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2.xml" ContentType="application/vnd.openxmlformats-officedocument.drawing+xml"/>
  <Override PartName="/xl/activeX/activeX28.xml" ContentType="application/vnd.ms-office.activeX+xml"/>
  <Override PartName="/xl/activeX/activeX28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xl/revisions/revisionHeaders.xml" ContentType="application/vnd.openxmlformats-officedocument.spreadsheetml.revisionHeaders+xml"/>
  <Override PartName="/xl/revisions/revisionLog1166.xml" ContentType="application/vnd.openxmlformats-officedocument.spreadsheetml.revisionLog+xml"/>
  <Override PartName="/xl/revisions/userNames.xml" ContentType="application/vnd.openxmlformats-officedocument.spreadsheetml.userNames+xml"/>
  <Override PartName="/docProps/core.xml" ContentType="application/vnd.openxmlformats-package.core-properties+xml"/>
  <Override PartName="/docProps/app.xml" ContentType="application/vnd.openxmlformats-officedocument.extended-properties+xml"/>
  <Override PartName="/xl/revisions/revisionLog117.xml" ContentType="application/vnd.openxmlformats-officedocument.spreadsheetml.revisionLog+xml"/>
  <Override PartName="/xl/revisions/revisionLog662.xml" ContentType="application/vnd.openxmlformats-officedocument.spreadsheetml.revisionLog+xml"/>
  <Override PartName="/xl/revisions/revisionLog760.xml" ContentType="application/vnd.openxmlformats-officedocument.spreadsheetml.revisionLog+xml"/>
  <Override PartName="/xl/revisions/revisionLog965.xml" ContentType="application/vnd.openxmlformats-officedocument.spreadsheetml.revisionLog+xml"/>
  <Override PartName="/xl/revisions/revisionLog21.xml" ContentType="application/vnd.openxmlformats-officedocument.spreadsheetml.revisionLog+xml"/>
  <Override PartName="/xl/revisions/revisionLog315.xml" ContentType="application/vnd.openxmlformats-officedocument.spreadsheetml.revisionLog+xml"/>
  <Override PartName="/xl/revisions/revisionLog522.xml" ContentType="application/vnd.openxmlformats-officedocument.spreadsheetml.revisionLog+xml"/>
  <Override PartName="/xl/revisions/revisionLog620.xml" ContentType="application/vnd.openxmlformats-officedocument.spreadsheetml.revisionLog+xml"/>
  <Override PartName="/xl/revisions/revisionLog1150.xml" ContentType="application/vnd.openxmlformats-officedocument.spreadsheetml.revisionLog+xml"/>
  <Override PartName="/xl/revisions/revisionLog162.xml" ContentType="application/vnd.openxmlformats-officedocument.spreadsheetml.revisionLog+xml"/>
  <Override PartName="/xl/revisions/revisionLog827.xml" ContentType="application/vnd.openxmlformats-officedocument.spreadsheetml.revisionLog+xml"/>
  <Override PartName="/xl/revisions/revisionLog1010.xml" ContentType="application/vnd.openxmlformats-officedocument.spreadsheetml.revisionLog+xml"/>
  <Override PartName="/xl/revisions/revisionLog1108.xml" ContentType="application/vnd.openxmlformats-officedocument.spreadsheetml.revisionLog+xml"/>
  <Override PartName="/xl/revisions/revisionLog259.xml" ContentType="application/vnd.openxmlformats-officedocument.spreadsheetml.revisionLog+xml"/>
  <Override PartName="/xl/revisions/revisionLog466.xml" ContentType="application/vnd.openxmlformats-officedocument.spreadsheetml.revisionLog+xml"/>
  <Override PartName="/xl/revisions/revisionLog673.xml" ContentType="application/vnd.openxmlformats-officedocument.spreadsheetml.revisionLog+xml"/>
  <Override PartName="/xl/revisions/revisionLog894.xml" ContentType="application/vnd.openxmlformats-officedocument.spreadsheetml.revisionLog+xml"/>
  <Override PartName="/xl/revisions/revisionLog32.xml" ContentType="application/vnd.openxmlformats-officedocument.spreadsheetml.revisionLog+xml"/>
  <Override PartName="/xl/revisions/revisionLog128.xml" ContentType="application/vnd.openxmlformats-officedocument.spreadsheetml.revisionLog+xml"/>
  <Override PartName="/xl/revisions/revisionLog326.xml" ContentType="application/vnd.openxmlformats-officedocument.spreadsheetml.revisionLog+xml"/>
  <Override PartName="/xl/revisions/revisionLog533.xml" ContentType="application/vnd.openxmlformats-officedocument.spreadsheetml.revisionLog+xml"/>
  <Override PartName="/xl/revisions/revisionLog976.xml" ContentType="application/vnd.openxmlformats-officedocument.spreadsheetml.revisionLog+xml"/>
  <Override PartName="/xl/revisions/revisionLog1161.xml" ContentType="application/vnd.openxmlformats-officedocument.spreadsheetml.revisionLog+xml"/>
  <Override PartName="/xl/revisions/revisionLog172.xml" ContentType="application/vnd.openxmlformats-officedocument.spreadsheetml.revisionLog+xml"/>
  <Override PartName="/xl/revisions/revisionLog393.xml" ContentType="application/vnd.openxmlformats-officedocument.spreadsheetml.revisionLog+xml"/>
  <Override PartName="/xl/revisions/revisionLog838.xml" ContentType="application/vnd.openxmlformats-officedocument.spreadsheetml.revisionLog+xml"/>
  <Override PartName="/xl/revisions/revisionLog1021.xml" ContentType="application/vnd.openxmlformats-officedocument.spreadsheetml.revisionLog+xml"/>
  <Override PartName="/xl/revisions/revisionLog270.xml" ContentType="application/vnd.openxmlformats-officedocument.spreadsheetml.revisionLog+xml"/>
  <Override PartName="/xl/revisions/revisionLog477.xml" ContentType="application/vnd.openxmlformats-officedocument.spreadsheetml.revisionLog+xml"/>
  <Override PartName="/xl/revisions/revisionLog684.xml" ContentType="application/vnd.openxmlformats-officedocument.spreadsheetml.revisionLog+xml"/>
  <Override PartName="/xl/revisions/revisionLog698.xml" ContentType="application/vnd.openxmlformats-officedocument.spreadsheetml.revisionLog+xml"/>
  <Override PartName="/xl/revisions/revisionLog905.xml" ContentType="application/vnd.openxmlformats-officedocument.spreadsheetml.revisionLog+xml"/>
  <Override PartName="/xl/revisions/revisionLog43.xml" ContentType="application/vnd.openxmlformats-officedocument.spreadsheetml.revisionLog+xml"/>
  <Override PartName="/xl/revisions/revisionLog139.xml" ContentType="application/vnd.openxmlformats-officedocument.spreadsheetml.revisionLog+xml"/>
  <Override PartName="/xl/revisions/revisionLog337.xml" ContentType="application/vnd.openxmlformats-officedocument.spreadsheetml.revisionLog+xml"/>
  <Override PartName="/xl/revisions/revisionLog544.xml" ContentType="application/vnd.openxmlformats-officedocument.spreadsheetml.revisionLog+xml"/>
  <Override PartName="/xl/revisions/revisionLog751.xml" ContentType="application/vnd.openxmlformats-officedocument.spreadsheetml.revisionLog+xml"/>
  <Override PartName="/xl/revisions/revisionLog987.xml" ContentType="application/vnd.openxmlformats-officedocument.spreadsheetml.revisionLog+xml"/>
  <Override PartName="/xl/revisions/revisionLog183.xml" ContentType="application/vnd.openxmlformats-officedocument.spreadsheetml.revisionLog+xml"/>
  <Override PartName="/xl/revisions/revisionLog197.xml" ContentType="application/vnd.openxmlformats-officedocument.spreadsheetml.revisionLog+xml"/>
  <Override PartName="/xl/revisions/revisionLog404.xml" ContentType="application/vnd.openxmlformats-officedocument.spreadsheetml.revisionLog+xml"/>
  <Override PartName="/xl/revisions/revisionLog849.xml" ContentType="application/vnd.openxmlformats-officedocument.spreadsheetml.revisionLog+xml"/>
  <Override PartName="/xl/revisions/revisionLog1032.xml" ContentType="application/vnd.openxmlformats-officedocument.spreadsheetml.revisionLog+xml"/>
  <Override PartName="/xl/revisions/revisionLog488.xml" ContentType="application/vnd.openxmlformats-officedocument.spreadsheetml.revisionLog+xml"/>
  <Override PartName="/xl/revisions/revisionLog611.xml" ContentType="application/vnd.openxmlformats-officedocument.spreadsheetml.revisionLog+xml"/>
  <Override PartName="/xl/revisions/revisionLog709.xml" ContentType="application/vnd.openxmlformats-officedocument.spreadsheetml.revisionLog+xml"/>
  <Override PartName="/xl/revisions/revisionLog916.xml" ContentType="application/vnd.openxmlformats-officedocument.spreadsheetml.revisionLog+xml"/>
  <Override PartName="/xl/revisions/revisionLog348.xml" ContentType="application/vnd.openxmlformats-officedocument.spreadsheetml.revisionLog+xml"/>
  <Override PartName="/xl/revisions/revisionLog1099.xml" ContentType="application/vnd.openxmlformats-officedocument.spreadsheetml.revisionLog+xml"/>
  <Override PartName="/xl/revisions/revisionLog54.xml" ContentType="application/vnd.openxmlformats-officedocument.spreadsheetml.revisionLog+xml"/>
  <Override PartName="/xl/revisions/revisionLog208.xml" ContentType="application/vnd.openxmlformats-officedocument.spreadsheetml.revisionLog+xml"/>
  <Override PartName="/xl/revisions/revisionLog555.xml" ContentType="application/vnd.openxmlformats-officedocument.spreadsheetml.revisionLog+xml"/>
  <Override PartName="/xl/revisions/revisionLog762.xml" ContentType="application/vnd.openxmlformats-officedocument.spreadsheetml.revisionLog+xml"/>
  <Override PartName="/xl/revisions/revisionLog860.xml" ContentType="application/vnd.openxmlformats-officedocument.spreadsheetml.revisionLog+xml"/>
  <Override PartName="/xl/revisions/revisionLog415.xml" ContentType="application/vnd.openxmlformats-officedocument.spreadsheetml.revisionLog+xml"/>
  <Override PartName="/xl/revisions/revisionLog622.xml" ContentType="application/vnd.openxmlformats-officedocument.spreadsheetml.revisionLog+xml"/>
  <Override PartName="/xl/revisions/revisionLog720.xml" ContentType="application/vnd.openxmlformats-officedocument.spreadsheetml.revisionLog+xml"/>
  <Override PartName="/xl/revisions/revisionLog1043.xml" ContentType="application/vnd.openxmlformats-officedocument.spreadsheetml.revisionLog+xml"/>
  <Override PartName="/xl/revisions/revisionLog261.xml" ContentType="application/vnd.openxmlformats-officedocument.spreadsheetml.revisionLog+xml"/>
  <Override PartName="/xl/revisions/revisionLog925.xml" ContentType="application/vnd.openxmlformats-officedocument.spreadsheetml.revisionLog+xml"/>
  <Override PartName="/xl/revisions/revisionLog1110.xml" ContentType="application/vnd.openxmlformats-officedocument.spreadsheetml.revisionLog+xml"/>
  <Override PartName="/xl/revisions/revisionLog65.xml" ContentType="application/vnd.openxmlformats-officedocument.spreadsheetml.revisionLog+xml"/>
  <Override PartName="/xl/revisions/revisionLog130.xml" ContentType="application/vnd.openxmlformats-officedocument.spreadsheetml.revisionLog+xml"/>
  <Override PartName="/xl/revisions/revisionLog359.xml" ContentType="application/vnd.openxmlformats-officedocument.spreadsheetml.revisionLog+xml"/>
  <Override PartName="/xl/revisions/revisionLog566.xml" ContentType="application/vnd.openxmlformats-officedocument.spreadsheetml.revisionLog+xml"/>
  <Override PartName="/xl/revisions/revisionLog773.xml" ContentType="application/vnd.openxmlformats-officedocument.spreadsheetml.revisionLog+xml"/>
  <Override PartName="/xl/revisions/revisionLog219.xml" ContentType="application/vnd.openxmlformats-officedocument.spreadsheetml.revisionLog+xml"/>
  <Override PartName="/xl/revisions/revisionLog426.xml" ContentType="application/vnd.openxmlformats-officedocument.spreadsheetml.revisionLog+xml"/>
  <Override PartName="/xl/revisions/revisionLog633.xml" ContentType="application/vnd.openxmlformats-officedocument.spreadsheetml.revisionLog+xml"/>
  <Override PartName="/xl/revisions/revisionLog1054.xml" ContentType="application/vnd.openxmlformats-officedocument.spreadsheetml.revisionLog+xml"/>
  <Override PartName="/xl/revisions/revisionLog272.xml" ContentType="application/vnd.openxmlformats-officedocument.spreadsheetml.revisionLog+xml"/>
  <Override PartName="/xl/revisions/revisionLog493.xml" ContentType="application/vnd.openxmlformats-officedocument.spreadsheetml.revisionLog+xml"/>
  <Override PartName="/xl/revisions/revisionLog936.xml" ContentType="application/vnd.openxmlformats-officedocument.spreadsheetml.revisionLog+xml"/>
  <Override PartName="/xl/revisions/revisionLog1121.xml" ContentType="application/vnd.openxmlformats-officedocument.spreadsheetml.revisionLog+xml"/>
  <Override PartName="/xl/revisions/revisionLog76.xml" ContentType="application/vnd.openxmlformats-officedocument.spreadsheetml.revisionLog+xml"/>
  <Override PartName="/xl/revisions/revisionLog141.xml" ContentType="application/vnd.openxmlformats-officedocument.spreadsheetml.revisionLog+xml"/>
  <Override PartName="/xl/revisions/revisionLog370.xml" ContentType="application/vnd.openxmlformats-officedocument.spreadsheetml.revisionLog+xml"/>
  <Override PartName="/xl/revisions/revisionLog577.xml" ContentType="application/vnd.openxmlformats-officedocument.spreadsheetml.revisionLog+xml"/>
  <Override PartName="/xl/revisions/revisionLog784.xml" ContentType="application/vnd.openxmlformats-officedocument.spreadsheetml.revisionLog+xml"/>
  <Override PartName="/xl/revisions/revisionLog798.xml" ContentType="application/vnd.openxmlformats-officedocument.spreadsheetml.revisionLog+xml"/>
  <Override PartName="/xl/revisions/revisionLog230.xml" ContentType="application/vnd.openxmlformats-officedocument.spreadsheetml.revisionLog+xml"/>
  <Override PartName="/xl/revisions/revisionLog437.xml" ContentType="application/vnd.openxmlformats-officedocument.spreadsheetml.revisionLog+xml"/>
  <Override PartName="/xl/revisions/revisionLog644.xml" ContentType="application/vnd.openxmlformats-officedocument.spreadsheetml.revisionLog+xml"/>
  <Override PartName="/xl/revisions/revisionLog1065.xml" ContentType="application/vnd.openxmlformats-officedocument.spreadsheetml.revisionLog+xml"/>
  <Override PartName="/xl/revisions/revisionLog283.xml" ContentType="application/vnd.openxmlformats-officedocument.spreadsheetml.revisionLog+xml"/>
  <Override PartName="/xl/revisions/revisionLog297.xml" ContentType="application/vnd.openxmlformats-officedocument.spreadsheetml.revisionLog+xml"/>
  <Override PartName="/xl/revisions/revisionLog851.xml" ContentType="application/vnd.openxmlformats-officedocument.spreadsheetml.revisionLog+xml"/>
  <Override PartName="/xl/revisions/revisionLog947.xml" ContentType="application/vnd.openxmlformats-officedocument.spreadsheetml.revisionLog+xml"/>
  <Override PartName="/xl/revisions/revisionLog1132.xml" ContentType="application/vnd.openxmlformats-officedocument.spreadsheetml.revisionLog+xml"/>
  <Override PartName="/xl/revisions/revisionLog87.xml" ContentType="application/vnd.openxmlformats-officedocument.spreadsheetml.revisionLog+xml"/>
  <Override PartName="/xl/revisions/revisionLog504.xml" ContentType="application/vnd.openxmlformats-officedocument.spreadsheetml.revisionLog+xml"/>
  <Override PartName="/xl/revisions/revisionLog588.xml" ContentType="application/vnd.openxmlformats-officedocument.spreadsheetml.revisionLog+xml"/>
  <Override PartName="/xl/revisions/revisionLog711.xml" ContentType="application/vnd.openxmlformats-officedocument.spreadsheetml.revisionLog+xml"/>
  <Override PartName="/xl/revisions/revisionLog809.xml" ContentType="application/vnd.openxmlformats-officedocument.spreadsheetml.revisionLog+xml"/>
  <Override PartName="/xl/revisions/revisionLog152.xml" ContentType="application/vnd.openxmlformats-officedocument.spreadsheetml.revisionLog+xml"/>
  <Override PartName="/xl/revisions/revisionLog448.xml" ContentType="application/vnd.openxmlformats-officedocument.spreadsheetml.revisionLog+xml"/>
  <Override PartName="/xl/revisions/revisionLog992.xml" ContentType="application/vnd.openxmlformats-officedocument.spreadsheetml.revisionLog+xml"/>
  <Override PartName="/xl/revisions/revisionLog1076.xml" ContentType="application/vnd.openxmlformats-officedocument.spreadsheetml.revisionLog+xml"/>
  <Override PartName="/xl/revisions/revisionLog655.xml" ContentType="application/vnd.openxmlformats-officedocument.spreadsheetml.revisionLog+xml"/>
  <Override PartName="/xl/revisions/revisionLog862.xml" ContentType="application/vnd.openxmlformats-officedocument.spreadsheetml.revisionLog+xml"/>
  <Override PartName="/xl/revisions/revisionLog958.xml" ContentType="application/vnd.openxmlformats-officedocument.spreadsheetml.revisionLog+xml"/>
  <Override PartName="/xl/revisions/revisionLog14.xml" ContentType="application/vnd.openxmlformats-officedocument.spreadsheetml.revisionLog+xml"/>
  <Override PartName="/xl/revisions/revisionLog308.xml" ContentType="application/vnd.openxmlformats-officedocument.spreadsheetml.revisionLog+xml"/>
  <Override PartName="/xl/revisions/revisionLog515.xml" ContentType="application/vnd.openxmlformats-officedocument.spreadsheetml.revisionLog+xml"/>
  <Override PartName="/xl/revisions/revisionLog722.xml" ContentType="application/vnd.openxmlformats-officedocument.spreadsheetml.revisionLog+xml"/>
  <Override PartName="/xl/revisions/revisionLog1143.xml" ContentType="application/vnd.openxmlformats-officedocument.spreadsheetml.revisionLog+xml"/>
  <Override PartName="/xl/revisions/revisionLog3.xml" ContentType="application/vnd.openxmlformats-officedocument.spreadsheetml.revisionLog+xml"/>
  <Override PartName="/xl/revisions/revisionLog98.xml" ContentType="application/vnd.openxmlformats-officedocument.spreadsheetml.revisionLog+xml"/>
  <Override PartName="/xl/revisions/revisionLog361.xml" ContentType="application/vnd.openxmlformats-officedocument.spreadsheetml.revisionLog+xml"/>
  <Override PartName="/xl/revisions/revisionLog820.xml" ContentType="application/vnd.openxmlformats-officedocument.spreadsheetml.revisionLog+xml"/>
  <Override PartName="/xl/revisions/revisionLog1003.xml" ContentType="application/vnd.openxmlformats-officedocument.spreadsheetml.revisionLog+xml"/>
  <Override PartName="/xl/revisions/revisionLog221.xml" ContentType="application/vnd.openxmlformats-officedocument.spreadsheetml.revisionLog+xml"/>
  <Override PartName="/xl/revisions/revisionLog459.xml" ContentType="application/vnd.openxmlformats-officedocument.spreadsheetml.revisionLog+xml"/>
  <Override PartName="/xl/revisions/revisionLog666.xml" ContentType="application/vnd.openxmlformats-officedocument.spreadsheetml.revisionLog+xml"/>
  <Override PartName="/xl/revisions/revisionLog873.xml" ContentType="application/vnd.openxmlformats-officedocument.spreadsheetml.revisionLog+xml"/>
  <Override PartName="/xl/revisions/revisionLog1087.xml" ContentType="application/vnd.openxmlformats-officedocument.spreadsheetml.revisionLog+xml"/>
  <Override PartName="/xl/revisions/revisionLog25.xml" ContentType="application/vnd.openxmlformats-officedocument.spreadsheetml.revisionLog+xml"/>
  <Override PartName="/xl/revisions/revisionLog319.xml" ContentType="application/vnd.openxmlformats-officedocument.spreadsheetml.revisionLog+xml"/>
  <Override PartName="/xl/revisions/revisionLog526.xml" ContentType="application/vnd.openxmlformats-officedocument.spreadsheetml.revisionLog+xml"/>
  <Override PartName="/xl/revisions/revisionLog733.xml" ContentType="application/vnd.openxmlformats-officedocument.spreadsheetml.revisionLog+xml"/>
  <Override PartName="/xl/revisions/revisionLog1154.xml" ContentType="application/vnd.openxmlformats-officedocument.spreadsheetml.revisionLog+xml"/>
  <Override PartName="/xl/revisions/revisionLog166.xml" ContentType="application/vnd.openxmlformats-officedocument.spreadsheetml.revisionLog+xml"/>
  <Override PartName="/xl/revisions/revisionLog372.xml" ContentType="application/vnd.openxmlformats-officedocument.spreadsheetml.revisionLog+xml"/>
  <Override PartName="/xl/revisions/revisionLog593.xml" ContentType="application/vnd.openxmlformats-officedocument.spreadsheetml.revisionLog+xml"/>
  <Override PartName="/xl/revisions/revisionLog1014.xml" ContentType="application/vnd.openxmlformats-officedocument.spreadsheetml.revisionLog+xml"/>
  <Override PartName="/xl/revisions/revisionLog232.xml" ContentType="application/vnd.openxmlformats-officedocument.spreadsheetml.revisionLog+xml"/>
  <Override PartName="/xl/revisions/revisionLog470.xml" ContentType="application/vnd.openxmlformats-officedocument.spreadsheetml.revisionLog+xml"/>
  <Override PartName="/xl/revisions/revisionLog677.xml" ContentType="application/vnd.openxmlformats-officedocument.spreadsheetml.revisionLog+xml"/>
  <Override PartName="/xl/revisions/revisionLog884.xml" ContentType="application/vnd.openxmlformats-officedocument.spreadsheetml.revisionLog+xml"/>
  <Override PartName="/xl/revisions/revisionLog898.xml" ContentType="application/vnd.openxmlformats-officedocument.spreadsheetml.revisionLog+xml"/>
  <Override PartName="/xl/revisions/revisionLog36.xml" ContentType="application/vnd.openxmlformats-officedocument.spreadsheetml.revisionLog+xml"/>
  <Override PartName="/xl/revisions/revisionLog330.xml" ContentType="application/vnd.openxmlformats-officedocument.spreadsheetml.revisionLog+xml"/>
  <Override PartName="/xl/revisions/revisionLog537.xml" ContentType="application/vnd.openxmlformats-officedocument.spreadsheetml.revisionLog+xml"/>
  <Override PartName="/xl/revisions/revisionLog744.xml" ContentType="application/vnd.openxmlformats-officedocument.spreadsheetml.revisionLog+xml"/>
  <Override PartName="/xl/revisions/revisionLog1165.xml" ContentType="application/vnd.openxmlformats-officedocument.spreadsheetml.revisionLog+xml"/>
  <Override PartName="/xl/revisions/revisionLog101.xml" ContentType="application/vnd.openxmlformats-officedocument.spreadsheetml.revisionLog+xml"/>
  <Override PartName="/xl/revisions/revisionLog176.xml" ContentType="application/vnd.openxmlformats-officedocument.spreadsheetml.revisionLog+xml"/>
  <Override PartName="/xl/revisions/revisionLog397.xml" ContentType="application/vnd.openxmlformats-officedocument.spreadsheetml.revisionLog+xml"/>
  <Override PartName="/xl/revisions/revisionLog949.xml" ContentType="application/vnd.openxmlformats-officedocument.spreadsheetml.revisionLog+xml"/>
  <Override PartName="/xl/revisions/revisionLog1025.xml" ContentType="application/vnd.openxmlformats-officedocument.spreadsheetml.revisionLog+xml"/>
  <Override PartName="/xl/revisions/revisionLog383.xml" ContentType="application/vnd.openxmlformats-officedocument.spreadsheetml.revisionLog+xml"/>
  <Override PartName="/xl/revisions/revisionLog604.xml" ContentType="application/vnd.openxmlformats-officedocument.spreadsheetml.revisionLog+xml"/>
  <Override PartName="/xl/revisions/revisionLog688.xml" ContentType="application/vnd.openxmlformats-officedocument.spreadsheetml.revisionLog+xml"/>
  <Override PartName="/xl/revisions/revisionLog811.xml" ContentType="application/vnd.openxmlformats-officedocument.spreadsheetml.revisionLog+xml"/>
  <Override PartName="/xl/revisions/revisionLog909.xml" ContentType="application/vnd.openxmlformats-officedocument.spreadsheetml.revisionLog+xml"/>
  <Override PartName="/xl/revisions/revisionLog243.xml" ContentType="application/vnd.openxmlformats-officedocument.spreadsheetml.revisionLog+xml"/>
  <Override PartName="/xl/revisions/revisionLog1092.xml" ContentType="application/vnd.openxmlformats-officedocument.spreadsheetml.revisionLog+xml"/>
  <Override PartName="/xl/revisions/revisionLog47.xml" ContentType="application/vnd.openxmlformats-officedocument.spreadsheetml.revisionLog+xml"/>
  <Override PartName="/xl/revisions/revisionLog112.xml" ContentType="application/vnd.openxmlformats-officedocument.spreadsheetml.revisionLog+xml"/>
  <Override PartName="/xl/revisions/revisionLog548.xml" ContentType="application/vnd.openxmlformats-officedocument.spreadsheetml.revisionLog+xml"/>
  <Override PartName="/xl/revisions/revisionLog755.xml" ContentType="application/vnd.openxmlformats-officedocument.spreadsheetml.revisionLog+xml"/>
  <Override PartName="/xl/revisions/revisionLog960.xml" ContentType="application/vnd.openxmlformats-officedocument.spreadsheetml.revisionLog+xml"/>
  <Override PartName="/xl/revisions/revisionLog187.xml" ContentType="application/vnd.openxmlformats-officedocument.spreadsheetml.revisionLog+xml"/>
  <Override PartName="/xl/revisions/revisionLog408.xml" ContentType="application/vnd.openxmlformats-officedocument.spreadsheetml.revisionLog+xml"/>
  <Override PartName="/xl/revisions/revisionLog615.xml" ContentType="application/vnd.openxmlformats-officedocument.spreadsheetml.revisionLog+xml"/>
  <Override PartName="/xl/revisions/revisionLog822.xml" ContentType="application/vnd.openxmlformats-officedocument.spreadsheetml.revisionLog+xml"/>
  <Override PartName="/xl/revisions/revisionLog1036.xml" ContentType="application/vnd.openxmlformats-officedocument.spreadsheetml.revisionLog+xml"/>
  <Override PartName="/xl/revisions/revisionLog254.xml" ContentType="application/vnd.openxmlformats-officedocument.spreadsheetml.revisionLog+xml"/>
  <Override PartName="/xl/revisions/revisionLog461.xml" ContentType="application/vnd.openxmlformats-officedocument.spreadsheetml.revisionLog+xml"/>
  <Override PartName="/xl/revisions/revisionLog918.xml" ContentType="application/vnd.openxmlformats-officedocument.spreadsheetml.revisionLog+xml"/>
  <Override PartName="/xl/revisions/revisionLog1103.xml" ContentType="application/vnd.openxmlformats-officedocument.spreadsheetml.revisionLog+xml"/>
  <Override PartName="/xl/revisions/revisionLog58.xml" ContentType="application/vnd.openxmlformats-officedocument.spreadsheetml.revisionLog+xml"/>
  <Override PartName="/xl/revisions/revisionLog123.xml" ContentType="application/vnd.openxmlformats-officedocument.spreadsheetml.revisionLog+xml"/>
  <Override PartName="/xl/revisions/revisionLog321.xml" ContentType="application/vnd.openxmlformats-officedocument.spreadsheetml.revisionLog+xml"/>
  <Override PartName="/xl/revisions/revisionLog559.xml" ContentType="application/vnd.openxmlformats-officedocument.spreadsheetml.revisionLog+xml"/>
  <Override PartName="/xl/revisions/revisionLog766.xml" ContentType="application/vnd.openxmlformats-officedocument.spreadsheetml.revisionLog+xml"/>
  <Override PartName="/xl/revisions/revisionLog971.xml" ContentType="application/vnd.openxmlformats-officedocument.spreadsheetml.revisionLog+xml"/>
  <Override PartName="/xl/revisions/revisionLog419.xml" ContentType="application/vnd.openxmlformats-officedocument.spreadsheetml.revisionLog+xml"/>
  <Override PartName="/xl/revisions/revisionLog626.xml" ContentType="application/vnd.openxmlformats-officedocument.spreadsheetml.revisionLog+xml"/>
  <Override PartName="/xl/revisions/revisionLog833.xml" ContentType="application/vnd.openxmlformats-officedocument.spreadsheetml.revisionLog+xml"/>
  <Override PartName="/xl/revisions/revisionLog1047.xml" ContentType="application/vnd.openxmlformats-officedocument.spreadsheetml.revisionLog+xml"/>
  <Override PartName="/xl/revisions/revisionLog265.xml" ContentType="application/vnd.openxmlformats-officedocument.spreadsheetml.revisionLog+xml"/>
  <Override PartName="/xl/revisions/revisionLog472.xml" ContentType="application/vnd.openxmlformats-officedocument.spreadsheetml.revisionLog+xml"/>
  <Override PartName="/xl/revisions/revisionLog693.xml" ContentType="application/vnd.openxmlformats-officedocument.spreadsheetml.revisionLog+xml"/>
  <Override PartName="/xl/revisions/revisionLog1114.xml" ContentType="application/vnd.openxmlformats-officedocument.spreadsheetml.revisionLog+xml"/>
  <Override PartName="/xl/revisions/revisionLog69.xml" ContentType="application/vnd.openxmlformats-officedocument.spreadsheetml.revisionLog+xml"/>
  <Override PartName="/xl/revisions/revisionLog134.xml" ContentType="application/vnd.openxmlformats-officedocument.spreadsheetml.revisionLog+xml"/>
  <Override PartName="/xl/revisions/revisionLog570.xml" ContentType="application/vnd.openxmlformats-officedocument.spreadsheetml.revisionLog+xml"/>
  <Override PartName="/xl/revisions/revisionLog777.xml" ContentType="application/vnd.openxmlformats-officedocument.spreadsheetml.revisionLog+xml"/>
  <Override PartName="/xl/revisions/revisionLog982.xml" ContentType="application/vnd.openxmlformats-officedocument.spreadsheetml.revisionLog+xml"/>
  <Override PartName="/xl/revisions/revisionLog332.xml" ContentType="application/vnd.openxmlformats-officedocument.spreadsheetml.revisionLog+xml"/>
  <Override PartName="/xl/revisions/revisionLog430.xml" ContentType="application/vnd.openxmlformats-officedocument.spreadsheetml.revisionLog+xml"/>
  <Override PartName="/xl/revisions/revisionLog637.xml" ContentType="application/vnd.openxmlformats-officedocument.spreadsheetml.revisionLog+xml"/>
  <Override PartName="/xl/revisions/revisionLog1058.xml" ContentType="application/vnd.openxmlformats-officedocument.spreadsheetml.revisionLog+xml"/>
  <Override PartName="/xl/revisions/revisionLog192.xml" ContentType="application/vnd.openxmlformats-officedocument.spreadsheetml.revisionLog+xml"/>
  <Override PartName="/xl/revisions/revisionLog276.xml" ContentType="application/vnd.openxmlformats-officedocument.spreadsheetml.revisionLog+xml"/>
  <Override PartName="/xl/revisions/revisionLog497.xml" ContentType="application/vnd.openxmlformats-officedocument.spreadsheetml.revisionLog+xml"/>
  <Override PartName="/xl/revisions/revisionLog844.xml" ContentType="application/vnd.openxmlformats-officedocument.spreadsheetml.revisionLog+xml"/>
  <Override PartName="/xl/revisions/revisionLog1125.xml" ContentType="application/vnd.openxmlformats-officedocument.spreadsheetml.revisionLog+xml"/>
  <Override PartName="/xl/revisions/revisionLog483.xml" ContentType="application/vnd.openxmlformats-officedocument.spreadsheetml.revisionLog+xml"/>
  <Override PartName="/xl/revisions/revisionLog704.xml" ContentType="application/vnd.openxmlformats-officedocument.spreadsheetml.revisionLog+xml"/>
  <Override PartName="/xl/revisions/revisionLog788.xml" ContentType="application/vnd.openxmlformats-officedocument.spreadsheetml.revisionLog+xml"/>
  <Override PartName="/xl/revisions/revisionLog911.xml" ContentType="application/vnd.openxmlformats-officedocument.spreadsheetml.revisionLog+xml"/>
  <Override PartName="/xl/revisions/revisionLog145.xml" ContentType="application/vnd.openxmlformats-officedocument.spreadsheetml.revisionLog+xml"/>
  <Override PartName="/xl/revisions/revisionLog343.xml" ContentType="application/vnd.openxmlformats-officedocument.spreadsheetml.revisionLog+xml"/>
  <Override PartName="/xl/revisions/revisionLog203.xml" ContentType="application/vnd.openxmlformats-officedocument.spreadsheetml.revisionLog+xml"/>
  <Override PartName="/xl/revisions/revisionLog648.xml" ContentType="application/vnd.openxmlformats-officedocument.spreadsheetml.revisionLog+xml"/>
  <Override PartName="/xl/revisions/revisionLog855.xml" ContentType="application/vnd.openxmlformats-officedocument.spreadsheetml.revisionLog+xml"/>
  <Override PartName="/xl/revisions/revisionLog287.xml" ContentType="application/vnd.openxmlformats-officedocument.spreadsheetml.revisionLog+xml"/>
  <Override PartName="/xl/revisions/revisionLog508.xml" ContentType="application/vnd.openxmlformats-officedocument.spreadsheetml.revisionLog+xml"/>
  <Override PartName="/xl/revisions/revisionLog715.xml" ContentType="application/vnd.openxmlformats-officedocument.spreadsheetml.revisionLog+xml"/>
  <Override PartName="/xl/revisions/revisionLog920.xml" ContentType="application/vnd.openxmlformats-officedocument.spreadsheetml.revisionLog+xml"/>
  <Override PartName="/xl/revisions/revisionLog1136.xml" ContentType="application/vnd.openxmlformats-officedocument.spreadsheetml.revisionLog+xml"/>
  <Override PartName="/xl/revisions/revisionLog60.xml" ContentType="application/vnd.openxmlformats-officedocument.spreadsheetml.revisionLog+xml"/>
  <Override PartName="/xl/revisions/revisionLog156.xml" ContentType="application/vnd.openxmlformats-officedocument.spreadsheetml.revisionLog+xml"/>
  <Override PartName="/xl/revisions/revisionLog354.xml" ContentType="application/vnd.openxmlformats-officedocument.spreadsheetml.revisionLog+xml"/>
  <Override PartName="/xl/revisions/revisionLog561.xml" ContentType="application/vnd.openxmlformats-officedocument.spreadsheetml.revisionLog+xml"/>
  <Override PartName="/xl/revisions/revisionLog996.xml" ContentType="application/vnd.openxmlformats-officedocument.spreadsheetml.revisionLog+xml"/>
  <Override PartName="/xl/revisions/revisionLog214.xml" ContentType="application/vnd.openxmlformats-officedocument.spreadsheetml.revisionLog+xml"/>
  <Override PartName="/xl/revisions/revisionLog421.xml" ContentType="application/vnd.openxmlformats-officedocument.spreadsheetml.revisionLog+xml"/>
  <Override PartName="/xl/revisions/revisionLog659.xml" ContentType="application/vnd.openxmlformats-officedocument.spreadsheetml.revisionLog+xml"/>
  <Override PartName="/xl/revisions/revisionLog866.xml" ContentType="application/vnd.openxmlformats-officedocument.spreadsheetml.revisionLog+xml"/>
  <Override PartName="/xl/revisions/revisionLog1049.xml" ContentType="application/vnd.openxmlformats-officedocument.spreadsheetml.revisionLog+xml"/>
  <Override PartName="/xl/revisions/revisionLog18.xml" ContentType="application/vnd.openxmlformats-officedocument.spreadsheetml.revisionLog+xml"/>
  <Override PartName="/xl/revisions/revisionLog519.xml" ContentType="application/vnd.openxmlformats-officedocument.spreadsheetml.revisionLog+xml"/>
  <Override PartName="/xl/revisions/revisionLog726.xml" ContentType="application/vnd.openxmlformats-officedocument.spreadsheetml.revisionLog+xml"/>
  <Override PartName="/xl/revisions/revisionLog931.xml" ContentType="application/vnd.openxmlformats-officedocument.spreadsheetml.revisionLog+xml"/>
  <Override PartName="/xl/revisions/revisionLog1147.xml" ContentType="application/vnd.openxmlformats-officedocument.spreadsheetml.revisionLog+xml"/>
  <Override PartName="/xl/revisions/revisionLog7.xml" ContentType="application/vnd.openxmlformats-officedocument.spreadsheetml.revisionLog+xml"/>
  <Override PartName="/xl/revisions/revisionLog365.xml" ContentType="application/vnd.openxmlformats-officedocument.spreadsheetml.revisionLog+xml"/>
  <Override PartName="/xl/revisions/revisionLog572.xml" ContentType="application/vnd.openxmlformats-officedocument.spreadsheetml.revisionLog+xml"/>
  <Override PartName="/xl/revisions/revisionLog1007.xml" ContentType="application/vnd.openxmlformats-officedocument.spreadsheetml.revisionLog+xml"/>
  <Override PartName="/xl/revisions/revisionLog71.xml" ContentType="application/vnd.openxmlformats-officedocument.spreadsheetml.revisionLog+xml"/>
  <Override PartName="/xl/revisions/revisionLog225.xml" ContentType="application/vnd.openxmlformats-officedocument.spreadsheetml.revisionLog+xml"/>
  <Override PartName="/xl/revisions/revisionLog670.xml" ContentType="application/vnd.openxmlformats-officedocument.spreadsheetml.revisionLog+xml"/>
  <Override PartName="/xl/revisions/revisionLog793.xml" ContentType="application/vnd.openxmlformats-officedocument.spreadsheetml.revisionLog+xml"/>
  <Override PartName="/xl/revisions/revisionLog877.xml" ContentType="application/vnd.openxmlformats-officedocument.spreadsheetml.revisionLog+xml"/>
  <Override PartName="/xl/revisions/revisionLog29.xml" ContentType="application/vnd.openxmlformats-officedocument.spreadsheetml.revisionLog+xml"/>
  <Override PartName="/xl/revisions/revisionLog432.xml" ContentType="application/vnd.openxmlformats-officedocument.spreadsheetml.revisionLog+xml"/>
  <Override PartName="/xl/revisions/revisionLog530.xml" ContentType="application/vnd.openxmlformats-officedocument.spreadsheetml.revisionLog+xml"/>
  <Override PartName="/xl/revisions/revisionLog737.xml" ContentType="application/vnd.openxmlformats-officedocument.spreadsheetml.revisionLog+xml"/>
  <Override PartName="/xl/revisions/revisionLog1060.xml" ContentType="application/vnd.openxmlformats-officedocument.spreadsheetml.revisionLog+xml"/>
  <Override PartName="/xl/revisions/revisionLog1158.xml" ContentType="application/vnd.openxmlformats-officedocument.spreadsheetml.revisionLog+xml"/>
  <Override PartName="/xl/revisions/revisionLog9.xml" ContentType="application/vnd.openxmlformats-officedocument.spreadsheetml.revisionLog+xml"/>
  <Override PartName="/xl/revisions/revisionLog292.xml" ContentType="application/vnd.openxmlformats-officedocument.spreadsheetml.revisionLog+xml"/>
  <Override PartName="/xl/revisions/revisionLog942.xml" ContentType="application/vnd.openxmlformats-officedocument.spreadsheetml.revisionLog+xml"/>
  <Override PartName="/xl/revisions/revisionLog1018.xml" ContentType="application/vnd.openxmlformats-officedocument.spreadsheetml.revisionLog+xml"/>
  <Override PartName="/xl/revisions/revisionLog82.xml" ContentType="application/vnd.openxmlformats-officedocument.spreadsheetml.revisionLog+xml"/>
  <Override PartName="/xl/revisions/revisionLog376.xml" ContentType="application/vnd.openxmlformats-officedocument.spreadsheetml.revisionLog+xml"/>
  <Override PartName="/xl/revisions/revisionLog583.xml" ContentType="application/vnd.openxmlformats-officedocument.spreadsheetml.revisionLog+xml"/>
  <Override PartName="/xl/revisions/revisionLog597.xml" ContentType="application/vnd.openxmlformats-officedocument.spreadsheetml.revisionLog+xml"/>
  <Override PartName="/xl/revisions/revisionLog804.xml" ContentType="application/vnd.openxmlformats-officedocument.spreadsheetml.revisionLog+xml"/>
  <Override PartName="/xl/revisions/revisionLog236.xml" ContentType="application/vnd.openxmlformats-officedocument.spreadsheetml.revisionLog+xml"/>
  <Override PartName="/xl/revisions/revisionLog443.xml" ContentType="application/vnd.openxmlformats-officedocument.spreadsheetml.revisionLog+xml"/>
  <Override PartName="/xl/revisions/revisionLog888.xml" ContentType="application/vnd.openxmlformats-officedocument.spreadsheetml.revisionLog+xml"/>
  <Override PartName="/xl/revisions/revisionLog1071.xml" ContentType="application/vnd.openxmlformats-officedocument.spreadsheetml.revisionLog+xml"/>
  <Override PartName="/xl/revisions/revisionLog105.xml" ContentType="application/vnd.openxmlformats-officedocument.spreadsheetml.revisionLog+xml"/>
  <Override PartName="/xl/revisions/revisionLog303.xml" ContentType="application/vnd.openxmlformats-officedocument.spreadsheetml.revisionLog+xml"/>
  <Override PartName="/xl/revisions/revisionLog748.xml" ContentType="application/vnd.openxmlformats-officedocument.spreadsheetml.revisionLog+xml"/>
  <Override PartName="/xl/revisions/revisionLog953.xml" ContentType="application/vnd.openxmlformats-officedocument.spreadsheetml.revisionLog+xml"/>
  <Override PartName="/xl/revisions/revisionLog93.xml" ContentType="application/vnd.openxmlformats-officedocument.spreadsheetml.revisionLog+xml"/>
  <Override PartName="/xl/revisions/revisionLog180.xml" ContentType="application/vnd.openxmlformats-officedocument.spreadsheetml.revisionLog+xml"/>
  <Override PartName="/xl/revisions/revisionLog387.xml" ContentType="application/vnd.openxmlformats-officedocument.spreadsheetml.revisionLog+xml"/>
  <Override PartName="/xl/revisions/revisionLog608.xml" ContentType="application/vnd.openxmlformats-officedocument.spreadsheetml.revisionLog+xml"/>
  <Override PartName="/xl/revisions/revisionLog815.xml" ContentType="application/vnd.openxmlformats-officedocument.spreadsheetml.revisionLog+xml"/>
  <Override PartName="/xl/revisions/revisionLog247.xml" ContentType="application/vnd.openxmlformats-officedocument.spreadsheetml.revisionLog+xml"/>
  <Override PartName="/xl/revisions/revisionLog454.xml" ContentType="application/vnd.openxmlformats-officedocument.spreadsheetml.revisionLog+xml"/>
  <Override PartName="/xl/revisions/revisionLog661.xml" ContentType="application/vnd.openxmlformats-officedocument.spreadsheetml.revisionLog+xml"/>
  <Override PartName="/xl/revisions/revisionLog1082.xml" ContentType="application/vnd.openxmlformats-officedocument.spreadsheetml.revisionLog+xml"/>
  <Override PartName="/xl/revisions/revisionLog1096.xml" ContentType="application/vnd.openxmlformats-officedocument.spreadsheetml.revisionLog+xml"/>
  <Override PartName="/xl/revisions/revisionLog116.xml" ContentType="application/vnd.openxmlformats-officedocument.spreadsheetml.revisionLog+xml"/>
  <Override PartName="/xl/revisions/revisionLog314.xml" ContentType="application/vnd.openxmlformats-officedocument.spreadsheetml.revisionLog+xml"/>
  <Override PartName="/xl/revisions/revisionLog521.xml" ContentType="application/vnd.openxmlformats-officedocument.spreadsheetml.revisionLog+xml"/>
  <Override PartName="/xl/revisions/revisionLog759.xml" ContentType="application/vnd.openxmlformats-officedocument.spreadsheetml.revisionLog+xml"/>
  <Override PartName="/xl/revisions/revisionLog964.xml" ContentType="application/vnd.openxmlformats-officedocument.spreadsheetml.revisionLog+xml"/>
  <Override PartName="/xl/revisions/revisionLog1149.xml" ContentType="application/vnd.openxmlformats-officedocument.spreadsheetml.revisionLog+xml"/>
  <Override PartName="/xl/revisions/revisionLog20.xml" ContentType="application/vnd.openxmlformats-officedocument.spreadsheetml.revisionLog+xml"/>
  <Override PartName="/xl/revisions/revisionLog619.xml" ContentType="application/vnd.openxmlformats-officedocument.spreadsheetml.revisionLog+xml"/>
  <Override PartName="/xl/revisions/revisionLog826.xml" ContentType="application/vnd.openxmlformats-officedocument.spreadsheetml.revisionLog+xml"/>
  <Override PartName="/xl/revisions/revisionLog258.xml" ContentType="application/vnd.openxmlformats-officedocument.spreadsheetml.revisionLog+xml"/>
  <Override PartName="/xl/revisions/revisionLog465.xml" ContentType="application/vnd.openxmlformats-officedocument.spreadsheetml.revisionLog+xml"/>
  <Override PartName="/xl/revisions/revisionLog1009.xml" ContentType="application/vnd.openxmlformats-officedocument.spreadsheetml.revisionLog+xml"/>
  <Override PartName="/xl/revisions/revisionLog1107.xml" ContentType="application/vnd.openxmlformats-officedocument.spreadsheetml.revisionLog+xml"/>
  <Override PartName="/xl/revisions/revisionLog127.xml" ContentType="application/vnd.openxmlformats-officedocument.spreadsheetml.revisionLog+xml"/>
  <Override PartName="/xl/revisions/revisionLog672.xml" ContentType="application/vnd.openxmlformats-officedocument.spreadsheetml.revisionLog+xml"/>
  <Override PartName="/xl/revisions/revisionLog770.xml" ContentType="application/vnd.openxmlformats-officedocument.spreadsheetml.revisionLog+xml"/>
  <Override PartName="/xl/revisions/revisionLog893.xml" ContentType="application/vnd.openxmlformats-officedocument.spreadsheetml.revisionLog+xml"/>
  <Override PartName="/xl/revisions/revisionLog975.xml" ContentType="application/vnd.openxmlformats-officedocument.spreadsheetml.revisionLog+xml"/>
  <Override PartName="/xl/revisions/revisionLog31.xml" ContentType="application/vnd.openxmlformats-officedocument.spreadsheetml.revisionLog+xml"/>
  <Override PartName="/xl/revisions/revisionLog325.xml" ContentType="application/vnd.openxmlformats-officedocument.spreadsheetml.revisionLog+xml"/>
  <Override PartName="/xl/revisions/revisionLog532.xml" ContentType="application/vnd.openxmlformats-officedocument.spreadsheetml.revisionLog+xml"/>
  <Override PartName="/xl/revisions/revisionLog630.xml" ContentType="application/vnd.openxmlformats-officedocument.spreadsheetml.revisionLog+xml"/>
  <Override PartName="/xl/revisions/revisionLog1160.xml" ContentType="application/vnd.openxmlformats-officedocument.spreadsheetml.revisionLog+xml"/>
  <Override PartName="/xl/revisions/revisionLog171.xml" ContentType="application/vnd.openxmlformats-officedocument.spreadsheetml.revisionLog+xml"/>
  <Override PartName="/xl/revisions/revisionLog269.xml" ContentType="application/vnd.openxmlformats-officedocument.spreadsheetml.revisionLog+xml"/>
  <Override PartName="/xl/revisions/revisionLog392.xml" ContentType="application/vnd.openxmlformats-officedocument.spreadsheetml.revisionLog+xml"/>
  <Override PartName="/xl/revisions/revisionLog837.xml" ContentType="application/vnd.openxmlformats-officedocument.spreadsheetml.revisionLog+xml"/>
  <Override PartName="/xl/revisions/revisionLog1020.xml" ContentType="application/vnd.openxmlformats-officedocument.spreadsheetml.revisionLog+xml"/>
  <Override PartName="/xl/revisions/revisionLog1118.xml" ContentType="application/vnd.openxmlformats-officedocument.spreadsheetml.revisionLog+xml"/>
  <Override PartName="/xl/revisions/revisionLog476.xml" ContentType="application/vnd.openxmlformats-officedocument.spreadsheetml.revisionLog+xml"/>
  <Override PartName="/xl/revisions/revisionLog683.xml" ContentType="application/vnd.openxmlformats-officedocument.spreadsheetml.revisionLog+xml"/>
  <Override PartName="/xl/revisions/revisionLog697.xml" ContentType="application/vnd.openxmlformats-officedocument.spreadsheetml.revisionLog+xml"/>
  <Override PartName="/xl/revisions/revisionLog904.xml" ContentType="application/vnd.openxmlformats-officedocument.spreadsheetml.revisionLog+xml"/>
  <Override PartName="/xl/revisions/revisionLog42.xml" ContentType="application/vnd.openxmlformats-officedocument.spreadsheetml.revisionLog+xml"/>
  <Override PartName="/xl/revisions/revisionLog138.xml" ContentType="application/vnd.openxmlformats-officedocument.spreadsheetml.revisionLog+xml"/>
  <Override PartName="/xl/revisions/revisionLog336.xml" ContentType="application/vnd.openxmlformats-officedocument.spreadsheetml.revisionLog+xml"/>
  <Override PartName="/xl/revisions/revisionLog543.xml" ContentType="application/vnd.openxmlformats-officedocument.spreadsheetml.revisionLog+xml"/>
  <Override PartName="/xl/revisions/revisionLog986.xml" ContentType="application/vnd.openxmlformats-officedocument.spreadsheetml.revisionLog+xml"/>
  <Override PartName="/xl/revisions/revisionLog182.xml" ContentType="application/vnd.openxmlformats-officedocument.spreadsheetml.revisionLog+xml"/>
  <Override PartName="/xl/revisions/revisionLog196.xml" ContentType="application/vnd.openxmlformats-officedocument.spreadsheetml.revisionLog+xml"/>
  <Override PartName="/xl/revisions/revisionLog403.xml" ContentType="application/vnd.openxmlformats-officedocument.spreadsheetml.revisionLog+xml"/>
  <Override PartName="/xl/revisions/revisionLog848.xml" ContentType="application/vnd.openxmlformats-officedocument.spreadsheetml.revisionLog+xml"/>
  <Override PartName="/xl/revisions/revisionLog1031.xml" ContentType="application/vnd.openxmlformats-officedocument.spreadsheetml.revisionLog+xml"/>
  <Override PartName="/xl/revisions/revisionLog107.xml" ContentType="application/vnd.openxmlformats-officedocument.spreadsheetml.revisionLog+xml"/>
  <Override PartName="/xl/revisions/revisionLog280.xml" ContentType="application/vnd.openxmlformats-officedocument.spreadsheetml.revisionLog+xml"/>
  <Override PartName="/xl/revisions/revisionLog445.xml" ContentType="application/vnd.openxmlformats-officedocument.spreadsheetml.revisionLog+xml"/>
  <Override PartName="/xl/revisions/revisionLog487.xml" ContentType="application/vnd.openxmlformats-officedocument.spreadsheetml.revisionLog+xml"/>
  <Override PartName="/xl/revisions/revisionLog652.xml" ContentType="application/vnd.openxmlformats-officedocument.spreadsheetml.revisionLog+xml"/>
  <Override PartName="/xl/revisions/revisionLog708.xml" ContentType="application/vnd.openxmlformats-officedocument.spreadsheetml.revisionLog+xml"/>
  <Override PartName="/xl/revisions/revisionLog750.xml" ContentType="application/vnd.openxmlformats-officedocument.spreadsheetml.revisionLog+xml"/>
  <Override PartName="/xl/revisions/revisionLog915.xml" ContentType="application/vnd.openxmlformats-officedocument.spreadsheetml.revisionLog+xml"/>
  <Override PartName="/xl/revisions/revisionLog955.xml" ContentType="application/vnd.openxmlformats-officedocument.spreadsheetml.revisionLog+xml"/>
  <Override PartName="/xl/revisions/revisionLog761.xml" ContentType="application/vnd.openxmlformats-officedocument.spreadsheetml.revisionLog+xml"/>
  <Override PartName="/xl/revisions/revisionLog53.xml" ContentType="application/vnd.openxmlformats-officedocument.spreadsheetml.revisionLog+xml"/>
  <Override PartName="/xl/revisions/revisionLog149.xml" ContentType="application/vnd.openxmlformats-officedocument.spreadsheetml.revisionLog+xml"/>
  <Override PartName="/xl/revisions/revisionLog305.xml" ContentType="application/vnd.openxmlformats-officedocument.spreadsheetml.revisionLog+xml"/>
  <Override PartName="/xl/revisions/revisionLog347.xml" ContentType="application/vnd.openxmlformats-officedocument.spreadsheetml.revisionLog+xml"/>
  <Override PartName="/xl/revisions/revisionLog389.xml" ContentType="application/vnd.openxmlformats-officedocument.spreadsheetml.revisionLog+xml"/>
  <Override PartName="/xl/revisions/revisionLog512.xml" ContentType="application/vnd.openxmlformats-officedocument.spreadsheetml.revisionLog+xml"/>
  <Override PartName="/xl/revisions/revisionLog554.xml" ContentType="application/vnd.openxmlformats-officedocument.spreadsheetml.revisionLog+xml"/>
  <Override PartName="/xl/revisions/revisionLog610.xml" ContentType="application/vnd.openxmlformats-officedocument.spreadsheetml.revisionLog+xml"/>
  <Override PartName="/xl/revisions/revisionLog1140.xml" ContentType="application/vnd.openxmlformats-officedocument.spreadsheetml.revisionLog+xml"/>
  <Override PartName="/xl/revisions/revisionLog160.xml" ContentType="application/vnd.openxmlformats-officedocument.spreadsheetml.revisionLog+xml"/>
  <Override PartName="/xl/revisions/revisionLog95.xml" ContentType="application/vnd.openxmlformats-officedocument.spreadsheetml.revisionLog+xml"/>
  <Override PartName="/xl/revisions/revisionLog207.xml" ContentType="application/vnd.openxmlformats-officedocument.spreadsheetml.revisionLog+xml"/>
  <Override PartName="/xl/revisions/revisionLog414.xml" ContentType="application/vnd.openxmlformats-officedocument.spreadsheetml.revisionLog+xml"/>
  <Override PartName="/xl/revisions/revisionLog817.xml" ContentType="application/vnd.openxmlformats-officedocument.spreadsheetml.revisionLog+xml"/>
  <Override PartName="/xl/revisions/revisionLog859.xml" ContentType="application/vnd.openxmlformats-officedocument.spreadsheetml.revisionLog+xml"/>
  <Override PartName="/xl/revisions/revisionLog1000.xml" ContentType="application/vnd.openxmlformats-officedocument.spreadsheetml.revisionLog+xml"/>
  <Override PartName="/xl/revisions/revisionLog1042.xml" ContentType="application/vnd.openxmlformats-officedocument.spreadsheetml.revisionLog+xml"/>
  <Override PartName="/xl/revisions/revisionLog1098.xml" ContentType="application/vnd.openxmlformats-officedocument.spreadsheetml.revisionLog+xml"/>
  <Override PartName="/xl/revisions/revisionLog249.xml" ContentType="application/vnd.openxmlformats-officedocument.spreadsheetml.revisionLog+xml"/>
  <Override PartName="/xl/revisions/revisionLog456.xml" ContentType="application/vnd.openxmlformats-officedocument.spreadsheetml.revisionLog+xml"/>
  <Override PartName="/xl/revisions/revisionLog621.xml" ContentType="application/vnd.openxmlformats-officedocument.spreadsheetml.revisionLog+xml"/>
  <Override PartName="/xl/revisions/revisionLog663.xml" ContentType="application/vnd.openxmlformats-officedocument.spreadsheetml.revisionLog+xml"/>
  <Override PartName="/xl/revisions/revisionLog719.xml" ContentType="application/vnd.openxmlformats-officedocument.spreadsheetml.revisionLog+xml"/>
  <Override PartName="/xl/revisions/revisionLog924.xml" ContentType="application/vnd.openxmlformats-officedocument.spreadsheetml.revisionLog+xml"/>
  <Override PartName="/xl/revisions/revisionLog1084.xml" ContentType="application/vnd.openxmlformats-officedocument.spreadsheetml.revisionLog+xml"/>
  <Override PartName="/xl/revisions/revisionLog22.xml" ContentType="application/vnd.openxmlformats-officedocument.spreadsheetml.revisionLog+xml"/>
  <Override PartName="/xl/revisions/revisionLog64.xml" ContentType="application/vnd.openxmlformats-officedocument.spreadsheetml.revisionLog+xml"/>
  <Override PartName="/xl/revisions/revisionLog118.xml" ContentType="application/vnd.openxmlformats-officedocument.spreadsheetml.revisionLog+xml"/>
  <Override PartName="/xl/revisions/revisionLog316.xml" ContentType="application/vnd.openxmlformats-officedocument.spreadsheetml.revisionLog+xml"/>
  <Override PartName="/xl/revisions/revisionLog358.xml" ContentType="application/vnd.openxmlformats-officedocument.spreadsheetml.revisionLog+xml"/>
  <Override PartName="/xl/revisions/revisionLog523.xml" ContentType="application/vnd.openxmlformats-officedocument.spreadsheetml.revisionLog+xml"/>
  <Override PartName="/xl/revisions/revisionLog565.xml" ContentType="application/vnd.openxmlformats-officedocument.spreadsheetml.revisionLog+xml"/>
  <Override PartName="/xl/revisions/revisionLog966.xml" ContentType="application/vnd.openxmlformats-officedocument.spreadsheetml.revisionLog+xml"/>
  <Override PartName="/xl/revisions/revisionLog1109.xml" ContentType="application/vnd.openxmlformats-officedocument.spreadsheetml.revisionLog+xml"/>
  <Override PartName="/xl/revisions/revisionLog1151.xml" ContentType="application/vnd.openxmlformats-officedocument.spreadsheetml.revisionLog+xml"/>
  <Override PartName="/xl/revisions/revisionLog163.xml" ContentType="application/vnd.openxmlformats-officedocument.spreadsheetml.revisionLog+xml"/>
  <Override PartName="/xl/revisions/revisionLog218.xml" ContentType="application/vnd.openxmlformats-officedocument.spreadsheetml.revisionLog+xml"/>
  <Override PartName="/xl/revisions/revisionLog772.xml" ContentType="application/vnd.openxmlformats-officedocument.spreadsheetml.revisionLog+xml"/>
  <Override PartName="/xl/revisions/revisionLog828.xml" ContentType="application/vnd.openxmlformats-officedocument.spreadsheetml.revisionLog+xml"/>
  <Override PartName="/xl/revisions/revisionLog870.xml" ContentType="application/vnd.openxmlformats-officedocument.spreadsheetml.revisionLog+xml"/>
  <Override PartName="/xl/revisions/revisionLog1011.xml" ContentType="application/vnd.openxmlformats-officedocument.spreadsheetml.revisionLog+xml"/>
  <Override PartName="/xl/revisions/revisionLog260.xml" ContentType="application/vnd.openxmlformats-officedocument.spreadsheetml.revisionLog+xml"/>
  <Override PartName="/xl/revisions/revisionLog425.xml" ContentType="application/vnd.openxmlformats-officedocument.spreadsheetml.revisionLog+xml"/>
  <Override PartName="/xl/revisions/revisionLog467.xml" ContentType="application/vnd.openxmlformats-officedocument.spreadsheetml.revisionLog+xml"/>
  <Override PartName="/xl/revisions/revisionLog632.xml" ContentType="application/vnd.openxmlformats-officedocument.spreadsheetml.revisionLog+xml"/>
  <Override PartName="/xl/revisions/revisionLog674.xml" ContentType="application/vnd.openxmlformats-officedocument.spreadsheetml.revisionLog+xml"/>
  <Override PartName="/xl/revisions/revisionLog730.xml" ContentType="application/vnd.openxmlformats-officedocument.spreadsheetml.revisionLog+xml"/>
  <Override PartName="/xl/revisions/revisionLog881.xml" ContentType="application/vnd.openxmlformats-officedocument.spreadsheetml.revisionLog+xml"/>
  <Override PartName="/xl/revisions/revisionLog895.xml" ContentType="application/vnd.openxmlformats-officedocument.spreadsheetml.revisionLog+xml"/>
  <Override PartName="/xl/revisions/revisionLog1053.xml" ContentType="application/vnd.openxmlformats-officedocument.spreadsheetml.revisionLog+xml"/>
  <Override PartName="/xl/revisions/revisionLog33.xml" ContentType="application/vnd.openxmlformats-officedocument.spreadsheetml.revisionLog+xml"/>
  <Override PartName="/xl/revisions/revisionLog129.xml" ContentType="application/vnd.openxmlformats-officedocument.spreadsheetml.revisionLog+xml"/>
  <Override PartName="/xl/revisions/revisionLog271.xml" ContentType="application/vnd.openxmlformats-officedocument.spreadsheetml.revisionLog+xml"/>
  <Override PartName="/xl/revisions/revisionLog327.xml" ContentType="application/vnd.openxmlformats-officedocument.spreadsheetml.revisionLog+xml"/>
  <Override PartName="/xl/revisions/revisionLog492.xml" ContentType="application/vnd.openxmlformats-officedocument.spreadsheetml.revisionLog+xml"/>
  <Override PartName="/xl/revisions/revisionLog534.xml" ContentType="application/vnd.openxmlformats-officedocument.spreadsheetml.revisionLog+xml"/>
  <Override PartName="/xl/revisions/revisionLog935.xml" ContentType="application/vnd.openxmlformats-officedocument.spreadsheetml.revisionLog+xml"/>
  <Override PartName="/xl/revisions/revisionLog977.xml" ContentType="application/vnd.openxmlformats-officedocument.spreadsheetml.revisionLog+xml"/>
  <Override PartName="/xl/revisions/revisionLog1120.xml" ContentType="application/vnd.openxmlformats-officedocument.spreadsheetml.revisionLog+xml"/>
  <Override PartName="/xl/revisions/revisionLog1162.xml" ContentType="application/vnd.openxmlformats-officedocument.spreadsheetml.revisionLog+xml"/>
  <Override PartName="/xl/revisions/revisionLog75.xml" ContentType="application/vnd.openxmlformats-officedocument.spreadsheetml.revisionLog+xml"/>
  <Override PartName="/xl/revisions/revisionLog140.xml" ContentType="application/vnd.openxmlformats-officedocument.spreadsheetml.revisionLog+xml"/>
  <Override PartName="/xl/revisions/revisionLog173.xml" ContentType="application/vnd.openxmlformats-officedocument.spreadsheetml.revisionLog+xml"/>
  <Override PartName="/xl/revisions/revisionLog369.xml" ContentType="application/vnd.openxmlformats-officedocument.spreadsheetml.revisionLog+xml"/>
  <Override PartName="/xl/revisions/revisionLog394.xml" ContentType="application/vnd.openxmlformats-officedocument.spreadsheetml.revisionLog+xml"/>
  <Override PartName="/xl/revisions/revisionLog576.xml" ContentType="application/vnd.openxmlformats-officedocument.spreadsheetml.revisionLog+xml"/>
  <Override PartName="/xl/revisions/revisionLog741.xml" ContentType="application/vnd.openxmlformats-officedocument.spreadsheetml.revisionLog+xml"/>
  <Override PartName="/xl/revisions/revisionLog783.xml" ContentType="application/vnd.openxmlformats-officedocument.spreadsheetml.revisionLog+xml"/>
  <Override PartName="/xl/revisions/revisionLog797.xml" ContentType="application/vnd.openxmlformats-officedocument.spreadsheetml.revisionLog+xml"/>
  <Override PartName="/xl/revisions/revisionLog839.xml" ContentType="application/vnd.openxmlformats-officedocument.spreadsheetml.revisionLog+xml"/>
  <Override PartName="/xl/revisions/revisionLog1022.xml" ContentType="application/vnd.openxmlformats-officedocument.spreadsheetml.revisionLog+xml"/>
  <Override PartName="/xl/revisions/revisionLog229.xml" ContentType="application/vnd.openxmlformats-officedocument.spreadsheetml.revisionLog+xml"/>
  <Override PartName="/xl/revisions/revisionLog436.xml" ContentType="application/vnd.openxmlformats-officedocument.spreadsheetml.revisionLog+xml"/>
  <Override PartName="/xl/revisions/revisionLog478.xml" ContentType="application/vnd.openxmlformats-officedocument.spreadsheetml.revisionLog+xml"/>
  <Override PartName="/xl/revisions/revisionLog601.xml" ContentType="application/vnd.openxmlformats-officedocument.spreadsheetml.revisionLog+xml"/>
  <Override PartName="/xl/revisions/revisionLog643.xml" ContentType="application/vnd.openxmlformats-officedocument.spreadsheetml.revisionLog+xml"/>
  <Override PartName="/xl/revisions/revisionLog685.xml" ContentType="application/vnd.openxmlformats-officedocument.spreadsheetml.revisionLog+xml"/>
  <Override PartName="/xl/revisions/revisionLog699.xml" ContentType="application/vnd.openxmlformats-officedocument.spreadsheetml.revisionLog+xml"/>
  <Override PartName="/xl/revisions/revisionLog906.xml" ContentType="application/vnd.openxmlformats-officedocument.spreadsheetml.revisionLog+xml"/>
  <Override PartName="/xl/revisions/revisionLog1064.xml" ContentType="application/vnd.openxmlformats-officedocument.spreadsheetml.revisionLog+xml"/>
  <Override PartName="/xl/revisions/revisionLog282.xml" ContentType="application/vnd.openxmlformats-officedocument.spreadsheetml.revisionLog+xml"/>
  <Override PartName="/xl/revisions/revisionLog296.xml" ContentType="application/vnd.openxmlformats-officedocument.spreadsheetml.revisionLog+xml"/>
  <Override PartName="/xl/revisions/revisionLog338.xml" ContentType="application/vnd.openxmlformats-officedocument.spreadsheetml.revisionLog+xml"/>
  <Override PartName="/xl/revisions/revisionLog503.xml" ContentType="application/vnd.openxmlformats-officedocument.spreadsheetml.revisionLog+xml"/>
  <Override PartName="/xl/revisions/revisionLog946.xml" ContentType="application/vnd.openxmlformats-officedocument.spreadsheetml.revisionLog+xml"/>
  <Override PartName="/xl/revisions/revisionLog988.xml" ContentType="application/vnd.openxmlformats-officedocument.spreadsheetml.revisionLog+xml"/>
  <Override PartName="/xl/revisions/revisionLog1089.xml" ContentType="application/vnd.openxmlformats-officedocument.spreadsheetml.revisionLog+xml"/>
  <Override PartName="/xl/revisions/revisionLog1131.xml" ContentType="application/vnd.openxmlformats-officedocument.spreadsheetml.revisionLog+xml"/>
  <Override PartName="/xl/revisions/revisionLog44.xml" ContentType="application/vnd.openxmlformats-officedocument.spreadsheetml.revisionLog+xml"/>
  <Override PartName="/xl/revisions/revisionLog86.xml" ContentType="application/vnd.openxmlformats-officedocument.spreadsheetml.revisionLog+xml"/>
  <Override PartName="/xl/revisions/revisionLog151.xml" ContentType="application/vnd.openxmlformats-officedocument.spreadsheetml.revisionLog+xml"/>
  <Override PartName="/xl/revisions/revisionLog380.xml" ContentType="application/vnd.openxmlformats-officedocument.spreadsheetml.revisionLog+xml"/>
  <Override PartName="/xl/revisions/revisionLog545.xml" ContentType="application/vnd.openxmlformats-officedocument.spreadsheetml.revisionLog+xml"/>
  <Override PartName="/xl/revisions/revisionLog587.xml" ContentType="application/vnd.openxmlformats-officedocument.spreadsheetml.revisionLog+xml"/>
  <Override PartName="/xl/revisions/revisionLog752.xml" ContentType="application/vnd.openxmlformats-officedocument.spreadsheetml.revisionLog+xml"/>
  <Override PartName="/xl/revisions/revisionLog808.xml" ContentType="application/vnd.openxmlformats-officedocument.spreadsheetml.revisionLog+xml"/>
  <Override PartName="/xl/revisions/revisionLog850.xml" ContentType="application/vnd.openxmlformats-officedocument.spreadsheetml.revisionLog+xml"/>
  <Override PartName="/xl/revisions/revisionLog991.xml" ContentType="application/vnd.openxmlformats-officedocument.spreadsheetml.revisionLog+xml"/>
  <Override PartName="/xl/revisions/revisionLog184.xml" ContentType="application/vnd.openxmlformats-officedocument.spreadsheetml.revisionLog+xml"/>
  <Override PartName="/xl/revisions/revisionLog198.xml" ContentType="application/vnd.openxmlformats-officedocument.spreadsheetml.revisionLog+xml"/>
  <Override PartName="/xl/revisions/revisionLog240.xml" ContentType="application/vnd.openxmlformats-officedocument.spreadsheetml.revisionLog+xml"/>
  <Override PartName="/xl/revisions/revisionLog405.xml" ContentType="application/vnd.openxmlformats-officedocument.spreadsheetml.revisionLog+xml"/>
  <Override PartName="/xl/revisions/revisionLog447.xml" ContentType="application/vnd.openxmlformats-officedocument.spreadsheetml.revisionLog+xml"/>
  <Override PartName="/xl/revisions/revisionLog489.xml" ContentType="application/vnd.openxmlformats-officedocument.spreadsheetml.revisionLog+xml"/>
  <Override PartName="/xl/revisions/revisionLog612.xml" ContentType="application/vnd.openxmlformats-officedocument.spreadsheetml.revisionLog+xml"/>
  <Override PartName="/xl/revisions/revisionLog654.xml" ContentType="application/vnd.openxmlformats-officedocument.spreadsheetml.revisionLog+xml"/>
  <Override PartName="/xl/revisions/revisionLog861.xml" ContentType="application/vnd.openxmlformats-officedocument.spreadsheetml.revisionLog+xml"/>
  <Override PartName="/xl/revisions/revisionLog1033.xml" ContentType="application/vnd.openxmlformats-officedocument.spreadsheetml.revisionLog+xml"/>
  <Override PartName="/xl/revisions/revisionLog1075.xml" ContentType="application/vnd.openxmlformats-officedocument.spreadsheetml.revisionLog+xml"/>
  <Override PartName="/xl/revisions/revisionLog13.xml" ContentType="application/vnd.openxmlformats-officedocument.spreadsheetml.revisionLog+xml"/>
  <Override PartName="/xl/revisions/revisionLog109.xml" ContentType="application/vnd.openxmlformats-officedocument.spreadsheetml.revisionLog+xml"/>
  <Override PartName="/xl/revisions/revisionLog251.xml" ContentType="application/vnd.openxmlformats-officedocument.spreadsheetml.revisionLog+xml"/>
  <Override PartName="/xl/revisions/revisionLog307.xml" ContentType="application/vnd.openxmlformats-officedocument.spreadsheetml.revisionLog+xml"/>
  <Override PartName="/xl/revisions/revisionLog514.xml" ContentType="application/vnd.openxmlformats-officedocument.spreadsheetml.revisionLog+xml"/>
  <Override PartName="/xl/revisions/revisionLog710.xml" ContentType="application/vnd.openxmlformats-officedocument.spreadsheetml.revisionLog+xml"/>
  <Override PartName="/xl/revisions/revisionLog10.xml" ContentType="application/vnd.openxmlformats-officedocument.spreadsheetml.revisionLog+xml"/>
  <Override PartName="/xl/revisions/revisionLog957.xml" ContentType="application/vnd.openxmlformats-officedocument.spreadsheetml.revisionLog+xml"/>
  <Override PartName="/xl/revisions/revisionLog1100.xml" ContentType="application/vnd.openxmlformats-officedocument.spreadsheetml.revisionLog+xml"/>
  <Override PartName="/xl/revisions/revisionLog1142.xml" ContentType="application/vnd.openxmlformats-officedocument.spreadsheetml.revisionLog+xml"/>
  <Override PartName="/xl/revisions/revisionLog55.xml" ContentType="application/vnd.openxmlformats-officedocument.spreadsheetml.revisionLog+xml"/>
  <Override PartName="/xl/revisions/revisionLog97.xml" ContentType="application/vnd.openxmlformats-officedocument.spreadsheetml.revisionLog+xml"/>
  <Override PartName="/xl/revisions/revisionLog120.xml" ContentType="application/vnd.openxmlformats-officedocument.spreadsheetml.revisionLog+xml"/>
  <Override PartName="/xl/revisions/revisionLog349.xml" ContentType="application/vnd.openxmlformats-officedocument.spreadsheetml.revisionLog+xml"/>
  <Override PartName="/xl/revisions/revisionLog556.xml" ContentType="application/vnd.openxmlformats-officedocument.spreadsheetml.revisionLog+xml"/>
  <Override PartName="/xl/revisions/revisionLog721.xml" ContentType="application/vnd.openxmlformats-officedocument.spreadsheetml.revisionLog+xml"/>
  <Override PartName="/xl/revisions/revisionLog763.xml" ContentType="application/vnd.openxmlformats-officedocument.spreadsheetml.revisionLog+xml"/>
  <Override PartName="/xl/revisions/revisionLog819.xml" ContentType="application/vnd.openxmlformats-officedocument.spreadsheetml.revisionLog+xml"/>
  <Override PartName="/xl/revisions/revisionLog1002.xml" ContentType="application/vnd.openxmlformats-officedocument.spreadsheetml.revisionLog+xml"/>
  <Override PartName="/xl/revisions/revisionLog2.xml" ContentType="application/vnd.openxmlformats-officedocument.spreadsheetml.revisionLog+xml"/>
  <Override PartName="/xl/revisions/revisionLog209.xml" ContentType="application/vnd.openxmlformats-officedocument.spreadsheetml.revisionLog+xml"/>
  <Override PartName="/xl/revisions/revisionLog416.xml" ContentType="application/vnd.openxmlformats-officedocument.spreadsheetml.revisionLog+xml"/>
  <Override PartName="/xl/revisions/revisionLog458.xml" ContentType="application/vnd.openxmlformats-officedocument.spreadsheetml.revisionLog+xml"/>
  <Override PartName="/xl/revisions/revisionLog623.xml" ContentType="application/vnd.openxmlformats-officedocument.spreadsheetml.revisionLog+xml"/>
  <Override PartName="/xl/revisions/revisionLog1044.xml" ContentType="application/vnd.openxmlformats-officedocument.spreadsheetml.revisionLog+xml"/>
  <Override PartName="/xl/revisions/revisionLog1086.xml" ContentType="application/vnd.openxmlformats-officedocument.spreadsheetml.revisionLog+xml"/>
  <Override PartName="/xl/revisions/revisionLog262.xml" ContentType="application/vnd.openxmlformats-officedocument.spreadsheetml.revisionLog+xml"/>
  <Override PartName="/xl/revisions/revisionLog665.xml" ContentType="application/vnd.openxmlformats-officedocument.spreadsheetml.revisionLog+xml"/>
  <Override PartName="/xl/revisions/revisionLog872.xml" ContentType="application/vnd.openxmlformats-officedocument.spreadsheetml.revisionLog+xml"/>
  <Override PartName="/xl/revisions/revisionLog926.xml" ContentType="application/vnd.openxmlformats-officedocument.spreadsheetml.revisionLog+xml"/>
  <Override PartName="/xl/revisions/revisionLog968.xml" ContentType="application/vnd.openxmlformats-officedocument.spreadsheetml.revisionLog+xml"/>
  <Override PartName="/xl/revisions/revisionLog1111.xml" ContentType="application/vnd.openxmlformats-officedocument.spreadsheetml.revisionLog+xml"/>
  <Override PartName="/xl/revisions/revisionLog24.xml" ContentType="application/vnd.openxmlformats-officedocument.spreadsheetml.revisionLog+xml"/>
  <Override PartName="/xl/revisions/revisionLog66.xml" ContentType="application/vnd.openxmlformats-officedocument.spreadsheetml.revisionLog+xml"/>
  <Override PartName="/xl/revisions/revisionLog131.xml" ContentType="application/vnd.openxmlformats-officedocument.spreadsheetml.revisionLog+xml"/>
  <Override PartName="/xl/revisions/revisionLog318.xml" ContentType="application/vnd.openxmlformats-officedocument.spreadsheetml.revisionLog+xml"/>
  <Override PartName="/xl/revisions/revisionLog360.xml" ContentType="application/vnd.openxmlformats-officedocument.spreadsheetml.revisionLog+xml"/>
  <Override PartName="/xl/revisions/revisionLog525.xml" ContentType="application/vnd.openxmlformats-officedocument.spreadsheetml.revisionLog+xml"/>
  <Override PartName="/xl/revisions/revisionLog567.xml" ContentType="application/vnd.openxmlformats-officedocument.spreadsheetml.revisionLog+xml"/>
  <Override PartName="/xl/revisions/revisionLog732.xml" ContentType="application/vnd.openxmlformats-officedocument.spreadsheetml.revisionLog+xml"/>
  <Override PartName="/xl/revisions/revisionLog774.xml" ContentType="application/vnd.openxmlformats-officedocument.spreadsheetml.revisionLog+xml"/>
  <Override PartName="/xl/revisions/revisionLog830.xml" ContentType="application/vnd.openxmlformats-officedocument.spreadsheetml.revisionLog+xml"/>
  <Override PartName="/xl/revisions/revisionLog979.xml" ContentType="application/vnd.openxmlformats-officedocument.spreadsheetml.revisionLog+xml"/>
  <Override PartName="/xl/revisions/revisionLog1153.xml" ContentType="application/vnd.openxmlformats-officedocument.spreadsheetml.revisionLog+xml"/>
  <Override PartName="/xl/revisions/revisionLog165.xml" ContentType="application/vnd.openxmlformats-officedocument.spreadsheetml.revisionLog+xml"/>
  <Override PartName="/xl/revisions/revisionLog220.xml" ContentType="application/vnd.openxmlformats-officedocument.spreadsheetml.revisionLog+xml"/>
  <Override PartName="/xl/revisions/revisionLog371.xml" ContentType="application/vnd.openxmlformats-officedocument.spreadsheetml.revisionLog+xml"/>
  <Override PartName="/xl/revisions/revisionLog427.xml" ContentType="application/vnd.openxmlformats-officedocument.spreadsheetml.revisionLog+xml"/>
  <Override PartName="/xl/revisions/revisionLog592.xml" ContentType="application/vnd.openxmlformats-officedocument.spreadsheetml.revisionLog+xml"/>
  <Override PartName="/xl/revisions/revisionLog634.xml" ContentType="application/vnd.openxmlformats-officedocument.spreadsheetml.revisionLog+xml"/>
  <Override PartName="/xl/revisions/revisionLog1013.xml" ContentType="application/vnd.openxmlformats-officedocument.spreadsheetml.revisionLog+xml"/>
  <Override PartName="/xl/revisions/revisionLog1055.xml" ContentType="application/vnd.openxmlformats-officedocument.spreadsheetml.revisionLog+xml"/>
  <Override PartName="/xl/revisions/revisionLog231.xml" ContentType="application/vnd.openxmlformats-officedocument.spreadsheetml.revisionLog+xml"/>
  <Override PartName="/xl/revisions/revisionLog469.xml" ContentType="application/vnd.openxmlformats-officedocument.spreadsheetml.revisionLog+xml"/>
  <Override PartName="/xl/revisions/revisionLog676.xml" ContentType="application/vnd.openxmlformats-officedocument.spreadsheetml.revisionLog+xml"/>
  <Override PartName="/xl/revisions/revisionLog841.xml" ContentType="application/vnd.openxmlformats-officedocument.spreadsheetml.revisionLog+xml"/>
  <Override PartName="/xl/revisions/revisionLog883.xml" ContentType="application/vnd.openxmlformats-officedocument.spreadsheetml.revisionLog+xml"/>
  <Override PartName="/xl/revisions/revisionLog897.xml" ContentType="application/vnd.openxmlformats-officedocument.spreadsheetml.revisionLog+xml"/>
  <Override PartName="/xl/revisions/revisionLog937.xml" ContentType="application/vnd.openxmlformats-officedocument.spreadsheetml.revisionLog+xml"/>
  <Override PartName="/xl/revisions/revisionLog1122.xml" ContentType="application/vnd.openxmlformats-officedocument.spreadsheetml.revisionLog+xml"/>
  <Override PartName="/xl/revisions/revisionLog35.xml" ContentType="application/vnd.openxmlformats-officedocument.spreadsheetml.revisionLog+xml"/>
  <Override PartName="/xl/revisions/revisionLog77.xml" ContentType="application/vnd.openxmlformats-officedocument.spreadsheetml.revisionLog+xml"/>
  <Override PartName="/xl/revisions/revisionLog100.xml" ContentType="application/vnd.openxmlformats-officedocument.spreadsheetml.revisionLog+xml"/>
  <Override PartName="/xl/revisions/revisionLog273.xml" ContentType="application/vnd.openxmlformats-officedocument.spreadsheetml.revisionLog+xml"/>
  <Override PartName="/xl/revisions/revisionLog329.xml" ContentType="application/vnd.openxmlformats-officedocument.spreadsheetml.revisionLog+xml"/>
  <Override PartName="/xl/revisions/revisionLog494.xml" ContentType="application/vnd.openxmlformats-officedocument.spreadsheetml.revisionLog+xml"/>
  <Override PartName="/xl/revisions/revisionLog536.xml" ContentType="application/vnd.openxmlformats-officedocument.spreadsheetml.revisionLog+xml"/>
  <Override PartName="/xl/revisions/revisionLog578.xml" ContentType="application/vnd.openxmlformats-officedocument.spreadsheetml.revisionLog+xml"/>
  <Override PartName="/xl/revisions/revisionLog701.xml" ContentType="application/vnd.openxmlformats-officedocument.spreadsheetml.revisionLog+xml"/>
  <Override PartName="/xl/revisions/revisionLog743.xml" ContentType="application/vnd.openxmlformats-officedocument.spreadsheetml.revisionLog+xml"/>
  <Override PartName="/xl/revisions/revisionLog799.xml" ContentType="application/vnd.openxmlformats-officedocument.spreadsheetml.revisionLog+xml"/>
  <Override PartName="/xl/revisions/revisionLog1164.xml" ContentType="application/vnd.openxmlformats-officedocument.spreadsheetml.revisionLog+xml"/>
  <Override PartName="/xl/revisions/revisionLog142.xml" ContentType="application/vnd.openxmlformats-officedocument.spreadsheetml.revisionLog+xml"/>
  <Override PartName="/xl/revisions/revisionLog175.xml" ContentType="application/vnd.openxmlformats-officedocument.spreadsheetml.revisionLog+xml"/>
  <Override PartName="/xl/revisions/revisionLog382.xml" ContentType="application/vnd.openxmlformats-officedocument.spreadsheetml.revisionLog+xml"/>
  <Override PartName="/xl/revisions/revisionLog396.xml" ContentType="application/vnd.openxmlformats-officedocument.spreadsheetml.revisionLog+xml"/>
  <Override PartName="/xl/revisions/revisionLog438.xml" ContentType="application/vnd.openxmlformats-officedocument.spreadsheetml.revisionLog+xml"/>
  <Override PartName="/xl/revisions/revisionLog603.xml" ContentType="application/vnd.openxmlformats-officedocument.spreadsheetml.revisionLog+xml"/>
  <Override PartName="/xl/revisions/revisionLog785.xml" ContentType="application/vnd.openxmlformats-officedocument.spreadsheetml.revisionLog+xml"/>
  <Override PartName="/xl/revisions/revisionLog1024.xml" ContentType="application/vnd.openxmlformats-officedocument.spreadsheetml.revisionLog+xml"/>
  <Override PartName="/xl/revisions/revisionLog1066.xml" ContentType="application/vnd.openxmlformats-officedocument.spreadsheetml.revisionLog+xml"/>
  <Override PartName="/xl/revisions/revisionLog242.xml" ContentType="application/vnd.openxmlformats-officedocument.spreadsheetml.revisionLog+xml"/>
  <Override PartName="/xl/revisions/revisionLog480.xml" ContentType="application/vnd.openxmlformats-officedocument.spreadsheetml.revisionLog+xml"/>
  <Override PartName="/xl/revisions/revisionLog645.xml" ContentType="application/vnd.openxmlformats-officedocument.spreadsheetml.revisionLog+xml"/>
  <Override PartName="/xl/revisions/revisionLog687.xml" ContentType="application/vnd.openxmlformats-officedocument.spreadsheetml.revisionLog+xml"/>
  <Override PartName="/xl/revisions/revisionLog852.xml" ContentType="application/vnd.openxmlformats-officedocument.spreadsheetml.revisionLog+xml"/>
  <Override PartName="/xl/revisions/revisionLog908.xml" ContentType="application/vnd.openxmlformats-officedocument.spreadsheetml.revisionLog+xml"/>
  <Override PartName="/xl/revisions/revisionLog948.xml" ContentType="application/vnd.openxmlformats-officedocument.spreadsheetml.revisionLog+xml"/>
  <Override PartName="/xl/revisions/revisionLog1091.xml" ContentType="application/vnd.openxmlformats-officedocument.spreadsheetml.revisionLog+xml"/>
  <Override PartName="/xl/revisions/revisionLog46.xml" ContentType="application/vnd.openxmlformats-officedocument.spreadsheetml.revisionLog+xml"/>
  <Override PartName="/xl/revisions/revisionLog284.xml" ContentType="application/vnd.openxmlformats-officedocument.spreadsheetml.revisionLog+xml"/>
  <Override PartName="/xl/revisions/revisionLog298.xml" ContentType="application/vnd.openxmlformats-officedocument.spreadsheetml.revisionLog+xml"/>
  <Override PartName="/xl/revisions/revisionLog340.xml" ContentType="application/vnd.openxmlformats-officedocument.spreadsheetml.revisionLog+xml"/>
  <Override PartName="/xl/revisions/revisionLog505.xml" ContentType="application/vnd.openxmlformats-officedocument.spreadsheetml.revisionLog+xml"/>
  <Override PartName="/xl/revisions/revisionLog547.xml" ContentType="application/vnd.openxmlformats-officedocument.spreadsheetml.revisionLog+xml"/>
  <Override PartName="/xl/revisions/revisionLog712.xml" ContentType="application/vnd.openxmlformats-officedocument.spreadsheetml.revisionLog+xml"/>
  <Override PartName="/xl/revisions/revisionLog754.xml" ContentType="application/vnd.openxmlformats-officedocument.spreadsheetml.revisionLog+xml"/>
  <Override PartName="/xl/revisions/revisionLog1133.xml" ContentType="application/vnd.openxmlformats-officedocument.spreadsheetml.revisionLog+xml"/>
  <Override PartName="/xl/revisions/revisionLog88.xml" ContentType="application/vnd.openxmlformats-officedocument.spreadsheetml.revisionLog+xml"/>
  <Override PartName="/xl/revisions/revisionLog111.xml" ContentType="application/vnd.openxmlformats-officedocument.spreadsheetml.revisionLog+xml"/>
  <Override PartName="/xl/revisions/revisionLog153.xml" ContentType="application/vnd.openxmlformats-officedocument.spreadsheetml.revisionLog+xml"/>
  <Override PartName="/xl/revisions/revisionLog186.xml" ContentType="application/vnd.openxmlformats-officedocument.spreadsheetml.revisionLog+xml"/>
  <Override PartName="/xl/revisions/revisionLog200.xml" ContentType="application/vnd.openxmlformats-officedocument.spreadsheetml.revisionLog+xml"/>
  <Override PartName="/xl/revisions/revisionLog351.xml" ContentType="application/vnd.openxmlformats-officedocument.spreadsheetml.revisionLog+xml"/>
  <Override PartName="/xl/revisions/revisionLog407.xml" ContentType="application/vnd.openxmlformats-officedocument.spreadsheetml.revisionLog+xml"/>
  <Override PartName="/xl/revisions/revisionLog589.xml" ContentType="application/vnd.openxmlformats-officedocument.spreadsheetml.revisionLog+xml"/>
  <Override PartName="/xl/revisions/revisionLog810.xml" ContentType="application/vnd.openxmlformats-officedocument.spreadsheetml.revisionLog+xml"/>
  <Override PartName="/xl/revisions/revisionLog959.xml" ContentType="application/vnd.openxmlformats-officedocument.spreadsheetml.revisionLog+xml"/>
  <Override PartName="/xl/revisions/revisionLog993.xml" ContentType="application/vnd.openxmlformats-officedocument.spreadsheetml.revisionLog+xml"/>
  <Override PartName="/xl/revisions/revisionLog1035.xml" ContentType="application/vnd.openxmlformats-officedocument.spreadsheetml.revisionLog+xml"/>
  <Override PartName="/xl/revisions/revisionLog211.xml" ContentType="application/vnd.openxmlformats-officedocument.spreadsheetml.revisionLog+xml"/>
  <Override PartName="/xl/revisions/revisionLog449.xml" ContentType="application/vnd.openxmlformats-officedocument.spreadsheetml.revisionLog+xml"/>
  <Override PartName="/xl/revisions/revisionLog614.xml" ContentType="application/vnd.openxmlformats-officedocument.spreadsheetml.revisionLog+xml"/>
  <Override PartName="/xl/revisions/revisionLog656.xml" ContentType="application/vnd.openxmlformats-officedocument.spreadsheetml.revisionLog+xml"/>
  <Override PartName="/xl/revisions/revisionLog821.xml" ContentType="application/vnd.openxmlformats-officedocument.spreadsheetml.revisionLog+xml"/>
  <Override PartName="/xl/revisions/revisionLog863.xml" ContentType="application/vnd.openxmlformats-officedocument.spreadsheetml.revisionLog+xml"/>
  <Override PartName="/xl/revisions/revisionLog917.xml" ContentType="application/vnd.openxmlformats-officedocument.spreadsheetml.revisionLog+xml"/>
  <Override PartName="/xl/revisions/revisionLog1077.xml" ContentType="application/vnd.openxmlformats-officedocument.spreadsheetml.revisionLog+xml"/>
  <Override PartName="/xl/revisions/revisionLog15.xml" ContentType="application/vnd.openxmlformats-officedocument.spreadsheetml.revisionLog+xml"/>
  <Override PartName="/xl/revisions/revisionLog57.xml" ContentType="application/vnd.openxmlformats-officedocument.spreadsheetml.revisionLog+xml"/>
  <Override PartName="/xl/revisions/revisionLog253.xml" ContentType="application/vnd.openxmlformats-officedocument.spreadsheetml.revisionLog+xml"/>
  <Override PartName="/xl/revisions/revisionLog309.xml" ContentType="application/vnd.openxmlformats-officedocument.spreadsheetml.revisionLog+xml"/>
  <Override PartName="/xl/revisions/revisionLog516.xml" ContentType="application/vnd.openxmlformats-officedocument.spreadsheetml.revisionLog+xml"/>
  <Override PartName="/xl/revisions/revisionLog558.xml" ContentType="application/vnd.openxmlformats-officedocument.spreadsheetml.revisionLog+xml"/>
  <Override PartName="/xl/revisions/revisionLog723.xml" ContentType="application/vnd.openxmlformats-officedocument.spreadsheetml.revisionLog+xml"/>
  <Override PartName="/xl/revisions/revisionLog1102.xml" ContentType="application/vnd.openxmlformats-officedocument.spreadsheetml.revisionLog+xml"/>
  <Override PartName="/xl/revisions/revisionLog1144.xml" ContentType="application/vnd.openxmlformats-officedocument.spreadsheetml.revisionLog+xml"/>
  <Override PartName="/xl/revisions/revisionLog99.xml" ContentType="application/vnd.openxmlformats-officedocument.spreadsheetml.revisionLog+xml"/>
  <Override PartName="/xl/revisions/revisionLog122.xml" ContentType="application/vnd.openxmlformats-officedocument.spreadsheetml.revisionLog+xml"/>
  <Override PartName="/xl/revisions/revisionLog4.xml" ContentType="application/vnd.openxmlformats-officedocument.spreadsheetml.revisionLog+xml"/>
  <Override PartName="/xl/revisions/revisionLog362.xml" ContentType="application/vnd.openxmlformats-officedocument.spreadsheetml.revisionLog+xml"/>
  <Override PartName="/xl/revisions/revisionLog765.xml" ContentType="application/vnd.openxmlformats-officedocument.spreadsheetml.revisionLog+xml"/>
  <Override PartName="/xl/revisions/revisionLog970.xml" ContentType="application/vnd.openxmlformats-officedocument.spreadsheetml.revisionLog+xml"/>
  <Override PartName="/xl/revisions/revisionLog1004.xml" ContentType="application/vnd.openxmlformats-officedocument.spreadsheetml.revisionLog+xml"/>
  <Override PartName="/xl/revisions/revisionLog1046.xml" ContentType="application/vnd.openxmlformats-officedocument.spreadsheetml.revisionLog+xml"/>
  <Override PartName="/xl/revisions/revisionLog418.xml" ContentType="application/vnd.openxmlformats-officedocument.spreadsheetml.revisionLog+xml"/>
  <Override PartName="/xl/revisions/revisionLog460.xml" ContentType="application/vnd.openxmlformats-officedocument.spreadsheetml.revisionLog+xml"/>
  <Override PartName="/xl/revisions/revisionLog625.xml" ContentType="application/vnd.openxmlformats-officedocument.spreadsheetml.revisionLog+xml"/>
  <Override PartName="/xl/revisions/revisionLog667.xml" ContentType="application/vnd.openxmlformats-officedocument.spreadsheetml.revisionLog+xml"/>
  <Override PartName="/xl/revisions/revisionLog832.xml" ContentType="application/vnd.openxmlformats-officedocument.spreadsheetml.revisionLog+xml"/>
  <Override PartName="/xl/revisions/revisionLog874.xml" ContentType="application/vnd.openxmlformats-officedocument.spreadsheetml.revisionLog+xml"/>
  <Override PartName="/xl/revisions/revisionLog1088.xml" ContentType="application/vnd.openxmlformats-officedocument.spreadsheetml.revisionLog+xml"/>
  <Override PartName="/xl/revisions/revisionLog26.xml" ContentType="application/vnd.openxmlformats-officedocument.spreadsheetml.revisionLog+xml"/>
  <Override PartName="/xl/revisions/revisionLog222.xml" ContentType="application/vnd.openxmlformats-officedocument.spreadsheetml.revisionLog+xml"/>
  <Override PartName="/xl/revisions/revisionLog264.xml" ContentType="application/vnd.openxmlformats-officedocument.spreadsheetml.revisionLog+xml"/>
  <Override PartName="/xl/revisions/revisionLog320.xml" ContentType="application/vnd.openxmlformats-officedocument.spreadsheetml.revisionLog+xml"/>
  <Override PartName="/xl/revisions/revisionLog471.xml" ContentType="application/vnd.openxmlformats-officedocument.spreadsheetml.revisionLog+xml"/>
  <Override PartName="/xl/revisions/revisionLog527.xml" ContentType="application/vnd.openxmlformats-officedocument.spreadsheetml.revisionLog+xml"/>
  <Override PartName="/xl/revisions/revisionLog692.xml" ContentType="application/vnd.openxmlformats-officedocument.spreadsheetml.revisionLog+xml"/>
  <Override PartName="/xl/revisions/revisionLog928.xml" ContentType="application/vnd.openxmlformats-officedocument.spreadsheetml.revisionLog+xml"/>
  <Override PartName="/xl/revisions/revisionLog1113.xml" ContentType="application/vnd.openxmlformats-officedocument.spreadsheetml.revisionLog+xml"/>
  <Override PartName="/xl/revisions/revisionLog1155.xml" ContentType="application/vnd.openxmlformats-officedocument.spreadsheetml.revisionLog+xml"/>
  <Override PartName="/xl/revisions/revisionLog68.xml" ContentType="application/vnd.openxmlformats-officedocument.spreadsheetml.revisionLog+xml"/>
  <Override PartName="/xl/revisions/revisionLog133.xml" ContentType="application/vnd.openxmlformats-officedocument.spreadsheetml.revisionLog+xml"/>
  <Override PartName="/xl/revisions/revisionLog167.xml" ContentType="application/vnd.openxmlformats-officedocument.spreadsheetml.revisionLog+xml"/>
  <Override PartName="/xl/revisions/revisionLog331.xml" ContentType="application/vnd.openxmlformats-officedocument.spreadsheetml.revisionLog+xml"/>
  <Override PartName="/xl/revisions/revisionLog569.xml" ContentType="application/vnd.openxmlformats-officedocument.spreadsheetml.revisionLog+xml"/>
  <Override PartName="/xl/revisions/revisionLog734.xml" ContentType="application/vnd.openxmlformats-officedocument.spreadsheetml.revisionLog+xml"/>
  <Override PartName="/xl/revisions/revisionLog776.xml" ContentType="application/vnd.openxmlformats-officedocument.spreadsheetml.revisionLog+xml"/>
  <Override PartName="/xl/revisions/revisionLog939.xml" ContentType="application/vnd.openxmlformats-officedocument.spreadsheetml.revisionLog+xml"/>
  <Override PartName="/xl/revisions/revisionLog981.xml" ContentType="application/vnd.openxmlformats-officedocument.spreadsheetml.revisionLog+xml"/>
  <Override PartName="/xl/revisions/revisionLog1015.xml" ContentType="application/vnd.openxmlformats-officedocument.spreadsheetml.revisionLog+xml"/>
  <Override PartName="/xl/revisions/revisionLog191.xml" ContentType="application/vnd.openxmlformats-officedocument.spreadsheetml.revisionLog+xml"/>
  <Override PartName="/xl/revisions/revisionLog373.xml" ContentType="application/vnd.openxmlformats-officedocument.spreadsheetml.revisionLog+xml"/>
  <Override PartName="/xl/revisions/revisionLog429.xml" ContentType="application/vnd.openxmlformats-officedocument.spreadsheetml.revisionLog+xml"/>
  <Override PartName="/xl/revisions/revisionLog594.xml" ContentType="application/vnd.openxmlformats-officedocument.spreadsheetml.revisionLog+xml"/>
  <Override PartName="/xl/revisions/revisionLog636.xml" ContentType="application/vnd.openxmlformats-officedocument.spreadsheetml.revisionLog+xml"/>
  <Override PartName="/xl/revisions/revisionLog678.xml" ContentType="application/vnd.openxmlformats-officedocument.spreadsheetml.revisionLog+xml"/>
  <Override PartName="/xl/revisions/revisionLog801.xml" ContentType="application/vnd.openxmlformats-officedocument.spreadsheetml.revisionLog+xml"/>
  <Override PartName="/xl/revisions/revisionLog843.xml" ContentType="application/vnd.openxmlformats-officedocument.spreadsheetml.revisionLog+xml"/>
  <Override PartName="/xl/revisions/revisionLog899.xml" ContentType="application/vnd.openxmlformats-officedocument.spreadsheetml.revisionLog+xml"/>
  <Override PartName="/xl/revisions/revisionLog1057.xml" ContentType="application/vnd.openxmlformats-officedocument.spreadsheetml.revisionLog+xml"/>
  <Override PartName="/xl/revisions/revisionLog233.xml" ContentType="application/vnd.openxmlformats-officedocument.spreadsheetml.revisionLog+xml"/>
  <Override PartName="/xl/revisions/revisionLog275.xml" ContentType="application/vnd.openxmlformats-officedocument.spreadsheetml.revisionLog+xml"/>
  <Override PartName="/xl/revisions/revisionLog482.xml" ContentType="application/vnd.openxmlformats-officedocument.spreadsheetml.revisionLog+xml"/>
  <Override PartName="/xl/revisions/revisionLog496.xml" ContentType="application/vnd.openxmlformats-officedocument.spreadsheetml.revisionLog+xml"/>
  <Override PartName="/xl/revisions/revisionLog703.xml" ContentType="application/vnd.openxmlformats-officedocument.spreadsheetml.revisionLog+xml"/>
  <Override PartName="/xl/revisions/revisionLog885.xml" ContentType="application/vnd.openxmlformats-officedocument.spreadsheetml.revisionLog+xml"/>
  <Override PartName="/xl/revisions/revisionLog1124.xml" ContentType="application/vnd.openxmlformats-officedocument.spreadsheetml.revisionLog+xml"/>
  <Override PartName="/xl/revisions/revisionLog37.xml" ContentType="application/vnd.openxmlformats-officedocument.spreadsheetml.revisionLog+xml"/>
  <Override PartName="/xl/revisions/revisionLog79.xml" ContentType="application/vnd.openxmlformats-officedocument.spreadsheetml.revisionLog+xml"/>
  <Override PartName="/xl/revisions/revisionLog102.xml" ContentType="application/vnd.openxmlformats-officedocument.spreadsheetml.revisionLog+xml"/>
  <Override PartName="/xl/revisions/revisionLog144.xml" ContentType="application/vnd.openxmlformats-officedocument.spreadsheetml.revisionLog+xml"/>
  <Override PartName="/xl/revisions/revisionLog538.xml" ContentType="application/vnd.openxmlformats-officedocument.spreadsheetml.revisionLog+xml"/>
  <Override PartName="/xl/revisions/revisionLog580.xml" ContentType="application/vnd.openxmlformats-officedocument.spreadsheetml.revisionLog+xml"/>
  <Override PartName="/xl/revisions/revisionLog745.xml" ContentType="application/vnd.openxmlformats-officedocument.spreadsheetml.revisionLog+xml"/>
  <Override PartName="/xl/revisions/revisionLog787.xml" ContentType="application/vnd.openxmlformats-officedocument.spreadsheetml.revisionLog+xml"/>
  <Override PartName="/xl/revisions/revisionLog950.xml" ContentType="application/vnd.openxmlformats-officedocument.spreadsheetml.revisionLog+xml"/>
  <Override PartName="/xl/revisions/revisionLog90.xml" ContentType="application/vnd.openxmlformats-officedocument.spreadsheetml.revisionLog+xml"/>
  <Override PartName="/xl/revisions/revisionLog177.xml" ContentType="application/vnd.openxmlformats-officedocument.spreadsheetml.revisionLog+xml"/>
  <Override PartName="/xl/revisions/revisionLog342.xml" ContentType="application/vnd.openxmlformats-officedocument.spreadsheetml.revisionLog+xml"/>
  <Override PartName="/xl/revisions/revisionLog384.xml" ContentType="application/vnd.openxmlformats-officedocument.spreadsheetml.revisionLog+xml"/>
  <Override PartName="/xl/revisions/revisionLog398.xml" ContentType="application/vnd.openxmlformats-officedocument.spreadsheetml.revisionLog+xml"/>
  <Override PartName="/xl/revisions/revisionLog440.xml" ContentType="application/vnd.openxmlformats-officedocument.spreadsheetml.revisionLog+xml"/>
  <Override PartName="/xl/revisions/revisionLog605.xml" ContentType="application/vnd.openxmlformats-officedocument.spreadsheetml.revisionLog+xml"/>
  <Override PartName="/xl/revisions/revisionLog647.xml" ContentType="application/vnd.openxmlformats-officedocument.spreadsheetml.revisionLog+xml"/>
  <Override PartName="/xl/revisions/revisionLog812.xml" ContentType="application/vnd.openxmlformats-officedocument.spreadsheetml.revisionLog+xml"/>
  <Override PartName="/xl/revisions/revisionLog854.xml" ContentType="application/vnd.openxmlformats-officedocument.spreadsheetml.revisionLog+xml"/>
  <Override PartName="/xl/revisions/revisionLog1026.xml" ContentType="application/vnd.openxmlformats-officedocument.spreadsheetml.revisionLog+xml"/>
  <Override PartName="/xl/revisions/revisionLog1068.xml" ContentType="application/vnd.openxmlformats-officedocument.spreadsheetml.revisionLog+xml"/>
  <Override PartName="/xl/revisions/revisionLog202.xml" ContentType="application/vnd.openxmlformats-officedocument.spreadsheetml.revisionLog+xml"/>
  <Override PartName="/xl/revisions/revisionLog244.xml" ContentType="application/vnd.openxmlformats-officedocument.spreadsheetml.revisionLog+xml"/>
  <Override PartName="/xl/revisions/revisionLog286.xml" ContentType="application/vnd.openxmlformats-officedocument.spreadsheetml.revisionLog+xml"/>
  <Override PartName="/xl/revisions/revisionLog300.xml" ContentType="application/vnd.openxmlformats-officedocument.spreadsheetml.revisionLog+xml"/>
  <Override PartName="/xl/revisions/revisionLog451.xml" ContentType="application/vnd.openxmlformats-officedocument.spreadsheetml.revisionLog+xml"/>
  <Override PartName="/xl/revisions/revisionLog507.xml" ContentType="application/vnd.openxmlformats-officedocument.spreadsheetml.revisionLog+xml"/>
  <Override PartName="/xl/revisions/revisionLog689.xml" ContentType="application/vnd.openxmlformats-officedocument.spreadsheetml.revisionLog+xml"/>
  <Override PartName="/xl/revisions/revisionLog910.xml" ContentType="application/vnd.openxmlformats-officedocument.spreadsheetml.revisionLog+xml"/>
  <Override PartName="/xl/revisions/revisionLog1079.xml" ContentType="application/vnd.openxmlformats-officedocument.spreadsheetml.revisionLog+xml"/>
  <Override PartName="/xl/revisions/revisionLog1093.xml" ContentType="application/vnd.openxmlformats-officedocument.spreadsheetml.revisionLog+xml"/>
  <Override PartName="/xl/revisions/revisionLog1135.xml" ContentType="application/vnd.openxmlformats-officedocument.spreadsheetml.revisionLog+xml"/>
  <Override PartName="/xl/revisions/revisionLog48.xml" ContentType="application/vnd.openxmlformats-officedocument.spreadsheetml.revisionLog+xml"/>
  <Override PartName="/xl/revisions/revisionLog113.xml" ContentType="application/vnd.openxmlformats-officedocument.spreadsheetml.revisionLog+xml"/>
  <Override PartName="/xl/revisions/revisionLog311.xml" ContentType="application/vnd.openxmlformats-officedocument.spreadsheetml.revisionLog+xml"/>
  <Override PartName="/xl/revisions/revisionLog549.xml" ContentType="application/vnd.openxmlformats-officedocument.spreadsheetml.revisionLog+xml"/>
  <Override PartName="/xl/revisions/revisionLog714.xml" ContentType="application/vnd.openxmlformats-officedocument.spreadsheetml.revisionLog+xml"/>
  <Override PartName="/xl/revisions/revisionLog756.xml" ContentType="application/vnd.openxmlformats-officedocument.spreadsheetml.revisionLog+xml"/>
  <Override PartName="/xl/revisions/revisionLog919.xml" ContentType="application/vnd.openxmlformats-officedocument.spreadsheetml.revisionLog+xml"/>
  <Override PartName="/xl/revisions/revisionLog961.xml" ContentType="application/vnd.openxmlformats-officedocument.spreadsheetml.revisionLog+xml"/>
  <Override PartName="/xl/revisions/revisionLog995.xml" ContentType="application/vnd.openxmlformats-officedocument.spreadsheetml.revisionLog+xml"/>
  <Override PartName="/xl/revisions/revisionLog155.xml" ContentType="application/vnd.openxmlformats-officedocument.spreadsheetml.revisionLog+xml"/>
  <Override PartName="/xl/revisions/revisionLog188.xml" ContentType="application/vnd.openxmlformats-officedocument.spreadsheetml.revisionLog+xml"/>
  <Override PartName="/xl/revisions/revisionLog353.xml" ContentType="application/vnd.openxmlformats-officedocument.spreadsheetml.revisionLog+xml"/>
  <Override PartName="/xl/revisions/revisionLog409.xml" ContentType="application/vnd.openxmlformats-officedocument.spreadsheetml.revisionLog+xml"/>
  <Override PartName="/xl/revisions/revisionLog616.xml" ContentType="application/vnd.openxmlformats-officedocument.spreadsheetml.revisionLog+xml"/>
  <Override PartName="/xl/revisions/revisionLog823.xml" ContentType="application/vnd.openxmlformats-officedocument.spreadsheetml.revisionLog+xml"/>
  <Override PartName="/xl/revisions/revisionLog1037.xml" ContentType="application/vnd.openxmlformats-officedocument.spreadsheetml.revisionLog+xml"/>
  <Override PartName="/xl/revisions/revisionLog213.xml" ContentType="application/vnd.openxmlformats-officedocument.spreadsheetml.revisionLog+xml"/>
  <Override PartName="/xl/revisions/revisionLog255.xml" ContentType="application/vnd.openxmlformats-officedocument.spreadsheetml.revisionLog+xml"/>
  <Override PartName="/xl/revisions/revisionLog462.xml" ContentType="application/vnd.openxmlformats-officedocument.spreadsheetml.revisionLog+xml"/>
  <Override PartName="/xl/revisions/revisionLog658.xml" ContentType="application/vnd.openxmlformats-officedocument.spreadsheetml.revisionLog+xml"/>
  <Override PartName="/xl/revisions/revisionLog865.xml" ContentType="application/vnd.openxmlformats-officedocument.spreadsheetml.revisionLog+xml"/>
  <Override PartName="/xl/revisions/revisionLog1104.xml" ContentType="application/vnd.openxmlformats-officedocument.spreadsheetml.revisionLog+xml"/>
  <Override PartName="/xl/revisions/revisionLog17.xml" ContentType="application/vnd.openxmlformats-officedocument.spreadsheetml.revisionLog+xml"/>
  <Override PartName="/xl/revisions/revisionLog59.xml" ContentType="application/vnd.openxmlformats-officedocument.spreadsheetml.revisionLog+xml"/>
  <Override PartName="/xl/revisions/revisionLog124.xml" ContentType="application/vnd.openxmlformats-officedocument.spreadsheetml.revisionLog+xml"/>
  <Override PartName="/xl/revisions/revisionLog518.xml" ContentType="application/vnd.openxmlformats-officedocument.spreadsheetml.revisionLog+xml"/>
  <Override PartName="/xl/revisions/revisionLog560.xml" ContentType="application/vnd.openxmlformats-officedocument.spreadsheetml.revisionLog+xml"/>
  <Override PartName="/xl/revisions/revisionLog725.xml" ContentType="application/vnd.openxmlformats-officedocument.spreadsheetml.revisionLog+xml"/>
  <Override PartName="/xl/revisions/revisionLog767.xml" ContentType="application/vnd.openxmlformats-officedocument.spreadsheetml.revisionLog+xml"/>
  <Override PartName="/xl/revisions/revisionLog930.xml" ContentType="application/vnd.openxmlformats-officedocument.spreadsheetml.revisionLog+xml"/>
  <Override PartName="/xl/revisions/revisionLog972.xml" ContentType="application/vnd.openxmlformats-officedocument.spreadsheetml.revisionLog+xml"/>
  <Override PartName="/xl/revisions/revisionLog1146.xml" ContentType="application/vnd.openxmlformats-officedocument.spreadsheetml.revisionLog+xml"/>
  <Override PartName="/xl/revisions/revisionLog70.xml" ContentType="application/vnd.openxmlformats-officedocument.spreadsheetml.revisionLog+xml"/>
  <Override PartName="/xl/revisions/revisionLog6.xml" ContentType="application/vnd.openxmlformats-officedocument.spreadsheetml.revisionLog+xml"/>
  <Override PartName="/xl/revisions/revisionLog322.xml" ContentType="application/vnd.openxmlformats-officedocument.spreadsheetml.revisionLog+xml"/>
  <Override PartName="/xl/revisions/revisionLog364.xml" ContentType="application/vnd.openxmlformats-officedocument.spreadsheetml.revisionLog+xml"/>
  <Override PartName="/xl/revisions/revisionLog420.xml" ContentType="application/vnd.openxmlformats-officedocument.spreadsheetml.revisionLog+xml"/>
  <Override PartName="/xl/revisions/revisionLog571.xml" ContentType="application/vnd.openxmlformats-officedocument.spreadsheetml.revisionLog+xml"/>
  <Override PartName="/xl/revisions/revisionLog627.xml" ContentType="application/vnd.openxmlformats-officedocument.spreadsheetml.revisionLog+xml"/>
  <Override PartName="/xl/revisions/revisionLog792.xml" ContentType="application/vnd.openxmlformats-officedocument.spreadsheetml.revisionLog+xml"/>
  <Override PartName="/xl/revisions/revisionLog1006.xml" ContentType="application/vnd.openxmlformats-officedocument.spreadsheetml.revisionLog+xml"/>
  <Override PartName="/xl/revisions/revisionLog1048.xml" ContentType="application/vnd.openxmlformats-officedocument.spreadsheetml.revisionLog+xml"/>
  <Override PartName="/xl/revisions/revisionLog224.xml" ContentType="application/vnd.openxmlformats-officedocument.spreadsheetml.revisionLog+xml"/>
  <Override PartName="/xl/revisions/revisionLog431.xml" ContentType="application/vnd.openxmlformats-officedocument.spreadsheetml.revisionLog+xml"/>
  <Override PartName="/xl/revisions/revisionLog669.xml" ContentType="application/vnd.openxmlformats-officedocument.spreadsheetml.revisionLog+xml"/>
  <Override PartName="/xl/revisions/revisionLog834.xml" ContentType="application/vnd.openxmlformats-officedocument.spreadsheetml.revisionLog+xml"/>
  <Override PartName="/xl/revisions/revisionLog876.xml" ContentType="application/vnd.openxmlformats-officedocument.spreadsheetml.revisionLog+xml"/>
  <Override PartName="/xl/revisions/revisionLog1059.xml" ContentType="application/vnd.openxmlformats-officedocument.spreadsheetml.revisionLog+xml"/>
  <Override PartName="/xl/revisions/revisionLog1115.xml" ContentType="application/vnd.openxmlformats-officedocument.spreadsheetml.revisionLog+xml"/>
  <Override PartName="/xl/revisions/revisionLog28.xml" ContentType="application/vnd.openxmlformats-officedocument.spreadsheetml.revisionLog+xml"/>
  <Override PartName="/xl/revisions/revisionLog266.xml" ContentType="application/vnd.openxmlformats-officedocument.spreadsheetml.revisionLog+xml"/>
  <Override PartName="/xl/revisions/revisionLog291.xml" ContentType="application/vnd.openxmlformats-officedocument.spreadsheetml.revisionLog+xml"/>
  <Override PartName="/xl/revisions/revisionLog473.xml" ContentType="application/vnd.openxmlformats-officedocument.spreadsheetml.revisionLog+xml"/>
  <Override PartName="/xl/revisions/revisionLog529.xml" ContentType="application/vnd.openxmlformats-officedocument.spreadsheetml.revisionLog+xml"/>
  <Override PartName="/xl/revisions/revisionLog694.xml" ContentType="application/vnd.openxmlformats-officedocument.spreadsheetml.revisionLog+xml"/>
  <Override PartName="/xl/revisions/revisionLog736.xml" ContentType="application/vnd.openxmlformats-officedocument.spreadsheetml.revisionLog+xml"/>
  <Override PartName="/xl/revisions/revisionLog901.xml" ContentType="application/vnd.openxmlformats-officedocument.spreadsheetml.revisionLog+xml"/>
  <Override PartName="/xl/revisions/revisionLog941.xml" ContentType="application/vnd.openxmlformats-officedocument.spreadsheetml.revisionLog+xml"/>
  <Override PartName="/xl/revisions/revisionLog1157.xml" ContentType="application/vnd.openxmlformats-officedocument.spreadsheetml.revisionLog+xml"/>
  <Override PartName="/xl/revisions/revisionLog81.xml" ContentType="application/vnd.openxmlformats-officedocument.spreadsheetml.revisionLog+xml"/>
  <Override PartName="/xl/revisions/revisionLog135.xml" ContentType="application/vnd.openxmlformats-officedocument.spreadsheetml.revisionLog+xml"/>
  <Override PartName="/xl/revisions/revisionLog169.xml" ContentType="application/vnd.openxmlformats-officedocument.spreadsheetml.revisionLog+xml"/>
  <Override PartName="/xl/revisions/revisionLog333.xml" ContentType="application/vnd.openxmlformats-officedocument.spreadsheetml.revisionLog+xml"/>
  <Override PartName="/xl/revisions/revisionLog375.xml" ContentType="application/vnd.openxmlformats-officedocument.spreadsheetml.revisionLog+xml"/>
  <Override PartName="/xl/revisions/revisionLog582.xml" ContentType="application/vnd.openxmlformats-officedocument.spreadsheetml.revisionLog+xml"/>
  <Override PartName="/xl/revisions/revisionLog596.xml" ContentType="application/vnd.openxmlformats-officedocument.spreadsheetml.revisionLog+xml"/>
  <Override PartName="/xl/revisions/revisionLog778.xml" ContentType="application/vnd.openxmlformats-officedocument.spreadsheetml.revisionLog+xml"/>
  <Override PartName="/xl/revisions/revisionLog803.xml" ContentType="application/vnd.openxmlformats-officedocument.spreadsheetml.revisionLog+xml"/>
  <Override PartName="/xl/revisions/revisionLog983.xml" ContentType="application/vnd.openxmlformats-officedocument.spreadsheetml.revisionLog+xml"/>
  <Override PartName="/xl/revisions/revisionLog1017.xml" ContentType="application/vnd.openxmlformats-officedocument.spreadsheetml.revisionLog+xml"/>
  <Override PartName="/xl/revisions/revisionLog193.xml" ContentType="application/vnd.openxmlformats-officedocument.spreadsheetml.revisionLog+xml"/>
  <Override PartName="/xl/revisions/revisionLog235.xml" ContentType="application/vnd.openxmlformats-officedocument.spreadsheetml.revisionLog+xml"/>
  <Override PartName="/xl/revisions/revisionLog638.xml" ContentType="application/vnd.openxmlformats-officedocument.spreadsheetml.revisionLog+xml"/>
  <Override PartName="/xl/revisions/revisionLog680.xml" ContentType="application/vnd.openxmlformats-officedocument.spreadsheetml.revisionLog+xml"/>
  <Override PartName="/xl/revisions/revisionLog845.xml" ContentType="application/vnd.openxmlformats-officedocument.spreadsheetml.revisionLog+xml"/>
  <Override PartName="/xl/revisions/revisionLog887.xml" ContentType="application/vnd.openxmlformats-officedocument.spreadsheetml.revisionLog+xml"/>
  <Override PartName="/xl/revisions/revisionLog1070.xml" ContentType="application/vnd.openxmlformats-officedocument.spreadsheetml.revisionLog+xml"/>
  <Override PartName="/xl/revisions/revisionLog39.xml" ContentType="application/vnd.openxmlformats-officedocument.spreadsheetml.revisionLog+xml"/>
  <Override PartName="/xl/revisions/revisionLog277.xml" ContentType="application/vnd.openxmlformats-officedocument.spreadsheetml.revisionLog+xml"/>
  <Override PartName="/xl/revisions/revisionLog442.xml" ContentType="application/vnd.openxmlformats-officedocument.spreadsheetml.revisionLog+xml"/>
  <Override PartName="/xl/revisions/revisionLog484.xml" ContentType="application/vnd.openxmlformats-officedocument.spreadsheetml.revisionLog+xml"/>
  <Override PartName="/xl/revisions/revisionLog498.xml" ContentType="application/vnd.openxmlformats-officedocument.spreadsheetml.revisionLog+xml"/>
  <Override PartName="/xl/revisions/revisionLog540.xml" ContentType="application/vnd.openxmlformats-officedocument.spreadsheetml.revisionLog+xml"/>
  <Override PartName="/xl/revisions/revisionLog705.xml" ContentType="application/vnd.openxmlformats-officedocument.spreadsheetml.revisionLog+xml"/>
  <Override PartName="/xl/revisions/revisionLog747.xml" ContentType="application/vnd.openxmlformats-officedocument.spreadsheetml.revisionLog+xml"/>
  <Override PartName="/xl/revisions/revisionLog912.xml" ContentType="application/vnd.openxmlformats-officedocument.spreadsheetml.revisionLog+xml"/>
  <Override PartName="/xl/revisions/revisionLog1126.xml" ContentType="application/vnd.openxmlformats-officedocument.spreadsheetml.revisionLog+xml"/>
  <Override PartName="/xl/revisions/revisionLog50.xml" ContentType="application/vnd.openxmlformats-officedocument.spreadsheetml.revisionLog+xml"/>
  <Override PartName="/xl/revisions/revisionLog104.xml" ContentType="application/vnd.openxmlformats-officedocument.spreadsheetml.revisionLog+xml"/>
  <Override PartName="/xl/revisions/revisionLog146.xml" ContentType="application/vnd.openxmlformats-officedocument.spreadsheetml.revisionLog+xml"/>
  <Override PartName="/xl/revisions/revisionLog179.xml" ContentType="application/vnd.openxmlformats-officedocument.spreadsheetml.revisionLog+xml"/>
  <Override PartName="/xl/revisions/revisionLog302.xml" ContentType="application/vnd.openxmlformats-officedocument.spreadsheetml.revisionLog+xml"/>
  <Override PartName="/xl/revisions/revisionLog344.xml" ContentType="application/vnd.openxmlformats-officedocument.spreadsheetml.revisionLog+xml"/>
  <Override PartName="/xl/revisions/revisionLog386.xml" ContentType="application/vnd.openxmlformats-officedocument.spreadsheetml.revisionLog+xml"/>
  <Override PartName="/xl/revisions/revisionLog400.xml" ContentType="application/vnd.openxmlformats-officedocument.spreadsheetml.revisionLog+xml"/>
  <Override PartName="/xl/revisions/revisionLog551.xml" ContentType="application/vnd.openxmlformats-officedocument.spreadsheetml.revisionLog+xml"/>
  <Override PartName="/xl/revisions/revisionLog789.xml" ContentType="application/vnd.openxmlformats-officedocument.spreadsheetml.revisionLog+xml"/>
  <Override PartName="/xl/revisions/revisionLog952.xml" ContentType="application/vnd.openxmlformats-officedocument.spreadsheetml.revisionLog+xml"/>
  <Override PartName="/xl/revisions/revisionLog1028.xml" ContentType="application/vnd.openxmlformats-officedocument.spreadsheetml.revisionLog+xml"/>
  <Override PartName="/xl/revisions/revisionLog92.xml" ContentType="application/vnd.openxmlformats-officedocument.spreadsheetml.revisionLog+xml"/>
  <Override PartName="/xl/revisions/revisionLog204.xml" ContentType="application/vnd.openxmlformats-officedocument.spreadsheetml.revisionLog+xml"/>
  <Override PartName="/xl/revisions/revisionLog411.xml" ContentType="application/vnd.openxmlformats-officedocument.spreadsheetml.revisionLog+xml"/>
  <Override PartName="/xl/revisions/revisionLog607.xml" ContentType="application/vnd.openxmlformats-officedocument.spreadsheetml.revisionLog+xml"/>
  <Override PartName="/xl/revisions/revisionLog649.xml" ContentType="application/vnd.openxmlformats-officedocument.spreadsheetml.revisionLog+xml"/>
  <Override PartName="/xl/revisions/revisionLog814.xml" ContentType="application/vnd.openxmlformats-officedocument.spreadsheetml.revisionLog+xml"/>
  <Override PartName="/xl/revisions/revisionLog856.xml" ContentType="application/vnd.openxmlformats-officedocument.spreadsheetml.revisionLog+xml"/>
  <Override PartName="/xl/revisions/revisionLog1039.xml" ContentType="application/vnd.openxmlformats-officedocument.spreadsheetml.revisionLog+xml"/>
  <Override PartName="/xl/revisions/revisionLog246.xml" ContentType="application/vnd.openxmlformats-officedocument.spreadsheetml.revisionLog+xml"/>
  <Override PartName="/xl/revisions/revisionLog288.xml" ContentType="application/vnd.openxmlformats-officedocument.spreadsheetml.revisionLog+xml"/>
  <Override PartName="/xl/revisions/revisionLog453.xml" ContentType="application/vnd.openxmlformats-officedocument.spreadsheetml.revisionLog+xml"/>
  <Override PartName="/xl/revisions/revisionLog509.xml" ContentType="application/vnd.openxmlformats-officedocument.spreadsheetml.revisionLog+xml"/>
  <Override PartName="/xl/revisions/revisionLog716.xml" ContentType="application/vnd.openxmlformats-officedocument.spreadsheetml.revisionLog+xml"/>
  <Override PartName="/xl/revisions/revisionLog921.xml" ContentType="application/vnd.openxmlformats-officedocument.spreadsheetml.revisionLog+xml"/>
  <Override PartName="/xl/revisions/revisionLog1081.xml" ContentType="application/vnd.openxmlformats-officedocument.spreadsheetml.revisionLog+xml"/>
  <Override PartName="/xl/revisions/revisionLog1095.xml" ContentType="application/vnd.openxmlformats-officedocument.spreadsheetml.revisionLog+xml"/>
  <Override PartName="/xl/revisions/revisionLog1137.xml" ContentType="application/vnd.openxmlformats-officedocument.spreadsheetml.revisionLog+xml"/>
  <Override PartName="/xl/revisions/revisionLog115.xml" ContentType="application/vnd.openxmlformats-officedocument.spreadsheetml.revisionLog+xml"/>
  <Override PartName="/xl/revisions/revisionLog157.xml" ContentType="application/vnd.openxmlformats-officedocument.spreadsheetml.revisionLog+xml"/>
  <Override PartName="/xl/revisions/revisionLog313.xml" ContentType="application/vnd.openxmlformats-officedocument.spreadsheetml.revisionLog+xml"/>
  <Override PartName="/xl/revisions/revisionLog355.xml" ContentType="application/vnd.openxmlformats-officedocument.spreadsheetml.revisionLog+xml"/>
  <Override PartName="/xl/revisions/revisionLog758.xml" ContentType="application/vnd.openxmlformats-officedocument.spreadsheetml.revisionLog+xml"/>
  <Override PartName="/xl/revisions/revisionLog963.xml" ContentType="application/vnd.openxmlformats-officedocument.spreadsheetml.revisionLog+xml"/>
  <Override PartName="/xl/revisions/revisionLog997.xml" ContentType="application/vnd.openxmlformats-officedocument.spreadsheetml.revisionLog+xml"/>
  <Override PartName="/xl/revisions/revisionLog61.xml" ContentType="application/vnd.openxmlformats-officedocument.spreadsheetml.revisionLog+xml"/>
  <Override PartName="/xl/revisions/revisionLog190.xml" ContentType="application/vnd.openxmlformats-officedocument.spreadsheetml.revisionLog+xml"/>
  <Override PartName="/xl/revisions/revisionLog562.xml" ContentType="application/vnd.openxmlformats-officedocument.spreadsheetml.revisionLog+xml"/>
  <Override PartName="/xl/revisions/revisionLog618.xml" ContentType="application/vnd.openxmlformats-officedocument.spreadsheetml.revisionLog+xml"/>
  <Override PartName="/xl/revisions/revisionLog660.xml" ContentType="application/vnd.openxmlformats-officedocument.spreadsheetml.revisionLog+xml"/>
  <Override PartName="/xl/revisions/revisionLog825.xml" ContentType="application/vnd.openxmlformats-officedocument.spreadsheetml.revisionLog+xml"/>
  <Override PartName="/xl/revisions/revisionLog867.xml" ContentType="application/vnd.openxmlformats-officedocument.spreadsheetml.revisionLog+xml"/>
  <Override PartName="/xl/revisions/revisionLog19.xml" ContentType="application/vnd.openxmlformats-officedocument.spreadsheetml.revisionLog+xml"/>
  <Override PartName="/xl/revisions/revisionLog215.xml" ContentType="application/vnd.openxmlformats-officedocument.spreadsheetml.revisionLog+xml"/>
  <Override PartName="/xl/revisions/revisionLog257.xml" ContentType="application/vnd.openxmlformats-officedocument.spreadsheetml.revisionLog+xml"/>
  <Override PartName="/xl/revisions/revisionLog422.xml" ContentType="application/vnd.openxmlformats-officedocument.spreadsheetml.revisionLog+xml"/>
  <Override PartName="/xl/revisions/revisionLog464.xml" ContentType="application/vnd.openxmlformats-officedocument.spreadsheetml.revisionLog+xml"/>
  <Override PartName="/xl/revisions/revisionLog520.xml" ContentType="application/vnd.openxmlformats-officedocument.spreadsheetml.revisionLog+xml"/>
  <Override PartName="/xl/revisions/revisionLog671.xml" ContentType="application/vnd.openxmlformats-officedocument.spreadsheetml.revisionLog+xml"/>
  <Override PartName="/xl/revisions/revisionLog727.xml" ContentType="application/vnd.openxmlformats-officedocument.spreadsheetml.revisionLog+xml"/>
  <Override PartName="/xl/revisions/revisionLog892.xml" ContentType="application/vnd.openxmlformats-officedocument.spreadsheetml.revisionLog+xml"/>
  <Override PartName="/xl/revisions/revisionLog1050.xml" ContentType="application/vnd.openxmlformats-officedocument.spreadsheetml.revisionLog+xml"/>
  <Override PartName="/xl/revisions/revisionLog1106.xml" ContentType="application/vnd.openxmlformats-officedocument.spreadsheetml.revisionLog+xml"/>
  <Override PartName="/xl/revisions/revisionLog1148.xml" ContentType="application/vnd.openxmlformats-officedocument.spreadsheetml.revisionLog+xml"/>
  <Override PartName="/xl/revisions/revisionLog30.xml" ContentType="application/vnd.openxmlformats-officedocument.spreadsheetml.revisionLog+xml"/>
  <Override PartName="/xl/revisions/revisionLog126.xml" ContentType="application/vnd.openxmlformats-officedocument.spreadsheetml.revisionLog+xml"/>
  <Override PartName="/xl/revisions/revisionLog161.xml" ContentType="application/vnd.openxmlformats-officedocument.spreadsheetml.revisionLog+xml"/>
  <Override PartName="/xl/revisions/revisionLog324.xml" ContentType="application/vnd.openxmlformats-officedocument.spreadsheetml.revisionLog+xml"/>
  <Override PartName="/xl/revisions/revisionLog531.xml" ContentType="application/vnd.openxmlformats-officedocument.spreadsheetml.revisionLog+xml"/>
  <Override PartName="/xl/revisions/revisionLog769.xml" ContentType="application/vnd.openxmlformats-officedocument.spreadsheetml.revisionLog+xml"/>
  <Override PartName="/xl/revisions/revisionLog932.xml" ContentType="application/vnd.openxmlformats-officedocument.spreadsheetml.revisionLog+xml"/>
  <Override PartName="/xl/revisions/revisionLog974.xml" ContentType="application/vnd.openxmlformats-officedocument.spreadsheetml.revisionLog+xml"/>
  <Override PartName="/xl/revisions/revisionLog1008.xml" ContentType="application/vnd.openxmlformats-officedocument.spreadsheetml.revisionLog+xml"/>
  <Override PartName="/xl/revisions/revisionLog1159.xml" ContentType="application/vnd.openxmlformats-officedocument.spreadsheetml.revisionLog+xml"/>
  <Override PartName="/xl/revisions/revisionLog72.xml" ContentType="application/vnd.openxmlformats-officedocument.spreadsheetml.revisionLog+xml"/>
  <Override PartName="/xl/revisions/revisionLog366.xml" ContentType="application/vnd.openxmlformats-officedocument.spreadsheetml.revisionLog+xml"/>
  <Override PartName="/xl/revisions/revisionLog573.xml" ContentType="application/vnd.openxmlformats-officedocument.spreadsheetml.revisionLog+xml"/>
  <Override PartName="/xl/revisions/revisionLog629.xml" ContentType="application/vnd.openxmlformats-officedocument.spreadsheetml.revisionLog+xml"/>
  <Override PartName="/xl/revisions/revisionLog794.xml" ContentType="application/vnd.openxmlformats-officedocument.spreadsheetml.revisionLog+xml"/>
  <Override PartName="/xl/revisions/revisionLog836.xml" ContentType="application/vnd.openxmlformats-officedocument.spreadsheetml.revisionLog+xml"/>
  <Override PartName="/xl/revisions/revisionLog1019.xml" ContentType="application/vnd.openxmlformats-officedocument.spreadsheetml.revisionLog+xml"/>
  <Override PartName="/xl/revisions/revisionLog226.xml" ContentType="application/vnd.openxmlformats-officedocument.spreadsheetml.revisionLog+xml"/>
  <Override PartName="/xl/revisions/revisionLog268.xml" ContentType="application/vnd.openxmlformats-officedocument.spreadsheetml.revisionLog+xml"/>
  <Override PartName="/xl/revisions/revisionLog391.xml" ContentType="application/vnd.openxmlformats-officedocument.spreadsheetml.revisionLog+xml"/>
  <Override PartName="/xl/revisions/revisionLog433.xml" ContentType="application/vnd.openxmlformats-officedocument.spreadsheetml.revisionLog+xml"/>
  <Override PartName="/xl/revisions/revisionLog475.xml" ContentType="application/vnd.openxmlformats-officedocument.spreadsheetml.revisionLog+xml"/>
  <Override PartName="/xl/revisions/revisionLog696.xml" ContentType="application/vnd.openxmlformats-officedocument.spreadsheetml.revisionLog+xml"/>
  <Override PartName="/xl/revisions/revisionLog878.xml" ContentType="application/vnd.openxmlformats-officedocument.spreadsheetml.revisionLog+xml"/>
  <Override PartName="/xl/revisions/revisionLog1061.xml" ContentType="application/vnd.openxmlformats-officedocument.spreadsheetml.revisionLog+xml"/>
  <Override PartName="/xl/revisions/revisionLog1117.xml" ContentType="application/vnd.openxmlformats-officedocument.spreadsheetml.revisionLog+xml"/>
  <Override PartName="/xl/revisions/revisionLog137.xml" ContentType="application/vnd.openxmlformats-officedocument.spreadsheetml.revisionLog+xml"/>
  <Override PartName="/xl/revisions/revisionLog293.xml" ContentType="application/vnd.openxmlformats-officedocument.spreadsheetml.revisionLog+xml"/>
  <Override PartName="/xl/revisions/revisionLog335.xml" ContentType="application/vnd.openxmlformats-officedocument.spreadsheetml.revisionLog+xml"/>
  <Override PartName="/xl/revisions/revisionLog682.xml" ContentType="application/vnd.openxmlformats-officedocument.spreadsheetml.revisionLog+xml"/>
  <Override PartName="/xl/revisions/revisionLog738.xml" ContentType="application/vnd.openxmlformats-officedocument.spreadsheetml.revisionLog+xml"/>
  <Override PartName="/xl/revisions/revisionLog780.xml" ContentType="application/vnd.openxmlformats-officedocument.spreadsheetml.revisionLog+xml"/>
  <Override PartName="/xl/revisions/revisionLog903.xml" ContentType="application/vnd.openxmlformats-officedocument.spreadsheetml.revisionLog+xml"/>
  <Override PartName="/xl/revisions/revisionLog943.xml" ContentType="application/vnd.openxmlformats-officedocument.spreadsheetml.revisionLog+xml"/>
  <Override PartName="/xl/revisions/revisionLog985.xml" ContentType="application/vnd.openxmlformats-officedocument.spreadsheetml.revisionLog+xml"/>
  <Override PartName="/xl/revisions/revisionLog41.xml" ContentType="application/vnd.openxmlformats-officedocument.spreadsheetml.revisionLog+xml"/>
  <Override PartName="/xl/revisions/revisionLog83.xml" ContentType="application/vnd.openxmlformats-officedocument.spreadsheetml.revisionLog+xml"/>
  <Override PartName="/xl/revisions/revisionLog170.xml" ContentType="application/vnd.openxmlformats-officedocument.spreadsheetml.revisionLog+xml"/>
  <Override PartName="/xl/revisions/revisionLog377.xml" ContentType="application/vnd.openxmlformats-officedocument.spreadsheetml.revisionLog+xml"/>
  <Override PartName="/xl/revisions/revisionLog542.xml" ContentType="application/vnd.openxmlformats-officedocument.spreadsheetml.revisionLog+xml"/>
  <Override PartName="/xl/revisions/revisionLog584.xml" ContentType="application/vnd.openxmlformats-officedocument.spreadsheetml.revisionLog+xml"/>
  <Override PartName="/xl/revisions/revisionLog598.xml" ContentType="application/vnd.openxmlformats-officedocument.spreadsheetml.revisionLog+xml"/>
  <Override PartName="/xl/revisions/revisionLog640.xml" ContentType="application/vnd.openxmlformats-officedocument.spreadsheetml.revisionLog+xml"/>
  <Override PartName="/xl/revisions/revisionLog805.xml" ContentType="application/vnd.openxmlformats-officedocument.spreadsheetml.revisionLog+xml"/>
  <Override PartName="/xl/revisions/revisionLog847.xml" ContentType="application/vnd.openxmlformats-officedocument.spreadsheetml.revisionLog+xml"/>
  <Override PartName="/xl/revisions/revisionLog181.xml" ContentType="application/vnd.openxmlformats-officedocument.spreadsheetml.revisionLog+xml"/>
  <Override PartName="/xl/revisions/revisionLog195.xml" ContentType="application/vnd.openxmlformats-officedocument.spreadsheetml.revisionLog+xml"/>
  <Override PartName="/xl/revisions/revisionLog237.xml" ContentType="application/vnd.openxmlformats-officedocument.spreadsheetml.revisionLog+xml"/>
  <Override PartName="/xl/revisions/revisionLog279.xml" ContentType="application/vnd.openxmlformats-officedocument.spreadsheetml.revisionLog+xml"/>
  <Override PartName="/xl/revisions/revisionLog402.xml" ContentType="application/vnd.openxmlformats-officedocument.spreadsheetml.revisionLog+xml"/>
  <Override PartName="/xl/revisions/revisionLog444.xml" ContentType="application/vnd.openxmlformats-officedocument.spreadsheetml.revisionLog+xml"/>
  <Override PartName="/xl/revisions/revisionLog500.xml" ContentType="application/vnd.openxmlformats-officedocument.spreadsheetml.revisionLog+xml"/>
  <Override PartName="/xl/revisions/revisionLog651.xml" ContentType="application/vnd.openxmlformats-officedocument.spreadsheetml.revisionLog+xml"/>
  <Override PartName="/xl/revisions/revisionLog889.xml" ContentType="application/vnd.openxmlformats-officedocument.spreadsheetml.revisionLog+xml"/>
  <Override PartName="/xl/revisions/revisionLog1030.xml" ContentType="application/vnd.openxmlformats-officedocument.spreadsheetml.revisionLog+xml"/>
  <Override PartName="/xl/revisions/revisionLog1072.xml" ContentType="application/vnd.openxmlformats-officedocument.spreadsheetml.revisionLog+xml"/>
  <Override PartName="/xl/revisions/revisionLog1128.xml" ContentType="application/vnd.openxmlformats-officedocument.spreadsheetml.revisionLog+xml"/>
  <Override PartName="/xl/revisions/revisionLog106.xml" ContentType="application/vnd.openxmlformats-officedocument.spreadsheetml.revisionLog+xml"/>
  <Override PartName="/xl/revisions/revisionLog304.xml" ContentType="application/vnd.openxmlformats-officedocument.spreadsheetml.revisionLog+xml"/>
  <Override PartName="/xl/revisions/revisionLog486.xml" ContentType="application/vnd.openxmlformats-officedocument.spreadsheetml.revisionLog+xml"/>
  <Override PartName="/xl/revisions/revisionLog707.xml" ContentType="application/vnd.openxmlformats-officedocument.spreadsheetml.revisionLog+xml"/>
  <Override PartName="/xl/revisions/revisionLog749.xml" ContentType="application/vnd.openxmlformats-officedocument.spreadsheetml.revisionLog+xml"/>
  <Override PartName="/xl/revisions/revisionLog914.xml" ContentType="application/vnd.openxmlformats-officedocument.spreadsheetml.revisionLog+xml"/>
  <Override PartName="/xl/revisions/revisionLog954.xml" ContentType="application/vnd.openxmlformats-officedocument.spreadsheetml.revisionLog+xml"/>
  <Override PartName="/xl/revisions/revisionLog1139.xml" ContentType="application/vnd.openxmlformats-officedocument.spreadsheetml.revisionLog+xml"/>
  <Override PartName="/xl/revisions/revisionLog816.xml" ContentType="application/vnd.openxmlformats-officedocument.spreadsheetml.revisionLog+xml"/>
  <Override PartName="/xl/revisions/revisionLog52.xml" ContentType="application/vnd.openxmlformats-officedocument.spreadsheetml.revisionLog+xml"/>
  <Override PartName="/xl/revisions/revisionLog94.xml" ContentType="application/vnd.openxmlformats-officedocument.spreadsheetml.revisionLog+xml"/>
  <Override PartName="/xl/revisions/revisionLog148.xml" ContentType="application/vnd.openxmlformats-officedocument.spreadsheetml.revisionLog+xml"/>
  <Override PartName="/xl/revisions/revisionLog346.xml" ContentType="application/vnd.openxmlformats-officedocument.spreadsheetml.revisionLog+xml"/>
  <Override PartName="/xl/revisions/revisionLog388.xml" ContentType="application/vnd.openxmlformats-officedocument.spreadsheetml.revisionLog+xml"/>
  <Override PartName="/xl/revisions/revisionLog511.xml" ContentType="application/vnd.openxmlformats-officedocument.spreadsheetml.revisionLog+xml"/>
  <Override PartName="/xl/revisions/revisionLog553.xml" ContentType="application/vnd.openxmlformats-officedocument.spreadsheetml.revisionLog+xml"/>
  <Override PartName="/xl/revisions/revisionLog609.xml" ContentType="application/vnd.openxmlformats-officedocument.spreadsheetml.revisionLog+xml"/>
  <Override PartName="/xl/revisions/revisionLog206.xml" ContentType="application/vnd.openxmlformats-officedocument.spreadsheetml.revisionLog+xml"/>
  <Override PartName="/xl/revisions/revisionLog248.xml" ContentType="application/vnd.openxmlformats-officedocument.spreadsheetml.revisionLog+xml"/>
  <Override PartName="/xl/revisions/revisionLog413.xml" ContentType="application/vnd.openxmlformats-officedocument.spreadsheetml.revisionLog+xml"/>
  <Override PartName="/xl/revisions/revisionLog455.xml" ContentType="application/vnd.openxmlformats-officedocument.spreadsheetml.revisionLog+xml"/>
  <Override PartName="/xl/revisions/revisionLog858.xml" ContentType="application/vnd.openxmlformats-officedocument.spreadsheetml.revisionLog+xml"/>
  <Override PartName="/xl/revisions/revisionLog999.xml" ContentType="application/vnd.openxmlformats-officedocument.spreadsheetml.revisionLog+xml"/>
  <Override PartName="/xl/revisions/revisionLog1041.xml" ContentType="application/vnd.openxmlformats-officedocument.spreadsheetml.revisionLog+xml"/>
  <Override PartName="/xl/revisions/revisionLog1083.xml" ContentType="application/vnd.openxmlformats-officedocument.spreadsheetml.revisionLog+xml"/>
  <Override PartName="/xl/revisions/revisionLog1097.xml" ContentType="application/vnd.openxmlformats-officedocument.spreadsheetml.revisionLog+xml"/>
  <Override PartName="/xl/revisions/revisionLog290.xml" ContentType="application/vnd.openxmlformats-officedocument.spreadsheetml.revisionLog+xml"/>
  <Override PartName="/xl/revisions/revisionLog718.xml" ContentType="application/vnd.openxmlformats-officedocument.spreadsheetml.revisionLog+xml"/>
  <Override PartName="/xl/revisions/revisionLog923.xml" ContentType="application/vnd.openxmlformats-officedocument.spreadsheetml.revisionLog+xml"/>
  <Override PartName="/xl/revisions/revisionLog63.xml" ContentType="application/vnd.openxmlformats-officedocument.spreadsheetml.revisionLog+xml"/>
  <Override PartName="/xl/revisions/revisionLog159.xml" ContentType="application/vnd.openxmlformats-officedocument.spreadsheetml.revisionLog+xml"/>
  <Override PartName="/xl/revisions/revisionLog357.xml" ContentType="application/vnd.openxmlformats-officedocument.spreadsheetml.revisionLog+xml"/>
  <Override PartName="/xl/revisions/revisionLog564.xml" ContentType="application/vnd.openxmlformats-officedocument.spreadsheetml.revisionLog+xml"/>
  <Override PartName="/xl/revisions/revisionLog771.xml" ContentType="application/vnd.openxmlformats-officedocument.spreadsheetml.revisionLog+xml"/>
  <Override PartName="/xl/revisions/revisionLog217.xml" ContentType="application/vnd.openxmlformats-officedocument.spreadsheetml.revisionLog+xml"/>
  <Override PartName="/xl/revisions/revisionLog424.xml" ContentType="application/vnd.openxmlformats-officedocument.spreadsheetml.revisionLog+xml"/>
  <Override PartName="/xl/revisions/revisionLog869.xml" ContentType="application/vnd.openxmlformats-officedocument.spreadsheetml.revisionLog+xml"/>
  <Override PartName="/xl/revisions/revisionLog1052.xml" ContentType="application/vnd.openxmlformats-officedocument.spreadsheetml.revisionLog+xml"/>
  <Override PartName="/xl/revisions/revisionLog631.xml" ContentType="application/vnd.openxmlformats-officedocument.spreadsheetml.revisionLog+xml"/>
  <Override PartName="/xl/revisions/revisionLog729.xml" ContentType="application/vnd.openxmlformats-officedocument.spreadsheetml.revisionLog+xml"/>
  <Override PartName="/xl/revisions/revisionLog934.xml" ContentType="application/vnd.openxmlformats-officedocument.spreadsheetml.revisionLog+xml"/>
  <Override PartName="/xl/revisions/revisionLog74.xml" ContentType="application/vnd.openxmlformats-officedocument.spreadsheetml.revisionLog+xml"/>
  <Override PartName="/xl/revisions/revisionLog368.xml" ContentType="application/vnd.openxmlformats-officedocument.spreadsheetml.revisionLog+xml"/>
  <Override PartName="/xl/revisions/revisionLog491.xml" ContentType="application/vnd.openxmlformats-officedocument.spreadsheetml.revisionLog+xml"/>
  <Override PartName="/xl/revisions/revisionLog575.xml" ContentType="application/vnd.openxmlformats-officedocument.spreadsheetml.revisionLog+xml"/>
  <Override PartName="/xl/revisions/revisionLog796.xml" ContentType="application/vnd.openxmlformats-officedocument.spreadsheetml.revisionLog+xml"/>
  <Override PartName="/xl/revisions/revisionLog1119.xml" ContentType="application/vnd.openxmlformats-officedocument.spreadsheetml.revisionLog+xml"/>
  <Override PartName="/xl/revisions/revisionLog228.xml" ContentType="application/vnd.openxmlformats-officedocument.spreadsheetml.revisionLog+xml"/>
  <Override PartName="/xl/revisions/revisionLog782.xml" ContentType="application/vnd.openxmlformats-officedocument.spreadsheetml.revisionLog+xml"/>
  <Override PartName="/xl/revisions/revisionLog880.xml" ContentType="application/vnd.openxmlformats-officedocument.spreadsheetml.revisionLog+xml"/>
  <Override PartName="/xl/revisions/revisionLog1063.xml" ContentType="application/vnd.openxmlformats-officedocument.spreadsheetml.revisionLog+xml"/>
  <Override PartName="/xl/revisions/revisionLog435.xml" ContentType="application/vnd.openxmlformats-officedocument.spreadsheetml.revisionLog+xml"/>
  <Override PartName="/xl/revisions/revisionLog642.xml" ContentType="application/vnd.openxmlformats-officedocument.spreadsheetml.revisionLog+xml"/>
  <Override PartName="/xl/revisions/revisionLog740.xml" ContentType="application/vnd.openxmlformats-officedocument.spreadsheetml.revisionLog+xml"/>
  <Override PartName="/xl/revisions/revisionLog281.xml" ContentType="application/vnd.openxmlformats-officedocument.spreadsheetml.revisionLog+xml"/>
  <Override PartName="/xl/revisions/revisionLog295.xml" ContentType="application/vnd.openxmlformats-officedocument.spreadsheetml.revisionLog+xml"/>
  <Override PartName="/xl/revisions/revisionLog379.xml" ContentType="application/vnd.openxmlformats-officedocument.spreadsheetml.revisionLog+xml"/>
  <Override PartName="/xl/revisions/revisionLog502.xml" ContentType="application/vnd.openxmlformats-officedocument.spreadsheetml.revisionLog+xml"/>
  <Override PartName="/xl/revisions/revisionLog600.xml" ContentType="application/vnd.openxmlformats-officedocument.spreadsheetml.revisionLog+xml"/>
  <Override PartName="/xl/revisions/revisionLog945.xml" ContentType="application/vnd.openxmlformats-officedocument.spreadsheetml.revisionLog+xml"/>
  <Override PartName="/xl/revisions/revisionLog1130.xml" ContentType="application/vnd.openxmlformats-officedocument.spreadsheetml.revisionLog+xml"/>
  <Override PartName="/xl/revisions/revisionLog85.xml" ContentType="application/vnd.openxmlformats-officedocument.spreadsheetml.revisionLog+xml"/>
  <Override PartName="/xl/revisions/revisionLog150.xml" ContentType="application/vnd.openxmlformats-officedocument.spreadsheetml.revisionLog+xml"/>
  <Override PartName="/xl/revisions/revisionLog586.xml" ContentType="application/vnd.openxmlformats-officedocument.spreadsheetml.revisionLog+xml"/>
  <Override PartName="/xl/revisions/revisionLog807.xml" ContentType="application/vnd.openxmlformats-officedocument.spreadsheetml.revisionLog+xml"/>
  <Override PartName="/xl/revisions/revisionLog990.xml" ContentType="application/vnd.openxmlformats-officedocument.spreadsheetml.revisionLog+xml"/>
  <Override PartName="/xl/revisions/revisionLog239.xml" ContentType="application/vnd.openxmlformats-officedocument.spreadsheetml.revisionLog+xml"/>
  <Override PartName="/xl/revisions/revisionLog446.xml" ContentType="application/vnd.openxmlformats-officedocument.spreadsheetml.revisionLog+xml"/>
  <Override PartName="/xl/revisions/revisionLog653.xml" ContentType="application/vnd.openxmlformats-officedocument.spreadsheetml.revisionLog+xml"/>
  <Override PartName="/xl/revisions/revisionLog1074.xml" ContentType="application/vnd.openxmlformats-officedocument.spreadsheetml.revisionLog+xml"/>
  <Override PartName="/xl/revisions/revisionLog12.xml" ContentType="application/vnd.openxmlformats-officedocument.spreadsheetml.revisionLog+xml"/>
  <Override PartName="/xl/revisions/revisionLog108.xml" ContentType="application/vnd.openxmlformats-officedocument.spreadsheetml.revisionLog+xml"/>
  <Override PartName="/xl/revisions/revisionLog306.xml" ContentType="application/vnd.openxmlformats-officedocument.spreadsheetml.revisionLog+xml"/>
  <Override PartName="/xl/revisions/revisionLog513.xml" ContentType="application/vnd.openxmlformats-officedocument.spreadsheetml.revisionLog+xml"/>
  <Override PartName="/xl/revisions/revisionLog956.xml" ContentType="application/vnd.openxmlformats-officedocument.spreadsheetml.revisionLog+xml"/>
  <Override PartName="/xl/revisions/revisionLog1141.xml" ContentType="application/vnd.openxmlformats-officedocument.spreadsheetml.revisionLog+xml"/>
  <Override PartName="/xl/revisions/revisionLog96.xml" ContentType="application/vnd.openxmlformats-officedocument.spreadsheetml.revisionLog+xml"/>
  <Override PartName="/xl/revisions/revisionLog1.xml" ContentType="application/vnd.openxmlformats-officedocument.spreadsheetml.revisionLog+xml"/>
  <Override PartName="/xl/revisions/revisionLog390.xml" ContentType="application/vnd.openxmlformats-officedocument.spreadsheetml.revisionLog+xml"/>
  <Override PartName="/xl/revisions/revisionLog818.xml" ContentType="application/vnd.openxmlformats-officedocument.spreadsheetml.revisionLog+xml"/>
  <Override PartName="/xl/revisions/revisionLog1001.xml" ContentType="application/vnd.openxmlformats-officedocument.spreadsheetml.revisionLog+xml"/>
  <Override PartName="/xl/revisions/revisionLog250.xml" ContentType="application/vnd.openxmlformats-officedocument.spreadsheetml.revisionLog+xml"/>
  <Override PartName="/xl/revisions/revisionLog457.xml" ContentType="application/vnd.openxmlformats-officedocument.spreadsheetml.revisionLog+xml"/>
  <Override PartName="/xl/revisions/revisionLog664.xml" ContentType="application/vnd.openxmlformats-officedocument.spreadsheetml.revisionLog+xml"/>
  <Override PartName="/xl/revisions/revisionLog871.xml" ContentType="application/vnd.openxmlformats-officedocument.spreadsheetml.revisionLog+xml"/>
  <Override PartName="/xl/revisions/revisionLog1085.xml" ContentType="application/vnd.openxmlformats-officedocument.spreadsheetml.revisionLog+xml"/>
  <Override PartName="/xl/revisions/revisionLog23.xml" ContentType="application/vnd.openxmlformats-officedocument.spreadsheetml.revisionLog+xml"/>
  <Override PartName="/xl/revisions/revisionLog119.xml" ContentType="application/vnd.openxmlformats-officedocument.spreadsheetml.revisionLog+xml"/>
  <Override PartName="/xl/revisions/revisionLog317.xml" ContentType="application/vnd.openxmlformats-officedocument.spreadsheetml.revisionLog+xml"/>
  <Override PartName="/xl/revisions/revisionLog524.xml" ContentType="application/vnd.openxmlformats-officedocument.spreadsheetml.revisionLog+xml"/>
  <Override PartName="/xl/revisions/revisionLog967.xml" ContentType="application/vnd.openxmlformats-officedocument.spreadsheetml.revisionLog+xml"/>
  <Override PartName="/xl/revisions/revisionLog1152.xml" ContentType="application/vnd.openxmlformats-officedocument.spreadsheetml.revisionLog+xml"/>
  <Override PartName="/xl/revisions/revisionLog731.xml" ContentType="application/vnd.openxmlformats-officedocument.spreadsheetml.revisionLog+xml"/>
  <Override PartName="/xl/revisions/revisionLog829.xml" ContentType="application/vnd.openxmlformats-officedocument.spreadsheetml.revisionLog+xml"/>
  <Override PartName="/xl/revisions/revisionLog1012.xml" ContentType="application/vnd.openxmlformats-officedocument.spreadsheetml.revisionLog+xml"/>
  <Override PartName="/xl/revisions/revisionLog164.xml" ContentType="application/vnd.openxmlformats-officedocument.spreadsheetml.revisionLog+xml"/>
  <Override PartName="/xl/revisions/revisionLog468.xml" ContentType="application/vnd.openxmlformats-officedocument.spreadsheetml.revisionLog+xml"/>
  <Override PartName="/xl/revisions/revisionLog591.xml" ContentType="application/vnd.openxmlformats-officedocument.spreadsheetml.revisionLog+xml"/>
  <Override PartName="/xl/revisions/revisionLog675.xml" ContentType="application/vnd.openxmlformats-officedocument.spreadsheetml.revisionLog+xml"/>
  <Override PartName="/xl/revisions/revisionLog328.xml" ContentType="application/vnd.openxmlformats-officedocument.spreadsheetml.revisionLog+xml"/>
  <Override PartName="/xl/revisions/revisionLog882.xml" ContentType="application/vnd.openxmlformats-officedocument.spreadsheetml.revisionLog+xml"/>
  <Override PartName="/xl/revisions/revisionLog896.xml" ContentType="application/vnd.openxmlformats-officedocument.spreadsheetml.revisionLog+xml"/>
  <Override PartName="/xl/revisions/revisionLog978.xml" ContentType="application/vnd.openxmlformats-officedocument.spreadsheetml.revisionLog+xml"/>
  <Override PartName="/xl/revisions/revisionLog34.xml" ContentType="application/vnd.openxmlformats-officedocument.spreadsheetml.revisionLog+xml"/>
  <Override PartName="/xl/revisions/revisionLog535.xml" ContentType="application/vnd.openxmlformats-officedocument.spreadsheetml.revisionLog+xml"/>
  <Override PartName="/xl/revisions/revisionLog742.xml" ContentType="application/vnd.openxmlformats-officedocument.spreadsheetml.revisionLog+xml"/>
  <Override PartName="/xl/revisions/revisionLog840.xml" ContentType="application/vnd.openxmlformats-officedocument.spreadsheetml.revisionLog+xml"/>
  <Override PartName="/xl/revisions/revisionLog1163.xml" ContentType="application/vnd.openxmlformats-officedocument.spreadsheetml.revisionLog+xml"/>
  <Override PartName="/xl/revisions/revisionLog174.xml" ContentType="application/vnd.openxmlformats-officedocument.spreadsheetml.revisionLog+xml"/>
  <Override PartName="/xl/revisions/revisionLog381.xml" ContentType="application/vnd.openxmlformats-officedocument.spreadsheetml.revisionLog+xml"/>
  <Override PartName="/xl/revisions/revisionLog395.xml" ContentType="application/vnd.openxmlformats-officedocument.spreadsheetml.revisionLog+xml"/>
  <Override PartName="/xl/revisions/revisionLog602.xml" ContentType="application/vnd.openxmlformats-officedocument.spreadsheetml.revisionLog+xml"/>
  <Override PartName="/xl/revisions/revisionLog1023.xml" ContentType="application/vnd.openxmlformats-officedocument.spreadsheetml.revisionLog+xml"/>
  <Override PartName="/xl/revisions/revisionLog241.xml" ContentType="application/vnd.openxmlformats-officedocument.spreadsheetml.revisionLog+xml"/>
  <Override PartName="/xl/revisions/revisionLog479.xml" ContentType="application/vnd.openxmlformats-officedocument.spreadsheetml.revisionLog+xml"/>
  <Override PartName="/xl/revisions/revisionLog686.xml" ContentType="application/vnd.openxmlformats-officedocument.spreadsheetml.revisionLog+xml"/>
  <Override PartName="/xl/revisions/revisionLog700.xml" ContentType="application/vnd.openxmlformats-officedocument.spreadsheetml.revisionLog+xml"/>
  <Override PartName="/xl/revisions/revisionLog907.xml" ContentType="application/vnd.openxmlformats-officedocument.spreadsheetml.revisionLog+xml"/>
  <Override PartName="/xl/revisions/revisionLog1090.xml" ContentType="application/vnd.openxmlformats-officedocument.spreadsheetml.revisionLog+xml"/>
  <Override PartName="/xl/revisions/revisionLog45.xml" ContentType="application/vnd.openxmlformats-officedocument.spreadsheetml.revisionLog+xml"/>
  <Override PartName="/xl/revisions/revisionLog110.xml" ContentType="application/vnd.openxmlformats-officedocument.spreadsheetml.revisionLog+xml"/>
  <Override PartName="/xl/revisions/revisionLog339.xml" ContentType="application/vnd.openxmlformats-officedocument.spreadsheetml.revisionLog+xml"/>
  <Override PartName="/xl/revisions/revisionLog546.xml" ContentType="application/vnd.openxmlformats-officedocument.spreadsheetml.revisionLog+xml"/>
  <Override PartName="/xl/revisions/revisionLog753.xml" ContentType="application/vnd.openxmlformats-officedocument.spreadsheetml.revisionLog+xml"/>
  <Override PartName="/xl/revisions/revisionLog185.xml" ContentType="application/vnd.openxmlformats-officedocument.spreadsheetml.revisionLog+xml"/>
  <Override PartName="/xl/revisions/revisionLog199.xml" ContentType="application/vnd.openxmlformats-officedocument.spreadsheetml.revisionLog+xml"/>
  <Override PartName="/xl/revisions/revisionLog406.xml" ContentType="application/vnd.openxmlformats-officedocument.spreadsheetml.revisionLog+xml"/>
  <Override PartName="/xl/revisions/revisionLog613.xml" ContentType="application/vnd.openxmlformats-officedocument.spreadsheetml.revisionLog+xml"/>
  <Override PartName="/xl/revisions/revisionLog1034.xml" ContentType="application/vnd.openxmlformats-officedocument.spreadsheetml.revisionLog+xml"/>
  <Override PartName="/xl/revisions/revisionLog252.xml" ContentType="application/vnd.openxmlformats-officedocument.spreadsheetml.revisionLog+xml"/>
  <Override PartName="/xl/revisions/revisionLog490.xml" ContentType="application/vnd.openxmlformats-officedocument.spreadsheetml.revisionLog+xml"/>
  <Override PartName="/xl/revisions/revisionLog11.xml" ContentType="application/vnd.openxmlformats-officedocument.spreadsheetml.revisionLog+xml"/>
  <Override PartName="/xl/revisions/revisionLog1101.xml" ContentType="application/vnd.openxmlformats-officedocument.spreadsheetml.revisionLog+xml"/>
  <Override PartName="/xl/revisions/revisionLog56.xml" ContentType="application/vnd.openxmlformats-officedocument.spreadsheetml.revisionLog+xml"/>
  <Override PartName="/xl/revisions/revisionLog350.xml" ContentType="application/vnd.openxmlformats-officedocument.spreadsheetml.revisionLog+xml"/>
  <Override PartName="/xl/revisions/revisionLog557.xml" ContentType="application/vnd.openxmlformats-officedocument.spreadsheetml.revisionLog+xml"/>
  <Override PartName="/xl/revisions/revisionLog764.xml" ContentType="application/vnd.openxmlformats-officedocument.spreadsheetml.revisionLog+xml"/>
  <Override PartName="/xl/revisions/revisionLog121.xml" ContentType="application/vnd.openxmlformats-officedocument.spreadsheetml.revisionLog+xml"/>
  <Override PartName="/xl/revisions/revisionLog210.xml" ContentType="application/vnd.openxmlformats-officedocument.spreadsheetml.revisionLog+xml"/>
  <Override PartName="/xl/revisions/revisionLog417.xml" ContentType="application/vnd.openxmlformats-officedocument.spreadsheetml.revisionLog+xml"/>
  <Override PartName="/xl/revisions/revisionLog624.xml" ContentType="application/vnd.openxmlformats-officedocument.spreadsheetml.revisionLog+xml"/>
  <Override PartName="/xl/revisions/revisionLog969.xml" ContentType="application/vnd.openxmlformats-officedocument.spreadsheetml.revisionLog+xml"/>
  <Override PartName="/xl/revisions/revisionLog1045.xml" ContentType="application/vnd.openxmlformats-officedocument.spreadsheetml.revisionLog+xml"/>
  <Override PartName="/xl/revisions/revisionLog831.xml" ContentType="application/vnd.openxmlformats-officedocument.spreadsheetml.revisionLog+xml"/>
  <Override PartName="/xl/revisions/revisionLog927.xml" ContentType="application/vnd.openxmlformats-officedocument.spreadsheetml.revisionLog+xml"/>
  <Override PartName="/xl/revisions/revisionLog67.xml" ContentType="application/vnd.openxmlformats-officedocument.spreadsheetml.revisionLog+xml"/>
  <Override PartName="/xl/revisions/revisionLog263.xml" ContentType="application/vnd.openxmlformats-officedocument.spreadsheetml.revisionLog+xml"/>
  <Override PartName="/xl/revisions/revisionLog568.xml" ContentType="application/vnd.openxmlformats-officedocument.spreadsheetml.revisionLog+xml"/>
  <Override PartName="/xl/revisions/revisionLog691.xml" ContentType="application/vnd.openxmlformats-officedocument.spreadsheetml.revisionLog+xml"/>
  <Override PartName="/xl/revisions/revisionLog1112.xml" ContentType="application/vnd.openxmlformats-officedocument.spreadsheetml.revisionLog+xml"/>
  <Override PartName="/xl/revisions/revisionLog132.xml" ContentType="application/vnd.openxmlformats-officedocument.spreadsheetml.revisionLog+xml"/>
  <Override PartName="/xl/revisions/revisionLog775.xml" ContentType="application/vnd.openxmlformats-officedocument.spreadsheetml.revisionLog+xml"/>
  <Override PartName="/xl/revisions/revisionLog980.xml" ContentType="application/vnd.openxmlformats-officedocument.spreadsheetml.revisionLog+xml"/>
  <Override PartName="/xl/revisions/revisionLog1056.xml" ContentType="application/vnd.openxmlformats-officedocument.spreadsheetml.revisionLog+xml"/>
  <Override PartName="/xl/revisions/revisionLog428.xml" ContentType="application/vnd.openxmlformats-officedocument.spreadsheetml.revisionLog+xml"/>
  <Override PartName="/xl/revisions/revisionLog635.xml" ContentType="application/vnd.openxmlformats-officedocument.spreadsheetml.revisionLog+xml"/>
  <Override PartName="/xl/revisions/revisionLog842.xml" ContentType="application/vnd.openxmlformats-officedocument.spreadsheetml.revisionLog+xml"/>
  <Override PartName="/xl/revisions/revisionLog274.xml" ContentType="application/vnd.openxmlformats-officedocument.spreadsheetml.revisionLog+xml"/>
  <Override PartName="/xl/revisions/revisionLog481.xml" ContentType="application/vnd.openxmlformats-officedocument.spreadsheetml.revisionLog+xml"/>
  <Override PartName="/xl/revisions/revisionLog495.xml" ContentType="application/vnd.openxmlformats-officedocument.spreadsheetml.revisionLog+xml"/>
  <Override PartName="/xl/revisions/revisionLog702.xml" ContentType="application/vnd.openxmlformats-officedocument.spreadsheetml.revisionLog+xml"/>
  <Override PartName="/xl/revisions/revisionLog938.xml" ContentType="application/vnd.openxmlformats-officedocument.spreadsheetml.revisionLog+xml"/>
  <Override PartName="/xl/revisions/revisionLog1123.xml" ContentType="application/vnd.openxmlformats-officedocument.spreadsheetml.revisionLog+xml"/>
  <Override PartName="/xl/revisions/revisionLog78.xml" ContentType="application/vnd.openxmlformats-officedocument.spreadsheetml.revisionLog+xml"/>
  <Override PartName="/xl/revisions/revisionLog143.xml" ContentType="application/vnd.openxmlformats-officedocument.spreadsheetml.revisionLog+xml"/>
  <Override PartName="/xl/revisions/revisionLog341.xml" ContentType="application/vnd.openxmlformats-officedocument.spreadsheetml.revisionLog+xml"/>
  <Override PartName="/xl/revisions/revisionLog579.xml" ContentType="application/vnd.openxmlformats-officedocument.spreadsheetml.revisionLog+xml"/>
  <Override PartName="/xl/revisions/revisionLog786.xml" ContentType="application/vnd.openxmlformats-officedocument.spreadsheetml.revisionLog+xml"/>
  <Override PartName="/xl/revisions/revisionLog800.xml" ContentType="application/vnd.openxmlformats-officedocument.spreadsheetml.revisionLog+xml"/>
  <Override PartName="/xl/revisions/revisionLog201.xml" ContentType="application/vnd.openxmlformats-officedocument.spreadsheetml.revisionLog+xml"/>
  <Override PartName="/xl/revisions/revisionLog439.xml" ContentType="application/vnd.openxmlformats-officedocument.spreadsheetml.revisionLog+xml"/>
  <Override PartName="/xl/revisions/revisionLog646.xml" ContentType="application/vnd.openxmlformats-officedocument.spreadsheetml.revisionLog+xml"/>
  <Override PartName="/xl/revisions/revisionLog853.xml" ContentType="application/vnd.openxmlformats-officedocument.spreadsheetml.revisionLog+xml"/>
  <Override PartName="/xl/revisions/revisionLog1067.xml" ContentType="application/vnd.openxmlformats-officedocument.spreadsheetml.revisionLog+xml"/>
  <Override PartName="/xl/revisions/revisionLog285.xml" ContentType="application/vnd.openxmlformats-officedocument.spreadsheetml.revisionLog+xml"/>
  <Override PartName="/xl/revisions/revisionLog299.xml" ContentType="application/vnd.openxmlformats-officedocument.spreadsheetml.revisionLog+xml"/>
  <Override PartName="/xl/revisions/revisionLog506.xml" ContentType="application/vnd.openxmlformats-officedocument.spreadsheetml.revisionLog+xml"/>
  <Override PartName="/xl/revisions/revisionLog713.xml" ContentType="application/vnd.openxmlformats-officedocument.spreadsheetml.revisionLog+xml"/>
  <Override PartName="/xl/revisions/revisionLog1134.xml" ContentType="application/vnd.openxmlformats-officedocument.spreadsheetml.revisionLog+xml"/>
  <Override PartName="/xl/revisions/revisionLog89.xml" ContentType="application/vnd.openxmlformats-officedocument.spreadsheetml.revisionLog+xml"/>
  <Override PartName="/xl/revisions/revisionLog154.xml" ContentType="application/vnd.openxmlformats-officedocument.spreadsheetml.revisionLog+xml"/>
  <Override PartName="/xl/revisions/revisionLog352.xml" ContentType="application/vnd.openxmlformats-officedocument.spreadsheetml.revisionLog+xml"/>
  <Override PartName="/xl/revisions/revisionLog590.xml" ContentType="application/vnd.openxmlformats-officedocument.spreadsheetml.revisionLog+xml"/>
  <Override PartName="/xl/revisions/revisionLog994.xml" ContentType="application/vnd.openxmlformats-officedocument.spreadsheetml.revisionLog+xml"/>
  <Override PartName="/xl/revisions/revisionLog450.xml" ContentType="application/vnd.openxmlformats-officedocument.spreadsheetml.revisionLog+xml"/>
  <Override PartName="/xl/revisions/revisionLog657.xml" ContentType="application/vnd.openxmlformats-officedocument.spreadsheetml.revisionLog+xml"/>
  <Override PartName="/xl/revisions/revisionLog864.xml" ContentType="application/vnd.openxmlformats-officedocument.spreadsheetml.revisionLog+xml"/>
  <Override PartName="/xl/revisions/revisionLog1078.xml" ContentType="application/vnd.openxmlformats-officedocument.spreadsheetml.revisionLog+xml"/>
  <Override PartName="/xl/revisions/revisionLog16.xml" ContentType="application/vnd.openxmlformats-officedocument.spreadsheetml.revisionLog+xml"/>
  <Override PartName="/xl/revisions/revisionLog212.xml" ContentType="application/vnd.openxmlformats-officedocument.spreadsheetml.revisionLog+xml"/>
  <Override PartName="/xl/revisions/revisionLog310.xml" ContentType="application/vnd.openxmlformats-officedocument.spreadsheetml.revisionLog+xml"/>
  <Override PartName="/xl/revisions/revisionLog517.xml" ContentType="application/vnd.openxmlformats-officedocument.spreadsheetml.revisionLog+xml"/>
  <Override PartName="/xl/revisions/revisionLog1145.xml" ContentType="application/vnd.openxmlformats-officedocument.spreadsheetml.revisionLog+xml"/>
  <Override PartName="/xl/revisions/revisionLog724.xml" ContentType="application/vnd.openxmlformats-officedocument.spreadsheetml.revisionLog+xml"/>
  <Override PartName="/xl/revisions/revisionLog929.xml" ContentType="application/vnd.openxmlformats-officedocument.spreadsheetml.revisionLog+xml"/>
  <Override PartName="/xl/revisions/revisionLog1005.xml" ContentType="application/vnd.openxmlformats-officedocument.spreadsheetml.revisionLog+xml"/>
  <Override PartName="/xl/revisions/revisionLog5.xml" ContentType="application/vnd.openxmlformats-officedocument.spreadsheetml.revisionLog+xml"/>
  <Override PartName="/xl/revisions/revisionLog363.xml" ContentType="application/vnd.openxmlformats-officedocument.spreadsheetml.revisionLog+xml"/>
  <Override PartName="/xl/revisions/revisionLog668.xml" ContentType="application/vnd.openxmlformats-officedocument.spreadsheetml.revisionLog+xml"/>
  <Override PartName="/xl/revisions/revisionLog791.xml" ContentType="application/vnd.openxmlformats-officedocument.spreadsheetml.revisionLog+xml"/>
  <Override PartName="/xl/revisions/revisionLog223.xml" ContentType="application/vnd.openxmlformats-officedocument.spreadsheetml.revisionLog+xml"/>
  <Override PartName="/xl/revisions/revisionLog875.xml" ContentType="application/vnd.openxmlformats-officedocument.spreadsheetml.revisionLog+xml"/>
  <Override PartName="/xl/revisions/revisionLog27.xml" ContentType="application/vnd.openxmlformats-officedocument.spreadsheetml.revisionLog+xml"/>
  <Override PartName="/xl/revisions/revisionLog528.xml" ContentType="application/vnd.openxmlformats-officedocument.spreadsheetml.revisionLog+xml"/>
  <Override PartName="/xl/revisions/revisionLog735.xml" ContentType="application/vnd.openxmlformats-officedocument.spreadsheetml.revisionLog+xml"/>
  <Override PartName="/xl/revisions/revisionLog940.xml" ContentType="application/vnd.openxmlformats-officedocument.spreadsheetml.revisionLog+xml"/>
  <Override PartName="/xl/revisions/revisionLog1156.xml" ContentType="application/vnd.openxmlformats-officedocument.spreadsheetml.revisionLog+xml"/>
  <Override PartName="/xl/revisions/revisionLog80.xml" ContentType="application/vnd.openxmlformats-officedocument.spreadsheetml.revisionLog+xml"/>
  <Override PartName="/xl/revisions/revisionLog168.xml" ContentType="application/vnd.openxmlformats-officedocument.spreadsheetml.revisionLog+xml"/>
  <Override PartName="/xl/revisions/revisionLog374.xml" ContentType="application/vnd.openxmlformats-officedocument.spreadsheetml.revisionLog+xml"/>
  <Override PartName="/xl/revisions/revisionLog581.xml" ContentType="application/vnd.openxmlformats-officedocument.spreadsheetml.revisionLog+xml"/>
  <Override PartName="/xl/revisions/revisionLog595.xml" ContentType="application/vnd.openxmlformats-officedocument.spreadsheetml.revisionLog+xml"/>
  <Override PartName="/xl/revisions/revisionLog802.xml" ContentType="application/vnd.openxmlformats-officedocument.spreadsheetml.revisionLog+xml"/>
  <Override PartName="/xl/revisions/revisionLog1016.xml" ContentType="application/vnd.openxmlformats-officedocument.spreadsheetml.revisionLog+xml"/>
  <Override PartName="/xl/revisions/revisionLog234.xml" ContentType="application/vnd.openxmlformats-officedocument.spreadsheetml.revisionLog+xml"/>
  <Override PartName="/xl/revisions/revisionLog441.xml" ContentType="application/vnd.openxmlformats-officedocument.spreadsheetml.revisionLog+xml"/>
  <Override PartName="/xl/revisions/revisionLog679.xml" ContentType="application/vnd.openxmlformats-officedocument.spreadsheetml.revisionLog+xml"/>
  <Override PartName="/xl/revisions/revisionLog886.xml" ContentType="application/vnd.openxmlformats-officedocument.spreadsheetml.revisionLog+xml"/>
  <Override PartName="/xl/revisions/revisionLog900.xml" ContentType="application/vnd.openxmlformats-officedocument.spreadsheetml.revisionLog+xml"/>
  <Override PartName="/xl/revisions/revisionLog1069.xml" ContentType="application/vnd.openxmlformats-officedocument.spreadsheetml.revisionLog+xml"/>
  <Override PartName="/xl/revisions/revisionLog38.xml" ContentType="application/vnd.openxmlformats-officedocument.spreadsheetml.revisionLog+xml"/>
  <Override PartName="/xl/revisions/revisionLog103.xml" ContentType="application/vnd.openxmlformats-officedocument.spreadsheetml.revisionLog+xml"/>
  <Override PartName="/xl/revisions/revisionLog301.xml" ContentType="application/vnd.openxmlformats-officedocument.spreadsheetml.revisionLog+xml"/>
  <Override PartName="/xl/revisions/revisionLog539.xml" ContentType="application/vnd.openxmlformats-officedocument.spreadsheetml.revisionLog+xml"/>
  <Override PartName="/xl/revisions/revisionLog746.xml" ContentType="application/vnd.openxmlformats-officedocument.spreadsheetml.revisionLog+xml"/>
  <Override PartName="/xl/revisions/revisionLog951.xml" ContentType="application/vnd.openxmlformats-officedocument.spreadsheetml.revisionLog+xml"/>
  <Override PartName="/xl/revisions/revisionLog91.xml" ContentType="application/vnd.openxmlformats-officedocument.spreadsheetml.revisionLog+xml"/>
  <Override PartName="/xl/revisions/revisionLog178.xml" ContentType="application/vnd.openxmlformats-officedocument.spreadsheetml.revisionLog+xml"/>
  <Override PartName="/xl/revisions/revisionLog385.xml" ContentType="application/vnd.openxmlformats-officedocument.spreadsheetml.revisionLog+xml"/>
  <Override PartName="/xl/revisions/revisionLog399.xml" ContentType="application/vnd.openxmlformats-officedocument.spreadsheetml.revisionLog+xml"/>
  <Override PartName="/xl/revisions/revisionLog606.xml" ContentType="application/vnd.openxmlformats-officedocument.spreadsheetml.revisionLog+xml"/>
  <Override PartName="/xl/revisions/revisionLog813.xml" ContentType="application/vnd.openxmlformats-officedocument.spreadsheetml.revisionLog+xml"/>
  <Override PartName="/xl/revisions/revisionLog1027.xml" ContentType="application/vnd.openxmlformats-officedocument.spreadsheetml.revisionLog+xml"/>
  <Override PartName="/xl/revisions/revisionLog245.xml" ContentType="application/vnd.openxmlformats-officedocument.spreadsheetml.revisionLog+xml"/>
  <Override PartName="/xl/revisions/revisionLog690.xml" ContentType="application/vnd.openxmlformats-officedocument.spreadsheetml.revisionLog+xml"/>
  <Override PartName="/xl/revisions/revisionLog1080.xml" ContentType="application/vnd.openxmlformats-officedocument.spreadsheetml.revisionLog+xml"/>
  <Override PartName="/xl/revisions/revisionLog1094.xml" ContentType="application/vnd.openxmlformats-officedocument.spreadsheetml.revisionLog+xml"/>
  <Override PartName="/xl/revisions/revisionLog49.xml" ContentType="application/vnd.openxmlformats-officedocument.spreadsheetml.revisionLog+xml"/>
  <Override PartName="/xl/revisions/revisionLog114.xml" ContentType="application/vnd.openxmlformats-officedocument.spreadsheetml.revisionLog+xml"/>
  <Override PartName="/xl/revisions/revisionLog452.xml" ContentType="application/vnd.openxmlformats-officedocument.spreadsheetml.revisionLog+xml"/>
  <Override PartName="/xl/revisions/revisionLog550.xml" ContentType="application/vnd.openxmlformats-officedocument.spreadsheetml.revisionLog+xml"/>
  <Override PartName="/xl/revisions/revisionLog757.xml" ContentType="application/vnd.openxmlformats-officedocument.spreadsheetml.revisionLog+xml"/>
  <Override PartName="/xl/revisions/revisionLog189.xml" ContentType="application/vnd.openxmlformats-officedocument.spreadsheetml.revisionLog+xml"/>
  <Override PartName="/xl/revisions/revisionLog312.xml" ContentType="application/vnd.openxmlformats-officedocument.spreadsheetml.revisionLog+xml"/>
  <Override PartName="/xl/revisions/revisionLog410.xml" ContentType="application/vnd.openxmlformats-officedocument.spreadsheetml.revisionLog+xml"/>
  <Override PartName="/xl/revisions/revisionLog617.xml" ContentType="application/vnd.openxmlformats-officedocument.spreadsheetml.revisionLog+xml"/>
  <Override PartName="/xl/revisions/revisionLog962.xml" ContentType="application/vnd.openxmlformats-officedocument.spreadsheetml.revisionLog+xml"/>
  <Override PartName="/xl/revisions/revisionLog1038.xml" ContentType="application/vnd.openxmlformats-officedocument.spreadsheetml.revisionLog+xml"/>
  <Override PartName="/xl/revisions/revisionLog824.xml" ContentType="application/vnd.openxmlformats-officedocument.spreadsheetml.revisionLog+xml"/>
  <Override PartName="/xl/revisions/revisionLog1105.xml" ContentType="application/vnd.openxmlformats-officedocument.spreadsheetml.revisionLog+xml"/>
  <Override PartName="/xl/revisions/revisionLog256.xml" ContentType="application/vnd.openxmlformats-officedocument.spreadsheetml.revisionLog+xml"/>
  <Override PartName="/xl/revisions/revisionLog463.xml" ContentType="application/vnd.openxmlformats-officedocument.spreadsheetml.revisionLog+xml"/>
  <Override PartName="/xl/revisions/revisionLog891.xml" ContentType="application/vnd.openxmlformats-officedocument.spreadsheetml.revisionLog+xml"/>
  <Override PartName="/xl/revisions/revisionLog125.xml" ContentType="application/vnd.openxmlformats-officedocument.spreadsheetml.revisionLog+xml"/>
  <Override PartName="/xl/revisions/revisionLog323.xml" ContentType="application/vnd.openxmlformats-officedocument.spreadsheetml.revisionLog+xml"/>
  <Override PartName="/xl/revisions/revisionLog768.xml" ContentType="application/vnd.openxmlformats-officedocument.spreadsheetml.revisionLog+xml"/>
  <Override PartName="/xl/revisions/revisionLog973.xml" ContentType="application/vnd.openxmlformats-officedocument.spreadsheetml.revisionLog+xml"/>
  <Override PartName="/xl/revisions/revisionLog628.xml" ContentType="application/vnd.openxmlformats-officedocument.spreadsheetml.revisionLog+xml"/>
  <Override PartName="/xl/revisions/revisionLog835.xml" ContentType="application/vnd.openxmlformats-officedocument.spreadsheetml.revisionLog+xml"/>
  <Override PartName="/xl/revisions/revisionLog267.xml" ContentType="application/vnd.openxmlformats-officedocument.spreadsheetml.revisionLog+xml"/>
  <Override PartName="/xl/revisions/revisionLog474.xml" ContentType="application/vnd.openxmlformats-officedocument.spreadsheetml.revisionLog+xml"/>
  <Override PartName="/xl/revisions/revisionLog681.xml" ContentType="application/vnd.openxmlformats-officedocument.spreadsheetml.revisionLog+xml"/>
  <Override PartName="/xl/revisions/revisionLog695.xml" ContentType="application/vnd.openxmlformats-officedocument.spreadsheetml.revisionLog+xml"/>
  <Override PartName="/xl/revisions/revisionLog902.xml" ContentType="application/vnd.openxmlformats-officedocument.spreadsheetml.revisionLog+xml"/>
  <Override PartName="/xl/revisions/revisionLog1116.xml" ContentType="application/vnd.openxmlformats-officedocument.spreadsheetml.revisionLog+xml"/>
  <Override PartName="/xl/revisions/revisionLog40.xml" ContentType="application/vnd.openxmlformats-officedocument.spreadsheetml.revisionLog+xml"/>
  <Override PartName="/xl/revisions/revisionLog136.xml" ContentType="application/vnd.openxmlformats-officedocument.spreadsheetml.revisionLog+xml"/>
  <Override PartName="/xl/revisions/revisionLog334.xml" ContentType="application/vnd.openxmlformats-officedocument.spreadsheetml.revisionLog+xml"/>
  <Override PartName="/xl/revisions/revisionLog541.xml" ContentType="application/vnd.openxmlformats-officedocument.spreadsheetml.revisionLog+xml"/>
  <Override PartName="/xl/revisions/revisionLog779.xml" ContentType="application/vnd.openxmlformats-officedocument.spreadsheetml.revisionLog+xml"/>
  <Override PartName="/xl/revisions/revisionLog984.xml" ContentType="application/vnd.openxmlformats-officedocument.spreadsheetml.revisionLog+xml"/>
  <Override PartName="/xl/revisions/revisionLog194.xml" ContentType="application/vnd.openxmlformats-officedocument.spreadsheetml.revisionLog+xml"/>
  <Override PartName="/xl/revisions/revisionLog639.xml" ContentType="application/vnd.openxmlformats-officedocument.spreadsheetml.revisionLog+xml"/>
  <Override PartName="/xl/revisions/revisionLog846.xml" ContentType="application/vnd.openxmlformats-officedocument.spreadsheetml.revisionLog+xml"/>
  <Override PartName="/xl/revisions/revisionLog1029.xml" ContentType="application/vnd.openxmlformats-officedocument.spreadsheetml.revisionLog+xml"/>
  <Override PartName="/xl/revisions/revisionLog278.xml" ContentType="application/vnd.openxmlformats-officedocument.spreadsheetml.revisionLog+xml"/>
  <Override PartName="/xl/revisions/revisionLog401.xml" ContentType="application/vnd.openxmlformats-officedocument.spreadsheetml.revisionLog+xml"/>
  <Override PartName="/xl/revisions/revisionLog485.xml" ContentType="application/vnd.openxmlformats-officedocument.spreadsheetml.revisionLog+xml"/>
  <Override PartName="/xl/revisions/revisionLog499.xml" ContentType="application/vnd.openxmlformats-officedocument.spreadsheetml.revisionLog+xml"/>
  <Override PartName="/xl/revisions/revisionLog706.xml" ContentType="application/vnd.openxmlformats-officedocument.spreadsheetml.revisionLog+xml"/>
  <Override PartName="/xl/revisions/revisionLog913.xml" ContentType="application/vnd.openxmlformats-officedocument.spreadsheetml.revisionLog+xml"/>
  <Override PartName="/xl/revisions/revisionLog1127.xml" ContentType="application/vnd.openxmlformats-officedocument.spreadsheetml.revisionLog+xml"/>
  <Override PartName="/xl/revisions/revisionLog147.xml" ContentType="application/vnd.openxmlformats-officedocument.spreadsheetml.revisionLog+xml"/>
  <Override PartName="/xl/revisions/revisionLog345.xml" ContentType="application/vnd.openxmlformats-officedocument.spreadsheetml.revisionLog+xml"/>
  <Override PartName="/xl/revisions/revisionLog790.xml" ContentType="application/vnd.openxmlformats-officedocument.spreadsheetml.revisionLog+xml"/>
  <Override PartName="/xl/revisions/revisionLog51.xml" ContentType="application/vnd.openxmlformats-officedocument.spreadsheetml.revisionLog+xml"/>
  <Override PartName="/xl/revisions/revisionLog552.xml" ContentType="application/vnd.openxmlformats-officedocument.spreadsheetml.revisionLog+xml"/>
  <Override PartName="/xl/revisions/revisionLog650.xml" ContentType="application/vnd.openxmlformats-officedocument.spreadsheetml.revisionLog+xml"/>
  <Override PartName="/xl/revisions/revisionLog857.xml" ContentType="application/vnd.openxmlformats-officedocument.spreadsheetml.revisionLog+xml"/>
  <Override PartName="/xl/revisions/revisionLog205.xml" ContentType="application/vnd.openxmlformats-officedocument.spreadsheetml.revisionLog+xml"/>
  <Override PartName="/xl/revisions/revisionLog289.xml" ContentType="application/vnd.openxmlformats-officedocument.spreadsheetml.revisionLog+xml"/>
  <Override PartName="/xl/revisions/revisionLog412.xml" ContentType="application/vnd.openxmlformats-officedocument.spreadsheetml.revisionLog+xml"/>
  <Override PartName="/xl/revisions/revisionLog510.xml" ContentType="application/vnd.openxmlformats-officedocument.spreadsheetml.revisionLog+xml"/>
  <Override PartName="/xl/revisions/revisionLog1040.xml" ContentType="application/vnd.openxmlformats-officedocument.spreadsheetml.revisionLog+xml"/>
  <Override PartName="/xl/revisions/revisionLog1138.xml" ContentType="application/vnd.openxmlformats-officedocument.spreadsheetml.revisionLog+xml"/>
  <Override PartName="/xl/revisions/revisionLog158.xml" ContentType="application/vnd.openxmlformats-officedocument.spreadsheetml.revisionLog+xml"/>
  <Override PartName="/xl/revisions/revisionLog717.xml" ContentType="application/vnd.openxmlformats-officedocument.spreadsheetml.revisionLog+xml"/>
  <Override PartName="/xl/revisions/revisionLog922.xml" ContentType="application/vnd.openxmlformats-officedocument.spreadsheetml.revisionLog+xml"/>
  <Override PartName="/xl/revisions/revisionLog998.xml" ContentType="application/vnd.openxmlformats-officedocument.spreadsheetml.revisionLog+xml"/>
  <Override PartName="/xl/revisions/revisionLog62.xml" ContentType="application/vnd.openxmlformats-officedocument.spreadsheetml.revisionLog+xml"/>
  <Override PartName="/xl/revisions/revisionLog356.xml" ContentType="application/vnd.openxmlformats-officedocument.spreadsheetml.revisionLog+xml"/>
  <Override PartName="/xl/revisions/revisionLog563.xml" ContentType="application/vnd.openxmlformats-officedocument.spreadsheetml.revisionLog+xml"/>
  <Override PartName="/xl/revisions/revisionLog216.xml" ContentType="application/vnd.openxmlformats-officedocument.spreadsheetml.revisionLog+xml"/>
  <Override PartName="/xl/revisions/revisionLog423.xml" ContentType="application/vnd.openxmlformats-officedocument.spreadsheetml.revisionLog+xml"/>
  <Override PartName="/xl/revisions/revisionLog868.xml" ContentType="application/vnd.openxmlformats-officedocument.spreadsheetml.revisionLog+xml"/>
  <Override PartName="/xl/revisions/revisionLog1051.xml" ContentType="application/vnd.openxmlformats-officedocument.spreadsheetml.revisionLog+xml"/>
  <Override PartName="/xl/revisions/revisionLog728.xml" ContentType="application/vnd.openxmlformats-officedocument.spreadsheetml.revisionLog+xml"/>
  <Override PartName="/xl/revisions/revisionLog933.xml" ContentType="application/vnd.openxmlformats-officedocument.spreadsheetml.revisionLog+xml"/>
  <Override PartName="/xl/revisions/revisionLog73.xml" ContentType="application/vnd.openxmlformats-officedocument.spreadsheetml.revisionLog+xml"/>
  <Override PartName="/xl/revisions/revisionLog8.xml" ContentType="application/vnd.openxmlformats-officedocument.spreadsheetml.revisionLog+xml"/>
  <Override PartName="/xl/revisions/revisionLog367.xml" ContentType="application/vnd.openxmlformats-officedocument.spreadsheetml.revisionLog+xml"/>
  <Override PartName="/xl/revisions/revisionLog574.xml" ContentType="application/vnd.openxmlformats-officedocument.spreadsheetml.revisionLog+xml"/>
  <Override PartName="/xl/revisions/revisionLog781.xml" ContentType="application/vnd.openxmlformats-officedocument.spreadsheetml.revisionLog+xml"/>
  <Override PartName="/xl/revisions/revisionLog795.xml" ContentType="application/vnd.openxmlformats-officedocument.spreadsheetml.revisionLog+xml"/>
  <Override PartName="/xl/revisions/revisionLog227.xml" ContentType="application/vnd.openxmlformats-officedocument.spreadsheetml.revisionLog+xml"/>
  <Override PartName="/xl/revisions/revisionLog434.xml" ContentType="application/vnd.openxmlformats-officedocument.spreadsheetml.revisionLog+xml"/>
  <Override PartName="/xl/revisions/revisionLog641.xml" ContentType="application/vnd.openxmlformats-officedocument.spreadsheetml.revisionLog+xml"/>
  <Override PartName="/xl/revisions/revisionLog879.xml" ContentType="application/vnd.openxmlformats-officedocument.spreadsheetml.revisionLog+xml"/>
  <Override PartName="/xl/revisions/revisionLog1062.xml" ContentType="application/vnd.openxmlformats-officedocument.spreadsheetml.revisionLog+xml"/>
  <Override PartName="/xl/revisions/revisionLog294.xml" ContentType="application/vnd.openxmlformats-officedocument.spreadsheetml.revisionLog+xml"/>
  <Override PartName="/xl/revisions/revisionLog739.xml" ContentType="application/vnd.openxmlformats-officedocument.spreadsheetml.revisionLog+xml"/>
  <Override PartName="/xl/revisions/revisionLog944.xml" ContentType="application/vnd.openxmlformats-officedocument.spreadsheetml.revisionLog+xml"/>
  <Override PartName="/xl/revisions/revisionLog1129.xml" ContentType="application/vnd.openxmlformats-officedocument.spreadsheetml.revisionLog+xml"/>
  <Override PartName="/xl/revisions/revisionLog84.xml" ContentType="application/vnd.openxmlformats-officedocument.spreadsheetml.revisionLog+xml"/>
  <Override PartName="/xl/revisions/revisionLog378.xml" ContentType="application/vnd.openxmlformats-officedocument.spreadsheetml.revisionLog+xml"/>
  <Override PartName="/xl/revisions/revisionLog501.xml" ContentType="application/vnd.openxmlformats-officedocument.spreadsheetml.revisionLog+xml"/>
  <Override PartName="/xl/revisions/revisionLog585.xml" ContentType="application/vnd.openxmlformats-officedocument.spreadsheetml.revisionLog+xml"/>
  <Override PartName="/xl/revisions/revisionLog599.xml" ContentType="application/vnd.openxmlformats-officedocument.spreadsheetml.revisionLog+xml"/>
  <Override PartName="/xl/revisions/revisionLog806.xml" ContentType="application/vnd.openxmlformats-officedocument.spreadsheetml.revisionLog+xml"/>
  <Override PartName="/xl/revisions/revisionLog238.xml" ContentType="application/vnd.openxmlformats-officedocument.spreadsheetml.revisionLog+xml"/>
  <Override PartName="/xl/revisions/revisionLog890.xml" ContentType="application/vnd.openxmlformats-officedocument.spreadsheetml.revisionLog+xml"/>
  <Override PartName="/xl/revisions/revisionLog989.xml" ContentType="application/vnd.openxmlformats-officedocument.spreadsheetml.revisionLog+xml"/>
  <Override PartName="/xl/revisions/revisionLog1073.xml" ContentType="application/vnd.openxmlformats-officedocument.spreadsheetml.revisionLog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bookViews>
    <workbookView xWindow="11430" yWindow="1335" windowWidth="2730" windowHeight="3930" firstSheet="2" activeTab="3"/>
  </bookViews>
  <sheets>
    <sheet name="Config" sheetId="1" state="hidden" r:id="rId1"/>
    <sheet name="PR Allocation List" sheetId="2" state="hidden" r:id="rId2"/>
    <sheet name="Plan" sheetId="3" r:id="rId3"/>
    <sheet name="Delivery Docs Plan" sheetId="4" r:id="rId4"/>
    <sheet name="PR Matrix" sheetId="5" r:id="rId5"/>
    <sheet name="Allocation" sheetId="6" r:id="rId6"/>
    <sheet name="SRS Reviews" sheetId="7" r:id="rId7"/>
    <sheet name="Estimates" sheetId="8" r:id="rId8"/>
    <sheet name="HistoryStore" sheetId="9" state="hidden" r:id="rId9"/>
    <sheet name="Open SWPRs" sheetId="10" r:id="rId10"/>
    <sheet name="ETC Data" sheetId="11" state="hidden" r:id="rId11"/>
    <sheet name="Build Plan" sheetId="12" r:id="rId12"/>
    <sheet name="Names Key" sheetId="13" r:id="rId13"/>
  </sheets>
  <functionGroups builtInGroupCount="17"/>
  <definedNames>
    <definedName name="_xlnm._FilterDatabase" localSheetId="5" hidden="1">Allocation!$A$1:$K$1</definedName>
    <definedName name="_xlnm._FilterDatabase" localSheetId="11" hidden="1">'Build Plan'!$D$3:$L$48</definedName>
    <definedName name="_xlnm._FilterDatabase" localSheetId="3" hidden="1">'Delivery Docs Plan'!$I$1:$I$47</definedName>
    <definedName name="_xlnm._FilterDatabase" localSheetId="7" hidden="1">Estimates!$A$2:$BC$460</definedName>
    <definedName name="_xlnm._FilterDatabase" localSheetId="9" hidden="1">'Open SWPRs'!$A$1:$H$615</definedName>
    <definedName name="_xlnm._FilterDatabase" localSheetId="2" hidden="1">Plan!$A$5:$BQ$469</definedName>
    <definedName name="_xlnm._FilterDatabase" localSheetId="6" hidden="1">'SRS Reviews'!$A$1:$S$136</definedName>
    <definedName name="Actual_Hours" localSheetId="5">#REF!</definedName>
    <definedName name="Actual_Hours" localSheetId="7">#REF!</definedName>
    <definedName name="Actual_Hours" localSheetId="2">#REF!</definedName>
    <definedName name="Actual_Hours" localSheetId="4">#REF!</definedName>
    <definedName name="Actual_Hours">#REF!</definedName>
    <definedName name="Budget_Hours" localSheetId="7">Estimates!$AT$462</definedName>
    <definedName name="Budget_Hours">#REF!</definedName>
    <definedName name="cApproved">"Architecture Approved"</definedName>
    <definedName name="CATS">#REF!</definedName>
    <definedName name="cDrafted">"Architecture Drafted"</definedName>
    <definedName name="CodeProd">#REF!</definedName>
    <definedName name="ComplexityTable" localSheetId="5">#REF!</definedName>
    <definedName name="ComplexityTable" localSheetId="7">#REF!</definedName>
    <definedName name="ComplexityTable" localSheetId="2">#REF!</definedName>
    <definedName name="ComplexityTable" localSheetId="4">#REF!</definedName>
    <definedName name="ComplexityTable">#REF!</definedName>
    <definedName name="cReviewed">"Architecture Reviewed"</definedName>
    <definedName name="cReworked">"Architecture Reworked"</definedName>
    <definedName name="DraftActions">#REF!</definedName>
    <definedName name="Earned_Value" localSheetId="5">#REF!</definedName>
    <definedName name="Earned_Value" localSheetId="7">#REF!</definedName>
    <definedName name="Earned_Value" localSheetId="2">#REF!</definedName>
    <definedName name="Earned_Value" localSheetId="4">#REF!</definedName>
    <definedName name="Earned_Value">#REF!</definedName>
    <definedName name="ExpelDatabase" localSheetId="5">#REF!</definedName>
    <definedName name="ExpelDatabase" localSheetId="7">#REF!</definedName>
    <definedName name="ExpelDatabase" localSheetId="2">#REF!</definedName>
    <definedName name="ExpelDatabase" localSheetId="4">#REF!</definedName>
    <definedName name="ExpelDatabase">#REF!</definedName>
    <definedName name="HLDesignProd" localSheetId="5">#REF!</definedName>
    <definedName name="HLDesignProd" localSheetId="7">#REF!</definedName>
    <definedName name="HLDesignProd" localSheetId="2">#REF!</definedName>
    <definedName name="HLDesignProd" localSheetId="4">#REF!</definedName>
    <definedName name="HLDesignProd">#REF!</definedName>
    <definedName name="LLDesignProd" localSheetId="5">#REF!</definedName>
    <definedName name="LLDesignProd" localSheetId="7">#REF!</definedName>
    <definedName name="LLDesignProd" localSheetId="2">#REF!</definedName>
    <definedName name="LLDesignProd" localSheetId="4">#REF!</definedName>
    <definedName name="LLDesignProd">#REF!</definedName>
    <definedName name="Planned_Value" localSheetId="5">#REF!</definedName>
    <definedName name="Planned_Value" localSheetId="7">#REF!</definedName>
    <definedName name="Planned_Value" localSheetId="2">#REF!</definedName>
    <definedName name="Planned_Value" localSheetId="4">#REF!</definedName>
    <definedName name="Planned_Value">#REF!</definedName>
    <definedName name="Remaining_Hours" localSheetId="7">Estimates!$AT$463</definedName>
    <definedName name="Remaining_Hours">#REF!</definedName>
    <definedName name="ReReviewActions" localSheetId="5">#REF!</definedName>
    <definedName name="ReReviewActions" localSheetId="7">#REF!</definedName>
    <definedName name="ReReviewActions" localSheetId="2">#REF!</definedName>
    <definedName name="ReReviewActions" localSheetId="4">#REF!</definedName>
    <definedName name="ReReviewActions">#REF!</definedName>
    <definedName name="ReviewActions" localSheetId="5">#REF!</definedName>
    <definedName name="ReviewActions" localSheetId="7">#REF!</definedName>
    <definedName name="ReviewActions" localSheetId="2">#REF!</definedName>
    <definedName name="ReviewActions" localSheetId="4">#REF!</definedName>
    <definedName name="ReviewActions">#REF!</definedName>
    <definedName name="ReworkActions" localSheetId="5">#REF!</definedName>
    <definedName name="ReworkActions" localSheetId="7">#REF!</definedName>
    <definedName name="ReworkActions" localSheetId="2">#REF!</definedName>
    <definedName name="ReworkActions" localSheetId="4">#REF!</definedName>
    <definedName name="ReworkActions">#REF!</definedName>
    <definedName name="Stage" localSheetId="5">#REF!</definedName>
    <definedName name="Stage" localSheetId="7">#REF!</definedName>
    <definedName name="Stage" localSheetId="2">#REF!</definedName>
    <definedName name="Stage" localSheetId="4">#REF!</definedName>
    <definedName name="Stage">#REF!</definedName>
    <definedName name="Z_00555B23_1D3C_4796_91D2_047BD6FC5281_.wvu.FilterData" localSheetId="2" hidden="1">Plan!$A$5:$BM$463</definedName>
    <definedName name="Z_00585583_5763_4E6E_8BE9_A2957F3B0B40_.wvu.FilterData" localSheetId="7" hidden="1">Estimates!$A$2:$BC$460</definedName>
    <definedName name="Z_00585583_5763_4E6E_8BE9_A2957F3B0B40_.wvu.FilterData" localSheetId="2" hidden="1">Plan!$A$5:$BQ$468</definedName>
    <definedName name="Z_00585583_5763_4E6E_8BE9_A2957F3B0B40_.wvu.FilterData" localSheetId="4" hidden="1">'PR Matrix'!#REF!</definedName>
    <definedName name="Z_005BE93F_2A47_4903_8097_E5C046AB820A_.wvu.FilterData" localSheetId="2" hidden="1">Plan!$A$5:$BQ$468</definedName>
    <definedName name="Z_006F933F_6E4D_491D_942E_76C1BF257F85_.wvu.FilterData" localSheetId="2" hidden="1">Plan!$A$5:$BP$463</definedName>
    <definedName name="Z_00C4BC7B_664F_421F_B21A_94D96F6BC063_.wvu.FilterData" localSheetId="2" hidden="1">Plan!$A$5:$BM$463</definedName>
    <definedName name="Z_00CA5430_6B3A_4E12_B07E_9C9EC9D8F7A7_.wvu.Cols" localSheetId="5" hidden="1">Allocation!$L:$XFD</definedName>
    <definedName name="Z_00CA5430_6B3A_4E12_B07E_9C9EC9D8F7A7_.wvu.Cols" localSheetId="2" hidden="1">Plan!$S:$U,Plan!$AL:$AL,Plan!$AN:$AN,Plan!$BQ:$BT</definedName>
    <definedName name="Z_00CA5430_6B3A_4E12_B07E_9C9EC9D8F7A7_.wvu.Cols" localSheetId="4" hidden="1">'PR Matrix'!$JJ:$XFD</definedName>
    <definedName name="Z_00CA5430_6B3A_4E12_B07E_9C9EC9D8F7A7_.wvu.FilterData" localSheetId="5" hidden="1">Allocation!$A$1:$K$1</definedName>
    <definedName name="Z_00CA5430_6B3A_4E12_B07E_9C9EC9D8F7A7_.wvu.FilterData" localSheetId="11" hidden="1">'Build Plan'!$D$3:$L$48</definedName>
    <definedName name="Z_00CA5430_6B3A_4E12_B07E_9C9EC9D8F7A7_.wvu.FilterData" localSheetId="3" hidden="1">'Delivery Docs Plan'!$I$1:$I$47</definedName>
    <definedName name="Z_00CA5430_6B3A_4E12_B07E_9C9EC9D8F7A7_.wvu.FilterData" localSheetId="7" hidden="1">Estimates!$A$2:$BC$460</definedName>
    <definedName name="Z_00CA5430_6B3A_4E12_B07E_9C9EC9D8F7A7_.wvu.FilterData" localSheetId="9" hidden="1">'Open SWPRs'!$A$1:$H$615</definedName>
    <definedName name="Z_00CA5430_6B3A_4E12_B07E_9C9EC9D8F7A7_.wvu.FilterData" localSheetId="2" hidden="1">Plan!$A$5:$BQ$469</definedName>
    <definedName name="Z_00CA5430_6B3A_4E12_B07E_9C9EC9D8F7A7_.wvu.FilterData" localSheetId="6" hidden="1">'SRS Reviews'!$A$1:$S$136</definedName>
    <definedName name="Z_00CA5430_6B3A_4E12_B07E_9C9EC9D8F7A7_.wvu.Rows" localSheetId="2" hidden="1">Plan!$489:$751</definedName>
    <definedName name="Z_00CA5430_6B3A_4E12_B07E_9C9EC9D8F7A7_.wvu.Rows" localSheetId="4" hidden="1">'PR Matrix'!$1:$1</definedName>
    <definedName name="Z_016BCF79_F203_4847_BFDA_CDA067873B7F_.wvu.FilterData" localSheetId="2" hidden="1">Plan!$A$5:$BP$463</definedName>
    <definedName name="Z_01763334_D874_40C7_AA27_8420029E7EB5_.wvu.FilterData" localSheetId="2" hidden="1">Plan!$A$5:$BP$474</definedName>
    <definedName name="Z_01763334_D874_40C7_AA27_8420029E7EB5_.wvu.FilterData" localSheetId="4" hidden="1">'PR Matrix'!#REF!</definedName>
    <definedName name="Z_01825AB8_DD10_4347_A598_040D0D5744A8_.wvu.FilterData" localSheetId="2" hidden="1">Plan!$A$5:$BM$463</definedName>
    <definedName name="Z_018314EA_64CF_40C2_AEF6_97975BBE222E_.wvu.FilterData" localSheetId="2" hidden="1">Plan!$A$5:$BP$474</definedName>
    <definedName name="Z_018314EA_64CF_40C2_AEF6_97975BBE222E_.wvu.FilterData" localSheetId="4" hidden="1">'PR Matrix'!#REF!</definedName>
    <definedName name="Z_02323DC9_2E36_45A0_A04D_D17D68F8832D_.wvu.FilterData" localSheetId="2" hidden="1">Plan!$A$5:$BP$463</definedName>
    <definedName name="Z_0249F0D7_86F7_499C_BA9B_9F9D838CA6D9_.wvu.FilterData" localSheetId="2" hidden="1">Plan!$A$5:$BP$468</definedName>
    <definedName name="Z_02668375_14EE_499B_A8A1_CFA0F3453F57_.wvu.Cols" localSheetId="5" hidden="1">Allocation!$L:$XFD</definedName>
    <definedName name="Z_02668375_14EE_499B_A8A1_CFA0F3453F57_.wvu.Cols" localSheetId="2" hidden="1">Plan!$S:$U,Plan!$BQ:$BT</definedName>
    <definedName name="Z_02668375_14EE_499B_A8A1_CFA0F3453F57_.wvu.Cols" localSheetId="4" hidden="1">'PR Matrix'!$JJ:$XFD</definedName>
    <definedName name="Z_02668375_14EE_499B_A8A1_CFA0F3453F57_.wvu.FilterData" localSheetId="5" hidden="1">Allocation!$A$1:$K$1</definedName>
    <definedName name="Z_02668375_14EE_499B_A8A1_CFA0F3453F57_.wvu.FilterData" localSheetId="11" hidden="1">'Build Plan'!$D$3:$L$48</definedName>
    <definedName name="Z_02668375_14EE_499B_A8A1_CFA0F3453F57_.wvu.FilterData" localSheetId="3" hidden="1">'Delivery Docs Plan'!$I$1:$I$47</definedName>
    <definedName name="Z_02668375_14EE_499B_A8A1_CFA0F3453F57_.wvu.FilterData" localSheetId="7" hidden="1">Estimates!$A$2:$BC$460</definedName>
    <definedName name="Z_02668375_14EE_499B_A8A1_CFA0F3453F57_.wvu.FilterData" localSheetId="9" hidden="1">'Open SWPRs'!$A$1:$H$615</definedName>
    <definedName name="Z_02668375_14EE_499B_A8A1_CFA0F3453F57_.wvu.FilterData" localSheetId="2" hidden="1">Plan!$A$5:$BQ$469</definedName>
    <definedName name="Z_02668375_14EE_499B_A8A1_CFA0F3453F57_.wvu.FilterData" localSheetId="6" hidden="1">'SRS Reviews'!$A$1:$S$136</definedName>
    <definedName name="Z_02668375_14EE_499B_A8A1_CFA0F3453F57_.wvu.Rows" localSheetId="2" hidden="1">Plan!$489:$751</definedName>
    <definedName name="Z_02668375_14EE_499B_A8A1_CFA0F3453F57_.wvu.Rows" localSheetId="4" hidden="1">'PR Matrix'!$1:$1</definedName>
    <definedName name="Z_02767BFF_2BD8_4F17_BD7B_360842E78DF6_.wvu.FilterData" localSheetId="2" hidden="1">Plan!$A$5:$BP$469</definedName>
    <definedName name="Z_02835366_77C6_4C96_B6F8_ADBD24518609_.wvu.FilterData" localSheetId="2" hidden="1">Plan!$A$5:$BP$474</definedName>
    <definedName name="Z_0293F69B_FFA5_4EC6_A75F_9080D17002F4_.wvu.FilterData" localSheetId="2" hidden="1">Plan!$A$5:$BP$463</definedName>
    <definedName name="Z_0293F69B_FFA5_4EC6_A75F_9080D17002F4_.wvu.FilterData" localSheetId="4" hidden="1">'PR Matrix'!#REF!</definedName>
    <definedName name="Z_02B12058_110B_4DCD_A5EA_5F27400FB028_.wvu.Cols" localSheetId="5" hidden="1">Allocation!$L:$XFD</definedName>
    <definedName name="Z_02B12058_110B_4DCD_A5EA_5F27400FB028_.wvu.Cols" localSheetId="2" hidden="1">Plan!$S:$U,Plan!$BQ:$BT</definedName>
    <definedName name="Z_02B12058_110B_4DCD_A5EA_5F27400FB028_.wvu.Cols" localSheetId="4" hidden="1">'PR Matrix'!$JJ:$XFD</definedName>
    <definedName name="Z_02B12058_110B_4DCD_A5EA_5F27400FB028_.wvu.FilterData" localSheetId="5" hidden="1">Allocation!$A$1:$K$1</definedName>
    <definedName name="Z_02B12058_110B_4DCD_A5EA_5F27400FB028_.wvu.FilterData" localSheetId="11" hidden="1">'Build Plan'!$D$3:$L$48</definedName>
    <definedName name="Z_02B12058_110B_4DCD_A5EA_5F27400FB028_.wvu.FilterData" localSheetId="3" hidden="1">'Delivery Docs Plan'!$I$1:$I$47</definedName>
    <definedName name="Z_02B12058_110B_4DCD_A5EA_5F27400FB028_.wvu.FilterData" localSheetId="7" hidden="1">Estimates!$A$2:$BC$460</definedName>
    <definedName name="Z_02B12058_110B_4DCD_A5EA_5F27400FB028_.wvu.FilterData" localSheetId="9" hidden="1">'Open SWPRs'!$A$1:$H$615</definedName>
    <definedName name="Z_02B12058_110B_4DCD_A5EA_5F27400FB028_.wvu.FilterData" localSheetId="2" hidden="1">Plan!$A$5:$BQ$469</definedName>
    <definedName name="Z_02B12058_110B_4DCD_A5EA_5F27400FB028_.wvu.FilterData" localSheetId="6" hidden="1">'SRS Reviews'!$A$1:$S$136</definedName>
    <definedName name="Z_02B12058_110B_4DCD_A5EA_5F27400FB028_.wvu.Rows" localSheetId="2" hidden="1">Plan!$489:$751</definedName>
    <definedName name="Z_02B12058_110B_4DCD_A5EA_5F27400FB028_.wvu.Rows" localSheetId="4" hidden="1">'PR Matrix'!$1:$2</definedName>
    <definedName name="Z_02B6DC3B_9A0F_4141_98A2_787E54503FDD_.wvu.FilterData" localSheetId="2" hidden="1">Plan!$A$5:$BM$463</definedName>
    <definedName name="Z_02EA1114_8363_42AD_BB93_AF030E22CF19_.wvu.FilterData" localSheetId="2" hidden="1">Plan!$A$5:$BP$463</definedName>
    <definedName name="Z_02EA1114_8363_42AD_BB93_AF030E22CF19_.wvu.FilterData" localSheetId="4" hidden="1">'PR Matrix'!#REF!</definedName>
    <definedName name="Z_02F316C4_38CC_48AA_BF74_563BF126395F_.wvu.FilterData" localSheetId="2" hidden="1">Plan!$A$5:$BT$468</definedName>
    <definedName name="Z_02F316C4_38CC_48AA_BF74_563BF126395F_.wvu.FilterData" localSheetId="4" hidden="1">'PR Matrix'!#REF!</definedName>
    <definedName name="Z_02FFCAE0_12B8_4883_B7B1_BDF7341FC24A_.wvu.FilterData" localSheetId="4" hidden="1">'PR Matrix'!$A$16:$CE$479</definedName>
    <definedName name="Z_0330290A_51E4_453E_8933_18806075A9CD_.wvu.FilterData" localSheetId="2" hidden="1">Plan!$A$5:$BP$463</definedName>
    <definedName name="Z_033EED5D_05C1_4BE2_AB74_CB18509B9F15_.wvu.FilterData" localSheetId="3" hidden="1">'Delivery Docs Plan'!$A$4:$Q$38</definedName>
    <definedName name="Z_03886803_5BB7_4D18_B75F_71A79E2BF29A_.wvu.FilterData" localSheetId="2" hidden="1">Plan!$A$5:$BP$468</definedName>
    <definedName name="Z_03C31ECA_09B2_4D81_9F9A_C5888012DA4A_.wvu.FilterData" localSheetId="2" hidden="1">Plan!$A$5:$BP$474</definedName>
    <definedName name="Z_0484FDF7_2DB5_4BF2_B382_43CE01593EDC_.wvu.Cols" localSheetId="5" hidden="1">Allocation!#REF!</definedName>
    <definedName name="Z_0484FDF7_2DB5_4BF2_B382_43CE01593EDC_.wvu.Cols" localSheetId="2" hidden="1">Plan!$S:$U,Plan!#REF!</definedName>
    <definedName name="Z_0484FDF7_2DB5_4BF2_B382_43CE01593EDC_.wvu.FilterData" localSheetId="5" hidden="1">Allocation!$1:$60</definedName>
    <definedName name="Z_0484FDF7_2DB5_4BF2_B382_43CE01593EDC_.wvu.FilterData" localSheetId="9" hidden="1">'Open SWPRs'!$A$1:$H$615</definedName>
    <definedName name="Z_0484FDF7_2DB5_4BF2_B382_43CE01593EDC_.wvu.FilterData" localSheetId="2" hidden="1">Plan!$A$5:$BP$474</definedName>
    <definedName name="Z_0484FDF7_2DB5_4BF2_B382_43CE01593EDC_.wvu.FilterData" localSheetId="4" hidden="1">'PR Matrix'!#REF!</definedName>
    <definedName name="Z_0484FDF7_2DB5_4BF2_B382_43CE01593EDC_.wvu.FilterData" localSheetId="6" hidden="1">'SRS Reviews'!$A$1:$S$131</definedName>
    <definedName name="Z_0484FDF7_2DB5_4BF2_B382_43CE01593EDC_.wvu.Rows" localSheetId="2" hidden="1">Plan!$489:$751</definedName>
    <definedName name="Z_0484FDF7_2DB5_4BF2_B382_43CE01593EDC_.wvu.Rows" localSheetId="4" hidden="1">'PR Matrix'!#REF!,'PR Matrix'!$1:$2,'PR Matrix'!$480:$481</definedName>
    <definedName name="Z_048BEF6D_CF3A_456D_A59A_404A0C4CE099_.wvu.FilterData" localSheetId="2" hidden="1">Plan!$A$5:$BM$463</definedName>
    <definedName name="Z_04A4527C_FF29_4802_BA7A_4B5B08B9C251_.wvu.FilterData" localSheetId="2" hidden="1">Plan!$A$5:$BQ$469</definedName>
    <definedName name="Z_04D53C0F_CDA5_43AC_A241_E709E2EC0209_.wvu.FilterData" localSheetId="2" hidden="1">Plan!$A$5:$BP$463</definedName>
    <definedName name="Z_04EB400A_E2A6_4CFF_9768_D77456785EC0_.wvu.FilterData" localSheetId="2" hidden="1">Plan!$A$5:$BQ$468</definedName>
    <definedName name="Z_0560A14D_1333_4F88_95CD_F86A87B9887D_.wvu.FilterData" localSheetId="2" hidden="1">Plan!$A$5:$BP$463</definedName>
    <definedName name="Z_0560A14D_1333_4F88_95CD_F86A87B9887D_.wvu.FilterData" localSheetId="4" hidden="1">'PR Matrix'!#REF!</definedName>
    <definedName name="Z_05E97174_2C97_46C1_8F22_B6587D3CE0A3_.wvu.FilterData" localSheetId="2" hidden="1">Plan!$A$5:$BP$463</definedName>
    <definedName name="Z_05F3FA47_3A9F_4256_8569_4746B18807D7_.wvu.FilterData" localSheetId="2" hidden="1">Plan!$A$5:$BT$468</definedName>
    <definedName name="Z_05F532AD_0BCC_4F8F_A2C3_F1D5CFEDD014_.wvu.FilterData" localSheetId="2" hidden="1">Plan!$A$5:$BP$463</definedName>
    <definedName name="Z_05F8729F_4669_4C30_B435_B9F522974B6A_.wvu.FilterData" localSheetId="2" hidden="1">Plan!$A$5:$BP$463</definedName>
    <definedName name="Z_05F8729F_4669_4C30_B435_B9F522974B6A_.wvu.FilterData" localSheetId="4" hidden="1">'PR Matrix'!#REF!</definedName>
    <definedName name="Z_0633A654_1BDF_49BB_8092_00447C80F3C7_.wvu.FilterData" localSheetId="2" hidden="1">Plan!$A$5:$BM$463</definedName>
    <definedName name="Z_064D9C0F_2F49_43DA_BDB7_6AF1692149E8_.wvu.FilterData" localSheetId="2" hidden="1">Plan!$A$5:$BM$468</definedName>
    <definedName name="Z_06A9ADAD_7F4F_4248_8ADC_D90EDD6175D5_.wvu.FilterData" localSheetId="2" hidden="1">Plan!$A$5:$BP$468</definedName>
    <definedName name="Z_06D2DB77_C8C3_4C03_957B_521D149F7D55_.wvu.FilterData" localSheetId="6" hidden="1">'SRS Reviews'!$A$1:$S$134</definedName>
    <definedName name="Z_06DBF72D_18A1_460C_A4E7_B17190741CE8_.wvu.FilterData" localSheetId="2" hidden="1">Plan!$A$5:$BT$468</definedName>
    <definedName name="Z_06E6CF23_CE6D_4320_B057_D19734FAA4E9_.wvu.FilterData" localSheetId="2" hidden="1">Plan!$A$5:$BT$468</definedName>
    <definedName name="Z_073E4016_1145_415C_A40F_9E4FAFB7F6F9_.wvu.FilterData" localSheetId="7" hidden="1">Estimates!$A$2:$BC$460</definedName>
    <definedName name="Z_073E4016_1145_415C_A40F_9E4FAFB7F6F9_.wvu.FilterData" localSheetId="2" hidden="1">Plan!$A$5:$BT$468</definedName>
    <definedName name="Z_073E4016_1145_415C_A40F_9E4FAFB7F6F9_.wvu.FilterData" localSheetId="4" hidden="1">'PR Matrix'!$A$16:$CE$479</definedName>
    <definedName name="Z_07D977A8_2FEA_4AEE_9048_B920F8DCD871_.wvu.FilterData" localSheetId="2" hidden="1">Plan!$A$5:$BP$474</definedName>
    <definedName name="Z_07E0B877_33D5_4FA9_825B_7A6072A8FB93_.wvu.FilterData" localSheetId="2" hidden="1">Plan!$A$5:$BP$469</definedName>
    <definedName name="Z_07E0B877_33D5_4FA9_825B_7A6072A8FB93_.wvu.FilterData" localSheetId="6" hidden="1">'SRS Reviews'!$A$1:$S$132</definedName>
    <definedName name="Z_083318C2_8A5D_418A_AEA0_230A017DEF72_.wvu.FilterData" localSheetId="2" hidden="1">Plan!$A$5:$BT$468</definedName>
    <definedName name="Z_083318C2_8A5D_418A_AEA0_230A017DEF72_.wvu.FilterData" localSheetId="6" hidden="1">'SRS Reviews'!$A$1:$S$133</definedName>
    <definedName name="Z_08E1DD36_29AD_44F3_A4B4_DE7ED3DD1EDC_.wvu.FilterData" localSheetId="2" hidden="1">Plan!$A$5:$BP$468</definedName>
    <definedName name="Z_08FDB3AE_D759_4418_92EA_FF424A75EF3C_.wvu.FilterData" localSheetId="7" hidden="1">Estimates!$A$2:$BC$460</definedName>
    <definedName name="Z_08FDB3AE_D759_4418_92EA_FF424A75EF3C_.wvu.FilterData" localSheetId="2" hidden="1">Plan!$A$5:$BT$468</definedName>
    <definedName name="Z_08FDB3AE_D759_4418_92EA_FF424A75EF3C_.wvu.FilterData" localSheetId="4" hidden="1">'PR Matrix'!$A$16:$CE$479</definedName>
    <definedName name="Z_09135490_DFCD_4961_A9E3_1099406D356E_.wvu.FilterData" localSheetId="2" hidden="1">Plan!$A$5:$BP$463</definedName>
    <definedName name="Z_0935DFBB_8EF3_4BF9_87B6_5B4673417ED2_.wvu.FilterData" localSheetId="2" hidden="1">Plan!$A$5:$BP$469</definedName>
    <definedName name="Z_09432E8A_166B_4EE8_8C3F_825F70AFDF10_.wvu.FilterData" localSheetId="2" hidden="1">Plan!$A$5:$BP$474</definedName>
    <definedName name="Z_09432E8A_166B_4EE8_8C3F_825F70AFDF10_.wvu.FilterData" localSheetId="4" hidden="1">'PR Matrix'!#REF!</definedName>
    <definedName name="Z_09497477_E7D8_4506_855B_A309973BC4C1_.wvu.FilterData" localSheetId="2" hidden="1">Plan!$A$5:$BT$468</definedName>
    <definedName name="Z_094D815E_FA92_48C7_B174_AE736E1A922F_.wvu.FilterData" localSheetId="2" hidden="1">Plan!$A$5:$BP$468</definedName>
    <definedName name="Z_094EA7A7_2BA3_4521_AB02_B2473C5E9BDC_.wvu.FilterData" localSheetId="2" hidden="1">Plan!$A$5:$BP$468</definedName>
    <definedName name="Z_096792C1_D7D2_4FB0_92D4_114760C9FAB0_.wvu.FilterData" localSheetId="2" hidden="1">Plan!$A$5:$BP$474</definedName>
    <definedName name="Z_096792C1_D7D2_4FB0_92D4_114760C9FAB0_.wvu.FilterData" localSheetId="4" hidden="1">'PR Matrix'!#REF!</definedName>
    <definedName name="Z_096F67F7_AEB5_413D_899E_0491F5B25FFD_.wvu.Cols" localSheetId="5" hidden="1">Allocation!#REF!</definedName>
    <definedName name="Z_096F67F7_AEB5_413D_899E_0491F5B25FFD_.wvu.Cols" localSheetId="2" hidden="1">Plan!$S:$U,Plan!#REF!</definedName>
    <definedName name="Z_096F67F7_AEB5_413D_899E_0491F5B25FFD_.wvu.FilterData" localSheetId="5" hidden="1">Allocation!$1:$60</definedName>
    <definedName name="Z_096F67F7_AEB5_413D_899E_0491F5B25FFD_.wvu.FilterData" localSheetId="9" hidden="1">'Open SWPRs'!$A$1:$H$615</definedName>
    <definedName name="Z_096F67F7_AEB5_413D_899E_0491F5B25FFD_.wvu.FilterData" localSheetId="2" hidden="1">Plan!$A$5:$BP$474</definedName>
    <definedName name="Z_096F67F7_AEB5_413D_899E_0491F5B25FFD_.wvu.FilterData" localSheetId="4" hidden="1">'PR Matrix'!#REF!</definedName>
    <definedName name="Z_096F67F7_AEB5_413D_899E_0491F5B25FFD_.wvu.FilterData" localSheetId="6" hidden="1">'SRS Reviews'!$A$1:$S$131</definedName>
    <definedName name="Z_096F67F7_AEB5_413D_899E_0491F5B25FFD_.wvu.Rows" localSheetId="2" hidden="1">Plan!$489:$751</definedName>
    <definedName name="Z_096F67F7_AEB5_413D_899E_0491F5B25FFD_.wvu.Rows" localSheetId="4" hidden="1">'PR Matrix'!#REF!,'PR Matrix'!$1:$2,'PR Matrix'!$480:$481</definedName>
    <definedName name="Z_0A1B7B64_2D1D_4D6B_8B0A_71313A0D1866_.wvu.FilterData" localSheetId="2" hidden="1">Plan!$A$5:$BT$469</definedName>
    <definedName name="Z_0A20FC71_A876_432C_8478_54FB7F370B2D_.wvu.FilterData" localSheetId="2" hidden="1">Plan!$A$5:$BM$468</definedName>
    <definedName name="Z_0A248EAD_6452_434B_B976_E02E8F5EC1BB_.wvu.FilterData" localSheetId="2" hidden="1">Plan!$A$5:$BT$468</definedName>
    <definedName name="Z_0A2C7F6A_CEED_4FB7_8052_9E9BADED523B_.wvu.FilterData" localSheetId="2" hidden="1">Plan!$A$5:$BP$468</definedName>
    <definedName name="Z_0A2E7094_723F_4B17_AFC4_B573BE91A285_.wvu.FilterData" localSheetId="2" hidden="1">Plan!$A$5:$BP$474</definedName>
    <definedName name="Z_0A30A3D6_57AD_4A26_B8F6_CA6DF772CAFA_.wvu.FilterData" localSheetId="2" hidden="1">Plan!$A$5:$BP$474</definedName>
    <definedName name="Z_0A337F25_1C7B_4BB0_A1D5_1152BB1C6989_.wvu.FilterData" localSheetId="2" hidden="1">Plan!$A$5:$BP$463</definedName>
    <definedName name="Z_0A337F25_1C7B_4BB0_A1D5_1152BB1C6989_.wvu.FilterData" localSheetId="4" hidden="1">'PR Matrix'!#REF!</definedName>
    <definedName name="Z_0A702929_4FFF_418A_817F_5327C2772D7F_.wvu.FilterData" localSheetId="2" hidden="1">Plan!$A$5:$BT$468</definedName>
    <definedName name="Z_0A77C6CE_25FB_4194_B654_680591319200_.wvu.FilterData" localSheetId="2" hidden="1">Plan!$A$5:$BP$474</definedName>
    <definedName name="Z_0A77C6CE_25FB_4194_B654_680591319200_.wvu.FilterData" localSheetId="4" hidden="1">'PR Matrix'!#REF!</definedName>
    <definedName name="Z_0AB459D8_1F16_4CE8_BF3E_8743F4137797_.wvu.FilterData" localSheetId="3" hidden="1">'Delivery Docs Plan'!$I$1:$I$47</definedName>
    <definedName name="Z_0B18AB51_73A4_48D2_A5DA_FEBEEE659020_.wvu.FilterData" localSheetId="2" hidden="1">Plan!$A$5:$BT$468</definedName>
    <definedName name="Z_0B24AFFC_8D10_42B0_ADC8_378D1BCF1541_.wvu.Cols" localSheetId="5" hidden="1">Allocation!#REF!</definedName>
    <definedName name="Z_0B24AFFC_8D10_42B0_ADC8_378D1BCF1541_.wvu.FilterData" localSheetId="5" hidden="1">Allocation!$1:$60</definedName>
    <definedName name="Z_0B24AFFC_8D10_42B0_ADC8_378D1BCF1541_.wvu.FilterData" localSheetId="9" hidden="1">'Open SWPRs'!$A$1:$H$615</definedName>
    <definedName name="Z_0B24AFFC_8D10_42B0_ADC8_378D1BCF1541_.wvu.FilterData" localSheetId="2" hidden="1">Plan!$A$5:$BP$474</definedName>
    <definedName name="Z_0B24AFFC_8D10_42B0_ADC8_378D1BCF1541_.wvu.FilterData" localSheetId="4" hidden="1">'PR Matrix'!#REF!</definedName>
    <definedName name="Z_0B24AFFC_8D10_42B0_ADC8_378D1BCF1541_.wvu.FilterData" localSheetId="6" hidden="1">'SRS Reviews'!$A$1:$S$131</definedName>
    <definedName name="Z_0B24AFFC_8D10_42B0_ADC8_378D1BCF1541_.wvu.Rows" localSheetId="2" hidden="1">Plan!$489:$751</definedName>
    <definedName name="Z_0B24AFFC_8D10_42B0_ADC8_378D1BCF1541_.wvu.Rows" localSheetId="4" hidden="1">'PR Matrix'!#REF!,'PR Matrix'!$1:$2,'PR Matrix'!$480:$481</definedName>
    <definedName name="Z_0B3539BE_8176_4692_B3A5_9FE1B1506ED4_.wvu.FilterData" localSheetId="2" hidden="1">Plan!$A$5:$BT$468</definedName>
    <definedName name="Z_0B513DDE_5559_48C9_BE83_B3BA05D50CBD_.wvu.Cols" localSheetId="5" hidden="1">Allocation!#REF!</definedName>
    <definedName name="Z_0B513DDE_5559_48C9_BE83_B3BA05D50CBD_.wvu.Cols" localSheetId="2" hidden="1">Plan!$S:$U,Plan!#REF!</definedName>
    <definedName name="Z_0B513DDE_5559_48C9_BE83_B3BA05D50CBD_.wvu.FilterData" localSheetId="5" hidden="1">Allocation!$A$1:$K$60</definedName>
    <definedName name="Z_0B513DDE_5559_48C9_BE83_B3BA05D50CBD_.wvu.FilterData" localSheetId="9" hidden="1">'Open SWPRs'!$A$1:$H$615</definedName>
    <definedName name="Z_0B513DDE_5559_48C9_BE83_B3BA05D50CBD_.wvu.FilterData" localSheetId="2" hidden="1">Plan!$A$5:$BP$469</definedName>
    <definedName name="Z_0B513DDE_5559_48C9_BE83_B3BA05D50CBD_.wvu.FilterData" localSheetId="4" hidden="1">'PR Matrix'!#REF!</definedName>
    <definedName name="Z_0B513DDE_5559_48C9_BE83_B3BA05D50CBD_.wvu.FilterData" localSheetId="6" hidden="1">'SRS Reviews'!$A$1:$S$131</definedName>
    <definedName name="Z_0B513DDE_5559_48C9_BE83_B3BA05D50CBD_.wvu.Rows" localSheetId="2" hidden="1">Plan!$489:$751</definedName>
    <definedName name="Z_0B513DDE_5559_48C9_BE83_B3BA05D50CBD_.wvu.Rows" localSheetId="4" hidden="1">'PR Matrix'!$1:$2</definedName>
    <definedName name="Z_0B6E1D27_9CD9_478F_9308_F0A5AC5EE8B8_.wvu.FilterData" localSheetId="2" hidden="1">Plan!$A$5:$BP$474</definedName>
    <definedName name="Z_0B7057FA_6A25_40D8_A910_25ADBB73EE28_.wvu.FilterData" localSheetId="2" hidden="1">Plan!$A$5:$BP$468</definedName>
    <definedName name="Z_0B9E46FB_7F2F_470A_BA41_01D504290E81_.wvu.FilterData" localSheetId="2" hidden="1">Plan!$A$5:$BM$463</definedName>
    <definedName name="Z_0BAC2435_82F5_42B5_8AF8_BCDCB6D0B002_.wvu.FilterData" localSheetId="2" hidden="1">Plan!$A$5:$BT$468</definedName>
    <definedName name="Z_0C39D509_814C_4441_A2B8_1EDDF4292DA8_.wvu.FilterData" localSheetId="2" hidden="1">Plan!$A$5:$BP$468</definedName>
    <definedName name="Z_0C60EED3_77A7_49CB_8C38_2C660A678D5E_.wvu.FilterData" localSheetId="2" hidden="1">Plan!$A$5:$BP$474</definedName>
    <definedName name="Z_0C60EED3_77A7_49CB_8C38_2C660A678D5E_.wvu.FilterData" localSheetId="4" hidden="1">'PR Matrix'!#REF!</definedName>
    <definedName name="Z_0C6BAC1A_3E0F_4E40_8F49_159A9D7390BF_.wvu.FilterData" localSheetId="2" hidden="1">Plan!$A$5:$BP$468</definedName>
    <definedName name="Z_0C7AFD81_FD8F_4282_B396_F05010ADA741_.wvu.FilterData" localSheetId="2" hidden="1">Plan!$A$5:$BP$463</definedName>
    <definedName name="Z_0C7AFD81_FD8F_4282_B396_F05010ADA741_.wvu.FilterData" localSheetId="6" hidden="1">'SRS Reviews'!$A$1:$S$131</definedName>
    <definedName name="Z_0C805B68_4F84_40C7_84E1_777A0B89B62E_.wvu.FilterData" localSheetId="2" hidden="1">Plan!$A$5:$BQ$468</definedName>
    <definedName name="Z_0C845A47_5827_487A_9509_7BAFFDDF9213_.wvu.FilterData" localSheetId="2" hidden="1">Plan!$A$5:$BM$468</definedName>
    <definedName name="Z_0C845A47_5827_487A_9509_7BAFFDDF9213_.wvu.FilterData" localSheetId="4" hidden="1">'PR Matrix'!$A$16:$CE$479</definedName>
    <definedName name="Z_0CA5B8BD_4636_4CC1_A1A0_33BEB0837B5A_.wvu.FilterData" localSheetId="2" hidden="1">Plan!$A$5:$BM$463</definedName>
    <definedName name="Z_0CF61FB6_D32A_44CB_82D7_54716E0F51C6_.wvu.FilterData" localSheetId="2" hidden="1">Plan!$A$5:$BQ$468</definedName>
    <definedName name="Z_0D432CCC_36A4_44D7_AF6A_3AE90A98877C_.wvu.FilterData" localSheetId="2" hidden="1">Plan!$A$5:$BT$468</definedName>
    <definedName name="Z_0D63E466_D251_474F_9293_B76C0854AE18_.wvu.Cols" localSheetId="5" hidden="1">Allocation!#REF!</definedName>
    <definedName name="Z_0D63E466_D251_474F_9293_B76C0854AE18_.wvu.Cols" localSheetId="2" hidden="1">Plan!$S:$U,Plan!#REF!</definedName>
    <definedName name="Z_0D63E466_D251_474F_9293_B76C0854AE18_.wvu.FilterData" localSheetId="5" hidden="1">Allocation!$1:$60</definedName>
    <definedName name="Z_0D63E466_D251_474F_9293_B76C0854AE18_.wvu.FilterData" localSheetId="9" hidden="1">'Open SWPRs'!$A$1:$H$615</definedName>
    <definedName name="Z_0D63E466_D251_474F_9293_B76C0854AE18_.wvu.FilterData" localSheetId="2" hidden="1">Plan!$A$5:$BP$474</definedName>
    <definedName name="Z_0D63E466_D251_474F_9293_B76C0854AE18_.wvu.FilterData" localSheetId="4" hidden="1">'PR Matrix'!#REF!</definedName>
    <definedName name="Z_0D63E466_D251_474F_9293_B76C0854AE18_.wvu.FilterData" localSheetId="6" hidden="1">'SRS Reviews'!$A$1:$S$131</definedName>
    <definedName name="Z_0D63E466_D251_474F_9293_B76C0854AE18_.wvu.Rows" localSheetId="2" hidden="1">Plan!$489:$751</definedName>
    <definedName name="Z_0D63E466_D251_474F_9293_B76C0854AE18_.wvu.Rows" localSheetId="4" hidden="1">'PR Matrix'!#REF!,'PR Matrix'!$1:$2,'PR Matrix'!$480:$481</definedName>
    <definedName name="Z_0DB0BF62_1F39_4E67_87B5_CA068040DCB8_.wvu.FilterData" localSheetId="2" hidden="1">Plan!$A$5:$BP$463</definedName>
    <definedName name="Z_0DB0BF62_1F39_4E67_87B5_CA068040DCB8_.wvu.FilterData" localSheetId="4" hidden="1">'PR Matrix'!#REF!</definedName>
    <definedName name="Z_0DFAF219_E38D_45CA_B451_E88007824BB1_.wvu.FilterData" localSheetId="2" hidden="1">Plan!$A$5:$BT$468</definedName>
    <definedName name="Z_0E273637_96AF_41B0_A8EC_B45A061EBA85_.wvu.FilterData" localSheetId="2" hidden="1">Plan!$A$5:$BQ$469</definedName>
    <definedName name="Z_0E4F1AE5_8A5B_4E4F_BC94_E0867EAF2D04_.wvu.FilterData" localSheetId="7" hidden="1">Estimates!$A$2:$BC$460</definedName>
    <definedName name="Z_0E4F1AE5_8A5B_4E4F_BC94_E0867EAF2D04_.wvu.FilterData" localSheetId="2" hidden="1">Plan!$A$5:$BT$468</definedName>
    <definedName name="Z_0E943FA5_AB75_40B6_AD48_A1971633265C_.wvu.FilterData" localSheetId="2" hidden="1">Plan!$A$5:$BP$474</definedName>
    <definedName name="Z_0E943FA5_AB75_40B6_AD48_A1971633265C_.wvu.FilterData" localSheetId="4" hidden="1">'PR Matrix'!#REF!</definedName>
    <definedName name="Z_0E9BC09C_2637_48E5_B509_684A0ACA70DD_.wvu.FilterData" localSheetId="2" hidden="1">Plan!$A$5:$BM$463</definedName>
    <definedName name="Z_0E9BC09C_2637_48E5_B509_684A0ACA70DD_.wvu.FilterData" localSheetId="4" hidden="1">'PR Matrix'!$A$1:$B$474</definedName>
    <definedName name="Z_0E9BC09C_2637_48E5_B509_684A0ACA70DD_.wvu.FilterData" localSheetId="6" hidden="1">'SRS Reviews'!$A$1:$S$131</definedName>
    <definedName name="Z_0EE0C8C9_BA87_41B3_BC50_69618B648FF5_.wvu.FilterData" localSheetId="2" hidden="1">Plan!$A$5:$BT$468</definedName>
    <definedName name="Z_0EE5FC34_6161_4425_9CBE_A432A0CE75D0_.wvu.FilterData" localSheetId="2" hidden="1">Plan!$A$5:$BP$468</definedName>
    <definedName name="Z_0EEF1658_6DED_493F_AB34_5C882B7D8D1D_.wvu.Cols" localSheetId="5" hidden="1">Allocation!#REF!</definedName>
    <definedName name="Z_0EEF1658_6DED_493F_AB34_5C882B7D8D1D_.wvu.Cols" localSheetId="2" hidden="1">Plan!$S:$U,Plan!#REF!</definedName>
    <definedName name="Z_0EEF1658_6DED_493F_AB34_5C882B7D8D1D_.wvu.FilterData" localSheetId="5" hidden="1">Allocation!$A$1:$K$60</definedName>
    <definedName name="Z_0EEF1658_6DED_493F_AB34_5C882B7D8D1D_.wvu.FilterData" localSheetId="9" hidden="1">'Open SWPRs'!$A$1:$H$615</definedName>
    <definedName name="Z_0EEF1658_6DED_493F_AB34_5C882B7D8D1D_.wvu.FilterData" localSheetId="2" hidden="1">Plan!$A$5:$BP$469</definedName>
    <definedName name="Z_0EEF1658_6DED_493F_AB34_5C882B7D8D1D_.wvu.FilterData" localSheetId="4" hidden="1">'PR Matrix'!#REF!</definedName>
    <definedName name="Z_0EEF1658_6DED_493F_AB34_5C882B7D8D1D_.wvu.FilterData" localSheetId="6" hidden="1">'SRS Reviews'!$A$1:$S$131</definedName>
    <definedName name="Z_0EEF1658_6DED_493F_AB34_5C882B7D8D1D_.wvu.Rows" localSheetId="2" hidden="1">Plan!$489:$751</definedName>
    <definedName name="Z_0EEF1658_6DED_493F_AB34_5C882B7D8D1D_.wvu.Rows" localSheetId="4" hidden="1">'PR Matrix'!$1:$2</definedName>
    <definedName name="Z_0F4059E1_0ED1_4404_9F97_EE3426FAA97F_.wvu.FilterData" localSheetId="2" hidden="1">Plan!$A$5:$BM$468</definedName>
    <definedName name="Z_0F4059E1_0ED1_4404_9F97_EE3426FAA97F_.wvu.FilterData" localSheetId="4" hidden="1">'PR Matrix'!$A$16:$CE$479</definedName>
    <definedName name="Z_0F69BFCB_54B7_4C75_80E6_BA49794770CE_.wvu.FilterData" localSheetId="2" hidden="1">Plan!$A$5:$BP$469</definedName>
    <definedName name="Z_0F8FD7C0_498E_43BE_97C4_1DFF396DB9FB_.wvu.FilterData" localSheetId="2" hidden="1">Plan!$A$5:$BT$468</definedName>
    <definedName name="Z_0F9F93BA_A38C_4032_B273_14F3FC45CCD2_.wvu.FilterData" localSheetId="2" hidden="1">Plan!$A$5:$BM$463</definedName>
    <definedName name="Z_0FDD0958_5327_4BFA_A249_D4046B3B908E_.wvu.FilterData" localSheetId="7" hidden="1">Estimates!$A$2:$BC$460</definedName>
    <definedName name="Z_0FDD0958_5327_4BFA_A249_D4046B3B908E_.wvu.FilterData" localSheetId="2" hidden="1">Plan!$A$5:$BP$468</definedName>
    <definedName name="Z_10482836_C87D_49EB_8D95_A5319D53C9AE_.wvu.FilterData" localSheetId="2" hidden="1">Plan!$A$5:$BM$463</definedName>
    <definedName name="Z_104D06D6_A532_4545_A148_F76EF710122A_.wvu.FilterData" localSheetId="2" hidden="1">Plan!$A$5:$BT$468</definedName>
    <definedName name="Z_1053507D_AB8D_4416_A992_8628E70BD9D6_.wvu.Cols" localSheetId="5" hidden="1">Allocation!$L:$XFD</definedName>
    <definedName name="Z_1053507D_AB8D_4416_A992_8628E70BD9D6_.wvu.Cols" localSheetId="2" hidden="1">Plan!$S:$U,Plan!$BQ:$BT</definedName>
    <definedName name="Z_1053507D_AB8D_4416_A992_8628E70BD9D6_.wvu.Cols" localSheetId="4" hidden="1">'PR Matrix'!$JJ:$XFD</definedName>
    <definedName name="Z_1053507D_AB8D_4416_A992_8628E70BD9D6_.wvu.FilterData" localSheetId="5" hidden="1">Allocation!$A$1:$K$1</definedName>
    <definedName name="Z_1053507D_AB8D_4416_A992_8628E70BD9D6_.wvu.FilterData" localSheetId="11" hidden="1">'Build Plan'!$D$3:$L$48</definedName>
    <definedName name="Z_1053507D_AB8D_4416_A992_8628E70BD9D6_.wvu.FilterData" localSheetId="3" hidden="1">'Delivery Docs Plan'!$A$4:$O$38</definedName>
    <definedName name="Z_1053507D_AB8D_4416_A992_8628E70BD9D6_.wvu.FilterData" localSheetId="7" hidden="1">Estimates!$A$2:$BC$460</definedName>
    <definedName name="Z_1053507D_AB8D_4416_A992_8628E70BD9D6_.wvu.FilterData" localSheetId="9" hidden="1">'Open SWPRs'!$A$1:$H$615</definedName>
    <definedName name="Z_1053507D_AB8D_4416_A992_8628E70BD9D6_.wvu.FilterData" localSheetId="2" hidden="1">Plan!$A$5:$BQ$468</definedName>
    <definedName name="Z_1053507D_AB8D_4416_A992_8628E70BD9D6_.wvu.FilterData" localSheetId="4" hidden="1">'PR Matrix'!#REF!</definedName>
    <definedName name="Z_1053507D_AB8D_4416_A992_8628E70BD9D6_.wvu.FilterData" localSheetId="6" hidden="1">'SRS Reviews'!$A$1:$S$136</definedName>
    <definedName name="Z_1053507D_AB8D_4416_A992_8628E70BD9D6_.wvu.Rows" localSheetId="2" hidden="1">Plan!$489:$751</definedName>
    <definedName name="Z_1053507D_AB8D_4416_A992_8628E70BD9D6_.wvu.Rows" localSheetId="4" hidden="1">'PR Matrix'!$1:$2</definedName>
    <definedName name="Z_10833FC3_B2CE_4816_8D06_970DAF7B6810_.wvu.FilterData" localSheetId="2" hidden="1">Plan!$A$5:$BP$474</definedName>
    <definedName name="Z_108DA868_571B_4DD9_BCA3_C480D574A7D5_.wvu.FilterData" localSheetId="9" hidden="1">'Open SWPRs'!$A$1:$H$615</definedName>
    <definedName name="Z_109D7C55_4779_4DFA_8594_B3D3077F1BCB_.wvu.FilterData" localSheetId="2" hidden="1">Plan!$A$5:$BP$463</definedName>
    <definedName name="Z_10A47E3C_C9C3_4B83_B5BE_D897B2C7818C_.wvu.FilterData" localSheetId="2" hidden="1">Plan!$A$5:$BP$474</definedName>
    <definedName name="Z_10A47E3C_C9C3_4B83_B5BE_D897B2C7818C_.wvu.FilterData" localSheetId="4" hidden="1">'PR Matrix'!#REF!</definedName>
    <definedName name="Z_111DAF41_835F_4CF4_97C8_DA374C33F640_.wvu.FilterData" localSheetId="2" hidden="1">Plan!$A$5:$BT$468</definedName>
    <definedName name="Z_11598F38_C6EE_439D_868D_74AFD414350F_.wvu.FilterData" localSheetId="6" hidden="1">'SRS Reviews'!$A$1:$S$134</definedName>
    <definedName name="Z_116A1B62_BC36_4DF8_BA7A_5A8B2AC14341_.wvu.Cols" localSheetId="5" hidden="1">Allocation!#REF!</definedName>
    <definedName name="Z_116A1B62_BC36_4DF8_BA7A_5A8B2AC14341_.wvu.Cols" localSheetId="2" hidden="1">Plan!$S:$U,Plan!#REF!</definedName>
    <definedName name="Z_116A1B62_BC36_4DF8_BA7A_5A8B2AC14341_.wvu.Cols" localSheetId="4" hidden="1">'PR Matrix'!#REF!</definedName>
    <definedName name="Z_116A1B62_BC36_4DF8_BA7A_5A8B2AC14341_.wvu.FilterData" localSheetId="2" hidden="1">Plan!$A$5:$BM$463</definedName>
    <definedName name="Z_116A1B62_BC36_4DF8_BA7A_5A8B2AC14341_.wvu.FilterData" localSheetId="4" hidden="1">'PR Matrix'!$A$1:$B$474</definedName>
    <definedName name="Z_116A1B62_BC36_4DF8_BA7A_5A8B2AC14341_.wvu.FilterData" localSheetId="6" hidden="1">'SRS Reviews'!$A$1:$S$131</definedName>
    <definedName name="Z_116A1B62_BC36_4DF8_BA7A_5A8B2AC14341_.wvu.Rows" localSheetId="2" hidden="1">Plan!$472:$472,Plan!$489:$751</definedName>
    <definedName name="Z_116A1B62_BC36_4DF8_BA7A_5A8B2AC14341_.wvu.Rows" localSheetId="4" hidden="1">'PR Matrix'!$1:$1</definedName>
    <definedName name="Z_116ECC4E_E9E1_454A_8089_CF20D8DCC704_.wvu.FilterData" localSheetId="2" hidden="1">Plan!$A$5:$BP$474</definedName>
    <definedName name="Z_11861EAF_F5BE_41DC_96E6_AEC0E22D3A7F_.wvu.FilterData" localSheetId="2" hidden="1">Plan!$A$5:$BT$468</definedName>
    <definedName name="Z_11F0A643_03F6_4A9B_A587_984CEF24373C_.wvu.Cols" localSheetId="5" hidden="1">Allocation!$L:$XFD</definedName>
    <definedName name="Z_11F0A643_03F6_4A9B_A587_984CEF24373C_.wvu.Cols" localSheetId="2" hidden="1">Plan!$S:$U,Plan!$BQ:$BT</definedName>
    <definedName name="Z_11F0A643_03F6_4A9B_A587_984CEF24373C_.wvu.Cols" localSheetId="4" hidden="1">'PR Matrix'!$JJ:$XFD</definedName>
    <definedName name="Z_11F0A643_03F6_4A9B_A587_984CEF24373C_.wvu.FilterData" localSheetId="5" hidden="1">Allocation!$A$1:$K$1</definedName>
    <definedName name="Z_11F0A643_03F6_4A9B_A587_984CEF24373C_.wvu.FilterData" localSheetId="11" hidden="1">'Build Plan'!$D$3:$L$48</definedName>
    <definedName name="Z_11F0A643_03F6_4A9B_A587_984CEF24373C_.wvu.FilterData" localSheetId="3" hidden="1">'Delivery Docs Plan'!$A$4:$O$38</definedName>
    <definedName name="Z_11F0A643_03F6_4A9B_A587_984CEF24373C_.wvu.FilterData" localSheetId="7" hidden="1">Estimates!$A$2:$BC$460</definedName>
    <definedName name="Z_11F0A643_03F6_4A9B_A587_984CEF24373C_.wvu.FilterData" localSheetId="9" hidden="1">'Open SWPRs'!$A$1:$H$615</definedName>
    <definedName name="Z_11F0A643_03F6_4A9B_A587_984CEF24373C_.wvu.FilterData" localSheetId="2" hidden="1">Plan!$BG$5:$BQ$469</definedName>
    <definedName name="Z_11F0A643_03F6_4A9B_A587_984CEF24373C_.wvu.FilterData" localSheetId="4" hidden="1">'PR Matrix'!#REF!</definedName>
    <definedName name="Z_11F0A643_03F6_4A9B_A587_984CEF24373C_.wvu.FilterData" localSheetId="6" hidden="1">'SRS Reviews'!$A$1:$S$136</definedName>
    <definedName name="Z_11F0A643_03F6_4A9B_A587_984CEF24373C_.wvu.Rows" localSheetId="2" hidden="1">Plan!$489:$751</definedName>
    <definedName name="Z_11F0A643_03F6_4A9B_A587_984CEF24373C_.wvu.Rows" localSheetId="4" hidden="1">'PR Matrix'!$1:$2</definedName>
    <definedName name="Z_12688A09_52B4_4041_97AE_460F7880A698_.wvu.FilterData" localSheetId="2" hidden="1">Plan!$A$5:$BP$463</definedName>
    <definedName name="Z_128D188A_9A32_4286_AC88_6F0A3A598EF6_.wvu.FilterData" localSheetId="2" hidden="1">Plan!$A$5:$BT$468</definedName>
    <definedName name="Z_12E50C05_63CD_41DC_AF93_F59EFB68F137_.wvu.FilterData" localSheetId="2" hidden="1">Plan!$A$5:$BP$474</definedName>
    <definedName name="Z_12E50C05_63CD_41DC_AF93_F59EFB68F137_.wvu.FilterData" localSheetId="4" hidden="1">'PR Matrix'!#REF!</definedName>
    <definedName name="Z_133A72A1_EF1C_4059_8FE2_17DD06F8257F_.wvu.FilterData" localSheetId="2" hidden="1">Plan!$A$5:$BP$474</definedName>
    <definedName name="Z_13580212_439A_4D4E_B115_14A98D3F10BB_.wvu.FilterData" localSheetId="2" hidden="1">Plan!$A$5:$BT$468</definedName>
    <definedName name="Z_1389E1C8_875C_45BD_9D98_26A664DEDE97_.wvu.FilterData" localSheetId="2" hidden="1">Plan!$A$5:$BQ$468</definedName>
    <definedName name="Z_13CEA75E_2899_4DDC_878B_B5756C99F257_.wvu.FilterData" localSheetId="2" hidden="1">Plan!$A$5:$BP$468</definedName>
    <definedName name="Z_13D676D4_CD8C_443D_B197_3A94C2C3B4D5_.wvu.FilterData" localSheetId="2" hidden="1">Plan!$A$5:$BP$468</definedName>
    <definedName name="Z_13E4D1F2_6209_4939_A2CD_8CFF8B34EC0C_.wvu.FilterData" localSheetId="2" hidden="1">Plan!$A$5:$BP$474</definedName>
    <definedName name="Z_13E4D1F2_6209_4939_A2CD_8CFF8B34EC0C_.wvu.FilterData" localSheetId="4" hidden="1">'PR Matrix'!#REF!</definedName>
    <definedName name="Z_13E51495_F6AF_476E_A332_BE1493149B4F_.wvu.FilterData" localSheetId="2" hidden="1">Plan!$A$5:$BT$468</definedName>
    <definedName name="Z_13E51495_F6AF_476E_A332_BE1493149B4F_.wvu.FilterData" localSheetId="4" hidden="1">'PR Matrix'!$A$16:$CE$479</definedName>
    <definedName name="Z_13E51495_F6AF_476E_A332_BE1493149B4F_.wvu.FilterData" localSheetId="6" hidden="1">'SRS Reviews'!$A$1:$S$135</definedName>
    <definedName name="Z_14038CC1_4965_4456_ABF5_EA4743553FF3_.wvu.FilterData" localSheetId="2" hidden="1">Plan!$A$5:$BP$474</definedName>
    <definedName name="Z_140B1486_F047_4B12_94E6_EC9DF8A63423_.wvu.FilterData" localSheetId="2" hidden="1">Plan!$A$5:$BP$468</definedName>
    <definedName name="Z_140F0858_6D29_4A8B_8F12_88CA6F342D17_.wvu.FilterData" localSheetId="2" hidden="1">Plan!$A$5:$BP$463</definedName>
    <definedName name="Z_1456577C_698E_464C_992D_36BE7FE38D41_.wvu.FilterData" localSheetId="2" hidden="1">Plan!$A$5:$BP$474</definedName>
    <definedName name="Z_1456AE62_1DD0_4CA0_A33B_B2990FAA8CE3_.wvu.FilterData" localSheetId="2" hidden="1">Plan!$A$5:$BQ$468</definedName>
    <definedName name="Z_1456F264_272B_4D74_92AC_F7AAF0EAED6A_.wvu.FilterData" localSheetId="2" hidden="1">Plan!$A$5:$BP$474</definedName>
    <definedName name="Z_149B63A7_758A_4501_B5CA_E71F7978E644_.wvu.FilterData" localSheetId="3" hidden="1">'Delivery Docs Plan'!$A$4:$Q$38</definedName>
    <definedName name="Z_149B63A7_758A_4501_B5CA_E71F7978E644_.wvu.FilterData" localSheetId="2" hidden="1">Plan!$A$5:$BT$468</definedName>
    <definedName name="Z_14CC9108_F114_4DFF_A05E_B24C3BFAD7D5_.wvu.FilterData" localSheetId="2" hidden="1">Plan!$A$5:$BP$468</definedName>
    <definedName name="Z_14D5E9F1_B6E6_4590_B80B_42359826834F_.wvu.FilterData" localSheetId="2" hidden="1">Plan!$A$5:$BP$463</definedName>
    <definedName name="Z_150BB2F3_9FCE_4554_99C1_423A32A19DEC_.wvu.FilterData" localSheetId="2" hidden="1">Plan!$A$5:$BT$468</definedName>
    <definedName name="Z_1512C0BF_FDCD_42CB_BC2D_83F4EE699F5F_.wvu.FilterData" localSheetId="2" hidden="1">Plan!$A$5:$BP$463</definedName>
    <definedName name="Z_151B968A_A632_4D60_97CC_48235AED55BC_.wvu.FilterData" localSheetId="7" hidden="1">Estimates!$A$2:$BC$460</definedName>
    <definedName name="Z_151B968A_A632_4D60_97CC_48235AED55BC_.wvu.FilterData" localSheetId="2" hidden="1">Plan!$A$5:$BP$468</definedName>
    <definedName name="Z_151B968A_A632_4D60_97CC_48235AED55BC_.wvu.FilterData" localSheetId="4" hidden="1">'PR Matrix'!#REF!</definedName>
    <definedName name="Z_15405344_F0D7_43BE_A24F_99A8FAA800B2_.wvu.FilterData" localSheetId="2" hidden="1">Plan!$A$5:$BM$468</definedName>
    <definedName name="Z_1540C924_33A8_47E9_9F7C_79BE37299293_.wvu.FilterData" localSheetId="2" hidden="1">Plan!$A$5:$BT$468</definedName>
    <definedName name="Z_1540C924_33A8_47E9_9F7C_79BE37299293_.wvu.FilterData" localSheetId="4" hidden="1">'PR Matrix'!$A$16:$CE$479</definedName>
    <definedName name="Z_15644693_A41D_444D_BC69_9E67B25BD863_.wvu.FilterData" localSheetId="3" hidden="1">'Delivery Docs Plan'!$I$1:$I$47</definedName>
    <definedName name="Z_157E2463_F9B1_4BD9_8859_740D7DD0E7BC_.wvu.FilterData" localSheetId="2" hidden="1">Plan!$A$5:$BP$474</definedName>
    <definedName name="Z_157E2463_F9B1_4BD9_8859_740D7DD0E7BC_.wvu.FilterData" localSheetId="4" hidden="1">'PR Matrix'!#REF!</definedName>
    <definedName name="Z_1590CDD5_2082_415C_AF89_457C1ECCE6C6_.wvu.FilterData" localSheetId="2" hidden="1">Plan!$A$5:$BP$469</definedName>
    <definedName name="Z_1590CDD5_2082_415C_AF89_457C1ECCE6C6_.wvu.FilterData" localSheetId="4" hidden="1">'PR Matrix'!#REF!</definedName>
    <definedName name="Z_1590CDD5_2082_415C_AF89_457C1ECCE6C6_.wvu.FilterData" localSheetId="6" hidden="1">'SRS Reviews'!$A$1:$S$132</definedName>
    <definedName name="Z_1595DDA3_40A9_4262_B750_9BF4466FBA17_.wvu.FilterData" localSheetId="2" hidden="1">Plan!$A$5:$BP$463</definedName>
    <definedName name="Z_162BD957_00B5_4217_93CE_6825BC21E026_.wvu.FilterData" localSheetId="2" hidden="1">Plan!$A$5:$BP$468</definedName>
    <definedName name="Z_16543542_821D_4BC4_91AB_D2C631412736_.wvu.Cols" localSheetId="5" hidden="1">Allocation!#REF!</definedName>
    <definedName name="Z_16543542_821D_4BC4_91AB_D2C631412736_.wvu.Cols" localSheetId="2" hidden="1">Plan!$S:$U,Plan!#REF!</definedName>
    <definedName name="Z_16543542_821D_4BC4_91AB_D2C631412736_.wvu.FilterData" localSheetId="5" hidden="1">Allocation!$1:$60</definedName>
    <definedName name="Z_16543542_821D_4BC4_91AB_D2C631412736_.wvu.FilterData" localSheetId="9" hidden="1">'Open SWPRs'!$A$1:$H$615</definedName>
    <definedName name="Z_16543542_821D_4BC4_91AB_D2C631412736_.wvu.FilterData" localSheetId="2" hidden="1">Plan!$A$5:$BP$463</definedName>
    <definedName name="Z_16543542_821D_4BC4_91AB_D2C631412736_.wvu.FilterData" localSheetId="4" hidden="1">'PR Matrix'!#REF!</definedName>
    <definedName name="Z_16543542_821D_4BC4_91AB_D2C631412736_.wvu.FilterData" localSheetId="6" hidden="1">'SRS Reviews'!$A$1:$S$131</definedName>
    <definedName name="Z_16543542_821D_4BC4_91AB_D2C631412736_.wvu.Rows" localSheetId="2" hidden="1">Plan!$472:$472,Plan!$489:$751</definedName>
    <definedName name="Z_16543542_821D_4BC4_91AB_D2C631412736_.wvu.Rows" localSheetId="4" hidden="1">'PR Matrix'!$481:$481,'PR Matrix'!$1:$2,'PR Matrix'!$480:$480</definedName>
    <definedName name="Z_166534C7_166C_4AC5_A15C_394B6E750756_.wvu.FilterData" localSheetId="2" hidden="1">Plan!$A$5:$BP$474</definedName>
    <definedName name="Z_166534C7_166C_4AC5_A15C_394B6E750756_.wvu.FilterData" localSheetId="4" hidden="1">'PR Matrix'!#REF!</definedName>
    <definedName name="Z_16A7BDDD_CF76_4F62_AE83_2049C1D67E41_.wvu.FilterData" localSheetId="2" hidden="1">Plan!$A$5:$BM$468</definedName>
    <definedName name="Z_16B37185_3AC9_412C_ACCD_D2C6C28F5991_.wvu.FilterData" localSheetId="2" hidden="1">Plan!$A$5:$BP$468</definedName>
    <definedName name="Z_16CB38EA_C2E1_4066_A271_8050302C3140_.wvu.FilterData" localSheetId="2" hidden="1">Plan!$A$5:$BQ$469</definedName>
    <definedName name="Z_16D481C3_D57D_4ECA_BA94_43984BF0DF38_.wvu.FilterData" localSheetId="2" hidden="1">Plan!$A$5:$BQ$468</definedName>
    <definedName name="Z_16D701C4_0FFC_4F64_9AC3_2C4B62FD1509_.wvu.FilterData" localSheetId="3" hidden="1">'Delivery Docs Plan'!$I$1:$I$47</definedName>
    <definedName name="Z_16D701C4_0FFC_4F64_9AC3_2C4B62FD1509_.wvu.FilterData" localSheetId="2" hidden="1">Plan!$A$5:$BQ$469</definedName>
    <definedName name="Z_16E3DDB3_E50D_442E_8EC2_76E6B4E0624F_.wvu.FilterData" localSheetId="2" hidden="1">Plan!$A$5:$BM$463</definedName>
    <definedName name="Z_17632088_B46A_4F40_B351_98883B8F1540_.wvu.FilterData" localSheetId="2" hidden="1">Plan!$A$5:$BT$468</definedName>
    <definedName name="Z_1769E198_1901_4FFD_AA77_2657526E1A4C_.wvu.FilterData" localSheetId="2" hidden="1">Plan!$A$5:$BM$463</definedName>
    <definedName name="Z_17979021_855E_4135_80EA_131FCCB86B99_.wvu.FilterData" localSheetId="2" hidden="1">Plan!$A$5:$BM$463</definedName>
    <definedName name="Z_179C3DFD_543F_44EC_B966_131A8C0BD8EC_.wvu.FilterData" localSheetId="7" hidden="1">Estimates!$A$2:$BC$460</definedName>
    <definedName name="Z_179C3DFD_543F_44EC_B966_131A8C0BD8EC_.wvu.FilterData" localSheetId="2" hidden="1">Plan!$A$5:$BP$468</definedName>
    <definedName name="Z_179C3DFD_543F_44EC_B966_131A8C0BD8EC_.wvu.FilterData" localSheetId="6" hidden="1">'SRS Reviews'!$A$1:$S$133</definedName>
    <definedName name="Z_17A7BBBA_B011_470D_8F5D_D21A9C3DDA76_.wvu.FilterData" localSheetId="2" hidden="1">Plan!$A$5:$BT$468</definedName>
    <definedName name="Z_18271446_289F_4BF1_857C_571AB9F6D015_.wvu.FilterData" localSheetId="2" hidden="1">Plan!$A$5:$BP$463</definedName>
    <definedName name="Z_1829FA5A_7BE6_4707_AC70_205ADBD374A5_.wvu.FilterData" localSheetId="2" hidden="1">Plan!$A$5:$BT$468</definedName>
    <definedName name="Z_1829FA5A_7BE6_4707_AC70_205ADBD374A5_.wvu.FilterData" localSheetId="6" hidden="1">'SRS Reviews'!$A$1:$S$133</definedName>
    <definedName name="Z_18344E7E_B68C_448E_B950_75F3ADAEBCE3_.wvu.FilterData" localSheetId="2" hidden="1">Plan!$A$5:$BP$463</definedName>
    <definedName name="Z_186AB716_4241_4317_9300_D6DC13524A2C_.wvu.Cols" localSheetId="5" hidden="1">Allocation!#REF!</definedName>
    <definedName name="Z_186AB716_4241_4317_9300_D6DC13524A2C_.wvu.Cols" localSheetId="2" hidden="1">Plan!$S:$U,Plan!#REF!</definedName>
    <definedName name="Z_186AB716_4241_4317_9300_D6DC13524A2C_.wvu.FilterData" localSheetId="5" hidden="1">Allocation!$1:$60</definedName>
    <definedName name="Z_186AB716_4241_4317_9300_D6DC13524A2C_.wvu.FilterData" localSheetId="9" hidden="1">'Open SWPRs'!$A$1:$H$615</definedName>
    <definedName name="Z_186AB716_4241_4317_9300_D6DC13524A2C_.wvu.FilterData" localSheetId="2" hidden="1">Plan!$A$5:$BP$474</definedName>
    <definedName name="Z_186AB716_4241_4317_9300_D6DC13524A2C_.wvu.FilterData" localSheetId="4" hidden="1">'PR Matrix'!#REF!</definedName>
    <definedName name="Z_186AB716_4241_4317_9300_D6DC13524A2C_.wvu.FilterData" localSheetId="6" hidden="1">'SRS Reviews'!$A$1:$S$131</definedName>
    <definedName name="Z_186AB716_4241_4317_9300_D6DC13524A2C_.wvu.Rows" localSheetId="2" hidden="1">Plan!$489:$751</definedName>
    <definedName name="Z_186AB716_4241_4317_9300_D6DC13524A2C_.wvu.Rows" localSheetId="4" hidden="1">'PR Matrix'!#REF!,'PR Matrix'!$1:$2,'PR Matrix'!$480:$481</definedName>
    <definedName name="Z_18D03F2F_89B4_4D01_A2A0_065F87065250_.wvu.FilterData" localSheetId="2" hidden="1">Plan!$A$5:$BP$474</definedName>
    <definedName name="Z_18DF35B7_CAA0_4050_BA63_78DA1CA747BE_.wvu.Cols" localSheetId="5" hidden="1">Allocation!$L:$XFD</definedName>
    <definedName name="Z_18DF35B7_CAA0_4050_BA63_78DA1CA747BE_.wvu.Cols" localSheetId="2" hidden="1">Plan!$S:$U,Plan!$BQ:$BT</definedName>
    <definedName name="Z_18DF35B7_CAA0_4050_BA63_78DA1CA747BE_.wvu.Cols" localSheetId="4" hidden="1">'PR Matrix'!$JJ:$XFD</definedName>
    <definedName name="Z_18DF35B7_CAA0_4050_BA63_78DA1CA747BE_.wvu.FilterData" localSheetId="5" hidden="1">Allocation!$A$1:$K$1</definedName>
    <definedName name="Z_18DF35B7_CAA0_4050_BA63_78DA1CA747BE_.wvu.FilterData" localSheetId="11" hidden="1">'Build Plan'!$D$3:$L$48</definedName>
    <definedName name="Z_18DF35B7_CAA0_4050_BA63_78DA1CA747BE_.wvu.FilterData" localSheetId="3" hidden="1">'Delivery Docs Plan'!$I$1:$I$39</definedName>
    <definedName name="Z_18DF35B7_CAA0_4050_BA63_78DA1CA747BE_.wvu.FilterData" localSheetId="7" hidden="1">Estimates!$A$2:$BC$460</definedName>
    <definedName name="Z_18DF35B7_CAA0_4050_BA63_78DA1CA747BE_.wvu.FilterData" localSheetId="9" hidden="1">'Open SWPRs'!$A$1:$H$615</definedName>
    <definedName name="Z_18DF35B7_CAA0_4050_BA63_78DA1CA747BE_.wvu.FilterData" localSheetId="2" hidden="1">Plan!$A$5:$BQ$468</definedName>
    <definedName name="Z_18DF35B7_CAA0_4050_BA63_78DA1CA747BE_.wvu.FilterData" localSheetId="4" hidden="1">'PR Matrix'!#REF!</definedName>
    <definedName name="Z_18DF35B7_CAA0_4050_BA63_78DA1CA747BE_.wvu.FilterData" localSheetId="6" hidden="1">'SRS Reviews'!$A$1:$S$136</definedName>
    <definedName name="Z_18DF35B7_CAA0_4050_BA63_78DA1CA747BE_.wvu.Rows" localSheetId="2" hidden="1">Plan!$489:$751</definedName>
    <definedName name="Z_18DF35B7_CAA0_4050_BA63_78DA1CA747BE_.wvu.Rows" localSheetId="4" hidden="1">'PR Matrix'!$1:$1</definedName>
    <definedName name="Z_18FE374F_3AB7_4D37_9F28_549ADCC19E37_.wvu.FilterData" localSheetId="2" hidden="1">Plan!$A$5:$BP$468</definedName>
    <definedName name="Z_19272365_8DDA_4047_9E9E_6AB54E2EE50C_.wvu.FilterData" localSheetId="2" hidden="1">Plan!$A$5:$BP$474</definedName>
    <definedName name="Z_19272365_8DDA_4047_9E9E_6AB54E2EE50C_.wvu.FilterData" localSheetId="4" hidden="1">'PR Matrix'!#REF!</definedName>
    <definedName name="Z_195EEB94_5611_43AB_AD4C_189BF5DF63BD_.wvu.Cols" localSheetId="5" hidden="1">Allocation!$L:$XFD</definedName>
    <definedName name="Z_195EEB94_5611_43AB_AD4C_189BF5DF63BD_.wvu.Cols" localSheetId="2" hidden="1">Plan!$S:$U,Plan!$BN:$BT</definedName>
    <definedName name="Z_195EEB94_5611_43AB_AD4C_189BF5DF63BD_.wvu.Cols" localSheetId="4" hidden="1">'PR Matrix'!$JJ:$XFD</definedName>
    <definedName name="Z_195EEB94_5611_43AB_AD4C_189BF5DF63BD_.wvu.FilterData" localSheetId="5" hidden="1">Allocation!$A$1:$K$1</definedName>
    <definedName name="Z_195EEB94_5611_43AB_AD4C_189BF5DF63BD_.wvu.FilterData" localSheetId="11" hidden="1">'Build Plan'!$D$3:$L$48</definedName>
    <definedName name="Z_195EEB94_5611_43AB_AD4C_189BF5DF63BD_.wvu.FilterData" localSheetId="7" hidden="1">Estimates!$A$2:$BC$460</definedName>
    <definedName name="Z_195EEB94_5611_43AB_AD4C_189BF5DF63BD_.wvu.FilterData" localSheetId="9" hidden="1">'Open SWPRs'!$A$1:$H$615</definedName>
    <definedName name="Z_195EEB94_5611_43AB_AD4C_189BF5DF63BD_.wvu.FilterData" localSheetId="2" hidden="1">Plan!$A$5:$BT$468</definedName>
    <definedName name="Z_195EEB94_5611_43AB_AD4C_189BF5DF63BD_.wvu.FilterData" localSheetId="4" hidden="1">'PR Matrix'!$A$16:$CE$479</definedName>
    <definedName name="Z_195EEB94_5611_43AB_AD4C_189BF5DF63BD_.wvu.FilterData" localSheetId="6" hidden="1">'SRS Reviews'!$A$1:$S$135</definedName>
    <definedName name="Z_195EEB94_5611_43AB_AD4C_189BF5DF63BD_.wvu.Rows" localSheetId="2" hidden="1">Plan!$489:$751</definedName>
    <definedName name="Z_195EEB94_5611_43AB_AD4C_189BF5DF63BD_.wvu.Rows" localSheetId="4" hidden="1">'PR Matrix'!$1:$2</definedName>
    <definedName name="Z_19632A75_8FCC_4F3E_864C_AF1E8F1E304A_.wvu.FilterData" localSheetId="2" hidden="1">Plan!$A$5:$BQ$469</definedName>
    <definedName name="Z_19A9F908_39E4_4FA3_ACDE_77857F5CAB33_.wvu.FilterData" localSheetId="2" hidden="1">Plan!$A$5:$BP$463</definedName>
    <definedName name="Z_19A9F908_39E4_4FA3_ACDE_77857F5CAB33_.wvu.FilterData" localSheetId="4" hidden="1">'PR Matrix'!#REF!</definedName>
    <definedName name="Z_19E9C6DE_2813_4E86_ABDC_3E8FF27F4114_.wvu.FilterData" localSheetId="2" hidden="1">Plan!$A$5:$BP$468</definedName>
    <definedName name="Z_19FA71C8_CCB8_485E_8D19_0A579BDEF123_.wvu.FilterData" localSheetId="2" hidden="1">Plan!$A$5:$BM$463</definedName>
    <definedName name="Z_19FA71C8_CCB8_485E_8D19_0A579BDEF123_.wvu.FilterData" localSheetId="6" hidden="1">'SRS Reviews'!$A$1:$S$131</definedName>
    <definedName name="Z_19FCF826_C18F_4A98_BF04_B79E1BFE3A31_.wvu.FilterData" localSheetId="2" hidden="1">Plan!$A$5:$BP$468</definedName>
    <definedName name="Z_1A500C2B_F620_4FBC_B50F_B330C96D4702_.wvu.FilterData" localSheetId="2" hidden="1">Plan!$A$5:$BT$468</definedName>
    <definedName name="Z_1A5C74B8_A8BF_4D18_8290_B0C7DD52877F_.wvu.FilterData" localSheetId="2" hidden="1">Plan!$A$5:$BT$469</definedName>
    <definedName name="Z_1A677123_3181_47F1_8D94_D23E42118B34_.wvu.Cols" localSheetId="5" hidden="1">Allocation!$L:$XFD</definedName>
    <definedName name="Z_1A677123_3181_47F1_8D94_D23E42118B34_.wvu.Cols" localSheetId="2" hidden="1">Plan!$S:$U,Plan!$BQ:$BT</definedName>
    <definedName name="Z_1A677123_3181_47F1_8D94_D23E42118B34_.wvu.Cols" localSheetId="4" hidden="1">'PR Matrix'!$JJ:$XFD</definedName>
    <definedName name="Z_1A677123_3181_47F1_8D94_D23E42118B34_.wvu.FilterData" localSheetId="5" hidden="1">Allocation!$A$1:$K$1</definedName>
    <definedName name="Z_1A677123_3181_47F1_8D94_D23E42118B34_.wvu.FilterData" localSheetId="7" hidden="1">Estimates!$A$2:$BC$460</definedName>
    <definedName name="Z_1A677123_3181_47F1_8D94_D23E42118B34_.wvu.FilterData" localSheetId="9" hidden="1">'Open SWPRs'!$A$1:$H$615</definedName>
    <definedName name="Z_1A677123_3181_47F1_8D94_D23E42118B34_.wvu.FilterData" localSheetId="2" hidden="1">Plan!$A$5:$BP$468</definedName>
    <definedName name="Z_1A677123_3181_47F1_8D94_D23E42118B34_.wvu.FilterData" localSheetId="4" hidden="1">'PR Matrix'!$A$16:$CE$16</definedName>
    <definedName name="Z_1A677123_3181_47F1_8D94_D23E42118B34_.wvu.FilterData" localSheetId="6" hidden="1">'SRS Reviews'!$A$1:$S$132</definedName>
    <definedName name="Z_1A677123_3181_47F1_8D94_D23E42118B34_.wvu.Rows" localSheetId="2" hidden="1">Plan!$489:$751</definedName>
    <definedName name="Z_1A677123_3181_47F1_8D94_D23E42118B34_.wvu.Rows" localSheetId="4" hidden="1">'PR Matrix'!$1:$2</definedName>
    <definedName name="Z_1A7AF97F_06A3_44F4_AB5B_CA58E09BFFB5_.wvu.FilterData" localSheetId="2" hidden="1">Plan!$A$5:$BP$463</definedName>
    <definedName name="Z_1A7FD921_B5A5_4B39_B867_98644939D2B1_.wvu.FilterData" localSheetId="2" hidden="1">Plan!$A$5:$BP$463</definedName>
    <definedName name="Z_1A7FD921_B5A5_4B39_B867_98644939D2B1_.wvu.FilterData" localSheetId="4" hidden="1">'PR Matrix'!#REF!</definedName>
    <definedName name="Z_1A7FD921_B5A5_4B39_B867_98644939D2B1_.wvu.FilterData" localSheetId="6" hidden="1">'SRS Reviews'!$A$1:$S$131</definedName>
    <definedName name="Z_1AA2FF9D_CBCB_43B9_8D71_77A8A5F6EDA5_.wvu.FilterData" localSheetId="2" hidden="1">Plan!$A$5:$BQ$468</definedName>
    <definedName name="Z_1AC7125C_3837_42CE_85AF_25090285E133_.wvu.FilterData" localSheetId="2" hidden="1">Plan!$A$5:$BP$468</definedName>
    <definedName name="Z_1AC880FF_CE89_4476_AB1E_ADEC78CA49C1_.wvu.FilterData" localSheetId="2" hidden="1">Plan!$A$5:$BP$474</definedName>
    <definedName name="Z_1AC880FF_CE89_4476_AB1E_ADEC78CA49C1_.wvu.FilterData" localSheetId="4" hidden="1">'PR Matrix'!#REF!</definedName>
    <definedName name="Z_1AE5CA8C_28B4_428C_9B63_3FB42B3D5E0E_.wvu.FilterData" localSheetId="2" hidden="1">Plan!$A$5:$BT$468</definedName>
    <definedName name="Z_1B525DC8_5F78_4CBC_B30E_D776F13316C7_.wvu.FilterData" localSheetId="2" hidden="1">Plan!$A$5:$BP$468</definedName>
    <definedName name="Z_1B5BFF17_8637_4704_8491_5728FAD3014D_.wvu.FilterData" localSheetId="2" hidden="1">Plan!$A$5:$BP$468</definedName>
    <definedName name="Z_1B609C19_8B49_4278_A2C1_7B3812BB4116_.wvu.FilterData" localSheetId="2" hidden="1">Plan!$A$5:$BT$468</definedName>
    <definedName name="Z_1B7F6FE4_5352_45A4_BA37_5559D88882C1_.wvu.FilterData" localSheetId="2" hidden="1">Plan!$A$5:$BQ$468</definedName>
    <definedName name="Z_1BA0D2DE_C1C2_4A2C_B47E_595C23B43EA3_.wvu.FilterData" localSheetId="2" hidden="1">Plan!$A$5:$BP$468</definedName>
    <definedName name="Z_1BB77883_E323_4EE5_846A_DEDC0A18BC0C_.wvu.FilterData" localSheetId="2" hidden="1">Plan!$A$5:$BP$468</definedName>
    <definedName name="Z_1BC90685_B0C1_4EB0_899C_0704DC2ED5F8_.wvu.FilterData" localSheetId="2" hidden="1">Plan!$A$5:$BP$474</definedName>
    <definedName name="Z_1BC90685_B0C1_4EB0_899C_0704DC2ED5F8_.wvu.FilterData" localSheetId="4" hidden="1">'PR Matrix'!#REF!</definedName>
    <definedName name="Z_1C29BA52_49BF_4F99_8F90_BB00A541B385_.wvu.FilterData" localSheetId="2" hidden="1">Plan!$A$5:$BP$468</definedName>
    <definedName name="Z_1C3A7046_F567_4FFF_896D_0DE6194CFD36_.wvu.FilterData" localSheetId="2" hidden="1">Plan!$A$5:$BP$468</definedName>
    <definedName name="Z_1C4F3BC7_5146_45A1_82B9_E04CD0D807F7_.wvu.FilterData" localSheetId="2" hidden="1">Plan!$A$5:$BQ$468</definedName>
    <definedName name="Z_1C4F3BC7_5146_45A1_82B9_E04CD0D807F7_.wvu.FilterData" localSheetId="4" hidden="1">'PR Matrix'!#REF!</definedName>
    <definedName name="Z_1C92D7CD_2949_4244_982F_7D748445A01F_.wvu.FilterData" localSheetId="2" hidden="1">Plan!$A$5:$BQ$468</definedName>
    <definedName name="Z_1CE7FAA3_375A_44FC_8395_7BB368E304B3_.wvu.Cols" localSheetId="5" hidden="1">Allocation!$L:$XFD</definedName>
    <definedName name="Z_1CE7FAA3_375A_44FC_8395_7BB368E304B3_.wvu.Cols" localSheetId="2" hidden="1">Plan!$S:$U,Plan!$BQ:$BT</definedName>
    <definedName name="Z_1CE7FAA3_375A_44FC_8395_7BB368E304B3_.wvu.Cols" localSheetId="4" hidden="1">'PR Matrix'!$JJ:$XFD</definedName>
    <definedName name="Z_1CE7FAA3_375A_44FC_8395_7BB368E304B3_.wvu.FilterData" localSheetId="5" hidden="1">Allocation!$A$1:$K$1</definedName>
    <definedName name="Z_1CE7FAA3_375A_44FC_8395_7BB368E304B3_.wvu.FilterData" localSheetId="11" hidden="1">'Build Plan'!$D$3:$L$48</definedName>
    <definedName name="Z_1CE7FAA3_375A_44FC_8395_7BB368E304B3_.wvu.FilterData" localSheetId="7" hidden="1">Estimates!$A$2:$BC$460</definedName>
    <definedName name="Z_1CE7FAA3_375A_44FC_8395_7BB368E304B3_.wvu.FilterData" localSheetId="9" hidden="1">'Open SWPRs'!$A$1:$H$615</definedName>
    <definedName name="Z_1CE7FAA3_375A_44FC_8395_7BB368E304B3_.wvu.FilterData" localSheetId="2" hidden="1">Plan!$A$5:$BT$468</definedName>
    <definedName name="Z_1CE7FAA3_375A_44FC_8395_7BB368E304B3_.wvu.FilterData" localSheetId="4" hidden="1">'PR Matrix'!$A$16:$CE$479</definedName>
    <definedName name="Z_1CE7FAA3_375A_44FC_8395_7BB368E304B3_.wvu.FilterData" localSheetId="6" hidden="1">'SRS Reviews'!$A$1:$S$135</definedName>
    <definedName name="Z_1CE7FAA3_375A_44FC_8395_7BB368E304B3_.wvu.Rows" localSheetId="2" hidden="1">Plan!$489:$751</definedName>
    <definedName name="Z_1CE7FAA3_375A_44FC_8395_7BB368E304B3_.wvu.Rows" localSheetId="4" hidden="1">'PR Matrix'!$1:$2</definedName>
    <definedName name="Z_1DF2BDBA_530B_4DD5_8198_765164948041_.wvu.FilterData" localSheetId="2" hidden="1">Plan!$A$5:$BT$469</definedName>
    <definedName name="Z_1DFF6C7A_D999_4585_8233_3A16F0C91B0B_.wvu.FilterData" localSheetId="3" hidden="1">'Delivery Docs Plan'!$I$1:$I$39</definedName>
    <definedName name="Z_1E04D91E_411E_4C5E_9D95_24CE5EC61D2B_.wvu.FilterData" localSheetId="2" hidden="1">Plan!$A$5:$BP$474</definedName>
    <definedName name="Z_1E04D91E_411E_4C5E_9D95_24CE5EC61D2B_.wvu.FilterData" localSheetId="4" hidden="1">'PR Matrix'!#REF!</definedName>
    <definedName name="Z_1E47AE8C_13EA_4506_BACC_6942F37C46A5_.wvu.FilterData" localSheetId="2" hidden="1">Plan!$A$5:$BM$468</definedName>
    <definedName name="Z_1E8DA333_E83B_4F6A_A30B_4FAB0A01E8A7_.wvu.FilterData" localSheetId="2" hidden="1">Plan!$A$5:$BQ$468</definedName>
    <definedName name="Z_1ED0C709_6A9D_452B_A8D8_083A7AADA4A4_.wvu.FilterData" localSheetId="2" hidden="1">Plan!$A$5:$BT$468</definedName>
    <definedName name="Z_1ED0C709_6A9D_452B_A8D8_083A7AADA4A4_.wvu.FilterData" localSheetId="4" hidden="1">'PR Matrix'!#REF!</definedName>
    <definedName name="Z_1F1E0EE3_D9C0_47C1_87D6_9F1AC0077BC5_.wvu.FilterData" localSheetId="2" hidden="1">Plan!$A$5:$BP$468</definedName>
    <definedName name="Z_1F60E124_8D79_4757_971A_EB4B1E7DB7C6_.wvu.FilterData" localSheetId="2" hidden="1">Plan!$A$5:$BP$474</definedName>
    <definedName name="Z_1F60E124_8D79_4757_971A_EB4B1E7DB7C6_.wvu.FilterData" localSheetId="4" hidden="1">'PR Matrix'!#REF!</definedName>
    <definedName name="Z_1F91082E_0908_4250_A813_F99A6A6B607E_.wvu.FilterData" localSheetId="2" hidden="1">Plan!$A$5:$BM$468</definedName>
    <definedName name="Z_1FAE009A_83D4_4B5B_9D59_942FBBD64158_.wvu.FilterData" localSheetId="2" hidden="1">Plan!$A$5:$BP$474</definedName>
    <definedName name="Z_1FC1DFA0_0D9C_42C8_9304_47C89912036F_.wvu.FilterData" localSheetId="2" hidden="1">Plan!$A$5:$BP$468</definedName>
    <definedName name="Z_1FC54E24_4289_4CB5_883F_23C7888F9D0D_.wvu.FilterData" localSheetId="2" hidden="1">Plan!$A$5:$BQ$469</definedName>
    <definedName name="Z_1FD0202E_6464_4D5D_AEEE_CB8AF1647EBB_.wvu.FilterData" localSheetId="2" hidden="1">Plan!$A$5:$BP$463</definedName>
    <definedName name="Z_205619E6_27BE_477C_8F30_B9D83D221447_.wvu.FilterData" localSheetId="7" hidden="1">Estimates!$A$2:$BC$460</definedName>
    <definedName name="Z_205619E6_27BE_477C_8F30_B9D83D221447_.wvu.FilterData" localSheetId="2" hidden="1">Plan!$A$5:$BP$468</definedName>
    <definedName name="Z_208B3D8B_B90E_49CC_B478_D3BE23D61CF1_.wvu.FilterData" localSheetId="2" hidden="1">Plan!$A$5:$BP$469</definedName>
    <definedName name="Z_210584C0_5A11_4CE2_93D2_6E4940A1B526_.wvu.FilterData" localSheetId="2" hidden="1">Plan!$A$5:$BQ$468</definedName>
    <definedName name="Z_21225E3C_E792_4719_B24B_DD449CDA35DC_.wvu.FilterData" localSheetId="2" hidden="1">Plan!$A$5:$BP$469</definedName>
    <definedName name="Z_21225E3C_E792_4719_B24B_DD449CDA35DC_.wvu.FilterData" localSheetId="4" hidden="1">'PR Matrix'!#REF!</definedName>
    <definedName name="Z_21335CBA_6548_4B69_9C16_202CDE166E0F_.wvu.FilterData" localSheetId="2" hidden="1">Plan!$A$5:$BQ$468</definedName>
    <definedName name="Z_2163C432_0FA3_4320_AC9F_7629C91ED27F_.wvu.FilterData" localSheetId="2" hidden="1">Plan!$A$5:$BQ$468</definedName>
    <definedName name="Z_21774C98_1A8E_40E1_BD65_0DE958B204ED_.wvu.FilterData" localSheetId="2" hidden="1">Plan!$A$5:$BT$468</definedName>
    <definedName name="Z_219CBDDC_6A06_4FFB_9010_EC19BFABC280_.wvu.FilterData" localSheetId="2" hidden="1">Plan!$A$5:$BP$474</definedName>
    <definedName name="Z_219EBE18_6684_4AD0_A480_6D2EEC2D4B83_.wvu.FilterData" localSheetId="2" hidden="1">Plan!$A$5:$BQ$469</definedName>
    <definedName name="Z_21A4FF93_D8AC_4922_89D2_0C6BD154911A_.wvu.FilterData" localSheetId="4" hidden="1">'PR Matrix'!#REF!</definedName>
    <definedName name="Z_21B40AE0_136F_4AF4_A40E_F474F6719089_.wvu.FilterData" localSheetId="2" hidden="1">Plan!$A$5:$BT$468</definedName>
    <definedName name="Z_225B8B61_060E_4F25_9291_C82D1AD94FAB_.wvu.FilterData" localSheetId="2" hidden="1">Plan!$A$5:$BQ$469</definedName>
    <definedName name="Z_23B0D02A_BE74_4A4D_B1E9_C8CE2BBB9E1F_.wvu.FilterData" localSheetId="2" hidden="1">Plan!$A$5:$BM$463</definedName>
    <definedName name="Z_23B0D02A_BE74_4A4D_B1E9_C8CE2BBB9E1F_.wvu.FilterData" localSheetId="4" hidden="1">'PR Matrix'!$A$1:$B$474</definedName>
    <definedName name="Z_23B39758_B05D_4DA4_B12F_7FD96DF6988F_.wvu.FilterData" localSheetId="2" hidden="1">Plan!$A$5:$BM$468</definedName>
    <definedName name="Z_23D5AC58_165B_4D95_BF97_B80BB277A7D5_.wvu.FilterData" localSheetId="2" hidden="1">Plan!$A$5:$BP$469</definedName>
    <definedName name="Z_23ED4D53_CF45_469D_B796_5B820B799E03_.wvu.FilterData" localSheetId="2" hidden="1">Plan!$A$5:$BP$468</definedName>
    <definedName name="Z_23FD792E_EF75_4D73_AA7A_C6DE2C8BC4F3_.wvu.FilterData" localSheetId="2" hidden="1">Plan!$A$5:$BT$468</definedName>
    <definedName name="Z_23FD792E_EF75_4D73_AA7A_C6DE2C8BC4F3_.wvu.FilterData" localSheetId="6" hidden="1">'SRS Reviews'!$A$1:$S$133</definedName>
    <definedName name="Z_240F91FA_96C1_41D4_A027_16312CDE1C13_.wvu.FilterData" localSheetId="3" hidden="1">'Delivery Docs Plan'!$A$4:$Q$38</definedName>
    <definedName name="Z_240F91FA_96C1_41D4_A027_16312CDE1C13_.wvu.FilterData" localSheetId="2" hidden="1">Plan!$A$5:$BP$469</definedName>
    <definedName name="Z_2485AF05_A9E4_4B83_B6A2_191278E6385B_.wvu.FilterData" localSheetId="2" hidden="1">Plan!$A$5:$BM$468</definedName>
    <definedName name="Z_2485AF05_A9E4_4B83_B6A2_191278E6385B_.wvu.FilterData" localSheetId="4" hidden="1">'PR Matrix'!$A$16:$CE$479</definedName>
    <definedName name="Z_2485AF05_A9E4_4B83_B6A2_191278E6385B_.wvu.FilterData" localSheetId="6" hidden="1">'SRS Reviews'!$A$1:$S$135</definedName>
    <definedName name="Z_24BD079B_697C_411C_9008_788A5796422B_.wvu.Cols" localSheetId="5" hidden="1">Allocation!$L:$XFD</definedName>
    <definedName name="Z_24BD079B_697C_411C_9008_788A5796422B_.wvu.Cols" localSheetId="2" hidden="1">Plan!$S:$U</definedName>
    <definedName name="Z_24BD079B_697C_411C_9008_788A5796422B_.wvu.Cols" localSheetId="4" hidden="1">'PR Matrix'!$JJ:$XFD</definedName>
    <definedName name="Z_24BD079B_697C_411C_9008_788A5796422B_.wvu.FilterData" localSheetId="5" hidden="1">Allocation!$A$1:$K$1</definedName>
    <definedName name="Z_24BD079B_697C_411C_9008_788A5796422B_.wvu.FilterData" localSheetId="11" hidden="1">'Build Plan'!$D$3:$L$48</definedName>
    <definedName name="Z_24BD079B_697C_411C_9008_788A5796422B_.wvu.FilterData" localSheetId="3" hidden="1">'Delivery Docs Plan'!$I$1:$I$39</definedName>
    <definedName name="Z_24BD079B_697C_411C_9008_788A5796422B_.wvu.FilterData" localSheetId="7" hidden="1">Estimates!$A$2:$BC$460</definedName>
    <definedName name="Z_24BD079B_697C_411C_9008_788A5796422B_.wvu.FilterData" localSheetId="9" hidden="1">'Open SWPRs'!$A$1:$H$615</definedName>
    <definedName name="Z_24BD079B_697C_411C_9008_788A5796422B_.wvu.FilterData" localSheetId="2" hidden="1">Plan!$A$5:$BQ$469</definedName>
    <definedName name="Z_24BD079B_697C_411C_9008_788A5796422B_.wvu.FilterData" localSheetId="6" hidden="1">'SRS Reviews'!$A$1:$S$136</definedName>
    <definedName name="Z_24BD079B_697C_411C_9008_788A5796422B_.wvu.Rows" localSheetId="2" hidden="1">Plan!$489:$751</definedName>
    <definedName name="Z_24BD079B_697C_411C_9008_788A5796422B_.wvu.Rows" localSheetId="4" hidden="1">'PR Matrix'!$1:$1</definedName>
    <definedName name="Z_24E20976_D39E_4167_8420_B6A949B986FF_.wvu.FilterData" localSheetId="2" hidden="1">Plan!$A$5:$BP$469</definedName>
    <definedName name="Z_24F69B25_246B_4CEE_B273_CAF366CC60B0_.wvu.FilterData" localSheetId="2" hidden="1">Plan!$A$5:$BP$468</definedName>
    <definedName name="Z_252BBF95_D23A_4575_BBB0_0B176E85AA60_.wvu.FilterData" localSheetId="2" hidden="1">Plan!$A$5:$BT$468</definedName>
    <definedName name="Z_26076916_69D3_4508_8DA6_4B527838B370_.wvu.FilterData" localSheetId="3" hidden="1">'Delivery Docs Plan'!$I$1:$I$47</definedName>
    <definedName name="Z_266D39EA_18DC_42BA_A1DE_6BB524637924_.wvu.FilterData" localSheetId="2" hidden="1">Plan!$A$5:$BQ$468</definedName>
    <definedName name="Z_26A0545F_AAC8_4674_9EBA_CB051C4D84A3_.wvu.FilterData" localSheetId="2" hidden="1">Plan!$A$5:$BT$468</definedName>
    <definedName name="Z_26C3C063_D53D_4716_A818_0B62B71D3CF1_.wvu.FilterData" localSheetId="4" hidden="1">'PR Matrix'!#REF!</definedName>
    <definedName name="Z_26D75C63_8FC9_4880_A835_09FADAA817DB_.wvu.FilterData" localSheetId="2" hidden="1">Plan!$A$5:$BP$474</definedName>
    <definedName name="Z_26DBF03D_1370_42E6_B027_C1817A77688A_.wvu.FilterData" localSheetId="2" hidden="1">Plan!$A$5:$BT$468</definedName>
    <definedName name="Z_26F903A3_01F7_4822_8DDB_1C2C5362D13C_.wvu.FilterData" localSheetId="2" hidden="1">Plan!$A$5:$BP$474</definedName>
    <definedName name="Z_26FB230D_FE56_41C6_BDDC_88C1A85DEE55_.wvu.FilterData" localSheetId="2" hidden="1">Plan!$A$5:$BP$468</definedName>
    <definedName name="Z_2774726B_1E46_4EBB_AD58_021A821A60BB_.wvu.FilterData" localSheetId="2" hidden="1">Plan!$A$5:$BP$474</definedName>
    <definedName name="Z_27A4B667_7EE5_4B37_A36E_7A71AE7736F5_.wvu.Cols" localSheetId="5" hidden="1">Allocation!$L:$XFD</definedName>
    <definedName name="Z_27A4B667_7EE5_4B37_A36E_7A71AE7736F5_.wvu.Cols" localSheetId="2" hidden="1">Plan!$S:$U,Plan!$BQ:$BT</definedName>
    <definedName name="Z_27A4B667_7EE5_4B37_A36E_7A71AE7736F5_.wvu.Cols" localSheetId="4" hidden="1">'PR Matrix'!$JJ:$XFD</definedName>
    <definedName name="Z_27A4B667_7EE5_4B37_A36E_7A71AE7736F5_.wvu.FilterData" localSheetId="5" hidden="1">Allocation!$A$1:$K$1</definedName>
    <definedName name="Z_27A4B667_7EE5_4B37_A36E_7A71AE7736F5_.wvu.FilterData" localSheetId="11" hidden="1">'Build Plan'!$D$3:$L$48</definedName>
    <definedName name="Z_27A4B667_7EE5_4B37_A36E_7A71AE7736F5_.wvu.FilterData" localSheetId="3" hidden="1">'Delivery Docs Plan'!$I$1:$I$47</definedName>
    <definedName name="Z_27A4B667_7EE5_4B37_A36E_7A71AE7736F5_.wvu.FilterData" localSheetId="7" hidden="1">Estimates!$A$2:$BC$460</definedName>
    <definedName name="Z_27A4B667_7EE5_4B37_A36E_7A71AE7736F5_.wvu.FilterData" localSheetId="9" hidden="1">'Open SWPRs'!$A$1:$H$615</definedName>
    <definedName name="Z_27A4B667_7EE5_4B37_A36E_7A71AE7736F5_.wvu.FilterData" localSheetId="2" hidden="1">Plan!$A$5:$BQ$469</definedName>
    <definedName name="Z_27A4B667_7EE5_4B37_A36E_7A71AE7736F5_.wvu.FilterData" localSheetId="6" hidden="1">'SRS Reviews'!$A$1:$S$136</definedName>
    <definedName name="Z_27A4B667_7EE5_4B37_A36E_7A71AE7736F5_.wvu.Rows" localSheetId="2" hidden="1">Plan!$489:$751</definedName>
    <definedName name="Z_27A4B667_7EE5_4B37_A36E_7A71AE7736F5_.wvu.Rows" localSheetId="4" hidden="1">'PR Matrix'!$1:$2</definedName>
    <definedName name="Z_27BDB3AF_547F_4A4D_BC50_38269738D682_.wvu.FilterData" localSheetId="2" hidden="1">Plan!$A$5:$BP$469</definedName>
    <definedName name="Z_27C899EF_750A_40A7_BFED_E62F948FEE75_.wvu.FilterData" localSheetId="2" hidden="1">Plan!$A$5:$BQ$468</definedName>
    <definedName name="Z_27CE8AAE_B5A2_4B89_945A_FDEC174096D1_.wvu.FilterData" localSheetId="2" hidden="1">Plan!$A$5:$BQ$469</definedName>
    <definedName name="Z_27FD979E_2B1C_4044_9EA7_279F36DE6242_.wvu.FilterData" localSheetId="2" hidden="1">Plan!$A$5:$BT$468</definedName>
    <definedName name="Z_27FE88E1_7BA0_4B8E_90EA_FE51D733BD1F_.wvu.FilterData" localSheetId="4" hidden="1">'PR Matrix'!#REF!</definedName>
    <definedName name="Z_28088743_9DE1_45BC_82B6_20E7CCBFE76B_.wvu.FilterData" localSheetId="2" hidden="1">Plan!$A$5:$BT$468</definedName>
    <definedName name="Z_281110EA_A9ED_47CE_A405_D8D3FEE59769_.wvu.FilterData" localSheetId="9" hidden="1">'Open SWPRs'!$A$1:$H$615</definedName>
    <definedName name="Z_281A61CF_E279_4A5D_8514_98D5CCFFDB08_.wvu.FilterData" localSheetId="2" hidden="1">Plan!$A$5:$BP$468</definedName>
    <definedName name="Z_28366311_9808_45A6_A783_94BCE0EFD004_.wvu.FilterData" localSheetId="2" hidden="1">Plan!$A$5:$BT$468</definedName>
    <definedName name="Z_2843D43C_15A8_41DB_8AAA_3E8B8BBF0B92_.wvu.Cols" localSheetId="5" hidden="1">Allocation!#REF!</definedName>
    <definedName name="Z_2843D43C_15A8_41DB_8AAA_3E8B8BBF0B92_.wvu.Cols" localSheetId="2" hidden="1">Plan!$S:$U,Plan!#REF!</definedName>
    <definedName name="Z_2843D43C_15A8_41DB_8AAA_3E8B8BBF0B92_.wvu.FilterData" localSheetId="5" hidden="1">Allocation!$A$1:$K$60</definedName>
    <definedName name="Z_2843D43C_15A8_41DB_8AAA_3E8B8BBF0B92_.wvu.FilterData" localSheetId="7" hidden="1">Estimates!$A$2:$AR$460</definedName>
    <definedName name="Z_2843D43C_15A8_41DB_8AAA_3E8B8BBF0B92_.wvu.FilterData" localSheetId="9" hidden="1">'Open SWPRs'!$A$1:$H$615</definedName>
    <definedName name="Z_2843D43C_15A8_41DB_8AAA_3E8B8BBF0B92_.wvu.FilterData" localSheetId="2" hidden="1">Plan!$A$1:$AT$468</definedName>
    <definedName name="Z_2843D43C_15A8_41DB_8AAA_3E8B8BBF0B92_.wvu.FilterData" localSheetId="4" hidden="1">'PR Matrix'!#REF!</definedName>
    <definedName name="Z_2843D43C_15A8_41DB_8AAA_3E8B8BBF0B92_.wvu.FilterData" localSheetId="6" hidden="1">'SRS Reviews'!$A$1:$S$132</definedName>
    <definedName name="Z_2843D43C_15A8_41DB_8AAA_3E8B8BBF0B92_.wvu.Rows" localSheetId="2" hidden="1">Plan!$489:$751</definedName>
    <definedName name="Z_2843D43C_15A8_41DB_8AAA_3E8B8BBF0B92_.wvu.Rows" localSheetId="4" hidden="1">'PR Matrix'!$1:$2</definedName>
    <definedName name="Z_285360B9_E686_4644_A70E_F02704F5286D_.wvu.FilterData" localSheetId="2" hidden="1">Plan!$A$5:$BT$468</definedName>
    <definedName name="Z_285567D3_CC66_45CD_A6D5_E8F8D0272AF4_.wvu.FilterData" localSheetId="7" hidden="1">Estimates!$A$2:$BC$460</definedName>
    <definedName name="Z_285567D3_CC66_45CD_A6D5_E8F8D0272AF4_.wvu.FilterData" localSheetId="2" hidden="1">Plan!$A$5:$BT$468</definedName>
    <definedName name="Z_28BB9C62_D2FD_4AE2_934C_CDA59961796A_.wvu.FilterData" localSheetId="2" hidden="1">Plan!$A$5:$BP$474</definedName>
    <definedName name="Z_28BB9C62_D2FD_4AE2_934C_CDA59961796A_.wvu.FilterData" localSheetId="4" hidden="1">'PR Matrix'!#REF!</definedName>
    <definedName name="Z_28D79C02_A415_42D9_AF37_1523DA21D815_.wvu.Cols" localSheetId="5" hidden="1">Allocation!$L:$XFD</definedName>
    <definedName name="Z_28D79C02_A415_42D9_AF37_1523DA21D815_.wvu.Cols" localSheetId="2" hidden="1">Plan!$S:$U,Plan!$BN:$BT</definedName>
    <definedName name="Z_28D79C02_A415_42D9_AF37_1523DA21D815_.wvu.Cols" localSheetId="4" hidden="1">'PR Matrix'!$JJ:$XFD</definedName>
    <definedName name="Z_28D79C02_A415_42D9_AF37_1523DA21D815_.wvu.FilterData" localSheetId="5" hidden="1">Allocation!$A$1:$K$1</definedName>
    <definedName name="Z_28D79C02_A415_42D9_AF37_1523DA21D815_.wvu.FilterData" localSheetId="11" hidden="1">'Build Plan'!$D$3:$L$48</definedName>
    <definedName name="Z_28D79C02_A415_42D9_AF37_1523DA21D815_.wvu.FilterData" localSheetId="7" hidden="1">Estimates!$A$2:$BC$460</definedName>
    <definedName name="Z_28D79C02_A415_42D9_AF37_1523DA21D815_.wvu.FilterData" localSheetId="9" hidden="1">'Open SWPRs'!$A$1:$H$615</definedName>
    <definedName name="Z_28D79C02_A415_42D9_AF37_1523DA21D815_.wvu.FilterData" localSheetId="2" hidden="1">Plan!$A$5:$BT$468</definedName>
    <definedName name="Z_28D79C02_A415_42D9_AF37_1523DA21D815_.wvu.FilterData" localSheetId="4" hidden="1">'PR Matrix'!#REF!</definedName>
    <definedName name="Z_28D79C02_A415_42D9_AF37_1523DA21D815_.wvu.FilterData" localSheetId="6" hidden="1">'SRS Reviews'!$A$1:$S$136</definedName>
    <definedName name="Z_28D79C02_A415_42D9_AF37_1523DA21D815_.wvu.Rows" localSheetId="2" hidden="1">Plan!$489:$751</definedName>
    <definedName name="Z_28D79C02_A415_42D9_AF37_1523DA21D815_.wvu.Rows" localSheetId="4" hidden="1">'PR Matrix'!$1:$2</definedName>
    <definedName name="Z_291C49DF_D49B_497F_B02D_B17DE658CB98_.wvu.FilterData" localSheetId="2" hidden="1">Plan!$A$5:$BP$474</definedName>
    <definedName name="Z_292AE862_E9DB_4113_9AB1_E1428D9C4D70_.wvu.FilterData" localSheetId="2" hidden="1">Plan!$A$5:$BQ$469</definedName>
    <definedName name="Z_297CD0AB_9A49_4A51_956B_90305247BCDF_.wvu.FilterData" localSheetId="2" hidden="1">Plan!$A$5:$BQ$468</definedName>
    <definedName name="Z_297CD0AB_9A49_4A51_956B_90305247BCDF_.wvu.FilterData" localSheetId="6" hidden="1">'SRS Reviews'!$A$1:$S$136</definedName>
    <definedName name="Z_29D4EA0C_C332_4606_AA75_F5E39836AAA2_.wvu.Cols" localSheetId="5" hidden="1">Allocation!#REF!</definedName>
    <definedName name="Z_29D4EA0C_C332_4606_AA75_F5E39836AAA2_.wvu.Cols" localSheetId="2" hidden="1">Plan!$S:$U,Plan!#REF!</definedName>
    <definedName name="Z_29D4EA0C_C332_4606_AA75_F5E39836AAA2_.wvu.FilterData" localSheetId="5" hidden="1">Allocation!$A$1:$K$60</definedName>
    <definedName name="Z_29D4EA0C_C332_4606_AA75_F5E39836AAA2_.wvu.FilterData" localSheetId="9" hidden="1">'Open SWPRs'!$A$1:$H$615</definedName>
    <definedName name="Z_29D4EA0C_C332_4606_AA75_F5E39836AAA2_.wvu.FilterData" localSheetId="2" hidden="1">Plan!$A$5:$BP$474</definedName>
    <definedName name="Z_29D4EA0C_C332_4606_AA75_F5E39836AAA2_.wvu.FilterData" localSheetId="4" hidden="1">'PR Matrix'!#REF!</definedName>
    <definedName name="Z_29D4EA0C_C332_4606_AA75_F5E39836AAA2_.wvu.FilterData" localSheetId="6" hidden="1">'SRS Reviews'!$A$1:$S$131</definedName>
    <definedName name="Z_29D4EA0C_C332_4606_AA75_F5E39836AAA2_.wvu.Rows" localSheetId="2" hidden="1">Plan!$489:$751</definedName>
    <definedName name="Z_29EA6A85_E3EA_428C_BEA4_E0EF072A884D_.wvu.FilterData" localSheetId="2" hidden="1">Plan!$A$5:$BP$463</definedName>
    <definedName name="Z_2A1391D0_D84C_4E97_A11E_51F1E35FBB94_.wvu.FilterData" localSheetId="3" hidden="1">'Delivery Docs Plan'!$A$4:$O$38</definedName>
    <definedName name="Z_2A6C388C_3A40_44A0_8D04_03D46D381866_.wvu.FilterData" localSheetId="2" hidden="1">Plan!$A$5:$BP$468</definedName>
    <definedName name="Z_2A86DAB1_C372_4D9D_9025_624F7965B9CB_.wvu.FilterData" localSheetId="2" hidden="1">Plan!$A$5:$BP$463</definedName>
    <definedName name="Z_2AB8722B_E094_4B4E_B4EF_57F9FC346522_.wvu.FilterData" localSheetId="2" hidden="1">Plan!$A$5:$BT$468</definedName>
    <definedName name="Z_2AC58F07_4ADE_4DA9_AF14_6FA2F18E8F7B_.wvu.FilterData" localSheetId="2" hidden="1">Plan!$A$5:$BM$468</definedName>
    <definedName name="Z_2B096DAF_0513_499A_BB3D_6C1B61550EAD_.wvu.Cols" localSheetId="5" hidden="1">Allocation!$L:$XFD</definedName>
    <definedName name="Z_2B096DAF_0513_499A_BB3D_6C1B61550EAD_.wvu.Cols" localSheetId="2" hidden="1">Plan!$S:$U</definedName>
    <definedName name="Z_2B096DAF_0513_499A_BB3D_6C1B61550EAD_.wvu.Cols" localSheetId="4" hidden="1">'PR Matrix'!$JJ:$XFD</definedName>
    <definedName name="Z_2B096DAF_0513_499A_BB3D_6C1B61550EAD_.wvu.FilterData" localSheetId="5" hidden="1">Allocation!$A$1:$K$1</definedName>
    <definedName name="Z_2B096DAF_0513_499A_BB3D_6C1B61550EAD_.wvu.FilterData" localSheetId="11" hidden="1">'Build Plan'!$D$3:$L$48</definedName>
    <definedName name="Z_2B096DAF_0513_499A_BB3D_6C1B61550EAD_.wvu.FilterData" localSheetId="3" hidden="1">'Delivery Docs Plan'!$A$4:$O$38</definedName>
    <definedName name="Z_2B096DAF_0513_499A_BB3D_6C1B61550EAD_.wvu.FilterData" localSheetId="7" hidden="1">Estimates!$A$2:$BC$460</definedName>
    <definedName name="Z_2B096DAF_0513_499A_BB3D_6C1B61550EAD_.wvu.FilterData" localSheetId="9" hidden="1">'Open SWPRs'!$A$1:$H$615</definedName>
    <definedName name="Z_2B096DAF_0513_499A_BB3D_6C1B61550EAD_.wvu.FilterData" localSheetId="2" hidden="1">Plan!$A$5:$BQ$468</definedName>
    <definedName name="Z_2B096DAF_0513_499A_BB3D_6C1B61550EAD_.wvu.FilterData" localSheetId="4" hidden="1">'PR Matrix'!#REF!</definedName>
    <definedName name="Z_2B096DAF_0513_499A_BB3D_6C1B61550EAD_.wvu.FilterData" localSheetId="6" hidden="1">'SRS Reviews'!$A$1:$S$136</definedName>
    <definedName name="Z_2B096DAF_0513_499A_BB3D_6C1B61550EAD_.wvu.Rows" localSheetId="2" hidden="1">Plan!$489:$751</definedName>
    <definedName name="Z_2B096DAF_0513_499A_BB3D_6C1B61550EAD_.wvu.Rows" localSheetId="4" hidden="1">'PR Matrix'!$1:$2</definedName>
    <definedName name="Z_2B5FCB5A_6363_4037_924C_89D9FBAA8CF9_.wvu.FilterData" localSheetId="2" hidden="1">Plan!$A$5:$BT$468</definedName>
    <definedName name="Z_2B6E9BA7_F5F0_41EB_8C61_4CE8F31C8F35_.wvu.FilterData" localSheetId="2" hidden="1">Plan!$A$5:$BP$463</definedName>
    <definedName name="Z_2B8E542A_C63E_4E66_A4F8_834BC080AA54_.wvu.FilterData" localSheetId="6" hidden="1">'SRS Reviews'!$A$1:$S$132</definedName>
    <definedName name="Z_2C07D41D_3480_4B3D_B560_3035AC961A04_.wvu.FilterData" localSheetId="2" hidden="1">Plan!$A$5:$BP$474</definedName>
    <definedName name="Z_2C07D41D_3480_4B3D_B560_3035AC961A04_.wvu.FilterData" localSheetId="4" hidden="1">'PR Matrix'!#REF!</definedName>
    <definedName name="Z_2C3128E9_98E2_4F72_8641_6D809060E254_.wvu.FilterData" localSheetId="2" hidden="1">Plan!$A$5:$BT$468</definedName>
    <definedName name="Z_2C55039D_26E5_44D1_A2CF_D00007ECE410_.wvu.FilterData" localSheetId="2" hidden="1">Plan!$A$5:$BP$463</definedName>
    <definedName name="Z_2C55039D_26E5_44D1_A2CF_D00007ECE410_.wvu.FilterData" localSheetId="4" hidden="1">'PR Matrix'!#REF!</definedName>
    <definedName name="Z_2C6ABC28_880F_4FC3_AB4C_74CC7AFBB167_.wvu.Cols" localSheetId="5" hidden="1">Allocation!$L:$XFD</definedName>
    <definedName name="Z_2C6ABC28_880F_4FC3_AB4C_74CC7AFBB167_.wvu.Cols" localSheetId="2" hidden="1">Plan!$S:$U,Plan!$BQ:$BT</definedName>
    <definedName name="Z_2C6ABC28_880F_4FC3_AB4C_74CC7AFBB167_.wvu.Cols" localSheetId="4" hidden="1">'PR Matrix'!$JJ:$XFD</definedName>
    <definedName name="Z_2C6ABC28_880F_4FC3_AB4C_74CC7AFBB167_.wvu.FilterData" localSheetId="5" hidden="1">Allocation!$A$1:$K$1</definedName>
    <definedName name="Z_2C6ABC28_880F_4FC3_AB4C_74CC7AFBB167_.wvu.FilterData" localSheetId="11" hidden="1">'Build Plan'!$D$3:$L$48</definedName>
    <definedName name="Z_2C6ABC28_880F_4FC3_AB4C_74CC7AFBB167_.wvu.FilterData" localSheetId="7" hidden="1">Estimates!$A$2:$BC$460</definedName>
    <definedName name="Z_2C6ABC28_880F_4FC3_AB4C_74CC7AFBB167_.wvu.FilterData" localSheetId="9" hidden="1">'Open SWPRs'!$A$1:$H$615</definedName>
    <definedName name="Z_2C6ABC28_880F_4FC3_AB4C_74CC7AFBB167_.wvu.FilterData" localSheetId="2" hidden="1">Plan!$A$5:$BT$468</definedName>
    <definedName name="Z_2C6ABC28_880F_4FC3_AB4C_74CC7AFBB167_.wvu.FilterData" localSheetId="4" hidden="1">'PR Matrix'!$A$16:$CE$479</definedName>
    <definedName name="Z_2C6ABC28_880F_4FC3_AB4C_74CC7AFBB167_.wvu.FilterData" localSheetId="6" hidden="1">'SRS Reviews'!$A$1:$S$133</definedName>
    <definedName name="Z_2C6ABC28_880F_4FC3_AB4C_74CC7AFBB167_.wvu.Rows" localSheetId="4" hidden="1">'PR Matrix'!$1:$2</definedName>
    <definedName name="Z_2C85138D_0D27_43BC_812F_3AA1F9E23869_.wvu.FilterData" localSheetId="2" hidden="1">Plan!$A$5:$BM$463</definedName>
    <definedName name="Z_2C868C47_0047_4000_B475_B294E6AC86B8_.wvu.FilterData" localSheetId="2" hidden="1">Plan!$A$5:$BP$463</definedName>
    <definedName name="Z_2D2CA9EA_3BA6_4708_A969_D037DE0C3F97_.wvu.FilterData" localSheetId="2" hidden="1">Plan!$A$5:$BP$469</definedName>
    <definedName name="Z_2D39CCC4_C743_40B8_8CA0_E6848EC1BBCB_.wvu.FilterData" localSheetId="2" hidden="1">Plan!$A$5:$BP$468</definedName>
    <definedName name="Z_2D8CBFE3_D810_4309_AE4C_DA24AA45B2D4_.wvu.FilterData" localSheetId="2" hidden="1">Plan!$A$5:$BM$463</definedName>
    <definedName name="Z_2E064DD6_65B0_4A1F_A13C_6F307E448E24_.wvu.FilterData" localSheetId="3" hidden="1">'Delivery Docs Plan'!$A$4:$O$38</definedName>
    <definedName name="Z_2E064DD6_65B0_4A1F_A13C_6F307E448E24_.wvu.FilterData" localSheetId="2" hidden="1">Plan!$A$5:$BT$468</definedName>
    <definedName name="Z_2E18620D_1A6B_4F0B_AE88_006105E130C5_.wvu.FilterData" localSheetId="2" hidden="1">Plan!$A$5:$BP$474</definedName>
    <definedName name="Z_2EB6ECA0_10C2_4F1B_B775_F994BB6FC32A_.wvu.FilterData" localSheetId="2" hidden="1">Plan!$A$5:$BT$468</definedName>
    <definedName name="Z_2EDD3601_67EA_4D8B_910E_67CE0A6ECBD5_.wvu.Cols" localSheetId="5" hidden="1">Allocation!$L:$XFD</definedName>
    <definedName name="Z_2EDD3601_67EA_4D8B_910E_67CE0A6ECBD5_.wvu.Cols" localSheetId="2" hidden="1">Plan!$S:$U,Plan!$BQ:$BT</definedName>
    <definedName name="Z_2EDD3601_67EA_4D8B_910E_67CE0A6ECBD5_.wvu.Cols" localSheetId="4" hidden="1">'PR Matrix'!$JJ:$XFD</definedName>
    <definedName name="Z_2EDD3601_67EA_4D8B_910E_67CE0A6ECBD5_.wvu.FilterData" localSheetId="5" hidden="1">Allocation!$A$1:$K$1</definedName>
    <definedName name="Z_2EDD3601_67EA_4D8B_910E_67CE0A6ECBD5_.wvu.FilterData" localSheetId="11" hidden="1">'Build Plan'!$D$3:$L$48</definedName>
    <definedName name="Z_2EDD3601_67EA_4D8B_910E_67CE0A6ECBD5_.wvu.FilterData" localSheetId="3" hidden="1">'Delivery Docs Plan'!$A$4:$O$38</definedName>
    <definedName name="Z_2EDD3601_67EA_4D8B_910E_67CE0A6ECBD5_.wvu.FilterData" localSheetId="7" hidden="1">Estimates!$A$2:$BC$460</definedName>
    <definedName name="Z_2EDD3601_67EA_4D8B_910E_67CE0A6ECBD5_.wvu.FilterData" localSheetId="9" hidden="1">'Open SWPRs'!$A$1:$H$615</definedName>
    <definedName name="Z_2EDD3601_67EA_4D8B_910E_67CE0A6ECBD5_.wvu.FilterData" localSheetId="2" hidden="1">Plan!$A$5:$BT$468</definedName>
    <definedName name="Z_2EDD3601_67EA_4D8B_910E_67CE0A6ECBD5_.wvu.FilterData" localSheetId="4" hidden="1">'PR Matrix'!#REF!</definedName>
    <definedName name="Z_2EDD3601_67EA_4D8B_910E_67CE0A6ECBD5_.wvu.FilterData" localSheetId="6" hidden="1">'SRS Reviews'!$A$1:$S$136</definedName>
    <definedName name="Z_2EDD3601_67EA_4D8B_910E_67CE0A6ECBD5_.wvu.Rows" localSheetId="2" hidden="1">Plan!$489:$751</definedName>
    <definedName name="Z_2EDD3601_67EA_4D8B_910E_67CE0A6ECBD5_.wvu.Rows" localSheetId="4" hidden="1">'PR Matrix'!$1:$2</definedName>
    <definedName name="Z_2EF7A39D_8EAD_40E2_9EBE_A3B2BB1B0E74_.wvu.FilterData" localSheetId="2" hidden="1">Plan!$A$5:$BP$463</definedName>
    <definedName name="Z_2EF7A39D_8EAD_40E2_9EBE_A3B2BB1B0E74_.wvu.FilterData" localSheetId="4" hidden="1">'PR Matrix'!#REF!</definedName>
    <definedName name="Z_2F0F520F_FE73_4F7F_8D69_22C3B19C7199_.wvu.FilterData" localSheetId="7" hidden="1">Estimates!$A$2:$BC$460</definedName>
    <definedName name="Z_2F0F520F_FE73_4F7F_8D69_22C3B19C7199_.wvu.FilterData" localSheetId="2" hidden="1">Plan!$A$5:$BT$468</definedName>
    <definedName name="Z_2F0F520F_FE73_4F7F_8D69_22C3B19C7199_.wvu.FilterData" localSheetId="6" hidden="1">'SRS Reviews'!$A$1:$S$134</definedName>
    <definedName name="Z_2F642B7A_B9EF_4697_BAE6_421C13431802_.wvu.FilterData" localSheetId="2" hidden="1">Plan!$A$5:$BT$468</definedName>
    <definedName name="Z_2F7EB174_4C8B_45D3_B2AB_BAA775ED6FD7_.wvu.FilterData" localSheetId="2" hidden="1">Plan!$A$5:$BT$468</definedName>
    <definedName name="Z_303C433E_ED36_4D32_9E00_F1748B4684EC_.wvu.FilterData" localSheetId="2" hidden="1">Plan!$A$5:$BM$468</definedName>
    <definedName name="Z_303C433E_ED36_4D32_9E00_F1748B4684EC_.wvu.FilterData" localSheetId="4" hidden="1">'PR Matrix'!$A$16:$CE$479</definedName>
    <definedName name="Z_30424CC4_8826_483B_A470_2DF1421BF9D1_.wvu.FilterData" localSheetId="7" hidden="1">Estimates!$A$2:$BC$460</definedName>
    <definedName name="Z_30424CC4_8826_483B_A470_2DF1421BF9D1_.wvu.FilterData" localSheetId="2" hidden="1">Plan!$A$5:$BP$468</definedName>
    <definedName name="Z_30424CC4_8826_483B_A470_2DF1421BF9D1_.wvu.FilterData" localSheetId="4" hidden="1">'PR Matrix'!$A$16:$CE$479</definedName>
    <definedName name="Z_306D60F1_D364_43BA_9BAF_76F916B8D39A_.wvu.FilterData" localSheetId="2" hidden="1">Plan!$A$5:$BP$474</definedName>
    <definedName name="Z_30DE3438_93B2_4A3C_9803_8BA5DAD6BA1B_.wvu.FilterData" localSheetId="2" hidden="1">Plan!$A$5:$BP$463</definedName>
    <definedName name="Z_30DE3438_93B2_4A3C_9803_8BA5DAD6BA1B_.wvu.FilterData" localSheetId="4" hidden="1">'PR Matrix'!#REF!</definedName>
    <definedName name="Z_3113A17B_9567_471E_8340_F8F1238E717C_.wvu.FilterData" localSheetId="6" hidden="1">'SRS Reviews'!$A$1:$S$134</definedName>
    <definedName name="Z_3115AEDA_7158_431E_A706_0F823FE6F90C_.wvu.FilterData" localSheetId="2" hidden="1">Plan!$A$5:$BP$463</definedName>
    <definedName name="Z_3115AEDA_7158_431E_A706_0F823FE6F90C_.wvu.FilterData" localSheetId="4" hidden="1">'PR Matrix'!#REF!</definedName>
    <definedName name="Z_3125BE9C_D539_46B3_AB2C_AD44D6D3A43D_.wvu.Cols" localSheetId="5" hidden="1">Allocation!$L:$XFD</definedName>
    <definedName name="Z_3125BE9C_D539_46B3_AB2C_AD44D6D3A43D_.wvu.Cols" localSheetId="2" hidden="1">Plan!$S:$U,Plan!$BN:$BT</definedName>
    <definedName name="Z_3125BE9C_D539_46B3_AB2C_AD44D6D3A43D_.wvu.Cols" localSheetId="4" hidden="1">'PR Matrix'!$JJ:$XFD</definedName>
    <definedName name="Z_3125BE9C_D539_46B3_AB2C_AD44D6D3A43D_.wvu.FilterData" localSheetId="5" hidden="1">Allocation!$A$1:$K$1</definedName>
    <definedName name="Z_3125BE9C_D539_46B3_AB2C_AD44D6D3A43D_.wvu.FilterData" localSheetId="11" hidden="1">'Build Plan'!$D$3:$L$48</definedName>
    <definedName name="Z_3125BE9C_D539_46B3_AB2C_AD44D6D3A43D_.wvu.FilterData" localSheetId="3" hidden="1">'Delivery Docs Plan'!$A$4:$Q$38</definedName>
    <definedName name="Z_3125BE9C_D539_46B3_AB2C_AD44D6D3A43D_.wvu.FilterData" localSheetId="7" hidden="1">Estimates!$A$2:$BC$460</definedName>
    <definedName name="Z_3125BE9C_D539_46B3_AB2C_AD44D6D3A43D_.wvu.FilterData" localSheetId="9" hidden="1">'Open SWPRs'!$A$1:$H$615</definedName>
    <definedName name="Z_3125BE9C_D539_46B3_AB2C_AD44D6D3A43D_.wvu.FilterData" localSheetId="2" hidden="1">Plan!$A$5:$BT$468</definedName>
    <definedName name="Z_3125BE9C_D539_46B3_AB2C_AD44D6D3A43D_.wvu.FilterData" localSheetId="4" hidden="1">'PR Matrix'!#REF!</definedName>
    <definedName name="Z_3125BE9C_D539_46B3_AB2C_AD44D6D3A43D_.wvu.FilterData" localSheetId="6" hidden="1">'SRS Reviews'!$A$1:$S$136</definedName>
    <definedName name="Z_3125BE9C_D539_46B3_AB2C_AD44D6D3A43D_.wvu.Rows" localSheetId="2" hidden="1">Plan!$489:$751</definedName>
    <definedName name="Z_3125BE9C_D539_46B3_AB2C_AD44D6D3A43D_.wvu.Rows" localSheetId="4" hidden="1">'PR Matrix'!$1:$2</definedName>
    <definedName name="Z_31C8ADF2_05E9_4022_9AC0_8C57040B8F02_.wvu.FilterData" localSheetId="2" hidden="1">Plan!$A$5:$BQ$469</definedName>
    <definedName name="Z_31D8A11C_E3A8_4557_AC5B_A496BAD8E05F_.wvu.FilterData" localSheetId="2" hidden="1">Plan!$A$5:$BP$469</definedName>
    <definedName name="Z_32212503_9445_44ED_B482_C0F9446FEB90_.wvu.FilterData" localSheetId="2" hidden="1">Plan!$A$5:$BP$463</definedName>
    <definedName name="Z_324DDDDC_E002_4952_BDC7_0B34C9A5B03C_.wvu.FilterData" localSheetId="2" hidden="1">Plan!$A$5:$BP$468</definedName>
    <definedName name="Z_32939285_C6B8_475E_AFD7_FEAD8B38E6D9_.wvu.FilterData" localSheetId="2" hidden="1">Plan!$A$5:$BP$469</definedName>
    <definedName name="Z_32939285_C6B8_475E_AFD7_FEAD8B38E6D9_.wvu.FilterData" localSheetId="4" hidden="1">'PR Matrix'!#REF!</definedName>
    <definedName name="Z_3334D83E_3490_4AB2_9D52_D1FCFF207B77_.wvu.FilterData" localSheetId="2" hidden="1">Plan!$A$5:$BP$474</definedName>
    <definedName name="Z_336D4B2A_3FDC_4B06_8744_E8EC053A6C72_.wvu.FilterData" localSheetId="7" hidden="1">Estimates!$A$2:$BC$460</definedName>
    <definedName name="Z_336D4B2A_3FDC_4B06_8744_E8EC053A6C72_.wvu.FilterData" localSheetId="2" hidden="1">Plan!$A$5:$BT$468</definedName>
    <definedName name="Z_336D4B2A_3FDC_4B06_8744_E8EC053A6C72_.wvu.FilterData" localSheetId="4" hidden="1">'PR Matrix'!$A$16:$CE$479</definedName>
    <definedName name="Z_33D80D28_A7D2_49AF_8EB3_32DFCB791C9E_.wvu.FilterData" localSheetId="2" hidden="1">Plan!$A$5:$BP$463</definedName>
    <definedName name="Z_34238607_E686_4E78_B49A_BE40FDF3091D_.wvu.FilterData" localSheetId="2" hidden="1">Plan!$A$5:$BM$463</definedName>
    <definedName name="Z_34368264_121F_4D04_A99F_88F280C1D336_.wvu.FilterData" localSheetId="2" hidden="1">Plan!$A$5:$BM$463</definedName>
    <definedName name="Z_34488582_FC68_47CC_ADEF_620C97FA3BE5_.wvu.Cols" localSheetId="5" hidden="1">Allocation!$L:$XFD</definedName>
    <definedName name="Z_34488582_FC68_47CC_ADEF_620C97FA3BE5_.wvu.Cols" localSheetId="2" hidden="1">Plan!$S:$U,Plan!$BQ:$BT</definedName>
    <definedName name="Z_34488582_FC68_47CC_ADEF_620C97FA3BE5_.wvu.Cols" localSheetId="4" hidden="1">'PR Matrix'!$JJ:$XFD</definedName>
    <definedName name="Z_34488582_FC68_47CC_ADEF_620C97FA3BE5_.wvu.FilterData" localSheetId="5" hidden="1">Allocation!$A$1:$K$1</definedName>
    <definedName name="Z_34488582_FC68_47CC_ADEF_620C97FA3BE5_.wvu.FilterData" localSheetId="11" hidden="1">'Build Plan'!$D$3:$L$48</definedName>
    <definedName name="Z_34488582_FC68_47CC_ADEF_620C97FA3BE5_.wvu.FilterData" localSheetId="3" hidden="1">'Delivery Docs Plan'!$A$4:$Q$38</definedName>
    <definedName name="Z_34488582_FC68_47CC_ADEF_620C97FA3BE5_.wvu.FilterData" localSheetId="7" hidden="1">Estimates!$A$2:$BC$460</definedName>
    <definedName name="Z_34488582_FC68_47CC_ADEF_620C97FA3BE5_.wvu.FilterData" localSheetId="9" hidden="1">'Open SWPRs'!$A$1:$H$615</definedName>
    <definedName name="Z_34488582_FC68_47CC_ADEF_620C97FA3BE5_.wvu.FilterData" localSheetId="2" hidden="1">Plan!$A$5:$BT$468</definedName>
    <definedName name="Z_34488582_FC68_47CC_ADEF_620C97FA3BE5_.wvu.FilterData" localSheetId="4" hidden="1">'PR Matrix'!#REF!</definedName>
    <definedName name="Z_34488582_FC68_47CC_ADEF_620C97FA3BE5_.wvu.FilterData" localSheetId="6" hidden="1">'SRS Reviews'!$A$1:$S$136</definedName>
    <definedName name="Z_34488582_FC68_47CC_ADEF_620C97FA3BE5_.wvu.Rows" localSheetId="2" hidden="1">Plan!$489:$751</definedName>
    <definedName name="Z_34488582_FC68_47CC_ADEF_620C97FA3BE5_.wvu.Rows" localSheetId="4" hidden="1">'PR Matrix'!$1:$2</definedName>
    <definedName name="Z_34E3CC6B_C91C_4736_8527_1C3B8C358D1F_.wvu.FilterData" localSheetId="2" hidden="1">Plan!$A$5:$BP$468</definedName>
    <definedName name="Z_34FC8E3E_83DB_433C_840F_F6EA940E4A9F_.wvu.FilterData" localSheetId="2" hidden="1">Plan!$A$5:$BQ$469</definedName>
    <definedName name="Z_35050BA5_AB83_4EA7_A514_20570B49B5E2_.wvu.FilterData" localSheetId="2" hidden="1">Plan!$A$5:$BP$474</definedName>
    <definedName name="Z_3543DF64_7059_4898_AD2F_67D26C276433_.wvu.FilterData" localSheetId="2" hidden="1">Plan!$A$5:$BP$468</definedName>
    <definedName name="Z_354D09F1_37AE_47DA_82D9_A6648C2791A7_.wvu.FilterData" localSheetId="2" hidden="1">Plan!$A$5:$BT$468</definedName>
    <definedName name="Z_359E1487_2814_46DE_8B98_85C37EDF043A_.wvu.FilterData" localSheetId="2" hidden="1">Plan!$A$5:$BP$468</definedName>
    <definedName name="Z_359E1487_2814_46DE_8B98_85C37EDF043A_.wvu.FilterData" localSheetId="4" hidden="1">'PR Matrix'!$A$16:$CE$479</definedName>
    <definedName name="Z_35B69056_9E48_4002_94CB_29CEB793552A_.wvu.FilterData" localSheetId="2" hidden="1">Plan!$A$5:$BP$468</definedName>
    <definedName name="Z_35E319CA_637A_468B_AABC_ABAA74316655_.wvu.FilterData" localSheetId="2" hidden="1">Plan!$A$5:$BQ$468</definedName>
    <definedName name="Z_363BB768_9886_4C3F_AB38_36BF3673ACAE_.wvu.FilterData" localSheetId="2" hidden="1">Plan!$A$5:$BP$463</definedName>
    <definedName name="Z_364B2E4A_688B_42D5_A41C_4A57D0F8D722_.wvu.FilterData" localSheetId="2" hidden="1">Plan!$A$5:$BT$468</definedName>
    <definedName name="Z_364B2E4A_688B_42D5_A41C_4A57D0F8D722_.wvu.FilterData" localSheetId="6" hidden="1">'SRS Reviews'!$A$1:$S$134</definedName>
    <definedName name="Z_36514B05_161C_45BB_969C_6D6A03AF74D0_.wvu.FilterData" localSheetId="2" hidden="1">Plan!$A$5:$BP$468</definedName>
    <definedName name="Z_36888B2A_57E3_44C7_B049_08613D55D64D_.wvu.FilterData" localSheetId="2" hidden="1">Plan!$A$5:$BP$474</definedName>
    <definedName name="Z_36BC445B_890A_4C63_8E6A_BF9B91720182_.wvu.FilterData" localSheetId="2" hidden="1">Plan!$A$5:$BP$474</definedName>
    <definedName name="Z_36D93FDE_7037_45ED_A251_A11099B5DC2E_.wvu.FilterData" localSheetId="2" hidden="1">Plan!$A$5:$BP$463</definedName>
    <definedName name="Z_36D93FDE_7037_45ED_A251_A11099B5DC2E_.wvu.FilterData" localSheetId="4" hidden="1">'PR Matrix'!#REF!</definedName>
    <definedName name="Z_36EE9C76_0C90_4747_94A4_8D031257D43C_.wvu.FilterData" localSheetId="2" hidden="1">Plan!$A$5:$BP$469</definedName>
    <definedName name="Z_36EE9C76_0C90_4747_94A4_8D031257D43C_.wvu.FilterData" localSheetId="4" hidden="1">'PR Matrix'!#REF!</definedName>
    <definedName name="Z_3703374E_13A1_40A0_8863_AD715722EE5C_.wvu.FilterData" localSheetId="2" hidden="1">Plan!$A$5:$BM$463</definedName>
    <definedName name="Z_3713EF59_5B2F_4FFD_A45D_2ED1AE86D017_.wvu.FilterData" localSheetId="2" hidden="1">Plan!$A$5:$BP$468</definedName>
    <definedName name="Z_371C88B3_AF5E_44FD_8D69_7EAE66B02F56_.wvu.FilterData" localSheetId="2" hidden="1">Plan!$A$5:$BP$463</definedName>
    <definedName name="Z_371C88B3_AF5E_44FD_8D69_7EAE66B02F56_.wvu.FilterData" localSheetId="4" hidden="1">'PR Matrix'!#REF!</definedName>
    <definedName name="Z_3725ECFC_B0FA_4293_B580_1027E2C206B8_.wvu.FilterData" localSheetId="2" hidden="1">Plan!$A$5:$BP$474</definedName>
    <definedName name="Z_3725ECFC_B0FA_4293_B580_1027E2C206B8_.wvu.FilterData" localSheetId="4" hidden="1">'PR Matrix'!#REF!</definedName>
    <definedName name="Z_3730BEA2_2AC7_4811_AC70_1FABD98B5F4A_.wvu.Cols" localSheetId="5" hidden="1">Allocation!#REF!</definedName>
    <definedName name="Z_3730BEA2_2AC7_4811_AC70_1FABD98B5F4A_.wvu.Cols" localSheetId="2" hidden="1">Plan!$S:$U,Plan!#REF!</definedName>
    <definedName name="Z_3730BEA2_2AC7_4811_AC70_1FABD98B5F4A_.wvu.FilterData" localSheetId="5" hidden="1">Allocation!$1:$60</definedName>
    <definedName name="Z_3730BEA2_2AC7_4811_AC70_1FABD98B5F4A_.wvu.FilterData" localSheetId="9" hidden="1">'Open SWPRs'!$A$1:$H$615</definedName>
    <definedName name="Z_3730BEA2_2AC7_4811_AC70_1FABD98B5F4A_.wvu.FilterData" localSheetId="2" hidden="1">Plan!$A$5:$BP$474</definedName>
    <definedName name="Z_3730BEA2_2AC7_4811_AC70_1FABD98B5F4A_.wvu.FilterData" localSheetId="4" hidden="1">'PR Matrix'!#REF!</definedName>
    <definedName name="Z_3730BEA2_2AC7_4811_AC70_1FABD98B5F4A_.wvu.FilterData" localSheetId="6" hidden="1">'SRS Reviews'!$A$1:$S$131</definedName>
    <definedName name="Z_3730BEA2_2AC7_4811_AC70_1FABD98B5F4A_.wvu.Rows" localSheetId="2" hidden="1">Plan!$489:$751</definedName>
    <definedName name="Z_3730BEA2_2AC7_4811_AC70_1FABD98B5F4A_.wvu.Rows" localSheetId="4" hidden="1">'PR Matrix'!#REF!,'PR Matrix'!$1:$2,'PR Matrix'!$480:$481</definedName>
    <definedName name="Z_376D1B27_6829_42D8_BB93_9884F1E4BD41_.wvu.FilterData" localSheetId="2" hidden="1">Plan!$A$5:$BP$468</definedName>
    <definedName name="Z_37A54781_8166_4046_81FB_1FFC73BE1858_.wvu.FilterData" localSheetId="2" hidden="1">Plan!$A$5:$BT$468</definedName>
    <definedName name="Z_3818D065_2ACD_46E1_8B04_A0585FB5CB8A_.wvu.FilterData" localSheetId="2" hidden="1">Plan!$A$5:$BT$468</definedName>
    <definedName name="Z_384931B7_9922_40A1_9C22_8A3CE8BB78DF_.wvu.FilterData" localSheetId="2" hidden="1">Plan!$A$5:$BT$468</definedName>
    <definedName name="Z_38797761_B6E7_4EBC_86AC_BCA6FEF8021E_.wvu.Cols" localSheetId="5" hidden="1">Allocation!$L:$XFD</definedName>
    <definedName name="Z_38797761_B6E7_4EBC_86AC_BCA6FEF8021E_.wvu.Cols" localSheetId="2" hidden="1">Plan!$S:$U,Plan!$AL:$AL,Plan!$AN:$AO,Plan!$BQ:$BT</definedName>
    <definedName name="Z_38797761_B6E7_4EBC_86AC_BCA6FEF8021E_.wvu.Cols" localSheetId="4" hidden="1">'PR Matrix'!$JJ:$XFD</definedName>
    <definedName name="Z_38797761_B6E7_4EBC_86AC_BCA6FEF8021E_.wvu.FilterData" localSheetId="5" hidden="1">Allocation!$A$1:$K$1</definedName>
    <definedName name="Z_38797761_B6E7_4EBC_86AC_BCA6FEF8021E_.wvu.FilterData" localSheetId="11" hidden="1">'Build Plan'!$D$3:$L$48</definedName>
    <definedName name="Z_38797761_B6E7_4EBC_86AC_BCA6FEF8021E_.wvu.FilterData" localSheetId="3" hidden="1">'Delivery Docs Plan'!$I$1:$I$47</definedName>
    <definedName name="Z_38797761_B6E7_4EBC_86AC_BCA6FEF8021E_.wvu.FilterData" localSheetId="7" hidden="1">Estimates!$A$2:$BC$460</definedName>
    <definedName name="Z_38797761_B6E7_4EBC_86AC_BCA6FEF8021E_.wvu.FilterData" localSheetId="9" hidden="1">'Open SWPRs'!$A$1:$H$615</definedName>
    <definedName name="Z_38797761_B6E7_4EBC_86AC_BCA6FEF8021E_.wvu.FilterData" localSheetId="2" hidden="1">Plan!$BG$5:$BQ$469</definedName>
    <definedName name="Z_38797761_B6E7_4EBC_86AC_BCA6FEF8021E_.wvu.FilterData" localSheetId="6" hidden="1">'SRS Reviews'!$A$1:$S$136</definedName>
    <definedName name="Z_38797761_B6E7_4EBC_86AC_BCA6FEF8021E_.wvu.Rows" localSheetId="2" hidden="1">Plan!$489:$751</definedName>
    <definedName name="Z_38797761_B6E7_4EBC_86AC_BCA6FEF8021E_.wvu.Rows" localSheetId="4" hidden="1">'PR Matrix'!$1:$2</definedName>
    <definedName name="Z_38B7D38C_5140_482E_A9F6_CC6091B2ECAF_.wvu.FilterData" localSheetId="2" hidden="1">Plan!$A$5:$BM$468</definedName>
    <definedName name="Z_38FEF89C_225D_4D7C_A411_C6E16763EC80_.wvu.FilterData" localSheetId="2" hidden="1">Plan!$A$5:$BT$468</definedName>
    <definedName name="Z_3928074B_8047_4C6C_A98D_74F8B1A8F5DC_.wvu.FilterData" localSheetId="2" hidden="1">Plan!$A$5:$BQ$468</definedName>
    <definedName name="Z_39344E0E_2CC4_4BC6_A15E_A66B17AEE943_.wvu.Cols" localSheetId="5" hidden="1">Allocation!$L:$XFD</definedName>
    <definedName name="Z_39344E0E_2CC4_4BC6_A15E_A66B17AEE943_.wvu.Cols" localSheetId="2" hidden="1">Plan!$S:$U,Plan!$BN:$BT</definedName>
    <definedName name="Z_39344E0E_2CC4_4BC6_A15E_A66B17AEE943_.wvu.Cols" localSheetId="4" hidden="1">'PR Matrix'!$JJ:$XFD</definedName>
    <definedName name="Z_39344E0E_2CC4_4BC6_A15E_A66B17AEE943_.wvu.FilterData" localSheetId="5" hidden="1">Allocation!$A$1:$K$1</definedName>
    <definedName name="Z_39344E0E_2CC4_4BC6_A15E_A66B17AEE943_.wvu.FilterData" localSheetId="11" hidden="1">'Build Plan'!$D$3:$L$48</definedName>
    <definedName name="Z_39344E0E_2CC4_4BC6_A15E_A66B17AEE943_.wvu.FilterData" localSheetId="3" hidden="1">'Delivery Docs Plan'!$I$1:$I$47</definedName>
    <definedName name="Z_39344E0E_2CC4_4BC6_A15E_A66B17AEE943_.wvu.FilterData" localSheetId="7" hidden="1">Estimates!$A$2:$BC$460</definedName>
    <definedName name="Z_39344E0E_2CC4_4BC6_A15E_A66B17AEE943_.wvu.FilterData" localSheetId="9" hidden="1">'Open SWPRs'!$A$1:$H$615</definedName>
    <definedName name="Z_39344E0E_2CC4_4BC6_A15E_A66B17AEE943_.wvu.FilterData" localSheetId="2" hidden="1">Plan!$A$5:$BQ$469</definedName>
    <definedName name="Z_39344E0E_2CC4_4BC6_A15E_A66B17AEE943_.wvu.FilterData" localSheetId="6" hidden="1">'SRS Reviews'!$A$1:$S$136</definedName>
    <definedName name="Z_39344E0E_2CC4_4BC6_A15E_A66B17AEE943_.wvu.Rows" localSheetId="2" hidden="1">Plan!$489:$751</definedName>
    <definedName name="Z_39344E0E_2CC4_4BC6_A15E_A66B17AEE943_.wvu.Rows" localSheetId="4" hidden="1">'PR Matrix'!$1:$2</definedName>
    <definedName name="Z_39989912_1281_44D2_B801_6744D1B111EF_.wvu.FilterData" localSheetId="2" hidden="1">Plan!$A$5:$BP$474</definedName>
    <definedName name="Z_39A94987_99DC_4284_A6A9_FF2B99F38D65_.wvu.FilterData" localSheetId="2" hidden="1">Plan!$A$5:$BP$463</definedName>
    <definedName name="Z_39F495FD_E2F0_4F30_8A3B_BDFCD976E73C_.wvu.FilterData" localSheetId="2" hidden="1">Plan!$A$5:$BT$468</definedName>
    <definedName name="Z_3A4C9859_0962_4805_A04A_D6C1CF857EF9_.wvu.FilterData" localSheetId="2" hidden="1">Plan!$A$5:$BT$468</definedName>
    <definedName name="Z_3A4C9859_0962_4805_A04A_D6C1CF857EF9_.wvu.FilterData" localSheetId="4" hidden="1">'PR Matrix'!$A$16:$CE$479</definedName>
    <definedName name="Z_3AA9329A_2B27_4E68_8D37_3E33CDD9C848_.wvu.FilterData" localSheetId="2" hidden="1">Plan!$A$5:$BP$474</definedName>
    <definedName name="Z_3AA9329A_2B27_4E68_8D37_3E33CDD9C848_.wvu.FilterData" localSheetId="4" hidden="1">'PR Matrix'!#REF!</definedName>
    <definedName name="Z_3AC550DE_B4C8_4DFA_9A93_92AE56FDF64E_.wvu.FilterData" localSheetId="2" hidden="1">Plan!$A$5:$BT$468</definedName>
    <definedName name="Z_3ACD5A93_9B0E_40EA_8179_EDF0714A0F5F_.wvu.Cols" localSheetId="5" hidden="1">Allocation!$L:$XFD</definedName>
    <definedName name="Z_3ACD5A93_9B0E_40EA_8179_EDF0714A0F5F_.wvu.Cols" localSheetId="2" hidden="1">Plan!$S:$U,Plan!$BQ:$BT</definedName>
    <definedName name="Z_3ACD5A93_9B0E_40EA_8179_EDF0714A0F5F_.wvu.Cols" localSheetId="4" hidden="1">'PR Matrix'!$JJ:$XFD</definedName>
    <definedName name="Z_3ACD5A93_9B0E_40EA_8179_EDF0714A0F5F_.wvu.FilterData" localSheetId="5" hidden="1">Allocation!$A$1:$K$1</definedName>
    <definedName name="Z_3ACD5A93_9B0E_40EA_8179_EDF0714A0F5F_.wvu.FilterData" localSheetId="11" hidden="1">'Build Plan'!$D$3:$L$48</definedName>
    <definedName name="Z_3ACD5A93_9B0E_40EA_8179_EDF0714A0F5F_.wvu.FilterData" localSheetId="3" hidden="1">'Delivery Docs Plan'!$I$1:$I$47</definedName>
    <definedName name="Z_3ACD5A93_9B0E_40EA_8179_EDF0714A0F5F_.wvu.FilterData" localSheetId="7" hidden="1">Estimates!$A$2:$BC$460</definedName>
    <definedName name="Z_3ACD5A93_9B0E_40EA_8179_EDF0714A0F5F_.wvu.FilterData" localSheetId="9" hidden="1">'Open SWPRs'!$A$1:$H$615</definedName>
    <definedName name="Z_3ACD5A93_9B0E_40EA_8179_EDF0714A0F5F_.wvu.FilterData" localSheetId="2" hidden="1">Plan!$A$5:$BQ$469</definedName>
    <definedName name="Z_3ACD5A93_9B0E_40EA_8179_EDF0714A0F5F_.wvu.FilterData" localSheetId="6" hidden="1">'SRS Reviews'!$A$1:$S$136</definedName>
    <definedName name="Z_3ACD5A93_9B0E_40EA_8179_EDF0714A0F5F_.wvu.Rows" localSheetId="2" hidden="1">Plan!$489:$751</definedName>
    <definedName name="Z_3ACD5A93_9B0E_40EA_8179_EDF0714A0F5F_.wvu.Rows" localSheetId="4" hidden="1">'PR Matrix'!$1:$1</definedName>
    <definedName name="Z_3AE66A1C_70A9_4FC8_9707_1D268E1624B3_.wvu.FilterData" localSheetId="2" hidden="1">Plan!$A$5:$BP$468</definedName>
    <definedName name="Z_3AE66A1C_70A9_4FC8_9707_1D268E1624B3_.wvu.FilterData" localSheetId="4" hidden="1">'PR Matrix'!#REF!</definedName>
    <definedName name="Z_3B3220F0_5996_497E_B5A3_BC2D4A0CEDE3_.wvu.FilterData" localSheetId="2" hidden="1">Plan!$A$5:$BP$468</definedName>
    <definedName name="Z_3B999CD2_7B5B_42E6_B011_633136B66238_.wvu.FilterData" localSheetId="2" hidden="1">Plan!$A$5:$BP$463</definedName>
    <definedName name="Z_3BB02909_2A52_416C_B8C7_143D3A9EFEFB_.wvu.FilterData" localSheetId="2" hidden="1">Plan!$A$5:$BQ$468</definedName>
    <definedName name="Z_3BD5EF5D_14B3_4BD1_8414_CEACA750FB10_.wvu.FilterData" localSheetId="2" hidden="1">Plan!$A$5:$BT$468</definedName>
    <definedName name="Z_3C70DC60_51E3_4433_9E71_6E1241C25A9F_.wvu.FilterData" localSheetId="2" hidden="1">Plan!$A$5:$BP$468</definedName>
    <definedName name="Z_3C8365E3_D75C_4F76_A060_E8C2BAD187C2_.wvu.FilterData" localSheetId="2" hidden="1">Plan!$A$5:$BP$474</definedName>
    <definedName name="Z_3C8365E3_D75C_4F76_A060_E8C2BAD187C2_.wvu.FilterData" localSheetId="4" hidden="1">'PR Matrix'!#REF!</definedName>
    <definedName name="Z_3CA51D90_7329_49E9_AAB8_56DFC8E3D76D_.wvu.FilterData" localSheetId="2" hidden="1">Plan!$A$5:$BT$468</definedName>
    <definedName name="Z_3D380C78_711A_40EC_A18E_4E18B947E0D1_.wvu.FilterData" localSheetId="2" hidden="1">Plan!$A$5:$BP$463</definedName>
    <definedName name="Z_3D3FDF5F_F24D_414E_97A0_023706270E19_.wvu.FilterData" localSheetId="3" hidden="1">'Delivery Docs Plan'!$I$1:$I$47</definedName>
    <definedName name="Z_3D55DCC5_BC9E_4C79_9507_8AC8591242BF_.wvu.FilterData" localSheetId="2" hidden="1">Plan!$A$5:$BP$468</definedName>
    <definedName name="Z_3DC2DCCC_D236_47BC_BE59_1B2751C7E680_.wvu.FilterData" localSheetId="2" hidden="1">Plan!$A$5:$BT$468</definedName>
    <definedName name="Z_3DDCD42B_E93F_43C3_9CB1_6F366E75F403_.wvu.FilterData" localSheetId="2" hidden="1">Plan!$A$5:$BT$468</definedName>
    <definedName name="Z_3DEA3E10_75ED_437A_AF43_F51EE441E2C8_.wvu.FilterData" localSheetId="2" hidden="1">Plan!$A$5:$BT$468</definedName>
    <definedName name="Z_3E2F736A_5165_418D_AB0E_C83DAD40EA3A_.wvu.FilterData" localSheetId="2" hidden="1">Plan!$A$5:$BP$474</definedName>
    <definedName name="Z_3E2F736A_5165_418D_AB0E_C83DAD40EA3A_.wvu.FilterData" localSheetId="4" hidden="1">'PR Matrix'!#REF!</definedName>
    <definedName name="Z_3E36FEA3_8FB8_404E_9C23_4754492BB61B_.wvu.FilterData" localSheetId="2" hidden="1">Plan!$A$5:$BM$468</definedName>
    <definedName name="Z_3E764456_AEE8_4CDA_8811_ACFB429E64EB_.wvu.FilterData" localSheetId="2" hidden="1">Plan!$A$5:$BP$474</definedName>
    <definedName name="Z_3E94C60F_169D_4383_BACA_378507E58C29_.wvu.FilterData" localSheetId="2" hidden="1">Plan!$A$5:$BP$469</definedName>
    <definedName name="Z_3E94C60F_169D_4383_BACA_378507E58C29_.wvu.FilterData" localSheetId="4" hidden="1">'PR Matrix'!#REF!</definedName>
    <definedName name="Z_3E9C42BD_2193_4158_A7B2_E18325720D72_.wvu.FilterData" localSheetId="2" hidden="1">Plan!$A$5:$BM$468</definedName>
    <definedName name="Z_3EA64281_35EA_45D0_834A_9646A2B0A1B5_.wvu.FilterData" localSheetId="2" hidden="1">Plan!$A$5:$BP$463</definedName>
    <definedName name="Z_3EA64281_35EA_45D0_834A_9646A2B0A1B5_.wvu.FilterData" localSheetId="4" hidden="1">'PR Matrix'!#REF!</definedName>
    <definedName name="Z_3EC46F75_C023_439E_B199_4B6737D59076_.wvu.FilterData" localSheetId="2" hidden="1">Plan!$A$5:$BP$468</definedName>
    <definedName name="Z_3EC9E4DB_23FD_4076_9880_58E2F6B9D387_.wvu.FilterData" localSheetId="2" hidden="1">Plan!$A$5:$BP$474</definedName>
    <definedName name="Z_3ED6D160_38A9_49F0_9510_93D845160E2C_.wvu.FilterData" localSheetId="2" hidden="1">Plan!$A$5:$BP$463</definedName>
    <definedName name="Z_3EF43E4A_5053_4708_961B_333EFDED6F29_.wvu.FilterData" localSheetId="2" hidden="1">Plan!$A$5:$BP$463</definedName>
    <definedName name="Z_3F3ACE47_9DC7_4233_BF5E_7FBE9A195D1C_.wvu.FilterData" localSheetId="2" hidden="1">Plan!$A$5:$BT$468</definedName>
    <definedName name="Z_3F4495D7_123B_4202_A1F8_5C5BB709B385_.wvu.FilterData" localSheetId="2" hidden="1">Plan!$A$5:$BP$469</definedName>
    <definedName name="Z_3F45CF40_0F28_41A3_9541_926E7DE33938_.wvu.FilterData" localSheetId="2" hidden="1">Plan!$A$5:$BP$474</definedName>
    <definedName name="Z_3F6C9E63_477C_465E_BF7B_C145F0E5C0B4_.wvu.FilterData" localSheetId="2" hidden="1">Plan!$A$5:$BQ$469</definedName>
    <definedName name="Z_3F8D27F1_DD55_4679_809B_BD586E444E1C_.wvu.FilterData" localSheetId="3" hidden="1">'Delivery Docs Plan'!$I$1:$I$47</definedName>
    <definedName name="Z_3F9B27D8_6C20_422F_A0D6_E760D5BEAC1D_.wvu.FilterData" localSheetId="2" hidden="1">Plan!$A$5:$BM$468</definedName>
    <definedName name="Z_3FE774DB_E089_48A5_8637_F4D09B0C9FB5_.wvu.FilterData" localSheetId="2" hidden="1">Plan!$A$5:$BQ$468</definedName>
    <definedName name="Z_40AF10A1_71EC_411A_BAA7_67D73EE02E10_.wvu.FilterData" localSheetId="2" hidden="1">Plan!$A$5:$BT$468</definedName>
    <definedName name="Z_40AF10A1_71EC_411A_BAA7_67D73EE02E10_.wvu.FilterData" localSheetId="4" hidden="1">'PR Matrix'!$A$16:$CE$479</definedName>
    <definedName name="Z_417229D6_5FCF_445B_8E64_557134B4D74F_.wvu.FilterData" localSheetId="2" hidden="1">Plan!$A$5:$BP$474</definedName>
    <definedName name="Z_4227AC7E_F4CF_4A8D_8A4B_6E8772B4E196_.wvu.FilterData" localSheetId="2" hidden="1">Plan!$A$5:$BP$463</definedName>
    <definedName name="Z_4227AC7E_F4CF_4A8D_8A4B_6E8772B4E196_.wvu.FilterData" localSheetId="4" hidden="1">'PR Matrix'!#REF!</definedName>
    <definedName name="Z_426F37AE_C73C_4739_A1C7_0A2C3CFFB9F3_.wvu.FilterData" localSheetId="2" hidden="1">Plan!$A$5:$BP$463</definedName>
    <definedName name="Z_427C133F_839E_4326_B7C2_2673F22078A7_.wvu.FilterData" localSheetId="2" hidden="1">Plan!$A$5:$BP$463</definedName>
    <definedName name="Z_427C133F_839E_4326_B7C2_2673F22078A7_.wvu.FilterData" localSheetId="4" hidden="1">'PR Matrix'!#REF!</definedName>
    <definedName name="Z_427F95DC_5A48_4F05_B3F7_B0D6576A7287_.wvu.FilterData" localSheetId="2" hidden="1">Plan!$A$5:$BP$474</definedName>
    <definedName name="Z_427F95DC_5A48_4F05_B3F7_B0D6576A7287_.wvu.FilterData" localSheetId="4" hidden="1">'PR Matrix'!#REF!</definedName>
    <definedName name="Z_42D6B2AA_684C_4BB3_8939_CDD13F125017_.wvu.FilterData" localSheetId="2" hidden="1">Plan!$A$5:$BT$468</definedName>
    <definedName name="Z_42ED5030_C5DF_48AD_B760_4EE07946E3F8_.wvu.FilterData" localSheetId="2" hidden="1">Plan!$A$5:$BQ$468</definedName>
    <definedName name="Z_431FC1A9_2100_43CA_A1AE_C940B7D44DB4_.wvu.FilterData" localSheetId="2" hidden="1">Plan!$A$5:$BP$474</definedName>
    <definedName name="Z_431FC1A9_2100_43CA_A1AE_C940B7D44DB4_.wvu.FilterData" localSheetId="4" hidden="1">'PR Matrix'!#REF!</definedName>
    <definedName name="Z_43390617_16D5_426E_935F_5A0BED1147B3_.wvu.FilterData" localSheetId="2" hidden="1">Plan!$A$5:$BP$474</definedName>
    <definedName name="Z_43390617_16D5_426E_935F_5A0BED1147B3_.wvu.FilterData" localSheetId="4" hidden="1">'PR Matrix'!#REF!</definedName>
    <definedName name="Z_435D4958_C668_41A9_AECE_07661B1560AF_.wvu.FilterData" localSheetId="2" hidden="1">Plan!$A$5:$BT$468</definedName>
    <definedName name="Z_4386F7C8_3136_423B_96A8_6C6C3B8C12B1_.wvu.FilterData" localSheetId="2" hidden="1">Plan!$A$5:$BQ$469</definedName>
    <definedName name="Z_43B9DED6_0D50_40C7_BF14_B412FBF25D3C_.wvu.FilterData" localSheetId="2" hidden="1">Plan!$A$5:$BQ$469</definedName>
    <definedName name="Z_440820DD_D35F_4284_A020_75AFCB09A713_.wvu.Cols" localSheetId="5" hidden="1">Allocation!$L:$XFD</definedName>
    <definedName name="Z_440820DD_D35F_4284_A020_75AFCB09A713_.wvu.Cols" localSheetId="2" hidden="1">Plan!$S:$U,Plan!$BQ:$BT</definedName>
    <definedName name="Z_440820DD_D35F_4284_A020_75AFCB09A713_.wvu.Cols" localSheetId="4" hidden="1">'PR Matrix'!$JJ:$XFD</definedName>
    <definedName name="Z_440820DD_D35F_4284_A020_75AFCB09A713_.wvu.FilterData" localSheetId="5" hidden="1">Allocation!$A$1:$K$1</definedName>
    <definedName name="Z_440820DD_D35F_4284_A020_75AFCB09A713_.wvu.FilterData" localSheetId="7" hidden="1">Estimates!$A$2:$BC$460</definedName>
    <definedName name="Z_440820DD_D35F_4284_A020_75AFCB09A713_.wvu.FilterData" localSheetId="9" hidden="1">'Open SWPRs'!$A$1:$H$615</definedName>
    <definedName name="Z_440820DD_D35F_4284_A020_75AFCB09A713_.wvu.FilterData" localSheetId="2" hidden="1">Plan!$A$5:$BP$468</definedName>
    <definedName name="Z_440820DD_D35F_4284_A020_75AFCB09A713_.wvu.FilterData" localSheetId="4" hidden="1">'PR Matrix'!$A$16:$CE$16</definedName>
    <definedName name="Z_440820DD_D35F_4284_A020_75AFCB09A713_.wvu.FilterData" localSheetId="6" hidden="1">'SRS Reviews'!$A$1:$S$132</definedName>
    <definedName name="Z_440820DD_D35F_4284_A020_75AFCB09A713_.wvu.Rows" localSheetId="2" hidden="1">Plan!$489:$751</definedName>
    <definedName name="Z_440820DD_D35F_4284_A020_75AFCB09A713_.wvu.Rows" localSheetId="4" hidden="1">'PR Matrix'!$1:$2</definedName>
    <definedName name="Z_4431F1BE_426E_412D_9B5C_7C40B045C0D8_.wvu.FilterData" localSheetId="3" hidden="1">'Delivery Docs Plan'!$A$4:$Q$38</definedName>
    <definedName name="Z_4513F219_28F8_4E49_BC77_4374AF9C2A48_.wvu.FilterData" localSheetId="2" hidden="1">Plan!$A$5:$BP$469</definedName>
    <definedName name="Z_452D64EA_F1EE_481E_813B_19D55B970A4A_.wvu.FilterData" localSheetId="2" hidden="1">Plan!$A$5:$BP$463</definedName>
    <definedName name="Z_45354373_54A4_49DF_9E74_16E30EBC971E_.wvu.FilterData" localSheetId="2" hidden="1">Plan!$A$5:$BP$474</definedName>
    <definedName name="Z_45B5E3F5_7F3E_4BC5_BCE6_363C566DA264_.wvu.FilterData" localSheetId="2" hidden="1">Plan!$A$5:$BM$463</definedName>
    <definedName name="Z_45D73B0B_AD60_4AF1_8B00_04D7A30A562A_.wvu.FilterData" localSheetId="2" hidden="1">Plan!$BG$5:$BQ$469</definedName>
    <definedName name="Z_45E20AC6_85C2_470E_A132_3262C3A25273_.wvu.FilterData" localSheetId="2" hidden="1">Plan!$A$5:$BQ$469</definedName>
    <definedName name="Z_45E62D62_CAAA_4CE0_8B83_4043920DC7EA_.wvu.FilterData" localSheetId="2" hidden="1">Plan!$A$5:$BP$474</definedName>
    <definedName name="Z_45E62D62_CAAA_4CE0_8B83_4043920DC7EA_.wvu.FilterData" localSheetId="4" hidden="1">'PR Matrix'!#REF!</definedName>
    <definedName name="Z_462390FE_CEDA_4B3B_9FFB_5D5BAACE4F9C_.wvu.FilterData" localSheetId="2" hidden="1">Plan!$A$5:$BP$474</definedName>
    <definedName name="Z_46261CBE_04C1_4818_B605_96369F33BE55_.wvu.FilterData" localSheetId="2" hidden="1">Plan!$A$5:$BM$463</definedName>
    <definedName name="Z_4652A12A_6B44_44F6_AE1C_0ABA567DADCB_.wvu.FilterData" localSheetId="2" hidden="1">Plan!$A$5:$BM$468</definedName>
    <definedName name="Z_465885F0_5314_4FCE_B9DD_3E67469E3B13_.wvu.FilterData" localSheetId="2" hidden="1">Plan!$A$5:$BP$468</definedName>
    <definedName name="Z_465FEDEF_EC6A_4E75_ADA3_E673900727CA_.wvu.FilterData" localSheetId="2" hidden="1">Plan!$A$5:$BM$463</definedName>
    <definedName name="Z_46B23419_0165_41B2_B62F_D5383A299635_.wvu.FilterData" localSheetId="2" hidden="1">Plan!$A$5:$BM$463</definedName>
    <definedName name="Z_46DD2C74_FC13_4FA4_AB2D_57C649393DF1_.wvu.FilterData" localSheetId="2" hidden="1">Plan!$A$5:$BP$474</definedName>
    <definedName name="Z_46E3152A_33F4_4A02_8002_BB5A0D39859E_.wvu.FilterData" localSheetId="2" hidden="1">Plan!$A$5:$BQ$469</definedName>
    <definedName name="Z_46EF66EA_3A49_4F35_BC10_E55AB0D10FED_.wvu.FilterData" localSheetId="3" hidden="1">'Delivery Docs Plan'!$A$4:$Q$38</definedName>
    <definedName name="Z_46EF66EA_3A49_4F35_BC10_E55AB0D10FED_.wvu.FilterData" localSheetId="2" hidden="1">Plan!$A$5:$BT$468</definedName>
    <definedName name="Z_46F81641_2DB9_4A6C_8915_36F256D7CEAC_.wvu.FilterData" localSheetId="2" hidden="1">Plan!$A$5:$BM$468</definedName>
    <definedName name="Z_4703077B_B992_47A9_A444_3BAF67713992_.wvu.FilterData" localSheetId="2" hidden="1">Plan!$A$5:$BM$468</definedName>
    <definedName name="Z_4703077B_B992_47A9_A444_3BAF67713992_.wvu.FilterData" localSheetId="6" hidden="1">'SRS Reviews'!$A$1:$S$135</definedName>
    <definedName name="Z_473939E1_1A7A_465F_8404_A54F9A931531_.wvu.FilterData" localSheetId="2" hidden="1">Plan!$A$5:$BP$463</definedName>
    <definedName name="Z_473939E1_1A7A_465F_8404_A54F9A931531_.wvu.FilterData" localSheetId="4" hidden="1">'PR Matrix'!#REF!</definedName>
    <definedName name="Z_4752C6CA_D62D_4DAB_9CDD_3DD8FAAF1183_.wvu.FilterData" localSheetId="2" hidden="1">Plan!$A$5:$BP$468</definedName>
    <definedName name="Z_478AAB4E_D9C1_4680_9930_012413ED065E_.wvu.FilterData" localSheetId="3" hidden="1">'Delivery Docs Plan'!$A$4:$O$38</definedName>
    <definedName name="Z_478AAB4E_D9C1_4680_9930_012413ED065E_.wvu.FilterData" localSheetId="2" hidden="1">Plan!$A$5:$BQ$468</definedName>
    <definedName name="Z_478AAB4E_D9C1_4680_9930_012413ED065E_.wvu.FilterData" localSheetId="4" hidden="1">'PR Matrix'!#REF!</definedName>
    <definedName name="Z_478AAB4E_D9C1_4680_9930_012413ED065E_.wvu.FilterData" localSheetId="6" hidden="1">'SRS Reviews'!$A$1:$S$136</definedName>
    <definedName name="Z_47B07B33_8D58_4463_B258_C2390ACFA7C9_.wvu.FilterData" localSheetId="2" hidden="1">Plan!$A$5:$BP$463</definedName>
    <definedName name="Z_47B07B33_8D58_4463_B258_C2390ACFA7C9_.wvu.FilterData" localSheetId="4" hidden="1">'PR Matrix'!#REF!</definedName>
    <definedName name="Z_48519482_E020_4446_9515_925C8C3B93B7_.wvu.FilterData" localSheetId="2" hidden="1">Plan!$A$5:$BP$474</definedName>
    <definedName name="Z_48639C6D_490A_4A73_959B_DBDC201A9052_.wvu.FilterData" localSheetId="2" hidden="1">Plan!$A$5:$BP$468</definedName>
    <definedName name="Z_4864356C_2EA4_4798_837B_554A65950AB7_.wvu.Cols" localSheetId="5" hidden="1">Allocation!#REF!</definedName>
    <definedName name="Z_4864356C_2EA4_4798_837B_554A65950AB7_.wvu.Cols" localSheetId="2" hidden="1">Plan!$S:$U,Plan!#REF!</definedName>
    <definedName name="Z_4864356C_2EA4_4798_837B_554A65950AB7_.wvu.FilterData" localSheetId="5" hidden="1">Allocation!$1:$60</definedName>
    <definedName name="Z_4864356C_2EA4_4798_837B_554A65950AB7_.wvu.FilterData" localSheetId="9" hidden="1">'Open SWPRs'!$A$1:$H$615</definedName>
    <definedName name="Z_4864356C_2EA4_4798_837B_554A65950AB7_.wvu.FilterData" localSheetId="2" hidden="1">Plan!$A$5:$BP$463</definedName>
    <definedName name="Z_4864356C_2EA4_4798_837B_554A65950AB7_.wvu.FilterData" localSheetId="4" hidden="1">'PR Matrix'!#REF!</definedName>
    <definedName name="Z_4864356C_2EA4_4798_837B_554A65950AB7_.wvu.FilterData" localSheetId="6" hidden="1">'SRS Reviews'!$A$1:$S$131</definedName>
    <definedName name="Z_4864356C_2EA4_4798_837B_554A65950AB7_.wvu.Rows" localSheetId="2" hidden="1">Plan!$472:$472,Plan!$489:$751</definedName>
    <definedName name="Z_4864356C_2EA4_4798_837B_554A65950AB7_.wvu.Rows" localSheetId="4" hidden="1">'PR Matrix'!$481:$481,'PR Matrix'!$1:$2,'PR Matrix'!$480:$480</definedName>
    <definedName name="Z_48674EF3_5381_48AD_91D3_8BCB7E3ABB8F_.wvu.FilterData" localSheetId="2" hidden="1">Plan!$A$5:$BP$468</definedName>
    <definedName name="Z_48675CD8_F61C_4910_812D_D3BCB1076F7B_.wvu.FilterData" localSheetId="2" hidden="1">Plan!$A$5:$BP$463</definedName>
    <definedName name="Z_48B38795_2E41_4A7A_9DD4_C009F63C15EC_.wvu.FilterData" localSheetId="2" hidden="1">Plan!$A$5:$BM$468</definedName>
    <definedName name="Z_48C92599_7459_4199_85CA_5D6613E907B7_.wvu.FilterData" localSheetId="2" hidden="1">Plan!$A$5:$BT$468</definedName>
    <definedName name="Z_48CDC61E_8297_4761_9887_AECB6B3DC1D2_.wvu.FilterData" localSheetId="2" hidden="1">Plan!$A$5:$BP$463</definedName>
    <definedName name="Z_48CDC61E_8297_4761_9887_AECB6B3DC1D2_.wvu.FilterData" localSheetId="4" hidden="1">'PR Matrix'!#REF!</definedName>
    <definedName name="Z_492C3B52_DA83_4B19_A333_69C658C8092D_.wvu.FilterData" localSheetId="2" hidden="1">Plan!$A$5:$BP$468</definedName>
    <definedName name="Z_49343DA8_16D0_4C58_A9AA_318F0DDD5918_.wvu.FilterData" localSheetId="5" hidden="1">Allocation!$1:$60</definedName>
    <definedName name="Z_49343DA8_16D0_4C58_A9AA_318F0DDD5918_.wvu.FilterData" localSheetId="2" hidden="1">Plan!$A$5:$BP$463</definedName>
    <definedName name="Z_49343DA8_16D0_4C58_A9AA_318F0DDD5918_.wvu.FilterData" localSheetId="4" hidden="1">'PR Matrix'!#REF!</definedName>
    <definedName name="Z_4946D758_B795_43A6_9EA2_FA900B712215_.wvu.FilterData" localSheetId="2" hidden="1">Plan!$A$5:$BP$474</definedName>
    <definedName name="Z_4946D758_B795_43A6_9EA2_FA900B712215_.wvu.FilterData" localSheetId="4" hidden="1">'PR Matrix'!#REF!</definedName>
    <definedName name="Z_4974D123_B497_4BC1_9B26_C64C1BD72E34_.wvu.FilterData" localSheetId="6" hidden="1">'SRS Reviews'!$A$1:$S$133</definedName>
    <definedName name="Z_497C1451_84D8_47C9_9018_3A097438F397_.wvu.FilterData" localSheetId="2" hidden="1">Plan!$A$5:$BT$468</definedName>
    <definedName name="Z_49EB0667_855F_4A80_B69A_60CDC8E5244D_.wvu.FilterData" localSheetId="2" hidden="1">Plan!$A$5:$BP$474</definedName>
    <definedName name="Z_49F9D06E_4327_45B5_A005_CA45E3A5D29E_.wvu.FilterData" localSheetId="2" hidden="1">Plan!$A$5:$BP$463</definedName>
    <definedName name="Z_4A39FEFE_0CFB_426B_B468_0894566CADEA_.wvu.FilterData" localSheetId="2" hidden="1">Plan!$A$5:$BP$474</definedName>
    <definedName name="Z_4A3C54C6_28D7_407E_963F_685D9C439049_.wvu.FilterData" localSheetId="2" hidden="1">Plan!$A$5:$BP$474</definedName>
    <definedName name="Z_4A3C54C6_28D7_407E_963F_685D9C439049_.wvu.FilterData" localSheetId="4" hidden="1">'PR Matrix'!#REF!</definedName>
    <definedName name="Z_4A3DE358_12D8_4071_B184_FE7F80E74FCA_.wvu.FilterData" localSheetId="2" hidden="1">Plan!$A$5:$BP$474</definedName>
    <definedName name="Z_4A42900B_D83C_4758_AE84_D541D5E38D76_.wvu.FilterData" localSheetId="2" hidden="1">Plan!$A$5:$BP$463</definedName>
    <definedName name="Z_4A42CC9E_9B7C_499C_954D_D9B41031E70B_.wvu.FilterData" localSheetId="2" hidden="1">Plan!$A$5:$BP$463</definedName>
    <definedName name="Z_4A6BEFF0_E903_4CF2_8970_102174F08122_.wvu.FilterData" localSheetId="2" hidden="1">Plan!$A$5:$BP$474</definedName>
    <definedName name="Z_4AFA90C5_D039_4111_AAC2_41ECD34334DD_.wvu.FilterData" localSheetId="2" hidden="1">Plan!$A$5:$BQ$468</definedName>
    <definedName name="Z_4AFCCED4_FD73_45C2_B3DC_0C72E7CBFC89_.wvu.FilterData" localSheetId="2" hidden="1">Plan!$A$5:$BP$468</definedName>
    <definedName name="Z_4B63E7F2_2163_4942_A148_CBE6C42D4714_.wvu.FilterData" localSheetId="2" hidden="1">Plan!$A$5:$BP$468</definedName>
    <definedName name="Z_4B786375_E518_4C8E_854D_691BB84CD046_.wvu.FilterData" localSheetId="2" hidden="1">Plan!$A$5:$BT$468</definedName>
    <definedName name="Z_4BDA1CC6_10CE_4C1A_AB78_6BDBD380362C_.wvu.FilterData" localSheetId="2" hidden="1">Plan!$A$5:$BT$468</definedName>
    <definedName name="Z_4BEF1D11_420C_4DC7_AF7C_93D2F452626F_.wvu.FilterData" localSheetId="2" hidden="1">Plan!$A$5:$BT$468</definedName>
    <definedName name="Z_4C27894D_D07A_465B_B6AA_373476F0E6BA_.wvu.FilterData" localSheetId="2" hidden="1">Plan!$A$5:$BP$468</definedName>
    <definedName name="Z_4C2C1297_2DDD_40B7_BB95_DC45BCBE7280_.wvu.FilterData" localSheetId="2" hidden="1">Plan!$A$5:$BM$463</definedName>
    <definedName name="Z_4C763C2A_3058_4DCC_815A_ACBF0958461D_.wvu.FilterData" localSheetId="2" hidden="1">Plan!$A$5:$BP$463</definedName>
    <definedName name="Z_4C763C2A_3058_4DCC_815A_ACBF0958461D_.wvu.FilterData" localSheetId="4" hidden="1">'PR Matrix'!#REF!</definedName>
    <definedName name="Z_4C910842_2C9A_49B1_8859_E7171BF1B407_.wvu.Cols" localSheetId="5" hidden="1">Allocation!$L:$XFD</definedName>
    <definedName name="Z_4C910842_2C9A_49B1_8859_E7171BF1B407_.wvu.Cols" localSheetId="2" hidden="1">Plan!$S:$U</definedName>
    <definedName name="Z_4C910842_2C9A_49B1_8859_E7171BF1B407_.wvu.Cols" localSheetId="4" hidden="1">'PR Matrix'!$JJ:$XFD</definedName>
    <definedName name="Z_4C910842_2C9A_49B1_8859_E7171BF1B407_.wvu.FilterData" localSheetId="5" hidden="1">Allocation!$A$1:$K$1</definedName>
    <definedName name="Z_4C910842_2C9A_49B1_8859_E7171BF1B407_.wvu.FilterData" localSheetId="11" hidden="1">'Build Plan'!$D$3:$L$48</definedName>
    <definedName name="Z_4C910842_2C9A_49B1_8859_E7171BF1B407_.wvu.FilterData" localSheetId="3" hidden="1">'Delivery Docs Plan'!$I$1:$I$47</definedName>
    <definedName name="Z_4C910842_2C9A_49B1_8859_E7171BF1B407_.wvu.FilterData" localSheetId="7" hidden="1">Estimates!$A$2:$BC$460</definedName>
    <definedName name="Z_4C910842_2C9A_49B1_8859_E7171BF1B407_.wvu.FilterData" localSheetId="9" hidden="1">'Open SWPRs'!$A$1:$H$615</definedName>
    <definedName name="Z_4C910842_2C9A_49B1_8859_E7171BF1B407_.wvu.FilterData" localSheetId="2" hidden="1">Plan!$A$5:$BQ$469</definedName>
    <definedName name="Z_4C910842_2C9A_49B1_8859_E7171BF1B407_.wvu.FilterData" localSheetId="6" hidden="1">'SRS Reviews'!$A$1:$S$136</definedName>
    <definedName name="Z_4C910842_2C9A_49B1_8859_E7171BF1B407_.wvu.Rows" localSheetId="2" hidden="1">Plan!$489:$751</definedName>
    <definedName name="Z_4C910842_2C9A_49B1_8859_E7171BF1B407_.wvu.Rows" localSheetId="4" hidden="1">'PR Matrix'!$1:$1</definedName>
    <definedName name="Z_4C915F14_48F1_4214_9FE8_BAB2B89E0C17_.wvu.FilterData" localSheetId="2" hidden="1">Plan!$A$5:$BT$468</definedName>
    <definedName name="Z_4CB5E696_0CA5_4030_B720_FFE5C2338C6D_.wvu.FilterData" localSheetId="2" hidden="1">Plan!$A$5:$BP$463</definedName>
    <definedName name="Z_4CD1EE72_D11C_4126_B060_3BEF3AF55BB3_.wvu.FilterData" localSheetId="2" hidden="1">Plan!$A$5:$BP$468</definedName>
    <definedName name="Z_4D08A3CF_1088_461D_8FD0_F77F7A12F47A_.wvu.Cols" localSheetId="5" hidden="1">Allocation!$L:$XFD</definedName>
    <definedName name="Z_4D08A3CF_1088_461D_8FD0_F77F7A12F47A_.wvu.Cols" localSheetId="2" hidden="1">Plan!$S:$U,Plan!$BQ:$BT</definedName>
    <definedName name="Z_4D08A3CF_1088_461D_8FD0_F77F7A12F47A_.wvu.Cols" localSheetId="4" hidden="1">'PR Matrix'!$JJ:$XFD</definedName>
    <definedName name="Z_4D08A3CF_1088_461D_8FD0_F77F7A12F47A_.wvu.FilterData" localSheetId="5" hidden="1">Allocation!$A$1:$K$1</definedName>
    <definedName name="Z_4D08A3CF_1088_461D_8FD0_F77F7A12F47A_.wvu.FilterData" localSheetId="11" hidden="1">'Build Plan'!$D$3:$L$48</definedName>
    <definedName name="Z_4D08A3CF_1088_461D_8FD0_F77F7A12F47A_.wvu.FilterData" localSheetId="3" hidden="1">'Delivery Docs Plan'!$I$1:$I$47</definedName>
    <definedName name="Z_4D08A3CF_1088_461D_8FD0_F77F7A12F47A_.wvu.FilterData" localSheetId="7" hidden="1">Estimates!$A$2:$BC$460</definedName>
    <definedName name="Z_4D08A3CF_1088_461D_8FD0_F77F7A12F47A_.wvu.FilterData" localSheetId="9" hidden="1">'Open SWPRs'!$A$1:$H$615</definedName>
    <definedName name="Z_4D08A3CF_1088_461D_8FD0_F77F7A12F47A_.wvu.FilterData" localSheetId="2" hidden="1">Plan!$A$5:$BQ$469</definedName>
    <definedName name="Z_4D08A3CF_1088_461D_8FD0_F77F7A12F47A_.wvu.FilterData" localSheetId="6" hidden="1">'SRS Reviews'!$A$1:$S$136</definedName>
    <definedName name="Z_4D08A3CF_1088_461D_8FD0_F77F7A12F47A_.wvu.Rows" localSheetId="2" hidden="1">Plan!$489:$751</definedName>
    <definedName name="Z_4D08A3CF_1088_461D_8FD0_F77F7A12F47A_.wvu.Rows" localSheetId="4" hidden="1">'PR Matrix'!$1:$1</definedName>
    <definedName name="Z_4D2925A7_DBB6_43A5_94C9_65E30D282D32_.wvu.FilterData" localSheetId="2" hidden="1">Plan!$A$5:$BT$468</definedName>
    <definedName name="Z_4D2925A7_DBB6_43A5_94C9_65E30D282D32_.wvu.FilterData" localSheetId="4" hidden="1">'PR Matrix'!$A$16:$CE$479</definedName>
    <definedName name="Z_4D50E011_6BB6_4030_BA28_9B7A8BEDCAB0_.wvu.FilterData" localSheetId="2" hidden="1">Plan!$A$5:$BT$468</definedName>
    <definedName name="Z_4D54A96C_45E8_4991_B87B_005A32EE92BB_.wvu.FilterData" localSheetId="2" hidden="1">Plan!$A$5:$BP$474</definedName>
    <definedName name="Z_4D6CA396_76B4_424D_8B26_47A486B6C92C_.wvu.FilterData" localSheetId="2" hidden="1">Plan!$A$5:$BQ$468</definedName>
    <definedName name="Z_4D918E9D_9BF2_4CA7_9BA7_8761D523D577_.wvu.FilterData" localSheetId="2" hidden="1">Plan!$A$5:$BT$468</definedName>
    <definedName name="Z_4DDEBAD6_47E7_4DB9_9449_598C3A3D01CE_.wvu.FilterData" localSheetId="2" hidden="1">Plan!$A$5:$BP$468</definedName>
    <definedName name="Z_4E38BAA4_F7A0_4986_9C0B_2533153E78A8_.wvu.Cols" localSheetId="5" hidden="1">Allocation!#REF!</definedName>
    <definedName name="Z_4E38BAA4_F7A0_4986_9C0B_2533153E78A8_.wvu.Cols" localSheetId="2" hidden="1">Plan!$S:$U,Plan!#REF!</definedName>
    <definedName name="Z_4E38BAA4_F7A0_4986_9C0B_2533153E78A8_.wvu.FilterData" localSheetId="5" hidden="1">Allocation!$1:$60</definedName>
    <definedName name="Z_4E38BAA4_F7A0_4986_9C0B_2533153E78A8_.wvu.FilterData" localSheetId="9" hidden="1">'Open SWPRs'!$A$1:$H$615</definedName>
    <definedName name="Z_4E38BAA4_F7A0_4986_9C0B_2533153E78A8_.wvu.FilterData" localSheetId="2" hidden="1">Plan!$A$5:$BP$474</definedName>
    <definedName name="Z_4E38BAA4_F7A0_4986_9C0B_2533153E78A8_.wvu.FilterData" localSheetId="4" hidden="1">'PR Matrix'!#REF!</definedName>
    <definedName name="Z_4E38BAA4_F7A0_4986_9C0B_2533153E78A8_.wvu.FilterData" localSheetId="6" hidden="1">'SRS Reviews'!$A$1:$S$131</definedName>
    <definedName name="Z_4E38BAA4_F7A0_4986_9C0B_2533153E78A8_.wvu.Rows" localSheetId="2" hidden="1">Plan!$489:$751</definedName>
    <definedName name="Z_4E38BAA4_F7A0_4986_9C0B_2533153E78A8_.wvu.Rows" localSheetId="4" hidden="1">'PR Matrix'!#REF!,'PR Matrix'!$1:$2,'PR Matrix'!$480:$481</definedName>
    <definedName name="Z_4E631335_4D05_4365_9E80_8ECE8C7E3A35_.wvu.FilterData" localSheetId="2" hidden="1">Plan!$A$5:$BP$474</definedName>
    <definedName name="Z_4E796616_3F1B_4206_9288_54987A052220_.wvu.Cols" localSheetId="5" hidden="1">Allocation!#REF!</definedName>
    <definedName name="Z_4E796616_3F1B_4206_9288_54987A052220_.wvu.Cols" localSheetId="2" hidden="1">Plan!$S:$U,Plan!#REF!</definedName>
    <definedName name="Z_4E796616_3F1B_4206_9288_54987A052220_.wvu.FilterData" localSheetId="5" hidden="1">Allocation!$A$1:$K$60</definedName>
    <definedName name="Z_4E796616_3F1B_4206_9288_54987A052220_.wvu.FilterData" localSheetId="9" hidden="1">'Open SWPRs'!$A$1:$H$615</definedName>
    <definedName name="Z_4E796616_3F1B_4206_9288_54987A052220_.wvu.FilterData" localSheetId="2" hidden="1">Plan!$A$5:$BP$469</definedName>
    <definedName name="Z_4E796616_3F1B_4206_9288_54987A052220_.wvu.FilterData" localSheetId="4" hidden="1">'PR Matrix'!#REF!</definedName>
    <definedName name="Z_4E796616_3F1B_4206_9288_54987A052220_.wvu.FilterData" localSheetId="6" hidden="1">'SRS Reviews'!$A$1:$S$132</definedName>
    <definedName name="Z_4E796616_3F1B_4206_9288_54987A052220_.wvu.Rows" localSheetId="2" hidden="1">Plan!$489:$751</definedName>
    <definedName name="Z_4E796616_3F1B_4206_9288_54987A052220_.wvu.Rows" localSheetId="4" hidden="1">'PR Matrix'!$1:$2</definedName>
    <definedName name="Z_4E885249_6D8F_487C_9021_DDFD1C2B8A6E_.wvu.FilterData" localSheetId="2" hidden="1">Plan!$A$5:$BP$474</definedName>
    <definedName name="Z_4E89206D_2652_4065_91B3_FECAD1AF69D3_.wvu.FilterData" localSheetId="2" hidden="1">Plan!$A$5:$BM$463</definedName>
    <definedName name="Z_4EA7F6B2_3B62_4EAE_96E3_1C2AFBF47983_.wvu.FilterData" localSheetId="2" hidden="1">Plan!$A$5:$BT$468</definedName>
    <definedName name="Z_4EB354A1_C38D_4813_8FFE_A625C69DB778_.wvu.FilterData" localSheetId="2" hidden="1">Plan!$A$5:$BP$468</definedName>
    <definedName name="Z_4EC780CA_61CB_488E_8683_0E40CA3F2797_.wvu.FilterData" localSheetId="2" hidden="1">Plan!$A$5:$BQ$469</definedName>
    <definedName name="Z_4F067568_7EFA_4A22_AE02_9D6695769F93_.wvu.FilterData" localSheetId="2" hidden="1">Plan!$A$5:$BT$468</definedName>
    <definedName name="Z_4F0A9459_EE0C_420D_A8D6_55CD02FDC813_.wvu.FilterData" localSheetId="2" hidden="1">Plan!$A$5:$BP$468</definedName>
    <definedName name="Z_4F0A9459_EE0C_420D_A8D6_55CD02FDC813_.wvu.FilterData" localSheetId="4" hidden="1">'PR Matrix'!$A$16:$CE$479</definedName>
    <definedName name="Z_4F4C89AA_E42E_4259_A831_F91A00D00E12_.wvu.FilterData" localSheetId="2" hidden="1">Plan!$A$5:$BQ$468</definedName>
    <definedName name="Z_4F5AFAE0_41BC_4C90_88ED_5175F3768084_.wvu.FilterData" localSheetId="2" hidden="1">Plan!$A$5:$BP$474</definedName>
    <definedName name="Z_4F5BE564_0BC0_4412_BB9E_6EF029E488FB_.wvu.FilterData" localSheetId="2" hidden="1">Plan!$A$5:$BP$474</definedName>
    <definedName name="Z_4F5BE564_0BC0_4412_BB9E_6EF029E488FB_.wvu.FilterData" localSheetId="4" hidden="1">'PR Matrix'!#REF!</definedName>
    <definedName name="Z_4F8C4755_0A2F_4F4A_AB2A_BBC73047C10A_.wvu.FilterData" localSheetId="2" hidden="1">Plan!$A$5:$BT$468</definedName>
    <definedName name="Z_4F91CC6A_177C_44AE_BD3E_9ACFF52E4BB6_.wvu.Cols" localSheetId="5" hidden="1">Allocation!#REF!</definedName>
    <definedName name="Z_4F91CC6A_177C_44AE_BD3E_9ACFF52E4BB6_.wvu.Cols" localSheetId="2" hidden="1">Plan!$S:$U,Plan!#REF!</definedName>
    <definedName name="Z_4F91CC6A_177C_44AE_BD3E_9ACFF52E4BB6_.wvu.FilterData" localSheetId="5" hidden="1">Allocation!$1:$60</definedName>
    <definedName name="Z_4F91CC6A_177C_44AE_BD3E_9ACFF52E4BB6_.wvu.FilterData" localSheetId="9" hidden="1">'Open SWPRs'!$A$1:$H$615</definedName>
    <definedName name="Z_4F91CC6A_177C_44AE_BD3E_9ACFF52E4BB6_.wvu.FilterData" localSheetId="2" hidden="1">Plan!$A$5:$BP$463</definedName>
    <definedName name="Z_4F91CC6A_177C_44AE_BD3E_9ACFF52E4BB6_.wvu.FilterData" localSheetId="4" hidden="1">'PR Matrix'!#REF!</definedName>
    <definedName name="Z_4F91CC6A_177C_44AE_BD3E_9ACFF52E4BB6_.wvu.FilterData" localSheetId="6" hidden="1">'SRS Reviews'!$A$1:$S$131</definedName>
    <definedName name="Z_4F91CC6A_177C_44AE_BD3E_9ACFF52E4BB6_.wvu.Rows" localSheetId="2" hidden="1">Plan!$472:$472,Plan!$489:$751</definedName>
    <definedName name="Z_4F91CC6A_177C_44AE_BD3E_9ACFF52E4BB6_.wvu.Rows" localSheetId="4" hidden="1">'PR Matrix'!$481:$481,'PR Matrix'!$1:$2,'PR Matrix'!$480:$480</definedName>
    <definedName name="Z_4FDF3B5B_33E3_4E81_A21C_148DCDF5E565_.wvu.FilterData" localSheetId="2" hidden="1">Plan!$A$5:$BM$468</definedName>
    <definedName name="Z_4FDF3B5B_33E3_4E81_A21C_148DCDF5E565_.wvu.FilterData" localSheetId="4" hidden="1">'PR Matrix'!$A$16:$CE$479</definedName>
    <definedName name="Z_4FF9CA6C_D850_40D5_9624_7B9D25A8AB37_.wvu.FilterData" localSheetId="2" hidden="1">Plan!$A$5:$BP$474</definedName>
    <definedName name="Z_509B2731_18C8_4401_A279_EE01ECB028ED_.wvu.FilterData" localSheetId="3" hidden="1">'Delivery Docs Plan'!$A$4:$Q$38</definedName>
    <definedName name="Z_50EA5585_A590_467E_B530_19E256E24CF4_.wvu.FilterData" localSheetId="2" hidden="1">Plan!$A$5:$BP$474</definedName>
    <definedName name="Z_51286BDD_829C_44AD_B33F_BA1B629A9E8A_.wvu.FilterData" localSheetId="2" hidden="1">Plan!$A$5:$BP$468</definedName>
    <definedName name="Z_51286BDD_829C_44AD_B33F_BA1B629A9E8A_.wvu.FilterData" localSheetId="4" hidden="1">'PR Matrix'!#REF!</definedName>
    <definedName name="Z_51405BF3_54FE_432D_9048_67F343389D8D_.wvu.FilterData" localSheetId="2" hidden="1">Plan!$A$5:$BP$469</definedName>
    <definedName name="Z_5155F11D_D737_48EF_B3A2_939894B372F1_.wvu.FilterData" localSheetId="2" hidden="1">Plan!$A$5:$BM$468</definedName>
    <definedName name="Z_519FF1E7_076F_47C2_91B9_C17D2E1B6520_.wvu.Cols" localSheetId="5" hidden="1">Allocation!$L:$XFD</definedName>
    <definedName name="Z_519FF1E7_076F_47C2_91B9_C17D2E1B6520_.wvu.Cols" localSheetId="2" hidden="1">Plan!$S:$U,Plan!$AL:$AL,Plan!$AN:$AN,Plan!$BQ:$BT</definedName>
    <definedName name="Z_519FF1E7_076F_47C2_91B9_C17D2E1B6520_.wvu.Cols" localSheetId="4" hidden="1">'PR Matrix'!$JJ:$XFD</definedName>
    <definedName name="Z_519FF1E7_076F_47C2_91B9_C17D2E1B6520_.wvu.FilterData" localSheetId="5" hidden="1">Allocation!$A$1:$K$1</definedName>
    <definedName name="Z_519FF1E7_076F_47C2_91B9_C17D2E1B6520_.wvu.FilterData" localSheetId="11" hidden="1">'Build Plan'!$D$3:$L$48</definedName>
    <definedName name="Z_519FF1E7_076F_47C2_91B9_C17D2E1B6520_.wvu.FilterData" localSheetId="7" hidden="1">Estimates!$A$2:$BC$460</definedName>
    <definedName name="Z_519FF1E7_076F_47C2_91B9_C17D2E1B6520_.wvu.FilterData" localSheetId="9" hidden="1">'Open SWPRs'!$A$1:$H$615</definedName>
    <definedName name="Z_519FF1E7_076F_47C2_91B9_C17D2E1B6520_.wvu.FilterData" localSheetId="2" hidden="1">Plan!$A$5:$BT$468</definedName>
    <definedName name="Z_519FF1E7_076F_47C2_91B9_C17D2E1B6520_.wvu.FilterData" localSheetId="4" hidden="1">'PR Matrix'!$A$16:$CE$479</definedName>
    <definedName name="Z_519FF1E7_076F_47C2_91B9_C17D2E1B6520_.wvu.FilterData" localSheetId="6" hidden="1">'SRS Reviews'!$A$1:$S$135</definedName>
    <definedName name="Z_519FF1E7_076F_47C2_91B9_C17D2E1B6520_.wvu.Rows" localSheetId="2" hidden="1">Plan!$489:$751</definedName>
    <definedName name="Z_52194751_7D14_4671_9162_CB22DD94082E_.wvu.FilterData" localSheetId="2" hidden="1">Plan!$A$5:$BP$474</definedName>
    <definedName name="Z_5244A0D0_5061_4026_8517_A32558609018_.wvu.FilterData" localSheetId="2" hidden="1">Plan!$A$5:$BM$468</definedName>
    <definedName name="Z_526DD6B5_25B8_495B_86EC_9CBF2A53D380_.wvu.FilterData" localSheetId="3" hidden="1">'Delivery Docs Plan'!$I$1:$I$39</definedName>
    <definedName name="Z_52BFB20B_1790_4F43_AFE3_946090C0CB53_.wvu.FilterData" localSheetId="2" hidden="1">Plan!$A$5:$BT$468</definedName>
    <definedName name="Z_52BFB20B_1790_4F43_AFE3_946090C0CB53_.wvu.FilterData" localSheetId="6" hidden="1">'SRS Reviews'!$A$1:$S$133</definedName>
    <definedName name="Z_52D54FD2_8490_41BC_98A1_31DD1BF17446_.wvu.FilterData" localSheetId="2" hidden="1">Plan!$A$5:$BT$468</definedName>
    <definedName name="Z_531BCE03_C439_4C9B_8CD5_3BF9CD54BB03_.wvu.FilterData" localSheetId="3" hidden="1">'Delivery Docs Plan'!$I$1:$I$39</definedName>
    <definedName name="Z_539AF4BD_5942_4A2C_A571_1EACB6D0A9E2_.wvu.FilterData" localSheetId="2" hidden="1">Plan!$A$5:$BP$468</definedName>
    <definedName name="Z_53EE6521_1DA0_4220_8C46_B102E62A1A48_.wvu.FilterData" localSheetId="2" hidden="1">Plan!$A$5:$BT$468</definedName>
    <definedName name="Z_541059EB_D6EB_4608_819C_AB0045E6AF8E_.wvu.FilterData" localSheetId="2" hidden="1">Plan!$A$5:$BM$463</definedName>
    <definedName name="Z_5435B979_CD36_44F0_9662_F3B5AC1F741D_.wvu.Cols" localSheetId="5" hidden="1">Allocation!#REF!</definedName>
    <definedName name="Z_5435B979_CD36_44F0_9662_F3B5AC1F741D_.wvu.Cols" localSheetId="2" hidden="1">Plan!$S:$U,Plan!#REF!</definedName>
    <definedName name="Z_5435B979_CD36_44F0_9662_F3B5AC1F741D_.wvu.FilterData" localSheetId="5" hidden="1">Allocation!$A$1:$K$60</definedName>
    <definedName name="Z_5435B979_CD36_44F0_9662_F3B5AC1F741D_.wvu.FilterData" localSheetId="9" hidden="1">'Open SWPRs'!$A$1:$H$615</definedName>
    <definedName name="Z_5435B979_CD36_44F0_9662_F3B5AC1F741D_.wvu.FilterData" localSheetId="2" hidden="1">Plan!$A$5:$BP$469</definedName>
    <definedName name="Z_5435B979_CD36_44F0_9662_F3B5AC1F741D_.wvu.FilterData" localSheetId="4" hidden="1">'PR Matrix'!#REF!</definedName>
    <definedName name="Z_5435B979_CD36_44F0_9662_F3B5AC1F741D_.wvu.FilterData" localSheetId="6" hidden="1">'SRS Reviews'!$A$1:$S$131</definedName>
    <definedName name="Z_5435B979_CD36_44F0_9662_F3B5AC1F741D_.wvu.Rows" localSheetId="2" hidden="1">Plan!$489:$751</definedName>
    <definedName name="Z_5435B979_CD36_44F0_9662_F3B5AC1F741D_.wvu.Rows" localSheetId="4" hidden="1">'PR Matrix'!$1:$2</definedName>
    <definedName name="Z_54924775_8949_4968_84D1_8D9881AA1634_.wvu.FilterData" localSheetId="2" hidden="1">Plan!$A$5:$BT$468</definedName>
    <definedName name="Z_54924775_8949_4968_84D1_8D9881AA1634_.wvu.FilterData" localSheetId="4" hidden="1">'PR Matrix'!$A$16:$CE$479</definedName>
    <definedName name="Z_549B3366_2B79_4F53_A459_902B949ADA7D_.wvu.FilterData" localSheetId="2" hidden="1">Plan!$A$5:$BQ$469</definedName>
    <definedName name="Z_54D19016_3A45_45B4_B093_261D5FAC6740_.wvu.FilterData" localSheetId="2" hidden="1">Plan!$A$5:$BP$474</definedName>
    <definedName name="Z_550261CF_3B34_4F76_B58D_A36E99306688_.wvu.FilterData" localSheetId="2" hidden="1">Plan!$A$5:$BT$468</definedName>
    <definedName name="Z_5549AAE6_03BC_457E_966B_693D298DA294_.wvu.FilterData" localSheetId="2" hidden="1">Plan!$A$5:$BP$474</definedName>
    <definedName name="Z_55570B33_DC46_4E7F_8F82_8929FA828858_.wvu.FilterData" localSheetId="2" hidden="1">Plan!$A$5:$BP$463</definedName>
    <definedName name="Z_556592EE_6B64_4E0D_9ACA_224C45BC5B16_.wvu.FilterData" localSheetId="2" hidden="1">Plan!$A$5:$BM$468</definedName>
    <definedName name="Z_55A41591_C956_4D5B_9372_291AAACB417A_.wvu.FilterData" localSheetId="2" hidden="1">Plan!$A$5:$BP$474</definedName>
    <definedName name="Z_55F258A9_3656_464A_8209_65541A4A9294_.wvu.Cols" localSheetId="5" hidden="1">Allocation!$L:$XFD</definedName>
    <definedName name="Z_55F258A9_3656_464A_8209_65541A4A9294_.wvu.Cols" localSheetId="2" hidden="1">Plan!$S:$U,Plan!$BQ:$BT</definedName>
    <definedName name="Z_55F258A9_3656_464A_8209_65541A4A9294_.wvu.Cols" localSheetId="4" hidden="1">'PR Matrix'!$JJ:$XFD</definedName>
    <definedName name="Z_55F258A9_3656_464A_8209_65541A4A9294_.wvu.FilterData" localSheetId="5" hidden="1">Allocation!$A$1:$K$1</definedName>
    <definedName name="Z_55F258A9_3656_464A_8209_65541A4A9294_.wvu.FilterData" localSheetId="11" hidden="1">'Build Plan'!$D$3:$L$48</definedName>
    <definedName name="Z_55F258A9_3656_464A_8209_65541A4A9294_.wvu.FilterData" localSheetId="3" hidden="1">'Delivery Docs Plan'!$I$1:$I$39</definedName>
    <definedName name="Z_55F258A9_3656_464A_8209_65541A4A9294_.wvu.FilterData" localSheetId="7" hidden="1">Estimates!$A$2:$BC$460</definedName>
    <definedName name="Z_55F258A9_3656_464A_8209_65541A4A9294_.wvu.FilterData" localSheetId="9" hidden="1">'Open SWPRs'!$A$1:$H$615</definedName>
    <definedName name="Z_55F258A9_3656_464A_8209_65541A4A9294_.wvu.FilterData" localSheetId="2" hidden="1">Plan!$A$5:$BQ$469</definedName>
    <definedName name="Z_55F258A9_3656_464A_8209_65541A4A9294_.wvu.FilterData" localSheetId="6" hidden="1">'SRS Reviews'!$A$1:$S$136</definedName>
    <definedName name="Z_55F258A9_3656_464A_8209_65541A4A9294_.wvu.Rows" localSheetId="2" hidden="1">Plan!$489:$751</definedName>
    <definedName name="Z_55F258A9_3656_464A_8209_65541A4A9294_.wvu.Rows" localSheetId="4" hidden="1">'PR Matrix'!$1:$1</definedName>
    <definedName name="Z_55FF223E_4377_4AF7_B906_AC5A49F77279_.wvu.FilterData" localSheetId="2" hidden="1">Plan!$A$5:$BM$463</definedName>
    <definedName name="Z_56455AC1_5FEC_49C6_9521_1BE9E1850559_.wvu.FilterData" localSheetId="2" hidden="1">Plan!$A$5:$BQ$469</definedName>
    <definedName name="Z_564C622C_3482_41CC_AC8C_6755EB2BD6BE_.wvu.FilterData" localSheetId="2" hidden="1">Plan!$A$5:$BP$468</definedName>
    <definedName name="Z_566B33AF_E829_4F2A_9C86_135FA4AD8A97_.wvu.FilterData" localSheetId="2" hidden="1">Plan!$A$5:$BP$463</definedName>
    <definedName name="Z_56849C97_D5C4_49C3_8F44_552801EF8153_.wvu.FilterData" localSheetId="2" hidden="1">Plan!$A$5:$BQ$468</definedName>
    <definedName name="Z_56AEC6DE_EFCD_409A_B538_2236E0338482_.wvu.FilterData" localSheetId="2" hidden="1">Plan!$A$5:$BP$468</definedName>
    <definedName name="Z_56AEC6DE_EFCD_409A_B538_2236E0338482_.wvu.FilterData" localSheetId="6" hidden="1">'SRS Reviews'!$A$1:$S$134</definedName>
    <definedName name="Z_57649521_C80F_4152_95C5_6F7AE23105A2_.wvu.FilterData" localSheetId="2" hidden="1">Plan!$A$5:$BP$468</definedName>
    <definedName name="Z_5773218B_EED1_414F_AFB0_241FBD1BC324_.wvu.FilterData" localSheetId="6" hidden="1">'SRS Reviews'!$A$1:$S$134</definedName>
    <definedName name="Z_5774DF0B_F672_47D5_9B2F_6BF483C610B2_.wvu.FilterData" localSheetId="2" hidden="1">Plan!$A$5:$BP$469</definedName>
    <definedName name="Z_57F825A6_0119_443E_990E_3309DDD779E7_.wvu.FilterData" localSheetId="2" hidden="1">Plan!$A$5:$BT$468</definedName>
    <definedName name="Z_58115D85_6BA6_458B_B758_6991F6B0E913_.wvu.FilterData" localSheetId="2" hidden="1">Plan!$A$5:$BP$474</definedName>
    <definedName name="Z_5814A380_4579_430F_9B2A_FF72A904C6B0_.wvu.FilterData" localSheetId="3" hidden="1">'Delivery Docs Plan'!$A$4:$O$38</definedName>
    <definedName name="Z_582CB430_66E5_4543_96B6_A7B300F6974E_.wvu.FilterData" localSheetId="2" hidden="1">Plan!$A$5:$BQ$468</definedName>
    <definedName name="Z_582CB430_66E5_4543_96B6_A7B300F6974E_.wvu.FilterData" localSheetId="4" hidden="1">'PR Matrix'!#REF!</definedName>
    <definedName name="Z_586AF5A3_9280_4675_8B33_699C542E2584_.wvu.FilterData" localSheetId="2" hidden="1">Plan!$A$5:$BT$468</definedName>
    <definedName name="Z_586AF5A3_9280_4675_8B33_699C542E2584_.wvu.FilterData" localSheetId="6" hidden="1">'SRS Reviews'!$A$1:$S$133</definedName>
    <definedName name="Z_58984F54_7526_4C1C_8246_C900DAF8CAA4_.wvu.FilterData" localSheetId="2" hidden="1">Plan!$A$5:$BM$468</definedName>
    <definedName name="Z_58BCE746_9C8D_476E_8AE2_EDAA96A1C116_.wvu.FilterData" localSheetId="2" hidden="1">Plan!$A$5:$BQ$469</definedName>
    <definedName name="Z_58DECCB7_5DB8_4A07_AB00_3F885FE5C450_.wvu.FilterData" localSheetId="2" hidden="1">Plan!$A$5:$BQ$469</definedName>
    <definedName name="Z_58F53D53_55C9_4B93_A6D4_D4F4A966CB53_.wvu.FilterData" localSheetId="2" hidden="1">Plan!$A$5:$BT$468</definedName>
    <definedName name="Z_5945AD23_3D7A_4A2D_B834_E05CD992AB79_.wvu.FilterData" localSheetId="4" hidden="1">'PR Matrix'!#REF!</definedName>
    <definedName name="Z_598C98A1_EC5F_475F_B0E2_B66F84916B6E_.wvu.FilterData" localSheetId="2" hidden="1">Plan!$A$5:$BP$474</definedName>
    <definedName name="Z_59D2E6A6_F215_4DAB_BF16_52D28C329EDA_.wvu.FilterData" localSheetId="2" hidden="1">Plan!$A$5:$BP$474</definedName>
    <definedName name="Z_5A07F434_A62F_4FFF_8C18_3C614E92025B_.wvu.FilterData" localSheetId="2" hidden="1">Plan!$A$5:$BQ$468</definedName>
    <definedName name="Z_5A306A71_5D05_44BE_B530_CD402BA8F5EF_.wvu.FilterData" localSheetId="6" hidden="1">'SRS Reviews'!$A$1:$S$136</definedName>
    <definedName name="Z_5A51CCFB_7BE2_42AB_8A2E_79873728D7C3_.wvu.FilterData" localSheetId="2" hidden="1">Plan!$A$5:$BT$468</definedName>
    <definedName name="Z_5A56BCA2_2687_4590_9D39_EECBB6309E77_.wvu.FilterData" localSheetId="2" hidden="1">Plan!$A$5:$BT$468</definedName>
    <definedName name="Z_5A5779DB_4BA3_4AF4_AEF0_07019E9598EC_.wvu.FilterData" localSheetId="2" hidden="1">Plan!$A$5:$BP$468</definedName>
    <definedName name="Z_5A5779DB_4BA3_4AF4_AEF0_07019E9598EC_.wvu.FilterData" localSheetId="4" hidden="1">'PR Matrix'!#REF!</definedName>
    <definedName name="Z_5A5EC16E_B976_447B_8FB0_4BC7EE0E3584_.wvu.FilterData" localSheetId="2" hidden="1">Plan!$A$5:$BP$463</definedName>
    <definedName name="Z_5A714D94_55B8_4881_9C2C_1E7E82F72CD5_.wvu.FilterData" localSheetId="2" hidden="1">Plan!$A$5:$BM$463</definedName>
    <definedName name="Z_5A714D94_55B8_4881_9C2C_1E7E82F72CD5_.wvu.FilterData" localSheetId="4" hidden="1">'PR Matrix'!$A$1:$B$474</definedName>
    <definedName name="Z_5A994691_57F4_43E3_A8BB_7F058B425DB8_.wvu.FilterData" localSheetId="2" hidden="1">Plan!$A$5:$BP$474</definedName>
    <definedName name="Z_5AB45DEF_251D_4B67_8C50_B502273CFD6B_.wvu.FilterData" localSheetId="2" hidden="1">Plan!$A$5:$BM$468</definedName>
    <definedName name="Z_5AB97468_17CD_4C08_9F23_0BFEF7A1EF20_.wvu.FilterData" localSheetId="2" hidden="1">Plan!$A$5:$BT$469</definedName>
    <definedName name="Z_5AC86898_99C0_40C8_A183_7BCAFD4A38C0_.wvu.Cols" localSheetId="5" hidden="1">Allocation!$L:$XFD</definedName>
    <definedName name="Z_5AC86898_99C0_40C8_A183_7BCAFD4A38C0_.wvu.Cols" localSheetId="2" hidden="1">Plan!$S:$U,Plan!$BQ:$BT</definedName>
    <definedName name="Z_5AC86898_99C0_40C8_A183_7BCAFD4A38C0_.wvu.Cols" localSheetId="4" hidden="1">'PR Matrix'!$JJ:$XFD</definedName>
    <definedName name="Z_5AC86898_99C0_40C8_A183_7BCAFD4A38C0_.wvu.FilterData" localSheetId="5" hidden="1">Allocation!$A$1:$K$1</definedName>
    <definedName name="Z_5AC86898_99C0_40C8_A183_7BCAFD4A38C0_.wvu.FilterData" localSheetId="11" hidden="1">'Build Plan'!$D$3:$L$48</definedName>
    <definedName name="Z_5AC86898_99C0_40C8_A183_7BCAFD4A38C0_.wvu.FilterData" localSheetId="3" hidden="1">'Delivery Docs Plan'!$I$1:$I$47</definedName>
    <definedName name="Z_5AC86898_99C0_40C8_A183_7BCAFD4A38C0_.wvu.FilterData" localSheetId="7" hidden="1">Estimates!$A$2:$BC$460</definedName>
    <definedName name="Z_5AC86898_99C0_40C8_A183_7BCAFD4A38C0_.wvu.FilterData" localSheetId="9" hidden="1">'Open SWPRs'!$A$1:$H$615</definedName>
    <definedName name="Z_5AC86898_99C0_40C8_A183_7BCAFD4A38C0_.wvu.FilterData" localSheetId="2" hidden="1">Plan!$A$5:$BQ$469</definedName>
    <definedName name="Z_5AC86898_99C0_40C8_A183_7BCAFD4A38C0_.wvu.FilterData" localSheetId="6" hidden="1">'SRS Reviews'!$A$1:$S$136</definedName>
    <definedName name="Z_5AC86898_99C0_40C8_A183_7BCAFD4A38C0_.wvu.Rows" localSheetId="2" hidden="1">Plan!$489:$751</definedName>
    <definedName name="Z_5AC86898_99C0_40C8_A183_7BCAFD4A38C0_.wvu.Rows" localSheetId="4" hidden="1">'PR Matrix'!$1:$2</definedName>
    <definedName name="Z_5B263600_835E_44BD_B687_603D70FECA3D_.wvu.Cols" localSheetId="5" hidden="1">Allocation!$L:$XFD</definedName>
    <definedName name="Z_5B263600_835E_44BD_B687_603D70FECA3D_.wvu.Cols" localSheetId="2" hidden="1">Plan!$S:$U,Plan!$BQ:$BT</definedName>
    <definedName name="Z_5B263600_835E_44BD_B687_603D70FECA3D_.wvu.Cols" localSheetId="4" hidden="1">'PR Matrix'!$JJ:$XFD</definedName>
    <definedName name="Z_5B263600_835E_44BD_B687_603D70FECA3D_.wvu.FilterData" localSheetId="5" hidden="1">Allocation!$A$1:$K$1</definedName>
    <definedName name="Z_5B263600_835E_44BD_B687_603D70FECA3D_.wvu.FilterData" localSheetId="7" hidden="1">Estimates!$A$2:$BC$460</definedName>
    <definedName name="Z_5B263600_835E_44BD_B687_603D70FECA3D_.wvu.FilterData" localSheetId="9" hidden="1">'Open SWPRs'!$A$1:$H$615</definedName>
    <definedName name="Z_5B263600_835E_44BD_B687_603D70FECA3D_.wvu.FilterData" localSheetId="2" hidden="1">Plan!$A$5:$BP$468</definedName>
    <definedName name="Z_5B263600_835E_44BD_B687_603D70FECA3D_.wvu.FilterData" localSheetId="4" hidden="1">'PR Matrix'!$A$16:$CE$16</definedName>
    <definedName name="Z_5B263600_835E_44BD_B687_603D70FECA3D_.wvu.FilterData" localSheetId="6" hidden="1">'SRS Reviews'!$A$1:$S$132</definedName>
    <definedName name="Z_5B263600_835E_44BD_B687_603D70FECA3D_.wvu.Rows" localSheetId="2" hidden="1">Plan!$489:$751</definedName>
    <definedName name="Z_5B263600_835E_44BD_B687_603D70FECA3D_.wvu.Rows" localSheetId="4" hidden="1">'PR Matrix'!$1:$2</definedName>
    <definedName name="Z_5B5C7415_F7F7_4C2A_8E73_5242C3E1533D_.wvu.FilterData" localSheetId="2" hidden="1">Plan!$A$5:$BP$474</definedName>
    <definedName name="Z_5C40451B_8D4D_404E_8107_1B94ED415D62_.wvu.FilterData" localSheetId="2" hidden="1">Plan!$A$5:$BM$468</definedName>
    <definedName name="Z_5C5C921B_ED82_40B5_B941_F176E6D1160C_.wvu.FilterData" localSheetId="3" hidden="1">'Delivery Docs Plan'!$I$1:$I$39</definedName>
    <definedName name="Z_5C6CE17F_F023_4EC5_A87F_ED2855EC0438_.wvu.FilterData" localSheetId="2" hidden="1">Plan!$A$5:$BP$469</definedName>
    <definedName name="Z_5C6DC413_8DEB_42FE_95F8_A586BFBC041D_.wvu.FilterData" localSheetId="2" hidden="1">Plan!$A$5:$BP$463</definedName>
    <definedName name="Z_5D419EC4_CFD0_4CFC_B108_58052255BEDF_.wvu.FilterData" localSheetId="2" hidden="1">Plan!$A$5:$BP$468</definedName>
    <definedName name="Z_5D4C6655_5D8F_47AE_9946_7C0BE0573BC0_.wvu.FilterData" localSheetId="2" hidden="1">Plan!$A$5:$BT$468</definedName>
    <definedName name="Z_5DABD3DD_3B7F_4D0A_8278_3CABF5A7C879_.wvu.Cols" localSheetId="5" hidden="1">Allocation!#REF!</definedName>
    <definedName name="Z_5DABD3DD_3B7F_4D0A_8278_3CABF5A7C879_.wvu.Cols" localSheetId="2" hidden="1">Plan!$S:$U,Plan!#REF!</definedName>
    <definedName name="Z_5DABD3DD_3B7F_4D0A_8278_3CABF5A7C879_.wvu.FilterData" localSheetId="5" hidden="1">Allocation!$1:$60</definedName>
    <definedName name="Z_5DABD3DD_3B7F_4D0A_8278_3CABF5A7C879_.wvu.FilterData" localSheetId="9" hidden="1">'Open SWPRs'!$A$1:$H$615</definedName>
    <definedName name="Z_5DABD3DD_3B7F_4D0A_8278_3CABF5A7C879_.wvu.FilterData" localSheetId="2" hidden="1">Plan!$A$5:$BP$463</definedName>
    <definedName name="Z_5DABD3DD_3B7F_4D0A_8278_3CABF5A7C879_.wvu.FilterData" localSheetId="4" hidden="1">'PR Matrix'!#REF!</definedName>
    <definedName name="Z_5DABD3DD_3B7F_4D0A_8278_3CABF5A7C879_.wvu.FilterData" localSheetId="6" hidden="1">'SRS Reviews'!$A$1:$S$131</definedName>
    <definedName name="Z_5DABD3DD_3B7F_4D0A_8278_3CABF5A7C879_.wvu.Rows" localSheetId="2" hidden="1">Plan!$472:$472,Plan!$489:$751</definedName>
    <definedName name="Z_5DABD3DD_3B7F_4D0A_8278_3CABF5A7C879_.wvu.Rows" localSheetId="4" hidden="1">'PR Matrix'!$481:$481,'PR Matrix'!$1:$2,'PR Matrix'!$480:$480</definedName>
    <definedName name="Z_5DC52079_D56B_4051_B322_996AB6FD6627_.wvu.FilterData" localSheetId="7" hidden="1">Estimates!$A$2:$BC$460</definedName>
    <definedName name="Z_5DC52079_D56B_4051_B322_996AB6FD6627_.wvu.FilterData" localSheetId="2" hidden="1">Plan!$A$5:$BM$468</definedName>
    <definedName name="Z_5DC52079_D56B_4051_B322_996AB6FD6627_.wvu.FilterData" localSheetId="4" hidden="1">'PR Matrix'!$A$16:$CE$479</definedName>
    <definedName name="Z_5DDBA3CB_DF59_41F1_AD45_C2D0C9A2214A_.wvu.FilterData" localSheetId="2" hidden="1">Plan!$A$5:$BT$468</definedName>
    <definedName name="Z_5DE28BEC_A4C1_41C8_8FA7_44F00D46B32F_.wvu.FilterData" localSheetId="2" hidden="1">Plan!$A$5:$BP$463</definedName>
    <definedName name="Z_5DE28BEC_A4C1_41C8_8FA7_44F00D46B32F_.wvu.FilterData" localSheetId="4" hidden="1">'PR Matrix'!#REF!</definedName>
    <definedName name="Z_5DF3FA07_6269_461C_9572_060F6DECF88D_.wvu.FilterData" localSheetId="2" hidden="1">Plan!$A$5:$BP$468</definedName>
    <definedName name="Z_5DF54D7D_BE19_4E4B_922F_D940B89CBB83_.wvu.FilterData" localSheetId="2" hidden="1">Plan!$A$5:$BP$469</definedName>
    <definedName name="Z_5E00ADD5_B955_4FF6_92FB_FAFA42DFB29F_.wvu.FilterData" localSheetId="4" hidden="1">'PR Matrix'!#REF!</definedName>
    <definedName name="Z_5E25F4F8_5FE3_42B2_80C1_BEE1B462399D_.wvu.FilterData" localSheetId="2" hidden="1">Plan!$A$5:$BP$463</definedName>
    <definedName name="Z_5E3473A7_FE15_47E0_9292_0D0A9C405C91_.wvu.FilterData" localSheetId="2" hidden="1">Plan!$A$5:$BP$468</definedName>
    <definedName name="Z_5E542130_84F5_4D01_8936_E1196634C41B_.wvu.FilterData" localSheetId="2" hidden="1">Plan!$A$5:$BP$474</definedName>
    <definedName name="Z_5E542130_84F5_4D01_8936_E1196634C41B_.wvu.FilterData" localSheetId="4" hidden="1">'PR Matrix'!#REF!</definedName>
    <definedName name="Z_5E78567D_EC7C_4F16_8C3F_3E6CBCE8440F_.wvu.FilterData" localSheetId="2" hidden="1">Plan!$A$5:$BP$469</definedName>
    <definedName name="Z_5ED89129_2F7F_4883_BB96_5381DA9FCB47_.wvu.FilterData" localSheetId="2" hidden="1">Plan!$A$5:$BT$468</definedName>
    <definedName name="Z_5EF5F194_F5A3_4AFD_B389_DFD4C5FA2F47_.wvu.FilterData" localSheetId="2" hidden="1">Plan!$A$5:$BQ$468</definedName>
    <definedName name="Z_5F40B0BC_E2C3_4E05_A6C7_2AF1DE70B396_.wvu.FilterData" localSheetId="2" hidden="1">Plan!$A$5:$BP$463</definedName>
    <definedName name="Z_5FC0F3EF_73A0_4920_B536_381E8C1C3AED_.wvu.FilterData" localSheetId="6" hidden="1">'SRS Reviews'!$A$1:$S$135</definedName>
    <definedName name="Z_5FC4FD98_F9BA_4596_A941_DD40DA687714_.wvu.FilterData" localSheetId="2" hidden="1">Plan!$A$5:$BT$468</definedName>
    <definedName name="Z_5FC5704A_2255_446E_A5A5_D81B690EA0DA_.wvu.FilterData" localSheetId="2" hidden="1">Plan!$A$5:$BP$463</definedName>
    <definedName name="Z_60508CBD_16CD_412D_A966_8B2BEA6F494A_.wvu.FilterData" localSheetId="2" hidden="1">Plan!$A$5:$BT$468</definedName>
    <definedName name="Z_60770A02_9133_4F74_A5F8_9557E6164289_.wvu.FilterData" localSheetId="2" hidden="1">Plan!$A$5:$BT$468</definedName>
    <definedName name="Z_6077ED26_F3BC_485F_BCB6_C38FEEDC0628_.wvu.FilterData" localSheetId="2" hidden="1">Plan!$A$5:$BP$468</definedName>
    <definedName name="Z_607CCD9B_4659_4BD7_A174_E12C78E5291C_.wvu.Cols" localSheetId="5" hidden="1">Allocation!#REF!</definedName>
    <definedName name="Z_607CCD9B_4659_4BD7_A174_E12C78E5291C_.wvu.Cols" localSheetId="2" hidden="1">Plan!$S:$U,Plan!#REF!</definedName>
    <definedName name="Z_607CCD9B_4659_4BD7_A174_E12C78E5291C_.wvu.FilterData" localSheetId="5" hidden="1">Allocation!$A$1:$K$60</definedName>
    <definedName name="Z_607CCD9B_4659_4BD7_A174_E12C78E5291C_.wvu.FilterData" localSheetId="9" hidden="1">'Open SWPRs'!$A$1:$H$615</definedName>
    <definedName name="Z_607CCD9B_4659_4BD7_A174_E12C78E5291C_.wvu.FilterData" localSheetId="2" hidden="1">Plan!$A$5:$BP$463</definedName>
    <definedName name="Z_607CCD9B_4659_4BD7_A174_E12C78E5291C_.wvu.FilterData" localSheetId="4" hidden="1">'PR Matrix'!#REF!</definedName>
    <definedName name="Z_607CCD9B_4659_4BD7_A174_E12C78E5291C_.wvu.FilterData" localSheetId="6" hidden="1">'SRS Reviews'!$A$1:$S$132</definedName>
    <definedName name="Z_607CCD9B_4659_4BD7_A174_E12C78E5291C_.wvu.Rows" localSheetId="2" hidden="1">Plan!$489:$751</definedName>
    <definedName name="Z_607CCD9B_4659_4BD7_A174_E12C78E5291C_.wvu.Rows" localSheetId="4" hidden="1">'PR Matrix'!$1:$2</definedName>
    <definedName name="Z_609D8B3D_AB0B_4022_BCCE_AE70C341511B_.wvu.FilterData" localSheetId="2" hidden="1">Plan!$A$5:$BT$468</definedName>
    <definedName name="Z_60B748C3_AAC3_4D98_A175_6EE43AAAAEB3_.wvu.FilterData" localSheetId="2" hidden="1">Plan!$A$5:$BT$468</definedName>
    <definedName name="Z_60C2E1C3_9EB1_4327_BE88_D6FC776F1C1A_.wvu.FilterData" localSheetId="4" hidden="1">'PR Matrix'!#REF!</definedName>
    <definedName name="Z_6152DE48_7747_496F_9676_4EC8CE423DE8_.wvu.FilterData" localSheetId="2" hidden="1">Plan!$A$5:$BT$468</definedName>
    <definedName name="Z_6152DE48_7747_496F_9676_4EC8CE423DE8_.wvu.FilterData" localSheetId="4" hidden="1">'PR Matrix'!$A$16:$CE$479</definedName>
    <definedName name="Z_6152DE48_7747_496F_9676_4EC8CE423DE8_.wvu.FilterData" localSheetId="6" hidden="1">'SRS Reviews'!$A$1:$S$133</definedName>
    <definedName name="Z_617E4CA5_AE80_4724_A7D2_C40BD0F835A7_.wvu.FilterData" localSheetId="2" hidden="1">Plan!$A$5:$BM$463</definedName>
    <definedName name="Z_617E4CA5_AE80_4724_A7D2_C40BD0F835A7_.wvu.FilterData" localSheetId="4" hidden="1">'PR Matrix'!$A$1:$B$474</definedName>
    <definedName name="Z_61BD1064_0A59_4760_BEB1_12E4E373310F_.wvu.FilterData" localSheetId="2" hidden="1">Plan!$A$5:$BP$463</definedName>
    <definedName name="Z_61D02FCA_5E1A_482E_97A6_B71952073EBD_.wvu.FilterData" localSheetId="2" hidden="1">Plan!$A$5:$BT$468</definedName>
    <definedName name="Z_61E50662_FB89_4B06_AFC2_3C0A71FE7751_.wvu.FilterData" localSheetId="2" hidden="1">Plan!$A$5:$BP$463</definedName>
    <definedName name="Z_61E50662_FB89_4B06_AFC2_3C0A71FE7751_.wvu.FilterData" localSheetId="4" hidden="1">'PR Matrix'!#REF!</definedName>
    <definedName name="Z_622ABF30_854C_4F6E_AB61_557AD58BBDE1_.wvu.FilterData" localSheetId="2" hidden="1">Plan!$A$5:$BT$468</definedName>
    <definedName name="Z_6238196C_34BD_4C92_986D_88D6324AF7EC_.wvu.FilterData" localSheetId="2" hidden="1">Plan!$A$5:$BM$463</definedName>
    <definedName name="Z_6238196C_34BD_4C92_986D_88D6324AF7EC_.wvu.FilterData" localSheetId="6" hidden="1">'SRS Reviews'!$A$1:$S$131</definedName>
    <definedName name="Z_62DF6E0B_A176_4D46_BA23_EAE58DAAF303_.wvu.FilterData" localSheetId="2" hidden="1">Plan!$A$5:$BP$463</definedName>
    <definedName name="Z_62E14A7F_AF0A_4588_A9D2_4A54FA7A8DDC_.wvu.FilterData" localSheetId="2" hidden="1">Plan!$A$5:$BM$463</definedName>
    <definedName name="Z_62EC8F2C_5FD4_42FB_B19D_7AC94356F9B4_.wvu.FilterData" localSheetId="2" hidden="1">Plan!$A$5:$BP$463</definedName>
    <definedName name="Z_62F1C4B8_6949_46ED_BFAD_22CADB5399E7_.wvu.FilterData" localSheetId="2" hidden="1">Plan!$A$5:$BT$468</definedName>
    <definedName name="Z_6325DC3F_4EC5_4051_9ED7_21BB43CD98FD_.wvu.FilterData" localSheetId="2" hidden="1">Plan!$A$5:$BP$474</definedName>
    <definedName name="Z_6325DC3F_4EC5_4051_9ED7_21BB43CD98FD_.wvu.FilterData" localSheetId="4" hidden="1">'PR Matrix'!#REF!</definedName>
    <definedName name="Z_6326884C_461D_423F_94F0_4B7167504643_.wvu.FilterData" localSheetId="2" hidden="1">Plan!$A$5:$BM$463</definedName>
    <definedName name="Z_632D1566_DF2D_43BB_9FF6_E8D7BDE60CB1_.wvu.FilterData" localSheetId="2" hidden="1">Plan!$A$5:$BM$463</definedName>
    <definedName name="Z_635A50A0_79DA_43F9_946B_54F6A4DDE094_.wvu.FilterData" localSheetId="2" hidden="1">Plan!$A$5:$BP$474</definedName>
    <definedName name="Z_636A984A_57AB_4B7F_B016_9F8DDCD805AE_.wvu.FilterData" localSheetId="2" hidden="1">Plan!$A$5:$BP$474</definedName>
    <definedName name="Z_637AAC6F_7B26_4CF3_9591_0795A24D70B8_.wvu.FilterData" localSheetId="2" hidden="1">Plan!$A$5:$BP$469</definedName>
    <definedName name="Z_637F147C_71A6_4798_A235_CB6B09E3543F_.wvu.FilterData" localSheetId="2" hidden="1">Plan!$A$5:$BM$463</definedName>
    <definedName name="Z_63ABC05D_08A9_49D6_BD97_86CE99040B6E_.wvu.FilterData" localSheetId="2" hidden="1">Plan!$A$5:$BP$463</definedName>
    <definedName name="Z_64273C63_F6F8_49D4_9728_607F0A73813E_.wvu.FilterData" localSheetId="2" hidden="1">Plan!$A$5:$BM$463</definedName>
    <definedName name="Z_64334FA6_E2F6_480A_8911_C9B11933D484_.wvu.FilterData" localSheetId="2" hidden="1">Plan!$A$5:$BP$474</definedName>
    <definedName name="Z_64334FA6_E2F6_480A_8911_C9B11933D484_.wvu.FilterData" localSheetId="4" hidden="1">'PR Matrix'!#REF!</definedName>
    <definedName name="Z_647335E6_581D_4190_893B_45B0244C3252_.wvu.FilterData" localSheetId="2" hidden="1">Plan!$A$5:$BT$468</definedName>
    <definedName name="Z_648F8571_683E_43A6_9ED0_35352D98E497_.wvu.FilterData" localSheetId="2" hidden="1">Plan!$A$5:$BP$468</definedName>
    <definedName name="Z_64940058_9AA1_44B7_9196_EE1AA3D8C0BE_.wvu.FilterData" localSheetId="2" hidden="1">Plan!$A$5:$BT$468</definedName>
    <definedName name="Z_64C6C47A_AA7D_4C1B_B8C2_7AC693E2056D_.wvu.FilterData" localSheetId="2" hidden="1">Plan!$A$5:$BT$468</definedName>
    <definedName name="Z_64C7E504_D03C_4774_8DBB_6430FD596F2E_.wvu.FilterData" localSheetId="2" hidden="1">Plan!$A$5:$BT$468</definedName>
    <definedName name="Z_64C7E504_D03C_4774_8DBB_6430FD596F2E_.wvu.FilterData" localSheetId="4" hidden="1">'PR Matrix'!#REF!</definedName>
    <definedName name="Z_65101CB3_0E02_46F0_B1EE_52DCAE5E03A2_.wvu.FilterData" localSheetId="2" hidden="1">Plan!$A$5:$BP$469</definedName>
    <definedName name="Z_65276B9F_B345_456D_8138_552761283A38_.wvu.FilterData" localSheetId="2" hidden="1">Plan!$A$5:$BP$474</definedName>
    <definedName name="Z_653F5373_3423_4857_B839_026BFFD3E0C5_.wvu.Cols" localSheetId="5" hidden="1">Allocation!#REF!</definedName>
    <definedName name="Z_653F5373_3423_4857_B839_026BFFD3E0C5_.wvu.Cols" localSheetId="2" hidden="1">Plan!$S:$U,Plan!#REF!</definedName>
    <definedName name="Z_653F5373_3423_4857_B839_026BFFD3E0C5_.wvu.FilterData" localSheetId="5" hidden="1">Allocation!$A$1:$K$60</definedName>
    <definedName name="Z_653F5373_3423_4857_B839_026BFFD3E0C5_.wvu.FilterData" localSheetId="7" hidden="1">Estimates!$A$2:$AR$460</definedName>
    <definedName name="Z_653F5373_3423_4857_B839_026BFFD3E0C5_.wvu.FilterData" localSheetId="9" hidden="1">'Open SWPRs'!$A$1:$H$615</definedName>
    <definedName name="Z_653F5373_3423_4857_B839_026BFFD3E0C5_.wvu.FilterData" localSheetId="2" hidden="1">Plan!$A$5:$BP$468</definedName>
    <definedName name="Z_653F5373_3423_4857_B839_026BFFD3E0C5_.wvu.FilterData" localSheetId="4" hidden="1">'PR Matrix'!#REF!</definedName>
    <definedName name="Z_653F5373_3423_4857_B839_026BFFD3E0C5_.wvu.FilterData" localSheetId="6" hidden="1">'SRS Reviews'!$A$1:$S$132</definedName>
    <definedName name="Z_653F5373_3423_4857_B839_026BFFD3E0C5_.wvu.Rows" localSheetId="2" hidden="1">Plan!$489:$751</definedName>
    <definedName name="Z_653F5373_3423_4857_B839_026BFFD3E0C5_.wvu.Rows" localSheetId="4" hidden="1">'PR Matrix'!$1:$2</definedName>
    <definedName name="Z_6568F72F_D597_4229_B333_125FDE9654F7_.wvu.Cols" localSheetId="5" hidden="1">Allocation!$L:$XFD</definedName>
    <definedName name="Z_6568F72F_D597_4229_B333_125FDE9654F7_.wvu.Cols" localSheetId="2" hidden="1">Plan!$S:$U,Plan!$BQ:$BT</definedName>
    <definedName name="Z_6568F72F_D597_4229_B333_125FDE9654F7_.wvu.Cols" localSheetId="4" hidden="1">'PR Matrix'!$JJ:$XFD</definedName>
    <definedName name="Z_6568F72F_D597_4229_B333_125FDE9654F7_.wvu.FilterData" localSheetId="5" hidden="1">Allocation!$A$1:$K$1</definedName>
    <definedName name="Z_6568F72F_D597_4229_B333_125FDE9654F7_.wvu.FilterData" localSheetId="7" hidden="1">Estimates!$A$2:$BC$460</definedName>
    <definedName name="Z_6568F72F_D597_4229_B333_125FDE9654F7_.wvu.FilterData" localSheetId="9" hidden="1">'Open SWPRs'!$A$1:$H$615</definedName>
    <definedName name="Z_6568F72F_D597_4229_B333_125FDE9654F7_.wvu.FilterData" localSheetId="2" hidden="1">Plan!$A$5:$BP$468</definedName>
    <definedName name="Z_6568F72F_D597_4229_B333_125FDE9654F7_.wvu.FilterData" localSheetId="4" hidden="1">'PR Matrix'!$A$16:$CE$16</definedName>
    <definedName name="Z_6568F72F_D597_4229_B333_125FDE9654F7_.wvu.FilterData" localSheetId="6" hidden="1">'SRS Reviews'!$A$1:$S$132</definedName>
    <definedName name="Z_6568F72F_D597_4229_B333_125FDE9654F7_.wvu.Rows" localSheetId="2" hidden="1">Plan!$489:$751</definedName>
    <definedName name="Z_6568F72F_D597_4229_B333_125FDE9654F7_.wvu.Rows" localSheetId="4" hidden="1">'PR Matrix'!$1:$2</definedName>
    <definedName name="Z_657D47A5_9249_48D3_8BE7_BCEA98DACC55_.wvu.FilterData" localSheetId="6" hidden="1">'SRS Reviews'!$A$1:$S$132</definedName>
    <definedName name="Z_661D5BC6_0B8A_4E8F_8FE7_9E6DA7834524_.wvu.FilterData" localSheetId="2" hidden="1">Plan!$A$5:$BM$463</definedName>
    <definedName name="Z_6629E3EF_A42B_4FA6_AC13_B151CDA2BA12_.wvu.FilterData" localSheetId="6" hidden="1">'SRS Reviews'!$A$1:$S$133</definedName>
    <definedName name="Z_66315F19_82DA_4931_BB2C_D24330256B7D_.wvu.FilterData" localSheetId="2" hidden="1">Plan!$A$5:$BP$474</definedName>
    <definedName name="Z_66315F19_82DA_4931_BB2C_D24330256B7D_.wvu.FilterData" localSheetId="4" hidden="1">'PR Matrix'!#REF!</definedName>
    <definedName name="Z_6631E828_641D_41BC_9123_575C18BF0CFB_.wvu.FilterData" localSheetId="2" hidden="1">Plan!$A$5:$BT$468</definedName>
    <definedName name="Z_663BF840_42F7_4261_A590_D86C08D8A00F_.wvu.FilterData" localSheetId="2" hidden="1">Plan!$A$5:$BT$468</definedName>
    <definedName name="Z_66EA071A_7133_44CB_B86F_998D9D0FB057_.wvu.FilterData" localSheetId="2" hidden="1">Plan!$A$5:$BP$463</definedName>
    <definedName name="Z_670F6DCC_0446_40F4_AEFF_A66F494EEECD_.wvu.FilterData" localSheetId="2" hidden="1">Plan!$A$5:$BP$474</definedName>
    <definedName name="Z_67A1899E_289E_4A40_B901_3E84BAE6BF21_.wvu.FilterData" localSheetId="2" hidden="1">Plan!$A$5:$BP$468</definedName>
    <definedName name="Z_681CFBB1_7A30_4B22_A46A_9096015209CD_.wvu.FilterData" localSheetId="2" hidden="1">Plan!$A$5:$BM$463</definedName>
    <definedName name="Z_683862E0_555C_47CA_851F_33CB0ABF31F7_.wvu.FilterData" localSheetId="2" hidden="1">Plan!$A$5:$BP$463</definedName>
    <definedName name="Z_687DB029_EEF8_404A_B87C_C3F3596D9832_.wvu.FilterData" localSheetId="2" hidden="1">Plan!$A$5:$BM$468</definedName>
    <definedName name="Z_688044EB_2BD6_4F3D_BC8E_8E8C65CCCC5F_.wvu.FilterData" localSheetId="4" hidden="1">'PR Matrix'!#REF!</definedName>
    <definedName name="Z_68C44FD9_DDAC_42CD_A6C2_625827FF273C_.wvu.FilterData" localSheetId="2" hidden="1">Plan!$A$5:$BT$468</definedName>
    <definedName name="Z_68D80BAD_A97A_4503_AF67_07D81CDF6142_.wvu.FilterData" localSheetId="2" hidden="1">Plan!$A$5:$BT$468</definedName>
    <definedName name="Z_68D80BAD_A97A_4503_AF67_07D81CDF6142_.wvu.FilterData" localSheetId="6" hidden="1">'SRS Reviews'!$A$1:$S$135</definedName>
    <definedName name="Z_69505CFC_07D4_422D_B76A_6ADF7E86CFF3_.wvu.FilterData" localSheetId="2" hidden="1">Plan!$A$5:$BM$463</definedName>
    <definedName name="Z_69C0107E_1373_4F35_B7EA_EFD631F28EF4_.wvu.FilterData" localSheetId="2" hidden="1">Plan!$A$5:$BP$468</definedName>
    <definedName name="Z_69C02E53_CA84_4A9B_916E_C1EFD73B00D0_.wvu.FilterData" localSheetId="2" hidden="1">Plan!$A$5:$BT$468</definedName>
    <definedName name="Z_6A1D5235_9054_4E25_9DFC_B2AEC5F633A9_.wvu.FilterData" localSheetId="2" hidden="1">Plan!$A$5:$BM$463</definedName>
    <definedName name="Z_6A23DE0D_96C1_4D89_808B_A8B5A7934FDF_.wvu.FilterData" localSheetId="2" hidden="1">Plan!$A$5:$BP$474</definedName>
    <definedName name="Z_6A2C8A8A_75D8_4D73_84DC_BE8F13E1924E_.wvu.FilterData" localSheetId="2" hidden="1">Plan!$A$5:$BT$468</definedName>
    <definedName name="Z_6A8BB371_BF66_444A_8238_75879CF2571C_.wvu.FilterData" localSheetId="2" hidden="1">Plan!$A$5:$BP$468</definedName>
    <definedName name="Z_6A8FF6DC_9CDC_4E34_B094_342AE409C92D_.wvu.FilterData" localSheetId="2" hidden="1">Plan!$A$5:$BM$468</definedName>
    <definedName name="Z_6A9ED698_118A_4F1A_A4D3_84BFD944BD9A_.wvu.FilterData" localSheetId="6" hidden="1">'SRS Reviews'!$A$1:$S$135</definedName>
    <definedName name="Z_6AA3B939_A02A_4E1F_9CE9_E721DD2C544F_.wvu.FilterData" localSheetId="2" hidden="1">Plan!$A$5:$BP$468</definedName>
    <definedName name="Z_6ADEA7EA_6706_41E5_B148_AFFD2D27D5C3_.wvu.FilterData" localSheetId="2" hidden="1">Plan!$A$5:$BP$468</definedName>
    <definedName name="Z_6AEB6449_12F1_4A85_AADF_1CAA60C1A582_.wvu.FilterData" localSheetId="2" hidden="1">Plan!$A$5:$BM$463</definedName>
    <definedName name="Z_6AEDF2F0_1AEA_4F80_BF56_A861B32A9643_.wvu.FilterData" localSheetId="2" hidden="1">Plan!$A$5:$BP$463</definedName>
    <definedName name="Z_6B140807_58E4_4E75_9E1E_6EA8BAB39844_.wvu.FilterData" localSheetId="2" hidden="1">Plan!$A$5:$BQ$468</definedName>
    <definedName name="Z_6B666B14_CF9C_4C15_8B99_429FF208C434_.wvu.FilterData" localSheetId="2" hidden="1">Plan!$A$5:$BQ$469</definedName>
    <definedName name="Z_6BC8B1EA_77E6_4B5F_9C27_B2D17AD5E0DA_.wvu.FilterData" localSheetId="2" hidden="1">Plan!$A$5:$BP$468</definedName>
    <definedName name="Z_6BC99B38_F913_4284_B7D0_0BCDFFA7017C_.wvu.FilterData" localSheetId="2" hidden="1">Plan!$A$5:$BP$468</definedName>
    <definedName name="Z_6BCFD33D_28E0_4DD3_AF6B_598F25D48BD1_.wvu.FilterData" localSheetId="2" hidden="1">Plan!$A$5:$BT$469</definedName>
    <definedName name="Z_6BCFD33D_28E0_4DD3_AF6B_598F25D48BD1_.wvu.FilterData" localSheetId="4" hidden="1">'PR Matrix'!$A$16:$CE$479</definedName>
    <definedName name="Z_6BD6A069_6D2A_4A86_9116_0C9A998D8802_.wvu.FilterData" localSheetId="2" hidden="1">Plan!$A$5:$BP$463</definedName>
    <definedName name="Z_6BD6A069_6D2A_4A86_9116_0C9A998D8802_.wvu.FilterData" localSheetId="4" hidden="1">'PR Matrix'!#REF!</definedName>
    <definedName name="Z_6BD96A57_0E2E_4747_8FAD_20531EF635F2_.wvu.FilterData" localSheetId="3" hidden="1">'Delivery Docs Plan'!$A$4:$O$38</definedName>
    <definedName name="Z_6BD96A57_0E2E_4747_8FAD_20531EF635F2_.wvu.FilterData" localSheetId="2" hidden="1">Plan!$A$5:$BQ$468</definedName>
    <definedName name="Z_6BE98FE0_DB9B_45F2_9EA8_A500C1116DA4_.wvu.FilterData" localSheetId="2" hidden="1">Plan!$A$5:$BT$469</definedName>
    <definedName name="Z_6BEBCBF1_4FDF_4604_991A_301CF1D7271A_.wvu.FilterData" localSheetId="2" hidden="1">Plan!$A$5:$BP$468</definedName>
    <definedName name="Z_6C0168FF_EA34_4B1E_AA46_A62292995414_.wvu.FilterData" localSheetId="2" hidden="1">Plan!$A$5:$BQ$468</definedName>
    <definedName name="Z_6C0E1250_5420_455C_B75A_49C92E77634A_.wvu.FilterData" localSheetId="2" hidden="1">Plan!$A$5:$BT$468</definedName>
    <definedName name="Z_6C1AAEF0_B66C_482E_A5E3_90666206D236_.wvu.FilterData" localSheetId="2" hidden="1">Plan!$A$5:$BT$468</definedName>
    <definedName name="Z_6C263B97_64ED_4CE6_9B05_42BE2811A349_.wvu.Cols" localSheetId="5" hidden="1">Allocation!$L:$XFD</definedName>
    <definedName name="Z_6C263B97_64ED_4CE6_9B05_42BE2811A349_.wvu.Cols" localSheetId="2" hidden="1">Plan!$S:$U,Plan!$BQ:$BT</definedName>
    <definedName name="Z_6C263B97_64ED_4CE6_9B05_42BE2811A349_.wvu.Cols" localSheetId="4" hidden="1">'PR Matrix'!$JJ:$XFD</definedName>
    <definedName name="Z_6C263B97_64ED_4CE6_9B05_42BE2811A349_.wvu.FilterData" localSheetId="5" hidden="1">Allocation!$A$1:$K$1</definedName>
    <definedName name="Z_6C263B97_64ED_4CE6_9B05_42BE2811A349_.wvu.FilterData" localSheetId="11" hidden="1">'Build Plan'!$D$3:$L$48</definedName>
    <definedName name="Z_6C263B97_64ED_4CE6_9B05_42BE2811A349_.wvu.FilterData" localSheetId="3" hidden="1">'Delivery Docs Plan'!$I$1:$I$47</definedName>
    <definedName name="Z_6C263B97_64ED_4CE6_9B05_42BE2811A349_.wvu.FilterData" localSheetId="7" hidden="1">Estimates!$A$2:$BC$460</definedName>
    <definedName name="Z_6C263B97_64ED_4CE6_9B05_42BE2811A349_.wvu.FilterData" localSheetId="9" hidden="1">'Open SWPRs'!$A$1:$H$615</definedName>
    <definedName name="Z_6C263B97_64ED_4CE6_9B05_42BE2811A349_.wvu.FilterData" localSheetId="2" hidden="1">Plan!$A$5:$BQ$469</definedName>
    <definedName name="Z_6C263B97_64ED_4CE6_9B05_42BE2811A349_.wvu.FilterData" localSheetId="6" hidden="1">'SRS Reviews'!$A$1:$S$136</definedName>
    <definedName name="Z_6C263B97_64ED_4CE6_9B05_42BE2811A349_.wvu.Rows" localSheetId="2" hidden="1">Plan!$489:$751</definedName>
    <definedName name="Z_6C263B97_64ED_4CE6_9B05_42BE2811A349_.wvu.Rows" localSheetId="4" hidden="1">'PR Matrix'!$1:$1</definedName>
    <definedName name="Z_6C92A2D3_6BF9_4E5A_8E6A_E08EC12C2C74_.wvu.FilterData" localSheetId="2" hidden="1">Plan!$A$5:$BT$468</definedName>
    <definedName name="Z_6D202585_9195_4322_B33B_AF9723553313_.wvu.FilterData" localSheetId="2" hidden="1">Plan!$A$5:$BP$468</definedName>
    <definedName name="Z_6D5AF317_3D36_4478_9D61_6E2548DD6615_.wvu.FilterData" localSheetId="4" hidden="1">'PR Matrix'!#REF!</definedName>
    <definedName name="Z_6D60E62D_442E_4429_BADD_60FD770F49FE_.wvu.FilterData" localSheetId="2" hidden="1">Plan!$A$5:$BT$468</definedName>
    <definedName name="Z_6DBE1B97_D8D0_46D0_BC10_FC89C55BC7CA_.wvu.FilterData" localSheetId="2" hidden="1">Plan!$A$5:$BP$468</definedName>
    <definedName name="Z_6E3FF055_9F32_440A_8FD2_4CC17951C5E1_.wvu.FilterData" localSheetId="2" hidden="1">Plan!$A$5:$BT$468</definedName>
    <definedName name="Z_6EAA57DE_4F5D_4CA5_879A_9F121F446C20_.wvu.FilterData" localSheetId="2" hidden="1">Plan!$A$5:$BM$468</definedName>
    <definedName name="Z_6F2D58F8_433F_4B88_9497_E49E4B6A6BEE_.wvu.FilterData" localSheetId="2" hidden="1">Plan!$A$5:$BP$468</definedName>
    <definedName name="Z_6F5FAC45_5546_499A_A7F9_2D1EC01BFF6F_.wvu.FilterData" localSheetId="7" hidden="1">Estimates!$A$2:$BC$460</definedName>
    <definedName name="Z_6F5FAC45_5546_499A_A7F9_2D1EC01BFF6F_.wvu.FilterData" localSheetId="2" hidden="1">Plan!$A$5:$BP$468</definedName>
    <definedName name="Z_6F5FAC45_5546_499A_A7F9_2D1EC01BFF6F_.wvu.FilterData" localSheetId="4" hidden="1">'PR Matrix'!$A$16:$CE$479</definedName>
    <definedName name="Z_6F8D08B6_071C_4A3D_BC04_DB328091565A_.wvu.FilterData" localSheetId="2" hidden="1">Plan!$A$5:$BT$468</definedName>
    <definedName name="Z_6FA08922_A496_4826_964C_A1CA90F6F717_.wvu.FilterData" localSheetId="2" hidden="1">Plan!$A$5:$BP$468</definedName>
    <definedName name="Z_6FA0BA34_E736_4ECF_B8F4_FDBA1011E4B7_.wvu.FilterData" localSheetId="2" hidden="1">Plan!$A$5:$BP$468</definedName>
    <definedName name="Z_6FA7792A_1E8F_4225_B55B_C3225E2EEAC0_.wvu.Cols" localSheetId="5" hidden="1">Allocation!#REF!</definedName>
    <definedName name="Z_6FA7792A_1E8F_4225_B55B_C3225E2EEAC0_.wvu.Cols" localSheetId="2" hidden="1">Plan!$S:$U,Plan!#REF!</definedName>
    <definedName name="Z_6FA7792A_1E8F_4225_B55B_C3225E2EEAC0_.wvu.FilterData" localSheetId="5" hidden="1">Allocation!$1:$60</definedName>
    <definedName name="Z_6FA7792A_1E8F_4225_B55B_C3225E2EEAC0_.wvu.FilterData" localSheetId="9" hidden="1">'Open SWPRs'!$A$1:$H$615</definedName>
    <definedName name="Z_6FA7792A_1E8F_4225_B55B_C3225E2EEAC0_.wvu.FilterData" localSheetId="2" hidden="1">Plan!$A$5:$BP$474</definedName>
    <definedName name="Z_6FA7792A_1E8F_4225_B55B_C3225E2EEAC0_.wvu.FilterData" localSheetId="4" hidden="1">'PR Matrix'!#REF!</definedName>
    <definedName name="Z_6FA7792A_1E8F_4225_B55B_C3225E2EEAC0_.wvu.FilterData" localSheetId="6" hidden="1">'SRS Reviews'!$A$1:$S$131</definedName>
    <definedName name="Z_6FA7792A_1E8F_4225_B55B_C3225E2EEAC0_.wvu.Rows" localSheetId="2" hidden="1">Plan!$489:$751</definedName>
    <definedName name="Z_6FA7792A_1E8F_4225_B55B_C3225E2EEAC0_.wvu.Rows" localSheetId="4" hidden="1">'PR Matrix'!#REF!,'PR Matrix'!$1:$2,'PR Matrix'!$480:$481</definedName>
    <definedName name="Z_6FC4DFCC_B0A1_4BB6_B509_32BECA689F90_.wvu.FilterData" localSheetId="2" hidden="1">Plan!$A$5:$BM$468</definedName>
    <definedName name="Z_6FDC7DE8_91F9_4543_A5D3_C4DC5F64715F_.wvu.FilterData" localSheetId="2" hidden="1">Plan!$A$5:$BT$468</definedName>
    <definedName name="Z_6FE05EC0_DF19_41D7_A649_DFB537C3226F_.wvu.FilterData" localSheetId="2" hidden="1">Plan!$A$5:$BP$469</definedName>
    <definedName name="Z_6FEB9D0C_2D69_409B_BE45_A6B0D340519A_.wvu.FilterData" localSheetId="2" hidden="1">Plan!$A$5:$BQ$468</definedName>
    <definedName name="Z_6FFEBD61_5FBB_454F_8EF9_0E1B3FAAC605_.wvu.FilterData" localSheetId="2" hidden="1">Plan!$A$5:$BP$469</definedName>
    <definedName name="Z_6FFEBD61_5FBB_454F_8EF9_0E1B3FAAC605_.wvu.FilterData" localSheetId="4" hidden="1">'PR Matrix'!#REF!</definedName>
    <definedName name="Z_70291E1C_AED6_43BD_AD60_AABE53650F87_.wvu.FilterData" localSheetId="2" hidden="1">Plan!$A$5:$BP$474</definedName>
    <definedName name="Z_70291E1C_AED6_43BD_AD60_AABE53650F87_.wvu.FilterData" localSheetId="4" hidden="1">'PR Matrix'!#REF!</definedName>
    <definedName name="Z_7069E4A4_B9A7_494C_82D0_DB5C90C164DF_.wvu.FilterData" localSheetId="2" hidden="1">Plan!$A$5:$BM$463</definedName>
    <definedName name="Z_708B91F3_EA3F_47EE_BA40_9376466F0467_.wvu.FilterData" localSheetId="2" hidden="1">Plan!$A$5:$BT$468</definedName>
    <definedName name="Z_70BC8B86_6AB3_447A_8973_D6A1890CED4A_.wvu.FilterData" localSheetId="2" hidden="1">Plan!$A$5:$BP$469</definedName>
    <definedName name="Z_70F76C53_6148_4322_B8BE_170FFBBE3261_.wvu.FilterData" localSheetId="2" hidden="1">Plan!$A$5:$BM$463</definedName>
    <definedName name="Z_713F163A_60BB_4C29_AB94_49E2C78EB58F_.wvu.FilterData" localSheetId="2" hidden="1">Plan!$A$5:$BP$463</definedName>
    <definedName name="Z_71649322_3FCF_4525_B06C_7BC9EF6D3388_.wvu.FilterData" localSheetId="2" hidden="1">Plan!$A$5:$BP$474</definedName>
    <definedName name="Z_71649322_3FCF_4525_B06C_7BC9EF6D3388_.wvu.FilterData" localSheetId="4" hidden="1">'PR Matrix'!#REF!</definedName>
    <definedName name="Z_718A1BC1_7D92_409C_9858_5BE0B93298B7_.wvu.FilterData" localSheetId="4" hidden="1">'PR Matrix'!#REF!</definedName>
    <definedName name="Z_7196AD38_21DC_4829_8331_FC834EA4FBC7_.wvu.FilterData" localSheetId="2" hidden="1">Plan!$A$5:$BP$469</definedName>
    <definedName name="Z_71A1482F_65BA_405F_8D2D_3FF0B29D1CA8_.wvu.FilterData" localSheetId="2" hidden="1">Plan!$A$5:$BT$468</definedName>
    <definedName name="Z_71A1482F_65BA_405F_8D2D_3FF0B29D1CA8_.wvu.FilterData" localSheetId="6" hidden="1">'SRS Reviews'!$A$1:$S$136</definedName>
    <definedName name="Z_71F4AB99_7A00_4F59_80E0_6166ADFB1770_.wvu.FilterData" localSheetId="2" hidden="1">Plan!$A$5:$BP$463</definedName>
    <definedName name="Z_71F5511C_F392_4854_B2FC_FEF4B2AD2D09_.wvu.FilterData" localSheetId="2" hidden="1">Plan!$A$5:$BP$463</definedName>
    <definedName name="Z_71F5511C_F392_4854_B2FC_FEF4B2AD2D09_.wvu.FilterData" localSheetId="4" hidden="1">'PR Matrix'!#REF!</definedName>
    <definedName name="Z_722A7E34_895F_4A9A_AFB0_7B24D06EAEA0_.wvu.FilterData" localSheetId="2" hidden="1">Plan!$A$5:$BP$468</definedName>
    <definedName name="Z_725596BA_8F2E_44A6_8B10_5D8EAC4A58D4_.wvu.FilterData" localSheetId="2" hidden="1">Plan!$A$5:$BP$468</definedName>
    <definedName name="Z_72570A7E_21FD_4B35_B020_3E574ADCB835_.wvu.FilterData" localSheetId="2" hidden="1">Plan!$A$5:$BP$474</definedName>
    <definedName name="Z_72570A7E_21FD_4B35_B020_3E574ADCB835_.wvu.FilterData" localSheetId="4" hidden="1">'PR Matrix'!#REF!</definedName>
    <definedName name="Z_725C5141_0FFD_40C1_A2BE_CE42E06599EC_.wvu.FilterData" localSheetId="2" hidden="1">Plan!$A$5:$BT$468</definedName>
    <definedName name="Z_725E36A8_CACC_4B04_AB5C_CBC3F9287086_.wvu.FilterData" localSheetId="2" hidden="1">Plan!$A$5:$BP$463</definedName>
    <definedName name="Z_725E36A8_CACC_4B04_AB5C_CBC3F9287086_.wvu.FilterData" localSheetId="4" hidden="1">'PR Matrix'!#REF!</definedName>
    <definedName name="Z_7279C282_43E9_4FE5_BCD1_518080549852_.wvu.FilterData" localSheetId="2" hidden="1">Plan!$A$5:$BP$468</definedName>
    <definedName name="Z_72E806F3_272A_4CE4_B3C7_7E14DD017E66_.wvu.FilterData" localSheetId="3" hidden="1">'Delivery Docs Plan'!$I$1:$I$47</definedName>
    <definedName name="Z_72E806F3_272A_4CE4_B3C7_7E14DD017E66_.wvu.FilterData" localSheetId="2" hidden="1">Plan!$A$5:$BQ$469</definedName>
    <definedName name="Z_732D3D8D_0416_4817_BF11_D127C5B4D3A6_.wvu.FilterData" localSheetId="2" hidden="1">Plan!$A$5:$BP$468</definedName>
    <definedName name="Z_733FBCB6_2742_44D5_BF1F_43A1FA41834F_.wvu.FilterData" localSheetId="2" hidden="1">Plan!$A$5:$BP$474</definedName>
    <definedName name="Z_7349D5DD_36DB_4FEB_BEAA_4CA4AD639114_.wvu.FilterData" localSheetId="2" hidden="1">Plan!$A$5:$BP$474</definedName>
    <definedName name="Z_73AF3835_6E09_444B_BDC6_A13C2C0AE07E_.wvu.FilterData" localSheetId="2" hidden="1">Plan!$A$5:$BP$468</definedName>
    <definedName name="Z_73D283FD_A016_46FF_A852_A407F0C301CD_.wvu.FilterData" localSheetId="2" hidden="1">Plan!$A$5:$BP$463</definedName>
    <definedName name="Z_743308E5_D1F1_454D_9DD2_4A473DDDB677_.wvu.FilterData" localSheetId="2" hidden="1">Plan!$A$5:$BP$474</definedName>
    <definedName name="Z_743308E5_D1F1_454D_9DD2_4A473DDDB677_.wvu.FilterData" localSheetId="4" hidden="1">'PR Matrix'!#REF!</definedName>
    <definedName name="Z_7486B655_000B_4B88_B715_92DAD2E76731_.wvu.FilterData" localSheetId="2" hidden="1">Plan!$A$5:$BP$469</definedName>
    <definedName name="Z_74AF7BB0_2829_41C1_A4A1_256349A69B12_.wvu.FilterData" localSheetId="2" hidden="1">Plan!$A$5:$BP$468</definedName>
    <definedName name="Z_74E0B1AD_9041_43C3_A04A_778F26A1EC0D_.wvu.FilterData" localSheetId="2" hidden="1">Plan!$A$5:$BM$463</definedName>
    <definedName name="Z_74E787CA_D7F7_4E83_99D6_2DBBF367FEFE_.wvu.FilterData" localSheetId="2" hidden="1">Plan!$A$5:$BP$468</definedName>
    <definedName name="Z_74F7A8E1_A047_48B6_838F_70E80C80485B_.wvu.FilterData" localSheetId="2" hidden="1">Plan!$A$5:$BM$463</definedName>
    <definedName name="Z_74F7A8E1_A047_48B6_838F_70E80C80485B_.wvu.FilterData" localSheetId="4" hidden="1">'PR Matrix'!$A$1:$B$474</definedName>
    <definedName name="Z_75516C07_7F91_4D50_878E_8CE744D0EA9C_.wvu.FilterData" localSheetId="2" hidden="1">Plan!$A$5:$BP$469</definedName>
    <definedName name="Z_75D37E67_0EE6_426F_A10B_8FE42C28C9E8_.wvu.FilterData" localSheetId="2" hidden="1">Plan!$A$5:$BP$463</definedName>
    <definedName name="Z_761DEF28_A892_46ED_9A33_030741F68D22_.wvu.FilterData" localSheetId="5" hidden="1">Allocation!$A$1:$K$60</definedName>
    <definedName name="Z_761DEF28_A892_46ED_9A33_030741F68D22_.wvu.FilterData" localSheetId="2" hidden="1">Plan!$A$5:$BP$463</definedName>
    <definedName name="Z_761DEF28_A892_46ED_9A33_030741F68D22_.wvu.FilterData" localSheetId="4" hidden="1">'PR Matrix'!#REF!</definedName>
    <definedName name="Z_763619CC_8967_4A20_A11D_330E938809CD_.wvu.FilterData" localSheetId="2" hidden="1">Plan!$A$5:$BP$468</definedName>
    <definedName name="Z_76602E57_1F7F_4F24_A5DD_1B4F42369F60_.wvu.FilterData" localSheetId="2" hidden="1">Plan!$A$5:$BT$468</definedName>
    <definedName name="Z_7692E78F_A9E8_4AE6_AD04_70D3DE726AD5_.wvu.FilterData" localSheetId="2" hidden="1">Plan!$A$5:$BP$474</definedName>
    <definedName name="Z_76A7DE71_D4F4_41E6_9942_B73BA9249424_.wvu.FilterData" localSheetId="2" hidden="1">Plan!$A$5:$BM$468</definedName>
    <definedName name="Z_76B4B056_76BB_43DC_98EB_289DF2F94E36_.wvu.FilterData" localSheetId="2" hidden="1">Plan!$A$5:$BP$474</definedName>
    <definedName name="Z_76B6BAC8_E2C7_45F1_89DF_7B9B8B20765A_.wvu.FilterData" localSheetId="2" hidden="1">Plan!$A$5:$BP$468</definedName>
    <definedName name="Z_76DAED84_D1DE_4043_87D5_B2069B61F9CE_.wvu.FilterData" localSheetId="2" hidden="1">Plan!$A$5:$BQ$469</definedName>
    <definedName name="Z_774D3B22_FAD7_45CC_9FF9_C08635F41395_.wvu.Cols" localSheetId="5" hidden="1">Allocation!#REF!</definedName>
    <definedName name="Z_774D3B22_FAD7_45CC_9FF9_C08635F41395_.wvu.Cols" localSheetId="2" hidden="1">Plan!$S:$U,Plan!#REF!</definedName>
    <definedName name="Z_774D3B22_FAD7_45CC_9FF9_C08635F41395_.wvu.FilterData" localSheetId="5" hidden="1">Allocation!$1:$60</definedName>
    <definedName name="Z_774D3B22_FAD7_45CC_9FF9_C08635F41395_.wvu.FilterData" localSheetId="9" hidden="1">'Open SWPRs'!$A$1:$H$615</definedName>
    <definedName name="Z_774D3B22_FAD7_45CC_9FF9_C08635F41395_.wvu.FilterData" localSheetId="2" hidden="1">Plan!$A$5:$BP$474</definedName>
    <definedName name="Z_774D3B22_FAD7_45CC_9FF9_C08635F41395_.wvu.FilterData" localSheetId="4" hidden="1">'PR Matrix'!#REF!</definedName>
    <definedName name="Z_774D3B22_FAD7_45CC_9FF9_C08635F41395_.wvu.FilterData" localSheetId="6" hidden="1">'SRS Reviews'!$A$1:$S$131</definedName>
    <definedName name="Z_774D3B22_FAD7_45CC_9FF9_C08635F41395_.wvu.Rows" localSheetId="2" hidden="1">Plan!$489:$751</definedName>
    <definedName name="Z_774D3B22_FAD7_45CC_9FF9_C08635F41395_.wvu.Rows" localSheetId="4" hidden="1">'PR Matrix'!#REF!,'PR Matrix'!$1:$2,'PR Matrix'!$480:$481</definedName>
    <definedName name="Z_777C0B76_C3C5_4C88_930A_79C0FDB0148E_.wvu.FilterData" localSheetId="2" hidden="1">Plan!$A$5:$BT$468</definedName>
    <definedName name="Z_777C0B76_C3C5_4C88_930A_79C0FDB0148E_.wvu.FilterData" localSheetId="6" hidden="1">'SRS Reviews'!$A$1:$S$134</definedName>
    <definedName name="Z_77D48325_B1F1_4B2B_B10E_834D2E026C42_.wvu.FilterData" localSheetId="2" hidden="1">Plan!$A$5:$BT$468</definedName>
    <definedName name="Z_787F2BF3_8531_4F36_B09B_7226278C715D_.wvu.FilterData" localSheetId="2" hidden="1">Plan!$A$5:$BP$463</definedName>
    <definedName name="Z_78889C4E_E356_4D8F_A6DA_30537AD2DC50_.wvu.FilterData" localSheetId="2" hidden="1">Plan!$A$5:$BQ$468</definedName>
    <definedName name="Z_78F0E113_EB0F_4930_AFA4_77E79736C89E_.wvu.FilterData" localSheetId="2" hidden="1">Plan!$A$5:$BP$474</definedName>
    <definedName name="Z_78F0E113_EB0F_4930_AFA4_77E79736C89E_.wvu.FilterData" localSheetId="4" hidden="1">'PR Matrix'!#REF!</definedName>
    <definedName name="Z_78F3C533_1FA0_491E_9BF7_5BF4DC30A163_.wvu.FilterData" localSheetId="2" hidden="1">Plan!$A$5:$BM$463</definedName>
    <definedName name="Z_79A3CA09_7866_445C_B092_4AAA349A26EA_.wvu.FilterData" localSheetId="2" hidden="1">Plan!$A$5:$BP$474</definedName>
    <definedName name="Z_79A51F69_E69B_4135_BB32_BE87E709B7DB_.wvu.FilterData" localSheetId="2" hidden="1">Plan!$A$5:$BT$468</definedName>
    <definedName name="Z_79ADD841_C131_4B83_86CF_838844D30AF7_.wvu.FilterData" localSheetId="2" hidden="1">Plan!$A$5:$BP$474</definedName>
    <definedName name="Z_79EAF900_4526_4576_92E3_8686E57A3889_.wvu.FilterData" localSheetId="2" hidden="1">Plan!$A$5:$BT$468</definedName>
    <definedName name="Z_7A758C65_B6CE_420C_A00F_898057CA5134_.wvu.FilterData" localSheetId="2" hidden="1">Plan!$A$5:$BP$468</definedName>
    <definedName name="Z_7A8853D3_E047_48D1_9793_9EFDEF0EEDE4_.wvu.FilterData" localSheetId="7" hidden="1">Estimates!$A$2:$BC$460</definedName>
    <definedName name="Z_7A8853D3_E047_48D1_9793_9EFDEF0EEDE4_.wvu.FilterData" localSheetId="2" hidden="1">Plan!$A$5:$BT$468</definedName>
    <definedName name="Z_7A8853D3_E047_48D1_9793_9EFDEF0EEDE4_.wvu.FilterData" localSheetId="4" hidden="1">'PR Matrix'!$A$16:$CE$479</definedName>
    <definedName name="Z_7A8853D3_E047_48D1_9793_9EFDEF0EEDE4_.wvu.FilterData" localSheetId="6" hidden="1">'SRS Reviews'!$A$1:$S$133</definedName>
    <definedName name="Z_7B32984D_F328_4317_8C16_5728F5734F38_.wvu.FilterData" localSheetId="2" hidden="1">Plan!$A$5:$BM$463</definedName>
    <definedName name="Z_7B4549E6_D2B0_44B0_9F82_9A4D6ED175D1_.wvu.FilterData" localSheetId="2" hidden="1">Plan!$A$5:$BM$463</definedName>
    <definedName name="Z_7B4549E6_D2B0_44B0_9F82_9A4D6ED175D1_.wvu.FilterData" localSheetId="4" hidden="1">'PR Matrix'!$A$1:$B$474</definedName>
    <definedName name="Z_7BC6A073_069D_4268_B12D_FC6D88DB3546_.wvu.FilterData" localSheetId="2" hidden="1">Plan!$A$5:$BP$468</definedName>
    <definedName name="Z_7BECF03D_AB30_4A25_828B_1904C61D252F_.wvu.FilterData" localSheetId="2" hidden="1">Plan!$A$5:$BP$468</definedName>
    <definedName name="Z_7BFD1655_036D_4CBB_BB02_42AAD2A0E791_.wvu.FilterData" localSheetId="2" hidden="1">Plan!$A$5:$BM$463</definedName>
    <definedName name="Z_7BFD1655_036D_4CBB_BB02_42AAD2A0E791_.wvu.FilterData" localSheetId="6" hidden="1">'SRS Reviews'!$A$1:$S$131</definedName>
    <definedName name="Z_7C38E751_5E61_403F_ABC7_76E8A5795294_.wvu.FilterData" localSheetId="2" hidden="1">Plan!$A$5:$BP$463</definedName>
    <definedName name="Z_7C4C05C2_5D58_447B_99CB_86052BDB583B_.wvu.FilterData" localSheetId="2" hidden="1">Plan!$A$5:$BQ$469</definedName>
    <definedName name="Z_7C511949_226B_4522_8171_A15CAC9FC81B_.wvu.FilterData" localSheetId="2" hidden="1">Plan!$A$5:$BT$468</definedName>
    <definedName name="Z_7C544DB9_6A33_4040_A4FA_5B0E5A10DDBF_.wvu.FilterData" localSheetId="6" hidden="1">'SRS Reviews'!$A$1:$S$136</definedName>
    <definedName name="Z_7C572DAE_E701_49B8_B2C0_01C3A96C6E5B_.wvu.FilterData" localSheetId="2" hidden="1">Plan!$A$5:$BM$468</definedName>
    <definedName name="Z_7C572DAE_E701_49B8_B2C0_01C3A96C6E5B_.wvu.FilterData" localSheetId="4" hidden="1">'PR Matrix'!$A$16:$CE$479</definedName>
    <definedName name="Z_7CD37990_B187_4E56_9425_CBC54BAD8530_.wvu.FilterData" localSheetId="2" hidden="1">Plan!$A$5:$BP$463</definedName>
    <definedName name="Z_7CD37990_B187_4E56_9425_CBC54BAD8530_.wvu.FilterData" localSheetId="4" hidden="1">'PR Matrix'!#REF!</definedName>
    <definedName name="Z_7D055DD2_E0ED_4FAC_B490_9CB3278248E2_.wvu.FilterData" localSheetId="2" hidden="1">Plan!$A$5:$BP$463</definedName>
    <definedName name="Z_7D122BAD_EFBA_4159_B983_52F7147A14A2_.wvu.FilterData" localSheetId="2" hidden="1">Plan!$A$5:$BT$468</definedName>
    <definedName name="Z_7D250238_A587_4C76_846B_8149423F7D16_.wvu.FilterData" localSheetId="2" hidden="1">Plan!$A$5:$BQ$469</definedName>
    <definedName name="Z_7D40681F_0CE5_491C_8BC3_408E5598C910_.wvu.FilterData" localSheetId="2" hidden="1">Plan!$A$5:$BP$474</definedName>
    <definedName name="Z_7D7FA9A0_7F55_4C0B_B0F6_B9BEE2CA8BA3_.wvu.FilterData" localSheetId="2" hidden="1">Plan!$A$5:$BT$468</definedName>
    <definedName name="Z_7D944B3F_4C50_44BD_8BA1_BC741648871C_.wvu.FilterData" localSheetId="2" hidden="1">Plan!$A$5:$BP$474</definedName>
    <definedName name="Z_7DB2A0DD_E5B4_4F84_AAF5_F10FBEFC80B3_.wvu.FilterData" localSheetId="2" hidden="1">Plan!$A$5:$BT$468</definedName>
    <definedName name="Z_7DF0720E_A95B_49A9_BF1B_7DFCA44B4D3F_.wvu.FilterData" localSheetId="2" hidden="1">Plan!$A$5:$BT$468</definedName>
    <definedName name="Z_7DF385CB_41EB_4C08_9A5A_E3B5E3812437_.wvu.FilterData" localSheetId="9" hidden="1">'Open SWPRs'!$A$1:$H$615</definedName>
    <definedName name="Z_7E34380F_29E8_44E7_BB8A_BECDBC061CCB_.wvu.FilterData" localSheetId="3" hidden="1">'Delivery Docs Plan'!$A$4:$Q$38</definedName>
    <definedName name="Z_7E493E76_89EF_40BE_995A_6CD5B38BE486_.wvu.Cols" localSheetId="5" hidden="1">Allocation!#REF!</definedName>
    <definedName name="Z_7E493E76_89EF_40BE_995A_6CD5B38BE486_.wvu.Cols" localSheetId="2" hidden="1">Plan!$S:$U,Plan!#REF!</definedName>
    <definedName name="Z_7E493E76_89EF_40BE_995A_6CD5B38BE486_.wvu.FilterData" localSheetId="5" hidden="1">Allocation!$A$1:$K$60</definedName>
    <definedName name="Z_7E493E76_89EF_40BE_995A_6CD5B38BE486_.wvu.FilterData" localSheetId="9" hidden="1">'Open SWPRs'!$A$1:$H$615</definedName>
    <definedName name="Z_7E493E76_89EF_40BE_995A_6CD5B38BE486_.wvu.FilterData" localSheetId="2" hidden="1">Plan!$A$5:$BP$469</definedName>
    <definedName name="Z_7E493E76_89EF_40BE_995A_6CD5B38BE486_.wvu.FilterData" localSheetId="4" hidden="1">'PR Matrix'!#REF!</definedName>
    <definedName name="Z_7E493E76_89EF_40BE_995A_6CD5B38BE486_.wvu.FilterData" localSheetId="6" hidden="1">'SRS Reviews'!$A$1:$S$131</definedName>
    <definedName name="Z_7E493E76_89EF_40BE_995A_6CD5B38BE486_.wvu.Rows" localSheetId="2" hidden="1">Plan!$489:$751</definedName>
    <definedName name="Z_7E493E76_89EF_40BE_995A_6CD5B38BE486_.wvu.Rows" localSheetId="4" hidden="1">'PR Matrix'!$1:$2</definedName>
    <definedName name="Z_7E4E90D1_59D3_46C2_B9C5_B4A6E53BE0B7_.wvu.Cols" localSheetId="5" hidden="1">Allocation!#REF!</definedName>
    <definedName name="Z_7E4E90D1_59D3_46C2_B9C5_B4A6E53BE0B7_.wvu.Cols" localSheetId="2" hidden="1">Plan!$S:$U,Plan!#REF!</definedName>
    <definedName name="Z_7E4E90D1_59D3_46C2_B9C5_B4A6E53BE0B7_.wvu.FilterData" localSheetId="5" hidden="1">Allocation!$1:$60</definedName>
    <definedName name="Z_7E4E90D1_59D3_46C2_B9C5_B4A6E53BE0B7_.wvu.FilterData" localSheetId="9" hidden="1">'Open SWPRs'!$A$1:$H$615</definedName>
    <definedName name="Z_7E4E90D1_59D3_46C2_B9C5_B4A6E53BE0B7_.wvu.FilterData" localSheetId="2" hidden="1">Plan!$A$5:$BP$463</definedName>
    <definedName name="Z_7E4E90D1_59D3_46C2_B9C5_B4A6E53BE0B7_.wvu.FilterData" localSheetId="4" hidden="1">'PR Matrix'!#REF!</definedName>
    <definedName name="Z_7E4E90D1_59D3_46C2_B9C5_B4A6E53BE0B7_.wvu.FilterData" localSheetId="6" hidden="1">'SRS Reviews'!$A$1:$S$131</definedName>
    <definedName name="Z_7E4E90D1_59D3_46C2_B9C5_B4A6E53BE0B7_.wvu.Rows" localSheetId="2" hidden="1">Plan!$472:$472,Plan!$489:$751</definedName>
    <definedName name="Z_7E4E90D1_59D3_46C2_B9C5_B4A6E53BE0B7_.wvu.Rows" localSheetId="4" hidden="1">'PR Matrix'!$481:$481,'PR Matrix'!$1:$2,'PR Matrix'!$480:$480</definedName>
    <definedName name="Z_7E950CC6_AB57_4A7E_85AC_615583102340_.wvu.FilterData" localSheetId="2" hidden="1">Plan!$A$5:$BP$463</definedName>
    <definedName name="Z_7E9694E2_89D9_4B90_BE45_409289CFE231_.wvu.FilterData" localSheetId="2" hidden="1">Plan!$A$5:$BT$468</definedName>
    <definedName name="Z_7F19FCB4_9655_4ECF_8001_8401CA1B1084_.wvu.Cols" localSheetId="5" hidden="1">Allocation!#REF!</definedName>
    <definedName name="Z_7F19FCB4_9655_4ECF_8001_8401CA1B1084_.wvu.Cols" localSheetId="2" hidden="1">Plan!$S:$U,Plan!#REF!</definedName>
    <definedName name="Z_7F19FCB4_9655_4ECF_8001_8401CA1B1084_.wvu.FilterData" localSheetId="5" hidden="1">Allocation!$A$1:$K$60</definedName>
    <definedName name="Z_7F19FCB4_9655_4ECF_8001_8401CA1B1084_.wvu.FilterData" localSheetId="9" hidden="1">'Open SWPRs'!$A$1:$H$615</definedName>
    <definedName name="Z_7F19FCB4_9655_4ECF_8001_8401CA1B1084_.wvu.FilterData" localSheetId="2" hidden="1">Plan!$A$5:$BP$469</definedName>
    <definedName name="Z_7F19FCB4_9655_4ECF_8001_8401CA1B1084_.wvu.FilterData" localSheetId="4" hidden="1">'PR Matrix'!#REF!</definedName>
    <definedName name="Z_7F19FCB4_9655_4ECF_8001_8401CA1B1084_.wvu.FilterData" localSheetId="6" hidden="1">'SRS Reviews'!$A$1:$S$131</definedName>
    <definedName name="Z_7F19FCB4_9655_4ECF_8001_8401CA1B1084_.wvu.Rows" localSheetId="2" hidden="1">Plan!$489:$751</definedName>
    <definedName name="Z_7F19FCB4_9655_4ECF_8001_8401CA1B1084_.wvu.Rows" localSheetId="4" hidden="1">'PR Matrix'!$1:$2</definedName>
    <definedName name="Z_7F2B883B_A764_4BA1_ACCA_EED4EDA33A2A_.wvu.FilterData" localSheetId="2" hidden="1">Plan!$A$5:$BP$469</definedName>
    <definedName name="Z_7F5A54BB_D823_482D_8ABA_AFBCEA3F65B3_.wvu.FilterData" localSheetId="2" hidden="1">Plan!$A$5:$BT$468</definedName>
    <definedName name="Z_7F662D0D_6515_4752_A05D_01077A668AE6_.wvu.FilterData" localSheetId="2" hidden="1">Plan!$A$5:$BP$474</definedName>
    <definedName name="Z_7F8C71FF_9303_4F1F_AAD0_E145E3FC6C67_.wvu.FilterData" localSheetId="2" hidden="1">Plan!$A$5:$BT$468</definedName>
    <definedName name="Z_7FD46760_9B4C_465F_A330_56E8CA0B69AD_.wvu.FilterData" localSheetId="2" hidden="1">Plan!$A$5:$BM$463</definedName>
    <definedName name="Z_7FD94C5E_992C_46F5_A8F0_A53FFC2E2D8D_.wvu.FilterData" localSheetId="2" hidden="1">Plan!$A$5:$BM$468</definedName>
    <definedName name="Z_80279AC2_5D29_44F7_B33B_0D3BCBC0A57A_.wvu.FilterData" localSheetId="2" hidden="1">Plan!$A$5:$BP$463</definedName>
    <definedName name="Z_80325CD0_5A42_4DDA_8172_8F6958E8386B_.wvu.FilterData" localSheetId="2" hidden="1">Plan!$A$5:$BM$463</definedName>
    <definedName name="Z_8056E31C_9F74_4D28_96EE_ABE9D3BDEEC1_.wvu.FilterData" localSheetId="2" hidden="1">Plan!$A$5:$BQ$468</definedName>
    <definedName name="Z_8056E31C_9F74_4D28_96EE_ABE9D3BDEEC1_.wvu.FilterData" localSheetId="4" hidden="1">'PR Matrix'!#REF!</definedName>
    <definedName name="Z_807270C6_E7F9_49F8_B3F7_5BB7A38A96AF_.wvu.FilterData" localSheetId="2" hidden="1">Plan!$A$5:$BP$474</definedName>
    <definedName name="Z_80A4C2A8_C06A_4479_9387_FA902A5ABA84_.wvu.FilterData" localSheetId="7" hidden="1">Estimates!$A$2:$BC$460</definedName>
    <definedName name="Z_80A4C2A8_C06A_4479_9387_FA902A5ABA84_.wvu.FilterData" localSheetId="2" hidden="1">Plan!$A$5:$BQ$468</definedName>
    <definedName name="Z_80A4C2A8_C06A_4479_9387_FA902A5ABA84_.wvu.FilterData" localSheetId="4" hidden="1">'PR Matrix'!#REF!</definedName>
    <definedName name="Z_80A52606_6576_4A58_9710_0A23679F835F_.wvu.FilterData" localSheetId="2" hidden="1">Plan!$A$5:$BP$468</definedName>
    <definedName name="Z_80C97DA9_74C4_477F_8004_35D7DABB5C01_.wvu.FilterData" localSheetId="2" hidden="1">Plan!$A$5:$BP$474</definedName>
    <definedName name="Z_814C533F_369B_41A2_8AF6_4D31A9A1E94D_.wvu.FilterData" localSheetId="2" hidden="1">Plan!$A$5:$BM$468</definedName>
    <definedName name="Z_81545B3D_D3B2_4E40_99E2_68DB28AE1309_.wvu.FilterData" localSheetId="2" hidden="1">Plan!$A$5:$BT$468</definedName>
    <definedName name="Z_815D5133_3035_4F40_98A9_4CB2733DBDF2_.wvu.FilterData" localSheetId="2" hidden="1">Plan!$A$5:$BM$463</definedName>
    <definedName name="Z_815D5133_3035_4F40_98A9_4CB2733DBDF2_.wvu.FilterData" localSheetId="4" hidden="1">'PR Matrix'!$A$1:$B$474</definedName>
    <definedName name="Z_81629077_EAF9_4A0F_945A_363859B1340D_.wvu.FilterData" localSheetId="2" hidden="1">Plan!$A$5:$BP$468</definedName>
    <definedName name="Z_818126A1_0583_4ECD_B898_F40308382A80_.wvu.FilterData" localSheetId="2" hidden="1">Plan!$A$5:$BT$468</definedName>
    <definedName name="Z_8189CFA0_40FE_4FFE_99C8_1F15A48FB65D_.wvu.FilterData" localSheetId="3" hidden="1">'Delivery Docs Plan'!$I$1:$I$39</definedName>
    <definedName name="Z_818E0110_2FA9_4098_88D9_737F7673253E_.wvu.FilterData" localSheetId="2" hidden="1">Plan!$A$5:$BT$468</definedName>
    <definedName name="Z_819D3651_46DA_4240_A57F_699BF24C4A87_.wvu.FilterData" localSheetId="2" hidden="1">Plan!$A$5:$BQ$469</definedName>
    <definedName name="Z_81AF3520_B5FD_45CC_A400_990E46929EC6_.wvu.FilterData" localSheetId="2" hidden="1">Plan!$A$5:$BM$463</definedName>
    <definedName name="Z_81B5DF1A_DE03_4FC4_82DF_E98927EBDE30_.wvu.FilterData" localSheetId="2" hidden="1">Plan!$A$5:$BT$468</definedName>
    <definedName name="Z_81F308DE_10F8_4894_AA38_6BC1F093E24B_.wvu.FilterData" localSheetId="2" hidden="1">Plan!$A$5:$BP$468</definedName>
    <definedName name="Z_8243C9DC_176D_4982_8406_BA38D356A188_.wvu.FilterData" localSheetId="2" hidden="1">Plan!$A$5:$BQ$468</definedName>
    <definedName name="Z_824EAC52_1EAD_42A2_B336_0744CF91251F_.wvu.FilterData" localSheetId="2" hidden="1">Plan!$A$5:$BP$474</definedName>
    <definedName name="Z_824EAC52_1EAD_42A2_B336_0744CF91251F_.wvu.FilterData" localSheetId="4" hidden="1">'PR Matrix'!#REF!</definedName>
    <definedName name="Z_825111B8_AA0C_42FD_8298_C5D4312DFEB9_.wvu.FilterData" localSheetId="2" hidden="1">Plan!$A$5:$BP$469</definedName>
    <definedName name="Z_825A4F35_4703_42C9_91DF_D236BD551374_.wvu.FilterData" localSheetId="2" hidden="1">Plan!$A$5:$BQ$469</definedName>
    <definedName name="Z_827FD83B_3124_42C8_B575_DC36F10C9FA1_.wvu.FilterData" localSheetId="2" hidden="1">Plan!$A$5:$BQ$469</definedName>
    <definedName name="Z_82914E85_B7CD_4677_858D_92F63D4602DD_.wvu.FilterData" localSheetId="2" hidden="1">Plan!$A$5:$BP$468</definedName>
    <definedName name="Z_82E43D73_39F3_464C_B346_3AFC576CC889_.wvu.FilterData" localSheetId="2" hidden="1">Plan!$A$5:$BM$468</definedName>
    <definedName name="Z_82E43D73_39F3_464C_B346_3AFC576CC889_.wvu.FilterData" localSheetId="4" hidden="1">'PR Matrix'!$A$16:$CE$479</definedName>
    <definedName name="Z_82ED5658_6180_4565_A5FE_50A5BEB5C9BD_.wvu.FilterData" localSheetId="2" hidden="1">Plan!$A$5:$BP$469</definedName>
    <definedName name="Z_8325AB7E_8D2B_4F41_9760_2DBB081FCAB7_.wvu.FilterData" localSheetId="9" hidden="1">'Open SWPRs'!$A$1:$H$615</definedName>
    <definedName name="Z_83480D03_55A4_43B1_95DD_B39E11DAD2D4_.wvu.FilterData" localSheetId="2" hidden="1">Plan!$A$5:$BP$474</definedName>
    <definedName name="Z_838BFD55_B47B_4A15_808E_E203F7D209E6_.wvu.FilterData" localSheetId="2" hidden="1">Plan!$A$5:$BT$468</definedName>
    <definedName name="Z_83B78EE4_DFB4_4211_AFAB_C5D50E6C9C99_.wvu.FilterData" localSheetId="2" hidden="1">Plan!$A$5:$BM$463</definedName>
    <definedName name="Z_83B78EE4_DFB4_4211_AFAB_C5D50E6C9C99_.wvu.FilterData" localSheetId="4" hidden="1">'PR Matrix'!$A$1:$B$474</definedName>
    <definedName name="Z_83BE85C0_A901_47DA_A0DF_7B710C1F255F_.wvu.FilterData" localSheetId="2" hidden="1">Plan!$A$5:$BP$474</definedName>
    <definedName name="Z_83E26134_8071_4B52_B9C2_8B5396DF70B4_.wvu.Cols" localSheetId="5" hidden="1">Allocation!$L:$XFD</definedName>
    <definedName name="Z_83E26134_8071_4B52_B9C2_8B5396DF70B4_.wvu.Cols" localSheetId="2" hidden="1">Plan!$S:$U</definedName>
    <definedName name="Z_83E26134_8071_4B52_B9C2_8B5396DF70B4_.wvu.Cols" localSheetId="4" hidden="1">'PR Matrix'!$JJ:$XFD</definedName>
    <definedName name="Z_83E26134_8071_4B52_B9C2_8B5396DF70B4_.wvu.FilterData" localSheetId="5" hidden="1">Allocation!$A$1:$K$1</definedName>
    <definedName name="Z_83E26134_8071_4B52_B9C2_8B5396DF70B4_.wvu.FilterData" localSheetId="11" hidden="1">'Build Plan'!$D$3:$L$48</definedName>
    <definedName name="Z_83E26134_8071_4B52_B9C2_8B5396DF70B4_.wvu.FilterData" localSheetId="3" hidden="1">'Delivery Docs Plan'!$I$1:$I$39</definedName>
    <definedName name="Z_83E26134_8071_4B52_B9C2_8B5396DF70B4_.wvu.FilterData" localSheetId="7" hidden="1">Estimates!$A$2:$BC$460</definedName>
    <definedName name="Z_83E26134_8071_4B52_B9C2_8B5396DF70B4_.wvu.FilterData" localSheetId="9" hidden="1">'Open SWPRs'!$A$1:$H$615</definedName>
    <definedName name="Z_83E26134_8071_4B52_B9C2_8B5396DF70B4_.wvu.FilterData" localSheetId="2" hidden="1">Plan!$A$5:$BQ$469</definedName>
    <definedName name="Z_83E26134_8071_4B52_B9C2_8B5396DF70B4_.wvu.FilterData" localSheetId="6" hidden="1">'SRS Reviews'!$A$1:$S$136</definedName>
    <definedName name="Z_83E26134_8071_4B52_B9C2_8B5396DF70B4_.wvu.Rows" localSheetId="2" hidden="1">Plan!$489:$751</definedName>
    <definedName name="Z_83E26134_8071_4B52_B9C2_8B5396DF70B4_.wvu.Rows" localSheetId="4" hidden="1">'PR Matrix'!$1:$1</definedName>
    <definedName name="Z_840FED42_BEAD_40B5_87A2_918C1E6D4128_.wvu.Cols" localSheetId="5" hidden="1">Allocation!$L:$XFD</definedName>
    <definedName name="Z_840FED42_BEAD_40B5_87A2_918C1E6D4128_.wvu.Cols" localSheetId="2" hidden="1">Plan!$S:$U,Plan!$BQ:$BT</definedName>
    <definedName name="Z_840FED42_BEAD_40B5_87A2_918C1E6D4128_.wvu.Cols" localSheetId="4" hidden="1">'PR Matrix'!$JJ:$XFD</definedName>
    <definedName name="Z_840FED42_BEAD_40B5_87A2_918C1E6D4128_.wvu.FilterData" localSheetId="5" hidden="1">Allocation!$A$1:$K$1</definedName>
    <definedName name="Z_840FED42_BEAD_40B5_87A2_918C1E6D4128_.wvu.FilterData" localSheetId="11" hidden="1">'Build Plan'!$D$3:$L$48</definedName>
    <definedName name="Z_840FED42_BEAD_40B5_87A2_918C1E6D4128_.wvu.FilterData" localSheetId="7" hidden="1">Estimates!$A$2:$BC$460</definedName>
    <definedName name="Z_840FED42_BEAD_40B5_87A2_918C1E6D4128_.wvu.FilterData" localSheetId="9" hidden="1">'Open SWPRs'!$A$1:$H$615</definedName>
    <definedName name="Z_840FED42_BEAD_40B5_87A2_918C1E6D4128_.wvu.FilterData" localSheetId="2" hidden="1">Plan!$A$5:$BT$468</definedName>
    <definedName name="Z_840FED42_BEAD_40B5_87A2_918C1E6D4128_.wvu.FilterData" localSheetId="4" hidden="1">'PR Matrix'!$A$16:$DE$16</definedName>
    <definedName name="Z_840FED42_BEAD_40B5_87A2_918C1E6D4128_.wvu.FilterData" localSheetId="6" hidden="1">'SRS Reviews'!$A$1:$S$134</definedName>
    <definedName name="Z_840FED42_BEAD_40B5_87A2_918C1E6D4128_.wvu.Rows" localSheetId="2" hidden="1">Plan!$489:$751</definedName>
    <definedName name="Z_840FED42_BEAD_40B5_87A2_918C1E6D4128_.wvu.Rows" localSheetId="4" hidden="1">'PR Matrix'!$1:$2</definedName>
    <definedName name="Z_844B1A3F_D3D9_4C18_B470_9AD84FCFE4F5_.wvu.FilterData" localSheetId="2" hidden="1">Plan!$A$5:$BP$474</definedName>
    <definedName name="Z_84D4DB1D_DA9C_4ED0_9809_4B2A189BBF1B_.wvu.FilterData" localSheetId="2" hidden="1">Plan!$A$5:$BP$474</definedName>
    <definedName name="Z_84D4DB1D_DA9C_4ED0_9809_4B2A189BBF1B_.wvu.FilterData" localSheetId="4" hidden="1">'PR Matrix'!#REF!</definedName>
    <definedName name="Z_84FDF4A4_2F91_4B72_8F60_6E53676DAF24_.wvu.FilterData" localSheetId="2" hidden="1">Plan!$A$5:$BT$469</definedName>
    <definedName name="Z_8520567D_BBE2_498D_9FF4_0160ED09608C_.wvu.FilterData" localSheetId="2" hidden="1">Plan!$A$5:$BP$474</definedName>
    <definedName name="Z_85783B1F_490C_4CCF_8B3A_F19D3D241AD7_.wvu.FilterData" localSheetId="2" hidden="1">Plan!$A$5:$BT$468</definedName>
    <definedName name="Z_857A6144_21C6_4DFA_9B56_8FE094BA7757_.wvu.FilterData" localSheetId="2" hidden="1">Plan!$A$5:$BP$468</definedName>
    <definedName name="Z_858CE354_659E_4322_B424_76140F9CD4D3_.wvu.FilterData" localSheetId="2" hidden="1">Plan!$A$5:$BT$469</definedName>
    <definedName name="Z_85AF80EB_D10A_4A03_A8F1_29AB7DA91960_.wvu.FilterData" localSheetId="2" hidden="1">Plan!$A$5:$BP$474</definedName>
    <definedName name="Z_85BC70C6_F028_4412_964E_682203C0A009_.wvu.FilterData" localSheetId="2" hidden="1">Plan!$A$5:$BP$468</definedName>
    <definedName name="Z_85DD7D69_B521_4E31_8FD1_2EF68148F091_.wvu.FilterData" localSheetId="2" hidden="1">Plan!$A$5:$BP$463</definedName>
    <definedName name="Z_85DD7D69_B521_4E31_8FD1_2EF68148F091_.wvu.FilterData" localSheetId="4" hidden="1">'PR Matrix'!#REF!</definedName>
    <definedName name="Z_85E13649_D176_4847_AFE2_C111E280470C_.wvu.FilterData" localSheetId="2" hidden="1">Plan!$A$5:$BP$474</definedName>
    <definedName name="Z_85E13649_D176_4847_AFE2_C111E280470C_.wvu.FilterData" localSheetId="4" hidden="1">'PR Matrix'!#REF!</definedName>
    <definedName name="Z_8644777D_E213_4CF5_B5CC_9DEFAEBA5F3B_.wvu.FilterData" localSheetId="2" hidden="1">Plan!$A$5:$BP$469</definedName>
    <definedName name="Z_8644777D_E213_4CF5_B5CC_9DEFAEBA5F3B_.wvu.FilterData" localSheetId="4" hidden="1">'PR Matrix'!#REF!</definedName>
    <definedName name="Z_864726E7_5151_4F68_B0AA_94446CCF1675_.wvu.FilterData" localSheetId="2" hidden="1">Plan!$A$5:$BT$469</definedName>
    <definedName name="Z_8659D52A_78AF_430E_B021_F095FB2608DC_.wvu.FilterData" localSheetId="2" hidden="1">Plan!$A$5:$BP$474</definedName>
    <definedName name="Z_8671361B_C59E_4578_A044_13D90CA78E03_.wvu.FilterData" localSheetId="2" hidden="1">Plan!$A$5:$BM$463</definedName>
    <definedName name="Z_868ED059_7104_4970_8B44_12AA7701D09E_.wvu.FilterData" localSheetId="2" hidden="1">Plan!$A$5:$BP$474</definedName>
    <definedName name="Z_86D2B0DE_6EF9_405C_AD43_406BE588937E_.wvu.FilterData" localSheetId="2" hidden="1">Plan!$A$5:$BM$468</definedName>
    <definedName name="Z_870C4D91_6DFE_46A8_994B_80F584E0B22A_.wvu.FilterData" localSheetId="2" hidden="1">Plan!$A$5:$BP$468</definedName>
    <definedName name="Z_871C2F4D_CE62_496D_9605_64824A83125C_.wvu.FilterData" localSheetId="2" hidden="1">Plan!$A$5:$BP$474</definedName>
    <definedName name="Z_87B9C74D_E797_437E_BBAD_E6D3EE86221F_.wvu.FilterData" localSheetId="2" hidden="1">Plan!$A$5:$BT$468</definedName>
    <definedName name="Z_87E94429_FAC0_4D88_BB50_E0F31493C6E7_.wvu.FilterData" localSheetId="2" hidden="1">Plan!$A$5:$BP$469</definedName>
    <definedName name="Z_886F879B_1903_4413_A11B_386B48334CED_.wvu.FilterData" localSheetId="2" hidden="1">Plan!$A$5:$BP$468</definedName>
    <definedName name="Z_887CFDF7_9A1F_47A6_B6CB_2368050F3786_.wvu.FilterData" localSheetId="2" hidden="1">Plan!$A$5:$BT$469</definedName>
    <definedName name="Z_88A927A2_C15B_4798_B705_9A4C3740520B_.wvu.FilterData" localSheetId="7" hidden="1">Estimates!$A$2:$BC$460</definedName>
    <definedName name="Z_88A927A2_C15B_4798_B705_9A4C3740520B_.wvu.FilterData" localSheetId="2" hidden="1">Plan!$A$5:$BT$468</definedName>
    <definedName name="Z_88A927A2_C15B_4798_B705_9A4C3740520B_.wvu.FilterData" localSheetId="4" hidden="1">'PR Matrix'!#REF!</definedName>
    <definedName name="Z_88A927A2_C15B_4798_B705_9A4C3740520B_.wvu.FilterData" localSheetId="6" hidden="1">'SRS Reviews'!$A$1:$S$135</definedName>
    <definedName name="Z_88ADF99F_EEAA_4B56_9DE8_BDC93632E34C_.wvu.FilterData" localSheetId="2" hidden="1">Plan!$A$5:$BP$474</definedName>
    <definedName name="Z_88C103DE_0919_4FC4_82E5_2FE1ADBE9BCB_.wvu.FilterData" localSheetId="2" hidden="1">Plan!$A$5:$BT$468</definedName>
    <definedName name="Z_88C198AA_EA41_4A54_B5F5_5A04A94FACB1_.wvu.FilterData" localSheetId="2" hidden="1">Plan!$A$5:$BT$469</definedName>
    <definedName name="Z_88EF00F5_A891_4E1F_BEBC_C770D5AFEF26_.wvu.Cols" localSheetId="5" hidden="1">Allocation!#REF!</definedName>
    <definedName name="Z_88EF00F5_A891_4E1F_BEBC_C770D5AFEF26_.wvu.Cols" localSheetId="2" hidden="1">Plan!$S:$U,Plan!#REF!</definedName>
    <definedName name="Z_88EF00F5_A891_4E1F_BEBC_C770D5AFEF26_.wvu.FilterData" localSheetId="5" hidden="1">Allocation!$1:$60</definedName>
    <definedName name="Z_88EF00F5_A891_4E1F_BEBC_C770D5AFEF26_.wvu.FilterData" localSheetId="9" hidden="1">'Open SWPRs'!$A$1:$H$615</definedName>
    <definedName name="Z_88EF00F5_A891_4E1F_BEBC_C770D5AFEF26_.wvu.FilterData" localSheetId="2" hidden="1">Plan!$A$5:$BP$474</definedName>
    <definedName name="Z_88EF00F5_A891_4E1F_BEBC_C770D5AFEF26_.wvu.FilterData" localSheetId="4" hidden="1">'PR Matrix'!#REF!</definedName>
    <definedName name="Z_88EF00F5_A891_4E1F_BEBC_C770D5AFEF26_.wvu.FilterData" localSheetId="6" hidden="1">'SRS Reviews'!$A$1:$S$131</definedName>
    <definedName name="Z_88EF00F5_A891_4E1F_BEBC_C770D5AFEF26_.wvu.Rows" localSheetId="2" hidden="1">Plan!$489:$751</definedName>
    <definedName name="Z_88EF00F5_A891_4E1F_BEBC_C770D5AFEF26_.wvu.Rows" localSheetId="4" hidden="1">'PR Matrix'!#REF!,'PR Matrix'!$1:$2,'PR Matrix'!$480:$481</definedName>
    <definedName name="Z_88F89279_9B7E_4AB9_9B86_2E7A88AE5543_.wvu.FilterData" localSheetId="2" hidden="1">Plan!$A$5:$BP$468</definedName>
    <definedName name="Z_89400C51_23CA_42B9_A6E0_D6EC7DAED855_.wvu.FilterData" localSheetId="2" hidden="1">Plan!$A$5:$BP$469</definedName>
    <definedName name="Z_89400C51_23CA_42B9_A6E0_D6EC7DAED855_.wvu.FilterData" localSheetId="4" hidden="1">'PR Matrix'!#REF!</definedName>
    <definedName name="Z_899A2E7A_7C2B_4C3D_8A6C_D3354AEA30FE_.wvu.FilterData" localSheetId="2" hidden="1">Plan!$A$5:$BP$468</definedName>
    <definedName name="Z_89DBE8C7_4860_4EAC_9816_50E6C31EADEA_.wvu.FilterData" localSheetId="2" hidden="1">Plan!$A$5:$BM$463</definedName>
    <definedName name="Z_89E3BC3D_2EE2_4DE0_BE17_C7D31389B1DF_.wvu.FilterData" localSheetId="2" hidden="1">Plan!$A$5:$BP$474</definedName>
    <definedName name="Z_89E3BC3D_2EE2_4DE0_BE17_C7D31389B1DF_.wvu.FilterData" localSheetId="4" hidden="1">'PR Matrix'!#REF!</definedName>
    <definedName name="Z_89E60669_7A8E_4D3C_A47B_AA74E1B3807F_.wvu.FilterData" localSheetId="2" hidden="1">Plan!$A$5:$BM$468</definedName>
    <definedName name="Z_89EFF703_C33D_4E70_995E_308E51F1ABC1_.wvu.FilterData" localSheetId="2" hidden="1">Plan!$A$5:$BP$469</definedName>
    <definedName name="Z_8A28DC0D_DC9A_4801_8ACC_A99E12EBCD8A_.wvu.FilterData" localSheetId="2" hidden="1">Plan!$A$5:$BM$468</definedName>
    <definedName name="Z_8A28DC0D_DC9A_4801_8ACC_A99E12EBCD8A_.wvu.FilterData" localSheetId="4" hidden="1">'PR Matrix'!$A$16:$CE$479</definedName>
    <definedName name="Z_8A6BF995_693E_43F5_80D6_25D044BE2DB9_.wvu.FilterData" localSheetId="2" hidden="1">Plan!$A$5:$BP$468</definedName>
    <definedName name="Z_8A8B9EE5_D5FE_4032_938B_E5EA35732FD0_.wvu.FilterData" localSheetId="2" hidden="1">Plan!$A$5:$BP$463</definedName>
    <definedName name="Z_8A988ABA_A6D4_4770_9FA3_0F059854B4AE_.wvu.FilterData" localSheetId="2" hidden="1">Plan!$A$5:$BP$469</definedName>
    <definedName name="Z_8AB090DA_3067_440D_8E4D_574C193307E5_.wvu.FilterData" localSheetId="2" hidden="1">Plan!$A$5:$BT$468</definedName>
    <definedName name="Z_8AED7D3A_D0EA_4989_90A2_AF15ED776DEC_.wvu.FilterData" localSheetId="2" hidden="1">Plan!$A$5:$BM$468</definedName>
    <definedName name="Z_8AEE08A2_F73E_41EF_8662_F43F5532F7EC_.wvu.Cols" localSheetId="5" hidden="1">Allocation!#REF!</definedName>
    <definedName name="Z_8AEE08A2_F73E_41EF_8662_F43F5532F7EC_.wvu.Cols" localSheetId="2" hidden="1">Plan!$S:$U,Plan!#REF!</definedName>
    <definedName name="Z_8AEE08A2_F73E_41EF_8662_F43F5532F7EC_.wvu.FilterData" localSheetId="5" hidden="1">Allocation!$A$1:$K$60</definedName>
    <definedName name="Z_8AEE08A2_F73E_41EF_8662_F43F5532F7EC_.wvu.FilterData" localSheetId="7" hidden="1">Estimates!$A$2:$AR$460</definedName>
    <definedName name="Z_8AEE08A2_F73E_41EF_8662_F43F5532F7EC_.wvu.FilterData" localSheetId="9" hidden="1">'Open SWPRs'!$A$1:$H$615</definedName>
    <definedName name="Z_8AEE08A2_F73E_41EF_8662_F43F5532F7EC_.wvu.FilterData" localSheetId="2" hidden="1">Plan!$A$5:$BP$468</definedName>
    <definedName name="Z_8AEE08A2_F73E_41EF_8662_F43F5532F7EC_.wvu.FilterData" localSheetId="4" hidden="1">'PR Matrix'!#REF!</definedName>
    <definedName name="Z_8AEE08A2_F73E_41EF_8662_F43F5532F7EC_.wvu.FilterData" localSheetId="6" hidden="1">'SRS Reviews'!$A$1:$S$132</definedName>
    <definedName name="Z_8AEE08A2_F73E_41EF_8662_F43F5532F7EC_.wvu.Rows" localSheetId="2" hidden="1">Plan!$489:$751</definedName>
    <definedName name="Z_8AEE08A2_F73E_41EF_8662_F43F5532F7EC_.wvu.Rows" localSheetId="4" hidden="1">'PR Matrix'!$1:$2</definedName>
    <definedName name="Z_8AEFF59A_6534_4DC7_A2A1_55FDAACDDB90_.wvu.FilterData" localSheetId="2" hidden="1">Plan!$A$5:$BM$468</definedName>
    <definedName name="Z_8AF7E981_DADA_47A4_BE37_8AC3A1AA9C5F_.wvu.FilterData" localSheetId="2" hidden="1">Plan!$A$5:$BT$468</definedName>
    <definedName name="Z_8B0C1710_8C04_443E_9575_8D8EEDA52030_.wvu.Cols" localSheetId="5" hidden="1">Allocation!#REF!</definedName>
    <definedName name="Z_8B0C1710_8C04_443E_9575_8D8EEDA52030_.wvu.Cols" localSheetId="2" hidden="1">Plan!$S:$U,Plan!#REF!</definedName>
    <definedName name="Z_8B0C1710_8C04_443E_9575_8D8EEDA52030_.wvu.FilterData" localSheetId="5" hidden="1">Allocation!$A$1:$K$60</definedName>
    <definedName name="Z_8B0C1710_8C04_443E_9575_8D8EEDA52030_.wvu.FilterData" localSheetId="9" hidden="1">'Open SWPRs'!$A$1:$H$615</definedName>
    <definedName name="Z_8B0C1710_8C04_443E_9575_8D8EEDA52030_.wvu.FilterData" localSheetId="2" hidden="1">Plan!$A$5:$BP$469</definedName>
    <definedName name="Z_8B0C1710_8C04_443E_9575_8D8EEDA52030_.wvu.FilterData" localSheetId="4" hidden="1">'PR Matrix'!#REF!</definedName>
    <definedName name="Z_8B0C1710_8C04_443E_9575_8D8EEDA52030_.wvu.FilterData" localSheetId="6" hidden="1">'SRS Reviews'!$A$1:$S$131</definedName>
    <definedName name="Z_8B0C1710_8C04_443E_9575_8D8EEDA52030_.wvu.Rows" localSheetId="2" hidden="1">Plan!$489:$751</definedName>
    <definedName name="Z_8B0C1710_8C04_443E_9575_8D8EEDA52030_.wvu.Rows" localSheetId="4" hidden="1">'PR Matrix'!$1:$2</definedName>
    <definedName name="Z_8B2EAA75_E1E3_49B0_8B1F_88AADCBB1860_.wvu.FilterData" localSheetId="2" hidden="1">Plan!$A$5:$BP$463</definedName>
    <definedName name="Z_8BCD6A6B_63C3_4F68_BB6D_C85584D10BD8_.wvu.FilterData" localSheetId="2" hidden="1">Plan!$A$5:$BT$468</definedName>
    <definedName name="Z_8BE3976C_47C2_41CA_A800_38427FDA33A9_.wvu.FilterData" localSheetId="2" hidden="1">Plan!$A$5:$BT$468</definedName>
    <definedName name="Z_8BE45C2C_61E0_4355_8400_1A3ECD88CF24_.wvu.FilterData" localSheetId="2" hidden="1">Plan!$A$5:$BP$463</definedName>
    <definedName name="Z_8C1731E7_EFC8_41C8_98B1_C28FE588CCD8_.wvu.FilterData" localSheetId="2" hidden="1">Plan!$A$5:$BT$468</definedName>
    <definedName name="Z_8C392835_88F8_4411_831B_5CB7CD311D2A_.wvu.FilterData" localSheetId="2" hidden="1">Plan!$A$5:$BP$463</definedName>
    <definedName name="Z_8C392835_88F8_4411_831B_5CB7CD311D2A_.wvu.FilterData" localSheetId="4" hidden="1">'PR Matrix'!#REF!</definedName>
    <definedName name="Z_8CD97737_A722_4169_A0AB_AC4B0AD03E25_.wvu.FilterData" localSheetId="2" hidden="1">Plan!$A$5:$BM$468</definedName>
    <definedName name="Z_8CD97737_A722_4169_A0AB_AC4B0AD03E25_.wvu.FilterData" localSheetId="4" hidden="1">'PR Matrix'!$A$16:$CE$479</definedName>
    <definedName name="Z_8D07689B_D2FB_4878_BF7C_0A3687BD19E5_.wvu.FilterData" localSheetId="2" hidden="1">Plan!$A$5:$BQ$468</definedName>
    <definedName name="Z_8D098515_2D2B_45C6_A5D3_5F9C5EFDF1E6_.wvu.FilterData" localSheetId="2" hidden="1">Plan!$A$5:$BP$474</definedName>
    <definedName name="Z_8D71D46F_19B5_4023_AE47_125EB2F4379E_.wvu.FilterData" localSheetId="2" hidden="1">Plan!$A$5:$BP$468</definedName>
    <definedName name="Z_8DD242A8_9852_49D0_A566_C1F627A70033_.wvu.FilterData" localSheetId="2" hidden="1">Plan!$A$5:$BP$474</definedName>
    <definedName name="Z_8DD242A8_9852_49D0_A566_C1F627A70033_.wvu.FilterData" localSheetId="4" hidden="1">'PR Matrix'!#REF!</definedName>
    <definedName name="Z_8DE380F9_2D0E_43F5_8E63_0CC489BA6F41_.wvu.FilterData" localSheetId="2" hidden="1">Plan!$A$5:$BT$468</definedName>
    <definedName name="Z_8E048FAF_5385_4FC4_8581_6406DE0ABD50_.wvu.FilterData" localSheetId="2" hidden="1">Plan!$A$5:$BP$474</definedName>
    <definedName name="Z_8E048FAF_5385_4FC4_8581_6406DE0ABD50_.wvu.FilterData" localSheetId="4" hidden="1">'PR Matrix'!#REF!</definedName>
    <definedName name="Z_8E5F43D4_BD7F_4E69_8B64_6B4F2F112A73_.wvu.FilterData" localSheetId="2" hidden="1">Plan!$A$5:$BP$463</definedName>
    <definedName name="Z_8E98E36C_9681_497F_91BD_4715A078D8E5_.wvu.FilterData" localSheetId="2" hidden="1">Plan!$A$5:$BM$463</definedName>
    <definedName name="Z_8E98E36C_9681_497F_91BD_4715A078D8E5_.wvu.FilterData" localSheetId="4" hidden="1">'PR Matrix'!$A$1:$B$474</definedName>
    <definedName name="Z_8E9DBDEC_6A85_49DD_8DE0_9E282D46305F_.wvu.FilterData" localSheetId="2" hidden="1">Plan!$A$5:$BT$468</definedName>
    <definedName name="Z_8EDED7B9_3F69_4A1C_9671_65BE2952759C_.wvu.FilterData" localSheetId="2" hidden="1">Plan!$A$5:$BT$468</definedName>
    <definedName name="Z_8EE5D90F_1338_4FCC_9774_F719611D222A_.wvu.FilterData" localSheetId="2" hidden="1">Plan!$A$5:$BM$468</definedName>
    <definedName name="Z_8EE5D90F_1338_4FCC_9774_F719611D222A_.wvu.FilterData" localSheetId="4" hidden="1">'PR Matrix'!$A$16:$CE$479</definedName>
    <definedName name="Z_8EE8788C_E407_4AFA_BEB8_9F588CC90EF7_.wvu.FilterData" localSheetId="2" hidden="1">Plan!$A$5:$BQ$468</definedName>
    <definedName name="Z_8EE8788C_E407_4AFA_BEB8_9F588CC90EF7_.wvu.FilterData" localSheetId="4" hidden="1">'PR Matrix'!#REF!</definedName>
    <definedName name="Z_8F2E2A3B_020D_4DD4_B354_81D162F69C48_.wvu.Cols" localSheetId="5" hidden="1">Allocation!#REF!</definedName>
    <definedName name="Z_8F2E2A3B_020D_4DD4_B354_81D162F69C48_.wvu.Cols" localSheetId="2" hidden="1">Plan!$S:$U,Plan!#REF!</definedName>
    <definedName name="Z_8F2E2A3B_020D_4DD4_B354_81D162F69C48_.wvu.Cols" localSheetId="4" hidden="1">'PR Matrix'!#REF!</definedName>
    <definedName name="Z_8F2E2A3B_020D_4DD4_B354_81D162F69C48_.wvu.FilterData" localSheetId="2" hidden="1">Plan!$A$5:$BM$463</definedName>
    <definedName name="Z_8F2E2A3B_020D_4DD4_B354_81D162F69C48_.wvu.FilterData" localSheetId="4" hidden="1">'PR Matrix'!$A$1:$B$474</definedName>
    <definedName name="Z_8F2E2A3B_020D_4DD4_B354_81D162F69C48_.wvu.FilterData" localSheetId="6" hidden="1">'SRS Reviews'!$A$1:$S$131</definedName>
    <definedName name="Z_8F2E2A3B_020D_4DD4_B354_81D162F69C48_.wvu.Rows" localSheetId="2" hidden="1">Plan!$472:$472,Plan!$489:$751</definedName>
    <definedName name="Z_8F2E2A3B_020D_4DD4_B354_81D162F69C48_.wvu.Rows" localSheetId="4" hidden="1">'PR Matrix'!$1:$1</definedName>
    <definedName name="Z_8F4DF2F0_836D_40C8_A7CC_2FFB8229877C_.wvu.FilterData" localSheetId="2" hidden="1">Plan!$A$5:$BP$468</definedName>
    <definedName name="Z_8F7E42D8_EA8D_4D10_8453_F04E83AF7245_.wvu.FilterData" localSheetId="2" hidden="1">Plan!$A$5:$BM$463</definedName>
    <definedName name="Z_8F7E42D8_EA8D_4D10_8453_F04E83AF7245_.wvu.FilterData" localSheetId="4" hidden="1">'PR Matrix'!$A$1:$B$474</definedName>
    <definedName name="Z_8FAF18E8_F3BD_4D2D_95B9_27712163A7B0_.wvu.FilterData" localSheetId="9" hidden="1">'Open SWPRs'!$A$1:$H$615</definedName>
    <definedName name="Z_8FD2EEA7_D698_4743_BEC9_CB9A12FE28D9_.wvu.FilterData" localSheetId="2" hidden="1">Plan!$A$5:$BP$463</definedName>
    <definedName name="Z_90088769_7D29_4324_882D_1F352DFBE762_.wvu.Cols" localSheetId="5" hidden="1">Allocation!$L:$XFD</definedName>
    <definedName name="Z_90088769_7D29_4324_882D_1F352DFBE762_.wvu.Cols" localSheetId="2" hidden="1">Plan!$S:$U,Plan!$BQ:$BT</definedName>
    <definedName name="Z_90088769_7D29_4324_882D_1F352DFBE762_.wvu.Cols" localSheetId="4" hidden="1">'PR Matrix'!$JJ:$XFD</definedName>
    <definedName name="Z_90088769_7D29_4324_882D_1F352DFBE762_.wvu.FilterData" localSheetId="5" hidden="1">Allocation!$A$1:$K$1</definedName>
    <definedName name="Z_90088769_7D29_4324_882D_1F352DFBE762_.wvu.FilterData" localSheetId="11" hidden="1">'Build Plan'!$D$3:$L$48</definedName>
    <definedName name="Z_90088769_7D29_4324_882D_1F352DFBE762_.wvu.FilterData" localSheetId="7" hidden="1">Estimates!$A$2:$BC$460</definedName>
    <definedName name="Z_90088769_7D29_4324_882D_1F352DFBE762_.wvu.FilterData" localSheetId="9" hidden="1">'Open SWPRs'!$A$1:$H$615</definedName>
    <definedName name="Z_90088769_7D29_4324_882D_1F352DFBE762_.wvu.FilterData" localSheetId="2" hidden="1">Plan!$A$5:$BT$468</definedName>
    <definedName name="Z_90088769_7D29_4324_882D_1F352DFBE762_.wvu.FilterData" localSheetId="4" hidden="1">'PR Matrix'!#REF!</definedName>
    <definedName name="Z_90088769_7D29_4324_882D_1F352DFBE762_.wvu.FilterData" localSheetId="6" hidden="1">'SRS Reviews'!$A$1:$S$135</definedName>
    <definedName name="Z_90088769_7D29_4324_882D_1F352DFBE762_.wvu.Rows" localSheetId="2" hidden="1">Plan!$489:$751</definedName>
    <definedName name="Z_90088769_7D29_4324_882D_1F352DFBE762_.wvu.Rows" localSheetId="4" hidden="1">'PR Matrix'!$1:$2</definedName>
    <definedName name="Z_902EAB57_6A8D_4031_A6C0_591D030F9980_.wvu.FilterData" localSheetId="2" hidden="1">Plan!$A$5:$BP$463</definedName>
    <definedName name="Z_905CA4C0_32E1_4927_BA6E_295AF06057ED_.wvu.FilterData" localSheetId="2" hidden="1">Plan!$A$5:$BP$463</definedName>
    <definedName name="Z_905CA4C0_32E1_4927_BA6E_295AF06057ED_.wvu.FilterData" localSheetId="4" hidden="1">'PR Matrix'!#REF!</definedName>
    <definedName name="Z_907A3F1C_8111_4AF7_AC27_38C7028A790E_.wvu.FilterData" localSheetId="2" hidden="1">Plan!$A$5:$BQ$468</definedName>
    <definedName name="Z_90939585_FF37_4D19_8074_3415ED6CB6D1_.wvu.FilterData" localSheetId="2" hidden="1">Plan!$A$5:$BT$468</definedName>
    <definedName name="Z_90B1A181_6B29_455A_8AE9_2E18D2C7A856_.wvu.FilterData" localSheetId="2" hidden="1">Plan!$A$5:$BM$463</definedName>
    <definedName name="Z_90B1A181_6B29_455A_8AE9_2E18D2C7A856_.wvu.FilterData" localSheetId="4" hidden="1">'PR Matrix'!$A$1:$B$474</definedName>
    <definedName name="Z_90E0A0B4_80A3_447A_A502_F01A9ADB7F6A_.wvu.FilterData" localSheetId="2" hidden="1">Plan!$A$5:$BT$468</definedName>
    <definedName name="Z_90E22412_A0EF_41B3_BB91_8C55AFC93B7F_.wvu.FilterData" localSheetId="2" hidden="1">Plan!$A$5:$BP$468</definedName>
    <definedName name="Z_90E22412_A0EF_41B3_BB91_8C55AFC93B7F_.wvu.FilterData" localSheetId="4" hidden="1">'PR Matrix'!$A$16:$CE$479</definedName>
    <definedName name="Z_91559838_6E79_442A_95F3_49E4880AA4A6_.wvu.FilterData" localSheetId="2" hidden="1">Plan!$A$5:$BQ$468</definedName>
    <definedName name="Z_91A99D84_B31D_4E85_A9A9_7357826D0945_.wvu.FilterData" localSheetId="2" hidden="1">Plan!$A$5:$BQ$468</definedName>
    <definedName name="Z_91AA1457_A9FF_4DFF_817D_96DBE85031E4_.wvu.FilterData" localSheetId="2" hidden="1">Plan!$A$5:$BP$474</definedName>
    <definedName name="Z_91E40AD3_F946_4DEE_807E_91237B93220B_.wvu.FilterData" localSheetId="2" hidden="1">Plan!$A$5:$BQ$468</definedName>
    <definedName name="Z_9201CD5A_C56B_4A52_93CA_C266E44AB144_.wvu.FilterData" localSheetId="2" hidden="1">Plan!$A$5:$BP$463</definedName>
    <definedName name="Z_9201CD5A_C56B_4A52_93CA_C266E44AB144_.wvu.FilterData" localSheetId="4" hidden="1">'PR Matrix'!#REF!</definedName>
    <definedName name="Z_921FA5D8_FD37_464E_845B_4E474FA948ED_.wvu.FilterData" localSheetId="2" hidden="1">Plan!$A$5:$BP$468</definedName>
    <definedName name="Z_92379FEE_EC1E_4FE7_AD8D_B94BD3BA3364_.wvu.FilterData" localSheetId="2" hidden="1">Plan!$A$5:$BT$468</definedName>
    <definedName name="Z_928244C7_76C8_4813_8A10_0564AA96D684_.wvu.FilterData" localSheetId="2" hidden="1">Plan!$A$5:$BP$474</definedName>
    <definedName name="Z_928244C7_76C8_4813_8A10_0564AA96D684_.wvu.FilterData" localSheetId="4" hidden="1">'PR Matrix'!#REF!</definedName>
    <definedName name="Z_928EF737_9ABF_446A_B642_D67B2536AD8F_.wvu.FilterData" localSheetId="2" hidden="1">Plan!$A$5:$BM$468</definedName>
    <definedName name="Z_9297C4FD_79E5_44EB_B72E_96640AA41B16_.wvu.FilterData" localSheetId="2" hidden="1">Plan!$A$5:$BP$463</definedName>
    <definedName name="Z_92EFD3CA_C7D9_4D20_ACB0_AFF9FEC207D4_.wvu.FilterData" localSheetId="2" hidden="1">Plan!$A$5:$BP$468</definedName>
    <definedName name="Z_92FA9223_3B41_4C7B_A9E9_C9114502E1AB_.wvu.FilterData" localSheetId="2" hidden="1">Plan!$A$5:$BT$468</definedName>
    <definedName name="Z_93A4A689_C7DC_4545_A2E9_4A5A868F7200_.wvu.FilterData" localSheetId="2" hidden="1">Plan!$A$5:$BT$468</definedName>
    <definedName name="Z_93B853FC_ADF7_4600_BAD5_98CA87BD7208_.wvu.FilterData" localSheetId="2" hidden="1">Plan!$A$5:$BP$474</definedName>
    <definedName name="Z_93B853FC_ADF7_4600_BAD5_98CA87BD7208_.wvu.FilterData" localSheetId="4" hidden="1">'PR Matrix'!#REF!</definedName>
    <definedName name="Z_93D3FF23_C82C_4B50_854E_45F2170F06D2_.wvu.FilterData" localSheetId="2" hidden="1">Plan!$A$5:$BP$468</definedName>
    <definedName name="Z_93EBA98E_5496_4D7C_83ED_5BB6E8141AD2_.wvu.FilterData" localSheetId="2" hidden="1">Plan!$A$5:$BP$474</definedName>
    <definedName name="Z_93EBA98E_5496_4D7C_83ED_5BB6E8141AD2_.wvu.FilterData" localSheetId="4" hidden="1">'PR Matrix'!#REF!</definedName>
    <definedName name="Z_941EC10F_D96D_45B3_9805_2CB64E98E212_.wvu.FilterData" localSheetId="3" hidden="1">'Delivery Docs Plan'!$A$4:$O$38</definedName>
    <definedName name="Z_94202DE1_E113_4D8D_96A4_4561FB59780B_.wvu.Cols" localSheetId="5" hidden="1">Allocation!$L:$XFD</definedName>
    <definedName name="Z_94202DE1_E113_4D8D_96A4_4561FB59780B_.wvu.Cols" localSheetId="2" hidden="1">Plan!$S:$U,Plan!$BQ:$BT</definedName>
    <definedName name="Z_94202DE1_E113_4D8D_96A4_4561FB59780B_.wvu.Cols" localSheetId="4" hidden="1">'PR Matrix'!$JJ:$XFD</definedName>
    <definedName name="Z_94202DE1_E113_4D8D_96A4_4561FB59780B_.wvu.FilterData" localSheetId="5" hidden="1">Allocation!$A$1:$K$1</definedName>
    <definedName name="Z_94202DE1_E113_4D8D_96A4_4561FB59780B_.wvu.FilterData" localSheetId="11" hidden="1">'Build Plan'!$D$3:$L$48</definedName>
    <definedName name="Z_94202DE1_E113_4D8D_96A4_4561FB59780B_.wvu.FilterData" localSheetId="7" hidden="1">Estimates!$A$2:$BC$460</definedName>
    <definedName name="Z_94202DE1_E113_4D8D_96A4_4561FB59780B_.wvu.FilterData" localSheetId="9" hidden="1">'Open SWPRs'!$A$1:$H$615</definedName>
    <definedName name="Z_94202DE1_E113_4D8D_96A4_4561FB59780B_.wvu.FilterData" localSheetId="2" hidden="1">Plan!$A$5:$BT$469</definedName>
    <definedName name="Z_94202DE1_E113_4D8D_96A4_4561FB59780B_.wvu.FilterData" localSheetId="4" hidden="1">'PR Matrix'!$A$16:$CE$479</definedName>
    <definedName name="Z_94202DE1_E113_4D8D_96A4_4561FB59780B_.wvu.FilterData" localSheetId="6" hidden="1">'SRS Reviews'!$A$1:$S$134</definedName>
    <definedName name="Z_94202DE1_E113_4D8D_96A4_4561FB59780B_.wvu.Rows" localSheetId="2" hidden="1">Plan!$489:$751</definedName>
    <definedName name="Z_94202DE1_E113_4D8D_96A4_4561FB59780B_.wvu.Rows" localSheetId="4" hidden="1">'PR Matrix'!$1:$2</definedName>
    <definedName name="Z_94256D42_73FF_4D8B_BCC9_8575B82295EA_.wvu.FilterData" localSheetId="2" hidden="1">Plan!$A$5:$BP$474</definedName>
    <definedName name="Z_949F8C7F_DA00_479D_BDE6_6166B149A403_.wvu.Cols" localSheetId="5" hidden="1">Allocation!$L:$XFD</definedName>
    <definedName name="Z_949F8C7F_DA00_479D_BDE6_6166B149A403_.wvu.Cols" localSheetId="2" hidden="1">Plan!$S:$U,Plan!$BQ:$BT</definedName>
    <definedName name="Z_949F8C7F_DA00_479D_BDE6_6166B149A403_.wvu.Cols" localSheetId="4" hidden="1">'PR Matrix'!$JJ:$XFD</definedName>
    <definedName name="Z_949F8C7F_DA00_479D_BDE6_6166B149A403_.wvu.FilterData" localSheetId="5" hidden="1">Allocation!$A$1:$K$1</definedName>
    <definedName name="Z_949F8C7F_DA00_479D_BDE6_6166B149A403_.wvu.FilterData" localSheetId="11" hidden="1">'Build Plan'!$D$3:$L$48</definedName>
    <definedName name="Z_949F8C7F_DA00_479D_BDE6_6166B149A403_.wvu.FilterData" localSheetId="3" hidden="1">'Delivery Docs Plan'!$A$4:$O$38</definedName>
    <definedName name="Z_949F8C7F_DA00_479D_BDE6_6166B149A403_.wvu.FilterData" localSheetId="7" hidden="1">Estimates!$A$2:$BC$460</definedName>
    <definedName name="Z_949F8C7F_DA00_479D_BDE6_6166B149A403_.wvu.FilterData" localSheetId="9" hidden="1">'Open SWPRs'!$A$1:$H$615</definedName>
    <definedName name="Z_949F8C7F_DA00_479D_BDE6_6166B149A403_.wvu.FilterData" localSheetId="2" hidden="1">Plan!$A$5:$BT$468</definedName>
    <definedName name="Z_949F8C7F_DA00_479D_BDE6_6166B149A403_.wvu.FilterData" localSheetId="4" hidden="1">'PR Matrix'!#REF!</definedName>
    <definedName name="Z_949F8C7F_DA00_479D_BDE6_6166B149A403_.wvu.FilterData" localSheetId="6" hidden="1">'SRS Reviews'!$A$1:$S$136</definedName>
    <definedName name="Z_949F8C7F_DA00_479D_BDE6_6166B149A403_.wvu.Rows" localSheetId="2" hidden="1">Plan!$489:$751</definedName>
    <definedName name="Z_949F8C7F_DA00_479D_BDE6_6166B149A403_.wvu.Rows" localSheetId="4" hidden="1">'PR Matrix'!$1:$2</definedName>
    <definedName name="Z_94C5630A_CFC9_498D_A2EC_EBA071A51115_.wvu.FilterData" localSheetId="2" hidden="1">Plan!$A$5:$BT$468</definedName>
    <definedName name="Z_94D231B0_F5C7_4CF1_848B_B9978A31018E_.wvu.FilterData" localSheetId="2" hidden="1">Plan!$A$5:$BP$468</definedName>
    <definedName name="Z_94D231B0_F5C7_4CF1_848B_B9978A31018E_.wvu.FilterData" localSheetId="6" hidden="1">'SRS Reviews'!$A$1:$S$132</definedName>
    <definedName name="Z_94D7AFBA_96C9_4176_9792_9BCAB6089414_.wvu.FilterData" localSheetId="2" hidden="1">Plan!$A$5:$BT$468</definedName>
    <definedName name="Z_952C9542_C555_4922_BFE5_E46680FCEFBE_.wvu.FilterData" localSheetId="2" hidden="1">Plan!$A$5:$BQ$469</definedName>
    <definedName name="Z_95488A48_1FFE_469A_805F_5090507CBFA7_.wvu.FilterData" localSheetId="2" hidden="1">Plan!$A$5:$BP$474</definedName>
    <definedName name="Z_95488A48_1FFE_469A_805F_5090507CBFA7_.wvu.FilterData" localSheetId="4" hidden="1">'PR Matrix'!#REF!</definedName>
    <definedName name="Z_95499A2F_53D0_47EE_9969_AE882A5287B9_.wvu.FilterData" localSheetId="2" hidden="1">Plan!$A$5:$BM$463</definedName>
    <definedName name="Z_956B4FDD_CE5C_49C2_BB31_42C38C9A9C02_.wvu.FilterData" localSheetId="2" hidden="1">Plan!$A$5:$BP$463</definedName>
    <definedName name="Z_95981EB1_E86C_48DB_AAD1_BD55E92ED6C3_.wvu.FilterData" localSheetId="2" hidden="1">Plan!$A$5:$BQ$468</definedName>
    <definedName name="Z_959DABEE_2F99_4EA9_8792_562B20C63A09_.wvu.FilterData" localSheetId="2" hidden="1">Plan!$A$5:$BM$463</definedName>
    <definedName name="Z_95B50C8F_0834_4C83_866D_CFC8DB716465_.wvu.FilterData" localSheetId="2" hidden="1">Plan!$A$5:$BP$463</definedName>
    <definedName name="Z_95DD42C2_7EC3_4BF9_996F_A789B9164655_.wvu.FilterData" localSheetId="2" hidden="1">Plan!$A$5:$BM$468</definedName>
    <definedName name="Z_96244F1D_0DA4_4766_ABD3_5B72509E8F83_.wvu.FilterData" localSheetId="2" hidden="1">Plan!$A$5:$BP$468</definedName>
    <definedName name="Z_9643DAA7_BF04_4792_BCB5_805664148473_.wvu.FilterData" localSheetId="9" hidden="1">'Open SWPRs'!$A$1:$H$615</definedName>
    <definedName name="Z_964C91AA_3243_4D73_ACEF_A66381BB0482_.wvu.FilterData" localSheetId="2" hidden="1">Plan!$A$5:$BT$468</definedName>
    <definedName name="Z_964C91AA_3243_4D73_ACEF_A66381BB0482_.wvu.FilterData" localSheetId="6" hidden="1">'SRS Reviews'!$A$1:$S$134</definedName>
    <definedName name="Z_96C89B62_1444_479E_A61B_9B072D60C6BD_.wvu.FilterData" localSheetId="2" hidden="1">Plan!$A$5:$BT$468</definedName>
    <definedName name="Z_96CC3E9F_A4E7_45AC_A7C7_28C7B87D30AF_.wvu.FilterData" localSheetId="2" hidden="1">Plan!$A$5:$BT$468</definedName>
    <definedName name="Z_96DCC721_2BB6_4CF0_932A_8A19986B555E_.wvu.FilterData" localSheetId="2" hidden="1">Plan!$A$5:$BP$468</definedName>
    <definedName name="Z_972B3114_F893_42FE_B8BD_942C9035456F_.wvu.FilterData" localSheetId="6" hidden="1">'SRS Reviews'!$A$1:$S$134</definedName>
    <definedName name="Z_9735ECA5_FC9A_4E5E_BC18_57622C4CE1EA_.wvu.FilterData" localSheetId="2" hidden="1">Plan!$A$5:$BT$468</definedName>
    <definedName name="Z_973DE363_5988_4A9F_B413_8C54E40E760B_.wvu.FilterData" localSheetId="2" hidden="1">Plan!$A$5:$BT$468</definedName>
    <definedName name="Z_97507CBC_C1C3_4DFF_9DEE_6C1C4EF8EF9E_.wvu.FilterData" localSheetId="3" hidden="1">'Delivery Docs Plan'!$I$1:$I$39</definedName>
    <definedName name="Z_97507CBC_C1C3_4DFF_9DEE_6C1C4EF8EF9E_.wvu.FilterData" localSheetId="2" hidden="1">Plan!$A$5:$BQ$469</definedName>
    <definedName name="Z_9777F40F_4971_48B2_B4ED_09A1035FF963_.wvu.FilterData" localSheetId="9" hidden="1">'Open SWPRs'!$A$1:$H$615</definedName>
    <definedName name="Z_97AAAFE3_C681_4E27_A277_F09D7DA8C2DD_.wvu.Cols" localSheetId="5" hidden="1">Allocation!$L:$XFD</definedName>
    <definedName name="Z_97AAAFE3_C681_4E27_A277_F09D7DA8C2DD_.wvu.Cols" localSheetId="2" hidden="1">Plan!$S:$U,Plan!$BQ:$BT</definedName>
    <definedName name="Z_97AAAFE3_C681_4E27_A277_F09D7DA8C2DD_.wvu.Cols" localSheetId="4" hidden="1">'PR Matrix'!$JJ:$XFD</definedName>
    <definedName name="Z_97AAAFE3_C681_4E27_A277_F09D7DA8C2DD_.wvu.FilterData" localSheetId="5" hidden="1">Allocation!$A$1:$K$1</definedName>
    <definedName name="Z_97AAAFE3_C681_4E27_A277_F09D7DA8C2DD_.wvu.FilterData" localSheetId="7" hidden="1">Estimates!$A$2:$BC$460</definedName>
    <definedName name="Z_97AAAFE3_C681_4E27_A277_F09D7DA8C2DD_.wvu.FilterData" localSheetId="9" hidden="1">'Open SWPRs'!$A$1:$H$615</definedName>
    <definedName name="Z_97AAAFE3_C681_4E27_A277_F09D7DA8C2DD_.wvu.FilterData" localSheetId="2" hidden="1">Plan!$A$5:$BP$468</definedName>
    <definedName name="Z_97AAAFE3_C681_4E27_A277_F09D7DA8C2DD_.wvu.FilterData" localSheetId="4" hidden="1">'PR Matrix'!$A$16:$CE$479</definedName>
    <definedName name="Z_97AAAFE3_C681_4E27_A277_F09D7DA8C2DD_.wvu.FilterData" localSheetId="6" hidden="1">'SRS Reviews'!$A$1:$S$132</definedName>
    <definedName name="Z_97AAAFE3_C681_4E27_A277_F09D7DA8C2DD_.wvu.Rows" localSheetId="2" hidden="1">Plan!$489:$751</definedName>
    <definedName name="Z_97AAAFE3_C681_4E27_A277_F09D7DA8C2DD_.wvu.Rows" localSheetId="4" hidden="1">'PR Matrix'!$1:$2</definedName>
    <definedName name="Z_97B304A2_5166_46B3_A443_9AB20C85DBA8_.wvu.FilterData" localSheetId="2" hidden="1">Plan!$A$5:$BT$468</definedName>
    <definedName name="Z_97B80A53_CE3B_4D0E_B067_7B8EC6840239_.wvu.FilterData" localSheetId="2" hidden="1">Plan!$A$5:$BT$469</definedName>
    <definedName name="Z_981FBA93_D74B_4794_A212_D92A39C8813F_.wvu.FilterData" localSheetId="2" hidden="1">Plan!$A$5:$BP$468</definedName>
    <definedName name="Z_984FA8C4_2C90_4E8E_A11F_12475B918C90_.wvu.FilterData" localSheetId="2" hidden="1">Plan!$A$5:$BP$468</definedName>
    <definedName name="Z_990D486C_497C_4114_97C2_232F2A8438F9_.wvu.FilterData" localSheetId="2" hidden="1">Plan!$A$5:$BP$463</definedName>
    <definedName name="Z_994D422A_F4D2_422E_852F_1578D79DE851_.wvu.FilterData" localSheetId="2" hidden="1">Plan!$A$5:$BM$463</definedName>
    <definedName name="Z_999D8AAC_C53E_4106_83D2_C9E986396FD9_.wvu.Cols" localSheetId="5" hidden="1">Allocation!$L:$XFD</definedName>
    <definedName name="Z_999D8AAC_C53E_4106_83D2_C9E986396FD9_.wvu.Cols" localSheetId="2" hidden="1">Plan!$S:$U,Plan!$BQ:$BT</definedName>
    <definedName name="Z_999D8AAC_C53E_4106_83D2_C9E986396FD9_.wvu.Cols" localSheetId="4" hidden="1">'PR Matrix'!$JJ:$XFD</definedName>
    <definedName name="Z_999D8AAC_C53E_4106_83D2_C9E986396FD9_.wvu.FilterData" localSheetId="5" hidden="1">Allocation!$A$1:$K$1</definedName>
    <definedName name="Z_999D8AAC_C53E_4106_83D2_C9E986396FD9_.wvu.FilterData" localSheetId="11" hidden="1">'Build Plan'!$D$3:$L$48</definedName>
    <definedName name="Z_999D8AAC_C53E_4106_83D2_C9E986396FD9_.wvu.FilterData" localSheetId="7" hidden="1">Estimates!$A$2:$BC$460</definedName>
    <definedName name="Z_999D8AAC_C53E_4106_83D2_C9E986396FD9_.wvu.FilterData" localSheetId="9" hidden="1">'Open SWPRs'!$A$1:$H$615</definedName>
    <definedName name="Z_999D8AAC_C53E_4106_83D2_C9E986396FD9_.wvu.FilterData" localSheetId="2" hidden="1">Plan!$A$5:$BT$468</definedName>
    <definedName name="Z_999D8AAC_C53E_4106_83D2_C9E986396FD9_.wvu.FilterData" localSheetId="4" hidden="1">'PR Matrix'!#REF!</definedName>
    <definedName name="Z_999D8AAC_C53E_4106_83D2_C9E986396FD9_.wvu.FilterData" localSheetId="6" hidden="1">'SRS Reviews'!$A$1:$S$135</definedName>
    <definedName name="Z_999D8AAC_C53E_4106_83D2_C9E986396FD9_.wvu.Rows" localSheetId="2" hidden="1">Plan!$489:$751</definedName>
    <definedName name="Z_999D8AAC_C53E_4106_83D2_C9E986396FD9_.wvu.Rows" localSheetId="4" hidden="1">'PR Matrix'!$1:$1</definedName>
    <definedName name="Z_99B68EAF_87E9_4AD4_8086_0C83A3D15437_.wvu.FilterData" localSheetId="2" hidden="1">Plan!$A$5:$BQ$469</definedName>
    <definedName name="Z_99CED44A_6B8C_4525_9A62_EBCCF3A93544_.wvu.FilterData" localSheetId="2" hidden="1">Plan!$A$5:$BP$468</definedName>
    <definedName name="Z_99D9A98B_0C11_4C7F_A836_E72A3314C72A_.wvu.FilterData" localSheetId="2" hidden="1">Plan!$A$5:$BP$463</definedName>
    <definedName name="Z_9A471289_135A_4FF4_97C2_0DD19C463BF6_.wvu.FilterData" localSheetId="2" hidden="1">Plan!$A$5:$BP$474</definedName>
    <definedName name="Z_9A5C4E41_2611_4C87_BBE6_8FCFD4D2C359_.wvu.FilterData" localSheetId="2" hidden="1">Plan!$A$5:$BT$468</definedName>
    <definedName name="Z_9A80FC04_16B6_4424_96BC_5DD4323B8931_.wvu.FilterData" localSheetId="2" hidden="1">Plan!$A$5:$BP$468</definedName>
    <definedName name="Z_9A8F1451_CDD3_4F70_A786_8A099FF89571_.wvu.FilterData" localSheetId="2" hidden="1">Plan!$A$5:$BQ$468</definedName>
    <definedName name="Z_9AD4F24D_B11D_489B_BEEC_FAE96CF3BA60_.wvu.FilterData" localSheetId="2" hidden="1">Plan!$A$5:$BM$463</definedName>
    <definedName name="Z_9AE1779F_A0D6_44D6_8F0C_151E4412FD6A_.wvu.FilterData" localSheetId="2" hidden="1">Plan!$A$5:$BT$468</definedName>
    <definedName name="Z_9AE1779F_A0D6_44D6_8F0C_151E4412FD6A_.wvu.FilterData" localSheetId="4" hidden="1">'PR Matrix'!$A$16:$CE$479</definedName>
    <definedName name="Z_9AFDC459_5911_4A65_BA30_55870CCEC21D_.wvu.Cols" localSheetId="5" hidden="1">Allocation!$L:$XFD</definedName>
    <definedName name="Z_9AFDC459_5911_4A65_BA30_55870CCEC21D_.wvu.Cols" localSheetId="2" hidden="1">Plan!$S:$U,Plan!$AL:$AL,Plan!$AN:$AO,Plan!$BQ:$BT</definedName>
    <definedName name="Z_9AFDC459_5911_4A65_BA30_55870CCEC21D_.wvu.Cols" localSheetId="4" hidden="1">'PR Matrix'!$JJ:$XFD</definedName>
    <definedName name="Z_9AFDC459_5911_4A65_BA30_55870CCEC21D_.wvu.FilterData" localSheetId="5" hidden="1">Allocation!$A$1:$K$1</definedName>
    <definedName name="Z_9AFDC459_5911_4A65_BA30_55870CCEC21D_.wvu.FilterData" localSheetId="11" hidden="1">'Build Plan'!$D$3:$L$48</definedName>
    <definedName name="Z_9AFDC459_5911_4A65_BA30_55870CCEC21D_.wvu.FilterData" localSheetId="3" hidden="1">'Delivery Docs Plan'!$A$4:$O$38</definedName>
    <definedName name="Z_9AFDC459_5911_4A65_BA30_55870CCEC21D_.wvu.FilterData" localSheetId="7" hidden="1">Estimates!$A$2:$BC$460</definedName>
    <definedName name="Z_9AFDC459_5911_4A65_BA30_55870CCEC21D_.wvu.FilterData" localSheetId="9" hidden="1">'Open SWPRs'!$A$1:$H$615</definedName>
    <definedName name="Z_9AFDC459_5911_4A65_BA30_55870CCEC21D_.wvu.FilterData" localSheetId="2" hidden="1">Plan!$A$1:$AT$468</definedName>
    <definedName name="Z_9AFDC459_5911_4A65_BA30_55870CCEC21D_.wvu.FilterData" localSheetId="4" hidden="1">'PR Matrix'!#REF!</definedName>
    <definedName name="Z_9AFDC459_5911_4A65_BA30_55870CCEC21D_.wvu.FilterData" localSheetId="6" hidden="1">'SRS Reviews'!$A$1:$S$136</definedName>
    <definedName name="Z_9AFDC459_5911_4A65_BA30_55870CCEC21D_.wvu.Rows" localSheetId="2" hidden="1">Plan!$489:$751</definedName>
    <definedName name="Z_9AFDC459_5911_4A65_BA30_55870CCEC21D_.wvu.Rows" localSheetId="4" hidden="1">'PR Matrix'!$1:$2</definedName>
    <definedName name="Z_9B84D1B9_9EA3_4EFD_AD07_FCC623CC3DE1_.wvu.FilterData" localSheetId="2" hidden="1">Plan!$A$5:$BT$469</definedName>
    <definedName name="Z_9B888EF9_3610_4BBD_A29F_72424C99CC79_.wvu.FilterData" localSheetId="2" hidden="1">Plan!$A$5:$BP$474</definedName>
    <definedName name="Z_9BAF6FB0_E810_47B1_A9C4_CFADA48D227D_.wvu.FilterData" localSheetId="5" hidden="1">Allocation!$A$1:$K$60</definedName>
    <definedName name="Z_9BAF6FB0_E810_47B1_A9C4_CFADA48D227D_.wvu.FilterData" localSheetId="2" hidden="1">Plan!$A$5:$BP$469</definedName>
    <definedName name="Z_9BAF6FB0_E810_47B1_A9C4_CFADA48D227D_.wvu.FilterData" localSheetId="4" hidden="1">'PR Matrix'!#REF!</definedName>
    <definedName name="Z_9BAF6FB0_E810_47B1_A9C4_CFADA48D227D_.wvu.FilterData" localSheetId="6" hidden="1">'SRS Reviews'!$A$1:$S$132</definedName>
    <definedName name="Z_9BD5E936_0A19_45B0_B48F_9215B78C50B9_.wvu.FilterData" localSheetId="3" hidden="1">'Delivery Docs Plan'!$I$1:$I$39</definedName>
    <definedName name="Z_9BE32A08_23FC_43E1_BD62_57D24FC55D2B_.wvu.FilterData" localSheetId="2" hidden="1">Plan!$A$5:$BM$463</definedName>
    <definedName name="Z_9BEEEB41_FD16_453D_B054_20B02AF3B3FC_.wvu.FilterData" localSheetId="2" hidden="1">Plan!$A$5:$BQ$469</definedName>
    <definedName name="Z_9C0FECB6_0701_4CC9_8224_D04A63FFA855_.wvu.Cols" localSheetId="5" hidden="1">Allocation!$L:$XFD</definedName>
    <definedName name="Z_9C0FECB6_0701_4CC9_8224_D04A63FFA855_.wvu.Cols" localSheetId="2" hidden="1">Plan!$S:$U,Plan!$BN:$BT</definedName>
    <definedName name="Z_9C0FECB6_0701_4CC9_8224_D04A63FFA855_.wvu.Cols" localSheetId="4" hidden="1">'PR Matrix'!$JJ:$XFD</definedName>
    <definedName name="Z_9C0FECB6_0701_4CC9_8224_D04A63FFA855_.wvu.FilterData" localSheetId="5" hidden="1">Allocation!$A$1:$K$1</definedName>
    <definedName name="Z_9C0FECB6_0701_4CC9_8224_D04A63FFA855_.wvu.FilterData" localSheetId="11" hidden="1">'Build Plan'!$D$3:$L$48</definedName>
    <definedName name="Z_9C0FECB6_0701_4CC9_8224_D04A63FFA855_.wvu.FilterData" localSheetId="7" hidden="1">Estimates!$A$2:$BC$460</definedName>
    <definedName name="Z_9C0FECB6_0701_4CC9_8224_D04A63FFA855_.wvu.FilterData" localSheetId="9" hidden="1">'Open SWPRs'!$A$1:$H$615</definedName>
    <definedName name="Z_9C0FECB6_0701_4CC9_8224_D04A63FFA855_.wvu.FilterData" localSheetId="2" hidden="1">Plan!$A$5:$BM$468</definedName>
    <definedName name="Z_9C0FECB6_0701_4CC9_8224_D04A63FFA855_.wvu.FilterData" localSheetId="4" hidden="1">'PR Matrix'!#REF!</definedName>
    <definedName name="Z_9C0FECB6_0701_4CC9_8224_D04A63FFA855_.wvu.FilterData" localSheetId="6" hidden="1">'SRS Reviews'!$A$1:$S$135</definedName>
    <definedName name="Z_9C0FECB6_0701_4CC9_8224_D04A63FFA855_.wvu.Rows" localSheetId="2" hidden="1">Plan!$489:$751</definedName>
    <definedName name="Z_9C0FECB6_0701_4CC9_8224_D04A63FFA855_.wvu.Rows" localSheetId="4" hidden="1">'PR Matrix'!$1:$2</definedName>
    <definedName name="Z_9C227284_EF7C_4003_813B_C8185D277660_.wvu.FilterData" localSheetId="2" hidden="1">Plan!$A$5:$BP$463</definedName>
    <definedName name="Z_9C3998CA_7E9C_40B1_BCAE_CF8B2E422402_.wvu.FilterData" localSheetId="2" hidden="1">Plan!$A$5:$BP$474</definedName>
    <definedName name="Z_9C55DF72_A3C5_4BF0_B021_70D8B4CDD6DC_.wvu.FilterData" localSheetId="2" hidden="1">Plan!$A$5:$BP$474</definedName>
    <definedName name="Z_9C573C83_18AC_4F9F_964C_822471550B49_.wvu.FilterData" localSheetId="2" hidden="1">Plan!$A$5:$BP$474</definedName>
    <definedName name="Z_9C5D65C9_2DD9_4AA3_ACA1_F36B88CFE393_.wvu.FilterData" localSheetId="2" hidden="1">Plan!$A$5:$BP$468</definedName>
    <definedName name="Z_9C61D9E5_DCAF_4827_8942_5C29478C9CDE_.wvu.FilterData" localSheetId="2" hidden="1">Plan!$A$5:$BP$474</definedName>
    <definedName name="Z_9C753AC7_641F_40C9_8139_E61D74B5FE8B_.wvu.FilterData" localSheetId="2" hidden="1">Plan!$A$5:$BP$463</definedName>
    <definedName name="Z_9C9DF3DF_8822_4896_8E1D_F5FE36A4A76C_.wvu.FilterData" localSheetId="2" hidden="1">Plan!$A$5:$BP$468</definedName>
    <definedName name="Z_9CA4FD39_7F79_491F_9049_68A971FA217B_.wvu.FilterData" localSheetId="4" hidden="1">'PR Matrix'!#REF!</definedName>
    <definedName name="Z_9CD47B2E_72FF_43B6_9CE9_1F4683A9CD7A_.wvu.FilterData" localSheetId="2" hidden="1">Plan!$A$5:$BP$469</definedName>
    <definedName name="Z_9CD47B2E_72FF_43B6_9CE9_1F4683A9CD7A_.wvu.FilterData" localSheetId="4" hidden="1">'PR Matrix'!$A$16:$CE$474</definedName>
    <definedName name="Z_9CDB719F_385A_48C0_989D_264192C317AC_.wvu.FilterData" localSheetId="2" hidden="1">Plan!$A$5:$BT$468</definedName>
    <definedName name="Z_9D4C3F3D_09E4_43E6_8F7F_C1EF159C9B2C_.wvu.FilterData" localSheetId="2" hidden="1">Plan!$A$5:$BM$463</definedName>
    <definedName name="Z_9D5226FB_7DD3_447E_B45C_6EAA60152D32_.wvu.Cols" localSheetId="5" hidden="1">Allocation!#REF!</definedName>
    <definedName name="Z_9D5226FB_7DD3_447E_B45C_6EAA60152D32_.wvu.Cols" localSheetId="2" hidden="1">Plan!$S:$U,Plan!#REF!</definedName>
    <definedName name="Z_9D5226FB_7DD3_447E_B45C_6EAA60152D32_.wvu.FilterData" localSheetId="5" hidden="1">Allocation!$A$1:$K$60</definedName>
    <definedName name="Z_9D5226FB_7DD3_447E_B45C_6EAA60152D32_.wvu.FilterData" localSheetId="9" hidden="1">'Open SWPRs'!$A$1:$H$615</definedName>
    <definedName name="Z_9D5226FB_7DD3_447E_B45C_6EAA60152D32_.wvu.FilterData" localSheetId="2" hidden="1">Plan!$A$5:$BP$469</definedName>
    <definedName name="Z_9D5226FB_7DD3_447E_B45C_6EAA60152D32_.wvu.FilterData" localSheetId="4" hidden="1">'PR Matrix'!#REF!</definedName>
    <definedName name="Z_9D5226FB_7DD3_447E_B45C_6EAA60152D32_.wvu.FilterData" localSheetId="6" hidden="1">'SRS Reviews'!$A$1:$S$132</definedName>
    <definedName name="Z_9D5226FB_7DD3_447E_B45C_6EAA60152D32_.wvu.Rows" localSheetId="2" hidden="1">Plan!$489:$751</definedName>
    <definedName name="Z_9D5226FB_7DD3_447E_B45C_6EAA60152D32_.wvu.Rows" localSheetId="4" hidden="1">'PR Matrix'!$1:$2</definedName>
    <definedName name="Z_9D6C4351_BB8B_44A9_8725_88FAD3300BF0_.wvu.FilterData" localSheetId="2" hidden="1">Plan!$A$5:$BP$463</definedName>
    <definedName name="Z_9D6C4351_BB8B_44A9_8725_88FAD3300BF0_.wvu.FilterData" localSheetId="4" hidden="1">'PR Matrix'!#REF!</definedName>
    <definedName name="Z_9D72E9D6_9DB4_482E_B9DD_F58734D01B5E_.wvu.Cols" localSheetId="5" hidden="1">Allocation!$L:$XFD</definedName>
    <definedName name="Z_9D72E9D6_9DB4_482E_B9DD_F58734D01B5E_.wvu.Cols" localSheetId="2" hidden="1">Plan!$S:$U,Plan!$BQ:$BT</definedName>
    <definedName name="Z_9D72E9D6_9DB4_482E_B9DD_F58734D01B5E_.wvu.Cols" localSheetId="4" hidden="1">'PR Matrix'!$JJ:$XFD</definedName>
    <definedName name="Z_9D72E9D6_9DB4_482E_B9DD_F58734D01B5E_.wvu.FilterData" localSheetId="5" hidden="1">Allocation!$A$1:$K$1</definedName>
    <definedName name="Z_9D72E9D6_9DB4_482E_B9DD_F58734D01B5E_.wvu.FilterData" localSheetId="11" hidden="1">'Build Plan'!$D$3:$L$48</definedName>
    <definedName name="Z_9D72E9D6_9DB4_482E_B9DD_F58734D01B5E_.wvu.FilterData" localSheetId="3" hidden="1">'Delivery Docs Plan'!$A$4:$Q$38</definedName>
    <definedName name="Z_9D72E9D6_9DB4_482E_B9DD_F58734D01B5E_.wvu.FilterData" localSheetId="7" hidden="1">Estimates!$A$2:$BC$460</definedName>
    <definedName name="Z_9D72E9D6_9DB4_482E_B9DD_F58734D01B5E_.wvu.FilterData" localSheetId="9" hidden="1">'Open SWPRs'!$A$1:$H$615</definedName>
    <definedName name="Z_9D72E9D6_9DB4_482E_B9DD_F58734D01B5E_.wvu.FilterData" localSheetId="2" hidden="1">Plan!$A$5:$BT$468</definedName>
    <definedName name="Z_9D72E9D6_9DB4_482E_B9DD_F58734D01B5E_.wvu.FilterData" localSheetId="4" hidden="1">'PR Matrix'!#REF!</definedName>
    <definedName name="Z_9D72E9D6_9DB4_482E_B9DD_F58734D01B5E_.wvu.FilterData" localSheetId="6" hidden="1">'SRS Reviews'!$A$1:$S$136</definedName>
    <definedName name="Z_9D72E9D6_9DB4_482E_B9DD_F58734D01B5E_.wvu.Rows" localSheetId="2" hidden="1">Plan!$489:$751</definedName>
    <definedName name="Z_9D72E9D6_9DB4_482E_B9DD_F58734D01B5E_.wvu.Rows" localSheetId="4" hidden="1">'PR Matrix'!$1:$2</definedName>
    <definedName name="Z_9D93058F_AADB_4AA5_8515_6463F3D74327_.wvu.FilterData" localSheetId="2" hidden="1">Plan!$A$5:$BP$468</definedName>
    <definedName name="Z_9DA57448_08C6_41EE_9B8A_54E498E3D14E_.wvu.FilterData" localSheetId="2" hidden="1">Plan!$A$5:$BT$468</definedName>
    <definedName name="Z_9DDE8CFC_1538_4A2F_9AFB_2592426598EA_.wvu.FilterData" localSheetId="2" hidden="1">Plan!$A$5:$BM$463</definedName>
    <definedName name="Z_9DED30ED_3DFE_444E_BAC1_46A067A72F0C_.wvu.FilterData" localSheetId="2" hidden="1">Plan!$A$5:$BM$463</definedName>
    <definedName name="Z_9DED30ED_3DFE_444E_BAC1_46A067A72F0C_.wvu.FilterData" localSheetId="4" hidden="1">'PR Matrix'!$A$1:$B$474</definedName>
    <definedName name="Z_9DEDCBE4_7A4B_4FB7_8926_57AE1B01BF24_.wvu.FilterData" localSheetId="2" hidden="1">Plan!$A$5:$BP$474</definedName>
    <definedName name="Z_9E48CDE7_4B5C_4FB8_92B2_0D49C9DC7676_.wvu.FilterData" localSheetId="2" hidden="1">Plan!$A$5:$BP$468</definedName>
    <definedName name="Z_9E80AC74_C64F_4E86_8C69_57B429900141_.wvu.FilterData" localSheetId="2" hidden="1">Plan!$A$5:$BP$474</definedName>
    <definedName name="Z_9E80EE33_0379_40FD_A3BF_14187623D469_.wvu.FilterData" localSheetId="2" hidden="1">Plan!$A$5:$BT$468</definedName>
    <definedName name="Z_9E84B1D7_44ED_4189_BF07_BB5494260DBB_.wvu.FilterData" localSheetId="2" hidden="1">Plan!$A$5:$BP$468</definedName>
    <definedName name="Z_9EC74233_AFAC_4C23_8075_7BE45B78B30C_.wvu.FilterData" localSheetId="2" hidden="1">Plan!$A$5:$BQ$469</definedName>
    <definedName name="Z_9ED8E81A_C5DF_44AA_9801_768F2A3F6A65_.wvu.FilterData" localSheetId="2" hidden="1">Plan!$A$5:$BM$468</definedName>
    <definedName name="Z_9EE2AB64_9B15_44E5_8D30_B13568ED61C3_.wvu.FilterData" localSheetId="2" hidden="1">Plan!$A$5:$BT$468</definedName>
    <definedName name="Z_9F08BB49_E639_4C2D_91EC_4DB70021D764_.wvu.FilterData" localSheetId="2" hidden="1">Plan!$A$5:$BP$474</definedName>
    <definedName name="Z_9FA992AE_5E61_4053_98B5_7F4936C7B805_.wvu.FilterData" localSheetId="2" hidden="1">Plan!$A$5:$BP$469</definedName>
    <definedName name="Z_A028FD51_1397_4682_98C9_DB5B9C140FC2_.wvu.FilterData" localSheetId="2" hidden="1">Plan!$A$5:$BM$463</definedName>
    <definedName name="Z_A02980D9_2EB4_4767_9AFD_DA9C4A809AAF_.wvu.FilterData" localSheetId="2" hidden="1">Plan!$A$5:$BP$474</definedName>
    <definedName name="Z_A02980D9_2EB4_4767_9AFD_DA9C4A809AAF_.wvu.FilterData" localSheetId="4" hidden="1">'PR Matrix'!#REF!</definedName>
    <definedName name="Z_A04D79A7_6C63_4556_8B29_05B1C3ED4B09_.wvu.FilterData" localSheetId="2" hidden="1">Plan!$A$5:$BT$468</definedName>
    <definedName name="Z_A06EF7DE_4BA5_42F3_BF57_7DA5FF29CB54_.wvu.FilterData" localSheetId="2" hidden="1">Plan!$A$5:$BP$468</definedName>
    <definedName name="Z_A0A6485F_D1B6_40C4_8E22_6E85B1273E1D_.wvu.FilterData" localSheetId="2" hidden="1">Plan!$A$5:$BQ$469</definedName>
    <definedName name="Z_A0B3EE2D_7832_452A_85DC_532E4C1D8127_.wvu.FilterData" localSheetId="2" hidden="1">Plan!$A$5:$BP$474</definedName>
    <definedName name="Z_A0BDDC5B_AEE6_4CD8_929C_1A3AAF3F6950_.wvu.FilterData" localSheetId="2" hidden="1">Plan!$A$5:$BM$463</definedName>
    <definedName name="Z_A0D2DF67_E1B1_4DA1_9AC1_3F9A546EDBAC_.wvu.FilterData" localSheetId="7" hidden="1">Estimates!$A$2:$BC$460</definedName>
    <definedName name="Z_A0D2DF67_E1B1_4DA1_9AC1_3F9A546EDBAC_.wvu.FilterData" localSheetId="2" hidden="1">Plan!$A$5:$BT$468</definedName>
    <definedName name="Z_A0D2DF67_E1B1_4DA1_9AC1_3F9A546EDBAC_.wvu.FilterData" localSheetId="4" hidden="1">'PR Matrix'!$A$16:$CE$479</definedName>
    <definedName name="Z_A0EF1000_5FC0_4C7E_935B_6648DF05D087_.wvu.FilterData" localSheetId="2" hidden="1">Plan!$A$5:$BM$463</definedName>
    <definedName name="Z_A12E00F1_207F_4F61_AB87_A445FC6AE9F4_.wvu.FilterData" localSheetId="2" hidden="1">Plan!$A$5:$BP$469</definedName>
    <definedName name="Z_A12E00F1_207F_4F61_AB87_A445FC6AE9F4_.wvu.FilterData" localSheetId="4" hidden="1">'PR Matrix'!#REF!</definedName>
    <definedName name="Z_A158213F_CC1A_4B2F_8FB3_2D0E9377D318_.wvu.Cols" localSheetId="5" hidden="1">Allocation!#REF!</definedName>
    <definedName name="Z_A158213F_CC1A_4B2F_8FB3_2D0E9377D318_.wvu.Cols" localSheetId="2" hidden="1">Plan!$S:$U,Plan!#REF!</definedName>
    <definedName name="Z_A158213F_CC1A_4B2F_8FB3_2D0E9377D318_.wvu.FilterData" localSheetId="5" hidden="1">Allocation!$A$1:$K$60</definedName>
    <definedName name="Z_A158213F_CC1A_4B2F_8FB3_2D0E9377D318_.wvu.FilterData" localSheetId="9" hidden="1">'Open SWPRs'!$A$1:$H$615</definedName>
    <definedName name="Z_A158213F_CC1A_4B2F_8FB3_2D0E9377D318_.wvu.FilterData" localSheetId="2" hidden="1">Plan!$A$5:$BP$469</definedName>
    <definedName name="Z_A158213F_CC1A_4B2F_8FB3_2D0E9377D318_.wvu.FilterData" localSheetId="4" hidden="1">'PR Matrix'!$T$16:$AO$16</definedName>
    <definedName name="Z_A158213F_CC1A_4B2F_8FB3_2D0E9377D318_.wvu.FilterData" localSheetId="6" hidden="1">'SRS Reviews'!$A$1:$S$131</definedName>
    <definedName name="Z_A158213F_CC1A_4B2F_8FB3_2D0E9377D318_.wvu.Rows" localSheetId="2" hidden="1">Plan!$489:$751</definedName>
    <definedName name="Z_A158213F_CC1A_4B2F_8FB3_2D0E9377D318_.wvu.Rows" localSheetId="4" hidden="1">'PR Matrix'!$1:$2</definedName>
    <definedName name="Z_A1721EED_C53D_40B7_AB2C_C3095729816E_.wvu.FilterData" localSheetId="2" hidden="1">Plan!$A$5:$BP$474</definedName>
    <definedName name="Z_A1804846_A66A_402A_842A_72E248B44744_.wvu.FilterData" localSheetId="2" hidden="1">Plan!$A$5:$BP$468</definedName>
    <definedName name="Z_A1B59317_7F8D_4064_AD6B_9579F7982D49_.wvu.FilterData" localSheetId="3" hidden="1">'Delivery Docs Plan'!$I$1:$I$47</definedName>
    <definedName name="Z_A1BF5576_B7AB_40FC_AE03_D14E930B77C0_.wvu.FilterData" localSheetId="2" hidden="1">Plan!$A$5:$BP$474</definedName>
    <definedName name="Z_A1CF80B8_C8E1_4D13_BCC4_3B5E26A75F08_.wvu.FilterData" localSheetId="2" hidden="1">Plan!$A$5:$BM$463</definedName>
    <definedName name="Z_A2AED8D3_3D4C_4208_A1F2_7D4DA1E94EFF_.wvu.FilterData" localSheetId="2" hidden="1">Plan!$A$5:$BP$463</definedName>
    <definedName name="Z_A2F91096_56D8_4916_9899_CF62466A7FCC_.wvu.FilterData" localSheetId="2" hidden="1">Plan!$A$5:$BP$469</definedName>
    <definedName name="Z_A2F91096_56D8_4916_9899_CF62466A7FCC_.wvu.FilterData" localSheetId="4" hidden="1">'PR Matrix'!#REF!</definedName>
    <definedName name="Z_A33145F3_5ACC_4F4D_A4D1_5EE1BDA06BCB_.wvu.FilterData" localSheetId="2" hidden="1">Plan!$A$5:$BP$474</definedName>
    <definedName name="Z_A33CB8C2_AA7D_4AC3_B55F_D8FD6A92B3A7_.wvu.FilterData" localSheetId="5" hidden="1">Allocation!$A$1:$K$60</definedName>
    <definedName name="Z_A33CB8C2_AA7D_4AC3_B55F_D8FD6A92B3A7_.wvu.FilterData" localSheetId="4" hidden="1">'PR Matrix'!#REF!</definedName>
    <definedName name="Z_A33ECFFF_43CC_4CA7_B76A_A786F8BDB399_.wvu.FilterData" localSheetId="2" hidden="1">Plan!$A$5:$BP$474</definedName>
    <definedName name="Z_A33ECFFF_43CC_4CA7_B76A_A786F8BDB399_.wvu.FilterData" localSheetId="4" hidden="1">'PR Matrix'!#REF!</definedName>
    <definedName name="Z_A35E2A7B_5C8C_42E9_8F3B_EFD4C641384D_.wvu.FilterData" localSheetId="2" hidden="1">Plan!$A$5:$BM$463</definedName>
    <definedName name="Z_A3B4B050_8DD4_4F66_A73B_730423609DA2_.wvu.FilterData" localSheetId="2" hidden="1">Plan!$A$5:$BP$463</definedName>
    <definedName name="Z_A3BCB425_1A2A_48A6_8420_35CC0D3AFBDD_.wvu.FilterData" localSheetId="2" hidden="1">Plan!$A$5:$BQ$468</definedName>
    <definedName name="Z_A3D13182_DC1E_430F_AE14_6402E6C2A940_.wvu.FilterData" localSheetId="2" hidden="1">Plan!$A$5:$BP$474</definedName>
    <definedName name="Z_A3F2A89B_9F83_41BB_B43E_FB58FDAADDBD_.wvu.FilterData" localSheetId="2" hidden="1">Plan!$A$5:$BP$463</definedName>
    <definedName name="Z_A3F2A89B_9F83_41BB_B43E_FB58FDAADDBD_.wvu.FilterData" localSheetId="4" hidden="1">'PR Matrix'!#REF!</definedName>
    <definedName name="Z_A424CBA0_4C83_4B13_B5E9_7D0FFE014867_.wvu.FilterData" localSheetId="2" hidden="1">Plan!$A$5:$BT$468</definedName>
    <definedName name="Z_A464640A_244A_40DA_A1EC_B4F107EE71D2_.wvu.FilterData" localSheetId="2" hidden="1">Plan!$A$5:$BP$468</definedName>
    <definedName name="Z_A4BFDFE7_9FBD_48F8_9F10_124089DD8910_.wvu.FilterData" localSheetId="2" hidden="1">Plan!$A$5:$BP$463</definedName>
    <definedName name="Z_A4BFDFE7_9FBD_48F8_9F10_124089DD8910_.wvu.FilterData" localSheetId="4" hidden="1">'PR Matrix'!#REF!</definedName>
    <definedName name="Z_A50E0A78_7386_4474_8C44_BAC9ABB397C1_.wvu.FilterData" localSheetId="2" hidden="1">Plan!$A$5:$BP$463</definedName>
    <definedName name="Z_A50E0A78_7386_4474_8C44_BAC9ABB397C1_.wvu.FilterData" localSheetId="6" hidden="1">'SRS Reviews'!$A$1:$S$131</definedName>
    <definedName name="Z_A521A795_C9DF_435F_9601_4A63CC8E01DA_.wvu.FilterData" localSheetId="2" hidden="1">Plan!$A$5:$BM$468</definedName>
    <definedName name="Z_A55E01C9_3CFA_407B_B412_A62E1B96E7F7_.wvu.FilterData" localSheetId="2" hidden="1">Plan!$A$5:$BQ$468</definedName>
    <definedName name="Z_A5707CFB_6A9F_4732_B759_90B626E2ED79_.wvu.FilterData" localSheetId="2" hidden="1">Plan!$A$5:$BP$474</definedName>
    <definedName name="Z_A6D69E53_2A73_4A45_863B_8688E0B24629_.wvu.FilterData" localSheetId="2" hidden="1">Plan!$A$5:$BP$463</definedName>
    <definedName name="Z_A6D69E53_2A73_4A45_863B_8688E0B24629_.wvu.FilterData" localSheetId="4" hidden="1">'PR Matrix'!#REF!</definedName>
    <definedName name="Z_A705618D_67BF_4DC1_99CF_4D46A14D4FF2_.wvu.FilterData" localSheetId="2" hidden="1">Plan!$A$5:$BT$468</definedName>
    <definedName name="Z_A71D34BF_4843_48AF_BE8E_7F6F7429B3A9_.wvu.FilterData" localSheetId="7" hidden="1">Estimates!$A$2:$BC$460</definedName>
    <definedName name="Z_A71D34BF_4843_48AF_BE8E_7F6F7429B3A9_.wvu.FilterData" localSheetId="2" hidden="1">Plan!$A$5:$BP$468</definedName>
    <definedName name="Z_A71D34BF_4843_48AF_BE8E_7F6F7429B3A9_.wvu.FilterData" localSheetId="4" hidden="1">'PR Matrix'!$A$16:$CE$479</definedName>
    <definedName name="Z_A779676E_2DE4_4B43_BC39_AEC5C199B098_.wvu.Cols" localSheetId="5" hidden="1">Allocation!$L:$XFD</definedName>
    <definedName name="Z_A779676E_2DE4_4B43_BC39_AEC5C199B098_.wvu.Cols" localSheetId="2" hidden="1">Plan!$S:$U,Plan!$BQ:$BT</definedName>
    <definedName name="Z_A779676E_2DE4_4B43_BC39_AEC5C199B098_.wvu.Cols" localSheetId="4" hidden="1">'PR Matrix'!$JJ:$XFD</definedName>
    <definedName name="Z_A779676E_2DE4_4B43_BC39_AEC5C199B098_.wvu.FilterData" localSheetId="5" hidden="1">Allocation!$A$1:$K$1</definedName>
    <definedName name="Z_A779676E_2DE4_4B43_BC39_AEC5C199B098_.wvu.FilterData" localSheetId="7" hidden="1">Estimates!$A$2:$BC$460</definedName>
    <definedName name="Z_A779676E_2DE4_4B43_BC39_AEC5C199B098_.wvu.FilterData" localSheetId="9" hidden="1">'Open SWPRs'!$A$1:$H$615</definedName>
    <definedName name="Z_A779676E_2DE4_4B43_BC39_AEC5C199B098_.wvu.FilterData" localSheetId="2" hidden="1">Plan!$A$5:$BP$468</definedName>
    <definedName name="Z_A779676E_2DE4_4B43_BC39_AEC5C199B098_.wvu.FilterData" localSheetId="4" hidden="1">'PR Matrix'!$A$16:$CE$16</definedName>
    <definedName name="Z_A779676E_2DE4_4B43_BC39_AEC5C199B098_.wvu.FilterData" localSheetId="6" hidden="1">'SRS Reviews'!$A$1:$S$132</definedName>
    <definedName name="Z_A779676E_2DE4_4B43_BC39_AEC5C199B098_.wvu.Rows" localSheetId="2" hidden="1">Plan!$489:$751</definedName>
    <definedName name="Z_A779676E_2DE4_4B43_BC39_AEC5C199B098_.wvu.Rows" localSheetId="4" hidden="1">'PR Matrix'!$1:$2</definedName>
    <definedName name="Z_A77ED5A7_99C9_4BA5_B3A0_7473EB67EB10_.wvu.FilterData" localSheetId="2" hidden="1">Plan!$A$5:$BP$469</definedName>
    <definedName name="Z_A7856557_1D58_4F3C_8652_6A102F634E92_.wvu.FilterData" localSheetId="5" hidden="1">Allocation!$A$1:$K$60</definedName>
    <definedName name="Z_A7856557_1D58_4F3C_8652_6A102F634E92_.wvu.FilterData" localSheetId="2" hidden="1">Plan!$A$5:$BP$474</definedName>
    <definedName name="Z_A7856557_1D58_4F3C_8652_6A102F634E92_.wvu.FilterData" localSheetId="4" hidden="1">'PR Matrix'!#REF!</definedName>
    <definedName name="Z_A7E443F2_B7A4_4A8F_B080_ED11C24C3004_.wvu.FilterData" localSheetId="2" hidden="1">Plan!$A$5:$BP$463</definedName>
    <definedName name="Z_A7F42930_0A7F_4BCE_9C87_76647C975052_.wvu.FilterData" localSheetId="2" hidden="1">Plan!$A$5:$BQ$468</definedName>
    <definedName name="Z_A8143562_7D36_48B8_BED7_7ED30C2DFA5C_.wvu.FilterData" localSheetId="2" hidden="1">Plan!$A$5:$BT$468</definedName>
    <definedName name="Z_A8318E69_985B_41EA_97CB_872250DFC5FE_.wvu.FilterData" localSheetId="2" hidden="1">Plan!$A$5:$BP$474</definedName>
    <definedName name="Z_A8318E69_985B_41EA_97CB_872250DFC5FE_.wvu.FilterData" localSheetId="4" hidden="1">'PR Matrix'!#REF!</definedName>
    <definedName name="Z_A8844243_2FB4_4D3E_BDDD_A7F7B349A337_.wvu.FilterData" localSheetId="2" hidden="1">Plan!$A$5:$BP$474</definedName>
    <definedName name="Z_A8844243_2FB4_4D3E_BDDD_A7F7B349A337_.wvu.FilterData" localSheetId="4" hidden="1">'PR Matrix'!#REF!</definedName>
    <definedName name="Z_A8A76C52_2D0F_4517_B365_D6E6E43DE864_.wvu.FilterData" localSheetId="2" hidden="1">Plan!$A$5:$BT$468</definedName>
    <definedName name="Z_A8FBB699_9503_404D_A349_8D48E6ECE927_.wvu.FilterData" localSheetId="2" hidden="1">Plan!$A$5:$BT$468</definedName>
    <definedName name="Z_A8FBB699_9503_404D_A349_8D48E6ECE927_.wvu.FilterData" localSheetId="4" hidden="1">'PR Matrix'!$A$16:$CE$479</definedName>
    <definedName name="Z_A907E7C9_CD05_4481_A947_F5E32E2FC44D_.wvu.FilterData" localSheetId="2" hidden="1">Plan!$A$5:$BP$474</definedName>
    <definedName name="Z_A907E7C9_CD05_4481_A947_F5E32E2FC44D_.wvu.FilterData" localSheetId="4" hidden="1">'PR Matrix'!#REF!</definedName>
    <definedName name="Z_A94016DF_DF18_4069_AE10_32BE07C6F353_.wvu.FilterData" localSheetId="2" hidden="1">Plan!$A$5:$BM$468</definedName>
    <definedName name="Z_A9462E2B_696E_482B_97B2_D35F89796D3D_.wvu.FilterData" localSheetId="2" hidden="1">Plan!$A$5:$BP$474</definedName>
    <definedName name="Z_A9462E2B_696E_482B_97B2_D35F89796D3D_.wvu.FilterData" localSheetId="4" hidden="1">'PR Matrix'!#REF!</definedName>
    <definedName name="Z_A9522E50_B501_460C_B3DE_DFF61B6F46C6_.wvu.FilterData" localSheetId="2" hidden="1">Plan!$A$5:$BQ$468</definedName>
    <definedName name="Z_A97294C8_67B2_4E9E_A989_3C000F1C1EE1_.wvu.FilterData" localSheetId="2" hidden="1">Plan!$A$5:$BP$463</definedName>
    <definedName name="Z_A977B464_270B_4A0B_827E_DCD466A938D9_.wvu.FilterData" localSheetId="2" hidden="1">Plan!$A$5:$BP$474</definedName>
    <definedName name="Z_A9853526_CBD8_49C2_A4B2_EE977FF8ED16_.wvu.FilterData" localSheetId="2" hidden="1">Plan!$A$5:$BQ$469</definedName>
    <definedName name="Z_A98A65F9_A334_49C8_9CA6_B94B974E98ED_.wvu.FilterData" localSheetId="2" hidden="1">Plan!$A$5:$BM$463</definedName>
    <definedName name="Z_A98B2018_C29B_48F0_B923_304A014A4DEF_.wvu.FilterData" localSheetId="2" hidden="1">Plan!$A$5:$BP$468</definedName>
    <definedName name="Z_A98B2018_C29B_48F0_B923_304A014A4DEF_.wvu.FilterData" localSheetId="6" hidden="1">'SRS Reviews'!$A$1:$S$134</definedName>
    <definedName name="Z_A999D12F_2B2E_4096_BB99_71021183E0B4_.wvu.FilterData" localSheetId="7" hidden="1">Estimates!$A$2:$BC$460</definedName>
    <definedName name="Z_A999D12F_2B2E_4096_BB99_71021183E0B4_.wvu.FilterData" localSheetId="2" hidden="1">Plan!$A$5:$BP$468</definedName>
    <definedName name="Z_A999D12F_2B2E_4096_BB99_71021183E0B4_.wvu.FilterData" localSheetId="4" hidden="1">'PR Matrix'!$A$16:$CE$479</definedName>
    <definedName name="Z_A9D90C47_6F94_49A8_A1BE_7E668328A62F_.wvu.FilterData" localSheetId="2" hidden="1">Plan!$A$5:$BM$468</definedName>
    <definedName name="Z_A9EF0C36_05F7_4612_A385_C8259F68E97F_.wvu.FilterData" localSheetId="2" hidden="1">Plan!$A$5:$BM$463</definedName>
    <definedName name="Z_AA92AAB4_6F4A_44BA_A57B_B0A9175E43AF_.wvu.FilterData" localSheetId="2" hidden="1">Plan!$A$5:$BT$468</definedName>
    <definedName name="Z_AAF7C4C2_81BD_4956_9174_1D55382BCE30_.wvu.FilterData" localSheetId="2" hidden="1">Plan!$A$5:$BP$469</definedName>
    <definedName name="Z_AAF7C4C2_81BD_4956_9174_1D55382BCE30_.wvu.FilterData" localSheetId="6" hidden="1">'SRS Reviews'!$A$1:$S$135</definedName>
    <definedName name="Z_AB877C1C_1283_41E1_BF9B_F1207E7AAE9C_.wvu.FilterData" localSheetId="3" hidden="1">'Delivery Docs Plan'!$A$4:$O$38</definedName>
    <definedName name="Z_AB877C1C_1283_41E1_BF9B_F1207E7AAE9C_.wvu.FilterData" localSheetId="2" hidden="1">Plan!$A$5:$BQ$468</definedName>
    <definedName name="Z_ABE00D1F_CC92_4E8A_ADA7_99A8B2235ECA_.wvu.FilterData" localSheetId="2" hidden="1">Plan!$A$5:$BT$468</definedName>
    <definedName name="Z_AC585BC7_3616_4648_8E55_E973DFEFC924_.wvu.FilterData" localSheetId="2" hidden="1">Plan!$A$5:$BP$469</definedName>
    <definedName name="Z_ACB9C4E3_208A_457D_BF57_16DC1A432192_.wvu.FilterData" localSheetId="2" hidden="1">Plan!$A$5:$BP$474</definedName>
    <definedName name="Z_AD280316_484B_44EE_84F9_81EB40E3DED5_.wvu.FilterData" localSheetId="2" hidden="1">Plan!$A$5:$BT$468</definedName>
    <definedName name="Z_AD759BA6_5718_4B1A_A888_33A68B878DD9_.wvu.FilterData" localSheetId="2" hidden="1">Plan!$A$5:$BP$474</definedName>
    <definedName name="Z_AD84F0F4_5286_42EB_8BC6_DA6AF72865D6_.wvu.FilterData" localSheetId="2" hidden="1">Plan!$A$5:$BQ$469</definedName>
    <definedName name="Z_AE09ED29_F6F7_475A_B5BB_3958EA691268_.wvu.Cols" localSheetId="5" hidden="1">Allocation!$L:$XFD</definedName>
    <definedName name="Z_AE09ED29_F6F7_475A_B5BB_3958EA691268_.wvu.Cols" localSheetId="2" hidden="1">Plan!$S:$U</definedName>
    <definedName name="Z_AE09ED29_F6F7_475A_B5BB_3958EA691268_.wvu.Cols" localSheetId="4" hidden="1">'PR Matrix'!$JJ:$XFD</definedName>
    <definedName name="Z_AE09ED29_F6F7_475A_B5BB_3958EA691268_.wvu.FilterData" localSheetId="5" hidden="1">Allocation!$A$1:$K$1</definedName>
    <definedName name="Z_AE09ED29_F6F7_475A_B5BB_3958EA691268_.wvu.FilterData" localSheetId="11" hidden="1">'Build Plan'!$D$3:$L$48</definedName>
    <definedName name="Z_AE09ED29_F6F7_475A_B5BB_3958EA691268_.wvu.FilterData" localSheetId="3" hidden="1">'Delivery Docs Plan'!$I$1:$I$47</definedName>
    <definedName name="Z_AE09ED29_F6F7_475A_B5BB_3958EA691268_.wvu.FilterData" localSheetId="7" hidden="1">Estimates!$A$2:$BC$460</definedName>
    <definedName name="Z_AE09ED29_F6F7_475A_B5BB_3958EA691268_.wvu.FilterData" localSheetId="9" hidden="1">'Open SWPRs'!$A$1:$H$615</definedName>
    <definedName name="Z_AE09ED29_F6F7_475A_B5BB_3958EA691268_.wvu.FilterData" localSheetId="2" hidden="1">Plan!$A$5:$BQ$469</definedName>
    <definedName name="Z_AE09ED29_F6F7_475A_B5BB_3958EA691268_.wvu.FilterData" localSheetId="6" hidden="1">'SRS Reviews'!$A$1:$S$136</definedName>
    <definedName name="Z_AE09ED29_F6F7_475A_B5BB_3958EA691268_.wvu.Rows" localSheetId="2" hidden="1">Plan!$489:$751</definedName>
    <definedName name="Z_AE09ED29_F6F7_475A_B5BB_3958EA691268_.wvu.Rows" localSheetId="4" hidden="1">'PR Matrix'!$1:$1</definedName>
    <definedName name="Z_AE13CFD2_1F94_480F_A132_8C4D0555CAFA_.wvu.FilterData" localSheetId="2" hidden="1">Plan!$A$5:$BP$463</definedName>
    <definedName name="Z_AE36F8C9_A49B_4C22_A7AB_2589A376CAD0_.wvu.FilterData" localSheetId="2" hidden="1">Plan!$A$5:$BP$468</definedName>
    <definedName name="Z_AE475729_11D3_4C85_8639_36D2036138C8_.wvu.FilterData" localSheetId="2" hidden="1">Plan!$A$5:$BP$468</definedName>
    <definedName name="Z_AE4C4826_947B_40B9_9B2A_2D4803F6B287_.wvu.FilterData" localSheetId="2" hidden="1">Plan!$A$5:$BT$468</definedName>
    <definedName name="Z_AE5F95AD_880A_464C_B5F5_E8DE120C20D1_.wvu.FilterData" localSheetId="2" hidden="1">Plan!$A$5:$BP$463</definedName>
    <definedName name="Z_AEB62A84_7C75_42A8_9094_B2F1312222DC_.wvu.FilterData" localSheetId="2" hidden="1">Plan!$A$5:$BP$463</definedName>
    <definedName name="Z_AEB62A84_7C75_42A8_9094_B2F1312222DC_.wvu.FilterData" localSheetId="6" hidden="1">'SRS Reviews'!$A$1:$S$131</definedName>
    <definedName name="Z_AEC31DE9_BA39_44BD_BD19_C1C878D510AE_.wvu.Cols" localSheetId="5" hidden="1">Allocation!#REF!</definedName>
    <definedName name="Z_AEC31DE9_BA39_44BD_BD19_C1C878D510AE_.wvu.FilterData" localSheetId="5" hidden="1">Allocation!$1:$60</definedName>
    <definedName name="Z_AEC31DE9_BA39_44BD_BD19_C1C878D510AE_.wvu.FilterData" localSheetId="9" hidden="1">'Open SWPRs'!$A$1:$H$615</definedName>
    <definedName name="Z_AEC31DE9_BA39_44BD_BD19_C1C878D510AE_.wvu.FilterData" localSheetId="2" hidden="1">Plan!$A$5:$BP$463</definedName>
    <definedName name="Z_AEC31DE9_BA39_44BD_BD19_C1C878D510AE_.wvu.FilterData" localSheetId="4" hidden="1">'PR Matrix'!#REF!</definedName>
    <definedName name="Z_AEC31DE9_BA39_44BD_BD19_C1C878D510AE_.wvu.FilterData" localSheetId="6" hidden="1">'SRS Reviews'!$A$1:$S$131</definedName>
    <definedName name="Z_AEC31DE9_BA39_44BD_BD19_C1C878D510AE_.wvu.Rows" localSheetId="2" hidden="1">Plan!$472:$472,Plan!$489:$751</definedName>
    <definedName name="Z_AEC31DE9_BA39_44BD_BD19_C1C878D510AE_.wvu.Rows" localSheetId="4" hidden="1">'PR Matrix'!#REF!,'PR Matrix'!$1:$2,'PR Matrix'!$480:$481</definedName>
    <definedName name="Z_AED99766_8BF3_43BC_B117_B7AB13470798_.wvu.FilterData" localSheetId="2" hidden="1">Plan!$A$5:$BP$474</definedName>
    <definedName name="Z_AED99766_8BF3_43BC_B117_B7AB13470798_.wvu.Rows" localSheetId="2" hidden="1">Plan!$489:$751</definedName>
    <definedName name="Z_AF64F3A5_3615_4FD4_8619_DECD716ADA03_.wvu.FilterData" localSheetId="2" hidden="1">Plan!$A$5:$BP$469</definedName>
    <definedName name="Z_AF72F0FE_BEE7_40D1_A613_7717D3CD0C7C_.wvu.FilterData" localSheetId="2" hidden="1">Plan!$A$5:$BM$468</definedName>
    <definedName name="Z_AF72F0FE_BEE7_40D1_A613_7717D3CD0C7C_.wvu.FilterData" localSheetId="4" hidden="1">'PR Matrix'!$A$16:$CE$479</definedName>
    <definedName name="Z_AFADC0F5_64D1_4820_BB4A_6025347FAFB4_.wvu.FilterData" localSheetId="2" hidden="1">Plan!$A$5:$BT$468</definedName>
    <definedName name="Z_AFADC0F5_64D1_4820_BB4A_6025347FAFB4_.wvu.FilterData" localSheetId="6" hidden="1">'SRS Reviews'!$A$1:$S$132</definedName>
    <definedName name="Z_AFB4A306_28DD_46C2_B52B_4DF161A6A217_.wvu.FilterData" localSheetId="2" hidden="1">Plan!$A$5:$BP$468</definedName>
    <definedName name="Z_B09A84A9_DFB6_4FBD_99FD_C93F6F4F4A70_.wvu.FilterData" localSheetId="2" hidden="1">Plan!$A$5:$BP$468</definedName>
    <definedName name="Z_B0A275E6_A927_469D_A668_DC597A053ECA_.wvu.Cols" localSheetId="5" hidden="1">Allocation!$L:$XFD</definedName>
    <definedName name="Z_B0A275E6_A927_469D_A668_DC597A053ECA_.wvu.Cols" localSheetId="2" hidden="1">Plan!$S:$U,Plan!$BQ:$BT</definedName>
    <definedName name="Z_B0A275E6_A927_469D_A668_DC597A053ECA_.wvu.Cols" localSheetId="4" hidden="1">'PR Matrix'!$JJ:$XFD</definedName>
    <definedName name="Z_B0A275E6_A927_469D_A668_DC597A053ECA_.wvu.FilterData" localSheetId="5" hidden="1">Allocation!$A$1:$K$1</definedName>
    <definedName name="Z_B0A275E6_A927_469D_A668_DC597A053ECA_.wvu.FilterData" localSheetId="7" hidden="1">Estimates!$A$2:$BC$460</definedName>
    <definedName name="Z_B0A275E6_A927_469D_A668_DC597A053ECA_.wvu.FilterData" localSheetId="9" hidden="1">'Open SWPRs'!$A$1:$H$615</definedName>
    <definedName name="Z_B0A275E6_A927_469D_A668_DC597A053ECA_.wvu.FilterData" localSheetId="2" hidden="1">Plan!$A$5:$BP$468</definedName>
    <definedName name="Z_B0A275E6_A927_469D_A668_DC597A053ECA_.wvu.FilterData" localSheetId="4" hidden="1">'PR Matrix'!$A$16:$CE$479</definedName>
    <definedName name="Z_B0A275E6_A927_469D_A668_DC597A053ECA_.wvu.FilterData" localSheetId="6" hidden="1">'SRS Reviews'!$A$1:$S$132</definedName>
    <definedName name="Z_B0A275E6_A927_469D_A668_DC597A053ECA_.wvu.Rows" localSheetId="2" hidden="1">Plan!$489:$751</definedName>
    <definedName name="Z_B0A275E6_A927_469D_A668_DC597A053ECA_.wvu.Rows" localSheetId="4" hidden="1">'PR Matrix'!$1:$2</definedName>
    <definedName name="Z_B0BCE773_0713_4099_9AF5_C0783CCB7050_.wvu.FilterData" localSheetId="2" hidden="1">Plan!$A$5:$BP$474</definedName>
    <definedName name="Z_B0DDFB0A_92B2_4FA8_8BE0_6080D8B7DAB4_.wvu.FilterData" localSheetId="2" hidden="1">Plan!$A$5:$BT$468</definedName>
    <definedName name="Z_B0F2A571_B82B_41A1_A55C_B8BBF566AF1B_.wvu.FilterData" localSheetId="2" hidden="1">Plan!$A$5:$BP$474</definedName>
    <definedName name="Z_B12AA3EF_5BC3_4EE3_9088_F6E3085A3AA0_.wvu.FilterData" localSheetId="2" hidden="1">Plan!$A$5:$BT$468</definedName>
    <definedName name="Z_B14A5FAF_B6DE_4CF2_8836_1D489A606761_.wvu.FilterData" localSheetId="2" hidden="1">Plan!$A$5:$BP$474</definedName>
    <definedName name="Z_B15EB426_E356_4753_9337_99ADFE951432_.wvu.FilterData" localSheetId="2" hidden="1">Plan!$A$5:$BP$468</definedName>
    <definedName name="Z_B16B2AD0_1D2C_4F4F_9FAB_1F0BF1DBCADF_.wvu.FilterData" localSheetId="2" hidden="1">Plan!$A$5:$BP$463</definedName>
    <definedName name="Z_B1A3084B_4935_40D7_986F_C5B51D045267_.wvu.FilterData" localSheetId="2" hidden="1">Plan!$A$5:$BP$468</definedName>
    <definedName name="Z_B1ADAADF_B2BF_4032_9909_B06287782756_.wvu.FilterData" localSheetId="2" hidden="1">Plan!$A$5:$BP$474</definedName>
    <definedName name="Z_B1ADAADF_B2BF_4032_9909_B06287782756_.wvu.FilterData" localSheetId="4" hidden="1">'PR Matrix'!#REF!</definedName>
    <definedName name="Z_B1BF6957_657C_47E3_B1F1_3C14D4E4A799_.wvu.FilterData" localSheetId="2" hidden="1">Plan!$A$5:$BP$469</definedName>
    <definedName name="Z_B1CD804E_21B1_41C9_9214_BBF7440F3EC5_.wvu.FilterData" localSheetId="3" hidden="1">'Delivery Docs Plan'!$I$1:$I$47</definedName>
    <definedName name="Z_B1F78EEC_2CB2_417B_82A4_CFFD5692FC1B_.wvu.FilterData" localSheetId="2" hidden="1">Plan!$A$5:$BP$463</definedName>
    <definedName name="Z_B2174E1D_4EEB_4E69_8170_D3FEA84E67EF_.wvu.FilterData" localSheetId="2" hidden="1">Plan!$A$5:$BT$468</definedName>
    <definedName name="Z_B21DF266_1248_4B2F_A161_E2C2E1EAFECF_.wvu.FilterData" localSheetId="2" hidden="1">Plan!$A$5:$BQ$468</definedName>
    <definedName name="Z_B21DF266_1248_4B2F_A161_E2C2E1EAFECF_.wvu.FilterData" localSheetId="4" hidden="1">'PR Matrix'!#REF!</definedName>
    <definedName name="Z_B22A436A_99AF_4871_AC08_CFF4BE8C1EEB_.wvu.FilterData" localSheetId="3" hidden="1">'Delivery Docs Plan'!$A$4:$O$38</definedName>
    <definedName name="Z_B25C0761_BDC6_44DE_BC09_A587D4005716_.wvu.Cols" localSheetId="5" hidden="1">Allocation!$L:$XFD</definedName>
    <definedName name="Z_B25C0761_BDC6_44DE_BC09_A587D4005716_.wvu.Cols" localSheetId="2" hidden="1">Plan!$S:$U,Plan!$BQ:$BT</definedName>
    <definedName name="Z_B25C0761_BDC6_44DE_BC09_A587D4005716_.wvu.Cols" localSheetId="4" hidden="1">'PR Matrix'!$JJ:$XFD</definedName>
    <definedName name="Z_B25C0761_BDC6_44DE_BC09_A587D4005716_.wvu.FilterData" localSheetId="5" hidden="1">Allocation!$A$1:$K$1</definedName>
    <definedName name="Z_B25C0761_BDC6_44DE_BC09_A587D4005716_.wvu.FilterData" localSheetId="7" hidden="1">Estimates!$A$2:$BC$460</definedName>
    <definedName name="Z_B25C0761_BDC6_44DE_BC09_A587D4005716_.wvu.FilterData" localSheetId="9" hidden="1">'Open SWPRs'!$A$1:$H$615</definedName>
    <definedName name="Z_B25C0761_BDC6_44DE_BC09_A587D4005716_.wvu.FilterData" localSheetId="2" hidden="1">Plan!$A$5:$BP$468</definedName>
    <definedName name="Z_B25C0761_BDC6_44DE_BC09_A587D4005716_.wvu.FilterData" localSheetId="4" hidden="1">'PR Matrix'!$A$16:$CE$16</definedName>
    <definedName name="Z_B25C0761_BDC6_44DE_BC09_A587D4005716_.wvu.FilterData" localSheetId="6" hidden="1">'SRS Reviews'!$A$1:$S$132</definedName>
    <definedName name="Z_B25C0761_BDC6_44DE_BC09_A587D4005716_.wvu.Rows" localSheetId="2" hidden="1">Plan!$489:$751</definedName>
    <definedName name="Z_B25C0761_BDC6_44DE_BC09_A587D4005716_.wvu.Rows" localSheetId="4" hidden="1">'PR Matrix'!$1:$2</definedName>
    <definedName name="Z_B25F0350_9272_4AF1_9D65_59446190FAE2_.wvu.FilterData" localSheetId="3" hidden="1">'Delivery Docs Plan'!$A$4:$Q$38</definedName>
    <definedName name="Z_B264F570_BD5C_4CDF_A163_CB65B8A23E48_.wvu.FilterData" localSheetId="2" hidden="1">Plan!$A$5:$BP$463</definedName>
    <definedName name="Z_B2A78F3A_8AE2_48BA_8FC3_21C53EA870B5_.wvu.FilterData" localSheetId="2" hidden="1">Plan!$A$5:$BP$468</definedName>
    <definedName name="Z_B2A78F3A_8AE2_48BA_8FC3_21C53EA870B5_.wvu.FilterData" localSheetId="4" hidden="1">'PR Matrix'!$A$16:$CE$479</definedName>
    <definedName name="Z_B2FF6E3F_1B20_430B_9C0E_66687B5C3A19_.wvu.FilterData" localSheetId="2" hidden="1">Plan!$A$5:$BT$468</definedName>
    <definedName name="Z_B318DA21_467A_4714_B8B7_4F8170A0785C_.wvu.FilterData" localSheetId="2" hidden="1">Plan!$A$5:$BM$463</definedName>
    <definedName name="Z_B357D0B3_8E40_47AE_B5F3_763F8C71F13E_.wvu.FilterData" localSheetId="2" hidden="1">Plan!$A$5:$BP$463</definedName>
    <definedName name="Z_B362FC90_DDDD_4C68_8A2D_296FEF78A40E_.wvu.FilterData" localSheetId="2" hidden="1">Plan!$A$5:$BP$474</definedName>
    <definedName name="Z_B3C29866_3474_43EA_99AD_F394C9416B2B_.wvu.Cols" localSheetId="5" hidden="1">Allocation!$L:$XFD</definedName>
    <definedName name="Z_B3C29866_3474_43EA_99AD_F394C9416B2B_.wvu.Cols" localSheetId="2" hidden="1">Plan!$S:$U,Plan!$BQ:$BT</definedName>
    <definedName name="Z_B3C29866_3474_43EA_99AD_F394C9416B2B_.wvu.Cols" localSheetId="4" hidden="1">'PR Matrix'!$JJ:$XFD</definedName>
    <definedName name="Z_B3C29866_3474_43EA_99AD_F394C9416B2B_.wvu.FilterData" localSheetId="5" hidden="1">Allocation!$A$1:$K$1</definedName>
    <definedName name="Z_B3C29866_3474_43EA_99AD_F394C9416B2B_.wvu.FilterData" localSheetId="7" hidden="1">Estimates!$A$2:$BC$460</definedName>
    <definedName name="Z_B3C29866_3474_43EA_99AD_F394C9416B2B_.wvu.FilterData" localSheetId="9" hidden="1">'Open SWPRs'!$A$1:$H$615</definedName>
    <definedName name="Z_B3C29866_3474_43EA_99AD_F394C9416B2B_.wvu.FilterData" localSheetId="2" hidden="1">Plan!$A$5:$BP$468</definedName>
    <definedName name="Z_B3C29866_3474_43EA_99AD_F394C9416B2B_.wvu.FilterData" localSheetId="4" hidden="1">'PR Matrix'!$A$16:$CE$479</definedName>
    <definedName name="Z_B3C29866_3474_43EA_99AD_F394C9416B2B_.wvu.FilterData" localSheetId="6" hidden="1">'SRS Reviews'!$A$1:$S$132</definedName>
    <definedName name="Z_B3C29866_3474_43EA_99AD_F394C9416B2B_.wvu.Rows" localSheetId="2" hidden="1">Plan!$489:$751</definedName>
    <definedName name="Z_B3C29866_3474_43EA_99AD_F394C9416B2B_.wvu.Rows" localSheetId="4" hidden="1">'PR Matrix'!$1:$2</definedName>
    <definedName name="Z_B3D7D183_ADCF_42CD_AB93_52A2FB731288_.wvu.FilterData" localSheetId="9" hidden="1">'Open SWPRs'!$A$1:$H$615</definedName>
    <definedName name="Z_B3E4CFEA_A223_440F_B23E_ACA5E8EAE684_.wvu.FilterData" localSheetId="3" hidden="1">'Delivery Docs Plan'!$I$1:$I$47</definedName>
    <definedName name="Z_B3ECD50A_2E71_4A8C_88B1_B0527754E7C8_.wvu.FilterData" localSheetId="2" hidden="1">Plan!$A$5:$BM$463</definedName>
    <definedName name="Z_B3ECD50A_2E71_4A8C_88B1_B0527754E7C8_.wvu.FilterData" localSheetId="4" hidden="1">'PR Matrix'!$A$1:$B$474</definedName>
    <definedName name="Z_B432D589_788C_4A8C_AAA6_5FFC9CB481CE_.wvu.FilterData" localSheetId="2" hidden="1">Plan!$A$5:$BT$468</definedName>
    <definedName name="Z_B4786F31_F795_4073_AF9B_9BBEA2A03810_.wvu.FilterData" localSheetId="2" hidden="1">Plan!$A$5:$BT$468</definedName>
    <definedName name="Z_B48FDFBB_5AB5_4DFE_BCCA_EAC542D0CBB9_.wvu.FilterData" localSheetId="2" hidden="1">Plan!$A$5:$BP$474</definedName>
    <definedName name="Z_B4CB6EF5_F750_4A06_B572_84F2DE72D3F6_.wvu.FilterData" localSheetId="2" hidden="1">Plan!$A$5:$BP$469</definedName>
    <definedName name="Z_B4D28E36_9E11_4508_A0F2_32202E8D3146_.wvu.FilterData" localSheetId="2" hidden="1">Plan!$A$5:$BP$468</definedName>
    <definedName name="Z_B530AC9D_1A30_4544_96F8_7F09546C340C_.wvu.FilterData" localSheetId="2" hidden="1">Plan!$A$5:$BP$463</definedName>
    <definedName name="Z_B530AC9D_1A30_4544_96F8_7F09546C340C_.wvu.FilterData" localSheetId="4" hidden="1">'PR Matrix'!#REF!</definedName>
    <definedName name="Z_B57881BE_A316_486A_B18A_16F67BF2C31F_.wvu.FilterData" localSheetId="2" hidden="1">Plan!$A$5:$BT$468</definedName>
    <definedName name="Z_B599A59F_F13D_4E89_A6AC_E120D8A89C96_.wvu.FilterData" localSheetId="2" hidden="1">Plan!$A$5:$BP$474</definedName>
    <definedName name="Z_B5A04DBF_C864_4BF4_BAD3_59D94AB614CA_.wvu.FilterData" localSheetId="2" hidden="1">Plan!$A$5:$BT$468</definedName>
    <definedName name="Z_B5B6AFE6_CC9D_4648_B554_6C88F5CAE39C_.wvu.FilterData" localSheetId="2" hidden="1">Plan!$A$5:$BM$463</definedName>
    <definedName name="Z_B5F1C37E_84AB_443E_8CEF_A012C84C6C56_.wvu.FilterData" localSheetId="2" hidden="1">Plan!$A$5:$BP$463</definedName>
    <definedName name="Z_B5F1C37E_84AB_443E_8CEF_A012C84C6C56_.wvu.FilterData" localSheetId="4" hidden="1">'PR Matrix'!#REF!</definedName>
    <definedName name="Z_B5FACCE7_87D3_473B_A60C_26C3769BA3AE_.wvu.FilterData" localSheetId="2" hidden="1">Plan!$A$5:$BP$474</definedName>
    <definedName name="Z_B6180311_FF94_434C_ABBD_9E4FA59EB178_.wvu.FilterData" localSheetId="2" hidden="1">Plan!$A$5:$BM$468</definedName>
    <definedName name="Z_B63FA06D_2542_49D3_8E6B_8B7896E9553D_.wvu.FilterData" localSheetId="2" hidden="1">Plan!$A$5:$BP$463</definedName>
    <definedName name="Z_B63FA06D_2542_49D3_8E6B_8B7896E9553D_.wvu.FilterData" localSheetId="6" hidden="1">'SRS Reviews'!$A$1:$S$131</definedName>
    <definedName name="Z_B656E14A_29F9_4B03_AF24_79163C31B335_.wvu.FilterData" localSheetId="2" hidden="1">Plan!$A$5:$BQ$469</definedName>
    <definedName name="Z_B6585C56_15CF_4775_9DAB_F44FA140F3FE_.wvu.FilterData" localSheetId="2" hidden="1">Plan!$A$5:$BP$468</definedName>
    <definedName name="Z_B6699192_5E7A_4E6F_B160_614367D1F5F5_.wvu.FilterData" localSheetId="9" hidden="1">'Open SWPRs'!$A$1:$H$615</definedName>
    <definedName name="Z_B67A12CD_AF57_4134_A674_9072A696783F_.wvu.FilterData" localSheetId="2" hidden="1">Plan!$A$5:$BM$463</definedName>
    <definedName name="Z_B67A12CD_AF57_4134_A674_9072A696783F_.wvu.FilterData" localSheetId="6" hidden="1">'SRS Reviews'!$A$1:$S$131</definedName>
    <definedName name="Z_B6853DFA_9DBE_47C8_81C8_E3E9592FAA82_.wvu.FilterData" localSheetId="2" hidden="1">Plan!$A$5:$BP$474</definedName>
    <definedName name="Z_B6DA4F4E_AC5A_4095_8D8B_FD639A9E9F62_.wvu.Cols" localSheetId="5" hidden="1">Allocation!#REF!</definedName>
    <definedName name="Z_B6DA4F4E_AC5A_4095_8D8B_FD639A9E9F62_.wvu.Cols" localSheetId="2" hidden="1">Plan!$S:$U,Plan!#REF!</definedName>
    <definedName name="Z_B6DA4F4E_AC5A_4095_8D8B_FD639A9E9F62_.wvu.FilterData" localSheetId="5" hidden="1">Allocation!$1:$60</definedName>
    <definedName name="Z_B6DA4F4E_AC5A_4095_8D8B_FD639A9E9F62_.wvu.FilterData" localSheetId="9" hidden="1">'Open SWPRs'!$A$1:$H$615</definedName>
    <definedName name="Z_B6DA4F4E_AC5A_4095_8D8B_FD639A9E9F62_.wvu.FilterData" localSheetId="2" hidden="1">Plan!$A$5:$BP$474</definedName>
    <definedName name="Z_B6DA4F4E_AC5A_4095_8D8B_FD639A9E9F62_.wvu.FilterData" localSheetId="4" hidden="1">'PR Matrix'!#REF!</definedName>
    <definedName name="Z_B6DA4F4E_AC5A_4095_8D8B_FD639A9E9F62_.wvu.FilterData" localSheetId="6" hidden="1">'SRS Reviews'!$A$1:$S$131</definedName>
    <definedName name="Z_B6DA4F4E_AC5A_4095_8D8B_FD639A9E9F62_.wvu.Rows" localSheetId="2" hidden="1">Plan!$489:$751</definedName>
    <definedName name="Z_B6DA4F4E_AC5A_4095_8D8B_FD639A9E9F62_.wvu.Rows" localSheetId="4" hidden="1">'PR Matrix'!$1:$2</definedName>
    <definedName name="Z_B7424DFF_9768_4BA8_BDAE_4777FB6237BE_.wvu.FilterData" localSheetId="7" hidden="1">Estimates!$A$2:$BC$460</definedName>
    <definedName name="Z_B7424DFF_9768_4BA8_BDAE_4777FB6237BE_.wvu.FilterData" localSheetId="2" hidden="1">Plan!$A$5:$BT$468</definedName>
    <definedName name="Z_B7424DFF_9768_4BA8_BDAE_4777FB6237BE_.wvu.FilterData" localSheetId="4" hidden="1">'PR Matrix'!$A$16:$CE$479</definedName>
    <definedName name="Z_B7424DFF_9768_4BA8_BDAE_4777FB6237BE_.wvu.FilterData" localSheetId="6" hidden="1">'SRS Reviews'!$A$1:$S$134</definedName>
    <definedName name="Z_B75667D1_3BC9_4020_93CD_651680296D60_.wvu.FilterData" localSheetId="3" hidden="1">'Delivery Docs Plan'!$A$4:$Q$38</definedName>
    <definedName name="Z_B780010C_192E_453E_8A2B_B589BAD2C5DC_.wvu.FilterData" localSheetId="2" hidden="1">Plan!$A$5:$BP$468</definedName>
    <definedName name="Z_B7875AA5_1FC0_491E_AB58_9C04875D31A8_.wvu.FilterData" localSheetId="2" hidden="1">Plan!$A$5:$BP$469</definedName>
    <definedName name="Z_B7875AA5_1FC0_491E_AB58_9C04875D31A8_.wvu.FilterData" localSheetId="4" hidden="1">'PR Matrix'!$A$16:$CE$474</definedName>
    <definedName name="Z_B79A2C7D_C301_447B_A020_409544331F6C_.wvu.FilterData" localSheetId="6" hidden="1">'SRS Reviews'!$A$1:$S$132</definedName>
    <definedName name="Z_B7B508C6_D5AF_495A_A38A_7E97C74EBFD1_.wvu.FilterData" localSheetId="2" hidden="1">Plan!$A$5:$BT$468</definedName>
    <definedName name="Z_B7C8473B_6D38_4A6E_8378_1F09B430CFA2_.wvu.FilterData" localSheetId="9" hidden="1">'Open SWPRs'!$A$1:$H$615</definedName>
    <definedName name="Z_B7D62B80_4A7B_42AF_BA32_C0CBDB7CD9B9_.wvu.FilterData" localSheetId="2" hidden="1">Plan!$A$5:$BP$463</definedName>
    <definedName name="Z_B7DEB8EF_A486_4A5C_8399_17A6DE61784E_.wvu.FilterData" localSheetId="2" hidden="1">Plan!$A$5:$BT$468</definedName>
    <definedName name="Z_B8203884_101F_43F9_AEF8_69A70B22C175_.wvu.FilterData" localSheetId="2" hidden="1">Plan!$A$5:$BP$474</definedName>
    <definedName name="Z_B83B79D9_617A_4F50_8CCC_C97938364272_.wvu.Cols" localSheetId="5" hidden="1">Allocation!$L:$XFD</definedName>
    <definedName name="Z_B83B79D9_617A_4F50_8CCC_C97938364272_.wvu.Cols" localSheetId="2" hidden="1">Plan!$S:$U,Plan!$BQ:$BT</definedName>
    <definedName name="Z_B83B79D9_617A_4F50_8CCC_C97938364272_.wvu.Cols" localSheetId="4" hidden="1">'PR Matrix'!$JJ:$XFD</definedName>
    <definedName name="Z_B83B79D9_617A_4F50_8CCC_C97938364272_.wvu.FilterData" localSheetId="5" hidden="1">Allocation!$A$1:$K$1</definedName>
    <definedName name="Z_B83B79D9_617A_4F50_8CCC_C97938364272_.wvu.FilterData" localSheetId="11" hidden="1">'Build Plan'!$D$3:$L$48</definedName>
    <definedName name="Z_B83B79D9_617A_4F50_8CCC_C97938364272_.wvu.FilterData" localSheetId="3" hidden="1">'Delivery Docs Plan'!$I$1:$I$47</definedName>
    <definedName name="Z_B83B79D9_617A_4F50_8CCC_C97938364272_.wvu.FilterData" localSheetId="7" hidden="1">Estimates!$A$2:$BC$460</definedName>
    <definedName name="Z_B83B79D9_617A_4F50_8CCC_C97938364272_.wvu.FilterData" localSheetId="9" hidden="1">'Open SWPRs'!$A$1:$H$615</definedName>
    <definedName name="Z_B83B79D9_617A_4F50_8CCC_C97938364272_.wvu.FilterData" localSheetId="2" hidden="1">Plan!$A$5:$BQ$469</definedName>
    <definedName name="Z_B83B79D9_617A_4F50_8CCC_C97938364272_.wvu.FilterData" localSheetId="6" hidden="1">'SRS Reviews'!$A$1:$S$136</definedName>
    <definedName name="Z_B83B79D9_617A_4F50_8CCC_C97938364272_.wvu.Rows" localSheetId="2" hidden="1">Plan!$489:$751</definedName>
    <definedName name="Z_B83B79D9_617A_4F50_8CCC_C97938364272_.wvu.Rows" localSheetId="4" hidden="1">'PR Matrix'!$1:$2</definedName>
    <definedName name="Z_B83DD4C0_D689_44A6_AE05_AD9094D50F61_.wvu.FilterData" localSheetId="2" hidden="1">Plan!$A$5:$BP$463</definedName>
    <definedName name="Z_B854AE82_73F3_4F2C_B27D_A6ECD5A77A4A_.wvu.FilterData" localSheetId="2" hidden="1">Plan!$A$5:$BP$474</definedName>
    <definedName name="Z_B854AE82_73F3_4F2C_B27D_A6ECD5A77A4A_.wvu.FilterData" localSheetId="4" hidden="1">'PR Matrix'!#REF!</definedName>
    <definedName name="Z_B8556000_931A_4FA1_B26C_6F5F88028B47_.wvu.FilterData" localSheetId="2" hidden="1">Plan!$A$5:$BM$463</definedName>
    <definedName name="Z_B85B155C_ED07_4E49_A6E4_77B1F26879A8_.wvu.FilterData" localSheetId="2" hidden="1">Plan!$A$5:$BP$463</definedName>
    <definedName name="Z_B85B549F_9E31_43B3_B4F8_5C11A43BF45B_.wvu.FilterData" localSheetId="2" hidden="1">Plan!$A$5:$BM$468</definedName>
    <definedName name="Z_B889D099_398A_416C_B12B_1BDAEC1173DC_.wvu.FilterData" localSheetId="2" hidden="1">Plan!$A$5:$BM$463</definedName>
    <definedName name="Z_B8A381F1_4AA5_47D4_818D_46C8A67D406B_.wvu.FilterData" localSheetId="2" hidden="1">Plan!$A$5:$BP$474</definedName>
    <definedName name="Z_B8CC005D_5EF0_4ABE_A178_A0CABC3E9F93_.wvu.FilterData" localSheetId="2" hidden="1">Plan!$A$5:$BT$468</definedName>
    <definedName name="Z_B8EB753B_2E5A_4B85_A730_21E489178D19_.wvu.FilterData" localSheetId="2" hidden="1">Plan!$A$5:$BQ$468</definedName>
    <definedName name="Z_B90DAFBC_48B1_4909_9B45_E3E178EB78F2_.wvu.FilterData" localSheetId="3" hidden="1">'Delivery Docs Plan'!$A$4:$Q$38</definedName>
    <definedName name="Z_B936AC34_2347_4F17_AC5F_56E7672045B3_.wvu.FilterData" localSheetId="2" hidden="1">Plan!$A$5:$BT$468</definedName>
    <definedName name="Z_B936AC34_2347_4F17_AC5F_56E7672045B3_.wvu.FilterData" localSheetId="4" hidden="1">'PR Matrix'!$A$16:$CE$479</definedName>
    <definedName name="Z_B9820239_7E4D_4E0C_AABC_69D0DD66489B_.wvu.FilterData" localSheetId="2" hidden="1">Plan!$A$5:$BP$474</definedName>
    <definedName name="Z_B9820239_7E4D_4E0C_AABC_69D0DD66489B_.wvu.FilterData" localSheetId="4" hidden="1">'PR Matrix'!#REF!</definedName>
    <definedName name="Z_B9A55699_946E_4046_963A_1EF3871B376C_.wvu.FilterData" localSheetId="2" hidden="1">Plan!$A$5:$BT$468</definedName>
    <definedName name="Z_B9BF6AA9_2551_4320_BBB9_FB92BBB66B2F_.wvu.FilterData" localSheetId="4" hidden="1">'PR Matrix'!#REF!</definedName>
    <definedName name="Z_B9D69412_C6D9_45A8_80B2_B012FA7F5F69_.wvu.FilterData" localSheetId="2" hidden="1">Plan!$A$5:$BQ$469</definedName>
    <definedName name="Z_B9F42630_9525_4894_A1A5_93CCC24F4AE3_.wvu.FilterData" localSheetId="2" hidden="1">Plan!$A$5:$BP$463</definedName>
    <definedName name="Z_BA12B7E0_90CE_4432_B46A_59C90D330772_.wvu.FilterData" localSheetId="2" hidden="1">Plan!$A$5:$BT$468</definedName>
    <definedName name="Z_BA1F65EB_7B8D_4E02_A8D7_3E21222D1B9E_.wvu.FilterData" localSheetId="2" hidden="1">Plan!$A$5:$BP$474</definedName>
    <definedName name="Z_BA7BCC8B_23AE_4273_9D6A_64ACFA2B3369_.wvu.FilterData" localSheetId="2" hidden="1">Plan!$A$5:$BP$469</definedName>
    <definedName name="Z_BA96299F_19F1_4173_9D36_91B19C23CC1C_.wvu.FilterData" localSheetId="2" hidden="1">Plan!$A$5:$BP$468</definedName>
    <definedName name="Z_BAE0E1B1_4B6D_4656_979F_6C650CB95AA9_.wvu.FilterData" localSheetId="2" hidden="1">Plan!$A$5:$BQ$468</definedName>
    <definedName name="Z_BAFD3A2E_0AF1_4B9F_B148_CB602994C4B7_.wvu.FilterData" localSheetId="2" hidden="1">Plan!$A$5:$BT$468</definedName>
    <definedName name="Z_BAFD3A2E_0AF1_4B9F_B148_CB602994C4B7_.wvu.FilterData" localSheetId="6" hidden="1">'SRS Reviews'!$A$1:$S$133</definedName>
    <definedName name="Z_BB4460FF_C6A9_4581_BAE6_608A2700A6EB_.wvu.FilterData" localSheetId="2" hidden="1">Plan!$A$5:$BT$468</definedName>
    <definedName name="Z_BB498748_CBCB_47C4_BA27_33BB90B6092E_.wvu.FilterData" localSheetId="2" hidden="1">Plan!$A$5:$BT$468</definedName>
    <definedName name="Z_BB9D7A8B_B54A_4DC1_9466_D2D32718B7ED_.wvu.FilterData" localSheetId="2" hidden="1">Plan!$A$5:$BT$468</definedName>
    <definedName name="Z_BBF0C29C_FC42_42C3_8CBB_E5129FC4FD3E_.wvu.FilterData" localSheetId="2" hidden="1">Plan!$A$5:$BQ$468</definedName>
    <definedName name="Z_BC2CF639_585B_4636_9AD4_E2EAD629F3F7_.wvu.FilterData" localSheetId="2" hidden="1">Plan!$A$5:$BP$474</definedName>
    <definedName name="Z_BC89DC8A_F93A_4EB3_ACCA_03228A52DC73_.wvu.Cols" localSheetId="5" hidden="1">Allocation!$L:$XFD</definedName>
    <definedName name="Z_BC89DC8A_F93A_4EB3_ACCA_03228A52DC73_.wvu.Cols" localSheetId="2" hidden="1">Plan!$S:$U,Plan!$BQ:$BT</definedName>
    <definedName name="Z_BC89DC8A_F93A_4EB3_ACCA_03228A52DC73_.wvu.Cols" localSheetId="4" hidden="1">'PR Matrix'!$JJ:$XFD</definedName>
    <definedName name="Z_BC89DC8A_F93A_4EB3_ACCA_03228A52DC73_.wvu.FilterData" localSheetId="5" hidden="1">Allocation!$A$1:$K$1</definedName>
    <definedName name="Z_BC89DC8A_F93A_4EB3_ACCA_03228A52DC73_.wvu.FilterData" localSheetId="11" hidden="1">'Build Plan'!$D$3:$L$48</definedName>
    <definedName name="Z_BC89DC8A_F93A_4EB3_ACCA_03228A52DC73_.wvu.FilterData" localSheetId="3" hidden="1">'Delivery Docs Plan'!$A$4:$Q$38</definedName>
    <definedName name="Z_BC89DC8A_F93A_4EB3_ACCA_03228A52DC73_.wvu.FilterData" localSheetId="7" hidden="1">Estimates!$A$2:$BC$460</definedName>
    <definedName name="Z_BC89DC8A_F93A_4EB3_ACCA_03228A52DC73_.wvu.FilterData" localSheetId="9" hidden="1">'Open SWPRs'!$A$1:$H$615</definedName>
    <definedName name="Z_BC89DC8A_F93A_4EB3_ACCA_03228A52DC73_.wvu.FilterData" localSheetId="2" hidden="1">Plan!$A$5:$BT$468</definedName>
    <definedName name="Z_BC89DC8A_F93A_4EB3_ACCA_03228A52DC73_.wvu.FilterData" localSheetId="4" hidden="1">'PR Matrix'!#REF!</definedName>
    <definedName name="Z_BC89DC8A_F93A_4EB3_ACCA_03228A52DC73_.wvu.FilterData" localSheetId="6" hidden="1">'SRS Reviews'!$A$1:$S$136</definedName>
    <definedName name="Z_BC89DC8A_F93A_4EB3_ACCA_03228A52DC73_.wvu.Rows" localSheetId="2" hidden="1">Plan!$489:$751</definedName>
    <definedName name="Z_BC89DC8A_F93A_4EB3_ACCA_03228A52DC73_.wvu.Rows" localSheetId="4" hidden="1">'PR Matrix'!$1:$2</definedName>
    <definedName name="Z_BCA45324_2CA3_489E_BB55_957598475AA5_.wvu.FilterData" localSheetId="7" hidden="1">Estimates!$A$2:$BC$460</definedName>
    <definedName name="Z_BCA45324_2CA3_489E_BB55_957598475AA5_.wvu.FilterData" localSheetId="2" hidden="1">Plan!$A$5:$BP$468</definedName>
    <definedName name="Z_BCA45324_2CA3_489E_BB55_957598475AA5_.wvu.FilterData" localSheetId="4" hidden="1">'PR Matrix'!$A$16:$CE$479</definedName>
    <definedName name="Z_BD19B422_6346_4B45_A22A_192B352CC8C1_.wvu.FilterData" localSheetId="2" hidden="1">Plan!$A$5:$BP$468</definedName>
    <definedName name="Z_BD516547_47FC_4E3B_88EE_A57E2389611B_.wvu.FilterData" localSheetId="2" hidden="1">Plan!$A$5:$BP$474</definedName>
    <definedName name="Z_BD84C715_0720_4D5E_A3E6_5D101173681C_.wvu.FilterData" localSheetId="2" hidden="1">Plan!$A$5:$BP$468</definedName>
    <definedName name="Z_BD9A8D1A_0B4F_4942_8FB4_B52DE7B1C01D_.wvu.FilterData" localSheetId="2" hidden="1">Plan!$A$5:$BP$463</definedName>
    <definedName name="Z_BD9A8D1A_0B4F_4942_8FB4_B52DE7B1C01D_.wvu.FilterData" localSheetId="4" hidden="1">'PR Matrix'!#REF!</definedName>
    <definedName name="Z_BE0FE494_55EA_4AB5_978F_0164336D1B93_.wvu.FilterData" localSheetId="2" hidden="1">Plan!$A$5:$BP$468</definedName>
    <definedName name="Z_BE307D29_2EDC_4F37_9190_A15085B4ED7F_.wvu.FilterData" localSheetId="2" hidden="1">Plan!$A$5:$BM$463</definedName>
    <definedName name="Z_BE3C7E25_35AA_4D85_82FD_AE5F1EEE8A20_.wvu.FilterData" localSheetId="2" hidden="1">Plan!$A$5:$BP$468</definedName>
    <definedName name="Z_BE60E660_BE15_4D36_87F2_74A1EE36F594_.wvu.FilterData" localSheetId="2" hidden="1">Plan!$A$5:$BP$468</definedName>
    <definedName name="Z_BED9BFF7_E59B_417D_84C0_D3A6B606D3B0_.wvu.FilterData" localSheetId="2" hidden="1">Plan!$A$5:$BM$463</definedName>
    <definedName name="Z_BED9BFF7_E59B_417D_84C0_D3A6B606D3B0_.wvu.FilterData" localSheetId="4" hidden="1">'PR Matrix'!$A$1:$B$474</definedName>
    <definedName name="Z_BEF5A6FE_970A_41E6_8E1B_5AC3F0A2DD72_.wvu.FilterData" localSheetId="2" hidden="1">Plan!$A$5:$BP$463</definedName>
    <definedName name="Z_BEFB98C7_6620_4730_80CE_706FB1439778_.wvu.Cols" localSheetId="5" hidden="1">Allocation!#REF!</definedName>
    <definedName name="Z_BEFB98C7_6620_4730_80CE_706FB1439778_.wvu.Cols" localSheetId="2" hidden="1">Plan!$S:$U,Plan!#REF!</definedName>
    <definedName name="Z_BEFB98C7_6620_4730_80CE_706FB1439778_.wvu.Cols" localSheetId="4" hidden="1">'PR Matrix'!#REF!</definedName>
    <definedName name="Z_BEFB98C7_6620_4730_80CE_706FB1439778_.wvu.FilterData" localSheetId="2" hidden="1">Plan!$A$5:$BM$463</definedName>
    <definedName name="Z_BEFB98C7_6620_4730_80CE_706FB1439778_.wvu.FilterData" localSheetId="4" hidden="1">'PR Matrix'!$A$1:$B$474</definedName>
    <definedName name="Z_BEFB98C7_6620_4730_80CE_706FB1439778_.wvu.FilterData" localSheetId="6" hidden="1">'SRS Reviews'!$A$1:$S$131</definedName>
    <definedName name="Z_BEFB98C7_6620_4730_80CE_706FB1439778_.wvu.Rows" localSheetId="2" hidden="1">Plan!$472:$472,Plan!$489:$751</definedName>
    <definedName name="Z_BEFB98C7_6620_4730_80CE_706FB1439778_.wvu.Rows" localSheetId="4" hidden="1">'PR Matrix'!$1:$1</definedName>
    <definedName name="Z_BF26E06B_A905_4AF1_923B_D0413B93BB25_.wvu.FilterData" localSheetId="2" hidden="1">Plan!$A$5:$BM$468</definedName>
    <definedName name="Z_BF26E06B_A905_4AF1_923B_D0413B93BB25_.wvu.FilterData" localSheetId="4" hidden="1">'PR Matrix'!$A$16:$CE$479</definedName>
    <definedName name="Z_BF27B243_B799_4FA3_8DA6_E2BD87DC198D_.wvu.FilterData" localSheetId="2" hidden="1">Plan!$A$5:$BP$469</definedName>
    <definedName name="Z_BF27B243_B799_4FA3_8DA6_E2BD87DC198D_.wvu.FilterData" localSheetId="4" hidden="1">'PR Matrix'!$A$16:$CE$474</definedName>
    <definedName name="Z_BF32D868_E079_4F47_BD7E_BFECC7AE555F_.wvu.FilterData" localSheetId="6" hidden="1">'SRS Reviews'!$A$1:$S$134</definedName>
    <definedName name="Z_BF4F5C9B_8011_4DAC_8F73_28924B4B4C0D_.wvu.FilterData" localSheetId="2" hidden="1">Plan!$A$5:$BM$463</definedName>
    <definedName name="Z_BF86A2ED_DA54_4E7F_9132_2CCCC0026C49_.wvu.FilterData" localSheetId="7" hidden="1">Estimates!$A$2:$BC$460</definedName>
    <definedName name="Z_BF86A2ED_DA54_4E7F_9132_2CCCC0026C49_.wvu.FilterData" localSheetId="2" hidden="1">Plan!$A$5:$BT$468</definedName>
    <definedName name="Z_BF9093DD_2804_43E7_8125_3801511D63B0_.wvu.FilterData" localSheetId="2" hidden="1">Plan!$A$5:$BT$468</definedName>
    <definedName name="Z_BF9C2293_1928_4188_A772_41F7D32B68D5_.wvu.FilterData" localSheetId="2" hidden="1">Plan!$A$5:$BP$468</definedName>
    <definedName name="Z_BFE285D7_067E_4802_A267_8E7CA36A08B9_.wvu.Cols" localSheetId="5" hidden="1">Allocation!$L:$XFD</definedName>
    <definedName name="Z_BFE285D7_067E_4802_A267_8E7CA36A08B9_.wvu.Cols" localSheetId="2" hidden="1">Plan!$S:$U,Plan!$BQ:$BT</definedName>
    <definedName name="Z_BFE285D7_067E_4802_A267_8E7CA36A08B9_.wvu.Cols" localSheetId="4" hidden="1">'PR Matrix'!$JJ:$XFD</definedName>
    <definedName name="Z_BFE285D7_067E_4802_A267_8E7CA36A08B9_.wvu.FilterData" localSheetId="5" hidden="1">Allocation!$A$1:$K$1</definedName>
    <definedName name="Z_BFE285D7_067E_4802_A267_8E7CA36A08B9_.wvu.FilterData" localSheetId="11" hidden="1">'Build Plan'!$D$3:$L$48</definedName>
    <definedName name="Z_BFE285D7_067E_4802_A267_8E7CA36A08B9_.wvu.FilterData" localSheetId="7" hidden="1">Estimates!$A$2:$BC$460</definedName>
    <definedName name="Z_BFE285D7_067E_4802_A267_8E7CA36A08B9_.wvu.FilterData" localSheetId="9" hidden="1">'Open SWPRs'!$A$1:$H$615</definedName>
    <definedName name="Z_BFE285D7_067E_4802_A267_8E7CA36A08B9_.wvu.FilterData" localSheetId="2" hidden="1">Plan!$A$5:$BT$468</definedName>
    <definedName name="Z_BFE285D7_067E_4802_A267_8E7CA36A08B9_.wvu.FilterData" localSheetId="4" hidden="1">'PR Matrix'!$A$16:$CE$479</definedName>
    <definedName name="Z_BFE285D7_067E_4802_A267_8E7CA36A08B9_.wvu.FilterData" localSheetId="6" hidden="1">'SRS Reviews'!$A$1:$S$134</definedName>
    <definedName name="Z_BFE285D7_067E_4802_A267_8E7CA36A08B9_.wvu.Rows" localSheetId="2" hidden="1">Plan!$489:$751</definedName>
    <definedName name="Z_BFE285D7_067E_4802_A267_8E7CA36A08B9_.wvu.Rows" localSheetId="4" hidden="1">'PR Matrix'!$1:$2</definedName>
    <definedName name="Z_C05207F2_EC0F_4A34_A4D2_29F612751C8F_.wvu.FilterData" localSheetId="2" hidden="1">Plan!$A$5:$BP$474</definedName>
    <definedName name="Z_C0A682EC_9470_4545_9CC0_E03812105894_.wvu.FilterData" localSheetId="9" hidden="1">'Open SWPRs'!$A$1:$H$615</definedName>
    <definedName name="Z_C0C35243_F73C_4F1C_9C6F_8481377F2020_.wvu.FilterData" localSheetId="2" hidden="1">Plan!$A$5:$BM$463</definedName>
    <definedName name="Z_C109B264_67B5_4AC9_A931_02D1609E1F40_.wvu.FilterData" localSheetId="7" hidden="1">Estimates!$A$2:$BC$460</definedName>
    <definedName name="Z_C109B264_67B5_4AC9_A931_02D1609E1F40_.wvu.FilterData" localSheetId="2" hidden="1">Plan!$A$5:$BT$468</definedName>
    <definedName name="Z_C109B264_67B5_4AC9_A931_02D1609E1F40_.wvu.FilterData" localSheetId="4" hidden="1">'PR Matrix'!#REF!</definedName>
    <definedName name="Z_C109B264_67B5_4AC9_A931_02D1609E1F40_.wvu.FilterData" localSheetId="6" hidden="1">'SRS Reviews'!$A$1:$S$135</definedName>
    <definedName name="Z_C1114079_A356_43BC_B85F_9A4177D3741A_.wvu.FilterData" localSheetId="2" hidden="1">Plan!$A$5:$BQ$468</definedName>
    <definedName name="Z_C1320F67_1218_4E4D_A4EA_6FAC65259D55_.wvu.FilterData" localSheetId="2" hidden="1">Plan!$A$5:$BQ$469</definedName>
    <definedName name="Z_C213D366_F829_4220_A911_701942AD67CA_.wvu.FilterData" localSheetId="2" hidden="1">Plan!$A$5:$BP$463</definedName>
    <definedName name="Z_C22DF3CD_66DB_4ACA_ADB0_998B111934BB_.wvu.FilterData" localSheetId="2" hidden="1">Plan!$A$5:$BP$474</definedName>
    <definedName name="Z_C22DF3CD_66DB_4ACA_ADB0_998B111934BB_.wvu.FilterData" localSheetId="4" hidden="1">'PR Matrix'!#REF!</definedName>
    <definedName name="Z_C2BC293A_6C2B_4610_A90E_EF164C95C064_.wvu.FilterData" localSheetId="2" hidden="1">Plan!$A$5:$BM$468</definedName>
    <definedName name="Z_C2C43501_9B38_46BF_B305_265D8133E637_.wvu.FilterData" localSheetId="2" hidden="1">Plan!$A$5:$BP$474</definedName>
    <definedName name="Z_C2C43501_9B38_46BF_B305_265D8133E637_.wvu.FilterData" localSheetId="4" hidden="1">'PR Matrix'!#REF!</definedName>
    <definedName name="Z_C2D0AF84_A274_4A7E_989C_3496D1F7FA48_.wvu.FilterData" localSheetId="2" hidden="1">Plan!$A$5:$BP$474</definedName>
    <definedName name="Z_C2D0AF84_A274_4A7E_989C_3496D1F7FA48_.wvu.FilterData" localSheetId="4" hidden="1">'PR Matrix'!#REF!</definedName>
    <definedName name="Z_C2F8504B_936A_4A04_8705_BE0AFD8F5AAF_.wvu.FilterData" localSheetId="2" hidden="1">Plan!$A$5:$BM$463</definedName>
    <definedName name="Z_C37E0EC7_D21E_476A_8226_E1B32E67CA0E_.wvu.FilterData" localSheetId="2" hidden="1">Plan!$A$5:$BM$463</definedName>
    <definedName name="Z_C37E0EC7_D21E_476A_8226_E1B32E67CA0E_.wvu.FilterData" localSheetId="4" hidden="1">'PR Matrix'!$A$1:$B$474</definedName>
    <definedName name="Z_C3B99C73_A053_4A68_BBF6_9FE363EA29DC_.wvu.FilterData" localSheetId="2" hidden="1">Plan!$A$5:$BT$468</definedName>
    <definedName name="Z_C3CCFAAC_7C9B_452B_A6C5_920E9A98D788_.wvu.FilterData" localSheetId="2" hidden="1">Plan!$A$5:$BT$468</definedName>
    <definedName name="Z_C3EF090E_4FA9_4F7B_B802_72C7786553AA_.wvu.FilterData" localSheetId="2" hidden="1">Plan!$A$5:$BP$474</definedName>
    <definedName name="Z_C3EF8E41_FC31_4378_9378_B54831770615_.wvu.FilterData" localSheetId="2" hidden="1">Plan!$A$5:$BT$468</definedName>
    <definedName name="Z_C3F61B16_3208_4F95_8A57_0E32A4C1D713_.wvu.FilterData" localSheetId="2" hidden="1">Plan!$A$5:$BT$468</definedName>
    <definedName name="Z_C40D92BA_7225_4A6C_9A1E_C439BFE84C2E_.wvu.FilterData" localSheetId="2" hidden="1">Plan!$A$5:$BT$468</definedName>
    <definedName name="Z_C40D92BA_7225_4A6C_9A1E_C439BFE84C2E_.wvu.FilterData" localSheetId="4" hidden="1">'PR Matrix'!$A$16:$CE$479</definedName>
    <definedName name="Z_C410E5CE_4A65_4931_95DE_2859A6E02EBB_.wvu.FilterData" localSheetId="2" hidden="1">Plan!$A$5:$BT$468</definedName>
    <definedName name="Z_C479EE6C_1747_4A12_B826_4D7B2CEF4E83_.wvu.FilterData" localSheetId="2" hidden="1">Plan!$A$5:$BP$474</definedName>
    <definedName name="Z_C479EE6C_1747_4A12_B826_4D7B2CEF4E83_.wvu.FilterData" localSheetId="4" hidden="1">'PR Matrix'!#REF!</definedName>
    <definedName name="Z_C47F0A0A_0F35_4040_8ED7_BBC31DA71B22_.wvu.FilterData" localSheetId="2" hidden="1">Plan!$A$5:$BP$474</definedName>
    <definedName name="Z_C4F66590_BE23_40BD_933B_087AA430F494_.wvu.FilterData" localSheetId="2" hidden="1">Plan!$A$5:$BP$468</definedName>
    <definedName name="Z_C51B1DEE_483E_4B0E_9268_394263C3CB8B_.wvu.FilterData" localSheetId="9" hidden="1">'Open SWPRs'!$A$1:$H$1</definedName>
    <definedName name="Z_C548E13C_0A2C_4FD5_8C45_C810DED15518_.wvu.FilterData" localSheetId="2" hidden="1">Plan!$A$5:$BP$463</definedName>
    <definedName name="Z_C592AC73_1300_482A_91B0_6F9ADD7BF786_.wvu.FilterData" localSheetId="6" hidden="1">'SRS Reviews'!$A$1:$S$134</definedName>
    <definedName name="Z_C5940C3C_869C_4E5F_AA8B_A044EA23B877_.wvu.FilterData" localSheetId="2" hidden="1">Plan!$A$5:$BP$468</definedName>
    <definedName name="Z_C5B8FAB2_52D7_4B22_BD88_39EF9A66CE3C_.wvu.FilterData" localSheetId="2" hidden="1">Plan!$A$5:$BT$468</definedName>
    <definedName name="Z_C5D00AD4_408B_4BCE_A88B_9F46CF785D48_.wvu.FilterData" localSheetId="2" hidden="1">Plan!$A$5:$BP$469</definedName>
    <definedName name="Z_C5D00AD4_408B_4BCE_A88B_9F46CF785D48_.wvu.FilterData" localSheetId="4" hidden="1">'PR Matrix'!#REF!</definedName>
    <definedName name="Z_C6303FB1_1581_4D18_B931_6DCBC03729CB_.wvu.FilterData" localSheetId="2" hidden="1">Plan!$A$5:$BP$468</definedName>
    <definedName name="Z_C64358C4_34AF_43C3_9C97_553D85DD0284_.wvu.FilterData" localSheetId="2" hidden="1">Plan!$A$5:$BP$468</definedName>
    <definedName name="Z_C651DF28_E2F0_435F_B390_6DABECF1DA02_.wvu.FilterData" localSheetId="2" hidden="1">Plan!$A$5:$BP$468</definedName>
    <definedName name="Z_C65CF344_9368_4036_A8F7_FF95463B1ADC_.wvu.FilterData" localSheetId="2" hidden="1">Plan!$A$5:$BP$474</definedName>
    <definedName name="Z_C65CF344_9368_4036_A8F7_FF95463B1ADC_.wvu.FilterData" localSheetId="4" hidden="1">'PR Matrix'!#REF!</definedName>
    <definedName name="Z_C6A2E22E_2B7A_460C_BBB5_05353FF583E6_.wvu.FilterData" localSheetId="2" hidden="1">Plan!$A$5:$BT$468</definedName>
    <definedName name="Z_C6BB9765_D2B5_459B_BDF3_76FD62C7CB4B_.wvu.FilterData" localSheetId="2" hidden="1">Plan!$A$5:$BP$463</definedName>
    <definedName name="Z_C6EFD4F2_FAD8_479B_BB30_23736F822F8E_.wvu.FilterData" localSheetId="2" hidden="1">Plan!$A$5:$BP$469</definedName>
    <definedName name="Z_C7035827_89B1_4D23_B75F_0353B0BEAC1D_.wvu.FilterData" localSheetId="2" hidden="1">Plan!$A$5:$BP$474</definedName>
    <definedName name="Z_C73C81C8_6FDA_4096_8636_06A713698DD6_.wvu.FilterData" localSheetId="2" hidden="1">Plan!$A$5:$BP$468</definedName>
    <definedName name="Z_C7680BEA_57D3_45AF_91B5_1E6544CD70B1_.wvu.FilterData" localSheetId="2" hidden="1">Plan!$A$5:$BQ$468</definedName>
    <definedName name="Z_C76C3D59_5B11_4EFA_8D16_8F8A7F9E14D5_.wvu.FilterData" localSheetId="2" hidden="1">Plan!$A$5:$BT$468</definedName>
    <definedName name="Z_C7787FA7_2620_4130_9D90_82DC340E5768_.wvu.FilterData" localSheetId="2" hidden="1">Plan!$A$5:$BP$463</definedName>
    <definedName name="Z_C8329DC4_AB3A_4071_B918_591D04DCAF98_.wvu.FilterData" localSheetId="3" hidden="1">'Delivery Docs Plan'!$I$1:$I$39</definedName>
    <definedName name="Z_C8329DC4_AB3A_4071_B918_591D04DCAF98_.wvu.FilterData" localSheetId="2" hidden="1">Plan!$A$5:$BQ$469</definedName>
    <definedName name="Z_C8477221_C228_49E4_B58A_A2A21C96FB8D_.wvu.FilterData" localSheetId="2" hidden="1">Plan!$A$5:$BP$463</definedName>
    <definedName name="Z_C86AD4D7_9E8D_47DB_A1F4_C303F6E9F37B_.wvu.Cols" localSheetId="5" hidden="1">Allocation!$L:$XFD</definedName>
    <definedName name="Z_C86AD4D7_9E8D_47DB_A1F4_C303F6E9F37B_.wvu.Cols" localSheetId="2" hidden="1">Plan!$S:$U</definedName>
    <definedName name="Z_C86AD4D7_9E8D_47DB_A1F4_C303F6E9F37B_.wvu.Cols" localSheetId="4" hidden="1">'PR Matrix'!$JJ:$XFD</definedName>
    <definedName name="Z_C86AD4D7_9E8D_47DB_A1F4_C303F6E9F37B_.wvu.FilterData" localSheetId="5" hidden="1">Allocation!$A$1:$K$1</definedName>
    <definedName name="Z_C86AD4D7_9E8D_47DB_A1F4_C303F6E9F37B_.wvu.FilterData" localSheetId="11" hidden="1">'Build Plan'!$D$3:$L$48</definedName>
    <definedName name="Z_C86AD4D7_9E8D_47DB_A1F4_C303F6E9F37B_.wvu.FilterData" localSheetId="3" hidden="1">'Delivery Docs Plan'!$I$1:$I$39</definedName>
    <definedName name="Z_C86AD4D7_9E8D_47DB_A1F4_C303F6E9F37B_.wvu.FilterData" localSheetId="7" hidden="1">Estimates!$A$2:$BC$460</definedName>
    <definedName name="Z_C86AD4D7_9E8D_47DB_A1F4_C303F6E9F37B_.wvu.FilterData" localSheetId="9" hidden="1">'Open SWPRs'!$A$1:$H$615</definedName>
    <definedName name="Z_C86AD4D7_9E8D_47DB_A1F4_C303F6E9F37B_.wvu.FilterData" localSheetId="2" hidden="1">Plan!$A$5:$BQ$469</definedName>
    <definedName name="Z_C86AD4D7_9E8D_47DB_A1F4_C303F6E9F37B_.wvu.FilterData" localSheetId="6" hidden="1">'SRS Reviews'!$A$1:$S$136</definedName>
    <definedName name="Z_C86AD4D7_9E8D_47DB_A1F4_C303F6E9F37B_.wvu.Rows" localSheetId="2" hidden="1">Plan!$489:$751</definedName>
    <definedName name="Z_C86AD4D7_9E8D_47DB_A1F4_C303F6E9F37B_.wvu.Rows" localSheetId="4" hidden="1">'PR Matrix'!$1:$1</definedName>
    <definedName name="Z_C87A9DD4_B876_4694_8D1E_4219A68700CB_.wvu.FilterData" localSheetId="2" hidden="1">Plan!$A$5:$BM$463</definedName>
    <definedName name="Z_C8A50DBD_6717_4739_8372_D23519BF2F10_.wvu.Cols" localSheetId="5" hidden="1">Allocation!#REF!</definedName>
    <definedName name="Z_C8A50DBD_6717_4739_8372_D23519BF2F10_.wvu.Cols" localSheetId="2" hidden="1">Plan!$S:$U,Plan!#REF!</definedName>
    <definedName name="Z_C8A50DBD_6717_4739_8372_D23519BF2F10_.wvu.FilterData" localSheetId="5" hidden="1">Allocation!$1:$60</definedName>
    <definedName name="Z_C8A50DBD_6717_4739_8372_D23519BF2F10_.wvu.FilterData" localSheetId="9" hidden="1">'Open SWPRs'!$A$1:$H$615</definedName>
    <definedName name="Z_C8A50DBD_6717_4739_8372_D23519BF2F10_.wvu.FilterData" localSheetId="2" hidden="1">Plan!$A$5:$BP$474</definedName>
    <definedName name="Z_C8A50DBD_6717_4739_8372_D23519BF2F10_.wvu.FilterData" localSheetId="4" hidden="1">'PR Matrix'!#REF!</definedName>
    <definedName name="Z_C8A50DBD_6717_4739_8372_D23519BF2F10_.wvu.FilterData" localSheetId="6" hidden="1">'SRS Reviews'!$A$1:$S$131</definedName>
    <definedName name="Z_C8A50DBD_6717_4739_8372_D23519BF2F10_.wvu.Rows" localSheetId="2" hidden="1">Plan!$489:$751</definedName>
    <definedName name="Z_C8A50DBD_6717_4739_8372_D23519BF2F10_.wvu.Rows" localSheetId="4" hidden="1">'PR Matrix'!#REF!,'PR Matrix'!$1:$2,'PR Matrix'!$480:$481</definedName>
    <definedName name="Z_C8A6CC45_65A2_421F_B34E_8B119664A5F5_.wvu.FilterData" localSheetId="2" hidden="1">Plan!$A$5:$BQ$469</definedName>
    <definedName name="Z_C8AA5774_5081_4C1F_9804_469D5112EC42_.wvu.FilterData" localSheetId="2" hidden="1">Plan!$A$5:$BP$463</definedName>
    <definedName name="Z_C90A2A0D_0E89_421F_8019_1091E5CBDA54_.wvu.FilterData" localSheetId="2" hidden="1">Plan!$A$5:$BP$468</definedName>
    <definedName name="Z_C91A4BAB_85EE_45D3_8FBC_F813CF4592D8_.wvu.FilterData" localSheetId="2" hidden="1">Plan!$A$5:$BP$474</definedName>
    <definedName name="Z_C93D6B0B_045B_4F2A_BBD2_2AAAB78FAD71_.wvu.FilterData" localSheetId="2" hidden="1">Plan!$A$5:$BP$474</definedName>
    <definedName name="Z_C971FDE6_74A8_4EFE_9B9E_528CE950E287_.wvu.FilterData" localSheetId="7" hidden="1">Estimates!$A$2:$BC$460</definedName>
    <definedName name="Z_C971FDE6_74A8_4EFE_9B9E_528CE950E287_.wvu.FilterData" localSheetId="2" hidden="1">Plan!$A$5:$BP$468</definedName>
    <definedName name="Z_C971FDE6_74A8_4EFE_9B9E_528CE950E287_.wvu.FilterData" localSheetId="4" hidden="1">'PR Matrix'!$A$16:$CE$479</definedName>
    <definedName name="Z_C978860C_4DA1_4846_952B_FBB875FA3C56_.wvu.FilterData" localSheetId="2" hidden="1">Plan!$A$5:$BM$463</definedName>
    <definedName name="Z_CA045CA4_30A3_4F70_B29F_003BA644DF0B_.wvu.FilterData" localSheetId="2" hidden="1">Plan!$A$5:$BT$468</definedName>
    <definedName name="Z_CA0B3007_DBDE_4D78_BDE5_88C257FD8E6C_.wvu.FilterData" localSheetId="2" hidden="1">Plan!$A$5:$BM$463</definedName>
    <definedName name="Z_CA0B3007_DBDE_4D78_BDE5_88C257FD8E6C_.wvu.FilterData" localSheetId="4" hidden="1">'PR Matrix'!$A$1:$B$474</definedName>
    <definedName name="Z_CA14BA6A_9FCB_4457_AA32_7C5F848153BF_.wvu.FilterData" localSheetId="2" hidden="1">Plan!$A$5:$BP$463</definedName>
    <definedName name="Z_CAC67CDC_D9BB_4733_BFDC_4620C5D147DA_.wvu.FilterData" localSheetId="2" hidden="1">Plan!$A$5:$BM$463</definedName>
    <definedName name="Z_CACCAD4A_C3EA_4BBD_8010_4663222342DD_.wvu.FilterData" localSheetId="2" hidden="1">Plan!$A$5:$BP$474</definedName>
    <definedName name="Z_CAD73D51_2A01_4B59_A4DC_65FF25F3A1E7_.wvu.FilterData" localSheetId="2" hidden="1">Plan!$A$5:$BM$468</definedName>
    <definedName name="Z_CAD73D51_2A01_4B59_A4DC_65FF25F3A1E7_.wvu.FilterData" localSheetId="4" hidden="1">'PR Matrix'!$A$16:$CE$479</definedName>
    <definedName name="Z_CAD90FEB_F60A_4587_95F8_5855F24F1D29_.wvu.FilterData" localSheetId="2" hidden="1">Plan!$A$5:$BP$469</definedName>
    <definedName name="Z_CAED769D_A07E_4701_83C5_7FABC7B21A53_.wvu.FilterData" localSheetId="2" hidden="1">Plan!$A$5:$BM$468</definedName>
    <definedName name="Z_CB050EFB_E3B1_43D5_BD22_0FB794179A83_.wvu.FilterData" localSheetId="2" hidden="1">Plan!$A$5:$BM$463</definedName>
    <definedName name="Z_CB6E3FFD_B4F4_4870_8356_3941591B4735_.wvu.FilterData" localSheetId="2" hidden="1">Plan!$A$5:$BP$463</definedName>
    <definedName name="Z_CB77FECC_F638_4825_A106_37AF7EB442FE_.wvu.FilterData" localSheetId="2" hidden="1">Plan!$A$5:$BM$463</definedName>
    <definedName name="Z_CB77FECC_F638_4825_A106_37AF7EB442FE_.wvu.FilterData" localSheetId="4" hidden="1">'PR Matrix'!$A$1:$B$474</definedName>
    <definedName name="Z_CB90D461_E178_49BC_8F2B_94008A3F06BB_.wvu.FilterData" localSheetId="2" hidden="1">Plan!$A$5:$BQ$468</definedName>
    <definedName name="Z_CBACCC82_E831_4905_B8F6_F4966ECAFB4A_.wvu.FilterData" localSheetId="2" hidden="1">Plan!$A$5:$BP$474</definedName>
    <definedName name="Z_CBB4F33A_EB0E_424B_B3F5_D41D5AB84F07_.wvu.FilterData" localSheetId="2" hidden="1">Plan!$A$5:$BT$468</definedName>
    <definedName name="Z_CBE210D6_E1B2_4E32_AB5A_0DE1194779CB_.wvu.FilterData" localSheetId="2" hidden="1">Plan!$A$5:$BP$474</definedName>
    <definedName name="Z_CC19E8BE_51A8_4B64_94AD_54863F426578_.wvu.FilterData" localSheetId="2" hidden="1">Plan!$A$5:$BP$474</definedName>
    <definedName name="Z_CC19E8BE_51A8_4B64_94AD_54863F426578_.wvu.FilterData" localSheetId="4" hidden="1">'PR Matrix'!#REF!</definedName>
    <definedName name="Z_CC5838A3_066C_410E_95B1_C9A7963B3E4D_.wvu.FilterData" localSheetId="2" hidden="1">Plan!$A$5:$BP$474</definedName>
    <definedName name="Z_CCBDF2B7_3C0B_4DA5_AC6B_398FC0E344E4_.wvu.FilterData" localSheetId="2" hidden="1">Plan!$A$5:$BM$468</definedName>
    <definedName name="Z_CCEEABD4_7B9E_44EE_9B53_F4C6CEB9151F_.wvu.FilterData" localSheetId="2" hidden="1">Plan!$A$5:$BT$468</definedName>
    <definedName name="Z_CCF9621D_4338_44F5_825E_A02D2DB82417_.wvu.FilterData" localSheetId="2" hidden="1">Plan!$A$5:$BT$468</definedName>
    <definedName name="Z_CCFB5B97_7C36_4E13_9FEF_DF529D4AD602_.wvu.FilterData" localSheetId="2" hidden="1">Plan!$A$5:$BP$468</definedName>
    <definedName name="Z_CD0C877A_D9D7_4E18_A6D7_DB657AF10E7C_.wvu.FilterData" localSheetId="2" hidden="1">Plan!$A$5:$BP$468</definedName>
    <definedName name="Z_CD0E4D92_08B5_43C7_9E3F_E900041CD7BD_.wvu.FilterData" localSheetId="2" hidden="1">Plan!$A$5:$BP$468</definedName>
    <definedName name="Z_CD9953C1_598E_4FA3_997C_3EB0DA8559D7_.wvu.FilterData" localSheetId="2" hidden="1">Plan!$A$5:$BM$463</definedName>
    <definedName name="Z_CDBA9F0E_90B9_4796_A524_99570BF47602_.wvu.FilterData" localSheetId="2" hidden="1">Plan!$A$5:$BT$468</definedName>
    <definedName name="Z_CDC572AD_4969_4566_AF35_B18CDB09893B_.wvu.FilterData" localSheetId="2" hidden="1">Plan!$A$5:$BP$474</definedName>
    <definedName name="Z_CDCEF6DA_89C4_4186_98B9_6579E8DF4665_.wvu.FilterData" localSheetId="2" hidden="1">Plan!$A$5:$BP$474</definedName>
    <definedName name="Z_CDCEF6DA_89C4_4186_98B9_6579E8DF4665_.wvu.FilterData" localSheetId="4" hidden="1">'PR Matrix'!#REF!</definedName>
    <definedName name="Z_CE223D7C_4BA5_4A27_8DAE_C36C83F61118_.wvu.FilterData" localSheetId="9" hidden="1">'Open SWPRs'!$A$1:$H$615</definedName>
    <definedName name="Z_CE2BF75F_48F4_4D29_9C0F_63CA5719E6B6_.wvu.FilterData" localSheetId="2" hidden="1">Plan!$A$5:$BM$468</definedName>
    <definedName name="Z_CEB6EA57_5E6A_4B89_8120_A60BF88CD33D_.wvu.FilterData" localSheetId="2" hidden="1">Plan!$A$5:$BM$463</definedName>
    <definedName name="Z_CECBA552_3018_4481_9B38_3160F0BBDD6F_.wvu.FilterData" localSheetId="2" hidden="1">Plan!$A$5:$BT$468</definedName>
    <definedName name="Z_CECE7EC3_DE86_4053_AFD2_7146A52A961B_.wvu.FilterData" localSheetId="2" hidden="1">Plan!$A$5:$BP$474</definedName>
    <definedName name="Z_CEF1B8D5_E60B_4C2D_B9C8_56067BEC05FA_.wvu.FilterData" localSheetId="2" hidden="1">Plan!$A$5:$BP$474</definedName>
    <definedName name="Z_CEF1B8D5_E60B_4C2D_B9C8_56067BEC05FA_.wvu.FilterData" localSheetId="4" hidden="1">'PR Matrix'!#REF!</definedName>
    <definedName name="Z_CEFCCE33_9B92_4ABE_A3E7_2E4671ECE5C5_.wvu.FilterData" localSheetId="2" hidden="1">Plan!$A$5:$BP$474</definedName>
    <definedName name="Z_CF0AD307_BC27_4956_80E1_07A5B1D3B7A5_.wvu.FilterData" localSheetId="2" hidden="1">Plan!$A$5:$BP$463</definedName>
    <definedName name="Z_CF0AD307_BC27_4956_80E1_07A5B1D3B7A5_.wvu.FilterData" localSheetId="4" hidden="1">'PR Matrix'!#REF!</definedName>
    <definedName name="Z_CF5A65CF_82A0_4A3A_B401_CC053D0357BC_.wvu.FilterData" localSheetId="2" hidden="1">Plan!$A$5:$BP$474</definedName>
    <definedName name="Z_CF5A65CF_82A0_4A3A_B401_CC053D0357BC_.wvu.FilterData" localSheetId="4" hidden="1">'PR Matrix'!#REF!</definedName>
    <definedName name="Z_CF7A8D46_60E4_46FA_B62B_4B357C14B179_.wvu.FilterData" localSheetId="2" hidden="1">Plan!$A$5:$BM$463</definedName>
    <definedName name="Z_CFB9E56E_D6FC_4140_8D76_945CF128844E_.wvu.FilterData" localSheetId="2" hidden="1">Plan!$A$5:$BP$468</definedName>
    <definedName name="Z_CFF832A7_E5F7_497F_AB2D_A691EA08A159_.wvu.FilterData" localSheetId="2" hidden="1">Plan!$A$5:$BP$468</definedName>
    <definedName name="Z_D003325B_26C6_4960_B271_B5B22E1920CA_.wvu.FilterData" localSheetId="2" hidden="1">Plan!$A$5:$BT$468</definedName>
    <definedName name="Z_D0381DEC_8153_486D_985A_A3DE0ACB0BB3_.wvu.FilterData" localSheetId="2" hidden="1">Plan!$A$5:$BT$468</definedName>
    <definedName name="Z_D09A9063_EACE_41D2_A990_1F53CCCABF05_.wvu.FilterData" localSheetId="2" hidden="1">Plan!$A$5:$BP$463</definedName>
    <definedName name="Z_D0D08C2C_17B8_4832_A29D_9DD1E4963E24_.wvu.FilterData" localSheetId="2" hidden="1">Plan!$A$5:$BT$468</definedName>
    <definedName name="Z_D0E0F17F_0844_47AC_BE41_216E67AADED2_.wvu.FilterData" localSheetId="2" hidden="1">Plan!$A$5:$BP$474</definedName>
    <definedName name="Z_D0E0F17F_0844_47AC_BE41_216E67AADED2_.wvu.FilterData" localSheetId="4" hidden="1">'PR Matrix'!#REF!</definedName>
    <definedName name="Z_D0EA104B_70DA_49FC_96BF_989A0BB85E1E_.wvu.FilterData" localSheetId="2" hidden="1">Plan!$A$5:$BP$474</definedName>
    <definedName name="Z_D0EA104B_70DA_49FC_96BF_989A0BB85E1E_.wvu.FilterData" localSheetId="4" hidden="1">'PR Matrix'!#REF!</definedName>
    <definedName name="Z_D0EC701B_BF59_424D_AF90_FAB54F5D9032_.wvu.Cols" localSheetId="5" hidden="1">Allocation!#REF!</definedName>
    <definedName name="Z_D0EC701B_BF59_424D_AF90_FAB54F5D9032_.wvu.Cols" localSheetId="2" hidden="1">Plan!$S:$U,Plan!#REF!</definedName>
    <definedName name="Z_D0EC701B_BF59_424D_AF90_FAB54F5D9032_.wvu.FilterData" localSheetId="5" hidden="1">Allocation!$A$1:$K$60</definedName>
    <definedName name="Z_D0EC701B_BF59_424D_AF90_FAB54F5D9032_.wvu.FilterData" localSheetId="9" hidden="1">'Open SWPRs'!$A$1:$H$615</definedName>
    <definedName name="Z_D0EC701B_BF59_424D_AF90_FAB54F5D9032_.wvu.FilterData" localSheetId="2" hidden="1">Plan!$A$5:$BP$469</definedName>
    <definedName name="Z_D0EC701B_BF59_424D_AF90_FAB54F5D9032_.wvu.FilterData" localSheetId="4" hidden="1">'PR Matrix'!#REF!</definedName>
    <definedName name="Z_D0EC701B_BF59_424D_AF90_FAB54F5D9032_.wvu.FilterData" localSheetId="6" hidden="1">'SRS Reviews'!$A$1:$S$131</definedName>
    <definedName name="Z_D0EC701B_BF59_424D_AF90_FAB54F5D9032_.wvu.Rows" localSheetId="2" hidden="1">Plan!$489:$751</definedName>
    <definedName name="Z_D0EC701B_BF59_424D_AF90_FAB54F5D9032_.wvu.Rows" localSheetId="4" hidden="1">'PR Matrix'!$1:$2</definedName>
    <definedName name="Z_D0EFB16C_0351_4654_9C98_128053E91AF6_.wvu.FilterData" localSheetId="9" hidden="1">'Open SWPRs'!$A$1:$H$615</definedName>
    <definedName name="Z_D12E0E86_761F_47ED_9799_E2C841C5F11A_.wvu.FilterData" localSheetId="2" hidden="1">Plan!$A$5:$BP$468</definedName>
    <definedName name="Z_D158663C_474B_45B1_9081_9FC82C97D982_.wvu.FilterData" localSheetId="2" hidden="1">Plan!$A$5:$BP$469</definedName>
    <definedName name="Z_D158663C_474B_45B1_9081_9FC82C97D982_.wvu.FilterData" localSheetId="4" hidden="1">'PR Matrix'!#REF!</definedName>
    <definedName name="Z_D1A45D9A_FE6F_4962_89DA_ADC0E5789DAC_.wvu.FilterData" localSheetId="2" hidden="1">Plan!$A$5:$BP$474</definedName>
    <definedName name="Z_D1B689E7_4D90_43AD_A254_07A920695DF3_.wvu.FilterData" localSheetId="2" hidden="1">Plan!$A$5:$BP$463</definedName>
    <definedName name="Z_D2609B9C_AA4E_475F_BDB1_4E759958A7BF_.wvu.FilterData" localSheetId="2" hidden="1">Plan!$A$5:$BM$463</definedName>
    <definedName name="Z_D2A39037_320B_43E1_987B_7B72219299C8_.wvu.FilterData" localSheetId="2" hidden="1">Plan!$A$5:$BP$468</definedName>
    <definedName name="Z_D2A83C2F_8CFF_4DA9_8469_51EC7723C078_.wvu.FilterData" localSheetId="2" hidden="1">Plan!$A$5:$BQ$468</definedName>
    <definedName name="Z_D2AEA5D2_638E_4323_8017_A0B1286FF78F_.wvu.FilterData" localSheetId="2" hidden="1">Plan!$A$5:$BP$469</definedName>
    <definedName name="Z_D2AEA5D2_638E_4323_8017_A0B1286FF78F_.wvu.FilterData" localSheetId="4" hidden="1">'PR Matrix'!#REF!</definedName>
    <definedName name="Z_D30DA27A_9D73_4D8C_B600_2D5389361F3D_.wvu.FilterData" localSheetId="2" hidden="1">Plan!$A$5:$BT$468</definedName>
    <definedName name="Z_D30DA27A_9D73_4D8C_B600_2D5389361F3D_.wvu.FilterData" localSheetId="4" hidden="1">'PR Matrix'!$A$16:$CE$479</definedName>
    <definedName name="Z_D328AA52_DCFF_40F2_B837_248361B83BE9_.wvu.FilterData" localSheetId="2" hidden="1">Plan!$A$5:$BT$468</definedName>
    <definedName name="Z_D3BC68FA_5FEB_403F_8B68_0EFBC5510CC3_.wvu.FilterData" localSheetId="2" hidden="1">Plan!$A$5:$BM$463</definedName>
    <definedName name="Z_D3CE454C_CB57_401B_A1AC_A8B50CFBF7A0_.wvu.FilterData" localSheetId="2" hidden="1">Plan!$A$5:$BP$474</definedName>
    <definedName name="Z_D400C096_C821_4B51_980A_CF481BA1ED14_.wvu.FilterData" localSheetId="3" hidden="1">'Delivery Docs Plan'!$I$1:$I$47</definedName>
    <definedName name="Z_D40812A1_F914_4A66_9575_4448C4EAF835_.wvu.FilterData" localSheetId="2" hidden="1">Plan!$A$5:$BP$474</definedName>
    <definedName name="Z_D43F06D7_76B2_4D03_8572_EC7EF85CBF7C_.wvu.FilterData" localSheetId="3" hidden="1">'Delivery Docs Plan'!$I$1:$I$47</definedName>
    <definedName name="Z_D44D529F_AF67_4FCC_BA8A_C0E3EE4BBCDA_.wvu.FilterData" localSheetId="2" hidden="1">Plan!$A$5:$BP$474</definedName>
    <definedName name="Z_D47BFB69_D595_400D_80EA_17BA8D8625AC_.wvu.FilterData" localSheetId="2" hidden="1">Plan!$A$5:$BP$463</definedName>
    <definedName name="Z_D4F709B5_EFF1_40D7_8F5D_A12A8B4EA01E_.wvu.FilterData" localSheetId="2" hidden="1">Plan!$A$5:$BP$468</definedName>
    <definedName name="Z_D535A0C0_4D14_413C_8430_13A86DBD5415_.wvu.FilterData" localSheetId="2" hidden="1">Plan!$A$5:$BT$468</definedName>
    <definedName name="Z_D563FB75_3441_4AD5_B698_94B69EA52C7B_.wvu.FilterData" localSheetId="2" hidden="1">Plan!$A$5:$BM$463</definedName>
    <definedName name="Z_D5645DAA_1C24_4D7E_A45C_ABD848540EC2_.wvu.FilterData" localSheetId="2" hidden="1">Plan!$A$5:$BP$468</definedName>
    <definedName name="Z_D570AE51_243A_4012_923B_1A83ACC49145_.wvu.FilterData" localSheetId="2" hidden="1">Plan!$A$5:$BP$468</definedName>
    <definedName name="Z_D589BAA4_C73C_4848_81D0_34BC4665EACE_.wvu.FilterData" localSheetId="2" hidden="1">Plan!$A$5:$BP$474</definedName>
    <definedName name="Z_D5928310_7F35_4591_918E_A80BCBCEA9AA_.wvu.FilterData" localSheetId="2" hidden="1">Plan!$A$5:$BQ$468</definedName>
    <definedName name="Z_D5A7E065_46E8_4FCC_8B8C_DF28A00F22D5_.wvu.FilterData" localSheetId="2" hidden="1">Plan!$A$5:$BP$463</definedName>
    <definedName name="Z_D5C16CB3_1106_42AB_A901_DFE8F12D7DD9_.wvu.FilterData" localSheetId="2" hidden="1">Plan!$A$5:$BQ$469</definedName>
    <definedName name="Z_D5E6D234_2DE7_4CA3_83F6_6BE56692309B_.wvu.FilterData" localSheetId="2" hidden="1">Plan!$A$5:$BP$468</definedName>
    <definedName name="Z_D610A0E1_F9A9_4C9F_867A_9AA8DA5806C3_.wvu.Cols" localSheetId="5" hidden="1">Allocation!$L:$XFD</definedName>
    <definedName name="Z_D610A0E1_F9A9_4C9F_867A_9AA8DA5806C3_.wvu.Cols" localSheetId="2" hidden="1">Plan!$S:$U,Plan!$BQ:$BT</definedName>
    <definedName name="Z_D610A0E1_F9A9_4C9F_867A_9AA8DA5806C3_.wvu.Cols" localSheetId="4" hidden="1">'PR Matrix'!$JJ:$XFD</definedName>
    <definedName name="Z_D610A0E1_F9A9_4C9F_867A_9AA8DA5806C3_.wvu.FilterData" localSheetId="5" hidden="1">Allocation!$A$1:$K$1</definedName>
    <definedName name="Z_D610A0E1_F9A9_4C9F_867A_9AA8DA5806C3_.wvu.FilterData" localSheetId="7" hidden="1">Estimates!$A$2:$BC$460</definedName>
    <definedName name="Z_D610A0E1_F9A9_4C9F_867A_9AA8DA5806C3_.wvu.FilterData" localSheetId="9" hidden="1">'Open SWPRs'!$A$1:$H$615</definedName>
    <definedName name="Z_D610A0E1_F9A9_4C9F_867A_9AA8DA5806C3_.wvu.FilterData" localSheetId="2" hidden="1">Plan!$A$5:$BP$468</definedName>
    <definedName name="Z_D610A0E1_F9A9_4C9F_867A_9AA8DA5806C3_.wvu.FilterData" localSheetId="4" hidden="1">'PR Matrix'!$A$16:$CE$479</definedName>
    <definedName name="Z_D610A0E1_F9A9_4C9F_867A_9AA8DA5806C3_.wvu.FilterData" localSheetId="6" hidden="1">'SRS Reviews'!$A$1:$S$132</definedName>
    <definedName name="Z_D610A0E1_F9A9_4C9F_867A_9AA8DA5806C3_.wvu.Rows" localSheetId="2" hidden="1">Plan!$489:$751</definedName>
    <definedName name="Z_D610A0E1_F9A9_4C9F_867A_9AA8DA5806C3_.wvu.Rows" localSheetId="4" hidden="1">'PR Matrix'!$1:$2</definedName>
    <definedName name="Z_D61AC61F_C355_4A25_BF9C_A47170C559FE_.wvu.FilterData" localSheetId="2" hidden="1">Plan!$A$5:$BP$463</definedName>
    <definedName name="Z_D6542208_9FB5_49E3_9B20_7F119255ADE7_.wvu.FilterData" localSheetId="2" hidden="1">Plan!$A$5:$BP$468</definedName>
    <definedName name="Z_D6542208_9FB5_49E3_9B20_7F119255ADE7_.wvu.FilterData" localSheetId="4" hidden="1">'PR Matrix'!$A$16:$CE$479</definedName>
    <definedName name="Z_D67256E5_C2FC_478E_A8FF_050E81A480E7_.wvu.FilterData" localSheetId="2" hidden="1">Plan!$A$5:$BP$468</definedName>
    <definedName name="Z_D6DC1F0C_E364_4D2E_B143_515F03C688BC_.wvu.FilterData" localSheetId="2" hidden="1">Plan!$A$5:$BT$468</definedName>
    <definedName name="Z_D71D615A_F342_407D_8B7B_C077D0DE3593_.wvu.FilterData" localSheetId="2" hidden="1">Plan!$A$5:$BM$463</definedName>
    <definedName name="Z_D75E4C5E_5201_497B_8200_99A17D64AD8F_.wvu.FilterData" localSheetId="2" hidden="1">Plan!$A$5:$BT$468</definedName>
    <definedName name="Z_D795BFB5_4079_4CEA_9F0B_BFAF0A02E21A_.wvu.FilterData" localSheetId="2" hidden="1">Plan!$A$5:$BT$468</definedName>
    <definedName name="Z_D79B5B9F_C397_4141_8D4F_48154DD9DA76_.wvu.FilterData" localSheetId="2" hidden="1">Plan!$A$5:$BP$474</definedName>
    <definedName name="Z_D79B5B9F_C397_4141_8D4F_48154DD9DA76_.wvu.FilterData" localSheetId="4" hidden="1">'PR Matrix'!#REF!</definedName>
    <definedName name="Z_D7BC3F7E_2E2B_4462_8699_60ADF4AE1EDF_.wvu.FilterData" localSheetId="2" hidden="1">Plan!$A$5:$BP$463</definedName>
    <definedName name="Z_D803AAED_1AC9_4A4E_8723_3D3D90DAF0DF_.wvu.FilterData" localSheetId="2" hidden="1">Plan!$A$5:$BP$469</definedName>
    <definedName name="Z_D8104DE5_19E7_4B88_B571_18EAD54972BC_.wvu.FilterData" localSheetId="2" hidden="1">Plan!$A$5:$BM$468</definedName>
    <definedName name="Z_D81E5347_C5D6_4E04_8AB7_ECFC097DFDA0_.wvu.FilterData" localSheetId="2" hidden="1">Plan!$A$5:$BP$463</definedName>
    <definedName name="Z_D8256526_DB36_49CC_92DA_23E8755396F6_.wvu.FilterData" localSheetId="2" hidden="1">Plan!$A$5:$BQ$469</definedName>
    <definedName name="Z_D89EF7EA_F692_459C_A633_A941EA97AE52_.wvu.FilterData" localSheetId="2" hidden="1">Plan!$A$5:$BT$468</definedName>
    <definedName name="Z_D8CE0B3F_A9A0_480A_BA6A_5B8A9EBF3DC3_.wvu.FilterData" localSheetId="2" hidden="1">Plan!$A$5:$BP$469</definedName>
    <definedName name="Z_D90BEA16_9803_47E6_827B_D143AE799646_.wvu.FilterData" localSheetId="2" hidden="1">Plan!$A$5:$BQ$468</definedName>
    <definedName name="Z_D93A3336_B2B1_4513_B6B7_FA7BAFFAB1E6_.wvu.FilterData" localSheetId="2" hidden="1">Plan!$A$5:$BQ$468</definedName>
    <definedName name="Z_D94B3820_DBE7_458E_ABD2_30E6763E9E57_.wvu.FilterData" localSheetId="2" hidden="1">Plan!$A$5:$BP$463</definedName>
    <definedName name="Z_D99051AD_4A31_44CA_B0B9_61BBC6B473B6_.wvu.FilterData" localSheetId="3" hidden="1">'Delivery Docs Plan'!$A$4:$O$38</definedName>
    <definedName name="Z_D9ACEC43_57F0_4EF2_AA05_C9A5B7E948D1_.wvu.FilterData" localSheetId="2" hidden="1">Plan!$A$5:$BT$468</definedName>
    <definedName name="Z_DA0A044C_4089_4990_B90B_8BACFAEA79D4_.wvu.FilterData" localSheetId="2" hidden="1">Plan!$A$5:$BT$468</definedName>
    <definedName name="Z_DA8A7BA4_CC7D_4BCE_9648_AE613DA588D7_.wvu.FilterData" localSheetId="2" hidden="1">Plan!$A$5:$BT$468</definedName>
    <definedName name="Z_DAEEBB55_F4CD_4AA8_BE4B_D1128CACBD2D_.wvu.FilterData" localSheetId="3" hidden="1">'Delivery Docs Plan'!$I$1:$I$39</definedName>
    <definedName name="Z_DAEEBB55_F4CD_4AA8_BE4B_D1128CACBD2D_.wvu.FilterData" localSheetId="2" hidden="1">Plan!$A$5:$BQ$469</definedName>
    <definedName name="Z_DB4D0412_3933_40DF_865A_0A8A9CC36C82_.wvu.FilterData" localSheetId="2" hidden="1">Plan!$A$5:$BM$463</definedName>
    <definedName name="Z_DB6CF6CE_E2BD_4635_BC85_2D95043CB172_.wvu.FilterData" localSheetId="2" hidden="1">Plan!$A$5:$BM$468</definedName>
    <definedName name="Z_DBCE4ACF_B939_4FC8_8E4D_132BFE5267A1_.wvu.FilterData" localSheetId="2" hidden="1">Plan!$A$5:$BT$468</definedName>
    <definedName name="Z_DBCE4ACF_B939_4FC8_8E4D_132BFE5267A1_.wvu.FilterData" localSheetId="6" hidden="1">'SRS Reviews'!$A$1:$S$133</definedName>
    <definedName name="Z_DBDD65F3_CD38_4967_8DDB_DD818C3B12B3_.wvu.FilterData" localSheetId="6" hidden="1">'SRS Reviews'!$A$1:$S$134</definedName>
    <definedName name="Z_DBECC1D2_8C4D_47BE_8C1F_324DDE00124F_.wvu.FilterData" localSheetId="2" hidden="1">Plan!$A$5:$BT$468</definedName>
    <definedName name="Z_DBF0BD19_1BA2_45F1_A5AC_036071BD19E3_.wvu.FilterData" localSheetId="2" hidden="1">Plan!$A$5:$BQ$469</definedName>
    <definedName name="Z_DC31AB4D_0E80_4D57_84D1_75DB5489006B_.wvu.FilterData" localSheetId="2" hidden="1">Plan!$A$5:$BT$468</definedName>
    <definedName name="Z_DC76D97E_6657_483F_82D6_863E5428B248_.wvu.FilterData" localSheetId="2" hidden="1">Plan!$A$5:$BP$463</definedName>
    <definedName name="Z_DC76D97E_6657_483F_82D6_863E5428B248_.wvu.FilterData" localSheetId="4" hidden="1">'PR Matrix'!#REF!</definedName>
    <definedName name="Z_DCA79E86_E361_4FD3_9BE0_398A2BB4F256_.wvu.FilterData" localSheetId="2" hidden="1">Plan!$A$5:$BT$468</definedName>
    <definedName name="Z_DCE66F78_0AA8_4F98_AE73_D826696F1AA6_.wvu.FilterData" localSheetId="2" hidden="1">Plan!$A$5:$BT$468</definedName>
    <definedName name="Z_DD114264_50E0_460C_BD25_9B352FB74179_.wvu.FilterData" localSheetId="2" hidden="1">Plan!$A$5:$BM$463</definedName>
    <definedName name="Z_DD31BF22_6A10_4810_A175_3EFC8A919B69_.wvu.FilterData" localSheetId="2" hidden="1">Plan!$A$5:$BP$468</definedName>
    <definedName name="Z_DD3C4055_6E9F_4337_AF3C_EAB14138E2FC_.wvu.Cols" localSheetId="5" hidden="1">Allocation!$L:$XFD</definedName>
    <definedName name="Z_DD3C4055_6E9F_4337_AF3C_EAB14138E2FC_.wvu.Cols" localSheetId="2" hidden="1">Plan!$S:$U,Plan!$BQ:$BT</definedName>
    <definedName name="Z_DD3C4055_6E9F_4337_AF3C_EAB14138E2FC_.wvu.Cols" localSheetId="4" hidden="1">'PR Matrix'!$JJ:$XFD</definedName>
    <definedName name="Z_DD3C4055_6E9F_4337_AF3C_EAB14138E2FC_.wvu.FilterData" localSheetId="5" hidden="1">Allocation!$A$1:$K$1</definedName>
    <definedName name="Z_DD3C4055_6E9F_4337_AF3C_EAB14138E2FC_.wvu.FilterData" localSheetId="7" hidden="1">Estimates!$A$2:$BC$460</definedName>
    <definedName name="Z_DD3C4055_6E9F_4337_AF3C_EAB14138E2FC_.wvu.FilterData" localSheetId="9" hidden="1">'Open SWPRs'!$A$1:$H$615</definedName>
    <definedName name="Z_DD3C4055_6E9F_4337_AF3C_EAB14138E2FC_.wvu.FilterData" localSheetId="2" hidden="1">Plan!$A$5:$BP$468</definedName>
    <definedName name="Z_DD3C4055_6E9F_4337_AF3C_EAB14138E2FC_.wvu.FilterData" localSheetId="4" hidden="1">'PR Matrix'!$A$16:$CE$16</definedName>
    <definedName name="Z_DD3C4055_6E9F_4337_AF3C_EAB14138E2FC_.wvu.FilterData" localSheetId="6" hidden="1">'SRS Reviews'!$A$1:$S$132</definedName>
    <definedName name="Z_DD3C4055_6E9F_4337_AF3C_EAB14138E2FC_.wvu.Rows" localSheetId="2" hidden="1">Plan!$489:$751</definedName>
    <definedName name="Z_DD3C4055_6E9F_4337_AF3C_EAB14138E2FC_.wvu.Rows" localSheetId="4" hidden="1">'PR Matrix'!$1:$2</definedName>
    <definedName name="Z_DDBC8727_E736_4709_B7C8_B22A7AC23F93_.wvu.FilterData" localSheetId="2" hidden="1">Plan!$A$5:$BP$463</definedName>
    <definedName name="Z_DE0EF47B_6268_4F5B_89AD_83F1BBF96007_.wvu.FilterData" localSheetId="6" hidden="1">'SRS Reviews'!$A$1:$S$133</definedName>
    <definedName name="Z_DE124541_D054_4D3B_AD73_C9E619080912_.wvu.FilterData" localSheetId="2" hidden="1">Plan!$A$5:$BP$469</definedName>
    <definedName name="Z_DE2A698B_5254_41D7_97A8_394D5AB3E82E_.wvu.FilterData" localSheetId="2" hidden="1">Plan!$A$5:$BQ$468</definedName>
    <definedName name="Z_DE76E38F_A1D1_4A3E_9C90_F4B6007A1049_.wvu.Cols" localSheetId="5" hidden="1">Allocation!$L:$XFD</definedName>
    <definedName name="Z_DE76E38F_A1D1_4A3E_9C90_F4B6007A1049_.wvu.Cols" localSheetId="2" hidden="1">Plan!$S:$U</definedName>
    <definedName name="Z_DE76E38F_A1D1_4A3E_9C90_F4B6007A1049_.wvu.Cols" localSheetId="4" hidden="1">'PR Matrix'!$JJ:$XFD</definedName>
    <definedName name="Z_DE76E38F_A1D1_4A3E_9C90_F4B6007A1049_.wvu.FilterData" localSheetId="5" hidden="1">Allocation!$A$1:$K$1</definedName>
    <definedName name="Z_DE76E38F_A1D1_4A3E_9C90_F4B6007A1049_.wvu.FilterData" localSheetId="11" hidden="1">'Build Plan'!$D$3:$L$48</definedName>
    <definedName name="Z_DE76E38F_A1D1_4A3E_9C90_F4B6007A1049_.wvu.FilterData" localSheetId="3" hidden="1">'Delivery Docs Plan'!$A$4:$O$38</definedName>
    <definedName name="Z_DE76E38F_A1D1_4A3E_9C90_F4B6007A1049_.wvu.FilterData" localSheetId="7" hidden="1">Estimates!$A$2:$BC$460</definedName>
    <definedName name="Z_DE76E38F_A1D1_4A3E_9C90_F4B6007A1049_.wvu.FilterData" localSheetId="9" hidden="1">'Open SWPRs'!$A$1:$H$615</definedName>
    <definedName name="Z_DE76E38F_A1D1_4A3E_9C90_F4B6007A1049_.wvu.FilterData" localSheetId="2" hidden="1">Plan!$A$5:$BQ$468</definedName>
    <definedName name="Z_DE76E38F_A1D1_4A3E_9C90_F4B6007A1049_.wvu.FilterData" localSheetId="4" hidden="1">'PR Matrix'!#REF!</definedName>
    <definedName name="Z_DE76E38F_A1D1_4A3E_9C90_F4B6007A1049_.wvu.FilterData" localSheetId="6" hidden="1">'SRS Reviews'!$A$1:$S$136</definedName>
    <definedName name="Z_DE76E38F_A1D1_4A3E_9C90_F4B6007A1049_.wvu.Rows" localSheetId="2" hidden="1">Plan!$489:$751</definedName>
    <definedName name="Z_DE76E38F_A1D1_4A3E_9C90_F4B6007A1049_.wvu.Rows" localSheetId="4" hidden="1">'PR Matrix'!$1:$2</definedName>
    <definedName name="Z_DEA2EA43_4A41_434E_A2D9_FDF3F6F87F4B_.wvu.FilterData" localSheetId="2" hidden="1">Plan!$A$5:$BM$463</definedName>
    <definedName name="Z_DED28A71_7D8B_4BDB_B0E1_DCEC77CDAF8B_.wvu.FilterData" localSheetId="2" hidden="1">Plan!$A$5:$BQ$468</definedName>
    <definedName name="Z_DF2CD333_3A96_4E76_9ED6_5A7CA3564132_.wvu.FilterData" localSheetId="2" hidden="1">Plan!$A$5:$BP$463</definedName>
    <definedName name="Z_DF2E84E6_AF85_423E_BC2C_B41529B6FA99_.wvu.FilterData" localSheetId="2" hidden="1">Plan!$A$5:$BP$468</definedName>
    <definedName name="Z_DF7922EC_6563_443A_9CD8_101BBCFDBCCC_.wvu.FilterData" localSheetId="2" hidden="1">Plan!$A$5:$BT$468</definedName>
    <definedName name="Z_DF7922EC_6563_443A_9CD8_101BBCFDBCCC_.wvu.FilterData" localSheetId="6" hidden="1">'SRS Reviews'!$A$1:$S$135</definedName>
    <definedName name="Z_DF982D1F_B3AA_4C50_8572_C7F0AB93FF53_.wvu.FilterData" localSheetId="9" hidden="1">'Open SWPRs'!$A$1:$H$615</definedName>
    <definedName name="Z_DFFC1E44_6D40_444B_BC32_122DCD68B364_.wvu.FilterData" localSheetId="2" hidden="1">Plan!$A$5:$BT$468</definedName>
    <definedName name="Z_E024E25F_B8B6_480F_B86B_0BE869E28A4D_.wvu.FilterData" localSheetId="2" hidden="1">Plan!$A$5:$BP$463</definedName>
    <definedName name="Z_E029DE2C_E384_46B6_880D_8AF8F2819F03_.wvu.FilterData" localSheetId="2" hidden="1">Plan!$A$5:$BP$474</definedName>
    <definedName name="Z_E04B8FD2_E280_4679_AD36_4319FC7DF21B_.wvu.FilterData" localSheetId="2" hidden="1">Plan!$A$5:$BP$468</definedName>
    <definedName name="Z_E05852E3_F96B_4445_AF2B_AC4A81B7A8CD_.wvu.FilterData" localSheetId="2" hidden="1">Plan!$A$5:$BP$463</definedName>
    <definedName name="Z_E0C8E6B5_679E_4213_8977_B3A0069C125B_.wvu.FilterData" localSheetId="2" hidden="1">Plan!$A$5:$BT$469</definedName>
    <definedName name="Z_E0C8E6B5_679E_4213_8977_B3A0069C125B_.wvu.FilterData" localSheetId="6" hidden="1">'SRS Reviews'!$A$1:$S$134</definedName>
    <definedName name="Z_E1295CF0_94CE_470B_9F99_ABE1837D44FB_.wvu.FilterData" localSheetId="2" hidden="1">Plan!$A$5:$BT$468</definedName>
    <definedName name="Z_E1C450DA_5A25_49EE_AC15_82D55BC93335_.wvu.Cols" localSheetId="5" hidden="1">Allocation!$L:$XFD</definedName>
    <definedName name="Z_E1C450DA_5A25_49EE_AC15_82D55BC93335_.wvu.Cols" localSheetId="2" hidden="1">Plan!$S:$U,Plan!$BQ:$BT</definedName>
    <definedName name="Z_E1C450DA_5A25_49EE_AC15_82D55BC93335_.wvu.Cols" localSheetId="4" hidden="1">'PR Matrix'!$JJ:$XFD</definedName>
    <definedName name="Z_E1C450DA_5A25_49EE_AC15_82D55BC93335_.wvu.FilterData" localSheetId="5" hidden="1">Allocation!$A$1:$K$1</definedName>
    <definedName name="Z_E1C450DA_5A25_49EE_AC15_82D55BC93335_.wvu.FilterData" localSheetId="11" hidden="1">'Build Plan'!$D$3:$L$48</definedName>
    <definedName name="Z_E1C450DA_5A25_49EE_AC15_82D55BC93335_.wvu.FilterData" localSheetId="3" hidden="1">'Delivery Docs Plan'!$I$1:$I$47</definedName>
    <definedName name="Z_E1C450DA_5A25_49EE_AC15_82D55BC93335_.wvu.FilterData" localSheetId="7" hidden="1">Estimates!$A$2:$BC$460</definedName>
    <definedName name="Z_E1C450DA_5A25_49EE_AC15_82D55BC93335_.wvu.FilterData" localSheetId="9" hidden="1">'Open SWPRs'!$A$1:$H$615</definedName>
    <definedName name="Z_E1C450DA_5A25_49EE_AC15_82D55BC93335_.wvu.FilterData" localSheetId="2" hidden="1">Plan!$A$5:$BQ$469</definedName>
    <definedName name="Z_E1C450DA_5A25_49EE_AC15_82D55BC93335_.wvu.FilterData" localSheetId="6" hidden="1">'SRS Reviews'!$A$1:$S$136</definedName>
    <definedName name="Z_E1C450DA_5A25_49EE_AC15_82D55BC93335_.wvu.Rows" localSheetId="2" hidden="1">Plan!$489:$751</definedName>
    <definedName name="Z_E1C450DA_5A25_49EE_AC15_82D55BC93335_.wvu.Rows" localSheetId="4" hidden="1">'PR Matrix'!$1:$2</definedName>
    <definedName name="Z_E1D64E4C_276B_4CDE_B294_C0F775A58471_.wvu.FilterData" localSheetId="2" hidden="1">Plan!$A$5:$BP$468</definedName>
    <definedName name="Z_E1D64E4C_276B_4CDE_B294_C0F775A58471_.wvu.FilterData" localSheetId="4" hidden="1">'PR Matrix'!$A$16:$CE$479</definedName>
    <definedName name="Z_E1DCB56E_BDE3_4B6B_96F5_BE8BCBAFA99C_.wvu.FilterData" localSheetId="2" hidden="1">Plan!$A$5:$BT$468</definedName>
    <definedName name="Z_E1E85674_F60D_4921_9E82_6F4B7DF2F85A_.wvu.FilterData" localSheetId="2" hidden="1">Plan!$A$5:$BM$463</definedName>
    <definedName name="Z_E1E970C3_C17F_4D23_ABAF_23EB1CC57094_.wvu.FilterData" localSheetId="2" hidden="1">Plan!$A$5:$BP$474</definedName>
    <definedName name="Z_E1FB79D3_6139_4E9D_84E0_D806F17414E7_.wvu.Cols" localSheetId="5" hidden="1">Allocation!#REF!</definedName>
    <definedName name="Z_E1FB79D3_6139_4E9D_84E0_D806F17414E7_.wvu.Cols" localSheetId="2" hidden="1">Plan!$S:$U,Plan!#REF!</definedName>
    <definedName name="Z_E1FB79D3_6139_4E9D_84E0_D806F17414E7_.wvu.FilterData" localSheetId="5" hidden="1">Allocation!$A$1:$K$60</definedName>
    <definedName name="Z_E1FB79D3_6139_4E9D_84E0_D806F17414E7_.wvu.FilterData" localSheetId="9" hidden="1">'Open SWPRs'!$A$1:$H$615</definedName>
    <definedName name="Z_E1FB79D3_6139_4E9D_84E0_D806F17414E7_.wvu.FilterData" localSheetId="2" hidden="1">Plan!$A$5:$BP$469</definedName>
    <definedName name="Z_E1FB79D3_6139_4E9D_84E0_D806F17414E7_.wvu.FilterData" localSheetId="4" hidden="1">'PR Matrix'!#REF!</definedName>
    <definedName name="Z_E1FB79D3_6139_4E9D_84E0_D806F17414E7_.wvu.FilterData" localSheetId="6" hidden="1">'SRS Reviews'!$A$1:$S$131</definedName>
    <definedName name="Z_E1FB79D3_6139_4E9D_84E0_D806F17414E7_.wvu.Rows" localSheetId="2" hidden="1">Plan!$489:$751</definedName>
    <definedName name="Z_E1FB79D3_6139_4E9D_84E0_D806F17414E7_.wvu.Rows" localSheetId="4" hidden="1">'PR Matrix'!$1:$2</definedName>
    <definedName name="Z_E203D8A5_D83D_40E6_AC36_B1959ED1E07A_.wvu.FilterData" localSheetId="2" hidden="1">Plan!$A$5:$BM$463</definedName>
    <definedName name="Z_E2319CAB_7C9A_413C_8102_99058CBF2CBB_.wvu.FilterData" localSheetId="4" hidden="1">'PR Matrix'!#REF!</definedName>
    <definedName name="Z_E2600473_DEDD_4F32_9046_544F17FC4163_.wvu.FilterData" localSheetId="2" hidden="1">Plan!$A$5:$BP$468</definedName>
    <definedName name="Z_E2BBDD13_800A_45AE_8A02_C684282824E0_.wvu.FilterData" localSheetId="2" hidden="1">Plan!$A$5:$BP$463</definedName>
    <definedName name="Z_E326F403_DD96_4A4A_8929_406D396A149F_.wvu.FilterData" localSheetId="2" hidden="1">Plan!$A$5:$BT$468</definedName>
    <definedName name="Z_E3392D45_C3DA_4A94_91FE_92B7011C6063_.wvu.FilterData" localSheetId="2" hidden="1">Plan!$A$5:$BQ$468</definedName>
    <definedName name="Z_E3B486C8_5223_44D7_BE6E_A80B38D0F335_.wvu.FilterData" localSheetId="2" hidden="1">Plan!$A$5:$BP$474</definedName>
    <definedName name="Z_E47D9893_9A9D_44C5_BCF1_CE41D4469846_.wvu.FilterData" localSheetId="2" hidden="1">Plan!$A$5:$BP$474</definedName>
    <definedName name="Z_E4A6EC9D_8951_4335_88EA_796A0327BBCC_.wvu.FilterData" localSheetId="2" hidden="1">Plan!$A$5:$BT$468</definedName>
    <definedName name="Z_E4B6C9AD_39D5_4A1E_9241_DEE74B7E5776_.wvu.FilterData" localSheetId="2" hidden="1">Plan!$A$5:$BT$468</definedName>
    <definedName name="Z_E4D5076C_B09F_490F_99AC_5E652F4316A9_.wvu.FilterData" localSheetId="2" hidden="1">Plan!$A$5:$BQ$469</definedName>
    <definedName name="Z_E531D3F0_E515_4D70_B52C_A683070B58A4_.wvu.FilterData" localSheetId="6" hidden="1">'SRS Reviews'!$A$1:$S$132</definedName>
    <definedName name="Z_E5667EE4_4C6B_47D5_8660_2C2BE819C82A_.wvu.FilterData" localSheetId="2" hidden="1">Plan!$A$5:$BP$474</definedName>
    <definedName name="Z_E57F1999_0503_4359_BD1F_5CFEA8FBA735_.wvu.FilterData" localSheetId="2" hidden="1">Plan!$A$5:$BP$474</definedName>
    <definedName name="Z_E5CC7128_7B18_405B_B681_D0B93535EF9C_.wvu.FilterData" localSheetId="2" hidden="1">Plan!$A$5:$BP$463</definedName>
    <definedName name="Z_E5CC7128_7B18_405B_B681_D0B93535EF9C_.wvu.FilterData" localSheetId="4" hidden="1">'PR Matrix'!#REF!</definedName>
    <definedName name="Z_E5E1D156_1F54_4462_91F2_37FD845C3AD2_.wvu.FilterData" localSheetId="2" hidden="1">Plan!$A$5:$BM$468</definedName>
    <definedName name="Z_E648EEAE_BDDB_4646_B919_A9BF5C1D5870_.wvu.FilterData" localSheetId="2" hidden="1">Plan!$A$5:$BT$468</definedName>
    <definedName name="Z_E660A82B_0561_43B3_9745_F71D09EA4CD4_.wvu.FilterData" localSheetId="2" hidden="1">Plan!$A$5:$BP$474</definedName>
    <definedName name="Z_E663AD79_87A4_475E_94ED_E3FA921D6566_.wvu.FilterData" localSheetId="2" hidden="1">Plan!$A$5:$BT$468</definedName>
    <definedName name="Z_E663AD79_87A4_475E_94ED_E3FA921D6566_.wvu.FilterData" localSheetId="4" hidden="1">'PR Matrix'!$A$16:$CE$479</definedName>
    <definedName name="Z_E679EFB0_BCEA_48E2_82EE_35AA1A47EB93_.wvu.FilterData" localSheetId="2" hidden="1">Plan!$A$5:$BQ$469</definedName>
    <definedName name="Z_E6C54AF2_BEAF_44F0_80F7_8FB02929FA7A_.wvu.FilterData" localSheetId="2" hidden="1">Plan!$A$5:$BP$474</definedName>
    <definedName name="Z_E70040B8_B9D8_4FB2_800C_88C2BCFF4C53_.wvu.FilterData" localSheetId="2" hidden="1">Plan!$A$5:$BT$468</definedName>
    <definedName name="Z_E7422EC4_D4F3_4DE6_9244_E917F28BA98A_.wvu.FilterData" localSheetId="2" hidden="1">Plan!$A$5:$BP$474</definedName>
    <definedName name="Z_E74FF6A5_2A1A_4D21_A96D_2A20B09D9BCB_.wvu.FilterData" localSheetId="2" hidden="1">Plan!$A$5:$BM$463</definedName>
    <definedName name="Z_E7574013_B280_43CC_93A8_2D53F3116F55_.wvu.FilterData" localSheetId="2" hidden="1">Plan!$A$5:$BT$469</definedName>
    <definedName name="Z_E79768B9_7C21_433F_9332_464C8B56127E_.wvu.FilterData" localSheetId="2" hidden="1">Plan!$A$5:$BP$474</definedName>
    <definedName name="Z_E79768B9_7C21_433F_9332_464C8B56127E_.wvu.FilterData" localSheetId="4" hidden="1">'PR Matrix'!#REF!</definedName>
    <definedName name="Z_E7A0385C_3838_417A_9942_4C672DEDF12C_.wvu.FilterData" localSheetId="3" hidden="1">'Delivery Docs Plan'!$A$4:$Q$38</definedName>
    <definedName name="Z_E7A0385C_3838_417A_9942_4C672DEDF12C_.wvu.FilterData" localSheetId="2" hidden="1">Plan!$A$5:$BT$468</definedName>
    <definedName name="Z_E7C9B447_C12C_4905_9D4B_8CFB6C190452_.wvu.FilterData" localSheetId="2" hidden="1">Plan!$A$5:$BP$474</definedName>
    <definedName name="Z_E7D37C1C_383F_4B02_BD2D_08321D1EF2D4_.wvu.FilterData" localSheetId="2" hidden="1">Plan!$A$5:$BP$468</definedName>
    <definedName name="Z_E7DAD9C4_3E8D_493D_A5E3_B9852E53F7FB_.wvu.FilterData" localSheetId="6" hidden="1">'SRS Reviews'!$A$1:$S$135</definedName>
    <definedName name="Z_E804EFEC_647B_4850_A189_7BB48E064252_.wvu.FilterData" localSheetId="2" hidden="1">Plan!$A$5:$BP$468</definedName>
    <definedName name="Z_E8B30110_1132_4597_87AA_506263477060_.wvu.Cols" localSheetId="5" hidden="1">Allocation!$L:$XFD</definedName>
    <definedName name="Z_E8B30110_1132_4597_87AA_506263477060_.wvu.Cols" localSheetId="2" hidden="1">Plan!$S:$U,Plan!$BQ:$BT</definedName>
    <definedName name="Z_E8B30110_1132_4597_87AA_506263477060_.wvu.Cols" localSheetId="4" hidden="1">'PR Matrix'!$JJ:$XFD</definedName>
    <definedName name="Z_E8B30110_1132_4597_87AA_506263477060_.wvu.FilterData" localSheetId="5" hidden="1">Allocation!$A$1:$K$1</definedName>
    <definedName name="Z_E8B30110_1132_4597_87AA_506263477060_.wvu.FilterData" localSheetId="7" hidden="1">Estimates!$A$2:$BC$460</definedName>
    <definedName name="Z_E8B30110_1132_4597_87AA_506263477060_.wvu.FilterData" localSheetId="9" hidden="1">'Open SWPRs'!$A$1:$H$615</definedName>
    <definedName name="Z_E8B30110_1132_4597_87AA_506263477060_.wvu.FilterData" localSheetId="2" hidden="1">Plan!$A$5:$BP$468</definedName>
    <definedName name="Z_E8B30110_1132_4597_87AA_506263477060_.wvu.FilterData" localSheetId="4" hidden="1">'PR Matrix'!$A$16:$CE$16</definedName>
    <definedName name="Z_E8B30110_1132_4597_87AA_506263477060_.wvu.FilterData" localSheetId="6" hidden="1">'SRS Reviews'!$A$1:$S$132</definedName>
    <definedName name="Z_E8B30110_1132_4597_87AA_506263477060_.wvu.Rows" localSheetId="2" hidden="1">Plan!$489:$751</definedName>
    <definedName name="Z_E8B30110_1132_4597_87AA_506263477060_.wvu.Rows" localSheetId="4" hidden="1">'PR Matrix'!$1:$2</definedName>
    <definedName name="Z_E90B4882_BAE1_4F38_AC52_D2A3E663CB4B_.wvu.FilterData" localSheetId="2" hidden="1">Plan!$A$5:$BT$468</definedName>
    <definedName name="Z_E938BC2D_B4ED_41F8_8AC0_C8D97203AA4E_.wvu.FilterData" localSheetId="2" hidden="1">Plan!$A$5:$BP$463</definedName>
    <definedName name="Z_E952FABC_1329_431F_AC35_6E837E2002FC_.wvu.FilterData" localSheetId="2" hidden="1">Plan!$A$5:$BM$463</definedName>
    <definedName name="Z_E9A65D42_0E9F_4978_B95A_CE1F334B25CD_.wvu.FilterData" localSheetId="2" hidden="1">Plan!$A$5:$BT$468</definedName>
    <definedName name="Z_E9B9A8C2_5EA9_486E_9BDA_0B8A346F0459_.wvu.FilterData" localSheetId="2" hidden="1">Plan!$A$5:$BP$468</definedName>
    <definedName name="Z_E9DD2472_E6C4_4BF4_95F0_2D3125C69BF5_.wvu.FilterData" localSheetId="2" hidden="1">Plan!$A$5:$BT$468</definedName>
    <definedName name="Z_EA1FAF0F_CFD3_4E56_A133_87352A2FE497_.wvu.FilterData" localSheetId="2" hidden="1">Plan!$A$5:$BT$468</definedName>
    <definedName name="Z_EA1FAF0F_CFD3_4E56_A133_87352A2FE497_.wvu.FilterData" localSheetId="6" hidden="1">'SRS Reviews'!$A$1:$S$134</definedName>
    <definedName name="Z_EA2D852B_2EE3_41E7_8B54_530928E32534_.wvu.Cols" localSheetId="5" hidden="1">Allocation!#REF!</definedName>
    <definedName name="Z_EA2D852B_2EE3_41E7_8B54_530928E32534_.wvu.Cols" localSheetId="2" hidden="1">Plan!$S:$U,Plan!#REF!</definedName>
    <definedName name="Z_EA2D852B_2EE3_41E7_8B54_530928E32534_.wvu.FilterData" localSheetId="5" hidden="1">Allocation!$A$1:$K$60</definedName>
    <definedName name="Z_EA2D852B_2EE3_41E7_8B54_530928E32534_.wvu.FilterData" localSheetId="9" hidden="1">'Open SWPRs'!$A$1:$H$615</definedName>
    <definedName name="Z_EA2D852B_2EE3_41E7_8B54_530928E32534_.wvu.FilterData" localSheetId="2" hidden="1">Plan!$A$5:$BP$474</definedName>
    <definedName name="Z_EA2D852B_2EE3_41E7_8B54_530928E32534_.wvu.FilterData" localSheetId="4" hidden="1">'PR Matrix'!#REF!</definedName>
    <definedName name="Z_EA2D852B_2EE3_41E7_8B54_530928E32534_.wvu.FilterData" localSheetId="6" hidden="1">'SRS Reviews'!$A$1:$S$131</definedName>
    <definedName name="Z_EA2D852B_2EE3_41E7_8B54_530928E32534_.wvu.Rows" localSheetId="2" hidden="1">Plan!$489:$751</definedName>
    <definedName name="Z_EA2D852B_2EE3_41E7_8B54_530928E32534_.wvu.Rows" localSheetId="4" hidden="1">'PR Matrix'!#REF!,'PR Matrix'!$1:$2,'PR Matrix'!$480:$481</definedName>
    <definedName name="Z_EA66A4D2_DAE8_4050_B1B6_EFE55441858F_.wvu.FilterData" localSheetId="2" hidden="1">Plan!$A$5:$BT$468</definedName>
    <definedName name="Z_EA7BACD5_35FF_4F55_90B9_72A697EC097C_.wvu.FilterData" localSheetId="2" hidden="1">Plan!$A$5:$BP$468</definedName>
    <definedName name="Z_EA7BACD5_35FF_4F55_90B9_72A697EC097C_.wvu.FilterData" localSheetId="6" hidden="1">'SRS Reviews'!$A$1:$S$134</definedName>
    <definedName name="Z_EAA1E549_7B81_4F48_8755_1C13C3DF63F4_.wvu.FilterData" localSheetId="2" hidden="1">Plan!$A$5:$BT$468</definedName>
    <definedName name="Z_EAA3A05A_7545_4216_8C66_B172E9F98AA1_.wvu.FilterData" localSheetId="2" hidden="1">Plan!$A$5:$BP$474</definedName>
    <definedName name="Z_EAC78025_2994_44CA_9E0B_099EE7D80F99_.wvu.FilterData" localSheetId="2" hidden="1">Plan!$A$5:$BT$468</definedName>
    <definedName name="Z_EAC78025_2994_44CA_9E0B_099EE7D80F99_.wvu.FilterData" localSheetId="4" hidden="1">'PR Matrix'!$A$16:$CE$479</definedName>
    <definedName name="Z_EB20EA29_3CD2_4901_AE60_5957D5D9E3F6_.wvu.FilterData" localSheetId="2" hidden="1">Plan!$A$5:$BP$474</definedName>
    <definedName name="Z_EB20EA29_3CD2_4901_AE60_5957D5D9E3F6_.wvu.FilterData" localSheetId="4" hidden="1">'PR Matrix'!#REF!</definedName>
    <definedName name="Z_EB30DD6D_1209_4FA1_B204_924A57ABBE46_.wvu.FilterData" localSheetId="2" hidden="1">Plan!$A$5:$BP$474</definedName>
    <definedName name="Z_EB433188_17AE_40A2_ADE1_909C4FD1A585_.wvu.FilterData" localSheetId="2" hidden="1">Plan!$A$5:$BQ$469</definedName>
    <definedName name="Z_EB6E4BB5_F84D_4024_B8AB_BAB725EA546A_.wvu.FilterData" localSheetId="2" hidden="1">Plan!$A$5:$BP$469</definedName>
    <definedName name="Z_EB824EDC_44B5_480C_9466_88CD55BCD011_.wvu.Cols" localSheetId="5" hidden="1">Allocation!#REF!</definedName>
    <definedName name="Z_EB824EDC_44B5_480C_9466_88CD55BCD011_.wvu.Cols" localSheetId="2" hidden="1">Plan!$S:$U,Plan!#REF!</definedName>
    <definedName name="Z_EB824EDC_44B5_480C_9466_88CD55BCD011_.wvu.FilterData" localSheetId="5" hidden="1">Allocation!$1:$60</definedName>
    <definedName name="Z_EB824EDC_44B5_480C_9466_88CD55BCD011_.wvu.FilterData" localSheetId="9" hidden="1">'Open SWPRs'!$A$1:$H$615</definedName>
    <definedName name="Z_EB824EDC_44B5_480C_9466_88CD55BCD011_.wvu.FilterData" localSheetId="2" hidden="1">Plan!$A$5:$BP$463</definedName>
    <definedName name="Z_EB824EDC_44B5_480C_9466_88CD55BCD011_.wvu.FilterData" localSheetId="4" hidden="1">'PR Matrix'!#REF!</definedName>
    <definedName name="Z_EB824EDC_44B5_480C_9466_88CD55BCD011_.wvu.FilterData" localSheetId="6" hidden="1">'SRS Reviews'!$A$1:$S$131</definedName>
    <definedName name="Z_EB824EDC_44B5_480C_9466_88CD55BCD011_.wvu.Rows" localSheetId="2" hidden="1">Plan!$472:$472,Plan!$489:$751</definedName>
    <definedName name="Z_EB824EDC_44B5_480C_9466_88CD55BCD011_.wvu.Rows" localSheetId="4" hidden="1">'PR Matrix'!$481:$481,'PR Matrix'!$1:$2,'PR Matrix'!$480:$480</definedName>
    <definedName name="Z_EB9B4F4C_A745_4370_AA67_4C5B90AFC96D_.wvu.FilterData" localSheetId="2" hidden="1">Plan!$A$5:$BT$468</definedName>
    <definedName name="Z_EBAB40A3_33F9_48DD_A4C5_74D8EC070E4C_.wvu.FilterData" localSheetId="7" hidden="1">Estimates!$A$2:$BC$460</definedName>
    <definedName name="Z_EBAB40A3_33F9_48DD_A4C5_74D8EC070E4C_.wvu.FilterData" localSheetId="2" hidden="1">Plan!$A$5:$BP$468</definedName>
    <definedName name="Z_EBAB40A3_33F9_48DD_A4C5_74D8EC070E4C_.wvu.FilterData" localSheetId="4" hidden="1">'PR Matrix'!$A$16:$CE$479</definedName>
    <definedName name="Z_EBBFC2E5_2FDF_4EA8_866A_E99DBE38A5D8_.wvu.FilterData" localSheetId="2" hidden="1">Plan!$A$5:$BM$463</definedName>
    <definedName name="Z_EBC67C4C_6CB1_4C0C_9D7B_5C21FF8249D0_.wvu.FilterData" localSheetId="2" hidden="1">Plan!$A$5:$BP$468</definedName>
    <definedName name="Z_EC1C250D_5954_4A03_B0E3_CFE25952CCFC_.wvu.FilterData" localSheetId="2" hidden="1">Plan!$A$5:$BT$468</definedName>
    <definedName name="Z_EC1C250D_5954_4A03_B0E3_CFE25952CCFC_.wvu.FilterData" localSheetId="6" hidden="1">'SRS Reviews'!$A$1:$S$135</definedName>
    <definedName name="Z_EC7E6725_E90B_4F0B_A072_5A167F2ACF3A_.wvu.FilterData" localSheetId="2" hidden="1">Plan!$BG$1:$BG$804</definedName>
    <definedName name="Z_ECB227D1_4123_42D8_9690_5D208AAF48A7_.wvu.FilterData" localSheetId="2" hidden="1">Plan!$A$5:$BP$468</definedName>
    <definedName name="Z_ECBD205F_8FD3_46CD_9F2D_29F64A485E2B_.wvu.FilterData" localSheetId="2" hidden="1">Plan!$A$5:$BP$463</definedName>
    <definedName name="Z_ECD40A10_9EF0_46FD_AC84_3D96E8B62A6B_.wvu.FilterData" localSheetId="2" hidden="1">Plan!$A$5:$BT$469</definedName>
    <definedName name="Z_ECE32FC3_BCDB_4495_A8FD_1C1072C09539_.wvu.FilterData" localSheetId="2" hidden="1">Plan!$A$5:$BP$463</definedName>
    <definedName name="Z_ECE32FC3_BCDB_4495_A8FD_1C1072C09539_.wvu.FilterData" localSheetId="4" hidden="1">'PR Matrix'!#REF!</definedName>
    <definedName name="Z_ED0878BE_5C2D_4886_A3C7_9C2C3056F8CE_.wvu.FilterData" localSheetId="2" hidden="1">Plan!$A$5:$BT$468</definedName>
    <definedName name="Z_ED187D26_BFDA_4649_9BCB_F923C8FBE45F_.wvu.FilterData" localSheetId="2" hidden="1">Plan!$A$5:$BT$468</definedName>
    <definedName name="Z_ED2A6EC2_B76A_400F_BCAC_45DB8F4690D8_.wvu.FilterData" localSheetId="2" hidden="1">Plan!$A$5:$BT$468</definedName>
    <definedName name="Z_ED4480F4_D5FB_4802_99E3_5F466D9FD9CB_.wvu.FilterData" localSheetId="2" hidden="1">Plan!$A$5:$BM$463</definedName>
    <definedName name="Z_EDAA1F0D_BB00_4D60_8DD3_2C7D19E900E2_.wvu.FilterData" localSheetId="2" hidden="1">Plan!$A$5:$BT$468</definedName>
    <definedName name="Z_EDD5CD7F_0087_4A23_AB47_2CF9C81FB348_.wvu.FilterData" localSheetId="2" hidden="1">Plan!$A$5:$BP$468</definedName>
    <definedName name="Z_EDFA6E72_A173_437E_BA9C_A05195CFB54B_.wvu.FilterData" localSheetId="2" hidden="1">Plan!$A$5:$BQ$469</definedName>
    <definedName name="Z_EE2946FB_AE07_4367_82C3_7590B50DF7B8_.wvu.FilterData" localSheetId="3" hidden="1">'Delivery Docs Plan'!$A$4:$Q$38</definedName>
    <definedName name="Z_EE2BF5EB_32CE_48EC_A850_6DA7A4CDBF5E_.wvu.FilterData" localSheetId="2" hidden="1">Plan!$A$5:$BQ$468</definedName>
    <definedName name="Z_EE766780_8F91_4D48_8D09_88C821D4300D_.wvu.FilterData" localSheetId="2" hidden="1">Plan!$A$5:$BT$468</definedName>
    <definedName name="Z_EEC70DA1_353E_4551_B22C_3E09293B3AFF_.wvu.FilterData" localSheetId="2" hidden="1">Plan!$A$5:$BT$468</definedName>
    <definedName name="Z_EF6335C5_122F_4CC3_ADD2_C6DE804845C1_.wvu.FilterData" localSheetId="2" hidden="1">Plan!$A$5:$BT$468</definedName>
    <definedName name="Z_EF8F5259_02C6_4C83_ABBB_1C56FA4CD8FD_.wvu.FilterData" localSheetId="2" hidden="1">Plan!$A$5:$BP$469</definedName>
    <definedName name="Z_EF992835_9154_4D4C_AE31_F5075F91ED9D_.wvu.FilterData" localSheetId="2" hidden="1">Plan!$A$5:$BP$474</definedName>
    <definedName name="Z_EF9A7554_E3A4_48ED_92E8_0974338A921E_.wvu.FilterData" localSheetId="2" hidden="1">Plan!$A$5:$BT$468</definedName>
    <definedName name="Z_EF9A7554_E3A4_48ED_92E8_0974338A921E_.wvu.FilterData" localSheetId="4" hidden="1">'PR Matrix'!$A$16:$CE$479</definedName>
    <definedName name="Z_EFBAFF66_7D59_4DCB_B063_D837BEF75D97_.wvu.FilterData" localSheetId="2" hidden="1">Plan!$A$5:$BQ$468</definedName>
    <definedName name="Z_F00BEC34_A85F_459E_ADB7_4223D3773C4C_.wvu.FilterData" localSheetId="9" hidden="1">'Open SWPRs'!$A$1:$H$615</definedName>
    <definedName name="Z_F01306DB_DDB9_4DF4_B7D0_334C1F01B015_.wvu.FilterData" localSheetId="2" hidden="1">Plan!$A$5:$BP$468</definedName>
    <definedName name="Z_F06BC587_84F6_49A3_8332_A71008856116_.wvu.FilterData" localSheetId="2" hidden="1">Plan!$A$5:$BP$463</definedName>
    <definedName name="Z_F0C68A4A_013B_44F2_A508_FD956F0F8B81_.wvu.FilterData" localSheetId="2" hidden="1">Plan!$A$5:$BP$468</definedName>
    <definedName name="Z_F1074650_C693_44F0_9EF1_A0910632B9C4_.wvu.FilterData" localSheetId="2" hidden="1">Plan!$A$5:$BM$463</definedName>
    <definedName name="Z_F1AE9095_6F39_4D81_A0C6_2AA3A38D5BF2_.wvu.FilterData" localSheetId="2" hidden="1">Plan!$A$5:$BT$468</definedName>
    <definedName name="Z_F2088572_AEF7_456E_8FEE_9EECE1B46675_.wvu.Cols" localSheetId="5" hidden="1">Allocation!#REF!</definedName>
    <definedName name="Z_F2088572_AEF7_456E_8FEE_9EECE1B46675_.wvu.Cols" localSheetId="2" hidden="1">Plan!$S:$U,Plan!#REF!</definedName>
    <definedName name="Z_F2088572_AEF7_456E_8FEE_9EECE1B46675_.wvu.FilterData" localSheetId="5" hidden="1">Allocation!$1:$60</definedName>
    <definedName name="Z_F2088572_AEF7_456E_8FEE_9EECE1B46675_.wvu.FilterData" localSheetId="9" hidden="1">'Open SWPRs'!$A$1:$H$615</definedName>
    <definedName name="Z_F2088572_AEF7_456E_8FEE_9EECE1B46675_.wvu.FilterData" localSheetId="2" hidden="1">Plan!$A$5:$BP$474</definedName>
    <definedName name="Z_F2088572_AEF7_456E_8FEE_9EECE1B46675_.wvu.FilterData" localSheetId="4" hidden="1">'PR Matrix'!#REF!</definedName>
    <definedName name="Z_F2088572_AEF7_456E_8FEE_9EECE1B46675_.wvu.FilterData" localSheetId="6" hidden="1">'SRS Reviews'!$A$1:$S$131</definedName>
    <definedName name="Z_F2088572_AEF7_456E_8FEE_9EECE1B46675_.wvu.Rows" localSheetId="2" hidden="1">Plan!$489:$751</definedName>
    <definedName name="Z_F2088572_AEF7_456E_8FEE_9EECE1B46675_.wvu.Rows" localSheetId="4" hidden="1">'PR Matrix'!$1:$2</definedName>
    <definedName name="Z_F21A670C_032D_49FE_9B69_151676C75B1F_.wvu.FilterData" localSheetId="2" hidden="1">Plan!$A$5:$BM$468</definedName>
    <definedName name="Z_F21A670C_032D_49FE_9B69_151676C75B1F_.wvu.FilterData" localSheetId="4" hidden="1">'PR Matrix'!$A$16:$CE$479</definedName>
    <definedName name="Z_F280B0D7_2B56_4500_BF35_76D4EEAD0BDD_.wvu.FilterData" localSheetId="2" hidden="1">Plan!$A$5:$BT$468</definedName>
    <definedName name="Z_F2DFECB1_9A56_4C14_BD64_508BCD2B505F_.wvu.FilterData" localSheetId="2" hidden="1">Plan!$A$5:$BT$468</definedName>
    <definedName name="Z_F2F083A9_038E_4204_A683_D9E93233F494_.wvu.FilterData" localSheetId="2" hidden="1">Plan!$A$5:$BP$463</definedName>
    <definedName name="Z_F2F2BFBB_E6F8_47B5_9CE5_981EAC52BB0C_.wvu.FilterData" localSheetId="2" hidden="1">Plan!$A$5:$BT$468</definedName>
    <definedName name="Z_F2F2BFBB_E6F8_47B5_9CE5_981EAC52BB0C_.wvu.FilterData" localSheetId="4" hidden="1">'PR Matrix'!#REF!</definedName>
    <definedName name="Z_F320C882_6208_44BF_AD76_CAB3202B3D93_.wvu.Cols" localSheetId="5" hidden="1">Allocation!#REF!</definedName>
    <definedName name="Z_F320C882_6208_44BF_AD76_CAB3202B3D93_.wvu.Cols" localSheetId="2" hidden="1">Plan!$S:$U,Plan!#REF!</definedName>
    <definedName name="Z_F320C882_6208_44BF_AD76_CAB3202B3D93_.wvu.FilterData" localSheetId="5" hidden="1">Allocation!$A$1:$K$60</definedName>
    <definedName name="Z_F320C882_6208_44BF_AD76_CAB3202B3D93_.wvu.FilterData" localSheetId="7" hidden="1">Estimates!$A$2:$AR$460</definedName>
    <definedName name="Z_F320C882_6208_44BF_AD76_CAB3202B3D93_.wvu.FilterData" localSheetId="9" hidden="1">'Open SWPRs'!$A$1:$H$615</definedName>
    <definedName name="Z_F320C882_6208_44BF_AD76_CAB3202B3D93_.wvu.FilterData" localSheetId="2" hidden="1">Plan!$A$5:$BP$468</definedName>
    <definedName name="Z_F320C882_6208_44BF_AD76_CAB3202B3D93_.wvu.FilterData" localSheetId="4" hidden="1">'PR Matrix'!#REF!</definedName>
    <definedName name="Z_F320C882_6208_44BF_AD76_CAB3202B3D93_.wvu.FilterData" localSheetId="6" hidden="1">'SRS Reviews'!$A$1:$S$132</definedName>
    <definedName name="Z_F320C882_6208_44BF_AD76_CAB3202B3D93_.wvu.Rows" localSheetId="2" hidden="1">Plan!$489:$751</definedName>
    <definedName name="Z_F320C882_6208_44BF_AD76_CAB3202B3D93_.wvu.Rows" localSheetId="4" hidden="1">'PR Matrix'!$1:$2</definedName>
    <definedName name="Z_F368EF86_77A4_49A0_A86D_9DB4788124F3_.wvu.FilterData" localSheetId="2" hidden="1">Plan!$A$5:$BT$469</definedName>
    <definedName name="Z_F3907EDB_EF76_4A61_8CDD_288590F82DA5_.wvu.FilterData" localSheetId="2" hidden="1">Plan!$A$5:$BT$468</definedName>
    <definedName name="Z_F3F4598A_C960_4751_82FB_020391B4FF02_.wvu.FilterData" localSheetId="2" hidden="1">Plan!$A$5:$BQ$469</definedName>
    <definedName name="Z_F422239B_3957_48DC_8FCC_DCE4B2E86F4D_.wvu.FilterData" localSheetId="2" hidden="1">Plan!$A$5:$BP$474</definedName>
    <definedName name="Z_F4265FA6_5470_48D0_A8FA_B752032357B3_.wvu.FilterData" localSheetId="5" hidden="1">Allocation!$A$1:$K$60</definedName>
    <definedName name="Z_F4265FA6_5470_48D0_A8FA_B752032357B3_.wvu.FilterData" localSheetId="2" hidden="1">Plan!$A$5:$BP$469</definedName>
    <definedName name="Z_F4265FA6_5470_48D0_A8FA_B752032357B3_.wvu.FilterData" localSheetId="4" hidden="1">'PR Matrix'!#REF!</definedName>
    <definedName name="Z_F42E7AD9_1B2A_4BBC_8005_53F1D47A0537_.wvu.FilterData" localSheetId="2" hidden="1">Plan!$A$5:$BT$468</definedName>
    <definedName name="Z_F4346BC4_8EC0_4A94_A95B_3060A75D51B0_.wvu.FilterData" localSheetId="2" hidden="1">Plan!$A$5:$BT$468</definedName>
    <definedName name="Z_F43ABC43_A09C_4DC4_A4EC_DF0A9523ED42_.wvu.FilterData" localSheetId="2" hidden="1">Plan!$A$5:$BQ$469</definedName>
    <definedName name="Z_F465D7CE_98ED_4F65_B3B2_54DC7B985FCE_.wvu.FilterData" localSheetId="2" hidden="1">Plan!$A$5:$BP$474</definedName>
    <definedName name="Z_F465D7CE_98ED_4F65_B3B2_54DC7B985FCE_.wvu.FilterData" localSheetId="4" hidden="1">'PR Matrix'!#REF!</definedName>
    <definedName name="Z_F46EBDCC_9AC6_4ED9_B897_E3C393A86441_.wvu.FilterData" localSheetId="2" hidden="1">Plan!$A$5:$BP$474</definedName>
    <definedName name="Z_F4876758_4514_4B20_8084_176BDA9CBDEC_.wvu.FilterData" localSheetId="2" hidden="1">Plan!$A$5:$BM$463</definedName>
    <definedName name="Z_F48CBBA8_0930_449B_87E9_BFAF8DE11A13_.wvu.FilterData" localSheetId="2" hidden="1">Plan!$A$5:$BP$474</definedName>
    <definedName name="Z_F4C261E1_B2EF_4FE8_BE51_295379676787_.wvu.FilterData" localSheetId="2" hidden="1">Plan!$A$5:$BT$468</definedName>
    <definedName name="Z_F4D2D0A7_6FCB_42F5_A785_EEE89BD037C7_.wvu.FilterData" localSheetId="2" hidden="1">Plan!$A$5:$BP$469</definedName>
    <definedName name="Z_F4FAEA18_12FF_4000_AEB8_669240CB9BE7_.wvu.FilterData" localSheetId="2" hidden="1">Plan!$A$5:$BP$469</definedName>
    <definedName name="Z_F5314FD8_FFD6_497F_A028_927105F4C1B2_.wvu.FilterData" localSheetId="2" hidden="1">Plan!$A$5:$BM$463</definedName>
    <definedName name="Z_F54AA5C8_53AD_4A65_B19B_8219960C62DA_.wvu.FilterData" localSheetId="2" hidden="1">Plan!$A$5:$BP$468</definedName>
    <definedName name="Z_F561CC50_7873_4757_8318_944E305D14A7_.wvu.FilterData" localSheetId="2" hidden="1">Plan!$A$5:$BP$463</definedName>
    <definedName name="Z_F5698206_E1F1_4C25_B201_86C9020DFF34_.wvu.FilterData" localSheetId="2" hidden="1">Plan!$A$5:$BP$463</definedName>
    <definedName name="Z_F575C35C_12EB_48C3_8C47_8C1E7F8377D4_.wvu.FilterData" localSheetId="2" hidden="1">Plan!$A$5:$BP$463</definedName>
    <definedName name="Z_F575C35C_12EB_48C3_8C47_8C1E7F8377D4_.wvu.FilterData" localSheetId="4" hidden="1">'PR Matrix'!#REF!</definedName>
    <definedName name="Z_F594DE34_6242_46D3_A6EE_9A27E0550CDA_.wvu.FilterData" localSheetId="2" hidden="1">Plan!$A$5:$BP$474</definedName>
    <definedName name="Z_F5B6062D_7176_4A05_92BD_61FF8057D3CD_.wvu.FilterData" localSheetId="2" hidden="1">Plan!$A$5:$BP$468</definedName>
    <definedName name="Z_F5B6062D_7176_4A05_92BD_61FF8057D3CD_.wvu.FilterData" localSheetId="4" hidden="1">'PR Matrix'!#REF!</definedName>
    <definedName name="Z_F5CF53C5_FCA7_4ED7_80F2_23A6179DA9D8_.wvu.FilterData" localSheetId="2" hidden="1">Plan!$A$5:$BP$474</definedName>
    <definedName name="Z_F5D2243B_2B21_46CD_8452_701C311A56C5_.wvu.FilterData" localSheetId="7" hidden="1">Estimates!$A$2:$BC$460</definedName>
    <definedName name="Z_F5D2243B_2B21_46CD_8452_701C311A56C5_.wvu.FilterData" localSheetId="2" hidden="1">Plan!$A$5:$BQ$468</definedName>
    <definedName name="Z_F5D29E86_D563_4DB0_82A8_E3D919C2E170_.wvu.FilterData" localSheetId="2" hidden="1">Plan!$A$5:$BT$468</definedName>
    <definedName name="Z_F5E29F29_A2CF_42B4_A652_17F32B82CEE7_.wvu.FilterData" localSheetId="2" hidden="1">Plan!$A$5:$BT$468</definedName>
    <definedName name="Z_F61CD3A0_D0A6_489B_9843_56E1B33A5E51_.wvu.FilterData" localSheetId="2" hidden="1">Plan!$A$5:$BP$474</definedName>
    <definedName name="Z_F61D62B1_36CB_4449_B473_A6F2B8FC7A3A_.wvu.FilterData" localSheetId="2" hidden="1">Plan!$A$5:$BP$463</definedName>
    <definedName name="Z_F675E2B6_61CD_493E_9395_147F900216DF_.wvu.FilterData" localSheetId="2" hidden="1">Plan!$A$5:$BT$468</definedName>
    <definedName name="Z_F6B36491_2D01_4157_9CCD_E029D625CFE0_.wvu.FilterData" localSheetId="2" hidden="1">Plan!$A$5:$BT$469</definedName>
    <definedName name="Z_F6E3991C_148C_488B_9878_F6EC4B807BE3_.wvu.FilterData" localSheetId="2" hidden="1">Plan!$A$5:$BT$468</definedName>
    <definedName name="Z_F6E3991C_148C_488B_9878_F6EC4B807BE3_.wvu.FilterData" localSheetId="4" hidden="1">'PR Matrix'!#REF!</definedName>
    <definedName name="Z_F6F7D090_E4D5_4BFB_91CA_C8584A8543C0_.wvu.FilterData" localSheetId="2" hidden="1">Plan!$A$5:$BP$463</definedName>
    <definedName name="Z_F6F7D090_E4D5_4BFB_91CA_C8584A8543C0_.wvu.FilterData" localSheetId="4" hidden="1">'PR Matrix'!#REF!</definedName>
    <definedName name="Z_F7000CC2_3E35_4380_A400_8674803497DC_.wvu.FilterData" localSheetId="2" hidden="1">Plan!$A$5:$BQ$469</definedName>
    <definedName name="Z_F7350585_55AA_46CD_8D70_5A441C7F1E86_.wvu.FilterData" localSheetId="2" hidden="1">Plan!$A$5:$BT$468</definedName>
    <definedName name="Z_F7460853_669B_48C2_8CE8_56811C6FCF44_.wvu.FilterData" localSheetId="2" hidden="1">Plan!$A$5:$BP$468</definedName>
    <definedName name="Z_F74E71AE_EE5A_4C68_8FD9_419D544CA85D_.wvu.FilterData" localSheetId="2" hidden="1">Plan!$A$5:$BP$468</definedName>
    <definedName name="Z_F757D684_A1E7_4A49_9DF1_415849352491_.wvu.FilterData" localSheetId="2" hidden="1">Plan!$A$5:$BM$468</definedName>
    <definedName name="Z_F76A2777_C161_4121_A0E8_1678E85F68C6_.wvu.Cols" localSheetId="5" hidden="1">Allocation!#REF!</definedName>
    <definedName name="Z_F76A2777_C161_4121_A0E8_1678E85F68C6_.wvu.Cols" localSheetId="2" hidden="1">Plan!$S:$U,Plan!#REF!</definedName>
    <definedName name="Z_F76A2777_C161_4121_A0E8_1678E85F68C6_.wvu.FilterData" localSheetId="5" hidden="1">Allocation!$A$1:$K$60</definedName>
    <definedName name="Z_F76A2777_C161_4121_A0E8_1678E85F68C6_.wvu.FilterData" localSheetId="9" hidden="1">'Open SWPRs'!$A$1:$H$615</definedName>
    <definedName name="Z_F76A2777_C161_4121_A0E8_1678E85F68C6_.wvu.FilterData" localSheetId="2" hidden="1">Plan!$A$5:$BP$469</definedName>
    <definedName name="Z_F76A2777_C161_4121_A0E8_1678E85F68C6_.wvu.FilterData" localSheetId="4" hidden="1">'PR Matrix'!#REF!</definedName>
    <definedName name="Z_F76A2777_C161_4121_A0E8_1678E85F68C6_.wvu.FilterData" localSheetId="6" hidden="1">'SRS Reviews'!$A$1:$S$131</definedName>
    <definedName name="Z_F76A2777_C161_4121_A0E8_1678E85F68C6_.wvu.Rows" localSheetId="2" hidden="1">Plan!$489:$751</definedName>
    <definedName name="Z_F76A2777_C161_4121_A0E8_1678E85F68C6_.wvu.Rows" localSheetId="4" hidden="1">'PR Matrix'!$1:$2</definedName>
    <definedName name="Z_F78FCA81_B608_454A_B46D_DA1594BED295_.wvu.Cols" localSheetId="5" hidden="1">Allocation!#REF!</definedName>
    <definedName name="Z_F78FCA81_B608_454A_B46D_DA1594BED295_.wvu.Cols" localSheetId="2" hidden="1">Plan!$S:$U,Plan!#REF!</definedName>
    <definedName name="Z_F78FCA81_B608_454A_B46D_DA1594BED295_.wvu.FilterData" localSheetId="5" hidden="1">Allocation!$1:$60</definedName>
    <definedName name="Z_F78FCA81_B608_454A_B46D_DA1594BED295_.wvu.FilterData" localSheetId="9" hidden="1">'Open SWPRs'!$A$1:$H$615</definedName>
    <definedName name="Z_F78FCA81_B608_454A_B46D_DA1594BED295_.wvu.FilterData" localSheetId="2" hidden="1">Plan!$A$5:$BP$463</definedName>
    <definedName name="Z_F78FCA81_B608_454A_B46D_DA1594BED295_.wvu.FilterData" localSheetId="4" hidden="1">'PR Matrix'!#REF!</definedName>
    <definedName name="Z_F78FCA81_B608_454A_B46D_DA1594BED295_.wvu.FilterData" localSheetId="6" hidden="1">'SRS Reviews'!$A$1:$S$131</definedName>
    <definedName name="Z_F78FCA81_B608_454A_B46D_DA1594BED295_.wvu.Rows" localSheetId="2" hidden="1">Plan!$472:$472,Plan!$489:$751</definedName>
    <definedName name="Z_F78FCA81_B608_454A_B46D_DA1594BED295_.wvu.Rows" localSheetId="4" hidden="1">'PR Matrix'!#REF!,'PR Matrix'!$1:$2,'PR Matrix'!$480:$481</definedName>
    <definedName name="Z_F7A64241_1EA5_419A_8D04_7477455E04E8_.wvu.FilterData" localSheetId="2" hidden="1">Plan!$A$5:$BT$468</definedName>
    <definedName name="Z_F7B5031A_F06D_4902_90C9_5F20DC17657E_.wvu.FilterData" localSheetId="2" hidden="1">Plan!$A$5:$BP$463</definedName>
    <definedName name="Z_F7B5031A_F06D_4902_90C9_5F20DC17657E_.wvu.FilterData" localSheetId="4" hidden="1">'PR Matrix'!#REF!</definedName>
    <definedName name="Z_F7E2CF7E_E2F6_4429_97B0_8C89BF460AE6_.wvu.FilterData" localSheetId="2" hidden="1">Plan!$A$5:$BP$474</definedName>
    <definedName name="Z_F7E2CF7E_E2F6_4429_97B0_8C89BF460AE6_.wvu.FilterData" localSheetId="4" hidden="1">'PR Matrix'!#REF!</definedName>
    <definedName name="Z_F87EBD7C_32DA_409D_8884_D3401B4CD178_.wvu.FilterData" localSheetId="2" hidden="1">Plan!$A$5:$BM$468</definedName>
    <definedName name="Z_F880021E_201D_46A4_AAED_112B3CC7B829_.wvu.FilterData" localSheetId="3" hidden="1">'Delivery Docs Plan'!$I$1:$I$47</definedName>
    <definedName name="Z_F8827786_2953_4E05_9AEF_1FB440F4D870_.wvu.FilterData" localSheetId="2" hidden="1">Plan!$A$5:$BT$468</definedName>
    <definedName name="Z_F8D1A2F8_3505_4D20_8F2B_163ABEB77AF4_.wvu.FilterData" localSheetId="2" hidden="1">Plan!$A$5:$BT$468</definedName>
    <definedName name="Z_F92A993F_6674_4C38_955D_73762DE313B8_.wvu.FilterData" localSheetId="2" hidden="1">Plan!$A$5:$BQ$469</definedName>
    <definedName name="Z_F961A6ED_AE0E_4275_8092_551336A36F0D_.wvu.FilterData" localSheetId="6" hidden="1">'SRS Reviews'!$A$1:$S$132</definedName>
    <definedName name="Z_F9664912_7139_4CB0_8A61_98060F0F6C85_.wvu.FilterData" localSheetId="2" hidden="1">Plan!$A$5:$BP$463</definedName>
    <definedName name="Z_F9664912_7139_4CB0_8A61_98060F0F6C85_.wvu.FilterData" localSheetId="4" hidden="1">'PR Matrix'!#REF!</definedName>
    <definedName name="Z_F991E4A7_63F1_4EBB_96EC_54B770F07363_.wvu.FilterData" localSheetId="2" hidden="1">Plan!$A$5:$BM$463</definedName>
    <definedName name="Z_F9AF141F_D084_4C84_B06C_87ECEB4654A8_.wvu.FilterData" localSheetId="2" hidden="1">Plan!$A$5:$BT$468</definedName>
    <definedName name="Z_F9B0DA35_97C6_4EC0_8D13_C87EB6E13CE9_.wvu.FilterData" localSheetId="2" hidden="1">Plan!$A$5:$BT$468</definedName>
    <definedName name="Z_F9B22260_E41B_4183_A40B_4A301AF8116B_.wvu.FilterData" localSheetId="2" hidden="1">Plan!$A$5:$BM$463</definedName>
    <definedName name="Z_F9B22260_E41B_4183_A40B_4A301AF8116B_.wvu.FilterData" localSheetId="4" hidden="1">'PR Matrix'!$A$1:$B$474</definedName>
    <definedName name="Z_FA025E0E_AAB4_48EA_A8D2_9619F0E6F664_.wvu.Cols" localSheetId="5" hidden="1">Allocation!#REF!</definedName>
    <definedName name="Z_FA025E0E_AAB4_48EA_A8D2_9619F0E6F664_.wvu.Cols" localSheetId="2" hidden="1">Plan!$S:$U,Plan!#REF!</definedName>
    <definedName name="Z_FA025E0E_AAB4_48EA_A8D2_9619F0E6F664_.wvu.FilterData" localSheetId="5" hidden="1">Allocation!$A$1:$K$60</definedName>
    <definedName name="Z_FA025E0E_AAB4_48EA_A8D2_9619F0E6F664_.wvu.FilterData" localSheetId="9" hidden="1">'Open SWPRs'!$A$1:$H$615</definedName>
    <definedName name="Z_FA025E0E_AAB4_48EA_A8D2_9619F0E6F664_.wvu.FilterData" localSheetId="2" hidden="1">Plan!$A$5:$BP$474</definedName>
    <definedName name="Z_FA025E0E_AAB4_48EA_A8D2_9619F0E6F664_.wvu.FilterData" localSheetId="4" hidden="1">'PR Matrix'!#REF!</definedName>
    <definedName name="Z_FA025E0E_AAB4_48EA_A8D2_9619F0E6F664_.wvu.FilterData" localSheetId="6" hidden="1">'SRS Reviews'!$A$1:$S$131</definedName>
    <definedName name="Z_FA025E0E_AAB4_48EA_A8D2_9619F0E6F664_.wvu.Rows" localSheetId="2" hidden="1">Plan!$489:$751</definedName>
    <definedName name="Z_FA025E0E_AAB4_48EA_A8D2_9619F0E6F664_.wvu.Rows" localSheetId="4" hidden="1">'PR Matrix'!#REF!,'PR Matrix'!$1:$2,'PR Matrix'!$480:$481</definedName>
    <definedName name="Z_FA15AB9E_F927_4F24_93B5_754C02C8EE38_.wvu.FilterData" localSheetId="2" hidden="1">Plan!$A$6:$BT$468</definedName>
    <definedName name="Z_FA2B8D6E_08D2_49AA_86D8_67A736E26B1D_.wvu.FilterData" localSheetId="2" hidden="1">Plan!$A$5:$BT$468</definedName>
    <definedName name="Z_FA37A063_67B2_481C_B9B9_E064D63F1FB4_.wvu.FilterData" localSheetId="2" hidden="1">Plan!$A$5:$BP$468</definedName>
    <definedName name="Z_FA6F2E22_48B3_4B9A_A950_C4BC97A22950_.wvu.FilterData" localSheetId="2" hidden="1">Plan!$A$5:$BM$463</definedName>
    <definedName name="Z_FA7B5E49_9488_4C1E_B757_3774C402E027_.wvu.FilterData" localSheetId="2" hidden="1">Plan!$A$5:$BM$468</definedName>
    <definedName name="Z_FA86C139_E454_421C_9BF0_881C551F44B0_.wvu.FilterData" localSheetId="2" hidden="1">Plan!$A$5:$BQ$468</definedName>
    <definedName name="Z_FAA25FCE_18C5_403C_9C68_9D1F88B3F7EB_.wvu.Cols" localSheetId="5" hidden="1">Allocation!$L:$XFD</definedName>
    <definedName name="Z_FAA25FCE_18C5_403C_9C68_9D1F88B3F7EB_.wvu.Cols" localSheetId="2" hidden="1">Plan!$BQ:$BT</definedName>
    <definedName name="Z_FAA25FCE_18C5_403C_9C68_9D1F88B3F7EB_.wvu.Cols" localSheetId="4" hidden="1">'PR Matrix'!$JJ:$XFD</definedName>
    <definedName name="Z_FAA25FCE_18C5_403C_9C68_9D1F88B3F7EB_.wvu.FilterData" localSheetId="5" hidden="1">Allocation!$A$1:$K$1</definedName>
    <definedName name="Z_FAA25FCE_18C5_403C_9C68_9D1F88B3F7EB_.wvu.FilterData" localSheetId="11" hidden="1">'Build Plan'!$D$3:$L$48</definedName>
    <definedName name="Z_FAA25FCE_18C5_403C_9C68_9D1F88B3F7EB_.wvu.FilterData" localSheetId="3" hidden="1">'Delivery Docs Plan'!$I$1:$I$47</definedName>
    <definedName name="Z_FAA25FCE_18C5_403C_9C68_9D1F88B3F7EB_.wvu.FilterData" localSheetId="7" hidden="1">Estimates!$A$2:$BC$460</definedName>
    <definedName name="Z_FAA25FCE_18C5_403C_9C68_9D1F88B3F7EB_.wvu.FilterData" localSheetId="9" hidden="1">'Open SWPRs'!$A$1:$H$615</definedName>
    <definedName name="Z_FAA25FCE_18C5_403C_9C68_9D1F88B3F7EB_.wvu.FilterData" localSheetId="2" hidden="1">Plan!$A$5:$BQ$469</definedName>
    <definedName name="Z_FAA25FCE_18C5_403C_9C68_9D1F88B3F7EB_.wvu.FilterData" localSheetId="6" hidden="1">'SRS Reviews'!$A$1:$S$136</definedName>
    <definedName name="Z_FAA25FCE_18C5_403C_9C68_9D1F88B3F7EB_.wvu.Rows" localSheetId="2" hidden="1">Plan!$489:$751</definedName>
    <definedName name="Z_FAA25FCE_18C5_403C_9C68_9D1F88B3F7EB_.wvu.Rows" localSheetId="4" hidden="1">'PR Matrix'!$1:$1</definedName>
    <definedName name="Z_FAB02937_8FD1_48A8_ADAE_4B04AA97DB4D_.wvu.FilterData" localSheetId="2" hidden="1">Plan!$A$5:$BT$468</definedName>
    <definedName name="Z_FAFF16D3_22B3_4C97_ACCF_EE39802F6088_.wvu.Cols" localSheetId="5" hidden="1">Allocation!#REF!</definedName>
    <definedName name="Z_FAFF16D3_22B3_4C97_ACCF_EE39802F6088_.wvu.Cols" localSheetId="2" hidden="1">Plan!$S:$U,Plan!#REF!</definedName>
    <definedName name="Z_FAFF16D3_22B3_4C97_ACCF_EE39802F6088_.wvu.FilterData" localSheetId="5" hidden="1">Allocation!$1:$60</definedName>
    <definedName name="Z_FAFF16D3_22B3_4C97_ACCF_EE39802F6088_.wvu.FilterData" localSheetId="9" hidden="1">'Open SWPRs'!$A$1:$H$615</definedName>
    <definedName name="Z_FAFF16D3_22B3_4C97_ACCF_EE39802F6088_.wvu.FilterData" localSheetId="2" hidden="1">Plan!$A$5:$BP$474</definedName>
    <definedName name="Z_FAFF16D3_22B3_4C97_ACCF_EE39802F6088_.wvu.FilterData" localSheetId="4" hidden="1">'PR Matrix'!#REF!</definedName>
    <definedName name="Z_FAFF16D3_22B3_4C97_ACCF_EE39802F6088_.wvu.FilterData" localSheetId="6" hidden="1">'SRS Reviews'!$A$1:$S$131</definedName>
    <definedName name="Z_FAFF16D3_22B3_4C97_ACCF_EE39802F6088_.wvu.Rows" localSheetId="2" hidden="1">Plan!$489:$751</definedName>
    <definedName name="Z_FAFF16D3_22B3_4C97_ACCF_EE39802F6088_.wvu.Rows" localSheetId="4" hidden="1">'PR Matrix'!#REF!,'PR Matrix'!$1:$2,'PR Matrix'!$480:$481</definedName>
    <definedName name="Z_FB2CFF08_AD58_4138_929D_CBB302268D7B_.wvu.FilterData" localSheetId="2" hidden="1">Plan!$A$5:$BP$469</definedName>
    <definedName name="Z_FB56AB90_DA3F_4D09_AF18_0DB3DF544700_.wvu.FilterData" localSheetId="2" hidden="1">Plan!$A$5:$BQ$469</definedName>
    <definedName name="Z_FBA9D521_FBAC_4AB2_9114_F7E6FE72BDC2_.wvu.FilterData" localSheetId="2" hidden="1">Plan!$A$5:$BT$468</definedName>
    <definedName name="Z_FBB7BF5F_8324_41E0_9B18_729EF67F0AC0_.wvu.FilterData" localSheetId="2" hidden="1">Plan!$A$5:$BP$468</definedName>
    <definedName name="Z_FBC2340F_AE8B_4FBC_83CA_F7B003DC1A65_.wvu.FilterData" localSheetId="2" hidden="1">Plan!$A$5:$BQ$468</definedName>
    <definedName name="Z_FBC821FB_79F2_419C_978A_1732817A0424_.wvu.FilterData" localSheetId="3" hidden="1">'Delivery Docs Plan'!$I$1:$I$39</definedName>
    <definedName name="Z_FBC821FB_79F2_419C_978A_1732817A0424_.wvu.FilterData" localSheetId="2" hidden="1">Plan!$A$5:$BQ$468</definedName>
    <definedName name="Z_FBE22376_13DF_4CF0_8347_27E6B13CE4E0_.wvu.FilterData" localSheetId="2" hidden="1">Plan!$A$5:$BM$463</definedName>
    <definedName name="Z_FBEC79AE_6721_404C_8D84_4BE50E5E2F7C_.wvu.FilterData" localSheetId="2" hidden="1">Plan!$A$5:$BP$474</definedName>
    <definedName name="Z_FC5A1422_0344_4B4F_B3E8_3CCDA93E9A25_.wvu.FilterData" localSheetId="2" hidden="1">Plan!$A$5:$BP$474</definedName>
    <definedName name="Z_FC761400_7348_469D_ADB6_E215A86D2BBB_.wvu.FilterData" localSheetId="2" hidden="1">Plan!$A$5:$BP$468</definedName>
    <definedName name="Z_FC761400_7348_469D_ADB6_E215A86D2BBB_.wvu.FilterData" localSheetId="4" hidden="1">'PR Matrix'!#REF!</definedName>
    <definedName name="Z_FC8585CD_7A55_4CED_A342_0649773A118C_.wvu.FilterData" localSheetId="2" hidden="1">Plan!$A$5:$BT$468</definedName>
    <definedName name="Z_FCB7CBB4_5726_4403_885A_50EB944427AC_.wvu.FilterData" localSheetId="2" hidden="1">Plan!$A$5:$BM$468</definedName>
    <definedName name="Z_FCB834D3_9B88_4C2B_8736_E5F4C5B3B83E_.wvu.FilterData" localSheetId="3" hidden="1">'Delivery Docs Plan'!$I$1:$I$39</definedName>
    <definedName name="Z_FCBF0CF8_0C50_4A03_82FA_6BD43954F9F2_.wvu.FilterData" localSheetId="2" hidden="1">Plan!$A$5:$BP$474</definedName>
    <definedName name="Z_FCE7F0CC_91D4_483B_AD50_9B0E195E048A_.wvu.FilterData" localSheetId="2" hidden="1">Plan!$A$5:$BP$474</definedName>
    <definedName name="Z_FCE7F0CC_91D4_483B_AD50_9B0E195E048A_.wvu.FilterData" localSheetId="4" hidden="1">'PR Matrix'!#REF!</definedName>
    <definedName name="Z_FD20F2C5_C66E_4494_8586_3033804DE88E_.wvu.FilterData" localSheetId="7" hidden="1">Estimates!$A$2:$BC$460</definedName>
    <definedName name="Z_FD20F2C5_C66E_4494_8586_3033804DE88E_.wvu.FilterData" localSheetId="2" hidden="1">Plan!$A$5:$BT$468</definedName>
    <definedName name="Z_FD20F2C5_C66E_4494_8586_3033804DE88E_.wvu.FilterData" localSheetId="4" hidden="1">'PR Matrix'!$A$16:$CE$479</definedName>
    <definedName name="Z_FD314607_6EA8_43AA_AD18_47102CB3B6D3_.wvu.FilterData" localSheetId="2" hidden="1">Plan!$A$5:$BP$468</definedName>
    <definedName name="Z_FD3CCE00_1622_4DD2_9371_C30716937F5C_.wvu.FilterData" localSheetId="2" hidden="1">Plan!$A$5:$BM$463</definedName>
    <definedName name="Z_FD528B30_7C84_4B2C_96D9_E4D73E8C38F1_.wvu.FilterData" localSheetId="3" hidden="1">'Delivery Docs Plan'!$A$4:$O$38</definedName>
    <definedName name="Z_FD5F77AF_5A8F_4B6D_961B_C7FD9D452FD5_.wvu.Cols" localSheetId="5" hidden="1">Allocation!#REF!</definedName>
    <definedName name="Z_FD5F77AF_5A8F_4B6D_961B_C7FD9D452FD5_.wvu.Cols" localSheetId="2" hidden="1">Plan!$S:$U,Plan!#REF!</definedName>
    <definedName name="Z_FD5F77AF_5A8F_4B6D_961B_C7FD9D452FD5_.wvu.FilterData" localSheetId="5" hidden="1">Allocation!$1:$60</definedName>
    <definedName name="Z_FD5F77AF_5A8F_4B6D_961B_C7FD9D452FD5_.wvu.FilterData" localSheetId="9" hidden="1">'Open SWPRs'!$A$1:$H$615</definedName>
    <definedName name="Z_FD5F77AF_5A8F_4B6D_961B_C7FD9D452FD5_.wvu.FilterData" localSheetId="2" hidden="1">Plan!$A$5:$BP$463</definedName>
    <definedName name="Z_FD5F77AF_5A8F_4B6D_961B_C7FD9D452FD5_.wvu.FilterData" localSheetId="4" hidden="1">'PR Matrix'!#REF!</definedName>
    <definedName name="Z_FD5F77AF_5A8F_4B6D_961B_C7FD9D452FD5_.wvu.FilterData" localSheetId="6" hidden="1">'SRS Reviews'!$A$1:$S$131</definedName>
    <definedName name="Z_FD5F77AF_5A8F_4B6D_961B_C7FD9D452FD5_.wvu.Rows" localSheetId="2" hidden="1">Plan!$472:$472,Plan!$489:$751</definedName>
    <definedName name="Z_FD5F77AF_5A8F_4B6D_961B_C7FD9D452FD5_.wvu.Rows" localSheetId="4" hidden="1">'PR Matrix'!#REF!,'PR Matrix'!$1:$2,'PR Matrix'!$480:$481</definedName>
    <definedName name="Z_FD8942CD_55FA_434F_8C85_977A452AF757_.wvu.FilterData" localSheetId="2" hidden="1">Plan!$A$5:$BP$474</definedName>
    <definedName name="Z_FDB5371E_FFDC_4A0B_BEE4_EC3442994B4E_.wvu.FilterData" localSheetId="2" hidden="1">Plan!$A$5:$BP$469</definedName>
    <definedName name="Z_FDCD7FD4_7D62_43EB_A646_C382CC277444_.wvu.Cols" localSheetId="5" hidden="1">Allocation!#REF!</definedName>
    <definedName name="Z_FDCD7FD4_7D62_43EB_A646_C382CC277444_.wvu.Cols" localSheetId="2" hidden="1">Plan!$S:$U,Plan!#REF!</definedName>
    <definedName name="Z_FDCD7FD4_7D62_43EB_A646_C382CC277444_.wvu.FilterData" localSheetId="5" hidden="1">Allocation!$1:$60</definedName>
    <definedName name="Z_FDCD7FD4_7D62_43EB_A646_C382CC277444_.wvu.FilterData" localSheetId="9" hidden="1">'Open SWPRs'!$A$1:$H$615</definedName>
    <definedName name="Z_FDCD7FD4_7D62_43EB_A646_C382CC277444_.wvu.FilterData" localSheetId="2" hidden="1">Plan!$A$5:$BP$474</definedName>
    <definedName name="Z_FDCD7FD4_7D62_43EB_A646_C382CC277444_.wvu.FilterData" localSheetId="4" hidden="1">'PR Matrix'!#REF!</definedName>
    <definedName name="Z_FDCD7FD4_7D62_43EB_A646_C382CC277444_.wvu.FilterData" localSheetId="6" hidden="1">'SRS Reviews'!$A$1:$S$131</definedName>
    <definedName name="Z_FDCD7FD4_7D62_43EB_A646_C382CC277444_.wvu.Rows" localSheetId="2" hidden="1">Plan!$489:$751</definedName>
    <definedName name="Z_FDCD7FD4_7D62_43EB_A646_C382CC277444_.wvu.Rows" localSheetId="4" hidden="1">'PR Matrix'!#REF!,'PR Matrix'!$1:$2,'PR Matrix'!$480:$481</definedName>
    <definedName name="Z_FDE11C78_67B6_4F06_9188_038513EC1F49_.wvu.FilterData" localSheetId="2" hidden="1">Plan!$A$5:$BM$463</definedName>
    <definedName name="Z_FDE2D51C_9DFC_4D8D_8CD0_21115E43052F_.wvu.FilterData" localSheetId="2" hidden="1">Plan!$A$5:$BP$463</definedName>
    <definedName name="Z_FDFFA539_7043_4FF4_AF86_A5BCE84DA5EF_.wvu.FilterData" localSheetId="2" hidden="1">Plan!$A$5:$BM$463</definedName>
    <definedName name="Z_FE21D79C_7342_43B8_8E97_9244214EF6CA_.wvu.FilterData" localSheetId="2" hidden="1">Plan!$A$5:$BT$468</definedName>
    <definedName name="Z_FE7EEDF4_AA05_49AF_AD44_71F6E71E6678_.wvu.FilterData" localSheetId="2" hidden="1">Plan!$A$5:$BT$468</definedName>
    <definedName name="Z_FE7EEDF4_AA05_49AF_AD44_71F6E71E6678_.wvu.FilterData" localSheetId="6" hidden="1">'SRS Reviews'!$A$1:$S$135</definedName>
    <definedName name="Z_FF544924_605E_4DF9_86B7_EBE3EA7CA61C_.wvu.FilterData" localSheetId="2" hidden="1">Plan!$A$5:$BM$463</definedName>
    <definedName name="Z_FF544924_605E_4DF9_86B7_EBE3EA7CA61C_.wvu.FilterData" localSheetId="4" hidden="1">'PR Matrix'!$A$1:$B$474</definedName>
    <definedName name="Z_FF726680_3D04_44BB_BEA2_FA1418B10C1A_.wvu.FilterData" localSheetId="2" hidden="1">Plan!$A$5:$BP$468</definedName>
    <definedName name="Z_FFA67F04_9D17_4375_B815_D80A41B567D2_.wvu.FilterData" localSheetId="2" hidden="1">Plan!$A$5:$BP$469</definedName>
    <definedName name="Z_FFB50CBF_7363_467E_A9FD_6A3C22AB6BC8_.wvu.FilterData" localSheetId="2" hidden="1">Plan!$A$5:$BP$469</definedName>
    <definedName name="Z_FFB50CBF_7363_467E_A9FD_6A3C22AB6BC8_.wvu.FilterData" localSheetId="4" hidden="1">'PR Matrix'!$A$16:$CE$474</definedName>
    <definedName name="Z_FFD5B64A_12E7_4AFF_8A9D_9E274A8CE415_.wvu.FilterData" localSheetId="2" hidden="1">Plan!$A$5:$BM$463</definedName>
  </definedNames>
  <calcPr calcId="145621"/>
  <customWorkbookViews>
    <customWorkbookView name="Heggie, Ian - Personal View" guid="{5AC86898-99C0-40C8-A183-7BCAFD4A38C0}" mergeInterval="0" personalView="1" maximized="1" windowWidth="2556" windowHeight="1215" activeSheetId="4"/>
    <customWorkbookView name="Gokhale, Hemanth - Personal View" guid="{4C910842-2C9A-49B1-8859-E7171BF1B407}" mergeInterval="0" personalView="1" maximized="1" windowWidth="1916" windowHeight="855" tabRatio="565" activeSheetId="4"/>
    <customWorkbookView name="Chippa, Kiran - Personal View" guid="{02B12058-110B-4DCD-A5EA-5F27400FB028}" mergeInterval="0" personalView="1" maximized="1" windowWidth="1916" windowHeight="807" activeSheetId="4"/>
    <customWorkbookView name="Shanmugavel, Ranjitha - Personal View" guid="{27A4B667-7EE5-4B37-A36E-7A71AE7736F5}" mergeInterval="0" personalView="1" maximized="1" windowWidth="1424" windowHeight="519" activeSheetId="4"/>
    <customWorkbookView name="Caterer, Lee - Personal View" guid="{02668375-14EE-499B-A8A1-CFA0F3453F57}" mergeInterval="0" personalView="1" maximized="1" windowWidth="2090" windowHeight="1082" activeSheetId="3"/>
    <customWorkbookView name="Norris, Clare - Personal View" guid="{83E26134-8071-4B52-B9C2-8B5396DF70B4}" mergeInterval="0" personalView="1" maximized="1" windowWidth="2532" windowHeight="1033" tabRatio="565" activeSheetId="3"/>
    <customWorkbookView name="Unniyappan, Amrutha - Personal View" guid="{C86AD4D7-9E8D-47DB-A1F4-C303F6E9F37B}" mergeInterval="0" personalView="1" maximized="1" windowWidth="1520" windowHeight="614" tabRatio="565" activeSheetId="3"/>
    <customWorkbookView name="Sevathan, Thambidurai - Personal View" guid="{18DF35B7-CAA0-4050-BA63-78DA1CA747BE}" mergeInterval="0" personalView="1" maximized="1" windowWidth="2556" windowHeight="1215" activeSheetId="3"/>
    <customWorkbookView name="Pathi Reddy, Maheswar - Personal View" guid="{DE76E38F-A1D1-4A3E-9C90-F4B6007A1049}" mergeInterval="0" personalView="1" maximized="1" windowWidth="1916" windowHeight="975" tabRatio="565" activeSheetId="4"/>
    <customWorkbookView name="Whitehall, Paul - Personal View" guid="{949F8C7F-DA00-479D-BDE6-6166B149A403}" mergeInterval="0" personalView="1" maximized="1" windowWidth="2556" windowHeight="1185" activeSheetId="3"/>
    <customWorkbookView name="Davies, David - Personal View" guid="{BC89DC8A-F93A-4EB3-ACCA-03228A52DC73}" mergeInterval="0" personalView="1" maximized="1" windowWidth="2488" windowHeight="801" activeSheetId="3"/>
    <customWorkbookView name="Vicharapu, Lokapavani - Personal View" guid="{9D72E9D6-9DB4-482E-B9DD-F58734D01B5E}" mergeInterval="0" personalView="1" maximized="1" windowWidth="1916" windowHeight="835" activeSheetId="3"/>
    <customWorkbookView name="Katigar, Vidyarani - Personal View" guid="{28D79C02-A415-42D9-AF37-1523DA21D815}" mergeInterval="0" personalView="1" maximized="1" windowWidth="1916" windowHeight="835" activeSheetId="4"/>
    <customWorkbookView name="Andy Burrell - Personal View" guid="{519FF1E7-076F-47C2-91B9-C17D2E1B6520}" mergeInterval="0" personalView="1" maximized="1" windowWidth="2560" windowHeight="1215" tabRatio="599" activeSheetId="4"/>
    <customWorkbookView name="Udit Kumar Sahoo - Personal View" guid="{9C0FECB6-0701-4CC9-8224-D04A63FFA855}" mergeInterval="0" personalView="1" maximized="1" windowWidth="1916" windowHeight="855" activeSheetId="3"/>
    <customWorkbookView name="Barrow, Jason - Personal View" guid="{90088769-7D29-4324-882D-1F352DFBE762}" mergeInterval="0" personalView="1" maximized="1" windowWidth="1676" windowHeight="763" activeSheetId="3"/>
    <customWorkbookView name="Jayaram, Kishan - Personal View" guid="{94202DE1-E113-4D8D-96A4-4561FB59780B}" mergeInterval="0" personalView="1" maximized="1" windowWidth="1916" windowHeight="815" activeSheetId="3"/>
    <customWorkbookView name="Lovett, Jaimie - Personal View" guid="{97AAAFE3-C681-4E27-A277-F09D7DA8C2DD}" mergeInterval="0" personalView="1" maximized="1" windowWidth="1676" windowHeight="763" activeSheetId="5"/>
    <customWorkbookView name="Denby, Alistair - Personal View" guid="{6568F72F-D597-4229-B333-125FDE9654F7}" mergeInterval="0" personalView="1" maximized="1" windowWidth="1676" windowHeight="723" activeSheetId="4"/>
    <customWorkbookView name="Buchan, Angus - Personal View" guid="{E8B30110-1132-4597-87AA-506263477060}" mergeInterval="0" personalView="1" maximized="1" windowWidth="1676" windowHeight="763" activeSheetId="4"/>
    <customWorkbookView name="Bharath, Prachi - Personal View" guid="{2843D43C-15A8-41DB-8AAA-3E8B8BBF0B92}" mergeInterval="0" personalView="1" maximized="1" windowWidth="1676" windowHeight="763" activeSheetId="7"/>
    <customWorkbookView name="Hawes, Benjamin - Personal View" guid="{4E796616-3F1B-4206-9288-54987A052220}" mergeInterval="0" personalView="1" maximized="1" windowWidth="1664" windowHeight="624" activeSheetId="7"/>
    <customWorkbookView name="Clare Naismith - Personal View" guid="{E1FB79D3-6139-4E9D-84E0-D806F17414E7}" mergeInterval="0" personalView="1" maximized="1" windowWidth="1485" windowHeight="624" activeSheetId="7"/>
    <customWorkbookView name="Shaw, Dave - Personal View" guid="{7E493E76-89EF-40BE-995A-6CD5B38BE486}" mergeInterval="0" personalView="1" maximized="1" windowWidth="1676" windowHeight="762" activeSheetId="7"/>
    <customWorkbookView name="Gawand, Mihir - Personal View" guid="{D0EC701B-BF59-424D-AF90-FAB54F5D9032}" mergeInterval="0" personalView="1" maximized="1" windowWidth="1916" windowHeight="793" activeSheetId="7"/>
    <customWorkbookView name="Woodcock, Fraser - Personal View" guid="{7F19FCB4-9655-4ECF-8001-8401CA1B1084}" mergeInterval="0" personalView="1" maximized="1" windowWidth="1676" windowHeight="783" tabRatio="435" activeSheetId="7"/>
    <customWorkbookView name="Jackson, Paul - Personal View" guid="{5435B979-CD36-44F0-9662-F3B5AC1F741D}" mergeInterval="0" personalView="1" maximized="1" windowWidth="1676" windowHeight="763" tabRatio="435" activeSheetId="7"/>
    <customWorkbookView name="Kliment, Joshua - Personal View" guid="{F76A2777-C161-4121-A0E8-1678E85F68C6}" mergeInterval="0" personalView="1" maximized="1" windowWidth="1617" windowHeight="842" activeSheetId="7"/>
    <customWorkbookView name="Theobald, Alan - Personal View" guid="{0B513DDE-5559-48C9-BE83-B3BA05D50CBD}" mergeInterval="0" personalView="1" maximized="1" windowWidth="1596" windowHeight="953" activeSheetId="7"/>
    <customWorkbookView name="Youle, Nick - Personal View" guid="{FA025E0E-AAB4-48EA-A8D2-9619F0E6F664}" mergeInterval="0" personalView="1" maximized="1" windowWidth="1676" windowHeight="723" activeSheetId="7"/>
    <customWorkbookView name="Romagnoli, Gerard - Personal View" guid="{EA2D852B-2EE3-41E7-8B54-530928E32534}" mergeInterval="0" personalView="1" maximized="1" windowWidth="1676" windowHeight="788" activeSheetId="7"/>
    <customWorkbookView name="Atkinson, Craig - Personal View" guid="{6FA7792A-1E8F-4225-B55B-C3225E2EEAC0}" mergeInterval="0" personalView="1" maximized="1" windowWidth="1676" windowHeight="851" activeSheetId="7"/>
    <customWorkbookView name="Phil Hickling - Personal View" guid="{774D3B22-FAD7-45CC-9FF9-C08635F41395}" mergeInterval="0" personalView="1" maximized="1" windowWidth="1596" windowHeight="1064" activeSheetId="7"/>
    <customWorkbookView name="Pulman - Personal View" guid="{F2088572-AEF7-456E-8FEE-9EECE1B46675}" mergeInterval="0" personalView="1" maximized="1" windowWidth="1276" windowHeight="862" activeSheetId="7"/>
    <customWorkbookView name="u545415 - Personal View" guid="{48B4B0F2-852F-46F9-A675-DD02136CF39B}" mergeInterval="0" personalView="1" maximized="1" windowWidth="1276" windowHeight="889" activeSheetId="7"/>
    <customWorkbookView name="NickYoule - Personal View" guid="{186AB716-4241-4317-9300-D6DC13524A2C}" mergeInterval="0" personalView="1" maximized="1" windowWidth="2044" windowHeight="632" activeSheetId="7"/>
    <customWorkbookView name="Dave Shaw - Personal View" guid="{4E38BAA4-F7A0-4986-9C0B-2533153E78A8}" mergeInterval="0" personalView="1" maximized="1" windowWidth="1020" windowHeight="632" activeSheetId="7"/>
    <customWorkbookView name="u10868p - Personal View" guid="{B6DA4F4E-AC5A-4095-8D8B-FD639A9E9F62}" mergeInterval="0" personalView="1" maximized="1" windowWidth="1276" windowHeight="888" activeSheetId="7"/>
    <customWorkbookView name="Angus R Buchan - Personal View" guid="{AEC31DE9-BA39-44BD-BD19-C1C878D510AE}" mergeInterval="0" personalView="1" maximized="1" windowWidth="1276" windowHeight="862" activeSheetId="7"/>
    <customWorkbookView name="u535832 - Personal View" guid="{16543542-821D-4BC4-91AB-D2C631412736}" mergeInterval="0" personalView="1" maximized="1" windowWidth="1187" windowHeight="863" activeSheetId="7"/>
    <customWorkbookView name="u545855 - Personal View" guid="{E2775F24-99E3-41F0-8A9C-006F4D3298D5}" mergeInterval="0" personalView="1" maximized="1" windowWidth="1276" windowHeight="664" activeSheetId="2"/>
    <customWorkbookView name="u10964w - Personal View" guid="{8F2E2A3B-020D-4DD4-B354-81D162F69C48}" mergeInterval="0" personalView="1" maximized="1" windowWidth="1276" windowHeight="888" activeSheetId="2"/>
    <customWorkbookView name="David Read - Personal View" guid="{116A1B62-BC36-4DF8-BA7A-5A8B2AC14341}" mergeInterval="0" personalView="1" maximized="1" xWindow="1" yWindow="1" windowWidth="1366" windowHeight="506" activeSheetId="2"/>
    <customWorkbookView name="Chaudhry, Nasir - Personal View" guid="{BEFB98C7-6620-4730-80CE-706FB1439778}" mergeInterval="0" personalView="1" maximized="1" windowWidth="1276" windowHeight="862" activeSheetId="2"/>
    <customWorkbookView name="Bailey, Dave - Personal View" guid="{EB824EDC-44B5-480C-9466-88CD55BCD011}" mergeInterval="0" personalView="1" maximized="1" windowWidth="1264" windowHeight="802" activeSheetId="7"/>
    <customWorkbookView name="Robert Duthie - Personal View" guid="{7E4E90D1-59D3-46C2-B9C5-B4A6E53BE0B7}" mergeInterval="0" personalView="1" maximized="1" windowWidth="1436" windowHeight="740" activeSheetId="7"/>
    <customWorkbookView name="ucaplaw - Personal View" guid="{5DABD3DD-3B7F-4D0A-8278-3CABF5A7C879}" mergeInterval="0" personalView="1" maximized="1" windowWidth="1215" windowHeight="854" activeSheetId="7"/>
    <customWorkbookView name="u535934 - Personal View" guid="{4F91CC6A-177C-44AE-BD3E-9ACFF52E4BB6}" mergeInterval="0" personalView="1" xWindow="58" yWindow="52" windowWidth="1213" windowHeight="754" activeSheetId="7"/>
    <customWorkbookView name="Dave Bailey - Personal View" guid="{4864356C-2EA4-4798-837B-554A65950AB7}" mergeInterval="0" personalView="1" maximized="1" windowWidth="1276" windowHeight="888" activeSheetId="7"/>
    <customWorkbookView name="u553630 - Personal View" guid="{FD5F77AF-5A8F-4B6D-961B-C7FD9D452FD5}" mergeInterval="0" personalView="1" maximized="1" windowWidth="1276" windowHeight="888" activeSheetId="7"/>
    <customWorkbookView name="u535859 - Personal View" guid="{F78FCA81-B608-454A-B46D-DA1594BED295}" mergeInterval="0" personalView="1" maximized="1" windowWidth="1436" windowHeight="764" activeSheetId="7"/>
    <customWorkbookView name="u550696 - Personal View" guid="{AED99766-8BF3-43BC-B117-B7AB13470798}" mergeInterval="0" personalView="1" maximized="1" xWindow="1" yWindow="1" windowWidth="1366" windowHeight="548" activeSheetId="3"/>
    <customWorkbookView name="u8502924 - Personal View" guid="{0B24AFFC-8D10-42B0-ADC8-378D1BCF1541}" mergeInterval="0" personalView="1" maximized="1" windowWidth="1276" windowHeight="888" activeSheetId="7"/>
    <customWorkbookView name="u536038 - Personal View" guid="{0D63E466-D251-474F-9293-B76C0854AE18}" mergeInterval="0" personalView="1" maximized="1" windowWidth="1276" windowHeight="888" activeSheetId="7"/>
    <customWorkbookView name="u406962 - Personal View" guid="{FAFF16D3-22B3-4C97-ACCF-EE39802F6088}" mergeInterval="0" personalView="1" xWindow="53" yWindow="50" windowWidth="1381" windowHeight="846" activeSheetId="7"/>
    <customWorkbookView name="Steve Lomas - Personal View" guid="{3730BEA2-2AC7-4811-AC70-1FABD98B5F4A}" mergeInterval="0" personalView="1" maximized="1" windowWidth="1676" windowHeight="888" activeSheetId="7"/>
    <customWorkbookView name="Adam Baxter - Personal View" guid="{6D503B7C-817A-4EE5-94EC-A3726736B07C}" mergeInterval="0" personalView="1" maximized="1" xWindow="1" yWindow="1" windowWidth="1006" windowHeight="501" activeSheetId="7"/>
    <customWorkbookView name="Andy Murrell - Personal View" guid="{A1C3F8A5-75DD-4A34-81BF-7D089563840A}" mergeInterval="0" personalView="1" maximized="1" windowWidth="1262" windowHeight="860" activeSheetId="7" showComments="commIndAndComment"/>
    <customWorkbookView name="Pemberton - Personal View" guid="{B3422A09-1AE8-49BC-8E88-11A236980630}" mergeInterval="0" personalView="1" maximized="1" windowWidth="1276" windowHeight="811" activeSheetId="7"/>
    <customWorkbookView name="Craig Atkinson - Personal View" guid="{FDCD7FD4-7D62-43EB-A646-C382CC277444}" mergeInterval="0" personalView="1" maximized="1" windowWidth="1916" windowHeight="1038" activeSheetId="7"/>
    <customWorkbookView name="Ian McWilliam - Personal View" guid="{88EF00F5-A891-4E1F-BEBC-C770D5AFEF26}" mergeInterval="0" personalView="1" maximized="1" windowWidth="1276" windowHeight="862" activeSheetId="7"/>
    <customWorkbookView name="Lomas, Stephen - Personal View" guid="{C8A50DBD-6717-4739-8372-D23519BF2F10}" mergeInterval="0" personalView="1" maximized="1" windowWidth="1676" windowHeight="773" activeSheetId="7"/>
    <customWorkbookView name="Baxter, Adam - Personal View" guid="{0484FDF7-2DB5-4BF2-B382-43CE01593EDC}" mergeInterval="0" personalView="1" maximized="1" windowWidth="1676" windowHeight="721" activeSheetId="7"/>
    <customWorkbookView name="McWilliam, Ian - Personal View" guid="{096F67F7-AEB5-413D-899E-0491F5B25FFD}" mergeInterval="0" personalView="1" maximized="1" windowWidth="1676" windowHeight="643" activeSheetId="7"/>
    <customWorkbookView name="Goralczyk, Jan - Personal View" guid="{29D4EA0C-C332-4606-AA75-F5E39836AAA2}" mergeInterval="0" personalView="1" maximized="1" windowWidth="1543" windowHeight="845" activeSheetId="9"/>
    <customWorkbookView name="Stephen Lomas - Personal View" guid="{A158213F-CC1A-4B2F-8FB3-2D0E9377D318}" mergeInterval="0" personalView="1" maximized="1" windowWidth="1676" windowHeight="803" activeSheetId="7"/>
    <customWorkbookView name="Andrew Kwok - Personal View" guid="{0EEF1658-6DED-493F-AB34-5C882B7D8D1D}" mergeInterval="0" personalView="1" maximized="1" windowWidth="1676" windowHeight="783" tabRatio="435" activeSheetId="7"/>
    <customWorkbookView name="Rowe, Patrick - Personal View" guid="{8B0C1710-8C04-443E-9575-8D8EEDA52030}" mergeInterval="0" personalView="1" maximized="1" windowWidth="1676" windowHeight="663" activeSheetId="7"/>
    <customWorkbookView name="Tippen, Jack - Personal View" guid="{9D5226FB-7DD3-447E-B45C-6EAA60152D32}" mergeInterval="0" personalView="1" maximized="1" windowWidth="1580" windowHeight="803" activeSheetId="7"/>
    <customWorkbookView name="Murrell, Andrew - Personal View" guid="{607CCD9B-4659-4BD7-A174-E12C78E5291C}" mergeInterval="0" personalView="1" maximized="1" windowWidth="1646" windowHeight="653" activeSheetId="7"/>
    <customWorkbookView name="Dave Hibberd - Personal View" guid="{F320C882-6208-44BF-AD76-CAB3202B3D93}" mergeInterval="0" personalView="1" maximized="1" windowWidth="1276" windowHeight="767" activeSheetId="7"/>
    <customWorkbookView name="Mackey, Andrew - Personal View" guid="{653F5373-3423-4857-B839-026BFFD3E0C5}" mergeInterval="0" personalView="1" xWindow="24" yWindow="60" windowWidth="1509" windowHeight="667" activeSheetId="7"/>
    <customWorkbookView name="Dinesh - Personal View" guid="{8AEE08A2-F73E-41EF-8662-F43F5532F7EC}" mergeInterval="0" personalView="1" maximized="1" windowWidth="1676" windowHeight="803" activeSheetId="7"/>
    <customWorkbookView name="Raval, Matrishvan - Personal View" guid="{1A677123-3181-47F1-8D94-D23E42118B34}" mergeInterval="0" personalView="1" maximized="1" windowWidth="1676" windowHeight="743" activeSheetId="3"/>
    <customWorkbookView name="Ahmed, Sajeel - Personal View" guid="{5B263600-835E-44BD-B687-603D70FECA3D}" mergeInterval="0" personalView="1" maximized="1" windowWidth="1676" windowHeight="763" activeSheetId="3"/>
    <customWorkbookView name="Smith, Lloyd - Personal View" guid="{B25C0761-BDC6-44DE-BC09-A587D4005716}" mergeInterval="0" personalView="1" maximized="1" windowWidth="1676" windowHeight="763" activeSheetId="4"/>
    <customWorkbookView name="Pavier, John - Personal View" guid="{440820DD-D35F-4284-A020-75AFCB09A713}" mergeInterval="0" personalView="1" maximized="1" windowWidth="1618" windowHeight="802" activeSheetId="4"/>
    <customWorkbookView name="Dewhurst, Richard - Personal View" guid="{DD3C4055-6E9F-4337-AF3C-EAB14138E2FC}" mergeInterval="0" personalView="1" maximized="1" windowWidth="1233" windowHeight="702" activeSheetId="4"/>
    <customWorkbookView name="Hickling, Phil - Personal View" guid="{A779676E-2DE4-4B43-BC39-AEC5C199B098}" mergeInterval="0" personalView="1" maximized="1" windowWidth="1676" windowHeight="796" activeSheetId="8"/>
    <customWorkbookView name="Yashodhara, Shilpa - Personal View" guid="{D610A0E1-F9A9-4C9F-867A-9AA8DA5806C3}" mergeInterval="0" personalView="1" maximized="1" windowWidth="1676" windowHeight="763" activeSheetId="3"/>
    <customWorkbookView name="Perni, Kiran - Personal View" guid="{B3C29866-3474-43EA-99AD-F394C9416B2B}" mergeInterval="0" personalView="1" maximized="1" windowWidth="1916" windowHeight="855" activeSheetId="3"/>
    <customWorkbookView name="Stephens, Ben - Personal View" guid="{B0A275E6-A927-469D-A668-DC597A053ECA}" mergeInterval="0" personalView="1" maximized="1" windowWidth="1676" windowHeight="783" activeSheetId="3"/>
    <customWorkbookView name="Achalla, Maheedhara - Personal View" guid="{2C6ABC28-880F-4FC3-AB4C-74CC7AFBB167}" mergeInterval="0" personalView="1" maximized="1" windowWidth="1916" windowHeight="795" activeSheetId="3"/>
    <customWorkbookView name="Sundersingh, Premkumar - Personal View" guid="{BFE285D7-067E-4802-A267-8E7CA36A08B9}" mergeInterval="0" personalView="1" maximized="1" windowWidth="1362" windowHeight="448" activeSheetId="3"/>
    <customWorkbookView name="Booth, Julia C - Personal View" guid="{840FED42-BEAD-40B5-87A2-918C1E6D4128}" mergeInterval="0" personalView="1" maximized="1" windowWidth="1680" windowHeight="785" activeSheetId="5"/>
    <customWorkbookView name="McDonald, Garry - Personal View" guid="{1CE7FAA3-375A-44FC-8395-7BB368E304B3}" mergeInterval="0" personalView="1" maximized="1" windowWidth="1778" windowHeight="838" activeSheetId="3"/>
    <customWorkbookView name="Nandi, Tilak - Personal View" guid="{195EEB94-5611-43AB-AD4C-189BF5DF63BD}" mergeInterval="0" personalView="1" maximized="1" windowWidth="1916" windowHeight="825" activeSheetId="3"/>
    <customWorkbookView name="Berry, Will - Personal View" guid="{999D8AAC-C53E-4106-83D2-C9E986396FD9}" mergeInterval="0" personalView="1" maximized="1" windowWidth="1332" windowHeight="473" activeSheetId="3"/>
    <customWorkbookView name="Hedge, Pallavi - Personal View" guid="{34488582-FC68-47CC-ADEF-620C97FA3BE5}" mergeInterval="0" personalView="1" maximized="1" windowWidth="1916" windowHeight="855" activeSheetId="3"/>
    <customWorkbookView name="Deshpande, Prashant - Personal View" guid="{3125BE9C-D539-46B3-AB2C-AD44D6D3A43D}" mergeInterval="0" personalView="1" maximized="1" windowWidth="1916" windowHeight="813" activeSheetId="3"/>
    <customWorkbookView name="Kannambath, Abhirami - Personal View" guid="{11F0A643-03F6-4A9B-A587-984CEF24373C}" mergeInterval="0" personalView="1" maximized="1" windowWidth="1916" windowHeight="850" activeSheetId="4"/>
    <customWorkbookView name="Burrell, Andy - Personal View" guid="{2EDD3601-67EA-4D8B-910E-67CE0A6ECBD5}" mergeInterval="0" personalView="1" maximized="1" windowWidth="1916" windowHeight="815" tabRatio="565" activeSheetId="5"/>
    <customWorkbookView name="Jayaraman, Jaiganesh - Personal View" guid="{1053507D-AB8D-4416-A992-8628E70BD9D6}" mergeInterval="0" personalView="1" maximized="1" windowWidth="1916" windowHeight="971" activeSheetId="3"/>
    <customWorkbookView name="Jadhav, Sandeep - Personal View" guid="{9AFDC459-5911-4A65-BA30-55870CCEC21D}" mergeInterval="0" personalView="1" maximized="1" windowWidth="1916" windowHeight="975" activeSheetId="3"/>
    <customWorkbookView name="Shah, Jigar - Personal View" guid="{2B096DAF-0513-499A-BB3D-6C1B61550EAD}" mergeInterval="0" personalView="1" maximized="1" windowWidth="1800" windowHeight="974" tabRatio="565" activeSheetId="4"/>
    <customWorkbookView name="Tripathi, Archana - Personal View" guid="{24BD079B-697C-411C-9008-788A5796422B}" mergeInterval="0" personalView="1" maximized="1" windowWidth="1916" windowHeight="975" tabRatio="565" activeSheetId="3"/>
    <customWorkbookView name="Pulman, Stephen - Personal View" guid="{55F258A9-3656-464A-8209-65541A4A9294}" mergeInterval="0" personalView="1" maximized="1" windowWidth="1676" windowHeight="825" activeSheetId="3"/>
    <customWorkbookView name="Vinjamuri, Kalyan - Personal View" guid="{6C263B97-64ED-4CE6-9B05-42BE2811A349}" mergeInterval="0" personalView="1" maximized="1" windowWidth="1916" windowHeight="855" activeSheetId="4"/>
    <customWorkbookView name="Rajula, Jayashubha - Personal View" guid="{38797761-B6E7-4EBC-86AC-BCA6FEF8021E}" mergeInterval="0" personalView="1" maximized="1" windowWidth="1916" windowHeight="835" activeSheetId="4"/>
    <customWorkbookView name="Das, Niladri - Personal View" guid="{4D08A3CF-1088-461D-8FD0-F77F7A12F47A}" mergeInterval="0" personalView="1" maximized="1" windowWidth="1676" windowHeight="825" activeSheetId="4"/>
    <customWorkbookView name="Allen, Baz - Personal View" guid="{E1C450DA-5A25-49EE-AC15-82D55BC93335}" mergeInterval="0" personalView="1" maximized="1" windowWidth="1483" windowHeight="803" activeSheetId="4"/>
    <customWorkbookView name="Vuppulury, Agam - Personal View" guid="{39344E0E-2CC4-4BC6-A15E-A66B17AEE943}" mergeInterval="0" personalView="1" maximized="1" windowWidth="1916" windowHeight="855" activeSheetId="4"/>
    <customWorkbookView name="Balasubramanian, Dhaarini - Personal View" guid="{B83B79D9-617A-4F50-8CCC-C97938364272}" mergeInterval="0" personalView="1" maximized="1" windowWidth="1916" windowHeight="855" activeSheetId="4"/>
    <customWorkbookView name="Thankachan, Neenu - Personal View" guid="{AE09ED29-F6F7-475A-B5BB-3958EA691268}" mergeInterval="0" personalView="1" maximized="1" windowWidth="1916" windowHeight="949" tabRatio="565" activeSheetId="4"/>
    <customWorkbookView name="Pemberton, Craig - Personal View" guid="{3ACD5A93-9B0E-40EA-8179-EDF0714A0F5F}" mergeInterval="0" personalView="1" maximized="1" windowWidth="2556" windowHeight="1215" tabRatio="753" activeSheetId="4"/>
    <customWorkbookView name="Nesarikar, Sumeet - Personal View" guid="{FAA25FCE-18C5-403C-9C68-9D1F88B3F7EB}" mergeInterval="0" personalView="1" maximized="1" windowWidth="1629" windowHeight="368" activeSheetId="4"/>
    <customWorkbookView name="Rajan, Pragadesh - Personal View" guid="{00CA5430-6B3A-4E12-B07E-9C9EC9D8F7A7}" mergeInterval="0" personalView="1" maximized="1" windowWidth="1916" windowHeight="855" activeSheetId="4"/>
  </customWorkbookViews>
</workbook>
</file>

<file path=xl/calcChain.xml><?xml version="1.0" encoding="utf-8"?>
<calcChain xmlns="http://schemas.openxmlformats.org/spreadsheetml/2006/main">
  <c r="F485" i="3" l="1"/>
  <c r="BG73" i="3" l="1"/>
  <c r="N16" i="5" l="1"/>
  <c r="M16" i="5"/>
  <c r="L16" i="5"/>
  <c r="K16" i="5" l="1"/>
  <c r="P16" i="5" l="1"/>
  <c r="G16" i="5"/>
  <c r="R16" i="5"/>
  <c r="Q16" i="5"/>
  <c r="F16" i="5"/>
  <c r="E16" i="5"/>
  <c r="D16" i="5"/>
  <c r="C16" i="5"/>
  <c r="AZ3" i="3" l="1"/>
  <c r="Q4" i="3"/>
  <c r="H7" i="3" l="1"/>
  <c r="H8" i="3"/>
  <c r="H9" i="3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H83" i="3"/>
  <c r="H84" i="3"/>
  <c r="H85" i="3"/>
  <c r="H86" i="3"/>
  <c r="H87" i="3"/>
  <c r="H88" i="3"/>
  <c r="H89" i="3"/>
  <c r="H90" i="3"/>
  <c r="H91" i="3"/>
  <c r="H92" i="3"/>
  <c r="H93" i="3"/>
  <c r="H94" i="3"/>
  <c r="H95" i="3"/>
  <c r="H96" i="3"/>
  <c r="H97" i="3"/>
  <c r="H98" i="3"/>
  <c r="H99" i="3"/>
  <c r="H100" i="3"/>
  <c r="H101" i="3"/>
  <c r="H102" i="3"/>
  <c r="H103" i="3"/>
  <c r="H104" i="3"/>
  <c r="H105" i="3"/>
  <c r="H106" i="3"/>
  <c r="H107" i="3"/>
  <c r="H108" i="3"/>
  <c r="H109" i="3"/>
  <c r="H110" i="3"/>
  <c r="H111" i="3"/>
  <c r="H112" i="3"/>
  <c r="H113" i="3"/>
  <c r="H114" i="3"/>
  <c r="H115" i="3"/>
  <c r="H116" i="3"/>
  <c r="H117" i="3"/>
  <c r="H118" i="3"/>
  <c r="H119" i="3"/>
  <c r="H120" i="3"/>
  <c r="H121" i="3"/>
  <c r="H122" i="3"/>
  <c r="H123" i="3"/>
  <c r="H124" i="3"/>
  <c r="H125" i="3"/>
  <c r="H126" i="3"/>
  <c r="H127" i="3"/>
  <c r="H128" i="3"/>
  <c r="H129" i="3"/>
  <c r="H130" i="3"/>
  <c r="H131" i="3"/>
  <c r="H132" i="3"/>
  <c r="H133" i="3"/>
  <c r="H134" i="3"/>
  <c r="H135" i="3"/>
  <c r="H136" i="3"/>
  <c r="H137" i="3"/>
  <c r="H138" i="3"/>
  <c r="H139" i="3"/>
  <c r="H140" i="3"/>
  <c r="H141" i="3"/>
  <c r="H142" i="3"/>
  <c r="H143" i="3"/>
  <c r="H144" i="3"/>
  <c r="H145" i="3"/>
  <c r="H146" i="3"/>
  <c r="H147" i="3"/>
  <c r="H148" i="3"/>
  <c r="H149" i="3"/>
  <c r="H150" i="3"/>
  <c r="H151" i="3"/>
  <c r="H152" i="3"/>
  <c r="H153" i="3"/>
  <c r="H154" i="3"/>
  <c r="H155" i="3"/>
  <c r="H156" i="3"/>
  <c r="H157" i="3"/>
  <c r="H158" i="3"/>
  <c r="H159" i="3"/>
  <c r="H160" i="3"/>
  <c r="H161" i="3"/>
  <c r="H162" i="3"/>
  <c r="H163" i="3"/>
  <c r="H164" i="3"/>
  <c r="H165" i="3"/>
  <c r="H166" i="3"/>
  <c r="H167" i="3"/>
  <c r="H168" i="3"/>
  <c r="H169" i="3"/>
  <c r="H170" i="3"/>
  <c r="H171" i="3"/>
  <c r="H172" i="3"/>
  <c r="H173" i="3"/>
  <c r="H174" i="3"/>
  <c r="H175" i="3"/>
  <c r="H176" i="3"/>
  <c r="H177" i="3"/>
  <c r="H178" i="3"/>
  <c r="H179" i="3"/>
  <c r="H180" i="3"/>
  <c r="H181" i="3"/>
  <c r="H182" i="3"/>
  <c r="H183" i="3"/>
  <c r="H184" i="3"/>
  <c r="H185" i="3"/>
  <c r="H186" i="3"/>
  <c r="H187" i="3"/>
  <c r="H188" i="3"/>
  <c r="H189" i="3"/>
  <c r="H190" i="3"/>
  <c r="H191" i="3"/>
  <c r="H192" i="3"/>
  <c r="H193" i="3"/>
  <c r="H194" i="3"/>
  <c r="H195" i="3"/>
  <c r="H196" i="3"/>
  <c r="H197" i="3"/>
  <c r="H198" i="3"/>
  <c r="H199" i="3"/>
  <c r="H200" i="3"/>
  <c r="H201" i="3"/>
  <c r="H202" i="3"/>
  <c r="H203" i="3"/>
  <c r="H204" i="3"/>
  <c r="H205" i="3"/>
  <c r="H206" i="3"/>
  <c r="H207" i="3"/>
  <c r="H208" i="3"/>
  <c r="H209" i="3"/>
  <c r="H210" i="3"/>
  <c r="H211" i="3"/>
  <c r="H212" i="3"/>
  <c r="H213" i="3"/>
  <c r="H214" i="3"/>
  <c r="H215" i="3"/>
  <c r="H216" i="3"/>
  <c r="H217" i="3"/>
  <c r="H218" i="3"/>
  <c r="H219" i="3"/>
  <c r="H220" i="3"/>
  <c r="H221" i="3"/>
  <c r="H222" i="3"/>
  <c r="H223" i="3"/>
  <c r="H224" i="3"/>
  <c r="H225" i="3"/>
  <c r="H226" i="3"/>
  <c r="H227" i="3"/>
  <c r="H228" i="3"/>
  <c r="H229" i="3"/>
  <c r="H230" i="3"/>
  <c r="H231" i="3"/>
  <c r="H232" i="3"/>
  <c r="H233" i="3"/>
  <c r="H234" i="3"/>
  <c r="H235" i="3"/>
  <c r="H236" i="3"/>
  <c r="H237" i="3"/>
  <c r="H238" i="3"/>
  <c r="H239" i="3"/>
  <c r="H240" i="3"/>
  <c r="H241" i="3"/>
  <c r="H242" i="3"/>
  <c r="H243" i="3"/>
  <c r="H244" i="3"/>
  <c r="H245" i="3"/>
  <c r="H246" i="3"/>
  <c r="H247" i="3"/>
  <c r="H248" i="3"/>
  <c r="H249" i="3"/>
  <c r="H250" i="3"/>
  <c r="H251" i="3"/>
  <c r="H252" i="3"/>
  <c r="H253" i="3"/>
  <c r="H254" i="3"/>
  <c r="H255" i="3"/>
  <c r="H256" i="3"/>
  <c r="H257" i="3"/>
  <c r="H258" i="3"/>
  <c r="H259" i="3"/>
  <c r="H260" i="3"/>
  <c r="H261" i="3"/>
  <c r="H262" i="3"/>
  <c r="H263" i="3"/>
  <c r="H264" i="3"/>
  <c r="H265" i="3"/>
  <c r="H266" i="3"/>
  <c r="H267" i="3"/>
  <c r="H268" i="3"/>
  <c r="H269" i="3"/>
  <c r="H270" i="3"/>
  <c r="H271" i="3"/>
  <c r="H272" i="3"/>
  <c r="H273" i="3"/>
  <c r="H274" i="3"/>
  <c r="H275" i="3"/>
  <c r="H276" i="3"/>
  <c r="H277" i="3"/>
  <c r="H278" i="3"/>
  <c r="H279" i="3"/>
  <c r="H280" i="3"/>
  <c r="H281" i="3"/>
  <c r="H282" i="3"/>
  <c r="H283" i="3"/>
  <c r="H284" i="3"/>
  <c r="H285" i="3"/>
  <c r="H286" i="3"/>
  <c r="H287" i="3"/>
  <c r="H288" i="3"/>
  <c r="H289" i="3"/>
  <c r="H290" i="3"/>
  <c r="H291" i="3"/>
  <c r="H292" i="3"/>
  <c r="H293" i="3"/>
  <c r="H294" i="3"/>
  <c r="H295" i="3"/>
  <c r="H296" i="3"/>
  <c r="H297" i="3"/>
  <c r="H298" i="3"/>
  <c r="H299" i="3"/>
  <c r="H300" i="3"/>
  <c r="H301" i="3"/>
  <c r="H302" i="3"/>
  <c r="H303" i="3"/>
  <c r="H304" i="3"/>
  <c r="H305" i="3"/>
  <c r="H306" i="3"/>
  <c r="H307" i="3"/>
  <c r="H308" i="3"/>
  <c r="H309" i="3"/>
  <c r="H310" i="3"/>
  <c r="H311" i="3"/>
  <c r="H312" i="3"/>
  <c r="H313" i="3"/>
  <c r="H314" i="3"/>
  <c r="H315" i="3"/>
  <c r="H316" i="3"/>
  <c r="H317" i="3"/>
  <c r="H318" i="3"/>
  <c r="H319" i="3"/>
  <c r="H320" i="3"/>
  <c r="H321" i="3"/>
  <c r="H322" i="3"/>
  <c r="H323" i="3"/>
  <c r="H324" i="3"/>
  <c r="H325" i="3"/>
  <c r="H326" i="3"/>
  <c r="H327" i="3"/>
  <c r="H328" i="3"/>
  <c r="H329" i="3"/>
  <c r="H330" i="3"/>
  <c r="H331" i="3"/>
  <c r="H332" i="3"/>
  <c r="H333" i="3"/>
  <c r="H334" i="3"/>
  <c r="H335" i="3"/>
  <c r="H336" i="3"/>
  <c r="H337" i="3"/>
  <c r="H338" i="3"/>
  <c r="H339" i="3"/>
  <c r="H340" i="3"/>
  <c r="H341" i="3"/>
  <c r="H342" i="3"/>
  <c r="H343" i="3"/>
  <c r="H344" i="3"/>
  <c r="H345" i="3"/>
  <c r="H346" i="3"/>
  <c r="H347" i="3"/>
  <c r="H348" i="3"/>
  <c r="H349" i="3"/>
  <c r="H350" i="3"/>
  <c r="H351" i="3"/>
  <c r="H352" i="3"/>
  <c r="H353" i="3"/>
  <c r="H354" i="3"/>
  <c r="H355" i="3"/>
  <c r="H356" i="3"/>
  <c r="H357" i="3"/>
  <c r="H358" i="3"/>
  <c r="H359" i="3"/>
  <c r="H360" i="3"/>
  <c r="H361" i="3"/>
  <c r="H362" i="3"/>
  <c r="H363" i="3"/>
  <c r="H364" i="3"/>
  <c r="H365" i="3"/>
  <c r="H366" i="3"/>
  <c r="H367" i="3"/>
  <c r="H368" i="3"/>
  <c r="H369" i="3"/>
  <c r="H370" i="3"/>
  <c r="H371" i="3"/>
  <c r="H372" i="3"/>
  <c r="H373" i="3"/>
  <c r="H374" i="3"/>
  <c r="H375" i="3"/>
  <c r="H376" i="3"/>
  <c r="H377" i="3"/>
  <c r="H378" i="3"/>
  <c r="H379" i="3"/>
  <c r="H380" i="3"/>
  <c r="H381" i="3"/>
  <c r="H382" i="3"/>
  <c r="H383" i="3"/>
  <c r="H384" i="3"/>
  <c r="H385" i="3"/>
  <c r="H386" i="3"/>
  <c r="H387" i="3"/>
  <c r="H388" i="3"/>
  <c r="H389" i="3"/>
  <c r="H390" i="3"/>
  <c r="H391" i="3"/>
  <c r="H392" i="3"/>
  <c r="H393" i="3"/>
  <c r="H394" i="3"/>
  <c r="H395" i="3"/>
  <c r="H396" i="3"/>
  <c r="H397" i="3"/>
  <c r="H398" i="3"/>
  <c r="H399" i="3"/>
  <c r="H400" i="3"/>
  <c r="H401" i="3"/>
  <c r="H402" i="3"/>
  <c r="H403" i="3"/>
  <c r="H404" i="3"/>
  <c r="H405" i="3"/>
  <c r="H406" i="3"/>
  <c r="H407" i="3"/>
  <c r="H408" i="3"/>
  <c r="H409" i="3"/>
  <c r="H410" i="3"/>
  <c r="H411" i="3"/>
  <c r="H412" i="3"/>
  <c r="H413" i="3"/>
  <c r="H414" i="3"/>
  <c r="H415" i="3"/>
  <c r="H416" i="3"/>
  <c r="H417" i="3"/>
  <c r="H418" i="3"/>
  <c r="H419" i="3"/>
  <c r="H420" i="3"/>
  <c r="H421" i="3"/>
  <c r="H422" i="3"/>
  <c r="H423" i="3"/>
  <c r="H424" i="3"/>
  <c r="H425" i="3"/>
  <c r="H426" i="3"/>
  <c r="H427" i="3"/>
  <c r="H428" i="3"/>
  <c r="H429" i="3"/>
  <c r="H430" i="3"/>
  <c r="H431" i="3"/>
  <c r="H432" i="3"/>
  <c r="H433" i="3"/>
  <c r="H434" i="3"/>
  <c r="H435" i="3"/>
  <c r="H436" i="3"/>
  <c r="H437" i="3"/>
  <c r="H438" i="3"/>
  <c r="H439" i="3"/>
  <c r="H440" i="3"/>
  <c r="H441" i="3"/>
  <c r="H442" i="3"/>
  <c r="H443" i="3"/>
  <c r="H444" i="3"/>
  <c r="H445" i="3"/>
  <c r="H446" i="3"/>
  <c r="H447" i="3"/>
  <c r="H448" i="3"/>
  <c r="H449" i="3"/>
  <c r="H450" i="3"/>
  <c r="H451" i="3"/>
  <c r="H452" i="3"/>
  <c r="H453" i="3"/>
  <c r="H454" i="3"/>
  <c r="H455" i="3"/>
  <c r="H456" i="3"/>
  <c r="H457" i="3"/>
  <c r="H458" i="3"/>
  <c r="H459" i="3"/>
  <c r="H460" i="3"/>
  <c r="H461" i="3"/>
  <c r="H462" i="3"/>
  <c r="H463" i="3"/>
  <c r="H464" i="3"/>
  <c r="H465" i="3"/>
  <c r="H466" i="3"/>
  <c r="H467" i="3"/>
  <c r="H468" i="3"/>
  <c r="Y4" i="5" l="1"/>
  <c r="Y16" i="5"/>
  <c r="B6" i="12" l="1"/>
  <c r="B7" i="12"/>
  <c r="B8" i="12"/>
  <c r="B9" i="12"/>
  <c r="B10" i="12"/>
  <c r="B11" i="12"/>
  <c r="B12" i="12"/>
  <c r="B13" i="12"/>
  <c r="B14" i="12"/>
  <c r="B15" i="12"/>
  <c r="B16" i="12"/>
  <c r="B17" i="12"/>
  <c r="B18" i="12"/>
  <c r="B19" i="12"/>
  <c r="B20" i="12"/>
  <c r="B21" i="12"/>
  <c r="B22" i="12"/>
  <c r="B23" i="12"/>
  <c r="B24" i="12"/>
  <c r="B25" i="12"/>
  <c r="B26" i="12"/>
  <c r="B27" i="12"/>
  <c r="B28" i="12"/>
  <c r="B29" i="12"/>
  <c r="B30" i="12"/>
  <c r="B31" i="12"/>
  <c r="B32" i="12"/>
  <c r="B33" i="12"/>
  <c r="B34" i="12"/>
  <c r="B35" i="12"/>
  <c r="B36" i="12"/>
  <c r="B37" i="12"/>
  <c r="B38" i="12"/>
  <c r="B39" i="12"/>
  <c r="B40" i="12"/>
  <c r="B41" i="12"/>
  <c r="B42" i="12"/>
  <c r="B43" i="12"/>
  <c r="B44" i="12"/>
  <c r="B45" i="12"/>
  <c r="B46" i="12"/>
  <c r="B47" i="12"/>
  <c r="B5" i="12"/>
  <c r="H16" i="5" l="1"/>
  <c r="I16" i="5"/>
  <c r="S16" i="5" l="1"/>
  <c r="S4" i="5"/>
  <c r="D2" i="6" l="1"/>
  <c r="E2" i="6" s="1"/>
  <c r="D3" i="6"/>
  <c r="G3" i="6" s="1"/>
  <c r="D4" i="6"/>
  <c r="E4" i="6" s="1"/>
  <c r="D5" i="6"/>
  <c r="G5" i="6" s="1"/>
  <c r="D6" i="6"/>
  <c r="E6" i="6" s="1"/>
  <c r="D7" i="6"/>
  <c r="G7" i="6" s="1"/>
  <c r="D8" i="6"/>
  <c r="E8" i="6" s="1"/>
  <c r="D9" i="6"/>
  <c r="G9" i="6" s="1"/>
  <c r="D10" i="6"/>
  <c r="E10" i="6" s="1"/>
  <c r="D11" i="6"/>
  <c r="G11" i="6" s="1"/>
  <c r="D12" i="6"/>
  <c r="E12" i="6" s="1"/>
  <c r="D13" i="6"/>
  <c r="G13" i="6" s="1"/>
  <c r="D14" i="6"/>
  <c r="E14" i="6" s="1"/>
  <c r="D15" i="6"/>
  <c r="G15" i="6" s="1"/>
  <c r="D16" i="6"/>
  <c r="E16" i="6" s="1"/>
  <c r="D17" i="6"/>
  <c r="G17" i="6" s="1"/>
  <c r="D18" i="6"/>
  <c r="E18" i="6" s="1"/>
  <c r="D19" i="6"/>
  <c r="G19" i="6" s="1"/>
  <c r="D20" i="6"/>
  <c r="E20" i="6" s="1"/>
  <c r="D21" i="6"/>
  <c r="G21" i="6" s="1"/>
  <c r="D22" i="6"/>
  <c r="E22" i="6" s="1"/>
  <c r="D23" i="6"/>
  <c r="G23" i="6" s="1"/>
  <c r="D24" i="6"/>
  <c r="E24" i="6" s="1"/>
  <c r="D25" i="6"/>
  <c r="G25" i="6" s="1"/>
  <c r="D26" i="6"/>
  <c r="E26" i="6" s="1"/>
  <c r="D27" i="6"/>
  <c r="G27" i="6" s="1"/>
  <c r="D28" i="6"/>
  <c r="E28" i="6" s="1"/>
  <c r="D29" i="6"/>
  <c r="G29" i="6" s="1"/>
  <c r="D30" i="6"/>
  <c r="E30" i="6" s="1"/>
  <c r="D31" i="6"/>
  <c r="F31" i="6" s="1"/>
  <c r="D32" i="6"/>
  <c r="F32" i="6" s="1"/>
  <c r="D33" i="6"/>
  <c r="F33" i="6" s="1"/>
  <c r="D34" i="6"/>
  <c r="F34" i="6" s="1"/>
  <c r="D35" i="6"/>
  <c r="F35" i="6" s="1"/>
  <c r="D36" i="6"/>
  <c r="F36" i="6" s="1"/>
  <c r="D37" i="6"/>
  <c r="F37" i="6" s="1"/>
  <c r="D38" i="6"/>
  <c r="F38" i="6" s="1"/>
  <c r="D39" i="6"/>
  <c r="F39" i="6" s="1"/>
  <c r="D40" i="6"/>
  <c r="F40" i="6" s="1"/>
  <c r="D41" i="6"/>
  <c r="F41" i="6" s="1"/>
  <c r="D42" i="6"/>
  <c r="F42" i="6" s="1"/>
  <c r="D43" i="6"/>
  <c r="F43" i="6" s="1"/>
  <c r="D44" i="6"/>
  <c r="F44" i="6" s="1"/>
  <c r="D45" i="6"/>
  <c r="F45" i="6" s="1"/>
  <c r="D46" i="6"/>
  <c r="F46" i="6" s="1"/>
  <c r="D47" i="6"/>
  <c r="F47" i="6" s="1"/>
  <c r="D48" i="6"/>
  <c r="F48" i="6" s="1"/>
  <c r="D49" i="6"/>
  <c r="F49" i="6" s="1"/>
  <c r="D50" i="6"/>
  <c r="F50" i="6" s="1"/>
  <c r="D51" i="6"/>
  <c r="F51" i="6" s="1"/>
  <c r="D52" i="6"/>
  <c r="F52" i="6" s="1"/>
  <c r="D53" i="6"/>
  <c r="F53" i="6" s="1"/>
  <c r="D54" i="6"/>
  <c r="F54" i="6" s="1"/>
  <c r="D55" i="6"/>
  <c r="F55" i="6" s="1"/>
  <c r="D56" i="6"/>
  <c r="F56" i="6" s="1"/>
  <c r="D57" i="6"/>
  <c r="F57" i="6" s="1"/>
  <c r="D58" i="6"/>
  <c r="F58" i="6" s="1"/>
  <c r="D59" i="6"/>
  <c r="E59" i="6" s="1"/>
  <c r="F4" i="8"/>
  <c r="AS4" i="8"/>
  <c r="F5" i="8"/>
  <c r="AS5" i="8"/>
  <c r="F6" i="8"/>
  <c r="AS6" i="8"/>
  <c r="F7" i="8"/>
  <c r="AS7" i="8"/>
  <c r="F8" i="8"/>
  <c r="AS8" i="8"/>
  <c r="F9" i="8"/>
  <c r="AS9" i="8"/>
  <c r="F10" i="8"/>
  <c r="AS10" i="8"/>
  <c r="F11" i="8"/>
  <c r="AS11" i="8"/>
  <c r="F12" i="8"/>
  <c r="AS12" i="8"/>
  <c r="F13" i="8"/>
  <c r="AS13" i="8"/>
  <c r="F14" i="8"/>
  <c r="AS14" i="8"/>
  <c r="F15" i="8"/>
  <c r="AS15" i="8"/>
  <c r="F16" i="8"/>
  <c r="AS16" i="8"/>
  <c r="F17" i="8"/>
  <c r="AS17" i="8"/>
  <c r="F18" i="8"/>
  <c r="AS18" i="8"/>
  <c r="F19" i="8"/>
  <c r="AS19" i="8"/>
  <c r="F20" i="8"/>
  <c r="AS20" i="8"/>
  <c r="F21" i="8"/>
  <c r="AS21" i="8"/>
  <c r="F22" i="8"/>
  <c r="AS22" i="8"/>
  <c r="F23" i="8"/>
  <c r="AS23" i="8"/>
  <c r="F24" i="8"/>
  <c r="AS24" i="8"/>
  <c r="F25" i="8"/>
  <c r="AS25" i="8"/>
  <c r="F26" i="8"/>
  <c r="AS26" i="8"/>
  <c r="F27" i="8"/>
  <c r="AS27" i="8"/>
  <c r="F28" i="8"/>
  <c r="AS28" i="8"/>
  <c r="F29" i="8"/>
  <c r="AS29" i="8"/>
  <c r="F30" i="8"/>
  <c r="AS30" i="8"/>
  <c r="F31" i="8"/>
  <c r="AS31" i="8"/>
  <c r="F32" i="8"/>
  <c r="AS32" i="8"/>
  <c r="F33" i="8"/>
  <c r="AS33" i="8"/>
  <c r="F34" i="8"/>
  <c r="AS34" i="8"/>
  <c r="F35" i="8"/>
  <c r="AS35" i="8"/>
  <c r="F36" i="8"/>
  <c r="AS36" i="8"/>
  <c r="F37" i="8"/>
  <c r="AS37" i="8"/>
  <c r="F38" i="8"/>
  <c r="AS38" i="8"/>
  <c r="F39" i="8"/>
  <c r="AS39" i="8"/>
  <c r="F40" i="8"/>
  <c r="AS40" i="8"/>
  <c r="F41" i="8"/>
  <c r="AS41" i="8"/>
  <c r="F42" i="8"/>
  <c r="AS42" i="8"/>
  <c r="F43" i="8"/>
  <c r="AS43" i="8"/>
  <c r="F44" i="8"/>
  <c r="AS44" i="8"/>
  <c r="F45" i="8"/>
  <c r="AS45" i="8"/>
  <c r="F46" i="8"/>
  <c r="AS46" i="8"/>
  <c r="F47" i="8"/>
  <c r="AS47" i="8"/>
  <c r="F48" i="8"/>
  <c r="AS48" i="8"/>
  <c r="F49" i="8"/>
  <c r="AS49" i="8"/>
  <c r="F50" i="8"/>
  <c r="AS50" i="8"/>
  <c r="F51" i="8"/>
  <c r="AS51" i="8"/>
  <c r="F52" i="8"/>
  <c r="AS52" i="8"/>
  <c r="F53" i="8"/>
  <c r="AS53" i="8"/>
  <c r="F54" i="8"/>
  <c r="AS54" i="8"/>
  <c r="F55" i="8"/>
  <c r="AS55" i="8"/>
  <c r="F56" i="8"/>
  <c r="AS56" i="8"/>
  <c r="F57" i="8"/>
  <c r="AS57" i="8"/>
  <c r="F58" i="8"/>
  <c r="AS58" i="8"/>
  <c r="F59" i="8"/>
  <c r="AS59" i="8"/>
  <c r="F60" i="8"/>
  <c r="AS60" i="8"/>
  <c r="F61" i="8"/>
  <c r="AS61" i="8"/>
  <c r="F62" i="8"/>
  <c r="AS62" i="8"/>
  <c r="F63" i="8"/>
  <c r="AS63" i="8"/>
  <c r="F64" i="8"/>
  <c r="AS64" i="8"/>
  <c r="F65" i="8"/>
  <c r="AS65" i="8"/>
  <c r="F66" i="8"/>
  <c r="AS66" i="8"/>
  <c r="F67" i="8"/>
  <c r="AS67" i="8"/>
  <c r="F68" i="8"/>
  <c r="AS68" i="8"/>
  <c r="F69" i="8"/>
  <c r="AS69" i="8"/>
  <c r="F70" i="8"/>
  <c r="AS70" i="8"/>
  <c r="F71" i="8"/>
  <c r="AS71" i="8"/>
  <c r="F72" i="8"/>
  <c r="AS72" i="8"/>
  <c r="F73" i="8"/>
  <c r="AS73" i="8"/>
  <c r="F74" i="8"/>
  <c r="AS74" i="8"/>
  <c r="F75" i="8"/>
  <c r="AS75" i="8"/>
  <c r="F76" i="8"/>
  <c r="AS76" i="8"/>
  <c r="F77" i="8"/>
  <c r="AS77" i="8"/>
  <c r="F78" i="8"/>
  <c r="AS78" i="8"/>
  <c r="F79" i="8"/>
  <c r="AS79" i="8"/>
  <c r="F80" i="8"/>
  <c r="AS80" i="8"/>
  <c r="F81" i="8"/>
  <c r="AS81" i="8"/>
  <c r="F82" i="8"/>
  <c r="AS82" i="8"/>
  <c r="F83" i="8"/>
  <c r="AS83" i="8"/>
  <c r="F84" i="8"/>
  <c r="AS84" i="8"/>
  <c r="F85" i="8"/>
  <c r="AS85" i="8"/>
  <c r="F86" i="8"/>
  <c r="AS86" i="8"/>
  <c r="F87" i="8"/>
  <c r="AS87" i="8"/>
  <c r="F88" i="8"/>
  <c r="AS88" i="8"/>
  <c r="F89" i="8"/>
  <c r="AS89" i="8"/>
  <c r="F90" i="8"/>
  <c r="AS90" i="8"/>
  <c r="F91" i="8"/>
  <c r="AS91" i="8"/>
  <c r="F92" i="8"/>
  <c r="AS92" i="8"/>
  <c r="F93" i="8"/>
  <c r="AS93" i="8"/>
  <c r="F94" i="8"/>
  <c r="AS94" i="8"/>
  <c r="F95" i="8"/>
  <c r="AS95" i="8"/>
  <c r="F96" i="8"/>
  <c r="AS96" i="8"/>
  <c r="F97" i="8"/>
  <c r="AS97" i="8"/>
  <c r="F98" i="8"/>
  <c r="AS98" i="8"/>
  <c r="F99" i="8"/>
  <c r="AS99" i="8"/>
  <c r="F100" i="8"/>
  <c r="AS100" i="8"/>
  <c r="F101" i="8"/>
  <c r="AS101" i="8"/>
  <c r="F102" i="8"/>
  <c r="AS102" i="8"/>
  <c r="F103" i="8"/>
  <c r="AS103" i="8"/>
  <c r="F104" i="8"/>
  <c r="AS104" i="8"/>
  <c r="F105" i="8"/>
  <c r="AS105" i="8"/>
  <c r="F106" i="8"/>
  <c r="AS106" i="8"/>
  <c r="F107" i="8"/>
  <c r="AS107" i="8"/>
  <c r="F108" i="8"/>
  <c r="AS108" i="8"/>
  <c r="F109" i="8"/>
  <c r="AS109" i="8"/>
  <c r="F110" i="8"/>
  <c r="AS110" i="8"/>
  <c r="F111" i="8"/>
  <c r="AS111" i="8"/>
  <c r="F112" i="8"/>
  <c r="AS112" i="8"/>
  <c r="F113" i="8"/>
  <c r="AS113" i="8"/>
  <c r="F114" i="8"/>
  <c r="AS114" i="8"/>
  <c r="F115" i="8"/>
  <c r="AS115" i="8"/>
  <c r="F116" i="8"/>
  <c r="AS116" i="8"/>
  <c r="F117" i="8"/>
  <c r="AS117" i="8"/>
  <c r="F118" i="8"/>
  <c r="AS118" i="8"/>
  <c r="F119" i="8"/>
  <c r="AS119" i="8"/>
  <c r="F120" i="8"/>
  <c r="AS120" i="8"/>
  <c r="F121" i="8"/>
  <c r="AS121" i="8"/>
  <c r="F122" i="8"/>
  <c r="AS122" i="8"/>
  <c r="F123" i="8"/>
  <c r="AS123" i="8"/>
  <c r="F124" i="8"/>
  <c r="AS124" i="8"/>
  <c r="F125" i="8"/>
  <c r="AS125" i="8"/>
  <c r="F126" i="8"/>
  <c r="AS126" i="8"/>
  <c r="F127" i="8"/>
  <c r="AS127" i="8"/>
  <c r="F128" i="8"/>
  <c r="AS128" i="8"/>
  <c r="F129" i="8"/>
  <c r="AS129" i="8"/>
  <c r="F130" i="8"/>
  <c r="AS130" i="8"/>
  <c r="F131" i="8"/>
  <c r="AS131" i="8"/>
  <c r="F132" i="8"/>
  <c r="AS132" i="8"/>
  <c r="F133" i="8"/>
  <c r="AS133" i="8"/>
  <c r="F134" i="8"/>
  <c r="AS134" i="8"/>
  <c r="F135" i="8"/>
  <c r="AS135" i="8"/>
  <c r="F136" i="8"/>
  <c r="AS136" i="8"/>
  <c r="F137" i="8"/>
  <c r="AS137" i="8"/>
  <c r="F138" i="8"/>
  <c r="AS138" i="8"/>
  <c r="F139" i="8"/>
  <c r="AS139" i="8"/>
  <c r="F140" i="8"/>
  <c r="AS140" i="8"/>
  <c r="F141" i="8"/>
  <c r="AS141" i="8"/>
  <c r="F142" i="8"/>
  <c r="AS142" i="8"/>
  <c r="F143" i="8"/>
  <c r="AS143" i="8"/>
  <c r="F144" i="8"/>
  <c r="AS144" i="8"/>
  <c r="F145" i="8"/>
  <c r="AS145" i="8"/>
  <c r="F146" i="8"/>
  <c r="AS146" i="8"/>
  <c r="F147" i="8"/>
  <c r="AS147" i="8"/>
  <c r="F148" i="8"/>
  <c r="AS148" i="8"/>
  <c r="F149" i="8"/>
  <c r="AS149" i="8"/>
  <c r="F150" i="8"/>
  <c r="AS150" i="8"/>
  <c r="F151" i="8"/>
  <c r="AS151" i="8"/>
  <c r="F152" i="8"/>
  <c r="AS152" i="8"/>
  <c r="F153" i="8"/>
  <c r="AS153" i="8"/>
  <c r="F154" i="8"/>
  <c r="AS154" i="8"/>
  <c r="F155" i="8"/>
  <c r="AS155" i="8"/>
  <c r="F156" i="8"/>
  <c r="AS156" i="8"/>
  <c r="F157" i="8"/>
  <c r="AS157" i="8"/>
  <c r="F158" i="8"/>
  <c r="AS158" i="8"/>
  <c r="F159" i="8"/>
  <c r="AS159" i="8"/>
  <c r="F160" i="8"/>
  <c r="AS160" i="8"/>
  <c r="F161" i="8"/>
  <c r="AS161" i="8"/>
  <c r="F162" i="8"/>
  <c r="AS162" i="8"/>
  <c r="F163" i="8"/>
  <c r="AS163" i="8"/>
  <c r="F164" i="8"/>
  <c r="AS164" i="8"/>
  <c r="F165" i="8"/>
  <c r="AS165" i="8"/>
  <c r="F166" i="8"/>
  <c r="AS166" i="8"/>
  <c r="F167" i="8"/>
  <c r="AS167" i="8"/>
  <c r="F168" i="8"/>
  <c r="AS168" i="8"/>
  <c r="F169" i="8"/>
  <c r="AS169" i="8"/>
  <c r="F170" i="8"/>
  <c r="AS170" i="8"/>
  <c r="F171" i="8"/>
  <c r="AS171" i="8"/>
  <c r="F172" i="8"/>
  <c r="AS172" i="8"/>
  <c r="F173" i="8"/>
  <c r="AS173" i="8"/>
  <c r="F174" i="8"/>
  <c r="AS174" i="8"/>
  <c r="F175" i="8"/>
  <c r="AS175" i="8"/>
  <c r="F176" i="8"/>
  <c r="AS176" i="8"/>
  <c r="F177" i="8"/>
  <c r="AS177" i="8"/>
  <c r="F178" i="8"/>
  <c r="AS178" i="8"/>
  <c r="F179" i="8"/>
  <c r="AS179" i="8"/>
  <c r="F180" i="8"/>
  <c r="AS180" i="8"/>
  <c r="F181" i="8"/>
  <c r="AS181" i="8"/>
  <c r="F182" i="8"/>
  <c r="AS182" i="8"/>
  <c r="F183" i="8"/>
  <c r="AS183" i="8"/>
  <c r="F184" i="8"/>
  <c r="AS184" i="8"/>
  <c r="F185" i="8"/>
  <c r="AS185" i="8"/>
  <c r="F186" i="8"/>
  <c r="AS186" i="8"/>
  <c r="F187" i="8"/>
  <c r="AS187" i="8"/>
  <c r="F188" i="8"/>
  <c r="AS188" i="8"/>
  <c r="F189" i="8"/>
  <c r="AS189" i="8"/>
  <c r="F190" i="8"/>
  <c r="AS190" i="8"/>
  <c r="F191" i="8"/>
  <c r="AS191" i="8"/>
  <c r="F192" i="8"/>
  <c r="AS192" i="8"/>
  <c r="F193" i="8"/>
  <c r="AS193" i="8"/>
  <c r="F194" i="8"/>
  <c r="AS194" i="8"/>
  <c r="F195" i="8"/>
  <c r="AS195" i="8"/>
  <c r="F196" i="8"/>
  <c r="AS196" i="8"/>
  <c r="F197" i="8"/>
  <c r="AS197" i="8"/>
  <c r="F198" i="8"/>
  <c r="AS198" i="8"/>
  <c r="F199" i="8"/>
  <c r="AS199" i="8"/>
  <c r="F200" i="8"/>
  <c r="AS200" i="8"/>
  <c r="F201" i="8"/>
  <c r="AS201" i="8"/>
  <c r="F202" i="8"/>
  <c r="AS202" i="8"/>
  <c r="F203" i="8"/>
  <c r="AS203" i="8"/>
  <c r="F204" i="8"/>
  <c r="AS204" i="8"/>
  <c r="F205" i="8"/>
  <c r="AS205" i="8"/>
  <c r="F206" i="8"/>
  <c r="AS206" i="8"/>
  <c r="F207" i="8"/>
  <c r="AS207" i="8"/>
  <c r="F208" i="8"/>
  <c r="AS208" i="8"/>
  <c r="F209" i="8"/>
  <c r="AS209" i="8"/>
  <c r="F210" i="8"/>
  <c r="AS210" i="8"/>
  <c r="F211" i="8"/>
  <c r="AS211" i="8"/>
  <c r="F212" i="8"/>
  <c r="AS212" i="8"/>
  <c r="F213" i="8"/>
  <c r="AS213" i="8"/>
  <c r="F214" i="8"/>
  <c r="AS214" i="8"/>
  <c r="F215" i="8"/>
  <c r="AS215" i="8"/>
  <c r="F216" i="8"/>
  <c r="AS216" i="8"/>
  <c r="F217" i="8"/>
  <c r="AS217" i="8"/>
  <c r="F218" i="8"/>
  <c r="AS218" i="8"/>
  <c r="F219" i="8"/>
  <c r="AS219" i="8"/>
  <c r="F220" i="8"/>
  <c r="AS220" i="8"/>
  <c r="F221" i="8"/>
  <c r="AS221" i="8"/>
  <c r="F222" i="8"/>
  <c r="AS222" i="8"/>
  <c r="F223" i="8"/>
  <c r="AS223" i="8"/>
  <c r="F224" i="8"/>
  <c r="AS224" i="8"/>
  <c r="F225" i="8"/>
  <c r="AS225" i="8"/>
  <c r="F226" i="8"/>
  <c r="AS226" i="8"/>
  <c r="F227" i="8"/>
  <c r="AS227" i="8"/>
  <c r="F228" i="8"/>
  <c r="AS228" i="8"/>
  <c r="F229" i="8"/>
  <c r="AS229" i="8"/>
  <c r="F230" i="8"/>
  <c r="AS230" i="8"/>
  <c r="F231" i="8"/>
  <c r="AS231" i="8"/>
  <c r="F232" i="8"/>
  <c r="AS232" i="8"/>
  <c r="F233" i="8"/>
  <c r="AS233" i="8"/>
  <c r="F234" i="8"/>
  <c r="AS234" i="8"/>
  <c r="F235" i="8"/>
  <c r="AS235" i="8"/>
  <c r="F236" i="8"/>
  <c r="AS236" i="8"/>
  <c r="F237" i="8"/>
  <c r="AS237" i="8"/>
  <c r="F238" i="8"/>
  <c r="AS238" i="8"/>
  <c r="F239" i="8"/>
  <c r="AS239" i="8"/>
  <c r="F240" i="8"/>
  <c r="AS240" i="8"/>
  <c r="F241" i="8"/>
  <c r="AS241" i="8"/>
  <c r="F242" i="8"/>
  <c r="AS242" i="8"/>
  <c r="F243" i="8"/>
  <c r="AS243" i="8"/>
  <c r="F244" i="8"/>
  <c r="AS244" i="8"/>
  <c r="F245" i="8"/>
  <c r="AS245" i="8"/>
  <c r="F246" i="8"/>
  <c r="AS246" i="8"/>
  <c r="F247" i="8"/>
  <c r="AS247" i="8"/>
  <c r="F248" i="8"/>
  <c r="AS248" i="8"/>
  <c r="F249" i="8"/>
  <c r="AS249" i="8"/>
  <c r="F250" i="8"/>
  <c r="AS250" i="8"/>
  <c r="F251" i="8"/>
  <c r="AS251" i="8"/>
  <c r="F252" i="8"/>
  <c r="AS252" i="8"/>
  <c r="F253" i="8"/>
  <c r="AS253" i="8"/>
  <c r="F254" i="8"/>
  <c r="AS254" i="8"/>
  <c r="F255" i="8"/>
  <c r="AS255" i="8"/>
  <c r="F256" i="8"/>
  <c r="AS256" i="8"/>
  <c r="F257" i="8"/>
  <c r="AS257" i="8"/>
  <c r="F258" i="8"/>
  <c r="AS258" i="8"/>
  <c r="F259" i="8"/>
  <c r="AS259" i="8"/>
  <c r="F260" i="8"/>
  <c r="AS260" i="8"/>
  <c r="F261" i="8"/>
  <c r="AS261" i="8"/>
  <c r="F262" i="8"/>
  <c r="AS262" i="8"/>
  <c r="F263" i="8"/>
  <c r="AS263" i="8"/>
  <c r="F264" i="8"/>
  <c r="AS264" i="8"/>
  <c r="F265" i="8"/>
  <c r="AS265" i="8"/>
  <c r="F266" i="8"/>
  <c r="AS266" i="8"/>
  <c r="F267" i="8"/>
  <c r="AS267" i="8"/>
  <c r="F268" i="8"/>
  <c r="AS268" i="8"/>
  <c r="F269" i="8"/>
  <c r="AS269" i="8"/>
  <c r="F270" i="8"/>
  <c r="AS270" i="8"/>
  <c r="F271" i="8"/>
  <c r="AS271" i="8"/>
  <c r="F272" i="8"/>
  <c r="AS272" i="8"/>
  <c r="F273" i="8"/>
  <c r="AS273" i="8"/>
  <c r="F274" i="8"/>
  <c r="AS274" i="8"/>
  <c r="F275" i="8"/>
  <c r="AS275" i="8"/>
  <c r="F276" i="8"/>
  <c r="AS276" i="8"/>
  <c r="F277" i="8"/>
  <c r="AS277" i="8"/>
  <c r="F278" i="8"/>
  <c r="AS278" i="8"/>
  <c r="F279" i="8"/>
  <c r="AS279" i="8"/>
  <c r="F280" i="8"/>
  <c r="AS280" i="8"/>
  <c r="F281" i="8"/>
  <c r="AS281" i="8"/>
  <c r="F282" i="8"/>
  <c r="AS282" i="8"/>
  <c r="F283" i="8"/>
  <c r="AS283" i="8"/>
  <c r="F284" i="8"/>
  <c r="AS284" i="8"/>
  <c r="F285" i="8"/>
  <c r="AS285" i="8"/>
  <c r="F286" i="8"/>
  <c r="AS286" i="8"/>
  <c r="F287" i="8"/>
  <c r="AS287" i="8"/>
  <c r="F288" i="8"/>
  <c r="AS288" i="8"/>
  <c r="F289" i="8"/>
  <c r="AS289" i="8"/>
  <c r="F290" i="8"/>
  <c r="AS290" i="8"/>
  <c r="F291" i="8"/>
  <c r="AS291" i="8"/>
  <c r="F292" i="8"/>
  <c r="AS292" i="8"/>
  <c r="F293" i="8"/>
  <c r="AS293" i="8"/>
  <c r="F294" i="8"/>
  <c r="AS294" i="8"/>
  <c r="F295" i="8"/>
  <c r="AS295" i="8"/>
  <c r="F296" i="8"/>
  <c r="AS296" i="8"/>
  <c r="F297" i="8"/>
  <c r="AS297" i="8"/>
  <c r="F298" i="8"/>
  <c r="AS298" i="8"/>
  <c r="F299" i="8"/>
  <c r="AS299" i="8"/>
  <c r="F300" i="8"/>
  <c r="AS300" i="8"/>
  <c r="F301" i="8"/>
  <c r="AS301" i="8"/>
  <c r="F302" i="8"/>
  <c r="AS302" i="8"/>
  <c r="F303" i="8"/>
  <c r="AS303" i="8"/>
  <c r="F304" i="8"/>
  <c r="AS304" i="8"/>
  <c r="F305" i="8"/>
  <c r="AS305" i="8"/>
  <c r="F306" i="8"/>
  <c r="AS306" i="8"/>
  <c r="F307" i="8"/>
  <c r="AS307" i="8"/>
  <c r="F308" i="8"/>
  <c r="AS308" i="8"/>
  <c r="F309" i="8"/>
  <c r="AS309" i="8"/>
  <c r="F310" i="8"/>
  <c r="AS310" i="8"/>
  <c r="F311" i="8"/>
  <c r="AS311" i="8"/>
  <c r="F312" i="8"/>
  <c r="AS312" i="8"/>
  <c r="F313" i="8"/>
  <c r="AS313" i="8"/>
  <c r="F314" i="8"/>
  <c r="AS314" i="8"/>
  <c r="F315" i="8"/>
  <c r="AS315" i="8"/>
  <c r="F316" i="8"/>
  <c r="AS316" i="8"/>
  <c r="F317" i="8"/>
  <c r="AS317" i="8"/>
  <c r="F318" i="8"/>
  <c r="AS318" i="8"/>
  <c r="F319" i="8"/>
  <c r="AS319" i="8"/>
  <c r="F320" i="8"/>
  <c r="AS320" i="8"/>
  <c r="F321" i="8"/>
  <c r="AS321" i="8"/>
  <c r="F322" i="8"/>
  <c r="AS322" i="8"/>
  <c r="F323" i="8"/>
  <c r="AS323" i="8"/>
  <c r="F324" i="8"/>
  <c r="AS324" i="8"/>
  <c r="F325" i="8"/>
  <c r="AS325" i="8"/>
  <c r="F326" i="8"/>
  <c r="AS326" i="8"/>
  <c r="F327" i="8"/>
  <c r="AS327" i="8"/>
  <c r="F328" i="8"/>
  <c r="AS328" i="8"/>
  <c r="F329" i="8"/>
  <c r="AS329" i="8"/>
  <c r="F330" i="8"/>
  <c r="AS330" i="8"/>
  <c r="F331" i="8"/>
  <c r="AS331" i="8"/>
  <c r="F332" i="8"/>
  <c r="AS332" i="8"/>
  <c r="F333" i="8"/>
  <c r="AS333" i="8"/>
  <c r="F334" i="8"/>
  <c r="AS334" i="8"/>
  <c r="F335" i="8"/>
  <c r="AS335" i="8"/>
  <c r="F336" i="8"/>
  <c r="AS336" i="8"/>
  <c r="F337" i="8"/>
  <c r="AS337" i="8"/>
  <c r="F338" i="8"/>
  <c r="AS338" i="8"/>
  <c r="F339" i="8"/>
  <c r="AS339" i="8"/>
  <c r="F340" i="8"/>
  <c r="AS340" i="8"/>
  <c r="F341" i="8"/>
  <c r="AS341" i="8"/>
  <c r="F342" i="8"/>
  <c r="AS342" i="8"/>
  <c r="F343" i="8"/>
  <c r="AS343" i="8"/>
  <c r="F344" i="8"/>
  <c r="AS344" i="8"/>
  <c r="F345" i="8"/>
  <c r="AS345" i="8"/>
  <c r="F346" i="8"/>
  <c r="AS346" i="8"/>
  <c r="F347" i="8"/>
  <c r="AS347" i="8"/>
  <c r="F348" i="8"/>
  <c r="AS348" i="8"/>
  <c r="F349" i="8"/>
  <c r="AS349" i="8"/>
  <c r="F350" i="8"/>
  <c r="AS350" i="8"/>
  <c r="F351" i="8"/>
  <c r="AS351" i="8"/>
  <c r="F352" i="8"/>
  <c r="AS352" i="8"/>
  <c r="F353" i="8"/>
  <c r="AS353" i="8"/>
  <c r="F354" i="8"/>
  <c r="AS354" i="8"/>
  <c r="F355" i="8"/>
  <c r="AS355" i="8"/>
  <c r="F356" i="8"/>
  <c r="AS356" i="8"/>
  <c r="F357" i="8"/>
  <c r="AS357" i="8"/>
  <c r="F358" i="8"/>
  <c r="AS358" i="8"/>
  <c r="F359" i="8"/>
  <c r="AS359" i="8"/>
  <c r="F360" i="8"/>
  <c r="AS360" i="8"/>
  <c r="F361" i="8"/>
  <c r="AS361" i="8"/>
  <c r="F362" i="8"/>
  <c r="AS362" i="8"/>
  <c r="F363" i="8"/>
  <c r="AS363" i="8"/>
  <c r="F364" i="8"/>
  <c r="AS364" i="8"/>
  <c r="F365" i="8"/>
  <c r="AS365" i="8"/>
  <c r="F366" i="8"/>
  <c r="AS366" i="8"/>
  <c r="F367" i="8"/>
  <c r="AS367" i="8"/>
  <c r="F368" i="8"/>
  <c r="AS368" i="8"/>
  <c r="F369" i="8"/>
  <c r="AS369" i="8"/>
  <c r="F370" i="8"/>
  <c r="AS370" i="8"/>
  <c r="F371" i="8"/>
  <c r="AS371" i="8"/>
  <c r="F372" i="8"/>
  <c r="AS372" i="8"/>
  <c r="F373" i="8"/>
  <c r="AS373" i="8"/>
  <c r="F374" i="8"/>
  <c r="AS374" i="8"/>
  <c r="F375" i="8"/>
  <c r="AS375" i="8"/>
  <c r="F376" i="8"/>
  <c r="AS376" i="8"/>
  <c r="F377" i="8"/>
  <c r="AS377" i="8"/>
  <c r="F378" i="8"/>
  <c r="AS378" i="8"/>
  <c r="F379" i="8"/>
  <c r="AS379" i="8"/>
  <c r="F380" i="8"/>
  <c r="AS380" i="8"/>
  <c r="F381" i="8"/>
  <c r="AS381" i="8"/>
  <c r="F382" i="8"/>
  <c r="AS382" i="8"/>
  <c r="F383" i="8"/>
  <c r="AS383" i="8"/>
  <c r="F384" i="8"/>
  <c r="AS384" i="8"/>
  <c r="F385" i="8"/>
  <c r="AS385" i="8"/>
  <c r="F386" i="8"/>
  <c r="AS386" i="8"/>
  <c r="F387" i="8"/>
  <c r="AS387" i="8"/>
  <c r="F388" i="8"/>
  <c r="AS388" i="8"/>
  <c r="F389" i="8"/>
  <c r="AS389" i="8"/>
  <c r="F390" i="8"/>
  <c r="AS390" i="8"/>
  <c r="F391" i="8"/>
  <c r="AS391" i="8"/>
  <c r="F392" i="8"/>
  <c r="AS392" i="8"/>
  <c r="F393" i="8"/>
  <c r="AS393" i="8"/>
  <c r="F394" i="8"/>
  <c r="AS394" i="8"/>
  <c r="F395" i="8"/>
  <c r="AS395" i="8"/>
  <c r="F396" i="8"/>
  <c r="AS396" i="8"/>
  <c r="F397" i="8"/>
  <c r="AS397" i="8"/>
  <c r="F398" i="8"/>
  <c r="AS398" i="8"/>
  <c r="F399" i="8"/>
  <c r="AS399" i="8"/>
  <c r="F400" i="8"/>
  <c r="AS400" i="8"/>
  <c r="F401" i="8"/>
  <c r="AS401" i="8"/>
  <c r="F402" i="8"/>
  <c r="AS402" i="8"/>
  <c r="F403" i="8"/>
  <c r="AS403" i="8"/>
  <c r="F404" i="8"/>
  <c r="AS404" i="8"/>
  <c r="F405" i="8"/>
  <c r="AS405" i="8"/>
  <c r="F406" i="8"/>
  <c r="AS406" i="8"/>
  <c r="F407" i="8"/>
  <c r="AS407" i="8"/>
  <c r="F408" i="8"/>
  <c r="AS408" i="8"/>
  <c r="F409" i="8"/>
  <c r="AS409" i="8"/>
  <c r="F410" i="8"/>
  <c r="AS410" i="8"/>
  <c r="F411" i="8"/>
  <c r="AS411" i="8"/>
  <c r="F412" i="8"/>
  <c r="AS412" i="8"/>
  <c r="F413" i="8"/>
  <c r="AS413" i="8"/>
  <c r="F414" i="8"/>
  <c r="AS414" i="8"/>
  <c r="F415" i="8"/>
  <c r="AS415" i="8"/>
  <c r="F416" i="8"/>
  <c r="AS416" i="8"/>
  <c r="F417" i="8"/>
  <c r="AS417" i="8"/>
  <c r="F418" i="8"/>
  <c r="AS418" i="8"/>
  <c r="F419" i="8"/>
  <c r="AS419" i="8"/>
  <c r="F420" i="8"/>
  <c r="AS420" i="8"/>
  <c r="F421" i="8"/>
  <c r="AS421" i="8"/>
  <c r="F422" i="8"/>
  <c r="AS422" i="8"/>
  <c r="F423" i="8"/>
  <c r="AS423" i="8"/>
  <c r="F424" i="8"/>
  <c r="AS424" i="8"/>
  <c r="F425" i="8"/>
  <c r="AS425" i="8"/>
  <c r="F426" i="8"/>
  <c r="AS426" i="8"/>
  <c r="F427" i="8"/>
  <c r="AS427" i="8"/>
  <c r="F428" i="8"/>
  <c r="AS428" i="8"/>
  <c r="F429" i="8"/>
  <c r="AS429" i="8"/>
  <c r="F430" i="8"/>
  <c r="AS430" i="8"/>
  <c r="F431" i="8"/>
  <c r="AS431" i="8"/>
  <c r="F432" i="8"/>
  <c r="AS432" i="8"/>
  <c r="F433" i="8"/>
  <c r="AS433" i="8"/>
  <c r="F434" i="8"/>
  <c r="AS434" i="8"/>
  <c r="F435" i="8"/>
  <c r="AS435" i="8"/>
  <c r="F436" i="8"/>
  <c r="AS436" i="8"/>
  <c r="F437" i="8"/>
  <c r="AS437" i="8"/>
  <c r="F438" i="8"/>
  <c r="AS438" i="8"/>
  <c r="F439" i="8"/>
  <c r="AS439" i="8"/>
  <c r="F440" i="8"/>
  <c r="AS440" i="8"/>
  <c r="F441" i="8"/>
  <c r="AS441" i="8"/>
  <c r="F442" i="8"/>
  <c r="AS442" i="8"/>
  <c r="F443" i="8"/>
  <c r="AS443" i="8"/>
  <c r="F444" i="8"/>
  <c r="AS444" i="8"/>
  <c r="F445" i="8"/>
  <c r="AS445" i="8"/>
  <c r="F446" i="8"/>
  <c r="AS446" i="8"/>
  <c r="F447" i="8"/>
  <c r="AS447" i="8"/>
  <c r="F448" i="8"/>
  <c r="AS448" i="8"/>
  <c r="F449" i="8"/>
  <c r="AS449" i="8"/>
  <c r="F450" i="8"/>
  <c r="AS450" i="8"/>
  <c r="F451" i="8"/>
  <c r="AS451" i="8"/>
  <c r="F452" i="8"/>
  <c r="AS452" i="8"/>
  <c r="F453" i="8"/>
  <c r="AS453" i="8"/>
  <c r="F454" i="8"/>
  <c r="AS454" i="8"/>
  <c r="F455" i="8"/>
  <c r="AS455" i="8"/>
  <c r="F456" i="8"/>
  <c r="AS456" i="8"/>
  <c r="F457" i="8"/>
  <c r="AS457" i="8"/>
  <c r="F458" i="8"/>
  <c r="AS458" i="8"/>
  <c r="F459" i="8"/>
  <c r="AS459" i="8"/>
  <c r="F460" i="8"/>
  <c r="AS460" i="8"/>
  <c r="BL7" i="3"/>
  <c r="BM7" i="3"/>
  <c r="BN7" i="3"/>
  <c r="BP7" i="3"/>
  <c r="BL8" i="3"/>
  <c r="BM8" i="3"/>
  <c r="BN8" i="3"/>
  <c r="BP8" i="3"/>
  <c r="BL9" i="3"/>
  <c r="BM9" i="3"/>
  <c r="BN9" i="3"/>
  <c r="BP9" i="3"/>
  <c r="BL10" i="3"/>
  <c r="BM10" i="3"/>
  <c r="BN10" i="3"/>
  <c r="BP10" i="3"/>
  <c r="BL11" i="3"/>
  <c r="BM11" i="3"/>
  <c r="BN11" i="3"/>
  <c r="BP11" i="3"/>
  <c r="BL12" i="3"/>
  <c r="BM12" i="3"/>
  <c r="BN12" i="3"/>
  <c r="BP12" i="3"/>
  <c r="BL13" i="3"/>
  <c r="BM13" i="3"/>
  <c r="BN13" i="3"/>
  <c r="BP13" i="3"/>
  <c r="BL14" i="3"/>
  <c r="BM14" i="3"/>
  <c r="BN14" i="3"/>
  <c r="BP14" i="3"/>
  <c r="BL15" i="3"/>
  <c r="BM15" i="3"/>
  <c r="BN15" i="3"/>
  <c r="BP15" i="3"/>
  <c r="BL16" i="3"/>
  <c r="BM16" i="3"/>
  <c r="BN16" i="3"/>
  <c r="BP16" i="3"/>
  <c r="BL17" i="3"/>
  <c r="BM17" i="3"/>
  <c r="BN17" i="3"/>
  <c r="BP17" i="3"/>
  <c r="BL18" i="3"/>
  <c r="BM18" i="3"/>
  <c r="BN18" i="3"/>
  <c r="BP18" i="3"/>
  <c r="BL19" i="3"/>
  <c r="BM19" i="3"/>
  <c r="BN19" i="3"/>
  <c r="BP19" i="3"/>
  <c r="BL20" i="3"/>
  <c r="BM20" i="3"/>
  <c r="BN20" i="3"/>
  <c r="BP20" i="3"/>
  <c r="BL21" i="3"/>
  <c r="BM21" i="3"/>
  <c r="BN21" i="3"/>
  <c r="BP21" i="3"/>
  <c r="BL22" i="3"/>
  <c r="BM22" i="3"/>
  <c r="BN22" i="3"/>
  <c r="BP22" i="3"/>
  <c r="BL23" i="3"/>
  <c r="BM23" i="3"/>
  <c r="BN23" i="3"/>
  <c r="BP23" i="3"/>
  <c r="BL24" i="3"/>
  <c r="BM24" i="3"/>
  <c r="BN24" i="3"/>
  <c r="BP24" i="3"/>
  <c r="BL25" i="3"/>
  <c r="BM25" i="3"/>
  <c r="BN25" i="3"/>
  <c r="BP25" i="3"/>
  <c r="BL26" i="3"/>
  <c r="BM26" i="3"/>
  <c r="BN26" i="3"/>
  <c r="BP26" i="3"/>
  <c r="BL27" i="3"/>
  <c r="BM27" i="3"/>
  <c r="BN27" i="3"/>
  <c r="BP27" i="3"/>
  <c r="BL28" i="3"/>
  <c r="BM28" i="3"/>
  <c r="BN28" i="3"/>
  <c r="BP28" i="3"/>
  <c r="BL29" i="3"/>
  <c r="BM29" i="3"/>
  <c r="BN29" i="3"/>
  <c r="BP29" i="3"/>
  <c r="BL30" i="3"/>
  <c r="BM30" i="3"/>
  <c r="BN30" i="3"/>
  <c r="BP30" i="3"/>
  <c r="BL31" i="3"/>
  <c r="BM31" i="3"/>
  <c r="BN31" i="3"/>
  <c r="BP31" i="3"/>
  <c r="BL32" i="3"/>
  <c r="BM32" i="3"/>
  <c r="BN32" i="3"/>
  <c r="BP32" i="3"/>
  <c r="BL33" i="3"/>
  <c r="BM33" i="3"/>
  <c r="BN33" i="3"/>
  <c r="BP33" i="3"/>
  <c r="BL34" i="3"/>
  <c r="BM34" i="3"/>
  <c r="BN34" i="3"/>
  <c r="BP34" i="3"/>
  <c r="BL35" i="3"/>
  <c r="BM35" i="3"/>
  <c r="BN35" i="3"/>
  <c r="BP35" i="3"/>
  <c r="BL36" i="3"/>
  <c r="BM36" i="3"/>
  <c r="BN36" i="3"/>
  <c r="BP36" i="3"/>
  <c r="BL37" i="3"/>
  <c r="BM37" i="3"/>
  <c r="BN37" i="3"/>
  <c r="BP37" i="3"/>
  <c r="BL38" i="3"/>
  <c r="BM38" i="3"/>
  <c r="BN38" i="3"/>
  <c r="BP38" i="3"/>
  <c r="BL39" i="3"/>
  <c r="BM39" i="3"/>
  <c r="BN39" i="3"/>
  <c r="BP39" i="3"/>
  <c r="BL40" i="3"/>
  <c r="BM40" i="3"/>
  <c r="BN40" i="3"/>
  <c r="BP40" i="3"/>
  <c r="BL41" i="3"/>
  <c r="BM41" i="3"/>
  <c r="BN41" i="3"/>
  <c r="BP41" i="3"/>
  <c r="BL42" i="3"/>
  <c r="BM42" i="3"/>
  <c r="BN42" i="3"/>
  <c r="BP42" i="3"/>
  <c r="BL43" i="3"/>
  <c r="BM43" i="3"/>
  <c r="BN43" i="3"/>
  <c r="BP43" i="3"/>
  <c r="BL44" i="3"/>
  <c r="BM44" i="3"/>
  <c r="BN44" i="3"/>
  <c r="BP44" i="3"/>
  <c r="BL45" i="3"/>
  <c r="BM45" i="3"/>
  <c r="BN45" i="3"/>
  <c r="BP45" i="3"/>
  <c r="BL46" i="3"/>
  <c r="BM46" i="3"/>
  <c r="BN46" i="3"/>
  <c r="BP46" i="3"/>
  <c r="BL47" i="3"/>
  <c r="BM47" i="3"/>
  <c r="BN47" i="3"/>
  <c r="BP47" i="3"/>
  <c r="BL48" i="3"/>
  <c r="BM48" i="3"/>
  <c r="BN48" i="3"/>
  <c r="BP48" i="3"/>
  <c r="BL49" i="3"/>
  <c r="BM49" i="3"/>
  <c r="BN49" i="3"/>
  <c r="BP49" i="3"/>
  <c r="BL50" i="3"/>
  <c r="BM50" i="3"/>
  <c r="BN50" i="3"/>
  <c r="BP50" i="3"/>
  <c r="BL51" i="3"/>
  <c r="BM51" i="3"/>
  <c r="BN51" i="3"/>
  <c r="BP51" i="3"/>
  <c r="BL52" i="3"/>
  <c r="BM52" i="3"/>
  <c r="BN52" i="3"/>
  <c r="BP52" i="3"/>
  <c r="BL53" i="3"/>
  <c r="BM53" i="3"/>
  <c r="BN53" i="3"/>
  <c r="BP53" i="3"/>
  <c r="BL54" i="3"/>
  <c r="BM54" i="3"/>
  <c r="BN54" i="3"/>
  <c r="BP54" i="3"/>
  <c r="BL55" i="3"/>
  <c r="BM55" i="3"/>
  <c r="BN55" i="3"/>
  <c r="BP55" i="3"/>
  <c r="BL56" i="3"/>
  <c r="BM56" i="3"/>
  <c r="BN56" i="3"/>
  <c r="BP56" i="3"/>
  <c r="BL57" i="3"/>
  <c r="BM57" i="3"/>
  <c r="BN57" i="3"/>
  <c r="BP57" i="3"/>
  <c r="BL58" i="3"/>
  <c r="BM58" i="3"/>
  <c r="BN58" i="3"/>
  <c r="BP58" i="3"/>
  <c r="BL59" i="3"/>
  <c r="BM59" i="3"/>
  <c r="BN59" i="3"/>
  <c r="BP59" i="3"/>
  <c r="BL60" i="3"/>
  <c r="BM60" i="3"/>
  <c r="BN60" i="3"/>
  <c r="BP60" i="3"/>
  <c r="BL61" i="3"/>
  <c r="BM61" i="3"/>
  <c r="BN61" i="3"/>
  <c r="BP61" i="3"/>
  <c r="BL62" i="3"/>
  <c r="BM62" i="3"/>
  <c r="BN62" i="3"/>
  <c r="BP62" i="3"/>
  <c r="BL63" i="3"/>
  <c r="BM63" i="3"/>
  <c r="BN63" i="3"/>
  <c r="BP63" i="3"/>
  <c r="BL64" i="3"/>
  <c r="BM64" i="3"/>
  <c r="BN64" i="3"/>
  <c r="BP64" i="3"/>
  <c r="BL65" i="3"/>
  <c r="BM65" i="3"/>
  <c r="BN65" i="3"/>
  <c r="BP65" i="3"/>
  <c r="BL66" i="3"/>
  <c r="BM66" i="3"/>
  <c r="BN66" i="3"/>
  <c r="BP66" i="3"/>
  <c r="BL67" i="3"/>
  <c r="BM67" i="3"/>
  <c r="BN67" i="3"/>
  <c r="BP67" i="3"/>
  <c r="BL68" i="3"/>
  <c r="BM68" i="3"/>
  <c r="BN68" i="3"/>
  <c r="BP68" i="3"/>
  <c r="BL69" i="3"/>
  <c r="BM69" i="3"/>
  <c r="BN69" i="3"/>
  <c r="BP69" i="3"/>
  <c r="BL70" i="3"/>
  <c r="BM70" i="3"/>
  <c r="BN70" i="3"/>
  <c r="BP70" i="3"/>
  <c r="BL71" i="3"/>
  <c r="BM71" i="3"/>
  <c r="BN71" i="3"/>
  <c r="BP71" i="3"/>
  <c r="BL72" i="3"/>
  <c r="BM72" i="3"/>
  <c r="BN72" i="3"/>
  <c r="BP72" i="3"/>
  <c r="BL73" i="3"/>
  <c r="BM73" i="3"/>
  <c r="BN73" i="3"/>
  <c r="BP73" i="3"/>
  <c r="BL74" i="3"/>
  <c r="BM74" i="3"/>
  <c r="BN74" i="3"/>
  <c r="BP74" i="3"/>
  <c r="BL75" i="3"/>
  <c r="BM75" i="3"/>
  <c r="BN75" i="3"/>
  <c r="BP75" i="3"/>
  <c r="BL76" i="3"/>
  <c r="BM76" i="3"/>
  <c r="BN76" i="3"/>
  <c r="BP76" i="3"/>
  <c r="BL77" i="3"/>
  <c r="BM77" i="3"/>
  <c r="BN77" i="3"/>
  <c r="BP77" i="3"/>
  <c r="BL78" i="3"/>
  <c r="BM78" i="3"/>
  <c r="BN78" i="3"/>
  <c r="BP78" i="3"/>
  <c r="BL79" i="3"/>
  <c r="BM79" i="3"/>
  <c r="BN79" i="3"/>
  <c r="BP79" i="3"/>
  <c r="BL80" i="3"/>
  <c r="BM80" i="3"/>
  <c r="BN80" i="3"/>
  <c r="BP80" i="3"/>
  <c r="BL81" i="3"/>
  <c r="BM81" i="3"/>
  <c r="BN81" i="3"/>
  <c r="BP81" i="3"/>
  <c r="BL82" i="3"/>
  <c r="BM82" i="3"/>
  <c r="BN82" i="3"/>
  <c r="BP82" i="3"/>
  <c r="BL83" i="3"/>
  <c r="BM83" i="3"/>
  <c r="BN83" i="3"/>
  <c r="BP83" i="3"/>
  <c r="BL84" i="3"/>
  <c r="BM84" i="3"/>
  <c r="BN84" i="3"/>
  <c r="BP84" i="3"/>
  <c r="BL85" i="3"/>
  <c r="BM85" i="3"/>
  <c r="BN85" i="3"/>
  <c r="BP85" i="3"/>
  <c r="BL86" i="3"/>
  <c r="BM86" i="3"/>
  <c r="BN86" i="3"/>
  <c r="BP86" i="3"/>
  <c r="BL87" i="3"/>
  <c r="BM87" i="3"/>
  <c r="BN87" i="3"/>
  <c r="BP87" i="3"/>
  <c r="BL88" i="3"/>
  <c r="BM88" i="3"/>
  <c r="BN88" i="3"/>
  <c r="BP88" i="3"/>
  <c r="BL89" i="3"/>
  <c r="BM89" i="3"/>
  <c r="BN89" i="3"/>
  <c r="BP89" i="3"/>
  <c r="BL90" i="3"/>
  <c r="BM90" i="3"/>
  <c r="BN90" i="3"/>
  <c r="BP90" i="3"/>
  <c r="BL91" i="3"/>
  <c r="BM91" i="3"/>
  <c r="BN91" i="3"/>
  <c r="BP91" i="3"/>
  <c r="BL92" i="3"/>
  <c r="BM92" i="3"/>
  <c r="BN92" i="3"/>
  <c r="BP92" i="3"/>
  <c r="BL93" i="3"/>
  <c r="BM93" i="3"/>
  <c r="BN93" i="3"/>
  <c r="BP93" i="3"/>
  <c r="BL94" i="3"/>
  <c r="BM94" i="3"/>
  <c r="BN94" i="3"/>
  <c r="BP94" i="3"/>
  <c r="BL95" i="3"/>
  <c r="BM95" i="3"/>
  <c r="BN95" i="3"/>
  <c r="BP95" i="3"/>
  <c r="BL96" i="3"/>
  <c r="BM96" i="3"/>
  <c r="BN96" i="3"/>
  <c r="BP96" i="3"/>
  <c r="BL97" i="3"/>
  <c r="BM97" i="3"/>
  <c r="BN97" i="3"/>
  <c r="BP97" i="3"/>
  <c r="BL98" i="3"/>
  <c r="BM98" i="3"/>
  <c r="BN98" i="3"/>
  <c r="BP98" i="3"/>
  <c r="BL99" i="3"/>
  <c r="BM99" i="3"/>
  <c r="BN99" i="3"/>
  <c r="BP99" i="3"/>
  <c r="BL100" i="3"/>
  <c r="BM100" i="3"/>
  <c r="BN100" i="3"/>
  <c r="BP100" i="3"/>
  <c r="BL101" i="3"/>
  <c r="BM101" i="3"/>
  <c r="BN101" i="3"/>
  <c r="BP101" i="3"/>
  <c r="BL102" i="3"/>
  <c r="BM102" i="3"/>
  <c r="BN102" i="3"/>
  <c r="BP102" i="3"/>
  <c r="BL103" i="3"/>
  <c r="BM103" i="3"/>
  <c r="BN103" i="3"/>
  <c r="BP103" i="3"/>
  <c r="BL104" i="3"/>
  <c r="BM104" i="3"/>
  <c r="BN104" i="3"/>
  <c r="BP104" i="3"/>
  <c r="BL105" i="3"/>
  <c r="BM105" i="3"/>
  <c r="BN105" i="3"/>
  <c r="BP105" i="3"/>
  <c r="BL106" i="3"/>
  <c r="BM106" i="3"/>
  <c r="BN106" i="3"/>
  <c r="BP106" i="3"/>
  <c r="BL107" i="3"/>
  <c r="BM107" i="3"/>
  <c r="BN107" i="3"/>
  <c r="BP107" i="3"/>
  <c r="BL108" i="3"/>
  <c r="BM108" i="3"/>
  <c r="BN108" i="3"/>
  <c r="BP108" i="3"/>
  <c r="BL109" i="3"/>
  <c r="BM109" i="3"/>
  <c r="BN109" i="3"/>
  <c r="BP109" i="3"/>
  <c r="BL110" i="3"/>
  <c r="BM110" i="3"/>
  <c r="BN110" i="3"/>
  <c r="BP110" i="3"/>
  <c r="BL111" i="3"/>
  <c r="BM111" i="3"/>
  <c r="BN111" i="3"/>
  <c r="BP111" i="3"/>
  <c r="BL112" i="3"/>
  <c r="BM112" i="3"/>
  <c r="BN112" i="3"/>
  <c r="BP112" i="3"/>
  <c r="BL113" i="3"/>
  <c r="BM113" i="3"/>
  <c r="BN113" i="3"/>
  <c r="BP113" i="3"/>
  <c r="BL114" i="3"/>
  <c r="BM114" i="3"/>
  <c r="BN114" i="3"/>
  <c r="BP114" i="3"/>
  <c r="BL115" i="3"/>
  <c r="BM115" i="3"/>
  <c r="BN115" i="3"/>
  <c r="BP115" i="3"/>
  <c r="BL116" i="3"/>
  <c r="BM116" i="3"/>
  <c r="BN116" i="3"/>
  <c r="BP116" i="3"/>
  <c r="BL117" i="3"/>
  <c r="BM117" i="3"/>
  <c r="BN117" i="3"/>
  <c r="BP117" i="3"/>
  <c r="BL118" i="3"/>
  <c r="BM118" i="3"/>
  <c r="BN118" i="3"/>
  <c r="BP118" i="3"/>
  <c r="BL119" i="3"/>
  <c r="BM119" i="3"/>
  <c r="BN119" i="3"/>
  <c r="BP119" i="3"/>
  <c r="BL120" i="3"/>
  <c r="BM120" i="3"/>
  <c r="BN120" i="3"/>
  <c r="BP120" i="3"/>
  <c r="BL121" i="3"/>
  <c r="BM121" i="3"/>
  <c r="BN121" i="3"/>
  <c r="BP121" i="3"/>
  <c r="BL122" i="3"/>
  <c r="BM122" i="3"/>
  <c r="BN122" i="3"/>
  <c r="BP122" i="3"/>
  <c r="BL123" i="3"/>
  <c r="BM123" i="3"/>
  <c r="BN123" i="3"/>
  <c r="BP123" i="3"/>
  <c r="BL124" i="3"/>
  <c r="BM124" i="3"/>
  <c r="BN124" i="3"/>
  <c r="BP124" i="3"/>
  <c r="BL125" i="3"/>
  <c r="BM125" i="3"/>
  <c r="BN125" i="3"/>
  <c r="BP125" i="3"/>
  <c r="BL126" i="3"/>
  <c r="BM126" i="3"/>
  <c r="BN126" i="3"/>
  <c r="BP126" i="3"/>
  <c r="BL127" i="3"/>
  <c r="BM127" i="3"/>
  <c r="BN127" i="3"/>
  <c r="BP127" i="3"/>
  <c r="BL128" i="3"/>
  <c r="BM128" i="3"/>
  <c r="BN128" i="3"/>
  <c r="BP128" i="3"/>
  <c r="BL129" i="3"/>
  <c r="BM129" i="3"/>
  <c r="BN129" i="3"/>
  <c r="BP129" i="3"/>
  <c r="BL130" i="3"/>
  <c r="BM130" i="3"/>
  <c r="BN130" i="3"/>
  <c r="BP130" i="3"/>
  <c r="BL131" i="3"/>
  <c r="BM131" i="3"/>
  <c r="BN131" i="3"/>
  <c r="BP131" i="3"/>
  <c r="BL132" i="3"/>
  <c r="BM132" i="3"/>
  <c r="BN132" i="3"/>
  <c r="BP132" i="3"/>
  <c r="BL133" i="3"/>
  <c r="BM133" i="3"/>
  <c r="BN133" i="3"/>
  <c r="BP133" i="3"/>
  <c r="BL134" i="3"/>
  <c r="BM134" i="3"/>
  <c r="BN134" i="3"/>
  <c r="BP134" i="3"/>
  <c r="BL135" i="3"/>
  <c r="BM135" i="3"/>
  <c r="BN135" i="3"/>
  <c r="BP135" i="3"/>
  <c r="BL136" i="3"/>
  <c r="BM136" i="3"/>
  <c r="BN136" i="3"/>
  <c r="BP136" i="3"/>
  <c r="BL137" i="3"/>
  <c r="BM137" i="3"/>
  <c r="BN137" i="3"/>
  <c r="BP137" i="3"/>
  <c r="BL138" i="3"/>
  <c r="BM138" i="3"/>
  <c r="BN138" i="3"/>
  <c r="BP138" i="3"/>
  <c r="BL139" i="3"/>
  <c r="BM139" i="3"/>
  <c r="BN139" i="3"/>
  <c r="BP139" i="3"/>
  <c r="BL140" i="3"/>
  <c r="BM140" i="3"/>
  <c r="BN140" i="3"/>
  <c r="BP140" i="3"/>
  <c r="BL141" i="3"/>
  <c r="BM141" i="3"/>
  <c r="BN141" i="3"/>
  <c r="BP141" i="3"/>
  <c r="BL142" i="3"/>
  <c r="BM142" i="3"/>
  <c r="BN142" i="3"/>
  <c r="BP142" i="3"/>
  <c r="BL143" i="3"/>
  <c r="BM143" i="3"/>
  <c r="BN143" i="3"/>
  <c r="BP143" i="3"/>
  <c r="BL144" i="3"/>
  <c r="BM144" i="3"/>
  <c r="BN144" i="3"/>
  <c r="BP144" i="3"/>
  <c r="BL145" i="3"/>
  <c r="BM145" i="3"/>
  <c r="BN145" i="3"/>
  <c r="BP145" i="3"/>
  <c r="BL146" i="3"/>
  <c r="BM146" i="3"/>
  <c r="BN146" i="3"/>
  <c r="BP146" i="3"/>
  <c r="BL147" i="3"/>
  <c r="BM147" i="3"/>
  <c r="BN147" i="3"/>
  <c r="BP147" i="3"/>
  <c r="BL148" i="3"/>
  <c r="BM148" i="3"/>
  <c r="BN148" i="3"/>
  <c r="BP148" i="3"/>
  <c r="BL149" i="3"/>
  <c r="BM149" i="3"/>
  <c r="BN149" i="3"/>
  <c r="BP149" i="3"/>
  <c r="BL150" i="3"/>
  <c r="BM150" i="3"/>
  <c r="BN150" i="3"/>
  <c r="BP150" i="3"/>
  <c r="BL151" i="3"/>
  <c r="BM151" i="3"/>
  <c r="BN151" i="3"/>
  <c r="BP151" i="3"/>
  <c r="BL152" i="3"/>
  <c r="BM152" i="3"/>
  <c r="BN152" i="3"/>
  <c r="BP152" i="3"/>
  <c r="BL153" i="3"/>
  <c r="BM153" i="3"/>
  <c r="BN153" i="3"/>
  <c r="BP153" i="3"/>
  <c r="BL154" i="3"/>
  <c r="BM154" i="3"/>
  <c r="BN154" i="3"/>
  <c r="BP154" i="3"/>
  <c r="BL155" i="3"/>
  <c r="BM155" i="3"/>
  <c r="BN155" i="3"/>
  <c r="BP155" i="3"/>
  <c r="BL156" i="3"/>
  <c r="BM156" i="3"/>
  <c r="BN156" i="3"/>
  <c r="BP156" i="3"/>
  <c r="BL157" i="3"/>
  <c r="BM157" i="3"/>
  <c r="BN157" i="3"/>
  <c r="BP157" i="3"/>
  <c r="BL158" i="3"/>
  <c r="BM158" i="3"/>
  <c r="BN158" i="3"/>
  <c r="BP158" i="3"/>
  <c r="BL159" i="3"/>
  <c r="BM159" i="3"/>
  <c r="BN159" i="3"/>
  <c r="BP159" i="3"/>
  <c r="BL160" i="3"/>
  <c r="BM160" i="3"/>
  <c r="BN160" i="3"/>
  <c r="BP160" i="3"/>
  <c r="BL161" i="3"/>
  <c r="BM161" i="3"/>
  <c r="BN161" i="3"/>
  <c r="BP161" i="3"/>
  <c r="BL162" i="3"/>
  <c r="BM162" i="3"/>
  <c r="BN162" i="3"/>
  <c r="BP162" i="3"/>
  <c r="BL163" i="3"/>
  <c r="BM163" i="3"/>
  <c r="BN163" i="3"/>
  <c r="BP163" i="3"/>
  <c r="BL164" i="3"/>
  <c r="BM164" i="3"/>
  <c r="BN164" i="3"/>
  <c r="BP164" i="3"/>
  <c r="BL165" i="3"/>
  <c r="BM165" i="3"/>
  <c r="BN165" i="3"/>
  <c r="BP165" i="3"/>
  <c r="BL166" i="3"/>
  <c r="BM166" i="3"/>
  <c r="BN166" i="3"/>
  <c r="BP166" i="3"/>
  <c r="BL167" i="3"/>
  <c r="BM167" i="3"/>
  <c r="BN167" i="3"/>
  <c r="BP167" i="3"/>
  <c r="BL168" i="3"/>
  <c r="BM168" i="3"/>
  <c r="BN168" i="3"/>
  <c r="BP168" i="3"/>
  <c r="BL169" i="3"/>
  <c r="BM169" i="3"/>
  <c r="BN169" i="3"/>
  <c r="BP169" i="3"/>
  <c r="BL170" i="3"/>
  <c r="BM170" i="3"/>
  <c r="BN170" i="3"/>
  <c r="BP170" i="3"/>
  <c r="BL171" i="3"/>
  <c r="BM171" i="3"/>
  <c r="BN171" i="3"/>
  <c r="BP171" i="3"/>
  <c r="BL172" i="3"/>
  <c r="BM172" i="3"/>
  <c r="BN172" i="3"/>
  <c r="BP172" i="3"/>
  <c r="BL173" i="3"/>
  <c r="BM173" i="3"/>
  <c r="BN173" i="3"/>
  <c r="BP173" i="3"/>
  <c r="BL174" i="3"/>
  <c r="BM174" i="3"/>
  <c r="BN174" i="3"/>
  <c r="BP174" i="3"/>
  <c r="BL175" i="3"/>
  <c r="BM175" i="3"/>
  <c r="BN175" i="3"/>
  <c r="BP175" i="3"/>
  <c r="BL176" i="3"/>
  <c r="BM176" i="3"/>
  <c r="BN176" i="3"/>
  <c r="BP176" i="3"/>
  <c r="BL177" i="3"/>
  <c r="BM177" i="3"/>
  <c r="BN177" i="3"/>
  <c r="BP177" i="3"/>
  <c r="BL178" i="3"/>
  <c r="BM178" i="3"/>
  <c r="BN178" i="3"/>
  <c r="BP178" i="3"/>
  <c r="BL179" i="3"/>
  <c r="BM179" i="3"/>
  <c r="BN179" i="3"/>
  <c r="BP179" i="3"/>
  <c r="BL180" i="3"/>
  <c r="BM180" i="3"/>
  <c r="BN180" i="3"/>
  <c r="BP180" i="3"/>
  <c r="BL181" i="3"/>
  <c r="BM181" i="3"/>
  <c r="BN181" i="3"/>
  <c r="BP181" i="3"/>
  <c r="BL182" i="3"/>
  <c r="BM182" i="3"/>
  <c r="BN182" i="3"/>
  <c r="BP182" i="3"/>
  <c r="BL183" i="3"/>
  <c r="BM183" i="3"/>
  <c r="BN183" i="3"/>
  <c r="BP183" i="3"/>
  <c r="BL184" i="3"/>
  <c r="BM184" i="3"/>
  <c r="BN184" i="3"/>
  <c r="BP184" i="3"/>
  <c r="BL185" i="3"/>
  <c r="BM185" i="3"/>
  <c r="BN185" i="3"/>
  <c r="BP185" i="3"/>
  <c r="BL186" i="3"/>
  <c r="BM186" i="3"/>
  <c r="BN186" i="3"/>
  <c r="BP186" i="3"/>
  <c r="BL187" i="3"/>
  <c r="BM187" i="3"/>
  <c r="BN187" i="3"/>
  <c r="BP187" i="3"/>
  <c r="BL188" i="3"/>
  <c r="BM188" i="3"/>
  <c r="BN188" i="3"/>
  <c r="BP188" i="3"/>
  <c r="BL189" i="3"/>
  <c r="BM189" i="3"/>
  <c r="BN189" i="3"/>
  <c r="BP189" i="3"/>
  <c r="BL190" i="3"/>
  <c r="BM190" i="3"/>
  <c r="BN190" i="3"/>
  <c r="BP190" i="3"/>
  <c r="BL191" i="3"/>
  <c r="BM191" i="3"/>
  <c r="BN191" i="3"/>
  <c r="BP191" i="3"/>
  <c r="BL192" i="3"/>
  <c r="BM192" i="3"/>
  <c r="BN192" i="3"/>
  <c r="BP192" i="3"/>
  <c r="BL193" i="3"/>
  <c r="BM193" i="3"/>
  <c r="BN193" i="3"/>
  <c r="BP193" i="3"/>
  <c r="BL194" i="3"/>
  <c r="BM194" i="3"/>
  <c r="BN194" i="3"/>
  <c r="BP194" i="3"/>
  <c r="BL195" i="3"/>
  <c r="BM195" i="3"/>
  <c r="BN195" i="3"/>
  <c r="BP195" i="3"/>
  <c r="BL196" i="3"/>
  <c r="BM196" i="3"/>
  <c r="BN196" i="3"/>
  <c r="BP196" i="3"/>
  <c r="BL197" i="3"/>
  <c r="BM197" i="3"/>
  <c r="BN197" i="3"/>
  <c r="BP197" i="3"/>
  <c r="BL198" i="3"/>
  <c r="BM198" i="3"/>
  <c r="BN198" i="3"/>
  <c r="BP198" i="3"/>
  <c r="BL199" i="3"/>
  <c r="BM199" i="3"/>
  <c r="BN199" i="3"/>
  <c r="BP199" i="3"/>
  <c r="BL200" i="3"/>
  <c r="BM200" i="3"/>
  <c r="BN200" i="3"/>
  <c r="BP200" i="3"/>
  <c r="BL201" i="3"/>
  <c r="BM201" i="3"/>
  <c r="BN201" i="3"/>
  <c r="BP201" i="3"/>
  <c r="BL202" i="3"/>
  <c r="BM202" i="3"/>
  <c r="BN202" i="3"/>
  <c r="BP202" i="3"/>
  <c r="BL203" i="3"/>
  <c r="BM203" i="3"/>
  <c r="BN203" i="3"/>
  <c r="BP203" i="3"/>
  <c r="BL204" i="3"/>
  <c r="BM204" i="3"/>
  <c r="BN204" i="3"/>
  <c r="BP204" i="3"/>
  <c r="BL205" i="3"/>
  <c r="BM205" i="3"/>
  <c r="BN205" i="3"/>
  <c r="BP205" i="3"/>
  <c r="BL206" i="3"/>
  <c r="BM206" i="3"/>
  <c r="BN206" i="3"/>
  <c r="BP206" i="3"/>
  <c r="BL207" i="3"/>
  <c r="BM207" i="3"/>
  <c r="BN207" i="3"/>
  <c r="BP207" i="3"/>
  <c r="BL208" i="3"/>
  <c r="BM208" i="3"/>
  <c r="BN208" i="3"/>
  <c r="BP208" i="3"/>
  <c r="BL209" i="3"/>
  <c r="BM209" i="3"/>
  <c r="BN209" i="3"/>
  <c r="BP209" i="3"/>
  <c r="BL210" i="3"/>
  <c r="BM210" i="3"/>
  <c r="BN210" i="3"/>
  <c r="BP210" i="3"/>
  <c r="BL211" i="3"/>
  <c r="BM211" i="3"/>
  <c r="BN211" i="3"/>
  <c r="BP211" i="3"/>
  <c r="BL212" i="3"/>
  <c r="BM212" i="3"/>
  <c r="BN212" i="3"/>
  <c r="BP212" i="3"/>
  <c r="BL213" i="3"/>
  <c r="BM213" i="3"/>
  <c r="BN213" i="3"/>
  <c r="BP213" i="3"/>
  <c r="BL214" i="3"/>
  <c r="BM214" i="3"/>
  <c r="BN214" i="3"/>
  <c r="BP214" i="3"/>
  <c r="BL215" i="3"/>
  <c r="BM215" i="3"/>
  <c r="BN215" i="3"/>
  <c r="BP215" i="3"/>
  <c r="BL216" i="3"/>
  <c r="BM216" i="3"/>
  <c r="BN216" i="3"/>
  <c r="BP216" i="3"/>
  <c r="BL217" i="3"/>
  <c r="BM217" i="3"/>
  <c r="BN217" i="3"/>
  <c r="BP217" i="3"/>
  <c r="BL218" i="3"/>
  <c r="BM218" i="3"/>
  <c r="BN218" i="3"/>
  <c r="BP218" i="3"/>
  <c r="BL219" i="3"/>
  <c r="BM219" i="3"/>
  <c r="BN219" i="3"/>
  <c r="BP219" i="3"/>
  <c r="BL220" i="3"/>
  <c r="BM220" i="3"/>
  <c r="BN220" i="3"/>
  <c r="BP220" i="3"/>
  <c r="BL221" i="3"/>
  <c r="BM221" i="3"/>
  <c r="BN221" i="3"/>
  <c r="BP221" i="3"/>
  <c r="BL222" i="3"/>
  <c r="BM222" i="3"/>
  <c r="BN222" i="3"/>
  <c r="BP222" i="3"/>
  <c r="BL223" i="3"/>
  <c r="BM223" i="3"/>
  <c r="BN223" i="3"/>
  <c r="BP223" i="3"/>
  <c r="BL224" i="3"/>
  <c r="BM224" i="3"/>
  <c r="BN224" i="3"/>
  <c r="BP224" i="3"/>
  <c r="BL225" i="3"/>
  <c r="BM225" i="3"/>
  <c r="BN225" i="3"/>
  <c r="BP225" i="3"/>
  <c r="BL226" i="3"/>
  <c r="BM226" i="3"/>
  <c r="BN226" i="3"/>
  <c r="BP226" i="3"/>
  <c r="BL227" i="3"/>
  <c r="BM227" i="3"/>
  <c r="BN227" i="3"/>
  <c r="BP227" i="3"/>
  <c r="BL228" i="3"/>
  <c r="BM228" i="3"/>
  <c r="BN228" i="3"/>
  <c r="BP228" i="3"/>
  <c r="BL229" i="3"/>
  <c r="BM229" i="3"/>
  <c r="BN229" i="3"/>
  <c r="BP229" i="3"/>
  <c r="BL230" i="3"/>
  <c r="BM230" i="3"/>
  <c r="BN230" i="3"/>
  <c r="BP230" i="3"/>
  <c r="BL231" i="3"/>
  <c r="BM231" i="3"/>
  <c r="BN231" i="3"/>
  <c r="BP231" i="3"/>
  <c r="BL232" i="3"/>
  <c r="BM232" i="3"/>
  <c r="BN232" i="3"/>
  <c r="BP232" i="3"/>
  <c r="BL233" i="3"/>
  <c r="BM233" i="3"/>
  <c r="BN233" i="3"/>
  <c r="BP233" i="3"/>
  <c r="BL234" i="3"/>
  <c r="BM234" i="3"/>
  <c r="BN234" i="3"/>
  <c r="BP234" i="3"/>
  <c r="BL235" i="3"/>
  <c r="BM235" i="3"/>
  <c r="BN235" i="3"/>
  <c r="BP235" i="3"/>
  <c r="BL236" i="3"/>
  <c r="BM236" i="3"/>
  <c r="BN236" i="3"/>
  <c r="BP236" i="3"/>
  <c r="BL237" i="3"/>
  <c r="BM237" i="3"/>
  <c r="BN237" i="3"/>
  <c r="BP237" i="3"/>
  <c r="BL238" i="3"/>
  <c r="BM238" i="3"/>
  <c r="BN238" i="3"/>
  <c r="BP238" i="3"/>
  <c r="BL239" i="3"/>
  <c r="BM239" i="3"/>
  <c r="BN239" i="3"/>
  <c r="BP239" i="3"/>
  <c r="BL240" i="3"/>
  <c r="BM240" i="3"/>
  <c r="BN240" i="3"/>
  <c r="BP240" i="3"/>
  <c r="BL241" i="3"/>
  <c r="BM241" i="3"/>
  <c r="BN241" i="3"/>
  <c r="BP241" i="3"/>
  <c r="BL242" i="3"/>
  <c r="BM242" i="3"/>
  <c r="BN242" i="3"/>
  <c r="BP242" i="3"/>
  <c r="BL243" i="3"/>
  <c r="BM243" i="3"/>
  <c r="BN243" i="3"/>
  <c r="BP243" i="3"/>
  <c r="BL244" i="3"/>
  <c r="BM244" i="3"/>
  <c r="BN244" i="3"/>
  <c r="BP244" i="3"/>
  <c r="BL245" i="3"/>
  <c r="BM245" i="3"/>
  <c r="BN245" i="3"/>
  <c r="BP245" i="3"/>
  <c r="BL246" i="3"/>
  <c r="BM246" i="3"/>
  <c r="BN246" i="3"/>
  <c r="BP246" i="3"/>
  <c r="BL247" i="3"/>
  <c r="BM247" i="3"/>
  <c r="BN247" i="3"/>
  <c r="BP247" i="3"/>
  <c r="BL248" i="3"/>
  <c r="BM248" i="3"/>
  <c r="BN248" i="3"/>
  <c r="BP248" i="3"/>
  <c r="BL249" i="3"/>
  <c r="BM249" i="3"/>
  <c r="BN249" i="3"/>
  <c r="BP249" i="3"/>
  <c r="BL250" i="3"/>
  <c r="BM250" i="3"/>
  <c r="BN250" i="3"/>
  <c r="BP250" i="3"/>
  <c r="BL251" i="3"/>
  <c r="BM251" i="3"/>
  <c r="BN251" i="3"/>
  <c r="BP251" i="3"/>
  <c r="BL252" i="3"/>
  <c r="BM252" i="3"/>
  <c r="BN252" i="3"/>
  <c r="BP252" i="3"/>
  <c r="BL253" i="3"/>
  <c r="BM253" i="3"/>
  <c r="BN253" i="3"/>
  <c r="BP253" i="3"/>
  <c r="BL254" i="3"/>
  <c r="BM254" i="3"/>
  <c r="BN254" i="3"/>
  <c r="BP254" i="3"/>
  <c r="BL255" i="3"/>
  <c r="BM255" i="3"/>
  <c r="BN255" i="3"/>
  <c r="BP255" i="3"/>
  <c r="BL256" i="3"/>
  <c r="BM256" i="3"/>
  <c r="BN256" i="3"/>
  <c r="BP256" i="3"/>
  <c r="BL257" i="3"/>
  <c r="BM257" i="3"/>
  <c r="BN257" i="3"/>
  <c r="BP257" i="3"/>
  <c r="BL258" i="3"/>
  <c r="BM258" i="3"/>
  <c r="BN258" i="3"/>
  <c r="BP258" i="3"/>
  <c r="BL259" i="3"/>
  <c r="BM259" i="3"/>
  <c r="BN259" i="3"/>
  <c r="BP259" i="3"/>
  <c r="BL260" i="3"/>
  <c r="BM260" i="3"/>
  <c r="BN260" i="3"/>
  <c r="BP260" i="3"/>
  <c r="BL261" i="3"/>
  <c r="BM261" i="3"/>
  <c r="BN261" i="3"/>
  <c r="BP261" i="3"/>
  <c r="BL262" i="3"/>
  <c r="BM262" i="3"/>
  <c r="BN262" i="3"/>
  <c r="BP262" i="3"/>
  <c r="BL263" i="3"/>
  <c r="BM263" i="3"/>
  <c r="BN263" i="3"/>
  <c r="BP263" i="3"/>
  <c r="BL264" i="3"/>
  <c r="BM264" i="3"/>
  <c r="BN264" i="3"/>
  <c r="BP264" i="3"/>
  <c r="BL265" i="3"/>
  <c r="BM265" i="3"/>
  <c r="BN265" i="3"/>
  <c r="BP265" i="3"/>
  <c r="BL266" i="3"/>
  <c r="BM266" i="3"/>
  <c r="BN266" i="3"/>
  <c r="BP266" i="3"/>
  <c r="BL267" i="3"/>
  <c r="BM267" i="3"/>
  <c r="BN267" i="3"/>
  <c r="BP267" i="3"/>
  <c r="BL268" i="3"/>
  <c r="BM268" i="3"/>
  <c r="BN268" i="3"/>
  <c r="BP268" i="3"/>
  <c r="BL269" i="3"/>
  <c r="BM269" i="3"/>
  <c r="BN269" i="3"/>
  <c r="BP269" i="3"/>
  <c r="BL270" i="3"/>
  <c r="BM270" i="3"/>
  <c r="BN270" i="3"/>
  <c r="BP270" i="3"/>
  <c r="BL271" i="3"/>
  <c r="BM271" i="3"/>
  <c r="BN271" i="3"/>
  <c r="BP271" i="3"/>
  <c r="BL272" i="3"/>
  <c r="BM272" i="3"/>
  <c r="BN272" i="3"/>
  <c r="BP272" i="3"/>
  <c r="BL273" i="3"/>
  <c r="BM273" i="3"/>
  <c r="BN273" i="3"/>
  <c r="BP273" i="3"/>
  <c r="BL274" i="3"/>
  <c r="BM274" i="3"/>
  <c r="BN274" i="3"/>
  <c r="BP274" i="3"/>
  <c r="BL275" i="3"/>
  <c r="BM275" i="3"/>
  <c r="BN275" i="3"/>
  <c r="BP275" i="3"/>
  <c r="BL276" i="3"/>
  <c r="BM276" i="3"/>
  <c r="BN276" i="3"/>
  <c r="BP276" i="3"/>
  <c r="BL277" i="3"/>
  <c r="BM277" i="3"/>
  <c r="BN277" i="3"/>
  <c r="BP277" i="3"/>
  <c r="BL278" i="3"/>
  <c r="BM278" i="3"/>
  <c r="BN278" i="3"/>
  <c r="BP278" i="3"/>
  <c r="BL279" i="3"/>
  <c r="BM279" i="3"/>
  <c r="BN279" i="3"/>
  <c r="BP279" i="3"/>
  <c r="BL280" i="3"/>
  <c r="BM280" i="3"/>
  <c r="BN280" i="3"/>
  <c r="BP280" i="3"/>
  <c r="BL281" i="3"/>
  <c r="BM281" i="3"/>
  <c r="BN281" i="3"/>
  <c r="BP281" i="3"/>
  <c r="BL282" i="3"/>
  <c r="BM282" i="3"/>
  <c r="BN282" i="3"/>
  <c r="BP282" i="3"/>
  <c r="BL283" i="3"/>
  <c r="BM283" i="3"/>
  <c r="BN283" i="3"/>
  <c r="BP283" i="3"/>
  <c r="BL284" i="3"/>
  <c r="BM284" i="3"/>
  <c r="BN284" i="3"/>
  <c r="BP284" i="3"/>
  <c r="BL285" i="3"/>
  <c r="BM285" i="3"/>
  <c r="BN285" i="3"/>
  <c r="BP285" i="3"/>
  <c r="BL286" i="3"/>
  <c r="BM286" i="3"/>
  <c r="BN286" i="3"/>
  <c r="BP286" i="3"/>
  <c r="BL287" i="3"/>
  <c r="BM287" i="3"/>
  <c r="BN287" i="3"/>
  <c r="BP287" i="3"/>
  <c r="BL288" i="3"/>
  <c r="BM288" i="3"/>
  <c r="BN288" i="3"/>
  <c r="BP288" i="3"/>
  <c r="BL289" i="3"/>
  <c r="BM289" i="3"/>
  <c r="BN289" i="3"/>
  <c r="BP289" i="3"/>
  <c r="BL290" i="3"/>
  <c r="BM290" i="3"/>
  <c r="BN290" i="3"/>
  <c r="BP290" i="3"/>
  <c r="BL291" i="3"/>
  <c r="BM291" i="3"/>
  <c r="BN291" i="3"/>
  <c r="BP291" i="3"/>
  <c r="BL292" i="3"/>
  <c r="BM292" i="3"/>
  <c r="BN292" i="3"/>
  <c r="BP292" i="3"/>
  <c r="BL293" i="3"/>
  <c r="BM293" i="3"/>
  <c r="BN293" i="3"/>
  <c r="BP293" i="3"/>
  <c r="BL294" i="3"/>
  <c r="BM294" i="3"/>
  <c r="BN294" i="3"/>
  <c r="BP294" i="3"/>
  <c r="BL295" i="3"/>
  <c r="BM295" i="3"/>
  <c r="BN295" i="3"/>
  <c r="BP295" i="3"/>
  <c r="BL296" i="3"/>
  <c r="BM296" i="3"/>
  <c r="BN296" i="3"/>
  <c r="BP296" i="3"/>
  <c r="BN297" i="3"/>
  <c r="BP297" i="3"/>
  <c r="BL298" i="3"/>
  <c r="BM298" i="3"/>
  <c r="BN298" i="3"/>
  <c r="BP298" i="3"/>
  <c r="BL299" i="3"/>
  <c r="BM299" i="3"/>
  <c r="BN299" i="3"/>
  <c r="BP299" i="3"/>
  <c r="BL300" i="3"/>
  <c r="BM300" i="3"/>
  <c r="BN300" i="3"/>
  <c r="BP300" i="3"/>
  <c r="BL301" i="3"/>
  <c r="BM301" i="3"/>
  <c r="BN301" i="3"/>
  <c r="BP301" i="3"/>
  <c r="BL302" i="3"/>
  <c r="BM302" i="3"/>
  <c r="BN302" i="3"/>
  <c r="BP302" i="3"/>
  <c r="BL303" i="3"/>
  <c r="BM303" i="3"/>
  <c r="BN303" i="3"/>
  <c r="BP303" i="3"/>
  <c r="BL304" i="3"/>
  <c r="BM304" i="3"/>
  <c r="BN304" i="3"/>
  <c r="BP304" i="3"/>
  <c r="BL305" i="3"/>
  <c r="BM305" i="3"/>
  <c r="BN305" i="3"/>
  <c r="BP305" i="3"/>
  <c r="BL306" i="3"/>
  <c r="BM306" i="3"/>
  <c r="BN306" i="3"/>
  <c r="BP306" i="3"/>
  <c r="BL307" i="3"/>
  <c r="BM307" i="3"/>
  <c r="BN307" i="3"/>
  <c r="BP307" i="3"/>
  <c r="BL308" i="3"/>
  <c r="BM308" i="3"/>
  <c r="BN308" i="3"/>
  <c r="BP308" i="3"/>
  <c r="BL309" i="3"/>
  <c r="BM309" i="3"/>
  <c r="BN309" i="3"/>
  <c r="BP309" i="3"/>
  <c r="BL310" i="3"/>
  <c r="BM310" i="3"/>
  <c r="BN310" i="3"/>
  <c r="BP310" i="3"/>
  <c r="BL311" i="3"/>
  <c r="BM311" i="3"/>
  <c r="BN311" i="3"/>
  <c r="BP311" i="3"/>
  <c r="BL312" i="3"/>
  <c r="BM312" i="3"/>
  <c r="BN312" i="3"/>
  <c r="BP312" i="3"/>
  <c r="BL313" i="3"/>
  <c r="BM313" i="3"/>
  <c r="BN313" i="3"/>
  <c r="BP313" i="3"/>
  <c r="BL314" i="3"/>
  <c r="BM314" i="3"/>
  <c r="BN314" i="3"/>
  <c r="BP314" i="3"/>
  <c r="BL315" i="3"/>
  <c r="BM315" i="3"/>
  <c r="BN315" i="3"/>
  <c r="BP315" i="3"/>
  <c r="BL316" i="3"/>
  <c r="BM316" i="3"/>
  <c r="BN316" i="3"/>
  <c r="BP316" i="3"/>
  <c r="BL317" i="3"/>
  <c r="BM317" i="3"/>
  <c r="BN317" i="3"/>
  <c r="BP317" i="3"/>
  <c r="BL318" i="3"/>
  <c r="BM318" i="3"/>
  <c r="BN318" i="3"/>
  <c r="BP318" i="3"/>
  <c r="BL319" i="3"/>
  <c r="BM319" i="3"/>
  <c r="BN319" i="3"/>
  <c r="BP319" i="3"/>
  <c r="BL320" i="3"/>
  <c r="BM320" i="3"/>
  <c r="BN320" i="3"/>
  <c r="BP320" i="3"/>
  <c r="BL321" i="3"/>
  <c r="BM321" i="3"/>
  <c r="BN321" i="3"/>
  <c r="BP321" i="3"/>
  <c r="BL322" i="3"/>
  <c r="BM322" i="3"/>
  <c r="BN322" i="3"/>
  <c r="BP322" i="3"/>
  <c r="BL323" i="3"/>
  <c r="BM323" i="3"/>
  <c r="BN323" i="3"/>
  <c r="BP323" i="3"/>
  <c r="BL324" i="3"/>
  <c r="BM324" i="3"/>
  <c r="BN324" i="3"/>
  <c r="BP324" i="3"/>
  <c r="BL325" i="3"/>
  <c r="BM325" i="3"/>
  <c r="BN325" i="3"/>
  <c r="BP325" i="3"/>
  <c r="BL326" i="3"/>
  <c r="BM326" i="3"/>
  <c r="BN326" i="3"/>
  <c r="BP326" i="3"/>
  <c r="BL327" i="3"/>
  <c r="BM327" i="3"/>
  <c r="BN327" i="3"/>
  <c r="BP327" i="3"/>
  <c r="BL328" i="3"/>
  <c r="BM328" i="3"/>
  <c r="BN328" i="3"/>
  <c r="BP328" i="3"/>
  <c r="BL329" i="3"/>
  <c r="BM329" i="3"/>
  <c r="BN329" i="3"/>
  <c r="BP329" i="3"/>
  <c r="BL330" i="3"/>
  <c r="BM330" i="3"/>
  <c r="BN330" i="3"/>
  <c r="BP330" i="3"/>
  <c r="BL331" i="3"/>
  <c r="BM331" i="3"/>
  <c r="BN331" i="3"/>
  <c r="BP331" i="3"/>
  <c r="BL332" i="3"/>
  <c r="BM332" i="3"/>
  <c r="BN332" i="3"/>
  <c r="BP332" i="3"/>
  <c r="BL333" i="3"/>
  <c r="BM333" i="3"/>
  <c r="BN333" i="3"/>
  <c r="BP333" i="3"/>
  <c r="BL334" i="3"/>
  <c r="BM334" i="3"/>
  <c r="BN334" i="3"/>
  <c r="BP334" i="3"/>
  <c r="BL335" i="3"/>
  <c r="BM335" i="3"/>
  <c r="BN335" i="3"/>
  <c r="BP335" i="3"/>
  <c r="BL336" i="3"/>
  <c r="BM336" i="3"/>
  <c r="BN336" i="3"/>
  <c r="BP336" i="3"/>
  <c r="BL337" i="3"/>
  <c r="BM337" i="3"/>
  <c r="BN337" i="3"/>
  <c r="BP337" i="3"/>
  <c r="BL338" i="3"/>
  <c r="BM338" i="3"/>
  <c r="BN338" i="3"/>
  <c r="BP338" i="3"/>
  <c r="BL339" i="3"/>
  <c r="BM339" i="3"/>
  <c r="BN339" i="3"/>
  <c r="BP339" i="3"/>
  <c r="BL340" i="3"/>
  <c r="BM340" i="3"/>
  <c r="BN340" i="3"/>
  <c r="BP340" i="3"/>
  <c r="BL341" i="3"/>
  <c r="BM341" i="3"/>
  <c r="BN341" i="3"/>
  <c r="BP341" i="3"/>
  <c r="BL342" i="3"/>
  <c r="BM342" i="3"/>
  <c r="BN342" i="3"/>
  <c r="BP342" i="3"/>
  <c r="BL343" i="3"/>
  <c r="BM343" i="3"/>
  <c r="BN343" i="3"/>
  <c r="BP343" i="3"/>
  <c r="BL344" i="3"/>
  <c r="BM344" i="3"/>
  <c r="BN344" i="3"/>
  <c r="BP344" i="3"/>
  <c r="BL345" i="3"/>
  <c r="BM345" i="3"/>
  <c r="BN345" i="3"/>
  <c r="BP345" i="3"/>
  <c r="BL346" i="3"/>
  <c r="BM346" i="3"/>
  <c r="BN346" i="3"/>
  <c r="BP346" i="3"/>
  <c r="BL347" i="3"/>
  <c r="BM347" i="3"/>
  <c r="BN347" i="3"/>
  <c r="BP347" i="3"/>
  <c r="BL348" i="3"/>
  <c r="BM348" i="3"/>
  <c r="BN348" i="3"/>
  <c r="BP348" i="3"/>
  <c r="BL349" i="3"/>
  <c r="BM349" i="3"/>
  <c r="BN349" i="3"/>
  <c r="BP349" i="3"/>
  <c r="BL350" i="3"/>
  <c r="BM350" i="3"/>
  <c r="BN350" i="3"/>
  <c r="BP350" i="3"/>
  <c r="BL351" i="3"/>
  <c r="BM351" i="3"/>
  <c r="BN351" i="3"/>
  <c r="BP351" i="3"/>
  <c r="BL352" i="3"/>
  <c r="BM352" i="3"/>
  <c r="BN352" i="3"/>
  <c r="BP352" i="3"/>
  <c r="BL353" i="3"/>
  <c r="BM353" i="3"/>
  <c r="BN353" i="3"/>
  <c r="BP353" i="3"/>
  <c r="BL354" i="3"/>
  <c r="BM354" i="3"/>
  <c r="BN354" i="3"/>
  <c r="BP354" i="3"/>
  <c r="BL355" i="3"/>
  <c r="BM355" i="3"/>
  <c r="BN355" i="3"/>
  <c r="BP355" i="3"/>
  <c r="BL356" i="3"/>
  <c r="BM356" i="3"/>
  <c r="BN356" i="3"/>
  <c r="BP356" i="3"/>
  <c r="BL357" i="3"/>
  <c r="BM357" i="3"/>
  <c r="BN357" i="3"/>
  <c r="BP357" i="3"/>
  <c r="BL358" i="3"/>
  <c r="BM358" i="3"/>
  <c r="BN358" i="3"/>
  <c r="BP358" i="3"/>
  <c r="BL359" i="3"/>
  <c r="BM359" i="3"/>
  <c r="BN359" i="3"/>
  <c r="BP359" i="3"/>
  <c r="BL360" i="3"/>
  <c r="BM360" i="3"/>
  <c r="BN360" i="3"/>
  <c r="BP360" i="3"/>
  <c r="BL361" i="3"/>
  <c r="BM361" i="3"/>
  <c r="BN361" i="3"/>
  <c r="BP361" i="3"/>
  <c r="BL362" i="3"/>
  <c r="BM362" i="3"/>
  <c r="BN362" i="3"/>
  <c r="BP362" i="3"/>
  <c r="BL363" i="3"/>
  <c r="BM363" i="3"/>
  <c r="BN363" i="3"/>
  <c r="BP363" i="3"/>
  <c r="BL364" i="3"/>
  <c r="BM364" i="3"/>
  <c r="BN364" i="3"/>
  <c r="BP364" i="3"/>
  <c r="BL365" i="3"/>
  <c r="BM365" i="3"/>
  <c r="BN365" i="3"/>
  <c r="BP365" i="3"/>
  <c r="BL366" i="3"/>
  <c r="BM366" i="3"/>
  <c r="BN366" i="3"/>
  <c r="BP366" i="3"/>
  <c r="BL367" i="3"/>
  <c r="BM367" i="3"/>
  <c r="BN367" i="3"/>
  <c r="BP367" i="3"/>
  <c r="BL368" i="3"/>
  <c r="BM368" i="3"/>
  <c r="BN368" i="3"/>
  <c r="BP368" i="3"/>
  <c r="BL369" i="3"/>
  <c r="BM369" i="3"/>
  <c r="BN369" i="3"/>
  <c r="BP369" i="3"/>
  <c r="BL370" i="3"/>
  <c r="BM370" i="3"/>
  <c r="BN370" i="3"/>
  <c r="BP370" i="3"/>
  <c r="BL371" i="3"/>
  <c r="BM371" i="3"/>
  <c r="BN371" i="3"/>
  <c r="BP371" i="3"/>
  <c r="BL372" i="3"/>
  <c r="BM372" i="3"/>
  <c r="BN372" i="3"/>
  <c r="BP372" i="3"/>
  <c r="BL373" i="3"/>
  <c r="BM373" i="3"/>
  <c r="BN373" i="3"/>
  <c r="BP373" i="3"/>
  <c r="BL374" i="3"/>
  <c r="BM374" i="3"/>
  <c r="BN374" i="3"/>
  <c r="BP374" i="3"/>
  <c r="BL375" i="3"/>
  <c r="BM375" i="3"/>
  <c r="BN375" i="3"/>
  <c r="BP375" i="3"/>
  <c r="BL376" i="3"/>
  <c r="BM376" i="3"/>
  <c r="BN376" i="3"/>
  <c r="BP376" i="3"/>
  <c r="BL377" i="3"/>
  <c r="BM377" i="3"/>
  <c r="BN377" i="3"/>
  <c r="BP377" i="3"/>
  <c r="BL378" i="3"/>
  <c r="BM378" i="3"/>
  <c r="BN378" i="3"/>
  <c r="BP378" i="3"/>
  <c r="BL379" i="3"/>
  <c r="BM379" i="3"/>
  <c r="BN379" i="3"/>
  <c r="BP379" i="3"/>
  <c r="BL380" i="3"/>
  <c r="BM380" i="3"/>
  <c r="BN380" i="3"/>
  <c r="BP380" i="3"/>
  <c r="BL381" i="3"/>
  <c r="BM381" i="3"/>
  <c r="BN381" i="3"/>
  <c r="BP381" i="3"/>
  <c r="BL382" i="3"/>
  <c r="BM382" i="3"/>
  <c r="BN382" i="3"/>
  <c r="BP382" i="3"/>
  <c r="BL383" i="3"/>
  <c r="BM383" i="3"/>
  <c r="BN383" i="3"/>
  <c r="BP383" i="3"/>
  <c r="BL384" i="3"/>
  <c r="BM384" i="3"/>
  <c r="BN384" i="3"/>
  <c r="BP384" i="3"/>
  <c r="BL385" i="3"/>
  <c r="BM385" i="3"/>
  <c r="BN385" i="3"/>
  <c r="BP385" i="3"/>
  <c r="BL386" i="3"/>
  <c r="BM386" i="3"/>
  <c r="BN386" i="3"/>
  <c r="BP386" i="3"/>
  <c r="BL387" i="3"/>
  <c r="BM387" i="3"/>
  <c r="BN387" i="3"/>
  <c r="BP387" i="3"/>
  <c r="BL388" i="3"/>
  <c r="BM388" i="3"/>
  <c r="BN388" i="3"/>
  <c r="BP388" i="3"/>
  <c r="BL389" i="3"/>
  <c r="BM389" i="3"/>
  <c r="BN389" i="3"/>
  <c r="BP389" i="3"/>
  <c r="BL390" i="3"/>
  <c r="BM390" i="3"/>
  <c r="BN390" i="3"/>
  <c r="BP390" i="3"/>
  <c r="BL391" i="3"/>
  <c r="BM391" i="3"/>
  <c r="BN391" i="3"/>
  <c r="BP391" i="3"/>
  <c r="BL392" i="3"/>
  <c r="BM392" i="3"/>
  <c r="BN392" i="3"/>
  <c r="BP392" i="3"/>
  <c r="BL393" i="3"/>
  <c r="BM393" i="3"/>
  <c r="BN393" i="3"/>
  <c r="BP393" i="3"/>
  <c r="BL394" i="3"/>
  <c r="BM394" i="3"/>
  <c r="BN394" i="3"/>
  <c r="BP394" i="3"/>
  <c r="BL395" i="3"/>
  <c r="BM395" i="3"/>
  <c r="BN395" i="3"/>
  <c r="BP395" i="3"/>
  <c r="BL396" i="3"/>
  <c r="BM396" i="3"/>
  <c r="BN396" i="3"/>
  <c r="BP396" i="3"/>
  <c r="BL397" i="3"/>
  <c r="BM397" i="3"/>
  <c r="BN397" i="3"/>
  <c r="BP397" i="3"/>
  <c r="BL398" i="3"/>
  <c r="BM398" i="3"/>
  <c r="BN398" i="3"/>
  <c r="BP398" i="3"/>
  <c r="BL399" i="3"/>
  <c r="BM399" i="3"/>
  <c r="BN399" i="3"/>
  <c r="BP399" i="3"/>
  <c r="BL400" i="3"/>
  <c r="BM400" i="3"/>
  <c r="BN400" i="3"/>
  <c r="BP400" i="3"/>
  <c r="BL401" i="3"/>
  <c r="BM401" i="3"/>
  <c r="BN401" i="3"/>
  <c r="BP401" i="3"/>
  <c r="BL402" i="3"/>
  <c r="BM402" i="3"/>
  <c r="BN402" i="3"/>
  <c r="BP402" i="3"/>
  <c r="BL403" i="3"/>
  <c r="BM403" i="3"/>
  <c r="BN403" i="3"/>
  <c r="BP403" i="3"/>
  <c r="BL404" i="3"/>
  <c r="BM404" i="3"/>
  <c r="BN404" i="3"/>
  <c r="BP404" i="3"/>
  <c r="BL405" i="3"/>
  <c r="BM405" i="3"/>
  <c r="BN405" i="3"/>
  <c r="BP405" i="3"/>
  <c r="BL406" i="3"/>
  <c r="BM406" i="3"/>
  <c r="BN406" i="3"/>
  <c r="BP406" i="3"/>
  <c r="BL407" i="3"/>
  <c r="BM407" i="3"/>
  <c r="BN407" i="3"/>
  <c r="BP407" i="3"/>
  <c r="BL408" i="3"/>
  <c r="BM408" i="3"/>
  <c r="BN408" i="3"/>
  <c r="BP408" i="3"/>
  <c r="BL409" i="3"/>
  <c r="BM409" i="3"/>
  <c r="BN409" i="3"/>
  <c r="BP409" i="3"/>
  <c r="BL410" i="3"/>
  <c r="BM410" i="3"/>
  <c r="BN410" i="3"/>
  <c r="BP410" i="3"/>
  <c r="BL411" i="3"/>
  <c r="BM411" i="3"/>
  <c r="BN411" i="3"/>
  <c r="BP411" i="3"/>
  <c r="BL412" i="3"/>
  <c r="BM412" i="3"/>
  <c r="BN412" i="3"/>
  <c r="BP412" i="3"/>
  <c r="BL413" i="3"/>
  <c r="BM413" i="3"/>
  <c r="BN413" i="3"/>
  <c r="BP413" i="3"/>
  <c r="BL414" i="3"/>
  <c r="BM414" i="3"/>
  <c r="BN414" i="3"/>
  <c r="BP414" i="3"/>
  <c r="BL415" i="3"/>
  <c r="BM415" i="3"/>
  <c r="BN415" i="3"/>
  <c r="BP415" i="3"/>
  <c r="BL416" i="3"/>
  <c r="BM416" i="3"/>
  <c r="BN416" i="3"/>
  <c r="BP416" i="3"/>
  <c r="BL417" i="3"/>
  <c r="BM417" i="3"/>
  <c r="BN417" i="3"/>
  <c r="BP417" i="3"/>
  <c r="BL418" i="3"/>
  <c r="BM418" i="3"/>
  <c r="BN418" i="3"/>
  <c r="BP418" i="3"/>
  <c r="BL419" i="3"/>
  <c r="BM419" i="3"/>
  <c r="BN419" i="3"/>
  <c r="BP419" i="3"/>
  <c r="BL420" i="3"/>
  <c r="BM420" i="3"/>
  <c r="BN420" i="3"/>
  <c r="BP420" i="3"/>
  <c r="BL421" i="3"/>
  <c r="BM421" i="3"/>
  <c r="BN421" i="3"/>
  <c r="BP421" i="3"/>
  <c r="BL422" i="3"/>
  <c r="BM422" i="3"/>
  <c r="BN422" i="3"/>
  <c r="BP422" i="3"/>
  <c r="BL423" i="3"/>
  <c r="BM423" i="3"/>
  <c r="BN423" i="3"/>
  <c r="BP423" i="3"/>
  <c r="BL424" i="3"/>
  <c r="BM424" i="3"/>
  <c r="BN424" i="3"/>
  <c r="BP424" i="3"/>
  <c r="BL425" i="3"/>
  <c r="BM425" i="3"/>
  <c r="BN425" i="3"/>
  <c r="BP425" i="3"/>
  <c r="BL426" i="3"/>
  <c r="BM426" i="3"/>
  <c r="BN426" i="3"/>
  <c r="BP426" i="3"/>
  <c r="BL427" i="3"/>
  <c r="BM427" i="3"/>
  <c r="BN427" i="3"/>
  <c r="BP427" i="3"/>
  <c r="BL428" i="3"/>
  <c r="BM428" i="3"/>
  <c r="BN428" i="3"/>
  <c r="BP428" i="3"/>
  <c r="BL429" i="3"/>
  <c r="BM429" i="3"/>
  <c r="BN429" i="3"/>
  <c r="BP429" i="3"/>
  <c r="BL430" i="3"/>
  <c r="BM430" i="3"/>
  <c r="BN430" i="3"/>
  <c r="BP430" i="3"/>
  <c r="BL431" i="3"/>
  <c r="BM431" i="3"/>
  <c r="BN431" i="3"/>
  <c r="BP431" i="3"/>
  <c r="BL432" i="3"/>
  <c r="BM432" i="3"/>
  <c r="BN432" i="3"/>
  <c r="BP432" i="3"/>
  <c r="BL433" i="3"/>
  <c r="BM433" i="3"/>
  <c r="BN433" i="3"/>
  <c r="BP433" i="3"/>
  <c r="BL434" i="3"/>
  <c r="BM434" i="3"/>
  <c r="BN434" i="3"/>
  <c r="BP434" i="3"/>
  <c r="BL435" i="3"/>
  <c r="BM435" i="3"/>
  <c r="BN435" i="3"/>
  <c r="BP435" i="3"/>
  <c r="BL436" i="3"/>
  <c r="BM436" i="3"/>
  <c r="BN436" i="3"/>
  <c r="BP436" i="3"/>
  <c r="BL437" i="3"/>
  <c r="BM437" i="3"/>
  <c r="BN437" i="3"/>
  <c r="BP437" i="3"/>
  <c r="BL438" i="3"/>
  <c r="BM438" i="3"/>
  <c r="BN438" i="3"/>
  <c r="BP438" i="3"/>
  <c r="BL439" i="3"/>
  <c r="BM439" i="3"/>
  <c r="BN439" i="3"/>
  <c r="BP439" i="3"/>
  <c r="BL440" i="3"/>
  <c r="BM440" i="3"/>
  <c r="BN440" i="3"/>
  <c r="BP440" i="3"/>
  <c r="BL441" i="3"/>
  <c r="BM441" i="3"/>
  <c r="BN441" i="3"/>
  <c r="BP441" i="3"/>
  <c r="BL442" i="3"/>
  <c r="BM442" i="3"/>
  <c r="BN442" i="3"/>
  <c r="BP442" i="3"/>
  <c r="BL443" i="3"/>
  <c r="BM443" i="3"/>
  <c r="BN443" i="3"/>
  <c r="BP443" i="3"/>
  <c r="BL444" i="3"/>
  <c r="BM444" i="3"/>
  <c r="BN444" i="3"/>
  <c r="BP444" i="3"/>
  <c r="BL445" i="3"/>
  <c r="BM445" i="3"/>
  <c r="BN445" i="3"/>
  <c r="BP445" i="3"/>
  <c r="BL446" i="3"/>
  <c r="BM446" i="3"/>
  <c r="BN446" i="3"/>
  <c r="BP446" i="3"/>
  <c r="BL447" i="3"/>
  <c r="BM447" i="3"/>
  <c r="BN447" i="3"/>
  <c r="BP447" i="3"/>
  <c r="BL448" i="3"/>
  <c r="BM448" i="3"/>
  <c r="BN448" i="3"/>
  <c r="BP448" i="3"/>
  <c r="BL449" i="3"/>
  <c r="BM449" i="3"/>
  <c r="BN449" i="3"/>
  <c r="BP449" i="3"/>
  <c r="BL450" i="3"/>
  <c r="BM450" i="3"/>
  <c r="BN450" i="3"/>
  <c r="BP450" i="3"/>
  <c r="BL451" i="3"/>
  <c r="BM451" i="3"/>
  <c r="BN451" i="3"/>
  <c r="BP451" i="3"/>
  <c r="BL452" i="3"/>
  <c r="BM452" i="3"/>
  <c r="BN452" i="3"/>
  <c r="BP452" i="3"/>
  <c r="BL453" i="3"/>
  <c r="BM453" i="3"/>
  <c r="BN453" i="3"/>
  <c r="BP453" i="3"/>
  <c r="BL454" i="3"/>
  <c r="BM454" i="3"/>
  <c r="BN454" i="3"/>
  <c r="BP454" i="3"/>
  <c r="BL455" i="3"/>
  <c r="BM455" i="3"/>
  <c r="BN455" i="3"/>
  <c r="BP455" i="3"/>
  <c r="BL456" i="3"/>
  <c r="BM456" i="3"/>
  <c r="BN456" i="3"/>
  <c r="BP456" i="3"/>
  <c r="BL457" i="3"/>
  <c r="BM457" i="3"/>
  <c r="BN457" i="3"/>
  <c r="BP457" i="3"/>
  <c r="BL458" i="3"/>
  <c r="BM458" i="3"/>
  <c r="BN458" i="3"/>
  <c r="BP458" i="3"/>
  <c r="BL459" i="3"/>
  <c r="BM459" i="3"/>
  <c r="BN459" i="3"/>
  <c r="BP459" i="3"/>
  <c r="BL460" i="3"/>
  <c r="BM460" i="3"/>
  <c r="BN460" i="3"/>
  <c r="BP460" i="3"/>
  <c r="BL461" i="3"/>
  <c r="BM461" i="3"/>
  <c r="BN461" i="3"/>
  <c r="BP461" i="3"/>
  <c r="BL462" i="3"/>
  <c r="BM462" i="3"/>
  <c r="BN462" i="3"/>
  <c r="BP462" i="3"/>
  <c r="BL463" i="3"/>
  <c r="BM463" i="3"/>
  <c r="BN463" i="3"/>
  <c r="BP463" i="3"/>
  <c r="BL464" i="3"/>
  <c r="BM464" i="3"/>
  <c r="BN464" i="3"/>
  <c r="BP464" i="3"/>
  <c r="BL465" i="3"/>
  <c r="BM465" i="3"/>
  <c r="BN465" i="3"/>
  <c r="BP465" i="3"/>
  <c r="BL466" i="3"/>
  <c r="BM466" i="3"/>
  <c r="BN466" i="3"/>
  <c r="BP466" i="3"/>
  <c r="BL467" i="3"/>
  <c r="BM467" i="3"/>
  <c r="BN467" i="3"/>
  <c r="BP467" i="3"/>
  <c r="BL468" i="3"/>
  <c r="BM468" i="3"/>
  <c r="BN468" i="3"/>
  <c r="BP468" i="3"/>
  <c r="BL469" i="3"/>
  <c r="BM469" i="3"/>
  <c r="BN469" i="3"/>
  <c r="BP469" i="3"/>
  <c r="BG7" i="3"/>
  <c r="BH7" i="3"/>
  <c r="BG8" i="3"/>
  <c r="BH8" i="3"/>
  <c r="BG9" i="3"/>
  <c r="BH9" i="3"/>
  <c r="BG10" i="3"/>
  <c r="BH10" i="3"/>
  <c r="BG11" i="3"/>
  <c r="BH11" i="3"/>
  <c r="BG12" i="3"/>
  <c r="BH12" i="3"/>
  <c r="BG13" i="3"/>
  <c r="BH13" i="3"/>
  <c r="BG14" i="3"/>
  <c r="BH14" i="3"/>
  <c r="BG15" i="3"/>
  <c r="BH15" i="3"/>
  <c r="BG16" i="3"/>
  <c r="BH16" i="3"/>
  <c r="BG17" i="3"/>
  <c r="BH17" i="3"/>
  <c r="BG18" i="3"/>
  <c r="BH18" i="3"/>
  <c r="BG19" i="3"/>
  <c r="BH19" i="3"/>
  <c r="BG20" i="3"/>
  <c r="BH20" i="3"/>
  <c r="BG21" i="3"/>
  <c r="BH21" i="3"/>
  <c r="BG22" i="3"/>
  <c r="BH22" i="3"/>
  <c r="BG23" i="3"/>
  <c r="BH23" i="3"/>
  <c r="BG24" i="3"/>
  <c r="BH24" i="3"/>
  <c r="BG25" i="3"/>
  <c r="BH25" i="3"/>
  <c r="BG26" i="3"/>
  <c r="BH26" i="3"/>
  <c r="BG27" i="3"/>
  <c r="BH27" i="3"/>
  <c r="BG28" i="3"/>
  <c r="BH28" i="3"/>
  <c r="BG29" i="3"/>
  <c r="BH29" i="3"/>
  <c r="BG30" i="3"/>
  <c r="BH30" i="3"/>
  <c r="BG31" i="3"/>
  <c r="BH31" i="3"/>
  <c r="BG32" i="3"/>
  <c r="BH32" i="3"/>
  <c r="BG33" i="3"/>
  <c r="BH33" i="3"/>
  <c r="BG34" i="3"/>
  <c r="BH34" i="3"/>
  <c r="BG35" i="3"/>
  <c r="BH35" i="3"/>
  <c r="BG36" i="3"/>
  <c r="BH36" i="3"/>
  <c r="BG37" i="3"/>
  <c r="BH37" i="3"/>
  <c r="BG38" i="3"/>
  <c r="BH38" i="3"/>
  <c r="BG39" i="3"/>
  <c r="BH39" i="3"/>
  <c r="BG40" i="3"/>
  <c r="BH40" i="3"/>
  <c r="BG41" i="3"/>
  <c r="BH41" i="3"/>
  <c r="BG42" i="3"/>
  <c r="BH42" i="3"/>
  <c r="BG43" i="3"/>
  <c r="BH43" i="3"/>
  <c r="BG44" i="3"/>
  <c r="BH44" i="3"/>
  <c r="BG45" i="3"/>
  <c r="BH45" i="3"/>
  <c r="BG46" i="3"/>
  <c r="BH46" i="3"/>
  <c r="BG47" i="3"/>
  <c r="BH47" i="3"/>
  <c r="BG48" i="3"/>
  <c r="BH48" i="3"/>
  <c r="BG49" i="3"/>
  <c r="BH49" i="3"/>
  <c r="BG50" i="3"/>
  <c r="BH50" i="3"/>
  <c r="BG51" i="3"/>
  <c r="BH51" i="3"/>
  <c r="BG52" i="3"/>
  <c r="BH52" i="3"/>
  <c r="BG53" i="3"/>
  <c r="BH53" i="3"/>
  <c r="BG54" i="3"/>
  <c r="BH54" i="3"/>
  <c r="BG55" i="3"/>
  <c r="BH55" i="3"/>
  <c r="BG56" i="3"/>
  <c r="BH56" i="3"/>
  <c r="BG57" i="3"/>
  <c r="BH57" i="3"/>
  <c r="BG58" i="3"/>
  <c r="BH58" i="3"/>
  <c r="BG59" i="3"/>
  <c r="BH59" i="3"/>
  <c r="BG60" i="3"/>
  <c r="BH60" i="3"/>
  <c r="BG61" i="3"/>
  <c r="BH61" i="3"/>
  <c r="BG62" i="3"/>
  <c r="BH62" i="3"/>
  <c r="BG63" i="3"/>
  <c r="BH63" i="3"/>
  <c r="BG64" i="3"/>
  <c r="BH64" i="3"/>
  <c r="BG65" i="3"/>
  <c r="BH65" i="3"/>
  <c r="BG66" i="3"/>
  <c r="BH66" i="3"/>
  <c r="BG67" i="3"/>
  <c r="BH67" i="3"/>
  <c r="BG68" i="3"/>
  <c r="BH68" i="3"/>
  <c r="BG69" i="3"/>
  <c r="BH69" i="3"/>
  <c r="BG70" i="3"/>
  <c r="BH70" i="3"/>
  <c r="BG71" i="3"/>
  <c r="BH71" i="3"/>
  <c r="BG72" i="3"/>
  <c r="BH72" i="3"/>
  <c r="BH73" i="3"/>
  <c r="BG74" i="3"/>
  <c r="BH74" i="3"/>
  <c r="BG75" i="3"/>
  <c r="BH75" i="3"/>
  <c r="BG76" i="3"/>
  <c r="BH76" i="3"/>
  <c r="BG77" i="3"/>
  <c r="BH77" i="3"/>
  <c r="BG78" i="3"/>
  <c r="BH78" i="3"/>
  <c r="BG79" i="3"/>
  <c r="BH79" i="3"/>
  <c r="BG80" i="3"/>
  <c r="BH80" i="3"/>
  <c r="BG81" i="3"/>
  <c r="BH81" i="3"/>
  <c r="BG82" i="3"/>
  <c r="BH82" i="3"/>
  <c r="BG83" i="3"/>
  <c r="BH83" i="3"/>
  <c r="BG84" i="3"/>
  <c r="BH84" i="3"/>
  <c r="BG85" i="3"/>
  <c r="BH85" i="3"/>
  <c r="BG86" i="3"/>
  <c r="BH86" i="3"/>
  <c r="BG87" i="3"/>
  <c r="BH87" i="3"/>
  <c r="BG88" i="3"/>
  <c r="BH88" i="3"/>
  <c r="BG89" i="3"/>
  <c r="BH89" i="3"/>
  <c r="BG90" i="3"/>
  <c r="BH90" i="3"/>
  <c r="BG91" i="3"/>
  <c r="BH91" i="3"/>
  <c r="BG92" i="3"/>
  <c r="BH92" i="3"/>
  <c r="BG93" i="3"/>
  <c r="BH93" i="3"/>
  <c r="BG94" i="3"/>
  <c r="BH94" i="3"/>
  <c r="BG95" i="3"/>
  <c r="BH95" i="3"/>
  <c r="BG96" i="3"/>
  <c r="BH96" i="3"/>
  <c r="BG97" i="3"/>
  <c r="BH97" i="3"/>
  <c r="BG98" i="3"/>
  <c r="BH98" i="3"/>
  <c r="BG99" i="3"/>
  <c r="BH99" i="3"/>
  <c r="BG100" i="3"/>
  <c r="BH100" i="3"/>
  <c r="BG101" i="3"/>
  <c r="BH101" i="3"/>
  <c r="BG102" i="3"/>
  <c r="BH102" i="3"/>
  <c r="BG103" i="3"/>
  <c r="BH103" i="3"/>
  <c r="BG104" i="3"/>
  <c r="BH104" i="3"/>
  <c r="BG105" i="3"/>
  <c r="BH105" i="3"/>
  <c r="BG106" i="3"/>
  <c r="BH106" i="3"/>
  <c r="BG107" i="3"/>
  <c r="BH107" i="3"/>
  <c r="BG108" i="3"/>
  <c r="BH108" i="3"/>
  <c r="BG109" i="3"/>
  <c r="BH109" i="3"/>
  <c r="BG110" i="3"/>
  <c r="BH110" i="3"/>
  <c r="BG111" i="3"/>
  <c r="BH111" i="3"/>
  <c r="BG112" i="3"/>
  <c r="BH112" i="3"/>
  <c r="BG113" i="3"/>
  <c r="BH113" i="3"/>
  <c r="BG114" i="3"/>
  <c r="BH114" i="3"/>
  <c r="BG115" i="3"/>
  <c r="BH115" i="3"/>
  <c r="BG116" i="3"/>
  <c r="BH116" i="3"/>
  <c r="BG117" i="3"/>
  <c r="BH117" i="3"/>
  <c r="BG118" i="3"/>
  <c r="BH118" i="3"/>
  <c r="BG119" i="3"/>
  <c r="BH119" i="3"/>
  <c r="BG120" i="3"/>
  <c r="BH120" i="3"/>
  <c r="BG121" i="3"/>
  <c r="BH121" i="3"/>
  <c r="BG122" i="3"/>
  <c r="BH122" i="3"/>
  <c r="BG123" i="3"/>
  <c r="BH123" i="3"/>
  <c r="BG124" i="3"/>
  <c r="BH124" i="3"/>
  <c r="BG125" i="3"/>
  <c r="BH125" i="3"/>
  <c r="BG126" i="3"/>
  <c r="BH126" i="3"/>
  <c r="BG127" i="3"/>
  <c r="BH127" i="3"/>
  <c r="BG128" i="3"/>
  <c r="BH128" i="3"/>
  <c r="BG129" i="3"/>
  <c r="BH129" i="3"/>
  <c r="BG130" i="3"/>
  <c r="BH130" i="3"/>
  <c r="BG131" i="3"/>
  <c r="BH131" i="3"/>
  <c r="BG132" i="3"/>
  <c r="BH132" i="3"/>
  <c r="BG133" i="3"/>
  <c r="BH133" i="3"/>
  <c r="BG134" i="3"/>
  <c r="BH134" i="3"/>
  <c r="BG135" i="3"/>
  <c r="BH135" i="3"/>
  <c r="BG136" i="3"/>
  <c r="BH136" i="3"/>
  <c r="BG137" i="3"/>
  <c r="BH137" i="3"/>
  <c r="BG138" i="3"/>
  <c r="BH138" i="3"/>
  <c r="BG139" i="3"/>
  <c r="BH139" i="3"/>
  <c r="BG140" i="3"/>
  <c r="BH140" i="3"/>
  <c r="BG141" i="3"/>
  <c r="BH141" i="3"/>
  <c r="BG142" i="3"/>
  <c r="BH142" i="3"/>
  <c r="BG143" i="3"/>
  <c r="BH143" i="3"/>
  <c r="BG144" i="3"/>
  <c r="BH144" i="3"/>
  <c r="BG145" i="3"/>
  <c r="BH145" i="3"/>
  <c r="BG146" i="3"/>
  <c r="BH146" i="3"/>
  <c r="BG147" i="3"/>
  <c r="BH147" i="3"/>
  <c r="BG148" i="3"/>
  <c r="BH148" i="3"/>
  <c r="BG149" i="3"/>
  <c r="BH149" i="3"/>
  <c r="BG150" i="3"/>
  <c r="BH150" i="3"/>
  <c r="BG151" i="3"/>
  <c r="BH151" i="3"/>
  <c r="BG152" i="3"/>
  <c r="BH152" i="3"/>
  <c r="BG153" i="3"/>
  <c r="BH153" i="3"/>
  <c r="BG154" i="3"/>
  <c r="BH154" i="3"/>
  <c r="BG155" i="3"/>
  <c r="BH155" i="3"/>
  <c r="BG156" i="3"/>
  <c r="BH156" i="3"/>
  <c r="BG157" i="3"/>
  <c r="BH157" i="3"/>
  <c r="BG158" i="3"/>
  <c r="BH158" i="3"/>
  <c r="BG159" i="3"/>
  <c r="BH159" i="3"/>
  <c r="BG160" i="3"/>
  <c r="BH160" i="3"/>
  <c r="BG161" i="3"/>
  <c r="BH161" i="3"/>
  <c r="BG162" i="3"/>
  <c r="BH162" i="3"/>
  <c r="BG163" i="3"/>
  <c r="BH163" i="3"/>
  <c r="BG164" i="3"/>
  <c r="BH164" i="3"/>
  <c r="BG165" i="3"/>
  <c r="BH165" i="3"/>
  <c r="BG166" i="3"/>
  <c r="BH166" i="3"/>
  <c r="BG167" i="3"/>
  <c r="BH167" i="3"/>
  <c r="BG168" i="3"/>
  <c r="BH168" i="3"/>
  <c r="BG169" i="3"/>
  <c r="BH169" i="3"/>
  <c r="BG170" i="3"/>
  <c r="BH170" i="3"/>
  <c r="BG171" i="3"/>
  <c r="BH171" i="3"/>
  <c r="BG172" i="3"/>
  <c r="BH172" i="3"/>
  <c r="BG173" i="3"/>
  <c r="BH173" i="3"/>
  <c r="BG174" i="3"/>
  <c r="BH174" i="3"/>
  <c r="BG175" i="3"/>
  <c r="BH175" i="3"/>
  <c r="BG176" i="3"/>
  <c r="BH176" i="3"/>
  <c r="BG177" i="3"/>
  <c r="BH177" i="3"/>
  <c r="BG178" i="3"/>
  <c r="BH178" i="3"/>
  <c r="BG179" i="3"/>
  <c r="BH179" i="3"/>
  <c r="BG180" i="3"/>
  <c r="BH180" i="3"/>
  <c r="BG181" i="3"/>
  <c r="BH181" i="3"/>
  <c r="BG182" i="3"/>
  <c r="BH182" i="3"/>
  <c r="BG183" i="3"/>
  <c r="BH183" i="3"/>
  <c r="BG184" i="3"/>
  <c r="BH184" i="3"/>
  <c r="BG185" i="3"/>
  <c r="BH185" i="3"/>
  <c r="BG186" i="3"/>
  <c r="BH186" i="3"/>
  <c r="BG187" i="3"/>
  <c r="BH187" i="3"/>
  <c r="BG188" i="3"/>
  <c r="BH188" i="3"/>
  <c r="BG189" i="3"/>
  <c r="BH189" i="3"/>
  <c r="BG190" i="3"/>
  <c r="BH190" i="3"/>
  <c r="BG191" i="3"/>
  <c r="BH191" i="3"/>
  <c r="BG192" i="3"/>
  <c r="BH192" i="3"/>
  <c r="BG193" i="3"/>
  <c r="BH193" i="3"/>
  <c r="BG194" i="3"/>
  <c r="BH194" i="3"/>
  <c r="BG195" i="3"/>
  <c r="BH195" i="3"/>
  <c r="BG196" i="3"/>
  <c r="BH196" i="3"/>
  <c r="BG197" i="3"/>
  <c r="BH197" i="3"/>
  <c r="BG198" i="3"/>
  <c r="BH198" i="3"/>
  <c r="BG199" i="3"/>
  <c r="BH199" i="3"/>
  <c r="BG200" i="3"/>
  <c r="BH200" i="3"/>
  <c r="BG201" i="3"/>
  <c r="BH201" i="3"/>
  <c r="BG202" i="3"/>
  <c r="BH202" i="3"/>
  <c r="BG203" i="3"/>
  <c r="BH203" i="3"/>
  <c r="BG204" i="3"/>
  <c r="BH204" i="3"/>
  <c r="BG205" i="3"/>
  <c r="BH205" i="3"/>
  <c r="BG206" i="3"/>
  <c r="BH206" i="3"/>
  <c r="BG207" i="3"/>
  <c r="BH207" i="3"/>
  <c r="BG208" i="3"/>
  <c r="BH208" i="3"/>
  <c r="BG209" i="3"/>
  <c r="BH209" i="3"/>
  <c r="BG210" i="3"/>
  <c r="BH210" i="3"/>
  <c r="BG211" i="3"/>
  <c r="BH211" i="3"/>
  <c r="BG212" i="3"/>
  <c r="BH212" i="3"/>
  <c r="BG213" i="3"/>
  <c r="BH213" i="3"/>
  <c r="BG214" i="3"/>
  <c r="BH214" i="3"/>
  <c r="BG215" i="3"/>
  <c r="BH215" i="3"/>
  <c r="BG216" i="3"/>
  <c r="BH216" i="3"/>
  <c r="BG217" i="3"/>
  <c r="BH217" i="3"/>
  <c r="BG218" i="3"/>
  <c r="BH218" i="3"/>
  <c r="BG219" i="3"/>
  <c r="BH219" i="3"/>
  <c r="BG220" i="3"/>
  <c r="BH220" i="3"/>
  <c r="BG221" i="3"/>
  <c r="BH221" i="3"/>
  <c r="BG222" i="3"/>
  <c r="BH222" i="3"/>
  <c r="BG223" i="3"/>
  <c r="BH223" i="3"/>
  <c r="BG224" i="3"/>
  <c r="BH224" i="3"/>
  <c r="BG225" i="3"/>
  <c r="BH225" i="3"/>
  <c r="BG226" i="3"/>
  <c r="BH226" i="3"/>
  <c r="BG227" i="3"/>
  <c r="BH227" i="3"/>
  <c r="BG228" i="3"/>
  <c r="BH228" i="3"/>
  <c r="BG229" i="3"/>
  <c r="BH229" i="3"/>
  <c r="BG230" i="3"/>
  <c r="BH230" i="3"/>
  <c r="BG231" i="3"/>
  <c r="BH231" i="3"/>
  <c r="BG232" i="3"/>
  <c r="BH232" i="3"/>
  <c r="BG233" i="3"/>
  <c r="BH233" i="3"/>
  <c r="BG234" i="3"/>
  <c r="BH234" i="3"/>
  <c r="BG235" i="3"/>
  <c r="BH235" i="3"/>
  <c r="BG236" i="3"/>
  <c r="BH236" i="3"/>
  <c r="BG237" i="3"/>
  <c r="BH237" i="3"/>
  <c r="BG238" i="3"/>
  <c r="BH238" i="3"/>
  <c r="BG239" i="3"/>
  <c r="BH239" i="3"/>
  <c r="BG240" i="3"/>
  <c r="BH240" i="3"/>
  <c r="BG241" i="3"/>
  <c r="BH241" i="3"/>
  <c r="BG242" i="3"/>
  <c r="BH242" i="3"/>
  <c r="BG243" i="3"/>
  <c r="BH243" i="3"/>
  <c r="BG244" i="3"/>
  <c r="BH244" i="3"/>
  <c r="BG245" i="3"/>
  <c r="BH245" i="3"/>
  <c r="BG246" i="3"/>
  <c r="BH246" i="3"/>
  <c r="BG247" i="3"/>
  <c r="BH247" i="3"/>
  <c r="BG248" i="3"/>
  <c r="BH248" i="3"/>
  <c r="BG249" i="3"/>
  <c r="BH249" i="3"/>
  <c r="BG250" i="3"/>
  <c r="BH250" i="3"/>
  <c r="BG251" i="3"/>
  <c r="BH251" i="3"/>
  <c r="BG252" i="3"/>
  <c r="BH252" i="3"/>
  <c r="BG253" i="3"/>
  <c r="BH253" i="3"/>
  <c r="BG254" i="3"/>
  <c r="BH254" i="3"/>
  <c r="BG255" i="3"/>
  <c r="BH255" i="3"/>
  <c r="BG256" i="3"/>
  <c r="BH256" i="3"/>
  <c r="BG257" i="3"/>
  <c r="BH257" i="3"/>
  <c r="BG258" i="3"/>
  <c r="BH258" i="3"/>
  <c r="BG259" i="3"/>
  <c r="BH259" i="3"/>
  <c r="BG260" i="3"/>
  <c r="BH260" i="3"/>
  <c r="BG261" i="3"/>
  <c r="BH261" i="3"/>
  <c r="BG262" i="3"/>
  <c r="BH262" i="3"/>
  <c r="BG263" i="3"/>
  <c r="BH263" i="3"/>
  <c r="BG264" i="3"/>
  <c r="BH264" i="3"/>
  <c r="BG265" i="3"/>
  <c r="BH265" i="3"/>
  <c r="BG266" i="3"/>
  <c r="BH266" i="3"/>
  <c r="BG267" i="3"/>
  <c r="BH267" i="3"/>
  <c r="BG268" i="3"/>
  <c r="BH268" i="3"/>
  <c r="BG269" i="3"/>
  <c r="BH269" i="3"/>
  <c r="BG270" i="3"/>
  <c r="BH270" i="3"/>
  <c r="BG271" i="3"/>
  <c r="BH271" i="3"/>
  <c r="BG272" i="3"/>
  <c r="BH272" i="3"/>
  <c r="BG273" i="3"/>
  <c r="BH273" i="3"/>
  <c r="BG274" i="3"/>
  <c r="BH274" i="3"/>
  <c r="BG275" i="3"/>
  <c r="BH275" i="3"/>
  <c r="BG276" i="3"/>
  <c r="BH276" i="3"/>
  <c r="BG277" i="3"/>
  <c r="BH277" i="3"/>
  <c r="BG278" i="3"/>
  <c r="BH278" i="3"/>
  <c r="BG279" i="3"/>
  <c r="BH279" i="3"/>
  <c r="BG280" i="3"/>
  <c r="BH280" i="3"/>
  <c r="BG281" i="3"/>
  <c r="BH281" i="3"/>
  <c r="BG282" i="3"/>
  <c r="BH282" i="3"/>
  <c r="BG283" i="3"/>
  <c r="BH283" i="3"/>
  <c r="BG284" i="3"/>
  <c r="BH284" i="3"/>
  <c r="BG285" i="3"/>
  <c r="BH285" i="3"/>
  <c r="BG286" i="3"/>
  <c r="BH286" i="3"/>
  <c r="BG287" i="3"/>
  <c r="BH287" i="3"/>
  <c r="BG288" i="3"/>
  <c r="BH288" i="3"/>
  <c r="BG289" i="3"/>
  <c r="BH289" i="3"/>
  <c r="BG290" i="3"/>
  <c r="BH290" i="3"/>
  <c r="BG291" i="3"/>
  <c r="BH291" i="3"/>
  <c r="BG292" i="3"/>
  <c r="BH292" i="3"/>
  <c r="BG293" i="3"/>
  <c r="BH293" i="3"/>
  <c r="BG294" i="3"/>
  <c r="BH294" i="3"/>
  <c r="BG295" i="3"/>
  <c r="BH295" i="3"/>
  <c r="BG296" i="3"/>
  <c r="BH296" i="3"/>
  <c r="BG297" i="3"/>
  <c r="BH297" i="3"/>
  <c r="BG298" i="3"/>
  <c r="BH298" i="3"/>
  <c r="BG299" i="3"/>
  <c r="BH299" i="3"/>
  <c r="BG300" i="3"/>
  <c r="BH300" i="3"/>
  <c r="BG301" i="3"/>
  <c r="BH301" i="3"/>
  <c r="BG302" i="3"/>
  <c r="BH302" i="3"/>
  <c r="BG303" i="3"/>
  <c r="BH303" i="3"/>
  <c r="BG304" i="3"/>
  <c r="BH304" i="3"/>
  <c r="BG305" i="3"/>
  <c r="BH305" i="3"/>
  <c r="BG306" i="3"/>
  <c r="BH306" i="3"/>
  <c r="BG307" i="3"/>
  <c r="BH307" i="3"/>
  <c r="BG308" i="3"/>
  <c r="BH308" i="3"/>
  <c r="BG309" i="3"/>
  <c r="BH309" i="3"/>
  <c r="BG310" i="3"/>
  <c r="BH310" i="3"/>
  <c r="BG311" i="3"/>
  <c r="BH311" i="3"/>
  <c r="BG312" i="3"/>
  <c r="BH312" i="3"/>
  <c r="BG313" i="3"/>
  <c r="BH313" i="3"/>
  <c r="BG314" i="3"/>
  <c r="BH314" i="3"/>
  <c r="BG315" i="3"/>
  <c r="BH315" i="3"/>
  <c r="BG316" i="3"/>
  <c r="BH316" i="3"/>
  <c r="BG317" i="3"/>
  <c r="BH317" i="3"/>
  <c r="BG318" i="3"/>
  <c r="BH318" i="3"/>
  <c r="BG319" i="3"/>
  <c r="BH319" i="3"/>
  <c r="BG320" i="3"/>
  <c r="BH320" i="3"/>
  <c r="BG321" i="3"/>
  <c r="BH321" i="3"/>
  <c r="BG322" i="3"/>
  <c r="BH322" i="3"/>
  <c r="BG323" i="3"/>
  <c r="BH323" i="3"/>
  <c r="BG324" i="3"/>
  <c r="BH324" i="3"/>
  <c r="BG325" i="3"/>
  <c r="BH325" i="3"/>
  <c r="BG326" i="3"/>
  <c r="BH326" i="3"/>
  <c r="BG327" i="3"/>
  <c r="BH327" i="3"/>
  <c r="BG328" i="3"/>
  <c r="BH328" i="3"/>
  <c r="BG329" i="3"/>
  <c r="BH329" i="3"/>
  <c r="BG330" i="3"/>
  <c r="BH330" i="3"/>
  <c r="BG331" i="3"/>
  <c r="BH331" i="3"/>
  <c r="BG332" i="3"/>
  <c r="BH332" i="3"/>
  <c r="BG333" i="3"/>
  <c r="BH333" i="3"/>
  <c r="BG334" i="3"/>
  <c r="BH334" i="3"/>
  <c r="BG335" i="3"/>
  <c r="BH335" i="3"/>
  <c r="BG336" i="3"/>
  <c r="BH336" i="3"/>
  <c r="BG337" i="3"/>
  <c r="BH337" i="3"/>
  <c r="BG338" i="3"/>
  <c r="BH338" i="3"/>
  <c r="BG339" i="3"/>
  <c r="BH339" i="3"/>
  <c r="BG340" i="3"/>
  <c r="BH340" i="3"/>
  <c r="BG341" i="3"/>
  <c r="BH341" i="3"/>
  <c r="BG342" i="3"/>
  <c r="BH342" i="3"/>
  <c r="BG343" i="3"/>
  <c r="BH343" i="3"/>
  <c r="BG344" i="3"/>
  <c r="BH344" i="3"/>
  <c r="BG345" i="3"/>
  <c r="BH345" i="3"/>
  <c r="BG346" i="3"/>
  <c r="BH346" i="3"/>
  <c r="BG347" i="3"/>
  <c r="BH347" i="3"/>
  <c r="BG348" i="3"/>
  <c r="BH348" i="3"/>
  <c r="BG349" i="3"/>
  <c r="BH349" i="3"/>
  <c r="BG350" i="3"/>
  <c r="BH350" i="3"/>
  <c r="BG351" i="3"/>
  <c r="BH351" i="3"/>
  <c r="BG352" i="3"/>
  <c r="BH352" i="3"/>
  <c r="BG353" i="3"/>
  <c r="BH353" i="3"/>
  <c r="BG354" i="3"/>
  <c r="BH354" i="3"/>
  <c r="BG355" i="3"/>
  <c r="BH355" i="3"/>
  <c r="BG356" i="3"/>
  <c r="BH356" i="3"/>
  <c r="BG357" i="3"/>
  <c r="BH357" i="3"/>
  <c r="BG358" i="3"/>
  <c r="BH358" i="3"/>
  <c r="BG359" i="3"/>
  <c r="BH359" i="3"/>
  <c r="BG360" i="3"/>
  <c r="BH360" i="3"/>
  <c r="BG361" i="3"/>
  <c r="BH361" i="3"/>
  <c r="BG362" i="3"/>
  <c r="BH362" i="3"/>
  <c r="BG363" i="3"/>
  <c r="BH363" i="3"/>
  <c r="BG364" i="3"/>
  <c r="BH364" i="3"/>
  <c r="BG365" i="3"/>
  <c r="BH365" i="3"/>
  <c r="BG366" i="3"/>
  <c r="BH366" i="3"/>
  <c r="BG367" i="3"/>
  <c r="BH367" i="3"/>
  <c r="BG368" i="3"/>
  <c r="BH368" i="3"/>
  <c r="BG369" i="3"/>
  <c r="BH369" i="3"/>
  <c r="BG370" i="3"/>
  <c r="BH370" i="3"/>
  <c r="BG371" i="3"/>
  <c r="BH371" i="3"/>
  <c r="BG372" i="3"/>
  <c r="BH372" i="3"/>
  <c r="BG373" i="3"/>
  <c r="BH373" i="3"/>
  <c r="BG374" i="3"/>
  <c r="BH374" i="3"/>
  <c r="BG375" i="3"/>
  <c r="BH375" i="3"/>
  <c r="BG376" i="3"/>
  <c r="BH376" i="3"/>
  <c r="BG377" i="3"/>
  <c r="BH377" i="3"/>
  <c r="BG378" i="3"/>
  <c r="BH378" i="3"/>
  <c r="BG379" i="3"/>
  <c r="BH379" i="3"/>
  <c r="BG380" i="3"/>
  <c r="BH380" i="3"/>
  <c r="BG381" i="3"/>
  <c r="BH381" i="3"/>
  <c r="BG382" i="3"/>
  <c r="BH382" i="3"/>
  <c r="BG383" i="3"/>
  <c r="BH383" i="3"/>
  <c r="BG384" i="3"/>
  <c r="BH384" i="3"/>
  <c r="BG385" i="3"/>
  <c r="BH385" i="3"/>
  <c r="BG386" i="3"/>
  <c r="BH386" i="3"/>
  <c r="BG387" i="3"/>
  <c r="BH387" i="3"/>
  <c r="BG388" i="3"/>
  <c r="BH388" i="3"/>
  <c r="BG389" i="3"/>
  <c r="BH389" i="3"/>
  <c r="BG390" i="3"/>
  <c r="BH390" i="3"/>
  <c r="BG391" i="3"/>
  <c r="BH391" i="3"/>
  <c r="BG392" i="3"/>
  <c r="BH392" i="3"/>
  <c r="BG393" i="3"/>
  <c r="BH393" i="3"/>
  <c r="BG394" i="3"/>
  <c r="BH394" i="3"/>
  <c r="BG395" i="3"/>
  <c r="BH395" i="3"/>
  <c r="BG396" i="3"/>
  <c r="BH396" i="3"/>
  <c r="BG397" i="3"/>
  <c r="BH397" i="3"/>
  <c r="BG398" i="3"/>
  <c r="BH398" i="3"/>
  <c r="BG399" i="3"/>
  <c r="BH399" i="3"/>
  <c r="BG400" i="3"/>
  <c r="BH400" i="3"/>
  <c r="BG401" i="3"/>
  <c r="BH401" i="3"/>
  <c r="BG402" i="3"/>
  <c r="BH402" i="3"/>
  <c r="BG403" i="3"/>
  <c r="BH403" i="3"/>
  <c r="BG404" i="3"/>
  <c r="BH404" i="3"/>
  <c r="BG405" i="3"/>
  <c r="BH405" i="3"/>
  <c r="BG406" i="3"/>
  <c r="BH406" i="3"/>
  <c r="BG407" i="3"/>
  <c r="BH407" i="3"/>
  <c r="BG408" i="3"/>
  <c r="BH408" i="3"/>
  <c r="BG409" i="3"/>
  <c r="BH409" i="3"/>
  <c r="BG410" i="3"/>
  <c r="BH410" i="3"/>
  <c r="BG411" i="3"/>
  <c r="BH411" i="3"/>
  <c r="BG412" i="3"/>
  <c r="BH412" i="3"/>
  <c r="BG413" i="3"/>
  <c r="BH413" i="3"/>
  <c r="BG414" i="3"/>
  <c r="BH414" i="3"/>
  <c r="BG415" i="3"/>
  <c r="BH415" i="3"/>
  <c r="BG416" i="3"/>
  <c r="BH416" i="3"/>
  <c r="BG417" i="3"/>
  <c r="BH417" i="3"/>
  <c r="BG418" i="3"/>
  <c r="BH418" i="3"/>
  <c r="BG419" i="3"/>
  <c r="BH419" i="3"/>
  <c r="BG420" i="3"/>
  <c r="BH420" i="3"/>
  <c r="BG421" i="3"/>
  <c r="BH421" i="3"/>
  <c r="BG422" i="3"/>
  <c r="BH422" i="3"/>
  <c r="BG423" i="3"/>
  <c r="BH423" i="3"/>
  <c r="BG424" i="3"/>
  <c r="BH424" i="3"/>
  <c r="BG425" i="3"/>
  <c r="BH425" i="3"/>
  <c r="BG426" i="3"/>
  <c r="BH426" i="3"/>
  <c r="BG427" i="3"/>
  <c r="BH427" i="3"/>
  <c r="BG428" i="3"/>
  <c r="BH428" i="3"/>
  <c r="BG429" i="3"/>
  <c r="BH429" i="3"/>
  <c r="BG430" i="3"/>
  <c r="BH430" i="3"/>
  <c r="BG431" i="3"/>
  <c r="BH431" i="3"/>
  <c r="BG432" i="3"/>
  <c r="BH432" i="3"/>
  <c r="BG433" i="3"/>
  <c r="BH433" i="3"/>
  <c r="BG434" i="3"/>
  <c r="BH434" i="3"/>
  <c r="BG435" i="3"/>
  <c r="BH435" i="3"/>
  <c r="BG436" i="3"/>
  <c r="BH436" i="3"/>
  <c r="BG437" i="3"/>
  <c r="BH437" i="3"/>
  <c r="BG438" i="3"/>
  <c r="BH438" i="3"/>
  <c r="BG439" i="3"/>
  <c r="BH439" i="3"/>
  <c r="BG440" i="3"/>
  <c r="BH440" i="3"/>
  <c r="BG441" i="3"/>
  <c r="BH441" i="3"/>
  <c r="BG442" i="3"/>
  <c r="BH442" i="3"/>
  <c r="BG443" i="3"/>
  <c r="BH443" i="3"/>
  <c r="BG444" i="3"/>
  <c r="BH444" i="3"/>
  <c r="BG445" i="3"/>
  <c r="BH445" i="3"/>
  <c r="BG446" i="3"/>
  <c r="BH446" i="3"/>
  <c r="BG447" i="3"/>
  <c r="BH447" i="3"/>
  <c r="BG448" i="3"/>
  <c r="BH448" i="3"/>
  <c r="BG449" i="3"/>
  <c r="BH449" i="3"/>
  <c r="BG450" i="3"/>
  <c r="BH450" i="3"/>
  <c r="BG451" i="3"/>
  <c r="BH451" i="3"/>
  <c r="BG452" i="3"/>
  <c r="BH452" i="3"/>
  <c r="BG453" i="3"/>
  <c r="BH453" i="3"/>
  <c r="BG454" i="3"/>
  <c r="BH454" i="3"/>
  <c r="BG455" i="3"/>
  <c r="BH455" i="3"/>
  <c r="BG456" i="3"/>
  <c r="BH456" i="3"/>
  <c r="BG457" i="3"/>
  <c r="BH457" i="3"/>
  <c r="BG458" i="3"/>
  <c r="BH458" i="3"/>
  <c r="BG459" i="3"/>
  <c r="BH459" i="3"/>
  <c r="BG460" i="3"/>
  <c r="BH460" i="3"/>
  <c r="BG461" i="3"/>
  <c r="BH461" i="3"/>
  <c r="BG462" i="3"/>
  <c r="BH462" i="3"/>
  <c r="BG463" i="3"/>
  <c r="BH463" i="3"/>
  <c r="BG464" i="3"/>
  <c r="BH464" i="3"/>
  <c r="BG465" i="3"/>
  <c r="BH465" i="3"/>
  <c r="BG466" i="3"/>
  <c r="BH466" i="3"/>
  <c r="BG467" i="3"/>
  <c r="BH467" i="3"/>
  <c r="BG468" i="3"/>
  <c r="BH468" i="3"/>
  <c r="BG469" i="3"/>
  <c r="BH469" i="3"/>
  <c r="K58" i="6" l="1"/>
  <c r="I2" i="6"/>
  <c r="BO15" i="3"/>
  <c r="BO7" i="3"/>
  <c r="I16" i="6"/>
  <c r="H59" i="6"/>
  <c r="BO67" i="3"/>
  <c r="I24" i="6"/>
  <c r="I8" i="6"/>
  <c r="BO390" i="3"/>
  <c r="BO386" i="3"/>
  <c r="BO382" i="3"/>
  <c r="BO370" i="3"/>
  <c r="BO366" i="3"/>
  <c r="BO362" i="3"/>
  <c r="BO358" i="3"/>
  <c r="BO354" i="3"/>
  <c r="BO350" i="3"/>
  <c r="BO340" i="3"/>
  <c r="BO336" i="3"/>
  <c r="BO324" i="3"/>
  <c r="BO320" i="3"/>
  <c r="BO308" i="3"/>
  <c r="BO304" i="3"/>
  <c r="BO292" i="3"/>
  <c r="BO288" i="3"/>
  <c r="BO276" i="3"/>
  <c r="BO272" i="3"/>
  <c r="BO264" i="3"/>
  <c r="BO252" i="3"/>
  <c r="BO248" i="3"/>
  <c r="BO236" i="3"/>
  <c r="BO228" i="3"/>
  <c r="BO224" i="3"/>
  <c r="BO212" i="3"/>
  <c r="BO208" i="3"/>
  <c r="BO196" i="3"/>
  <c r="BO192" i="3"/>
  <c r="BO180" i="3"/>
  <c r="BO175" i="3"/>
  <c r="BO163" i="3"/>
  <c r="BO159" i="3"/>
  <c r="BO147" i="3"/>
  <c r="BO143" i="3"/>
  <c r="BO131" i="3"/>
  <c r="BO127" i="3"/>
  <c r="BO115" i="3"/>
  <c r="BO111" i="3"/>
  <c r="I28" i="6"/>
  <c r="I20" i="6"/>
  <c r="I12" i="6"/>
  <c r="I4" i="6"/>
  <c r="BO39" i="3"/>
  <c r="BO99" i="3"/>
  <c r="BO63" i="3"/>
  <c r="BO51" i="3"/>
  <c r="BO47" i="3"/>
  <c r="H58" i="6"/>
  <c r="H57" i="6"/>
  <c r="H56" i="6"/>
  <c r="H55" i="6"/>
  <c r="H54" i="6"/>
  <c r="H53" i="6"/>
  <c r="H52" i="6"/>
  <c r="H51" i="6"/>
  <c r="H50" i="6"/>
  <c r="H49" i="6"/>
  <c r="H48" i="6"/>
  <c r="H47" i="6"/>
  <c r="H46" i="6"/>
  <c r="H45" i="6"/>
  <c r="H44" i="6"/>
  <c r="H43" i="6"/>
  <c r="H42" i="6"/>
  <c r="H41" i="6"/>
  <c r="H40" i="6"/>
  <c r="H39" i="6"/>
  <c r="H38" i="6"/>
  <c r="H37" i="6"/>
  <c r="H36" i="6"/>
  <c r="H35" i="6"/>
  <c r="H34" i="6"/>
  <c r="H33" i="6"/>
  <c r="H32" i="6"/>
  <c r="H31" i="6"/>
  <c r="H30" i="6"/>
  <c r="K27" i="6"/>
  <c r="I26" i="6"/>
  <c r="K23" i="6"/>
  <c r="I22" i="6"/>
  <c r="K19" i="6"/>
  <c r="I18" i="6"/>
  <c r="K15" i="6"/>
  <c r="I14" i="6"/>
  <c r="K11" i="6"/>
  <c r="I10" i="6"/>
  <c r="K7" i="6"/>
  <c r="I6" i="6"/>
  <c r="K3" i="6"/>
  <c r="J59" i="6"/>
  <c r="F59" i="6"/>
  <c r="BO452" i="3"/>
  <c r="BO378" i="3"/>
  <c r="BO344" i="3"/>
  <c r="BO332" i="3"/>
  <c r="BO316" i="3"/>
  <c r="BO300" i="3"/>
  <c r="BO284" i="3"/>
  <c r="BO268" i="3"/>
  <c r="BO260" i="3"/>
  <c r="BO244" i="3"/>
  <c r="BO232" i="3"/>
  <c r="BO220" i="3"/>
  <c r="BO204" i="3"/>
  <c r="BO188" i="3"/>
  <c r="BO171" i="3"/>
  <c r="BO155" i="3"/>
  <c r="BO139" i="3"/>
  <c r="BO123" i="3"/>
  <c r="BO95" i="3"/>
  <c r="BO83" i="3"/>
  <c r="BO79" i="3"/>
  <c r="BO27" i="3"/>
  <c r="BO23" i="3"/>
  <c r="BO11" i="3"/>
  <c r="BO9" i="3"/>
  <c r="BO468" i="3"/>
  <c r="BO467" i="3"/>
  <c r="BO464" i="3"/>
  <c r="BO460" i="3"/>
  <c r="BO456" i="3"/>
  <c r="BO444" i="3"/>
  <c r="BO443" i="3"/>
  <c r="BO440" i="3"/>
  <c r="BO432" i="3"/>
  <c r="BO428" i="3"/>
  <c r="BO424" i="3"/>
  <c r="BO420" i="3"/>
  <c r="BO408" i="3"/>
  <c r="BO404" i="3"/>
  <c r="BO400" i="3"/>
  <c r="BO372" i="3"/>
  <c r="BO314" i="3"/>
  <c r="BO266" i="3"/>
  <c r="BO33" i="3"/>
  <c r="BO448" i="3"/>
  <c r="BO436" i="3"/>
  <c r="BO416" i="3"/>
  <c r="BO412" i="3"/>
  <c r="BO396" i="3"/>
  <c r="BO392" i="3"/>
  <c r="BO376" i="3"/>
  <c r="BO91" i="3"/>
  <c r="BO59" i="3"/>
  <c r="BO35" i="3"/>
  <c r="BO466" i="3"/>
  <c r="BO462" i="3"/>
  <c r="BO458" i="3"/>
  <c r="BO454" i="3"/>
  <c r="BO450" i="3"/>
  <c r="BO446" i="3"/>
  <c r="BO442" i="3"/>
  <c r="BO438" i="3"/>
  <c r="BO434" i="3"/>
  <c r="BO430" i="3"/>
  <c r="BO426" i="3"/>
  <c r="BO422" i="3"/>
  <c r="BO418" i="3"/>
  <c r="BO414" i="3"/>
  <c r="BO410" i="3"/>
  <c r="BO406" i="3"/>
  <c r="BO402" i="3"/>
  <c r="BO398" i="3"/>
  <c r="BO394" i="3"/>
  <c r="BO388" i="3"/>
  <c r="BO384" i="3"/>
  <c r="BO380" i="3"/>
  <c r="BO374" i="3"/>
  <c r="BO368" i="3"/>
  <c r="BO364" i="3"/>
  <c r="BO360" i="3"/>
  <c r="BO356" i="3"/>
  <c r="BO352" i="3"/>
  <c r="BO348" i="3"/>
  <c r="BO328" i="3"/>
  <c r="BO312" i="3"/>
  <c r="BO296" i="3"/>
  <c r="BO280" i="3"/>
  <c r="BO256" i="3"/>
  <c r="BO240" i="3"/>
  <c r="BO234" i="3"/>
  <c r="BO226" i="3"/>
  <c r="BO216" i="3"/>
  <c r="BO200" i="3"/>
  <c r="BO184" i="3"/>
  <c r="BO178" i="3"/>
  <c r="BO167" i="3"/>
  <c r="BO151" i="3"/>
  <c r="BO145" i="3"/>
  <c r="BO135" i="3"/>
  <c r="BO119" i="3"/>
  <c r="BO107" i="3"/>
  <c r="BO75" i="3"/>
  <c r="BO43" i="3"/>
  <c r="BO19" i="3"/>
  <c r="BO103" i="3"/>
  <c r="BO87" i="3"/>
  <c r="BO71" i="3"/>
  <c r="BO55" i="3"/>
  <c r="BO31" i="3"/>
  <c r="J58" i="6"/>
  <c r="J57" i="6"/>
  <c r="J56" i="6"/>
  <c r="J55" i="6"/>
  <c r="J54" i="6"/>
  <c r="J53" i="6"/>
  <c r="J52" i="6"/>
  <c r="J51" i="6"/>
  <c r="J50" i="6"/>
  <c r="J49" i="6"/>
  <c r="J48" i="6"/>
  <c r="J47" i="6"/>
  <c r="J46" i="6"/>
  <c r="J45" i="6"/>
  <c r="J44" i="6"/>
  <c r="J43" i="6"/>
  <c r="J42" i="6"/>
  <c r="J41" i="6"/>
  <c r="J40" i="6"/>
  <c r="J39" i="6"/>
  <c r="J38" i="6"/>
  <c r="J37" i="6"/>
  <c r="J36" i="6"/>
  <c r="J35" i="6"/>
  <c r="J34" i="6"/>
  <c r="J33" i="6"/>
  <c r="J32" i="6"/>
  <c r="J31" i="6"/>
  <c r="J30" i="6"/>
  <c r="K29" i="6"/>
  <c r="K25" i="6"/>
  <c r="K21" i="6"/>
  <c r="K17" i="6"/>
  <c r="K13" i="6"/>
  <c r="K9" i="6"/>
  <c r="K5" i="6"/>
  <c r="BO451" i="3"/>
  <c r="BO447" i="3"/>
  <c r="BO439" i="3"/>
  <c r="BO435" i="3"/>
  <c r="BO346" i="3"/>
  <c r="BO338" i="3"/>
  <c r="BO322" i="3"/>
  <c r="BO298" i="3"/>
  <c r="BO290" i="3"/>
  <c r="BO282" i="3"/>
  <c r="BO250" i="3"/>
  <c r="BO218" i="3"/>
  <c r="BO202" i="3"/>
  <c r="BO194" i="3"/>
  <c r="BO186" i="3"/>
  <c r="BO153" i="3"/>
  <c r="BO137" i="3"/>
  <c r="BO97" i="3"/>
  <c r="BO73" i="3"/>
  <c r="BO65" i="3"/>
  <c r="BO41" i="3"/>
  <c r="BO463" i="3"/>
  <c r="BO459" i="3"/>
  <c r="BO455" i="3"/>
  <c r="BO330" i="3"/>
  <c r="BO306" i="3"/>
  <c r="BO274" i="3"/>
  <c r="BO258" i="3"/>
  <c r="BO242" i="3"/>
  <c r="BO210" i="3"/>
  <c r="BO169" i="3"/>
  <c r="BO161" i="3"/>
  <c r="BO129" i="3"/>
  <c r="BO121" i="3"/>
  <c r="BO113" i="3"/>
  <c r="BO105" i="3"/>
  <c r="BO89" i="3"/>
  <c r="BO81" i="3"/>
  <c r="BO57" i="3"/>
  <c r="BO49" i="3"/>
  <c r="BO25" i="3"/>
  <c r="BO17" i="3"/>
  <c r="BO469" i="3"/>
  <c r="BO465" i="3"/>
  <c r="BO461" i="3"/>
  <c r="BO457" i="3"/>
  <c r="BO453" i="3"/>
  <c r="BO449" i="3"/>
  <c r="BO445" i="3"/>
  <c r="BO441" i="3"/>
  <c r="BO437" i="3"/>
  <c r="BO433" i="3"/>
  <c r="BO342" i="3"/>
  <c r="BO334" i="3"/>
  <c r="BO326" i="3"/>
  <c r="BO318" i="3"/>
  <c r="BO310" i="3"/>
  <c r="BO302" i="3"/>
  <c r="BO294" i="3"/>
  <c r="BO286" i="3"/>
  <c r="BO278" i="3"/>
  <c r="BO270" i="3"/>
  <c r="BO262" i="3"/>
  <c r="BO254" i="3"/>
  <c r="BO246" i="3"/>
  <c r="BO238" i="3"/>
  <c r="BO230" i="3"/>
  <c r="BO222" i="3"/>
  <c r="BO214" i="3"/>
  <c r="BO206" i="3"/>
  <c r="BO198" i="3"/>
  <c r="BO190" i="3"/>
  <c r="BO182" i="3"/>
  <c r="BO173" i="3"/>
  <c r="BO165" i="3"/>
  <c r="BO157" i="3"/>
  <c r="BO149" i="3"/>
  <c r="BO141" i="3"/>
  <c r="BO133" i="3"/>
  <c r="BO125" i="3"/>
  <c r="BO117" i="3"/>
  <c r="BO109" i="3"/>
  <c r="BO101" i="3"/>
  <c r="BO100" i="3"/>
  <c r="BO93" i="3"/>
  <c r="BO85" i="3"/>
  <c r="BO77" i="3"/>
  <c r="BO69" i="3"/>
  <c r="BO61" i="3"/>
  <c r="BO53" i="3"/>
  <c r="BO45" i="3"/>
  <c r="BO37" i="3"/>
  <c r="BO29" i="3"/>
  <c r="BO21" i="3"/>
  <c r="BO13" i="3"/>
  <c r="K59" i="6"/>
  <c r="I59" i="6"/>
  <c r="G59" i="6"/>
  <c r="F2" i="6"/>
  <c r="H2" i="6"/>
  <c r="J2" i="6"/>
  <c r="F3" i="6"/>
  <c r="H3" i="6"/>
  <c r="J3" i="6"/>
  <c r="F4" i="6"/>
  <c r="H4" i="6"/>
  <c r="J4" i="6"/>
  <c r="F5" i="6"/>
  <c r="H5" i="6"/>
  <c r="J5" i="6"/>
  <c r="F6" i="6"/>
  <c r="H6" i="6"/>
  <c r="J6" i="6"/>
  <c r="F7" i="6"/>
  <c r="H7" i="6"/>
  <c r="J7" i="6"/>
  <c r="F8" i="6"/>
  <c r="H8" i="6"/>
  <c r="J8" i="6"/>
  <c r="F9" i="6"/>
  <c r="H9" i="6"/>
  <c r="J9" i="6"/>
  <c r="F10" i="6"/>
  <c r="H10" i="6"/>
  <c r="J10" i="6"/>
  <c r="F11" i="6"/>
  <c r="H11" i="6"/>
  <c r="J11" i="6"/>
  <c r="F12" i="6"/>
  <c r="H12" i="6"/>
  <c r="J12" i="6"/>
  <c r="F13" i="6"/>
  <c r="H13" i="6"/>
  <c r="J13" i="6"/>
  <c r="F14" i="6"/>
  <c r="H14" i="6"/>
  <c r="J14" i="6"/>
  <c r="F15" i="6"/>
  <c r="H15" i="6"/>
  <c r="J15" i="6"/>
  <c r="F16" i="6"/>
  <c r="H16" i="6"/>
  <c r="J16" i="6"/>
  <c r="F17" i="6"/>
  <c r="H17" i="6"/>
  <c r="J17" i="6"/>
  <c r="F18" i="6"/>
  <c r="H18" i="6"/>
  <c r="J18" i="6"/>
  <c r="F19" i="6"/>
  <c r="H19" i="6"/>
  <c r="J19" i="6"/>
  <c r="F20" i="6"/>
  <c r="H20" i="6"/>
  <c r="J20" i="6"/>
  <c r="F21" i="6"/>
  <c r="H21" i="6"/>
  <c r="J21" i="6"/>
  <c r="F22" i="6"/>
  <c r="H22" i="6"/>
  <c r="J22" i="6"/>
  <c r="F23" i="6"/>
  <c r="H23" i="6"/>
  <c r="J23" i="6"/>
  <c r="F24" i="6"/>
  <c r="H24" i="6"/>
  <c r="J24" i="6"/>
  <c r="F25" i="6"/>
  <c r="H25" i="6"/>
  <c r="J25" i="6"/>
  <c r="F26" i="6"/>
  <c r="H26" i="6"/>
  <c r="J26" i="6"/>
  <c r="F27" i="6"/>
  <c r="H27" i="6"/>
  <c r="J27" i="6"/>
  <c r="F28" i="6"/>
  <c r="H28" i="6"/>
  <c r="J28" i="6"/>
  <c r="F29" i="6"/>
  <c r="H29" i="6"/>
  <c r="J29" i="6"/>
  <c r="F30" i="6"/>
  <c r="G2" i="6"/>
  <c r="K2" i="6"/>
  <c r="E3" i="6"/>
  <c r="I3" i="6"/>
  <c r="G4" i="6"/>
  <c r="K4" i="6"/>
  <c r="E5" i="6"/>
  <c r="I5" i="6"/>
  <c r="G6" i="6"/>
  <c r="K6" i="6"/>
  <c r="E7" i="6"/>
  <c r="I7" i="6"/>
  <c r="G8" i="6"/>
  <c r="K8" i="6"/>
  <c r="E9" i="6"/>
  <c r="I9" i="6"/>
  <c r="G10" i="6"/>
  <c r="K10" i="6"/>
  <c r="E11" i="6"/>
  <c r="I11" i="6"/>
  <c r="G12" i="6"/>
  <c r="K12" i="6"/>
  <c r="E13" i="6"/>
  <c r="I13" i="6"/>
  <c r="G14" i="6"/>
  <c r="K14" i="6"/>
  <c r="E15" i="6"/>
  <c r="I15" i="6"/>
  <c r="G16" i="6"/>
  <c r="K16" i="6"/>
  <c r="E17" i="6"/>
  <c r="I17" i="6"/>
  <c r="G18" i="6"/>
  <c r="K18" i="6"/>
  <c r="E19" i="6"/>
  <c r="I19" i="6"/>
  <c r="G20" i="6"/>
  <c r="K20" i="6"/>
  <c r="E21" i="6"/>
  <c r="I21" i="6"/>
  <c r="G22" i="6"/>
  <c r="K22" i="6"/>
  <c r="E23" i="6"/>
  <c r="I23" i="6"/>
  <c r="G24" i="6"/>
  <c r="K24" i="6"/>
  <c r="E25" i="6"/>
  <c r="I25" i="6"/>
  <c r="G26" i="6"/>
  <c r="K26" i="6"/>
  <c r="E27" i="6"/>
  <c r="I27" i="6"/>
  <c r="G28" i="6"/>
  <c r="K28" i="6"/>
  <c r="E29" i="6"/>
  <c r="I29" i="6"/>
  <c r="G30" i="6"/>
  <c r="I30" i="6"/>
  <c r="K30" i="6"/>
  <c r="E31" i="6"/>
  <c r="G31" i="6"/>
  <c r="I31" i="6"/>
  <c r="K31" i="6"/>
  <c r="E32" i="6"/>
  <c r="G32" i="6"/>
  <c r="I32" i="6"/>
  <c r="K32" i="6"/>
  <c r="E33" i="6"/>
  <c r="G33" i="6"/>
  <c r="I33" i="6"/>
  <c r="K33" i="6"/>
  <c r="E34" i="6"/>
  <c r="G34" i="6"/>
  <c r="I34" i="6"/>
  <c r="K34" i="6"/>
  <c r="E35" i="6"/>
  <c r="G35" i="6"/>
  <c r="I35" i="6"/>
  <c r="K35" i="6"/>
  <c r="E36" i="6"/>
  <c r="G36" i="6"/>
  <c r="I36" i="6"/>
  <c r="K36" i="6"/>
  <c r="E37" i="6"/>
  <c r="G37" i="6"/>
  <c r="I37" i="6"/>
  <c r="K37" i="6"/>
  <c r="E38" i="6"/>
  <c r="G38" i="6"/>
  <c r="I38" i="6"/>
  <c r="K38" i="6"/>
  <c r="E39" i="6"/>
  <c r="G39" i="6"/>
  <c r="I39" i="6"/>
  <c r="K39" i="6"/>
  <c r="E40" i="6"/>
  <c r="G40" i="6"/>
  <c r="I40" i="6"/>
  <c r="K40" i="6"/>
  <c r="E41" i="6"/>
  <c r="G41" i="6"/>
  <c r="I41" i="6"/>
  <c r="K41" i="6"/>
  <c r="E42" i="6"/>
  <c r="G42" i="6"/>
  <c r="I42" i="6"/>
  <c r="K42" i="6"/>
  <c r="E43" i="6"/>
  <c r="G43" i="6"/>
  <c r="I43" i="6"/>
  <c r="K43" i="6"/>
  <c r="E44" i="6"/>
  <c r="G44" i="6"/>
  <c r="I44" i="6"/>
  <c r="K44" i="6"/>
  <c r="E45" i="6"/>
  <c r="G45" i="6"/>
  <c r="I45" i="6"/>
  <c r="K45" i="6"/>
  <c r="E46" i="6"/>
  <c r="G46" i="6"/>
  <c r="I46" i="6"/>
  <c r="K46" i="6"/>
  <c r="E47" i="6"/>
  <c r="G47" i="6"/>
  <c r="I47" i="6"/>
  <c r="K47" i="6"/>
  <c r="E48" i="6"/>
  <c r="G48" i="6"/>
  <c r="I48" i="6"/>
  <c r="K48" i="6"/>
  <c r="E49" i="6"/>
  <c r="G49" i="6"/>
  <c r="I49" i="6"/>
  <c r="K49" i="6"/>
  <c r="E50" i="6"/>
  <c r="G50" i="6"/>
  <c r="I50" i="6"/>
  <c r="K50" i="6"/>
  <c r="E51" i="6"/>
  <c r="G51" i="6"/>
  <c r="I51" i="6"/>
  <c r="K51" i="6"/>
  <c r="E52" i="6"/>
  <c r="G52" i="6"/>
  <c r="I52" i="6"/>
  <c r="K52" i="6"/>
  <c r="E53" i="6"/>
  <c r="G53" i="6"/>
  <c r="I53" i="6"/>
  <c r="K53" i="6"/>
  <c r="E54" i="6"/>
  <c r="G54" i="6"/>
  <c r="I54" i="6"/>
  <c r="K54" i="6"/>
  <c r="E55" i="6"/>
  <c r="G55" i="6"/>
  <c r="I55" i="6"/>
  <c r="K55" i="6"/>
  <c r="E56" i="6"/>
  <c r="G56" i="6"/>
  <c r="I56" i="6"/>
  <c r="K56" i="6"/>
  <c r="E57" i="6"/>
  <c r="G57" i="6"/>
  <c r="I57" i="6"/>
  <c r="K57" i="6"/>
  <c r="E58" i="6"/>
  <c r="G58" i="6"/>
  <c r="I58" i="6"/>
  <c r="BO429" i="3"/>
  <c r="BO425" i="3"/>
  <c r="BO421" i="3"/>
  <c r="BO417" i="3"/>
  <c r="BO413" i="3"/>
  <c r="BO409" i="3"/>
  <c r="BO405" i="3"/>
  <c r="BO401" i="3"/>
  <c r="BO397" i="3"/>
  <c r="BO393" i="3"/>
  <c r="BO389" i="3"/>
  <c r="BO385" i="3"/>
  <c r="BO381" i="3"/>
  <c r="BO377" i="3"/>
  <c r="BO373" i="3"/>
  <c r="BO369" i="3"/>
  <c r="BO365" i="3"/>
  <c r="BO361" i="3"/>
  <c r="BO357" i="3"/>
  <c r="BO353" i="3"/>
  <c r="BO349" i="3"/>
  <c r="BO345" i="3"/>
  <c r="BO341" i="3"/>
  <c r="BO337" i="3"/>
  <c r="BO333" i="3"/>
  <c r="BO329" i="3"/>
  <c r="BO325" i="3"/>
  <c r="BO321" i="3"/>
  <c r="BO317" i="3"/>
  <c r="BO313" i="3"/>
  <c r="BO309" i="3"/>
  <c r="BO305" i="3"/>
  <c r="BO301" i="3"/>
  <c r="BO297" i="3"/>
  <c r="BO293" i="3"/>
  <c r="BO289" i="3"/>
  <c r="BO285" i="3"/>
  <c r="BO281" i="3"/>
  <c r="BO277" i="3"/>
  <c r="BO273" i="3"/>
  <c r="BO269" i="3"/>
  <c r="BO265" i="3"/>
  <c r="BO261" i="3"/>
  <c r="BO257" i="3"/>
  <c r="BO253" i="3"/>
  <c r="BO249" i="3"/>
  <c r="BO245" i="3"/>
  <c r="BO241" i="3"/>
  <c r="BO237" i="3"/>
  <c r="BO233" i="3"/>
  <c r="BO229" i="3"/>
  <c r="BO225" i="3"/>
  <c r="BO221" i="3"/>
  <c r="BO217" i="3"/>
  <c r="BO213" i="3"/>
  <c r="BO209" i="3"/>
  <c r="BO205" i="3"/>
  <c r="BO201" i="3"/>
  <c r="BO197" i="3"/>
  <c r="BO193" i="3"/>
  <c r="BO189" i="3"/>
  <c r="BO185" i="3"/>
  <c r="BO181" i="3"/>
  <c r="BO177" i="3"/>
  <c r="BO176" i="3"/>
  <c r="BO172" i="3"/>
  <c r="BO168" i="3"/>
  <c r="BO164" i="3"/>
  <c r="BO160" i="3"/>
  <c r="BO156" i="3"/>
  <c r="BO152" i="3"/>
  <c r="BO148" i="3"/>
  <c r="BO144" i="3"/>
  <c r="BO140" i="3"/>
  <c r="BO136" i="3"/>
  <c r="BO132" i="3"/>
  <c r="BO128" i="3"/>
  <c r="BO124" i="3"/>
  <c r="BO120" i="3"/>
  <c r="BO116" i="3"/>
  <c r="BO112" i="3"/>
  <c r="BO108" i="3"/>
  <c r="BO104" i="3"/>
  <c r="BO96" i="3"/>
  <c r="BO92" i="3"/>
  <c r="BO88" i="3"/>
  <c r="BO84" i="3"/>
  <c r="BO80" i="3"/>
  <c r="BO76" i="3"/>
  <c r="BO72" i="3"/>
  <c r="BO68" i="3"/>
  <c r="BO64" i="3"/>
  <c r="BO60" i="3"/>
  <c r="BO56" i="3"/>
  <c r="BO52" i="3"/>
  <c r="BO48" i="3"/>
  <c r="BO44" i="3"/>
  <c r="BO40" i="3"/>
  <c r="BO36" i="3"/>
  <c r="BO32" i="3"/>
  <c r="BO28" i="3"/>
  <c r="BO24" i="3"/>
  <c r="BO20" i="3"/>
  <c r="BO16" i="3"/>
  <c r="BO12" i="3"/>
  <c r="BO8" i="3"/>
  <c r="BO431" i="3"/>
  <c r="BO427" i="3"/>
  <c r="BO423" i="3"/>
  <c r="BO419" i="3"/>
  <c r="BO415" i="3"/>
  <c r="BO411" i="3"/>
  <c r="BO407" i="3"/>
  <c r="BO403" i="3"/>
  <c r="BO399" i="3"/>
  <c r="BO395" i="3"/>
  <c r="BO391" i="3"/>
  <c r="BO387" i="3"/>
  <c r="BO383" i="3"/>
  <c r="BO379" i="3"/>
  <c r="BO375" i="3"/>
  <c r="BO371" i="3"/>
  <c r="BO367" i="3"/>
  <c r="BO363" i="3"/>
  <c r="BO359" i="3"/>
  <c r="BO355" i="3"/>
  <c r="BO351" i="3"/>
  <c r="BO347" i="3"/>
  <c r="BO343" i="3"/>
  <c r="BO339" i="3"/>
  <c r="BO335" i="3"/>
  <c r="BO331" i="3"/>
  <c r="BO327" i="3"/>
  <c r="BO323" i="3"/>
  <c r="BO319" i="3"/>
  <c r="BO315" i="3"/>
  <c r="BO311" i="3"/>
  <c r="BO307" i="3"/>
  <c r="BO303" i="3"/>
  <c r="BO299" i="3"/>
  <c r="BO295" i="3"/>
  <c r="BO291" i="3"/>
  <c r="BO287" i="3"/>
  <c r="BO283" i="3"/>
  <c r="BO279" i="3"/>
  <c r="BO275" i="3"/>
  <c r="BO271" i="3"/>
  <c r="BO267" i="3"/>
  <c r="BO263" i="3"/>
  <c r="BO259" i="3"/>
  <c r="BO255" i="3"/>
  <c r="BO251" i="3"/>
  <c r="BO247" i="3"/>
  <c r="BO243" i="3"/>
  <c r="BO239" i="3"/>
  <c r="BO235" i="3"/>
  <c r="BO231" i="3"/>
  <c r="BO227" i="3"/>
  <c r="BO223" i="3"/>
  <c r="BO219" i="3"/>
  <c r="BO215" i="3"/>
  <c r="BO211" i="3"/>
  <c r="BO207" i="3"/>
  <c r="BO203" i="3"/>
  <c r="BO199" i="3"/>
  <c r="BO195" i="3"/>
  <c r="BO191" i="3"/>
  <c r="BO187" i="3"/>
  <c r="BO183" i="3"/>
  <c r="BO179" i="3"/>
  <c r="BO174" i="3"/>
  <c r="BO170" i="3"/>
  <c r="BO166" i="3"/>
  <c r="BO162" i="3"/>
  <c r="BO158" i="3"/>
  <c r="BO154" i="3"/>
  <c r="BO150" i="3"/>
  <c r="BO146" i="3"/>
  <c r="BO142" i="3"/>
  <c r="BO138" i="3"/>
  <c r="BO134" i="3"/>
  <c r="BO130" i="3"/>
  <c r="BO126" i="3"/>
  <c r="BO122" i="3"/>
  <c r="BO118" i="3"/>
  <c r="BO114" i="3"/>
  <c r="BO110" i="3"/>
  <c r="BO106" i="3"/>
  <c r="BO102" i="3"/>
  <c r="BO98" i="3"/>
  <c r="BO94" i="3"/>
  <c r="BO90" i="3"/>
  <c r="BO86" i="3"/>
  <c r="BO82" i="3"/>
  <c r="BO78" i="3"/>
  <c r="BO74" i="3"/>
  <c r="BO70" i="3"/>
  <c r="BO66" i="3"/>
  <c r="BO62" i="3"/>
  <c r="BO58" i="3"/>
  <c r="BO54" i="3"/>
  <c r="BO50" i="3"/>
  <c r="BO46" i="3"/>
  <c r="BO42" i="3"/>
  <c r="BO38" i="3"/>
  <c r="BO34" i="3"/>
  <c r="BO30" i="3"/>
  <c r="BO26" i="3"/>
  <c r="BO22" i="3"/>
  <c r="BO18" i="3"/>
  <c r="BO14" i="3"/>
  <c r="BO10" i="3"/>
  <c r="BQ467" i="3" l="1"/>
  <c r="T467" i="3"/>
  <c r="S467" i="3"/>
  <c r="U467" i="3" l="1"/>
  <c r="AC16" i="5"/>
  <c r="AC4" i="5"/>
  <c r="BH6" i="3" l="1"/>
  <c r="BG6" i="3"/>
  <c r="BQ335" i="3" l="1"/>
  <c r="T335" i="3"/>
  <c r="S335" i="3"/>
  <c r="U335" i="3" l="1"/>
  <c r="W4" i="5"/>
  <c r="T4" i="5"/>
  <c r="U4" i="5"/>
  <c r="CD4" i="5"/>
  <c r="CE4" i="5"/>
  <c r="CF4" i="5"/>
  <c r="CG4" i="5"/>
  <c r="CH4" i="5"/>
  <c r="CI4" i="5"/>
  <c r="CJ4" i="5"/>
  <c r="CK4" i="5"/>
  <c r="CL4" i="5"/>
  <c r="CM4" i="5"/>
  <c r="CN4" i="5"/>
  <c r="CO4" i="5"/>
  <c r="CP4" i="5"/>
  <c r="CQ4" i="5"/>
  <c r="CR4" i="5"/>
  <c r="CS4" i="5"/>
  <c r="CT4" i="5"/>
  <c r="CU4" i="5"/>
  <c r="CV4" i="5"/>
  <c r="CW4" i="5"/>
  <c r="CX4" i="5"/>
  <c r="CY4" i="5"/>
  <c r="CZ4" i="5"/>
  <c r="DA4" i="5"/>
  <c r="DB4" i="5"/>
  <c r="DC4" i="5"/>
  <c r="DD4" i="5"/>
  <c r="DE4" i="5"/>
  <c r="CF16" i="5"/>
  <c r="CG16" i="5"/>
  <c r="CH16" i="5"/>
  <c r="CI16" i="5"/>
  <c r="CJ16" i="5"/>
  <c r="CK16" i="5"/>
  <c r="CL16" i="5"/>
  <c r="CM16" i="5"/>
  <c r="CN16" i="5"/>
  <c r="CO16" i="5"/>
  <c r="CP16" i="5"/>
  <c r="CQ16" i="5"/>
  <c r="CR16" i="5"/>
  <c r="CS16" i="5"/>
  <c r="CT16" i="5"/>
  <c r="CU16" i="5"/>
  <c r="CV16" i="5"/>
  <c r="CW16" i="5"/>
  <c r="CX16" i="5"/>
  <c r="CY16" i="5"/>
  <c r="CZ16" i="5"/>
  <c r="DA16" i="5"/>
  <c r="DB16" i="5"/>
  <c r="DC16" i="5"/>
  <c r="DD16" i="5"/>
  <c r="DE16" i="5"/>
  <c r="V4" i="5"/>
  <c r="X4" i="5"/>
  <c r="AF16" i="5" l="1"/>
  <c r="AF4" i="5"/>
  <c r="AE4" i="5" l="1"/>
  <c r="AD4" i="5"/>
  <c r="AB4" i="5"/>
  <c r="AA4" i="5" l="1"/>
  <c r="BQ59" i="3" l="1"/>
  <c r="T59" i="3"/>
  <c r="S59" i="3"/>
  <c r="BQ238" i="3"/>
  <c r="T238" i="3"/>
  <c r="S238" i="3"/>
  <c r="Z4" i="5"/>
  <c r="U238" i="3" l="1"/>
  <c r="U59" i="3"/>
  <c r="BQ141" i="3" l="1"/>
  <c r="T141" i="3"/>
  <c r="S141" i="3"/>
  <c r="BQ54" i="3"/>
  <c r="T54" i="3"/>
  <c r="S54" i="3"/>
  <c r="BQ55" i="3"/>
  <c r="T55" i="3"/>
  <c r="S55" i="3"/>
  <c r="S56" i="3"/>
  <c r="T56" i="3"/>
  <c r="BQ56" i="3"/>
  <c r="BQ53" i="3"/>
  <c r="T53" i="3"/>
  <c r="S53" i="3"/>
  <c r="U53" i="3" l="1"/>
  <c r="U56" i="3"/>
  <c r="U55" i="3"/>
  <c r="U141" i="3"/>
  <c r="U54" i="3"/>
  <c r="C6" i="12" l="1"/>
  <c r="C7" i="12"/>
  <c r="C8" i="12"/>
  <c r="C9" i="12"/>
  <c r="C10" i="12"/>
  <c r="C11" i="12"/>
  <c r="C12" i="12"/>
  <c r="C13" i="12"/>
  <c r="C14" i="12"/>
  <c r="C15" i="12"/>
  <c r="C16" i="12"/>
  <c r="C17" i="12"/>
  <c r="C18" i="12"/>
  <c r="C19" i="12"/>
  <c r="C20" i="12"/>
  <c r="C21" i="12"/>
  <c r="C22" i="12"/>
  <c r="C23" i="12"/>
  <c r="C24" i="12"/>
  <c r="C25" i="12"/>
  <c r="C26" i="12"/>
  <c r="C27" i="12"/>
  <c r="C28" i="12"/>
  <c r="C29" i="12"/>
  <c r="C30" i="12"/>
  <c r="C31" i="12"/>
  <c r="C32" i="12"/>
  <c r="C33" i="12"/>
  <c r="C34" i="12"/>
  <c r="C35" i="12"/>
  <c r="C36" i="12"/>
  <c r="C37" i="12"/>
  <c r="C38" i="12"/>
  <c r="C39" i="12"/>
  <c r="C40" i="12"/>
  <c r="C41" i="12"/>
  <c r="C42" i="12"/>
  <c r="C43" i="12"/>
  <c r="C44" i="12"/>
  <c r="C45" i="12"/>
  <c r="C46" i="12"/>
  <c r="C47" i="12"/>
  <c r="D60" i="6" l="1"/>
  <c r="C5" i="12" l="1"/>
  <c r="BQ431" i="3" l="1"/>
  <c r="T431" i="3"/>
  <c r="S431" i="3"/>
  <c r="U431" i="3" l="1"/>
  <c r="G1" i="6"/>
  <c r="AG4" i="5"/>
  <c r="AH4" i="5"/>
  <c r="AI4" i="5"/>
  <c r="AJ4" i="5"/>
  <c r="AK4" i="5"/>
  <c r="AL4" i="5"/>
  <c r="AM4" i="5"/>
  <c r="AN4" i="5"/>
  <c r="AO4" i="5"/>
  <c r="AP4" i="5"/>
  <c r="AQ4" i="5"/>
  <c r="AR4" i="5"/>
  <c r="AS4" i="5"/>
  <c r="AT4" i="5"/>
  <c r="AU4" i="5"/>
  <c r="AV4" i="5"/>
  <c r="AW4" i="5"/>
  <c r="AX4" i="5"/>
  <c r="AY4" i="5"/>
  <c r="AZ4" i="5"/>
  <c r="BA4" i="5"/>
  <c r="BB4" i="5"/>
  <c r="BC4" i="5"/>
  <c r="BD4" i="5"/>
  <c r="BE4" i="5"/>
  <c r="BF4" i="5"/>
  <c r="BG4" i="5"/>
  <c r="BH4" i="5"/>
  <c r="BI4" i="5"/>
  <c r="BJ4" i="5"/>
  <c r="BK4" i="5"/>
  <c r="BL4" i="5"/>
  <c r="BM4" i="5"/>
  <c r="BN4" i="5"/>
  <c r="BO4" i="5"/>
  <c r="BP4" i="5"/>
  <c r="BQ4" i="5"/>
  <c r="BR4" i="5"/>
  <c r="BS4" i="5"/>
  <c r="BT4" i="5"/>
  <c r="BU4" i="5"/>
  <c r="BV4" i="5"/>
  <c r="BW4" i="5"/>
  <c r="BX4" i="5"/>
  <c r="BY4" i="5"/>
  <c r="BZ4" i="5"/>
  <c r="CA4" i="5"/>
  <c r="CB4" i="5"/>
  <c r="CC4" i="5"/>
  <c r="W16" i="5"/>
  <c r="X16" i="5"/>
  <c r="Z16" i="5"/>
  <c r="AA16" i="5"/>
  <c r="AB16" i="5"/>
  <c r="AD16" i="5"/>
  <c r="AE16" i="5"/>
  <c r="J16" i="5"/>
  <c r="T16" i="5"/>
  <c r="AG16" i="5"/>
  <c r="AH16" i="5"/>
  <c r="AI16" i="5"/>
  <c r="AJ16" i="5"/>
  <c r="AK16" i="5"/>
  <c r="AL16" i="5"/>
  <c r="AM16" i="5"/>
  <c r="AN16" i="5"/>
  <c r="AO16" i="5"/>
  <c r="AP16" i="5"/>
  <c r="AQ16" i="5"/>
  <c r="AR16" i="5"/>
  <c r="AS16" i="5"/>
  <c r="AT16" i="5"/>
  <c r="AU16" i="5"/>
  <c r="AV16" i="5"/>
  <c r="AW16" i="5"/>
  <c r="AX16" i="5"/>
  <c r="AY16" i="5"/>
  <c r="AZ16" i="5"/>
  <c r="BA16" i="5"/>
  <c r="BB16" i="5"/>
  <c r="BC16" i="5"/>
  <c r="BD16" i="5"/>
  <c r="BE16" i="5"/>
  <c r="BF16" i="5"/>
  <c r="BG16" i="5"/>
  <c r="BH16" i="5"/>
  <c r="BI16" i="5"/>
  <c r="BJ16" i="5"/>
  <c r="BK16" i="5"/>
  <c r="BL16" i="5"/>
  <c r="BM16" i="5"/>
  <c r="BN16" i="5"/>
  <c r="BO16" i="5"/>
  <c r="BP16" i="5"/>
  <c r="BQ16" i="5"/>
  <c r="BR16" i="5"/>
  <c r="BS16" i="5"/>
  <c r="BT16" i="5"/>
  <c r="BU16" i="5"/>
  <c r="BV16" i="5"/>
  <c r="BW16" i="5"/>
  <c r="BX16" i="5"/>
  <c r="BY16" i="5"/>
  <c r="BZ16" i="5"/>
  <c r="CA16" i="5"/>
  <c r="CB16" i="5"/>
  <c r="CC16" i="5"/>
  <c r="CD16" i="5"/>
  <c r="CE16" i="5"/>
  <c r="U16" i="5"/>
  <c r="V16" i="5"/>
  <c r="O16" i="5"/>
  <c r="B8" i="5"/>
  <c r="B5" i="5"/>
  <c r="B7" i="5" l="1"/>
  <c r="S8" i="3" l="1"/>
  <c r="T8" i="3"/>
  <c r="BQ8" i="3"/>
  <c r="U8" i="3" l="1"/>
  <c r="BQ466" i="3" l="1"/>
  <c r="T466" i="3"/>
  <c r="S466" i="3"/>
  <c r="S468" i="3"/>
  <c r="T468" i="3"/>
  <c r="BQ468" i="3"/>
  <c r="U468" i="3" l="1"/>
  <c r="U466" i="3"/>
  <c r="BQ23" i="3" l="1"/>
  <c r="T23" i="3"/>
  <c r="S23" i="3"/>
  <c r="U23" i="3" l="1"/>
  <c r="BQ139" i="3" l="1"/>
  <c r="T139" i="3"/>
  <c r="S139" i="3"/>
  <c r="U139" i="3" l="1"/>
  <c r="BQ68" i="3"/>
  <c r="T68" i="3"/>
  <c r="S68" i="3"/>
  <c r="U68" i="3" l="1"/>
  <c r="BQ73" i="3" l="1"/>
  <c r="T73" i="3"/>
  <c r="S73" i="3"/>
  <c r="U73" i="3" l="1"/>
  <c r="B4" i="5" l="1"/>
  <c r="BQ345" i="3"/>
  <c r="T345" i="3"/>
  <c r="S345" i="3"/>
  <c r="U345" i="3" l="1"/>
  <c r="AS3" i="8"/>
  <c r="F3" i="8"/>
  <c r="BQ6" i="3"/>
  <c r="BP6" i="3"/>
  <c r="BN6" i="3"/>
  <c r="BM6" i="3"/>
  <c r="BL6" i="3"/>
  <c r="T6" i="3"/>
  <c r="S6" i="3"/>
  <c r="H6" i="3"/>
  <c r="U6" i="3" l="1"/>
  <c r="BO6" i="3"/>
  <c r="G345" i="10" l="1"/>
  <c r="H345" i="10" s="1"/>
  <c r="F345" i="10"/>
  <c r="E345" i="10"/>
  <c r="D345" i="10"/>
  <c r="G344" i="10"/>
  <c r="H344" i="10" s="1"/>
  <c r="F344" i="10"/>
  <c r="E344" i="10"/>
  <c r="D344" i="10"/>
  <c r="G343" i="10"/>
  <c r="H343" i="10" s="1"/>
  <c r="F343" i="10"/>
  <c r="E343" i="10"/>
  <c r="D343" i="10"/>
  <c r="G342" i="10"/>
  <c r="H342" i="10" s="1"/>
  <c r="F342" i="10"/>
  <c r="E342" i="10"/>
  <c r="D342" i="10"/>
  <c r="G341" i="10"/>
  <c r="H341" i="10" s="1"/>
  <c r="F341" i="10"/>
  <c r="E341" i="10"/>
  <c r="D341" i="10"/>
  <c r="G340" i="10"/>
  <c r="H340" i="10" s="1"/>
  <c r="F340" i="10"/>
  <c r="E340" i="10"/>
  <c r="D340" i="10"/>
  <c r="G339" i="10"/>
  <c r="H339" i="10" s="1"/>
  <c r="F339" i="10"/>
  <c r="E339" i="10"/>
  <c r="D339" i="10"/>
  <c r="G338" i="10"/>
  <c r="H338" i="10" s="1"/>
  <c r="F338" i="10"/>
  <c r="E338" i="10"/>
  <c r="D338" i="10"/>
  <c r="G337" i="10"/>
  <c r="H337" i="10" s="1"/>
  <c r="F337" i="10"/>
  <c r="E337" i="10"/>
  <c r="D337" i="10"/>
  <c r="G336" i="10"/>
  <c r="H336" i="10" s="1"/>
  <c r="F336" i="10"/>
  <c r="E336" i="10"/>
  <c r="D336" i="10"/>
  <c r="G335" i="10"/>
  <c r="H335" i="10" s="1"/>
  <c r="F335" i="10"/>
  <c r="E335" i="10"/>
  <c r="D335" i="10"/>
  <c r="G334" i="10"/>
  <c r="H334" i="10" s="1"/>
  <c r="F334" i="10"/>
  <c r="E334" i="10"/>
  <c r="D334" i="10"/>
  <c r="G333" i="10"/>
  <c r="H333" i="10" s="1"/>
  <c r="F333" i="10"/>
  <c r="E333" i="10"/>
  <c r="D333" i="10"/>
  <c r="G332" i="10"/>
  <c r="H332" i="10" s="1"/>
  <c r="F332" i="10"/>
  <c r="E332" i="10"/>
  <c r="D332" i="10"/>
  <c r="G331" i="10"/>
  <c r="H331" i="10" s="1"/>
  <c r="F331" i="10"/>
  <c r="E331" i="10"/>
  <c r="D331" i="10"/>
  <c r="G330" i="10"/>
  <c r="H330" i="10" s="1"/>
  <c r="F330" i="10"/>
  <c r="E330" i="10"/>
  <c r="D330" i="10"/>
  <c r="G329" i="10"/>
  <c r="H329" i="10" s="1"/>
  <c r="F329" i="10"/>
  <c r="E329" i="10"/>
  <c r="D329" i="10"/>
  <c r="G328" i="10"/>
  <c r="H328" i="10" s="1"/>
  <c r="F328" i="10"/>
  <c r="E328" i="10"/>
  <c r="D328" i="10"/>
  <c r="G327" i="10"/>
  <c r="H327" i="10" s="1"/>
  <c r="F327" i="10"/>
  <c r="E327" i="10"/>
  <c r="D327" i="10"/>
  <c r="G326" i="10"/>
  <c r="H326" i="10" s="1"/>
  <c r="F326" i="10"/>
  <c r="E326" i="10"/>
  <c r="D326" i="10"/>
  <c r="G325" i="10"/>
  <c r="H325" i="10" s="1"/>
  <c r="F325" i="10"/>
  <c r="E325" i="10"/>
  <c r="D325" i="10"/>
  <c r="G324" i="10"/>
  <c r="H324" i="10" s="1"/>
  <c r="F324" i="10"/>
  <c r="E324" i="10"/>
  <c r="D324" i="10"/>
  <c r="G323" i="10"/>
  <c r="H323" i="10" s="1"/>
  <c r="F323" i="10"/>
  <c r="E323" i="10"/>
  <c r="D323" i="10"/>
  <c r="G322" i="10"/>
  <c r="H322" i="10" s="1"/>
  <c r="F322" i="10"/>
  <c r="E322" i="10"/>
  <c r="D322" i="10"/>
  <c r="G321" i="10"/>
  <c r="H321" i="10" s="1"/>
  <c r="F321" i="10"/>
  <c r="E321" i="10"/>
  <c r="D321" i="10"/>
  <c r="G320" i="10"/>
  <c r="H320" i="10" s="1"/>
  <c r="F320" i="10"/>
  <c r="E320" i="10"/>
  <c r="D320" i="10"/>
  <c r="G319" i="10"/>
  <c r="H319" i="10" s="1"/>
  <c r="F319" i="10"/>
  <c r="E319" i="10"/>
  <c r="D319" i="10"/>
  <c r="G318" i="10"/>
  <c r="H318" i="10" s="1"/>
  <c r="F318" i="10"/>
  <c r="E318" i="10"/>
  <c r="D318" i="10"/>
  <c r="G317" i="10"/>
  <c r="H317" i="10" s="1"/>
  <c r="F317" i="10"/>
  <c r="E317" i="10"/>
  <c r="D317" i="10"/>
  <c r="G316" i="10"/>
  <c r="H316" i="10" s="1"/>
  <c r="F316" i="10"/>
  <c r="E316" i="10"/>
  <c r="D316" i="10"/>
  <c r="G315" i="10"/>
  <c r="H315" i="10" s="1"/>
  <c r="F315" i="10"/>
  <c r="E315" i="10"/>
  <c r="D315" i="10"/>
  <c r="G314" i="10"/>
  <c r="H314" i="10" s="1"/>
  <c r="F314" i="10"/>
  <c r="E314" i="10"/>
  <c r="D314" i="10"/>
  <c r="G313" i="10"/>
  <c r="H313" i="10" s="1"/>
  <c r="F313" i="10"/>
  <c r="E313" i="10"/>
  <c r="D313" i="10"/>
  <c r="G312" i="10"/>
  <c r="H312" i="10" s="1"/>
  <c r="F312" i="10"/>
  <c r="E312" i="10"/>
  <c r="D312" i="10"/>
  <c r="G311" i="10"/>
  <c r="H311" i="10" s="1"/>
  <c r="F311" i="10"/>
  <c r="E311" i="10"/>
  <c r="D311" i="10"/>
  <c r="G310" i="10"/>
  <c r="H310" i="10" s="1"/>
  <c r="F310" i="10"/>
  <c r="E310" i="10"/>
  <c r="D310" i="10"/>
  <c r="G309" i="10"/>
  <c r="H309" i="10" s="1"/>
  <c r="F309" i="10"/>
  <c r="E309" i="10"/>
  <c r="D309" i="10"/>
  <c r="G308" i="10"/>
  <c r="H308" i="10" s="1"/>
  <c r="F308" i="10"/>
  <c r="E308" i="10"/>
  <c r="D308" i="10"/>
  <c r="G307" i="10"/>
  <c r="H307" i="10" s="1"/>
  <c r="F307" i="10"/>
  <c r="E307" i="10"/>
  <c r="D307" i="10"/>
  <c r="G306" i="10"/>
  <c r="H306" i="10" s="1"/>
  <c r="F306" i="10"/>
  <c r="E306" i="10"/>
  <c r="D306" i="10"/>
  <c r="G305" i="10"/>
  <c r="H305" i="10" s="1"/>
  <c r="F305" i="10"/>
  <c r="E305" i="10"/>
  <c r="D305" i="10"/>
  <c r="G304" i="10"/>
  <c r="H304" i="10" s="1"/>
  <c r="F304" i="10"/>
  <c r="E304" i="10"/>
  <c r="D304" i="10"/>
  <c r="G303" i="10"/>
  <c r="H303" i="10" s="1"/>
  <c r="F303" i="10"/>
  <c r="E303" i="10"/>
  <c r="D303" i="10"/>
  <c r="G302" i="10"/>
  <c r="H302" i="10" s="1"/>
  <c r="F302" i="10"/>
  <c r="E302" i="10"/>
  <c r="D302" i="10"/>
  <c r="G301" i="10"/>
  <c r="H301" i="10" s="1"/>
  <c r="F301" i="10"/>
  <c r="E301" i="10"/>
  <c r="D301" i="10"/>
  <c r="G300" i="10"/>
  <c r="H300" i="10" s="1"/>
  <c r="F300" i="10"/>
  <c r="E300" i="10"/>
  <c r="D300" i="10"/>
  <c r="G299" i="10"/>
  <c r="H299" i="10" s="1"/>
  <c r="F299" i="10"/>
  <c r="E299" i="10"/>
  <c r="D299" i="10"/>
  <c r="G298" i="10"/>
  <c r="H298" i="10" s="1"/>
  <c r="F298" i="10"/>
  <c r="E298" i="10"/>
  <c r="D298" i="10"/>
  <c r="G297" i="10"/>
  <c r="H297" i="10" s="1"/>
  <c r="F297" i="10"/>
  <c r="E297" i="10"/>
  <c r="D297" i="10"/>
  <c r="G296" i="10"/>
  <c r="H296" i="10" s="1"/>
  <c r="F296" i="10"/>
  <c r="E296" i="10"/>
  <c r="D296" i="10"/>
  <c r="G295" i="10"/>
  <c r="H295" i="10" s="1"/>
  <c r="F295" i="10"/>
  <c r="E295" i="10"/>
  <c r="D295" i="10"/>
  <c r="G294" i="10"/>
  <c r="H294" i="10" s="1"/>
  <c r="F294" i="10"/>
  <c r="E294" i="10"/>
  <c r="D294" i="10"/>
  <c r="G293" i="10"/>
  <c r="H293" i="10" s="1"/>
  <c r="F293" i="10"/>
  <c r="E293" i="10"/>
  <c r="D293" i="10"/>
  <c r="G292" i="10"/>
  <c r="H292" i="10" s="1"/>
  <c r="F292" i="10"/>
  <c r="E292" i="10"/>
  <c r="D292" i="10"/>
  <c r="G291" i="10"/>
  <c r="H291" i="10" s="1"/>
  <c r="F291" i="10"/>
  <c r="E291" i="10"/>
  <c r="D291" i="10"/>
  <c r="G290" i="10"/>
  <c r="H290" i="10" s="1"/>
  <c r="F290" i="10"/>
  <c r="E290" i="10"/>
  <c r="D290" i="10"/>
  <c r="G289" i="10"/>
  <c r="H289" i="10" s="1"/>
  <c r="F289" i="10"/>
  <c r="E289" i="10"/>
  <c r="D289" i="10"/>
  <c r="G288" i="10"/>
  <c r="H288" i="10" s="1"/>
  <c r="F288" i="10"/>
  <c r="E288" i="10"/>
  <c r="D288" i="10"/>
  <c r="G287" i="10"/>
  <c r="H287" i="10" s="1"/>
  <c r="F287" i="10"/>
  <c r="E287" i="10"/>
  <c r="D287" i="10"/>
  <c r="G286" i="10"/>
  <c r="H286" i="10" s="1"/>
  <c r="F286" i="10"/>
  <c r="E286" i="10"/>
  <c r="D286" i="10"/>
  <c r="G285" i="10"/>
  <c r="H285" i="10" s="1"/>
  <c r="F285" i="10"/>
  <c r="E285" i="10"/>
  <c r="D285" i="10"/>
  <c r="G284" i="10"/>
  <c r="H284" i="10" s="1"/>
  <c r="F284" i="10"/>
  <c r="E284" i="10"/>
  <c r="D284" i="10"/>
  <c r="G283" i="10"/>
  <c r="H283" i="10" s="1"/>
  <c r="F283" i="10"/>
  <c r="E283" i="10"/>
  <c r="D283" i="10"/>
  <c r="G282" i="10"/>
  <c r="H282" i="10" s="1"/>
  <c r="F282" i="10"/>
  <c r="E282" i="10"/>
  <c r="D282" i="10"/>
  <c r="G281" i="10"/>
  <c r="H281" i="10" s="1"/>
  <c r="F281" i="10"/>
  <c r="E281" i="10"/>
  <c r="D281" i="10"/>
  <c r="G280" i="10"/>
  <c r="H280" i="10" s="1"/>
  <c r="F280" i="10"/>
  <c r="E280" i="10"/>
  <c r="D280" i="10"/>
  <c r="G279" i="10"/>
  <c r="H279" i="10" s="1"/>
  <c r="F279" i="10"/>
  <c r="E279" i="10"/>
  <c r="D279" i="10"/>
  <c r="G278" i="10"/>
  <c r="H278" i="10" s="1"/>
  <c r="F278" i="10"/>
  <c r="E278" i="10"/>
  <c r="D278" i="10"/>
  <c r="G277" i="10"/>
  <c r="H277" i="10" s="1"/>
  <c r="F277" i="10"/>
  <c r="E277" i="10"/>
  <c r="D277" i="10"/>
  <c r="G276" i="10"/>
  <c r="H276" i="10" s="1"/>
  <c r="F276" i="10"/>
  <c r="E276" i="10"/>
  <c r="D276" i="10"/>
  <c r="G275" i="10"/>
  <c r="H275" i="10" s="1"/>
  <c r="F275" i="10"/>
  <c r="E275" i="10"/>
  <c r="D275" i="10"/>
  <c r="G274" i="10"/>
  <c r="H274" i="10" s="1"/>
  <c r="F274" i="10"/>
  <c r="E274" i="10"/>
  <c r="D274" i="10"/>
  <c r="G273" i="10"/>
  <c r="H273" i="10" s="1"/>
  <c r="F273" i="10"/>
  <c r="E273" i="10"/>
  <c r="D273" i="10"/>
  <c r="G272" i="10"/>
  <c r="H272" i="10" s="1"/>
  <c r="F272" i="10"/>
  <c r="E272" i="10"/>
  <c r="D272" i="10"/>
  <c r="G271" i="10"/>
  <c r="H271" i="10" s="1"/>
  <c r="F271" i="10"/>
  <c r="E271" i="10"/>
  <c r="D271" i="10"/>
  <c r="G270" i="10"/>
  <c r="H270" i="10" s="1"/>
  <c r="F270" i="10"/>
  <c r="E270" i="10"/>
  <c r="D270" i="10"/>
  <c r="G269" i="10"/>
  <c r="H269" i="10" s="1"/>
  <c r="F269" i="10"/>
  <c r="E269" i="10"/>
  <c r="D269" i="10"/>
  <c r="G268" i="10"/>
  <c r="H268" i="10" s="1"/>
  <c r="F268" i="10"/>
  <c r="E268" i="10"/>
  <c r="D268" i="10"/>
  <c r="G267" i="10"/>
  <c r="H267" i="10" s="1"/>
  <c r="F267" i="10"/>
  <c r="E267" i="10"/>
  <c r="D267" i="10"/>
  <c r="G266" i="10"/>
  <c r="H266" i="10" s="1"/>
  <c r="F266" i="10"/>
  <c r="E266" i="10"/>
  <c r="D266" i="10"/>
  <c r="G265" i="10"/>
  <c r="H265" i="10" s="1"/>
  <c r="F265" i="10"/>
  <c r="E265" i="10"/>
  <c r="D265" i="10"/>
  <c r="G264" i="10"/>
  <c r="H264" i="10" s="1"/>
  <c r="F264" i="10"/>
  <c r="E264" i="10"/>
  <c r="D264" i="10"/>
  <c r="G263" i="10"/>
  <c r="H263" i="10" s="1"/>
  <c r="F263" i="10"/>
  <c r="E263" i="10"/>
  <c r="D263" i="10"/>
  <c r="G262" i="10"/>
  <c r="H262" i="10" s="1"/>
  <c r="F262" i="10"/>
  <c r="E262" i="10"/>
  <c r="D262" i="10"/>
  <c r="G261" i="10"/>
  <c r="H261" i="10" s="1"/>
  <c r="F261" i="10"/>
  <c r="E261" i="10"/>
  <c r="D261" i="10"/>
  <c r="G260" i="10"/>
  <c r="H260" i="10" s="1"/>
  <c r="F260" i="10"/>
  <c r="E260" i="10"/>
  <c r="D260" i="10"/>
  <c r="G259" i="10"/>
  <c r="H259" i="10" s="1"/>
  <c r="F259" i="10"/>
  <c r="E259" i="10"/>
  <c r="D259" i="10"/>
  <c r="G258" i="10"/>
  <c r="H258" i="10" s="1"/>
  <c r="F258" i="10"/>
  <c r="E258" i="10"/>
  <c r="D258" i="10"/>
  <c r="G257" i="10"/>
  <c r="H257" i="10" s="1"/>
  <c r="F257" i="10"/>
  <c r="E257" i="10"/>
  <c r="D257" i="10"/>
  <c r="G256" i="10"/>
  <c r="H256" i="10" s="1"/>
  <c r="F256" i="10"/>
  <c r="E256" i="10"/>
  <c r="D256" i="10"/>
  <c r="G255" i="10"/>
  <c r="H255" i="10" s="1"/>
  <c r="F255" i="10"/>
  <c r="E255" i="10"/>
  <c r="D255" i="10"/>
  <c r="G254" i="10"/>
  <c r="H254" i="10" s="1"/>
  <c r="F254" i="10"/>
  <c r="E254" i="10"/>
  <c r="D254" i="10"/>
  <c r="G253" i="10"/>
  <c r="H253" i="10" s="1"/>
  <c r="F253" i="10"/>
  <c r="E253" i="10"/>
  <c r="D253" i="10"/>
  <c r="G252" i="10"/>
  <c r="H252" i="10" s="1"/>
  <c r="F252" i="10"/>
  <c r="E252" i="10"/>
  <c r="D252" i="10"/>
  <c r="G251" i="10"/>
  <c r="H251" i="10" s="1"/>
  <c r="F251" i="10"/>
  <c r="E251" i="10"/>
  <c r="D251" i="10"/>
  <c r="G250" i="10"/>
  <c r="H250" i="10" s="1"/>
  <c r="F250" i="10"/>
  <c r="E250" i="10"/>
  <c r="D250" i="10"/>
  <c r="G249" i="10"/>
  <c r="H249" i="10" s="1"/>
  <c r="F249" i="10"/>
  <c r="E249" i="10"/>
  <c r="D249" i="10"/>
  <c r="G248" i="10"/>
  <c r="H248" i="10" s="1"/>
  <c r="F248" i="10"/>
  <c r="E248" i="10"/>
  <c r="D248" i="10"/>
  <c r="G247" i="10"/>
  <c r="H247" i="10" s="1"/>
  <c r="F247" i="10"/>
  <c r="E247" i="10"/>
  <c r="D247" i="10"/>
  <c r="G246" i="10"/>
  <c r="H246" i="10" s="1"/>
  <c r="F246" i="10"/>
  <c r="E246" i="10"/>
  <c r="D246" i="10"/>
  <c r="G245" i="10"/>
  <c r="H245" i="10" s="1"/>
  <c r="F245" i="10"/>
  <c r="E245" i="10"/>
  <c r="D245" i="10"/>
  <c r="G244" i="10"/>
  <c r="H244" i="10" s="1"/>
  <c r="F244" i="10"/>
  <c r="E244" i="10"/>
  <c r="D244" i="10"/>
  <c r="G243" i="10"/>
  <c r="H243" i="10" s="1"/>
  <c r="F243" i="10"/>
  <c r="E243" i="10"/>
  <c r="D243" i="10"/>
  <c r="G242" i="10"/>
  <c r="H242" i="10" s="1"/>
  <c r="F242" i="10"/>
  <c r="E242" i="10"/>
  <c r="D242" i="10"/>
  <c r="G241" i="10"/>
  <c r="H241" i="10" s="1"/>
  <c r="F241" i="10"/>
  <c r="E241" i="10"/>
  <c r="D241" i="10"/>
  <c r="G240" i="10"/>
  <c r="H240" i="10" s="1"/>
  <c r="F240" i="10"/>
  <c r="E240" i="10"/>
  <c r="D240" i="10"/>
  <c r="G239" i="10"/>
  <c r="H239" i="10" s="1"/>
  <c r="F239" i="10"/>
  <c r="E239" i="10"/>
  <c r="D239" i="10"/>
  <c r="G238" i="10"/>
  <c r="H238" i="10" s="1"/>
  <c r="F238" i="10"/>
  <c r="E238" i="10"/>
  <c r="D238" i="10"/>
  <c r="G237" i="10"/>
  <c r="H237" i="10" s="1"/>
  <c r="F237" i="10"/>
  <c r="E237" i="10"/>
  <c r="D237" i="10"/>
  <c r="G236" i="10"/>
  <c r="H236" i="10" s="1"/>
  <c r="F236" i="10"/>
  <c r="E236" i="10"/>
  <c r="D236" i="10"/>
  <c r="G235" i="10"/>
  <c r="H235" i="10" s="1"/>
  <c r="F235" i="10"/>
  <c r="E235" i="10"/>
  <c r="D235" i="10"/>
  <c r="G234" i="10"/>
  <c r="H234" i="10" s="1"/>
  <c r="F234" i="10"/>
  <c r="E234" i="10"/>
  <c r="D234" i="10"/>
  <c r="G233" i="10"/>
  <c r="H233" i="10" s="1"/>
  <c r="F233" i="10"/>
  <c r="E233" i="10"/>
  <c r="D233" i="10"/>
  <c r="G232" i="10"/>
  <c r="H232" i="10" s="1"/>
  <c r="F232" i="10"/>
  <c r="E232" i="10"/>
  <c r="D232" i="10"/>
  <c r="G231" i="10"/>
  <c r="H231" i="10" s="1"/>
  <c r="F231" i="10"/>
  <c r="E231" i="10"/>
  <c r="D231" i="10"/>
  <c r="G230" i="10"/>
  <c r="H230" i="10" s="1"/>
  <c r="F230" i="10"/>
  <c r="E230" i="10"/>
  <c r="D230" i="10"/>
  <c r="G229" i="10"/>
  <c r="H229" i="10" s="1"/>
  <c r="F229" i="10"/>
  <c r="E229" i="10"/>
  <c r="D229" i="10"/>
  <c r="G228" i="10"/>
  <c r="H228" i="10" s="1"/>
  <c r="F228" i="10"/>
  <c r="E228" i="10"/>
  <c r="D228" i="10"/>
  <c r="G227" i="10"/>
  <c r="H227" i="10" s="1"/>
  <c r="F227" i="10"/>
  <c r="E227" i="10"/>
  <c r="D227" i="10"/>
  <c r="G226" i="10"/>
  <c r="H226" i="10" s="1"/>
  <c r="F226" i="10"/>
  <c r="E226" i="10"/>
  <c r="D226" i="10"/>
  <c r="G225" i="10"/>
  <c r="H225" i="10" s="1"/>
  <c r="F225" i="10"/>
  <c r="E225" i="10"/>
  <c r="D225" i="10"/>
  <c r="G224" i="10"/>
  <c r="H224" i="10" s="1"/>
  <c r="F224" i="10"/>
  <c r="E224" i="10"/>
  <c r="D224" i="10"/>
  <c r="G223" i="10"/>
  <c r="H223" i="10" s="1"/>
  <c r="F223" i="10"/>
  <c r="E223" i="10"/>
  <c r="D223" i="10"/>
  <c r="G222" i="10"/>
  <c r="H222" i="10" s="1"/>
  <c r="F222" i="10"/>
  <c r="E222" i="10"/>
  <c r="D222" i="10"/>
  <c r="G221" i="10"/>
  <c r="H221" i="10" s="1"/>
  <c r="F221" i="10"/>
  <c r="E221" i="10"/>
  <c r="D221" i="10"/>
  <c r="G220" i="10"/>
  <c r="H220" i="10" s="1"/>
  <c r="F220" i="10"/>
  <c r="E220" i="10"/>
  <c r="D220" i="10"/>
  <c r="G219" i="10"/>
  <c r="H219" i="10" s="1"/>
  <c r="F219" i="10"/>
  <c r="E219" i="10"/>
  <c r="D219" i="10"/>
  <c r="G218" i="10"/>
  <c r="H218" i="10" s="1"/>
  <c r="F218" i="10"/>
  <c r="E218" i="10"/>
  <c r="D218" i="10"/>
  <c r="G217" i="10"/>
  <c r="H217" i="10" s="1"/>
  <c r="F217" i="10"/>
  <c r="E217" i="10"/>
  <c r="D217" i="10"/>
  <c r="G216" i="10"/>
  <c r="H216" i="10" s="1"/>
  <c r="F216" i="10"/>
  <c r="E216" i="10"/>
  <c r="D216" i="10"/>
  <c r="G215" i="10"/>
  <c r="H215" i="10" s="1"/>
  <c r="F215" i="10"/>
  <c r="E215" i="10"/>
  <c r="D215" i="10"/>
  <c r="G214" i="10"/>
  <c r="H214" i="10" s="1"/>
  <c r="F214" i="10"/>
  <c r="E214" i="10"/>
  <c r="D214" i="10"/>
  <c r="G213" i="10"/>
  <c r="H213" i="10" s="1"/>
  <c r="F213" i="10"/>
  <c r="E213" i="10"/>
  <c r="D213" i="10"/>
  <c r="G212" i="10"/>
  <c r="H212" i="10" s="1"/>
  <c r="F212" i="10"/>
  <c r="E212" i="10"/>
  <c r="D212" i="10"/>
  <c r="G211" i="10"/>
  <c r="H211" i="10" s="1"/>
  <c r="F211" i="10"/>
  <c r="E211" i="10"/>
  <c r="D211" i="10"/>
  <c r="G210" i="10"/>
  <c r="H210" i="10" s="1"/>
  <c r="F210" i="10"/>
  <c r="E210" i="10"/>
  <c r="D210" i="10"/>
  <c r="G209" i="10"/>
  <c r="H209" i="10" s="1"/>
  <c r="F209" i="10"/>
  <c r="E209" i="10"/>
  <c r="D209" i="10"/>
  <c r="G208" i="10"/>
  <c r="H208" i="10" s="1"/>
  <c r="F208" i="10"/>
  <c r="E208" i="10"/>
  <c r="D208" i="10"/>
  <c r="G207" i="10"/>
  <c r="H207" i="10" s="1"/>
  <c r="F207" i="10"/>
  <c r="E207" i="10"/>
  <c r="D207" i="10"/>
  <c r="G206" i="10"/>
  <c r="H206" i="10" s="1"/>
  <c r="F206" i="10"/>
  <c r="E206" i="10"/>
  <c r="D206" i="10"/>
  <c r="G205" i="10"/>
  <c r="H205" i="10" s="1"/>
  <c r="F205" i="10"/>
  <c r="E205" i="10"/>
  <c r="D205" i="10"/>
  <c r="G204" i="10"/>
  <c r="H204" i="10" s="1"/>
  <c r="F204" i="10"/>
  <c r="E204" i="10"/>
  <c r="D204" i="10"/>
  <c r="G203" i="10"/>
  <c r="H203" i="10" s="1"/>
  <c r="F203" i="10"/>
  <c r="E203" i="10"/>
  <c r="D203" i="10"/>
  <c r="G202" i="10"/>
  <c r="H202" i="10" s="1"/>
  <c r="F202" i="10"/>
  <c r="E202" i="10"/>
  <c r="D202" i="10"/>
  <c r="G201" i="10"/>
  <c r="H201" i="10" s="1"/>
  <c r="F201" i="10"/>
  <c r="E201" i="10"/>
  <c r="D201" i="10"/>
  <c r="G200" i="10"/>
  <c r="H200" i="10" s="1"/>
  <c r="F200" i="10"/>
  <c r="E200" i="10"/>
  <c r="D200" i="10"/>
  <c r="G199" i="10"/>
  <c r="H199" i="10" s="1"/>
  <c r="F199" i="10"/>
  <c r="E199" i="10"/>
  <c r="D199" i="10"/>
  <c r="G198" i="10"/>
  <c r="H198" i="10" s="1"/>
  <c r="F198" i="10"/>
  <c r="E198" i="10"/>
  <c r="D198" i="10"/>
  <c r="G197" i="10"/>
  <c r="H197" i="10" s="1"/>
  <c r="F197" i="10"/>
  <c r="E197" i="10"/>
  <c r="D197" i="10"/>
  <c r="G196" i="10"/>
  <c r="H196" i="10" s="1"/>
  <c r="F196" i="10"/>
  <c r="E196" i="10"/>
  <c r="D196" i="10"/>
  <c r="G195" i="10"/>
  <c r="H195" i="10" s="1"/>
  <c r="F195" i="10"/>
  <c r="E195" i="10"/>
  <c r="D195" i="10"/>
  <c r="G194" i="10"/>
  <c r="H194" i="10" s="1"/>
  <c r="F194" i="10"/>
  <c r="E194" i="10"/>
  <c r="D194" i="10"/>
  <c r="G193" i="10"/>
  <c r="H193" i="10" s="1"/>
  <c r="F193" i="10"/>
  <c r="E193" i="10"/>
  <c r="D193" i="10"/>
  <c r="G192" i="10"/>
  <c r="H192" i="10" s="1"/>
  <c r="F192" i="10"/>
  <c r="E192" i="10"/>
  <c r="D192" i="10"/>
  <c r="G191" i="10"/>
  <c r="H191" i="10" s="1"/>
  <c r="F191" i="10"/>
  <c r="E191" i="10"/>
  <c r="D191" i="10"/>
  <c r="G190" i="10"/>
  <c r="H190" i="10" s="1"/>
  <c r="F190" i="10"/>
  <c r="E190" i="10"/>
  <c r="D190" i="10"/>
  <c r="G189" i="10"/>
  <c r="H189" i="10" s="1"/>
  <c r="F189" i="10"/>
  <c r="E189" i="10"/>
  <c r="D189" i="10"/>
  <c r="G188" i="10"/>
  <c r="H188" i="10" s="1"/>
  <c r="F188" i="10"/>
  <c r="E188" i="10"/>
  <c r="D188" i="10"/>
  <c r="G187" i="10"/>
  <c r="H187" i="10" s="1"/>
  <c r="F187" i="10"/>
  <c r="E187" i="10"/>
  <c r="D187" i="10"/>
  <c r="G186" i="10"/>
  <c r="H186" i="10" s="1"/>
  <c r="F186" i="10"/>
  <c r="E186" i="10"/>
  <c r="D186" i="10"/>
  <c r="G185" i="10"/>
  <c r="H185" i="10" s="1"/>
  <c r="F185" i="10"/>
  <c r="E185" i="10"/>
  <c r="D185" i="10"/>
  <c r="G184" i="10"/>
  <c r="H184" i="10" s="1"/>
  <c r="F184" i="10"/>
  <c r="E184" i="10"/>
  <c r="D184" i="10"/>
  <c r="G183" i="10"/>
  <c r="H183" i="10" s="1"/>
  <c r="F183" i="10"/>
  <c r="E183" i="10"/>
  <c r="D183" i="10"/>
  <c r="G182" i="10"/>
  <c r="H182" i="10" s="1"/>
  <c r="F182" i="10"/>
  <c r="E182" i="10"/>
  <c r="D182" i="10"/>
  <c r="G181" i="10"/>
  <c r="H181" i="10" s="1"/>
  <c r="F181" i="10"/>
  <c r="E181" i="10"/>
  <c r="D181" i="10"/>
  <c r="G180" i="10"/>
  <c r="H180" i="10" s="1"/>
  <c r="F180" i="10"/>
  <c r="E180" i="10"/>
  <c r="D180" i="10"/>
  <c r="G179" i="10"/>
  <c r="H179" i="10" s="1"/>
  <c r="F179" i="10"/>
  <c r="E179" i="10"/>
  <c r="D179" i="10"/>
  <c r="G178" i="10"/>
  <c r="H178" i="10" s="1"/>
  <c r="F178" i="10"/>
  <c r="E178" i="10"/>
  <c r="D178" i="10"/>
  <c r="G177" i="10"/>
  <c r="H177" i="10" s="1"/>
  <c r="F177" i="10"/>
  <c r="E177" i="10"/>
  <c r="D177" i="10"/>
  <c r="G176" i="10"/>
  <c r="H176" i="10" s="1"/>
  <c r="F176" i="10"/>
  <c r="E176" i="10"/>
  <c r="D176" i="10"/>
  <c r="G175" i="10"/>
  <c r="H175" i="10" s="1"/>
  <c r="F175" i="10"/>
  <c r="E175" i="10"/>
  <c r="D175" i="10"/>
  <c r="G174" i="10"/>
  <c r="H174" i="10" s="1"/>
  <c r="F174" i="10"/>
  <c r="E174" i="10"/>
  <c r="D174" i="10"/>
  <c r="G173" i="10"/>
  <c r="H173" i="10" s="1"/>
  <c r="F173" i="10"/>
  <c r="E173" i="10"/>
  <c r="D173" i="10"/>
  <c r="G172" i="10"/>
  <c r="H172" i="10" s="1"/>
  <c r="F172" i="10"/>
  <c r="E172" i="10"/>
  <c r="D172" i="10"/>
  <c r="G171" i="10"/>
  <c r="H171" i="10" s="1"/>
  <c r="F171" i="10"/>
  <c r="E171" i="10"/>
  <c r="D171" i="10"/>
  <c r="G170" i="10"/>
  <c r="H170" i="10" s="1"/>
  <c r="F170" i="10"/>
  <c r="E170" i="10"/>
  <c r="D170" i="10"/>
  <c r="G169" i="10"/>
  <c r="H169" i="10" s="1"/>
  <c r="F169" i="10"/>
  <c r="E169" i="10"/>
  <c r="D169" i="10"/>
  <c r="G168" i="10"/>
  <c r="H168" i="10" s="1"/>
  <c r="F168" i="10"/>
  <c r="E168" i="10"/>
  <c r="D168" i="10"/>
  <c r="G167" i="10"/>
  <c r="H167" i="10" s="1"/>
  <c r="F167" i="10"/>
  <c r="E167" i="10"/>
  <c r="D167" i="10"/>
  <c r="G166" i="10"/>
  <c r="H166" i="10" s="1"/>
  <c r="F166" i="10"/>
  <c r="E166" i="10"/>
  <c r="D166" i="10"/>
  <c r="G165" i="10"/>
  <c r="H165" i="10" s="1"/>
  <c r="F165" i="10"/>
  <c r="E165" i="10"/>
  <c r="D165" i="10"/>
  <c r="G164" i="10"/>
  <c r="H164" i="10" s="1"/>
  <c r="F164" i="10"/>
  <c r="E164" i="10"/>
  <c r="D164" i="10"/>
  <c r="G163" i="10"/>
  <c r="H163" i="10" s="1"/>
  <c r="F163" i="10"/>
  <c r="E163" i="10"/>
  <c r="D163" i="10"/>
  <c r="G162" i="10"/>
  <c r="H162" i="10" s="1"/>
  <c r="F162" i="10"/>
  <c r="E162" i="10"/>
  <c r="D162" i="10"/>
  <c r="G161" i="10"/>
  <c r="H161" i="10" s="1"/>
  <c r="F161" i="10"/>
  <c r="E161" i="10"/>
  <c r="D161" i="10"/>
  <c r="G160" i="10"/>
  <c r="H160" i="10" s="1"/>
  <c r="F160" i="10"/>
  <c r="E160" i="10"/>
  <c r="D160" i="10"/>
  <c r="G159" i="10"/>
  <c r="H159" i="10" s="1"/>
  <c r="F159" i="10"/>
  <c r="E159" i="10"/>
  <c r="D159" i="10"/>
  <c r="G158" i="10"/>
  <c r="H158" i="10" s="1"/>
  <c r="F158" i="10"/>
  <c r="E158" i="10"/>
  <c r="D158" i="10"/>
  <c r="G157" i="10"/>
  <c r="H157" i="10" s="1"/>
  <c r="F157" i="10"/>
  <c r="E157" i="10"/>
  <c r="D157" i="10"/>
  <c r="G156" i="10"/>
  <c r="H156" i="10" s="1"/>
  <c r="F156" i="10"/>
  <c r="E156" i="10"/>
  <c r="D156" i="10"/>
  <c r="G155" i="10"/>
  <c r="H155" i="10" s="1"/>
  <c r="F155" i="10"/>
  <c r="E155" i="10"/>
  <c r="D155" i="10"/>
  <c r="G154" i="10"/>
  <c r="H154" i="10" s="1"/>
  <c r="F154" i="10"/>
  <c r="E154" i="10"/>
  <c r="D154" i="10"/>
  <c r="G153" i="10"/>
  <c r="H153" i="10" s="1"/>
  <c r="F153" i="10"/>
  <c r="E153" i="10"/>
  <c r="D153" i="10"/>
  <c r="G152" i="10"/>
  <c r="H152" i="10" s="1"/>
  <c r="F152" i="10"/>
  <c r="E152" i="10"/>
  <c r="D152" i="10"/>
  <c r="G151" i="10"/>
  <c r="H151" i="10" s="1"/>
  <c r="F151" i="10"/>
  <c r="E151" i="10"/>
  <c r="D151" i="10"/>
  <c r="G150" i="10"/>
  <c r="H150" i="10" s="1"/>
  <c r="F150" i="10"/>
  <c r="E150" i="10"/>
  <c r="D150" i="10"/>
  <c r="G149" i="10"/>
  <c r="H149" i="10" s="1"/>
  <c r="F149" i="10"/>
  <c r="E149" i="10"/>
  <c r="D149" i="10"/>
  <c r="G148" i="10"/>
  <c r="H148" i="10" s="1"/>
  <c r="F148" i="10"/>
  <c r="E148" i="10"/>
  <c r="D148" i="10"/>
  <c r="G147" i="10"/>
  <c r="H147" i="10" s="1"/>
  <c r="F147" i="10"/>
  <c r="E147" i="10"/>
  <c r="D147" i="10"/>
  <c r="G146" i="10"/>
  <c r="H146" i="10" s="1"/>
  <c r="F146" i="10"/>
  <c r="E146" i="10"/>
  <c r="D146" i="10"/>
  <c r="G145" i="10"/>
  <c r="H145" i="10" s="1"/>
  <c r="F145" i="10"/>
  <c r="E145" i="10"/>
  <c r="D145" i="10"/>
  <c r="G144" i="10"/>
  <c r="H144" i="10" s="1"/>
  <c r="F144" i="10"/>
  <c r="E144" i="10"/>
  <c r="D144" i="10"/>
  <c r="G143" i="10"/>
  <c r="H143" i="10" s="1"/>
  <c r="F143" i="10"/>
  <c r="E143" i="10"/>
  <c r="D143" i="10"/>
  <c r="G142" i="10"/>
  <c r="H142" i="10" s="1"/>
  <c r="F142" i="10"/>
  <c r="E142" i="10"/>
  <c r="D142" i="10"/>
  <c r="G141" i="10"/>
  <c r="H141" i="10" s="1"/>
  <c r="F141" i="10"/>
  <c r="E141" i="10"/>
  <c r="D141" i="10"/>
  <c r="G140" i="10"/>
  <c r="H140" i="10" s="1"/>
  <c r="F140" i="10"/>
  <c r="E140" i="10"/>
  <c r="D140" i="10"/>
  <c r="G139" i="10"/>
  <c r="H139" i="10" s="1"/>
  <c r="F139" i="10"/>
  <c r="E139" i="10"/>
  <c r="D139" i="10"/>
  <c r="G138" i="10"/>
  <c r="H138" i="10" s="1"/>
  <c r="F138" i="10"/>
  <c r="E138" i="10"/>
  <c r="D138" i="10"/>
  <c r="G137" i="10"/>
  <c r="H137" i="10" s="1"/>
  <c r="F137" i="10"/>
  <c r="E137" i="10"/>
  <c r="D137" i="10"/>
  <c r="G136" i="10"/>
  <c r="H136" i="10" s="1"/>
  <c r="F136" i="10"/>
  <c r="E136" i="10"/>
  <c r="D136" i="10"/>
  <c r="G135" i="10"/>
  <c r="H135" i="10" s="1"/>
  <c r="F135" i="10"/>
  <c r="E135" i="10"/>
  <c r="D135" i="10"/>
  <c r="G134" i="10"/>
  <c r="H134" i="10" s="1"/>
  <c r="F134" i="10"/>
  <c r="E134" i="10"/>
  <c r="D134" i="10"/>
  <c r="G133" i="10"/>
  <c r="H133" i="10" s="1"/>
  <c r="F133" i="10"/>
  <c r="E133" i="10"/>
  <c r="D133" i="10"/>
  <c r="G132" i="10"/>
  <c r="H132" i="10" s="1"/>
  <c r="F132" i="10"/>
  <c r="E132" i="10"/>
  <c r="D132" i="10"/>
  <c r="G131" i="10"/>
  <c r="H131" i="10" s="1"/>
  <c r="F131" i="10"/>
  <c r="E131" i="10"/>
  <c r="D131" i="10"/>
  <c r="G130" i="10"/>
  <c r="H130" i="10" s="1"/>
  <c r="F130" i="10"/>
  <c r="E130" i="10"/>
  <c r="D130" i="10"/>
  <c r="G129" i="10"/>
  <c r="H129" i="10" s="1"/>
  <c r="F129" i="10"/>
  <c r="E129" i="10"/>
  <c r="D129" i="10"/>
  <c r="G128" i="10"/>
  <c r="H128" i="10" s="1"/>
  <c r="F128" i="10"/>
  <c r="E128" i="10"/>
  <c r="D128" i="10"/>
  <c r="G127" i="10"/>
  <c r="H127" i="10" s="1"/>
  <c r="F127" i="10"/>
  <c r="E127" i="10"/>
  <c r="D127" i="10"/>
  <c r="G126" i="10"/>
  <c r="H126" i="10" s="1"/>
  <c r="F126" i="10"/>
  <c r="E126" i="10"/>
  <c r="D126" i="10"/>
  <c r="G125" i="10"/>
  <c r="H125" i="10" s="1"/>
  <c r="F125" i="10"/>
  <c r="E125" i="10"/>
  <c r="D125" i="10"/>
  <c r="G124" i="10"/>
  <c r="H124" i="10" s="1"/>
  <c r="F124" i="10"/>
  <c r="E124" i="10"/>
  <c r="D124" i="10"/>
  <c r="G123" i="10"/>
  <c r="H123" i="10" s="1"/>
  <c r="F123" i="10"/>
  <c r="E123" i="10"/>
  <c r="D123" i="10"/>
  <c r="G122" i="10"/>
  <c r="H122" i="10" s="1"/>
  <c r="F122" i="10"/>
  <c r="E122" i="10"/>
  <c r="D122" i="10"/>
  <c r="G121" i="10"/>
  <c r="H121" i="10" s="1"/>
  <c r="F121" i="10"/>
  <c r="E121" i="10"/>
  <c r="D121" i="10"/>
  <c r="G120" i="10"/>
  <c r="H120" i="10" s="1"/>
  <c r="F120" i="10"/>
  <c r="E120" i="10"/>
  <c r="D120" i="10"/>
  <c r="G119" i="10"/>
  <c r="H119" i="10" s="1"/>
  <c r="F119" i="10"/>
  <c r="E119" i="10"/>
  <c r="D119" i="10"/>
  <c r="G118" i="10"/>
  <c r="H118" i="10" s="1"/>
  <c r="F118" i="10"/>
  <c r="E118" i="10"/>
  <c r="D118" i="10"/>
  <c r="G117" i="10"/>
  <c r="H117" i="10" s="1"/>
  <c r="F117" i="10"/>
  <c r="E117" i="10"/>
  <c r="D117" i="10"/>
  <c r="G116" i="10"/>
  <c r="H116" i="10" s="1"/>
  <c r="F116" i="10"/>
  <c r="E116" i="10"/>
  <c r="D116" i="10"/>
  <c r="G115" i="10"/>
  <c r="H115" i="10" s="1"/>
  <c r="F115" i="10"/>
  <c r="E115" i="10"/>
  <c r="D115" i="10"/>
  <c r="G114" i="10"/>
  <c r="H114" i="10" s="1"/>
  <c r="F114" i="10"/>
  <c r="E114" i="10"/>
  <c r="D114" i="10"/>
  <c r="G113" i="10"/>
  <c r="H113" i="10" s="1"/>
  <c r="F113" i="10"/>
  <c r="E113" i="10"/>
  <c r="D113" i="10"/>
  <c r="G112" i="10"/>
  <c r="H112" i="10" s="1"/>
  <c r="F112" i="10"/>
  <c r="E112" i="10"/>
  <c r="D112" i="10"/>
  <c r="G111" i="10"/>
  <c r="H111" i="10" s="1"/>
  <c r="F111" i="10"/>
  <c r="E111" i="10"/>
  <c r="D111" i="10"/>
  <c r="G110" i="10"/>
  <c r="H110" i="10" s="1"/>
  <c r="F110" i="10"/>
  <c r="E110" i="10"/>
  <c r="D110" i="10"/>
  <c r="G109" i="10"/>
  <c r="H109" i="10" s="1"/>
  <c r="F109" i="10"/>
  <c r="E109" i="10"/>
  <c r="D109" i="10"/>
  <c r="G108" i="10"/>
  <c r="H108" i="10" s="1"/>
  <c r="F108" i="10"/>
  <c r="E108" i="10"/>
  <c r="D108" i="10"/>
  <c r="G107" i="10"/>
  <c r="H107" i="10" s="1"/>
  <c r="F107" i="10"/>
  <c r="E107" i="10"/>
  <c r="D107" i="10"/>
  <c r="G106" i="10"/>
  <c r="H106" i="10" s="1"/>
  <c r="F106" i="10"/>
  <c r="E106" i="10"/>
  <c r="D106" i="10"/>
  <c r="G105" i="10"/>
  <c r="H105" i="10" s="1"/>
  <c r="F105" i="10"/>
  <c r="E105" i="10"/>
  <c r="D105" i="10"/>
  <c r="G104" i="10"/>
  <c r="H104" i="10" s="1"/>
  <c r="F104" i="10"/>
  <c r="E104" i="10"/>
  <c r="D104" i="10"/>
  <c r="G103" i="10"/>
  <c r="H103" i="10" s="1"/>
  <c r="F103" i="10"/>
  <c r="E103" i="10"/>
  <c r="D103" i="10"/>
  <c r="G102" i="10"/>
  <c r="H102" i="10" s="1"/>
  <c r="F102" i="10"/>
  <c r="E102" i="10"/>
  <c r="D102" i="10"/>
  <c r="G101" i="10"/>
  <c r="H101" i="10" s="1"/>
  <c r="F101" i="10"/>
  <c r="E101" i="10"/>
  <c r="D101" i="10"/>
  <c r="G100" i="10"/>
  <c r="H100" i="10" s="1"/>
  <c r="F100" i="10"/>
  <c r="E100" i="10"/>
  <c r="D100" i="10"/>
  <c r="G99" i="10"/>
  <c r="H99" i="10" s="1"/>
  <c r="F99" i="10"/>
  <c r="E99" i="10"/>
  <c r="D99" i="10"/>
  <c r="G98" i="10"/>
  <c r="H98" i="10" s="1"/>
  <c r="F98" i="10"/>
  <c r="E98" i="10"/>
  <c r="D98" i="10"/>
  <c r="G97" i="10"/>
  <c r="H97" i="10" s="1"/>
  <c r="F97" i="10"/>
  <c r="E97" i="10"/>
  <c r="D97" i="10"/>
  <c r="G96" i="10"/>
  <c r="H96" i="10" s="1"/>
  <c r="F96" i="10"/>
  <c r="E96" i="10"/>
  <c r="D96" i="10"/>
  <c r="G95" i="10"/>
  <c r="H95" i="10" s="1"/>
  <c r="F95" i="10"/>
  <c r="E95" i="10"/>
  <c r="D95" i="10"/>
  <c r="G94" i="10"/>
  <c r="H94" i="10" s="1"/>
  <c r="F94" i="10"/>
  <c r="E94" i="10"/>
  <c r="D94" i="10"/>
  <c r="G93" i="10"/>
  <c r="H93" i="10" s="1"/>
  <c r="F93" i="10"/>
  <c r="E93" i="10"/>
  <c r="D93" i="10"/>
  <c r="G92" i="10"/>
  <c r="H92" i="10" s="1"/>
  <c r="F92" i="10"/>
  <c r="E92" i="10"/>
  <c r="D92" i="10"/>
  <c r="G91" i="10"/>
  <c r="H91" i="10" s="1"/>
  <c r="F91" i="10"/>
  <c r="E91" i="10"/>
  <c r="D91" i="10"/>
  <c r="G90" i="10"/>
  <c r="H90" i="10" s="1"/>
  <c r="F90" i="10"/>
  <c r="E90" i="10"/>
  <c r="D90" i="10"/>
  <c r="G89" i="10"/>
  <c r="H89" i="10" s="1"/>
  <c r="F89" i="10"/>
  <c r="E89" i="10"/>
  <c r="D89" i="10"/>
  <c r="G88" i="10"/>
  <c r="H88" i="10" s="1"/>
  <c r="F88" i="10"/>
  <c r="E88" i="10"/>
  <c r="D88" i="10"/>
  <c r="G87" i="10"/>
  <c r="H87" i="10" s="1"/>
  <c r="F87" i="10"/>
  <c r="E87" i="10"/>
  <c r="D87" i="10"/>
  <c r="G86" i="10"/>
  <c r="H86" i="10" s="1"/>
  <c r="F86" i="10"/>
  <c r="E86" i="10"/>
  <c r="D86" i="10"/>
  <c r="G85" i="10"/>
  <c r="H85" i="10" s="1"/>
  <c r="F85" i="10"/>
  <c r="E85" i="10"/>
  <c r="D85" i="10"/>
  <c r="G84" i="10"/>
  <c r="H84" i="10" s="1"/>
  <c r="F84" i="10"/>
  <c r="E84" i="10"/>
  <c r="D84" i="10"/>
  <c r="G83" i="10"/>
  <c r="H83" i="10" s="1"/>
  <c r="F83" i="10"/>
  <c r="E83" i="10"/>
  <c r="D83" i="10"/>
  <c r="G82" i="10"/>
  <c r="H82" i="10" s="1"/>
  <c r="F82" i="10"/>
  <c r="E82" i="10"/>
  <c r="D82" i="10"/>
  <c r="G81" i="10"/>
  <c r="H81" i="10" s="1"/>
  <c r="F81" i="10"/>
  <c r="E81" i="10"/>
  <c r="D81" i="10"/>
  <c r="G80" i="10"/>
  <c r="H80" i="10" s="1"/>
  <c r="F80" i="10"/>
  <c r="E80" i="10"/>
  <c r="D80" i="10"/>
  <c r="G79" i="10"/>
  <c r="H79" i="10" s="1"/>
  <c r="F79" i="10"/>
  <c r="E79" i="10"/>
  <c r="D79" i="10"/>
  <c r="G78" i="10"/>
  <c r="H78" i="10" s="1"/>
  <c r="F78" i="10"/>
  <c r="E78" i="10"/>
  <c r="D78" i="10"/>
  <c r="G77" i="10"/>
  <c r="H77" i="10" s="1"/>
  <c r="F77" i="10"/>
  <c r="E77" i="10"/>
  <c r="D77" i="10"/>
  <c r="G76" i="10"/>
  <c r="H76" i="10" s="1"/>
  <c r="F76" i="10"/>
  <c r="E76" i="10"/>
  <c r="D76" i="10"/>
  <c r="G75" i="10"/>
  <c r="H75" i="10" s="1"/>
  <c r="F75" i="10"/>
  <c r="E75" i="10"/>
  <c r="D75" i="10"/>
  <c r="G74" i="10"/>
  <c r="H74" i="10" s="1"/>
  <c r="F74" i="10"/>
  <c r="E74" i="10"/>
  <c r="D74" i="10"/>
  <c r="G73" i="10"/>
  <c r="H73" i="10" s="1"/>
  <c r="F73" i="10"/>
  <c r="E73" i="10"/>
  <c r="D73" i="10"/>
  <c r="G72" i="10"/>
  <c r="H72" i="10" s="1"/>
  <c r="F72" i="10"/>
  <c r="E72" i="10"/>
  <c r="D72" i="10"/>
  <c r="G71" i="10"/>
  <c r="H71" i="10" s="1"/>
  <c r="F71" i="10"/>
  <c r="E71" i="10"/>
  <c r="D71" i="10"/>
  <c r="G70" i="10"/>
  <c r="H70" i="10" s="1"/>
  <c r="F70" i="10"/>
  <c r="E70" i="10"/>
  <c r="D70" i="10"/>
  <c r="G69" i="10"/>
  <c r="H69" i="10" s="1"/>
  <c r="F69" i="10"/>
  <c r="E69" i="10"/>
  <c r="D69" i="10"/>
  <c r="G68" i="10"/>
  <c r="H68" i="10" s="1"/>
  <c r="F68" i="10"/>
  <c r="E68" i="10"/>
  <c r="D68" i="10"/>
  <c r="G67" i="10"/>
  <c r="H67" i="10" s="1"/>
  <c r="F67" i="10"/>
  <c r="E67" i="10"/>
  <c r="D67" i="10"/>
  <c r="G66" i="10"/>
  <c r="H66" i="10" s="1"/>
  <c r="F66" i="10"/>
  <c r="E66" i="10"/>
  <c r="D66" i="10"/>
  <c r="G65" i="10"/>
  <c r="H65" i="10" s="1"/>
  <c r="F65" i="10"/>
  <c r="E65" i="10"/>
  <c r="D65" i="10"/>
  <c r="G64" i="10"/>
  <c r="H64" i="10" s="1"/>
  <c r="F64" i="10"/>
  <c r="E64" i="10"/>
  <c r="D64" i="10"/>
  <c r="G63" i="10"/>
  <c r="H63" i="10" s="1"/>
  <c r="F63" i="10"/>
  <c r="E63" i="10"/>
  <c r="D63" i="10"/>
  <c r="G62" i="10"/>
  <c r="H62" i="10" s="1"/>
  <c r="F62" i="10"/>
  <c r="E62" i="10"/>
  <c r="D62" i="10"/>
  <c r="G61" i="10"/>
  <c r="H61" i="10" s="1"/>
  <c r="F61" i="10"/>
  <c r="E61" i="10"/>
  <c r="D61" i="10"/>
  <c r="G60" i="10"/>
  <c r="H60" i="10" s="1"/>
  <c r="F60" i="10"/>
  <c r="E60" i="10"/>
  <c r="D60" i="10"/>
  <c r="G59" i="10"/>
  <c r="H59" i="10" s="1"/>
  <c r="F59" i="10"/>
  <c r="E59" i="10"/>
  <c r="D59" i="10"/>
  <c r="G58" i="10"/>
  <c r="H58" i="10" s="1"/>
  <c r="F58" i="10"/>
  <c r="E58" i="10"/>
  <c r="D58" i="10"/>
  <c r="G57" i="10"/>
  <c r="H57" i="10" s="1"/>
  <c r="F57" i="10"/>
  <c r="E57" i="10"/>
  <c r="D57" i="10"/>
  <c r="G56" i="10"/>
  <c r="H56" i="10" s="1"/>
  <c r="F56" i="10"/>
  <c r="E56" i="10"/>
  <c r="D56" i="10"/>
  <c r="G55" i="10"/>
  <c r="H55" i="10" s="1"/>
  <c r="F55" i="10"/>
  <c r="E55" i="10"/>
  <c r="D55" i="10"/>
  <c r="G54" i="10"/>
  <c r="H54" i="10" s="1"/>
  <c r="F54" i="10"/>
  <c r="E54" i="10"/>
  <c r="D54" i="10"/>
  <c r="G53" i="10"/>
  <c r="H53" i="10" s="1"/>
  <c r="F53" i="10"/>
  <c r="E53" i="10"/>
  <c r="D53" i="10"/>
  <c r="G52" i="10"/>
  <c r="H52" i="10" s="1"/>
  <c r="F52" i="10"/>
  <c r="E52" i="10"/>
  <c r="D52" i="10"/>
  <c r="G51" i="10"/>
  <c r="H51" i="10" s="1"/>
  <c r="F51" i="10"/>
  <c r="E51" i="10"/>
  <c r="D51" i="10"/>
  <c r="G50" i="10"/>
  <c r="H50" i="10" s="1"/>
  <c r="F50" i="10"/>
  <c r="E50" i="10"/>
  <c r="D50" i="10"/>
  <c r="G49" i="10"/>
  <c r="H49" i="10" s="1"/>
  <c r="F49" i="10"/>
  <c r="E49" i="10"/>
  <c r="D49" i="10"/>
  <c r="G48" i="10"/>
  <c r="H48" i="10" s="1"/>
  <c r="F48" i="10"/>
  <c r="E48" i="10"/>
  <c r="D48" i="10"/>
  <c r="G47" i="10"/>
  <c r="H47" i="10" s="1"/>
  <c r="F47" i="10"/>
  <c r="E47" i="10"/>
  <c r="D47" i="10"/>
  <c r="G46" i="10"/>
  <c r="H46" i="10" s="1"/>
  <c r="F46" i="10"/>
  <c r="E46" i="10"/>
  <c r="D46" i="10"/>
  <c r="G45" i="10"/>
  <c r="H45" i="10" s="1"/>
  <c r="F45" i="10"/>
  <c r="E45" i="10"/>
  <c r="D45" i="10"/>
  <c r="G44" i="10"/>
  <c r="H44" i="10" s="1"/>
  <c r="F44" i="10"/>
  <c r="E44" i="10"/>
  <c r="D44" i="10"/>
  <c r="G43" i="10"/>
  <c r="H43" i="10" s="1"/>
  <c r="F43" i="10"/>
  <c r="E43" i="10"/>
  <c r="D43" i="10"/>
  <c r="G42" i="10"/>
  <c r="H42" i="10" s="1"/>
  <c r="F42" i="10"/>
  <c r="E42" i="10"/>
  <c r="D42" i="10"/>
  <c r="G41" i="10"/>
  <c r="H41" i="10" s="1"/>
  <c r="F41" i="10"/>
  <c r="E41" i="10"/>
  <c r="D41" i="10"/>
  <c r="G40" i="10"/>
  <c r="H40" i="10" s="1"/>
  <c r="F40" i="10"/>
  <c r="E40" i="10"/>
  <c r="D40" i="10"/>
  <c r="G39" i="10"/>
  <c r="H39" i="10" s="1"/>
  <c r="F39" i="10"/>
  <c r="E39" i="10"/>
  <c r="D39" i="10"/>
  <c r="G38" i="10"/>
  <c r="H38" i="10" s="1"/>
  <c r="F38" i="10"/>
  <c r="E38" i="10"/>
  <c r="D38" i="10"/>
  <c r="G37" i="10"/>
  <c r="H37" i="10" s="1"/>
  <c r="F37" i="10"/>
  <c r="E37" i="10"/>
  <c r="D37" i="10"/>
  <c r="G36" i="10"/>
  <c r="H36" i="10" s="1"/>
  <c r="F36" i="10"/>
  <c r="E36" i="10"/>
  <c r="D36" i="10"/>
  <c r="G35" i="10"/>
  <c r="H35" i="10" s="1"/>
  <c r="F35" i="10"/>
  <c r="E35" i="10"/>
  <c r="D35" i="10"/>
  <c r="G34" i="10"/>
  <c r="H34" i="10" s="1"/>
  <c r="F34" i="10"/>
  <c r="E34" i="10"/>
  <c r="D34" i="10"/>
  <c r="G33" i="10"/>
  <c r="H33" i="10" s="1"/>
  <c r="F33" i="10"/>
  <c r="E33" i="10"/>
  <c r="D33" i="10"/>
  <c r="G32" i="10"/>
  <c r="H32" i="10" s="1"/>
  <c r="F32" i="10"/>
  <c r="E32" i="10"/>
  <c r="D32" i="10"/>
  <c r="G31" i="10"/>
  <c r="H31" i="10" s="1"/>
  <c r="F31" i="10"/>
  <c r="E31" i="10"/>
  <c r="D31" i="10"/>
  <c r="G30" i="10"/>
  <c r="H30" i="10" s="1"/>
  <c r="F30" i="10"/>
  <c r="E30" i="10"/>
  <c r="D30" i="10"/>
  <c r="G29" i="10"/>
  <c r="H29" i="10" s="1"/>
  <c r="F29" i="10"/>
  <c r="E29" i="10"/>
  <c r="D29" i="10"/>
  <c r="G28" i="10"/>
  <c r="H28" i="10" s="1"/>
  <c r="F28" i="10"/>
  <c r="E28" i="10"/>
  <c r="D28" i="10"/>
  <c r="G27" i="10"/>
  <c r="H27" i="10" s="1"/>
  <c r="F27" i="10"/>
  <c r="E27" i="10"/>
  <c r="D27" i="10"/>
  <c r="G26" i="10"/>
  <c r="H26" i="10" s="1"/>
  <c r="F26" i="10"/>
  <c r="E26" i="10"/>
  <c r="D26" i="10"/>
  <c r="G25" i="10"/>
  <c r="H25" i="10" s="1"/>
  <c r="F25" i="10"/>
  <c r="E25" i="10"/>
  <c r="D25" i="10"/>
  <c r="G24" i="10"/>
  <c r="H24" i="10" s="1"/>
  <c r="F24" i="10"/>
  <c r="E24" i="10"/>
  <c r="D24" i="10"/>
  <c r="G23" i="10"/>
  <c r="H23" i="10" s="1"/>
  <c r="F23" i="10"/>
  <c r="E23" i="10"/>
  <c r="D23" i="10"/>
  <c r="G22" i="10"/>
  <c r="H22" i="10" s="1"/>
  <c r="F22" i="10"/>
  <c r="E22" i="10"/>
  <c r="D22" i="10"/>
  <c r="G21" i="10"/>
  <c r="H21" i="10" s="1"/>
  <c r="F21" i="10"/>
  <c r="E21" i="10"/>
  <c r="D21" i="10"/>
  <c r="G20" i="10"/>
  <c r="H20" i="10" s="1"/>
  <c r="F20" i="10"/>
  <c r="E20" i="10"/>
  <c r="D20" i="10"/>
  <c r="G19" i="10"/>
  <c r="H19" i="10" s="1"/>
  <c r="F19" i="10"/>
  <c r="E19" i="10"/>
  <c r="D19" i="10"/>
  <c r="G18" i="10"/>
  <c r="H18" i="10" s="1"/>
  <c r="F18" i="10"/>
  <c r="E18" i="10"/>
  <c r="D18" i="10"/>
  <c r="G17" i="10"/>
  <c r="H17" i="10" s="1"/>
  <c r="F17" i="10"/>
  <c r="E17" i="10"/>
  <c r="D17" i="10"/>
  <c r="G16" i="10"/>
  <c r="H16" i="10" s="1"/>
  <c r="F16" i="10"/>
  <c r="E16" i="10"/>
  <c r="D16" i="10"/>
  <c r="G15" i="10"/>
  <c r="H15" i="10" s="1"/>
  <c r="F15" i="10"/>
  <c r="E15" i="10"/>
  <c r="D15" i="10"/>
  <c r="G14" i="10"/>
  <c r="H14" i="10" s="1"/>
  <c r="F14" i="10"/>
  <c r="E14" i="10"/>
  <c r="D14" i="10"/>
  <c r="G13" i="10"/>
  <c r="H13" i="10" s="1"/>
  <c r="F13" i="10"/>
  <c r="E13" i="10"/>
  <c r="D13" i="10"/>
  <c r="G12" i="10"/>
  <c r="H12" i="10" s="1"/>
  <c r="F12" i="10"/>
  <c r="E12" i="10"/>
  <c r="D12" i="10"/>
  <c r="G11" i="10"/>
  <c r="H11" i="10" s="1"/>
  <c r="F11" i="10"/>
  <c r="E11" i="10"/>
  <c r="D11" i="10"/>
  <c r="G10" i="10"/>
  <c r="H10" i="10" s="1"/>
  <c r="F10" i="10"/>
  <c r="E10" i="10"/>
  <c r="D10" i="10"/>
  <c r="G9" i="10"/>
  <c r="H9" i="10" s="1"/>
  <c r="F9" i="10"/>
  <c r="E9" i="10"/>
  <c r="D9" i="10"/>
  <c r="G8" i="10"/>
  <c r="H8" i="10" s="1"/>
  <c r="F8" i="10"/>
  <c r="E8" i="10"/>
  <c r="D8" i="10"/>
  <c r="G7" i="10"/>
  <c r="H7" i="10" s="1"/>
  <c r="F7" i="10"/>
  <c r="E7" i="10"/>
  <c r="D7" i="10"/>
  <c r="G6" i="10"/>
  <c r="H6" i="10" s="1"/>
  <c r="F6" i="10"/>
  <c r="E6" i="10"/>
  <c r="D6" i="10"/>
  <c r="G5" i="10"/>
  <c r="H5" i="10" s="1"/>
  <c r="F5" i="10"/>
  <c r="E5" i="10"/>
  <c r="D5" i="10"/>
  <c r="G4" i="10"/>
  <c r="H4" i="10" s="1"/>
  <c r="F4" i="10"/>
  <c r="E4" i="10"/>
  <c r="D4" i="10"/>
  <c r="G3" i="10"/>
  <c r="H3" i="10" s="1"/>
  <c r="F3" i="10"/>
  <c r="E3" i="10"/>
  <c r="D3" i="10"/>
  <c r="G2" i="10"/>
  <c r="H2" i="10" s="1"/>
  <c r="F2" i="10"/>
  <c r="E2" i="10"/>
  <c r="D2" i="10"/>
  <c r="A2" i="9"/>
  <c r="A202" i="9" s="1"/>
  <c r="AE1" i="9"/>
  <c r="AD1" i="9"/>
  <c r="AC1" i="9"/>
  <c r="AB1" i="9"/>
  <c r="AA1" i="9"/>
  <c r="Z1" i="9"/>
  <c r="Y1" i="9"/>
  <c r="X1" i="9"/>
  <c r="W1" i="9"/>
  <c r="V1" i="9"/>
  <c r="U1" i="9"/>
  <c r="T1" i="9"/>
  <c r="S1" i="9"/>
  <c r="R1" i="9"/>
  <c r="Q1" i="9"/>
  <c r="K1" i="6"/>
  <c r="J1" i="6"/>
  <c r="I1" i="6"/>
  <c r="H1" i="6"/>
  <c r="F1" i="6"/>
  <c r="E1" i="6"/>
  <c r="O2" i="4"/>
  <c r="N2" i="4"/>
  <c r="M2" i="4"/>
  <c r="L2" i="4"/>
  <c r="K2" i="4"/>
  <c r="O1" i="4"/>
  <c r="M3" i="4" s="1"/>
  <c r="G487" i="3"/>
  <c r="G486" i="3"/>
  <c r="G485" i="3"/>
  <c r="G484" i="3"/>
  <c r="G483" i="3"/>
  <c r="BP474" i="3"/>
  <c r="BN474" i="3"/>
  <c r="BM474" i="3"/>
  <c r="BL474" i="3"/>
  <c r="BH474" i="3"/>
  <c r="BG474" i="3"/>
  <c r="T474" i="3"/>
  <c r="S474" i="3"/>
  <c r="BP473" i="3"/>
  <c r="BN473" i="3"/>
  <c r="BM473" i="3"/>
  <c r="BL473" i="3"/>
  <c r="BH473" i="3"/>
  <c r="BG473" i="3"/>
  <c r="T473" i="3"/>
  <c r="S473" i="3"/>
  <c r="T472" i="3"/>
  <c r="S472" i="3"/>
  <c r="T471" i="3"/>
  <c r="S471" i="3"/>
  <c r="BQ465" i="3"/>
  <c r="T465" i="3"/>
  <c r="S465" i="3"/>
  <c r="BQ464" i="3"/>
  <c r="T464" i="3"/>
  <c r="S464" i="3"/>
  <c r="BQ463" i="3"/>
  <c r="T463" i="3"/>
  <c r="S463" i="3"/>
  <c r="BQ462" i="3"/>
  <c r="T462" i="3"/>
  <c r="S462" i="3"/>
  <c r="BQ461" i="3"/>
  <c r="T461" i="3"/>
  <c r="S461" i="3"/>
  <c r="BQ460" i="3"/>
  <c r="T460" i="3"/>
  <c r="S460" i="3"/>
  <c r="BQ459" i="3"/>
  <c r="T459" i="3"/>
  <c r="S459" i="3"/>
  <c r="BQ458" i="3"/>
  <c r="T458" i="3"/>
  <c r="S458" i="3"/>
  <c r="BQ457" i="3"/>
  <c r="T457" i="3"/>
  <c r="S457" i="3"/>
  <c r="BQ456" i="3"/>
  <c r="T456" i="3"/>
  <c r="S456" i="3"/>
  <c r="BQ455" i="3"/>
  <c r="T455" i="3"/>
  <c r="S455" i="3"/>
  <c r="BQ454" i="3"/>
  <c r="T454" i="3"/>
  <c r="S454" i="3"/>
  <c r="BQ453" i="3"/>
  <c r="T453" i="3"/>
  <c r="S453" i="3"/>
  <c r="BQ452" i="3"/>
  <c r="T452" i="3"/>
  <c r="S452" i="3"/>
  <c r="BQ451" i="3"/>
  <c r="T451" i="3"/>
  <c r="S451" i="3"/>
  <c r="BQ450" i="3"/>
  <c r="T450" i="3"/>
  <c r="S450" i="3"/>
  <c r="BQ449" i="3"/>
  <c r="T449" i="3"/>
  <c r="S449" i="3"/>
  <c r="BQ448" i="3"/>
  <c r="T448" i="3"/>
  <c r="S448" i="3"/>
  <c r="BQ447" i="3"/>
  <c r="T447" i="3"/>
  <c r="S447" i="3"/>
  <c r="BQ446" i="3"/>
  <c r="T446" i="3"/>
  <c r="S446" i="3"/>
  <c r="BQ445" i="3"/>
  <c r="T445" i="3"/>
  <c r="S445" i="3"/>
  <c r="BQ444" i="3"/>
  <c r="T444" i="3"/>
  <c r="S444" i="3"/>
  <c r="BQ443" i="3"/>
  <c r="T443" i="3"/>
  <c r="S443" i="3"/>
  <c r="BQ442" i="3"/>
  <c r="T442" i="3"/>
  <c r="S442" i="3"/>
  <c r="BQ441" i="3"/>
  <c r="T441" i="3"/>
  <c r="S441" i="3"/>
  <c r="BQ440" i="3"/>
  <c r="T440" i="3"/>
  <c r="S440" i="3"/>
  <c r="BQ439" i="3"/>
  <c r="T439" i="3"/>
  <c r="S439" i="3"/>
  <c r="BQ438" i="3"/>
  <c r="T438" i="3"/>
  <c r="S438" i="3"/>
  <c r="BQ437" i="3"/>
  <c r="T437" i="3"/>
  <c r="S437" i="3"/>
  <c r="BQ436" i="3"/>
  <c r="T436" i="3"/>
  <c r="S436" i="3"/>
  <c r="BQ435" i="3"/>
  <c r="T435" i="3"/>
  <c r="S435" i="3"/>
  <c r="BQ434" i="3"/>
  <c r="T434" i="3"/>
  <c r="S434" i="3"/>
  <c r="BQ433" i="3"/>
  <c r="T433" i="3"/>
  <c r="S433" i="3"/>
  <c r="BQ432" i="3"/>
  <c r="T432" i="3"/>
  <c r="S432" i="3"/>
  <c r="BQ430" i="3"/>
  <c r="T430" i="3"/>
  <c r="S430" i="3"/>
  <c r="BQ429" i="3"/>
  <c r="T429" i="3"/>
  <c r="S429" i="3"/>
  <c r="BQ428" i="3"/>
  <c r="T428" i="3"/>
  <c r="S428" i="3"/>
  <c r="BQ427" i="3"/>
  <c r="T427" i="3"/>
  <c r="S427" i="3"/>
  <c r="BQ426" i="3"/>
  <c r="T426" i="3"/>
  <c r="S426" i="3"/>
  <c r="BQ425" i="3"/>
  <c r="T425" i="3"/>
  <c r="S425" i="3"/>
  <c r="BQ424" i="3"/>
  <c r="T424" i="3"/>
  <c r="S424" i="3"/>
  <c r="BQ423" i="3"/>
  <c r="T423" i="3"/>
  <c r="S423" i="3"/>
  <c r="BQ422" i="3"/>
  <c r="T422" i="3"/>
  <c r="S422" i="3"/>
  <c r="BQ421" i="3"/>
  <c r="T421" i="3"/>
  <c r="S421" i="3"/>
  <c r="BQ420" i="3"/>
  <c r="T420" i="3"/>
  <c r="S420" i="3"/>
  <c r="BQ419" i="3"/>
  <c r="T419" i="3"/>
  <c r="S419" i="3"/>
  <c r="BQ418" i="3"/>
  <c r="T418" i="3"/>
  <c r="S418" i="3"/>
  <c r="BQ417" i="3"/>
  <c r="T417" i="3"/>
  <c r="S417" i="3"/>
  <c r="BQ416" i="3"/>
  <c r="T416" i="3"/>
  <c r="S416" i="3"/>
  <c r="BQ415" i="3"/>
  <c r="T415" i="3"/>
  <c r="S415" i="3"/>
  <c r="BQ414" i="3"/>
  <c r="T414" i="3"/>
  <c r="S414" i="3"/>
  <c r="BQ413" i="3"/>
  <c r="T413" i="3"/>
  <c r="S413" i="3"/>
  <c r="BQ412" i="3"/>
  <c r="T412" i="3"/>
  <c r="S412" i="3"/>
  <c r="BQ411" i="3"/>
  <c r="T411" i="3"/>
  <c r="S411" i="3"/>
  <c r="BQ410" i="3"/>
  <c r="T410" i="3"/>
  <c r="S410" i="3"/>
  <c r="BQ409" i="3"/>
  <c r="T409" i="3"/>
  <c r="S409" i="3"/>
  <c r="BQ408" i="3"/>
  <c r="T408" i="3"/>
  <c r="S408" i="3"/>
  <c r="BQ407" i="3"/>
  <c r="T407" i="3"/>
  <c r="S407" i="3"/>
  <c r="BQ406" i="3"/>
  <c r="T406" i="3"/>
  <c r="S406" i="3"/>
  <c r="BQ405" i="3"/>
  <c r="T405" i="3"/>
  <c r="S405" i="3"/>
  <c r="BQ404" i="3"/>
  <c r="T404" i="3"/>
  <c r="S404" i="3"/>
  <c r="BQ403" i="3"/>
  <c r="T403" i="3"/>
  <c r="S403" i="3"/>
  <c r="BQ402" i="3"/>
  <c r="T402" i="3"/>
  <c r="S402" i="3"/>
  <c r="BQ401" i="3"/>
  <c r="T401" i="3"/>
  <c r="S401" i="3"/>
  <c r="BQ400" i="3"/>
  <c r="T400" i="3"/>
  <c r="S400" i="3"/>
  <c r="BQ399" i="3"/>
  <c r="T399" i="3"/>
  <c r="S399" i="3"/>
  <c r="BQ398" i="3"/>
  <c r="T398" i="3"/>
  <c r="S398" i="3"/>
  <c r="BQ397" i="3"/>
  <c r="T397" i="3"/>
  <c r="S397" i="3"/>
  <c r="BQ396" i="3"/>
  <c r="T396" i="3"/>
  <c r="S396" i="3"/>
  <c r="BQ395" i="3"/>
  <c r="T395" i="3"/>
  <c r="S395" i="3"/>
  <c r="BQ394" i="3"/>
  <c r="T394" i="3"/>
  <c r="S394" i="3"/>
  <c r="BQ393" i="3"/>
  <c r="T393" i="3"/>
  <c r="S393" i="3"/>
  <c r="BQ392" i="3"/>
  <c r="T392" i="3"/>
  <c r="S392" i="3"/>
  <c r="BQ391" i="3"/>
  <c r="T391" i="3"/>
  <c r="S391" i="3"/>
  <c r="BQ390" i="3"/>
  <c r="T390" i="3"/>
  <c r="S390" i="3"/>
  <c r="BQ389" i="3"/>
  <c r="T389" i="3"/>
  <c r="S389" i="3"/>
  <c r="BQ388" i="3"/>
  <c r="T388" i="3"/>
  <c r="S388" i="3"/>
  <c r="BQ387" i="3"/>
  <c r="T387" i="3"/>
  <c r="S387" i="3"/>
  <c r="BQ386" i="3"/>
  <c r="T386" i="3"/>
  <c r="S386" i="3"/>
  <c r="BQ385" i="3"/>
  <c r="T385" i="3"/>
  <c r="S385" i="3"/>
  <c r="BQ384" i="3"/>
  <c r="T384" i="3"/>
  <c r="S384" i="3"/>
  <c r="BQ383" i="3"/>
  <c r="T383" i="3"/>
  <c r="S383" i="3"/>
  <c r="BQ382" i="3"/>
  <c r="T382" i="3"/>
  <c r="S382" i="3"/>
  <c r="BQ381" i="3"/>
  <c r="T381" i="3"/>
  <c r="S381" i="3"/>
  <c r="BQ380" i="3"/>
  <c r="T380" i="3"/>
  <c r="S380" i="3"/>
  <c r="BQ379" i="3"/>
  <c r="T379" i="3"/>
  <c r="S379" i="3"/>
  <c r="BQ378" i="3"/>
  <c r="T378" i="3"/>
  <c r="S378" i="3"/>
  <c r="BQ377" i="3"/>
  <c r="T377" i="3"/>
  <c r="S377" i="3"/>
  <c r="BQ376" i="3"/>
  <c r="T376" i="3"/>
  <c r="S376" i="3"/>
  <c r="BQ375" i="3"/>
  <c r="T375" i="3"/>
  <c r="S375" i="3"/>
  <c r="BQ374" i="3"/>
  <c r="T374" i="3"/>
  <c r="S374" i="3"/>
  <c r="BQ373" i="3"/>
  <c r="T373" i="3"/>
  <c r="S373" i="3"/>
  <c r="BQ372" i="3"/>
  <c r="T372" i="3"/>
  <c r="S372" i="3"/>
  <c r="BQ371" i="3"/>
  <c r="T371" i="3"/>
  <c r="S371" i="3"/>
  <c r="BQ370" i="3"/>
  <c r="T370" i="3"/>
  <c r="S370" i="3"/>
  <c r="BQ369" i="3"/>
  <c r="T369" i="3"/>
  <c r="S369" i="3"/>
  <c r="BQ368" i="3"/>
  <c r="T368" i="3"/>
  <c r="S368" i="3"/>
  <c r="BQ367" i="3"/>
  <c r="T367" i="3"/>
  <c r="S367" i="3"/>
  <c r="BQ366" i="3"/>
  <c r="T366" i="3"/>
  <c r="S366" i="3"/>
  <c r="BQ365" i="3"/>
  <c r="T365" i="3"/>
  <c r="S365" i="3"/>
  <c r="BQ364" i="3"/>
  <c r="T364" i="3"/>
  <c r="S364" i="3"/>
  <c r="BQ363" i="3"/>
  <c r="T363" i="3"/>
  <c r="S363" i="3"/>
  <c r="BQ362" i="3"/>
  <c r="T362" i="3"/>
  <c r="S362" i="3"/>
  <c r="BQ361" i="3"/>
  <c r="T361" i="3"/>
  <c r="S361" i="3"/>
  <c r="BQ360" i="3"/>
  <c r="T360" i="3"/>
  <c r="S360" i="3"/>
  <c r="BQ359" i="3"/>
  <c r="T359" i="3"/>
  <c r="S359" i="3"/>
  <c r="BQ358" i="3"/>
  <c r="T358" i="3"/>
  <c r="S358" i="3"/>
  <c r="BQ357" i="3"/>
  <c r="T357" i="3"/>
  <c r="S357" i="3"/>
  <c r="BQ356" i="3"/>
  <c r="T356" i="3"/>
  <c r="S356" i="3"/>
  <c r="BQ355" i="3"/>
  <c r="T355" i="3"/>
  <c r="S355" i="3"/>
  <c r="BQ354" i="3"/>
  <c r="T354" i="3"/>
  <c r="S354" i="3"/>
  <c r="BQ353" i="3"/>
  <c r="T353" i="3"/>
  <c r="S353" i="3"/>
  <c r="BQ352" i="3"/>
  <c r="T352" i="3"/>
  <c r="S352" i="3"/>
  <c r="BQ351" i="3"/>
  <c r="T351" i="3"/>
  <c r="S351" i="3"/>
  <c r="BQ350" i="3"/>
  <c r="T350" i="3"/>
  <c r="S350" i="3"/>
  <c r="BQ349" i="3"/>
  <c r="T349" i="3"/>
  <c r="S349" i="3"/>
  <c r="BQ348" i="3"/>
  <c r="T348" i="3"/>
  <c r="S348" i="3"/>
  <c r="BQ347" i="3"/>
  <c r="T347" i="3"/>
  <c r="S347" i="3"/>
  <c r="BQ346" i="3"/>
  <c r="T346" i="3"/>
  <c r="S346" i="3"/>
  <c r="BQ344" i="3"/>
  <c r="T344" i="3"/>
  <c r="S344" i="3"/>
  <c r="BQ343" i="3"/>
  <c r="T343" i="3"/>
  <c r="S343" i="3"/>
  <c r="BQ342" i="3"/>
  <c r="T342" i="3"/>
  <c r="S342" i="3"/>
  <c r="BQ341" i="3"/>
  <c r="T341" i="3"/>
  <c r="S341" i="3"/>
  <c r="BQ340" i="3"/>
  <c r="T340" i="3"/>
  <c r="S340" i="3"/>
  <c r="BQ339" i="3"/>
  <c r="T339" i="3"/>
  <c r="S339" i="3"/>
  <c r="BQ338" i="3"/>
  <c r="T338" i="3"/>
  <c r="S338" i="3"/>
  <c r="BQ337" i="3"/>
  <c r="T337" i="3"/>
  <c r="S337" i="3"/>
  <c r="BQ336" i="3"/>
  <c r="T336" i="3"/>
  <c r="S336" i="3"/>
  <c r="BQ334" i="3"/>
  <c r="T334" i="3"/>
  <c r="S334" i="3"/>
  <c r="BQ333" i="3"/>
  <c r="T333" i="3"/>
  <c r="S333" i="3"/>
  <c r="BQ332" i="3"/>
  <c r="T332" i="3"/>
  <c r="S332" i="3"/>
  <c r="BQ331" i="3"/>
  <c r="T331" i="3"/>
  <c r="S331" i="3"/>
  <c r="BQ330" i="3"/>
  <c r="T330" i="3"/>
  <c r="S330" i="3"/>
  <c r="BQ329" i="3"/>
  <c r="T329" i="3"/>
  <c r="S329" i="3"/>
  <c r="BQ328" i="3"/>
  <c r="T328" i="3"/>
  <c r="S328" i="3"/>
  <c r="BQ327" i="3"/>
  <c r="T327" i="3"/>
  <c r="S327" i="3"/>
  <c r="BQ326" i="3"/>
  <c r="T326" i="3"/>
  <c r="S326" i="3"/>
  <c r="BQ325" i="3"/>
  <c r="T325" i="3"/>
  <c r="S325" i="3"/>
  <c r="BQ324" i="3"/>
  <c r="T324" i="3"/>
  <c r="S324" i="3"/>
  <c r="BQ323" i="3"/>
  <c r="T323" i="3"/>
  <c r="S323" i="3"/>
  <c r="BQ322" i="3"/>
  <c r="T322" i="3"/>
  <c r="S322" i="3"/>
  <c r="BQ321" i="3"/>
  <c r="T321" i="3"/>
  <c r="S321" i="3"/>
  <c r="BQ320" i="3"/>
  <c r="T320" i="3"/>
  <c r="S320" i="3"/>
  <c r="BQ319" i="3"/>
  <c r="T319" i="3"/>
  <c r="S319" i="3"/>
  <c r="BQ318" i="3"/>
  <c r="T318" i="3"/>
  <c r="S318" i="3"/>
  <c r="BQ317" i="3"/>
  <c r="T317" i="3"/>
  <c r="S317" i="3"/>
  <c r="BQ316" i="3"/>
  <c r="T316" i="3"/>
  <c r="S316" i="3"/>
  <c r="BQ315" i="3"/>
  <c r="T315" i="3"/>
  <c r="S315" i="3"/>
  <c r="BQ314" i="3"/>
  <c r="T314" i="3"/>
  <c r="S314" i="3"/>
  <c r="BQ313" i="3"/>
  <c r="T313" i="3"/>
  <c r="S313" i="3"/>
  <c r="BQ312" i="3"/>
  <c r="T312" i="3"/>
  <c r="S312" i="3"/>
  <c r="BQ311" i="3"/>
  <c r="T311" i="3"/>
  <c r="S311" i="3"/>
  <c r="BQ310" i="3"/>
  <c r="T310" i="3"/>
  <c r="S310" i="3"/>
  <c r="BQ309" i="3"/>
  <c r="T309" i="3"/>
  <c r="S309" i="3"/>
  <c r="BQ308" i="3"/>
  <c r="T308" i="3"/>
  <c r="S308" i="3"/>
  <c r="BQ307" i="3"/>
  <c r="T307" i="3"/>
  <c r="S307" i="3"/>
  <c r="BQ306" i="3"/>
  <c r="T306" i="3"/>
  <c r="S306" i="3"/>
  <c r="BQ305" i="3"/>
  <c r="T305" i="3"/>
  <c r="S305" i="3"/>
  <c r="BQ304" i="3"/>
  <c r="T304" i="3"/>
  <c r="S304" i="3"/>
  <c r="BQ303" i="3"/>
  <c r="T303" i="3"/>
  <c r="S303" i="3"/>
  <c r="BQ302" i="3"/>
  <c r="T302" i="3"/>
  <c r="S302" i="3"/>
  <c r="BQ301" i="3"/>
  <c r="T301" i="3"/>
  <c r="S301" i="3"/>
  <c r="BQ300" i="3"/>
  <c r="T300" i="3"/>
  <c r="S300" i="3"/>
  <c r="BQ299" i="3"/>
  <c r="T299" i="3"/>
  <c r="S299" i="3"/>
  <c r="BQ298" i="3"/>
  <c r="T298" i="3"/>
  <c r="S298" i="3"/>
  <c r="BQ297" i="3"/>
  <c r="T297" i="3"/>
  <c r="S297" i="3"/>
  <c r="BQ296" i="3"/>
  <c r="T296" i="3"/>
  <c r="S296" i="3"/>
  <c r="BQ295" i="3"/>
  <c r="T295" i="3"/>
  <c r="S295" i="3"/>
  <c r="BQ294" i="3"/>
  <c r="T294" i="3"/>
  <c r="S294" i="3"/>
  <c r="BQ293" i="3"/>
  <c r="T293" i="3"/>
  <c r="S293" i="3"/>
  <c r="BQ292" i="3"/>
  <c r="T292" i="3"/>
  <c r="S292" i="3"/>
  <c r="BQ291" i="3"/>
  <c r="T291" i="3"/>
  <c r="S291" i="3"/>
  <c r="BQ290" i="3"/>
  <c r="T290" i="3"/>
  <c r="S290" i="3"/>
  <c r="BQ289" i="3"/>
  <c r="T289" i="3"/>
  <c r="S289" i="3"/>
  <c r="BQ288" i="3"/>
  <c r="T288" i="3"/>
  <c r="S288" i="3"/>
  <c r="BQ287" i="3"/>
  <c r="T287" i="3"/>
  <c r="S287" i="3"/>
  <c r="BQ286" i="3"/>
  <c r="T286" i="3"/>
  <c r="S286" i="3"/>
  <c r="BQ285" i="3"/>
  <c r="T285" i="3"/>
  <c r="S285" i="3"/>
  <c r="BQ284" i="3"/>
  <c r="T284" i="3"/>
  <c r="S284" i="3"/>
  <c r="BQ283" i="3"/>
  <c r="T283" i="3"/>
  <c r="S283" i="3"/>
  <c r="BQ282" i="3"/>
  <c r="T282" i="3"/>
  <c r="S282" i="3"/>
  <c r="BQ281" i="3"/>
  <c r="T281" i="3"/>
  <c r="S281" i="3"/>
  <c r="BQ280" i="3"/>
  <c r="T280" i="3"/>
  <c r="S280" i="3"/>
  <c r="BQ279" i="3"/>
  <c r="T279" i="3"/>
  <c r="S279" i="3"/>
  <c r="BQ278" i="3"/>
  <c r="T278" i="3"/>
  <c r="S278" i="3"/>
  <c r="BQ277" i="3"/>
  <c r="T277" i="3"/>
  <c r="S277" i="3"/>
  <c r="BQ276" i="3"/>
  <c r="T276" i="3"/>
  <c r="S276" i="3"/>
  <c r="BQ275" i="3"/>
  <c r="T275" i="3"/>
  <c r="S275" i="3"/>
  <c r="BQ274" i="3"/>
  <c r="T274" i="3"/>
  <c r="S274" i="3"/>
  <c r="BQ273" i="3"/>
  <c r="T273" i="3"/>
  <c r="S273" i="3"/>
  <c r="BQ272" i="3"/>
  <c r="T272" i="3"/>
  <c r="S272" i="3"/>
  <c r="BQ271" i="3"/>
  <c r="T271" i="3"/>
  <c r="S271" i="3"/>
  <c r="BQ270" i="3"/>
  <c r="T270" i="3"/>
  <c r="S270" i="3"/>
  <c r="BQ269" i="3"/>
  <c r="T269" i="3"/>
  <c r="S269" i="3"/>
  <c r="BQ268" i="3"/>
  <c r="T268" i="3"/>
  <c r="S268" i="3"/>
  <c r="BQ267" i="3"/>
  <c r="T267" i="3"/>
  <c r="S267" i="3"/>
  <c r="BQ266" i="3"/>
  <c r="T266" i="3"/>
  <c r="S266" i="3"/>
  <c r="BQ265" i="3"/>
  <c r="T265" i="3"/>
  <c r="S265" i="3"/>
  <c r="BQ264" i="3"/>
  <c r="T264" i="3"/>
  <c r="S264" i="3"/>
  <c r="BQ263" i="3"/>
  <c r="T263" i="3"/>
  <c r="S263" i="3"/>
  <c r="BQ262" i="3"/>
  <c r="T262" i="3"/>
  <c r="S262" i="3"/>
  <c r="BQ261" i="3"/>
  <c r="T261" i="3"/>
  <c r="S261" i="3"/>
  <c r="BQ260" i="3"/>
  <c r="T260" i="3"/>
  <c r="S260" i="3"/>
  <c r="BQ259" i="3"/>
  <c r="T259" i="3"/>
  <c r="S259" i="3"/>
  <c r="BQ258" i="3"/>
  <c r="T258" i="3"/>
  <c r="S258" i="3"/>
  <c r="BQ257" i="3"/>
  <c r="T257" i="3"/>
  <c r="S257" i="3"/>
  <c r="BQ256" i="3"/>
  <c r="T256" i="3"/>
  <c r="S256" i="3"/>
  <c r="BQ255" i="3"/>
  <c r="T255" i="3"/>
  <c r="S255" i="3"/>
  <c r="BQ254" i="3"/>
  <c r="T254" i="3"/>
  <c r="S254" i="3"/>
  <c r="BQ253" i="3"/>
  <c r="T253" i="3"/>
  <c r="S253" i="3"/>
  <c r="BQ252" i="3"/>
  <c r="T252" i="3"/>
  <c r="S252" i="3"/>
  <c r="BQ251" i="3"/>
  <c r="T251" i="3"/>
  <c r="S251" i="3"/>
  <c r="BQ250" i="3"/>
  <c r="T250" i="3"/>
  <c r="S250" i="3"/>
  <c r="BQ249" i="3"/>
  <c r="T249" i="3"/>
  <c r="S249" i="3"/>
  <c r="BQ248" i="3"/>
  <c r="T248" i="3"/>
  <c r="S248" i="3"/>
  <c r="BQ247" i="3"/>
  <c r="T247" i="3"/>
  <c r="S247" i="3"/>
  <c r="BQ246" i="3"/>
  <c r="T246" i="3"/>
  <c r="S246" i="3"/>
  <c r="BQ245" i="3"/>
  <c r="T245" i="3"/>
  <c r="S245" i="3"/>
  <c r="BQ244" i="3"/>
  <c r="T244" i="3"/>
  <c r="S244" i="3"/>
  <c r="BQ243" i="3"/>
  <c r="T243" i="3"/>
  <c r="S243" i="3"/>
  <c r="BQ242" i="3"/>
  <c r="T242" i="3"/>
  <c r="S242" i="3"/>
  <c r="BQ241" i="3"/>
  <c r="T241" i="3"/>
  <c r="S241" i="3"/>
  <c r="BQ240" i="3"/>
  <c r="T240" i="3"/>
  <c r="S240" i="3"/>
  <c r="BQ239" i="3"/>
  <c r="T239" i="3"/>
  <c r="S239" i="3"/>
  <c r="BQ237" i="3"/>
  <c r="T237" i="3"/>
  <c r="S237" i="3"/>
  <c r="BQ236" i="3"/>
  <c r="T236" i="3"/>
  <c r="S236" i="3"/>
  <c r="BQ235" i="3"/>
  <c r="T235" i="3"/>
  <c r="S235" i="3"/>
  <c r="BQ234" i="3"/>
  <c r="T234" i="3"/>
  <c r="S234" i="3"/>
  <c r="BQ233" i="3"/>
  <c r="T233" i="3"/>
  <c r="S233" i="3"/>
  <c r="BQ232" i="3"/>
  <c r="T232" i="3"/>
  <c r="S232" i="3"/>
  <c r="BQ231" i="3"/>
  <c r="T231" i="3"/>
  <c r="S231" i="3"/>
  <c r="BQ230" i="3"/>
  <c r="T230" i="3"/>
  <c r="S230" i="3"/>
  <c r="BQ229" i="3"/>
  <c r="T229" i="3"/>
  <c r="S229" i="3"/>
  <c r="BQ228" i="3"/>
  <c r="T228" i="3"/>
  <c r="S228" i="3"/>
  <c r="BQ227" i="3"/>
  <c r="T227" i="3"/>
  <c r="S227" i="3"/>
  <c r="BQ226" i="3"/>
  <c r="T226" i="3"/>
  <c r="S226" i="3"/>
  <c r="BQ225" i="3"/>
  <c r="T225" i="3"/>
  <c r="S225" i="3"/>
  <c r="BQ224" i="3"/>
  <c r="T224" i="3"/>
  <c r="S224" i="3"/>
  <c r="BQ223" i="3"/>
  <c r="T223" i="3"/>
  <c r="S223" i="3"/>
  <c r="BQ222" i="3"/>
  <c r="T222" i="3"/>
  <c r="S222" i="3"/>
  <c r="BQ221" i="3"/>
  <c r="T221" i="3"/>
  <c r="S221" i="3"/>
  <c r="BQ220" i="3"/>
  <c r="T220" i="3"/>
  <c r="S220" i="3"/>
  <c r="BQ219" i="3"/>
  <c r="T219" i="3"/>
  <c r="S219" i="3"/>
  <c r="BQ218" i="3"/>
  <c r="T218" i="3"/>
  <c r="S218" i="3"/>
  <c r="BQ217" i="3"/>
  <c r="T217" i="3"/>
  <c r="S217" i="3"/>
  <c r="BQ216" i="3"/>
  <c r="T216" i="3"/>
  <c r="S216" i="3"/>
  <c r="BQ215" i="3"/>
  <c r="T215" i="3"/>
  <c r="S215" i="3"/>
  <c r="BQ214" i="3"/>
  <c r="T214" i="3"/>
  <c r="S214" i="3"/>
  <c r="BQ213" i="3"/>
  <c r="T213" i="3"/>
  <c r="S213" i="3"/>
  <c r="BQ212" i="3"/>
  <c r="T212" i="3"/>
  <c r="S212" i="3"/>
  <c r="BQ211" i="3"/>
  <c r="T211" i="3"/>
  <c r="S211" i="3"/>
  <c r="BQ210" i="3"/>
  <c r="T210" i="3"/>
  <c r="S210" i="3"/>
  <c r="BQ209" i="3"/>
  <c r="T209" i="3"/>
  <c r="S209" i="3"/>
  <c r="BQ208" i="3"/>
  <c r="T208" i="3"/>
  <c r="S208" i="3"/>
  <c r="BQ207" i="3"/>
  <c r="T207" i="3"/>
  <c r="S207" i="3"/>
  <c r="BQ206" i="3"/>
  <c r="T206" i="3"/>
  <c r="S206" i="3"/>
  <c r="BQ205" i="3"/>
  <c r="T205" i="3"/>
  <c r="S205" i="3"/>
  <c r="BQ204" i="3"/>
  <c r="T204" i="3"/>
  <c r="S204" i="3"/>
  <c r="BQ203" i="3"/>
  <c r="T203" i="3"/>
  <c r="S203" i="3"/>
  <c r="BQ202" i="3"/>
  <c r="T202" i="3"/>
  <c r="S202" i="3"/>
  <c r="BQ201" i="3"/>
  <c r="T201" i="3"/>
  <c r="S201" i="3"/>
  <c r="BQ200" i="3"/>
  <c r="T200" i="3"/>
  <c r="S200" i="3"/>
  <c r="BQ199" i="3"/>
  <c r="T199" i="3"/>
  <c r="S199" i="3"/>
  <c r="BQ198" i="3"/>
  <c r="T198" i="3"/>
  <c r="S198" i="3"/>
  <c r="BQ197" i="3"/>
  <c r="T197" i="3"/>
  <c r="S197" i="3"/>
  <c r="BQ196" i="3"/>
  <c r="T196" i="3"/>
  <c r="S196" i="3"/>
  <c r="BQ195" i="3"/>
  <c r="T195" i="3"/>
  <c r="S195" i="3"/>
  <c r="BQ194" i="3"/>
  <c r="T194" i="3"/>
  <c r="S194" i="3"/>
  <c r="BQ193" i="3"/>
  <c r="T193" i="3"/>
  <c r="S193" i="3"/>
  <c r="BQ192" i="3"/>
  <c r="T192" i="3"/>
  <c r="S192" i="3"/>
  <c r="BQ191" i="3"/>
  <c r="T191" i="3"/>
  <c r="S191" i="3"/>
  <c r="BQ190" i="3"/>
  <c r="T190" i="3"/>
  <c r="S190" i="3"/>
  <c r="BQ189" i="3"/>
  <c r="T189" i="3"/>
  <c r="S189" i="3"/>
  <c r="BQ188" i="3"/>
  <c r="BQ187" i="3"/>
  <c r="T187" i="3"/>
  <c r="S187" i="3"/>
  <c r="BQ186" i="3"/>
  <c r="T186" i="3"/>
  <c r="S186" i="3"/>
  <c r="BQ185" i="3"/>
  <c r="T185" i="3"/>
  <c r="S185" i="3"/>
  <c r="BQ184" i="3"/>
  <c r="T184" i="3"/>
  <c r="S184" i="3"/>
  <c r="BQ183" i="3"/>
  <c r="T183" i="3"/>
  <c r="S183" i="3"/>
  <c r="BQ182" i="3"/>
  <c r="T182" i="3"/>
  <c r="S182" i="3"/>
  <c r="BQ181" i="3"/>
  <c r="T181" i="3"/>
  <c r="S181" i="3"/>
  <c r="BQ180" i="3"/>
  <c r="T180" i="3"/>
  <c r="S180" i="3"/>
  <c r="BQ179" i="3"/>
  <c r="T179" i="3"/>
  <c r="S179" i="3"/>
  <c r="BQ178" i="3"/>
  <c r="T178" i="3"/>
  <c r="S178" i="3"/>
  <c r="BQ177" i="3"/>
  <c r="T177" i="3"/>
  <c r="S177" i="3"/>
  <c r="BQ176" i="3"/>
  <c r="T176" i="3"/>
  <c r="S176" i="3"/>
  <c r="BQ175" i="3"/>
  <c r="T175" i="3"/>
  <c r="S175" i="3"/>
  <c r="BQ174" i="3"/>
  <c r="T174" i="3"/>
  <c r="S174" i="3"/>
  <c r="BQ173" i="3"/>
  <c r="T173" i="3"/>
  <c r="S173" i="3"/>
  <c r="BQ172" i="3"/>
  <c r="T172" i="3"/>
  <c r="S172" i="3"/>
  <c r="BQ171" i="3"/>
  <c r="T171" i="3"/>
  <c r="S171" i="3"/>
  <c r="BQ170" i="3"/>
  <c r="T170" i="3"/>
  <c r="S170" i="3"/>
  <c r="BQ169" i="3"/>
  <c r="BQ168" i="3"/>
  <c r="T168" i="3"/>
  <c r="S168" i="3"/>
  <c r="BQ167" i="3"/>
  <c r="T167" i="3"/>
  <c r="S167" i="3"/>
  <c r="BQ166" i="3"/>
  <c r="T166" i="3"/>
  <c r="S166" i="3"/>
  <c r="BQ165" i="3"/>
  <c r="T165" i="3"/>
  <c r="S165" i="3"/>
  <c r="BQ164" i="3"/>
  <c r="T164" i="3"/>
  <c r="S164" i="3"/>
  <c r="BQ163" i="3"/>
  <c r="T163" i="3"/>
  <c r="S163" i="3"/>
  <c r="BQ162" i="3"/>
  <c r="T162" i="3"/>
  <c r="S162" i="3"/>
  <c r="BQ161" i="3"/>
  <c r="T161" i="3"/>
  <c r="S161" i="3"/>
  <c r="BQ160" i="3"/>
  <c r="T160" i="3"/>
  <c r="S160" i="3"/>
  <c r="BQ159" i="3"/>
  <c r="T159" i="3"/>
  <c r="S159" i="3"/>
  <c r="BQ158" i="3"/>
  <c r="T158" i="3"/>
  <c r="S158" i="3"/>
  <c r="BQ157" i="3"/>
  <c r="T157" i="3"/>
  <c r="S157" i="3"/>
  <c r="BQ156" i="3"/>
  <c r="T156" i="3"/>
  <c r="S156" i="3"/>
  <c r="BQ155" i="3"/>
  <c r="T155" i="3"/>
  <c r="S155" i="3"/>
  <c r="BQ154" i="3"/>
  <c r="T154" i="3"/>
  <c r="S154" i="3"/>
  <c r="BQ153" i="3"/>
  <c r="T153" i="3"/>
  <c r="S153" i="3"/>
  <c r="BQ152" i="3"/>
  <c r="T152" i="3"/>
  <c r="S152" i="3"/>
  <c r="BQ151" i="3"/>
  <c r="T151" i="3"/>
  <c r="S151" i="3"/>
  <c r="BQ150" i="3"/>
  <c r="T150" i="3"/>
  <c r="S150" i="3"/>
  <c r="BQ149" i="3"/>
  <c r="T149" i="3"/>
  <c r="S149" i="3"/>
  <c r="BQ148" i="3"/>
  <c r="T148" i="3"/>
  <c r="S148" i="3"/>
  <c r="BQ147" i="3"/>
  <c r="T147" i="3"/>
  <c r="S147" i="3"/>
  <c r="BQ146" i="3"/>
  <c r="T146" i="3"/>
  <c r="S146" i="3"/>
  <c r="BQ145" i="3"/>
  <c r="T145" i="3"/>
  <c r="S145" i="3"/>
  <c r="BQ144" i="3"/>
  <c r="T144" i="3"/>
  <c r="S144" i="3"/>
  <c r="BQ143" i="3"/>
  <c r="T143" i="3"/>
  <c r="S143" i="3"/>
  <c r="BQ142" i="3"/>
  <c r="T142" i="3"/>
  <c r="S142" i="3"/>
  <c r="BQ140" i="3"/>
  <c r="T140" i="3"/>
  <c r="S140" i="3"/>
  <c r="BQ138" i="3"/>
  <c r="T138" i="3"/>
  <c r="S138" i="3"/>
  <c r="BQ137" i="3"/>
  <c r="BQ136" i="3"/>
  <c r="T136" i="3"/>
  <c r="S136" i="3"/>
  <c r="BQ135" i="3"/>
  <c r="T135" i="3"/>
  <c r="S135" i="3"/>
  <c r="BQ134" i="3"/>
  <c r="T134" i="3"/>
  <c r="S134" i="3"/>
  <c r="BQ133" i="3"/>
  <c r="T133" i="3"/>
  <c r="S133" i="3"/>
  <c r="BQ132" i="3"/>
  <c r="T132" i="3"/>
  <c r="S132" i="3"/>
  <c r="BQ131" i="3"/>
  <c r="T131" i="3"/>
  <c r="S131" i="3"/>
  <c r="BQ130" i="3"/>
  <c r="T130" i="3"/>
  <c r="S130" i="3"/>
  <c r="BQ129" i="3"/>
  <c r="T129" i="3"/>
  <c r="S129" i="3"/>
  <c r="BQ128" i="3"/>
  <c r="T128" i="3"/>
  <c r="S128" i="3"/>
  <c r="BQ127" i="3"/>
  <c r="T127" i="3"/>
  <c r="S127" i="3"/>
  <c r="BQ126" i="3"/>
  <c r="T126" i="3"/>
  <c r="S126" i="3"/>
  <c r="BQ125" i="3"/>
  <c r="T125" i="3"/>
  <c r="S125" i="3"/>
  <c r="BQ124" i="3"/>
  <c r="T124" i="3"/>
  <c r="S124" i="3"/>
  <c r="BQ123" i="3"/>
  <c r="T123" i="3"/>
  <c r="S123" i="3"/>
  <c r="BQ122" i="3"/>
  <c r="T122" i="3"/>
  <c r="S122" i="3"/>
  <c r="BQ121" i="3"/>
  <c r="T121" i="3"/>
  <c r="S121" i="3"/>
  <c r="BQ120" i="3"/>
  <c r="T120" i="3"/>
  <c r="S120" i="3"/>
  <c r="BQ119" i="3"/>
  <c r="T119" i="3"/>
  <c r="S119" i="3"/>
  <c r="BQ118" i="3"/>
  <c r="T118" i="3"/>
  <c r="S118" i="3"/>
  <c r="BQ117" i="3"/>
  <c r="T117" i="3"/>
  <c r="S117" i="3"/>
  <c r="BQ116" i="3"/>
  <c r="T116" i="3"/>
  <c r="S116" i="3"/>
  <c r="BQ115" i="3"/>
  <c r="T115" i="3"/>
  <c r="S115" i="3"/>
  <c r="BQ114" i="3"/>
  <c r="T114" i="3"/>
  <c r="S114" i="3"/>
  <c r="BQ113" i="3"/>
  <c r="T113" i="3"/>
  <c r="S113" i="3"/>
  <c r="BQ112" i="3"/>
  <c r="T112" i="3"/>
  <c r="S112" i="3"/>
  <c r="BQ111" i="3"/>
  <c r="T111" i="3"/>
  <c r="S111" i="3"/>
  <c r="BQ110" i="3"/>
  <c r="T110" i="3"/>
  <c r="S110" i="3"/>
  <c r="BQ109" i="3"/>
  <c r="T109" i="3"/>
  <c r="S109" i="3"/>
  <c r="BQ108" i="3"/>
  <c r="T108" i="3"/>
  <c r="S108" i="3"/>
  <c r="BQ107" i="3"/>
  <c r="T107" i="3"/>
  <c r="S107" i="3"/>
  <c r="BQ106" i="3"/>
  <c r="T106" i="3"/>
  <c r="S106" i="3"/>
  <c r="BQ105" i="3"/>
  <c r="T105" i="3"/>
  <c r="S105" i="3"/>
  <c r="BQ104" i="3"/>
  <c r="T104" i="3"/>
  <c r="S104" i="3"/>
  <c r="BQ103" i="3"/>
  <c r="T103" i="3"/>
  <c r="S103" i="3"/>
  <c r="BQ102" i="3"/>
  <c r="T102" i="3"/>
  <c r="S102" i="3"/>
  <c r="BQ101" i="3"/>
  <c r="T101" i="3"/>
  <c r="S101" i="3"/>
  <c r="BQ100" i="3"/>
  <c r="T100" i="3"/>
  <c r="S100" i="3"/>
  <c r="BQ99" i="3"/>
  <c r="T99" i="3"/>
  <c r="S99" i="3"/>
  <c r="BQ98" i="3"/>
  <c r="T98" i="3"/>
  <c r="S98" i="3"/>
  <c r="BQ97" i="3"/>
  <c r="T97" i="3"/>
  <c r="S97" i="3"/>
  <c r="BQ96" i="3"/>
  <c r="T96" i="3"/>
  <c r="S96" i="3"/>
  <c r="BQ95" i="3"/>
  <c r="T95" i="3"/>
  <c r="S95" i="3"/>
  <c r="BQ94" i="3"/>
  <c r="T94" i="3"/>
  <c r="S94" i="3"/>
  <c r="BQ93" i="3"/>
  <c r="T93" i="3"/>
  <c r="S93" i="3"/>
  <c r="BQ92" i="3"/>
  <c r="T92" i="3"/>
  <c r="S92" i="3"/>
  <c r="BQ91" i="3"/>
  <c r="T91" i="3"/>
  <c r="S91" i="3"/>
  <c r="BQ90" i="3"/>
  <c r="T90" i="3"/>
  <c r="S90" i="3"/>
  <c r="BQ89" i="3"/>
  <c r="T89" i="3"/>
  <c r="S89" i="3"/>
  <c r="BQ88" i="3"/>
  <c r="T88" i="3"/>
  <c r="S88" i="3"/>
  <c r="BQ87" i="3"/>
  <c r="T87" i="3"/>
  <c r="S87" i="3"/>
  <c r="BQ86" i="3"/>
  <c r="T86" i="3"/>
  <c r="S86" i="3"/>
  <c r="BQ85" i="3"/>
  <c r="T85" i="3"/>
  <c r="S85" i="3"/>
  <c r="BQ84" i="3"/>
  <c r="T84" i="3"/>
  <c r="S84" i="3"/>
  <c r="BQ83" i="3"/>
  <c r="T83" i="3"/>
  <c r="S83" i="3"/>
  <c r="BQ82" i="3"/>
  <c r="T82" i="3"/>
  <c r="S82" i="3"/>
  <c r="BQ81" i="3"/>
  <c r="T81" i="3"/>
  <c r="S81" i="3"/>
  <c r="BQ80" i="3"/>
  <c r="T80" i="3"/>
  <c r="S80" i="3"/>
  <c r="BQ79" i="3"/>
  <c r="T79" i="3"/>
  <c r="S79" i="3"/>
  <c r="BQ78" i="3"/>
  <c r="T78" i="3"/>
  <c r="S78" i="3"/>
  <c r="BQ77" i="3"/>
  <c r="T77" i="3"/>
  <c r="S77" i="3"/>
  <c r="BQ76" i="3"/>
  <c r="T76" i="3"/>
  <c r="S76" i="3"/>
  <c r="BQ75" i="3"/>
  <c r="T75" i="3"/>
  <c r="S75" i="3"/>
  <c r="BQ74" i="3"/>
  <c r="T74" i="3"/>
  <c r="S74" i="3"/>
  <c r="BQ72" i="3"/>
  <c r="T72" i="3"/>
  <c r="S72" i="3"/>
  <c r="BQ71" i="3"/>
  <c r="T71" i="3"/>
  <c r="S71" i="3"/>
  <c r="BQ70" i="3"/>
  <c r="T70" i="3"/>
  <c r="S70" i="3"/>
  <c r="BQ69" i="3"/>
  <c r="T69" i="3"/>
  <c r="S69" i="3"/>
  <c r="BQ67" i="3"/>
  <c r="T67" i="3"/>
  <c r="S67" i="3"/>
  <c r="BQ66" i="3"/>
  <c r="T66" i="3"/>
  <c r="S66" i="3"/>
  <c r="BQ65" i="3"/>
  <c r="T65" i="3"/>
  <c r="S65" i="3"/>
  <c r="BQ64" i="3"/>
  <c r="T64" i="3"/>
  <c r="S64" i="3"/>
  <c r="BQ63" i="3"/>
  <c r="T63" i="3"/>
  <c r="S63" i="3"/>
  <c r="BQ62" i="3"/>
  <c r="T62" i="3"/>
  <c r="S62" i="3"/>
  <c r="BQ61" i="3"/>
  <c r="T61" i="3"/>
  <c r="S61" i="3"/>
  <c r="BQ60" i="3"/>
  <c r="T60" i="3"/>
  <c r="S60" i="3"/>
  <c r="BQ58" i="3"/>
  <c r="T58" i="3"/>
  <c r="S58" i="3"/>
  <c r="BQ57" i="3"/>
  <c r="T57" i="3"/>
  <c r="S57" i="3"/>
  <c r="BQ52" i="3"/>
  <c r="T52" i="3"/>
  <c r="S52" i="3"/>
  <c r="BQ51" i="3"/>
  <c r="T51" i="3"/>
  <c r="S51" i="3"/>
  <c r="BQ50" i="3"/>
  <c r="T50" i="3"/>
  <c r="S50" i="3"/>
  <c r="BQ49" i="3"/>
  <c r="T49" i="3"/>
  <c r="S49" i="3"/>
  <c r="BQ48" i="3"/>
  <c r="T48" i="3"/>
  <c r="S48" i="3"/>
  <c r="BQ47" i="3"/>
  <c r="T47" i="3"/>
  <c r="S47" i="3"/>
  <c r="BQ46" i="3"/>
  <c r="T46" i="3"/>
  <c r="S46" i="3"/>
  <c r="BQ45" i="3"/>
  <c r="T45" i="3"/>
  <c r="S45" i="3"/>
  <c r="BQ44" i="3"/>
  <c r="T44" i="3"/>
  <c r="S44" i="3"/>
  <c r="BQ43" i="3"/>
  <c r="T43" i="3"/>
  <c r="S43" i="3"/>
  <c r="BQ42" i="3"/>
  <c r="T42" i="3"/>
  <c r="S42" i="3"/>
  <c r="BQ41" i="3"/>
  <c r="T41" i="3"/>
  <c r="S41" i="3"/>
  <c r="BQ40" i="3"/>
  <c r="T40" i="3"/>
  <c r="S40" i="3"/>
  <c r="BQ39" i="3"/>
  <c r="T39" i="3"/>
  <c r="S39" i="3"/>
  <c r="BQ38" i="3"/>
  <c r="T38" i="3"/>
  <c r="S38" i="3"/>
  <c r="BQ37" i="3"/>
  <c r="T37" i="3"/>
  <c r="S37" i="3"/>
  <c r="BQ36" i="3"/>
  <c r="T36" i="3"/>
  <c r="S36" i="3"/>
  <c r="BQ35" i="3"/>
  <c r="T35" i="3"/>
  <c r="S35" i="3"/>
  <c r="BQ34" i="3"/>
  <c r="T34" i="3"/>
  <c r="S34" i="3"/>
  <c r="BQ33" i="3"/>
  <c r="T33" i="3"/>
  <c r="S33" i="3"/>
  <c r="BQ32" i="3"/>
  <c r="T32" i="3"/>
  <c r="S32" i="3"/>
  <c r="BQ31" i="3"/>
  <c r="BQ30" i="3"/>
  <c r="T30" i="3"/>
  <c r="S30" i="3"/>
  <c r="BQ29" i="3"/>
  <c r="T29" i="3"/>
  <c r="S29" i="3"/>
  <c r="BQ28" i="3"/>
  <c r="T28" i="3"/>
  <c r="S28" i="3"/>
  <c r="BQ27" i="3"/>
  <c r="T27" i="3"/>
  <c r="S27" i="3"/>
  <c r="BQ26" i="3"/>
  <c r="T26" i="3"/>
  <c r="S26" i="3"/>
  <c r="BQ25" i="3"/>
  <c r="T25" i="3"/>
  <c r="S25" i="3"/>
  <c r="BQ24" i="3"/>
  <c r="T24" i="3"/>
  <c r="S24" i="3"/>
  <c r="BQ22" i="3"/>
  <c r="T22" i="3"/>
  <c r="S22" i="3"/>
  <c r="BQ21" i="3"/>
  <c r="T21" i="3"/>
  <c r="S21" i="3"/>
  <c r="BQ20" i="3"/>
  <c r="T20" i="3"/>
  <c r="S20" i="3"/>
  <c r="BQ19" i="3"/>
  <c r="T19" i="3"/>
  <c r="S19" i="3"/>
  <c r="BQ18" i="3"/>
  <c r="T18" i="3"/>
  <c r="S18" i="3"/>
  <c r="BQ17" i="3"/>
  <c r="T17" i="3"/>
  <c r="S17" i="3"/>
  <c r="BQ16" i="3"/>
  <c r="T16" i="3"/>
  <c r="S16" i="3"/>
  <c r="BQ15" i="3"/>
  <c r="T15" i="3"/>
  <c r="S15" i="3"/>
  <c r="BQ14" i="3"/>
  <c r="T14" i="3"/>
  <c r="S14" i="3"/>
  <c r="BQ13" i="3"/>
  <c r="T13" i="3"/>
  <c r="S13" i="3"/>
  <c r="BQ12" i="3"/>
  <c r="T12" i="3"/>
  <c r="S12" i="3"/>
  <c r="BQ11" i="3"/>
  <c r="T11" i="3"/>
  <c r="S11" i="3"/>
  <c r="BQ10" i="3"/>
  <c r="T10" i="3"/>
  <c r="S10" i="3"/>
  <c r="BQ9" i="3"/>
  <c r="T9" i="3"/>
  <c r="S9" i="3"/>
  <c r="BQ7" i="3"/>
  <c r="T7" i="3"/>
  <c r="S7" i="3"/>
  <c r="P4" i="3"/>
  <c r="O4" i="3"/>
  <c r="N4" i="3"/>
  <c r="M4" i="3"/>
  <c r="L4" i="3"/>
  <c r="J4" i="3"/>
  <c r="I4" i="3"/>
  <c r="BE3" i="3"/>
  <c r="BD3" i="3"/>
  <c r="BC3" i="3"/>
  <c r="BB3" i="3"/>
  <c r="BA3" i="3"/>
  <c r="AY3" i="3"/>
  <c r="AT3" i="3"/>
  <c r="AS3" i="3"/>
  <c r="AR3" i="3"/>
  <c r="AQ3" i="3"/>
  <c r="AP3" i="3"/>
  <c r="AO3" i="3"/>
  <c r="AN3" i="3"/>
  <c r="AM3" i="3"/>
  <c r="AL3" i="3"/>
  <c r="AK3" i="3"/>
  <c r="AJ3" i="3"/>
  <c r="AI3" i="3"/>
  <c r="AD3" i="3"/>
  <c r="AC3" i="3"/>
  <c r="AB3" i="3"/>
  <c r="AA3" i="3"/>
  <c r="Z3" i="3"/>
  <c r="BA1" i="3"/>
  <c r="AT1" i="3"/>
  <c r="AT4" i="3" s="1"/>
  <c r="AR1" i="3"/>
  <c r="AQ4" i="3" s="1"/>
  <c r="AP1" i="3"/>
  <c r="AI4" i="3" s="1"/>
  <c r="AM1" i="3"/>
  <c r="AM4" i="3" s="1"/>
  <c r="AL1" i="3"/>
  <c r="AL4" i="3" s="1"/>
  <c r="AD1" i="3"/>
  <c r="AA4" i="3" s="1"/>
  <c r="BC4" i="3" l="1"/>
  <c r="AZ4" i="3"/>
  <c r="J60" i="6"/>
  <c r="K60" i="6"/>
  <c r="H60" i="6"/>
  <c r="I60" i="6"/>
  <c r="G60" i="6"/>
  <c r="E60" i="6"/>
  <c r="F60" i="6"/>
  <c r="A7" i="9"/>
  <c r="A15" i="9"/>
  <c r="A23" i="9"/>
  <c r="A31" i="9"/>
  <c r="A42" i="9"/>
  <c r="A58" i="9"/>
  <c r="A74" i="9"/>
  <c r="A90" i="9"/>
  <c r="A106" i="9"/>
  <c r="A122" i="9"/>
  <c r="A138" i="9"/>
  <c r="A154" i="9"/>
  <c r="A170" i="9"/>
  <c r="A186" i="9"/>
  <c r="O3" i="4"/>
  <c r="K3" i="4"/>
  <c r="N3" i="4"/>
  <c r="A209" i="9"/>
  <c r="A205" i="9"/>
  <c r="A201" i="9"/>
  <c r="A197" i="9"/>
  <c r="A193" i="9"/>
  <c r="A189" i="9"/>
  <c r="A185" i="9"/>
  <c r="A181" i="9"/>
  <c r="A177" i="9"/>
  <c r="A173" i="9"/>
  <c r="A169" i="9"/>
  <c r="A165" i="9"/>
  <c r="A161" i="9"/>
  <c r="A157" i="9"/>
  <c r="A153" i="9"/>
  <c r="A149" i="9"/>
  <c r="A145" i="9"/>
  <c r="A141" i="9"/>
  <c r="A137" i="9"/>
  <c r="A133" i="9"/>
  <c r="A129" i="9"/>
  <c r="A125" i="9"/>
  <c r="A121" i="9"/>
  <c r="A117" i="9"/>
  <c r="A113" i="9"/>
  <c r="A109" i="9"/>
  <c r="A105" i="9"/>
  <c r="A101" i="9"/>
  <c r="A97" i="9"/>
  <c r="A93" i="9"/>
  <c r="A89" i="9"/>
  <c r="A85" i="9"/>
  <c r="A81" i="9"/>
  <c r="A77" i="9"/>
  <c r="A73" i="9"/>
  <c r="A69" i="9"/>
  <c r="A65" i="9"/>
  <c r="A61" i="9"/>
  <c r="A57" i="9"/>
  <c r="A53" i="9"/>
  <c r="A49" i="9"/>
  <c r="A45" i="9"/>
  <c r="A41" i="9"/>
  <c r="A37" i="9"/>
  <c r="A33" i="9"/>
  <c r="A29" i="9"/>
  <c r="A25" i="9"/>
  <c r="A21" i="9"/>
  <c r="A17" i="9"/>
  <c r="A13" i="9"/>
  <c r="A9" i="9"/>
  <c r="A5" i="9"/>
  <c r="A207" i="9"/>
  <c r="A191" i="9"/>
  <c r="A183" i="9"/>
  <c r="A179" i="9"/>
  <c r="A175" i="9"/>
  <c r="A167" i="9"/>
  <c r="A159" i="9"/>
  <c r="A151" i="9"/>
  <c r="A147" i="9"/>
  <c r="A139" i="9"/>
  <c r="A131" i="9"/>
  <c r="A127" i="9"/>
  <c r="A119" i="9"/>
  <c r="A115" i="9"/>
  <c r="A107" i="9"/>
  <c r="A103" i="9"/>
  <c r="A95" i="9"/>
  <c r="A87" i="9"/>
  <c r="A79" i="9"/>
  <c r="A75" i="9"/>
  <c r="A67" i="9"/>
  <c r="A59" i="9"/>
  <c r="A51" i="9"/>
  <c r="A47" i="9"/>
  <c r="A43" i="9"/>
  <c r="A212" i="9"/>
  <c r="A208" i="9"/>
  <c r="A204" i="9"/>
  <c r="A200" i="9"/>
  <c r="A196" i="9"/>
  <c r="A192" i="9"/>
  <c r="A188" i="9"/>
  <c r="A184" i="9"/>
  <c r="A180" i="9"/>
  <c r="A176" i="9"/>
  <c r="A172" i="9"/>
  <c r="A168" i="9"/>
  <c r="A164" i="9"/>
  <c r="A160" i="9"/>
  <c r="A156" i="9"/>
  <c r="A152" i="9"/>
  <c r="A148" i="9"/>
  <c r="A144" i="9"/>
  <c r="A140" i="9"/>
  <c r="A136" i="9"/>
  <c r="A132" i="9"/>
  <c r="A128" i="9"/>
  <c r="A124" i="9"/>
  <c r="A120" i="9"/>
  <c r="A116" i="9"/>
  <c r="A112" i="9"/>
  <c r="A108" i="9"/>
  <c r="A104" i="9"/>
  <c r="A100" i="9"/>
  <c r="A96" i="9"/>
  <c r="A92" i="9"/>
  <c r="A88" i="9"/>
  <c r="A84" i="9"/>
  <c r="A80" i="9"/>
  <c r="A76" i="9"/>
  <c r="A72" i="9"/>
  <c r="A68" i="9"/>
  <c r="A64" i="9"/>
  <c r="A60" i="9"/>
  <c r="A56" i="9"/>
  <c r="A52" i="9"/>
  <c r="A48" i="9"/>
  <c r="A44" i="9"/>
  <c r="A40" i="9"/>
  <c r="A36" i="9"/>
  <c r="A32" i="9"/>
  <c r="A28" i="9"/>
  <c r="A24" i="9"/>
  <c r="A20" i="9"/>
  <c r="A16" i="9"/>
  <c r="A12" i="9"/>
  <c r="A8" i="9"/>
  <c r="A4" i="9"/>
  <c r="A211" i="9"/>
  <c r="A203" i="9"/>
  <c r="A199" i="9"/>
  <c r="A195" i="9"/>
  <c r="A187" i="9"/>
  <c r="A171" i="9"/>
  <c r="A163" i="9"/>
  <c r="A155" i="9"/>
  <c r="A143" i="9"/>
  <c r="A135" i="9"/>
  <c r="A123" i="9"/>
  <c r="A111" i="9"/>
  <c r="A99" i="9"/>
  <c r="A91" i="9"/>
  <c r="A83" i="9"/>
  <c r="A71" i="9"/>
  <c r="A63" i="9"/>
  <c r="A55" i="9"/>
  <c r="A39" i="9"/>
  <c r="A10" i="9"/>
  <c r="A18" i="9"/>
  <c r="A34" i="9"/>
  <c r="A46" i="9"/>
  <c r="A62" i="9"/>
  <c r="A78" i="9"/>
  <c r="A94" i="9"/>
  <c r="A110" i="9"/>
  <c r="A126" i="9"/>
  <c r="A142" i="9"/>
  <c r="A174" i="9"/>
  <c r="A190" i="9"/>
  <c r="A206" i="9"/>
  <c r="A3" i="9"/>
  <c r="A11" i="9"/>
  <c r="A19" i="9"/>
  <c r="A27" i="9"/>
  <c r="A35" i="9"/>
  <c r="A50" i="9"/>
  <c r="A66" i="9"/>
  <c r="A82" i="9"/>
  <c r="A98" i="9"/>
  <c r="A114" i="9"/>
  <c r="A130" i="9"/>
  <c r="A146" i="9"/>
  <c r="A162" i="9"/>
  <c r="A178" i="9"/>
  <c r="A194" i="9"/>
  <c r="A210" i="9"/>
  <c r="A26" i="9"/>
  <c r="A158" i="9"/>
  <c r="L3" i="4"/>
  <c r="A6" i="9"/>
  <c r="A14" i="9"/>
  <c r="A22" i="9"/>
  <c r="A30" i="9"/>
  <c r="A38" i="9"/>
  <c r="A54" i="9"/>
  <c r="A70" i="9"/>
  <c r="A86" i="9"/>
  <c r="A102" i="9"/>
  <c r="A118" i="9"/>
  <c r="A134" i="9"/>
  <c r="A150" i="9"/>
  <c r="A166" i="9"/>
  <c r="A182" i="9"/>
  <c r="A198" i="9"/>
  <c r="BO473" i="3"/>
  <c r="A4" i="3"/>
  <c r="BO474" i="3"/>
  <c r="U408" i="3"/>
  <c r="U473" i="3"/>
  <c r="U416" i="3"/>
  <c r="U424" i="3"/>
  <c r="U433" i="3"/>
  <c r="U441" i="3"/>
  <c r="U105" i="3"/>
  <c r="U10" i="3"/>
  <c r="U65" i="3"/>
  <c r="U102" i="3"/>
  <c r="U104" i="3"/>
  <c r="U117" i="3"/>
  <c r="U157" i="3"/>
  <c r="U163" i="3"/>
  <c r="U194" i="3"/>
  <c r="U198" i="3"/>
  <c r="U200" i="3"/>
  <c r="U205" i="3"/>
  <c r="U207" i="3"/>
  <c r="U209" i="3"/>
  <c r="U213" i="3"/>
  <c r="U215" i="3"/>
  <c r="U217" i="3"/>
  <c r="U234" i="3"/>
  <c r="U236" i="3"/>
  <c r="U239" i="3"/>
  <c r="U241" i="3"/>
  <c r="U399" i="3"/>
  <c r="U407" i="3"/>
  <c r="U47" i="3"/>
  <c r="U64" i="3"/>
  <c r="U69" i="3"/>
  <c r="U96" i="3"/>
  <c r="U98" i="3"/>
  <c r="U406" i="3"/>
  <c r="U471" i="3"/>
  <c r="U472" i="3"/>
  <c r="U474" i="3"/>
  <c r="U448" i="3"/>
  <c r="U411" i="3"/>
  <c r="U106" i="3"/>
  <c r="U110" i="3"/>
  <c r="U114" i="3"/>
  <c r="U138" i="3"/>
  <c r="U144" i="3"/>
  <c r="U148" i="3"/>
  <c r="U152" i="3"/>
  <c r="U156" i="3"/>
  <c r="U158" i="3"/>
  <c r="U195" i="3"/>
  <c r="U199" i="3"/>
  <c r="U12" i="3"/>
  <c r="U28" i="3"/>
  <c r="U34" i="3"/>
  <c r="U38" i="3"/>
  <c r="U42" i="3"/>
  <c r="U243" i="3"/>
  <c r="U258" i="3"/>
  <c r="U274" i="3"/>
  <c r="U290" i="3"/>
  <c r="U397" i="3"/>
  <c r="U464" i="3"/>
  <c r="U15" i="3"/>
  <c r="U43" i="3"/>
  <c r="U271" i="3"/>
  <c r="U279" i="3"/>
  <c r="U287" i="3"/>
  <c r="U396" i="3"/>
  <c r="U455" i="3"/>
  <c r="U463" i="3"/>
  <c r="U50" i="3"/>
  <c r="U58" i="3"/>
  <c r="U63" i="3"/>
  <c r="U72" i="3"/>
  <c r="U77" i="3"/>
  <c r="U133" i="3"/>
  <c r="U135" i="3"/>
  <c r="U166" i="3"/>
  <c r="U227" i="3"/>
  <c r="U264" i="3"/>
  <c r="U266" i="3"/>
  <c r="U268" i="3"/>
  <c r="U270" i="3"/>
  <c r="U460" i="3"/>
  <c r="U44" i="3"/>
  <c r="U86" i="3"/>
  <c r="U90" i="3"/>
  <c r="U121" i="3"/>
  <c r="U127" i="3"/>
  <c r="U129" i="3"/>
  <c r="U131" i="3"/>
  <c r="U136" i="3"/>
  <c r="U220" i="3"/>
  <c r="U224" i="3"/>
  <c r="U269" i="3"/>
  <c r="U421" i="3"/>
  <c r="U423" i="3"/>
  <c r="U429" i="3"/>
  <c r="U432" i="3"/>
  <c r="U438" i="3"/>
  <c r="U440" i="3"/>
  <c r="U446" i="3"/>
  <c r="U439" i="3"/>
  <c r="U447" i="3"/>
  <c r="U18" i="3"/>
  <c r="U22" i="3"/>
  <c r="U24" i="3"/>
  <c r="U26" i="3"/>
  <c r="U51" i="3"/>
  <c r="U57" i="3"/>
  <c r="U60" i="3"/>
  <c r="U87" i="3"/>
  <c r="U89" i="3"/>
  <c r="U101" i="3"/>
  <c r="U111" i="3"/>
  <c r="U113" i="3"/>
  <c r="U115" i="3"/>
  <c r="U122" i="3"/>
  <c r="U126" i="3"/>
  <c r="U130" i="3"/>
  <c r="U165" i="3"/>
  <c r="U226" i="3"/>
  <c r="U232" i="3"/>
  <c r="U245" i="3"/>
  <c r="U246" i="3"/>
  <c r="U248" i="3"/>
  <c r="U250" i="3"/>
  <c r="U252" i="3"/>
  <c r="U254" i="3"/>
  <c r="U256" i="3"/>
  <c r="U260" i="3"/>
  <c r="U262" i="3"/>
  <c r="U277" i="3"/>
  <c r="U285" i="3"/>
  <c r="U293" i="3"/>
  <c r="U297" i="3"/>
  <c r="U398" i="3"/>
  <c r="U413" i="3"/>
  <c r="U415" i="3"/>
  <c r="U419" i="3"/>
  <c r="U427" i="3"/>
  <c r="U449" i="3"/>
  <c r="U457" i="3"/>
  <c r="U35" i="3"/>
  <c r="U37" i="3"/>
  <c r="U39" i="3"/>
  <c r="U74" i="3"/>
  <c r="U76" i="3"/>
  <c r="U78" i="3"/>
  <c r="U82" i="3"/>
  <c r="U91" i="3"/>
  <c r="U95" i="3"/>
  <c r="U99" i="3"/>
  <c r="U118" i="3"/>
  <c r="U120" i="3"/>
  <c r="U132" i="3"/>
  <c r="U143" i="3"/>
  <c r="U147" i="3"/>
  <c r="U151" i="3"/>
  <c r="U155" i="3"/>
  <c r="U181" i="3"/>
  <c r="U187" i="3"/>
  <c r="U189" i="3"/>
  <c r="U193" i="3"/>
  <c r="U211" i="3"/>
  <c r="U221" i="3"/>
  <c r="U223" i="3"/>
  <c r="U225" i="3"/>
  <c r="U276" i="3"/>
  <c r="U278" i="3"/>
  <c r="U282" i="3"/>
  <c r="U284" i="3"/>
  <c r="U286" i="3"/>
  <c r="U292" i="3"/>
  <c r="U294" i="3"/>
  <c r="U298" i="3"/>
  <c r="U300" i="3"/>
  <c r="U302" i="3"/>
  <c r="U400" i="3"/>
  <c r="U404" i="3"/>
  <c r="U422" i="3"/>
  <c r="U444" i="3"/>
  <c r="U452" i="3"/>
  <c r="U454" i="3"/>
  <c r="U456" i="3"/>
  <c r="U462" i="3"/>
  <c r="U465" i="3"/>
  <c r="U7" i="3"/>
  <c r="U20" i="3"/>
  <c r="U30" i="3"/>
  <c r="U32" i="3"/>
  <c r="U41" i="3"/>
  <c r="U46" i="3"/>
  <c r="U48" i="3"/>
  <c r="U62" i="3"/>
  <c r="U67" i="3"/>
  <c r="U70" i="3"/>
  <c r="U145" i="3"/>
  <c r="U153" i="3"/>
  <c r="U164" i="3"/>
  <c r="U168" i="3"/>
  <c r="U171" i="3"/>
  <c r="U176" i="3"/>
  <c r="U228" i="3"/>
  <c r="U230" i="3"/>
  <c r="U235" i="3"/>
  <c r="U36" i="3"/>
  <c r="U45" i="3"/>
  <c r="U52" i="3"/>
  <c r="U66" i="3"/>
  <c r="U75" i="3"/>
  <c r="U79" i="3"/>
  <c r="U81" i="3"/>
  <c r="U88" i="3"/>
  <c r="U97" i="3"/>
  <c r="U103" i="3"/>
  <c r="U112" i="3"/>
  <c r="U119" i="3"/>
  <c r="U128" i="3"/>
  <c r="U134" i="3"/>
  <c r="U167" i="3"/>
  <c r="U173" i="3"/>
  <c r="U405" i="3"/>
  <c r="U436" i="3"/>
  <c r="U14" i="3"/>
  <c r="U16" i="3"/>
  <c r="U33" i="3"/>
  <c r="U40" i="3"/>
  <c r="U49" i="3"/>
  <c r="U61" i="3"/>
  <c r="U71" i="3"/>
  <c r="U83" i="3"/>
  <c r="U85" i="3"/>
  <c r="U92" i="3"/>
  <c r="U94" i="3"/>
  <c r="U100" i="3"/>
  <c r="U107" i="3"/>
  <c r="U109" i="3"/>
  <c r="U116" i="3"/>
  <c r="U123" i="3"/>
  <c r="U125" i="3"/>
  <c r="U179" i="3"/>
  <c r="U190" i="3"/>
  <c r="U192" i="3"/>
  <c r="U204" i="3"/>
  <c r="U208" i="3"/>
  <c r="U210" i="3"/>
  <c r="U219" i="3"/>
  <c r="U184" i="3"/>
  <c r="U191" i="3"/>
  <c r="U197" i="3"/>
  <c r="U201" i="3"/>
  <c r="U212" i="3"/>
  <c r="U216" i="3"/>
  <c r="U218" i="3"/>
  <c r="U231" i="3"/>
  <c r="U233" i="3"/>
  <c r="U244" i="3"/>
  <c r="U247" i="3"/>
  <c r="U259" i="3"/>
  <c r="U263" i="3"/>
  <c r="U272" i="3"/>
  <c r="U275" i="3"/>
  <c r="U288" i="3"/>
  <c r="U291" i="3"/>
  <c r="U303" i="3"/>
  <c r="U305" i="3"/>
  <c r="U372" i="3"/>
  <c r="U374" i="3"/>
  <c r="U376" i="3"/>
  <c r="U378" i="3"/>
  <c r="U380" i="3"/>
  <c r="U382" i="3"/>
  <c r="U384" i="3"/>
  <c r="U386" i="3"/>
  <c r="U388" i="3"/>
  <c r="U390" i="3"/>
  <c r="U392" i="3"/>
  <c r="U394" i="3"/>
  <c r="U401" i="3"/>
  <c r="U403" i="3"/>
  <c r="U417" i="3"/>
  <c r="U420" i="3"/>
  <c r="U434" i="3"/>
  <c r="U437" i="3"/>
  <c r="U450" i="3"/>
  <c r="U453" i="3"/>
  <c r="U240" i="3"/>
  <c r="U242" i="3"/>
  <c r="U251" i="3"/>
  <c r="U255" i="3"/>
  <c r="U267" i="3"/>
  <c r="U280" i="3"/>
  <c r="U283" i="3"/>
  <c r="U347" i="3"/>
  <c r="U349" i="3"/>
  <c r="U351" i="3"/>
  <c r="U353" i="3"/>
  <c r="U355" i="3"/>
  <c r="U357" i="3"/>
  <c r="U359" i="3"/>
  <c r="U361" i="3"/>
  <c r="U363" i="3"/>
  <c r="U365" i="3"/>
  <c r="U367" i="3"/>
  <c r="U369" i="3"/>
  <c r="U371" i="3"/>
  <c r="U373" i="3"/>
  <c r="U375" i="3"/>
  <c r="U377" i="3"/>
  <c r="U379" i="3"/>
  <c r="U381" i="3"/>
  <c r="U383" i="3"/>
  <c r="U385" i="3"/>
  <c r="U387" i="3"/>
  <c r="U389" i="3"/>
  <c r="U391" i="3"/>
  <c r="U393" i="3"/>
  <c r="U409" i="3"/>
  <c r="U412" i="3"/>
  <c r="U425" i="3"/>
  <c r="U428" i="3"/>
  <c r="U442" i="3"/>
  <c r="U445" i="3"/>
  <c r="U458" i="3"/>
  <c r="U461" i="3"/>
  <c r="U9" i="3"/>
  <c r="U17" i="3"/>
  <c r="U25" i="3"/>
  <c r="U149" i="3"/>
  <c r="U249" i="3"/>
  <c r="U257" i="3"/>
  <c r="U265" i="3"/>
  <c r="U281" i="3"/>
  <c r="U11" i="3"/>
  <c r="U19" i="3"/>
  <c r="U27" i="3"/>
  <c r="U13" i="3"/>
  <c r="U21" i="3"/>
  <c r="U29" i="3"/>
  <c r="U93" i="3"/>
  <c r="U108" i="3"/>
  <c r="U124" i="3"/>
  <c r="U140" i="3"/>
  <c r="U159" i="3"/>
  <c r="U206" i="3"/>
  <c r="U214" i="3"/>
  <c r="U222" i="3"/>
  <c r="U229" i="3"/>
  <c r="U237" i="3"/>
  <c r="U253" i="3"/>
  <c r="U261" i="3"/>
  <c r="U273" i="3"/>
  <c r="U289" i="3"/>
  <c r="U80" i="3"/>
  <c r="U84" i="3"/>
  <c r="U146" i="3"/>
  <c r="U154" i="3"/>
  <c r="U161" i="3"/>
  <c r="U172" i="3"/>
  <c r="U175" i="3"/>
  <c r="U185" i="3"/>
  <c r="U196" i="3"/>
  <c r="U203" i="3"/>
  <c r="U295" i="3"/>
  <c r="U142" i="3"/>
  <c r="U150" i="3"/>
  <c r="U160" i="3"/>
  <c r="U162" i="3"/>
  <c r="U177" i="3"/>
  <c r="U180" i="3"/>
  <c r="U183" i="3"/>
  <c r="U202" i="3"/>
  <c r="U301" i="3"/>
  <c r="U306" i="3"/>
  <c r="U308" i="3"/>
  <c r="U310" i="3"/>
  <c r="U312" i="3"/>
  <c r="U314" i="3"/>
  <c r="U316" i="3"/>
  <c r="U318" i="3"/>
  <c r="U320" i="3"/>
  <c r="U322" i="3"/>
  <c r="U324" i="3"/>
  <c r="U326" i="3"/>
  <c r="U328" i="3"/>
  <c r="U330" i="3"/>
  <c r="U332" i="3"/>
  <c r="U334" i="3"/>
  <c r="U337" i="3"/>
  <c r="U339" i="3"/>
  <c r="U341" i="3"/>
  <c r="U343" i="3"/>
  <c r="U395" i="3"/>
  <c r="U410" i="3"/>
  <c r="U426" i="3"/>
  <c r="U443" i="3"/>
  <c r="U459" i="3"/>
  <c r="U296" i="3"/>
  <c r="U299" i="3"/>
  <c r="U304" i="3"/>
  <c r="U307" i="3"/>
  <c r="U309" i="3"/>
  <c r="U311" i="3"/>
  <c r="U313" i="3"/>
  <c r="U315" i="3"/>
  <c r="U317" i="3"/>
  <c r="U319" i="3"/>
  <c r="U321" i="3"/>
  <c r="U323" i="3"/>
  <c r="U325" i="3"/>
  <c r="U327" i="3"/>
  <c r="U329" i="3"/>
  <c r="U331" i="3"/>
  <c r="U333" i="3"/>
  <c r="U336" i="3"/>
  <c r="U338" i="3"/>
  <c r="U340" i="3"/>
  <c r="U342" i="3"/>
  <c r="U344" i="3"/>
  <c r="U346" i="3"/>
  <c r="U348" i="3"/>
  <c r="U350" i="3"/>
  <c r="U352" i="3"/>
  <c r="U354" i="3"/>
  <c r="U356" i="3"/>
  <c r="U358" i="3"/>
  <c r="U360" i="3"/>
  <c r="U362" i="3"/>
  <c r="U364" i="3"/>
  <c r="U366" i="3"/>
  <c r="U368" i="3"/>
  <c r="U370" i="3"/>
  <c r="U402" i="3"/>
  <c r="U414" i="3"/>
  <c r="U430" i="3"/>
  <c r="U418" i="3"/>
  <c r="U435" i="3"/>
  <c r="U451" i="3"/>
  <c r="AB4" i="3"/>
  <c r="AJ4" i="3"/>
  <c r="AN4" i="3"/>
  <c r="AR4" i="3"/>
  <c r="BB4" i="3"/>
  <c r="AC4" i="3"/>
  <c r="AK4" i="3"/>
  <c r="AO4" i="3"/>
  <c r="AS4" i="3"/>
  <c r="BD4" i="3"/>
  <c r="Z4" i="3"/>
  <c r="AD4" i="3"/>
  <c r="AP4" i="3"/>
  <c r="AY4" i="3"/>
  <c r="BE4" i="3"/>
  <c r="BA4" i="3"/>
  <c r="U170" i="3"/>
  <c r="U174" i="3"/>
  <c r="U178" i="3"/>
  <c r="U182" i="3"/>
  <c r="U186" i="3"/>
  <c r="H4" i="3"/>
  <c r="H4" i="8" l="1"/>
  <c r="J4" i="8"/>
  <c r="H5" i="8"/>
  <c r="J5" i="8"/>
  <c r="H6" i="8"/>
  <c r="J6" i="8"/>
  <c r="H7" i="8"/>
  <c r="J7" i="8"/>
  <c r="H8" i="8"/>
  <c r="J8" i="8"/>
  <c r="H9" i="8"/>
  <c r="J9" i="8"/>
  <c r="H10" i="8"/>
  <c r="J10" i="8"/>
  <c r="H11" i="8"/>
  <c r="J11" i="8"/>
  <c r="H12" i="8"/>
  <c r="J12" i="8"/>
  <c r="H13" i="8"/>
  <c r="J13" i="8"/>
  <c r="H14" i="8"/>
  <c r="J14" i="8"/>
  <c r="H15" i="8"/>
  <c r="J15" i="8"/>
  <c r="H16" i="8"/>
  <c r="J16" i="8"/>
  <c r="H17" i="8"/>
  <c r="J17" i="8"/>
  <c r="H18" i="8"/>
  <c r="J18" i="8"/>
  <c r="H19" i="8"/>
  <c r="J19" i="8"/>
  <c r="H20" i="8"/>
  <c r="J20" i="8"/>
  <c r="H21" i="8"/>
  <c r="J21" i="8"/>
  <c r="H22" i="8"/>
  <c r="J22" i="8"/>
  <c r="H23" i="8"/>
  <c r="J23" i="8"/>
  <c r="H24" i="8"/>
  <c r="I4" i="8"/>
  <c r="G5" i="8"/>
  <c r="E5" i="8" s="1"/>
  <c r="O5" i="8" s="1"/>
  <c r="K5" i="8"/>
  <c r="I6" i="8"/>
  <c r="G7" i="8"/>
  <c r="E7" i="8" s="1"/>
  <c r="O7" i="8" s="1"/>
  <c r="K7" i="8"/>
  <c r="I8" i="8"/>
  <c r="G9" i="8"/>
  <c r="E9" i="8" s="1"/>
  <c r="O9" i="8" s="1"/>
  <c r="K9" i="8"/>
  <c r="G10" i="8"/>
  <c r="E10" i="8" s="1"/>
  <c r="O10" i="8" s="1"/>
  <c r="K10" i="8"/>
  <c r="G11" i="8"/>
  <c r="E11" i="8" s="1"/>
  <c r="O11" i="8" s="1"/>
  <c r="K11" i="8"/>
  <c r="G12" i="8"/>
  <c r="E12" i="8" s="1"/>
  <c r="O12" i="8" s="1"/>
  <c r="K12" i="8"/>
  <c r="G13" i="8"/>
  <c r="E13" i="8" s="1"/>
  <c r="O13" i="8" s="1"/>
  <c r="K13" i="8"/>
  <c r="G14" i="8"/>
  <c r="E14" i="8" s="1"/>
  <c r="O14" i="8" s="1"/>
  <c r="K14" i="8"/>
  <c r="G15" i="8"/>
  <c r="E15" i="8" s="1"/>
  <c r="O15" i="8" s="1"/>
  <c r="K15" i="8"/>
  <c r="G16" i="8"/>
  <c r="E16" i="8" s="1"/>
  <c r="O16" i="8" s="1"/>
  <c r="K16" i="8"/>
  <c r="G17" i="8"/>
  <c r="E17" i="8" s="1"/>
  <c r="O17" i="8" s="1"/>
  <c r="K17" i="8"/>
  <c r="I18" i="8"/>
  <c r="G19" i="8"/>
  <c r="E19" i="8" s="1"/>
  <c r="O19" i="8" s="1"/>
  <c r="K19" i="8"/>
  <c r="I20" i="8"/>
  <c r="G21" i="8"/>
  <c r="E21" i="8" s="1"/>
  <c r="O21" i="8" s="1"/>
  <c r="K21" i="8"/>
  <c r="I22" i="8"/>
  <c r="G23" i="8"/>
  <c r="E23" i="8" s="1"/>
  <c r="O23" i="8" s="1"/>
  <c r="K23" i="8"/>
  <c r="I24" i="8"/>
  <c r="K24" i="8"/>
  <c r="G25" i="8"/>
  <c r="E25" i="8" s="1"/>
  <c r="O25" i="8" s="1"/>
  <c r="I25" i="8"/>
  <c r="K25" i="8"/>
  <c r="G26" i="8"/>
  <c r="E26" i="8" s="1"/>
  <c r="O26" i="8" s="1"/>
  <c r="I26" i="8"/>
  <c r="K26" i="8"/>
  <c r="G27" i="8"/>
  <c r="E27" i="8" s="1"/>
  <c r="O27" i="8" s="1"/>
  <c r="I27" i="8"/>
  <c r="K27" i="8"/>
  <c r="G28" i="8"/>
  <c r="E28" i="8" s="1"/>
  <c r="O28" i="8" s="1"/>
  <c r="I28" i="8"/>
  <c r="K28" i="8"/>
  <c r="G29" i="8"/>
  <c r="E29" i="8" s="1"/>
  <c r="O29" i="8" s="1"/>
  <c r="I29" i="8"/>
  <c r="K29" i="8"/>
  <c r="G30" i="8"/>
  <c r="E30" i="8" s="1"/>
  <c r="O30" i="8" s="1"/>
  <c r="I30" i="8"/>
  <c r="K30" i="8"/>
  <c r="G31" i="8"/>
  <c r="E31" i="8" s="1"/>
  <c r="O31" i="8" s="1"/>
  <c r="I31" i="8"/>
  <c r="K31" i="8"/>
  <c r="G32" i="8"/>
  <c r="E32" i="8" s="1"/>
  <c r="O32" i="8" s="1"/>
  <c r="I32" i="8"/>
  <c r="K32" i="8"/>
  <c r="G33" i="8"/>
  <c r="E33" i="8" s="1"/>
  <c r="O33" i="8" s="1"/>
  <c r="I33" i="8"/>
  <c r="K33" i="8"/>
  <c r="G34" i="8"/>
  <c r="E34" i="8" s="1"/>
  <c r="O34" i="8" s="1"/>
  <c r="I34" i="8"/>
  <c r="K34" i="8"/>
  <c r="G35" i="8"/>
  <c r="E35" i="8" s="1"/>
  <c r="O35" i="8" s="1"/>
  <c r="I35" i="8"/>
  <c r="K35" i="8"/>
  <c r="G36" i="8"/>
  <c r="E36" i="8" s="1"/>
  <c r="O36" i="8" s="1"/>
  <c r="I36" i="8"/>
  <c r="K36" i="8"/>
  <c r="G37" i="8"/>
  <c r="E37" i="8" s="1"/>
  <c r="O37" i="8" s="1"/>
  <c r="I37" i="8"/>
  <c r="K37" i="8"/>
  <c r="G38" i="8"/>
  <c r="E38" i="8" s="1"/>
  <c r="O38" i="8" s="1"/>
  <c r="I38" i="8"/>
  <c r="K38" i="8"/>
  <c r="G39" i="8"/>
  <c r="E39" i="8" s="1"/>
  <c r="O39" i="8" s="1"/>
  <c r="I39" i="8"/>
  <c r="K39" i="8"/>
  <c r="G40" i="8"/>
  <c r="E40" i="8" s="1"/>
  <c r="O40" i="8" s="1"/>
  <c r="I40" i="8"/>
  <c r="K40" i="8"/>
  <c r="G41" i="8"/>
  <c r="E41" i="8" s="1"/>
  <c r="O41" i="8" s="1"/>
  <c r="I41" i="8"/>
  <c r="K41" i="8"/>
  <c r="G42" i="8"/>
  <c r="E42" i="8" s="1"/>
  <c r="O42" i="8" s="1"/>
  <c r="I42" i="8"/>
  <c r="K42" i="8"/>
  <c r="G43" i="8"/>
  <c r="E43" i="8" s="1"/>
  <c r="O43" i="8" s="1"/>
  <c r="I43" i="8"/>
  <c r="K43" i="8"/>
  <c r="G44" i="8"/>
  <c r="E44" i="8" s="1"/>
  <c r="O44" i="8" s="1"/>
  <c r="I44" i="8"/>
  <c r="K44" i="8"/>
  <c r="G45" i="8"/>
  <c r="E45" i="8" s="1"/>
  <c r="O45" i="8" s="1"/>
  <c r="I45" i="8"/>
  <c r="K45" i="8"/>
  <c r="G46" i="8"/>
  <c r="E46" i="8" s="1"/>
  <c r="O46" i="8" s="1"/>
  <c r="I46" i="8"/>
  <c r="K46" i="8"/>
  <c r="G47" i="8"/>
  <c r="E47" i="8" s="1"/>
  <c r="O47" i="8" s="1"/>
  <c r="I47" i="8"/>
  <c r="K47" i="8"/>
  <c r="G48" i="8"/>
  <c r="E48" i="8" s="1"/>
  <c r="O48" i="8" s="1"/>
  <c r="I48" i="8"/>
  <c r="K48" i="8"/>
  <c r="G49" i="8"/>
  <c r="E49" i="8" s="1"/>
  <c r="O49" i="8" s="1"/>
  <c r="I49" i="8"/>
  <c r="K49" i="8"/>
  <c r="G50" i="8"/>
  <c r="E50" i="8" s="1"/>
  <c r="O50" i="8" s="1"/>
  <c r="I50" i="8"/>
  <c r="K50" i="8"/>
  <c r="G51" i="8"/>
  <c r="E51" i="8" s="1"/>
  <c r="O51" i="8" s="1"/>
  <c r="I51" i="8"/>
  <c r="K51" i="8"/>
  <c r="G52" i="8"/>
  <c r="E52" i="8" s="1"/>
  <c r="O52" i="8" s="1"/>
  <c r="I52" i="8"/>
  <c r="K52" i="8"/>
  <c r="K4" i="8"/>
  <c r="G6" i="8"/>
  <c r="E6" i="8" s="1"/>
  <c r="O6" i="8" s="1"/>
  <c r="I7" i="8"/>
  <c r="K8" i="8"/>
  <c r="I10" i="8"/>
  <c r="I12" i="8"/>
  <c r="I14" i="8"/>
  <c r="I16" i="8"/>
  <c r="G18" i="8"/>
  <c r="E18" i="8" s="1"/>
  <c r="O18" i="8" s="1"/>
  <c r="I19" i="8"/>
  <c r="K20" i="8"/>
  <c r="G22" i="8"/>
  <c r="E22" i="8" s="1"/>
  <c r="O22" i="8" s="1"/>
  <c r="I23" i="8"/>
  <c r="J24" i="8"/>
  <c r="H25" i="8"/>
  <c r="J26" i="8"/>
  <c r="H27" i="8"/>
  <c r="J28" i="8"/>
  <c r="H29" i="8"/>
  <c r="J30" i="8"/>
  <c r="H31" i="8"/>
  <c r="J32" i="8"/>
  <c r="H33" i="8"/>
  <c r="J34" i="8"/>
  <c r="H35" i="8"/>
  <c r="J36" i="8"/>
  <c r="H37" i="8"/>
  <c r="J38" i="8"/>
  <c r="H39" i="8"/>
  <c r="J40" i="8"/>
  <c r="H41" i="8"/>
  <c r="J42" i="8"/>
  <c r="H43" i="8"/>
  <c r="J44" i="8"/>
  <c r="H45" i="8"/>
  <c r="J46" i="8"/>
  <c r="H47" i="8"/>
  <c r="J48" i="8"/>
  <c r="H49" i="8"/>
  <c r="J50" i="8"/>
  <c r="H51" i="8"/>
  <c r="J52" i="8"/>
  <c r="G53" i="8"/>
  <c r="E53" i="8" s="1"/>
  <c r="O53" i="8" s="1"/>
  <c r="I53" i="8"/>
  <c r="K53" i="8"/>
  <c r="G54" i="8"/>
  <c r="E54" i="8" s="1"/>
  <c r="O54" i="8" s="1"/>
  <c r="I54" i="8"/>
  <c r="K54" i="8"/>
  <c r="G55" i="8"/>
  <c r="E55" i="8" s="1"/>
  <c r="O55" i="8" s="1"/>
  <c r="I55" i="8"/>
  <c r="K55" i="8"/>
  <c r="G56" i="8"/>
  <c r="E56" i="8" s="1"/>
  <c r="O56" i="8" s="1"/>
  <c r="I56" i="8"/>
  <c r="K56" i="8"/>
  <c r="G57" i="8"/>
  <c r="E57" i="8" s="1"/>
  <c r="O57" i="8" s="1"/>
  <c r="I57" i="8"/>
  <c r="K57" i="8"/>
  <c r="G58" i="8"/>
  <c r="E58" i="8" s="1"/>
  <c r="O58" i="8" s="1"/>
  <c r="I58" i="8"/>
  <c r="K58" i="8"/>
  <c r="G59" i="8"/>
  <c r="E59" i="8" s="1"/>
  <c r="O59" i="8" s="1"/>
  <c r="I59" i="8"/>
  <c r="K59" i="8"/>
  <c r="G60" i="8"/>
  <c r="E60" i="8" s="1"/>
  <c r="O60" i="8" s="1"/>
  <c r="I60" i="8"/>
  <c r="K60" i="8"/>
  <c r="G61" i="8"/>
  <c r="E61" i="8" s="1"/>
  <c r="O61" i="8" s="1"/>
  <c r="I61" i="8"/>
  <c r="K61" i="8"/>
  <c r="G62" i="8"/>
  <c r="E62" i="8" s="1"/>
  <c r="O62" i="8" s="1"/>
  <c r="I62" i="8"/>
  <c r="K62" i="8"/>
  <c r="G63" i="8"/>
  <c r="E63" i="8" s="1"/>
  <c r="O63" i="8" s="1"/>
  <c r="I63" i="8"/>
  <c r="K63" i="8"/>
  <c r="G64" i="8"/>
  <c r="E64" i="8" s="1"/>
  <c r="O64" i="8" s="1"/>
  <c r="I64" i="8"/>
  <c r="K64" i="8"/>
  <c r="G65" i="8"/>
  <c r="E65" i="8" s="1"/>
  <c r="O65" i="8" s="1"/>
  <c r="I65" i="8"/>
  <c r="K65" i="8"/>
  <c r="G66" i="8"/>
  <c r="E66" i="8" s="1"/>
  <c r="O66" i="8" s="1"/>
  <c r="I66" i="8"/>
  <c r="K66" i="8"/>
  <c r="G67" i="8"/>
  <c r="E67" i="8" s="1"/>
  <c r="O67" i="8" s="1"/>
  <c r="I67" i="8"/>
  <c r="K67" i="8"/>
  <c r="G68" i="8"/>
  <c r="E68" i="8" s="1"/>
  <c r="O68" i="8" s="1"/>
  <c r="I68" i="8"/>
  <c r="K68" i="8"/>
  <c r="G69" i="8"/>
  <c r="E69" i="8" s="1"/>
  <c r="O69" i="8" s="1"/>
  <c r="I69" i="8"/>
  <c r="K69" i="8"/>
  <c r="G70" i="8"/>
  <c r="E70" i="8" s="1"/>
  <c r="O70" i="8" s="1"/>
  <c r="I70" i="8"/>
  <c r="K70" i="8"/>
  <c r="G71" i="8"/>
  <c r="E71" i="8" s="1"/>
  <c r="O71" i="8" s="1"/>
  <c r="I71" i="8"/>
  <c r="K71" i="8"/>
  <c r="G72" i="8"/>
  <c r="E72" i="8" s="1"/>
  <c r="O72" i="8" s="1"/>
  <c r="I72" i="8"/>
  <c r="K72" i="8"/>
  <c r="G73" i="8"/>
  <c r="E73" i="8" s="1"/>
  <c r="O73" i="8" s="1"/>
  <c r="I73" i="8"/>
  <c r="K73" i="8"/>
  <c r="G74" i="8"/>
  <c r="E74" i="8" s="1"/>
  <c r="O74" i="8" s="1"/>
  <c r="I74" i="8"/>
  <c r="K74" i="8"/>
  <c r="G75" i="8"/>
  <c r="E75" i="8" s="1"/>
  <c r="O75" i="8" s="1"/>
  <c r="I75" i="8"/>
  <c r="K75" i="8"/>
  <c r="G76" i="8"/>
  <c r="E76" i="8" s="1"/>
  <c r="O76" i="8" s="1"/>
  <c r="I76" i="8"/>
  <c r="K76" i="8"/>
  <c r="G77" i="8"/>
  <c r="E77" i="8" s="1"/>
  <c r="O77" i="8" s="1"/>
  <c r="I77" i="8"/>
  <c r="K77" i="8"/>
  <c r="G78" i="8"/>
  <c r="E78" i="8" s="1"/>
  <c r="O78" i="8" s="1"/>
  <c r="I78" i="8"/>
  <c r="K78" i="8"/>
  <c r="G79" i="8"/>
  <c r="E79" i="8" s="1"/>
  <c r="O79" i="8" s="1"/>
  <c r="I79" i="8"/>
  <c r="K79" i="8"/>
  <c r="G80" i="8"/>
  <c r="E80" i="8" s="1"/>
  <c r="O80" i="8" s="1"/>
  <c r="I80" i="8"/>
  <c r="K80" i="8"/>
  <c r="G81" i="8"/>
  <c r="E81" i="8" s="1"/>
  <c r="O81" i="8" s="1"/>
  <c r="I81" i="8"/>
  <c r="K81" i="8"/>
  <c r="G82" i="8"/>
  <c r="E82" i="8" s="1"/>
  <c r="O82" i="8" s="1"/>
  <c r="I82" i="8"/>
  <c r="K82" i="8"/>
  <c r="G83" i="8"/>
  <c r="E83" i="8" s="1"/>
  <c r="O83" i="8" s="1"/>
  <c r="I83" i="8"/>
  <c r="K83" i="8"/>
  <c r="G84" i="8"/>
  <c r="E84" i="8" s="1"/>
  <c r="O84" i="8" s="1"/>
  <c r="I84" i="8"/>
  <c r="K84" i="8"/>
  <c r="G85" i="8"/>
  <c r="E85" i="8" s="1"/>
  <c r="O85" i="8" s="1"/>
  <c r="I85" i="8"/>
  <c r="K85" i="8"/>
  <c r="G86" i="8"/>
  <c r="E86" i="8" s="1"/>
  <c r="O86" i="8" s="1"/>
  <c r="I86" i="8"/>
  <c r="K86" i="8"/>
  <c r="G87" i="8"/>
  <c r="E87" i="8" s="1"/>
  <c r="O87" i="8" s="1"/>
  <c r="I87" i="8"/>
  <c r="K87" i="8"/>
  <c r="G88" i="8"/>
  <c r="E88" i="8" s="1"/>
  <c r="O88" i="8" s="1"/>
  <c r="I88" i="8"/>
  <c r="K88" i="8"/>
  <c r="G89" i="8"/>
  <c r="E89" i="8" s="1"/>
  <c r="O89" i="8" s="1"/>
  <c r="I89" i="8"/>
  <c r="K89" i="8"/>
  <c r="G90" i="8"/>
  <c r="E90" i="8" s="1"/>
  <c r="O90" i="8" s="1"/>
  <c r="I90" i="8"/>
  <c r="K90" i="8"/>
  <c r="G91" i="8"/>
  <c r="E91" i="8" s="1"/>
  <c r="O91" i="8" s="1"/>
  <c r="I91" i="8"/>
  <c r="K91" i="8"/>
  <c r="G92" i="8"/>
  <c r="E92" i="8" s="1"/>
  <c r="O92" i="8" s="1"/>
  <c r="I92" i="8"/>
  <c r="K92" i="8"/>
  <c r="G93" i="8"/>
  <c r="E93" i="8" s="1"/>
  <c r="O93" i="8" s="1"/>
  <c r="I93" i="8"/>
  <c r="K93" i="8"/>
  <c r="G94" i="8"/>
  <c r="E94" i="8" s="1"/>
  <c r="O94" i="8" s="1"/>
  <c r="I94" i="8"/>
  <c r="K94" i="8"/>
  <c r="G95" i="8"/>
  <c r="E95" i="8" s="1"/>
  <c r="O95" i="8" s="1"/>
  <c r="I95" i="8"/>
  <c r="K95" i="8"/>
  <c r="G96" i="8"/>
  <c r="E96" i="8" s="1"/>
  <c r="O96" i="8" s="1"/>
  <c r="I96" i="8"/>
  <c r="K96" i="8"/>
  <c r="G97" i="8"/>
  <c r="E97" i="8" s="1"/>
  <c r="O97" i="8" s="1"/>
  <c r="I97" i="8"/>
  <c r="K97" i="8"/>
  <c r="G98" i="8"/>
  <c r="E98" i="8" s="1"/>
  <c r="O98" i="8" s="1"/>
  <c r="I98" i="8"/>
  <c r="K98" i="8"/>
  <c r="G99" i="8"/>
  <c r="E99" i="8" s="1"/>
  <c r="O99" i="8" s="1"/>
  <c r="I99" i="8"/>
  <c r="K99" i="8"/>
  <c r="G100" i="8"/>
  <c r="E100" i="8" s="1"/>
  <c r="O100" i="8" s="1"/>
  <c r="I100" i="8"/>
  <c r="K100" i="8"/>
  <c r="G101" i="8"/>
  <c r="E101" i="8" s="1"/>
  <c r="O101" i="8" s="1"/>
  <c r="I101" i="8"/>
  <c r="K101" i="8"/>
  <c r="G102" i="8"/>
  <c r="E102" i="8" s="1"/>
  <c r="O102" i="8" s="1"/>
  <c r="I102" i="8"/>
  <c r="K102" i="8"/>
  <c r="G103" i="8"/>
  <c r="E103" i="8" s="1"/>
  <c r="O103" i="8" s="1"/>
  <c r="I103" i="8"/>
  <c r="K103" i="8"/>
  <c r="G104" i="8"/>
  <c r="E104" i="8" s="1"/>
  <c r="O104" i="8" s="1"/>
  <c r="I104" i="8"/>
  <c r="K104" i="8"/>
  <c r="G105" i="8"/>
  <c r="E105" i="8" s="1"/>
  <c r="O105" i="8" s="1"/>
  <c r="I105" i="8"/>
  <c r="K105" i="8"/>
  <c r="G106" i="8"/>
  <c r="E106" i="8" s="1"/>
  <c r="O106" i="8" s="1"/>
  <c r="I106" i="8"/>
  <c r="K106" i="8"/>
  <c r="G107" i="8"/>
  <c r="E107" i="8" s="1"/>
  <c r="O107" i="8" s="1"/>
  <c r="I107" i="8"/>
  <c r="K107" i="8"/>
  <c r="G108" i="8"/>
  <c r="E108" i="8" s="1"/>
  <c r="O108" i="8" s="1"/>
  <c r="I108" i="8"/>
  <c r="K108" i="8"/>
  <c r="G109" i="8"/>
  <c r="E109" i="8" s="1"/>
  <c r="O109" i="8" s="1"/>
  <c r="I109" i="8"/>
  <c r="K109" i="8"/>
  <c r="G110" i="8"/>
  <c r="E110" i="8" s="1"/>
  <c r="O110" i="8" s="1"/>
  <c r="I110" i="8"/>
  <c r="K110" i="8"/>
  <c r="G111" i="8"/>
  <c r="E111" i="8" s="1"/>
  <c r="O111" i="8" s="1"/>
  <c r="I111" i="8"/>
  <c r="K111" i="8"/>
  <c r="G112" i="8"/>
  <c r="E112" i="8" s="1"/>
  <c r="O112" i="8" s="1"/>
  <c r="I112" i="8"/>
  <c r="K112" i="8"/>
  <c r="G113" i="8"/>
  <c r="E113" i="8" s="1"/>
  <c r="O113" i="8" s="1"/>
  <c r="I113" i="8"/>
  <c r="K113" i="8"/>
  <c r="G114" i="8"/>
  <c r="E114" i="8" s="1"/>
  <c r="O114" i="8" s="1"/>
  <c r="I114" i="8"/>
  <c r="K114" i="8"/>
  <c r="G115" i="8"/>
  <c r="E115" i="8" s="1"/>
  <c r="O115" i="8" s="1"/>
  <c r="I115" i="8"/>
  <c r="K115" i="8"/>
  <c r="G116" i="8"/>
  <c r="E116" i="8" s="1"/>
  <c r="O116" i="8" s="1"/>
  <c r="I116" i="8"/>
  <c r="K116" i="8"/>
  <c r="G117" i="8"/>
  <c r="E117" i="8" s="1"/>
  <c r="O117" i="8" s="1"/>
  <c r="I117" i="8"/>
  <c r="K117" i="8"/>
  <c r="G118" i="8"/>
  <c r="E118" i="8" s="1"/>
  <c r="O118" i="8" s="1"/>
  <c r="I118" i="8"/>
  <c r="K118" i="8"/>
  <c r="G119" i="8"/>
  <c r="E119" i="8" s="1"/>
  <c r="O119" i="8" s="1"/>
  <c r="I119" i="8"/>
  <c r="K119" i="8"/>
  <c r="G120" i="8"/>
  <c r="E120" i="8" s="1"/>
  <c r="O120" i="8" s="1"/>
  <c r="I120" i="8"/>
  <c r="K120" i="8"/>
  <c r="G121" i="8"/>
  <c r="E121" i="8" s="1"/>
  <c r="O121" i="8" s="1"/>
  <c r="I121" i="8"/>
  <c r="K121" i="8"/>
  <c r="G122" i="8"/>
  <c r="E122" i="8" s="1"/>
  <c r="O122" i="8" s="1"/>
  <c r="I122" i="8"/>
  <c r="K122" i="8"/>
  <c r="G123" i="8"/>
  <c r="E123" i="8" s="1"/>
  <c r="O123" i="8" s="1"/>
  <c r="I123" i="8"/>
  <c r="K123" i="8"/>
  <c r="G124" i="8"/>
  <c r="E124" i="8" s="1"/>
  <c r="O124" i="8" s="1"/>
  <c r="I124" i="8"/>
  <c r="K124" i="8"/>
  <c r="G125" i="8"/>
  <c r="E125" i="8" s="1"/>
  <c r="O125" i="8" s="1"/>
  <c r="I125" i="8"/>
  <c r="K125" i="8"/>
  <c r="G126" i="8"/>
  <c r="E126" i="8" s="1"/>
  <c r="O126" i="8" s="1"/>
  <c r="I126" i="8"/>
  <c r="K126" i="8"/>
  <c r="G127" i="8"/>
  <c r="E127" i="8" s="1"/>
  <c r="O127" i="8" s="1"/>
  <c r="I127" i="8"/>
  <c r="K127" i="8"/>
  <c r="G128" i="8"/>
  <c r="E128" i="8" s="1"/>
  <c r="O128" i="8" s="1"/>
  <c r="I128" i="8"/>
  <c r="K128" i="8"/>
  <c r="G129" i="8"/>
  <c r="E129" i="8" s="1"/>
  <c r="O129" i="8" s="1"/>
  <c r="I129" i="8"/>
  <c r="K129" i="8"/>
  <c r="G130" i="8"/>
  <c r="E130" i="8" s="1"/>
  <c r="O130" i="8" s="1"/>
  <c r="I5" i="8"/>
  <c r="G8" i="8"/>
  <c r="E8" i="8" s="1"/>
  <c r="O8" i="8" s="1"/>
  <c r="I11" i="8"/>
  <c r="I15" i="8"/>
  <c r="K18" i="8"/>
  <c r="I21" i="8"/>
  <c r="G24" i="8"/>
  <c r="E24" i="8" s="1"/>
  <c r="O24" i="8" s="1"/>
  <c r="J25" i="8"/>
  <c r="H28" i="8"/>
  <c r="J29" i="8"/>
  <c r="H32" i="8"/>
  <c r="J35" i="8"/>
  <c r="H36" i="8"/>
  <c r="J39" i="8"/>
  <c r="H40" i="8"/>
  <c r="J43" i="8"/>
  <c r="H44" i="8"/>
  <c r="J47" i="8"/>
  <c r="H48" i="8"/>
  <c r="J51" i="8"/>
  <c r="H52" i="8"/>
  <c r="J53" i="8"/>
  <c r="H54" i="8"/>
  <c r="J55" i="8"/>
  <c r="H56" i="8"/>
  <c r="J57" i="8"/>
  <c r="H58" i="8"/>
  <c r="J59" i="8"/>
  <c r="H60" i="8"/>
  <c r="J61" i="8"/>
  <c r="H62" i="8"/>
  <c r="J63" i="8"/>
  <c r="H64" i="8"/>
  <c r="J65" i="8"/>
  <c r="H66" i="8"/>
  <c r="J67" i="8"/>
  <c r="H68" i="8"/>
  <c r="J69" i="8"/>
  <c r="H70" i="8"/>
  <c r="J71" i="8"/>
  <c r="H72" i="8"/>
  <c r="J73" i="8"/>
  <c r="H74" i="8"/>
  <c r="J75" i="8"/>
  <c r="H76" i="8"/>
  <c r="J77" i="8"/>
  <c r="H78" i="8"/>
  <c r="J79" i="8"/>
  <c r="H80" i="8"/>
  <c r="J81" i="8"/>
  <c r="H82" i="8"/>
  <c r="J83" i="8"/>
  <c r="H84" i="8"/>
  <c r="J85" i="8"/>
  <c r="H86" i="8"/>
  <c r="J87" i="8"/>
  <c r="H88" i="8"/>
  <c r="J89" i="8"/>
  <c r="H90" i="8"/>
  <c r="J91" i="8"/>
  <c r="H92" i="8"/>
  <c r="J93" i="8"/>
  <c r="H94" i="8"/>
  <c r="J95" i="8"/>
  <c r="H96" i="8"/>
  <c r="J97" i="8"/>
  <c r="H98" i="8"/>
  <c r="J99" i="8"/>
  <c r="H100" i="8"/>
  <c r="J101" i="8"/>
  <c r="H102" i="8"/>
  <c r="J103" i="8"/>
  <c r="H104" i="8"/>
  <c r="J105" i="8"/>
  <c r="H106" i="8"/>
  <c r="J107" i="8"/>
  <c r="H108" i="8"/>
  <c r="J109" i="8"/>
  <c r="H110" i="8"/>
  <c r="J111" i="8"/>
  <c r="H112" i="8"/>
  <c r="J113" i="8"/>
  <c r="H114" i="8"/>
  <c r="J115" i="8"/>
  <c r="H116" i="8"/>
  <c r="J117" i="8"/>
  <c r="H118" i="8"/>
  <c r="J119" i="8"/>
  <c r="H120" i="8"/>
  <c r="J121" i="8"/>
  <c r="H122" i="8"/>
  <c r="J123" i="8"/>
  <c r="H124" i="8"/>
  <c r="J125" i="8"/>
  <c r="H126" i="8"/>
  <c r="J127" i="8"/>
  <c r="H128" i="8"/>
  <c r="J129" i="8"/>
  <c r="H130" i="8"/>
  <c r="J130" i="8"/>
  <c r="H131" i="8"/>
  <c r="J131" i="8"/>
  <c r="H132" i="8"/>
  <c r="J132" i="8"/>
  <c r="H133" i="8"/>
  <c r="J133" i="8"/>
  <c r="H134" i="8"/>
  <c r="J134" i="8"/>
  <c r="H135" i="8"/>
  <c r="J135" i="8"/>
  <c r="H136" i="8"/>
  <c r="J136" i="8"/>
  <c r="H137" i="8"/>
  <c r="J137" i="8"/>
  <c r="H138" i="8"/>
  <c r="J138" i="8"/>
  <c r="H139" i="8"/>
  <c r="J139" i="8"/>
  <c r="H140" i="8"/>
  <c r="J140" i="8"/>
  <c r="H141" i="8"/>
  <c r="J141" i="8"/>
  <c r="H142" i="8"/>
  <c r="J142" i="8"/>
  <c r="H143" i="8"/>
  <c r="J143" i="8"/>
  <c r="H144" i="8"/>
  <c r="J144" i="8"/>
  <c r="H145" i="8"/>
  <c r="J145" i="8"/>
  <c r="H146" i="8"/>
  <c r="J146" i="8"/>
  <c r="H147" i="8"/>
  <c r="J147" i="8"/>
  <c r="H148" i="8"/>
  <c r="J148" i="8"/>
  <c r="H149" i="8"/>
  <c r="J149" i="8"/>
  <c r="H150" i="8"/>
  <c r="J150" i="8"/>
  <c r="H151" i="8"/>
  <c r="J151" i="8"/>
  <c r="H152" i="8"/>
  <c r="J152" i="8"/>
  <c r="H153" i="8"/>
  <c r="J153" i="8"/>
  <c r="H154" i="8"/>
  <c r="J154" i="8"/>
  <c r="H155" i="8"/>
  <c r="J155" i="8"/>
  <c r="H156" i="8"/>
  <c r="J156" i="8"/>
  <c r="H157" i="8"/>
  <c r="J157" i="8"/>
  <c r="H158" i="8"/>
  <c r="J158" i="8"/>
  <c r="H159" i="8"/>
  <c r="J159" i="8"/>
  <c r="H160" i="8"/>
  <c r="J160" i="8"/>
  <c r="H161" i="8"/>
  <c r="J161" i="8"/>
  <c r="H162" i="8"/>
  <c r="J162" i="8"/>
  <c r="H163" i="8"/>
  <c r="J163" i="8"/>
  <c r="H164" i="8"/>
  <c r="J164" i="8"/>
  <c r="H165" i="8"/>
  <c r="J165" i="8"/>
  <c r="H166" i="8"/>
  <c r="J166" i="8"/>
  <c r="H167" i="8"/>
  <c r="J167" i="8"/>
  <c r="H168" i="8"/>
  <c r="J168" i="8"/>
  <c r="H169" i="8"/>
  <c r="J169" i="8"/>
  <c r="H170" i="8"/>
  <c r="J170" i="8"/>
  <c r="H171" i="8"/>
  <c r="J171" i="8"/>
  <c r="H172" i="8"/>
  <c r="J172" i="8"/>
  <c r="H173" i="8"/>
  <c r="J173" i="8"/>
  <c r="H174" i="8"/>
  <c r="J174" i="8"/>
  <c r="H175" i="8"/>
  <c r="J175" i="8"/>
  <c r="H176" i="8"/>
  <c r="J176" i="8"/>
  <c r="H177" i="8"/>
  <c r="J177" i="8"/>
  <c r="H178" i="8"/>
  <c r="J178" i="8"/>
  <c r="H179" i="8"/>
  <c r="J179" i="8"/>
  <c r="H180" i="8"/>
  <c r="J180" i="8"/>
  <c r="H181" i="8"/>
  <c r="J181" i="8"/>
  <c r="H182" i="8"/>
  <c r="J182" i="8"/>
  <c r="H183" i="8"/>
  <c r="J183" i="8"/>
  <c r="H184" i="8"/>
  <c r="J184" i="8"/>
  <c r="H185" i="8"/>
  <c r="J185" i="8"/>
  <c r="H186" i="8"/>
  <c r="J186" i="8"/>
  <c r="H187" i="8"/>
  <c r="J187" i="8"/>
  <c r="H188" i="8"/>
  <c r="J188" i="8"/>
  <c r="H189" i="8"/>
  <c r="J189" i="8"/>
  <c r="H190" i="8"/>
  <c r="J190" i="8"/>
  <c r="H191" i="8"/>
  <c r="J191" i="8"/>
  <c r="H192" i="8"/>
  <c r="J192" i="8"/>
  <c r="H193" i="8"/>
  <c r="J193" i="8"/>
  <c r="H194" i="8"/>
  <c r="J194" i="8"/>
  <c r="H195" i="8"/>
  <c r="J195" i="8"/>
  <c r="H196" i="8"/>
  <c r="J196" i="8"/>
  <c r="H197" i="8"/>
  <c r="J197" i="8"/>
  <c r="H198" i="8"/>
  <c r="J198" i="8"/>
  <c r="H199" i="8"/>
  <c r="J199" i="8"/>
  <c r="H200" i="8"/>
  <c r="J200" i="8"/>
  <c r="H201" i="8"/>
  <c r="J201" i="8"/>
  <c r="H202" i="8"/>
  <c r="J202" i="8"/>
  <c r="H203" i="8"/>
  <c r="J203" i="8"/>
  <c r="H204" i="8"/>
  <c r="J204" i="8"/>
  <c r="H205" i="8"/>
  <c r="J205" i="8"/>
  <c r="H206" i="8"/>
  <c r="J206" i="8"/>
  <c r="H207" i="8"/>
  <c r="J207" i="8"/>
  <c r="H208" i="8"/>
  <c r="J208" i="8"/>
  <c r="H209" i="8"/>
  <c r="J209" i="8"/>
  <c r="H210" i="8"/>
  <c r="J210" i="8"/>
  <c r="H211" i="8"/>
  <c r="J211" i="8"/>
  <c r="H212" i="8"/>
  <c r="J212" i="8"/>
  <c r="H213" i="8"/>
  <c r="J213" i="8"/>
  <c r="H214" i="8"/>
  <c r="J214" i="8"/>
  <c r="H215" i="8"/>
  <c r="J215" i="8"/>
  <c r="H216" i="8"/>
  <c r="J216" i="8"/>
  <c r="H217" i="8"/>
  <c r="J217" i="8"/>
  <c r="H218" i="8"/>
  <c r="J218" i="8"/>
  <c r="H219" i="8"/>
  <c r="J219" i="8"/>
  <c r="H220" i="8"/>
  <c r="J220" i="8"/>
  <c r="H221" i="8"/>
  <c r="J221" i="8"/>
  <c r="H222" i="8"/>
  <c r="J222" i="8"/>
  <c r="H223" i="8"/>
  <c r="J223" i="8"/>
  <c r="H224" i="8"/>
  <c r="J224" i="8"/>
  <c r="H225" i="8"/>
  <c r="J225" i="8"/>
  <c r="H226" i="8"/>
  <c r="J226" i="8"/>
  <c r="H227" i="8"/>
  <c r="J227" i="8"/>
  <c r="H228" i="8"/>
  <c r="J228" i="8"/>
  <c r="H229" i="8"/>
  <c r="J229" i="8"/>
  <c r="H230" i="8"/>
  <c r="J230" i="8"/>
  <c r="H231" i="8"/>
  <c r="J231" i="8"/>
  <c r="H232" i="8"/>
  <c r="J232" i="8"/>
  <c r="H233" i="8"/>
  <c r="J233" i="8"/>
  <c r="H234" i="8"/>
  <c r="J234" i="8"/>
  <c r="H235" i="8"/>
  <c r="J235" i="8"/>
  <c r="H236" i="8"/>
  <c r="J236" i="8"/>
  <c r="H237" i="8"/>
  <c r="J237" i="8"/>
  <c r="H238" i="8"/>
  <c r="J238" i="8"/>
  <c r="H239" i="8"/>
  <c r="J239" i="8"/>
  <c r="H240" i="8"/>
  <c r="J240" i="8"/>
  <c r="H241" i="8"/>
  <c r="J241" i="8"/>
  <c r="H242" i="8"/>
  <c r="J242" i="8"/>
  <c r="H243" i="8"/>
  <c r="J243" i="8"/>
  <c r="H244" i="8"/>
  <c r="J244" i="8"/>
  <c r="H245" i="8"/>
  <c r="J245" i="8"/>
  <c r="H246" i="8"/>
  <c r="J246" i="8"/>
  <c r="H247" i="8"/>
  <c r="J247" i="8"/>
  <c r="H248" i="8"/>
  <c r="J248" i="8"/>
  <c r="H249" i="8"/>
  <c r="J249" i="8"/>
  <c r="H250" i="8"/>
  <c r="J250" i="8"/>
  <c r="H251" i="8"/>
  <c r="J251" i="8"/>
  <c r="H252" i="8"/>
  <c r="J252" i="8"/>
  <c r="H253" i="8"/>
  <c r="J253" i="8"/>
  <c r="H254" i="8"/>
  <c r="J254" i="8"/>
  <c r="G255" i="8"/>
  <c r="E255" i="8" s="1"/>
  <c r="O255" i="8" s="1"/>
  <c r="I255" i="8"/>
  <c r="K255" i="8"/>
  <c r="G256" i="8"/>
  <c r="E256" i="8" s="1"/>
  <c r="O256" i="8" s="1"/>
  <c r="I256" i="8"/>
  <c r="K256" i="8"/>
  <c r="G257" i="8"/>
  <c r="E257" i="8" s="1"/>
  <c r="O257" i="8" s="1"/>
  <c r="I257" i="8"/>
  <c r="K257" i="8"/>
  <c r="G258" i="8"/>
  <c r="E258" i="8" s="1"/>
  <c r="O258" i="8" s="1"/>
  <c r="I258" i="8"/>
  <c r="K258" i="8"/>
  <c r="G259" i="8"/>
  <c r="E259" i="8" s="1"/>
  <c r="O259" i="8" s="1"/>
  <c r="I259" i="8"/>
  <c r="K259" i="8"/>
  <c r="G260" i="8"/>
  <c r="E260" i="8" s="1"/>
  <c r="O260" i="8" s="1"/>
  <c r="I260" i="8"/>
  <c r="K260" i="8"/>
  <c r="G261" i="8"/>
  <c r="E261" i="8" s="1"/>
  <c r="O261" i="8" s="1"/>
  <c r="I261" i="8"/>
  <c r="K261" i="8"/>
  <c r="G262" i="8"/>
  <c r="E262" i="8" s="1"/>
  <c r="O262" i="8" s="1"/>
  <c r="I262" i="8"/>
  <c r="K262" i="8"/>
  <c r="G263" i="8"/>
  <c r="E263" i="8" s="1"/>
  <c r="O263" i="8" s="1"/>
  <c r="I263" i="8"/>
  <c r="K263" i="8"/>
  <c r="G264" i="8"/>
  <c r="E264" i="8" s="1"/>
  <c r="O264" i="8" s="1"/>
  <c r="I264" i="8"/>
  <c r="K264" i="8"/>
  <c r="G265" i="8"/>
  <c r="E265" i="8" s="1"/>
  <c r="O265" i="8" s="1"/>
  <c r="I265" i="8"/>
  <c r="K265" i="8"/>
  <c r="G266" i="8"/>
  <c r="E266" i="8" s="1"/>
  <c r="O266" i="8" s="1"/>
  <c r="I266" i="8"/>
  <c r="K266" i="8"/>
  <c r="G267" i="8"/>
  <c r="E267" i="8" s="1"/>
  <c r="O267" i="8" s="1"/>
  <c r="I267" i="8"/>
  <c r="K267" i="8"/>
  <c r="G268" i="8"/>
  <c r="E268" i="8" s="1"/>
  <c r="O268" i="8" s="1"/>
  <c r="I268" i="8"/>
  <c r="K268" i="8"/>
  <c r="G269" i="8"/>
  <c r="E269" i="8" s="1"/>
  <c r="O269" i="8" s="1"/>
  <c r="I269" i="8"/>
  <c r="K269" i="8"/>
  <c r="G270" i="8"/>
  <c r="E270" i="8" s="1"/>
  <c r="O270" i="8" s="1"/>
  <c r="I270" i="8"/>
  <c r="K270" i="8"/>
  <c r="G271" i="8"/>
  <c r="E271" i="8" s="1"/>
  <c r="O271" i="8" s="1"/>
  <c r="I271" i="8"/>
  <c r="K271" i="8"/>
  <c r="G272" i="8"/>
  <c r="E272" i="8" s="1"/>
  <c r="O272" i="8" s="1"/>
  <c r="I272" i="8"/>
  <c r="K272" i="8"/>
  <c r="G273" i="8"/>
  <c r="E273" i="8" s="1"/>
  <c r="O273" i="8" s="1"/>
  <c r="I273" i="8"/>
  <c r="K273" i="8"/>
  <c r="G274" i="8"/>
  <c r="E274" i="8" s="1"/>
  <c r="O274" i="8" s="1"/>
  <c r="I274" i="8"/>
  <c r="K274" i="8"/>
  <c r="G275" i="8"/>
  <c r="E275" i="8" s="1"/>
  <c r="O275" i="8" s="1"/>
  <c r="I275" i="8"/>
  <c r="K275" i="8"/>
  <c r="G276" i="8"/>
  <c r="E276" i="8" s="1"/>
  <c r="O276" i="8" s="1"/>
  <c r="I276" i="8"/>
  <c r="K276" i="8"/>
  <c r="G277" i="8"/>
  <c r="E277" i="8" s="1"/>
  <c r="O277" i="8" s="1"/>
  <c r="I277" i="8"/>
  <c r="K277" i="8"/>
  <c r="G278" i="8"/>
  <c r="E278" i="8" s="1"/>
  <c r="O278" i="8" s="1"/>
  <c r="I278" i="8"/>
  <c r="K278" i="8"/>
  <c r="G279" i="8"/>
  <c r="E279" i="8" s="1"/>
  <c r="O279" i="8" s="1"/>
  <c r="I279" i="8"/>
  <c r="K279" i="8"/>
  <c r="G280" i="8"/>
  <c r="E280" i="8" s="1"/>
  <c r="O280" i="8" s="1"/>
  <c r="I280" i="8"/>
  <c r="K280" i="8"/>
  <c r="G281" i="8"/>
  <c r="E281" i="8" s="1"/>
  <c r="O281" i="8" s="1"/>
  <c r="I281" i="8"/>
  <c r="K281" i="8"/>
  <c r="G282" i="8"/>
  <c r="E282" i="8" s="1"/>
  <c r="O282" i="8" s="1"/>
  <c r="I282" i="8"/>
  <c r="K282" i="8"/>
  <c r="G283" i="8"/>
  <c r="E283" i="8" s="1"/>
  <c r="O283" i="8" s="1"/>
  <c r="I283" i="8"/>
  <c r="K283" i="8"/>
  <c r="G284" i="8"/>
  <c r="E284" i="8" s="1"/>
  <c r="O284" i="8" s="1"/>
  <c r="I284" i="8"/>
  <c r="K284" i="8"/>
  <c r="G285" i="8"/>
  <c r="E285" i="8" s="1"/>
  <c r="O285" i="8" s="1"/>
  <c r="I285" i="8"/>
  <c r="K285" i="8"/>
  <c r="G286" i="8"/>
  <c r="E286" i="8" s="1"/>
  <c r="O286" i="8" s="1"/>
  <c r="I286" i="8"/>
  <c r="K286" i="8"/>
  <c r="G287" i="8"/>
  <c r="E287" i="8" s="1"/>
  <c r="O287" i="8" s="1"/>
  <c r="I287" i="8"/>
  <c r="K287" i="8"/>
  <c r="G288" i="8"/>
  <c r="E288" i="8" s="1"/>
  <c r="O288" i="8" s="1"/>
  <c r="I288" i="8"/>
  <c r="K288" i="8"/>
  <c r="G289" i="8"/>
  <c r="E289" i="8" s="1"/>
  <c r="O289" i="8" s="1"/>
  <c r="I289" i="8"/>
  <c r="K289" i="8"/>
  <c r="G290" i="8"/>
  <c r="E290" i="8" s="1"/>
  <c r="O290" i="8" s="1"/>
  <c r="I290" i="8"/>
  <c r="K290" i="8"/>
  <c r="G291" i="8"/>
  <c r="E291" i="8" s="1"/>
  <c r="O291" i="8" s="1"/>
  <c r="I291" i="8"/>
  <c r="K291" i="8"/>
  <c r="G292" i="8"/>
  <c r="E292" i="8" s="1"/>
  <c r="O292" i="8" s="1"/>
  <c r="I292" i="8"/>
  <c r="K292" i="8"/>
  <c r="G293" i="8"/>
  <c r="E293" i="8" s="1"/>
  <c r="O293" i="8" s="1"/>
  <c r="I293" i="8"/>
  <c r="K293" i="8"/>
  <c r="G294" i="8"/>
  <c r="E294" i="8" s="1"/>
  <c r="O294" i="8" s="1"/>
  <c r="I294" i="8"/>
  <c r="K294" i="8"/>
  <c r="G295" i="8"/>
  <c r="E295" i="8" s="1"/>
  <c r="O295" i="8" s="1"/>
  <c r="I295" i="8"/>
  <c r="K295" i="8"/>
  <c r="G296" i="8"/>
  <c r="E296" i="8" s="1"/>
  <c r="O296" i="8" s="1"/>
  <c r="I296" i="8"/>
  <c r="K296" i="8"/>
  <c r="G297" i="8"/>
  <c r="E297" i="8" s="1"/>
  <c r="O297" i="8" s="1"/>
  <c r="I297" i="8"/>
  <c r="K297" i="8"/>
  <c r="G298" i="8"/>
  <c r="E298" i="8" s="1"/>
  <c r="O298" i="8" s="1"/>
  <c r="I298" i="8"/>
  <c r="K298" i="8"/>
  <c r="G299" i="8"/>
  <c r="E299" i="8" s="1"/>
  <c r="O299" i="8" s="1"/>
  <c r="K6" i="8"/>
  <c r="I13" i="8"/>
  <c r="G20" i="8"/>
  <c r="E20" i="8" s="1"/>
  <c r="O20" i="8" s="1"/>
  <c r="J27" i="8"/>
  <c r="H30" i="8"/>
  <c r="H34" i="8"/>
  <c r="J37" i="8"/>
  <c r="H42" i="8"/>
  <c r="J45" i="8"/>
  <c r="H50" i="8"/>
  <c r="H53" i="8"/>
  <c r="J56" i="8"/>
  <c r="H57" i="8"/>
  <c r="J60" i="8"/>
  <c r="H61" i="8"/>
  <c r="H65" i="8"/>
  <c r="J66" i="8"/>
  <c r="H69" i="8"/>
  <c r="J70" i="8"/>
  <c r="H73" i="8"/>
  <c r="J74" i="8"/>
  <c r="H77" i="8"/>
  <c r="J78" i="8"/>
  <c r="H81" i="8"/>
  <c r="J82" i="8"/>
  <c r="H85" i="8"/>
  <c r="J86" i="8"/>
  <c r="H89" i="8"/>
  <c r="J90" i="8"/>
  <c r="H93" i="8"/>
  <c r="J94" i="8"/>
  <c r="H97" i="8"/>
  <c r="J98" i="8"/>
  <c r="H101" i="8"/>
  <c r="J102" i="8"/>
  <c r="H105" i="8"/>
  <c r="J106" i="8"/>
  <c r="H109" i="8"/>
  <c r="J110" i="8"/>
  <c r="H113" i="8"/>
  <c r="J114" i="8"/>
  <c r="H117" i="8"/>
  <c r="J118" i="8"/>
  <c r="H121" i="8"/>
  <c r="J122" i="8"/>
  <c r="H125" i="8"/>
  <c r="J126" i="8"/>
  <c r="H129" i="8"/>
  <c r="I130" i="8"/>
  <c r="G131" i="8"/>
  <c r="E131" i="8" s="1"/>
  <c r="O131" i="8" s="1"/>
  <c r="K131" i="8"/>
  <c r="I132" i="8"/>
  <c r="G133" i="8"/>
  <c r="E133" i="8" s="1"/>
  <c r="O133" i="8" s="1"/>
  <c r="K133" i="8"/>
  <c r="I134" i="8"/>
  <c r="G135" i="8"/>
  <c r="E135" i="8" s="1"/>
  <c r="O135" i="8" s="1"/>
  <c r="K135" i="8"/>
  <c r="I136" i="8"/>
  <c r="G137" i="8"/>
  <c r="E137" i="8" s="1"/>
  <c r="O137" i="8" s="1"/>
  <c r="K137" i="8"/>
  <c r="I138" i="8"/>
  <c r="G139" i="8"/>
  <c r="E139" i="8" s="1"/>
  <c r="O139" i="8" s="1"/>
  <c r="K139" i="8"/>
  <c r="I140" i="8"/>
  <c r="G141" i="8"/>
  <c r="E141" i="8" s="1"/>
  <c r="O141" i="8" s="1"/>
  <c r="K141" i="8"/>
  <c r="I142" i="8"/>
  <c r="G143" i="8"/>
  <c r="E143" i="8" s="1"/>
  <c r="O143" i="8" s="1"/>
  <c r="K143" i="8"/>
  <c r="I144" i="8"/>
  <c r="G145" i="8"/>
  <c r="E145" i="8" s="1"/>
  <c r="O145" i="8" s="1"/>
  <c r="K145" i="8"/>
  <c r="I146" i="8"/>
  <c r="G147" i="8"/>
  <c r="E147" i="8" s="1"/>
  <c r="O147" i="8" s="1"/>
  <c r="K147" i="8"/>
  <c r="I148" i="8"/>
  <c r="G149" i="8"/>
  <c r="E149" i="8" s="1"/>
  <c r="O149" i="8" s="1"/>
  <c r="K149" i="8"/>
  <c r="I150" i="8"/>
  <c r="G151" i="8"/>
  <c r="E151" i="8" s="1"/>
  <c r="O151" i="8" s="1"/>
  <c r="K151" i="8"/>
  <c r="I152" i="8"/>
  <c r="G153" i="8"/>
  <c r="E153" i="8" s="1"/>
  <c r="O153" i="8" s="1"/>
  <c r="K153" i="8"/>
  <c r="I154" i="8"/>
  <c r="G155" i="8"/>
  <c r="E155" i="8" s="1"/>
  <c r="O155" i="8" s="1"/>
  <c r="K155" i="8"/>
  <c r="I156" i="8"/>
  <c r="G157" i="8"/>
  <c r="E157" i="8" s="1"/>
  <c r="O157" i="8" s="1"/>
  <c r="K157" i="8"/>
  <c r="I158" i="8"/>
  <c r="G159" i="8"/>
  <c r="E159" i="8" s="1"/>
  <c r="O159" i="8" s="1"/>
  <c r="K159" i="8"/>
  <c r="I160" i="8"/>
  <c r="G161" i="8"/>
  <c r="E161" i="8" s="1"/>
  <c r="O161" i="8" s="1"/>
  <c r="K161" i="8"/>
  <c r="I162" i="8"/>
  <c r="G163" i="8"/>
  <c r="E163" i="8" s="1"/>
  <c r="O163" i="8" s="1"/>
  <c r="K163" i="8"/>
  <c r="I164" i="8"/>
  <c r="G165" i="8"/>
  <c r="E165" i="8" s="1"/>
  <c r="O165" i="8" s="1"/>
  <c r="K165" i="8"/>
  <c r="I166" i="8"/>
  <c r="G167" i="8"/>
  <c r="E167" i="8" s="1"/>
  <c r="O167" i="8" s="1"/>
  <c r="K167" i="8"/>
  <c r="I168" i="8"/>
  <c r="G169" i="8"/>
  <c r="E169" i="8" s="1"/>
  <c r="O169" i="8" s="1"/>
  <c r="K169" i="8"/>
  <c r="I170" i="8"/>
  <c r="G171" i="8"/>
  <c r="E171" i="8" s="1"/>
  <c r="O171" i="8" s="1"/>
  <c r="K171" i="8"/>
  <c r="I172" i="8"/>
  <c r="G173" i="8"/>
  <c r="E173" i="8" s="1"/>
  <c r="O173" i="8" s="1"/>
  <c r="K173" i="8"/>
  <c r="I174" i="8"/>
  <c r="G175" i="8"/>
  <c r="E175" i="8" s="1"/>
  <c r="O175" i="8" s="1"/>
  <c r="K175" i="8"/>
  <c r="I176" i="8"/>
  <c r="G177" i="8"/>
  <c r="E177" i="8" s="1"/>
  <c r="O177" i="8" s="1"/>
  <c r="K177" i="8"/>
  <c r="I178" i="8"/>
  <c r="G179" i="8"/>
  <c r="E179" i="8" s="1"/>
  <c r="O179" i="8" s="1"/>
  <c r="K179" i="8"/>
  <c r="I180" i="8"/>
  <c r="G181" i="8"/>
  <c r="E181" i="8" s="1"/>
  <c r="O181" i="8" s="1"/>
  <c r="K181" i="8"/>
  <c r="I182" i="8"/>
  <c r="G183" i="8"/>
  <c r="E183" i="8" s="1"/>
  <c r="O183" i="8" s="1"/>
  <c r="K183" i="8"/>
  <c r="I184" i="8"/>
  <c r="G185" i="8"/>
  <c r="E185" i="8" s="1"/>
  <c r="O185" i="8" s="1"/>
  <c r="K185" i="8"/>
  <c r="I186" i="8"/>
  <c r="G187" i="8"/>
  <c r="E187" i="8" s="1"/>
  <c r="O187" i="8" s="1"/>
  <c r="K187" i="8"/>
  <c r="I188" i="8"/>
  <c r="G189" i="8"/>
  <c r="E189" i="8" s="1"/>
  <c r="O189" i="8" s="1"/>
  <c r="K189" i="8"/>
  <c r="I190" i="8"/>
  <c r="G191" i="8"/>
  <c r="E191" i="8" s="1"/>
  <c r="O191" i="8" s="1"/>
  <c r="K191" i="8"/>
  <c r="I192" i="8"/>
  <c r="G193" i="8"/>
  <c r="E193" i="8" s="1"/>
  <c r="O193" i="8" s="1"/>
  <c r="K193" i="8"/>
  <c r="I194" i="8"/>
  <c r="G195" i="8"/>
  <c r="E195" i="8" s="1"/>
  <c r="O195" i="8" s="1"/>
  <c r="K195" i="8"/>
  <c r="I196" i="8"/>
  <c r="G197" i="8"/>
  <c r="E197" i="8" s="1"/>
  <c r="O197" i="8" s="1"/>
  <c r="K197" i="8"/>
  <c r="I198" i="8"/>
  <c r="G199" i="8"/>
  <c r="E199" i="8" s="1"/>
  <c r="O199" i="8" s="1"/>
  <c r="K199" i="8"/>
  <c r="I200" i="8"/>
  <c r="G201" i="8"/>
  <c r="E201" i="8" s="1"/>
  <c r="O201" i="8" s="1"/>
  <c r="K201" i="8"/>
  <c r="I202" i="8"/>
  <c r="G203" i="8"/>
  <c r="E203" i="8" s="1"/>
  <c r="O203" i="8" s="1"/>
  <c r="K203" i="8"/>
  <c r="I204" i="8"/>
  <c r="G205" i="8"/>
  <c r="E205" i="8" s="1"/>
  <c r="O205" i="8" s="1"/>
  <c r="K205" i="8"/>
  <c r="I206" i="8"/>
  <c r="G207" i="8"/>
  <c r="E207" i="8" s="1"/>
  <c r="O207" i="8" s="1"/>
  <c r="K207" i="8"/>
  <c r="I208" i="8"/>
  <c r="G209" i="8"/>
  <c r="E209" i="8" s="1"/>
  <c r="O209" i="8" s="1"/>
  <c r="K209" i="8"/>
  <c r="I210" i="8"/>
  <c r="G211" i="8"/>
  <c r="E211" i="8" s="1"/>
  <c r="O211" i="8" s="1"/>
  <c r="K211" i="8"/>
  <c r="I212" i="8"/>
  <c r="G213" i="8"/>
  <c r="E213" i="8" s="1"/>
  <c r="O213" i="8" s="1"/>
  <c r="K213" i="8"/>
  <c r="I214" i="8"/>
  <c r="G215" i="8"/>
  <c r="E215" i="8" s="1"/>
  <c r="O215" i="8" s="1"/>
  <c r="K215" i="8"/>
  <c r="I216" i="8"/>
  <c r="G217" i="8"/>
  <c r="E217" i="8" s="1"/>
  <c r="O217" i="8" s="1"/>
  <c r="K217" i="8"/>
  <c r="I218" i="8"/>
  <c r="G219" i="8"/>
  <c r="E219" i="8" s="1"/>
  <c r="O219" i="8" s="1"/>
  <c r="K219" i="8"/>
  <c r="I220" i="8"/>
  <c r="G221" i="8"/>
  <c r="E221" i="8" s="1"/>
  <c r="O221" i="8" s="1"/>
  <c r="K221" i="8"/>
  <c r="I222" i="8"/>
  <c r="G223" i="8"/>
  <c r="E223" i="8" s="1"/>
  <c r="O223" i="8" s="1"/>
  <c r="K223" i="8"/>
  <c r="I224" i="8"/>
  <c r="G225" i="8"/>
  <c r="E225" i="8" s="1"/>
  <c r="O225" i="8" s="1"/>
  <c r="K225" i="8"/>
  <c r="I226" i="8"/>
  <c r="G227" i="8"/>
  <c r="E227" i="8" s="1"/>
  <c r="O227" i="8" s="1"/>
  <c r="K227" i="8"/>
  <c r="I228" i="8"/>
  <c r="G229" i="8"/>
  <c r="E229" i="8" s="1"/>
  <c r="O229" i="8" s="1"/>
  <c r="K229" i="8"/>
  <c r="I230" i="8"/>
  <c r="G231" i="8"/>
  <c r="E231" i="8" s="1"/>
  <c r="O231" i="8" s="1"/>
  <c r="K231" i="8"/>
  <c r="I232" i="8"/>
  <c r="G233" i="8"/>
  <c r="E233" i="8" s="1"/>
  <c r="O233" i="8" s="1"/>
  <c r="K233" i="8"/>
  <c r="I234" i="8"/>
  <c r="G235" i="8"/>
  <c r="E235" i="8" s="1"/>
  <c r="O235" i="8" s="1"/>
  <c r="K235" i="8"/>
  <c r="I236" i="8"/>
  <c r="G237" i="8"/>
  <c r="E237" i="8" s="1"/>
  <c r="O237" i="8" s="1"/>
  <c r="K237" i="8"/>
  <c r="I238" i="8"/>
  <c r="G239" i="8"/>
  <c r="E239" i="8" s="1"/>
  <c r="O239" i="8" s="1"/>
  <c r="K239" i="8"/>
  <c r="I240" i="8"/>
  <c r="G241" i="8"/>
  <c r="E241" i="8" s="1"/>
  <c r="O241" i="8" s="1"/>
  <c r="K241" i="8"/>
  <c r="I242" i="8"/>
  <c r="G243" i="8"/>
  <c r="E243" i="8" s="1"/>
  <c r="O243" i="8" s="1"/>
  <c r="K243" i="8"/>
  <c r="I244" i="8"/>
  <c r="G245" i="8"/>
  <c r="E245" i="8" s="1"/>
  <c r="O245" i="8" s="1"/>
  <c r="K245" i="8"/>
  <c r="I246" i="8"/>
  <c r="G247" i="8"/>
  <c r="E247" i="8" s="1"/>
  <c r="O247" i="8" s="1"/>
  <c r="K247" i="8"/>
  <c r="I248" i="8"/>
  <c r="G249" i="8"/>
  <c r="E249" i="8" s="1"/>
  <c r="O249" i="8" s="1"/>
  <c r="K249" i="8"/>
  <c r="I250" i="8"/>
  <c r="G251" i="8"/>
  <c r="E251" i="8" s="1"/>
  <c r="O251" i="8" s="1"/>
  <c r="K251" i="8"/>
  <c r="I252" i="8"/>
  <c r="G253" i="8"/>
  <c r="E253" i="8" s="1"/>
  <c r="O253" i="8" s="1"/>
  <c r="K253" i="8"/>
  <c r="I254" i="8"/>
  <c r="J255" i="8"/>
  <c r="H256" i="8"/>
  <c r="J257" i="8"/>
  <c r="H258" i="8"/>
  <c r="J259" i="8"/>
  <c r="H260" i="8"/>
  <c r="J261" i="8"/>
  <c r="H262" i="8"/>
  <c r="J263" i="8"/>
  <c r="H264" i="8"/>
  <c r="J265" i="8"/>
  <c r="H266" i="8"/>
  <c r="J267" i="8"/>
  <c r="H268" i="8"/>
  <c r="J269" i="8"/>
  <c r="H270" i="8"/>
  <c r="J271" i="8"/>
  <c r="H272" i="8"/>
  <c r="J273" i="8"/>
  <c r="H274" i="8"/>
  <c r="J275" i="8"/>
  <c r="H276" i="8"/>
  <c r="J277" i="8"/>
  <c r="H278" i="8"/>
  <c r="J279" i="8"/>
  <c r="H280" i="8"/>
  <c r="J281" i="8"/>
  <c r="H282" i="8"/>
  <c r="J283" i="8"/>
  <c r="H284" i="8"/>
  <c r="J285" i="8"/>
  <c r="H286" i="8"/>
  <c r="J287" i="8"/>
  <c r="H288" i="8"/>
  <c r="J289" i="8"/>
  <c r="H290" i="8"/>
  <c r="J291" i="8"/>
  <c r="H292" i="8"/>
  <c r="J293" i="8"/>
  <c r="H294" i="8"/>
  <c r="J295" i="8"/>
  <c r="H296" i="8"/>
  <c r="J297" i="8"/>
  <c r="H298" i="8"/>
  <c r="I299" i="8"/>
  <c r="K299" i="8"/>
  <c r="G300" i="8"/>
  <c r="E300" i="8" s="1"/>
  <c r="O300" i="8" s="1"/>
  <c r="I300" i="8"/>
  <c r="K300" i="8"/>
  <c r="G301" i="8"/>
  <c r="E301" i="8" s="1"/>
  <c r="O301" i="8" s="1"/>
  <c r="I301" i="8"/>
  <c r="K301" i="8"/>
  <c r="G302" i="8"/>
  <c r="E302" i="8" s="1"/>
  <c r="O302" i="8" s="1"/>
  <c r="I302" i="8"/>
  <c r="K302" i="8"/>
  <c r="G303" i="8"/>
  <c r="E303" i="8" s="1"/>
  <c r="O303" i="8" s="1"/>
  <c r="I303" i="8"/>
  <c r="K303" i="8"/>
  <c r="G304" i="8"/>
  <c r="E304" i="8" s="1"/>
  <c r="O304" i="8" s="1"/>
  <c r="I304" i="8"/>
  <c r="K304" i="8"/>
  <c r="G305" i="8"/>
  <c r="E305" i="8" s="1"/>
  <c r="O305" i="8" s="1"/>
  <c r="I305" i="8"/>
  <c r="K305" i="8"/>
  <c r="G306" i="8"/>
  <c r="E306" i="8" s="1"/>
  <c r="O306" i="8" s="1"/>
  <c r="I306" i="8"/>
  <c r="K306" i="8"/>
  <c r="G307" i="8"/>
  <c r="E307" i="8" s="1"/>
  <c r="O307" i="8" s="1"/>
  <c r="I307" i="8"/>
  <c r="K307" i="8"/>
  <c r="G308" i="8"/>
  <c r="E308" i="8" s="1"/>
  <c r="O308" i="8" s="1"/>
  <c r="I308" i="8"/>
  <c r="K308" i="8"/>
  <c r="G309" i="8"/>
  <c r="E309" i="8" s="1"/>
  <c r="O309" i="8" s="1"/>
  <c r="I309" i="8"/>
  <c r="K309" i="8"/>
  <c r="G310" i="8"/>
  <c r="E310" i="8" s="1"/>
  <c r="O310" i="8" s="1"/>
  <c r="I310" i="8"/>
  <c r="K310" i="8"/>
  <c r="G311" i="8"/>
  <c r="E311" i="8" s="1"/>
  <c r="O311" i="8" s="1"/>
  <c r="I311" i="8"/>
  <c r="K311" i="8"/>
  <c r="G312" i="8"/>
  <c r="E312" i="8" s="1"/>
  <c r="O312" i="8" s="1"/>
  <c r="I312" i="8"/>
  <c r="K312" i="8"/>
  <c r="G313" i="8"/>
  <c r="E313" i="8" s="1"/>
  <c r="O313" i="8" s="1"/>
  <c r="I313" i="8"/>
  <c r="K313" i="8"/>
  <c r="G314" i="8"/>
  <c r="E314" i="8" s="1"/>
  <c r="O314" i="8" s="1"/>
  <c r="I314" i="8"/>
  <c r="K314" i="8"/>
  <c r="G315" i="8"/>
  <c r="E315" i="8" s="1"/>
  <c r="O315" i="8" s="1"/>
  <c r="I315" i="8"/>
  <c r="K315" i="8"/>
  <c r="G316" i="8"/>
  <c r="E316" i="8" s="1"/>
  <c r="O316" i="8" s="1"/>
  <c r="I316" i="8"/>
  <c r="K316" i="8"/>
  <c r="G317" i="8"/>
  <c r="E317" i="8" s="1"/>
  <c r="O317" i="8" s="1"/>
  <c r="I317" i="8"/>
  <c r="K317" i="8"/>
  <c r="G318" i="8"/>
  <c r="E318" i="8" s="1"/>
  <c r="O318" i="8" s="1"/>
  <c r="I318" i="8"/>
  <c r="K318" i="8"/>
  <c r="G319" i="8"/>
  <c r="E319" i="8" s="1"/>
  <c r="O319" i="8" s="1"/>
  <c r="I319" i="8"/>
  <c r="K319" i="8"/>
  <c r="G320" i="8"/>
  <c r="E320" i="8" s="1"/>
  <c r="O320" i="8" s="1"/>
  <c r="I320" i="8"/>
  <c r="K320" i="8"/>
  <c r="H321" i="8"/>
  <c r="J321" i="8"/>
  <c r="H322" i="8"/>
  <c r="J322" i="8"/>
  <c r="H323" i="8"/>
  <c r="J323" i="8"/>
  <c r="H324" i="8"/>
  <c r="J324" i="8"/>
  <c r="H325" i="8"/>
  <c r="J325" i="8"/>
  <c r="H326" i="8"/>
  <c r="J326" i="8"/>
  <c r="H327" i="8"/>
  <c r="J327" i="8"/>
  <c r="H328" i="8"/>
  <c r="J328" i="8"/>
  <c r="H329" i="8"/>
  <c r="J329" i="8"/>
  <c r="H330" i="8"/>
  <c r="J330" i="8"/>
  <c r="H331" i="8"/>
  <c r="J331" i="8"/>
  <c r="H332" i="8"/>
  <c r="J332" i="8"/>
  <c r="H333" i="8"/>
  <c r="J333" i="8"/>
  <c r="H334" i="8"/>
  <c r="J334" i="8"/>
  <c r="H335" i="8"/>
  <c r="J335" i="8"/>
  <c r="H336" i="8"/>
  <c r="J336" i="8"/>
  <c r="H337" i="8"/>
  <c r="J337" i="8"/>
  <c r="H338" i="8"/>
  <c r="J338" i="8"/>
  <c r="H339" i="8"/>
  <c r="J339" i="8"/>
  <c r="H340" i="8"/>
  <c r="J340" i="8"/>
  <c r="H341" i="8"/>
  <c r="J341" i="8"/>
  <c r="H342" i="8"/>
  <c r="J342" i="8"/>
  <c r="H343" i="8"/>
  <c r="J343" i="8"/>
  <c r="H344" i="8"/>
  <c r="J344" i="8"/>
  <c r="H345" i="8"/>
  <c r="J345" i="8"/>
  <c r="H346" i="8"/>
  <c r="J346" i="8"/>
  <c r="H347" i="8"/>
  <c r="J347" i="8"/>
  <c r="H348" i="8"/>
  <c r="J348" i="8"/>
  <c r="H349" i="8"/>
  <c r="J349" i="8"/>
  <c r="H350" i="8"/>
  <c r="J350" i="8"/>
  <c r="H351" i="8"/>
  <c r="J351" i="8"/>
  <c r="H352" i="8"/>
  <c r="J352" i="8"/>
  <c r="H353" i="8"/>
  <c r="J353" i="8"/>
  <c r="H354" i="8"/>
  <c r="J354" i="8"/>
  <c r="H355" i="8"/>
  <c r="J355" i="8"/>
  <c r="H356" i="8"/>
  <c r="J356" i="8"/>
  <c r="H357" i="8"/>
  <c r="J357" i="8"/>
  <c r="H358" i="8"/>
  <c r="J358" i="8"/>
  <c r="H359" i="8"/>
  <c r="J359" i="8"/>
  <c r="H360" i="8"/>
  <c r="J360" i="8"/>
  <c r="H361" i="8"/>
  <c r="J361" i="8"/>
  <c r="H362" i="8"/>
  <c r="J362" i="8"/>
  <c r="H363" i="8"/>
  <c r="J363" i="8"/>
  <c r="H364" i="8"/>
  <c r="J364" i="8"/>
  <c r="H365" i="8"/>
  <c r="J365" i="8"/>
  <c r="H366" i="8"/>
  <c r="J366" i="8"/>
  <c r="H367" i="8"/>
  <c r="J367" i="8"/>
  <c r="H368" i="8"/>
  <c r="J368" i="8"/>
  <c r="H369" i="8"/>
  <c r="J369" i="8"/>
  <c r="H370" i="8"/>
  <c r="J370" i="8"/>
  <c r="H371" i="8"/>
  <c r="J371" i="8"/>
  <c r="H372" i="8"/>
  <c r="J372" i="8"/>
  <c r="H373" i="8"/>
  <c r="J373" i="8"/>
  <c r="H374" i="8"/>
  <c r="J374" i="8"/>
  <c r="H375" i="8"/>
  <c r="J375" i="8"/>
  <c r="H376" i="8"/>
  <c r="J376" i="8"/>
  <c r="H377" i="8"/>
  <c r="J377" i="8"/>
  <c r="H378" i="8"/>
  <c r="J378" i="8"/>
  <c r="H379" i="8"/>
  <c r="J379" i="8"/>
  <c r="H380" i="8"/>
  <c r="J380" i="8"/>
  <c r="H381" i="8"/>
  <c r="J381" i="8"/>
  <c r="H382" i="8"/>
  <c r="J382" i="8"/>
  <c r="H383" i="8"/>
  <c r="J383" i="8"/>
  <c r="H384" i="8"/>
  <c r="J384" i="8"/>
  <c r="H385" i="8"/>
  <c r="J385" i="8"/>
  <c r="H386" i="8"/>
  <c r="J386" i="8"/>
  <c r="H387" i="8"/>
  <c r="J387" i="8"/>
  <c r="H388" i="8"/>
  <c r="J388" i="8"/>
  <c r="H389" i="8"/>
  <c r="J389" i="8"/>
  <c r="H390" i="8"/>
  <c r="J390" i="8"/>
  <c r="H391" i="8"/>
  <c r="J391" i="8"/>
  <c r="H392" i="8"/>
  <c r="J392" i="8"/>
  <c r="H393" i="8"/>
  <c r="J393" i="8"/>
  <c r="H394" i="8"/>
  <c r="J394" i="8"/>
  <c r="H395" i="8"/>
  <c r="J395" i="8"/>
  <c r="H396" i="8"/>
  <c r="J396" i="8"/>
  <c r="H397" i="8"/>
  <c r="J397" i="8"/>
  <c r="H398" i="8"/>
  <c r="J398" i="8"/>
  <c r="H399" i="8"/>
  <c r="J399" i="8"/>
  <c r="H400" i="8"/>
  <c r="J400" i="8"/>
  <c r="H401" i="8"/>
  <c r="J401" i="8"/>
  <c r="H402" i="8"/>
  <c r="J402" i="8"/>
  <c r="H403" i="8"/>
  <c r="J403" i="8"/>
  <c r="H404" i="8"/>
  <c r="J404" i="8"/>
  <c r="H405" i="8"/>
  <c r="J405" i="8"/>
  <c r="H406" i="8"/>
  <c r="J406" i="8"/>
  <c r="H407" i="8"/>
  <c r="J407" i="8"/>
  <c r="H408" i="8"/>
  <c r="J408" i="8"/>
  <c r="H409" i="8"/>
  <c r="J409" i="8"/>
  <c r="H410" i="8"/>
  <c r="J410" i="8"/>
  <c r="H411" i="8"/>
  <c r="J411" i="8"/>
  <c r="H412" i="8"/>
  <c r="J412" i="8"/>
  <c r="H413" i="8"/>
  <c r="J413" i="8"/>
  <c r="H414" i="8"/>
  <c r="J414" i="8"/>
  <c r="H415" i="8"/>
  <c r="J415" i="8"/>
  <c r="H416" i="8"/>
  <c r="J416" i="8"/>
  <c r="H417" i="8"/>
  <c r="J417" i="8"/>
  <c r="H418" i="8"/>
  <c r="J418" i="8"/>
  <c r="H419" i="8"/>
  <c r="J419" i="8"/>
  <c r="H420" i="8"/>
  <c r="J420" i="8"/>
  <c r="H421" i="8"/>
  <c r="J421" i="8"/>
  <c r="H422" i="8"/>
  <c r="J422" i="8"/>
  <c r="H423" i="8"/>
  <c r="J423" i="8"/>
  <c r="H424" i="8"/>
  <c r="J424" i="8"/>
  <c r="H425" i="8"/>
  <c r="J425" i="8"/>
  <c r="H426" i="8"/>
  <c r="J426" i="8"/>
  <c r="H427" i="8"/>
  <c r="J427" i="8"/>
  <c r="H428" i="8"/>
  <c r="J428" i="8"/>
  <c r="H429" i="8"/>
  <c r="J429" i="8"/>
  <c r="H430" i="8"/>
  <c r="J430" i="8"/>
  <c r="H431" i="8"/>
  <c r="J431" i="8"/>
  <c r="H432" i="8"/>
  <c r="J432" i="8"/>
  <c r="H433" i="8"/>
  <c r="J433" i="8"/>
  <c r="H434" i="8"/>
  <c r="J434" i="8"/>
  <c r="H435" i="8"/>
  <c r="J435" i="8"/>
  <c r="H436" i="8"/>
  <c r="J436" i="8"/>
  <c r="H437" i="8"/>
  <c r="J437" i="8"/>
  <c r="H438" i="8"/>
  <c r="J438" i="8"/>
  <c r="H439" i="8"/>
  <c r="J439" i="8"/>
  <c r="H440" i="8"/>
  <c r="J440" i="8"/>
  <c r="H441" i="8"/>
  <c r="J441" i="8"/>
  <c r="H442" i="8"/>
  <c r="J442" i="8"/>
  <c r="H443" i="8"/>
  <c r="J443" i="8"/>
  <c r="H444" i="8"/>
  <c r="J444" i="8"/>
  <c r="H445" i="8"/>
  <c r="J445" i="8"/>
  <c r="G446" i="8"/>
  <c r="E446" i="8" s="1"/>
  <c r="O446" i="8" s="1"/>
  <c r="I446" i="8"/>
  <c r="K446" i="8"/>
  <c r="H447" i="8"/>
  <c r="J447" i="8"/>
  <c r="G448" i="8"/>
  <c r="E448" i="8" s="1"/>
  <c r="O448" i="8" s="1"/>
  <c r="I448" i="8"/>
  <c r="K448" i="8"/>
  <c r="H449" i="8"/>
  <c r="J449" i="8"/>
  <c r="G450" i="8"/>
  <c r="E450" i="8" s="1"/>
  <c r="O450" i="8" s="1"/>
  <c r="I450" i="8"/>
  <c r="K450" i="8"/>
  <c r="H451" i="8"/>
  <c r="J451" i="8"/>
  <c r="G452" i="8"/>
  <c r="E452" i="8" s="1"/>
  <c r="O452" i="8" s="1"/>
  <c r="I452" i="8"/>
  <c r="K452" i="8"/>
  <c r="H453" i="8"/>
  <c r="J453" i="8"/>
  <c r="G454" i="8"/>
  <c r="E454" i="8" s="1"/>
  <c r="O454" i="8" s="1"/>
  <c r="I454" i="8"/>
  <c r="K454" i="8"/>
  <c r="H455" i="8"/>
  <c r="J455" i="8"/>
  <c r="G456" i="8"/>
  <c r="E456" i="8" s="1"/>
  <c r="O456" i="8" s="1"/>
  <c r="I456" i="8"/>
  <c r="K456" i="8"/>
  <c r="H457" i="8"/>
  <c r="J457" i="8"/>
  <c r="G458" i="8"/>
  <c r="E458" i="8" s="1"/>
  <c r="O458" i="8" s="1"/>
  <c r="I458" i="8"/>
  <c r="K458" i="8"/>
  <c r="H459" i="8"/>
  <c r="J459" i="8"/>
  <c r="G460" i="8"/>
  <c r="E460" i="8" s="1"/>
  <c r="O460" i="8" s="1"/>
  <c r="I460" i="8"/>
  <c r="K460" i="8"/>
  <c r="G4" i="8"/>
  <c r="E4" i="8" s="1"/>
  <c r="O4" i="8" s="1"/>
  <c r="I9" i="8"/>
  <c r="I17" i="8"/>
  <c r="K22" i="8"/>
  <c r="H26" i="8"/>
  <c r="J31" i="8"/>
  <c r="J33" i="8"/>
  <c r="H38" i="8"/>
  <c r="J41" i="8"/>
  <c r="H46" i="8"/>
  <c r="J49" i="8"/>
  <c r="J54" i="8"/>
  <c r="H55" i="8"/>
  <c r="J58" i="8"/>
  <c r="H59" i="8"/>
  <c r="J62" i="8"/>
  <c r="H63" i="8"/>
  <c r="J64" i="8"/>
  <c r="H67" i="8"/>
  <c r="J68" i="8"/>
  <c r="H71" i="8"/>
  <c r="J72" i="8"/>
  <c r="H75" i="8"/>
  <c r="J76" i="8"/>
  <c r="H79" i="8"/>
  <c r="J80" i="8"/>
  <c r="H83" i="8"/>
  <c r="J84" i="8"/>
  <c r="H87" i="8"/>
  <c r="J88" i="8"/>
  <c r="H91" i="8"/>
  <c r="J92" i="8"/>
  <c r="H95" i="8"/>
  <c r="J96" i="8"/>
  <c r="H99" i="8"/>
  <c r="J100" i="8"/>
  <c r="H103" i="8"/>
  <c r="J104" i="8"/>
  <c r="H107" i="8"/>
  <c r="J108" i="8"/>
  <c r="H111" i="8"/>
  <c r="J112" i="8"/>
  <c r="H115" i="8"/>
  <c r="J116" i="8"/>
  <c r="H119" i="8"/>
  <c r="J120" i="8"/>
  <c r="H123" i="8"/>
  <c r="J124" i="8"/>
  <c r="H127" i="8"/>
  <c r="J128" i="8"/>
  <c r="K130" i="8"/>
  <c r="I131" i="8"/>
  <c r="G132" i="8"/>
  <c r="E132" i="8" s="1"/>
  <c r="O132" i="8" s="1"/>
  <c r="K132" i="8"/>
  <c r="I133" i="8"/>
  <c r="G134" i="8"/>
  <c r="E134" i="8" s="1"/>
  <c r="O134" i="8" s="1"/>
  <c r="K134" i="8"/>
  <c r="I135" i="8"/>
  <c r="G136" i="8"/>
  <c r="E136" i="8" s="1"/>
  <c r="O136" i="8" s="1"/>
  <c r="K136" i="8"/>
  <c r="I137" i="8"/>
  <c r="G138" i="8"/>
  <c r="E138" i="8" s="1"/>
  <c r="O138" i="8" s="1"/>
  <c r="K138" i="8"/>
  <c r="I139" i="8"/>
  <c r="G140" i="8"/>
  <c r="E140" i="8" s="1"/>
  <c r="O140" i="8" s="1"/>
  <c r="K140" i="8"/>
  <c r="I141" i="8"/>
  <c r="G142" i="8"/>
  <c r="E142" i="8" s="1"/>
  <c r="O142" i="8" s="1"/>
  <c r="K142" i="8"/>
  <c r="I143" i="8"/>
  <c r="G144" i="8"/>
  <c r="E144" i="8" s="1"/>
  <c r="O144" i="8" s="1"/>
  <c r="K144" i="8"/>
  <c r="I145" i="8"/>
  <c r="G146" i="8"/>
  <c r="E146" i="8" s="1"/>
  <c r="O146" i="8" s="1"/>
  <c r="K146" i="8"/>
  <c r="I147" i="8"/>
  <c r="G148" i="8"/>
  <c r="E148" i="8" s="1"/>
  <c r="O148" i="8" s="1"/>
  <c r="K148" i="8"/>
  <c r="I149" i="8"/>
  <c r="G150" i="8"/>
  <c r="E150" i="8" s="1"/>
  <c r="O150" i="8" s="1"/>
  <c r="K150" i="8"/>
  <c r="I151" i="8"/>
  <c r="G152" i="8"/>
  <c r="E152" i="8" s="1"/>
  <c r="O152" i="8" s="1"/>
  <c r="K152" i="8"/>
  <c r="I153" i="8"/>
  <c r="G154" i="8"/>
  <c r="E154" i="8" s="1"/>
  <c r="O154" i="8" s="1"/>
  <c r="K154" i="8"/>
  <c r="I155" i="8"/>
  <c r="G156" i="8"/>
  <c r="E156" i="8" s="1"/>
  <c r="O156" i="8" s="1"/>
  <c r="K156" i="8"/>
  <c r="I157" i="8"/>
  <c r="G158" i="8"/>
  <c r="E158" i="8" s="1"/>
  <c r="O158" i="8" s="1"/>
  <c r="K158" i="8"/>
  <c r="I159" i="8"/>
  <c r="G160" i="8"/>
  <c r="E160" i="8" s="1"/>
  <c r="O160" i="8" s="1"/>
  <c r="K160" i="8"/>
  <c r="I161" i="8"/>
  <c r="G162" i="8"/>
  <c r="E162" i="8" s="1"/>
  <c r="O162" i="8" s="1"/>
  <c r="K162" i="8"/>
  <c r="I163" i="8"/>
  <c r="G164" i="8"/>
  <c r="E164" i="8" s="1"/>
  <c r="O164" i="8" s="1"/>
  <c r="K164" i="8"/>
  <c r="I165" i="8"/>
  <c r="G166" i="8"/>
  <c r="E166" i="8" s="1"/>
  <c r="O166" i="8" s="1"/>
  <c r="K166" i="8"/>
  <c r="I167" i="8"/>
  <c r="G168" i="8"/>
  <c r="E168" i="8" s="1"/>
  <c r="O168" i="8" s="1"/>
  <c r="K168" i="8"/>
  <c r="I169" i="8"/>
  <c r="G170" i="8"/>
  <c r="E170" i="8" s="1"/>
  <c r="O170" i="8" s="1"/>
  <c r="K170" i="8"/>
  <c r="I171" i="8"/>
  <c r="G172" i="8"/>
  <c r="E172" i="8" s="1"/>
  <c r="O172" i="8" s="1"/>
  <c r="K172" i="8"/>
  <c r="I173" i="8"/>
  <c r="G174" i="8"/>
  <c r="E174" i="8" s="1"/>
  <c r="O174" i="8" s="1"/>
  <c r="K174" i="8"/>
  <c r="I175" i="8"/>
  <c r="G176" i="8"/>
  <c r="E176" i="8" s="1"/>
  <c r="O176" i="8" s="1"/>
  <c r="K176" i="8"/>
  <c r="I177" i="8"/>
  <c r="G178" i="8"/>
  <c r="E178" i="8" s="1"/>
  <c r="O178" i="8" s="1"/>
  <c r="K178" i="8"/>
  <c r="I179" i="8"/>
  <c r="G180" i="8"/>
  <c r="E180" i="8" s="1"/>
  <c r="O180" i="8" s="1"/>
  <c r="K180" i="8"/>
  <c r="I181" i="8"/>
  <c r="G182" i="8"/>
  <c r="E182" i="8" s="1"/>
  <c r="O182" i="8" s="1"/>
  <c r="K182" i="8"/>
  <c r="I183" i="8"/>
  <c r="G184" i="8"/>
  <c r="E184" i="8" s="1"/>
  <c r="O184" i="8" s="1"/>
  <c r="K184" i="8"/>
  <c r="I185" i="8"/>
  <c r="K186" i="8"/>
  <c r="I187" i="8"/>
  <c r="G188" i="8"/>
  <c r="E188" i="8" s="1"/>
  <c r="O188" i="8" s="1"/>
  <c r="K188" i="8"/>
  <c r="I189" i="8"/>
  <c r="G190" i="8"/>
  <c r="E190" i="8" s="1"/>
  <c r="O190" i="8" s="1"/>
  <c r="K190" i="8"/>
  <c r="I191" i="8"/>
  <c r="G194" i="8"/>
  <c r="E194" i="8" s="1"/>
  <c r="O194" i="8" s="1"/>
  <c r="K194" i="8"/>
  <c r="I195" i="8"/>
  <c r="G196" i="8"/>
  <c r="E196" i="8" s="1"/>
  <c r="O196" i="8" s="1"/>
  <c r="K196" i="8"/>
  <c r="I197" i="8"/>
  <c r="G200" i="8"/>
  <c r="E200" i="8" s="1"/>
  <c r="O200" i="8" s="1"/>
  <c r="K200" i="8"/>
  <c r="I201" i="8"/>
  <c r="G204" i="8"/>
  <c r="E204" i="8" s="1"/>
  <c r="O204" i="8" s="1"/>
  <c r="K204" i="8"/>
  <c r="I205" i="8"/>
  <c r="G208" i="8"/>
  <c r="E208" i="8" s="1"/>
  <c r="O208" i="8" s="1"/>
  <c r="K208" i="8"/>
  <c r="I209" i="8"/>
  <c r="G210" i="8"/>
  <c r="E210" i="8" s="1"/>
  <c r="O210" i="8" s="1"/>
  <c r="K210" i="8"/>
  <c r="I211" i="8"/>
  <c r="I213" i="8"/>
  <c r="G214" i="8"/>
  <c r="E214" i="8" s="1"/>
  <c r="O214" i="8" s="1"/>
  <c r="K214" i="8"/>
  <c r="I215" i="8"/>
  <c r="G222" i="8"/>
  <c r="E222" i="8" s="1"/>
  <c r="O222" i="8" s="1"/>
  <c r="K222" i="8"/>
  <c r="I223" i="8"/>
  <c r="G226" i="8"/>
  <c r="E226" i="8" s="1"/>
  <c r="O226" i="8" s="1"/>
  <c r="K226" i="8"/>
  <c r="I227" i="8"/>
  <c r="G230" i="8"/>
  <c r="E230" i="8" s="1"/>
  <c r="O230" i="8" s="1"/>
  <c r="K230" i="8"/>
  <c r="I231" i="8"/>
  <c r="G234" i="8"/>
  <c r="E234" i="8" s="1"/>
  <c r="O234" i="8" s="1"/>
  <c r="K234" i="8"/>
  <c r="I235" i="8"/>
  <c r="G238" i="8"/>
  <c r="E238" i="8" s="1"/>
  <c r="O238" i="8" s="1"/>
  <c r="K238" i="8"/>
  <c r="I239" i="8"/>
  <c r="G242" i="8"/>
  <c r="E242" i="8" s="1"/>
  <c r="O242" i="8" s="1"/>
  <c r="K242" i="8"/>
  <c r="I243" i="8"/>
  <c r="G246" i="8"/>
  <c r="E246" i="8" s="1"/>
  <c r="O246" i="8" s="1"/>
  <c r="K246" i="8"/>
  <c r="I247" i="8"/>
  <c r="G250" i="8"/>
  <c r="E250" i="8" s="1"/>
  <c r="O250" i="8" s="1"/>
  <c r="K250" i="8"/>
  <c r="I251" i="8"/>
  <c r="G254" i="8"/>
  <c r="E254" i="8" s="1"/>
  <c r="O254" i="8" s="1"/>
  <c r="K254" i="8"/>
  <c r="H255" i="8"/>
  <c r="J256" i="8"/>
  <c r="H257" i="8"/>
  <c r="J258" i="8"/>
  <c r="J260" i="8"/>
  <c r="H263" i="8"/>
  <c r="J264" i="8"/>
  <c r="H265" i="8"/>
  <c r="J266" i="8"/>
  <c r="J268" i="8"/>
  <c r="H271" i="8"/>
  <c r="H273" i="8"/>
  <c r="J274" i="8"/>
  <c r="H275" i="8"/>
  <c r="J276" i="8"/>
  <c r="H279" i="8"/>
  <c r="H281" i="8"/>
  <c r="J282" i="8"/>
  <c r="H283" i="8"/>
  <c r="H285" i="8"/>
  <c r="H287" i="8"/>
  <c r="H289" i="8"/>
  <c r="J290" i="8"/>
  <c r="J292" i="8"/>
  <c r="H295" i="8"/>
  <c r="H297" i="8"/>
  <c r="H299" i="8"/>
  <c r="J299" i="8"/>
  <c r="H300" i="8"/>
  <c r="J301" i="8"/>
  <c r="H302" i="8"/>
  <c r="H303" i="8"/>
  <c r="J304" i="8"/>
  <c r="J305" i="8"/>
  <c r="H306" i="8"/>
  <c r="J307" i="8"/>
  <c r="J308" i="8"/>
  <c r="G186" i="8"/>
  <c r="E186" i="8" s="1"/>
  <c r="O186" i="8" s="1"/>
  <c r="G192" i="8"/>
  <c r="E192" i="8" s="1"/>
  <c r="O192" i="8" s="1"/>
  <c r="K192" i="8"/>
  <c r="I193" i="8"/>
  <c r="G198" i="8"/>
  <c r="E198" i="8" s="1"/>
  <c r="O198" i="8" s="1"/>
  <c r="K198" i="8"/>
  <c r="I199" i="8"/>
  <c r="G202" i="8"/>
  <c r="E202" i="8" s="1"/>
  <c r="O202" i="8" s="1"/>
  <c r="K202" i="8"/>
  <c r="I203" i="8"/>
  <c r="G206" i="8"/>
  <c r="E206" i="8" s="1"/>
  <c r="O206" i="8" s="1"/>
  <c r="K206" i="8"/>
  <c r="I207" i="8"/>
  <c r="G212" i="8"/>
  <c r="E212" i="8" s="1"/>
  <c r="O212" i="8" s="1"/>
  <c r="K212" i="8"/>
  <c r="G216" i="8"/>
  <c r="E216" i="8" s="1"/>
  <c r="O216" i="8" s="1"/>
  <c r="K216" i="8"/>
  <c r="I217" i="8"/>
  <c r="G218" i="8"/>
  <c r="E218" i="8" s="1"/>
  <c r="O218" i="8" s="1"/>
  <c r="K218" i="8"/>
  <c r="I219" i="8"/>
  <c r="G220" i="8"/>
  <c r="E220" i="8" s="1"/>
  <c r="O220" i="8" s="1"/>
  <c r="K220" i="8"/>
  <c r="I221" i="8"/>
  <c r="G224" i="8"/>
  <c r="E224" i="8" s="1"/>
  <c r="O224" i="8" s="1"/>
  <c r="K224" i="8"/>
  <c r="I225" i="8"/>
  <c r="G228" i="8"/>
  <c r="E228" i="8" s="1"/>
  <c r="O228" i="8" s="1"/>
  <c r="K228" i="8"/>
  <c r="I229" i="8"/>
  <c r="G232" i="8"/>
  <c r="E232" i="8" s="1"/>
  <c r="O232" i="8" s="1"/>
  <c r="K232" i="8"/>
  <c r="I233" i="8"/>
  <c r="G236" i="8"/>
  <c r="E236" i="8" s="1"/>
  <c r="O236" i="8" s="1"/>
  <c r="K236" i="8"/>
  <c r="I237" i="8"/>
  <c r="G240" i="8"/>
  <c r="E240" i="8" s="1"/>
  <c r="O240" i="8" s="1"/>
  <c r="K240" i="8"/>
  <c r="I241" i="8"/>
  <c r="G244" i="8"/>
  <c r="E244" i="8" s="1"/>
  <c r="O244" i="8" s="1"/>
  <c r="K244" i="8"/>
  <c r="I245" i="8"/>
  <c r="G248" i="8"/>
  <c r="E248" i="8" s="1"/>
  <c r="O248" i="8" s="1"/>
  <c r="K248" i="8"/>
  <c r="I249" i="8"/>
  <c r="G252" i="8"/>
  <c r="E252" i="8" s="1"/>
  <c r="O252" i="8" s="1"/>
  <c r="K252" i="8"/>
  <c r="I253" i="8"/>
  <c r="H259" i="8"/>
  <c r="H261" i="8"/>
  <c r="J262" i="8"/>
  <c r="H267" i="8"/>
  <c r="H269" i="8"/>
  <c r="J270" i="8"/>
  <c r="J272" i="8"/>
  <c r="H277" i="8"/>
  <c r="J278" i="8"/>
  <c r="J280" i="8"/>
  <c r="J284" i="8"/>
  <c r="J286" i="8"/>
  <c r="J288" i="8"/>
  <c r="H291" i="8"/>
  <c r="H293" i="8"/>
  <c r="J294" i="8"/>
  <c r="J296" i="8"/>
  <c r="J298" i="8"/>
  <c r="J300" i="8"/>
  <c r="H301" i="8"/>
  <c r="J302" i="8"/>
  <c r="J303" i="8"/>
  <c r="H304" i="8"/>
  <c r="H305" i="8"/>
  <c r="J306" i="8"/>
  <c r="H307" i="8"/>
  <c r="H308" i="8"/>
  <c r="J309" i="8"/>
  <c r="H310" i="8"/>
  <c r="J311" i="8"/>
  <c r="H312" i="8"/>
  <c r="J313" i="8"/>
  <c r="H314" i="8"/>
  <c r="J315" i="8"/>
  <c r="H316" i="8"/>
  <c r="J317" i="8"/>
  <c r="H318" i="8"/>
  <c r="J319" i="8"/>
  <c r="H320" i="8"/>
  <c r="G321" i="8"/>
  <c r="E321" i="8" s="1"/>
  <c r="O321" i="8" s="1"/>
  <c r="K321" i="8"/>
  <c r="I322" i="8"/>
  <c r="G323" i="8"/>
  <c r="E323" i="8" s="1"/>
  <c r="O323" i="8" s="1"/>
  <c r="K323" i="8"/>
  <c r="I324" i="8"/>
  <c r="G325" i="8"/>
  <c r="E325" i="8" s="1"/>
  <c r="O325" i="8" s="1"/>
  <c r="K325" i="8"/>
  <c r="I326" i="8"/>
  <c r="G327" i="8"/>
  <c r="E327" i="8" s="1"/>
  <c r="O327" i="8" s="1"/>
  <c r="K327" i="8"/>
  <c r="I328" i="8"/>
  <c r="G329" i="8"/>
  <c r="E329" i="8" s="1"/>
  <c r="O329" i="8" s="1"/>
  <c r="K329" i="8"/>
  <c r="I330" i="8"/>
  <c r="G331" i="8"/>
  <c r="E331" i="8" s="1"/>
  <c r="O331" i="8" s="1"/>
  <c r="K331" i="8"/>
  <c r="I332" i="8"/>
  <c r="G333" i="8"/>
  <c r="E333" i="8" s="1"/>
  <c r="O333" i="8" s="1"/>
  <c r="K333" i="8"/>
  <c r="I334" i="8"/>
  <c r="G335" i="8"/>
  <c r="E335" i="8" s="1"/>
  <c r="O335" i="8" s="1"/>
  <c r="K335" i="8"/>
  <c r="I336" i="8"/>
  <c r="G337" i="8"/>
  <c r="E337" i="8" s="1"/>
  <c r="O337" i="8" s="1"/>
  <c r="K337" i="8"/>
  <c r="I338" i="8"/>
  <c r="G339" i="8"/>
  <c r="E339" i="8" s="1"/>
  <c r="O339" i="8" s="1"/>
  <c r="K339" i="8"/>
  <c r="I340" i="8"/>
  <c r="G341" i="8"/>
  <c r="E341" i="8" s="1"/>
  <c r="O341" i="8" s="1"/>
  <c r="K341" i="8"/>
  <c r="I342" i="8"/>
  <c r="G343" i="8"/>
  <c r="E343" i="8" s="1"/>
  <c r="O343" i="8" s="1"/>
  <c r="K343" i="8"/>
  <c r="I344" i="8"/>
  <c r="G345" i="8"/>
  <c r="E345" i="8" s="1"/>
  <c r="O345" i="8" s="1"/>
  <c r="K345" i="8"/>
  <c r="I346" i="8"/>
  <c r="G347" i="8"/>
  <c r="E347" i="8" s="1"/>
  <c r="O347" i="8" s="1"/>
  <c r="K347" i="8"/>
  <c r="I348" i="8"/>
  <c r="G349" i="8"/>
  <c r="E349" i="8" s="1"/>
  <c r="O349" i="8" s="1"/>
  <c r="K349" i="8"/>
  <c r="I350" i="8"/>
  <c r="G351" i="8"/>
  <c r="E351" i="8" s="1"/>
  <c r="O351" i="8" s="1"/>
  <c r="K351" i="8"/>
  <c r="I352" i="8"/>
  <c r="G353" i="8"/>
  <c r="E353" i="8" s="1"/>
  <c r="O353" i="8" s="1"/>
  <c r="K353" i="8"/>
  <c r="I354" i="8"/>
  <c r="G355" i="8"/>
  <c r="E355" i="8" s="1"/>
  <c r="O355" i="8" s="1"/>
  <c r="K355" i="8"/>
  <c r="I356" i="8"/>
  <c r="G357" i="8"/>
  <c r="E357" i="8" s="1"/>
  <c r="O357" i="8" s="1"/>
  <c r="K357" i="8"/>
  <c r="I358" i="8"/>
  <c r="G359" i="8"/>
  <c r="E359" i="8" s="1"/>
  <c r="O359" i="8" s="1"/>
  <c r="K359" i="8"/>
  <c r="I360" i="8"/>
  <c r="G361" i="8"/>
  <c r="E361" i="8" s="1"/>
  <c r="O361" i="8" s="1"/>
  <c r="K361" i="8"/>
  <c r="I362" i="8"/>
  <c r="G363" i="8"/>
  <c r="E363" i="8" s="1"/>
  <c r="O363" i="8" s="1"/>
  <c r="K363" i="8"/>
  <c r="I364" i="8"/>
  <c r="G365" i="8"/>
  <c r="E365" i="8" s="1"/>
  <c r="O365" i="8" s="1"/>
  <c r="K365" i="8"/>
  <c r="I366" i="8"/>
  <c r="G367" i="8"/>
  <c r="E367" i="8" s="1"/>
  <c r="O367" i="8" s="1"/>
  <c r="K367" i="8"/>
  <c r="I368" i="8"/>
  <c r="G369" i="8"/>
  <c r="E369" i="8" s="1"/>
  <c r="O369" i="8" s="1"/>
  <c r="K369" i="8"/>
  <c r="I370" i="8"/>
  <c r="G371" i="8"/>
  <c r="E371" i="8" s="1"/>
  <c r="O371" i="8" s="1"/>
  <c r="K371" i="8"/>
  <c r="I372" i="8"/>
  <c r="G373" i="8"/>
  <c r="E373" i="8" s="1"/>
  <c r="O373" i="8" s="1"/>
  <c r="K373" i="8"/>
  <c r="I374" i="8"/>
  <c r="G375" i="8"/>
  <c r="E375" i="8" s="1"/>
  <c r="O375" i="8" s="1"/>
  <c r="K375" i="8"/>
  <c r="I376" i="8"/>
  <c r="G377" i="8"/>
  <c r="E377" i="8" s="1"/>
  <c r="O377" i="8" s="1"/>
  <c r="K377" i="8"/>
  <c r="I378" i="8"/>
  <c r="G379" i="8"/>
  <c r="E379" i="8" s="1"/>
  <c r="O379" i="8" s="1"/>
  <c r="K379" i="8"/>
  <c r="I380" i="8"/>
  <c r="G381" i="8"/>
  <c r="E381" i="8" s="1"/>
  <c r="O381" i="8" s="1"/>
  <c r="K381" i="8"/>
  <c r="I382" i="8"/>
  <c r="G383" i="8"/>
  <c r="E383" i="8" s="1"/>
  <c r="O383" i="8" s="1"/>
  <c r="K383" i="8"/>
  <c r="I384" i="8"/>
  <c r="G385" i="8"/>
  <c r="E385" i="8" s="1"/>
  <c r="O385" i="8" s="1"/>
  <c r="K385" i="8"/>
  <c r="I386" i="8"/>
  <c r="G387" i="8"/>
  <c r="E387" i="8" s="1"/>
  <c r="O387" i="8" s="1"/>
  <c r="K387" i="8"/>
  <c r="I388" i="8"/>
  <c r="G389" i="8"/>
  <c r="E389" i="8" s="1"/>
  <c r="O389" i="8" s="1"/>
  <c r="K389" i="8"/>
  <c r="I390" i="8"/>
  <c r="G391" i="8"/>
  <c r="E391" i="8" s="1"/>
  <c r="O391" i="8" s="1"/>
  <c r="K391" i="8"/>
  <c r="I392" i="8"/>
  <c r="G393" i="8"/>
  <c r="E393" i="8" s="1"/>
  <c r="O393" i="8" s="1"/>
  <c r="K393" i="8"/>
  <c r="I394" i="8"/>
  <c r="G395" i="8"/>
  <c r="E395" i="8" s="1"/>
  <c r="O395" i="8" s="1"/>
  <c r="K395" i="8"/>
  <c r="I396" i="8"/>
  <c r="G397" i="8"/>
  <c r="E397" i="8" s="1"/>
  <c r="O397" i="8" s="1"/>
  <c r="K397" i="8"/>
  <c r="I398" i="8"/>
  <c r="G399" i="8"/>
  <c r="E399" i="8" s="1"/>
  <c r="O399" i="8" s="1"/>
  <c r="K399" i="8"/>
  <c r="I400" i="8"/>
  <c r="G401" i="8"/>
  <c r="E401" i="8" s="1"/>
  <c r="O401" i="8" s="1"/>
  <c r="K401" i="8"/>
  <c r="I402" i="8"/>
  <c r="G403" i="8"/>
  <c r="E403" i="8" s="1"/>
  <c r="O403" i="8" s="1"/>
  <c r="K403" i="8"/>
  <c r="I404" i="8"/>
  <c r="G405" i="8"/>
  <c r="E405" i="8" s="1"/>
  <c r="O405" i="8" s="1"/>
  <c r="K405" i="8"/>
  <c r="I406" i="8"/>
  <c r="G407" i="8"/>
  <c r="E407" i="8" s="1"/>
  <c r="O407" i="8" s="1"/>
  <c r="K407" i="8"/>
  <c r="I408" i="8"/>
  <c r="G409" i="8"/>
  <c r="E409" i="8" s="1"/>
  <c r="O409" i="8" s="1"/>
  <c r="K409" i="8"/>
  <c r="I410" i="8"/>
  <c r="G411" i="8"/>
  <c r="E411" i="8" s="1"/>
  <c r="O411" i="8" s="1"/>
  <c r="K411" i="8"/>
  <c r="I412" i="8"/>
  <c r="G413" i="8"/>
  <c r="E413" i="8" s="1"/>
  <c r="O413" i="8" s="1"/>
  <c r="K413" i="8"/>
  <c r="I414" i="8"/>
  <c r="G415" i="8"/>
  <c r="E415" i="8" s="1"/>
  <c r="O415" i="8" s="1"/>
  <c r="K415" i="8"/>
  <c r="I416" i="8"/>
  <c r="G417" i="8"/>
  <c r="E417" i="8" s="1"/>
  <c r="O417" i="8" s="1"/>
  <c r="K417" i="8"/>
  <c r="I418" i="8"/>
  <c r="H309" i="8"/>
  <c r="J310" i="8"/>
  <c r="H311" i="8"/>
  <c r="J312" i="8"/>
  <c r="H313" i="8"/>
  <c r="J314" i="8"/>
  <c r="H315" i="8"/>
  <c r="J316" i="8"/>
  <c r="H317" i="8"/>
  <c r="J318" i="8"/>
  <c r="H319" i="8"/>
  <c r="J320" i="8"/>
  <c r="I321" i="8"/>
  <c r="G322" i="8"/>
  <c r="E322" i="8" s="1"/>
  <c r="O322" i="8" s="1"/>
  <c r="K322" i="8"/>
  <c r="I323" i="8"/>
  <c r="G324" i="8"/>
  <c r="E324" i="8" s="1"/>
  <c r="O324" i="8" s="1"/>
  <c r="K324" i="8"/>
  <c r="I325" i="8"/>
  <c r="G326" i="8"/>
  <c r="E326" i="8" s="1"/>
  <c r="O326" i="8" s="1"/>
  <c r="K326" i="8"/>
  <c r="I327" i="8"/>
  <c r="G328" i="8"/>
  <c r="E328" i="8" s="1"/>
  <c r="O328" i="8" s="1"/>
  <c r="K328" i="8"/>
  <c r="I329" i="8"/>
  <c r="G330" i="8"/>
  <c r="E330" i="8" s="1"/>
  <c r="O330" i="8" s="1"/>
  <c r="K330" i="8"/>
  <c r="I331" i="8"/>
  <c r="G332" i="8"/>
  <c r="E332" i="8" s="1"/>
  <c r="O332" i="8" s="1"/>
  <c r="K332" i="8"/>
  <c r="I333" i="8"/>
  <c r="G334" i="8"/>
  <c r="E334" i="8" s="1"/>
  <c r="O334" i="8" s="1"/>
  <c r="K334" i="8"/>
  <c r="I335" i="8"/>
  <c r="G336" i="8"/>
  <c r="E336" i="8" s="1"/>
  <c r="O336" i="8" s="1"/>
  <c r="K336" i="8"/>
  <c r="I337" i="8"/>
  <c r="G338" i="8"/>
  <c r="E338" i="8" s="1"/>
  <c r="O338" i="8" s="1"/>
  <c r="K338" i="8"/>
  <c r="I339" i="8"/>
  <c r="G340" i="8"/>
  <c r="E340" i="8" s="1"/>
  <c r="O340" i="8" s="1"/>
  <c r="K340" i="8"/>
  <c r="I341" i="8"/>
  <c r="G342" i="8"/>
  <c r="E342" i="8" s="1"/>
  <c r="O342" i="8" s="1"/>
  <c r="K342" i="8"/>
  <c r="I343" i="8"/>
  <c r="G344" i="8"/>
  <c r="E344" i="8" s="1"/>
  <c r="O344" i="8" s="1"/>
  <c r="K344" i="8"/>
  <c r="I345" i="8"/>
  <c r="G346" i="8"/>
  <c r="E346" i="8" s="1"/>
  <c r="O346" i="8" s="1"/>
  <c r="K346" i="8"/>
  <c r="I347" i="8"/>
  <c r="G348" i="8"/>
  <c r="E348" i="8" s="1"/>
  <c r="O348" i="8" s="1"/>
  <c r="K348" i="8"/>
  <c r="I349" i="8"/>
  <c r="G350" i="8"/>
  <c r="E350" i="8" s="1"/>
  <c r="O350" i="8" s="1"/>
  <c r="K350" i="8"/>
  <c r="I351" i="8"/>
  <c r="G352" i="8"/>
  <c r="E352" i="8" s="1"/>
  <c r="O352" i="8" s="1"/>
  <c r="K352" i="8"/>
  <c r="I353" i="8"/>
  <c r="G354" i="8"/>
  <c r="E354" i="8" s="1"/>
  <c r="O354" i="8" s="1"/>
  <c r="K354" i="8"/>
  <c r="I355" i="8"/>
  <c r="G356" i="8"/>
  <c r="E356" i="8" s="1"/>
  <c r="O356" i="8" s="1"/>
  <c r="K356" i="8"/>
  <c r="I357" i="8"/>
  <c r="G358" i="8"/>
  <c r="E358" i="8" s="1"/>
  <c r="O358" i="8" s="1"/>
  <c r="K358" i="8"/>
  <c r="I359" i="8"/>
  <c r="G360" i="8"/>
  <c r="E360" i="8" s="1"/>
  <c r="O360" i="8" s="1"/>
  <c r="K360" i="8"/>
  <c r="I361" i="8"/>
  <c r="G362" i="8"/>
  <c r="E362" i="8" s="1"/>
  <c r="O362" i="8" s="1"/>
  <c r="K362" i="8"/>
  <c r="I363" i="8"/>
  <c r="G364" i="8"/>
  <c r="E364" i="8" s="1"/>
  <c r="O364" i="8" s="1"/>
  <c r="K364" i="8"/>
  <c r="I365" i="8"/>
  <c r="G366" i="8"/>
  <c r="E366" i="8" s="1"/>
  <c r="O366" i="8" s="1"/>
  <c r="K366" i="8"/>
  <c r="I367" i="8"/>
  <c r="G368" i="8"/>
  <c r="E368" i="8" s="1"/>
  <c r="O368" i="8" s="1"/>
  <c r="K368" i="8"/>
  <c r="I369" i="8"/>
  <c r="G370" i="8"/>
  <c r="E370" i="8" s="1"/>
  <c r="O370" i="8" s="1"/>
  <c r="K370" i="8"/>
  <c r="I371" i="8"/>
  <c r="G372" i="8"/>
  <c r="E372" i="8" s="1"/>
  <c r="O372" i="8" s="1"/>
  <c r="K372" i="8"/>
  <c r="I373" i="8"/>
  <c r="G374" i="8"/>
  <c r="E374" i="8" s="1"/>
  <c r="O374" i="8" s="1"/>
  <c r="K374" i="8"/>
  <c r="I375" i="8"/>
  <c r="G376" i="8"/>
  <c r="E376" i="8" s="1"/>
  <c r="O376" i="8" s="1"/>
  <c r="K376" i="8"/>
  <c r="I377" i="8"/>
  <c r="G378" i="8"/>
  <c r="E378" i="8" s="1"/>
  <c r="O378" i="8" s="1"/>
  <c r="K378" i="8"/>
  <c r="I379" i="8"/>
  <c r="G380" i="8"/>
  <c r="E380" i="8" s="1"/>
  <c r="O380" i="8" s="1"/>
  <c r="K380" i="8"/>
  <c r="I381" i="8"/>
  <c r="G382" i="8"/>
  <c r="E382" i="8" s="1"/>
  <c r="O382" i="8" s="1"/>
  <c r="K382" i="8"/>
  <c r="I383" i="8"/>
  <c r="G384" i="8"/>
  <c r="E384" i="8" s="1"/>
  <c r="O384" i="8" s="1"/>
  <c r="K384" i="8"/>
  <c r="I385" i="8"/>
  <c r="G386" i="8"/>
  <c r="E386" i="8" s="1"/>
  <c r="O386" i="8" s="1"/>
  <c r="K386" i="8"/>
  <c r="I387" i="8"/>
  <c r="G388" i="8"/>
  <c r="E388" i="8" s="1"/>
  <c r="O388" i="8" s="1"/>
  <c r="K388" i="8"/>
  <c r="I389" i="8"/>
  <c r="G390" i="8"/>
  <c r="E390" i="8" s="1"/>
  <c r="O390" i="8" s="1"/>
  <c r="K390" i="8"/>
  <c r="I391" i="8"/>
  <c r="G392" i="8"/>
  <c r="E392" i="8" s="1"/>
  <c r="O392" i="8" s="1"/>
  <c r="K392" i="8"/>
  <c r="I393" i="8"/>
  <c r="G394" i="8"/>
  <c r="E394" i="8" s="1"/>
  <c r="O394" i="8" s="1"/>
  <c r="K394" i="8"/>
  <c r="I395" i="8"/>
  <c r="G396" i="8"/>
  <c r="E396" i="8" s="1"/>
  <c r="O396" i="8" s="1"/>
  <c r="K396" i="8"/>
  <c r="I397" i="8"/>
  <c r="G398" i="8"/>
  <c r="E398" i="8" s="1"/>
  <c r="O398" i="8" s="1"/>
  <c r="K398" i="8"/>
  <c r="I399" i="8"/>
  <c r="G400" i="8"/>
  <c r="E400" i="8" s="1"/>
  <c r="O400" i="8" s="1"/>
  <c r="K400" i="8"/>
  <c r="I401" i="8"/>
  <c r="G402" i="8"/>
  <c r="E402" i="8" s="1"/>
  <c r="O402" i="8" s="1"/>
  <c r="K402" i="8"/>
  <c r="I403" i="8"/>
  <c r="G404" i="8"/>
  <c r="E404" i="8" s="1"/>
  <c r="O404" i="8" s="1"/>
  <c r="K404" i="8"/>
  <c r="I405" i="8"/>
  <c r="G406" i="8"/>
  <c r="E406" i="8" s="1"/>
  <c r="O406" i="8" s="1"/>
  <c r="K406" i="8"/>
  <c r="I407" i="8"/>
  <c r="G408" i="8"/>
  <c r="E408" i="8" s="1"/>
  <c r="O408" i="8" s="1"/>
  <c r="K408" i="8"/>
  <c r="I409" i="8"/>
  <c r="G410" i="8"/>
  <c r="E410" i="8" s="1"/>
  <c r="O410" i="8" s="1"/>
  <c r="K410" i="8"/>
  <c r="I411" i="8"/>
  <c r="G412" i="8"/>
  <c r="E412" i="8" s="1"/>
  <c r="O412" i="8" s="1"/>
  <c r="K412" i="8"/>
  <c r="I413" i="8"/>
  <c r="G414" i="8"/>
  <c r="E414" i="8" s="1"/>
  <c r="O414" i="8" s="1"/>
  <c r="K414" i="8"/>
  <c r="I415" i="8"/>
  <c r="G416" i="8"/>
  <c r="E416" i="8" s="1"/>
  <c r="O416" i="8" s="1"/>
  <c r="K416" i="8"/>
  <c r="I417" i="8"/>
  <c r="G418" i="8"/>
  <c r="E418" i="8" s="1"/>
  <c r="O418" i="8" s="1"/>
  <c r="K418" i="8"/>
  <c r="I419" i="8"/>
  <c r="G420" i="8"/>
  <c r="E420" i="8" s="1"/>
  <c r="O420" i="8" s="1"/>
  <c r="K420" i="8"/>
  <c r="I421" i="8"/>
  <c r="K419" i="8"/>
  <c r="G421" i="8"/>
  <c r="E421" i="8" s="1"/>
  <c r="O421" i="8" s="1"/>
  <c r="G422" i="8"/>
  <c r="E422" i="8" s="1"/>
  <c r="O422" i="8" s="1"/>
  <c r="K422" i="8"/>
  <c r="I423" i="8"/>
  <c r="G424" i="8"/>
  <c r="E424" i="8" s="1"/>
  <c r="O424" i="8" s="1"/>
  <c r="K424" i="8"/>
  <c r="I425" i="8"/>
  <c r="G426" i="8"/>
  <c r="E426" i="8" s="1"/>
  <c r="O426" i="8" s="1"/>
  <c r="K426" i="8"/>
  <c r="I427" i="8"/>
  <c r="G428" i="8"/>
  <c r="E428" i="8" s="1"/>
  <c r="O428" i="8" s="1"/>
  <c r="K428" i="8"/>
  <c r="I429" i="8"/>
  <c r="G430" i="8"/>
  <c r="E430" i="8" s="1"/>
  <c r="O430" i="8" s="1"/>
  <c r="K430" i="8"/>
  <c r="I431" i="8"/>
  <c r="G432" i="8"/>
  <c r="E432" i="8" s="1"/>
  <c r="O432" i="8" s="1"/>
  <c r="K432" i="8"/>
  <c r="I433" i="8"/>
  <c r="G434" i="8"/>
  <c r="E434" i="8" s="1"/>
  <c r="O434" i="8" s="1"/>
  <c r="K434" i="8"/>
  <c r="I435" i="8"/>
  <c r="G436" i="8"/>
  <c r="E436" i="8" s="1"/>
  <c r="O436" i="8" s="1"/>
  <c r="K436" i="8"/>
  <c r="I437" i="8"/>
  <c r="G438" i="8"/>
  <c r="E438" i="8" s="1"/>
  <c r="O438" i="8" s="1"/>
  <c r="K438" i="8"/>
  <c r="I439" i="8"/>
  <c r="G440" i="8"/>
  <c r="E440" i="8" s="1"/>
  <c r="O440" i="8" s="1"/>
  <c r="K440" i="8"/>
  <c r="I441" i="8"/>
  <c r="G442" i="8"/>
  <c r="E442" i="8" s="1"/>
  <c r="O442" i="8" s="1"/>
  <c r="K442" i="8"/>
  <c r="I443" i="8"/>
  <c r="G444" i="8"/>
  <c r="E444" i="8" s="1"/>
  <c r="O444" i="8" s="1"/>
  <c r="K444" i="8"/>
  <c r="I445" i="8"/>
  <c r="H446" i="8"/>
  <c r="G447" i="8"/>
  <c r="E447" i="8" s="1"/>
  <c r="O447" i="8" s="1"/>
  <c r="K447" i="8"/>
  <c r="J448" i="8"/>
  <c r="I449" i="8"/>
  <c r="H450" i="8"/>
  <c r="G451" i="8"/>
  <c r="E451" i="8" s="1"/>
  <c r="O451" i="8" s="1"/>
  <c r="K451" i="8"/>
  <c r="J452" i="8"/>
  <c r="I453" i="8"/>
  <c r="H454" i="8"/>
  <c r="G455" i="8"/>
  <c r="E455" i="8" s="1"/>
  <c r="O455" i="8" s="1"/>
  <c r="K455" i="8"/>
  <c r="J456" i="8"/>
  <c r="I457" i="8"/>
  <c r="H458" i="8"/>
  <c r="G419" i="8"/>
  <c r="E419" i="8" s="1"/>
  <c r="O419" i="8" s="1"/>
  <c r="I420" i="8"/>
  <c r="K421" i="8"/>
  <c r="I422" i="8"/>
  <c r="G423" i="8"/>
  <c r="E423" i="8" s="1"/>
  <c r="O423" i="8" s="1"/>
  <c r="K423" i="8"/>
  <c r="I424" i="8"/>
  <c r="G425" i="8"/>
  <c r="E425" i="8" s="1"/>
  <c r="O425" i="8" s="1"/>
  <c r="K425" i="8"/>
  <c r="I426" i="8"/>
  <c r="G427" i="8"/>
  <c r="E427" i="8" s="1"/>
  <c r="O427" i="8" s="1"/>
  <c r="K427" i="8"/>
  <c r="I428" i="8"/>
  <c r="G429" i="8"/>
  <c r="E429" i="8" s="1"/>
  <c r="O429" i="8" s="1"/>
  <c r="K429" i="8"/>
  <c r="I430" i="8"/>
  <c r="G431" i="8"/>
  <c r="E431" i="8" s="1"/>
  <c r="O431" i="8" s="1"/>
  <c r="K431" i="8"/>
  <c r="I432" i="8"/>
  <c r="G433" i="8"/>
  <c r="E433" i="8" s="1"/>
  <c r="O433" i="8" s="1"/>
  <c r="K433" i="8"/>
  <c r="I434" i="8"/>
  <c r="G435" i="8"/>
  <c r="E435" i="8" s="1"/>
  <c r="O435" i="8" s="1"/>
  <c r="K435" i="8"/>
  <c r="I436" i="8"/>
  <c r="G437" i="8"/>
  <c r="E437" i="8" s="1"/>
  <c r="O437" i="8" s="1"/>
  <c r="K437" i="8"/>
  <c r="I438" i="8"/>
  <c r="G439" i="8"/>
  <c r="E439" i="8" s="1"/>
  <c r="O439" i="8" s="1"/>
  <c r="K439" i="8"/>
  <c r="I440" i="8"/>
  <c r="G441" i="8"/>
  <c r="E441" i="8" s="1"/>
  <c r="O441" i="8" s="1"/>
  <c r="K441" i="8"/>
  <c r="I442" i="8"/>
  <c r="G443" i="8"/>
  <c r="E443" i="8" s="1"/>
  <c r="O443" i="8" s="1"/>
  <c r="K443" i="8"/>
  <c r="I444" i="8"/>
  <c r="G445" i="8"/>
  <c r="E445" i="8" s="1"/>
  <c r="O445" i="8" s="1"/>
  <c r="K445" i="8"/>
  <c r="J446" i="8"/>
  <c r="I447" i="8"/>
  <c r="H448" i="8"/>
  <c r="G449" i="8"/>
  <c r="E449" i="8" s="1"/>
  <c r="O449" i="8" s="1"/>
  <c r="K449" i="8"/>
  <c r="J450" i="8"/>
  <c r="I451" i="8"/>
  <c r="H452" i="8"/>
  <c r="G453" i="8"/>
  <c r="E453" i="8" s="1"/>
  <c r="O453" i="8" s="1"/>
  <c r="K453" i="8"/>
  <c r="J454" i="8"/>
  <c r="I455" i="8"/>
  <c r="H456" i="8"/>
  <c r="G457" i="8"/>
  <c r="E457" i="8" s="1"/>
  <c r="O457" i="8" s="1"/>
  <c r="K457" i="8"/>
  <c r="J458" i="8"/>
  <c r="I459" i="8"/>
  <c r="H460" i="8"/>
  <c r="G459" i="8"/>
  <c r="E459" i="8" s="1"/>
  <c r="O459" i="8" s="1"/>
  <c r="K459" i="8"/>
  <c r="J460" i="8"/>
  <c r="I3" i="8"/>
  <c r="J3" i="8"/>
  <c r="K3" i="8"/>
  <c r="H3" i="8"/>
  <c r="G3" i="8"/>
  <c r="E3" i="8" s="1"/>
  <c r="O3" i="8" s="1"/>
  <c r="AJ452" i="8" l="1"/>
  <c r="Z452" i="8"/>
  <c r="Z307" i="8"/>
  <c r="AJ307" i="8"/>
  <c r="AJ271" i="8"/>
  <c r="Z271" i="8"/>
  <c r="Z257" i="8"/>
  <c r="AJ257" i="8"/>
  <c r="AJ38" i="8"/>
  <c r="Z38" i="8"/>
  <c r="AJ253" i="8"/>
  <c r="Z253" i="8"/>
  <c r="AJ245" i="8"/>
  <c r="Z245" i="8"/>
  <c r="AJ237" i="8"/>
  <c r="Z237" i="8"/>
  <c r="Z227" i="8"/>
  <c r="AJ227" i="8"/>
  <c r="AJ219" i="8"/>
  <c r="Z219" i="8"/>
  <c r="AJ211" i="8"/>
  <c r="Z211" i="8"/>
  <c r="AJ201" i="8"/>
  <c r="Z201" i="8"/>
  <c r="AJ193" i="8"/>
  <c r="Z193" i="8"/>
  <c r="AJ187" i="8"/>
  <c r="Z187" i="8"/>
  <c r="AJ181" i="8"/>
  <c r="Z181" i="8"/>
  <c r="Z171" i="8"/>
  <c r="AJ171" i="8"/>
  <c r="Z163" i="8"/>
  <c r="AJ163" i="8"/>
  <c r="AJ155" i="8"/>
  <c r="Z155" i="8"/>
  <c r="AJ147" i="8"/>
  <c r="Z147" i="8"/>
  <c r="AJ141" i="8"/>
  <c r="Z141" i="8"/>
  <c r="AJ133" i="8"/>
  <c r="Z133" i="8"/>
  <c r="Z108" i="8"/>
  <c r="AJ108" i="8"/>
  <c r="Z41" i="8"/>
  <c r="AJ41" i="8"/>
  <c r="Z33" i="8"/>
  <c r="AJ33" i="8"/>
  <c r="AJ318" i="8"/>
  <c r="Z318" i="8"/>
  <c r="AJ314" i="8"/>
  <c r="Z314" i="8"/>
  <c r="AJ310" i="8"/>
  <c r="Z310" i="8"/>
  <c r="AJ269" i="8"/>
  <c r="Z269" i="8"/>
  <c r="Z259" i="8"/>
  <c r="AJ259" i="8"/>
  <c r="AJ297" i="8"/>
  <c r="Z297" i="8"/>
  <c r="AJ289" i="8"/>
  <c r="Z289" i="8"/>
  <c r="AJ275" i="8"/>
  <c r="Z275" i="8"/>
  <c r="Z263" i="8"/>
  <c r="AJ263" i="8"/>
  <c r="AJ123" i="8"/>
  <c r="Z123" i="8"/>
  <c r="AJ115" i="8"/>
  <c r="Z115" i="8"/>
  <c r="AJ107" i="8"/>
  <c r="Z107" i="8"/>
  <c r="AJ99" i="8"/>
  <c r="Z99" i="8"/>
  <c r="AJ91" i="8"/>
  <c r="Z91" i="8"/>
  <c r="AJ83" i="8"/>
  <c r="Z83" i="8"/>
  <c r="AJ75" i="8"/>
  <c r="Z75" i="8"/>
  <c r="AJ67" i="8"/>
  <c r="Z67" i="8"/>
  <c r="AJ59" i="8"/>
  <c r="Z59" i="8"/>
  <c r="Z457" i="8"/>
  <c r="AJ457" i="8"/>
  <c r="AJ449" i="8"/>
  <c r="Z449" i="8"/>
  <c r="AJ444" i="8"/>
  <c r="Z444" i="8"/>
  <c r="AJ442" i="8"/>
  <c r="Z442" i="8"/>
  <c r="AJ440" i="8"/>
  <c r="Z440" i="8"/>
  <c r="Z438" i="8"/>
  <c r="AJ438" i="8"/>
  <c r="AJ436" i="8"/>
  <c r="Z436" i="8"/>
  <c r="Z434" i="8"/>
  <c r="AJ434" i="8"/>
  <c r="AJ432" i="8"/>
  <c r="Z432" i="8"/>
  <c r="Z430" i="8"/>
  <c r="AJ430" i="8"/>
  <c r="AJ428" i="8"/>
  <c r="Z428" i="8"/>
  <c r="Z426" i="8"/>
  <c r="AJ426" i="8"/>
  <c r="AJ424" i="8"/>
  <c r="Z424" i="8"/>
  <c r="Z422" i="8"/>
  <c r="AJ422" i="8"/>
  <c r="AJ420" i="8"/>
  <c r="Z420" i="8"/>
  <c r="Z418" i="8"/>
  <c r="AJ418" i="8"/>
  <c r="AJ416" i="8"/>
  <c r="Z416" i="8"/>
  <c r="AJ414" i="8"/>
  <c r="Z414" i="8"/>
  <c r="AJ412" i="8"/>
  <c r="Z412" i="8"/>
  <c r="AJ410" i="8"/>
  <c r="Z410" i="8"/>
  <c r="AJ408" i="8"/>
  <c r="Z408" i="8"/>
  <c r="AJ406" i="8"/>
  <c r="Z406" i="8"/>
  <c r="AJ404" i="8"/>
  <c r="Z404" i="8"/>
  <c r="AJ402" i="8"/>
  <c r="Z402" i="8"/>
  <c r="Z400" i="8"/>
  <c r="AJ400" i="8"/>
  <c r="AJ398" i="8"/>
  <c r="Z398" i="8"/>
  <c r="Z396" i="8"/>
  <c r="AJ396" i="8"/>
  <c r="AJ394" i="8"/>
  <c r="Z394" i="8"/>
  <c r="AJ392" i="8"/>
  <c r="Z392" i="8"/>
  <c r="AJ390" i="8"/>
  <c r="Z390" i="8"/>
  <c r="AJ388" i="8"/>
  <c r="Z388" i="8"/>
  <c r="AJ386" i="8"/>
  <c r="Z386" i="8"/>
  <c r="AJ384" i="8"/>
  <c r="Z384" i="8"/>
  <c r="AJ382" i="8"/>
  <c r="Z382" i="8"/>
  <c r="Z380" i="8"/>
  <c r="AJ380" i="8"/>
  <c r="AJ378" i="8"/>
  <c r="Z378" i="8"/>
  <c r="Z376" i="8"/>
  <c r="AJ376" i="8"/>
  <c r="AJ374" i="8"/>
  <c r="Z374" i="8"/>
  <c r="Z372" i="8"/>
  <c r="AJ372" i="8"/>
  <c r="Z370" i="8"/>
  <c r="AJ370" i="8"/>
  <c r="AJ368" i="8"/>
  <c r="Z368" i="8"/>
  <c r="Z366" i="8"/>
  <c r="AJ366" i="8"/>
  <c r="AJ364" i="8"/>
  <c r="Z364" i="8"/>
  <c r="Z362" i="8"/>
  <c r="AJ362" i="8"/>
  <c r="AJ360" i="8"/>
  <c r="Z360" i="8"/>
  <c r="Z358" i="8"/>
  <c r="AJ358" i="8"/>
  <c r="AJ356" i="8"/>
  <c r="Z356" i="8"/>
  <c r="Z354" i="8"/>
  <c r="AJ354" i="8"/>
  <c r="AJ352" i="8"/>
  <c r="Z352" i="8"/>
  <c r="Z350" i="8"/>
  <c r="AJ350" i="8"/>
  <c r="AJ348" i="8"/>
  <c r="Z348" i="8"/>
  <c r="Z346" i="8"/>
  <c r="AJ346" i="8"/>
  <c r="Z344" i="8"/>
  <c r="AJ344" i="8"/>
  <c r="Z342" i="8"/>
  <c r="AJ342" i="8"/>
  <c r="AJ340" i="8"/>
  <c r="Z340" i="8"/>
  <c r="Z338" i="8"/>
  <c r="AJ338" i="8"/>
  <c r="AJ336" i="8"/>
  <c r="Z336" i="8"/>
  <c r="AJ334" i="8"/>
  <c r="Z334" i="8"/>
  <c r="AJ332" i="8"/>
  <c r="Z332" i="8"/>
  <c r="AJ330" i="8"/>
  <c r="Z330" i="8"/>
  <c r="AJ328" i="8"/>
  <c r="Z328" i="8"/>
  <c r="AJ326" i="8"/>
  <c r="Z326" i="8"/>
  <c r="AJ324" i="8"/>
  <c r="Z324" i="8"/>
  <c r="AJ322" i="8"/>
  <c r="Z322" i="8"/>
  <c r="Z298" i="8"/>
  <c r="AJ298" i="8"/>
  <c r="Z294" i="8"/>
  <c r="AJ294" i="8"/>
  <c r="Z290" i="8"/>
  <c r="AJ290" i="8"/>
  <c r="Z286" i="8"/>
  <c r="AJ286" i="8"/>
  <c r="Z282" i="8"/>
  <c r="AJ282" i="8"/>
  <c r="Z278" i="8"/>
  <c r="AJ278" i="8"/>
  <c r="Z274" i="8"/>
  <c r="AJ274" i="8"/>
  <c r="Z270" i="8"/>
  <c r="AJ270" i="8"/>
  <c r="AJ266" i="8"/>
  <c r="Z266" i="8"/>
  <c r="AJ262" i="8"/>
  <c r="Z262" i="8"/>
  <c r="AJ258" i="8"/>
  <c r="Z258" i="8"/>
  <c r="AJ61" i="8"/>
  <c r="Z61" i="8"/>
  <c r="AJ53" i="8"/>
  <c r="Z53" i="8"/>
  <c r="AJ23" i="8"/>
  <c r="Z23" i="8"/>
  <c r="AJ21" i="8"/>
  <c r="Z21" i="8"/>
  <c r="AJ19" i="8"/>
  <c r="Z19" i="8"/>
  <c r="AJ17" i="8"/>
  <c r="Z17" i="8"/>
  <c r="AJ15" i="8"/>
  <c r="Z15" i="8"/>
  <c r="AJ13" i="8"/>
  <c r="Z13" i="8"/>
  <c r="AJ11" i="8"/>
  <c r="Z11" i="8"/>
  <c r="AJ9" i="8"/>
  <c r="Z9" i="8"/>
  <c r="AJ7" i="8"/>
  <c r="Z7" i="8"/>
  <c r="AJ5" i="8"/>
  <c r="Z5" i="8"/>
  <c r="Z261" i="8"/>
  <c r="AJ261" i="8"/>
  <c r="AJ299" i="8"/>
  <c r="Z299" i="8"/>
  <c r="AJ283" i="8"/>
  <c r="Z283" i="8"/>
  <c r="AJ459" i="8"/>
  <c r="Z459" i="8"/>
  <c r="AJ121" i="8"/>
  <c r="Z121" i="8"/>
  <c r="Z105" i="8"/>
  <c r="AJ105" i="8"/>
  <c r="AJ81" i="8"/>
  <c r="Z81" i="8"/>
  <c r="AJ65" i="8"/>
  <c r="Z65" i="8"/>
  <c r="AJ42" i="8"/>
  <c r="Z42" i="8"/>
  <c r="Z251" i="8"/>
  <c r="AJ251" i="8"/>
  <c r="Z247" i="8"/>
  <c r="AJ247" i="8"/>
  <c r="AJ241" i="8"/>
  <c r="Z241" i="8"/>
  <c r="Z235" i="8"/>
  <c r="AJ235" i="8"/>
  <c r="AJ229" i="8"/>
  <c r="Z229" i="8"/>
  <c r="AJ217" i="8"/>
  <c r="Z217" i="8"/>
  <c r="AJ213" i="8"/>
  <c r="Z213" i="8"/>
  <c r="AJ205" i="8"/>
  <c r="Z205" i="8"/>
  <c r="AJ197" i="8"/>
  <c r="Z197" i="8"/>
  <c r="AJ189" i="8"/>
  <c r="Z189" i="8"/>
  <c r="AJ179" i="8"/>
  <c r="Z179" i="8"/>
  <c r="AJ173" i="8"/>
  <c r="Z173" i="8"/>
  <c r="AJ165" i="8"/>
  <c r="Z165" i="8"/>
  <c r="Z159" i="8"/>
  <c r="AJ159" i="8"/>
  <c r="AJ151" i="8"/>
  <c r="Z151" i="8"/>
  <c r="AJ143" i="8"/>
  <c r="Z143" i="8"/>
  <c r="AJ135" i="8"/>
  <c r="Z135" i="8"/>
  <c r="Z128" i="8"/>
  <c r="AJ128" i="8"/>
  <c r="Z120" i="8"/>
  <c r="AJ120" i="8"/>
  <c r="Z104" i="8"/>
  <c r="AJ104" i="8"/>
  <c r="Z92" i="8"/>
  <c r="AJ92" i="8"/>
  <c r="AJ84" i="8"/>
  <c r="Z84" i="8"/>
  <c r="AJ72" i="8"/>
  <c r="Z72" i="8"/>
  <c r="AJ60" i="8"/>
  <c r="Z60" i="8"/>
  <c r="AJ45" i="8"/>
  <c r="Z45" i="8"/>
  <c r="AJ29" i="8"/>
  <c r="Z29" i="8"/>
  <c r="Z450" i="8"/>
  <c r="AJ450" i="8"/>
  <c r="Z311" i="8"/>
  <c r="AJ311" i="8"/>
  <c r="AJ446" i="8"/>
  <c r="Z446" i="8"/>
  <c r="AJ305" i="8"/>
  <c r="Z305" i="8"/>
  <c r="Z301" i="8"/>
  <c r="AJ301" i="8"/>
  <c r="AJ277" i="8"/>
  <c r="Z277" i="8"/>
  <c r="AJ267" i="8"/>
  <c r="Z267" i="8"/>
  <c r="AJ300" i="8"/>
  <c r="Z300" i="8"/>
  <c r="AJ295" i="8"/>
  <c r="Z295" i="8"/>
  <c r="AJ287" i="8"/>
  <c r="Z287" i="8"/>
  <c r="AJ281" i="8"/>
  <c r="Z281" i="8"/>
  <c r="Z255" i="8"/>
  <c r="AJ255" i="8"/>
  <c r="Z46" i="8"/>
  <c r="AJ46" i="8"/>
  <c r="AJ455" i="8"/>
  <c r="Z455" i="8"/>
  <c r="AJ447" i="8"/>
  <c r="Z447" i="8"/>
  <c r="AJ125" i="8"/>
  <c r="Z125" i="8"/>
  <c r="AJ117" i="8"/>
  <c r="Z117" i="8"/>
  <c r="Z109" i="8"/>
  <c r="AJ109" i="8"/>
  <c r="Z101" i="8"/>
  <c r="AJ101" i="8"/>
  <c r="Z93" i="8"/>
  <c r="AJ93" i="8"/>
  <c r="AJ85" i="8"/>
  <c r="Z85" i="8"/>
  <c r="AJ77" i="8"/>
  <c r="Z77" i="8"/>
  <c r="AJ69" i="8"/>
  <c r="Z69" i="8"/>
  <c r="Z50" i="8"/>
  <c r="AJ50" i="8"/>
  <c r="AJ34" i="8"/>
  <c r="Z34" i="8"/>
  <c r="AJ254" i="8"/>
  <c r="Z254" i="8"/>
  <c r="AJ252" i="8"/>
  <c r="Z252" i="8"/>
  <c r="AJ250" i="8"/>
  <c r="Z250" i="8"/>
  <c r="AJ248" i="8"/>
  <c r="Z248" i="8"/>
  <c r="AJ246" i="8"/>
  <c r="Z246" i="8"/>
  <c r="AJ244" i="8"/>
  <c r="Z244" i="8"/>
  <c r="AJ242" i="8"/>
  <c r="Z242" i="8"/>
  <c r="AJ240" i="8"/>
  <c r="Z240" i="8"/>
  <c r="AJ238" i="8"/>
  <c r="Z238" i="8"/>
  <c r="AJ236" i="8"/>
  <c r="Z236" i="8"/>
  <c r="AJ234" i="8"/>
  <c r="Z234" i="8"/>
  <c r="AJ232" i="8"/>
  <c r="Z232" i="8"/>
  <c r="AJ230" i="8"/>
  <c r="Z230" i="8"/>
  <c r="AJ228" i="8"/>
  <c r="Z228" i="8"/>
  <c r="AJ226" i="8"/>
  <c r="Z226" i="8"/>
  <c r="AJ224" i="8"/>
  <c r="Z224" i="8"/>
  <c r="AJ222" i="8"/>
  <c r="Z222" i="8"/>
  <c r="AJ220" i="8"/>
  <c r="Z220" i="8"/>
  <c r="Z218" i="8"/>
  <c r="AJ218" i="8"/>
  <c r="AJ216" i="8"/>
  <c r="Z216" i="8"/>
  <c r="Z214" i="8"/>
  <c r="AJ214" i="8"/>
  <c r="Z212" i="8"/>
  <c r="AJ212" i="8"/>
  <c r="Z210" i="8"/>
  <c r="AJ210" i="8"/>
  <c r="Z208" i="8"/>
  <c r="AJ208" i="8"/>
  <c r="Z206" i="8"/>
  <c r="AJ206" i="8"/>
  <c r="AJ204" i="8"/>
  <c r="Z204" i="8"/>
  <c r="Z202" i="8"/>
  <c r="AJ202" i="8"/>
  <c r="AJ200" i="8"/>
  <c r="Z200" i="8"/>
  <c r="Z198" i="8"/>
  <c r="AJ198" i="8"/>
  <c r="AJ196" i="8"/>
  <c r="Z196" i="8"/>
  <c r="Z194" i="8"/>
  <c r="AJ194" i="8"/>
  <c r="AJ192" i="8"/>
  <c r="Z192" i="8"/>
  <c r="Z190" i="8"/>
  <c r="AJ190" i="8"/>
  <c r="AJ188" i="8"/>
  <c r="Z188" i="8"/>
  <c r="Z186" i="8"/>
  <c r="AJ186" i="8"/>
  <c r="AJ184" i="8"/>
  <c r="Z184" i="8"/>
  <c r="Z182" i="8"/>
  <c r="AJ182" i="8"/>
  <c r="AJ180" i="8"/>
  <c r="Z180" i="8"/>
  <c r="Z178" i="8"/>
  <c r="AJ178" i="8"/>
  <c r="Z176" i="8"/>
  <c r="AJ176" i="8"/>
  <c r="Z174" i="8"/>
  <c r="AJ174" i="8"/>
  <c r="AJ172" i="8"/>
  <c r="Z172" i="8"/>
  <c r="Z170" i="8"/>
  <c r="AJ170" i="8"/>
  <c r="AJ168" i="8"/>
  <c r="Z168" i="8"/>
  <c r="Z166" i="8"/>
  <c r="AJ166" i="8"/>
  <c r="AJ164" i="8"/>
  <c r="Z164" i="8"/>
  <c r="Z162" i="8"/>
  <c r="AJ162" i="8"/>
  <c r="AJ160" i="8"/>
  <c r="Z160" i="8"/>
  <c r="Z158" i="8"/>
  <c r="AJ158" i="8"/>
  <c r="Z156" i="8"/>
  <c r="AJ156" i="8"/>
  <c r="AJ154" i="8"/>
  <c r="Z154" i="8"/>
  <c r="Z152" i="8"/>
  <c r="AJ152" i="8"/>
  <c r="AJ150" i="8"/>
  <c r="Z150" i="8"/>
  <c r="Z148" i="8"/>
  <c r="AJ148" i="8"/>
  <c r="AJ146" i="8"/>
  <c r="Z146" i="8"/>
  <c r="Z144" i="8"/>
  <c r="AJ144" i="8"/>
  <c r="AJ142" i="8"/>
  <c r="Z142" i="8"/>
  <c r="Z140" i="8"/>
  <c r="AJ140" i="8"/>
  <c r="AJ138" i="8"/>
  <c r="Z138" i="8"/>
  <c r="Z136" i="8"/>
  <c r="AJ136" i="8"/>
  <c r="AJ134" i="8"/>
  <c r="Z134" i="8"/>
  <c r="Z132" i="8"/>
  <c r="AJ132" i="8"/>
  <c r="AJ130" i="8"/>
  <c r="Z130" i="8"/>
  <c r="AJ126" i="8"/>
  <c r="Z126" i="8"/>
  <c r="AJ122" i="8"/>
  <c r="Z122" i="8"/>
  <c r="AJ118" i="8"/>
  <c r="Z118" i="8"/>
  <c r="AJ114" i="8"/>
  <c r="Z114" i="8"/>
  <c r="Z110" i="8"/>
  <c r="AJ110" i="8"/>
  <c r="AJ106" i="8"/>
  <c r="Z106" i="8"/>
  <c r="Z102" i="8"/>
  <c r="AJ102" i="8"/>
  <c r="AJ98" i="8"/>
  <c r="Z98" i="8"/>
  <c r="Z94" i="8"/>
  <c r="AJ94" i="8"/>
  <c r="Z90" i="8"/>
  <c r="AJ90" i="8"/>
  <c r="Z86" i="8"/>
  <c r="AJ86" i="8"/>
  <c r="Z82" i="8"/>
  <c r="AJ82" i="8"/>
  <c r="Z78" i="8"/>
  <c r="AJ78" i="8"/>
  <c r="Z74" i="8"/>
  <c r="AJ74" i="8"/>
  <c r="Z70" i="8"/>
  <c r="AJ70" i="8"/>
  <c r="Z66" i="8"/>
  <c r="AJ66" i="8"/>
  <c r="Z62" i="8"/>
  <c r="AJ62" i="8"/>
  <c r="Z58" i="8"/>
  <c r="AJ58" i="8"/>
  <c r="Z54" i="8"/>
  <c r="AJ54" i="8"/>
  <c r="AJ48" i="8"/>
  <c r="Z48" i="8"/>
  <c r="AJ40" i="8"/>
  <c r="Z40" i="8"/>
  <c r="AJ32" i="8"/>
  <c r="Z32" i="8"/>
  <c r="AJ51" i="8"/>
  <c r="Z51" i="8"/>
  <c r="AJ47" i="8"/>
  <c r="Z47" i="8"/>
  <c r="AJ39" i="8"/>
  <c r="Z39" i="8"/>
  <c r="AJ35" i="8"/>
  <c r="Z35" i="8"/>
  <c r="AJ31" i="8"/>
  <c r="Z31" i="8"/>
  <c r="AJ27" i="8"/>
  <c r="Z27" i="8"/>
  <c r="AJ454" i="8"/>
  <c r="Z454" i="8"/>
  <c r="AJ291" i="8"/>
  <c r="Z291" i="8"/>
  <c r="AJ306" i="8"/>
  <c r="Z306" i="8"/>
  <c r="AJ302" i="8"/>
  <c r="Z302" i="8"/>
  <c r="AJ451" i="8"/>
  <c r="Z451" i="8"/>
  <c r="AJ129" i="8"/>
  <c r="Z129" i="8"/>
  <c r="AJ113" i="8"/>
  <c r="Z113" i="8"/>
  <c r="Z97" i="8"/>
  <c r="AJ97" i="8"/>
  <c r="AJ89" i="8"/>
  <c r="Z89" i="8"/>
  <c r="AJ73" i="8"/>
  <c r="Z73" i="8"/>
  <c r="AJ249" i="8"/>
  <c r="Z249" i="8"/>
  <c r="Z243" i="8"/>
  <c r="AJ243" i="8"/>
  <c r="Z239" i="8"/>
  <c r="AJ239" i="8"/>
  <c r="AJ233" i="8"/>
  <c r="Z233" i="8"/>
  <c r="Z231" i="8"/>
  <c r="AJ231" i="8"/>
  <c r="AJ225" i="8"/>
  <c r="Z225" i="8"/>
  <c r="Z223" i="8"/>
  <c r="AJ223" i="8"/>
  <c r="AJ221" i="8"/>
  <c r="Z221" i="8"/>
  <c r="AJ215" i="8"/>
  <c r="Z215" i="8"/>
  <c r="AJ209" i="8"/>
  <c r="Z209" i="8"/>
  <c r="AJ207" i="8"/>
  <c r="Z207" i="8"/>
  <c r="AJ203" i="8"/>
  <c r="Z203" i="8"/>
  <c r="AJ199" i="8"/>
  <c r="Z199" i="8"/>
  <c r="AJ195" i="8"/>
  <c r="Z195" i="8"/>
  <c r="AJ191" i="8"/>
  <c r="Z191" i="8"/>
  <c r="AJ185" i="8"/>
  <c r="Z185" i="8"/>
  <c r="AJ183" i="8"/>
  <c r="Z183" i="8"/>
  <c r="AJ177" i="8"/>
  <c r="Z177" i="8"/>
  <c r="AJ175" i="8"/>
  <c r="Z175" i="8"/>
  <c r="AJ169" i="8"/>
  <c r="Z169" i="8"/>
  <c r="Z167" i="8"/>
  <c r="AJ167" i="8"/>
  <c r="AJ161" i="8"/>
  <c r="Z161" i="8"/>
  <c r="AJ157" i="8"/>
  <c r="Z157" i="8"/>
  <c r="AJ153" i="8"/>
  <c r="Z153" i="8"/>
  <c r="AJ149" i="8"/>
  <c r="Z149" i="8"/>
  <c r="AJ145" i="8"/>
  <c r="Z145" i="8"/>
  <c r="AJ139" i="8"/>
  <c r="Z139" i="8"/>
  <c r="AJ137" i="8"/>
  <c r="Z137" i="8"/>
  <c r="AJ131" i="8"/>
  <c r="Z131" i="8"/>
  <c r="Z124" i="8"/>
  <c r="AJ124" i="8"/>
  <c r="Z116" i="8"/>
  <c r="AJ116" i="8"/>
  <c r="Z112" i="8"/>
  <c r="AJ112" i="8"/>
  <c r="Z100" i="8"/>
  <c r="AJ100" i="8"/>
  <c r="Z96" i="8"/>
  <c r="AJ96" i="8"/>
  <c r="AJ88" i="8"/>
  <c r="Z88" i="8"/>
  <c r="AJ80" i="8"/>
  <c r="Z80" i="8"/>
  <c r="AJ76" i="8"/>
  <c r="Z76" i="8"/>
  <c r="AJ68" i="8"/>
  <c r="Z68" i="8"/>
  <c r="AJ64" i="8"/>
  <c r="Z64" i="8"/>
  <c r="AJ56" i="8"/>
  <c r="Z56" i="8"/>
  <c r="AJ52" i="8"/>
  <c r="Z52" i="8"/>
  <c r="AJ44" i="8"/>
  <c r="Z44" i="8"/>
  <c r="AJ36" i="8"/>
  <c r="Z36" i="8"/>
  <c r="Z28" i="8"/>
  <c r="AJ28" i="8"/>
  <c r="AJ49" i="8"/>
  <c r="Z49" i="8"/>
  <c r="Z37" i="8"/>
  <c r="AJ37" i="8"/>
  <c r="Z25" i="8"/>
  <c r="AJ25" i="8"/>
  <c r="Z448" i="8"/>
  <c r="AJ448" i="8"/>
  <c r="Z319" i="8"/>
  <c r="AJ319" i="8"/>
  <c r="Z315" i="8"/>
  <c r="AJ315" i="8"/>
  <c r="AJ460" i="8"/>
  <c r="Z460" i="8"/>
  <c r="AJ3" i="8"/>
  <c r="Z3" i="8"/>
  <c r="AJ456" i="8"/>
  <c r="Z456" i="8"/>
  <c r="AJ458" i="8"/>
  <c r="Z458" i="8"/>
  <c r="AJ317" i="8"/>
  <c r="Z317" i="8"/>
  <c r="AJ313" i="8"/>
  <c r="Z313" i="8"/>
  <c r="Z309" i="8"/>
  <c r="AJ309" i="8"/>
  <c r="AJ320" i="8"/>
  <c r="Z320" i="8"/>
  <c r="AJ316" i="8"/>
  <c r="Z316" i="8"/>
  <c r="Z312" i="8"/>
  <c r="AJ312" i="8"/>
  <c r="Z308" i="8"/>
  <c r="AJ308" i="8"/>
  <c r="Z304" i="8"/>
  <c r="AJ304" i="8"/>
  <c r="AJ293" i="8"/>
  <c r="Z293" i="8"/>
  <c r="Z303" i="8"/>
  <c r="AJ303" i="8"/>
  <c r="AJ285" i="8"/>
  <c r="Z285" i="8"/>
  <c r="AJ279" i="8"/>
  <c r="Z279" i="8"/>
  <c r="AJ273" i="8"/>
  <c r="Z273" i="8"/>
  <c r="Z265" i="8"/>
  <c r="AJ265" i="8"/>
  <c r="AJ127" i="8"/>
  <c r="Z127" i="8"/>
  <c r="AJ119" i="8"/>
  <c r="Z119" i="8"/>
  <c r="AJ111" i="8"/>
  <c r="Z111" i="8"/>
  <c r="AJ103" i="8"/>
  <c r="Z103" i="8"/>
  <c r="AJ95" i="8"/>
  <c r="Z95" i="8"/>
  <c r="AJ87" i="8"/>
  <c r="Z87" i="8"/>
  <c r="AJ79" i="8"/>
  <c r="Z79" i="8"/>
  <c r="AJ71" i="8"/>
  <c r="Z71" i="8"/>
  <c r="AJ63" i="8"/>
  <c r="Z63" i="8"/>
  <c r="AJ55" i="8"/>
  <c r="Z55" i="8"/>
  <c r="AJ26" i="8"/>
  <c r="Z26" i="8"/>
  <c r="Z453" i="8"/>
  <c r="AJ453" i="8"/>
  <c r="Z445" i="8"/>
  <c r="AJ445" i="8"/>
  <c r="AJ443" i="8"/>
  <c r="Z443" i="8"/>
  <c r="Z441" i="8"/>
  <c r="AJ441" i="8"/>
  <c r="Z439" i="8"/>
  <c r="AJ439" i="8"/>
  <c r="Z437" i="8"/>
  <c r="AJ437" i="8"/>
  <c r="AJ435" i="8"/>
  <c r="Z435" i="8"/>
  <c r="AJ433" i="8"/>
  <c r="Z433" i="8"/>
  <c r="AJ431" i="8"/>
  <c r="Z431" i="8"/>
  <c r="AJ429" i="8"/>
  <c r="Z429" i="8"/>
  <c r="AJ427" i="8"/>
  <c r="Z427" i="8"/>
  <c r="AJ425" i="8"/>
  <c r="Z425" i="8"/>
  <c r="Z423" i="8"/>
  <c r="AJ423" i="8"/>
  <c r="AJ421" i="8"/>
  <c r="Z421" i="8"/>
  <c r="Z419" i="8"/>
  <c r="AJ419" i="8"/>
  <c r="AJ417" i="8"/>
  <c r="Z417" i="8"/>
  <c r="Z415" i="8"/>
  <c r="AJ415" i="8"/>
  <c r="AJ413" i="8"/>
  <c r="Z413" i="8"/>
  <c r="Z411" i="8"/>
  <c r="AJ411" i="8"/>
  <c r="AJ409" i="8"/>
  <c r="Z409" i="8"/>
  <c r="Z407" i="8"/>
  <c r="AJ407" i="8"/>
  <c r="AJ405" i="8"/>
  <c r="Z405" i="8"/>
  <c r="Z403" i="8"/>
  <c r="AJ403" i="8"/>
  <c r="AJ401" i="8"/>
  <c r="Z401" i="8"/>
  <c r="Z399" i="8"/>
  <c r="AJ399" i="8"/>
  <c r="AJ397" i="8"/>
  <c r="Z397" i="8"/>
  <c r="Z395" i="8"/>
  <c r="AJ395" i="8"/>
  <c r="AJ393" i="8"/>
  <c r="Z393" i="8"/>
  <c r="Z391" i="8"/>
  <c r="AJ391" i="8"/>
  <c r="AJ389" i="8"/>
  <c r="Z389" i="8"/>
  <c r="Z387" i="8"/>
  <c r="AJ387" i="8"/>
  <c r="AJ385" i="8"/>
  <c r="Z385" i="8"/>
  <c r="Z383" i="8"/>
  <c r="AJ383" i="8"/>
  <c r="Z381" i="8"/>
  <c r="AJ381" i="8"/>
  <c r="Z379" i="8"/>
  <c r="AJ379" i="8"/>
  <c r="Z377" i="8"/>
  <c r="AJ377" i="8"/>
  <c r="Z375" i="8"/>
  <c r="AJ375" i="8"/>
  <c r="AJ373" i="8"/>
  <c r="Z373" i="8"/>
  <c r="AJ371" i="8"/>
  <c r="Z371" i="8"/>
  <c r="AJ369" i="8"/>
  <c r="Z369" i="8"/>
  <c r="AJ367" i="8"/>
  <c r="Z367" i="8"/>
  <c r="AJ365" i="8"/>
  <c r="Z365" i="8"/>
  <c r="AJ363" i="8"/>
  <c r="Z363" i="8"/>
  <c r="AJ361" i="8"/>
  <c r="Z361" i="8"/>
  <c r="AJ359" i="8"/>
  <c r="Z359" i="8"/>
  <c r="AJ357" i="8"/>
  <c r="Z357" i="8"/>
  <c r="AJ355" i="8"/>
  <c r="Z355" i="8"/>
  <c r="AJ353" i="8"/>
  <c r="Z353" i="8"/>
  <c r="AJ351" i="8"/>
  <c r="Z351" i="8"/>
  <c r="AJ349" i="8"/>
  <c r="Z349" i="8"/>
  <c r="Z347" i="8"/>
  <c r="AJ347" i="8"/>
  <c r="AJ345" i="8"/>
  <c r="Z345" i="8"/>
  <c r="Z343" i="8"/>
  <c r="AJ343" i="8"/>
  <c r="AJ341" i="8"/>
  <c r="Z341" i="8"/>
  <c r="Z339" i="8"/>
  <c r="AJ339" i="8"/>
  <c r="AJ337" i="8"/>
  <c r="Z337" i="8"/>
  <c r="Z335" i="8"/>
  <c r="AJ335" i="8"/>
  <c r="AJ333" i="8"/>
  <c r="Z333" i="8"/>
  <c r="Z331" i="8"/>
  <c r="AJ331" i="8"/>
  <c r="AJ329" i="8"/>
  <c r="Z329" i="8"/>
  <c r="Z327" i="8"/>
  <c r="AJ327" i="8"/>
  <c r="AJ325" i="8"/>
  <c r="Z325" i="8"/>
  <c r="Z323" i="8"/>
  <c r="AJ323" i="8"/>
  <c r="AJ321" i="8"/>
  <c r="Z321" i="8"/>
  <c r="AJ296" i="8"/>
  <c r="Z296" i="8"/>
  <c r="AJ292" i="8"/>
  <c r="Z292" i="8"/>
  <c r="AJ288" i="8"/>
  <c r="Z288" i="8"/>
  <c r="AJ284" i="8"/>
  <c r="Z284" i="8"/>
  <c r="AJ280" i="8"/>
  <c r="Z280" i="8"/>
  <c r="AJ276" i="8"/>
  <c r="Z276" i="8"/>
  <c r="AJ272" i="8"/>
  <c r="Z272" i="8"/>
  <c r="AJ268" i="8"/>
  <c r="Z268" i="8"/>
  <c r="AJ264" i="8"/>
  <c r="Z264" i="8"/>
  <c r="AJ260" i="8"/>
  <c r="Z260" i="8"/>
  <c r="AJ256" i="8"/>
  <c r="Z256" i="8"/>
  <c r="AJ57" i="8"/>
  <c r="Z57" i="8"/>
  <c r="AJ30" i="8"/>
  <c r="Z30" i="8"/>
  <c r="Z24" i="8"/>
  <c r="AJ24" i="8"/>
  <c r="AJ22" i="8"/>
  <c r="Z22" i="8"/>
  <c r="Z20" i="8"/>
  <c r="AJ20" i="8"/>
  <c r="AJ18" i="8"/>
  <c r="Z18" i="8"/>
  <c r="Z16" i="8"/>
  <c r="AJ16" i="8"/>
  <c r="AJ14" i="8"/>
  <c r="Z14" i="8"/>
  <c r="Z12" i="8"/>
  <c r="AJ12" i="8"/>
  <c r="AJ10" i="8"/>
  <c r="Z10" i="8"/>
  <c r="Z8" i="8"/>
  <c r="AJ8" i="8"/>
  <c r="AJ6" i="8"/>
  <c r="Z6" i="8"/>
  <c r="Z4" i="8"/>
  <c r="AJ4" i="8"/>
  <c r="Z43" i="8"/>
  <c r="AA43" i="8" s="1"/>
  <c r="AB43" i="8" s="1"/>
  <c r="P460" i="8"/>
  <c r="P452" i="8"/>
  <c r="P454" i="8"/>
  <c r="P307" i="8"/>
  <c r="P305" i="8"/>
  <c r="P301" i="8"/>
  <c r="P291" i="8"/>
  <c r="P277" i="8"/>
  <c r="P267" i="8"/>
  <c r="P261" i="8"/>
  <c r="P306" i="8"/>
  <c r="P302" i="8"/>
  <c r="P300" i="8"/>
  <c r="P299" i="8"/>
  <c r="P295" i="8"/>
  <c r="P287" i="8"/>
  <c r="P283" i="8"/>
  <c r="P281" i="8"/>
  <c r="P271" i="8"/>
  <c r="P257" i="8"/>
  <c r="P255" i="8"/>
  <c r="P459" i="8"/>
  <c r="P455" i="8"/>
  <c r="P451" i="8"/>
  <c r="P447" i="8"/>
  <c r="P129" i="8"/>
  <c r="P125" i="8"/>
  <c r="P121" i="8"/>
  <c r="P117" i="8"/>
  <c r="P113" i="8"/>
  <c r="P109" i="8"/>
  <c r="P105" i="8"/>
  <c r="P101" i="8"/>
  <c r="P97" i="8"/>
  <c r="P93" i="8"/>
  <c r="P89" i="8"/>
  <c r="P85" i="8"/>
  <c r="P81" i="8"/>
  <c r="P77" i="8"/>
  <c r="P73" i="8"/>
  <c r="P69" i="8"/>
  <c r="P65" i="8"/>
  <c r="P254" i="8"/>
  <c r="P253" i="8"/>
  <c r="P252" i="8"/>
  <c r="P251" i="8"/>
  <c r="P250" i="8"/>
  <c r="P249" i="8"/>
  <c r="P248" i="8"/>
  <c r="P247" i="8"/>
  <c r="P246" i="8"/>
  <c r="P245" i="8"/>
  <c r="P244" i="8"/>
  <c r="P243" i="8"/>
  <c r="P242" i="8"/>
  <c r="P241" i="8"/>
  <c r="P240" i="8"/>
  <c r="P239" i="8"/>
  <c r="P238" i="8"/>
  <c r="P237" i="8"/>
  <c r="P236" i="8"/>
  <c r="P235" i="8"/>
  <c r="P234" i="8"/>
  <c r="P233" i="8"/>
  <c r="P232" i="8"/>
  <c r="P231" i="8"/>
  <c r="P230" i="8"/>
  <c r="P229" i="8"/>
  <c r="P228" i="8"/>
  <c r="P227" i="8"/>
  <c r="P226" i="8"/>
  <c r="P225" i="8"/>
  <c r="P224" i="8"/>
  <c r="P223" i="8"/>
  <c r="P222" i="8"/>
  <c r="P221" i="8"/>
  <c r="P220" i="8"/>
  <c r="P219" i="8"/>
  <c r="P218" i="8"/>
  <c r="P217" i="8"/>
  <c r="P216" i="8"/>
  <c r="P215" i="8"/>
  <c r="P214" i="8"/>
  <c r="P213" i="8"/>
  <c r="P212" i="8"/>
  <c r="P211" i="8"/>
  <c r="P210" i="8"/>
  <c r="P209" i="8"/>
  <c r="P208" i="8"/>
  <c r="P207" i="8"/>
  <c r="P206" i="8"/>
  <c r="P205" i="8"/>
  <c r="P204" i="8"/>
  <c r="P203" i="8"/>
  <c r="P202" i="8"/>
  <c r="P201" i="8"/>
  <c r="P200" i="8"/>
  <c r="P199" i="8"/>
  <c r="P198" i="8"/>
  <c r="P197" i="8"/>
  <c r="P196" i="8"/>
  <c r="P195" i="8"/>
  <c r="P194" i="8"/>
  <c r="P193" i="8"/>
  <c r="P192" i="8"/>
  <c r="P191" i="8"/>
  <c r="P190" i="8"/>
  <c r="P189" i="8"/>
  <c r="P188" i="8"/>
  <c r="P187" i="8"/>
  <c r="P186" i="8"/>
  <c r="P185" i="8"/>
  <c r="P184" i="8"/>
  <c r="P183" i="8"/>
  <c r="P182" i="8"/>
  <c r="P181" i="8"/>
  <c r="P180" i="8"/>
  <c r="P179" i="8"/>
  <c r="P178" i="8"/>
  <c r="P177" i="8"/>
  <c r="P176" i="8"/>
  <c r="P175" i="8"/>
  <c r="P174" i="8"/>
  <c r="P173" i="8"/>
  <c r="P172" i="8"/>
  <c r="P171" i="8"/>
  <c r="P170" i="8"/>
  <c r="P169" i="8"/>
  <c r="P168" i="8"/>
  <c r="P167" i="8"/>
  <c r="P166" i="8"/>
  <c r="P165" i="8"/>
  <c r="P164" i="8"/>
  <c r="P163" i="8"/>
  <c r="P162" i="8"/>
  <c r="P161" i="8"/>
  <c r="P160" i="8"/>
  <c r="P159" i="8"/>
  <c r="P158" i="8"/>
  <c r="P157" i="8"/>
  <c r="P156" i="8"/>
  <c r="P155" i="8"/>
  <c r="P154" i="8"/>
  <c r="P153" i="8"/>
  <c r="P152" i="8"/>
  <c r="P151" i="8"/>
  <c r="P150" i="8"/>
  <c r="P149" i="8"/>
  <c r="P148" i="8"/>
  <c r="P147" i="8"/>
  <c r="P146" i="8"/>
  <c r="P145" i="8"/>
  <c r="P144" i="8"/>
  <c r="P143" i="8"/>
  <c r="P142" i="8"/>
  <c r="P141" i="8"/>
  <c r="P140" i="8"/>
  <c r="P139" i="8"/>
  <c r="P138" i="8"/>
  <c r="P137" i="8"/>
  <c r="P136" i="8"/>
  <c r="P135" i="8"/>
  <c r="P134" i="8"/>
  <c r="P133" i="8"/>
  <c r="P132" i="8"/>
  <c r="P131" i="8"/>
  <c r="P130" i="8"/>
  <c r="P128" i="8"/>
  <c r="P126" i="8"/>
  <c r="P124" i="8"/>
  <c r="P122" i="8"/>
  <c r="P120" i="8"/>
  <c r="P118" i="8"/>
  <c r="P116" i="8"/>
  <c r="P114" i="8"/>
  <c r="P112" i="8"/>
  <c r="P110" i="8"/>
  <c r="P108" i="8"/>
  <c r="P106" i="8"/>
  <c r="P104" i="8"/>
  <c r="P102" i="8"/>
  <c r="P100" i="8"/>
  <c r="P98" i="8"/>
  <c r="P96" i="8"/>
  <c r="P94" i="8"/>
  <c r="P92" i="8"/>
  <c r="P90" i="8"/>
  <c r="P88" i="8"/>
  <c r="P86" i="8"/>
  <c r="P84" i="8"/>
  <c r="P82" i="8"/>
  <c r="P80" i="8"/>
  <c r="P78" i="8"/>
  <c r="P76" i="8"/>
  <c r="P74" i="8"/>
  <c r="P72" i="8"/>
  <c r="P70" i="8"/>
  <c r="P68" i="8"/>
  <c r="P66" i="8"/>
  <c r="P64" i="8"/>
  <c r="P28" i="8"/>
  <c r="P62" i="8"/>
  <c r="P60" i="8"/>
  <c r="P58" i="8"/>
  <c r="P56" i="8"/>
  <c r="P54" i="8"/>
  <c r="P31" i="8"/>
  <c r="P29" i="8"/>
  <c r="P27" i="8"/>
  <c r="P25" i="8"/>
  <c r="P52" i="8"/>
  <c r="P50" i="8"/>
  <c r="P48" i="8"/>
  <c r="P46" i="8"/>
  <c r="P44" i="8"/>
  <c r="AJ43" i="8"/>
  <c r="P42" i="8"/>
  <c r="P40" i="8"/>
  <c r="P38" i="8"/>
  <c r="P36" i="8"/>
  <c r="P34" i="8"/>
  <c r="P32" i="8"/>
  <c r="P446" i="8"/>
  <c r="P456" i="8"/>
  <c r="P448" i="8"/>
  <c r="P458" i="8"/>
  <c r="P450" i="8"/>
  <c r="P319" i="8"/>
  <c r="P317" i="8"/>
  <c r="P315" i="8"/>
  <c r="P313" i="8"/>
  <c r="P311" i="8"/>
  <c r="P309" i="8"/>
  <c r="P320" i="8"/>
  <c r="P318" i="8"/>
  <c r="P316" i="8"/>
  <c r="P314" i="8"/>
  <c r="P312" i="8"/>
  <c r="P310" i="8"/>
  <c r="P308" i="8"/>
  <c r="P304" i="8"/>
  <c r="P293" i="8"/>
  <c r="P269" i="8"/>
  <c r="P259" i="8"/>
  <c r="P303" i="8"/>
  <c r="P297" i="8"/>
  <c r="P289" i="8"/>
  <c r="P285" i="8"/>
  <c r="P279" i="8"/>
  <c r="P275" i="8"/>
  <c r="P273" i="8"/>
  <c r="P265" i="8"/>
  <c r="P263" i="8"/>
  <c r="P127" i="8"/>
  <c r="P123" i="8"/>
  <c r="P119" i="8"/>
  <c r="P115" i="8"/>
  <c r="P111" i="8"/>
  <c r="P107" i="8"/>
  <c r="P103" i="8"/>
  <c r="P99" i="8"/>
  <c r="P95" i="8"/>
  <c r="P91" i="8"/>
  <c r="P87" i="8"/>
  <c r="P83" i="8"/>
  <c r="P79" i="8"/>
  <c r="P75" i="8"/>
  <c r="P71" i="8"/>
  <c r="P67" i="8"/>
  <c r="P26" i="8"/>
  <c r="P457" i="8"/>
  <c r="P453" i="8"/>
  <c r="P449" i="8"/>
  <c r="P445" i="8"/>
  <c r="P444" i="8"/>
  <c r="P443" i="8"/>
  <c r="P442" i="8"/>
  <c r="P441" i="8"/>
  <c r="P440" i="8"/>
  <c r="P439" i="8"/>
  <c r="P438" i="8"/>
  <c r="P437" i="8"/>
  <c r="P436" i="8"/>
  <c r="P435" i="8"/>
  <c r="P434" i="8"/>
  <c r="P433" i="8"/>
  <c r="P432" i="8"/>
  <c r="P431" i="8"/>
  <c r="P430" i="8"/>
  <c r="P429" i="8"/>
  <c r="P428" i="8"/>
  <c r="P427" i="8"/>
  <c r="P426" i="8"/>
  <c r="P425" i="8"/>
  <c r="P424" i="8"/>
  <c r="P423" i="8"/>
  <c r="P422" i="8"/>
  <c r="P421" i="8"/>
  <c r="P420" i="8"/>
  <c r="P419" i="8"/>
  <c r="P418" i="8"/>
  <c r="P417" i="8"/>
  <c r="P416" i="8"/>
  <c r="P415" i="8"/>
  <c r="P414" i="8"/>
  <c r="P413" i="8"/>
  <c r="P412" i="8"/>
  <c r="P411" i="8"/>
  <c r="P410" i="8"/>
  <c r="P409" i="8"/>
  <c r="P408" i="8"/>
  <c r="P407" i="8"/>
  <c r="P406" i="8"/>
  <c r="P405" i="8"/>
  <c r="P404" i="8"/>
  <c r="P403" i="8"/>
  <c r="P402" i="8"/>
  <c r="P401" i="8"/>
  <c r="P400" i="8"/>
  <c r="P399" i="8"/>
  <c r="P398" i="8"/>
  <c r="P397" i="8"/>
  <c r="P396" i="8"/>
  <c r="P395" i="8"/>
  <c r="P394" i="8"/>
  <c r="P393" i="8"/>
  <c r="P392" i="8"/>
  <c r="P391" i="8"/>
  <c r="P390" i="8"/>
  <c r="P389" i="8"/>
  <c r="P388" i="8"/>
  <c r="P387" i="8"/>
  <c r="P386" i="8"/>
  <c r="P385" i="8"/>
  <c r="P384" i="8"/>
  <c r="P383" i="8"/>
  <c r="P382" i="8"/>
  <c r="P381" i="8"/>
  <c r="P380" i="8"/>
  <c r="P379" i="8"/>
  <c r="P378" i="8"/>
  <c r="P377" i="8"/>
  <c r="P376" i="8"/>
  <c r="P375" i="8"/>
  <c r="P374" i="8"/>
  <c r="P373" i="8"/>
  <c r="P372" i="8"/>
  <c r="P371" i="8"/>
  <c r="P370" i="8"/>
  <c r="P369" i="8"/>
  <c r="P368" i="8"/>
  <c r="P367" i="8"/>
  <c r="P366" i="8"/>
  <c r="P365" i="8"/>
  <c r="P364" i="8"/>
  <c r="P363" i="8"/>
  <c r="P362" i="8"/>
  <c r="P361" i="8"/>
  <c r="P360" i="8"/>
  <c r="P359" i="8"/>
  <c r="P358" i="8"/>
  <c r="P357" i="8"/>
  <c r="P356" i="8"/>
  <c r="P355" i="8"/>
  <c r="P354" i="8"/>
  <c r="P353" i="8"/>
  <c r="P352" i="8"/>
  <c r="P351" i="8"/>
  <c r="P350" i="8"/>
  <c r="P349" i="8"/>
  <c r="P348" i="8"/>
  <c r="P347" i="8"/>
  <c r="P346" i="8"/>
  <c r="P345" i="8"/>
  <c r="P344" i="8"/>
  <c r="P343" i="8"/>
  <c r="P342" i="8"/>
  <c r="P341" i="8"/>
  <c r="P340" i="8"/>
  <c r="P339" i="8"/>
  <c r="P338" i="8"/>
  <c r="P337" i="8"/>
  <c r="P336" i="8"/>
  <c r="P335" i="8"/>
  <c r="P334" i="8"/>
  <c r="P333" i="8"/>
  <c r="P332" i="8"/>
  <c r="P331" i="8"/>
  <c r="P330" i="8"/>
  <c r="P329" i="8"/>
  <c r="P328" i="8"/>
  <c r="P327" i="8"/>
  <c r="P326" i="8"/>
  <c r="P325" i="8"/>
  <c r="P324" i="8"/>
  <c r="P323" i="8"/>
  <c r="P322" i="8"/>
  <c r="P321" i="8"/>
  <c r="P298" i="8"/>
  <c r="P296" i="8"/>
  <c r="P294" i="8"/>
  <c r="P292" i="8"/>
  <c r="P290" i="8"/>
  <c r="P288" i="8"/>
  <c r="P286" i="8"/>
  <c r="P284" i="8"/>
  <c r="P282" i="8"/>
  <c r="P280" i="8"/>
  <c r="P278" i="8"/>
  <c r="P276" i="8"/>
  <c r="P274" i="8"/>
  <c r="P272" i="8"/>
  <c r="P270" i="8"/>
  <c r="P268" i="8"/>
  <c r="P266" i="8"/>
  <c r="P264" i="8"/>
  <c r="P262" i="8"/>
  <c r="P260" i="8"/>
  <c r="P258" i="8"/>
  <c r="P256" i="8"/>
  <c r="P30" i="8"/>
  <c r="P63" i="8"/>
  <c r="P61" i="8"/>
  <c r="P59" i="8"/>
  <c r="P57" i="8"/>
  <c r="P55" i="8"/>
  <c r="P53" i="8"/>
  <c r="P51" i="8"/>
  <c r="P49" i="8"/>
  <c r="P47" i="8"/>
  <c r="P45" i="8"/>
  <c r="P43" i="8"/>
  <c r="P41" i="8"/>
  <c r="P39" i="8"/>
  <c r="P37" i="8"/>
  <c r="P35" i="8"/>
  <c r="P33" i="8"/>
  <c r="P24" i="8"/>
  <c r="P23" i="8"/>
  <c r="P22" i="8"/>
  <c r="P21" i="8"/>
  <c r="P20" i="8"/>
  <c r="P19" i="8"/>
  <c r="P18" i="8"/>
  <c r="P17" i="8"/>
  <c r="P16" i="8"/>
  <c r="P15" i="8"/>
  <c r="P14" i="8"/>
  <c r="P13" i="8"/>
  <c r="P12" i="8"/>
  <c r="P11" i="8"/>
  <c r="P10" i="8"/>
  <c r="P9" i="8"/>
  <c r="P8" i="8"/>
  <c r="P7" i="8"/>
  <c r="P6" i="8"/>
  <c r="P5" i="8"/>
  <c r="P4" i="8"/>
  <c r="P3" i="8"/>
  <c r="K1" i="8"/>
  <c r="I1" i="8"/>
  <c r="J1" i="8"/>
  <c r="H1" i="8"/>
  <c r="G1" i="8"/>
  <c r="U57" i="8" l="1"/>
  <c r="V57" i="8" s="1"/>
  <c r="W57" i="8"/>
  <c r="X57" i="8" s="1"/>
  <c r="S57" i="8"/>
  <c r="T57" i="8" s="1"/>
  <c r="U326" i="8"/>
  <c r="V326" i="8" s="1"/>
  <c r="W326" i="8"/>
  <c r="X326" i="8" s="1"/>
  <c r="S326" i="8"/>
  <c r="T326" i="8" s="1"/>
  <c r="U354" i="8"/>
  <c r="V354" i="8" s="1"/>
  <c r="W354" i="8"/>
  <c r="X354" i="8" s="1"/>
  <c r="S354" i="8"/>
  <c r="T354" i="8" s="1"/>
  <c r="W378" i="8"/>
  <c r="X378" i="8" s="1"/>
  <c r="S378" i="8"/>
  <c r="T378" i="8" s="1"/>
  <c r="U378" i="8"/>
  <c r="V378" i="8" s="1"/>
  <c r="U410" i="8"/>
  <c r="V410" i="8" s="1"/>
  <c r="W410" i="8"/>
  <c r="X410" i="8" s="1"/>
  <c r="S410" i="8"/>
  <c r="T410" i="8" s="1"/>
  <c r="U438" i="8"/>
  <c r="V438" i="8" s="1"/>
  <c r="W438" i="8"/>
  <c r="X438" i="8" s="1"/>
  <c r="S438" i="8"/>
  <c r="T438" i="8" s="1"/>
  <c r="W99" i="8"/>
  <c r="X99" i="8" s="1"/>
  <c r="S99" i="8"/>
  <c r="T99" i="8" s="1"/>
  <c r="U99" i="8"/>
  <c r="V99" i="8" s="1"/>
  <c r="W279" i="8"/>
  <c r="X279" i="8" s="1"/>
  <c r="S279" i="8"/>
  <c r="T279" i="8" s="1"/>
  <c r="U279" i="8"/>
  <c r="V279" i="8" s="1"/>
  <c r="W314" i="8"/>
  <c r="X314" i="8" s="1"/>
  <c r="S314" i="8"/>
  <c r="T314" i="8" s="1"/>
  <c r="U314" i="8"/>
  <c r="V314" i="8" s="1"/>
  <c r="U448" i="8"/>
  <c r="V448" i="8" s="1"/>
  <c r="W448" i="8"/>
  <c r="X448" i="8" s="1"/>
  <c r="S448" i="8"/>
  <c r="T448" i="8" s="1"/>
  <c r="S27" i="8"/>
  <c r="T27" i="8" s="1"/>
  <c r="U27" i="8"/>
  <c r="V27" i="8" s="1"/>
  <c r="W27" i="8"/>
  <c r="X27" i="8" s="1"/>
  <c r="U70" i="8"/>
  <c r="V70" i="8" s="1"/>
  <c r="W70" i="8"/>
  <c r="X70" i="8" s="1"/>
  <c r="S70" i="8"/>
  <c r="T70" i="8" s="1"/>
  <c r="U86" i="8"/>
  <c r="V86" i="8" s="1"/>
  <c r="W86" i="8"/>
  <c r="X86" i="8" s="1"/>
  <c r="S86" i="8"/>
  <c r="T86" i="8" s="1"/>
  <c r="W118" i="8"/>
  <c r="X118" i="8" s="1"/>
  <c r="S118" i="8"/>
  <c r="T118" i="8" s="1"/>
  <c r="U118" i="8"/>
  <c r="V118" i="8" s="1"/>
  <c r="U136" i="8"/>
  <c r="V136" i="8" s="1"/>
  <c r="W136" i="8"/>
  <c r="X136" i="8" s="1"/>
  <c r="S136" i="8"/>
  <c r="T136" i="8" s="1"/>
  <c r="U148" i="8"/>
  <c r="V148" i="8" s="1"/>
  <c r="W148" i="8"/>
  <c r="X148" i="8" s="1"/>
  <c r="S148" i="8"/>
  <c r="T148" i="8" s="1"/>
  <c r="W168" i="8"/>
  <c r="X168" i="8" s="1"/>
  <c r="S168" i="8"/>
  <c r="T168" i="8" s="1"/>
  <c r="U168" i="8"/>
  <c r="V168" i="8" s="1"/>
  <c r="W180" i="8"/>
  <c r="X180" i="8" s="1"/>
  <c r="S180" i="8"/>
  <c r="T180" i="8" s="1"/>
  <c r="U180" i="8"/>
  <c r="V180" i="8" s="1"/>
  <c r="W192" i="8"/>
  <c r="X192" i="8" s="1"/>
  <c r="S192" i="8"/>
  <c r="T192" i="8" s="1"/>
  <c r="U192" i="8"/>
  <c r="V192" i="8" s="1"/>
  <c r="W200" i="8"/>
  <c r="X200" i="8" s="1"/>
  <c r="S200" i="8"/>
  <c r="T200" i="8" s="1"/>
  <c r="U200" i="8"/>
  <c r="V200" i="8" s="1"/>
  <c r="W208" i="8"/>
  <c r="X208" i="8" s="1"/>
  <c r="S208" i="8"/>
  <c r="T208" i="8" s="1"/>
  <c r="U208" i="8"/>
  <c r="V208" i="8" s="1"/>
  <c r="W212" i="8"/>
  <c r="X212" i="8" s="1"/>
  <c r="S212" i="8"/>
  <c r="T212" i="8" s="1"/>
  <c r="U212" i="8"/>
  <c r="V212" i="8" s="1"/>
  <c r="W216" i="8"/>
  <c r="X216" i="8" s="1"/>
  <c r="S216" i="8"/>
  <c r="T216" i="8" s="1"/>
  <c r="U216" i="8"/>
  <c r="V216" i="8" s="1"/>
  <c r="W220" i="8"/>
  <c r="X220" i="8" s="1"/>
  <c r="S220" i="8"/>
  <c r="T220" i="8" s="1"/>
  <c r="U220" i="8"/>
  <c r="V220" i="8" s="1"/>
  <c r="W224" i="8"/>
  <c r="X224" i="8" s="1"/>
  <c r="S224" i="8"/>
  <c r="T224" i="8" s="1"/>
  <c r="U224" i="8"/>
  <c r="V224" i="8" s="1"/>
  <c r="W228" i="8"/>
  <c r="X228" i="8" s="1"/>
  <c r="S228" i="8"/>
  <c r="T228" i="8" s="1"/>
  <c r="U228" i="8"/>
  <c r="V228" i="8" s="1"/>
  <c r="W236" i="8"/>
  <c r="X236" i="8" s="1"/>
  <c r="S236" i="8"/>
  <c r="T236" i="8" s="1"/>
  <c r="U236" i="8"/>
  <c r="V236" i="8" s="1"/>
  <c r="W240" i="8"/>
  <c r="X240" i="8" s="1"/>
  <c r="S240" i="8"/>
  <c r="T240" i="8" s="1"/>
  <c r="U240" i="8"/>
  <c r="V240" i="8" s="1"/>
  <c r="W244" i="8"/>
  <c r="X244" i="8" s="1"/>
  <c r="S244" i="8"/>
  <c r="T244" i="8" s="1"/>
  <c r="U244" i="8"/>
  <c r="V244" i="8" s="1"/>
  <c r="W248" i="8"/>
  <c r="X248" i="8" s="1"/>
  <c r="S248" i="8"/>
  <c r="T248" i="8" s="1"/>
  <c r="U248" i="8"/>
  <c r="V248" i="8" s="1"/>
  <c r="W252" i="8"/>
  <c r="X252" i="8" s="1"/>
  <c r="S252" i="8"/>
  <c r="T252" i="8" s="1"/>
  <c r="U252" i="8"/>
  <c r="V252" i="8" s="1"/>
  <c r="U69" i="8"/>
  <c r="V69" i="8" s="1"/>
  <c r="W69" i="8"/>
  <c r="X69" i="8" s="1"/>
  <c r="S69" i="8"/>
  <c r="T69" i="8" s="1"/>
  <c r="U85" i="8"/>
  <c r="V85" i="8" s="1"/>
  <c r="W85" i="8"/>
  <c r="X85" i="8" s="1"/>
  <c r="S85" i="8"/>
  <c r="T85" i="8" s="1"/>
  <c r="U101" i="8"/>
  <c r="V101" i="8" s="1"/>
  <c r="W101" i="8"/>
  <c r="X101" i="8" s="1"/>
  <c r="S101" i="8"/>
  <c r="T101" i="8" s="1"/>
  <c r="W117" i="8"/>
  <c r="X117" i="8" s="1"/>
  <c r="S117" i="8"/>
  <c r="T117" i="8" s="1"/>
  <c r="U117" i="8"/>
  <c r="V117" i="8" s="1"/>
  <c r="W447" i="8"/>
  <c r="X447" i="8" s="1"/>
  <c r="S447" i="8"/>
  <c r="T447" i="8" s="1"/>
  <c r="U447" i="8"/>
  <c r="V447" i="8" s="1"/>
  <c r="U255" i="8"/>
  <c r="V255" i="8" s="1"/>
  <c r="S255" i="8"/>
  <c r="T255" i="8" s="1"/>
  <c r="W255" i="8"/>
  <c r="X255" i="8" s="1"/>
  <c r="W283" i="8"/>
  <c r="X283" i="8" s="1"/>
  <c r="S283" i="8"/>
  <c r="T283" i="8" s="1"/>
  <c r="U283" i="8"/>
  <c r="V283" i="8" s="1"/>
  <c r="W300" i="8"/>
  <c r="X300" i="8" s="1"/>
  <c r="S300" i="8"/>
  <c r="T300" i="8" s="1"/>
  <c r="U300" i="8"/>
  <c r="V300" i="8" s="1"/>
  <c r="W267" i="8"/>
  <c r="X267" i="8" s="1"/>
  <c r="S267" i="8"/>
  <c r="T267" i="8" s="1"/>
  <c r="U267" i="8"/>
  <c r="V267" i="8" s="1"/>
  <c r="W305" i="8"/>
  <c r="X305" i="8" s="1"/>
  <c r="S305" i="8"/>
  <c r="T305" i="8" s="1"/>
  <c r="U305" i="8"/>
  <c r="V305" i="8" s="1"/>
  <c r="U460" i="8"/>
  <c r="V460" i="8" s="1"/>
  <c r="W460" i="8"/>
  <c r="X460" i="8" s="1"/>
  <c r="S460" i="8"/>
  <c r="T460" i="8" s="1"/>
  <c r="AE6" i="8"/>
  <c r="AF6" i="8" s="1"/>
  <c r="AA6" i="8"/>
  <c r="AB6" i="8" s="1"/>
  <c r="AC6" i="8"/>
  <c r="AD6" i="8" s="1"/>
  <c r="AG6" i="8"/>
  <c r="AH6" i="8" s="1"/>
  <c r="AE10" i="8"/>
  <c r="AF10" i="8" s="1"/>
  <c r="AA10" i="8"/>
  <c r="AB10" i="8" s="1"/>
  <c r="AG10" i="8"/>
  <c r="AH10" i="8" s="1"/>
  <c r="AC10" i="8"/>
  <c r="AD10" i="8" s="1"/>
  <c r="AE14" i="8"/>
  <c r="AF14" i="8" s="1"/>
  <c r="AC14" i="8"/>
  <c r="AD14" i="8" s="1"/>
  <c r="AA14" i="8"/>
  <c r="AB14" i="8" s="1"/>
  <c r="AG14" i="8"/>
  <c r="AH14" i="8" s="1"/>
  <c r="AG18" i="8"/>
  <c r="AH18" i="8" s="1"/>
  <c r="AE18" i="8"/>
  <c r="AF18" i="8" s="1"/>
  <c r="AA18" i="8"/>
  <c r="AB18" i="8" s="1"/>
  <c r="AC18" i="8"/>
  <c r="AD18" i="8" s="1"/>
  <c r="AC22" i="8"/>
  <c r="AD22" i="8" s="1"/>
  <c r="AG22" i="8"/>
  <c r="AH22" i="8" s="1"/>
  <c r="AE22" i="8"/>
  <c r="AF22" i="8" s="1"/>
  <c r="AA22" i="8"/>
  <c r="AB22" i="8" s="1"/>
  <c r="AC30" i="8"/>
  <c r="AD30" i="8" s="1"/>
  <c r="AE30" i="8"/>
  <c r="AF30" i="8" s="1"/>
  <c r="AA30" i="8"/>
  <c r="AB30" i="8" s="1"/>
  <c r="AG30" i="8"/>
  <c r="AH30" i="8" s="1"/>
  <c r="AE256" i="8"/>
  <c r="AF256" i="8" s="1"/>
  <c r="AA256" i="8"/>
  <c r="AB256" i="8" s="1"/>
  <c r="AG256" i="8"/>
  <c r="AH256" i="8" s="1"/>
  <c r="AC256" i="8"/>
  <c r="AD256" i="8" s="1"/>
  <c r="AE264" i="8"/>
  <c r="AF264" i="8" s="1"/>
  <c r="AA264" i="8"/>
  <c r="AB264" i="8" s="1"/>
  <c r="AG264" i="8"/>
  <c r="AH264" i="8" s="1"/>
  <c r="AC264" i="8"/>
  <c r="AD264" i="8" s="1"/>
  <c r="AE272" i="8"/>
  <c r="AF272" i="8" s="1"/>
  <c r="AA272" i="8"/>
  <c r="AB272" i="8" s="1"/>
  <c r="AG272" i="8"/>
  <c r="AH272" i="8" s="1"/>
  <c r="AC272" i="8"/>
  <c r="AD272" i="8" s="1"/>
  <c r="AE280" i="8"/>
  <c r="AF280" i="8" s="1"/>
  <c r="AA280" i="8"/>
  <c r="AB280" i="8" s="1"/>
  <c r="AG280" i="8"/>
  <c r="AH280" i="8" s="1"/>
  <c r="AC280" i="8"/>
  <c r="AD280" i="8" s="1"/>
  <c r="AE288" i="8"/>
  <c r="AF288" i="8" s="1"/>
  <c r="AA288" i="8"/>
  <c r="AB288" i="8" s="1"/>
  <c r="AG288" i="8"/>
  <c r="AH288" i="8" s="1"/>
  <c r="AC288" i="8"/>
  <c r="AD288" i="8" s="1"/>
  <c r="AE296" i="8"/>
  <c r="AF296" i="8" s="1"/>
  <c r="AA296" i="8"/>
  <c r="AB296" i="8" s="1"/>
  <c r="AG296" i="8"/>
  <c r="AH296" i="8" s="1"/>
  <c r="AC296" i="8"/>
  <c r="AD296" i="8" s="1"/>
  <c r="AQ323" i="8"/>
  <c r="AR323" i="8" s="1"/>
  <c r="AM323" i="8"/>
  <c r="AN323" i="8" s="1"/>
  <c r="AO323" i="8"/>
  <c r="AP323" i="8" s="1"/>
  <c r="AK323" i="8"/>
  <c r="AL323" i="8" s="1"/>
  <c r="AQ327" i="8"/>
  <c r="AR327" i="8" s="1"/>
  <c r="AM327" i="8"/>
  <c r="AN327" i="8" s="1"/>
  <c r="AO327" i="8"/>
  <c r="AP327" i="8" s="1"/>
  <c r="AK327" i="8"/>
  <c r="AL327" i="8" s="1"/>
  <c r="AQ331" i="8"/>
  <c r="AR331" i="8" s="1"/>
  <c r="AM331" i="8"/>
  <c r="AN331" i="8" s="1"/>
  <c r="AO331" i="8"/>
  <c r="AP331" i="8" s="1"/>
  <c r="AK331" i="8"/>
  <c r="AL331" i="8" s="1"/>
  <c r="AQ335" i="8"/>
  <c r="AR335" i="8" s="1"/>
  <c r="AM335" i="8"/>
  <c r="AN335" i="8" s="1"/>
  <c r="AO335" i="8"/>
  <c r="AP335" i="8" s="1"/>
  <c r="AK335" i="8"/>
  <c r="AL335" i="8" s="1"/>
  <c r="AQ339" i="8"/>
  <c r="AR339" i="8" s="1"/>
  <c r="AM339" i="8"/>
  <c r="AN339" i="8" s="1"/>
  <c r="AK339" i="8"/>
  <c r="AL339" i="8" s="1"/>
  <c r="AO339" i="8"/>
  <c r="AP339" i="8" s="1"/>
  <c r="AQ343" i="8"/>
  <c r="AR343" i="8" s="1"/>
  <c r="AM343" i="8"/>
  <c r="AN343" i="8" s="1"/>
  <c r="AO343" i="8"/>
  <c r="AP343" i="8" s="1"/>
  <c r="AK343" i="8"/>
  <c r="AL343" i="8" s="1"/>
  <c r="AQ347" i="8"/>
  <c r="AR347" i="8" s="1"/>
  <c r="AM347" i="8"/>
  <c r="AN347" i="8" s="1"/>
  <c r="AK347" i="8"/>
  <c r="AL347" i="8" s="1"/>
  <c r="AO347" i="8"/>
  <c r="AP347" i="8" s="1"/>
  <c r="AG351" i="8"/>
  <c r="AH351" i="8" s="1"/>
  <c r="AC351" i="8"/>
  <c r="AD351" i="8" s="1"/>
  <c r="AE351" i="8"/>
  <c r="AF351" i="8" s="1"/>
  <c r="AA351" i="8"/>
  <c r="AB351" i="8" s="1"/>
  <c r="AG355" i="8"/>
  <c r="AH355" i="8" s="1"/>
  <c r="AC355" i="8"/>
  <c r="AD355" i="8" s="1"/>
  <c r="AE355" i="8"/>
  <c r="AF355" i="8" s="1"/>
  <c r="AA355" i="8"/>
  <c r="AB355" i="8" s="1"/>
  <c r="AG359" i="8"/>
  <c r="AH359" i="8" s="1"/>
  <c r="AC359" i="8"/>
  <c r="AD359" i="8" s="1"/>
  <c r="AE359" i="8"/>
  <c r="AF359" i="8" s="1"/>
  <c r="AA359" i="8"/>
  <c r="AB359" i="8" s="1"/>
  <c r="AG363" i="8"/>
  <c r="AH363" i="8" s="1"/>
  <c r="AC363" i="8"/>
  <c r="AD363" i="8" s="1"/>
  <c r="AE363" i="8"/>
  <c r="AF363" i="8" s="1"/>
  <c r="AA363" i="8"/>
  <c r="AB363" i="8" s="1"/>
  <c r="AG367" i="8"/>
  <c r="AH367" i="8" s="1"/>
  <c r="AC367" i="8"/>
  <c r="AD367" i="8" s="1"/>
  <c r="AE367" i="8"/>
  <c r="AF367" i="8" s="1"/>
  <c r="AA367" i="8"/>
  <c r="AB367" i="8" s="1"/>
  <c r="AG371" i="8"/>
  <c r="AH371" i="8" s="1"/>
  <c r="AC371" i="8"/>
  <c r="AD371" i="8" s="1"/>
  <c r="AE371" i="8"/>
  <c r="AF371" i="8" s="1"/>
  <c r="AA371" i="8"/>
  <c r="AB371" i="8" s="1"/>
  <c r="AQ375" i="8"/>
  <c r="AR375" i="8" s="1"/>
  <c r="AM375" i="8"/>
  <c r="AN375" i="8" s="1"/>
  <c r="AK375" i="8"/>
  <c r="AL375" i="8" s="1"/>
  <c r="AO375" i="8"/>
  <c r="AP375" i="8" s="1"/>
  <c r="AQ379" i="8"/>
  <c r="AR379" i="8" s="1"/>
  <c r="AM379" i="8"/>
  <c r="AN379" i="8" s="1"/>
  <c r="AO379" i="8"/>
  <c r="AP379" i="8" s="1"/>
  <c r="AK379" i="8"/>
  <c r="AL379" i="8" s="1"/>
  <c r="AQ383" i="8"/>
  <c r="AR383" i="8" s="1"/>
  <c r="AM383" i="8"/>
  <c r="AN383" i="8" s="1"/>
  <c r="AO383" i="8"/>
  <c r="AP383" i="8" s="1"/>
  <c r="AK383" i="8"/>
  <c r="AL383" i="8" s="1"/>
  <c r="AQ387" i="8"/>
  <c r="AR387" i="8" s="1"/>
  <c r="AM387" i="8"/>
  <c r="AN387" i="8" s="1"/>
  <c r="AO387" i="8"/>
  <c r="AP387" i="8" s="1"/>
  <c r="AK387" i="8"/>
  <c r="AL387" i="8" s="1"/>
  <c r="AQ391" i="8"/>
  <c r="AR391" i="8" s="1"/>
  <c r="AM391" i="8"/>
  <c r="AN391" i="8" s="1"/>
  <c r="AO391" i="8"/>
  <c r="AP391" i="8" s="1"/>
  <c r="AK391" i="8"/>
  <c r="AL391" i="8" s="1"/>
  <c r="AQ395" i="8"/>
  <c r="AR395" i="8" s="1"/>
  <c r="AM395" i="8"/>
  <c r="AN395" i="8" s="1"/>
  <c r="AK395" i="8"/>
  <c r="AL395" i="8" s="1"/>
  <c r="AO395" i="8"/>
  <c r="AP395" i="8" s="1"/>
  <c r="AQ399" i="8"/>
  <c r="AR399" i="8" s="1"/>
  <c r="AM399" i="8"/>
  <c r="AN399" i="8" s="1"/>
  <c r="AO399" i="8"/>
  <c r="AP399" i="8" s="1"/>
  <c r="AK399" i="8"/>
  <c r="AL399" i="8" s="1"/>
  <c r="AQ403" i="8"/>
  <c r="AR403" i="8" s="1"/>
  <c r="AM403" i="8"/>
  <c r="AN403" i="8" s="1"/>
  <c r="AK403" i="8"/>
  <c r="AL403" i="8" s="1"/>
  <c r="AO403" i="8"/>
  <c r="AP403" i="8" s="1"/>
  <c r="AQ407" i="8"/>
  <c r="AR407" i="8" s="1"/>
  <c r="AM407" i="8"/>
  <c r="AN407" i="8" s="1"/>
  <c r="AO407" i="8"/>
  <c r="AP407" i="8" s="1"/>
  <c r="AK407" i="8"/>
  <c r="AL407" i="8" s="1"/>
  <c r="AQ411" i="8"/>
  <c r="AR411" i="8" s="1"/>
  <c r="AM411" i="8"/>
  <c r="AN411" i="8" s="1"/>
  <c r="AO411" i="8"/>
  <c r="AP411" i="8" s="1"/>
  <c r="AK411" i="8"/>
  <c r="AL411" i="8" s="1"/>
  <c r="AQ415" i="8"/>
  <c r="AR415" i="8" s="1"/>
  <c r="AM415" i="8"/>
  <c r="AN415" i="8" s="1"/>
  <c r="AO415" i="8"/>
  <c r="AP415" i="8" s="1"/>
  <c r="AK415" i="8"/>
  <c r="AL415" i="8" s="1"/>
  <c r="AQ419" i="8"/>
  <c r="AR419" i="8" s="1"/>
  <c r="AM419" i="8"/>
  <c r="AN419" i="8" s="1"/>
  <c r="AK419" i="8"/>
  <c r="AL419" i="8" s="1"/>
  <c r="AO419" i="8"/>
  <c r="AP419" i="8" s="1"/>
  <c r="AQ423" i="8"/>
  <c r="AR423" i="8" s="1"/>
  <c r="AM423" i="8"/>
  <c r="AN423" i="8" s="1"/>
  <c r="AO423" i="8"/>
  <c r="AP423" i="8" s="1"/>
  <c r="AK423" i="8"/>
  <c r="AL423" i="8" s="1"/>
  <c r="AG427" i="8"/>
  <c r="AH427" i="8" s="1"/>
  <c r="AC427" i="8"/>
  <c r="AD427" i="8" s="1"/>
  <c r="AE427" i="8"/>
  <c r="AF427" i="8" s="1"/>
  <c r="AA427" i="8"/>
  <c r="AB427" i="8" s="1"/>
  <c r="AG431" i="8"/>
  <c r="AH431" i="8" s="1"/>
  <c r="AC431" i="8"/>
  <c r="AD431" i="8" s="1"/>
  <c r="AE431" i="8"/>
  <c r="AF431" i="8" s="1"/>
  <c r="AA431" i="8"/>
  <c r="AB431" i="8" s="1"/>
  <c r="AG435" i="8"/>
  <c r="AH435" i="8" s="1"/>
  <c r="AC435" i="8"/>
  <c r="AD435" i="8" s="1"/>
  <c r="AE435" i="8"/>
  <c r="AF435" i="8" s="1"/>
  <c r="AA435" i="8"/>
  <c r="AB435" i="8" s="1"/>
  <c r="AO439" i="8"/>
  <c r="AP439" i="8" s="1"/>
  <c r="AK439" i="8"/>
  <c r="AL439" i="8" s="1"/>
  <c r="AQ439" i="8"/>
  <c r="AR439" i="8" s="1"/>
  <c r="AM439" i="8"/>
  <c r="AN439" i="8" s="1"/>
  <c r="AE443" i="8"/>
  <c r="AF443" i="8" s="1"/>
  <c r="AA443" i="8"/>
  <c r="AB443" i="8" s="1"/>
  <c r="AG443" i="8"/>
  <c r="AH443" i="8" s="1"/>
  <c r="AC443" i="8"/>
  <c r="AD443" i="8" s="1"/>
  <c r="AQ453" i="8"/>
  <c r="AR453" i="8" s="1"/>
  <c r="AM453" i="8"/>
  <c r="AN453" i="8" s="1"/>
  <c r="AO453" i="8"/>
  <c r="AP453" i="8" s="1"/>
  <c r="AK453" i="8"/>
  <c r="AL453" i="8" s="1"/>
  <c r="AG55" i="8"/>
  <c r="AH55" i="8" s="1"/>
  <c r="AC55" i="8"/>
  <c r="AD55" i="8" s="1"/>
  <c r="AE55" i="8"/>
  <c r="AF55" i="8" s="1"/>
  <c r="AA55" i="8"/>
  <c r="AB55" i="8" s="1"/>
  <c r="AG71" i="8"/>
  <c r="AH71" i="8" s="1"/>
  <c r="AC71" i="8"/>
  <c r="AD71" i="8" s="1"/>
  <c r="AE71" i="8"/>
  <c r="AF71" i="8" s="1"/>
  <c r="AA71" i="8"/>
  <c r="AB71" i="8" s="1"/>
  <c r="AG87" i="8"/>
  <c r="AH87" i="8" s="1"/>
  <c r="AC87" i="8"/>
  <c r="AD87" i="8" s="1"/>
  <c r="AE87" i="8"/>
  <c r="AF87" i="8" s="1"/>
  <c r="AA87" i="8"/>
  <c r="AB87" i="8" s="1"/>
  <c r="AE103" i="8"/>
  <c r="AF103" i="8" s="1"/>
  <c r="AA103" i="8"/>
  <c r="AB103" i="8" s="1"/>
  <c r="AG103" i="8"/>
  <c r="AH103" i="8" s="1"/>
  <c r="AC103" i="8"/>
  <c r="AD103" i="8" s="1"/>
  <c r="AE119" i="8"/>
  <c r="AF119" i="8" s="1"/>
  <c r="AA119" i="8"/>
  <c r="AB119" i="8" s="1"/>
  <c r="AG119" i="8"/>
  <c r="AH119" i="8" s="1"/>
  <c r="AC119" i="8"/>
  <c r="AD119" i="8" s="1"/>
  <c r="AQ265" i="8"/>
  <c r="AR265" i="8" s="1"/>
  <c r="AM265" i="8"/>
  <c r="AN265" i="8" s="1"/>
  <c r="AO265" i="8"/>
  <c r="AP265" i="8" s="1"/>
  <c r="AK265" i="8"/>
  <c r="AL265" i="8" s="1"/>
  <c r="AG279" i="8"/>
  <c r="AH279" i="8" s="1"/>
  <c r="AC279" i="8"/>
  <c r="AD279" i="8" s="1"/>
  <c r="AE279" i="8"/>
  <c r="AF279" i="8" s="1"/>
  <c r="AA279" i="8"/>
  <c r="AB279" i="8" s="1"/>
  <c r="AQ303" i="8"/>
  <c r="AR303" i="8" s="1"/>
  <c r="AM303" i="8"/>
  <c r="AN303" i="8" s="1"/>
  <c r="AO303" i="8"/>
  <c r="AP303" i="8" s="1"/>
  <c r="AK303" i="8"/>
  <c r="AL303" i="8" s="1"/>
  <c r="AQ304" i="8"/>
  <c r="AR304" i="8" s="1"/>
  <c r="AM304" i="8"/>
  <c r="AN304" i="8" s="1"/>
  <c r="AK304" i="8"/>
  <c r="AL304" i="8" s="1"/>
  <c r="AO304" i="8"/>
  <c r="AP304" i="8" s="1"/>
  <c r="AQ312" i="8"/>
  <c r="AR312" i="8" s="1"/>
  <c r="AM312" i="8"/>
  <c r="AN312" i="8" s="1"/>
  <c r="AK312" i="8"/>
  <c r="AL312" i="8" s="1"/>
  <c r="AO312" i="8"/>
  <c r="AP312" i="8" s="1"/>
  <c r="AG320" i="8"/>
  <c r="AH320" i="8" s="1"/>
  <c r="AC320" i="8"/>
  <c r="AD320" i="8" s="1"/>
  <c r="AE320" i="8"/>
  <c r="AF320" i="8" s="1"/>
  <c r="AA320" i="8"/>
  <c r="AB320" i="8" s="1"/>
  <c r="AG313" i="8"/>
  <c r="AH313" i="8" s="1"/>
  <c r="AC313" i="8"/>
  <c r="AD313" i="8" s="1"/>
  <c r="AA313" i="8"/>
  <c r="AB313" i="8" s="1"/>
  <c r="AE313" i="8"/>
  <c r="AF313" i="8" s="1"/>
  <c r="AG458" i="8"/>
  <c r="AH458" i="8" s="1"/>
  <c r="AC458" i="8"/>
  <c r="AD458" i="8" s="1"/>
  <c r="AE458" i="8"/>
  <c r="AF458" i="8" s="1"/>
  <c r="AA458" i="8"/>
  <c r="AB458" i="8" s="1"/>
  <c r="AE3" i="8"/>
  <c r="AF3" i="8" s="1"/>
  <c r="AA3" i="8"/>
  <c r="AB3" i="8" s="1"/>
  <c r="AG3" i="8"/>
  <c r="AH3" i="8" s="1"/>
  <c r="AC3" i="8"/>
  <c r="AD3" i="8" s="1"/>
  <c r="AQ315" i="8"/>
  <c r="AR315" i="8" s="1"/>
  <c r="AM315" i="8"/>
  <c r="AN315" i="8" s="1"/>
  <c r="AO315" i="8"/>
  <c r="AP315" i="8" s="1"/>
  <c r="AK315" i="8"/>
  <c r="AL315" i="8" s="1"/>
  <c r="AQ448" i="8"/>
  <c r="AR448" i="8" s="1"/>
  <c r="AM448" i="8"/>
  <c r="AN448" i="8" s="1"/>
  <c r="AO448" i="8"/>
  <c r="AP448" i="8" s="1"/>
  <c r="AK448" i="8"/>
  <c r="AL448" i="8" s="1"/>
  <c r="AQ37" i="8"/>
  <c r="AR37" i="8" s="1"/>
  <c r="AM37" i="8"/>
  <c r="AN37" i="8" s="1"/>
  <c r="AO37" i="8"/>
  <c r="AP37" i="8" s="1"/>
  <c r="AK37" i="8"/>
  <c r="AL37" i="8" s="1"/>
  <c r="AQ28" i="8"/>
  <c r="AR28" i="8" s="1"/>
  <c r="AM28" i="8"/>
  <c r="AN28" i="8" s="1"/>
  <c r="AO28" i="8"/>
  <c r="AP28" i="8" s="1"/>
  <c r="AK28" i="8"/>
  <c r="AL28" i="8" s="1"/>
  <c r="AE44" i="8"/>
  <c r="AF44" i="8" s="1"/>
  <c r="AA44" i="8"/>
  <c r="AB44" i="8" s="1"/>
  <c r="AG44" i="8"/>
  <c r="AH44" i="8" s="1"/>
  <c r="AC44" i="8"/>
  <c r="AD44" i="8" s="1"/>
  <c r="AE56" i="8"/>
  <c r="AF56" i="8" s="1"/>
  <c r="AA56" i="8"/>
  <c r="AB56" i="8" s="1"/>
  <c r="AG56" i="8"/>
  <c r="AH56" i="8" s="1"/>
  <c r="AC56" i="8"/>
  <c r="AD56" i="8" s="1"/>
  <c r="AE68" i="8"/>
  <c r="AF68" i="8" s="1"/>
  <c r="AA68" i="8"/>
  <c r="AB68" i="8" s="1"/>
  <c r="AG68" i="8"/>
  <c r="AH68" i="8" s="1"/>
  <c r="AC68" i="8"/>
  <c r="AD68" i="8" s="1"/>
  <c r="AE80" i="8"/>
  <c r="AF80" i="8" s="1"/>
  <c r="AA80" i="8"/>
  <c r="AB80" i="8" s="1"/>
  <c r="AG80" i="8"/>
  <c r="AH80" i="8" s="1"/>
  <c r="AC80" i="8"/>
  <c r="AD80" i="8" s="1"/>
  <c r="AQ96" i="8"/>
  <c r="AR96" i="8" s="1"/>
  <c r="AM96" i="8"/>
  <c r="AN96" i="8" s="1"/>
  <c r="AO96" i="8"/>
  <c r="AP96" i="8" s="1"/>
  <c r="AK96" i="8"/>
  <c r="AL96" i="8" s="1"/>
  <c r="AQ112" i="8"/>
  <c r="AR112" i="8" s="1"/>
  <c r="AM112" i="8"/>
  <c r="AN112" i="8" s="1"/>
  <c r="AO112" i="8"/>
  <c r="AP112" i="8" s="1"/>
  <c r="AK112" i="8"/>
  <c r="AL112" i="8" s="1"/>
  <c r="AQ124" i="8"/>
  <c r="AR124" i="8" s="1"/>
  <c r="AM124" i="8"/>
  <c r="AN124" i="8" s="1"/>
  <c r="AO124" i="8"/>
  <c r="AP124" i="8" s="1"/>
  <c r="AK124" i="8"/>
  <c r="AL124" i="8" s="1"/>
  <c r="AG137" i="8"/>
  <c r="AH137" i="8" s="1"/>
  <c r="AC137" i="8"/>
  <c r="AD137" i="8" s="1"/>
  <c r="AE137" i="8"/>
  <c r="AF137" i="8" s="1"/>
  <c r="AA137" i="8"/>
  <c r="AB137" i="8" s="1"/>
  <c r="AG145" i="8"/>
  <c r="AH145" i="8" s="1"/>
  <c r="AC145" i="8"/>
  <c r="AD145" i="8" s="1"/>
  <c r="AE145" i="8"/>
  <c r="AF145" i="8" s="1"/>
  <c r="AA145" i="8"/>
  <c r="AB145" i="8" s="1"/>
  <c r="AG153" i="8"/>
  <c r="AH153" i="8" s="1"/>
  <c r="AC153" i="8"/>
  <c r="AD153" i="8" s="1"/>
  <c r="AE153" i="8"/>
  <c r="AF153" i="8" s="1"/>
  <c r="AA153" i="8"/>
  <c r="AB153" i="8" s="1"/>
  <c r="AE161" i="8"/>
  <c r="AF161" i="8" s="1"/>
  <c r="AA161" i="8"/>
  <c r="AB161" i="8" s="1"/>
  <c r="AC161" i="8"/>
  <c r="AD161" i="8" s="1"/>
  <c r="AG161" i="8"/>
  <c r="AH161" i="8" s="1"/>
  <c r="AE169" i="8"/>
  <c r="AF169" i="8" s="1"/>
  <c r="AA169" i="8"/>
  <c r="AB169" i="8" s="1"/>
  <c r="AC169" i="8"/>
  <c r="AD169" i="8" s="1"/>
  <c r="AG169" i="8"/>
  <c r="AH169" i="8" s="1"/>
  <c r="AE177" i="8"/>
  <c r="AF177" i="8" s="1"/>
  <c r="AA177" i="8"/>
  <c r="AB177" i="8" s="1"/>
  <c r="AG177" i="8"/>
  <c r="AH177" i="8" s="1"/>
  <c r="AC177" i="8"/>
  <c r="AD177" i="8" s="1"/>
  <c r="AE185" i="8"/>
  <c r="AF185" i="8" s="1"/>
  <c r="AA185" i="8"/>
  <c r="AB185" i="8" s="1"/>
  <c r="AG185" i="8"/>
  <c r="AH185" i="8" s="1"/>
  <c r="AC185" i="8"/>
  <c r="AD185" i="8" s="1"/>
  <c r="AG195" i="8"/>
  <c r="AH195" i="8" s="1"/>
  <c r="AC195" i="8"/>
  <c r="AD195" i="8" s="1"/>
  <c r="AE195" i="8"/>
  <c r="AF195" i="8" s="1"/>
  <c r="AA195" i="8"/>
  <c r="AB195" i="8" s="1"/>
  <c r="AG203" i="8"/>
  <c r="AH203" i="8" s="1"/>
  <c r="AC203" i="8"/>
  <c r="AD203" i="8" s="1"/>
  <c r="AE203" i="8"/>
  <c r="AF203" i="8" s="1"/>
  <c r="AA203" i="8"/>
  <c r="AB203" i="8" s="1"/>
  <c r="AE209" i="8"/>
  <c r="AF209" i="8" s="1"/>
  <c r="AA209" i="8"/>
  <c r="AB209" i="8" s="1"/>
  <c r="AG209" i="8"/>
  <c r="AH209" i="8" s="1"/>
  <c r="AC209" i="8"/>
  <c r="AD209" i="8" s="1"/>
  <c r="AE221" i="8"/>
  <c r="AF221" i="8" s="1"/>
  <c r="AA221" i="8"/>
  <c r="AB221" i="8" s="1"/>
  <c r="AG221" i="8"/>
  <c r="AH221" i="8" s="1"/>
  <c r="AC221" i="8"/>
  <c r="AD221" i="8" s="1"/>
  <c r="AE225" i="8"/>
  <c r="AF225" i="8" s="1"/>
  <c r="AA225" i="8"/>
  <c r="AB225" i="8" s="1"/>
  <c r="AG225" i="8"/>
  <c r="AH225" i="8" s="1"/>
  <c r="AC225" i="8"/>
  <c r="AD225" i="8" s="1"/>
  <c r="AE233" i="8"/>
  <c r="AF233" i="8" s="1"/>
  <c r="AA233" i="8"/>
  <c r="AB233" i="8" s="1"/>
  <c r="AG233" i="8"/>
  <c r="AH233" i="8" s="1"/>
  <c r="AC233" i="8"/>
  <c r="AD233" i="8" s="1"/>
  <c r="AQ243" i="8"/>
  <c r="AR243" i="8" s="1"/>
  <c r="AM243" i="8"/>
  <c r="AN243" i="8" s="1"/>
  <c r="AO243" i="8"/>
  <c r="AP243" i="8" s="1"/>
  <c r="AK243" i="8"/>
  <c r="AL243" i="8" s="1"/>
  <c r="AE73" i="8"/>
  <c r="AF73" i="8" s="1"/>
  <c r="AA73" i="8"/>
  <c r="AB73" i="8" s="1"/>
  <c r="AG73" i="8"/>
  <c r="AH73" i="8" s="1"/>
  <c r="AC73" i="8"/>
  <c r="AD73" i="8" s="1"/>
  <c r="AQ97" i="8"/>
  <c r="AR97" i="8" s="1"/>
  <c r="AM97" i="8"/>
  <c r="AN97" i="8" s="1"/>
  <c r="AK97" i="8"/>
  <c r="AL97" i="8" s="1"/>
  <c r="AO97" i="8"/>
  <c r="AP97" i="8" s="1"/>
  <c r="AG129" i="8"/>
  <c r="AH129" i="8" s="1"/>
  <c r="AC129" i="8"/>
  <c r="AD129" i="8" s="1"/>
  <c r="AE129" i="8"/>
  <c r="AF129" i="8" s="1"/>
  <c r="AA129" i="8"/>
  <c r="AB129" i="8" s="1"/>
  <c r="AE302" i="8"/>
  <c r="AF302" i="8" s="1"/>
  <c r="AA302" i="8"/>
  <c r="AB302" i="8" s="1"/>
  <c r="AG302" i="8"/>
  <c r="AH302" i="8" s="1"/>
  <c r="AC302" i="8"/>
  <c r="AD302" i="8" s="1"/>
  <c r="AG291" i="8"/>
  <c r="AH291" i="8" s="1"/>
  <c r="AC291" i="8"/>
  <c r="AD291" i="8" s="1"/>
  <c r="AE291" i="8"/>
  <c r="AF291" i="8" s="1"/>
  <c r="AA291" i="8"/>
  <c r="AB291" i="8" s="1"/>
  <c r="AE27" i="8"/>
  <c r="AF27" i="8" s="1"/>
  <c r="AA27" i="8"/>
  <c r="AB27" i="8" s="1"/>
  <c r="AG27" i="8"/>
  <c r="AH27" i="8" s="1"/>
  <c r="AC27" i="8"/>
  <c r="AD27" i="8" s="1"/>
  <c r="AE35" i="8"/>
  <c r="AF35" i="8" s="1"/>
  <c r="AA35" i="8"/>
  <c r="AB35" i="8" s="1"/>
  <c r="AG35" i="8"/>
  <c r="AH35" i="8" s="1"/>
  <c r="AC35" i="8"/>
  <c r="AD35" i="8" s="1"/>
  <c r="AG47" i="8"/>
  <c r="AH47" i="8" s="1"/>
  <c r="AC47" i="8"/>
  <c r="AD47" i="8" s="1"/>
  <c r="AE47" i="8"/>
  <c r="AF47" i="8" s="1"/>
  <c r="AA47" i="8"/>
  <c r="AB47" i="8" s="1"/>
  <c r="AE32" i="8"/>
  <c r="AF32" i="8" s="1"/>
  <c r="AA32" i="8"/>
  <c r="AB32" i="8" s="1"/>
  <c r="AG32" i="8"/>
  <c r="AH32" i="8" s="1"/>
  <c r="AC32" i="8"/>
  <c r="AD32" i="8" s="1"/>
  <c r="AE48" i="8"/>
  <c r="AF48" i="8" s="1"/>
  <c r="AA48" i="8"/>
  <c r="AB48" i="8" s="1"/>
  <c r="AG48" i="8"/>
  <c r="AH48" i="8" s="1"/>
  <c r="AC48" i="8"/>
  <c r="AD48" i="8" s="1"/>
  <c r="AQ58" i="8"/>
  <c r="AR58" i="8" s="1"/>
  <c r="AM58" i="8"/>
  <c r="AN58" i="8" s="1"/>
  <c r="AO58" i="8"/>
  <c r="AP58" i="8" s="1"/>
  <c r="AK58" i="8"/>
  <c r="AL58" i="8" s="1"/>
  <c r="AQ66" i="8"/>
  <c r="AR66" i="8" s="1"/>
  <c r="AM66" i="8"/>
  <c r="AN66" i="8" s="1"/>
  <c r="AO66" i="8"/>
  <c r="AP66" i="8" s="1"/>
  <c r="AK66" i="8"/>
  <c r="AL66" i="8" s="1"/>
  <c r="AQ74" i="8"/>
  <c r="AR74" i="8" s="1"/>
  <c r="AM74" i="8"/>
  <c r="AN74" i="8" s="1"/>
  <c r="AO74" i="8"/>
  <c r="AP74" i="8" s="1"/>
  <c r="AK74" i="8"/>
  <c r="AL74" i="8" s="1"/>
  <c r="AQ82" i="8"/>
  <c r="AR82" i="8" s="1"/>
  <c r="AM82" i="8"/>
  <c r="AN82" i="8" s="1"/>
  <c r="AO82" i="8"/>
  <c r="AP82" i="8" s="1"/>
  <c r="AK82" i="8"/>
  <c r="AL82" i="8" s="1"/>
  <c r="AQ90" i="8"/>
  <c r="AR90" i="8" s="1"/>
  <c r="AM90" i="8"/>
  <c r="AN90" i="8" s="1"/>
  <c r="AO90" i="8"/>
  <c r="AP90" i="8" s="1"/>
  <c r="AK90" i="8"/>
  <c r="AL90" i="8" s="1"/>
  <c r="AG98" i="8"/>
  <c r="AH98" i="8" s="1"/>
  <c r="AC98" i="8"/>
  <c r="AD98" i="8" s="1"/>
  <c r="AA98" i="8"/>
  <c r="AB98" i="8" s="1"/>
  <c r="AE98" i="8"/>
  <c r="AF98" i="8" s="1"/>
  <c r="AG106" i="8"/>
  <c r="AH106" i="8" s="1"/>
  <c r="AC106" i="8"/>
  <c r="AD106" i="8" s="1"/>
  <c r="AA106" i="8"/>
  <c r="AB106" i="8" s="1"/>
  <c r="AE106" i="8"/>
  <c r="AF106" i="8" s="1"/>
  <c r="AE114" i="8"/>
  <c r="AF114" i="8" s="1"/>
  <c r="AA114" i="8"/>
  <c r="AB114" i="8" s="1"/>
  <c r="AG114" i="8"/>
  <c r="AH114" i="8" s="1"/>
  <c r="AC114" i="8"/>
  <c r="AD114" i="8" s="1"/>
  <c r="AE122" i="8"/>
  <c r="AF122" i="8" s="1"/>
  <c r="AA122" i="8"/>
  <c r="AB122" i="8" s="1"/>
  <c r="AG122" i="8"/>
  <c r="AH122" i="8" s="1"/>
  <c r="AC122" i="8"/>
  <c r="AD122" i="8" s="1"/>
  <c r="AE130" i="8"/>
  <c r="AF130" i="8" s="1"/>
  <c r="AA130" i="8"/>
  <c r="AB130" i="8" s="1"/>
  <c r="AG130" i="8"/>
  <c r="AH130" i="8" s="1"/>
  <c r="AC130" i="8"/>
  <c r="AD130" i="8" s="1"/>
  <c r="AE134" i="8"/>
  <c r="AF134" i="8" s="1"/>
  <c r="AA134" i="8"/>
  <c r="AB134" i="8" s="1"/>
  <c r="AG134" i="8"/>
  <c r="AH134" i="8" s="1"/>
  <c r="AC134" i="8"/>
  <c r="AD134" i="8" s="1"/>
  <c r="AE138" i="8"/>
  <c r="AF138" i="8" s="1"/>
  <c r="AA138" i="8"/>
  <c r="AB138" i="8" s="1"/>
  <c r="AG138" i="8"/>
  <c r="AH138" i="8" s="1"/>
  <c r="AC138" i="8"/>
  <c r="AD138" i="8" s="1"/>
  <c r="AE142" i="8"/>
  <c r="AF142" i="8" s="1"/>
  <c r="AA142" i="8"/>
  <c r="AB142" i="8" s="1"/>
  <c r="AG142" i="8"/>
  <c r="AH142" i="8" s="1"/>
  <c r="AC142" i="8"/>
  <c r="AD142" i="8" s="1"/>
  <c r="AE146" i="8"/>
  <c r="AF146" i="8" s="1"/>
  <c r="AA146" i="8"/>
  <c r="AB146" i="8" s="1"/>
  <c r="AG146" i="8"/>
  <c r="AH146" i="8" s="1"/>
  <c r="AC146" i="8"/>
  <c r="AE150" i="8"/>
  <c r="AF150" i="8" s="1"/>
  <c r="AA150" i="8"/>
  <c r="AB150" i="8" s="1"/>
  <c r="AG150" i="8"/>
  <c r="AH150" i="8" s="1"/>
  <c r="AC150" i="8"/>
  <c r="AD150" i="8" s="1"/>
  <c r="AE154" i="8"/>
  <c r="AF154" i="8" s="1"/>
  <c r="AA154" i="8"/>
  <c r="AB154" i="8" s="1"/>
  <c r="AG154" i="8"/>
  <c r="AH154" i="8" s="1"/>
  <c r="AC154" i="8"/>
  <c r="AD154" i="8" s="1"/>
  <c r="AQ158" i="8"/>
  <c r="AR158" i="8" s="1"/>
  <c r="AM158" i="8"/>
  <c r="AN158" i="8" s="1"/>
  <c r="AO158" i="8"/>
  <c r="AP158" i="8" s="1"/>
  <c r="AK158" i="8"/>
  <c r="AL158" i="8" s="1"/>
  <c r="AQ162" i="8"/>
  <c r="AR162" i="8" s="1"/>
  <c r="AM162" i="8"/>
  <c r="AK162" i="8"/>
  <c r="AL162" i="8" s="1"/>
  <c r="AO162" i="8"/>
  <c r="AP162" i="8" s="1"/>
  <c r="AQ166" i="8"/>
  <c r="AR166" i="8" s="1"/>
  <c r="AM166" i="8"/>
  <c r="AN166" i="8" s="1"/>
  <c r="AO166" i="8"/>
  <c r="AP166" i="8" s="1"/>
  <c r="AK166" i="8"/>
  <c r="AL166" i="8" s="1"/>
  <c r="AQ170" i="8"/>
  <c r="AR170" i="8" s="1"/>
  <c r="AM170" i="8"/>
  <c r="AN170" i="8" s="1"/>
  <c r="AK170" i="8"/>
  <c r="AL170" i="8" s="1"/>
  <c r="AO170" i="8"/>
  <c r="AP170" i="8" s="1"/>
  <c r="AQ174" i="8"/>
  <c r="AR174" i="8" s="1"/>
  <c r="AM174" i="8"/>
  <c r="AN174" i="8" s="1"/>
  <c r="AO174" i="8"/>
  <c r="AP174" i="8" s="1"/>
  <c r="AK174" i="8"/>
  <c r="AL174" i="8" s="1"/>
  <c r="AQ178" i="8"/>
  <c r="AR178" i="8" s="1"/>
  <c r="AM178" i="8"/>
  <c r="AN178" i="8" s="1"/>
  <c r="AO178" i="8"/>
  <c r="AP178" i="8" s="1"/>
  <c r="AK178" i="8"/>
  <c r="AL178" i="8" s="1"/>
  <c r="AQ182" i="8"/>
  <c r="AR182" i="8" s="1"/>
  <c r="AM182" i="8"/>
  <c r="AN182" i="8" s="1"/>
  <c r="AO182" i="8"/>
  <c r="AP182" i="8" s="1"/>
  <c r="AK182" i="8"/>
  <c r="AL182" i="8" s="1"/>
  <c r="AQ186" i="8"/>
  <c r="AR186" i="8" s="1"/>
  <c r="AM186" i="8"/>
  <c r="AN186" i="8" s="1"/>
  <c r="AO186" i="8"/>
  <c r="AP186" i="8" s="1"/>
  <c r="AK186" i="8"/>
  <c r="AL186" i="8" s="1"/>
  <c r="AQ190" i="8"/>
  <c r="AR190" i="8" s="1"/>
  <c r="AM190" i="8"/>
  <c r="AN190" i="8" s="1"/>
  <c r="AO190" i="8"/>
  <c r="AP190" i="8" s="1"/>
  <c r="AK190" i="8"/>
  <c r="AL190" i="8" s="1"/>
  <c r="AQ194" i="8"/>
  <c r="AR194" i="8" s="1"/>
  <c r="AM194" i="8"/>
  <c r="AN194" i="8" s="1"/>
  <c r="AO194" i="8"/>
  <c r="AP194" i="8" s="1"/>
  <c r="AK194" i="8"/>
  <c r="AL194" i="8" s="1"/>
  <c r="AQ198" i="8"/>
  <c r="AR198" i="8" s="1"/>
  <c r="AM198" i="8"/>
  <c r="AN198" i="8" s="1"/>
  <c r="AO198" i="8"/>
  <c r="AP198" i="8" s="1"/>
  <c r="AK198" i="8"/>
  <c r="AL198" i="8" s="1"/>
  <c r="AQ202" i="8"/>
  <c r="AR202" i="8" s="1"/>
  <c r="AM202" i="8"/>
  <c r="AN202" i="8" s="1"/>
  <c r="AO202" i="8"/>
  <c r="AP202" i="8" s="1"/>
  <c r="AK202" i="8"/>
  <c r="AL202" i="8" s="1"/>
  <c r="AQ206" i="8"/>
  <c r="AR206" i="8" s="1"/>
  <c r="AM206" i="8"/>
  <c r="AN206" i="8" s="1"/>
  <c r="AO206" i="8"/>
  <c r="AP206" i="8" s="1"/>
  <c r="AK206" i="8"/>
  <c r="AL206" i="8" s="1"/>
  <c r="AQ210" i="8"/>
  <c r="AR210" i="8" s="1"/>
  <c r="AM210" i="8"/>
  <c r="AN210" i="8" s="1"/>
  <c r="AO210" i="8"/>
  <c r="AP210" i="8" s="1"/>
  <c r="AK210" i="8"/>
  <c r="AL210" i="8" s="1"/>
  <c r="AQ214" i="8"/>
  <c r="AR214" i="8" s="1"/>
  <c r="AM214" i="8"/>
  <c r="AN214" i="8" s="1"/>
  <c r="AO214" i="8"/>
  <c r="AP214" i="8" s="1"/>
  <c r="AK214" i="8"/>
  <c r="AL214" i="8" s="1"/>
  <c r="AQ218" i="8"/>
  <c r="AR218" i="8" s="1"/>
  <c r="AM218" i="8"/>
  <c r="AN218" i="8" s="1"/>
  <c r="AO218" i="8"/>
  <c r="AP218" i="8" s="1"/>
  <c r="AK218" i="8"/>
  <c r="AL218" i="8" s="1"/>
  <c r="AE222" i="8"/>
  <c r="AF222" i="8" s="1"/>
  <c r="AA222" i="8"/>
  <c r="AB222" i="8" s="1"/>
  <c r="AG222" i="8"/>
  <c r="AH222" i="8" s="1"/>
  <c r="AC222" i="8"/>
  <c r="AD222" i="8" s="1"/>
  <c r="AE226" i="8"/>
  <c r="AF226" i="8" s="1"/>
  <c r="AA226" i="8"/>
  <c r="AB226" i="8" s="1"/>
  <c r="AG226" i="8"/>
  <c r="AH226" i="8" s="1"/>
  <c r="AC226" i="8"/>
  <c r="AD226" i="8" s="1"/>
  <c r="AE230" i="8"/>
  <c r="AF230" i="8" s="1"/>
  <c r="AA230" i="8"/>
  <c r="AB230" i="8" s="1"/>
  <c r="AG230" i="8"/>
  <c r="AH230" i="8" s="1"/>
  <c r="AC230" i="8"/>
  <c r="AD230" i="8" s="1"/>
  <c r="AE234" i="8"/>
  <c r="AF234" i="8" s="1"/>
  <c r="AA234" i="8"/>
  <c r="AB234" i="8" s="1"/>
  <c r="AG234" i="8"/>
  <c r="AH234" i="8" s="1"/>
  <c r="AC234" i="8"/>
  <c r="AD234" i="8" s="1"/>
  <c r="AE238" i="8"/>
  <c r="AF238" i="8" s="1"/>
  <c r="AA238" i="8"/>
  <c r="AB238" i="8" s="1"/>
  <c r="AG238" i="8"/>
  <c r="AH238" i="8" s="1"/>
  <c r="AC238" i="8"/>
  <c r="AD238" i="8" s="1"/>
  <c r="AE242" i="8"/>
  <c r="AF242" i="8" s="1"/>
  <c r="AA242" i="8"/>
  <c r="AB242" i="8" s="1"/>
  <c r="AG242" i="8"/>
  <c r="AH242" i="8" s="1"/>
  <c r="AC242" i="8"/>
  <c r="AD242" i="8" s="1"/>
  <c r="AE246" i="8"/>
  <c r="AF246" i="8" s="1"/>
  <c r="AA246" i="8"/>
  <c r="AB246" i="8" s="1"/>
  <c r="AG246" i="8"/>
  <c r="AH246" i="8" s="1"/>
  <c r="AC246" i="8"/>
  <c r="AD246" i="8" s="1"/>
  <c r="AE250" i="8"/>
  <c r="AF250" i="8" s="1"/>
  <c r="AA250" i="8"/>
  <c r="AB250" i="8" s="1"/>
  <c r="AG250" i="8"/>
  <c r="AH250" i="8" s="1"/>
  <c r="AC250" i="8"/>
  <c r="AD250" i="8" s="1"/>
  <c r="AE254" i="8"/>
  <c r="AF254" i="8" s="1"/>
  <c r="AA254" i="8"/>
  <c r="AB254" i="8" s="1"/>
  <c r="AC254" i="8"/>
  <c r="AD254" i="8" s="1"/>
  <c r="AG254" i="8"/>
  <c r="AH254" i="8" s="1"/>
  <c r="AQ50" i="8"/>
  <c r="AR50" i="8" s="1"/>
  <c r="AM50" i="8"/>
  <c r="AN50" i="8" s="1"/>
  <c r="AO50" i="8"/>
  <c r="AP50" i="8" s="1"/>
  <c r="AK50" i="8"/>
  <c r="AL50" i="8" s="1"/>
  <c r="AE77" i="8"/>
  <c r="AF77" i="8" s="1"/>
  <c r="AA77" i="8"/>
  <c r="AB77" i="8" s="1"/>
  <c r="AG77" i="8"/>
  <c r="AH77" i="8" s="1"/>
  <c r="AC77" i="8"/>
  <c r="AD77" i="8" s="1"/>
  <c r="AQ93" i="8"/>
  <c r="AR93" i="8" s="1"/>
  <c r="AM93" i="8"/>
  <c r="AN93" i="8" s="1"/>
  <c r="AO93" i="8"/>
  <c r="AP93" i="8" s="1"/>
  <c r="AK93" i="8"/>
  <c r="AL93" i="8" s="1"/>
  <c r="AQ109" i="8"/>
  <c r="AR109" i="8" s="1"/>
  <c r="AM109" i="8"/>
  <c r="AN109" i="8" s="1"/>
  <c r="AO109" i="8"/>
  <c r="AP109" i="8" s="1"/>
  <c r="AK109" i="8"/>
  <c r="AL109" i="8" s="1"/>
  <c r="AG125" i="8"/>
  <c r="AH125" i="8" s="1"/>
  <c r="AC125" i="8"/>
  <c r="AD125" i="8" s="1"/>
  <c r="AE125" i="8"/>
  <c r="AF125" i="8" s="1"/>
  <c r="AA125" i="8"/>
  <c r="AB125" i="8" s="1"/>
  <c r="AE455" i="8"/>
  <c r="AF455" i="8" s="1"/>
  <c r="AA455" i="8"/>
  <c r="AB455" i="8" s="1"/>
  <c r="AG455" i="8"/>
  <c r="AH455" i="8" s="1"/>
  <c r="AC455" i="8"/>
  <c r="AD455" i="8" s="1"/>
  <c r="AQ255" i="8"/>
  <c r="AR255" i="8" s="1"/>
  <c r="AM255" i="8"/>
  <c r="AN255" i="8" s="1"/>
  <c r="AK255" i="8"/>
  <c r="AL255" i="8" s="1"/>
  <c r="AO255" i="8"/>
  <c r="AP255" i="8" s="1"/>
  <c r="AG287" i="8"/>
  <c r="AH287" i="8" s="1"/>
  <c r="AC287" i="8"/>
  <c r="AD287" i="8" s="1"/>
  <c r="AE287" i="8"/>
  <c r="AF287" i="8" s="1"/>
  <c r="AA287" i="8"/>
  <c r="AB287" i="8" s="1"/>
  <c r="AE300" i="8"/>
  <c r="AF300" i="8" s="1"/>
  <c r="AA300" i="8"/>
  <c r="AB300" i="8" s="1"/>
  <c r="AG300" i="8"/>
  <c r="AH300" i="8" s="1"/>
  <c r="AC300" i="8"/>
  <c r="AD300" i="8" s="1"/>
  <c r="AE277" i="8"/>
  <c r="AF277" i="8" s="1"/>
  <c r="AA277" i="8"/>
  <c r="AB277" i="8" s="1"/>
  <c r="AG277" i="8"/>
  <c r="AH277" i="8" s="1"/>
  <c r="AC277" i="8"/>
  <c r="AD277" i="8" s="1"/>
  <c r="AG305" i="8"/>
  <c r="AH305" i="8" s="1"/>
  <c r="AC305" i="8"/>
  <c r="AD305" i="8" s="1"/>
  <c r="AA305" i="8"/>
  <c r="AB305" i="8" s="1"/>
  <c r="AE305" i="8"/>
  <c r="AF305" i="8" s="1"/>
  <c r="AQ311" i="8"/>
  <c r="AR311" i="8" s="1"/>
  <c r="AM311" i="8"/>
  <c r="AN311" i="8" s="1"/>
  <c r="AO311" i="8"/>
  <c r="AP311" i="8" s="1"/>
  <c r="AK311" i="8"/>
  <c r="AL311" i="8" s="1"/>
  <c r="AG29" i="8"/>
  <c r="AH29" i="8" s="1"/>
  <c r="AC29" i="8"/>
  <c r="AD29" i="8" s="1"/>
  <c r="AE29" i="8"/>
  <c r="AF29" i="8" s="1"/>
  <c r="AA29" i="8"/>
  <c r="AB29" i="8" s="1"/>
  <c r="AE60" i="8"/>
  <c r="AF60" i="8" s="1"/>
  <c r="AA60" i="8"/>
  <c r="AB60" i="8" s="1"/>
  <c r="AG60" i="8"/>
  <c r="AH60" i="8" s="1"/>
  <c r="AC60" i="8"/>
  <c r="AD60" i="8" s="1"/>
  <c r="AE84" i="8"/>
  <c r="AF84" i="8" s="1"/>
  <c r="AA84" i="8"/>
  <c r="AB84" i="8" s="1"/>
  <c r="AG84" i="8"/>
  <c r="AH84" i="8" s="1"/>
  <c r="AC84" i="8"/>
  <c r="AD84" i="8" s="1"/>
  <c r="AQ104" i="8"/>
  <c r="AR104" i="8" s="1"/>
  <c r="AM104" i="8"/>
  <c r="AN104" i="8" s="1"/>
  <c r="AO104" i="8"/>
  <c r="AP104" i="8" s="1"/>
  <c r="AK104" i="8"/>
  <c r="AL104" i="8" s="1"/>
  <c r="AQ128" i="8"/>
  <c r="AR128" i="8" s="1"/>
  <c r="AM128" i="8"/>
  <c r="AN128" i="8" s="1"/>
  <c r="AO128" i="8"/>
  <c r="AP128" i="8" s="1"/>
  <c r="AK128" i="8"/>
  <c r="AL128" i="8" s="1"/>
  <c r="AE143" i="8"/>
  <c r="AF143" i="8" s="1"/>
  <c r="AA143" i="8"/>
  <c r="AB143" i="8" s="1"/>
  <c r="AG143" i="8"/>
  <c r="AH143" i="8" s="1"/>
  <c r="AC143" i="8"/>
  <c r="AD143" i="8" s="1"/>
  <c r="AQ159" i="8"/>
  <c r="AR159" i="8" s="1"/>
  <c r="AM159" i="8"/>
  <c r="AN159" i="8" s="1"/>
  <c r="AO159" i="8"/>
  <c r="AP159" i="8" s="1"/>
  <c r="AK159" i="8"/>
  <c r="AL159" i="8" s="1"/>
  <c r="AE173" i="8"/>
  <c r="AF173" i="8" s="1"/>
  <c r="AA173" i="8"/>
  <c r="AB173" i="8" s="1"/>
  <c r="AG173" i="8"/>
  <c r="AH173" i="8" s="1"/>
  <c r="AC173" i="8"/>
  <c r="AD173" i="8" s="1"/>
  <c r="AE189" i="8"/>
  <c r="AF189" i="8" s="1"/>
  <c r="AA189" i="8"/>
  <c r="AB189" i="8" s="1"/>
  <c r="AG189" i="8"/>
  <c r="AH189" i="8" s="1"/>
  <c r="AC189" i="8"/>
  <c r="AD189" i="8" s="1"/>
  <c r="AE205" i="8"/>
  <c r="AF205" i="8" s="1"/>
  <c r="AA205" i="8"/>
  <c r="AB205" i="8" s="1"/>
  <c r="AG205" i="8"/>
  <c r="AH205" i="8" s="1"/>
  <c r="AC205" i="8"/>
  <c r="AD205" i="8" s="1"/>
  <c r="AE217" i="8"/>
  <c r="AF217" i="8" s="1"/>
  <c r="AA217" i="8"/>
  <c r="AB217" i="8" s="1"/>
  <c r="AG217" i="8"/>
  <c r="AH217" i="8" s="1"/>
  <c r="AC217" i="8"/>
  <c r="AD217" i="8" s="1"/>
  <c r="AQ235" i="8"/>
  <c r="AR235" i="8" s="1"/>
  <c r="AM235" i="8"/>
  <c r="AN235" i="8" s="1"/>
  <c r="AO235" i="8"/>
  <c r="AP235" i="8" s="1"/>
  <c r="AK235" i="8"/>
  <c r="AL235" i="8" s="1"/>
  <c r="AQ247" i="8"/>
  <c r="AR247" i="8" s="1"/>
  <c r="AM247" i="8"/>
  <c r="AN247" i="8" s="1"/>
  <c r="AO247" i="8"/>
  <c r="AP247" i="8" s="1"/>
  <c r="AK247" i="8"/>
  <c r="AL247" i="8" s="1"/>
  <c r="AG42" i="8"/>
  <c r="AH42" i="8" s="1"/>
  <c r="AC42" i="8"/>
  <c r="AD42" i="8" s="1"/>
  <c r="AE42" i="8"/>
  <c r="AF42" i="8" s="1"/>
  <c r="AA42" i="8"/>
  <c r="AB42" i="8" s="1"/>
  <c r="AE81" i="8"/>
  <c r="AF81" i="8" s="1"/>
  <c r="AA81" i="8"/>
  <c r="AB81" i="8" s="1"/>
  <c r="AG81" i="8"/>
  <c r="AH81" i="8" s="1"/>
  <c r="AC81" i="8"/>
  <c r="AD81" i="8" s="1"/>
  <c r="AG121" i="8"/>
  <c r="AH121" i="8" s="1"/>
  <c r="AC121" i="8"/>
  <c r="AD121" i="8" s="1"/>
  <c r="AE121" i="8"/>
  <c r="AF121" i="8" s="1"/>
  <c r="AA121" i="8"/>
  <c r="AB121" i="8" s="1"/>
  <c r="AG283" i="8"/>
  <c r="AH283" i="8" s="1"/>
  <c r="AC283" i="8"/>
  <c r="AD283" i="8" s="1"/>
  <c r="AE283" i="8"/>
  <c r="AF283" i="8" s="1"/>
  <c r="AA283" i="8"/>
  <c r="AB283" i="8" s="1"/>
  <c r="AQ261" i="8"/>
  <c r="AR261" i="8" s="1"/>
  <c r="AM261" i="8"/>
  <c r="AN261" i="8" s="1"/>
  <c r="AO261" i="8"/>
  <c r="AP261" i="8" s="1"/>
  <c r="AK261" i="8"/>
  <c r="AL261" i="8" s="1"/>
  <c r="AE7" i="8"/>
  <c r="AF7" i="8" s="1"/>
  <c r="AA7" i="8"/>
  <c r="AB7" i="8" s="1"/>
  <c r="AG7" i="8"/>
  <c r="AH7" i="8" s="1"/>
  <c r="AC7" i="8"/>
  <c r="AD7" i="8" s="1"/>
  <c r="AE11" i="8"/>
  <c r="AF11" i="8" s="1"/>
  <c r="AA11" i="8"/>
  <c r="AB11" i="8" s="1"/>
  <c r="AG11" i="8"/>
  <c r="AH11" i="8" s="1"/>
  <c r="AC11" i="8"/>
  <c r="AD11" i="8" s="1"/>
  <c r="AE15" i="8"/>
  <c r="AF15" i="8" s="1"/>
  <c r="AA15" i="8"/>
  <c r="AB15" i="8" s="1"/>
  <c r="AG15" i="8"/>
  <c r="AH15" i="8" s="1"/>
  <c r="AC15" i="8"/>
  <c r="AD15" i="8" s="1"/>
  <c r="AE19" i="8"/>
  <c r="AF19" i="8" s="1"/>
  <c r="AA19" i="8"/>
  <c r="AB19" i="8" s="1"/>
  <c r="AG19" i="8"/>
  <c r="AH19" i="8" s="1"/>
  <c r="AC19" i="8"/>
  <c r="AD19" i="8" s="1"/>
  <c r="AE23" i="8"/>
  <c r="AF23" i="8" s="1"/>
  <c r="AA23" i="8"/>
  <c r="AB23" i="8" s="1"/>
  <c r="AG23" i="8"/>
  <c r="AH23" i="8" s="1"/>
  <c r="AC23" i="8"/>
  <c r="AD23" i="8" s="1"/>
  <c r="AE61" i="8"/>
  <c r="AF61" i="8" s="1"/>
  <c r="AA61" i="8"/>
  <c r="AB61" i="8" s="1"/>
  <c r="AG61" i="8"/>
  <c r="AH61" i="8" s="1"/>
  <c r="AC61" i="8"/>
  <c r="AD61" i="8" s="1"/>
  <c r="AG262" i="8"/>
  <c r="AH262" i="8" s="1"/>
  <c r="AC262" i="8"/>
  <c r="AD262" i="8" s="1"/>
  <c r="AE262" i="8"/>
  <c r="AF262" i="8" s="1"/>
  <c r="AA262" i="8"/>
  <c r="AB262" i="8" s="1"/>
  <c r="AQ270" i="8"/>
  <c r="AR270" i="8" s="1"/>
  <c r="AM270" i="8"/>
  <c r="AN270" i="8" s="1"/>
  <c r="AO270" i="8"/>
  <c r="AP270" i="8" s="1"/>
  <c r="AK270" i="8"/>
  <c r="AL270" i="8" s="1"/>
  <c r="AQ278" i="8"/>
  <c r="AR278" i="8" s="1"/>
  <c r="AM278" i="8"/>
  <c r="AN278" i="8" s="1"/>
  <c r="AO278" i="8"/>
  <c r="AP278" i="8" s="1"/>
  <c r="AK278" i="8"/>
  <c r="AL278" i="8" s="1"/>
  <c r="AQ286" i="8"/>
  <c r="AR286" i="8" s="1"/>
  <c r="AM286" i="8"/>
  <c r="AN286" i="8" s="1"/>
  <c r="AO286" i="8"/>
  <c r="AP286" i="8" s="1"/>
  <c r="AK286" i="8"/>
  <c r="AL286" i="8" s="1"/>
  <c r="AQ294" i="8"/>
  <c r="AR294" i="8" s="1"/>
  <c r="AM294" i="8"/>
  <c r="AO294" i="8"/>
  <c r="AP294" i="8" s="1"/>
  <c r="AK294" i="8"/>
  <c r="AL294" i="8" s="1"/>
  <c r="AE322" i="8"/>
  <c r="AF322" i="8" s="1"/>
  <c r="AA322" i="8"/>
  <c r="AB322" i="8" s="1"/>
  <c r="AG322" i="8"/>
  <c r="AH322" i="8" s="1"/>
  <c r="AC322" i="8"/>
  <c r="AD322" i="8" s="1"/>
  <c r="AE326" i="8"/>
  <c r="AF326" i="8" s="1"/>
  <c r="AA326" i="8"/>
  <c r="AB326" i="8" s="1"/>
  <c r="AG326" i="8"/>
  <c r="AH326" i="8" s="1"/>
  <c r="AC326" i="8"/>
  <c r="AD326" i="8" s="1"/>
  <c r="AE330" i="8"/>
  <c r="AF330" i="8" s="1"/>
  <c r="AA330" i="8"/>
  <c r="AB330" i="8" s="1"/>
  <c r="AG330" i="8"/>
  <c r="AH330" i="8" s="1"/>
  <c r="AC330" i="8"/>
  <c r="AD330" i="8" s="1"/>
  <c r="AE334" i="8"/>
  <c r="AF334" i="8" s="1"/>
  <c r="AA334" i="8"/>
  <c r="AB334" i="8" s="1"/>
  <c r="AG334" i="8"/>
  <c r="AH334" i="8" s="1"/>
  <c r="AC334" i="8"/>
  <c r="AD334" i="8" s="1"/>
  <c r="AQ338" i="8"/>
  <c r="AR338" i="8" s="1"/>
  <c r="AM338" i="8"/>
  <c r="AN338" i="8" s="1"/>
  <c r="AO338" i="8"/>
  <c r="AP338" i="8" s="1"/>
  <c r="AK338" i="8"/>
  <c r="AL338" i="8" s="1"/>
  <c r="AQ342" i="8"/>
  <c r="AR342" i="8" s="1"/>
  <c r="AM342" i="8"/>
  <c r="AN342" i="8" s="1"/>
  <c r="AK342" i="8"/>
  <c r="AL342" i="8" s="1"/>
  <c r="AO342" i="8"/>
  <c r="AP342" i="8" s="1"/>
  <c r="AQ346" i="8"/>
  <c r="AR346" i="8" s="1"/>
  <c r="AM346" i="8"/>
  <c r="AN346" i="8" s="1"/>
  <c r="AO346" i="8"/>
  <c r="AP346" i="8" s="1"/>
  <c r="AK346" i="8"/>
  <c r="AL346" i="8" s="1"/>
  <c r="AQ350" i="8"/>
  <c r="AR350" i="8" s="1"/>
  <c r="AM350" i="8"/>
  <c r="AN350" i="8" s="1"/>
  <c r="AO350" i="8"/>
  <c r="AP350" i="8" s="1"/>
  <c r="AK350" i="8"/>
  <c r="AL350" i="8" s="1"/>
  <c r="AQ354" i="8"/>
  <c r="AR354" i="8" s="1"/>
  <c r="AM354" i="8"/>
  <c r="AN354" i="8" s="1"/>
  <c r="AO354" i="8"/>
  <c r="AP354" i="8" s="1"/>
  <c r="AK354" i="8"/>
  <c r="AL354" i="8" s="1"/>
  <c r="AQ358" i="8"/>
  <c r="AR358" i="8" s="1"/>
  <c r="AM358" i="8"/>
  <c r="AN358" i="8" s="1"/>
  <c r="AO358" i="8"/>
  <c r="AP358" i="8" s="1"/>
  <c r="AK358" i="8"/>
  <c r="AL358" i="8" s="1"/>
  <c r="AQ362" i="8"/>
  <c r="AR362" i="8" s="1"/>
  <c r="AM362" i="8"/>
  <c r="AN362" i="8" s="1"/>
  <c r="AO362" i="8"/>
  <c r="AP362" i="8" s="1"/>
  <c r="AK362" i="8"/>
  <c r="AL362" i="8" s="1"/>
  <c r="AQ366" i="8"/>
  <c r="AR366" i="8" s="1"/>
  <c r="AM366" i="8"/>
  <c r="AN366" i="8" s="1"/>
  <c r="AO366" i="8"/>
  <c r="AP366" i="8" s="1"/>
  <c r="AK366" i="8"/>
  <c r="AL366" i="8" s="1"/>
  <c r="AQ370" i="8"/>
  <c r="AR370" i="8" s="1"/>
  <c r="AM370" i="8"/>
  <c r="AN370" i="8" s="1"/>
  <c r="AO370" i="8"/>
  <c r="AP370" i="8" s="1"/>
  <c r="AK370" i="8"/>
  <c r="AL370" i="8" s="1"/>
  <c r="AE374" i="8"/>
  <c r="AF374" i="8" s="1"/>
  <c r="AA374" i="8"/>
  <c r="AB374" i="8" s="1"/>
  <c r="AC374" i="8"/>
  <c r="AD374" i="8" s="1"/>
  <c r="AG374" i="8"/>
  <c r="AH374" i="8" s="1"/>
  <c r="AE378" i="8"/>
  <c r="AF378" i="8" s="1"/>
  <c r="AA378" i="8"/>
  <c r="AB378" i="8" s="1"/>
  <c r="AG378" i="8"/>
  <c r="AH378" i="8" s="1"/>
  <c r="AC378" i="8"/>
  <c r="AD378" i="8" s="1"/>
  <c r="AE382" i="8"/>
  <c r="AF382" i="8" s="1"/>
  <c r="AA382" i="8"/>
  <c r="AB382" i="8" s="1"/>
  <c r="AG382" i="8"/>
  <c r="AH382" i="8" s="1"/>
  <c r="AC382" i="8"/>
  <c r="AD382" i="8" s="1"/>
  <c r="AE386" i="8"/>
  <c r="AF386" i="8" s="1"/>
  <c r="AA386" i="8"/>
  <c r="AB386" i="8" s="1"/>
  <c r="AG386" i="8"/>
  <c r="AH386" i="8" s="1"/>
  <c r="AC386" i="8"/>
  <c r="AD386" i="8" s="1"/>
  <c r="AE390" i="8"/>
  <c r="AF390" i="8" s="1"/>
  <c r="AA390" i="8"/>
  <c r="AB390" i="8" s="1"/>
  <c r="AG390" i="8"/>
  <c r="AH390" i="8" s="1"/>
  <c r="AC390" i="8"/>
  <c r="AD390" i="8" s="1"/>
  <c r="AE394" i="8"/>
  <c r="AF394" i="8" s="1"/>
  <c r="AA394" i="8"/>
  <c r="AB394" i="8" s="1"/>
  <c r="AC394" i="8"/>
  <c r="AD394" i="8" s="1"/>
  <c r="AG394" i="8"/>
  <c r="AH394" i="8" s="1"/>
  <c r="AE398" i="8"/>
  <c r="AF398" i="8" s="1"/>
  <c r="AA398" i="8"/>
  <c r="AB398" i="8" s="1"/>
  <c r="AG398" i="8"/>
  <c r="AH398" i="8" s="1"/>
  <c r="AC398" i="8"/>
  <c r="AD398" i="8" s="1"/>
  <c r="AE402" i="8"/>
  <c r="AF402" i="8" s="1"/>
  <c r="AA402" i="8"/>
  <c r="AB402" i="8" s="1"/>
  <c r="AC402" i="8"/>
  <c r="AD402" i="8" s="1"/>
  <c r="AG402" i="8"/>
  <c r="AH402" i="8" s="1"/>
  <c r="AE406" i="8"/>
  <c r="AF406" i="8" s="1"/>
  <c r="AA406" i="8"/>
  <c r="AB406" i="8" s="1"/>
  <c r="AG406" i="8"/>
  <c r="AH406" i="8" s="1"/>
  <c r="AC406" i="8"/>
  <c r="AD406" i="8" s="1"/>
  <c r="AE410" i="8"/>
  <c r="AF410" i="8" s="1"/>
  <c r="AA410" i="8"/>
  <c r="AB410" i="8" s="1"/>
  <c r="AG410" i="8"/>
  <c r="AH410" i="8" s="1"/>
  <c r="AC410" i="8"/>
  <c r="AD410" i="8" s="1"/>
  <c r="AE414" i="8"/>
  <c r="AF414" i="8" s="1"/>
  <c r="AA414" i="8"/>
  <c r="AB414" i="8" s="1"/>
  <c r="AG414" i="8"/>
  <c r="AH414" i="8" s="1"/>
  <c r="AC414" i="8"/>
  <c r="AD414" i="8" s="1"/>
  <c r="AQ418" i="8"/>
  <c r="AR418" i="8" s="1"/>
  <c r="AM418" i="8"/>
  <c r="AN418" i="8" s="1"/>
  <c r="AK418" i="8"/>
  <c r="AL418" i="8" s="1"/>
  <c r="AO418" i="8"/>
  <c r="AP418" i="8" s="1"/>
  <c r="AQ422" i="8"/>
  <c r="AR422" i="8" s="1"/>
  <c r="AM422" i="8"/>
  <c r="AN422" i="8" s="1"/>
  <c r="AO422" i="8"/>
  <c r="AP422" i="8" s="1"/>
  <c r="AK422" i="8"/>
  <c r="AL422" i="8" s="1"/>
  <c r="AQ426" i="8"/>
  <c r="AR426" i="8" s="1"/>
  <c r="AM426" i="8"/>
  <c r="AN426" i="8" s="1"/>
  <c r="AO426" i="8"/>
  <c r="AP426" i="8" s="1"/>
  <c r="AK426" i="8"/>
  <c r="AL426" i="8" s="1"/>
  <c r="AQ430" i="8"/>
  <c r="AR430" i="8" s="1"/>
  <c r="AM430" i="8"/>
  <c r="AN430" i="8" s="1"/>
  <c r="AO430" i="8"/>
  <c r="AP430" i="8" s="1"/>
  <c r="AK430" i="8"/>
  <c r="AL430" i="8" s="1"/>
  <c r="AQ434" i="8"/>
  <c r="AR434" i="8" s="1"/>
  <c r="AM434" i="8"/>
  <c r="AN434" i="8" s="1"/>
  <c r="AO434" i="8"/>
  <c r="AP434" i="8" s="1"/>
  <c r="AK434" i="8"/>
  <c r="AL434" i="8" s="1"/>
  <c r="AQ438" i="8"/>
  <c r="AR438" i="8" s="1"/>
  <c r="AM438" i="8"/>
  <c r="AN438" i="8" s="1"/>
  <c r="AO438" i="8"/>
  <c r="AP438" i="8" s="1"/>
  <c r="AK438" i="8"/>
  <c r="AL438" i="8" s="1"/>
  <c r="AG442" i="8"/>
  <c r="AH442" i="8" s="1"/>
  <c r="AC442" i="8"/>
  <c r="AD442" i="8" s="1"/>
  <c r="AE442" i="8"/>
  <c r="AF442" i="8" s="1"/>
  <c r="AA442" i="8"/>
  <c r="AB442" i="8" s="1"/>
  <c r="AG449" i="8"/>
  <c r="AH449" i="8" s="1"/>
  <c r="AC449" i="8"/>
  <c r="AD449" i="8" s="1"/>
  <c r="AE449" i="8"/>
  <c r="AF449" i="8" s="1"/>
  <c r="AA449" i="8"/>
  <c r="AB449" i="8" s="1"/>
  <c r="AG59" i="8"/>
  <c r="AH59" i="8" s="1"/>
  <c r="AC59" i="8"/>
  <c r="AD59" i="8" s="1"/>
  <c r="AE59" i="8"/>
  <c r="AF59" i="8" s="1"/>
  <c r="AA59" i="8"/>
  <c r="AB59" i="8" s="1"/>
  <c r="AG75" i="8"/>
  <c r="AH75" i="8" s="1"/>
  <c r="AC75" i="8"/>
  <c r="AD75" i="8" s="1"/>
  <c r="AE75" i="8"/>
  <c r="AF75" i="8" s="1"/>
  <c r="AA75" i="8"/>
  <c r="AB75" i="8" s="1"/>
  <c r="AE91" i="8"/>
  <c r="AF91" i="8" s="1"/>
  <c r="AC91" i="8"/>
  <c r="AD91" i="8" s="1"/>
  <c r="AG91" i="8"/>
  <c r="AH91" i="8" s="1"/>
  <c r="AA91" i="8"/>
  <c r="AB91" i="8" s="1"/>
  <c r="AE107" i="8"/>
  <c r="AF107" i="8" s="1"/>
  <c r="AA107" i="8"/>
  <c r="AB107" i="8" s="1"/>
  <c r="AC107" i="8"/>
  <c r="AD107" i="8" s="1"/>
  <c r="AG107" i="8"/>
  <c r="AH107" i="8" s="1"/>
  <c r="AE123" i="8"/>
  <c r="AF123" i="8" s="1"/>
  <c r="AA123" i="8"/>
  <c r="AB123" i="8" s="1"/>
  <c r="AG123" i="8"/>
  <c r="AH123" i="8" s="1"/>
  <c r="AC123" i="8"/>
  <c r="AD123" i="8" s="1"/>
  <c r="AG275" i="8"/>
  <c r="AH275" i="8" s="1"/>
  <c r="AC275" i="8"/>
  <c r="AD275" i="8" s="1"/>
  <c r="AE275" i="8"/>
  <c r="AF275" i="8" s="1"/>
  <c r="AA275" i="8"/>
  <c r="AB275" i="8" s="1"/>
  <c r="AE297" i="8"/>
  <c r="AF297" i="8" s="1"/>
  <c r="AA297" i="8"/>
  <c r="AB297" i="8" s="1"/>
  <c r="AG297" i="8"/>
  <c r="AH297" i="8" s="1"/>
  <c r="AC297" i="8"/>
  <c r="AD297" i="8" s="1"/>
  <c r="AE269" i="8"/>
  <c r="AF269" i="8" s="1"/>
  <c r="AA269" i="8"/>
  <c r="AB269" i="8" s="1"/>
  <c r="AG269" i="8"/>
  <c r="AH269" i="8" s="1"/>
  <c r="AC269" i="8"/>
  <c r="AD269" i="8" s="1"/>
  <c r="AE314" i="8"/>
  <c r="AF314" i="8" s="1"/>
  <c r="AA314" i="8"/>
  <c r="AB314" i="8" s="1"/>
  <c r="AC314" i="8"/>
  <c r="AD314" i="8" s="1"/>
  <c r="AG314" i="8"/>
  <c r="AH314" i="8" s="1"/>
  <c r="AQ33" i="8"/>
  <c r="AR33" i="8" s="1"/>
  <c r="AM33" i="8"/>
  <c r="AN33" i="8" s="1"/>
  <c r="AO33" i="8"/>
  <c r="AP33" i="8" s="1"/>
  <c r="AK33" i="8"/>
  <c r="AL33" i="8" s="1"/>
  <c r="AQ108" i="8"/>
  <c r="AR108" i="8" s="1"/>
  <c r="AM108" i="8"/>
  <c r="AN108" i="8" s="1"/>
  <c r="AK108" i="8"/>
  <c r="AL108" i="8" s="1"/>
  <c r="AO108" i="8"/>
  <c r="AP108" i="8" s="1"/>
  <c r="AG141" i="8"/>
  <c r="AH141" i="8" s="1"/>
  <c r="AC141" i="8"/>
  <c r="AD141" i="8" s="1"/>
  <c r="AE141" i="8"/>
  <c r="AF141" i="8" s="1"/>
  <c r="AA141" i="8"/>
  <c r="AB141" i="8" s="1"/>
  <c r="AE155" i="8"/>
  <c r="AF155" i="8" s="1"/>
  <c r="AA155" i="8"/>
  <c r="AB155" i="8" s="1"/>
  <c r="AG155" i="8"/>
  <c r="AH155" i="8" s="1"/>
  <c r="AC155" i="8"/>
  <c r="AD155" i="8" s="1"/>
  <c r="AQ171" i="8"/>
  <c r="AR171" i="8" s="1"/>
  <c r="AM171" i="8"/>
  <c r="AN171" i="8" s="1"/>
  <c r="AK171" i="8"/>
  <c r="AL171" i="8" s="1"/>
  <c r="AO171" i="8"/>
  <c r="AP171" i="8" s="1"/>
  <c r="AG187" i="8"/>
  <c r="AH187" i="8" s="1"/>
  <c r="AC187" i="8"/>
  <c r="AD187" i="8" s="1"/>
  <c r="AE187" i="8"/>
  <c r="AF187" i="8" s="1"/>
  <c r="AA187" i="8"/>
  <c r="AB187" i="8" s="1"/>
  <c r="AE201" i="8"/>
  <c r="AF201" i="8" s="1"/>
  <c r="AA201" i="8"/>
  <c r="AB201" i="8" s="1"/>
  <c r="AG201" i="8"/>
  <c r="AH201" i="8" s="1"/>
  <c r="AC201" i="8"/>
  <c r="AD201" i="8" s="1"/>
  <c r="AG219" i="8"/>
  <c r="AH219" i="8" s="1"/>
  <c r="AC219" i="8"/>
  <c r="AD219" i="8" s="1"/>
  <c r="AE219" i="8"/>
  <c r="AF219" i="8" s="1"/>
  <c r="AA219" i="8"/>
  <c r="AB219" i="8" s="1"/>
  <c r="AE237" i="8"/>
  <c r="AF237" i="8" s="1"/>
  <c r="AA237" i="8"/>
  <c r="AB237" i="8" s="1"/>
  <c r="AG237" i="8"/>
  <c r="AH237" i="8" s="1"/>
  <c r="AC237" i="8"/>
  <c r="AD237" i="8" s="1"/>
  <c r="AE253" i="8"/>
  <c r="AF253" i="8" s="1"/>
  <c r="AA253" i="8"/>
  <c r="AB253" i="8" s="1"/>
  <c r="AG253" i="8"/>
  <c r="AH253" i="8" s="1"/>
  <c r="AC253" i="8"/>
  <c r="AD253" i="8" s="1"/>
  <c r="AQ257" i="8"/>
  <c r="AR257" i="8" s="1"/>
  <c r="AM257" i="8"/>
  <c r="AN257" i="8" s="1"/>
  <c r="AO257" i="8"/>
  <c r="AP257" i="8" s="1"/>
  <c r="AK257" i="8"/>
  <c r="AL257" i="8" s="1"/>
  <c r="AQ307" i="8"/>
  <c r="AR307" i="8" s="1"/>
  <c r="AM307" i="8"/>
  <c r="AN307" i="8" s="1"/>
  <c r="AK307" i="8"/>
  <c r="AL307" i="8" s="1"/>
  <c r="AO307" i="8"/>
  <c r="AP307" i="8" s="1"/>
  <c r="W5" i="8"/>
  <c r="X5" i="8" s="1"/>
  <c r="S5" i="8"/>
  <c r="T5" i="8" s="1"/>
  <c r="U5" i="8"/>
  <c r="V5" i="8" s="1"/>
  <c r="U33" i="8"/>
  <c r="V33" i="8" s="1"/>
  <c r="W33" i="8"/>
  <c r="X33" i="8" s="1"/>
  <c r="S33" i="8"/>
  <c r="T33" i="8" s="1"/>
  <c r="W30" i="8"/>
  <c r="X30" i="8" s="1"/>
  <c r="S30" i="8"/>
  <c r="T30" i="8" s="1"/>
  <c r="U30" i="8"/>
  <c r="V30" i="8" s="1"/>
  <c r="U294" i="8"/>
  <c r="V294" i="8" s="1"/>
  <c r="W294" i="8"/>
  <c r="X294" i="8" s="1"/>
  <c r="S294" i="8"/>
  <c r="U330" i="8"/>
  <c r="V330" i="8" s="1"/>
  <c r="W330" i="8"/>
  <c r="X330" i="8" s="1"/>
  <c r="S330" i="8"/>
  <c r="T330" i="8" s="1"/>
  <c r="U342" i="8"/>
  <c r="V342" i="8" s="1"/>
  <c r="S342" i="8"/>
  <c r="T342" i="8" s="1"/>
  <c r="W342" i="8"/>
  <c r="X342" i="8" s="1"/>
  <c r="U350" i="8"/>
  <c r="V350" i="8" s="1"/>
  <c r="W350" i="8"/>
  <c r="X350" i="8" s="1"/>
  <c r="S350" i="8"/>
  <c r="T350" i="8" s="1"/>
  <c r="U358" i="8"/>
  <c r="V358" i="8" s="1"/>
  <c r="W358" i="8"/>
  <c r="X358" i="8" s="1"/>
  <c r="S358" i="8"/>
  <c r="T358" i="8" s="1"/>
  <c r="U366" i="8"/>
  <c r="V366" i="8" s="1"/>
  <c r="W366" i="8"/>
  <c r="X366" i="8" s="1"/>
  <c r="S366" i="8"/>
  <c r="T366" i="8" s="1"/>
  <c r="W374" i="8"/>
  <c r="X374" i="8" s="1"/>
  <c r="S374" i="8"/>
  <c r="T374" i="8" s="1"/>
  <c r="U374" i="8"/>
  <c r="V374" i="8" s="1"/>
  <c r="U382" i="8"/>
  <c r="V382" i="8" s="1"/>
  <c r="W382" i="8"/>
  <c r="X382" i="8" s="1"/>
  <c r="S382" i="8"/>
  <c r="T382" i="8" s="1"/>
  <c r="U390" i="8"/>
  <c r="V390" i="8" s="1"/>
  <c r="W390" i="8"/>
  <c r="X390" i="8" s="1"/>
  <c r="S390" i="8"/>
  <c r="T390" i="8" s="1"/>
  <c r="W402" i="8"/>
  <c r="X402" i="8" s="1"/>
  <c r="S402" i="8"/>
  <c r="T402" i="8" s="1"/>
  <c r="U402" i="8"/>
  <c r="V402" i="8" s="1"/>
  <c r="U414" i="8"/>
  <c r="V414" i="8" s="1"/>
  <c r="W414" i="8"/>
  <c r="X414" i="8" s="1"/>
  <c r="S414" i="8"/>
  <c r="T414" i="8" s="1"/>
  <c r="U422" i="8"/>
  <c r="V422" i="8" s="1"/>
  <c r="W422" i="8"/>
  <c r="X422" i="8" s="1"/>
  <c r="S422" i="8"/>
  <c r="T422" i="8" s="1"/>
  <c r="U430" i="8"/>
  <c r="V430" i="8" s="1"/>
  <c r="W430" i="8"/>
  <c r="X430" i="8" s="1"/>
  <c r="S430" i="8"/>
  <c r="T430" i="8" s="1"/>
  <c r="W442" i="8"/>
  <c r="X442" i="8" s="1"/>
  <c r="S442" i="8"/>
  <c r="T442" i="8" s="1"/>
  <c r="U442" i="8"/>
  <c r="V442" i="8" s="1"/>
  <c r="W83" i="8"/>
  <c r="X83" i="8" s="1"/>
  <c r="S83" i="8"/>
  <c r="T83" i="8" s="1"/>
  <c r="U83" i="8"/>
  <c r="V83" i="8" s="1"/>
  <c r="W263" i="8"/>
  <c r="X263" i="8" s="1"/>
  <c r="S263" i="8"/>
  <c r="T263" i="8" s="1"/>
  <c r="U263" i="8"/>
  <c r="V263" i="8" s="1"/>
  <c r="U303" i="8"/>
  <c r="V303" i="8" s="1"/>
  <c r="W303" i="8"/>
  <c r="X303" i="8" s="1"/>
  <c r="S303" i="8"/>
  <c r="T303" i="8" s="1"/>
  <c r="U304" i="8"/>
  <c r="V304" i="8" s="1"/>
  <c r="S304" i="8"/>
  <c r="T304" i="8" s="1"/>
  <c r="W304" i="8"/>
  <c r="X304" i="8" s="1"/>
  <c r="W309" i="8"/>
  <c r="X309" i="8" s="1"/>
  <c r="S309" i="8"/>
  <c r="T309" i="8" s="1"/>
  <c r="U309" i="8"/>
  <c r="V309" i="8" s="1"/>
  <c r="W317" i="8"/>
  <c r="X317" i="8" s="1"/>
  <c r="S317" i="8"/>
  <c r="T317" i="8" s="1"/>
  <c r="U317" i="8"/>
  <c r="V317" i="8" s="1"/>
  <c r="W34" i="8"/>
  <c r="X34" i="8" s="1"/>
  <c r="S34" i="8"/>
  <c r="T34" i="8" s="1"/>
  <c r="U34" i="8"/>
  <c r="V34" i="8" s="1"/>
  <c r="W42" i="8"/>
  <c r="X42" i="8" s="1"/>
  <c r="S42" i="8"/>
  <c r="T42" i="8" s="1"/>
  <c r="U42" i="8"/>
  <c r="V42" i="8" s="1"/>
  <c r="W56" i="8"/>
  <c r="X56" i="8" s="1"/>
  <c r="S56" i="8"/>
  <c r="T56" i="8" s="1"/>
  <c r="U56" i="8"/>
  <c r="V56" i="8" s="1"/>
  <c r="U28" i="8"/>
  <c r="V28" i="8" s="1"/>
  <c r="W28" i="8"/>
  <c r="X28" i="8" s="1"/>
  <c r="S28" i="8"/>
  <c r="T28" i="8" s="1"/>
  <c r="U78" i="8"/>
  <c r="V78" i="8" s="1"/>
  <c r="W78" i="8"/>
  <c r="X78" i="8" s="1"/>
  <c r="S78" i="8"/>
  <c r="T78" i="8" s="1"/>
  <c r="W94" i="8"/>
  <c r="X94" i="8" s="1"/>
  <c r="S94" i="8"/>
  <c r="T94" i="8" s="1"/>
  <c r="U94" i="8"/>
  <c r="V94" i="8" s="1"/>
  <c r="W102" i="8"/>
  <c r="X102" i="8" s="1"/>
  <c r="S102" i="8"/>
  <c r="T102" i="8" s="1"/>
  <c r="U102" i="8"/>
  <c r="V102" i="8" s="1"/>
  <c r="W110" i="8"/>
  <c r="X110" i="8" s="1"/>
  <c r="S110" i="8"/>
  <c r="T110" i="8" s="1"/>
  <c r="U110" i="8"/>
  <c r="V110" i="8" s="1"/>
  <c r="W126" i="8"/>
  <c r="X126" i="8" s="1"/>
  <c r="S126" i="8"/>
  <c r="T126" i="8" s="1"/>
  <c r="U126" i="8"/>
  <c r="V126" i="8" s="1"/>
  <c r="U132" i="8"/>
  <c r="V132" i="8" s="1"/>
  <c r="W132" i="8"/>
  <c r="X132" i="8" s="1"/>
  <c r="S132" i="8"/>
  <c r="T132" i="8" s="1"/>
  <c r="U140" i="8"/>
  <c r="V140" i="8" s="1"/>
  <c r="W140" i="8"/>
  <c r="X140" i="8" s="1"/>
  <c r="S140" i="8"/>
  <c r="T140" i="8" s="1"/>
  <c r="U144" i="8"/>
  <c r="V144" i="8" s="1"/>
  <c r="W144" i="8"/>
  <c r="X144" i="8" s="1"/>
  <c r="S144" i="8"/>
  <c r="T144" i="8" s="1"/>
  <c r="U152" i="8"/>
  <c r="V152" i="8" s="1"/>
  <c r="W152" i="8"/>
  <c r="X152" i="8" s="1"/>
  <c r="S152" i="8"/>
  <c r="T152" i="8" s="1"/>
  <c r="U156" i="8"/>
  <c r="V156" i="8" s="1"/>
  <c r="W156" i="8"/>
  <c r="X156" i="8" s="1"/>
  <c r="S156" i="8"/>
  <c r="T156" i="8" s="1"/>
  <c r="W160" i="8"/>
  <c r="X160" i="8" s="1"/>
  <c r="S160" i="8"/>
  <c r="T160" i="8" s="1"/>
  <c r="U160" i="8"/>
  <c r="V160" i="8" s="1"/>
  <c r="W164" i="8"/>
  <c r="X164" i="8" s="1"/>
  <c r="S164" i="8"/>
  <c r="T164" i="8" s="1"/>
  <c r="U164" i="8"/>
  <c r="V164" i="8" s="1"/>
  <c r="W172" i="8"/>
  <c r="X172" i="8" s="1"/>
  <c r="S172" i="8"/>
  <c r="T172" i="8" s="1"/>
  <c r="U172" i="8"/>
  <c r="V172" i="8" s="1"/>
  <c r="W176" i="8"/>
  <c r="X176" i="8" s="1"/>
  <c r="S176" i="8"/>
  <c r="T176" i="8" s="1"/>
  <c r="U176" i="8"/>
  <c r="V176" i="8" s="1"/>
  <c r="W184" i="8"/>
  <c r="X184" i="8" s="1"/>
  <c r="S184" i="8"/>
  <c r="T184" i="8" s="1"/>
  <c r="U184" i="8"/>
  <c r="V184" i="8" s="1"/>
  <c r="W188" i="8"/>
  <c r="X188" i="8" s="1"/>
  <c r="S188" i="8"/>
  <c r="T188" i="8" s="1"/>
  <c r="U188" i="8"/>
  <c r="V188" i="8" s="1"/>
  <c r="W196" i="8"/>
  <c r="X196" i="8" s="1"/>
  <c r="S196" i="8"/>
  <c r="T196" i="8" s="1"/>
  <c r="U196" i="8"/>
  <c r="V196" i="8" s="1"/>
  <c r="W204" i="8"/>
  <c r="X204" i="8" s="1"/>
  <c r="S204" i="8"/>
  <c r="T204" i="8" s="1"/>
  <c r="U204" i="8"/>
  <c r="V204" i="8" s="1"/>
  <c r="W232" i="8"/>
  <c r="X232" i="8" s="1"/>
  <c r="S232" i="8"/>
  <c r="T232" i="8" s="1"/>
  <c r="U232" i="8"/>
  <c r="V232" i="8" s="1"/>
  <c r="W6" i="8"/>
  <c r="X6" i="8" s="1"/>
  <c r="S6" i="8"/>
  <c r="T6" i="8" s="1"/>
  <c r="U6" i="8"/>
  <c r="V6" i="8" s="1"/>
  <c r="W22" i="8"/>
  <c r="X22" i="8" s="1"/>
  <c r="S22" i="8"/>
  <c r="T22" i="8" s="1"/>
  <c r="U22" i="8"/>
  <c r="V22" i="8" s="1"/>
  <c r="W59" i="8"/>
  <c r="X59" i="8" s="1"/>
  <c r="S59" i="8"/>
  <c r="T59" i="8" s="1"/>
  <c r="U59" i="8"/>
  <c r="V59" i="8" s="1"/>
  <c r="U264" i="8"/>
  <c r="V264" i="8" s="1"/>
  <c r="W264" i="8"/>
  <c r="X264" i="8" s="1"/>
  <c r="S264" i="8"/>
  <c r="T264" i="8" s="1"/>
  <c r="W272" i="8"/>
  <c r="X272" i="8" s="1"/>
  <c r="S272" i="8"/>
  <c r="T272" i="8" s="1"/>
  <c r="U272" i="8"/>
  <c r="V272" i="8" s="1"/>
  <c r="W296" i="8"/>
  <c r="X296" i="8" s="1"/>
  <c r="S296" i="8"/>
  <c r="T296" i="8" s="1"/>
  <c r="U296" i="8"/>
  <c r="V296" i="8" s="1"/>
  <c r="U331" i="8"/>
  <c r="V331" i="8" s="1"/>
  <c r="W331" i="8"/>
  <c r="X331" i="8" s="1"/>
  <c r="S331" i="8"/>
  <c r="T331" i="8" s="1"/>
  <c r="U339" i="8"/>
  <c r="V339" i="8" s="1"/>
  <c r="S339" i="8"/>
  <c r="T339" i="8" s="1"/>
  <c r="W339" i="8"/>
  <c r="X339" i="8" s="1"/>
  <c r="U347" i="8"/>
  <c r="V347" i="8" s="1"/>
  <c r="S347" i="8"/>
  <c r="T347" i="8" s="1"/>
  <c r="W347" i="8"/>
  <c r="X347" i="8" s="1"/>
  <c r="W355" i="8"/>
  <c r="X355" i="8" s="1"/>
  <c r="S355" i="8"/>
  <c r="T355" i="8" s="1"/>
  <c r="U355" i="8"/>
  <c r="V355" i="8" s="1"/>
  <c r="W363" i="8"/>
  <c r="X363" i="8" s="1"/>
  <c r="S363" i="8"/>
  <c r="T363" i="8" s="1"/>
  <c r="U363" i="8"/>
  <c r="V363" i="8" s="1"/>
  <c r="W367" i="8"/>
  <c r="X367" i="8" s="1"/>
  <c r="S367" i="8"/>
  <c r="T367" i="8" s="1"/>
  <c r="U367" i="8"/>
  <c r="V367" i="8" s="1"/>
  <c r="W371" i="8"/>
  <c r="X371" i="8" s="1"/>
  <c r="S371" i="8"/>
  <c r="T371" i="8" s="1"/>
  <c r="U371" i="8"/>
  <c r="V371" i="8" s="1"/>
  <c r="U375" i="8"/>
  <c r="V375" i="8" s="1"/>
  <c r="S375" i="8"/>
  <c r="T375" i="8" s="1"/>
  <c r="W375" i="8"/>
  <c r="X375" i="8" s="1"/>
  <c r="U379" i="8"/>
  <c r="V379" i="8" s="1"/>
  <c r="W379" i="8"/>
  <c r="X379" i="8" s="1"/>
  <c r="S379" i="8"/>
  <c r="T379" i="8" s="1"/>
  <c r="U383" i="8"/>
  <c r="V383" i="8" s="1"/>
  <c r="W383" i="8"/>
  <c r="X383" i="8" s="1"/>
  <c r="S383" i="8"/>
  <c r="T383" i="8" s="1"/>
  <c r="U387" i="8"/>
  <c r="V387" i="8" s="1"/>
  <c r="W387" i="8"/>
  <c r="X387" i="8" s="1"/>
  <c r="S387" i="8"/>
  <c r="T387" i="8" s="1"/>
  <c r="U395" i="8"/>
  <c r="V395" i="8" s="1"/>
  <c r="S395" i="8"/>
  <c r="T395" i="8" s="1"/>
  <c r="W395" i="8"/>
  <c r="X395" i="8" s="1"/>
  <c r="U399" i="8"/>
  <c r="V399" i="8" s="1"/>
  <c r="W399" i="8"/>
  <c r="X399" i="8" s="1"/>
  <c r="S399" i="8"/>
  <c r="T399" i="8" s="1"/>
  <c r="U403" i="8"/>
  <c r="V403" i="8" s="1"/>
  <c r="S403" i="8"/>
  <c r="T403" i="8" s="1"/>
  <c r="W403" i="8"/>
  <c r="X403" i="8" s="1"/>
  <c r="U407" i="8"/>
  <c r="V407" i="8" s="1"/>
  <c r="W407" i="8"/>
  <c r="X407" i="8" s="1"/>
  <c r="S407" i="8"/>
  <c r="T407" i="8" s="1"/>
  <c r="U411" i="8"/>
  <c r="V411" i="8" s="1"/>
  <c r="W411" i="8"/>
  <c r="X411" i="8" s="1"/>
  <c r="S411" i="8"/>
  <c r="T411" i="8" s="1"/>
  <c r="U415" i="8"/>
  <c r="V415" i="8" s="1"/>
  <c r="W415" i="8"/>
  <c r="X415" i="8" s="1"/>
  <c r="S415" i="8"/>
  <c r="T415" i="8" s="1"/>
  <c r="U419" i="8"/>
  <c r="V419" i="8" s="1"/>
  <c r="S419" i="8"/>
  <c r="T419" i="8" s="1"/>
  <c r="W419" i="8"/>
  <c r="X419" i="8" s="1"/>
  <c r="U423" i="8"/>
  <c r="V423" i="8" s="1"/>
  <c r="W423" i="8"/>
  <c r="X423" i="8" s="1"/>
  <c r="S423" i="8"/>
  <c r="T423" i="8" s="1"/>
  <c r="W427" i="8"/>
  <c r="X427" i="8" s="1"/>
  <c r="S427" i="8"/>
  <c r="T427" i="8" s="1"/>
  <c r="U427" i="8"/>
  <c r="V427" i="8" s="1"/>
  <c r="W431" i="8"/>
  <c r="X431" i="8" s="1"/>
  <c r="S431" i="8"/>
  <c r="T431" i="8" s="1"/>
  <c r="U431" i="8"/>
  <c r="V431" i="8" s="1"/>
  <c r="W435" i="8"/>
  <c r="X435" i="8" s="1"/>
  <c r="S435" i="8"/>
  <c r="T435" i="8" s="1"/>
  <c r="U435" i="8"/>
  <c r="V435" i="8" s="1"/>
  <c r="W439" i="8"/>
  <c r="X439" i="8" s="1"/>
  <c r="S439" i="8"/>
  <c r="T439" i="8" s="1"/>
  <c r="U439" i="8"/>
  <c r="V439" i="8" s="1"/>
  <c r="W443" i="8"/>
  <c r="X443" i="8" s="1"/>
  <c r="S443" i="8"/>
  <c r="T443" i="8" s="1"/>
  <c r="U443" i="8"/>
  <c r="V443" i="8" s="1"/>
  <c r="U453" i="8"/>
  <c r="V453" i="8" s="1"/>
  <c r="W453" i="8"/>
  <c r="X453" i="8" s="1"/>
  <c r="S453" i="8"/>
  <c r="T453" i="8" s="1"/>
  <c r="W71" i="8"/>
  <c r="X71" i="8" s="1"/>
  <c r="S71" i="8"/>
  <c r="T71" i="8" s="1"/>
  <c r="U71" i="8"/>
  <c r="V71" i="8" s="1"/>
  <c r="W87" i="8"/>
  <c r="X87" i="8" s="1"/>
  <c r="S87" i="8"/>
  <c r="T87" i="8" s="1"/>
  <c r="U87" i="8"/>
  <c r="V87" i="8" s="1"/>
  <c r="W103" i="8"/>
  <c r="X103" i="8" s="1"/>
  <c r="S103" i="8"/>
  <c r="T103" i="8" s="1"/>
  <c r="U103" i="8"/>
  <c r="V103" i="8" s="1"/>
  <c r="U119" i="8"/>
  <c r="V119" i="8" s="1"/>
  <c r="W119" i="8"/>
  <c r="X119" i="8" s="1"/>
  <c r="S119" i="8"/>
  <c r="T119" i="8" s="1"/>
  <c r="U265" i="8"/>
  <c r="V265" i="8" s="1"/>
  <c r="W265" i="8"/>
  <c r="X265" i="8" s="1"/>
  <c r="S265" i="8"/>
  <c r="T265" i="8" s="1"/>
  <c r="U285" i="8"/>
  <c r="V285" i="8" s="1"/>
  <c r="W285" i="8"/>
  <c r="X285" i="8" s="1"/>
  <c r="S285" i="8"/>
  <c r="T285" i="8" s="1"/>
  <c r="W259" i="8"/>
  <c r="X259" i="8" s="1"/>
  <c r="S259" i="8"/>
  <c r="T259" i="8" s="1"/>
  <c r="U259" i="8"/>
  <c r="V259" i="8" s="1"/>
  <c r="U308" i="8"/>
  <c r="V308" i="8" s="1"/>
  <c r="W308" i="8"/>
  <c r="X308" i="8" s="1"/>
  <c r="S308" i="8"/>
  <c r="T308" i="8" s="1"/>
  <c r="U316" i="8"/>
  <c r="V316" i="8" s="1"/>
  <c r="W316" i="8"/>
  <c r="X316" i="8" s="1"/>
  <c r="S316" i="8"/>
  <c r="T316" i="8" s="1"/>
  <c r="U311" i="8"/>
  <c r="V311" i="8" s="1"/>
  <c r="W311" i="8"/>
  <c r="X311" i="8" s="1"/>
  <c r="S311" i="8"/>
  <c r="T311" i="8" s="1"/>
  <c r="U319" i="8"/>
  <c r="V319" i="8" s="1"/>
  <c r="W319" i="8"/>
  <c r="X319" i="8" s="1"/>
  <c r="S319" i="8"/>
  <c r="T319" i="8" s="1"/>
  <c r="U456" i="8"/>
  <c r="V456" i="8" s="1"/>
  <c r="W456" i="8"/>
  <c r="X456" i="8" s="1"/>
  <c r="S456" i="8"/>
  <c r="T456" i="8" s="1"/>
  <c r="U36" i="8"/>
  <c r="V36" i="8" s="1"/>
  <c r="W36" i="8"/>
  <c r="X36" i="8" s="1"/>
  <c r="S36" i="8"/>
  <c r="T36" i="8" s="1"/>
  <c r="AO43" i="8"/>
  <c r="AP43" i="8" s="1"/>
  <c r="AQ43" i="8"/>
  <c r="AR43" i="8" s="1"/>
  <c r="AM43" i="8"/>
  <c r="AN43" i="8" s="1"/>
  <c r="U50" i="8"/>
  <c r="V50" i="8" s="1"/>
  <c r="W50" i="8"/>
  <c r="X50" i="8" s="1"/>
  <c r="S50" i="8"/>
  <c r="T50" i="8" s="1"/>
  <c r="U29" i="8"/>
  <c r="V29" i="8" s="1"/>
  <c r="W29" i="8"/>
  <c r="X29" i="8" s="1"/>
  <c r="S29" i="8"/>
  <c r="T29" i="8" s="1"/>
  <c r="U58" i="8"/>
  <c r="V58" i="8" s="1"/>
  <c r="W58" i="8"/>
  <c r="X58" i="8" s="1"/>
  <c r="S58" i="8"/>
  <c r="T58" i="8" s="1"/>
  <c r="W64" i="8"/>
  <c r="X64" i="8" s="1"/>
  <c r="S64" i="8"/>
  <c r="T64" i="8" s="1"/>
  <c r="U64" i="8"/>
  <c r="V64" i="8" s="1"/>
  <c r="W72" i="8"/>
  <c r="X72" i="8" s="1"/>
  <c r="S72" i="8"/>
  <c r="T72" i="8" s="1"/>
  <c r="U72" i="8"/>
  <c r="V72" i="8" s="1"/>
  <c r="W80" i="8"/>
  <c r="X80" i="8" s="1"/>
  <c r="S80" i="8"/>
  <c r="T80" i="8" s="1"/>
  <c r="U80" i="8"/>
  <c r="V80" i="8" s="1"/>
  <c r="W88" i="8"/>
  <c r="X88" i="8" s="1"/>
  <c r="S88" i="8"/>
  <c r="T88" i="8" s="1"/>
  <c r="U88" i="8"/>
  <c r="V88" i="8" s="1"/>
  <c r="U96" i="8"/>
  <c r="V96" i="8" s="1"/>
  <c r="W96" i="8"/>
  <c r="X96" i="8" s="1"/>
  <c r="S96" i="8"/>
  <c r="T96" i="8" s="1"/>
  <c r="U104" i="8"/>
  <c r="V104" i="8" s="1"/>
  <c r="W104" i="8"/>
  <c r="X104" i="8" s="1"/>
  <c r="S104" i="8"/>
  <c r="T104" i="8" s="1"/>
  <c r="U112" i="8"/>
  <c r="V112" i="8" s="1"/>
  <c r="W112" i="8"/>
  <c r="X112" i="8" s="1"/>
  <c r="S112" i="8"/>
  <c r="T112" i="8" s="1"/>
  <c r="U120" i="8"/>
  <c r="V120" i="8" s="1"/>
  <c r="W120" i="8"/>
  <c r="X120" i="8" s="1"/>
  <c r="S120" i="8"/>
  <c r="T120" i="8" s="1"/>
  <c r="U128" i="8"/>
  <c r="V128" i="8" s="1"/>
  <c r="W128" i="8"/>
  <c r="X128" i="8" s="1"/>
  <c r="S128" i="8"/>
  <c r="T128" i="8" s="1"/>
  <c r="W133" i="8"/>
  <c r="X133" i="8" s="1"/>
  <c r="S133" i="8"/>
  <c r="T133" i="8" s="1"/>
  <c r="U133" i="8"/>
  <c r="V133" i="8" s="1"/>
  <c r="W137" i="8"/>
  <c r="X137" i="8" s="1"/>
  <c r="S137" i="8"/>
  <c r="T137" i="8" s="1"/>
  <c r="U137" i="8"/>
  <c r="V137" i="8" s="1"/>
  <c r="W141" i="8"/>
  <c r="X141" i="8" s="1"/>
  <c r="S141" i="8"/>
  <c r="T141" i="8" s="1"/>
  <c r="U141" i="8"/>
  <c r="V141" i="8" s="1"/>
  <c r="W145" i="8"/>
  <c r="X145" i="8" s="1"/>
  <c r="S145" i="8"/>
  <c r="T145" i="8" s="1"/>
  <c r="U145" i="8"/>
  <c r="V145" i="8" s="1"/>
  <c r="W149" i="8"/>
  <c r="X149" i="8" s="1"/>
  <c r="S149" i="8"/>
  <c r="T149" i="8" s="1"/>
  <c r="U149" i="8"/>
  <c r="V149" i="8" s="1"/>
  <c r="W153" i="8"/>
  <c r="X153" i="8" s="1"/>
  <c r="S153" i="8"/>
  <c r="T153" i="8" s="1"/>
  <c r="U153" i="8"/>
  <c r="V153" i="8" s="1"/>
  <c r="W157" i="8"/>
  <c r="X157" i="8" s="1"/>
  <c r="S157" i="8"/>
  <c r="T157" i="8" s="1"/>
  <c r="U157" i="8"/>
  <c r="V157" i="8" s="1"/>
  <c r="W161" i="8"/>
  <c r="X161" i="8" s="1"/>
  <c r="S161" i="8"/>
  <c r="T161" i="8" s="1"/>
  <c r="U161" i="8"/>
  <c r="V161" i="8" s="1"/>
  <c r="W165" i="8"/>
  <c r="X165" i="8" s="1"/>
  <c r="S165" i="8"/>
  <c r="T165" i="8" s="1"/>
  <c r="U165" i="8"/>
  <c r="V165" i="8" s="1"/>
  <c r="W169" i="8"/>
  <c r="X169" i="8" s="1"/>
  <c r="S169" i="8"/>
  <c r="T169" i="8" s="1"/>
  <c r="U169" i="8"/>
  <c r="V169" i="8" s="1"/>
  <c r="W173" i="8"/>
  <c r="X173" i="8" s="1"/>
  <c r="S173" i="8"/>
  <c r="T173" i="8" s="1"/>
  <c r="U173" i="8"/>
  <c r="V173" i="8" s="1"/>
  <c r="U177" i="8"/>
  <c r="V177" i="8" s="1"/>
  <c r="W177" i="8"/>
  <c r="X177" i="8" s="1"/>
  <c r="S177" i="8"/>
  <c r="T177" i="8" s="1"/>
  <c r="U181" i="8"/>
  <c r="V181" i="8" s="1"/>
  <c r="W181" i="8"/>
  <c r="X181" i="8" s="1"/>
  <c r="S181" i="8"/>
  <c r="T181" i="8" s="1"/>
  <c r="U185" i="8"/>
  <c r="V185" i="8" s="1"/>
  <c r="W185" i="8"/>
  <c r="X185" i="8" s="1"/>
  <c r="S185" i="8"/>
  <c r="T185" i="8" s="1"/>
  <c r="U189" i="8"/>
  <c r="V189" i="8" s="1"/>
  <c r="W189" i="8"/>
  <c r="X189" i="8" s="1"/>
  <c r="S189" i="8"/>
  <c r="T189" i="8" s="1"/>
  <c r="U193" i="8"/>
  <c r="V193" i="8" s="1"/>
  <c r="W193" i="8"/>
  <c r="X193" i="8" s="1"/>
  <c r="S193" i="8"/>
  <c r="T193" i="8" s="1"/>
  <c r="U197" i="8"/>
  <c r="V197" i="8" s="1"/>
  <c r="W197" i="8"/>
  <c r="X197" i="8" s="1"/>
  <c r="S197" i="8"/>
  <c r="T197" i="8" s="1"/>
  <c r="U201" i="8"/>
  <c r="V201" i="8" s="1"/>
  <c r="W201" i="8"/>
  <c r="X201" i="8" s="1"/>
  <c r="S201" i="8"/>
  <c r="T201" i="8" s="1"/>
  <c r="U205" i="8"/>
  <c r="V205" i="8" s="1"/>
  <c r="W205" i="8"/>
  <c r="X205" i="8" s="1"/>
  <c r="S205" i="8"/>
  <c r="T205" i="8" s="1"/>
  <c r="W209" i="8"/>
  <c r="X209" i="8" s="1"/>
  <c r="U209" i="8"/>
  <c r="V209" i="8" s="1"/>
  <c r="S209" i="8"/>
  <c r="T209" i="8" s="1"/>
  <c r="U213" i="8"/>
  <c r="V213" i="8" s="1"/>
  <c r="S213" i="8"/>
  <c r="T213" i="8" s="1"/>
  <c r="W213" i="8"/>
  <c r="X213" i="8" s="1"/>
  <c r="U217" i="8"/>
  <c r="V217" i="8" s="1"/>
  <c r="W217" i="8"/>
  <c r="X217" i="8" s="1"/>
  <c r="S217" i="8"/>
  <c r="T217" i="8" s="1"/>
  <c r="W221" i="8"/>
  <c r="X221" i="8" s="1"/>
  <c r="S221" i="8"/>
  <c r="T221" i="8" s="1"/>
  <c r="U221" i="8"/>
  <c r="V221" i="8" s="1"/>
  <c r="W225" i="8"/>
  <c r="X225" i="8" s="1"/>
  <c r="S225" i="8"/>
  <c r="T225" i="8" s="1"/>
  <c r="U225" i="8"/>
  <c r="V225" i="8" s="1"/>
  <c r="W229" i="8"/>
  <c r="X229" i="8" s="1"/>
  <c r="S229" i="8"/>
  <c r="T229" i="8" s="1"/>
  <c r="U229" i="8"/>
  <c r="V229" i="8" s="1"/>
  <c r="W233" i="8"/>
  <c r="X233" i="8" s="1"/>
  <c r="S233" i="8"/>
  <c r="T233" i="8" s="1"/>
  <c r="U233" i="8"/>
  <c r="V233" i="8" s="1"/>
  <c r="W237" i="8"/>
  <c r="X237" i="8" s="1"/>
  <c r="S237" i="8"/>
  <c r="T237" i="8" s="1"/>
  <c r="U237" i="8"/>
  <c r="V237" i="8" s="1"/>
  <c r="W241" i="8"/>
  <c r="X241" i="8" s="1"/>
  <c r="S241" i="8"/>
  <c r="T241" i="8" s="1"/>
  <c r="U241" i="8"/>
  <c r="V241" i="8" s="1"/>
  <c r="W245" i="8"/>
  <c r="X245" i="8" s="1"/>
  <c r="S245" i="8"/>
  <c r="T245" i="8" s="1"/>
  <c r="U245" i="8"/>
  <c r="V245" i="8" s="1"/>
  <c r="W249" i="8"/>
  <c r="X249" i="8" s="1"/>
  <c r="S249" i="8"/>
  <c r="T249" i="8" s="1"/>
  <c r="U249" i="8"/>
  <c r="V249" i="8" s="1"/>
  <c r="W253" i="8"/>
  <c r="X253" i="8" s="1"/>
  <c r="S253" i="8"/>
  <c r="T253" i="8" s="1"/>
  <c r="U253" i="8"/>
  <c r="V253" i="8" s="1"/>
  <c r="U73" i="8"/>
  <c r="V73" i="8" s="1"/>
  <c r="W73" i="8"/>
  <c r="X73" i="8" s="1"/>
  <c r="S73" i="8"/>
  <c r="T73" i="8" s="1"/>
  <c r="U89" i="8"/>
  <c r="V89" i="8" s="1"/>
  <c r="W89" i="8"/>
  <c r="X89" i="8" s="1"/>
  <c r="S89" i="8"/>
  <c r="T89" i="8" s="1"/>
  <c r="U105" i="8"/>
  <c r="V105" i="8" s="1"/>
  <c r="S105" i="8"/>
  <c r="T105" i="8" s="1"/>
  <c r="W105" i="8"/>
  <c r="X105" i="8" s="1"/>
  <c r="W121" i="8"/>
  <c r="X121" i="8" s="1"/>
  <c r="S121" i="8"/>
  <c r="T121" i="8" s="1"/>
  <c r="U121" i="8"/>
  <c r="V121" i="8" s="1"/>
  <c r="W451" i="8"/>
  <c r="X451" i="8" s="1"/>
  <c r="S451" i="8"/>
  <c r="T451" i="8" s="1"/>
  <c r="U451" i="8"/>
  <c r="V451" i="8" s="1"/>
  <c r="U257" i="8"/>
  <c r="V257" i="8" s="1"/>
  <c r="W257" i="8"/>
  <c r="X257" i="8" s="1"/>
  <c r="S257" i="8"/>
  <c r="T257" i="8" s="1"/>
  <c r="W287" i="8"/>
  <c r="X287" i="8" s="1"/>
  <c r="S287" i="8"/>
  <c r="T287" i="8" s="1"/>
  <c r="U287" i="8"/>
  <c r="V287" i="8" s="1"/>
  <c r="W302" i="8"/>
  <c r="X302" i="8" s="1"/>
  <c r="S302" i="8"/>
  <c r="T302" i="8" s="1"/>
  <c r="U302" i="8"/>
  <c r="V302" i="8" s="1"/>
  <c r="U277" i="8"/>
  <c r="V277" i="8" s="1"/>
  <c r="W277" i="8"/>
  <c r="X277" i="8" s="1"/>
  <c r="S277" i="8"/>
  <c r="T277" i="8" s="1"/>
  <c r="U307" i="8"/>
  <c r="V307" i="8" s="1"/>
  <c r="S307" i="8"/>
  <c r="T307" i="8" s="1"/>
  <c r="W307" i="8"/>
  <c r="X307" i="8" s="1"/>
  <c r="AO6" i="8"/>
  <c r="AP6" i="8" s="1"/>
  <c r="AK6" i="8"/>
  <c r="AL6" i="8" s="1"/>
  <c r="AQ6" i="8"/>
  <c r="AR6" i="8" s="1"/>
  <c r="AM6" i="8"/>
  <c r="AN6" i="8" s="1"/>
  <c r="AO10" i="8"/>
  <c r="AP10" i="8" s="1"/>
  <c r="AK10" i="8"/>
  <c r="AL10" i="8" s="1"/>
  <c r="AQ10" i="8"/>
  <c r="AR10" i="8" s="1"/>
  <c r="AM10" i="8"/>
  <c r="AN10" i="8" s="1"/>
  <c r="AO14" i="8"/>
  <c r="AP14" i="8" s="1"/>
  <c r="AK14" i="8"/>
  <c r="AL14" i="8" s="1"/>
  <c r="AQ14" i="8"/>
  <c r="AR14" i="8" s="1"/>
  <c r="AM14" i="8"/>
  <c r="AN14" i="8" s="1"/>
  <c r="AO18" i="8"/>
  <c r="AP18" i="8" s="1"/>
  <c r="AK18" i="8"/>
  <c r="AL18" i="8" s="1"/>
  <c r="AQ18" i="8"/>
  <c r="AR18" i="8" s="1"/>
  <c r="AM18" i="8"/>
  <c r="AN18" i="8" s="1"/>
  <c r="AO22" i="8"/>
  <c r="AP22" i="8" s="1"/>
  <c r="AK22" i="8"/>
  <c r="AL22" i="8" s="1"/>
  <c r="AQ22" i="8"/>
  <c r="AR22" i="8" s="1"/>
  <c r="AM22" i="8"/>
  <c r="AN22" i="8" s="1"/>
  <c r="AO30" i="8"/>
  <c r="AP30" i="8" s="1"/>
  <c r="AK30" i="8"/>
  <c r="AL30" i="8" s="1"/>
  <c r="AQ30" i="8"/>
  <c r="AR30" i="8" s="1"/>
  <c r="AM30" i="8"/>
  <c r="AN30" i="8" s="1"/>
  <c r="AM256" i="8"/>
  <c r="AN256" i="8" s="1"/>
  <c r="AK256" i="8"/>
  <c r="AL256" i="8" s="1"/>
  <c r="AQ256" i="8"/>
  <c r="AR256" i="8" s="1"/>
  <c r="AO256" i="8"/>
  <c r="AP256" i="8" s="1"/>
  <c r="AQ264" i="8"/>
  <c r="AR264" i="8" s="1"/>
  <c r="AM264" i="8"/>
  <c r="AN264" i="8" s="1"/>
  <c r="AO264" i="8"/>
  <c r="AP264" i="8" s="1"/>
  <c r="AK264" i="8"/>
  <c r="AL264" i="8" s="1"/>
  <c r="AO272" i="8"/>
  <c r="AP272" i="8" s="1"/>
  <c r="AK272" i="8"/>
  <c r="AL272" i="8" s="1"/>
  <c r="AQ272" i="8"/>
  <c r="AR272" i="8" s="1"/>
  <c r="AM272" i="8"/>
  <c r="AN272" i="8" s="1"/>
  <c r="AO280" i="8"/>
  <c r="AP280" i="8" s="1"/>
  <c r="AK280" i="8"/>
  <c r="AL280" i="8" s="1"/>
  <c r="AQ280" i="8"/>
  <c r="AR280" i="8" s="1"/>
  <c r="AM280" i="8"/>
  <c r="AN280" i="8" s="1"/>
  <c r="AO288" i="8"/>
  <c r="AP288" i="8" s="1"/>
  <c r="AK288" i="8"/>
  <c r="AL288" i="8" s="1"/>
  <c r="AQ288" i="8"/>
  <c r="AR288" i="8" s="1"/>
  <c r="AM288" i="8"/>
  <c r="AN288" i="8" s="1"/>
  <c r="AO296" i="8"/>
  <c r="AP296" i="8" s="1"/>
  <c r="AK296" i="8"/>
  <c r="AL296" i="8" s="1"/>
  <c r="AQ296" i="8"/>
  <c r="AR296" i="8" s="1"/>
  <c r="AM296" i="8"/>
  <c r="AN296" i="8" s="1"/>
  <c r="AG323" i="8"/>
  <c r="AH323" i="8" s="1"/>
  <c r="AC323" i="8"/>
  <c r="AD323" i="8" s="1"/>
  <c r="AE323" i="8"/>
  <c r="AF323" i="8" s="1"/>
  <c r="AA323" i="8"/>
  <c r="AB323" i="8" s="1"/>
  <c r="AG327" i="8"/>
  <c r="AH327" i="8" s="1"/>
  <c r="AC327" i="8"/>
  <c r="AD327" i="8" s="1"/>
  <c r="AE327" i="8"/>
  <c r="AF327" i="8" s="1"/>
  <c r="AA327" i="8"/>
  <c r="AB327" i="8" s="1"/>
  <c r="AG331" i="8"/>
  <c r="AH331" i="8" s="1"/>
  <c r="AC331" i="8"/>
  <c r="AD331" i="8" s="1"/>
  <c r="AE331" i="8"/>
  <c r="AF331" i="8" s="1"/>
  <c r="AA331" i="8"/>
  <c r="AB331" i="8" s="1"/>
  <c r="AG335" i="8"/>
  <c r="AH335" i="8" s="1"/>
  <c r="AC335" i="8"/>
  <c r="AD335" i="8" s="1"/>
  <c r="AE335" i="8"/>
  <c r="AF335" i="8" s="1"/>
  <c r="AA335" i="8"/>
  <c r="AB335" i="8" s="1"/>
  <c r="AG339" i="8"/>
  <c r="AH339" i="8" s="1"/>
  <c r="AC339" i="8"/>
  <c r="AD339" i="8" s="1"/>
  <c r="AE339" i="8"/>
  <c r="AF339" i="8" s="1"/>
  <c r="AA339" i="8"/>
  <c r="AB339" i="8" s="1"/>
  <c r="AG343" i="8"/>
  <c r="AH343" i="8" s="1"/>
  <c r="AC343" i="8"/>
  <c r="AD343" i="8" s="1"/>
  <c r="AA343" i="8"/>
  <c r="AB343" i="8" s="1"/>
  <c r="AE343" i="8"/>
  <c r="AF343" i="8" s="1"/>
  <c r="AG347" i="8"/>
  <c r="AH347" i="8" s="1"/>
  <c r="AC347" i="8"/>
  <c r="AD347" i="8" s="1"/>
  <c r="AE347" i="8"/>
  <c r="AF347" i="8" s="1"/>
  <c r="AA347" i="8"/>
  <c r="AB347" i="8" s="1"/>
  <c r="AO351" i="8"/>
  <c r="AP351" i="8" s="1"/>
  <c r="AK351" i="8"/>
  <c r="AL351" i="8" s="1"/>
  <c r="AQ351" i="8"/>
  <c r="AR351" i="8" s="1"/>
  <c r="AM351" i="8"/>
  <c r="AN351" i="8" s="1"/>
  <c r="AO355" i="8"/>
  <c r="AP355" i="8" s="1"/>
  <c r="AK355" i="8"/>
  <c r="AL355" i="8" s="1"/>
  <c r="AQ355" i="8"/>
  <c r="AR355" i="8" s="1"/>
  <c r="AM355" i="8"/>
  <c r="AN355" i="8" s="1"/>
  <c r="AO359" i="8"/>
  <c r="AP359" i="8" s="1"/>
  <c r="AK359" i="8"/>
  <c r="AL359" i="8" s="1"/>
  <c r="AQ359" i="8"/>
  <c r="AR359" i="8" s="1"/>
  <c r="AM359" i="8"/>
  <c r="AN359" i="8" s="1"/>
  <c r="AO363" i="8"/>
  <c r="AP363" i="8" s="1"/>
  <c r="AK363" i="8"/>
  <c r="AL363" i="8" s="1"/>
  <c r="AQ363" i="8"/>
  <c r="AR363" i="8" s="1"/>
  <c r="AM363" i="8"/>
  <c r="AN363" i="8" s="1"/>
  <c r="AO367" i="8"/>
  <c r="AP367" i="8" s="1"/>
  <c r="AK367" i="8"/>
  <c r="AL367" i="8" s="1"/>
  <c r="AQ367" i="8"/>
  <c r="AR367" i="8" s="1"/>
  <c r="AM367" i="8"/>
  <c r="AN367" i="8" s="1"/>
  <c r="AQ371" i="8"/>
  <c r="AR371" i="8" s="1"/>
  <c r="AO371" i="8"/>
  <c r="AP371" i="8" s="1"/>
  <c r="AK371" i="8"/>
  <c r="AL371" i="8" s="1"/>
  <c r="AM371" i="8"/>
  <c r="AN371" i="8" s="1"/>
  <c r="AE375" i="8"/>
  <c r="AF375" i="8" s="1"/>
  <c r="AA375" i="8"/>
  <c r="AB375" i="8" s="1"/>
  <c r="AG375" i="8"/>
  <c r="AH375" i="8" s="1"/>
  <c r="AC375" i="8"/>
  <c r="AD375" i="8" s="1"/>
  <c r="AE379" i="8"/>
  <c r="AF379" i="8" s="1"/>
  <c r="AA379" i="8"/>
  <c r="AB379" i="8" s="1"/>
  <c r="AC379" i="8"/>
  <c r="AD379" i="8" s="1"/>
  <c r="AG379" i="8"/>
  <c r="AH379" i="8" s="1"/>
  <c r="AG383" i="8"/>
  <c r="AH383" i="8" s="1"/>
  <c r="AC383" i="8"/>
  <c r="AD383" i="8" s="1"/>
  <c r="AE383" i="8"/>
  <c r="AF383" i="8" s="1"/>
  <c r="AA383" i="8"/>
  <c r="AB383" i="8" s="1"/>
  <c r="AG387" i="8"/>
  <c r="AH387" i="8" s="1"/>
  <c r="AC387" i="8"/>
  <c r="AD387" i="8" s="1"/>
  <c r="AE387" i="8"/>
  <c r="AF387" i="8" s="1"/>
  <c r="AA387" i="8"/>
  <c r="AB387" i="8" s="1"/>
  <c r="AG391" i="8"/>
  <c r="AH391" i="8" s="1"/>
  <c r="AC391" i="8"/>
  <c r="AD391" i="8" s="1"/>
  <c r="AE391" i="8"/>
  <c r="AF391" i="8" s="1"/>
  <c r="AA391" i="8"/>
  <c r="AB391" i="8" s="1"/>
  <c r="AE395" i="8"/>
  <c r="AF395" i="8" s="1"/>
  <c r="AA395" i="8"/>
  <c r="AB395" i="8" s="1"/>
  <c r="AC395" i="8"/>
  <c r="AD395" i="8" s="1"/>
  <c r="AG395" i="8"/>
  <c r="AH395" i="8" s="1"/>
  <c r="AE399" i="8"/>
  <c r="AF399" i="8" s="1"/>
  <c r="AA399" i="8"/>
  <c r="AB399" i="8" s="1"/>
  <c r="AG399" i="8"/>
  <c r="AH399" i="8" s="1"/>
  <c r="AC399" i="8"/>
  <c r="AD399" i="8" s="1"/>
  <c r="AE403" i="8"/>
  <c r="AF403" i="8" s="1"/>
  <c r="AA403" i="8"/>
  <c r="AB403" i="8" s="1"/>
  <c r="AC403" i="8"/>
  <c r="AD403" i="8" s="1"/>
  <c r="AG403" i="8"/>
  <c r="AH403" i="8" s="1"/>
  <c r="AG407" i="8"/>
  <c r="AH407" i="8" s="1"/>
  <c r="AC407" i="8"/>
  <c r="AD407" i="8" s="1"/>
  <c r="AE407" i="8"/>
  <c r="AF407" i="8" s="1"/>
  <c r="AA407" i="8"/>
  <c r="AB407" i="8" s="1"/>
  <c r="AG411" i="8"/>
  <c r="AH411" i="8" s="1"/>
  <c r="AC411" i="8"/>
  <c r="AD411" i="8" s="1"/>
  <c r="AE411" i="8"/>
  <c r="AF411" i="8" s="1"/>
  <c r="AA411" i="8"/>
  <c r="AB411" i="8" s="1"/>
  <c r="AG415" i="8"/>
  <c r="AH415" i="8" s="1"/>
  <c r="AC415" i="8"/>
  <c r="AD415" i="8" s="1"/>
  <c r="AE415" i="8"/>
  <c r="AF415" i="8" s="1"/>
  <c r="AA415" i="8"/>
  <c r="AB415" i="8" s="1"/>
  <c r="AG419" i="8"/>
  <c r="AH419" i="8" s="1"/>
  <c r="AC419" i="8"/>
  <c r="AD419" i="8" s="1"/>
  <c r="AA419" i="8"/>
  <c r="AB419" i="8" s="1"/>
  <c r="AE419" i="8"/>
  <c r="AF419" i="8" s="1"/>
  <c r="AG423" i="8"/>
  <c r="AH423" i="8" s="1"/>
  <c r="AC423" i="8"/>
  <c r="AD423" i="8" s="1"/>
  <c r="AE423" i="8"/>
  <c r="AF423" i="8" s="1"/>
  <c r="AA423" i="8"/>
  <c r="AB423" i="8" s="1"/>
  <c r="AO427" i="8"/>
  <c r="AP427" i="8" s="1"/>
  <c r="AK427" i="8"/>
  <c r="AL427" i="8" s="1"/>
  <c r="AQ427" i="8"/>
  <c r="AR427" i="8" s="1"/>
  <c r="AM427" i="8"/>
  <c r="AN427" i="8" s="1"/>
  <c r="AO431" i="8"/>
  <c r="AP431" i="8" s="1"/>
  <c r="AK431" i="8"/>
  <c r="AL431" i="8" s="1"/>
  <c r="AQ431" i="8"/>
  <c r="AR431" i="8" s="1"/>
  <c r="AM431" i="8"/>
  <c r="AN431" i="8" s="1"/>
  <c r="AO435" i="8"/>
  <c r="AP435" i="8" s="1"/>
  <c r="AQ435" i="8"/>
  <c r="AR435" i="8" s="1"/>
  <c r="AK435" i="8"/>
  <c r="AL435" i="8" s="1"/>
  <c r="AM435" i="8"/>
  <c r="AN435" i="8" s="1"/>
  <c r="AG439" i="8"/>
  <c r="AH439" i="8" s="1"/>
  <c r="AC439" i="8"/>
  <c r="AD439" i="8" s="1"/>
  <c r="AE439" i="8"/>
  <c r="AF439" i="8" s="1"/>
  <c r="AA439" i="8"/>
  <c r="AB439" i="8" s="1"/>
  <c r="AO443" i="8"/>
  <c r="AP443" i="8" s="1"/>
  <c r="AK443" i="8"/>
  <c r="AL443" i="8" s="1"/>
  <c r="AQ443" i="8"/>
  <c r="AR443" i="8" s="1"/>
  <c r="AM443" i="8"/>
  <c r="AN443" i="8" s="1"/>
  <c r="AG453" i="8"/>
  <c r="AH453" i="8" s="1"/>
  <c r="AC453" i="8"/>
  <c r="AD453" i="8" s="1"/>
  <c r="AE453" i="8"/>
  <c r="AF453" i="8" s="1"/>
  <c r="AA453" i="8"/>
  <c r="AB453" i="8" s="1"/>
  <c r="AO55" i="8"/>
  <c r="AP55" i="8" s="1"/>
  <c r="AK55" i="8"/>
  <c r="AL55" i="8" s="1"/>
  <c r="AQ55" i="8"/>
  <c r="AR55" i="8" s="1"/>
  <c r="AM55" i="8"/>
  <c r="AN55" i="8" s="1"/>
  <c r="AO71" i="8"/>
  <c r="AP71" i="8" s="1"/>
  <c r="AK71" i="8"/>
  <c r="AL71" i="8" s="1"/>
  <c r="AQ71" i="8"/>
  <c r="AR71" i="8" s="1"/>
  <c r="AM71" i="8"/>
  <c r="AN71" i="8" s="1"/>
  <c r="AO87" i="8"/>
  <c r="AP87" i="8" s="1"/>
  <c r="AK87" i="8"/>
  <c r="AL87" i="8" s="1"/>
  <c r="AQ87" i="8"/>
  <c r="AR87" i="8" s="1"/>
  <c r="AM87" i="8"/>
  <c r="AN87" i="8" s="1"/>
  <c r="AO103" i="8"/>
  <c r="AP103" i="8" s="1"/>
  <c r="AK103" i="8"/>
  <c r="AL103" i="8" s="1"/>
  <c r="AM103" i="8"/>
  <c r="AN103" i="8" s="1"/>
  <c r="AQ103" i="8"/>
  <c r="AR103" i="8" s="1"/>
  <c r="AQ119" i="8"/>
  <c r="AR119" i="8" s="1"/>
  <c r="AM119" i="8"/>
  <c r="AN119" i="8" s="1"/>
  <c r="AO119" i="8"/>
  <c r="AP119" i="8" s="1"/>
  <c r="AK119" i="8"/>
  <c r="AL119" i="8" s="1"/>
  <c r="AG265" i="8"/>
  <c r="AH265" i="8" s="1"/>
  <c r="AC265" i="8"/>
  <c r="AD265" i="8" s="1"/>
  <c r="AE265" i="8"/>
  <c r="AF265" i="8" s="1"/>
  <c r="AA265" i="8"/>
  <c r="AB265" i="8" s="1"/>
  <c r="AO279" i="8"/>
  <c r="AP279" i="8" s="1"/>
  <c r="AK279" i="8"/>
  <c r="AL279" i="8" s="1"/>
  <c r="AQ279" i="8"/>
  <c r="AR279" i="8" s="1"/>
  <c r="AM279" i="8"/>
  <c r="AN279" i="8" s="1"/>
  <c r="AE303" i="8"/>
  <c r="AF303" i="8" s="1"/>
  <c r="AA303" i="8"/>
  <c r="AB303" i="8" s="1"/>
  <c r="AC303" i="8"/>
  <c r="AD303" i="8" s="1"/>
  <c r="AG303" i="8"/>
  <c r="AH303" i="8" s="1"/>
  <c r="AG304" i="8"/>
  <c r="AH304" i="8" s="1"/>
  <c r="AC304" i="8"/>
  <c r="AD304" i="8" s="1"/>
  <c r="AE304" i="8"/>
  <c r="AF304" i="8" s="1"/>
  <c r="AA304" i="8"/>
  <c r="AB304" i="8" s="1"/>
  <c r="AG312" i="8"/>
  <c r="AH312" i="8" s="1"/>
  <c r="AC312" i="8"/>
  <c r="AD312" i="8" s="1"/>
  <c r="AE312" i="8"/>
  <c r="AF312" i="8" s="1"/>
  <c r="AA312" i="8"/>
  <c r="AB312" i="8" s="1"/>
  <c r="AO320" i="8"/>
  <c r="AP320" i="8" s="1"/>
  <c r="AK320" i="8"/>
  <c r="AL320" i="8" s="1"/>
  <c r="AQ320" i="8"/>
  <c r="AR320" i="8" s="1"/>
  <c r="AM320" i="8"/>
  <c r="AN320" i="8" s="1"/>
  <c r="AO313" i="8"/>
  <c r="AP313" i="8" s="1"/>
  <c r="AK313" i="8"/>
  <c r="AL313" i="8" s="1"/>
  <c r="AM313" i="8"/>
  <c r="AN313" i="8" s="1"/>
  <c r="AQ313" i="8"/>
  <c r="AR313" i="8" s="1"/>
  <c r="AO458" i="8"/>
  <c r="AP458" i="8" s="1"/>
  <c r="AK458" i="8"/>
  <c r="AL458" i="8" s="1"/>
  <c r="AQ458" i="8"/>
  <c r="AR458" i="8" s="1"/>
  <c r="AM458" i="8"/>
  <c r="AN458" i="8" s="1"/>
  <c r="AM3" i="8"/>
  <c r="AN3" i="8" s="1"/>
  <c r="AQ3" i="8"/>
  <c r="AR3" i="8" s="1"/>
  <c r="AO3" i="8"/>
  <c r="AP3" i="8" s="1"/>
  <c r="AK3" i="8"/>
  <c r="AL3" i="8" s="1"/>
  <c r="AE315" i="8"/>
  <c r="AF315" i="8" s="1"/>
  <c r="AA315" i="8"/>
  <c r="AB315" i="8" s="1"/>
  <c r="AG315" i="8"/>
  <c r="AH315" i="8" s="1"/>
  <c r="AC315" i="8"/>
  <c r="AD315" i="8" s="1"/>
  <c r="AA448" i="8"/>
  <c r="AB448" i="8" s="1"/>
  <c r="AG448" i="8"/>
  <c r="AH448" i="8" s="1"/>
  <c r="AE448" i="8"/>
  <c r="AF448" i="8" s="1"/>
  <c r="AC448" i="8"/>
  <c r="AD448" i="8" s="1"/>
  <c r="AG37" i="8"/>
  <c r="AH37" i="8" s="1"/>
  <c r="AC37" i="8"/>
  <c r="AD37" i="8" s="1"/>
  <c r="AE37" i="8"/>
  <c r="AF37" i="8" s="1"/>
  <c r="AA37" i="8"/>
  <c r="AB37" i="8" s="1"/>
  <c r="AE28" i="8"/>
  <c r="AF28" i="8" s="1"/>
  <c r="AG28" i="8"/>
  <c r="AH28" i="8" s="1"/>
  <c r="AC28" i="8"/>
  <c r="AD28" i="8" s="1"/>
  <c r="AA28" i="8"/>
  <c r="AB28" i="8" s="1"/>
  <c r="AO44" i="8"/>
  <c r="AP44" i="8" s="1"/>
  <c r="AK44" i="8"/>
  <c r="AL44" i="8" s="1"/>
  <c r="AQ44" i="8"/>
  <c r="AR44" i="8" s="1"/>
  <c r="AM44" i="8"/>
  <c r="AN44" i="8" s="1"/>
  <c r="AO56" i="8"/>
  <c r="AP56" i="8" s="1"/>
  <c r="AK56" i="8"/>
  <c r="AL56" i="8" s="1"/>
  <c r="AQ56" i="8"/>
  <c r="AR56" i="8" s="1"/>
  <c r="AM56" i="8"/>
  <c r="AN56" i="8" s="1"/>
  <c r="AO68" i="8"/>
  <c r="AP68" i="8" s="1"/>
  <c r="AK68" i="8"/>
  <c r="AQ68" i="8"/>
  <c r="AR68" i="8" s="1"/>
  <c r="AM68" i="8"/>
  <c r="AO80" i="8"/>
  <c r="AP80" i="8" s="1"/>
  <c r="AK80" i="8"/>
  <c r="AL80" i="8" s="1"/>
  <c r="AQ80" i="8"/>
  <c r="AR80" i="8" s="1"/>
  <c r="AM80" i="8"/>
  <c r="AN80" i="8" s="1"/>
  <c r="AE96" i="8"/>
  <c r="AF96" i="8" s="1"/>
  <c r="AA96" i="8"/>
  <c r="AB96" i="8" s="1"/>
  <c r="AC96" i="8"/>
  <c r="AD96" i="8" s="1"/>
  <c r="AG96" i="8"/>
  <c r="AH96" i="8" s="1"/>
  <c r="AE112" i="8"/>
  <c r="AF112" i="8" s="1"/>
  <c r="AA112" i="8"/>
  <c r="AB112" i="8" s="1"/>
  <c r="AG112" i="8"/>
  <c r="AH112" i="8" s="1"/>
  <c r="AC112" i="8"/>
  <c r="AD112" i="8" s="1"/>
  <c r="AG124" i="8"/>
  <c r="AH124" i="8" s="1"/>
  <c r="AC124" i="8"/>
  <c r="AD124" i="8" s="1"/>
  <c r="AE124" i="8"/>
  <c r="AF124" i="8" s="1"/>
  <c r="AA124" i="8"/>
  <c r="AB124" i="8" s="1"/>
  <c r="AO137" i="8"/>
  <c r="AP137" i="8" s="1"/>
  <c r="AK137" i="8"/>
  <c r="AL137" i="8" s="1"/>
  <c r="AQ137" i="8"/>
  <c r="AR137" i="8" s="1"/>
  <c r="AM137" i="8"/>
  <c r="AN137" i="8" s="1"/>
  <c r="AO145" i="8"/>
  <c r="AP145" i="8" s="1"/>
  <c r="AK145" i="8"/>
  <c r="AL145" i="8" s="1"/>
  <c r="AQ145" i="8"/>
  <c r="AR145" i="8" s="1"/>
  <c r="AM145" i="8"/>
  <c r="AN145" i="8" s="1"/>
  <c r="AO153" i="8"/>
  <c r="AP153" i="8" s="1"/>
  <c r="AK153" i="8"/>
  <c r="AL153" i="8" s="1"/>
  <c r="AQ153" i="8"/>
  <c r="AR153" i="8" s="1"/>
  <c r="AM153" i="8"/>
  <c r="AN153" i="8" s="1"/>
  <c r="AO161" i="8"/>
  <c r="AP161" i="8" s="1"/>
  <c r="AK161" i="8"/>
  <c r="AL161" i="8" s="1"/>
  <c r="AM161" i="8"/>
  <c r="AN161" i="8" s="1"/>
  <c r="AQ161" i="8"/>
  <c r="AR161" i="8" s="1"/>
  <c r="AO169" i="8"/>
  <c r="AP169" i="8" s="1"/>
  <c r="AK169" i="8"/>
  <c r="AL169" i="8" s="1"/>
  <c r="AM169" i="8"/>
  <c r="AN169" i="8" s="1"/>
  <c r="AQ169" i="8"/>
  <c r="AR169" i="8" s="1"/>
  <c r="AQ177" i="8"/>
  <c r="AR177" i="8" s="1"/>
  <c r="AM177" i="8"/>
  <c r="AN177" i="8" s="1"/>
  <c r="AO177" i="8"/>
  <c r="AP177" i="8" s="1"/>
  <c r="AK177" i="8"/>
  <c r="AL177" i="8" s="1"/>
  <c r="AQ185" i="8"/>
  <c r="AR185" i="8" s="1"/>
  <c r="AM185" i="8"/>
  <c r="AN185" i="8" s="1"/>
  <c r="AO185" i="8"/>
  <c r="AP185" i="8" s="1"/>
  <c r="AK185" i="8"/>
  <c r="AL185" i="8" s="1"/>
  <c r="AO195" i="8"/>
  <c r="AP195" i="8" s="1"/>
  <c r="AK195" i="8"/>
  <c r="AL195" i="8" s="1"/>
  <c r="AQ195" i="8"/>
  <c r="AR195" i="8" s="1"/>
  <c r="AM195" i="8"/>
  <c r="AN195" i="8" s="1"/>
  <c r="AO203" i="8"/>
  <c r="AP203" i="8" s="1"/>
  <c r="AK203" i="8"/>
  <c r="AL203" i="8" s="1"/>
  <c r="AQ203" i="8"/>
  <c r="AR203" i="8" s="1"/>
  <c r="AM203" i="8"/>
  <c r="AQ209" i="8"/>
  <c r="AR209" i="8" s="1"/>
  <c r="AO209" i="8"/>
  <c r="AP209" i="8" s="1"/>
  <c r="AM209" i="8"/>
  <c r="AN209" i="8" s="1"/>
  <c r="AK209" i="8"/>
  <c r="AL209" i="8" s="1"/>
  <c r="AO221" i="8"/>
  <c r="AP221" i="8" s="1"/>
  <c r="AK221" i="8"/>
  <c r="AL221" i="8" s="1"/>
  <c r="AQ221" i="8"/>
  <c r="AR221" i="8" s="1"/>
  <c r="AM221" i="8"/>
  <c r="AN221" i="8" s="1"/>
  <c r="AO225" i="8"/>
  <c r="AP225" i="8" s="1"/>
  <c r="AK225" i="8"/>
  <c r="AL225" i="8" s="1"/>
  <c r="AQ225" i="8"/>
  <c r="AR225" i="8" s="1"/>
  <c r="AM225" i="8"/>
  <c r="AN225" i="8" s="1"/>
  <c r="AO233" i="8"/>
  <c r="AP233" i="8" s="1"/>
  <c r="AK233" i="8"/>
  <c r="AL233" i="8" s="1"/>
  <c r="AQ233" i="8"/>
  <c r="AR233" i="8" s="1"/>
  <c r="AM233" i="8"/>
  <c r="AN233" i="8" s="1"/>
  <c r="AG243" i="8"/>
  <c r="AH243" i="8" s="1"/>
  <c r="AC243" i="8"/>
  <c r="AD243" i="8" s="1"/>
  <c r="AE243" i="8"/>
  <c r="AF243" i="8" s="1"/>
  <c r="AA243" i="8"/>
  <c r="AB243" i="8" s="1"/>
  <c r="AQ73" i="8"/>
  <c r="AR73" i="8" s="1"/>
  <c r="AM73" i="8"/>
  <c r="AN73" i="8" s="1"/>
  <c r="AO73" i="8"/>
  <c r="AP73" i="8" s="1"/>
  <c r="AK73" i="8"/>
  <c r="AL73" i="8" s="1"/>
  <c r="AG97" i="8"/>
  <c r="AH97" i="8" s="1"/>
  <c r="AC97" i="8"/>
  <c r="AD97" i="8" s="1"/>
  <c r="AE97" i="8"/>
  <c r="AF97" i="8" s="1"/>
  <c r="AA97" i="8"/>
  <c r="AB97" i="8" s="1"/>
  <c r="AO129" i="8"/>
  <c r="AP129" i="8" s="1"/>
  <c r="AK129" i="8"/>
  <c r="AL129" i="8" s="1"/>
  <c r="AQ129" i="8"/>
  <c r="AR129" i="8" s="1"/>
  <c r="AM129" i="8"/>
  <c r="AN129" i="8" s="1"/>
  <c r="AO302" i="8"/>
  <c r="AP302" i="8" s="1"/>
  <c r="AK302" i="8"/>
  <c r="AL302" i="8" s="1"/>
  <c r="AM302" i="8"/>
  <c r="AN302" i="8" s="1"/>
  <c r="AQ302" i="8"/>
  <c r="AR302" i="8" s="1"/>
  <c r="AO291" i="8"/>
  <c r="AP291" i="8" s="1"/>
  <c r="AK291" i="8"/>
  <c r="AL291" i="8" s="1"/>
  <c r="AQ291" i="8"/>
  <c r="AR291" i="8" s="1"/>
  <c r="AM291" i="8"/>
  <c r="AN291" i="8" s="1"/>
  <c r="AO27" i="8"/>
  <c r="AP27" i="8" s="1"/>
  <c r="AQ27" i="8"/>
  <c r="AR27" i="8" s="1"/>
  <c r="AM27" i="8"/>
  <c r="AN27" i="8" s="1"/>
  <c r="AK27" i="8"/>
  <c r="AL27" i="8" s="1"/>
  <c r="AO35" i="8"/>
  <c r="AP35" i="8" s="1"/>
  <c r="AK35" i="8"/>
  <c r="AL35" i="8" s="1"/>
  <c r="AQ35" i="8"/>
  <c r="AR35" i="8" s="1"/>
  <c r="AM35" i="8"/>
  <c r="AN35" i="8" s="1"/>
  <c r="AO47" i="8"/>
  <c r="AP47" i="8" s="1"/>
  <c r="AK47" i="8"/>
  <c r="AL47" i="8" s="1"/>
  <c r="AQ47" i="8"/>
  <c r="AR47" i="8" s="1"/>
  <c r="AM47" i="8"/>
  <c r="AN47" i="8" s="1"/>
  <c r="AQ32" i="8"/>
  <c r="AR32" i="8" s="1"/>
  <c r="AM32" i="8"/>
  <c r="AN32" i="8" s="1"/>
  <c r="AO32" i="8"/>
  <c r="AP32" i="8" s="1"/>
  <c r="AK32" i="8"/>
  <c r="AL32" i="8" s="1"/>
  <c r="AO48" i="8"/>
  <c r="AP48" i="8" s="1"/>
  <c r="AK48" i="8"/>
  <c r="AL48" i="8" s="1"/>
  <c r="AQ48" i="8"/>
  <c r="AR48" i="8" s="1"/>
  <c r="AM48" i="8"/>
  <c r="AN48" i="8" s="1"/>
  <c r="AG58" i="8"/>
  <c r="AH58" i="8" s="1"/>
  <c r="AC58" i="8"/>
  <c r="AD58" i="8" s="1"/>
  <c r="AE58" i="8"/>
  <c r="AF58" i="8" s="1"/>
  <c r="AA58" i="8"/>
  <c r="AB58" i="8" s="1"/>
  <c r="AG66" i="8"/>
  <c r="AH66" i="8" s="1"/>
  <c r="AC66" i="8"/>
  <c r="AD66" i="8" s="1"/>
  <c r="AE66" i="8"/>
  <c r="AF66" i="8" s="1"/>
  <c r="AA66" i="8"/>
  <c r="AB66" i="8" s="1"/>
  <c r="AG74" i="8"/>
  <c r="AH74" i="8" s="1"/>
  <c r="AC74" i="8"/>
  <c r="AD74" i="8" s="1"/>
  <c r="AE74" i="8"/>
  <c r="AF74" i="8" s="1"/>
  <c r="AA74" i="8"/>
  <c r="AB74" i="8" s="1"/>
  <c r="AG82" i="8"/>
  <c r="AH82" i="8" s="1"/>
  <c r="AC82" i="8"/>
  <c r="AD82" i="8" s="1"/>
  <c r="AE82" i="8"/>
  <c r="AF82" i="8" s="1"/>
  <c r="AA82" i="8"/>
  <c r="AB82" i="8" s="1"/>
  <c r="AG90" i="8"/>
  <c r="AH90" i="8" s="1"/>
  <c r="AC90" i="8"/>
  <c r="AD90" i="8" s="1"/>
  <c r="AE90" i="8"/>
  <c r="AF90" i="8" s="1"/>
  <c r="AA90" i="8"/>
  <c r="AB90" i="8" s="1"/>
  <c r="AO98" i="8"/>
  <c r="AP98" i="8" s="1"/>
  <c r="AK98" i="8"/>
  <c r="AL98" i="8" s="1"/>
  <c r="AM98" i="8"/>
  <c r="AN98" i="8" s="1"/>
  <c r="AQ98" i="8"/>
  <c r="AR98" i="8" s="1"/>
  <c r="AO106" i="8"/>
  <c r="AP106" i="8" s="1"/>
  <c r="AK106" i="8"/>
  <c r="AL106" i="8" s="1"/>
  <c r="AM106" i="8"/>
  <c r="AN106" i="8" s="1"/>
  <c r="AQ106" i="8"/>
  <c r="AR106" i="8" s="1"/>
  <c r="AO114" i="8"/>
  <c r="AP114" i="8" s="1"/>
  <c r="AK114" i="8"/>
  <c r="AL114" i="8" s="1"/>
  <c r="AQ114" i="8"/>
  <c r="AR114" i="8" s="1"/>
  <c r="AM114" i="8"/>
  <c r="AN114" i="8" s="1"/>
  <c r="AO122" i="8"/>
  <c r="AP122" i="8" s="1"/>
  <c r="AK122" i="8"/>
  <c r="AL122" i="8" s="1"/>
  <c r="AQ122" i="8"/>
  <c r="AR122" i="8" s="1"/>
  <c r="AM122" i="8"/>
  <c r="AN122" i="8" s="1"/>
  <c r="AO130" i="8"/>
  <c r="AP130" i="8" s="1"/>
  <c r="AK130" i="8"/>
  <c r="AL130" i="8" s="1"/>
  <c r="AQ130" i="8"/>
  <c r="AR130" i="8" s="1"/>
  <c r="AM130" i="8"/>
  <c r="AO134" i="8"/>
  <c r="AP134" i="8" s="1"/>
  <c r="AK134" i="8"/>
  <c r="AL134" i="8" s="1"/>
  <c r="AQ134" i="8"/>
  <c r="AR134" i="8" s="1"/>
  <c r="AM134" i="8"/>
  <c r="AN134" i="8" s="1"/>
  <c r="AO138" i="8"/>
  <c r="AP138" i="8" s="1"/>
  <c r="AK138" i="8"/>
  <c r="AL138" i="8" s="1"/>
  <c r="AQ138" i="8"/>
  <c r="AR138" i="8" s="1"/>
  <c r="AM138" i="8"/>
  <c r="AN138" i="8" s="1"/>
  <c r="AO142" i="8"/>
  <c r="AP142" i="8" s="1"/>
  <c r="AK142" i="8"/>
  <c r="AL142" i="8" s="1"/>
  <c r="AQ142" i="8"/>
  <c r="AR142" i="8" s="1"/>
  <c r="AM142" i="8"/>
  <c r="AN142" i="8" s="1"/>
  <c r="AO146" i="8"/>
  <c r="AP146" i="8" s="1"/>
  <c r="AK146" i="8"/>
  <c r="AL146" i="8" s="1"/>
  <c r="AQ146" i="8"/>
  <c r="AR146" i="8" s="1"/>
  <c r="AM146" i="8"/>
  <c r="AO150" i="8"/>
  <c r="AP150" i="8" s="1"/>
  <c r="AK150" i="8"/>
  <c r="AL150" i="8" s="1"/>
  <c r="AQ150" i="8"/>
  <c r="AR150" i="8" s="1"/>
  <c r="AM150" i="8"/>
  <c r="AN150" i="8" s="1"/>
  <c r="AO154" i="8"/>
  <c r="AP154" i="8" s="1"/>
  <c r="AK154" i="8"/>
  <c r="AL154" i="8" s="1"/>
  <c r="AQ154" i="8"/>
  <c r="AR154" i="8" s="1"/>
  <c r="AM154" i="8"/>
  <c r="AN154" i="8" s="1"/>
  <c r="AE158" i="8"/>
  <c r="AF158" i="8" s="1"/>
  <c r="AA158" i="8"/>
  <c r="AB158" i="8" s="1"/>
  <c r="AG158" i="8"/>
  <c r="AH158" i="8" s="1"/>
  <c r="AC158" i="8"/>
  <c r="AD158" i="8" s="1"/>
  <c r="AE162" i="8"/>
  <c r="AF162" i="8" s="1"/>
  <c r="AA162" i="8"/>
  <c r="AC162" i="8"/>
  <c r="AD162" i="8" s="1"/>
  <c r="AG162" i="8"/>
  <c r="AH162" i="8" s="1"/>
  <c r="AE166" i="8"/>
  <c r="AF166" i="8" s="1"/>
  <c r="AA166" i="8"/>
  <c r="AB166" i="8" s="1"/>
  <c r="AG166" i="8"/>
  <c r="AH166" i="8" s="1"/>
  <c r="AC166" i="8"/>
  <c r="AD166" i="8" s="1"/>
  <c r="AE170" i="8"/>
  <c r="AF170" i="8" s="1"/>
  <c r="AA170" i="8"/>
  <c r="AB170" i="8" s="1"/>
  <c r="AC170" i="8"/>
  <c r="AD170" i="8" s="1"/>
  <c r="AG170" i="8"/>
  <c r="AH170" i="8" s="1"/>
  <c r="AE174" i="8"/>
  <c r="AF174" i="8" s="1"/>
  <c r="AA174" i="8"/>
  <c r="AB174" i="8" s="1"/>
  <c r="AG174" i="8"/>
  <c r="AH174" i="8" s="1"/>
  <c r="AC174" i="8"/>
  <c r="AD174" i="8" s="1"/>
  <c r="AG178" i="8"/>
  <c r="AH178" i="8" s="1"/>
  <c r="AC178" i="8"/>
  <c r="AD178" i="8" s="1"/>
  <c r="AE178" i="8"/>
  <c r="AF178" i="8" s="1"/>
  <c r="AA178" i="8"/>
  <c r="AB178" i="8" s="1"/>
  <c r="AG182" i="8"/>
  <c r="AH182" i="8" s="1"/>
  <c r="AC182" i="8"/>
  <c r="AD182" i="8" s="1"/>
  <c r="AE182" i="8"/>
  <c r="AF182" i="8" s="1"/>
  <c r="AA182" i="8"/>
  <c r="AB182" i="8" s="1"/>
  <c r="AG186" i="8"/>
  <c r="AH186" i="8" s="1"/>
  <c r="AC186" i="8"/>
  <c r="AD186" i="8" s="1"/>
  <c r="AE186" i="8"/>
  <c r="AF186" i="8" s="1"/>
  <c r="AA186" i="8"/>
  <c r="AB186" i="8" s="1"/>
  <c r="AG190" i="8"/>
  <c r="AH190" i="8" s="1"/>
  <c r="AC190" i="8"/>
  <c r="AD190" i="8" s="1"/>
  <c r="AE190" i="8"/>
  <c r="AF190" i="8" s="1"/>
  <c r="AA190" i="8"/>
  <c r="AB190" i="8" s="1"/>
  <c r="AG194" i="8"/>
  <c r="AH194" i="8" s="1"/>
  <c r="AC194" i="8"/>
  <c r="AD194" i="8" s="1"/>
  <c r="AE194" i="8"/>
  <c r="AF194" i="8" s="1"/>
  <c r="AA194" i="8"/>
  <c r="AB194" i="8" s="1"/>
  <c r="AG198" i="8"/>
  <c r="AH198" i="8" s="1"/>
  <c r="AC198" i="8"/>
  <c r="AD198" i="8" s="1"/>
  <c r="AE198" i="8"/>
  <c r="AF198" i="8" s="1"/>
  <c r="AA198" i="8"/>
  <c r="AB198" i="8" s="1"/>
  <c r="AG202" i="8"/>
  <c r="AH202" i="8" s="1"/>
  <c r="AC202" i="8"/>
  <c r="AD202" i="8" s="1"/>
  <c r="AE202" i="8"/>
  <c r="AF202" i="8" s="1"/>
  <c r="AA202" i="8"/>
  <c r="AB202" i="8" s="1"/>
  <c r="AC206" i="8"/>
  <c r="AD206" i="8" s="1"/>
  <c r="AA206" i="8"/>
  <c r="AB206" i="8" s="1"/>
  <c r="AG206" i="8"/>
  <c r="AH206" i="8" s="1"/>
  <c r="AE206" i="8"/>
  <c r="AF206" i="8" s="1"/>
  <c r="AG210" i="8"/>
  <c r="AH210" i="8" s="1"/>
  <c r="AE210" i="8"/>
  <c r="AF210" i="8" s="1"/>
  <c r="AC210" i="8"/>
  <c r="AD210" i="8" s="1"/>
  <c r="AA210" i="8"/>
  <c r="AB210" i="8" s="1"/>
  <c r="AC214" i="8"/>
  <c r="AD214" i="8" s="1"/>
  <c r="AA214" i="8"/>
  <c r="AB214" i="8" s="1"/>
  <c r="AG214" i="8"/>
  <c r="AH214" i="8" s="1"/>
  <c r="AE214" i="8"/>
  <c r="AF214" i="8" s="1"/>
  <c r="AG218" i="8"/>
  <c r="AH218" i="8" s="1"/>
  <c r="AC218" i="8"/>
  <c r="AD218" i="8" s="1"/>
  <c r="AE218" i="8"/>
  <c r="AF218" i="8" s="1"/>
  <c r="AA218" i="8"/>
  <c r="AB218" i="8" s="1"/>
  <c r="AQ222" i="8"/>
  <c r="AR222" i="8" s="1"/>
  <c r="AM222" i="8"/>
  <c r="AN222" i="8" s="1"/>
  <c r="AO222" i="8"/>
  <c r="AP222" i="8" s="1"/>
  <c r="AK222" i="8"/>
  <c r="AL222" i="8" s="1"/>
  <c r="AQ226" i="8"/>
  <c r="AR226" i="8" s="1"/>
  <c r="AM226" i="8"/>
  <c r="AN226" i="8" s="1"/>
  <c r="AO226" i="8"/>
  <c r="AP226" i="8" s="1"/>
  <c r="AK226" i="8"/>
  <c r="AL226" i="8" s="1"/>
  <c r="AQ230" i="8"/>
  <c r="AR230" i="8" s="1"/>
  <c r="AM230" i="8"/>
  <c r="AN230" i="8" s="1"/>
  <c r="AO230" i="8"/>
  <c r="AP230" i="8" s="1"/>
  <c r="AK230" i="8"/>
  <c r="AL230" i="8" s="1"/>
  <c r="AQ234" i="8"/>
  <c r="AR234" i="8" s="1"/>
  <c r="AM234" i="8"/>
  <c r="AN234" i="8" s="1"/>
  <c r="AO234" i="8"/>
  <c r="AP234" i="8" s="1"/>
  <c r="AK234" i="8"/>
  <c r="AL234" i="8" s="1"/>
  <c r="AQ238" i="8"/>
  <c r="AR238" i="8" s="1"/>
  <c r="AM238" i="8"/>
  <c r="AN238" i="8" s="1"/>
  <c r="AO238" i="8"/>
  <c r="AP238" i="8" s="1"/>
  <c r="AK238" i="8"/>
  <c r="AL238" i="8" s="1"/>
  <c r="AQ242" i="8"/>
  <c r="AR242" i="8" s="1"/>
  <c r="AM242" i="8"/>
  <c r="AN242" i="8" s="1"/>
  <c r="AO242" i="8"/>
  <c r="AP242" i="8" s="1"/>
  <c r="AK242" i="8"/>
  <c r="AL242" i="8" s="1"/>
  <c r="AQ246" i="8"/>
  <c r="AR246" i="8" s="1"/>
  <c r="AM246" i="8"/>
  <c r="AN246" i="8" s="1"/>
  <c r="AO246" i="8"/>
  <c r="AP246" i="8" s="1"/>
  <c r="AK246" i="8"/>
  <c r="AL246" i="8" s="1"/>
  <c r="AQ250" i="8"/>
  <c r="AR250" i="8" s="1"/>
  <c r="AM250" i="8"/>
  <c r="AN250" i="8" s="1"/>
  <c r="AO250" i="8"/>
  <c r="AP250" i="8" s="1"/>
  <c r="AK250" i="8"/>
  <c r="AL250" i="8" s="1"/>
  <c r="AK254" i="8"/>
  <c r="AL254" i="8" s="1"/>
  <c r="AO254" i="8"/>
  <c r="AP254" i="8" s="1"/>
  <c r="AM254" i="8"/>
  <c r="AN254" i="8" s="1"/>
  <c r="AQ254" i="8"/>
  <c r="AR254" i="8" s="1"/>
  <c r="AG50" i="8"/>
  <c r="AH50" i="8" s="1"/>
  <c r="AC50" i="8"/>
  <c r="AD50" i="8" s="1"/>
  <c r="AE50" i="8"/>
  <c r="AF50" i="8" s="1"/>
  <c r="AA50" i="8"/>
  <c r="AB50" i="8" s="1"/>
  <c r="AQ77" i="8"/>
  <c r="AR77" i="8" s="1"/>
  <c r="AM77" i="8"/>
  <c r="AN77" i="8" s="1"/>
  <c r="AO77" i="8"/>
  <c r="AP77" i="8" s="1"/>
  <c r="AK77" i="8"/>
  <c r="AL77" i="8" s="1"/>
  <c r="AG93" i="8"/>
  <c r="AH93" i="8" s="1"/>
  <c r="AC93" i="8"/>
  <c r="AD93" i="8" s="1"/>
  <c r="AA93" i="8"/>
  <c r="AB93" i="8" s="1"/>
  <c r="AE93" i="8"/>
  <c r="AF93" i="8" s="1"/>
  <c r="AG109" i="8"/>
  <c r="AH109" i="8" s="1"/>
  <c r="AC109" i="8"/>
  <c r="AD109" i="8" s="1"/>
  <c r="AA109" i="8"/>
  <c r="AB109" i="8" s="1"/>
  <c r="AE109" i="8"/>
  <c r="AF109" i="8" s="1"/>
  <c r="AO125" i="8"/>
  <c r="AP125" i="8" s="1"/>
  <c r="AK125" i="8"/>
  <c r="AL125" i="8" s="1"/>
  <c r="AQ125" i="8"/>
  <c r="AR125" i="8" s="1"/>
  <c r="AM125" i="8"/>
  <c r="AN125" i="8" s="1"/>
  <c r="AO455" i="8"/>
  <c r="AP455" i="8" s="1"/>
  <c r="AK455" i="8"/>
  <c r="AL455" i="8" s="1"/>
  <c r="AQ455" i="8"/>
  <c r="AR455" i="8" s="1"/>
  <c r="AM455" i="8"/>
  <c r="AN455" i="8" s="1"/>
  <c r="AA255" i="8"/>
  <c r="AB255" i="8" s="1"/>
  <c r="AE255" i="8"/>
  <c r="AF255" i="8" s="1"/>
  <c r="AC255" i="8"/>
  <c r="AD255" i="8" s="1"/>
  <c r="AG255" i="8"/>
  <c r="AH255" i="8" s="1"/>
  <c r="AO287" i="8"/>
  <c r="AP287" i="8" s="1"/>
  <c r="AK287" i="8"/>
  <c r="AL287" i="8" s="1"/>
  <c r="AQ287" i="8"/>
  <c r="AR287" i="8" s="1"/>
  <c r="AM287" i="8"/>
  <c r="AN287" i="8" s="1"/>
  <c r="AO300" i="8"/>
  <c r="AP300" i="8" s="1"/>
  <c r="AK300" i="8"/>
  <c r="AL300" i="8" s="1"/>
  <c r="AQ300" i="8"/>
  <c r="AR300" i="8" s="1"/>
  <c r="AM300" i="8"/>
  <c r="AN300" i="8" s="1"/>
  <c r="AQ277" i="8"/>
  <c r="AR277" i="8" s="1"/>
  <c r="AM277" i="8"/>
  <c r="AN277" i="8" s="1"/>
  <c r="AO277" i="8"/>
  <c r="AP277" i="8" s="1"/>
  <c r="AK277" i="8"/>
  <c r="AL277" i="8" s="1"/>
  <c r="AO305" i="8"/>
  <c r="AP305" i="8" s="1"/>
  <c r="AK305" i="8"/>
  <c r="AL305" i="8" s="1"/>
  <c r="AM305" i="8"/>
  <c r="AN305" i="8" s="1"/>
  <c r="AQ305" i="8"/>
  <c r="AR305" i="8" s="1"/>
  <c r="AE311" i="8"/>
  <c r="AF311" i="8" s="1"/>
  <c r="AA311" i="8"/>
  <c r="AB311" i="8" s="1"/>
  <c r="AC311" i="8"/>
  <c r="AD311" i="8" s="1"/>
  <c r="AG311" i="8"/>
  <c r="AH311" i="8" s="1"/>
  <c r="AM29" i="8"/>
  <c r="AN29" i="8" s="1"/>
  <c r="AO29" i="8"/>
  <c r="AP29" i="8" s="1"/>
  <c r="AK29" i="8"/>
  <c r="AL29" i="8" s="1"/>
  <c r="AQ29" i="8"/>
  <c r="AR29" i="8" s="1"/>
  <c r="AO60" i="8"/>
  <c r="AP60" i="8" s="1"/>
  <c r="AK60" i="8"/>
  <c r="AL60" i="8" s="1"/>
  <c r="AQ60" i="8"/>
  <c r="AR60" i="8" s="1"/>
  <c r="AM60" i="8"/>
  <c r="AN60" i="8" s="1"/>
  <c r="AO84" i="8"/>
  <c r="AP84" i="8" s="1"/>
  <c r="AK84" i="8"/>
  <c r="AL84" i="8" s="1"/>
  <c r="AQ84" i="8"/>
  <c r="AR84" i="8" s="1"/>
  <c r="AM84" i="8"/>
  <c r="AN84" i="8" s="1"/>
  <c r="AE104" i="8"/>
  <c r="AF104" i="8" s="1"/>
  <c r="AA104" i="8"/>
  <c r="AB104" i="8" s="1"/>
  <c r="AC104" i="8"/>
  <c r="AD104" i="8" s="1"/>
  <c r="AG104" i="8"/>
  <c r="AH104" i="8" s="1"/>
  <c r="AG128" i="8"/>
  <c r="AH128" i="8" s="1"/>
  <c r="AC128" i="8"/>
  <c r="AD128" i="8" s="1"/>
  <c r="AE128" i="8"/>
  <c r="AF128" i="8" s="1"/>
  <c r="AA128" i="8"/>
  <c r="AB128" i="8" s="1"/>
  <c r="AQ143" i="8"/>
  <c r="AR143" i="8" s="1"/>
  <c r="AM143" i="8"/>
  <c r="AN143" i="8" s="1"/>
  <c r="AO143" i="8"/>
  <c r="AP143" i="8" s="1"/>
  <c r="AK143" i="8"/>
  <c r="AL143" i="8" s="1"/>
  <c r="AG159" i="8"/>
  <c r="AH159" i="8" s="1"/>
  <c r="AC159" i="8"/>
  <c r="AD159" i="8" s="1"/>
  <c r="AE159" i="8"/>
  <c r="AF159" i="8" s="1"/>
  <c r="AA159" i="8"/>
  <c r="AB159" i="8" s="1"/>
  <c r="AO173" i="8"/>
  <c r="AP173" i="8" s="1"/>
  <c r="AK173" i="8"/>
  <c r="AL173" i="8" s="1"/>
  <c r="AQ173" i="8"/>
  <c r="AR173" i="8" s="1"/>
  <c r="AM173" i="8"/>
  <c r="AN173" i="8" s="1"/>
  <c r="AQ189" i="8"/>
  <c r="AR189" i="8" s="1"/>
  <c r="AM189" i="8"/>
  <c r="AN189" i="8" s="1"/>
  <c r="AO189" i="8"/>
  <c r="AP189" i="8" s="1"/>
  <c r="AK189" i="8"/>
  <c r="AL189" i="8" s="1"/>
  <c r="AM205" i="8"/>
  <c r="AN205" i="8" s="1"/>
  <c r="AQ205" i="8"/>
  <c r="AR205" i="8" s="1"/>
  <c r="AO205" i="8"/>
  <c r="AP205" i="8" s="1"/>
  <c r="AK205" i="8"/>
  <c r="AL205" i="8" s="1"/>
  <c r="AQ217" i="8"/>
  <c r="AR217" i="8" s="1"/>
  <c r="AM217" i="8"/>
  <c r="AN217" i="8" s="1"/>
  <c r="AO217" i="8"/>
  <c r="AP217" i="8" s="1"/>
  <c r="AK217" i="8"/>
  <c r="AL217" i="8" s="1"/>
  <c r="AG235" i="8"/>
  <c r="AH235" i="8" s="1"/>
  <c r="AC235" i="8"/>
  <c r="AD235" i="8" s="1"/>
  <c r="AE235" i="8"/>
  <c r="AF235" i="8" s="1"/>
  <c r="AA235" i="8"/>
  <c r="AB235" i="8" s="1"/>
  <c r="AG247" i="8"/>
  <c r="AH247" i="8" s="1"/>
  <c r="AC247" i="8"/>
  <c r="AD247" i="8" s="1"/>
  <c r="AE247" i="8"/>
  <c r="AF247" i="8" s="1"/>
  <c r="AA247" i="8"/>
  <c r="AB247" i="8" s="1"/>
  <c r="AO42" i="8"/>
  <c r="AP42" i="8" s="1"/>
  <c r="AK42" i="8"/>
  <c r="AL42" i="8" s="1"/>
  <c r="AQ42" i="8"/>
  <c r="AR42" i="8" s="1"/>
  <c r="AM42" i="8"/>
  <c r="AN42" i="8" s="1"/>
  <c r="AQ81" i="8"/>
  <c r="AR81" i="8" s="1"/>
  <c r="AM81" i="8"/>
  <c r="AN81" i="8" s="1"/>
  <c r="AO81" i="8"/>
  <c r="AP81" i="8" s="1"/>
  <c r="AK81" i="8"/>
  <c r="AL81" i="8" s="1"/>
  <c r="AO121" i="8"/>
  <c r="AP121" i="8" s="1"/>
  <c r="AK121" i="8"/>
  <c r="AL121" i="8" s="1"/>
  <c r="AQ121" i="8"/>
  <c r="AR121" i="8" s="1"/>
  <c r="AM121" i="8"/>
  <c r="AN121" i="8" s="1"/>
  <c r="AO283" i="8"/>
  <c r="AP283" i="8" s="1"/>
  <c r="AK283" i="8"/>
  <c r="AL283" i="8" s="1"/>
  <c r="AQ283" i="8"/>
  <c r="AR283" i="8" s="1"/>
  <c r="AM283" i="8"/>
  <c r="AN283" i="8" s="1"/>
  <c r="AG261" i="8"/>
  <c r="AH261" i="8" s="1"/>
  <c r="AE261" i="8"/>
  <c r="AF261" i="8" s="1"/>
  <c r="AC261" i="8"/>
  <c r="AD261" i="8" s="1"/>
  <c r="AA261" i="8"/>
  <c r="AB261" i="8" s="1"/>
  <c r="AQ7" i="8"/>
  <c r="AR7" i="8" s="1"/>
  <c r="AM7" i="8"/>
  <c r="AN7" i="8" s="1"/>
  <c r="AK7" i="8"/>
  <c r="AL7" i="8" s="1"/>
  <c r="AO7" i="8"/>
  <c r="AP7" i="8" s="1"/>
  <c r="AM11" i="8"/>
  <c r="AN11" i="8" s="1"/>
  <c r="AQ11" i="8"/>
  <c r="AR11" i="8" s="1"/>
  <c r="AO11" i="8"/>
  <c r="AP11" i="8" s="1"/>
  <c r="AK11" i="8"/>
  <c r="AL11" i="8" s="1"/>
  <c r="AO15" i="8"/>
  <c r="AP15" i="8" s="1"/>
  <c r="AQ15" i="8"/>
  <c r="AR15" i="8" s="1"/>
  <c r="AM15" i="8"/>
  <c r="AN15" i="8" s="1"/>
  <c r="AK15" i="8"/>
  <c r="AL15" i="8" s="1"/>
  <c r="AO19" i="8"/>
  <c r="AP19" i="8" s="1"/>
  <c r="AQ19" i="8"/>
  <c r="AR19" i="8" s="1"/>
  <c r="AM19" i="8"/>
  <c r="AN19" i="8" s="1"/>
  <c r="AK19" i="8"/>
  <c r="AL19" i="8" s="1"/>
  <c r="AK23" i="8"/>
  <c r="AL23" i="8" s="1"/>
  <c r="AQ23" i="8"/>
  <c r="AR23" i="8" s="1"/>
  <c r="AM23" i="8"/>
  <c r="AN23" i="8" s="1"/>
  <c r="AO23" i="8"/>
  <c r="AP23" i="8" s="1"/>
  <c r="AQ61" i="8"/>
  <c r="AR61" i="8" s="1"/>
  <c r="AM61" i="8"/>
  <c r="AN61" i="8" s="1"/>
  <c r="AO61" i="8"/>
  <c r="AP61" i="8" s="1"/>
  <c r="AK61" i="8"/>
  <c r="AL61" i="8" s="1"/>
  <c r="AO262" i="8"/>
  <c r="AP262" i="8" s="1"/>
  <c r="AM262" i="8"/>
  <c r="AN262" i="8" s="1"/>
  <c r="AK262" i="8"/>
  <c r="AL262" i="8" s="1"/>
  <c r="AQ262" i="8"/>
  <c r="AR262" i="8" s="1"/>
  <c r="AG270" i="8"/>
  <c r="AH270" i="8" s="1"/>
  <c r="AC270" i="8"/>
  <c r="AD270" i="8" s="1"/>
  <c r="AE270" i="8"/>
  <c r="AF270" i="8" s="1"/>
  <c r="AA270" i="8"/>
  <c r="AB270" i="8" s="1"/>
  <c r="AG278" i="8"/>
  <c r="AH278" i="8" s="1"/>
  <c r="AC278" i="8"/>
  <c r="AD278" i="8" s="1"/>
  <c r="AE278" i="8"/>
  <c r="AF278" i="8" s="1"/>
  <c r="AA278" i="8"/>
  <c r="AB278" i="8" s="1"/>
  <c r="AG286" i="8"/>
  <c r="AH286" i="8" s="1"/>
  <c r="AC286" i="8"/>
  <c r="AD286" i="8" s="1"/>
  <c r="AE286" i="8"/>
  <c r="AF286" i="8" s="1"/>
  <c r="AA286" i="8"/>
  <c r="AB286" i="8" s="1"/>
  <c r="AG294" i="8"/>
  <c r="AH294" i="8" s="1"/>
  <c r="AC294" i="8"/>
  <c r="AD294" i="8" s="1"/>
  <c r="AE294" i="8"/>
  <c r="AF294" i="8" s="1"/>
  <c r="AA294" i="8"/>
  <c r="AB294" i="8" s="1"/>
  <c r="AQ322" i="8"/>
  <c r="AR322" i="8" s="1"/>
  <c r="AM322" i="8"/>
  <c r="AN322" i="8" s="1"/>
  <c r="AO322" i="8"/>
  <c r="AP322" i="8" s="1"/>
  <c r="AK322" i="8"/>
  <c r="AL322" i="8" s="1"/>
  <c r="AQ326" i="8"/>
  <c r="AR326" i="8" s="1"/>
  <c r="AM326" i="8"/>
  <c r="AN326" i="8" s="1"/>
  <c r="AO326" i="8"/>
  <c r="AP326" i="8" s="1"/>
  <c r="AK326" i="8"/>
  <c r="AL326" i="8" s="1"/>
  <c r="AQ330" i="8"/>
  <c r="AR330" i="8" s="1"/>
  <c r="AM330" i="8"/>
  <c r="AN330" i="8" s="1"/>
  <c r="AO330" i="8"/>
  <c r="AP330" i="8" s="1"/>
  <c r="AK330" i="8"/>
  <c r="AL330" i="8" s="1"/>
  <c r="AQ334" i="8"/>
  <c r="AR334" i="8" s="1"/>
  <c r="AM334" i="8"/>
  <c r="AN334" i="8" s="1"/>
  <c r="AO334" i="8"/>
  <c r="AP334" i="8" s="1"/>
  <c r="AK334" i="8"/>
  <c r="AL334" i="8" s="1"/>
  <c r="AE338" i="8"/>
  <c r="AF338" i="8" s="1"/>
  <c r="AA338" i="8"/>
  <c r="AB338" i="8" s="1"/>
  <c r="AC338" i="8"/>
  <c r="AD338" i="8" s="1"/>
  <c r="AG338" i="8"/>
  <c r="AH338" i="8" s="1"/>
  <c r="AE342" i="8"/>
  <c r="AF342" i="8" s="1"/>
  <c r="AA342" i="8"/>
  <c r="AB342" i="8" s="1"/>
  <c r="AG342" i="8"/>
  <c r="AH342" i="8" s="1"/>
  <c r="AC342" i="8"/>
  <c r="AD342" i="8" s="1"/>
  <c r="AE346" i="8"/>
  <c r="AF346" i="8" s="1"/>
  <c r="AA346" i="8"/>
  <c r="AB346" i="8" s="1"/>
  <c r="AC346" i="8"/>
  <c r="AD346" i="8" s="1"/>
  <c r="AG346" i="8"/>
  <c r="AH346" i="8" s="1"/>
  <c r="AG350" i="8"/>
  <c r="AH350" i="8" s="1"/>
  <c r="AC350" i="8"/>
  <c r="AD350" i="8" s="1"/>
  <c r="AE350" i="8"/>
  <c r="AF350" i="8" s="1"/>
  <c r="AA350" i="8"/>
  <c r="AB350" i="8" s="1"/>
  <c r="AG354" i="8"/>
  <c r="AH354" i="8" s="1"/>
  <c r="AC354" i="8"/>
  <c r="AD354" i="8" s="1"/>
  <c r="AE354" i="8"/>
  <c r="AF354" i="8" s="1"/>
  <c r="AA354" i="8"/>
  <c r="AB354" i="8" s="1"/>
  <c r="AG358" i="8"/>
  <c r="AH358" i="8" s="1"/>
  <c r="AC358" i="8"/>
  <c r="AD358" i="8" s="1"/>
  <c r="AE358" i="8"/>
  <c r="AF358" i="8" s="1"/>
  <c r="AA358" i="8"/>
  <c r="AB358" i="8" s="1"/>
  <c r="AG362" i="8"/>
  <c r="AH362" i="8" s="1"/>
  <c r="AC362" i="8"/>
  <c r="AD362" i="8" s="1"/>
  <c r="AE362" i="8"/>
  <c r="AF362" i="8" s="1"/>
  <c r="AA362" i="8"/>
  <c r="AB362" i="8" s="1"/>
  <c r="AG366" i="8"/>
  <c r="AH366" i="8" s="1"/>
  <c r="AC366" i="8"/>
  <c r="AD366" i="8" s="1"/>
  <c r="AE366" i="8"/>
  <c r="AF366" i="8" s="1"/>
  <c r="AA366" i="8"/>
  <c r="AB366" i="8" s="1"/>
  <c r="AG370" i="8"/>
  <c r="AH370" i="8" s="1"/>
  <c r="AC370" i="8"/>
  <c r="AD370" i="8" s="1"/>
  <c r="AE370" i="8"/>
  <c r="AF370" i="8" s="1"/>
  <c r="AA370" i="8"/>
  <c r="AB370" i="8" s="1"/>
  <c r="AO374" i="8"/>
  <c r="AP374" i="8" s="1"/>
  <c r="AK374" i="8"/>
  <c r="AL374" i="8" s="1"/>
  <c r="AQ374" i="8"/>
  <c r="AR374" i="8" s="1"/>
  <c r="AM374" i="8"/>
  <c r="AN374" i="8" s="1"/>
  <c r="AO378" i="8"/>
  <c r="AP378" i="8" s="1"/>
  <c r="AK378" i="8"/>
  <c r="AL378" i="8" s="1"/>
  <c r="AM378" i="8"/>
  <c r="AN378" i="8" s="1"/>
  <c r="AQ378" i="8"/>
  <c r="AR378" i="8" s="1"/>
  <c r="AQ382" i="8"/>
  <c r="AR382" i="8" s="1"/>
  <c r="AM382" i="8"/>
  <c r="AN382" i="8" s="1"/>
  <c r="AO382" i="8"/>
  <c r="AP382" i="8" s="1"/>
  <c r="AK382" i="8"/>
  <c r="AL382" i="8" s="1"/>
  <c r="AQ386" i="8"/>
  <c r="AR386" i="8" s="1"/>
  <c r="AM386" i="8"/>
  <c r="AN386" i="8" s="1"/>
  <c r="AO386" i="8"/>
  <c r="AP386" i="8" s="1"/>
  <c r="AK386" i="8"/>
  <c r="AL386" i="8" s="1"/>
  <c r="AQ390" i="8"/>
  <c r="AR390" i="8" s="1"/>
  <c r="AM390" i="8"/>
  <c r="AN390" i="8" s="1"/>
  <c r="AO390" i="8"/>
  <c r="AP390" i="8" s="1"/>
  <c r="AK390" i="8"/>
  <c r="AL390" i="8" s="1"/>
  <c r="AO394" i="8"/>
  <c r="AP394" i="8" s="1"/>
  <c r="AK394" i="8"/>
  <c r="AL394" i="8" s="1"/>
  <c r="AM394" i="8"/>
  <c r="AN394" i="8" s="1"/>
  <c r="AQ394" i="8"/>
  <c r="AR394" i="8" s="1"/>
  <c r="AO398" i="8"/>
  <c r="AP398" i="8" s="1"/>
  <c r="AK398" i="8"/>
  <c r="AL398" i="8" s="1"/>
  <c r="AQ398" i="8"/>
  <c r="AR398" i="8" s="1"/>
  <c r="AM398" i="8"/>
  <c r="AN398" i="8" s="1"/>
  <c r="AO402" i="8"/>
  <c r="AP402" i="8" s="1"/>
  <c r="AK402" i="8"/>
  <c r="AL402" i="8" s="1"/>
  <c r="AM402" i="8"/>
  <c r="AN402" i="8" s="1"/>
  <c r="AQ402" i="8"/>
  <c r="AR402" i="8" s="1"/>
  <c r="AQ406" i="8"/>
  <c r="AR406" i="8" s="1"/>
  <c r="AM406" i="8"/>
  <c r="AN406" i="8" s="1"/>
  <c r="AO406" i="8"/>
  <c r="AP406" i="8" s="1"/>
  <c r="AK406" i="8"/>
  <c r="AL406" i="8" s="1"/>
  <c r="AQ410" i="8"/>
  <c r="AR410" i="8" s="1"/>
  <c r="AM410" i="8"/>
  <c r="AN410" i="8" s="1"/>
  <c r="AO410" i="8"/>
  <c r="AP410" i="8" s="1"/>
  <c r="AK410" i="8"/>
  <c r="AL410" i="8" s="1"/>
  <c r="AQ414" i="8"/>
  <c r="AR414" i="8" s="1"/>
  <c r="AM414" i="8"/>
  <c r="AN414" i="8" s="1"/>
  <c r="AO414" i="8"/>
  <c r="AP414" i="8" s="1"/>
  <c r="AK414" i="8"/>
  <c r="AL414" i="8" s="1"/>
  <c r="AE418" i="8"/>
  <c r="AF418" i="8" s="1"/>
  <c r="AA418" i="8"/>
  <c r="AB418" i="8" s="1"/>
  <c r="AC418" i="8"/>
  <c r="AD418" i="8" s="1"/>
  <c r="AG418" i="8"/>
  <c r="AH418" i="8" s="1"/>
  <c r="AE422" i="8"/>
  <c r="AF422" i="8" s="1"/>
  <c r="AA422" i="8"/>
  <c r="AB422" i="8" s="1"/>
  <c r="AG422" i="8"/>
  <c r="AH422" i="8" s="1"/>
  <c r="AC422" i="8"/>
  <c r="AD422" i="8" s="1"/>
  <c r="AG426" i="8"/>
  <c r="AH426" i="8" s="1"/>
  <c r="AC426" i="8"/>
  <c r="AD426" i="8" s="1"/>
  <c r="AE426" i="8"/>
  <c r="AF426" i="8" s="1"/>
  <c r="AA426" i="8"/>
  <c r="AB426" i="8" s="1"/>
  <c r="AG430" i="8"/>
  <c r="AH430" i="8" s="1"/>
  <c r="AC430" i="8"/>
  <c r="AD430" i="8" s="1"/>
  <c r="AE430" i="8"/>
  <c r="AF430" i="8" s="1"/>
  <c r="AA430" i="8"/>
  <c r="AB430" i="8" s="1"/>
  <c r="AG434" i="8"/>
  <c r="AH434" i="8" s="1"/>
  <c r="AC434" i="8"/>
  <c r="AD434" i="8" s="1"/>
  <c r="AE434" i="8"/>
  <c r="AF434" i="8" s="1"/>
  <c r="AA434" i="8"/>
  <c r="AB434" i="8" s="1"/>
  <c r="AG438" i="8"/>
  <c r="AH438" i="8" s="1"/>
  <c r="AC438" i="8"/>
  <c r="AD438" i="8" s="1"/>
  <c r="AA438" i="8"/>
  <c r="AB438" i="8" s="1"/>
  <c r="AE438" i="8"/>
  <c r="AF438" i="8" s="1"/>
  <c r="AO442" i="8"/>
  <c r="AP442" i="8" s="1"/>
  <c r="AK442" i="8"/>
  <c r="AL442" i="8" s="1"/>
  <c r="AQ442" i="8"/>
  <c r="AR442" i="8" s="1"/>
  <c r="AM442" i="8"/>
  <c r="AN442" i="8" s="1"/>
  <c r="AQ449" i="8"/>
  <c r="AR449" i="8" s="1"/>
  <c r="AO449" i="8"/>
  <c r="AP449" i="8" s="1"/>
  <c r="AM449" i="8"/>
  <c r="AN449" i="8" s="1"/>
  <c r="AK449" i="8"/>
  <c r="AL449" i="8" s="1"/>
  <c r="AO59" i="8"/>
  <c r="AP59" i="8" s="1"/>
  <c r="AK59" i="8"/>
  <c r="AL59" i="8" s="1"/>
  <c r="AQ59" i="8"/>
  <c r="AR59" i="8" s="1"/>
  <c r="AM59" i="8"/>
  <c r="AN59" i="8" s="1"/>
  <c r="AO75" i="8"/>
  <c r="AP75" i="8" s="1"/>
  <c r="AK75" i="8"/>
  <c r="AL75" i="8" s="1"/>
  <c r="AQ75" i="8"/>
  <c r="AR75" i="8" s="1"/>
  <c r="AM75" i="8"/>
  <c r="AN75" i="8" s="1"/>
  <c r="AO91" i="8"/>
  <c r="AP91" i="8" s="1"/>
  <c r="AK91" i="8"/>
  <c r="AL91" i="8" s="1"/>
  <c r="AQ91" i="8"/>
  <c r="AR91" i="8" s="1"/>
  <c r="AM91" i="8"/>
  <c r="AN91" i="8" s="1"/>
  <c r="AO107" i="8"/>
  <c r="AP107" i="8" s="1"/>
  <c r="AK107" i="8"/>
  <c r="AL107" i="8" s="1"/>
  <c r="AQ107" i="8"/>
  <c r="AR107" i="8" s="1"/>
  <c r="AM107" i="8"/>
  <c r="AN107" i="8" s="1"/>
  <c r="AQ123" i="8"/>
  <c r="AR123" i="8" s="1"/>
  <c r="AM123" i="8"/>
  <c r="AN123" i="8" s="1"/>
  <c r="AO123" i="8"/>
  <c r="AP123" i="8" s="1"/>
  <c r="AK123" i="8"/>
  <c r="AL123" i="8" s="1"/>
  <c r="AO275" i="8"/>
  <c r="AP275" i="8" s="1"/>
  <c r="AK275" i="8"/>
  <c r="AL275" i="8" s="1"/>
  <c r="AQ275" i="8"/>
  <c r="AR275" i="8" s="1"/>
  <c r="AM275" i="8"/>
  <c r="AN275" i="8" s="1"/>
  <c r="AQ297" i="8"/>
  <c r="AR297" i="8" s="1"/>
  <c r="AM297" i="8"/>
  <c r="AN297" i="8" s="1"/>
  <c r="AO297" i="8"/>
  <c r="AP297" i="8" s="1"/>
  <c r="AK297" i="8"/>
  <c r="AL297" i="8" s="1"/>
  <c r="AQ269" i="8"/>
  <c r="AR269" i="8" s="1"/>
  <c r="AM269" i="8"/>
  <c r="AN269" i="8" s="1"/>
  <c r="AO269" i="8"/>
  <c r="AP269" i="8" s="1"/>
  <c r="AK269" i="8"/>
  <c r="AL269" i="8" s="1"/>
  <c r="AO314" i="8"/>
  <c r="AP314" i="8" s="1"/>
  <c r="AK314" i="8"/>
  <c r="AL314" i="8" s="1"/>
  <c r="AQ314" i="8"/>
  <c r="AR314" i="8" s="1"/>
  <c r="AM314" i="8"/>
  <c r="AN314" i="8" s="1"/>
  <c r="AG33" i="8"/>
  <c r="AH33" i="8" s="1"/>
  <c r="AC33" i="8"/>
  <c r="AD33" i="8" s="1"/>
  <c r="AE33" i="8"/>
  <c r="AF33" i="8" s="1"/>
  <c r="AA33" i="8"/>
  <c r="AB33" i="8" s="1"/>
  <c r="AE108" i="8"/>
  <c r="AF108" i="8" s="1"/>
  <c r="AA108" i="8"/>
  <c r="AB108" i="8" s="1"/>
  <c r="AG108" i="8"/>
  <c r="AH108" i="8" s="1"/>
  <c r="AC108" i="8"/>
  <c r="AD108" i="8" s="1"/>
  <c r="AO141" i="8"/>
  <c r="AP141" i="8" s="1"/>
  <c r="AK141" i="8"/>
  <c r="AL141" i="8" s="1"/>
  <c r="AQ141" i="8"/>
  <c r="AR141" i="8" s="1"/>
  <c r="AM141" i="8"/>
  <c r="AN141" i="8" s="1"/>
  <c r="AQ155" i="8"/>
  <c r="AR155" i="8" s="1"/>
  <c r="AM155" i="8"/>
  <c r="AN155" i="8" s="1"/>
  <c r="AO155" i="8"/>
  <c r="AP155" i="8" s="1"/>
  <c r="AK155" i="8"/>
  <c r="AL155" i="8" s="1"/>
  <c r="AG171" i="8"/>
  <c r="AH171" i="8" s="1"/>
  <c r="AC171" i="8"/>
  <c r="AD171" i="8" s="1"/>
  <c r="AA171" i="8"/>
  <c r="AB171" i="8" s="1"/>
  <c r="AE171" i="8"/>
  <c r="AF171" i="8" s="1"/>
  <c r="AO187" i="8"/>
  <c r="AP187" i="8" s="1"/>
  <c r="AK187" i="8"/>
  <c r="AL187" i="8" s="1"/>
  <c r="AQ187" i="8"/>
  <c r="AR187" i="8" s="1"/>
  <c r="AM187" i="8"/>
  <c r="AN187" i="8" s="1"/>
  <c r="AQ201" i="8"/>
  <c r="AR201" i="8" s="1"/>
  <c r="AM201" i="8"/>
  <c r="AN201" i="8" s="1"/>
  <c r="AO201" i="8"/>
  <c r="AP201" i="8" s="1"/>
  <c r="AK201" i="8"/>
  <c r="AL201" i="8" s="1"/>
  <c r="AO219" i="8"/>
  <c r="AP219" i="8" s="1"/>
  <c r="AK219" i="8"/>
  <c r="AQ219" i="8"/>
  <c r="AR219" i="8" s="1"/>
  <c r="AM219" i="8"/>
  <c r="AN219" i="8" s="1"/>
  <c r="AO237" i="8"/>
  <c r="AP237" i="8" s="1"/>
  <c r="AK237" i="8"/>
  <c r="AL237" i="8" s="1"/>
  <c r="AQ237" i="8"/>
  <c r="AR237" i="8" s="1"/>
  <c r="AM237" i="8"/>
  <c r="AN237" i="8" s="1"/>
  <c r="AO253" i="8"/>
  <c r="AP253" i="8" s="1"/>
  <c r="AK253" i="8"/>
  <c r="AL253" i="8" s="1"/>
  <c r="AQ253" i="8"/>
  <c r="AR253" i="8" s="1"/>
  <c r="AM253" i="8"/>
  <c r="AN253" i="8" s="1"/>
  <c r="AC257" i="8"/>
  <c r="AD257" i="8" s="1"/>
  <c r="AA257" i="8"/>
  <c r="AB257" i="8" s="1"/>
  <c r="AG257" i="8"/>
  <c r="AH257" i="8" s="1"/>
  <c r="AE257" i="8"/>
  <c r="AF257" i="8" s="1"/>
  <c r="AE307" i="8"/>
  <c r="AF307" i="8" s="1"/>
  <c r="AA307" i="8"/>
  <c r="AB307" i="8" s="1"/>
  <c r="AG307" i="8"/>
  <c r="AH307" i="8" s="1"/>
  <c r="AC307" i="8"/>
  <c r="AD307" i="8" s="1"/>
  <c r="W9" i="8"/>
  <c r="X9" i="8" s="1"/>
  <c r="S9" i="8"/>
  <c r="T9" i="8" s="1"/>
  <c r="U9" i="8"/>
  <c r="V9" i="8" s="1"/>
  <c r="U17" i="8"/>
  <c r="V17" i="8" s="1"/>
  <c r="W17" i="8"/>
  <c r="X17" i="8" s="1"/>
  <c r="S17" i="8"/>
  <c r="T17" i="8" s="1"/>
  <c r="U41" i="8"/>
  <c r="V41" i="8" s="1"/>
  <c r="W41" i="8"/>
  <c r="X41" i="8" s="1"/>
  <c r="S41" i="8"/>
  <c r="T41" i="8" s="1"/>
  <c r="W262" i="8"/>
  <c r="X262" i="8" s="1"/>
  <c r="U262" i="8"/>
  <c r="V262" i="8" s="1"/>
  <c r="S262" i="8"/>
  <c r="T262" i="8" s="1"/>
  <c r="U278" i="8"/>
  <c r="V278" i="8" s="1"/>
  <c r="W278" i="8"/>
  <c r="X278" i="8" s="1"/>
  <c r="S278" i="8"/>
  <c r="T278" i="8" s="1"/>
  <c r="U334" i="8"/>
  <c r="V334" i="8" s="1"/>
  <c r="W334" i="8"/>
  <c r="X334" i="8" s="1"/>
  <c r="S334" i="8"/>
  <c r="T334" i="8" s="1"/>
  <c r="W398" i="8"/>
  <c r="X398" i="8" s="1"/>
  <c r="S398" i="8"/>
  <c r="T398" i="8" s="1"/>
  <c r="U398" i="8"/>
  <c r="V398" i="8" s="1"/>
  <c r="W10" i="8"/>
  <c r="X10" i="8" s="1"/>
  <c r="S10" i="8"/>
  <c r="T10" i="8" s="1"/>
  <c r="U10" i="8"/>
  <c r="V10" i="8" s="1"/>
  <c r="U3" i="8"/>
  <c r="V3" i="8" s="1"/>
  <c r="W3" i="8"/>
  <c r="X3" i="8" s="1"/>
  <c r="S3" i="8"/>
  <c r="T3" i="8" s="1"/>
  <c r="U7" i="8"/>
  <c r="V7" i="8" s="1"/>
  <c r="S7" i="8"/>
  <c r="T7" i="8" s="1"/>
  <c r="W7" i="8"/>
  <c r="X7" i="8" s="1"/>
  <c r="U11" i="8"/>
  <c r="V11" i="8" s="1"/>
  <c r="W11" i="8"/>
  <c r="X11" i="8" s="1"/>
  <c r="S11" i="8"/>
  <c r="T11" i="8" s="1"/>
  <c r="S15" i="8"/>
  <c r="T15" i="8" s="1"/>
  <c r="U15" i="8"/>
  <c r="V15" i="8" s="1"/>
  <c r="W15" i="8"/>
  <c r="X15" i="8" s="1"/>
  <c r="S19" i="8"/>
  <c r="T19" i="8" s="1"/>
  <c r="U19" i="8"/>
  <c r="V19" i="8" s="1"/>
  <c r="W19" i="8"/>
  <c r="X19" i="8" s="1"/>
  <c r="S23" i="8"/>
  <c r="T23" i="8" s="1"/>
  <c r="U23" i="8"/>
  <c r="V23" i="8" s="1"/>
  <c r="W23" i="8"/>
  <c r="X23" i="8" s="1"/>
  <c r="U37" i="8"/>
  <c r="V37" i="8" s="1"/>
  <c r="W37" i="8"/>
  <c r="X37" i="8" s="1"/>
  <c r="S37" i="8"/>
  <c r="T37" i="8" s="1"/>
  <c r="U45" i="8"/>
  <c r="V45" i="8" s="1"/>
  <c r="W45" i="8"/>
  <c r="X45" i="8" s="1"/>
  <c r="S45" i="8"/>
  <c r="T45" i="8" s="1"/>
  <c r="U53" i="8"/>
  <c r="V53" i="8" s="1"/>
  <c r="W53" i="8"/>
  <c r="X53" i="8" s="1"/>
  <c r="S53" i="8"/>
  <c r="T53" i="8" s="1"/>
  <c r="U61" i="8"/>
  <c r="V61" i="8" s="1"/>
  <c r="W61" i="8"/>
  <c r="X61" i="8" s="1"/>
  <c r="S61" i="8"/>
  <c r="T61" i="8" s="1"/>
  <c r="S258" i="8"/>
  <c r="T258" i="8" s="1"/>
  <c r="W258" i="8"/>
  <c r="X258" i="8" s="1"/>
  <c r="U258" i="8"/>
  <c r="V258" i="8" s="1"/>
  <c r="W266" i="8"/>
  <c r="X266" i="8" s="1"/>
  <c r="S266" i="8"/>
  <c r="T266" i="8" s="1"/>
  <c r="U266" i="8"/>
  <c r="V266" i="8" s="1"/>
  <c r="U274" i="8"/>
  <c r="V274" i="8" s="1"/>
  <c r="W274" i="8"/>
  <c r="X274" i="8" s="1"/>
  <c r="S274" i="8"/>
  <c r="T274" i="8" s="1"/>
  <c r="U282" i="8"/>
  <c r="V282" i="8" s="1"/>
  <c r="W282" i="8"/>
  <c r="X282" i="8" s="1"/>
  <c r="S282" i="8"/>
  <c r="T282" i="8" s="1"/>
  <c r="U290" i="8"/>
  <c r="V290" i="8" s="1"/>
  <c r="W290" i="8"/>
  <c r="X290" i="8" s="1"/>
  <c r="S290" i="8"/>
  <c r="T290" i="8" s="1"/>
  <c r="U298" i="8"/>
  <c r="V298" i="8" s="1"/>
  <c r="W298" i="8"/>
  <c r="X298" i="8" s="1"/>
  <c r="S298" i="8"/>
  <c r="T298" i="8" s="1"/>
  <c r="W324" i="8"/>
  <c r="X324" i="8" s="1"/>
  <c r="S324" i="8"/>
  <c r="T324" i="8" s="1"/>
  <c r="U324" i="8"/>
  <c r="V324" i="8" s="1"/>
  <c r="W328" i="8"/>
  <c r="X328" i="8" s="1"/>
  <c r="S328" i="8"/>
  <c r="T328" i="8" s="1"/>
  <c r="U328" i="8"/>
  <c r="V328" i="8" s="1"/>
  <c r="W332" i="8"/>
  <c r="X332" i="8" s="1"/>
  <c r="S332" i="8"/>
  <c r="T332" i="8" s="1"/>
  <c r="U332" i="8"/>
  <c r="V332" i="8" s="1"/>
  <c r="W336" i="8"/>
  <c r="X336" i="8" s="1"/>
  <c r="S336" i="8"/>
  <c r="T336" i="8" s="1"/>
  <c r="U336" i="8"/>
  <c r="V336" i="8" s="1"/>
  <c r="W340" i="8"/>
  <c r="X340" i="8" s="1"/>
  <c r="S340" i="8"/>
  <c r="T340" i="8" s="1"/>
  <c r="U340" i="8"/>
  <c r="V340" i="8" s="1"/>
  <c r="W344" i="8"/>
  <c r="X344" i="8" s="1"/>
  <c r="S344" i="8"/>
  <c r="T344" i="8" s="1"/>
  <c r="U344" i="8"/>
  <c r="V344" i="8" s="1"/>
  <c r="W348" i="8"/>
  <c r="X348" i="8" s="1"/>
  <c r="S348" i="8"/>
  <c r="T348" i="8" s="1"/>
  <c r="U348" i="8"/>
  <c r="V348" i="8" s="1"/>
  <c r="W352" i="8"/>
  <c r="X352" i="8" s="1"/>
  <c r="S352" i="8"/>
  <c r="T352" i="8" s="1"/>
  <c r="U352" i="8"/>
  <c r="V352" i="8" s="1"/>
  <c r="W356" i="8"/>
  <c r="X356" i="8" s="1"/>
  <c r="S356" i="8"/>
  <c r="T356" i="8" s="1"/>
  <c r="U356" i="8"/>
  <c r="V356" i="8" s="1"/>
  <c r="W360" i="8"/>
  <c r="X360" i="8" s="1"/>
  <c r="S360" i="8"/>
  <c r="T360" i="8" s="1"/>
  <c r="U360" i="8"/>
  <c r="V360" i="8" s="1"/>
  <c r="W364" i="8"/>
  <c r="X364" i="8" s="1"/>
  <c r="S364" i="8"/>
  <c r="T364" i="8" s="1"/>
  <c r="U364" i="8"/>
  <c r="V364" i="8" s="1"/>
  <c r="W368" i="8"/>
  <c r="X368" i="8" s="1"/>
  <c r="S368" i="8"/>
  <c r="T368" i="8" s="1"/>
  <c r="U368" i="8"/>
  <c r="V368" i="8" s="1"/>
  <c r="U372" i="8"/>
  <c r="V372" i="8" s="1"/>
  <c r="S372" i="8"/>
  <c r="T372" i="8" s="1"/>
  <c r="W372" i="8"/>
  <c r="X372" i="8" s="1"/>
  <c r="U376" i="8"/>
  <c r="V376" i="8" s="1"/>
  <c r="W376" i="8"/>
  <c r="X376" i="8" s="1"/>
  <c r="S376" i="8"/>
  <c r="T376" i="8" s="1"/>
  <c r="U380" i="8"/>
  <c r="V380" i="8" s="1"/>
  <c r="S380" i="8"/>
  <c r="T380" i="8" s="1"/>
  <c r="W380" i="8"/>
  <c r="X380" i="8" s="1"/>
  <c r="W384" i="8"/>
  <c r="X384" i="8" s="1"/>
  <c r="S384" i="8"/>
  <c r="T384" i="8" s="1"/>
  <c r="U384" i="8"/>
  <c r="V384" i="8" s="1"/>
  <c r="W388" i="8"/>
  <c r="X388" i="8" s="1"/>
  <c r="S388" i="8"/>
  <c r="T388" i="8" s="1"/>
  <c r="U388" i="8"/>
  <c r="V388" i="8" s="1"/>
  <c r="W392" i="8"/>
  <c r="X392" i="8" s="1"/>
  <c r="S392" i="8"/>
  <c r="T392" i="8" s="1"/>
  <c r="U392" i="8"/>
  <c r="V392" i="8" s="1"/>
  <c r="U396" i="8"/>
  <c r="V396" i="8" s="1"/>
  <c r="S396" i="8"/>
  <c r="T396" i="8" s="1"/>
  <c r="W396" i="8"/>
  <c r="X396" i="8" s="1"/>
  <c r="U400" i="8"/>
  <c r="V400" i="8" s="1"/>
  <c r="W400" i="8"/>
  <c r="X400" i="8" s="1"/>
  <c r="S400" i="8"/>
  <c r="T400" i="8" s="1"/>
  <c r="W404" i="8"/>
  <c r="X404" i="8" s="1"/>
  <c r="S404" i="8"/>
  <c r="T404" i="8" s="1"/>
  <c r="U404" i="8"/>
  <c r="V404" i="8" s="1"/>
  <c r="W408" i="8"/>
  <c r="X408" i="8" s="1"/>
  <c r="S408" i="8"/>
  <c r="T408" i="8" s="1"/>
  <c r="U408" i="8"/>
  <c r="V408" i="8" s="1"/>
  <c r="W412" i="8"/>
  <c r="X412" i="8" s="1"/>
  <c r="S412" i="8"/>
  <c r="T412" i="8" s="1"/>
  <c r="U412" i="8"/>
  <c r="V412" i="8" s="1"/>
  <c r="W416" i="8"/>
  <c r="X416" i="8" s="1"/>
  <c r="S416" i="8"/>
  <c r="T416" i="8" s="1"/>
  <c r="U416" i="8"/>
  <c r="V416" i="8" s="1"/>
  <c r="W420" i="8"/>
  <c r="X420" i="8" s="1"/>
  <c r="S420" i="8"/>
  <c r="T420" i="8" s="1"/>
  <c r="U420" i="8"/>
  <c r="V420" i="8" s="1"/>
  <c r="W424" i="8"/>
  <c r="X424" i="8" s="1"/>
  <c r="S424" i="8"/>
  <c r="T424" i="8" s="1"/>
  <c r="U424" i="8"/>
  <c r="V424" i="8" s="1"/>
  <c r="W428" i="8"/>
  <c r="X428" i="8" s="1"/>
  <c r="S428" i="8"/>
  <c r="T428" i="8" s="1"/>
  <c r="U428" i="8"/>
  <c r="V428" i="8" s="1"/>
  <c r="W432" i="8"/>
  <c r="X432" i="8" s="1"/>
  <c r="S432" i="8"/>
  <c r="T432" i="8" s="1"/>
  <c r="U432" i="8"/>
  <c r="V432" i="8" s="1"/>
  <c r="U436" i="8"/>
  <c r="V436" i="8" s="1"/>
  <c r="S436" i="8"/>
  <c r="T436" i="8" s="1"/>
  <c r="W436" i="8"/>
  <c r="X436" i="8" s="1"/>
  <c r="W440" i="8"/>
  <c r="X440" i="8" s="1"/>
  <c r="S440" i="8"/>
  <c r="T440" i="8" s="1"/>
  <c r="U440" i="8"/>
  <c r="V440" i="8" s="1"/>
  <c r="U444" i="8"/>
  <c r="V444" i="8" s="1"/>
  <c r="W444" i="8"/>
  <c r="X444" i="8" s="1"/>
  <c r="S444" i="8"/>
  <c r="T444" i="8" s="1"/>
  <c r="U457" i="8"/>
  <c r="V457" i="8" s="1"/>
  <c r="W457" i="8"/>
  <c r="X457" i="8" s="1"/>
  <c r="S457" i="8"/>
  <c r="T457" i="8" s="1"/>
  <c r="W75" i="8"/>
  <c r="X75" i="8" s="1"/>
  <c r="S75" i="8"/>
  <c r="T75" i="8" s="1"/>
  <c r="U75" i="8"/>
  <c r="V75" i="8" s="1"/>
  <c r="W91" i="8"/>
  <c r="X91" i="8" s="1"/>
  <c r="S91" i="8"/>
  <c r="T91" i="8" s="1"/>
  <c r="U91" i="8"/>
  <c r="V91" i="8" s="1"/>
  <c r="W107" i="8"/>
  <c r="X107" i="8" s="1"/>
  <c r="S107" i="8"/>
  <c r="T107" i="8" s="1"/>
  <c r="U107" i="8"/>
  <c r="V107" i="8" s="1"/>
  <c r="U123" i="8"/>
  <c r="V123" i="8" s="1"/>
  <c r="W123" i="8"/>
  <c r="X123" i="8" s="1"/>
  <c r="S123" i="8"/>
  <c r="T123" i="8" s="1"/>
  <c r="U273" i="8"/>
  <c r="V273" i="8" s="1"/>
  <c r="W273" i="8"/>
  <c r="X273" i="8" s="1"/>
  <c r="S273" i="8"/>
  <c r="T273" i="8" s="1"/>
  <c r="U289" i="8"/>
  <c r="V289" i="8" s="1"/>
  <c r="W289" i="8"/>
  <c r="X289" i="8" s="1"/>
  <c r="S289" i="8"/>
  <c r="T289" i="8" s="1"/>
  <c r="U269" i="8"/>
  <c r="V269" i="8" s="1"/>
  <c r="W269" i="8"/>
  <c r="X269" i="8" s="1"/>
  <c r="S269" i="8"/>
  <c r="T269" i="8" s="1"/>
  <c r="W310" i="8"/>
  <c r="X310" i="8" s="1"/>
  <c r="S310" i="8"/>
  <c r="T310" i="8" s="1"/>
  <c r="U310" i="8"/>
  <c r="V310" i="8" s="1"/>
  <c r="U318" i="8"/>
  <c r="V318" i="8" s="1"/>
  <c r="W318" i="8"/>
  <c r="X318" i="8" s="1"/>
  <c r="S318" i="8"/>
  <c r="T318" i="8" s="1"/>
  <c r="W313" i="8"/>
  <c r="X313" i="8" s="1"/>
  <c r="S313" i="8"/>
  <c r="T313" i="8" s="1"/>
  <c r="U313" i="8"/>
  <c r="V313" i="8" s="1"/>
  <c r="W450" i="8"/>
  <c r="X450" i="8" s="1"/>
  <c r="S450" i="8"/>
  <c r="T450" i="8" s="1"/>
  <c r="U450" i="8"/>
  <c r="V450" i="8" s="1"/>
  <c r="W446" i="8"/>
  <c r="X446" i="8" s="1"/>
  <c r="S446" i="8"/>
  <c r="T446" i="8" s="1"/>
  <c r="U446" i="8"/>
  <c r="V446" i="8" s="1"/>
  <c r="W38" i="8"/>
  <c r="X38" i="8" s="1"/>
  <c r="S38" i="8"/>
  <c r="T38" i="8" s="1"/>
  <c r="U38" i="8"/>
  <c r="V38" i="8" s="1"/>
  <c r="W44" i="8"/>
  <c r="X44" i="8" s="1"/>
  <c r="S44" i="8"/>
  <c r="T44" i="8" s="1"/>
  <c r="U44" i="8"/>
  <c r="V44" i="8" s="1"/>
  <c r="W52" i="8"/>
  <c r="X52" i="8" s="1"/>
  <c r="S52" i="8"/>
  <c r="T52" i="8" s="1"/>
  <c r="U52" i="8"/>
  <c r="V52" i="8" s="1"/>
  <c r="W31" i="8"/>
  <c r="X31" i="8" s="1"/>
  <c r="U31" i="8"/>
  <c r="V31" i="8" s="1"/>
  <c r="S31" i="8"/>
  <c r="T31" i="8" s="1"/>
  <c r="W60" i="8"/>
  <c r="X60" i="8" s="1"/>
  <c r="S60" i="8"/>
  <c r="T60" i="8" s="1"/>
  <c r="U60" i="8"/>
  <c r="V60" i="8" s="1"/>
  <c r="U66" i="8"/>
  <c r="V66" i="8" s="1"/>
  <c r="W66" i="8"/>
  <c r="X66" i="8" s="1"/>
  <c r="S66" i="8"/>
  <c r="T66" i="8" s="1"/>
  <c r="U74" i="8"/>
  <c r="V74" i="8" s="1"/>
  <c r="W74" i="8"/>
  <c r="X74" i="8" s="1"/>
  <c r="S74" i="8"/>
  <c r="T74" i="8" s="1"/>
  <c r="U82" i="8"/>
  <c r="V82" i="8" s="1"/>
  <c r="W82" i="8"/>
  <c r="X82" i="8" s="1"/>
  <c r="S82" i="8"/>
  <c r="T82" i="8" s="1"/>
  <c r="U90" i="8"/>
  <c r="V90" i="8" s="1"/>
  <c r="W90" i="8"/>
  <c r="X90" i="8" s="1"/>
  <c r="S90" i="8"/>
  <c r="T90" i="8" s="1"/>
  <c r="W98" i="8"/>
  <c r="X98" i="8" s="1"/>
  <c r="S98" i="8"/>
  <c r="T98" i="8" s="1"/>
  <c r="U98" i="8"/>
  <c r="V98" i="8" s="1"/>
  <c r="W106" i="8"/>
  <c r="X106" i="8" s="1"/>
  <c r="S106" i="8"/>
  <c r="T106" i="8" s="1"/>
  <c r="U106" i="8"/>
  <c r="V106" i="8" s="1"/>
  <c r="W114" i="8"/>
  <c r="X114" i="8" s="1"/>
  <c r="S114" i="8"/>
  <c r="T114" i="8" s="1"/>
  <c r="U114" i="8"/>
  <c r="V114" i="8" s="1"/>
  <c r="W122" i="8"/>
  <c r="X122" i="8" s="1"/>
  <c r="S122" i="8"/>
  <c r="T122" i="8" s="1"/>
  <c r="U122" i="8"/>
  <c r="V122" i="8" s="1"/>
  <c r="W130" i="8"/>
  <c r="X130" i="8" s="1"/>
  <c r="S130" i="8"/>
  <c r="U130" i="8"/>
  <c r="V130" i="8" s="1"/>
  <c r="W134" i="8"/>
  <c r="X134" i="8" s="1"/>
  <c r="S134" i="8"/>
  <c r="T134" i="8" s="1"/>
  <c r="U134" i="8"/>
  <c r="V134" i="8" s="1"/>
  <c r="W138" i="8"/>
  <c r="X138" i="8" s="1"/>
  <c r="S138" i="8"/>
  <c r="T138" i="8" s="1"/>
  <c r="U138" i="8"/>
  <c r="V138" i="8" s="1"/>
  <c r="W142" i="8"/>
  <c r="X142" i="8" s="1"/>
  <c r="S142" i="8"/>
  <c r="T142" i="8" s="1"/>
  <c r="U142" i="8"/>
  <c r="V142" i="8" s="1"/>
  <c r="W146" i="8"/>
  <c r="X146" i="8" s="1"/>
  <c r="S146" i="8"/>
  <c r="U146" i="8"/>
  <c r="V146" i="8" s="1"/>
  <c r="W150" i="8"/>
  <c r="X150" i="8" s="1"/>
  <c r="S150" i="8"/>
  <c r="T150" i="8" s="1"/>
  <c r="U150" i="8"/>
  <c r="V150" i="8" s="1"/>
  <c r="W154" i="8"/>
  <c r="X154" i="8" s="1"/>
  <c r="S154" i="8"/>
  <c r="T154" i="8" s="1"/>
  <c r="U154" i="8"/>
  <c r="V154" i="8" s="1"/>
  <c r="U158" i="8"/>
  <c r="V158" i="8" s="1"/>
  <c r="W158" i="8"/>
  <c r="X158" i="8" s="1"/>
  <c r="S158" i="8"/>
  <c r="T158" i="8" s="1"/>
  <c r="U162" i="8"/>
  <c r="V162" i="8" s="1"/>
  <c r="S162" i="8"/>
  <c r="W162" i="8"/>
  <c r="X162" i="8" s="1"/>
  <c r="U166" i="8"/>
  <c r="V166" i="8" s="1"/>
  <c r="W166" i="8"/>
  <c r="X166" i="8" s="1"/>
  <c r="S166" i="8"/>
  <c r="T166" i="8" s="1"/>
  <c r="U170" i="8"/>
  <c r="V170" i="8" s="1"/>
  <c r="S170" i="8"/>
  <c r="T170" i="8" s="1"/>
  <c r="W170" i="8"/>
  <c r="X170" i="8" s="1"/>
  <c r="U174" i="8"/>
  <c r="V174" i="8" s="1"/>
  <c r="W174" i="8"/>
  <c r="X174" i="8" s="1"/>
  <c r="S174" i="8"/>
  <c r="T174" i="8" s="1"/>
  <c r="U178" i="8"/>
  <c r="V178" i="8" s="1"/>
  <c r="W178" i="8"/>
  <c r="X178" i="8" s="1"/>
  <c r="S178" i="8"/>
  <c r="T178" i="8" s="1"/>
  <c r="U182" i="8"/>
  <c r="V182" i="8" s="1"/>
  <c r="W182" i="8"/>
  <c r="X182" i="8" s="1"/>
  <c r="S182" i="8"/>
  <c r="T182" i="8" s="1"/>
  <c r="U186" i="8"/>
  <c r="V186" i="8" s="1"/>
  <c r="W186" i="8"/>
  <c r="X186" i="8" s="1"/>
  <c r="S186" i="8"/>
  <c r="T186" i="8" s="1"/>
  <c r="U190" i="8"/>
  <c r="V190" i="8" s="1"/>
  <c r="W190" i="8"/>
  <c r="X190" i="8" s="1"/>
  <c r="S190" i="8"/>
  <c r="T190" i="8" s="1"/>
  <c r="U194" i="8"/>
  <c r="V194" i="8" s="1"/>
  <c r="W194" i="8"/>
  <c r="X194" i="8" s="1"/>
  <c r="S194" i="8"/>
  <c r="T194" i="8" s="1"/>
  <c r="U198" i="8"/>
  <c r="V198" i="8" s="1"/>
  <c r="W198" i="8"/>
  <c r="X198" i="8" s="1"/>
  <c r="S198" i="8"/>
  <c r="T198" i="8" s="1"/>
  <c r="U202" i="8"/>
  <c r="V202" i="8" s="1"/>
  <c r="W202" i="8"/>
  <c r="X202" i="8" s="1"/>
  <c r="S202" i="8"/>
  <c r="T202" i="8" s="1"/>
  <c r="U206" i="8"/>
  <c r="V206" i="8" s="1"/>
  <c r="W206" i="8"/>
  <c r="X206" i="8" s="1"/>
  <c r="S206" i="8"/>
  <c r="T206" i="8" s="1"/>
  <c r="U210" i="8"/>
  <c r="V210" i="8" s="1"/>
  <c r="W210" i="8"/>
  <c r="X210" i="8" s="1"/>
  <c r="S210" i="8"/>
  <c r="T210" i="8" s="1"/>
  <c r="U214" i="8"/>
  <c r="V214" i="8" s="1"/>
  <c r="W214" i="8"/>
  <c r="X214" i="8" s="1"/>
  <c r="S214" i="8"/>
  <c r="T214" i="8" s="1"/>
  <c r="U218" i="8"/>
  <c r="V218" i="8" s="1"/>
  <c r="W218" i="8"/>
  <c r="X218" i="8" s="1"/>
  <c r="S218" i="8"/>
  <c r="T218" i="8" s="1"/>
  <c r="U222" i="8"/>
  <c r="V222" i="8" s="1"/>
  <c r="W222" i="8"/>
  <c r="X222" i="8" s="1"/>
  <c r="S222" i="8"/>
  <c r="T222" i="8" s="1"/>
  <c r="U226" i="8"/>
  <c r="V226" i="8" s="1"/>
  <c r="W226" i="8"/>
  <c r="X226" i="8" s="1"/>
  <c r="S226" i="8"/>
  <c r="T226" i="8" s="1"/>
  <c r="U230" i="8"/>
  <c r="V230" i="8" s="1"/>
  <c r="W230" i="8"/>
  <c r="X230" i="8" s="1"/>
  <c r="S230" i="8"/>
  <c r="T230" i="8" s="1"/>
  <c r="U234" i="8"/>
  <c r="V234" i="8" s="1"/>
  <c r="W234" i="8"/>
  <c r="X234" i="8" s="1"/>
  <c r="S234" i="8"/>
  <c r="T234" i="8" s="1"/>
  <c r="U238" i="8"/>
  <c r="V238" i="8" s="1"/>
  <c r="W238" i="8"/>
  <c r="X238" i="8" s="1"/>
  <c r="S238" i="8"/>
  <c r="T238" i="8" s="1"/>
  <c r="U242" i="8"/>
  <c r="V242" i="8" s="1"/>
  <c r="W242" i="8"/>
  <c r="X242" i="8" s="1"/>
  <c r="S242" i="8"/>
  <c r="T242" i="8" s="1"/>
  <c r="U246" i="8"/>
  <c r="V246" i="8" s="1"/>
  <c r="W246" i="8"/>
  <c r="X246" i="8" s="1"/>
  <c r="S246" i="8"/>
  <c r="T246" i="8" s="1"/>
  <c r="U250" i="8"/>
  <c r="V250" i="8" s="1"/>
  <c r="W250" i="8"/>
  <c r="X250" i="8" s="1"/>
  <c r="S250" i="8"/>
  <c r="T250" i="8" s="1"/>
  <c r="S254" i="8"/>
  <c r="T254" i="8" s="1"/>
  <c r="W254" i="8"/>
  <c r="X254" i="8" s="1"/>
  <c r="U254" i="8"/>
  <c r="V254" i="8" s="1"/>
  <c r="U77" i="8"/>
  <c r="V77" i="8" s="1"/>
  <c r="W77" i="8"/>
  <c r="X77" i="8" s="1"/>
  <c r="S77" i="8"/>
  <c r="T77" i="8" s="1"/>
  <c r="U93" i="8"/>
  <c r="V93" i="8" s="1"/>
  <c r="W93" i="8"/>
  <c r="X93" i="8" s="1"/>
  <c r="S93" i="8"/>
  <c r="T93" i="8" s="1"/>
  <c r="U109" i="8"/>
  <c r="V109" i="8" s="1"/>
  <c r="W109" i="8"/>
  <c r="X109" i="8" s="1"/>
  <c r="S109" i="8"/>
  <c r="T109" i="8" s="1"/>
  <c r="W125" i="8"/>
  <c r="X125" i="8" s="1"/>
  <c r="S125" i="8"/>
  <c r="T125" i="8" s="1"/>
  <c r="U125" i="8"/>
  <c r="V125" i="8" s="1"/>
  <c r="W455" i="8"/>
  <c r="X455" i="8" s="1"/>
  <c r="S455" i="8"/>
  <c r="T455" i="8" s="1"/>
  <c r="U455" i="8"/>
  <c r="V455" i="8" s="1"/>
  <c r="W271" i="8"/>
  <c r="X271" i="8" s="1"/>
  <c r="S271" i="8"/>
  <c r="T271" i="8" s="1"/>
  <c r="U271" i="8"/>
  <c r="V271" i="8" s="1"/>
  <c r="W295" i="8"/>
  <c r="X295" i="8" s="1"/>
  <c r="S295" i="8"/>
  <c r="T295" i="8" s="1"/>
  <c r="U295" i="8"/>
  <c r="V295" i="8" s="1"/>
  <c r="W306" i="8"/>
  <c r="X306" i="8" s="1"/>
  <c r="S306" i="8"/>
  <c r="T306" i="8" s="1"/>
  <c r="U306" i="8"/>
  <c r="V306" i="8" s="1"/>
  <c r="W291" i="8"/>
  <c r="X291" i="8" s="1"/>
  <c r="S291" i="8"/>
  <c r="T291" i="8" s="1"/>
  <c r="U291" i="8"/>
  <c r="V291" i="8" s="1"/>
  <c r="W454" i="8"/>
  <c r="X454" i="8" s="1"/>
  <c r="S454" i="8"/>
  <c r="T454" i="8" s="1"/>
  <c r="U454" i="8"/>
  <c r="V454" i="8" s="1"/>
  <c r="AQ4" i="8"/>
  <c r="AR4" i="8" s="1"/>
  <c r="AM4" i="8"/>
  <c r="AN4" i="8" s="1"/>
  <c r="AO4" i="8"/>
  <c r="AP4" i="8" s="1"/>
  <c r="AK4" i="8"/>
  <c r="AL4" i="8" s="1"/>
  <c r="AQ8" i="8"/>
  <c r="AR8" i="8" s="1"/>
  <c r="AM8" i="8"/>
  <c r="AN8" i="8" s="1"/>
  <c r="AO8" i="8"/>
  <c r="AP8" i="8" s="1"/>
  <c r="AK8" i="8"/>
  <c r="AL8" i="8" s="1"/>
  <c r="AQ12" i="8"/>
  <c r="AR12" i="8" s="1"/>
  <c r="AM12" i="8"/>
  <c r="AN12" i="8" s="1"/>
  <c r="AO12" i="8"/>
  <c r="AP12" i="8" s="1"/>
  <c r="AK12" i="8"/>
  <c r="AL12" i="8" s="1"/>
  <c r="AQ16" i="8"/>
  <c r="AR16" i="8" s="1"/>
  <c r="AM16" i="8"/>
  <c r="AN16" i="8" s="1"/>
  <c r="AO16" i="8"/>
  <c r="AP16" i="8" s="1"/>
  <c r="AK16" i="8"/>
  <c r="AL16" i="8" s="1"/>
  <c r="AQ20" i="8"/>
  <c r="AR20" i="8" s="1"/>
  <c r="AM20" i="8"/>
  <c r="AN20" i="8" s="1"/>
  <c r="AO20" i="8"/>
  <c r="AP20" i="8" s="1"/>
  <c r="AK20" i="8"/>
  <c r="AL20" i="8" s="1"/>
  <c r="AQ24" i="8"/>
  <c r="AR24" i="8" s="1"/>
  <c r="AM24" i="8"/>
  <c r="AN24" i="8" s="1"/>
  <c r="AO24" i="8"/>
  <c r="AP24" i="8" s="1"/>
  <c r="AK24" i="8"/>
  <c r="AL24" i="8" s="1"/>
  <c r="AE57" i="8"/>
  <c r="AF57" i="8" s="1"/>
  <c r="AA57" i="8"/>
  <c r="AB57" i="8" s="1"/>
  <c r="AG57" i="8"/>
  <c r="AH57" i="8" s="1"/>
  <c r="AC57" i="8"/>
  <c r="AD57" i="8" s="1"/>
  <c r="AE260" i="8"/>
  <c r="AF260" i="8" s="1"/>
  <c r="AA260" i="8"/>
  <c r="AB260" i="8" s="1"/>
  <c r="AG260" i="8"/>
  <c r="AH260" i="8" s="1"/>
  <c r="AC260" i="8"/>
  <c r="AD260" i="8" s="1"/>
  <c r="AE268" i="8"/>
  <c r="AF268" i="8" s="1"/>
  <c r="AA268" i="8"/>
  <c r="AB268" i="8" s="1"/>
  <c r="AG268" i="8"/>
  <c r="AH268" i="8" s="1"/>
  <c r="AC268" i="8"/>
  <c r="AD268" i="8" s="1"/>
  <c r="AE276" i="8"/>
  <c r="AF276" i="8" s="1"/>
  <c r="AA276" i="8"/>
  <c r="AB276" i="8" s="1"/>
  <c r="AG276" i="8"/>
  <c r="AH276" i="8" s="1"/>
  <c r="AC276" i="8"/>
  <c r="AD276" i="8" s="1"/>
  <c r="AE284" i="8"/>
  <c r="AF284" i="8" s="1"/>
  <c r="AA284" i="8"/>
  <c r="AB284" i="8" s="1"/>
  <c r="AG284" i="8"/>
  <c r="AH284" i="8" s="1"/>
  <c r="AC284" i="8"/>
  <c r="AD284" i="8" s="1"/>
  <c r="AE292" i="8"/>
  <c r="AF292" i="8" s="1"/>
  <c r="AA292" i="8"/>
  <c r="AB292" i="8" s="1"/>
  <c r="AG292" i="8"/>
  <c r="AH292" i="8" s="1"/>
  <c r="AC292" i="8"/>
  <c r="AD292" i="8" s="1"/>
  <c r="AE321" i="8"/>
  <c r="AF321" i="8" s="1"/>
  <c r="AA321" i="8"/>
  <c r="AB321" i="8" s="1"/>
  <c r="AG321" i="8"/>
  <c r="AH321" i="8" s="1"/>
  <c r="AC321" i="8"/>
  <c r="AD321" i="8" s="1"/>
  <c r="AE325" i="8"/>
  <c r="AF325" i="8" s="1"/>
  <c r="AA325" i="8"/>
  <c r="AB325" i="8" s="1"/>
  <c r="AG325" i="8"/>
  <c r="AH325" i="8" s="1"/>
  <c r="AC325" i="8"/>
  <c r="AD325" i="8" s="1"/>
  <c r="AE329" i="8"/>
  <c r="AF329" i="8" s="1"/>
  <c r="AA329" i="8"/>
  <c r="AB329" i="8" s="1"/>
  <c r="AG329" i="8"/>
  <c r="AH329" i="8" s="1"/>
  <c r="AC329" i="8"/>
  <c r="AD329" i="8" s="1"/>
  <c r="AE333" i="8"/>
  <c r="AF333" i="8" s="1"/>
  <c r="AA333" i="8"/>
  <c r="AB333" i="8" s="1"/>
  <c r="AG333" i="8"/>
  <c r="AH333" i="8" s="1"/>
  <c r="AC333" i="8"/>
  <c r="AD333" i="8" s="1"/>
  <c r="AG337" i="8"/>
  <c r="AH337" i="8" s="1"/>
  <c r="AE337" i="8"/>
  <c r="AF337" i="8" s="1"/>
  <c r="AA337" i="8"/>
  <c r="AB337" i="8" s="1"/>
  <c r="AC337" i="8"/>
  <c r="AD337" i="8" s="1"/>
  <c r="AE341" i="8"/>
  <c r="AF341" i="8" s="1"/>
  <c r="AA341" i="8"/>
  <c r="AB341" i="8" s="1"/>
  <c r="AC341" i="8"/>
  <c r="AD341" i="8" s="1"/>
  <c r="AG341" i="8"/>
  <c r="AH341" i="8" s="1"/>
  <c r="AE345" i="8"/>
  <c r="AF345" i="8" s="1"/>
  <c r="AA345" i="8"/>
  <c r="AB345" i="8" s="1"/>
  <c r="AG345" i="8"/>
  <c r="AH345" i="8" s="1"/>
  <c r="AC345" i="8"/>
  <c r="AD345" i="8" s="1"/>
  <c r="AE349" i="8"/>
  <c r="AF349" i="8" s="1"/>
  <c r="AA349" i="8"/>
  <c r="AB349" i="8" s="1"/>
  <c r="AG349" i="8"/>
  <c r="AH349" i="8" s="1"/>
  <c r="AC349" i="8"/>
  <c r="AD349" i="8" s="1"/>
  <c r="AE353" i="8"/>
  <c r="AF353" i="8" s="1"/>
  <c r="AA353" i="8"/>
  <c r="AB353" i="8" s="1"/>
  <c r="AG353" i="8"/>
  <c r="AH353" i="8" s="1"/>
  <c r="AC353" i="8"/>
  <c r="AD353" i="8" s="1"/>
  <c r="AE357" i="8"/>
  <c r="AF357" i="8" s="1"/>
  <c r="AA357" i="8"/>
  <c r="AB357" i="8" s="1"/>
  <c r="AG357" i="8"/>
  <c r="AH357" i="8" s="1"/>
  <c r="AC357" i="8"/>
  <c r="AD357" i="8" s="1"/>
  <c r="AE361" i="8"/>
  <c r="AF361" i="8" s="1"/>
  <c r="AA361" i="8"/>
  <c r="AB361" i="8" s="1"/>
  <c r="AG361" i="8"/>
  <c r="AH361" i="8" s="1"/>
  <c r="AC361" i="8"/>
  <c r="AD361" i="8" s="1"/>
  <c r="AE365" i="8"/>
  <c r="AF365" i="8" s="1"/>
  <c r="AA365" i="8"/>
  <c r="AB365" i="8" s="1"/>
  <c r="AG365" i="8"/>
  <c r="AH365" i="8" s="1"/>
  <c r="AC365" i="8"/>
  <c r="AD365" i="8" s="1"/>
  <c r="AE369" i="8"/>
  <c r="AF369" i="8" s="1"/>
  <c r="AA369" i="8"/>
  <c r="AB369" i="8" s="1"/>
  <c r="AG369" i="8"/>
  <c r="AH369" i="8" s="1"/>
  <c r="AC369" i="8"/>
  <c r="AD369" i="8" s="1"/>
  <c r="AG373" i="8"/>
  <c r="AH373" i="8" s="1"/>
  <c r="AC373" i="8"/>
  <c r="AD373" i="8" s="1"/>
  <c r="AA373" i="8"/>
  <c r="AB373" i="8" s="1"/>
  <c r="AE373" i="8"/>
  <c r="AF373" i="8" s="1"/>
  <c r="AO377" i="8"/>
  <c r="AP377" i="8" s="1"/>
  <c r="AK377" i="8"/>
  <c r="AL377" i="8" s="1"/>
  <c r="AQ377" i="8"/>
  <c r="AR377" i="8" s="1"/>
  <c r="AM377" i="8"/>
  <c r="AN377" i="8" s="1"/>
  <c r="AO381" i="8"/>
  <c r="AP381" i="8" s="1"/>
  <c r="AK381" i="8"/>
  <c r="AL381" i="8" s="1"/>
  <c r="AQ381" i="8"/>
  <c r="AR381" i="8" s="1"/>
  <c r="AM381" i="8"/>
  <c r="AN381" i="8" s="1"/>
  <c r="AE385" i="8"/>
  <c r="AF385" i="8" s="1"/>
  <c r="AA385" i="8"/>
  <c r="AB385" i="8" s="1"/>
  <c r="AG385" i="8"/>
  <c r="AH385" i="8" s="1"/>
  <c r="AC385" i="8"/>
  <c r="AD385" i="8" s="1"/>
  <c r="AE389" i="8"/>
  <c r="AF389" i="8" s="1"/>
  <c r="AA389" i="8"/>
  <c r="AB389" i="8" s="1"/>
  <c r="AG389" i="8"/>
  <c r="AH389" i="8" s="1"/>
  <c r="AC389" i="8"/>
  <c r="AD389" i="8" s="1"/>
  <c r="AE393" i="8"/>
  <c r="AF393" i="8" s="1"/>
  <c r="AA393" i="8"/>
  <c r="AB393" i="8" s="1"/>
  <c r="AG393" i="8"/>
  <c r="AH393" i="8" s="1"/>
  <c r="AC393" i="8"/>
  <c r="AD393" i="8" s="1"/>
  <c r="AG397" i="8"/>
  <c r="AH397" i="8" s="1"/>
  <c r="AC397" i="8"/>
  <c r="AD397" i="8" s="1"/>
  <c r="AA397" i="8"/>
  <c r="AB397" i="8" s="1"/>
  <c r="AE397" i="8"/>
  <c r="AF397" i="8" s="1"/>
  <c r="AG401" i="8"/>
  <c r="AH401" i="8" s="1"/>
  <c r="AC401" i="8"/>
  <c r="AD401" i="8" s="1"/>
  <c r="AE401" i="8"/>
  <c r="AF401" i="8" s="1"/>
  <c r="AA401" i="8"/>
  <c r="AB401" i="8" s="1"/>
  <c r="AE405" i="8"/>
  <c r="AF405" i="8" s="1"/>
  <c r="AA405" i="8"/>
  <c r="AB405" i="8" s="1"/>
  <c r="AG405" i="8"/>
  <c r="AH405" i="8" s="1"/>
  <c r="AC405" i="8"/>
  <c r="AD405" i="8" s="1"/>
  <c r="AE409" i="8"/>
  <c r="AF409" i="8" s="1"/>
  <c r="AA409" i="8"/>
  <c r="AB409" i="8" s="1"/>
  <c r="AG409" i="8"/>
  <c r="AH409" i="8" s="1"/>
  <c r="AC409" i="8"/>
  <c r="AD409" i="8" s="1"/>
  <c r="AE413" i="8"/>
  <c r="AF413" i="8" s="1"/>
  <c r="AA413" i="8"/>
  <c r="AB413" i="8" s="1"/>
  <c r="AG413" i="8"/>
  <c r="AH413" i="8" s="1"/>
  <c r="AC413" i="8"/>
  <c r="AD413" i="8" s="1"/>
  <c r="AE417" i="8"/>
  <c r="AF417" i="8" s="1"/>
  <c r="AA417" i="8"/>
  <c r="AB417" i="8" s="1"/>
  <c r="AG417" i="8"/>
  <c r="AH417" i="8" s="1"/>
  <c r="AC417" i="8"/>
  <c r="AD417" i="8" s="1"/>
  <c r="AE421" i="8"/>
  <c r="AF421" i="8" s="1"/>
  <c r="AA421" i="8"/>
  <c r="AB421" i="8" s="1"/>
  <c r="AG421" i="8"/>
  <c r="AH421" i="8" s="1"/>
  <c r="AC421" i="8"/>
  <c r="AD421" i="8" s="1"/>
  <c r="AE425" i="8"/>
  <c r="AF425" i="8" s="1"/>
  <c r="AA425" i="8"/>
  <c r="AB425" i="8" s="1"/>
  <c r="AG425" i="8"/>
  <c r="AH425" i="8" s="1"/>
  <c r="AC425" i="8"/>
  <c r="AD425" i="8" s="1"/>
  <c r="AE429" i="8"/>
  <c r="AF429" i="8" s="1"/>
  <c r="AA429" i="8"/>
  <c r="AB429" i="8" s="1"/>
  <c r="AG429" i="8"/>
  <c r="AH429" i="8" s="1"/>
  <c r="AC429" i="8"/>
  <c r="AD429" i="8" s="1"/>
  <c r="AE433" i="8"/>
  <c r="AF433" i="8" s="1"/>
  <c r="AA433" i="8"/>
  <c r="AB433" i="8" s="1"/>
  <c r="AG433" i="8"/>
  <c r="AH433" i="8" s="1"/>
  <c r="AC433" i="8"/>
  <c r="AD433" i="8" s="1"/>
  <c r="AQ437" i="8"/>
  <c r="AR437" i="8" s="1"/>
  <c r="AM437" i="8"/>
  <c r="AN437" i="8" s="1"/>
  <c r="AK437" i="8"/>
  <c r="AL437" i="8" s="1"/>
  <c r="AO437" i="8"/>
  <c r="AP437" i="8" s="1"/>
  <c r="AQ441" i="8"/>
  <c r="AR441" i="8" s="1"/>
  <c r="AM441" i="8"/>
  <c r="AN441" i="8" s="1"/>
  <c r="AO441" i="8"/>
  <c r="AP441" i="8" s="1"/>
  <c r="AK441" i="8"/>
  <c r="AL441" i="8" s="1"/>
  <c r="AQ445" i="8"/>
  <c r="AR445" i="8" s="1"/>
  <c r="AM445" i="8"/>
  <c r="AN445" i="8" s="1"/>
  <c r="AO445" i="8"/>
  <c r="AP445" i="8" s="1"/>
  <c r="AK445" i="8"/>
  <c r="AL445" i="8" s="1"/>
  <c r="AE26" i="8"/>
  <c r="AF26" i="8" s="1"/>
  <c r="AA26" i="8"/>
  <c r="AB26" i="8" s="1"/>
  <c r="AG26" i="8"/>
  <c r="AH26" i="8" s="1"/>
  <c r="AC26" i="8"/>
  <c r="AD26" i="8" s="1"/>
  <c r="AG63" i="8"/>
  <c r="AH63" i="8" s="1"/>
  <c r="AC63" i="8"/>
  <c r="AD63" i="8" s="1"/>
  <c r="AE63" i="8"/>
  <c r="AF63" i="8" s="1"/>
  <c r="AA63" i="8"/>
  <c r="AB63" i="8" s="1"/>
  <c r="AG79" i="8"/>
  <c r="AH79" i="8" s="1"/>
  <c r="AC79" i="8"/>
  <c r="AD79" i="8" s="1"/>
  <c r="AE79" i="8"/>
  <c r="AF79" i="8" s="1"/>
  <c r="AA79" i="8"/>
  <c r="AB79" i="8" s="1"/>
  <c r="AE95" i="8"/>
  <c r="AF95" i="8" s="1"/>
  <c r="AA95" i="8"/>
  <c r="AB95" i="8" s="1"/>
  <c r="AG95" i="8"/>
  <c r="AH95" i="8" s="1"/>
  <c r="AC95" i="8"/>
  <c r="AD95" i="8" s="1"/>
  <c r="AE111" i="8"/>
  <c r="AF111" i="8" s="1"/>
  <c r="AA111" i="8"/>
  <c r="AB111" i="8" s="1"/>
  <c r="AG111" i="8"/>
  <c r="AH111" i="8" s="1"/>
  <c r="AC111" i="8"/>
  <c r="AD111" i="8" s="1"/>
  <c r="AE127" i="8"/>
  <c r="AF127" i="8" s="1"/>
  <c r="AA127" i="8"/>
  <c r="AB127" i="8" s="1"/>
  <c r="AG127" i="8"/>
  <c r="AH127" i="8" s="1"/>
  <c r="AC127" i="8"/>
  <c r="AD127" i="8" s="1"/>
  <c r="AE273" i="8"/>
  <c r="AF273" i="8" s="1"/>
  <c r="AA273" i="8"/>
  <c r="AB273" i="8" s="1"/>
  <c r="AG273" i="8"/>
  <c r="AH273" i="8" s="1"/>
  <c r="AC273" i="8"/>
  <c r="AD273" i="8" s="1"/>
  <c r="AE285" i="8"/>
  <c r="AF285" i="8" s="1"/>
  <c r="AA285" i="8"/>
  <c r="AB285" i="8" s="1"/>
  <c r="AG285" i="8"/>
  <c r="AH285" i="8" s="1"/>
  <c r="AC285" i="8"/>
  <c r="AD285" i="8" s="1"/>
  <c r="AE293" i="8"/>
  <c r="AF293" i="8" s="1"/>
  <c r="AA293" i="8"/>
  <c r="AB293" i="8" s="1"/>
  <c r="AG293" i="8"/>
  <c r="AH293" i="8" s="1"/>
  <c r="AC293" i="8"/>
  <c r="AD293" i="8" s="1"/>
  <c r="AQ308" i="8"/>
  <c r="AR308" i="8" s="1"/>
  <c r="AM308" i="8"/>
  <c r="AN308" i="8" s="1"/>
  <c r="AO308" i="8"/>
  <c r="AP308" i="8" s="1"/>
  <c r="AK308" i="8"/>
  <c r="AL308" i="8" s="1"/>
  <c r="AG316" i="8"/>
  <c r="AH316" i="8" s="1"/>
  <c r="AC316" i="8"/>
  <c r="AD316" i="8" s="1"/>
  <c r="AE316" i="8"/>
  <c r="AF316" i="8" s="1"/>
  <c r="AA316" i="8"/>
  <c r="AB316" i="8" s="1"/>
  <c r="AO309" i="8"/>
  <c r="AP309" i="8" s="1"/>
  <c r="AK309" i="8"/>
  <c r="AL309" i="8" s="1"/>
  <c r="AQ309" i="8"/>
  <c r="AR309" i="8" s="1"/>
  <c r="AM309" i="8"/>
  <c r="AN309" i="8" s="1"/>
  <c r="AE317" i="8"/>
  <c r="AF317" i="8" s="1"/>
  <c r="AA317" i="8"/>
  <c r="AB317" i="8" s="1"/>
  <c r="AG317" i="8"/>
  <c r="AH317" i="8" s="1"/>
  <c r="AC317" i="8"/>
  <c r="AD317" i="8" s="1"/>
  <c r="AE456" i="8"/>
  <c r="AF456" i="8" s="1"/>
  <c r="AA456" i="8"/>
  <c r="AB456" i="8" s="1"/>
  <c r="AG456" i="8"/>
  <c r="AH456" i="8" s="1"/>
  <c r="AC456" i="8"/>
  <c r="AD456" i="8" s="1"/>
  <c r="AE460" i="8"/>
  <c r="AF460" i="8" s="1"/>
  <c r="AA460" i="8"/>
  <c r="AB460" i="8" s="1"/>
  <c r="AG460" i="8"/>
  <c r="AH460" i="8" s="1"/>
  <c r="AC460" i="8"/>
  <c r="AD460" i="8" s="1"/>
  <c r="AQ319" i="8"/>
  <c r="AR319" i="8" s="1"/>
  <c r="AM319" i="8"/>
  <c r="AN319" i="8" s="1"/>
  <c r="AO319" i="8"/>
  <c r="AP319" i="8" s="1"/>
  <c r="AK319" i="8"/>
  <c r="AL319" i="8" s="1"/>
  <c r="AQ25" i="8"/>
  <c r="AR25" i="8" s="1"/>
  <c r="AO25" i="8"/>
  <c r="AP25" i="8" s="1"/>
  <c r="AK25" i="8"/>
  <c r="AL25" i="8" s="1"/>
  <c r="AM25" i="8"/>
  <c r="AN25" i="8" s="1"/>
  <c r="AE49" i="8"/>
  <c r="AF49" i="8" s="1"/>
  <c r="AA49" i="8"/>
  <c r="AB49" i="8" s="1"/>
  <c r="AG49" i="8"/>
  <c r="AH49" i="8" s="1"/>
  <c r="AC49" i="8"/>
  <c r="AD49" i="8" s="1"/>
  <c r="AE36" i="8"/>
  <c r="AF36" i="8" s="1"/>
  <c r="AA36" i="8"/>
  <c r="AB36" i="8" s="1"/>
  <c r="AG36" i="8"/>
  <c r="AH36" i="8" s="1"/>
  <c r="AC36" i="8"/>
  <c r="AD36" i="8" s="1"/>
  <c r="AE52" i="8"/>
  <c r="AF52" i="8" s="1"/>
  <c r="AA52" i="8"/>
  <c r="AB52" i="8" s="1"/>
  <c r="AG52" i="8"/>
  <c r="AH52" i="8" s="1"/>
  <c r="AC52" i="8"/>
  <c r="AD52" i="8" s="1"/>
  <c r="AE64" i="8"/>
  <c r="AF64" i="8" s="1"/>
  <c r="AA64" i="8"/>
  <c r="AB64" i="8" s="1"/>
  <c r="AG64" i="8"/>
  <c r="AH64" i="8" s="1"/>
  <c r="AC64" i="8"/>
  <c r="AD64" i="8" s="1"/>
  <c r="AE76" i="8"/>
  <c r="AF76" i="8" s="1"/>
  <c r="AA76" i="8"/>
  <c r="AB76" i="8" s="1"/>
  <c r="AG76" i="8"/>
  <c r="AH76" i="8" s="1"/>
  <c r="AC76" i="8"/>
  <c r="AD76" i="8" s="1"/>
  <c r="AE88" i="8"/>
  <c r="AF88" i="8" s="1"/>
  <c r="AA88" i="8"/>
  <c r="AB88" i="8" s="1"/>
  <c r="AG88" i="8"/>
  <c r="AH88" i="8" s="1"/>
  <c r="AC88" i="8"/>
  <c r="AD88" i="8" s="1"/>
  <c r="AQ100" i="8"/>
  <c r="AR100" i="8" s="1"/>
  <c r="AM100" i="8"/>
  <c r="AN100" i="8" s="1"/>
  <c r="AK100" i="8"/>
  <c r="AL100" i="8" s="1"/>
  <c r="AO100" i="8"/>
  <c r="AP100" i="8" s="1"/>
  <c r="AQ116" i="8"/>
  <c r="AR116" i="8" s="1"/>
  <c r="AM116" i="8"/>
  <c r="AN116" i="8" s="1"/>
  <c r="AO116" i="8"/>
  <c r="AP116" i="8" s="1"/>
  <c r="AK116" i="8"/>
  <c r="AL116" i="8" s="1"/>
  <c r="AE131" i="8"/>
  <c r="AF131" i="8" s="1"/>
  <c r="AA131" i="8"/>
  <c r="AB131" i="8" s="1"/>
  <c r="AG131" i="8"/>
  <c r="AH131" i="8" s="1"/>
  <c r="AC131" i="8"/>
  <c r="AD131" i="8" s="1"/>
  <c r="AE139" i="8"/>
  <c r="AF139" i="8" s="1"/>
  <c r="AA139" i="8"/>
  <c r="AB139" i="8" s="1"/>
  <c r="AG139" i="8"/>
  <c r="AH139" i="8" s="1"/>
  <c r="AC139" i="8"/>
  <c r="AD139" i="8" s="1"/>
  <c r="AG149" i="8"/>
  <c r="AH149" i="8" s="1"/>
  <c r="AC149" i="8"/>
  <c r="AD149" i="8" s="1"/>
  <c r="AE149" i="8"/>
  <c r="AF149" i="8" s="1"/>
  <c r="AA149" i="8"/>
  <c r="AB149" i="8" s="1"/>
  <c r="AE157" i="8"/>
  <c r="AF157" i="8" s="1"/>
  <c r="AA157" i="8"/>
  <c r="AB157" i="8" s="1"/>
  <c r="AG157" i="8"/>
  <c r="AH157" i="8" s="1"/>
  <c r="AC157" i="8"/>
  <c r="AD157" i="8" s="1"/>
  <c r="AQ167" i="8"/>
  <c r="AR167" i="8" s="1"/>
  <c r="AM167" i="8"/>
  <c r="AN167" i="8" s="1"/>
  <c r="AO167" i="8"/>
  <c r="AP167" i="8" s="1"/>
  <c r="AK167" i="8"/>
  <c r="AL167" i="8" s="1"/>
  <c r="AG175" i="8"/>
  <c r="AH175" i="8" s="1"/>
  <c r="AC175" i="8"/>
  <c r="AD175" i="8" s="1"/>
  <c r="AE175" i="8"/>
  <c r="AF175" i="8" s="1"/>
  <c r="AA175" i="8"/>
  <c r="AB175" i="8" s="1"/>
  <c r="AG183" i="8"/>
  <c r="AH183" i="8" s="1"/>
  <c r="AC183" i="8"/>
  <c r="AD183" i="8" s="1"/>
  <c r="AE183" i="8"/>
  <c r="AF183" i="8" s="1"/>
  <c r="AA183" i="8"/>
  <c r="AB183" i="8" s="1"/>
  <c r="AG191" i="8"/>
  <c r="AH191" i="8" s="1"/>
  <c r="AC191" i="8"/>
  <c r="AD191" i="8" s="1"/>
  <c r="AE191" i="8"/>
  <c r="AF191" i="8" s="1"/>
  <c r="AA191" i="8"/>
  <c r="AB191" i="8" s="1"/>
  <c r="AG199" i="8"/>
  <c r="AH199" i="8" s="1"/>
  <c r="AC199" i="8"/>
  <c r="AD199" i="8" s="1"/>
  <c r="AE199" i="8"/>
  <c r="AF199" i="8" s="1"/>
  <c r="AA199" i="8"/>
  <c r="AB199" i="8" s="1"/>
  <c r="AG207" i="8"/>
  <c r="AH207" i="8" s="1"/>
  <c r="AC207" i="8"/>
  <c r="AD207" i="8" s="1"/>
  <c r="AE207" i="8"/>
  <c r="AF207" i="8" s="1"/>
  <c r="AA207" i="8"/>
  <c r="AB207" i="8" s="1"/>
  <c r="AG215" i="8"/>
  <c r="AH215" i="8" s="1"/>
  <c r="AC215" i="8"/>
  <c r="AD215" i="8" s="1"/>
  <c r="AE215" i="8"/>
  <c r="AF215" i="8" s="1"/>
  <c r="AA215" i="8"/>
  <c r="AB215" i="8" s="1"/>
  <c r="AQ223" i="8"/>
  <c r="AR223" i="8" s="1"/>
  <c r="AM223" i="8"/>
  <c r="AN223" i="8" s="1"/>
  <c r="AO223" i="8"/>
  <c r="AP223" i="8" s="1"/>
  <c r="AK223" i="8"/>
  <c r="AL223" i="8" s="1"/>
  <c r="AQ231" i="8"/>
  <c r="AR231" i="8" s="1"/>
  <c r="AM231" i="8"/>
  <c r="AN231" i="8" s="1"/>
  <c r="AO231" i="8"/>
  <c r="AP231" i="8" s="1"/>
  <c r="AK231" i="8"/>
  <c r="AL231" i="8" s="1"/>
  <c r="AQ239" i="8"/>
  <c r="AR239" i="8" s="1"/>
  <c r="AM239" i="8"/>
  <c r="AN239" i="8" s="1"/>
  <c r="AO239" i="8"/>
  <c r="AP239" i="8" s="1"/>
  <c r="AK239" i="8"/>
  <c r="AL239" i="8" s="1"/>
  <c r="AE249" i="8"/>
  <c r="AF249" i="8" s="1"/>
  <c r="AA249" i="8"/>
  <c r="AB249" i="8" s="1"/>
  <c r="AG249" i="8"/>
  <c r="AH249" i="8" s="1"/>
  <c r="AC249" i="8"/>
  <c r="AD249" i="8" s="1"/>
  <c r="AE89" i="8"/>
  <c r="AF89" i="8" s="1"/>
  <c r="AA89" i="8"/>
  <c r="AB89" i="8" s="1"/>
  <c r="AG89" i="8"/>
  <c r="AH89" i="8" s="1"/>
  <c r="AC89" i="8"/>
  <c r="AD89" i="8" s="1"/>
  <c r="AG113" i="8"/>
  <c r="AH113" i="8" s="1"/>
  <c r="AC113" i="8"/>
  <c r="AD113" i="8" s="1"/>
  <c r="AE113" i="8"/>
  <c r="AF113" i="8" s="1"/>
  <c r="AA113" i="8"/>
  <c r="AB113" i="8" s="1"/>
  <c r="AE451" i="8"/>
  <c r="AF451" i="8" s="1"/>
  <c r="AA451" i="8"/>
  <c r="AB451" i="8" s="1"/>
  <c r="AG451" i="8"/>
  <c r="AH451" i="8" s="1"/>
  <c r="AC451" i="8"/>
  <c r="AD451" i="8" s="1"/>
  <c r="AE306" i="8"/>
  <c r="AF306" i="8" s="1"/>
  <c r="AA306" i="8"/>
  <c r="AB306" i="8" s="1"/>
  <c r="AC306" i="8"/>
  <c r="AD306" i="8" s="1"/>
  <c r="AG306" i="8"/>
  <c r="AH306" i="8" s="1"/>
  <c r="AG454" i="8"/>
  <c r="AH454" i="8" s="1"/>
  <c r="AC454" i="8"/>
  <c r="AD454" i="8" s="1"/>
  <c r="AE454" i="8"/>
  <c r="AF454" i="8" s="1"/>
  <c r="AA454" i="8"/>
  <c r="AB454" i="8" s="1"/>
  <c r="AE31" i="8"/>
  <c r="AF31" i="8" s="1"/>
  <c r="AA31" i="8"/>
  <c r="AB31" i="8" s="1"/>
  <c r="AG31" i="8"/>
  <c r="AH31" i="8" s="1"/>
  <c r="AC31" i="8"/>
  <c r="AD31" i="8" s="1"/>
  <c r="AE39" i="8"/>
  <c r="AF39" i="8" s="1"/>
  <c r="AA39" i="8"/>
  <c r="AB39" i="8" s="1"/>
  <c r="AG39" i="8"/>
  <c r="AH39" i="8" s="1"/>
  <c r="AC39" i="8"/>
  <c r="AD39" i="8" s="1"/>
  <c r="AG51" i="8"/>
  <c r="AH51" i="8" s="1"/>
  <c r="AC51" i="8"/>
  <c r="AD51" i="8" s="1"/>
  <c r="AE51" i="8"/>
  <c r="AF51" i="8" s="1"/>
  <c r="AA51" i="8"/>
  <c r="AB51" i="8" s="1"/>
  <c r="AE40" i="8"/>
  <c r="AF40" i="8" s="1"/>
  <c r="AA40" i="8"/>
  <c r="AB40" i="8" s="1"/>
  <c r="AG40" i="8"/>
  <c r="AH40" i="8" s="1"/>
  <c r="AC40" i="8"/>
  <c r="AD40" i="8" s="1"/>
  <c r="AQ54" i="8"/>
  <c r="AR54" i="8" s="1"/>
  <c r="AM54" i="8"/>
  <c r="AN54" i="8" s="1"/>
  <c r="AO54" i="8"/>
  <c r="AP54" i="8" s="1"/>
  <c r="AK54" i="8"/>
  <c r="AL54" i="8" s="1"/>
  <c r="AQ62" i="8"/>
  <c r="AR62" i="8" s="1"/>
  <c r="AM62" i="8"/>
  <c r="AN62" i="8" s="1"/>
  <c r="AO62" i="8"/>
  <c r="AP62" i="8" s="1"/>
  <c r="AK62" i="8"/>
  <c r="AL62" i="8" s="1"/>
  <c r="AQ70" i="8"/>
  <c r="AR70" i="8" s="1"/>
  <c r="AM70" i="8"/>
  <c r="AN70" i="8" s="1"/>
  <c r="AO70" i="8"/>
  <c r="AP70" i="8" s="1"/>
  <c r="AK70" i="8"/>
  <c r="AL70" i="8" s="1"/>
  <c r="AQ78" i="8"/>
  <c r="AR78" i="8" s="1"/>
  <c r="AM78" i="8"/>
  <c r="AN78" i="8" s="1"/>
  <c r="AO78" i="8"/>
  <c r="AP78" i="8" s="1"/>
  <c r="AK78" i="8"/>
  <c r="AL78" i="8" s="1"/>
  <c r="AQ86" i="8"/>
  <c r="AR86" i="8" s="1"/>
  <c r="AM86" i="8"/>
  <c r="AN86" i="8" s="1"/>
  <c r="AO86" i="8"/>
  <c r="AP86" i="8" s="1"/>
  <c r="AK86" i="8"/>
  <c r="AL86" i="8" s="1"/>
  <c r="AO94" i="8"/>
  <c r="AP94" i="8" s="1"/>
  <c r="AK94" i="8"/>
  <c r="AL94" i="8" s="1"/>
  <c r="AQ94" i="8"/>
  <c r="AR94" i="8" s="1"/>
  <c r="AM94" i="8"/>
  <c r="AN94" i="8" s="1"/>
  <c r="AO102" i="8"/>
  <c r="AP102" i="8" s="1"/>
  <c r="AK102" i="8"/>
  <c r="AL102" i="8" s="1"/>
  <c r="AQ102" i="8"/>
  <c r="AR102" i="8" s="1"/>
  <c r="AM102" i="8"/>
  <c r="AN102" i="8" s="1"/>
  <c r="AO110" i="8"/>
  <c r="AP110" i="8" s="1"/>
  <c r="AK110" i="8"/>
  <c r="AL110" i="8" s="1"/>
  <c r="AQ110" i="8"/>
  <c r="AR110" i="8" s="1"/>
  <c r="AM110" i="8"/>
  <c r="AN110" i="8" s="1"/>
  <c r="AE118" i="8"/>
  <c r="AF118" i="8" s="1"/>
  <c r="AA118" i="8"/>
  <c r="AB118" i="8" s="1"/>
  <c r="AG118" i="8"/>
  <c r="AH118" i="8" s="1"/>
  <c r="AC118" i="8"/>
  <c r="AD118" i="8" s="1"/>
  <c r="AE126" i="8"/>
  <c r="AF126" i="8" s="1"/>
  <c r="AA126" i="8"/>
  <c r="AB126" i="8" s="1"/>
  <c r="AG126" i="8"/>
  <c r="AH126" i="8" s="1"/>
  <c r="AC126" i="8"/>
  <c r="AD126" i="8" s="1"/>
  <c r="AQ132" i="8"/>
  <c r="AR132" i="8" s="1"/>
  <c r="AM132" i="8"/>
  <c r="AN132" i="8" s="1"/>
  <c r="AO132" i="8"/>
  <c r="AP132" i="8" s="1"/>
  <c r="AK132" i="8"/>
  <c r="AL132" i="8" s="1"/>
  <c r="AQ136" i="8"/>
  <c r="AR136" i="8" s="1"/>
  <c r="AM136" i="8"/>
  <c r="AN136" i="8" s="1"/>
  <c r="AO136" i="8"/>
  <c r="AP136" i="8" s="1"/>
  <c r="AK136" i="8"/>
  <c r="AL136" i="8" s="1"/>
  <c r="AQ140" i="8"/>
  <c r="AR140" i="8" s="1"/>
  <c r="AM140" i="8"/>
  <c r="AN140" i="8" s="1"/>
  <c r="AO140" i="8"/>
  <c r="AP140" i="8" s="1"/>
  <c r="AK140" i="8"/>
  <c r="AL140" i="8" s="1"/>
  <c r="AQ144" i="8"/>
  <c r="AR144" i="8" s="1"/>
  <c r="AM144" i="8"/>
  <c r="AN144" i="8" s="1"/>
  <c r="AO144" i="8"/>
  <c r="AP144" i="8" s="1"/>
  <c r="AK144" i="8"/>
  <c r="AL144" i="8" s="1"/>
  <c r="AQ148" i="8"/>
  <c r="AR148" i="8" s="1"/>
  <c r="AM148" i="8"/>
  <c r="AN148" i="8" s="1"/>
  <c r="AO148" i="8"/>
  <c r="AP148" i="8" s="1"/>
  <c r="AK148" i="8"/>
  <c r="AL148" i="8" s="1"/>
  <c r="AQ152" i="8"/>
  <c r="AR152" i="8" s="1"/>
  <c r="AM152" i="8"/>
  <c r="AN152" i="8" s="1"/>
  <c r="AO152" i="8"/>
  <c r="AP152" i="8" s="1"/>
  <c r="AK152" i="8"/>
  <c r="AL152" i="8" s="1"/>
  <c r="AQ156" i="8"/>
  <c r="AR156" i="8" s="1"/>
  <c r="AM156" i="8"/>
  <c r="AN156" i="8" s="1"/>
  <c r="AO156" i="8"/>
  <c r="AP156" i="8" s="1"/>
  <c r="AK156" i="8"/>
  <c r="AL156" i="8" s="1"/>
  <c r="AG160" i="8"/>
  <c r="AH160" i="8" s="1"/>
  <c r="AC160" i="8"/>
  <c r="AD160" i="8" s="1"/>
  <c r="AE160" i="8"/>
  <c r="AF160" i="8" s="1"/>
  <c r="AA160" i="8"/>
  <c r="AB160" i="8" s="1"/>
  <c r="AG164" i="8"/>
  <c r="AH164" i="8" s="1"/>
  <c r="AC164" i="8"/>
  <c r="AD164" i="8" s="1"/>
  <c r="AA164" i="8"/>
  <c r="AB164" i="8" s="1"/>
  <c r="AE164" i="8"/>
  <c r="AF164" i="8" s="1"/>
  <c r="AG168" i="8"/>
  <c r="AH168" i="8" s="1"/>
  <c r="AC168" i="8"/>
  <c r="AD168" i="8" s="1"/>
  <c r="AE168" i="8"/>
  <c r="AF168" i="8" s="1"/>
  <c r="AA168" i="8"/>
  <c r="AB168" i="8" s="1"/>
  <c r="AG172" i="8"/>
  <c r="AH172" i="8" s="1"/>
  <c r="AC172" i="8"/>
  <c r="AD172" i="8" s="1"/>
  <c r="AA172" i="8"/>
  <c r="AB172" i="8" s="1"/>
  <c r="AE172" i="8"/>
  <c r="AF172" i="8" s="1"/>
  <c r="AO176" i="8"/>
  <c r="AP176" i="8" s="1"/>
  <c r="AK176" i="8"/>
  <c r="AL176" i="8" s="1"/>
  <c r="AQ176" i="8"/>
  <c r="AR176" i="8" s="1"/>
  <c r="AM176" i="8"/>
  <c r="AN176" i="8" s="1"/>
  <c r="AE180" i="8"/>
  <c r="AF180" i="8" s="1"/>
  <c r="AA180" i="8"/>
  <c r="AB180" i="8" s="1"/>
  <c r="AG180" i="8"/>
  <c r="AH180" i="8" s="1"/>
  <c r="AC180" i="8"/>
  <c r="AD180" i="8" s="1"/>
  <c r="AE184" i="8"/>
  <c r="AF184" i="8" s="1"/>
  <c r="AA184" i="8"/>
  <c r="AB184" i="8" s="1"/>
  <c r="AG184" i="8"/>
  <c r="AH184" i="8" s="1"/>
  <c r="AC184" i="8"/>
  <c r="AD184" i="8" s="1"/>
  <c r="AE188" i="8"/>
  <c r="AF188" i="8" s="1"/>
  <c r="AA188" i="8"/>
  <c r="AB188" i="8" s="1"/>
  <c r="AG188" i="8"/>
  <c r="AH188" i="8" s="1"/>
  <c r="AC188" i="8"/>
  <c r="AD188" i="8" s="1"/>
  <c r="AE192" i="8"/>
  <c r="AF192" i="8" s="1"/>
  <c r="AA192" i="8"/>
  <c r="AB192" i="8" s="1"/>
  <c r="AG192" i="8"/>
  <c r="AH192" i="8" s="1"/>
  <c r="AC192" i="8"/>
  <c r="AD192" i="8" s="1"/>
  <c r="AE196" i="8"/>
  <c r="AF196" i="8" s="1"/>
  <c r="AA196" i="8"/>
  <c r="AB196" i="8" s="1"/>
  <c r="AG196" i="8"/>
  <c r="AH196" i="8" s="1"/>
  <c r="AC196" i="8"/>
  <c r="AD196" i="8" s="1"/>
  <c r="AE200" i="8"/>
  <c r="AF200" i="8" s="1"/>
  <c r="AA200" i="8"/>
  <c r="AB200" i="8" s="1"/>
  <c r="AG200" i="8"/>
  <c r="AH200" i="8" s="1"/>
  <c r="AC200" i="8"/>
  <c r="AD200" i="8" s="1"/>
  <c r="AE204" i="8"/>
  <c r="AF204" i="8" s="1"/>
  <c r="AA204" i="8"/>
  <c r="AB204" i="8" s="1"/>
  <c r="AG204" i="8"/>
  <c r="AH204" i="8" s="1"/>
  <c r="AC204" i="8"/>
  <c r="AD204" i="8" s="1"/>
  <c r="AO208" i="8"/>
  <c r="AP208" i="8" s="1"/>
  <c r="AK208" i="8"/>
  <c r="AL208" i="8" s="1"/>
  <c r="AQ208" i="8"/>
  <c r="AR208" i="8" s="1"/>
  <c r="AM208" i="8"/>
  <c r="AN208" i="8" s="1"/>
  <c r="AO212" i="8"/>
  <c r="AP212" i="8" s="1"/>
  <c r="AK212" i="8"/>
  <c r="AL212" i="8" s="1"/>
  <c r="AQ212" i="8"/>
  <c r="AR212" i="8" s="1"/>
  <c r="AM212" i="8"/>
  <c r="AN212" i="8" s="1"/>
  <c r="AE216" i="8"/>
  <c r="AF216" i="8" s="1"/>
  <c r="AA216" i="8"/>
  <c r="AB216" i="8" s="1"/>
  <c r="AG216" i="8"/>
  <c r="AH216" i="8" s="1"/>
  <c r="AC216" i="8"/>
  <c r="AD216" i="8" s="1"/>
  <c r="AE220" i="8"/>
  <c r="AF220" i="8" s="1"/>
  <c r="AA220" i="8"/>
  <c r="AB220" i="8" s="1"/>
  <c r="AG220" i="8"/>
  <c r="AH220" i="8" s="1"/>
  <c r="AC220" i="8"/>
  <c r="AD220" i="8" s="1"/>
  <c r="AG224" i="8"/>
  <c r="AH224" i="8" s="1"/>
  <c r="AC224" i="8"/>
  <c r="AD224" i="8" s="1"/>
  <c r="AE224" i="8"/>
  <c r="AF224" i="8" s="1"/>
  <c r="AA224" i="8"/>
  <c r="AB224" i="8" s="1"/>
  <c r="AG228" i="8"/>
  <c r="AH228" i="8" s="1"/>
  <c r="AC228" i="8"/>
  <c r="AD228" i="8" s="1"/>
  <c r="AE228" i="8"/>
  <c r="AF228" i="8" s="1"/>
  <c r="AA228" i="8"/>
  <c r="AB228" i="8" s="1"/>
  <c r="AG232" i="8"/>
  <c r="AH232" i="8" s="1"/>
  <c r="AC232" i="8"/>
  <c r="AD232" i="8" s="1"/>
  <c r="AE232" i="8"/>
  <c r="AF232" i="8" s="1"/>
  <c r="AA232" i="8"/>
  <c r="AB232" i="8" s="1"/>
  <c r="AG236" i="8"/>
  <c r="AH236" i="8" s="1"/>
  <c r="AC236" i="8"/>
  <c r="AD236" i="8" s="1"/>
  <c r="AE236" i="8"/>
  <c r="AF236" i="8" s="1"/>
  <c r="AA236" i="8"/>
  <c r="AB236" i="8" s="1"/>
  <c r="AG240" i="8"/>
  <c r="AH240" i="8" s="1"/>
  <c r="AC240" i="8"/>
  <c r="AD240" i="8" s="1"/>
  <c r="AE240" i="8"/>
  <c r="AF240" i="8" s="1"/>
  <c r="AA240" i="8"/>
  <c r="AB240" i="8" s="1"/>
  <c r="AG244" i="8"/>
  <c r="AH244" i="8" s="1"/>
  <c r="AC244" i="8"/>
  <c r="AD244" i="8" s="1"/>
  <c r="AE244" i="8"/>
  <c r="AF244" i="8" s="1"/>
  <c r="AA244" i="8"/>
  <c r="AB244" i="8" s="1"/>
  <c r="AG248" i="8"/>
  <c r="AH248" i="8" s="1"/>
  <c r="AC248" i="8"/>
  <c r="AD248" i="8" s="1"/>
  <c r="AE248" i="8"/>
  <c r="AF248" i="8" s="1"/>
  <c r="AA248" i="8"/>
  <c r="AB248" i="8" s="1"/>
  <c r="AG252" i="8"/>
  <c r="AH252" i="8" s="1"/>
  <c r="AC252" i="8"/>
  <c r="AD252" i="8" s="1"/>
  <c r="AE252" i="8"/>
  <c r="AF252" i="8" s="1"/>
  <c r="AA252" i="8"/>
  <c r="AB252" i="8" s="1"/>
  <c r="AG34" i="8"/>
  <c r="AH34" i="8" s="1"/>
  <c r="AC34" i="8"/>
  <c r="AD34" i="8" s="1"/>
  <c r="AE34" i="8"/>
  <c r="AF34" i="8" s="1"/>
  <c r="AA34" i="8"/>
  <c r="AB34" i="8" s="1"/>
  <c r="AE69" i="8"/>
  <c r="AF69" i="8" s="1"/>
  <c r="AA69" i="8"/>
  <c r="AB69" i="8" s="1"/>
  <c r="AG69" i="8"/>
  <c r="AH69" i="8" s="1"/>
  <c r="AC69" i="8"/>
  <c r="AD69" i="8" s="1"/>
  <c r="AE85" i="8"/>
  <c r="AF85" i="8" s="1"/>
  <c r="AA85" i="8"/>
  <c r="AB85" i="8" s="1"/>
  <c r="AG85" i="8"/>
  <c r="AH85" i="8" s="1"/>
  <c r="AC85" i="8"/>
  <c r="AD85" i="8" s="1"/>
  <c r="AQ101" i="8"/>
  <c r="AR101" i="8" s="1"/>
  <c r="AM101" i="8"/>
  <c r="AN101" i="8" s="1"/>
  <c r="AO101" i="8"/>
  <c r="AP101" i="8" s="1"/>
  <c r="AK101" i="8"/>
  <c r="AL101" i="8" s="1"/>
  <c r="AG117" i="8"/>
  <c r="AH117" i="8" s="1"/>
  <c r="AC117" i="8"/>
  <c r="AD117" i="8" s="1"/>
  <c r="AE117" i="8"/>
  <c r="AF117" i="8" s="1"/>
  <c r="AA117" i="8"/>
  <c r="AB117" i="8" s="1"/>
  <c r="AE447" i="8"/>
  <c r="AF447" i="8" s="1"/>
  <c r="AG447" i="8"/>
  <c r="AH447" i="8" s="1"/>
  <c r="AC447" i="8"/>
  <c r="AD447" i="8" s="1"/>
  <c r="AA447" i="8"/>
  <c r="AB447" i="8" s="1"/>
  <c r="AQ46" i="8"/>
  <c r="AR46" i="8" s="1"/>
  <c r="AM46" i="8"/>
  <c r="AN46" i="8" s="1"/>
  <c r="AO46" i="8"/>
  <c r="AP46" i="8" s="1"/>
  <c r="AK46" i="8"/>
  <c r="AL46" i="8" s="1"/>
  <c r="AE281" i="8"/>
  <c r="AF281" i="8" s="1"/>
  <c r="AA281" i="8"/>
  <c r="AB281" i="8" s="1"/>
  <c r="AG281" i="8"/>
  <c r="AH281" i="8" s="1"/>
  <c r="AC281" i="8"/>
  <c r="AD281" i="8" s="1"/>
  <c r="AG295" i="8"/>
  <c r="AH295" i="8" s="1"/>
  <c r="AC295" i="8"/>
  <c r="AD295" i="8" s="1"/>
  <c r="AE295" i="8"/>
  <c r="AF295" i="8" s="1"/>
  <c r="AA295" i="8"/>
  <c r="AB295" i="8" s="1"/>
  <c r="AG267" i="8"/>
  <c r="AH267" i="8" s="1"/>
  <c r="AE267" i="8"/>
  <c r="AF267" i="8" s="1"/>
  <c r="AA267" i="8"/>
  <c r="AB267" i="8" s="1"/>
  <c r="AC267" i="8"/>
  <c r="AD267" i="8" s="1"/>
  <c r="AO301" i="8"/>
  <c r="AP301" i="8" s="1"/>
  <c r="AK301" i="8"/>
  <c r="AL301" i="8" s="1"/>
  <c r="AQ301" i="8"/>
  <c r="AR301" i="8" s="1"/>
  <c r="AM301" i="8"/>
  <c r="AN301" i="8" s="1"/>
  <c r="AG446" i="8"/>
  <c r="AH446" i="8" s="1"/>
  <c r="AC446" i="8"/>
  <c r="AD446" i="8" s="1"/>
  <c r="AE446" i="8"/>
  <c r="AF446" i="8" s="1"/>
  <c r="AA446" i="8"/>
  <c r="AB446" i="8" s="1"/>
  <c r="AO450" i="8"/>
  <c r="AP450" i="8" s="1"/>
  <c r="AK450" i="8"/>
  <c r="AL450" i="8" s="1"/>
  <c r="AQ450" i="8"/>
  <c r="AR450" i="8" s="1"/>
  <c r="AM450" i="8"/>
  <c r="AN450" i="8" s="1"/>
  <c r="AE45" i="8"/>
  <c r="AF45" i="8" s="1"/>
  <c r="AA45" i="8"/>
  <c r="AB45" i="8" s="1"/>
  <c r="AG45" i="8"/>
  <c r="AH45" i="8" s="1"/>
  <c r="AC45" i="8"/>
  <c r="AD45" i="8" s="1"/>
  <c r="AE72" i="8"/>
  <c r="AF72" i="8" s="1"/>
  <c r="AA72" i="8"/>
  <c r="AB72" i="8" s="1"/>
  <c r="AG72" i="8"/>
  <c r="AH72" i="8" s="1"/>
  <c r="AC72" i="8"/>
  <c r="AD72" i="8" s="1"/>
  <c r="AQ92" i="8"/>
  <c r="AR92" i="8" s="1"/>
  <c r="AM92" i="8"/>
  <c r="AN92" i="8" s="1"/>
  <c r="AK92" i="8"/>
  <c r="AL92" i="8" s="1"/>
  <c r="AO92" i="8"/>
  <c r="AP92" i="8" s="1"/>
  <c r="AQ120" i="8"/>
  <c r="AR120" i="8" s="1"/>
  <c r="AM120" i="8"/>
  <c r="AN120" i="8" s="1"/>
  <c r="AO120" i="8"/>
  <c r="AP120" i="8" s="1"/>
  <c r="AK120" i="8"/>
  <c r="AL120" i="8" s="1"/>
  <c r="AE135" i="8"/>
  <c r="AF135" i="8" s="1"/>
  <c r="AA135" i="8"/>
  <c r="AB135" i="8" s="1"/>
  <c r="AG135" i="8"/>
  <c r="AH135" i="8" s="1"/>
  <c r="AC135" i="8"/>
  <c r="AD135" i="8" s="1"/>
  <c r="AE151" i="8"/>
  <c r="AF151" i="8" s="1"/>
  <c r="AA151" i="8"/>
  <c r="AB151" i="8" s="1"/>
  <c r="AG151" i="8"/>
  <c r="AH151" i="8" s="1"/>
  <c r="AC151" i="8"/>
  <c r="AD151" i="8" s="1"/>
  <c r="AE165" i="8"/>
  <c r="AF165" i="8" s="1"/>
  <c r="AA165" i="8"/>
  <c r="AB165" i="8" s="1"/>
  <c r="AG165" i="8"/>
  <c r="AH165" i="8" s="1"/>
  <c r="AC165" i="8"/>
  <c r="AD165" i="8" s="1"/>
  <c r="AG179" i="8"/>
  <c r="AH179" i="8" s="1"/>
  <c r="AC179" i="8"/>
  <c r="AD179" i="8" s="1"/>
  <c r="AE179" i="8"/>
  <c r="AF179" i="8" s="1"/>
  <c r="AA179" i="8"/>
  <c r="AB179" i="8" s="1"/>
  <c r="AE197" i="8"/>
  <c r="AF197" i="8" s="1"/>
  <c r="AA197" i="8"/>
  <c r="AB197" i="8" s="1"/>
  <c r="AG197" i="8"/>
  <c r="AH197" i="8" s="1"/>
  <c r="AC197" i="8"/>
  <c r="AD197" i="8" s="1"/>
  <c r="AE213" i="8"/>
  <c r="AF213" i="8" s="1"/>
  <c r="AA213" i="8"/>
  <c r="AB213" i="8" s="1"/>
  <c r="AG213" i="8"/>
  <c r="AH213" i="8" s="1"/>
  <c r="AC213" i="8"/>
  <c r="AD213" i="8" s="1"/>
  <c r="AE229" i="8"/>
  <c r="AF229" i="8" s="1"/>
  <c r="AA229" i="8"/>
  <c r="AB229" i="8" s="1"/>
  <c r="AG229" i="8"/>
  <c r="AH229" i="8" s="1"/>
  <c r="AC229" i="8"/>
  <c r="AD229" i="8" s="1"/>
  <c r="AE241" i="8"/>
  <c r="AF241" i="8" s="1"/>
  <c r="AA241" i="8"/>
  <c r="AB241" i="8" s="1"/>
  <c r="AG241" i="8"/>
  <c r="AH241" i="8" s="1"/>
  <c r="AC241" i="8"/>
  <c r="AD241" i="8" s="1"/>
  <c r="AQ251" i="8"/>
  <c r="AR251" i="8" s="1"/>
  <c r="AM251" i="8"/>
  <c r="AN251" i="8" s="1"/>
  <c r="AO251" i="8"/>
  <c r="AP251" i="8" s="1"/>
  <c r="AK251" i="8"/>
  <c r="AL251" i="8" s="1"/>
  <c r="AE65" i="8"/>
  <c r="AF65" i="8" s="1"/>
  <c r="AA65" i="8"/>
  <c r="AB65" i="8" s="1"/>
  <c r="AG65" i="8"/>
  <c r="AH65" i="8" s="1"/>
  <c r="AC65" i="8"/>
  <c r="AD65" i="8" s="1"/>
  <c r="AQ105" i="8"/>
  <c r="AR105" i="8" s="1"/>
  <c r="AM105" i="8"/>
  <c r="AN105" i="8" s="1"/>
  <c r="AK105" i="8"/>
  <c r="AL105" i="8" s="1"/>
  <c r="AO105" i="8"/>
  <c r="AP105" i="8" s="1"/>
  <c r="AE459" i="8"/>
  <c r="AF459" i="8" s="1"/>
  <c r="AA459" i="8"/>
  <c r="AB459" i="8" s="1"/>
  <c r="AG459" i="8"/>
  <c r="AH459" i="8" s="1"/>
  <c r="AC459" i="8"/>
  <c r="AD459" i="8" s="1"/>
  <c r="AG299" i="8"/>
  <c r="AH299" i="8" s="1"/>
  <c r="AC299" i="8"/>
  <c r="AD299" i="8" s="1"/>
  <c r="AE299" i="8"/>
  <c r="AF299" i="8" s="1"/>
  <c r="AA299" i="8"/>
  <c r="AB299" i="8" s="1"/>
  <c r="AG5" i="8"/>
  <c r="AH5" i="8" s="1"/>
  <c r="AC5" i="8"/>
  <c r="AD5" i="8" s="1"/>
  <c r="AE5" i="8"/>
  <c r="AF5" i="8" s="1"/>
  <c r="AA5" i="8"/>
  <c r="AB5" i="8" s="1"/>
  <c r="AG9" i="8"/>
  <c r="AH9" i="8" s="1"/>
  <c r="AC9" i="8"/>
  <c r="AD9" i="8" s="1"/>
  <c r="AE9" i="8"/>
  <c r="AF9" i="8" s="1"/>
  <c r="AA9" i="8"/>
  <c r="AB9" i="8" s="1"/>
  <c r="AG13" i="8"/>
  <c r="AH13" i="8" s="1"/>
  <c r="AC13" i="8"/>
  <c r="AD13" i="8" s="1"/>
  <c r="AE13" i="8"/>
  <c r="AF13" i="8" s="1"/>
  <c r="AA13" i="8"/>
  <c r="AB13" i="8" s="1"/>
  <c r="AG17" i="8"/>
  <c r="AH17" i="8" s="1"/>
  <c r="AC17" i="8"/>
  <c r="AD17" i="8" s="1"/>
  <c r="AE17" i="8"/>
  <c r="AF17" i="8" s="1"/>
  <c r="AA17" i="8"/>
  <c r="AB17" i="8" s="1"/>
  <c r="AG21" i="8"/>
  <c r="AH21" i="8" s="1"/>
  <c r="AC21" i="8"/>
  <c r="AD21" i="8" s="1"/>
  <c r="AE21" i="8"/>
  <c r="AF21" i="8" s="1"/>
  <c r="AA21" i="8"/>
  <c r="AB21" i="8" s="1"/>
  <c r="AE53" i="8"/>
  <c r="AF53" i="8" s="1"/>
  <c r="AA53" i="8"/>
  <c r="AB53" i="8" s="1"/>
  <c r="AG53" i="8"/>
  <c r="AH53" i="8" s="1"/>
  <c r="AC53" i="8"/>
  <c r="AD53" i="8" s="1"/>
  <c r="AG258" i="8"/>
  <c r="AH258" i="8" s="1"/>
  <c r="AC258" i="8"/>
  <c r="AD258" i="8" s="1"/>
  <c r="AE258" i="8"/>
  <c r="AF258" i="8" s="1"/>
  <c r="AA258" i="8"/>
  <c r="AB258" i="8" s="1"/>
  <c r="AG266" i="8"/>
  <c r="AH266" i="8" s="1"/>
  <c r="AC266" i="8"/>
  <c r="AD266" i="8" s="1"/>
  <c r="AE266" i="8"/>
  <c r="AF266" i="8" s="1"/>
  <c r="AA266" i="8"/>
  <c r="AB266" i="8" s="1"/>
  <c r="AQ274" i="8"/>
  <c r="AR274" i="8" s="1"/>
  <c r="AM274" i="8"/>
  <c r="AN274" i="8" s="1"/>
  <c r="AO274" i="8"/>
  <c r="AP274" i="8" s="1"/>
  <c r="AK274" i="8"/>
  <c r="AL274" i="8" s="1"/>
  <c r="AQ282" i="8"/>
  <c r="AR282" i="8" s="1"/>
  <c r="AM282" i="8"/>
  <c r="AN282" i="8" s="1"/>
  <c r="AO282" i="8"/>
  <c r="AP282" i="8" s="1"/>
  <c r="AK282" i="8"/>
  <c r="AL282" i="8" s="1"/>
  <c r="AQ290" i="8"/>
  <c r="AR290" i="8" s="1"/>
  <c r="AM290" i="8"/>
  <c r="AN290" i="8" s="1"/>
  <c r="AO290" i="8"/>
  <c r="AP290" i="8" s="1"/>
  <c r="AK290" i="8"/>
  <c r="AL290" i="8" s="1"/>
  <c r="AQ298" i="8"/>
  <c r="AR298" i="8" s="1"/>
  <c r="AM298" i="8"/>
  <c r="AN298" i="8" s="1"/>
  <c r="AO298" i="8"/>
  <c r="AP298" i="8" s="1"/>
  <c r="AK298" i="8"/>
  <c r="AL298" i="8" s="1"/>
  <c r="AG324" i="8"/>
  <c r="AH324" i="8" s="1"/>
  <c r="AC324" i="8"/>
  <c r="AD324" i="8" s="1"/>
  <c r="AE324" i="8"/>
  <c r="AF324" i="8" s="1"/>
  <c r="AA324" i="8"/>
  <c r="AB324" i="8" s="1"/>
  <c r="AG328" i="8"/>
  <c r="AH328" i="8" s="1"/>
  <c r="AC328" i="8"/>
  <c r="AD328" i="8" s="1"/>
  <c r="AE328" i="8"/>
  <c r="AF328" i="8" s="1"/>
  <c r="AA328" i="8"/>
  <c r="AB328" i="8" s="1"/>
  <c r="AG332" i="8"/>
  <c r="AH332" i="8" s="1"/>
  <c r="AC332" i="8"/>
  <c r="AD332" i="8" s="1"/>
  <c r="AE332" i="8"/>
  <c r="AF332" i="8" s="1"/>
  <c r="AA332" i="8"/>
  <c r="AB332" i="8" s="1"/>
  <c r="AG336" i="8"/>
  <c r="AH336" i="8" s="1"/>
  <c r="AC336" i="8"/>
  <c r="AD336" i="8" s="1"/>
  <c r="AE336" i="8"/>
  <c r="AF336" i="8" s="1"/>
  <c r="AA336" i="8"/>
  <c r="AB336" i="8" s="1"/>
  <c r="AG340" i="8"/>
  <c r="AH340" i="8" s="1"/>
  <c r="AC340" i="8"/>
  <c r="AD340" i="8" s="1"/>
  <c r="AA340" i="8"/>
  <c r="AB340" i="8" s="1"/>
  <c r="AE340" i="8"/>
  <c r="AF340" i="8" s="1"/>
  <c r="AO344" i="8"/>
  <c r="AP344" i="8" s="1"/>
  <c r="AK344" i="8"/>
  <c r="AL344" i="8" s="1"/>
  <c r="AQ344" i="8"/>
  <c r="AR344" i="8" s="1"/>
  <c r="AM344" i="8"/>
  <c r="AN344" i="8" s="1"/>
  <c r="AG348" i="8"/>
  <c r="AH348" i="8" s="1"/>
  <c r="AC348" i="8"/>
  <c r="AD348" i="8" s="1"/>
  <c r="AA348" i="8"/>
  <c r="AB348" i="8" s="1"/>
  <c r="AE348" i="8"/>
  <c r="AF348" i="8" s="1"/>
  <c r="AE352" i="8"/>
  <c r="AF352" i="8" s="1"/>
  <c r="AA352" i="8"/>
  <c r="AB352" i="8" s="1"/>
  <c r="AG352" i="8"/>
  <c r="AH352" i="8" s="1"/>
  <c r="AC352" i="8"/>
  <c r="AD352" i="8" s="1"/>
  <c r="AE356" i="8"/>
  <c r="AF356" i="8" s="1"/>
  <c r="AA356" i="8"/>
  <c r="AB356" i="8" s="1"/>
  <c r="AG356" i="8"/>
  <c r="AH356" i="8" s="1"/>
  <c r="AC356" i="8"/>
  <c r="AD356" i="8" s="1"/>
  <c r="AE360" i="8"/>
  <c r="AF360" i="8" s="1"/>
  <c r="AA360" i="8"/>
  <c r="AB360" i="8" s="1"/>
  <c r="AG360" i="8"/>
  <c r="AH360" i="8" s="1"/>
  <c r="AC360" i="8"/>
  <c r="AD360" i="8" s="1"/>
  <c r="AE364" i="8"/>
  <c r="AF364" i="8" s="1"/>
  <c r="AA364" i="8"/>
  <c r="AB364" i="8" s="1"/>
  <c r="AG364" i="8"/>
  <c r="AH364" i="8" s="1"/>
  <c r="AC364" i="8"/>
  <c r="AD364" i="8" s="1"/>
  <c r="AE368" i="8"/>
  <c r="AF368" i="8" s="1"/>
  <c r="AA368" i="8"/>
  <c r="AB368" i="8" s="1"/>
  <c r="AG368" i="8"/>
  <c r="AH368" i="8" s="1"/>
  <c r="AC368" i="8"/>
  <c r="AD368" i="8" s="1"/>
  <c r="AQ372" i="8"/>
  <c r="AR372" i="8" s="1"/>
  <c r="AM372" i="8"/>
  <c r="AN372" i="8" s="1"/>
  <c r="AK372" i="8"/>
  <c r="AL372" i="8" s="1"/>
  <c r="AO372" i="8"/>
  <c r="AP372" i="8" s="1"/>
  <c r="AQ376" i="8"/>
  <c r="AR376" i="8" s="1"/>
  <c r="AM376" i="8"/>
  <c r="AN376" i="8" s="1"/>
  <c r="AO376" i="8"/>
  <c r="AP376" i="8" s="1"/>
  <c r="AK376" i="8"/>
  <c r="AL376" i="8" s="1"/>
  <c r="AQ380" i="8"/>
  <c r="AR380" i="8" s="1"/>
  <c r="AM380" i="8"/>
  <c r="AN380" i="8" s="1"/>
  <c r="AK380" i="8"/>
  <c r="AL380" i="8" s="1"/>
  <c r="AO380" i="8"/>
  <c r="AP380" i="8" s="1"/>
  <c r="AG384" i="8"/>
  <c r="AH384" i="8" s="1"/>
  <c r="AC384" i="8"/>
  <c r="AD384" i="8" s="1"/>
  <c r="AE384" i="8"/>
  <c r="AF384" i="8" s="1"/>
  <c r="AA384" i="8"/>
  <c r="AB384" i="8" s="1"/>
  <c r="AG388" i="8"/>
  <c r="AH388" i="8" s="1"/>
  <c r="AC388" i="8"/>
  <c r="AD388" i="8" s="1"/>
  <c r="AE388" i="8"/>
  <c r="AF388" i="8" s="1"/>
  <c r="AA388" i="8"/>
  <c r="AB388" i="8" s="1"/>
  <c r="AG392" i="8"/>
  <c r="AH392" i="8" s="1"/>
  <c r="AC392" i="8"/>
  <c r="AD392" i="8" s="1"/>
  <c r="AE392" i="8"/>
  <c r="AF392" i="8" s="1"/>
  <c r="AA392" i="8"/>
  <c r="AB392" i="8" s="1"/>
  <c r="AQ396" i="8"/>
  <c r="AR396" i="8" s="1"/>
  <c r="AM396" i="8"/>
  <c r="AN396" i="8" s="1"/>
  <c r="AK396" i="8"/>
  <c r="AL396" i="8" s="1"/>
  <c r="AO396" i="8"/>
  <c r="AP396" i="8" s="1"/>
  <c r="AQ400" i="8"/>
  <c r="AR400" i="8" s="1"/>
  <c r="AM400" i="8"/>
  <c r="AN400" i="8" s="1"/>
  <c r="AO400" i="8"/>
  <c r="AP400" i="8" s="1"/>
  <c r="AK400" i="8"/>
  <c r="AL400" i="8" s="1"/>
  <c r="AG404" i="8"/>
  <c r="AH404" i="8" s="1"/>
  <c r="AC404" i="8"/>
  <c r="AD404" i="8" s="1"/>
  <c r="AE404" i="8"/>
  <c r="AF404" i="8" s="1"/>
  <c r="AA404" i="8"/>
  <c r="AB404" i="8" s="1"/>
  <c r="AG408" i="8"/>
  <c r="AH408" i="8" s="1"/>
  <c r="AC408" i="8"/>
  <c r="AD408" i="8" s="1"/>
  <c r="AE408" i="8"/>
  <c r="AF408" i="8" s="1"/>
  <c r="AA408" i="8"/>
  <c r="AB408" i="8" s="1"/>
  <c r="AG412" i="8"/>
  <c r="AH412" i="8" s="1"/>
  <c r="AC412" i="8"/>
  <c r="AD412" i="8" s="1"/>
  <c r="AE412" i="8"/>
  <c r="AF412" i="8" s="1"/>
  <c r="AA412" i="8"/>
  <c r="AB412" i="8" s="1"/>
  <c r="AG416" i="8"/>
  <c r="AH416" i="8" s="1"/>
  <c r="AC416" i="8"/>
  <c r="AD416" i="8" s="1"/>
  <c r="AE416" i="8"/>
  <c r="AF416" i="8" s="1"/>
  <c r="AA416" i="8"/>
  <c r="AB416" i="8" s="1"/>
  <c r="AG420" i="8"/>
  <c r="AH420" i="8" s="1"/>
  <c r="AC420" i="8"/>
  <c r="AD420" i="8" s="1"/>
  <c r="AA420" i="8"/>
  <c r="AB420" i="8" s="1"/>
  <c r="AE420" i="8"/>
  <c r="AF420" i="8" s="1"/>
  <c r="AG424" i="8"/>
  <c r="AH424" i="8" s="1"/>
  <c r="AC424" i="8"/>
  <c r="AD424" i="8" s="1"/>
  <c r="AE424" i="8"/>
  <c r="AF424" i="8" s="1"/>
  <c r="AA424" i="8"/>
  <c r="AB424" i="8" s="1"/>
  <c r="AE428" i="8"/>
  <c r="AF428" i="8" s="1"/>
  <c r="AA428" i="8"/>
  <c r="AB428" i="8" s="1"/>
  <c r="AG428" i="8"/>
  <c r="AH428" i="8" s="1"/>
  <c r="AC428" i="8"/>
  <c r="AD428" i="8" s="1"/>
  <c r="AE432" i="8"/>
  <c r="AF432" i="8" s="1"/>
  <c r="AA432" i="8"/>
  <c r="AB432" i="8" s="1"/>
  <c r="AG432" i="8"/>
  <c r="AH432" i="8" s="1"/>
  <c r="AC432" i="8"/>
  <c r="AD432" i="8" s="1"/>
  <c r="AE436" i="8"/>
  <c r="AF436" i="8" s="1"/>
  <c r="AA436" i="8"/>
  <c r="AB436" i="8" s="1"/>
  <c r="AG436" i="8"/>
  <c r="AH436" i="8" s="1"/>
  <c r="AC436" i="8"/>
  <c r="AD436" i="8" s="1"/>
  <c r="AE440" i="8"/>
  <c r="AF440" i="8" s="1"/>
  <c r="AA440" i="8"/>
  <c r="AB440" i="8" s="1"/>
  <c r="AG440" i="8"/>
  <c r="AH440" i="8" s="1"/>
  <c r="AC440" i="8"/>
  <c r="AD440" i="8" s="1"/>
  <c r="AE444" i="8"/>
  <c r="AF444" i="8" s="1"/>
  <c r="AA444" i="8"/>
  <c r="AB444" i="8" s="1"/>
  <c r="AG444" i="8"/>
  <c r="AH444" i="8" s="1"/>
  <c r="AC444" i="8"/>
  <c r="AD444" i="8" s="1"/>
  <c r="AQ457" i="8"/>
  <c r="AR457" i="8" s="1"/>
  <c r="AM457" i="8"/>
  <c r="AN457" i="8" s="1"/>
  <c r="AO457" i="8"/>
  <c r="AP457" i="8" s="1"/>
  <c r="AK457" i="8"/>
  <c r="AL457" i="8" s="1"/>
  <c r="AG67" i="8"/>
  <c r="AH67" i="8" s="1"/>
  <c r="AC67" i="8"/>
  <c r="AD67" i="8" s="1"/>
  <c r="AE67" i="8"/>
  <c r="AF67" i="8" s="1"/>
  <c r="AA67" i="8"/>
  <c r="AB67" i="8" s="1"/>
  <c r="AG83" i="8"/>
  <c r="AH83" i="8" s="1"/>
  <c r="AC83" i="8"/>
  <c r="AD83" i="8" s="1"/>
  <c r="AE83" i="8"/>
  <c r="AF83" i="8" s="1"/>
  <c r="AA83" i="8"/>
  <c r="AE99" i="8"/>
  <c r="AF99" i="8" s="1"/>
  <c r="AA99" i="8"/>
  <c r="AB99" i="8" s="1"/>
  <c r="AC99" i="8"/>
  <c r="AD99" i="8" s="1"/>
  <c r="AG99" i="8"/>
  <c r="AH99" i="8" s="1"/>
  <c r="AE115" i="8"/>
  <c r="AF115" i="8" s="1"/>
  <c r="AA115" i="8"/>
  <c r="AB115" i="8" s="1"/>
  <c r="AG115" i="8"/>
  <c r="AH115" i="8" s="1"/>
  <c r="AC115" i="8"/>
  <c r="AD115" i="8" s="1"/>
  <c r="AO263" i="8"/>
  <c r="AP263" i="8" s="1"/>
  <c r="AK263" i="8"/>
  <c r="AL263" i="8" s="1"/>
  <c r="AQ263" i="8"/>
  <c r="AR263" i="8" s="1"/>
  <c r="AM263" i="8"/>
  <c r="AN263" i="8" s="1"/>
  <c r="AE289" i="8"/>
  <c r="AF289" i="8" s="1"/>
  <c r="AA289" i="8"/>
  <c r="AB289" i="8" s="1"/>
  <c r="AG289" i="8"/>
  <c r="AH289" i="8" s="1"/>
  <c r="AC289" i="8"/>
  <c r="AD289" i="8" s="1"/>
  <c r="AO259" i="8"/>
  <c r="AP259" i="8" s="1"/>
  <c r="AK259" i="8"/>
  <c r="AL259" i="8" s="1"/>
  <c r="AQ259" i="8"/>
  <c r="AR259" i="8" s="1"/>
  <c r="AM259" i="8"/>
  <c r="AN259" i="8" s="1"/>
  <c r="AE310" i="8"/>
  <c r="AF310" i="8" s="1"/>
  <c r="AA310" i="8"/>
  <c r="AB310" i="8" s="1"/>
  <c r="AG310" i="8"/>
  <c r="AH310" i="8" s="1"/>
  <c r="AC310" i="8"/>
  <c r="AD310" i="8" s="1"/>
  <c r="AE318" i="8"/>
  <c r="AF318" i="8" s="1"/>
  <c r="AA318" i="8"/>
  <c r="AB318" i="8" s="1"/>
  <c r="AG318" i="8"/>
  <c r="AH318" i="8" s="1"/>
  <c r="AC318" i="8"/>
  <c r="AD318" i="8" s="1"/>
  <c r="AQ41" i="8"/>
  <c r="AR41" i="8" s="1"/>
  <c r="AM41" i="8"/>
  <c r="AN41" i="8" s="1"/>
  <c r="AO41" i="8"/>
  <c r="AP41" i="8" s="1"/>
  <c r="AK41" i="8"/>
  <c r="AL41" i="8" s="1"/>
  <c r="AG133" i="8"/>
  <c r="AH133" i="8" s="1"/>
  <c r="AC133" i="8"/>
  <c r="AD133" i="8" s="1"/>
  <c r="AE133" i="8"/>
  <c r="AF133" i="8" s="1"/>
  <c r="AA133" i="8"/>
  <c r="AB133" i="8" s="1"/>
  <c r="AE147" i="8"/>
  <c r="AF147" i="8" s="1"/>
  <c r="AA147" i="8"/>
  <c r="AB147" i="8" s="1"/>
  <c r="AG147" i="8"/>
  <c r="AH147" i="8" s="1"/>
  <c r="AC147" i="8"/>
  <c r="AD147" i="8" s="1"/>
  <c r="AQ163" i="8"/>
  <c r="AR163" i="8" s="1"/>
  <c r="AM163" i="8"/>
  <c r="AN163" i="8" s="1"/>
  <c r="AK163" i="8"/>
  <c r="AL163" i="8" s="1"/>
  <c r="AO163" i="8"/>
  <c r="AP163" i="8" s="1"/>
  <c r="AE181" i="8"/>
  <c r="AF181" i="8" s="1"/>
  <c r="AA181" i="8"/>
  <c r="AB181" i="8" s="1"/>
  <c r="AG181" i="8"/>
  <c r="AH181" i="8" s="1"/>
  <c r="AC181" i="8"/>
  <c r="AD181" i="8" s="1"/>
  <c r="AE193" i="8"/>
  <c r="AF193" i="8" s="1"/>
  <c r="AA193" i="8"/>
  <c r="AB193" i="8" s="1"/>
  <c r="AG193" i="8"/>
  <c r="AH193" i="8" s="1"/>
  <c r="AC193" i="8"/>
  <c r="AD193" i="8" s="1"/>
  <c r="AG211" i="8"/>
  <c r="AH211" i="8" s="1"/>
  <c r="AC211" i="8"/>
  <c r="AD211" i="8" s="1"/>
  <c r="AE211" i="8"/>
  <c r="AF211" i="8" s="1"/>
  <c r="AA211" i="8"/>
  <c r="AB211" i="8" s="1"/>
  <c r="AQ227" i="8"/>
  <c r="AR227" i="8" s="1"/>
  <c r="AM227" i="8"/>
  <c r="AN227" i="8" s="1"/>
  <c r="AO227" i="8"/>
  <c r="AP227" i="8" s="1"/>
  <c r="AK227" i="8"/>
  <c r="AL227" i="8" s="1"/>
  <c r="AE245" i="8"/>
  <c r="AF245" i="8" s="1"/>
  <c r="AA245" i="8"/>
  <c r="AB245" i="8" s="1"/>
  <c r="AG245" i="8"/>
  <c r="AH245" i="8" s="1"/>
  <c r="AC245" i="8"/>
  <c r="AD245" i="8" s="1"/>
  <c r="AG38" i="8"/>
  <c r="AH38" i="8" s="1"/>
  <c r="AC38" i="8"/>
  <c r="AD38" i="8" s="1"/>
  <c r="AE38" i="8"/>
  <c r="AF38" i="8" s="1"/>
  <c r="AA38" i="8"/>
  <c r="AB38" i="8" s="1"/>
  <c r="AG271" i="8"/>
  <c r="AH271" i="8" s="1"/>
  <c r="AC271" i="8"/>
  <c r="AD271" i="8" s="1"/>
  <c r="AE271" i="8"/>
  <c r="AF271" i="8" s="1"/>
  <c r="AA271" i="8"/>
  <c r="AB271" i="8" s="1"/>
  <c r="AE452" i="8"/>
  <c r="AF452" i="8" s="1"/>
  <c r="AA452" i="8"/>
  <c r="AB452" i="8" s="1"/>
  <c r="AG452" i="8"/>
  <c r="AH452" i="8" s="1"/>
  <c r="AC452" i="8"/>
  <c r="AD452" i="8" s="1"/>
  <c r="W13" i="8"/>
  <c r="X13" i="8" s="1"/>
  <c r="S13" i="8"/>
  <c r="T13" i="8" s="1"/>
  <c r="U13" i="8"/>
  <c r="V13" i="8" s="1"/>
  <c r="W21" i="8"/>
  <c r="X21" i="8" s="1"/>
  <c r="S21" i="8"/>
  <c r="T21" i="8" s="1"/>
  <c r="U21" i="8"/>
  <c r="V21" i="8" s="1"/>
  <c r="U49" i="8"/>
  <c r="V49" i="8" s="1"/>
  <c r="W49" i="8"/>
  <c r="X49" i="8" s="1"/>
  <c r="S49" i="8"/>
  <c r="T49" i="8" s="1"/>
  <c r="U270" i="8"/>
  <c r="V270" i="8" s="1"/>
  <c r="W270" i="8"/>
  <c r="X270" i="8" s="1"/>
  <c r="S270" i="8"/>
  <c r="T270" i="8" s="1"/>
  <c r="U286" i="8"/>
  <c r="V286" i="8" s="1"/>
  <c r="W286" i="8"/>
  <c r="X286" i="8" s="1"/>
  <c r="S286" i="8"/>
  <c r="T286" i="8" s="1"/>
  <c r="U322" i="8"/>
  <c r="V322" i="8" s="1"/>
  <c r="W322" i="8"/>
  <c r="X322" i="8" s="1"/>
  <c r="S322" i="8"/>
  <c r="T322" i="8" s="1"/>
  <c r="U338" i="8"/>
  <c r="V338" i="8" s="1"/>
  <c r="W338" i="8"/>
  <c r="X338" i="8" s="1"/>
  <c r="S338" i="8"/>
  <c r="T338" i="8" s="1"/>
  <c r="U346" i="8"/>
  <c r="V346" i="8" s="1"/>
  <c r="W346" i="8"/>
  <c r="X346" i="8" s="1"/>
  <c r="S346" i="8"/>
  <c r="T346" i="8" s="1"/>
  <c r="U362" i="8"/>
  <c r="V362" i="8" s="1"/>
  <c r="W362" i="8"/>
  <c r="X362" i="8" s="1"/>
  <c r="S362" i="8"/>
  <c r="T362" i="8" s="1"/>
  <c r="U370" i="8"/>
  <c r="V370" i="8" s="1"/>
  <c r="W370" i="8"/>
  <c r="X370" i="8" s="1"/>
  <c r="S370" i="8"/>
  <c r="T370" i="8" s="1"/>
  <c r="U386" i="8"/>
  <c r="V386" i="8" s="1"/>
  <c r="W386" i="8"/>
  <c r="X386" i="8" s="1"/>
  <c r="S386" i="8"/>
  <c r="T386" i="8" s="1"/>
  <c r="U394" i="8"/>
  <c r="V394" i="8" s="1"/>
  <c r="W394" i="8"/>
  <c r="X394" i="8" s="1"/>
  <c r="S394" i="8"/>
  <c r="T394" i="8" s="1"/>
  <c r="U406" i="8"/>
  <c r="V406" i="8" s="1"/>
  <c r="W406" i="8"/>
  <c r="X406" i="8" s="1"/>
  <c r="S406" i="8"/>
  <c r="T406" i="8" s="1"/>
  <c r="U418" i="8"/>
  <c r="V418" i="8" s="1"/>
  <c r="W418" i="8"/>
  <c r="X418" i="8" s="1"/>
  <c r="S418" i="8"/>
  <c r="T418" i="8" s="1"/>
  <c r="U426" i="8"/>
  <c r="V426" i="8" s="1"/>
  <c r="W426" i="8"/>
  <c r="X426" i="8" s="1"/>
  <c r="S426" i="8"/>
  <c r="T426" i="8" s="1"/>
  <c r="U434" i="8"/>
  <c r="V434" i="8" s="1"/>
  <c r="W434" i="8"/>
  <c r="X434" i="8" s="1"/>
  <c r="S434" i="8"/>
  <c r="T434" i="8" s="1"/>
  <c r="W449" i="8"/>
  <c r="X449" i="8" s="1"/>
  <c r="U449" i="8"/>
  <c r="V449" i="8" s="1"/>
  <c r="S449" i="8"/>
  <c r="T449" i="8" s="1"/>
  <c r="W67" i="8"/>
  <c r="X67" i="8" s="1"/>
  <c r="S67" i="8"/>
  <c r="T67" i="8" s="1"/>
  <c r="U67" i="8"/>
  <c r="V67" i="8" s="1"/>
  <c r="U115" i="8"/>
  <c r="V115" i="8" s="1"/>
  <c r="W115" i="8"/>
  <c r="X115" i="8" s="1"/>
  <c r="S115" i="8"/>
  <c r="T115" i="8" s="1"/>
  <c r="W48" i="8"/>
  <c r="X48" i="8" s="1"/>
  <c r="S48" i="8"/>
  <c r="T48" i="8" s="1"/>
  <c r="U48" i="8"/>
  <c r="V48" i="8" s="1"/>
  <c r="AX48" i="8" s="1"/>
  <c r="W14" i="8"/>
  <c r="X14" i="8" s="1"/>
  <c r="S14" i="8"/>
  <c r="T14" i="8" s="1"/>
  <c r="U14" i="8"/>
  <c r="V14" i="8" s="1"/>
  <c r="W18" i="8"/>
  <c r="X18" i="8" s="1"/>
  <c r="S18" i="8"/>
  <c r="T18" i="8" s="1"/>
  <c r="U18" i="8"/>
  <c r="V18" i="8" s="1"/>
  <c r="W35" i="8"/>
  <c r="X35" i="8" s="1"/>
  <c r="S35" i="8"/>
  <c r="T35" i="8" s="1"/>
  <c r="U35" i="8"/>
  <c r="V35" i="8" s="1"/>
  <c r="W51" i="8"/>
  <c r="X51" i="8" s="1"/>
  <c r="S51" i="8"/>
  <c r="T51" i="8" s="1"/>
  <c r="U51" i="8"/>
  <c r="V51" i="8" s="1"/>
  <c r="U256" i="8"/>
  <c r="V256" i="8" s="1"/>
  <c r="S256" i="8"/>
  <c r="T256" i="8" s="1"/>
  <c r="W256" i="8"/>
  <c r="X256" i="8" s="1"/>
  <c r="W280" i="8"/>
  <c r="X280" i="8" s="1"/>
  <c r="S280" i="8"/>
  <c r="T280" i="8" s="1"/>
  <c r="U280" i="8"/>
  <c r="V280" i="8" s="1"/>
  <c r="W288" i="8"/>
  <c r="X288" i="8" s="1"/>
  <c r="S288" i="8"/>
  <c r="T288" i="8" s="1"/>
  <c r="U288" i="8"/>
  <c r="V288" i="8" s="1"/>
  <c r="U323" i="8"/>
  <c r="V323" i="8" s="1"/>
  <c r="W323" i="8"/>
  <c r="X323" i="8" s="1"/>
  <c r="S323" i="8"/>
  <c r="T323" i="8" s="1"/>
  <c r="U327" i="8"/>
  <c r="V327" i="8" s="1"/>
  <c r="W327" i="8"/>
  <c r="X327" i="8" s="1"/>
  <c r="S327" i="8"/>
  <c r="T327" i="8" s="1"/>
  <c r="U335" i="8"/>
  <c r="V335" i="8" s="1"/>
  <c r="W335" i="8"/>
  <c r="X335" i="8" s="1"/>
  <c r="S335" i="8"/>
  <c r="T335" i="8" s="1"/>
  <c r="U343" i="8"/>
  <c r="V343" i="8" s="1"/>
  <c r="W343" i="8"/>
  <c r="X343" i="8" s="1"/>
  <c r="S343" i="8"/>
  <c r="T343" i="8" s="1"/>
  <c r="W351" i="8"/>
  <c r="X351" i="8" s="1"/>
  <c r="S351" i="8"/>
  <c r="T351" i="8" s="1"/>
  <c r="U351" i="8"/>
  <c r="V351" i="8" s="1"/>
  <c r="W359" i="8"/>
  <c r="X359" i="8" s="1"/>
  <c r="S359" i="8"/>
  <c r="T359" i="8" s="1"/>
  <c r="U359" i="8"/>
  <c r="V359" i="8" s="1"/>
  <c r="U391" i="8"/>
  <c r="V391" i="8" s="1"/>
  <c r="W391" i="8"/>
  <c r="X391" i="8" s="1"/>
  <c r="S391" i="8"/>
  <c r="T391" i="8" s="1"/>
  <c r="U4" i="8"/>
  <c r="V4" i="8" s="1"/>
  <c r="W4" i="8"/>
  <c r="X4" i="8" s="1"/>
  <c r="S4" i="8"/>
  <c r="T4" i="8" s="1"/>
  <c r="U8" i="8"/>
  <c r="V8" i="8" s="1"/>
  <c r="W8" i="8"/>
  <c r="X8" i="8" s="1"/>
  <c r="S8" i="8"/>
  <c r="T8" i="8" s="1"/>
  <c r="U12" i="8"/>
  <c r="V12" i="8" s="1"/>
  <c r="W12" i="8"/>
  <c r="X12" i="8" s="1"/>
  <c r="S12" i="8"/>
  <c r="T12" i="8" s="1"/>
  <c r="U16" i="8"/>
  <c r="V16" i="8" s="1"/>
  <c r="W16" i="8"/>
  <c r="X16" i="8" s="1"/>
  <c r="S16" i="8"/>
  <c r="T16" i="8" s="1"/>
  <c r="U20" i="8"/>
  <c r="V20" i="8" s="1"/>
  <c r="W20" i="8"/>
  <c r="X20" i="8" s="1"/>
  <c r="S20" i="8"/>
  <c r="T20" i="8" s="1"/>
  <c r="U24" i="8"/>
  <c r="V24" i="8" s="1"/>
  <c r="W24" i="8"/>
  <c r="X24" i="8" s="1"/>
  <c r="S24" i="8"/>
  <c r="T24" i="8" s="1"/>
  <c r="W39" i="8"/>
  <c r="X39" i="8" s="1"/>
  <c r="S39" i="8"/>
  <c r="T39" i="8" s="1"/>
  <c r="U39" i="8"/>
  <c r="V39" i="8" s="1"/>
  <c r="W47" i="8"/>
  <c r="X47" i="8" s="1"/>
  <c r="S47" i="8"/>
  <c r="T47" i="8" s="1"/>
  <c r="U47" i="8"/>
  <c r="V47" i="8" s="1"/>
  <c r="W55" i="8"/>
  <c r="X55" i="8" s="1"/>
  <c r="S55" i="8"/>
  <c r="T55" i="8" s="1"/>
  <c r="U55" i="8"/>
  <c r="V55" i="8" s="1"/>
  <c r="W63" i="8"/>
  <c r="X63" i="8" s="1"/>
  <c r="S63" i="8"/>
  <c r="T63" i="8" s="1"/>
  <c r="U63" i="8"/>
  <c r="V63" i="8" s="1"/>
  <c r="W260" i="8"/>
  <c r="X260" i="8" s="1"/>
  <c r="U260" i="8"/>
  <c r="V260" i="8" s="1"/>
  <c r="S260" i="8"/>
  <c r="T260" i="8" s="1"/>
  <c r="W268" i="8"/>
  <c r="X268" i="8" s="1"/>
  <c r="S268" i="8"/>
  <c r="T268" i="8" s="1"/>
  <c r="U268" i="8"/>
  <c r="V268" i="8" s="1"/>
  <c r="W276" i="8"/>
  <c r="X276" i="8" s="1"/>
  <c r="S276" i="8"/>
  <c r="T276" i="8" s="1"/>
  <c r="U276" i="8"/>
  <c r="V276" i="8" s="1"/>
  <c r="W284" i="8"/>
  <c r="X284" i="8" s="1"/>
  <c r="S284" i="8"/>
  <c r="T284" i="8" s="1"/>
  <c r="U284" i="8"/>
  <c r="V284" i="8" s="1"/>
  <c r="W292" i="8"/>
  <c r="X292" i="8" s="1"/>
  <c r="S292" i="8"/>
  <c r="U292" i="8"/>
  <c r="V292" i="8" s="1"/>
  <c r="W321" i="8"/>
  <c r="X321" i="8" s="1"/>
  <c r="S321" i="8"/>
  <c r="T321" i="8" s="1"/>
  <c r="U321" i="8"/>
  <c r="V321" i="8" s="1"/>
  <c r="W325" i="8"/>
  <c r="X325" i="8" s="1"/>
  <c r="S325" i="8"/>
  <c r="T325" i="8" s="1"/>
  <c r="U325" i="8"/>
  <c r="V325" i="8" s="1"/>
  <c r="W329" i="8"/>
  <c r="X329" i="8" s="1"/>
  <c r="S329" i="8"/>
  <c r="T329" i="8" s="1"/>
  <c r="U329" i="8"/>
  <c r="V329" i="8" s="1"/>
  <c r="W333" i="8"/>
  <c r="X333" i="8" s="1"/>
  <c r="S333" i="8"/>
  <c r="T333" i="8" s="1"/>
  <c r="U333" i="8"/>
  <c r="V333" i="8" s="1"/>
  <c r="W337" i="8"/>
  <c r="X337" i="8" s="1"/>
  <c r="S337" i="8"/>
  <c r="T337" i="8" s="1"/>
  <c r="U337" i="8"/>
  <c r="V337" i="8" s="1"/>
  <c r="W341" i="8"/>
  <c r="X341" i="8" s="1"/>
  <c r="S341" i="8"/>
  <c r="T341" i="8" s="1"/>
  <c r="U341" i="8"/>
  <c r="V341" i="8" s="1"/>
  <c r="W345" i="8"/>
  <c r="X345" i="8" s="1"/>
  <c r="S345" i="8"/>
  <c r="T345" i="8" s="1"/>
  <c r="U345" i="8"/>
  <c r="V345" i="8" s="1"/>
  <c r="W349" i="8"/>
  <c r="X349" i="8" s="1"/>
  <c r="S349" i="8"/>
  <c r="T349" i="8" s="1"/>
  <c r="U349" i="8"/>
  <c r="V349" i="8" s="1"/>
  <c r="U353" i="8"/>
  <c r="V353" i="8" s="1"/>
  <c r="W353" i="8"/>
  <c r="X353" i="8" s="1"/>
  <c r="S353" i="8"/>
  <c r="T353" i="8" s="1"/>
  <c r="U357" i="8"/>
  <c r="V357" i="8" s="1"/>
  <c r="W357" i="8"/>
  <c r="X357" i="8" s="1"/>
  <c r="S357" i="8"/>
  <c r="T357" i="8" s="1"/>
  <c r="U361" i="8"/>
  <c r="V361" i="8" s="1"/>
  <c r="W361" i="8"/>
  <c r="X361" i="8" s="1"/>
  <c r="S361" i="8"/>
  <c r="T361" i="8" s="1"/>
  <c r="U365" i="8"/>
  <c r="V365" i="8" s="1"/>
  <c r="W365" i="8"/>
  <c r="X365" i="8" s="1"/>
  <c r="S365" i="8"/>
  <c r="T365" i="8" s="1"/>
  <c r="U369" i="8"/>
  <c r="V369" i="8" s="1"/>
  <c r="W369" i="8"/>
  <c r="X369" i="8" s="1"/>
  <c r="S369" i="8"/>
  <c r="T369" i="8" s="1"/>
  <c r="W373" i="8"/>
  <c r="X373" i="8" s="1"/>
  <c r="S373" i="8"/>
  <c r="T373" i="8" s="1"/>
  <c r="U373" i="8"/>
  <c r="V373" i="8" s="1"/>
  <c r="W377" i="8"/>
  <c r="X377" i="8" s="1"/>
  <c r="S377" i="8"/>
  <c r="T377" i="8" s="1"/>
  <c r="U377" i="8"/>
  <c r="V377" i="8" s="1"/>
  <c r="W381" i="8"/>
  <c r="X381" i="8" s="1"/>
  <c r="S381" i="8"/>
  <c r="T381" i="8" s="1"/>
  <c r="U381" i="8"/>
  <c r="V381" i="8" s="1"/>
  <c r="W385" i="8"/>
  <c r="X385" i="8" s="1"/>
  <c r="S385" i="8"/>
  <c r="T385" i="8" s="1"/>
  <c r="U385" i="8"/>
  <c r="V385" i="8" s="1"/>
  <c r="W389" i="8"/>
  <c r="X389" i="8" s="1"/>
  <c r="S389" i="8"/>
  <c r="T389" i="8" s="1"/>
  <c r="U389" i="8"/>
  <c r="V389" i="8" s="1"/>
  <c r="W393" i="8"/>
  <c r="X393" i="8" s="1"/>
  <c r="S393" i="8"/>
  <c r="T393" i="8" s="1"/>
  <c r="U393" i="8"/>
  <c r="V393" i="8" s="1"/>
  <c r="W397" i="8"/>
  <c r="X397" i="8" s="1"/>
  <c r="S397" i="8"/>
  <c r="T397" i="8" s="1"/>
  <c r="U397" i="8"/>
  <c r="V397" i="8" s="1"/>
  <c r="W401" i="8"/>
  <c r="X401" i="8" s="1"/>
  <c r="S401" i="8"/>
  <c r="T401" i="8" s="1"/>
  <c r="U401" i="8"/>
  <c r="V401" i="8" s="1"/>
  <c r="W405" i="8"/>
  <c r="X405" i="8" s="1"/>
  <c r="S405" i="8"/>
  <c r="T405" i="8" s="1"/>
  <c r="U405" i="8"/>
  <c r="V405" i="8" s="1"/>
  <c r="W409" i="8"/>
  <c r="X409" i="8" s="1"/>
  <c r="S409" i="8"/>
  <c r="T409" i="8" s="1"/>
  <c r="U409" i="8"/>
  <c r="V409" i="8" s="1"/>
  <c r="W413" i="8"/>
  <c r="X413" i="8" s="1"/>
  <c r="S413" i="8"/>
  <c r="T413" i="8" s="1"/>
  <c r="U413" i="8"/>
  <c r="V413" i="8" s="1"/>
  <c r="W417" i="8"/>
  <c r="X417" i="8" s="1"/>
  <c r="S417" i="8"/>
  <c r="T417" i="8" s="1"/>
  <c r="U417" i="8"/>
  <c r="V417" i="8" s="1"/>
  <c r="W421" i="8"/>
  <c r="X421" i="8" s="1"/>
  <c r="S421" i="8"/>
  <c r="T421" i="8" s="1"/>
  <c r="U421" i="8"/>
  <c r="V421" i="8" s="1"/>
  <c r="U425" i="8"/>
  <c r="V425" i="8" s="1"/>
  <c r="W425" i="8"/>
  <c r="X425" i="8" s="1"/>
  <c r="S425" i="8"/>
  <c r="T425" i="8" s="1"/>
  <c r="U429" i="8"/>
  <c r="V429" i="8" s="1"/>
  <c r="W429" i="8"/>
  <c r="X429" i="8" s="1"/>
  <c r="S429" i="8"/>
  <c r="T429" i="8" s="1"/>
  <c r="U433" i="8"/>
  <c r="V433" i="8" s="1"/>
  <c r="W433" i="8"/>
  <c r="X433" i="8" s="1"/>
  <c r="S433" i="8"/>
  <c r="T433" i="8" s="1"/>
  <c r="U437" i="8"/>
  <c r="V437" i="8" s="1"/>
  <c r="S437" i="8"/>
  <c r="T437" i="8" s="1"/>
  <c r="W437" i="8"/>
  <c r="X437" i="8" s="1"/>
  <c r="U441" i="8"/>
  <c r="V441" i="8" s="1"/>
  <c r="W441" i="8"/>
  <c r="X441" i="8" s="1"/>
  <c r="S441" i="8"/>
  <c r="T441" i="8" s="1"/>
  <c r="U445" i="8"/>
  <c r="V445" i="8" s="1"/>
  <c r="W445" i="8"/>
  <c r="X445" i="8" s="1"/>
  <c r="S445" i="8"/>
  <c r="T445" i="8" s="1"/>
  <c r="W26" i="8"/>
  <c r="X26" i="8" s="1"/>
  <c r="S26" i="8"/>
  <c r="T26" i="8" s="1"/>
  <c r="U26" i="8"/>
  <c r="V26" i="8" s="1"/>
  <c r="W79" i="8"/>
  <c r="X79" i="8" s="1"/>
  <c r="S79" i="8"/>
  <c r="T79" i="8" s="1"/>
  <c r="U79" i="8"/>
  <c r="V79" i="8" s="1"/>
  <c r="W95" i="8"/>
  <c r="X95" i="8" s="1"/>
  <c r="S95" i="8"/>
  <c r="T95" i="8" s="1"/>
  <c r="U95" i="8"/>
  <c r="V95" i="8" s="1"/>
  <c r="W111" i="8"/>
  <c r="X111" i="8" s="1"/>
  <c r="S111" i="8"/>
  <c r="T111" i="8" s="1"/>
  <c r="U111" i="8"/>
  <c r="V111" i="8" s="1"/>
  <c r="U127" i="8"/>
  <c r="V127" i="8" s="1"/>
  <c r="W127" i="8"/>
  <c r="X127" i="8" s="1"/>
  <c r="S127" i="8"/>
  <c r="T127" i="8" s="1"/>
  <c r="W275" i="8"/>
  <c r="X275" i="8" s="1"/>
  <c r="S275" i="8"/>
  <c r="T275" i="8" s="1"/>
  <c r="U275" i="8"/>
  <c r="V275" i="8" s="1"/>
  <c r="U297" i="8"/>
  <c r="V297" i="8" s="1"/>
  <c r="W297" i="8"/>
  <c r="X297" i="8" s="1"/>
  <c r="S297" i="8"/>
  <c r="T297" i="8" s="1"/>
  <c r="U293" i="8"/>
  <c r="V293" i="8" s="1"/>
  <c r="W293" i="8"/>
  <c r="X293" i="8" s="1"/>
  <c r="S293" i="8"/>
  <c r="U312" i="8"/>
  <c r="V312" i="8" s="1"/>
  <c r="S312" i="8"/>
  <c r="T312" i="8" s="1"/>
  <c r="W312" i="8"/>
  <c r="X312" i="8" s="1"/>
  <c r="W320" i="8"/>
  <c r="X320" i="8" s="1"/>
  <c r="S320" i="8"/>
  <c r="T320" i="8" s="1"/>
  <c r="U320" i="8"/>
  <c r="V320" i="8" s="1"/>
  <c r="U315" i="8"/>
  <c r="V315" i="8" s="1"/>
  <c r="S315" i="8"/>
  <c r="T315" i="8" s="1"/>
  <c r="W315" i="8"/>
  <c r="X315" i="8" s="1"/>
  <c r="W458" i="8"/>
  <c r="X458" i="8" s="1"/>
  <c r="S458" i="8"/>
  <c r="T458" i="8" s="1"/>
  <c r="U458" i="8"/>
  <c r="V458" i="8" s="1"/>
  <c r="U32" i="8"/>
  <c r="V32" i="8" s="1"/>
  <c r="W32" i="8"/>
  <c r="X32" i="8" s="1"/>
  <c r="S32" i="8"/>
  <c r="T32" i="8" s="1"/>
  <c r="U40" i="8"/>
  <c r="V40" i="8" s="1"/>
  <c r="W40" i="8"/>
  <c r="X40" i="8" s="1"/>
  <c r="S40" i="8"/>
  <c r="T40" i="8" s="1"/>
  <c r="U46" i="8"/>
  <c r="V46" i="8" s="1"/>
  <c r="W46" i="8"/>
  <c r="X46" i="8" s="1"/>
  <c r="S46" i="8"/>
  <c r="T46" i="8" s="1"/>
  <c r="W25" i="8"/>
  <c r="X25" i="8" s="1"/>
  <c r="S25" i="8"/>
  <c r="T25" i="8" s="1"/>
  <c r="U25" i="8"/>
  <c r="V25" i="8" s="1"/>
  <c r="U54" i="8"/>
  <c r="V54" i="8" s="1"/>
  <c r="W54" i="8"/>
  <c r="X54" i="8" s="1"/>
  <c r="S54" i="8"/>
  <c r="T54" i="8" s="1"/>
  <c r="U62" i="8"/>
  <c r="V62" i="8" s="1"/>
  <c r="W62" i="8"/>
  <c r="X62" i="8" s="1"/>
  <c r="S62" i="8"/>
  <c r="T62" i="8" s="1"/>
  <c r="W68" i="8"/>
  <c r="X68" i="8" s="1"/>
  <c r="S68" i="8"/>
  <c r="T68" i="8" s="1"/>
  <c r="U68" i="8"/>
  <c r="V68" i="8" s="1"/>
  <c r="W76" i="8"/>
  <c r="X76" i="8" s="1"/>
  <c r="S76" i="8"/>
  <c r="T76" i="8" s="1"/>
  <c r="U76" i="8"/>
  <c r="V76" i="8" s="1"/>
  <c r="W84" i="8"/>
  <c r="X84" i="8" s="1"/>
  <c r="S84" i="8"/>
  <c r="T84" i="8" s="1"/>
  <c r="U84" i="8"/>
  <c r="V84" i="8" s="1"/>
  <c r="U92" i="8"/>
  <c r="V92" i="8" s="1"/>
  <c r="S92" i="8"/>
  <c r="T92" i="8" s="1"/>
  <c r="W92" i="8"/>
  <c r="X92" i="8" s="1"/>
  <c r="U100" i="8"/>
  <c r="V100" i="8" s="1"/>
  <c r="S100" i="8"/>
  <c r="T100" i="8" s="1"/>
  <c r="W100" i="8"/>
  <c r="X100" i="8" s="1"/>
  <c r="U108" i="8"/>
  <c r="V108" i="8" s="1"/>
  <c r="S108" i="8"/>
  <c r="T108" i="8" s="1"/>
  <c r="W108" i="8"/>
  <c r="X108" i="8" s="1"/>
  <c r="U116" i="8"/>
  <c r="V116" i="8" s="1"/>
  <c r="W116" i="8"/>
  <c r="X116" i="8" s="1"/>
  <c r="S116" i="8"/>
  <c r="T116" i="8" s="1"/>
  <c r="U124" i="8"/>
  <c r="V124" i="8" s="1"/>
  <c r="W124" i="8"/>
  <c r="X124" i="8" s="1"/>
  <c r="S124" i="8"/>
  <c r="T124" i="8" s="1"/>
  <c r="U131" i="8"/>
  <c r="V131" i="8" s="1"/>
  <c r="W131" i="8"/>
  <c r="X131" i="8" s="1"/>
  <c r="S131" i="8"/>
  <c r="U135" i="8"/>
  <c r="V135" i="8" s="1"/>
  <c r="W135" i="8"/>
  <c r="X135" i="8" s="1"/>
  <c r="S135" i="8"/>
  <c r="T135" i="8" s="1"/>
  <c r="U139" i="8"/>
  <c r="V139" i="8" s="1"/>
  <c r="W139" i="8"/>
  <c r="X139" i="8" s="1"/>
  <c r="S139" i="8"/>
  <c r="T139" i="8" s="1"/>
  <c r="U143" i="8"/>
  <c r="V143" i="8" s="1"/>
  <c r="W143" i="8"/>
  <c r="X143" i="8" s="1"/>
  <c r="S143" i="8"/>
  <c r="T143" i="8" s="1"/>
  <c r="U147" i="8"/>
  <c r="V147" i="8" s="1"/>
  <c r="W147" i="8"/>
  <c r="X147" i="8" s="1"/>
  <c r="S147" i="8"/>
  <c r="T147" i="8" s="1"/>
  <c r="U151" i="8"/>
  <c r="V151" i="8" s="1"/>
  <c r="W151" i="8"/>
  <c r="X151" i="8" s="1"/>
  <c r="S151" i="8"/>
  <c r="T151" i="8" s="1"/>
  <c r="U155" i="8"/>
  <c r="V155" i="8" s="1"/>
  <c r="W155" i="8"/>
  <c r="X155" i="8" s="1"/>
  <c r="S155" i="8"/>
  <c r="T155" i="8" s="1"/>
  <c r="U159" i="8"/>
  <c r="V159" i="8" s="1"/>
  <c r="W159" i="8"/>
  <c r="X159" i="8" s="1"/>
  <c r="S159" i="8"/>
  <c r="T159" i="8" s="1"/>
  <c r="U163" i="8"/>
  <c r="V163" i="8" s="1"/>
  <c r="S163" i="8"/>
  <c r="T163" i="8" s="1"/>
  <c r="W163" i="8"/>
  <c r="X163" i="8" s="1"/>
  <c r="U167" i="8"/>
  <c r="V167" i="8" s="1"/>
  <c r="W167" i="8"/>
  <c r="X167" i="8" s="1"/>
  <c r="S167" i="8"/>
  <c r="T167" i="8" s="1"/>
  <c r="U171" i="8"/>
  <c r="V171" i="8" s="1"/>
  <c r="S171" i="8"/>
  <c r="T171" i="8" s="1"/>
  <c r="W171" i="8"/>
  <c r="X171" i="8" s="1"/>
  <c r="U175" i="8"/>
  <c r="V175" i="8" s="1"/>
  <c r="W175" i="8"/>
  <c r="X175" i="8" s="1"/>
  <c r="S175" i="8"/>
  <c r="T175" i="8" s="1"/>
  <c r="W179" i="8"/>
  <c r="X179" i="8" s="1"/>
  <c r="S179" i="8"/>
  <c r="T179" i="8" s="1"/>
  <c r="U179" i="8"/>
  <c r="V179" i="8" s="1"/>
  <c r="W183" i="8"/>
  <c r="X183" i="8" s="1"/>
  <c r="S183" i="8"/>
  <c r="T183" i="8" s="1"/>
  <c r="U183" i="8"/>
  <c r="V183" i="8" s="1"/>
  <c r="W187" i="8"/>
  <c r="X187" i="8" s="1"/>
  <c r="S187" i="8"/>
  <c r="T187" i="8" s="1"/>
  <c r="U187" i="8"/>
  <c r="V187" i="8" s="1"/>
  <c r="W191" i="8"/>
  <c r="X191" i="8" s="1"/>
  <c r="S191" i="8"/>
  <c r="T191" i="8" s="1"/>
  <c r="U191" i="8"/>
  <c r="V191" i="8" s="1"/>
  <c r="W195" i="8"/>
  <c r="X195" i="8" s="1"/>
  <c r="S195" i="8"/>
  <c r="T195" i="8" s="1"/>
  <c r="U195" i="8"/>
  <c r="V195" i="8" s="1"/>
  <c r="W199" i="8"/>
  <c r="X199" i="8" s="1"/>
  <c r="S199" i="8"/>
  <c r="T199" i="8" s="1"/>
  <c r="U199" i="8"/>
  <c r="V199" i="8" s="1"/>
  <c r="W203" i="8"/>
  <c r="X203" i="8" s="1"/>
  <c r="S203" i="8"/>
  <c r="T203" i="8" s="1"/>
  <c r="U203" i="8"/>
  <c r="V203" i="8" s="1"/>
  <c r="S207" i="8"/>
  <c r="T207" i="8" s="1"/>
  <c r="W207" i="8"/>
  <c r="X207" i="8" s="1"/>
  <c r="U207" i="8"/>
  <c r="V207" i="8" s="1"/>
  <c r="W211" i="8"/>
  <c r="X211" i="8" s="1"/>
  <c r="U211" i="8"/>
  <c r="V211" i="8" s="1"/>
  <c r="S211" i="8"/>
  <c r="T211" i="8" s="1"/>
  <c r="W215" i="8"/>
  <c r="X215" i="8" s="1"/>
  <c r="S215" i="8"/>
  <c r="T215" i="8" s="1"/>
  <c r="U215" i="8"/>
  <c r="V215" i="8" s="1"/>
  <c r="W219" i="8"/>
  <c r="X219" i="8" s="1"/>
  <c r="S219" i="8"/>
  <c r="T219" i="8" s="1"/>
  <c r="U219" i="8"/>
  <c r="V219" i="8" s="1"/>
  <c r="U223" i="8"/>
  <c r="V223" i="8" s="1"/>
  <c r="W223" i="8"/>
  <c r="X223" i="8" s="1"/>
  <c r="S223" i="8"/>
  <c r="T223" i="8" s="1"/>
  <c r="U227" i="8"/>
  <c r="V227" i="8" s="1"/>
  <c r="W227" i="8"/>
  <c r="X227" i="8" s="1"/>
  <c r="S227" i="8"/>
  <c r="T227" i="8" s="1"/>
  <c r="U231" i="8"/>
  <c r="V231" i="8" s="1"/>
  <c r="W231" i="8"/>
  <c r="X231" i="8" s="1"/>
  <c r="S231" i="8"/>
  <c r="T231" i="8" s="1"/>
  <c r="U235" i="8"/>
  <c r="V235" i="8" s="1"/>
  <c r="W235" i="8"/>
  <c r="X235" i="8" s="1"/>
  <c r="S235" i="8"/>
  <c r="T235" i="8" s="1"/>
  <c r="U239" i="8"/>
  <c r="V239" i="8" s="1"/>
  <c r="W239" i="8"/>
  <c r="X239" i="8" s="1"/>
  <c r="S239" i="8"/>
  <c r="T239" i="8" s="1"/>
  <c r="U243" i="8"/>
  <c r="V243" i="8" s="1"/>
  <c r="W243" i="8"/>
  <c r="X243" i="8" s="1"/>
  <c r="S243" i="8"/>
  <c r="T243" i="8" s="1"/>
  <c r="U247" i="8"/>
  <c r="V247" i="8" s="1"/>
  <c r="W247" i="8"/>
  <c r="X247" i="8" s="1"/>
  <c r="S247" i="8"/>
  <c r="T247" i="8" s="1"/>
  <c r="U251" i="8"/>
  <c r="V251" i="8" s="1"/>
  <c r="W251" i="8"/>
  <c r="X251" i="8" s="1"/>
  <c r="S251" i="8"/>
  <c r="T251" i="8" s="1"/>
  <c r="U65" i="8"/>
  <c r="V65" i="8" s="1"/>
  <c r="W65" i="8"/>
  <c r="X65" i="8" s="1"/>
  <c r="S65" i="8"/>
  <c r="T65" i="8" s="1"/>
  <c r="U81" i="8"/>
  <c r="V81" i="8" s="1"/>
  <c r="W81" i="8"/>
  <c r="X81" i="8" s="1"/>
  <c r="S81" i="8"/>
  <c r="T81" i="8" s="1"/>
  <c r="U97" i="8"/>
  <c r="V97" i="8" s="1"/>
  <c r="S97" i="8"/>
  <c r="T97" i="8" s="1"/>
  <c r="W97" i="8"/>
  <c r="X97" i="8" s="1"/>
  <c r="U113" i="8"/>
  <c r="V113" i="8" s="1"/>
  <c r="W113" i="8"/>
  <c r="X113" i="8" s="1"/>
  <c r="S113" i="8"/>
  <c r="T113" i="8" s="1"/>
  <c r="W129" i="8"/>
  <c r="X129" i="8" s="1"/>
  <c r="S129" i="8"/>
  <c r="T129" i="8" s="1"/>
  <c r="U129" i="8"/>
  <c r="V129" i="8" s="1"/>
  <c r="W459" i="8"/>
  <c r="X459" i="8" s="1"/>
  <c r="S459" i="8"/>
  <c r="T459" i="8" s="1"/>
  <c r="U459" i="8"/>
  <c r="V459" i="8" s="1"/>
  <c r="U281" i="8"/>
  <c r="V281" i="8" s="1"/>
  <c r="W281" i="8"/>
  <c r="X281" i="8" s="1"/>
  <c r="S281" i="8"/>
  <c r="T281" i="8" s="1"/>
  <c r="W299" i="8"/>
  <c r="X299" i="8" s="1"/>
  <c r="S299" i="8"/>
  <c r="T299" i="8" s="1"/>
  <c r="U299" i="8"/>
  <c r="V299" i="8" s="1"/>
  <c r="U261" i="8"/>
  <c r="V261" i="8" s="1"/>
  <c r="W261" i="8"/>
  <c r="X261" i="8" s="1"/>
  <c r="S261" i="8"/>
  <c r="T261" i="8" s="1"/>
  <c r="W301" i="8"/>
  <c r="X301" i="8" s="1"/>
  <c r="U301" i="8"/>
  <c r="V301" i="8" s="1"/>
  <c r="S301" i="8"/>
  <c r="T301" i="8" s="1"/>
  <c r="U452" i="8"/>
  <c r="V452" i="8" s="1"/>
  <c r="W452" i="8"/>
  <c r="X452" i="8" s="1"/>
  <c r="S452" i="8"/>
  <c r="T452" i="8" s="1"/>
  <c r="AG4" i="8"/>
  <c r="AH4" i="8" s="1"/>
  <c r="AC4" i="8"/>
  <c r="AD4" i="8" s="1"/>
  <c r="AE4" i="8"/>
  <c r="AF4" i="8" s="1"/>
  <c r="AA4" i="8"/>
  <c r="AB4" i="8" s="1"/>
  <c r="AC8" i="8"/>
  <c r="AD8" i="8" s="1"/>
  <c r="AG8" i="8"/>
  <c r="AH8" i="8" s="1"/>
  <c r="AA8" i="8"/>
  <c r="AB8" i="8" s="1"/>
  <c r="AE8" i="8"/>
  <c r="AF8" i="8" s="1"/>
  <c r="AG12" i="8"/>
  <c r="AH12" i="8" s="1"/>
  <c r="AC12" i="8"/>
  <c r="AD12" i="8" s="1"/>
  <c r="AE12" i="8"/>
  <c r="AF12" i="8" s="1"/>
  <c r="AA12" i="8"/>
  <c r="AB12" i="8" s="1"/>
  <c r="AE16" i="8"/>
  <c r="AF16" i="8" s="1"/>
  <c r="AA16" i="8"/>
  <c r="AB16" i="8" s="1"/>
  <c r="AG16" i="8"/>
  <c r="AH16" i="8" s="1"/>
  <c r="AC16" i="8"/>
  <c r="AD16" i="8" s="1"/>
  <c r="AA20" i="8"/>
  <c r="AB20" i="8" s="1"/>
  <c r="AG20" i="8"/>
  <c r="AH20" i="8" s="1"/>
  <c r="AC20" i="8"/>
  <c r="AD20" i="8" s="1"/>
  <c r="AE20" i="8"/>
  <c r="AF20" i="8" s="1"/>
  <c r="AA24" i="8"/>
  <c r="AB24" i="8" s="1"/>
  <c r="AG24" i="8"/>
  <c r="AH24" i="8" s="1"/>
  <c r="AC24" i="8"/>
  <c r="AD24" i="8" s="1"/>
  <c r="AE24" i="8"/>
  <c r="AF24" i="8" s="1"/>
  <c r="AQ57" i="8"/>
  <c r="AR57" i="8" s="1"/>
  <c r="AM57" i="8"/>
  <c r="AN57" i="8" s="1"/>
  <c r="AO57" i="8"/>
  <c r="AP57" i="8" s="1"/>
  <c r="AK57" i="8"/>
  <c r="AL57" i="8" s="1"/>
  <c r="AQ260" i="8"/>
  <c r="AR260" i="8" s="1"/>
  <c r="AO260" i="8"/>
  <c r="AP260" i="8" s="1"/>
  <c r="AM260" i="8"/>
  <c r="AN260" i="8" s="1"/>
  <c r="AK260" i="8"/>
  <c r="AL260" i="8" s="1"/>
  <c r="AO268" i="8"/>
  <c r="AP268" i="8" s="1"/>
  <c r="AK268" i="8"/>
  <c r="AL268" i="8" s="1"/>
  <c r="AQ268" i="8"/>
  <c r="AR268" i="8" s="1"/>
  <c r="AM268" i="8"/>
  <c r="AN268" i="8" s="1"/>
  <c r="AO276" i="8"/>
  <c r="AP276" i="8" s="1"/>
  <c r="AK276" i="8"/>
  <c r="AL276" i="8" s="1"/>
  <c r="AQ276" i="8"/>
  <c r="AR276" i="8" s="1"/>
  <c r="AM276" i="8"/>
  <c r="AN276" i="8" s="1"/>
  <c r="AO284" i="8"/>
  <c r="AP284" i="8" s="1"/>
  <c r="AK284" i="8"/>
  <c r="AL284" i="8" s="1"/>
  <c r="AQ284" i="8"/>
  <c r="AR284" i="8" s="1"/>
  <c r="AM284" i="8"/>
  <c r="AN284" i="8" s="1"/>
  <c r="AO292" i="8"/>
  <c r="AP292" i="8" s="1"/>
  <c r="AK292" i="8"/>
  <c r="AL292" i="8" s="1"/>
  <c r="AQ292" i="8"/>
  <c r="AR292" i="8" s="1"/>
  <c r="AM292" i="8"/>
  <c r="AO321" i="8"/>
  <c r="AP321" i="8" s="1"/>
  <c r="AK321" i="8"/>
  <c r="AL321" i="8" s="1"/>
  <c r="AQ321" i="8"/>
  <c r="AR321" i="8" s="1"/>
  <c r="AM321" i="8"/>
  <c r="AN321" i="8" s="1"/>
  <c r="AO325" i="8"/>
  <c r="AP325" i="8" s="1"/>
  <c r="AK325" i="8"/>
  <c r="AL325" i="8" s="1"/>
  <c r="AQ325" i="8"/>
  <c r="AR325" i="8" s="1"/>
  <c r="AM325" i="8"/>
  <c r="AN325" i="8" s="1"/>
  <c r="AO329" i="8"/>
  <c r="AP329" i="8" s="1"/>
  <c r="AK329" i="8"/>
  <c r="AL329" i="8" s="1"/>
  <c r="AQ329" i="8"/>
  <c r="AR329" i="8" s="1"/>
  <c r="AM329" i="8"/>
  <c r="AN329" i="8" s="1"/>
  <c r="AO333" i="8"/>
  <c r="AP333" i="8" s="1"/>
  <c r="AK333" i="8"/>
  <c r="AL333" i="8" s="1"/>
  <c r="AQ333" i="8"/>
  <c r="AR333" i="8" s="1"/>
  <c r="AM333" i="8"/>
  <c r="AN333" i="8" s="1"/>
  <c r="AO337" i="8"/>
  <c r="AP337" i="8" s="1"/>
  <c r="AK337" i="8"/>
  <c r="AL337" i="8" s="1"/>
  <c r="AM337" i="8"/>
  <c r="AN337" i="8" s="1"/>
  <c r="AQ337" i="8"/>
  <c r="AR337" i="8" s="1"/>
  <c r="AO341" i="8"/>
  <c r="AP341" i="8" s="1"/>
  <c r="AK341" i="8"/>
  <c r="AL341" i="8" s="1"/>
  <c r="AQ341" i="8"/>
  <c r="AR341" i="8" s="1"/>
  <c r="AM341" i="8"/>
  <c r="AN341" i="8" s="1"/>
  <c r="AO345" i="8"/>
  <c r="AP345" i="8" s="1"/>
  <c r="AK345" i="8"/>
  <c r="AL345" i="8" s="1"/>
  <c r="AM345" i="8"/>
  <c r="AN345" i="8" s="1"/>
  <c r="AQ345" i="8"/>
  <c r="AR345" i="8" s="1"/>
  <c r="AO349" i="8"/>
  <c r="AP349" i="8" s="1"/>
  <c r="AK349" i="8"/>
  <c r="AL349" i="8" s="1"/>
  <c r="AQ349" i="8"/>
  <c r="AR349" i="8" s="1"/>
  <c r="AM349" i="8"/>
  <c r="AN349" i="8" s="1"/>
  <c r="AQ353" i="8"/>
  <c r="AR353" i="8" s="1"/>
  <c r="AM353" i="8"/>
  <c r="AN353" i="8" s="1"/>
  <c r="AO353" i="8"/>
  <c r="AP353" i="8" s="1"/>
  <c r="AK353" i="8"/>
  <c r="AL353" i="8" s="1"/>
  <c r="AQ357" i="8"/>
  <c r="AR357" i="8" s="1"/>
  <c r="AM357" i="8"/>
  <c r="AN357" i="8" s="1"/>
  <c r="AO357" i="8"/>
  <c r="AP357" i="8" s="1"/>
  <c r="AK357" i="8"/>
  <c r="AL357" i="8" s="1"/>
  <c r="AQ361" i="8"/>
  <c r="AR361" i="8" s="1"/>
  <c r="AM361" i="8"/>
  <c r="AN361" i="8" s="1"/>
  <c r="AO361" i="8"/>
  <c r="AP361" i="8" s="1"/>
  <c r="AK361" i="8"/>
  <c r="AL361" i="8" s="1"/>
  <c r="AQ365" i="8"/>
  <c r="AR365" i="8" s="1"/>
  <c r="AM365" i="8"/>
  <c r="AN365" i="8" s="1"/>
  <c r="AO365" i="8"/>
  <c r="AP365" i="8" s="1"/>
  <c r="AK365" i="8"/>
  <c r="AL365" i="8" s="1"/>
  <c r="AQ369" i="8"/>
  <c r="AR369" i="8" s="1"/>
  <c r="AM369" i="8"/>
  <c r="AN369" i="8" s="1"/>
  <c r="AO369" i="8"/>
  <c r="AP369" i="8" s="1"/>
  <c r="AK369" i="8"/>
  <c r="AL369" i="8" s="1"/>
  <c r="AO373" i="8"/>
  <c r="AP373" i="8" s="1"/>
  <c r="AK373" i="8"/>
  <c r="AL373" i="8" s="1"/>
  <c r="AM373" i="8"/>
  <c r="AN373" i="8" s="1"/>
  <c r="AQ373" i="8"/>
  <c r="AR373" i="8" s="1"/>
  <c r="AG377" i="8"/>
  <c r="AH377" i="8" s="1"/>
  <c r="AC377" i="8"/>
  <c r="AD377" i="8" s="1"/>
  <c r="AE377" i="8"/>
  <c r="AF377" i="8" s="1"/>
  <c r="AA377" i="8"/>
  <c r="AB377" i="8" s="1"/>
  <c r="AG381" i="8"/>
  <c r="AH381" i="8" s="1"/>
  <c r="AC381" i="8"/>
  <c r="AD381" i="8" s="1"/>
  <c r="AE381" i="8"/>
  <c r="AF381" i="8" s="1"/>
  <c r="AA381" i="8"/>
  <c r="AB381" i="8" s="1"/>
  <c r="AO385" i="8"/>
  <c r="AP385" i="8" s="1"/>
  <c r="AK385" i="8"/>
  <c r="AL385" i="8" s="1"/>
  <c r="AQ385" i="8"/>
  <c r="AR385" i="8" s="1"/>
  <c r="AM385" i="8"/>
  <c r="AN385" i="8" s="1"/>
  <c r="AO389" i="8"/>
  <c r="AP389" i="8" s="1"/>
  <c r="AK389" i="8"/>
  <c r="AL389" i="8" s="1"/>
  <c r="AQ389" i="8"/>
  <c r="AR389" i="8" s="1"/>
  <c r="AM389" i="8"/>
  <c r="AN389" i="8" s="1"/>
  <c r="AO393" i="8"/>
  <c r="AP393" i="8" s="1"/>
  <c r="AK393" i="8"/>
  <c r="AL393" i="8" s="1"/>
  <c r="AQ393" i="8"/>
  <c r="AR393" i="8" s="1"/>
  <c r="AM393" i="8"/>
  <c r="AN393" i="8" s="1"/>
  <c r="AO397" i="8"/>
  <c r="AP397" i="8" s="1"/>
  <c r="AK397" i="8"/>
  <c r="AL397" i="8" s="1"/>
  <c r="AQ397" i="8"/>
  <c r="AR397" i="8" s="1"/>
  <c r="AM397" i="8"/>
  <c r="AN397" i="8" s="1"/>
  <c r="AO401" i="8"/>
  <c r="AP401" i="8" s="1"/>
  <c r="AK401" i="8"/>
  <c r="AL401" i="8" s="1"/>
  <c r="AM401" i="8"/>
  <c r="AN401" i="8" s="1"/>
  <c r="AQ401" i="8"/>
  <c r="AR401" i="8" s="1"/>
  <c r="AO405" i="8"/>
  <c r="AP405" i="8" s="1"/>
  <c r="AK405" i="8"/>
  <c r="AL405" i="8" s="1"/>
  <c r="AQ405" i="8"/>
  <c r="AR405" i="8" s="1"/>
  <c r="AM405" i="8"/>
  <c r="AN405" i="8" s="1"/>
  <c r="AO409" i="8"/>
  <c r="AP409" i="8" s="1"/>
  <c r="AK409" i="8"/>
  <c r="AL409" i="8" s="1"/>
  <c r="AQ409" i="8"/>
  <c r="AR409" i="8" s="1"/>
  <c r="AM409" i="8"/>
  <c r="AN409" i="8" s="1"/>
  <c r="AO413" i="8"/>
  <c r="AP413" i="8" s="1"/>
  <c r="AK413" i="8"/>
  <c r="AL413" i="8" s="1"/>
  <c r="AQ413" i="8"/>
  <c r="AR413" i="8" s="1"/>
  <c r="AM413" i="8"/>
  <c r="AN413" i="8" s="1"/>
  <c r="AO417" i="8"/>
  <c r="AP417" i="8" s="1"/>
  <c r="AK417" i="8"/>
  <c r="AL417" i="8" s="1"/>
  <c r="AQ417" i="8"/>
  <c r="AR417" i="8" s="1"/>
  <c r="AM417" i="8"/>
  <c r="AN417" i="8" s="1"/>
  <c r="AO421" i="8"/>
  <c r="AP421" i="8" s="1"/>
  <c r="AK421" i="8"/>
  <c r="AL421" i="8" s="1"/>
  <c r="AQ421" i="8"/>
  <c r="AR421" i="8" s="1"/>
  <c r="AM421" i="8"/>
  <c r="AN421" i="8" s="1"/>
  <c r="AQ425" i="8"/>
  <c r="AR425" i="8" s="1"/>
  <c r="AM425" i="8"/>
  <c r="AN425" i="8" s="1"/>
  <c r="AO425" i="8"/>
  <c r="AP425" i="8" s="1"/>
  <c r="AK425" i="8"/>
  <c r="AL425" i="8" s="1"/>
  <c r="AQ429" i="8"/>
  <c r="AR429" i="8" s="1"/>
  <c r="AM429" i="8"/>
  <c r="AN429" i="8" s="1"/>
  <c r="AO429" i="8"/>
  <c r="AP429" i="8" s="1"/>
  <c r="AK429" i="8"/>
  <c r="AL429" i="8" s="1"/>
  <c r="AQ433" i="8"/>
  <c r="AR433" i="8" s="1"/>
  <c r="AM433" i="8"/>
  <c r="AN433" i="8" s="1"/>
  <c r="AO433" i="8"/>
  <c r="AP433" i="8" s="1"/>
  <c r="AK433" i="8"/>
  <c r="AL433" i="8" s="1"/>
  <c r="AE437" i="8"/>
  <c r="AF437" i="8" s="1"/>
  <c r="AA437" i="8"/>
  <c r="AB437" i="8" s="1"/>
  <c r="AG437" i="8"/>
  <c r="AH437" i="8" s="1"/>
  <c r="AC437" i="8"/>
  <c r="AD437" i="8" s="1"/>
  <c r="AG441" i="8"/>
  <c r="AH441" i="8" s="1"/>
  <c r="AC441" i="8"/>
  <c r="AD441" i="8" s="1"/>
  <c r="AE441" i="8"/>
  <c r="AF441" i="8" s="1"/>
  <c r="AA441" i="8"/>
  <c r="AB441" i="8" s="1"/>
  <c r="AG445" i="8"/>
  <c r="AH445" i="8" s="1"/>
  <c r="AC445" i="8"/>
  <c r="AD445" i="8" s="1"/>
  <c r="AE445" i="8"/>
  <c r="AF445" i="8" s="1"/>
  <c r="AA445" i="8"/>
  <c r="AB445" i="8" s="1"/>
  <c r="AO26" i="8"/>
  <c r="AP26" i="8" s="1"/>
  <c r="AK26" i="8"/>
  <c r="AL26" i="8" s="1"/>
  <c r="AQ26" i="8"/>
  <c r="AR26" i="8" s="1"/>
  <c r="AM26" i="8"/>
  <c r="AN26" i="8" s="1"/>
  <c r="AO63" i="8"/>
  <c r="AP63" i="8" s="1"/>
  <c r="AK63" i="8"/>
  <c r="AL63" i="8" s="1"/>
  <c r="AQ63" i="8"/>
  <c r="AR63" i="8" s="1"/>
  <c r="AM63" i="8"/>
  <c r="AN63" i="8" s="1"/>
  <c r="AO79" i="8"/>
  <c r="AP79" i="8" s="1"/>
  <c r="AK79" i="8"/>
  <c r="AL79" i="8" s="1"/>
  <c r="AQ79" i="8"/>
  <c r="AR79" i="8" s="1"/>
  <c r="AM79" i="8"/>
  <c r="AN79" i="8" s="1"/>
  <c r="AO95" i="8"/>
  <c r="AP95" i="8" s="1"/>
  <c r="AK95" i="8"/>
  <c r="AL95" i="8" s="1"/>
  <c r="AM95" i="8"/>
  <c r="AN95" i="8" s="1"/>
  <c r="AQ95" i="8"/>
  <c r="AR95" i="8" s="1"/>
  <c r="AO111" i="8"/>
  <c r="AP111" i="8" s="1"/>
  <c r="AK111" i="8"/>
  <c r="AL111" i="8" s="1"/>
  <c r="AQ111" i="8"/>
  <c r="AR111" i="8" s="1"/>
  <c r="AM111" i="8"/>
  <c r="AN111" i="8" s="1"/>
  <c r="AQ127" i="8"/>
  <c r="AR127" i="8" s="1"/>
  <c r="AM127" i="8"/>
  <c r="AN127" i="8" s="1"/>
  <c r="AO127" i="8"/>
  <c r="AP127" i="8" s="1"/>
  <c r="AK127" i="8"/>
  <c r="AL127" i="8" s="1"/>
  <c r="AQ273" i="8"/>
  <c r="AR273" i="8" s="1"/>
  <c r="AM273" i="8"/>
  <c r="AN273" i="8" s="1"/>
  <c r="AO273" i="8"/>
  <c r="AP273" i="8" s="1"/>
  <c r="AK273" i="8"/>
  <c r="AL273" i="8" s="1"/>
  <c r="AQ285" i="8"/>
  <c r="AR285" i="8" s="1"/>
  <c r="AM285" i="8"/>
  <c r="AN285" i="8" s="1"/>
  <c r="AO285" i="8"/>
  <c r="AP285" i="8" s="1"/>
  <c r="AK285" i="8"/>
  <c r="AL285" i="8" s="1"/>
  <c r="AQ293" i="8"/>
  <c r="AR293" i="8" s="1"/>
  <c r="AM293" i="8"/>
  <c r="AO293" i="8"/>
  <c r="AP293" i="8" s="1"/>
  <c r="AK293" i="8"/>
  <c r="AL293" i="8" s="1"/>
  <c r="AG308" i="8"/>
  <c r="AH308" i="8" s="1"/>
  <c r="AC308" i="8"/>
  <c r="AD308" i="8" s="1"/>
  <c r="AA308" i="8"/>
  <c r="AB308" i="8" s="1"/>
  <c r="AE308" i="8"/>
  <c r="AF308" i="8" s="1"/>
  <c r="AO316" i="8"/>
  <c r="AP316" i="8" s="1"/>
  <c r="AK316" i="8"/>
  <c r="AL316" i="8" s="1"/>
  <c r="AQ316" i="8"/>
  <c r="AR316" i="8" s="1"/>
  <c r="AM316" i="8"/>
  <c r="AN316" i="8" s="1"/>
  <c r="AG309" i="8"/>
  <c r="AH309" i="8" s="1"/>
  <c r="AC309" i="8"/>
  <c r="AD309" i="8" s="1"/>
  <c r="AE309" i="8"/>
  <c r="AF309" i="8" s="1"/>
  <c r="AA309" i="8"/>
  <c r="AB309" i="8" s="1"/>
  <c r="AO317" i="8"/>
  <c r="AP317" i="8" s="1"/>
  <c r="AK317" i="8"/>
  <c r="AL317" i="8" s="1"/>
  <c r="AQ317" i="8"/>
  <c r="AR317" i="8" s="1"/>
  <c r="AM317" i="8"/>
  <c r="AN317" i="8" s="1"/>
  <c r="AQ456" i="8"/>
  <c r="AR456" i="8" s="1"/>
  <c r="AM456" i="8"/>
  <c r="AN456" i="8" s="1"/>
  <c r="AO456" i="8"/>
  <c r="AP456" i="8" s="1"/>
  <c r="AK456" i="8"/>
  <c r="AL456" i="8" s="1"/>
  <c r="AQ460" i="8"/>
  <c r="AR460" i="8" s="1"/>
  <c r="AM460" i="8"/>
  <c r="AN460" i="8" s="1"/>
  <c r="AO460" i="8"/>
  <c r="AP460" i="8" s="1"/>
  <c r="AK460" i="8"/>
  <c r="AL460" i="8" s="1"/>
  <c r="AG319" i="8"/>
  <c r="AH319" i="8" s="1"/>
  <c r="AC319" i="8"/>
  <c r="AD319" i="8" s="1"/>
  <c r="AE319" i="8"/>
  <c r="AF319" i="8" s="1"/>
  <c r="AA319" i="8"/>
  <c r="AB319" i="8" s="1"/>
  <c r="AG25" i="8"/>
  <c r="AH25" i="8" s="1"/>
  <c r="AC25" i="8"/>
  <c r="AD25" i="8" s="1"/>
  <c r="AE25" i="8"/>
  <c r="AF25" i="8" s="1"/>
  <c r="AA25" i="8"/>
  <c r="AB25" i="8" s="1"/>
  <c r="AQ49" i="8"/>
  <c r="AR49" i="8" s="1"/>
  <c r="AM49" i="8"/>
  <c r="AN49" i="8" s="1"/>
  <c r="AO49" i="8"/>
  <c r="AP49" i="8" s="1"/>
  <c r="AK49" i="8"/>
  <c r="AL49" i="8" s="1"/>
  <c r="AQ36" i="8"/>
  <c r="AR36" i="8" s="1"/>
  <c r="AM36" i="8"/>
  <c r="AN36" i="8" s="1"/>
  <c r="AO36" i="8"/>
  <c r="AP36" i="8" s="1"/>
  <c r="AK36" i="8"/>
  <c r="AL36" i="8" s="1"/>
  <c r="AO52" i="8"/>
  <c r="AP52" i="8" s="1"/>
  <c r="AK52" i="8"/>
  <c r="AL52" i="8" s="1"/>
  <c r="AQ52" i="8"/>
  <c r="AR52" i="8" s="1"/>
  <c r="AM52" i="8"/>
  <c r="AN52" i="8" s="1"/>
  <c r="AO64" i="8"/>
  <c r="AP64" i="8" s="1"/>
  <c r="AK64" i="8"/>
  <c r="AL64" i="8" s="1"/>
  <c r="AQ64" i="8"/>
  <c r="AR64" i="8" s="1"/>
  <c r="AM64" i="8"/>
  <c r="AN64" i="8" s="1"/>
  <c r="AO76" i="8"/>
  <c r="AP76" i="8" s="1"/>
  <c r="AK76" i="8"/>
  <c r="AL76" i="8" s="1"/>
  <c r="AQ76" i="8"/>
  <c r="AR76" i="8" s="1"/>
  <c r="AM76" i="8"/>
  <c r="AN76" i="8" s="1"/>
  <c r="AO88" i="8"/>
  <c r="AP88" i="8" s="1"/>
  <c r="AK88" i="8"/>
  <c r="AL88" i="8" s="1"/>
  <c r="AQ88" i="8"/>
  <c r="AR88" i="8" s="1"/>
  <c r="AM88" i="8"/>
  <c r="AN88" i="8" s="1"/>
  <c r="AE100" i="8"/>
  <c r="AF100" i="8" s="1"/>
  <c r="AA100" i="8"/>
  <c r="AB100" i="8" s="1"/>
  <c r="AG100" i="8"/>
  <c r="AH100" i="8" s="1"/>
  <c r="AC100" i="8"/>
  <c r="AD100" i="8" s="1"/>
  <c r="AG116" i="8"/>
  <c r="AH116" i="8" s="1"/>
  <c r="AC116" i="8"/>
  <c r="AD116" i="8" s="1"/>
  <c r="AE116" i="8"/>
  <c r="AF116" i="8" s="1"/>
  <c r="AA116" i="8"/>
  <c r="AB116" i="8" s="1"/>
  <c r="AQ131" i="8"/>
  <c r="AR131" i="8" s="1"/>
  <c r="AM131" i="8"/>
  <c r="AO131" i="8"/>
  <c r="AP131" i="8" s="1"/>
  <c r="AK131" i="8"/>
  <c r="AL131" i="8" s="1"/>
  <c r="AQ139" i="8"/>
  <c r="AR139" i="8" s="1"/>
  <c r="AM139" i="8"/>
  <c r="AN139" i="8" s="1"/>
  <c r="AO139" i="8"/>
  <c r="AP139" i="8" s="1"/>
  <c r="AK139" i="8"/>
  <c r="AL139" i="8" s="1"/>
  <c r="AO149" i="8"/>
  <c r="AP149" i="8" s="1"/>
  <c r="AK149" i="8"/>
  <c r="AL149" i="8" s="1"/>
  <c r="AQ149" i="8"/>
  <c r="AR149" i="8" s="1"/>
  <c r="AM149" i="8"/>
  <c r="AN149" i="8" s="1"/>
  <c r="AO157" i="8"/>
  <c r="AP157" i="8" s="1"/>
  <c r="AK157" i="8"/>
  <c r="AL157" i="8" s="1"/>
  <c r="AQ157" i="8"/>
  <c r="AR157" i="8" s="1"/>
  <c r="AM157" i="8"/>
  <c r="AN157" i="8" s="1"/>
  <c r="AG167" i="8"/>
  <c r="AH167" i="8" s="1"/>
  <c r="AC167" i="8"/>
  <c r="AD167" i="8" s="1"/>
  <c r="AE167" i="8"/>
  <c r="AF167" i="8" s="1"/>
  <c r="AA167" i="8"/>
  <c r="AB167" i="8" s="1"/>
  <c r="AQ175" i="8"/>
  <c r="AR175" i="8" s="1"/>
  <c r="AM175" i="8"/>
  <c r="AN175" i="8" s="1"/>
  <c r="AO175" i="8"/>
  <c r="AP175" i="8" s="1"/>
  <c r="AK175" i="8"/>
  <c r="AL175" i="8" s="1"/>
  <c r="AO183" i="8"/>
  <c r="AP183" i="8" s="1"/>
  <c r="AK183" i="8"/>
  <c r="AL183" i="8" s="1"/>
  <c r="AQ183" i="8"/>
  <c r="AR183" i="8" s="1"/>
  <c r="AM183" i="8"/>
  <c r="AN183" i="8" s="1"/>
  <c r="AO191" i="8"/>
  <c r="AP191" i="8" s="1"/>
  <c r="AK191" i="8"/>
  <c r="AL191" i="8" s="1"/>
  <c r="AQ191" i="8"/>
  <c r="AR191" i="8" s="1"/>
  <c r="AM191" i="8"/>
  <c r="AN191" i="8" s="1"/>
  <c r="AO199" i="8"/>
  <c r="AP199" i="8" s="1"/>
  <c r="AK199" i="8"/>
  <c r="AL199" i="8" s="1"/>
  <c r="AQ199" i="8"/>
  <c r="AR199" i="8" s="1"/>
  <c r="AM199" i="8"/>
  <c r="AN199" i="8" s="1"/>
  <c r="AK207" i="8"/>
  <c r="AL207" i="8" s="1"/>
  <c r="AQ207" i="8"/>
  <c r="AR207" i="8" s="1"/>
  <c r="AO207" i="8"/>
  <c r="AP207" i="8" s="1"/>
  <c r="AM207" i="8"/>
  <c r="AN207" i="8" s="1"/>
  <c r="AO215" i="8"/>
  <c r="AP215" i="8" s="1"/>
  <c r="AK215" i="8"/>
  <c r="AL215" i="8" s="1"/>
  <c r="AQ215" i="8"/>
  <c r="AR215" i="8" s="1"/>
  <c r="AM215" i="8"/>
  <c r="AN215" i="8" s="1"/>
  <c r="AG223" i="8"/>
  <c r="AH223" i="8" s="1"/>
  <c r="AC223" i="8"/>
  <c r="AD223" i="8" s="1"/>
  <c r="AE223" i="8"/>
  <c r="AF223" i="8" s="1"/>
  <c r="AA223" i="8"/>
  <c r="AB223" i="8" s="1"/>
  <c r="AG231" i="8"/>
  <c r="AH231" i="8" s="1"/>
  <c r="AC231" i="8"/>
  <c r="AD231" i="8" s="1"/>
  <c r="AE231" i="8"/>
  <c r="AF231" i="8" s="1"/>
  <c r="AA231" i="8"/>
  <c r="AB231" i="8" s="1"/>
  <c r="AG239" i="8"/>
  <c r="AH239" i="8" s="1"/>
  <c r="AC239" i="8"/>
  <c r="AD239" i="8" s="1"/>
  <c r="AE239" i="8"/>
  <c r="AF239" i="8" s="1"/>
  <c r="AA239" i="8"/>
  <c r="AB239" i="8" s="1"/>
  <c r="AO249" i="8"/>
  <c r="AP249" i="8" s="1"/>
  <c r="AK249" i="8"/>
  <c r="AL249" i="8" s="1"/>
  <c r="AQ249" i="8"/>
  <c r="AR249" i="8" s="1"/>
  <c r="AM249" i="8"/>
  <c r="AN249" i="8" s="1"/>
  <c r="AQ89" i="8"/>
  <c r="AR89" i="8" s="1"/>
  <c r="AM89" i="8"/>
  <c r="AN89" i="8" s="1"/>
  <c r="AO89" i="8"/>
  <c r="AP89" i="8" s="1"/>
  <c r="AK89" i="8"/>
  <c r="AL89" i="8" s="1"/>
  <c r="AO113" i="8"/>
  <c r="AP113" i="8" s="1"/>
  <c r="AK113" i="8"/>
  <c r="AL113" i="8" s="1"/>
  <c r="AQ113" i="8"/>
  <c r="AR113" i="8" s="1"/>
  <c r="AM113" i="8"/>
  <c r="AN113" i="8" s="1"/>
  <c r="AO451" i="8"/>
  <c r="AP451" i="8" s="1"/>
  <c r="AK451" i="8"/>
  <c r="AL451" i="8" s="1"/>
  <c r="AQ451" i="8"/>
  <c r="AR451" i="8" s="1"/>
  <c r="AM451" i="8"/>
  <c r="AN451" i="8" s="1"/>
  <c r="AO306" i="8"/>
  <c r="AP306" i="8" s="1"/>
  <c r="AK306" i="8"/>
  <c r="AL306" i="8" s="1"/>
  <c r="AQ306" i="8"/>
  <c r="AR306" i="8" s="1"/>
  <c r="AM306" i="8"/>
  <c r="AN306" i="8" s="1"/>
  <c r="AO454" i="8"/>
  <c r="AP454" i="8" s="1"/>
  <c r="AK454" i="8"/>
  <c r="AL454" i="8" s="1"/>
  <c r="AQ454" i="8"/>
  <c r="AR454" i="8" s="1"/>
  <c r="AM454" i="8"/>
  <c r="AN454" i="8" s="1"/>
  <c r="AK31" i="8"/>
  <c r="AL31" i="8" s="1"/>
  <c r="AQ31" i="8"/>
  <c r="AR31" i="8" s="1"/>
  <c r="AM31" i="8"/>
  <c r="AN31" i="8" s="1"/>
  <c r="AO31" i="8"/>
  <c r="AP31" i="8" s="1"/>
  <c r="AO39" i="8"/>
  <c r="AP39" i="8" s="1"/>
  <c r="AK39" i="8"/>
  <c r="AL39" i="8" s="1"/>
  <c r="AQ39" i="8"/>
  <c r="AR39" i="8" s="1"/>
  <c r="AM39" i="8"/>
  <c r="AN39" i="8" s="1"/>
  <c r="AO51" i="8"/>
  <c r="AP51" i="8" s="1"/>
  <c r="AK51" i="8"/>
  <c r="AL51" i="8" s="1"/>
  <c r="AQ51" i="8"/>
  <c r="AR51" i="8" s="1"/>
  <c r="AM51" i="8"/>
  <c r="AN51" i="8" s="1"/>
  <c r="AQ40" i="8"/>
  <c r="AR40" i="8" s="1"/>
  <c r="AM40" i="8"/>
  <c r="AN40" i="8" s="1"/>
  <c r="AO40" i="8"/>
  <c r="AP40" i="8" s="1"/>
  <c r="AK40" i="8"/>
  <c r="AL40" i="8" s="1"/>
  <c r="AG54" i="8"/>
  <c r="AH54" i="8" s="1"/>
  <c r="AC54" i="8"/>
  <c r="AD54" i="8" s="1"/>
  <c r="AE54" i="8"/>
  <c r="AF54" i="8" s="1"/>
  <c r="AA54" i="8"/>
  <c r="AB54" i="8" s="1"/>
  <c r="AG62" i="8"/>
  <c r="AH62" i="8" s="1"/>
  <c r="AC62" i="8"/>
  <c r="AD62" i="8" s="1"/>
  <c r="AE62" i="8"/>
  <c r="AF62" i="8" s="1"/>
  <c r="AA62" i="8"/>
  <c r="AB62" i="8" s="1"/>
  <c r="AG70" i="8"/>
  <c r="AH70" i="8" s="1"/>
  <c r="AC70" i="8"/>
  <c r="AD70" i="8" s="1"/>
  <c r="AE70" i="8"/>
  <c r="AF70" i="8" s="1"/>
  <c r="AA70" i="8"/>
  <c r="AB70" i="8" s="1"/>
  <c r="AG78" i="8"/>
  <c r="AH78" i="8" s="1"/>
  <c r="AC78" i="8"/>
  <c r="AD78" i="8" s="1"/>
  <c r="AE78" i="8"/>
  <c r="AF78" i="8" s="1"/>
  <c r="AA78" i="8"/>
  <c r="AB78" i="8" s="1"/>
  <c r="AG86" i="8"/>
  <c r="AH86" i="8" s="1"/>
  <c r="AC86" i="8"/>
  <c r="AD86" i="8" s="1"/>
  <c r="AE86" i="8"/>
  <c r="AF86" i="8" s="1"/>
  <c r="AA86" i="8"/>
  <c r="AB86" i="8" s="1"/>
  <c r="AG94" i="8"/>
  <c r="AH94" i="8" s="1"/>
  <c r="AC94" i="8"/>
  <c r="AD94" i="8" s="1"/>
  <c r="AE94" i="8"/>
  <c r="AF94" i="8" s="1"/>
  <c r="AA94" i="8"/>
  <c r="AB94" i="8" s="1"/>
  <c r="AG102" i="8"/>
  <c r="AH102" i="8" s="1"/>
  <c r="AC102" i="8"/>
  <c r="AD102" i="8" s="1"/>
  <c r="AE102" i="8"/>
  <c r="AF102" i="8" s="1"/>
  <c r="AA102" i="8"/>
  <c r="AB102" i="8" s="1"/>
  <c r="AG110" i="8"/>
  <c r="AH110" i="8" s="1"/>
  <c r="AC110" i="8"/>
  <c r="AD110" i="8" s="1"/>
  <c r="AE110" i="8"/>
  <c r="AF110" i="8" s="1"/>
  <c r="AA110" i="8"/>
  <c r="AB110" i="8" s="1"/>
  <c r="AO118" i="8"/>
  <c r="AP118" i="8" s="1"/>
  <c r="AK118" i="8"/>
  <c r="AL118" i="8" s="1"/>
  <c r="AQ118" i="8"/>
  <c r="AR118" i="8" s="1"/>
  <c r="AM118" i="8"/>
  <c r="AN118" i="8" s="1"/>
  <c r="AO126" i="8"/>
  <c r="AP126" i="8" s="1"/>
  <c r="AK126" i="8"/>
  <c r="AL126" i="8" s="1"/>
  <c r="AQ126" i="8"/>
  <c r="AR126" i="8" s="1"/>
  <c r="AM126" i="8"/>
  <c r="AN126" i="8" s="1"/>
  <c r="AG132" i="8"/>
  <c r="AH132" i="8" s="1"/>
  <c r="AC132" i="8"/>
  <c r="AD132" i="8" s="1"/>
  <c r="AE132" i="8"/>
  <c r="AF132" i="8" s="1"/>
  <c r="AA132" i="8"/>
  <c r="AB132" i="8" s="1"/>
  <c r="AG136" i="8"/>
  <c r="AH136" i="8" s="1"/>
  <c r="AC136" i="8"/>
  <c r="AD136" i="8" s="1"/>
  <c r="AE136" i="8"/>
  <c r="AF136" i="8" s="1"/>
  <c r="AA136" i="8"/>
  <c r="AB136" i="8" s="1"/>
  <c r="AG140" i="8"/>
  <c r="AH140" i="8" s="1"/>
  <c r="AC140" i="8"/>
  <c r="AD140" i="8" s="1"/>
  <c r="AE140" i="8"/>
  <c r="AF140" i="8" s="1"/>
  <c r="AA140" i="8"/>
  <c r="AB140" i="8" s="1"/>
  <c r="AG144" i="8"/>
  <c r="AH144" i="8" s="1"/>
  <c r="AC144" i="8"/>
  <c r="AD144" i="8" s="1"/>
  <c r="AE144" i="8"/>
  <c r="AF144" i="8" s="1"/>
  <c r="AA144" i="8"/>
  <c r="AB144" i="8" s="1"/>
  <c r="AG148" i="8"/>
  <c r="AH148" i="8" s="1"/>
  <c r="AC148" i="8"/>
  <c r="AD148" i="8" s="1"/>
  <c r="AE148" i="8"/>
  <c r="AF148" i="8" s="1"/>
  <c r="AA148" i="8"/>
  <c r="AB148" i="8" s="1"/>
  <c r="AG152" i="8"/>
  <c r="AH152" i="8" s="1"/>
  <c r="AC152" i="8"/>
  <c r="AD152" i="8" s="1"/>
  <c r="AE152" i="8"/>
  <c r="AF152" i="8" s="1"/>
  <c r="AA152" i="8"/>
  <c r="AB152" i="8" s="1"/>
  <c r="AG156" i="8"/>
  <c r="AH156" i="8" s="1"/>
  <c r="AC156" i="8"/>
  <c r="AD156" i="8" s="1"/>
  <c r="AE156" i="8"/>
  <c r="AF156" i="8" s="1"/>
  <c r="AA156" i="8"/>
  <c r="AB156" i="8" s="1"/>
  <c r="AO160" i="8"/>
  <c r="AP160" i="8" s="1"/>
  <c r="AK160" i="8"/>
  <c r="AL160" i="8" s="1"/>
  <c r="AM160" i="8"/>
  <c r="AN160" i="8" s="1"/>
  <c r="AQ160" i="8"/>
  <c r="AR160" i="8" s="1"/>
  <c r="AO164" i="8"/>
  <c r="AP164" i="8" s="1"/>
  <c r="AK164" i="8"/>
  <c r="AL164" i="8" s="1"/>
  <c r="AQ164" i="8"/>
  <c r="AR164" i="8" s="1"/>
  <c r="AM164" i="8"/>
  <c r="AN164" i="8" s="1"/>
  <c r="AO168" i="8"/>
  <c r="AP168" i="8" s="1"/>
  <c r="AK168" i="8"/>
  <c r="AL168" i="8" s="1"/>
  <c r="AM168" i="8"/>
  <c r="AN168" i="8" s="1"/>
  <c r="AQ168" i="8"/>
  <c r="AR168" i="8" s="1"/>
  <c r="AO172" i="8"/>
  <c r="AP172" i="8" s="1"/>
  <c r="AK172" i="8"/>
  <c r="AL172" i="8" s="1"/>
  <c r="AQ172" i="8"/>
  <c r="AR172" i="8" s="1"/>
  <c r="AM172" i="8"/>
  <c r="AN172" i="8" s="1"/>
  <c r="AG176" i="8"/>
  <c r="AH176" i="8" s="1"/>
  <c r="AC176" i="8"/>
  <c r="AD176" i="8" s="1"/>
  <c r="AE176" i="8"/>
  <c r="AF176" i="8" s="1"/>
  <c r="AA176" i="8"/>
  <c r="AB176" i="8" s="1"/>
  <c r="AO180" i="8"/>
  <c r="AP180" i="8" s="1"/>
  <c r="AK180" i="8"/>
  <c r="AL180" i="8" s="1"/>
  <c r="AQ180" i="8"/>
  <c r="AR180" i="8" s="1"/>
  <c r="AM180" i="8"/>
  <c r="AN180" i="8" s="1"/>
  <c r="AO184" i="8"/>
  <c r="AP184" i="8" s="1"/>
  <c r="AK184" i="8"/>
  <c r="AL184" i="8" s="1"/>
  <c r="AQ184" i="8"/>
  <c r="AR184" i="8" s="1"/>
  <c r="AM184" i="8"/>
  <c r="AN184" i="8" s="1"/>
  <c r="AO188" i="8"/>
  <c r="AP188" i="8" s="1"/>
  <c r="AK188" i="8"/>
  <c r="AL188" i="8" s="1"/>
  <c r="AQ188" i="8"/>
  <c r="AR188" i="8" s="1"/>
  <c r="AM188" i="8"/>
  <c r="AN188" i="8" s="1"/>
  <c r="AO192" i="8"/>
  <c r="AP192" i="8" s="1"/>
  <c r="AK192" i="8"/>
  <c r="AL192" i="8" s="1"/>
  <c r="AQ192" i="8"/>
  <c r="AR192" i="8" s="1"/>
  <c r="AM192" i="8"/>
  <c r="AN192" i="8" s="1"/>
  <c r="AO196" i="8"/>
  <c r="AP196" i="8" s="1"/>
  <c r="AK196" i="8"/>
  <c r="AL196" i="8" s="1"/>
  <c r="AQ196" i="8"/>
  <c r="AR196" i="8" s="1"/>
  <c r="AM196" i="8"/>
  <c r="AN196" i="8" s="1"/>
  <c r="AO200" i="8"/>
  <c r="AP200" i="8" s="1"/>
  <c r="AK200" i="8"/>
  <c r="AL200" i="8" s="1"/>
  <c r="AQ200" i="8"/>
  <c r="AR200" i="8" s="1"/>
  <c r="AM200" i="8"/>
  <c r="AN200" i="8" s="1"/>
  <c r="AO204" i="8"/>
  <c r="AP204" i="8" s="1"/>
  <c r="AK204" i="8"/>
  <c r="AL204" i="8" s="1"/>
  <c r="AQ204" i="8"/>
  <c r="AR204" i="8" s="1"/>
  <c r="AM204" i="8"/>
  <c r="AN204" i="8" s="1"/>
  <c r="AA208" i="8"/>
  <c r="AB208" i="8" s="1"/>
  <c r="AG208" i="8"/>
  <c r="AH208" i="8" s="1"/>
  <c r="AE208" i="8"/>
  <c r="AF208" i="8" s="1"/>
  <c r="AC208" i="8"/>
  <c r="AD208" i="8" s="1"/>
  <c r="AE212" i="8"/>
  <c r="AF212" i="8" s="1"/>
  <c r="AC212" i="8"/>
  <c r="AD212" i="8" s="1"/>
  <c r="AA212" i="8"/>
  <c r="AB212" i="8" s="1"/>
  <c r="AG212" i="8"/>
  <c r="AH212" i="8" s="1"/>
  <c r="AO216" i="8"/>
  <c r="AP216" i="8" s="1"/>
  <c r="AK216" i="8"/>
  <c r="AL216" i="8" s="1"/>
  <c r="AQ216" i="8"/>
  <c r="AR216" i="8" s="1"/>
  <c r="AM216" i="8"/>
  <c r="AN216" i="8" s="1"/>
  <c r="AO220" i="8"/>
  <c r="AP220" i="8" s="1"/>
  <c r="AK220" i="8"/>
  <c r="AL220" i="8" s="1"/>
  <c r="AQ220" i="8"/>
  <c r="AR220" i="8" s="1"/>
  <c r="AM220" i="8"/>
  <c r="AN220" i="8" s="1"/>
  <c r="AO224" i="8"/>
  <c r="AP224" i="8" s="1"/>
  <c r="AK224" i="8"/>
  <c r="AL224" i="8" s="1"/>
  <c r="AQ224" i="8"/>
  <c r="AR224" i="8" s="1"/>
  <c r="AM224" i="8"/>
  <c r="AN224" i="8" s="1"/>
  <c r="AO228" i="8"/>
  <c r="AP228" i="8" s="1"/>
  <c r="AK228" i="8"/>
  <c r="AL228" i="8" s="1"/>
  <c r="AQ228" i="8"/>
  <c r="AR228" i="8" s="1"/>
  <c r="AM228" i="8"/>
  <c r="AN228" i="8" s="1"/>
  <c r="AO232" i="8"/>
  <c r="AP232" i="8" s="1"/>
  <c r="AK232" i="8"/>
  <c r="AL232" i="8" s="1"/>
  <c r="AQ232" i="8"/>
  <c r="AR232" i="8" s="1"/>
  <c r="AM232" i="8"/>
  <c r="AN232" i="8" s="1"/>
  <c r="AO236" i="8"/>
  <c r="AP236" i="8" s="1"/>
  <c r="AK236" i="8"/>
  <c r="AL236" i="8" s="1"/>
  <c r="AQ236" i="8"/>
  <c r="AR236" i="8" s="1"/>
  <c r="AM236" i="8"/>
  <c r="AN236" i="8" s="1"/>
  <c r="AO240" i="8"/>
  <c r="AP240" i="8" s="1"/>
  <c r="AK240" i="8"/>
  <c r="AL240" i="8" s="1"/>
  <c r="AQ240" i="8"/>
  <c r="AR240" i="8" s="1"/>
  <c r="AM240" i="8"/>
  <c r="AN240" i="8" s="1"/>
  <c r="AO244" i="8"/>
  <c r="AP244" i="8" s="1"/>
  <c r="AK244" i="8"/>
  <c r="AL244" i="8" s="1"/>
  <c r="AQ244" i="8"/>
  <c r="AR244" i="8" s="1"/>
  <c r="AM244" i="8"/>
  <c r="AN244" i="8" s="1"/>
  <c r="AO248" i="8"/>
  <c r="AP248" i="8" s="1"/>
  <c r="AK248" i="8"/>
  <c r="AL248" i="8" s="1"/>
  <c r="AQ248" i="8"/>
  <c r="AR248" i="8" s="1"/>
  <c r="AM248" i="8"/>
  <c r="AN248" i="8" s="1"/>
  <c r="AO252" i="8"/>
  <c r="AP252" i="8" s="1"/>
  <c r="AK252" i="8"/>
  <c r="AL252" i="8" s="1"/>
  <c r="AQ252" i="8"/>
  <c r="AR252" i="8" s="1"/>
  <c r="AM252" i="8"/>
  <c r="AN252" i="8" s="1"/>
  <c r="AO34" i="8"/>
  <c r="AP34" i="8" s="1"/>
  <c r="AK34" i="8"/>
  <c r="AL34" i="8" s="1"/>
  <c r="AQ34" i="8"/>
  <c r="AR34" i="8" s="1"/>
  <c r="AM34" i="8"/>
  <c r="AN34" i="8" s="1"/>
  <c r="AQ69" i="8"/>
  <c r="AR69" i="8" s="1"/>
  <c r="AM69" i="8"/>
  <c r="AN69" i="8" s="1"/>
  <c r="AO69" i="8"/>
  <c r="AP69" i="8" s="1"/>
  <c r="AK69" i="8"/>
  <c r="AL69" i="8" s="1"/>
  <c r="AQ85" i="8"/>
  <c r="AR85" i="8" s="1"/>
  <c r="AM85" i="8"/>
  <c r="AN85" i="8" s="1"/>
  <c r="AO85" i="8"/>
  <c r="AP85" i="8" s="1"/>
  <c r="AK85" i="8"/>
  <c r="AL85" i="8" s="1"/>
  <c r="AG101" i="8"/>
  <c r="AH101" i="8" s="1"/>
  <c r="AC101" i="8"/>
  <c r="AD101" i="8" s="1"/>
  <c r="AA101" i="8"/>
  <c r="AB101" i="8" s="1"/>
  <c r="AE101" i="8"/>
  <c r="AF101" i="8" s="1"/>
  <c r="AO117" i="8"/>
  <c r="AP117" i="8" s="1"/>
  <c r="AK117" i="8"/>
  <c r="AL117" i="8" s="1"/>
  <c r="AQ117" i="8"/>
  <c r="AR117" i="8" s="1"/>
  <c r="AM117" i="8"/>
  <c r="AN117" i="8" s="1"/>
  <c r="AK447" i="8"/>
  <c r="AL447" i="8" s="1"/>
  <c r="AQ447" i="8"/>
  <c r="AR447" i="8" s="1"/>
  <c r="AO447" i="8"/>
  <c r="AP447" i="8" s="1"/>
  <c r="AM447" i="8"/>
  <c r="AN447" i="8" s="1"/>
  <c r="AG46" i="8"/>
  <c r="AH46" i="8" s="1"/>
  <c r="AC46" i="8"/>
  <c r="AD46" i="8" s="1"/>
  <c r="AE46" i="8"/>
  <c r="AF46" i="8" s="1"/>
  <c r="AA46" i="8"/>
  <c r="AB46" i="8" s="1"/>
  <c r="AQ281" i="8"/>
  <c r="AR281" i="8" s="1"/>
  <c r="AM281" i="8"/>
  <c r="AN281" i="8" s="1"/>
  <c r="AO281" i="8"/>
  <c r="AP281" i="8" s="1"/>
  <c r="AK281" i="8"/>
  <c r="AL281" i="8" s="1"/>
  <c r="AO295" i="8"/>
  <c r="AP295" i="8" s="1"/>
  <c r="AK295" i="8"/>
  <c r="AL295" i="8" s="1"/>
  <c r="AQ295" i="8"/>
  <c r="AR295" i="8" s="1"/>
  <c r="AM295" i="8"/>
  <c r="AN295" i="8" s="1"/>
  <c r="AO267" i="8"/>
  <c r="AP267" i="8" s="1"/>
  <c r="AK267" i="8"/>
  <c r="AL267" i="8" s="1"/>
  <c r="AQ267" i="8"/>
  <c r="AR267" i="8" s="1"/>
  <c r="AM267" i="8"/>
  <c r="AN267" i="8" s="1"/>
  <c r="AG301" i="8"/>
  <c r="AH301" i="8" s="1"/>
  <c r="AC301" i="8"/>
  <c r="AD301" i="8" s="1"/>
  <c r="AE301" i="8"/>
  <c r="AF301" i="8" s="1"/>
  <c r="AA301" i="8"/>
  <c r="AB301" i="8" s="1"/>
  <c r="AO446" i="8"/>
  <c r="AP446" i="8" s="1"/>
  <c r="AK446" i="8"/>
  <c r="AL446" i="8" s="1"/>
  <c r="AQ446" i="8"/>
  <c r="AR446" i="8" s="1"/>
  <c r="AM446" i="8"/>
  <c r="AN446" i="8" s="1"/>
  <c r="AG450" i="8"/>
  <c r="AH450" i="8" s="1"/>
  <c r="AC450" i="8"/>
  <c r="AD450" i="8" s="1"/>
  <c r="AA450" i="8"/>
  <c r="AB450" i="8" s="1"/>
  <c r="AE450" i="8"/>
  <c r="AF450" i="8" s="1"/>
  <c r="AQ45" i="8"/>
  <c r="AR45" i="8" s="1"/>
  <c r="AM45" i="8"/>
  <c r="AN45" i="8" s="1"/>
  <c r="AO45" i="8"/>
  <c r="AP45" i="8" s="1"/>
  <c r="AK45" i="8"/>
  <c r="AL45" i="8" s="1"/>
  <c r="AO72" i="8"/>
  <c r="AP72" i="8" s="1"/>
  <c r="AK72" i="8"/>
  <c r="AQ72" i="8"/>
  <c r="AR72" i="8" s="1"/>
  <c r="AM72" i="8"/>
  <c r="AE92" i="8"/>
  <c r="AF92" i="8" s="1"/>
  <c r="AA92" i="8"/>
  <c r="AB92" i="8" s="1"/>
  <c r="AG92" i="8"/>
  <c r="AH92" i="8" s="1"/>
  <c r="AC92" i="8"/>
  <c r="AD92" i="8" s="1"/>
  <c r="AG120" i="8"/>
  <c r="AH120" i="8" s="1"/>
  <c r="AC120" i="8"/>
  <c r="AD120" i="8" s="1"/>
  <c r="AE120" i="8"/>
  <c r="AF120" i="8" s="1"/>
  <c r="AA120" i="8"/>
  <c r="AB120" i="8" s="1"/>
  <c r="AQ135" i="8"/>
  <c r="AR135" i="8" s="1"/>
  <c r="AM135" i="8"/>
  <c r="AN135" i="8" s="1"/>
  <c r="AO135" i="8"/>
  <c r="AP135" i="8" s="1"/>
  <c r="AK135" i="8"/>
  <c r="AL135" i="8" s="1"/>
  <c r="AQ151" i="8"/>
  <c r="AR151" i="8" s="1"/>
  <c r="AM151" i="8"/>
  <c r="AN151" i="8" s="1"/>
  <c r="AO151" i="8"/>
  <c r="AP151" i="8" s="1"/>
  <c r="AK151" i="8"/>
  <c r="AL151" i="8" s="1"/>
  <c r="AO165" i="8"/>
  <c r="AP165" i="8" s="1"/>
  <c r="AK165" i="8"/>
  <c r="AL165" i="8" s="1"/>
  <c r="AQ165" i="8"/>
  <c r="AR165" i="8" s="1"/>
  <c r="AM165" i="8"/>
  <c r="AN165" i="8" s="1"/>
  <c r="AO179" i="8"/>
  <c r="AP179" i="8" s="1"/>
  <c r="AK179" i="8"/>
  <c r="AL179" i="8" s="1"/>
  <c r="AQ179" i="8"/>
  <c r="AR179" i="8" s="1"/>
  <c r="AM179" i="8"/>
  <c r="AN179" i="8" s="1"/>
  <c r="AQ197" i="8"/>
  <c r="AR197" i="8" s="1"/>
  <c r="AM197" i="8"/>
  <c r="AN197" i="8" s="1"/>
  <c r="AO197" i="8"/>
  <c r="AP197" i="8" s="1"/>
  <c r="AK197" i="8"/>
  <c r="AL197" i="8" s="1"/>
  <c r="AM213" i="8"/>
  <c r="AN213" i="8" s="1"/>
  <c r="AK213" i="8"/>
  <c r="AL213" i="8" s="1"/>
  <c r="AQ213" i="8"/>
  <c r="AR213" i="8" s="1"/>
  <c r="AO213" i="8"/>
  <c r="AP213" i="8" s="1"/>
  <c r="AO229" i="8"/>
  <c r="AP229" i="8" s="1"/>
  <c r="AK229" i="8"/>
  <c r="AL229" i="8" s="1"/>
  <c r="AQ229" i="8"/>
  <c r="AR229" i="8" s="1"/>
  <c r="AM229" i="8"/>
  <c r="AN229" i="8" s="1"/>
  <c r="AO241" i="8"/>
  <c r="AP241" i="8" s="1"/>
  <c r="AK241" i="8"/>
  <c r="AL241" i="8" s="1"/>
  <c r="AQ241" i="8"/>
  <c r="AR241" i="8" s="1"/>
  <c r="AM241" i="8"/>
  <c r="AN241" i="8" s="1"/>
  <c r="AG251" i="8"/>
  <c r="AH251" i="8" s="1"/>
  <c r="AC251" i="8"/>
  <c r="AD251" i="8" s="1"/>
  <c r="AE251" i="8"/>
  <c r="AF251" i="8" s="1"/>
  <c r="AA251" i="8"/>
  <c r="AB251" i="8" s="1"/>
  <c r="AQ65" i="8"/>
  <c r="AR65" i="8" s="1"/>
  <c r="AM65" i="8"/>
  <c r="AN65" i="8" s="1"/>
  <c r="AO65" i="8"/>
  <c r="AP65" i="8" s="1"/>
  <c r="AK65" i="8"/>
  <c r="AL65" i="8" s="1"/>
  <c r="AG105" i="8"/>
  <c r="AH105" i="8" s="1"/>
  <c r="AC105" i="8"/>
  <c r="AD105" i="8" s="1"/>
  <c r="AE105" i="8"/>
  <c r="AF105" i="8" s="1"/>
  <c r="AA105" i="8"/>
  <c r="AB105" i="8" s="1"/>
  <c r="AO459" i="8"/>
  <c r="AP459" i="8" s="1"/>
  <c r="AK459" i="8"/>
  <c r="AL459" i="8" s="1"/>
  <c r="AQ459" i="8"/>
  <c r="AR459" i="8" s="1"/>
  <c r="AM459" i="8"/>
  <c r="AN459" i="8" s="1"/>
  <c r="AO299" i="8"/>
  <c r="AP299" i="8" s="1"/>
  <c r="AK299" i="8"/>
  <c r="AL299" i="8" s="1"/>
  <c r="AQ299" i="8"/>
  <c r="AR299" i="8" s="1"/>
  <c r="AM299" i="8"/>
  <c r="AN299" i="8" s="1"/>
  <c r="AO5" i="8"/>
  <c r="AP5" i="8" s="1"/>
  <c r="AK5" i="8"/>
  <c r="AL5" i="8" s="1"/>
  <c r="AM5" i="8"/>
  <c r="AN5" i="8" s="1"/>
  <c r="AQ5" i="8"/>
  <c r="AR5" i="8" s="1"/>
  <c r="AO9" i="8"/>
  <c r="AP9" i="8" s="1"/>
  <c r="AK9" i="8"/>
  <c r="AL9" i="8" s="1"/>
  <c r="AQ9" i="8"/>
  <c r="AR9" i="8" s="1"/>
  <c r="AM9" i="8"/>
  <c r="AN9" i="8" s="1"/>
  <c r="AK13" i="8"/>
  <c r="AL13" i="8" s="1"/>
  <c r="AO13" i="8"/>
  <c r="AP13" i="8" s="1"/>
  <c r="AQ13" i="8"/>
  <c r="AR13" i="8" s="1"/>
  <c r="AM13" i="8"/>
  <c r="AN13" i="8" s="1"/>
  <c r="AQ17" i="8"/>
  <c r="AR17" i="8" s="1"/>
  <c r="AO17" i="8"/>
  <c r="AP17" i="8" s="1"/>
  <c r="AK17" i="8"/>
  <c r="AL17" i="8" s="1"/>
  <c r="AM17" i="8"/>
  <c r="AN17" i="8" s="1"/>
  <c r="AO21" i="8"/>
  <c r="AP21" i="8" s="1"/>
  <c r="AK21" i="8"/>
  <c r="AL21" i="8" s="1"/>
  <c r="AM21" i="8"/>
  <c r="AN21" i="8" s="1"/>
  <c r="AQ21" i="8"/>
  <c r="AR21" i="8" s="1"/>
  <c r="AQ53" i="8"/>
  <c r="AR53" i="8" s="1"/>
  <c r="AM53" i="8"/>
  <c r="AN53" i="8" s="1"/>
  <c r="AO53" i="8"/>
  <c r="AP53" i="8" s="1"/>
  <c r="AK53" i="8"/>
  <c r="AL53" i="8" s="1"/>
  <c r="AK258" i="8"/>
  <c r="AL258" i="8" s="1"/>
  <c r="AQ258" i="8"/>
  <c r="AR258" i="8" s="1"/>
  <c r="AO258" i="8"/>
  <c r="AP258" i="8" s="1"/>
  <c r="AM258" i="8"/>
  <c r="AN258" i="8" s="1"/>
  <c r="AO266" i="8"/>
  <c r="AP266" i="8" s="1"/>
  <c r="AK266" i="8"/>
  <c r="AL266" i="8" s="1"/>
  <c r="AM266" i="8"/>
  <c r="AN266" i="8" s="1"/>
  <c r="AQ266" i="8"/>
  <c r="AR266" i="8" s="1"/>
  <c r="AG274" i="8"/>
  <c r="AH274" i="8" s="1"/>
  <c r="AC274" i="8"/>
  <c r="AD274" i="8" s="1"/>
  <c r="AE274" i="8"/>
  <c r="AF274" i="8" s="1"/>
  <c r="AA274" i="8"/>
  <c r="AB274" i="8" s="1"/>
  <c r="AG282" i="8"/>
  <c r="AH282" i="8" s="1"/>
  <c r="AC282" i="8"/>
  <c r="AD282" i="8" s="1"/>
  <c r="AE282" i="8"/>
  <c r="AF282" i="8" s="1"/>
  <c r="AA282" i="8"/>
  <c r="AB282" i="8" s="1"/>
  <c r="AG290" i="8"/>
  <c r="AH290" i="8" s="1"/>
  <c r="AC290" i="8"/>
  <c r="AD290" i="8" s="1"/>
  <c r="AE290" i="8"/>
  <c r="AF290" i="8" s="1"/>
  <c r="AA290" i="8"/>
  <c r="AB290" i="8" s="1"/>
  <c r="AG298" i="8"/>
  <c r="AH298" i="8" s="1"/>
  <c r="AC298" i="8"/>
  <c r="AD298" i="8" s="1"/>
  <c r="AE298" i="8"/>
  <c r="AF298" i="8" s="1"/>
  <c r="AA298" i="8"/>
  <c r="AB298" i="8" s="1"/>
  <c r="AO324" i="8"/>
  <c r="AP324" i="8" s="1"/>
  <c r="AK324" i="8"/>
  <c r="AL324" i="8" s="1"/>
  <c r="AQ324" i="8"/>
  <c r="AR324" i="8" s="1"/>
  <c r="AM324" i="8"/>
  <c r="AN324" i="8" s="1"/>
  <c r="AO328" i="8"/>
  <c r="AP328" i="8" s="1"/>
  <c r="AK328" i="8"/>
  <c r="AL328" i="8" s="1"/>
  <c r="AQ328" i="8"/>
  <c r="AR328" i="8" s="1"/>
  <c r="AM328" i="8"/>
  <c r="AN328" i="8" s="1"/>
  <c r="AO332" i="8"/>
  <c r="AP332" i="8" s="1"/>
  <c r="AK332" i="8"/>
  <c r="AL332" i="8" s="1"/>
  <c r="AQ332" i="8"/>
  <c r="AR332" i="8" s="1"/>
  <c r="AM332" i="8"/>
  <c r="AN332" i="8" s="1"/>
  <c r="AO336" i="8"/>
  <c r="AP336" i="8" s="1"/>
  <c r="AK336" i="8"/>
  <c r="AL336" i="8" s="1"/>
  <c r="AQ336" i="8"/>
  <c r="AR336" i="8" s="1"/>
  <c r="AM336" i="8"/>
  <c r="AN336" i="8" s="1"/>
  <c r="AO340" i="8"/>
  <c r="AP340" i="8" s="1"/>
  <c r="AK340" i="8"/>
  <c r="AL340" i="8" s="1"/>
  <c r="AM340" i="8"/>
  <c r="AN340" i="8" s="1"/>
  <c r="AQ340" i="8"/>
  <c r="AR340" i="8" s="1"/>
  <c r="AG344" i="8"/>
  <c r="AH344" i="8" s="1"/>
  <c r="AC344" i="8"/>
  <c r="AD344" i="8" s="1"/>
  <c r="AE344" i="8"/>
  <c r="AF344" i="8" s="1"/>
  <c r="AA344" i="8"/>
  <c r="AB344" i="8" s="1"/>
  <c r="AO348" i="8"/>
  <c r="AP348" i="8" s="1"/>
  <c r="AK348" i="8"/>
  <c r="AL348" i="8" s="1"/>
  <c r="AM348" i="8"/>
  <c r="AN348" i="8" s="1"/>
  <c r="AQ348" i="8"/>
  <c r="AR348" i="8" s="1"/>
  <c r="AO352" i="8"/>
  <c r="AP352" i="8" s="1"/>
  <c r="AK352" i="8"/>
  <c r="AL352" i="8" s="1"/>
  <c r="AQ352" i="8"/>
  <c r="AR352" i="8" s="1"/>
  <c r="AM352" i="8"/>
  <c r="AN352" i="8" s="1"/>
  <c r="AO356" i="8"/>
  <c r="AP356" i="8" s="1"/>
  <c r="AK356" i="8"/>
  <c r="AL356" i="8" s="1"/>
  <c r="AQ356" i="8"/>
  <c r="AR356" i="8" s="1"/>
  <c r="AM356" i="8"/>
  <c r="AN356" i="8" s="1"/>
  <c r="AO360" i="8"/>
  <c r="AP360" i="8" s="1"/>
  <c r="AK360" i="8"/>
  <c r="AL360" i="8" s="1"/>
  <c r="AQ360" i="8"/>
  <c r="AR360" i="8" s="1"/>
  <c r="AM360" i="8"/>
  <c r="AN360" i="8" s="1"/>
  <c r="AO364" i="8"/>
  <c r="AP364" i="8" s="1"/>
  <c r="AK364" i="8"/>
  <c r="AL364" i="8" s="1"/>
  <c r="AQ364" i="8"/>
  <c r="AR364" i="8" s="1"/>
  <c r="AM364" i="8"/>
  <c r="AN364" i="8" s="1"/>
  <c r="AO368" i="8"/>
  <c r="AP368" i="8" s="1"/>
  <c r="AK368" i="8"/>
  <c r="AL368" i="8" s="1"/>
  <c r="AQ368" i="8"/>
  <c r="AR368" i="8" s="1"/>
  <c r="AM368" i="8"/>
  <c r="AN368" i="8" s="1"/>
  <c r="AG372" i="8"/>
  <c r="AH372" i="8" s="1"/>
  <c r="AC372" i="8"/>
  <c r="AD372" i="8" s="1"/>
  <c r="AE372" i="8"/>
  <c r="AF372" i="8" s="1"/>
  <c r="AA372" i="8"/>
  <c r="AB372" i="8" s="1"/>
  <c r="AG376" i="8"/>
  <c r="AH376" i="8" s="1"/>
  <c r="AC376" i="8"/>
  <c r="AD376" i="8" s="1"/>
  <c r="AA376" i="8"/>
  <c r="AB376" i="8" s="1"/>
  <c r="AE376" i="8"/>
  <c r="AF376" i="8" s="1"/>
  <c r="AG380" i="8"/>
  <c r="AH380" i="8" s="1"/>
  <c r="AC380" i="8"/>
  <c r="AD380" i="8" s="1"/>
  <c r="AE380" i="8"/>
  <c r="AF380" i="8" s="1"/>
  <c r="AA380" i="8"/>
  <c r="AB380" i="8" s="1"/>
  <c r="AO384" i="8"/>
  <c r="AP384" i="8" s="1"/>
  <c r="AK384" i="8"/>
  <c r="AL384" i="8" s="1"/>
  <c r="AQ384" i="8"/>
  <c r="AR384" i="8" s="1"/>
  <c r="AM384" i="8"/>
  <c r="AN384" i="8" s="1"/>
  <c r="AO388" i="8"/>
  <c r="AP388" i="8" s="1"/>
  <c r="AK388" i="8"/>
  <c r="AL388" i="8" s="1"/>
  <c r="AQ388" i="8"/>
  <c r="AR388" i="8" s="1"/>
  <c r="AM388" i="8"/>
  <c r="AN388" i="8" s="1"/>
  <c r="AO392" i="8"/>
  <c r="AP392" i="8" s="1"/>
  <c r="AK392" i="8"/>
  <c r="AL392" i="8" s="1"/>
  <c r="AQ392" i="8"/>
  <c r="AR392" i="8" s="1"/>
  <c r="AM392" i="8"/>
  <c r="AN392" i="8" s="1"/>
  <c r="AG396" i="8"/>
  <c r="AH396" i="8" s="1"/>
  <c r="AC396" i="8"/>
  <c r="AD396" i="8" s="1"/>
  <c r="AA396" i="8"/>
  <c r="AB396" i="8" s="1"/>
  <c r="AE396" i="8"/>
  <c r="AF396" i="8" s="1"/>
  <c r="AG400" i="8"/>
  <c r="AH400" i="8" s="1"/>
  <c r="AC400" i="8"/>
  <c r="AD400" i="8" s="1"/>
  <c r="AE400" i="8"/>
  <c r="AF400" i="8" s="1"/>
  <c r="AA400" i="8"/>
  <c r="AB400" i="8" s="1"/>
  <c r="AO404" i="8"/>
  <c r="AP404" i="8" s="1"/>
  <c r="AK404" i="8"/>
  <c r="AL404" i="8" s="1"/>
  <c r="AQ404" i="8"/>
  <c r="AR404" i="8" s="1"/>
  <c r="AM404" i="8"/>
  <c r="AN404" i="8" s="1"/>
  <c r="AO408" i="8"/>
  <c r="AP408" i="8" s="1"/>
  <c r="AK408" i="8"/>
  <c r="AL408" i="8" s="1"/>
  <c r="AQ408" i="8"/>
  <c r="AR408" i="8" s="1"/>
  <c r="AM408" i="8"/>
  <c r="AN408" i="8" s="1"/>
  <c r="AO412" i="8"/>
  <c r="AP412" i="8" s="1"/>
  <c r="AK412" i="8"/>
  <c r="AL412" i="8" s="1"/>
  <c r="AQ412" i="8"/>
  <c r="AR412" i="8" s="1"/>
  <c r="AM412" i="8"/>
  <c r="AN412" i="8" s="1"/>
  <c r="AO416" i="8"/>
  <c r="AP416" i="8" s="1"/>
  <c r="AK416" i="8"/>
  <c r="AL416" i="8" s="1"/>
  <c r="AQ416" i="8"/>
  <c r="AR416" i="8" s="1"/>
  <c r="AM416" i="8"/>
  <c r="AN416" i="8" s="1"/>
  <c r="AO420" i="8"/>
  <c r="AP420" i="8" s="1"/>
  <c r="AK420" i="8"/>
  <c r="AL420" i="8" s="1"/>
  <c r="AQ420" i="8"/>
  <c r="AR420" i="8" s="1"/>
  <c r="AM420" i="8"/>
  <c r="AN420" i="8" s="1"/>
  <c r="AO424" i="8"/>
  <c r="AP424" i="8" s="1"/>
  <c r="AK424" i="8"/>
  <c r="AL424" i="8" s="1"/>
  <c r="AM424" i="8"/>
  <c r="AN424" i="8" s="1"/>
  <c r="AQ424" i="8"/>
  <c r="AR424" i="8" s="1"/>
  <c r="AO428" i="8"/>
  <c r="AP428" i="8" s="1"/>
  <c r="AK428" i="8"/>
  <c r="AL428" i="8" s="1"/>
  <c r="AQ428" i="8"/>
  <c r="AR428" i="8" s="1"/>
  <c r="AM428" i="8"/>
  <c r="AN428" i="8" s="1"/>
  <c r="AO432" i="8"/>
  <c r="AP432" i="8" s="1"/>
  <c r="AK432" i="8"/>
  <c r="AL432" i="8" s="1"/>
  <c r="AQ432" i="8"/>
  <c r="AR432" i="8" s="1"/>
  <c r="AM432" i="8"/>
  <c r="AN432" i="8" s="1"/>
  <c r="AM436" i="8"/>
  <c r="AN436" i="8" s="1"/>
  <c r="AQ436" i="8"/>
  <c r="AR436" i="8" s="1"/>
  <c r="AK436" i="8"/>
  <c r="AL436" i="8" s="1"/>
  <c r="AO436" i="8"/>
  <c r="AP436" i="8" s="1"/>
  <c r="AO440" i="8"/>
  <c r="AP440" i="8" s="1"/>
  <c r="AK440" i="8"/>
  <c r="AL440" i="8" s="1"/>
  <c r="AM440" i="8"/>
  <c r="AN440" i="8" s="1"/>
  <c r="AQ440" i="8"/>
  <c r="AR440" i="8" s="1"/>
  <c r="AQ444" i="8"/>
  <c r="AR444" i="8" s="1"/>
  <c r="AM444" i="8"/>
  <c r="AN444" i="8" s="1"/>
  <c r="AO444" i="8"/>
  <c r="AP444" i="8" s="1"/>
  <c r="AK444" i="8"/>
  <c r="AL444" i="8" s="1"/>
  <c r="AG457" i="8"/>
  <c r="AH457" i="8" s="1"/>
  <c r="AC457" i="8"/>
  <c r="AD457" i="8" s="1"/>
  <c r="AE457" i="8"/>
  <c r="AF457" i="8" s="1"/>
  <c r="AA457" i="8"/>
  <c r="AB457" i="8" s="1"/>
  <c r="AO67" i="8"/>
  <c r="AP67" i="8" s="1"/>
  <c r="AK67" i="8"/>
  <c r="AL67" i="8" s="1"/>
  <c r="AQ67" i="8"/>
  <c r="AR67" i="8" s="1"/>
  <c r="AM67" i="8"/>
  <c r="AN67" i="8" s="1"/>
  <c r="AO83" i="8"/>
  <c r="AP83" i="8" s="1"/>
  <c r="AK83" i="8"/>
  <c r="AQ83" i="8"/>
  <c r="AR83" i="8" s="1"/>
  <c r="AM83" i="8"/>
  <c r="AO99" i="8"/>
  <c r="AP99" i="8" s="1"/>
  <c r="AK99" i="8"/>
  <c r="AL99" i="8" s="1"/>
  <c r="AQ99" i="8"/>
  <c r="AR99" i="8" s="1"/>
  <c r="AM99" i="8"/>
  <c r="AN99" i="8" s="1"/>
  <c r="AQ115" i="8"/>
  <c r="AR115" i="8" s="1"/>
  <c r="AM115" i="8"/>
  <c r="AN115" i="8" s="1"/>
  <c r="AO115" i="8"/>
  <c r="AP115" i="8" s="1"/>
  <c r="AK115" i="8"/>
  <c r="AL115" i="8" s="1"/>
  <c r="AE263" i="8"/>
  <c r="AF263" i="8" s="1"/>
  <c r="AC263" i="8"/>
  <c r="AD263" i="8" s="1"/>
  <c r="AA263" i="8"/>
  <c r="AB263" i="8" s="1"/>
  <c r="AG263" i="8"/>
  <c r="AH263" i="8" s="1"/>
  <c r="AQ289" i="8"/>
  <c r="AR289" i="8" s="1"/>
  <c r="AM289" i="8"/>
  <c r="AN289" i="8" s="1"/>
  <c r="AO289" i="8"/>
  <c r="AP289" i="8" s="1"/>
  <c r="AK289" i="8"/>
  <c r="AL289" i="8" s="1"/>
  <c r="AA259" i="8"/>
  <c r="AB259" i="8" s="1"/>
  <c r="AG259" i="8"/>
  <c r="AH259" i="8" s="1"/>
  <c r="AE259" i="8"/>
  <c r="AF259" i="8" s="1"/>
  <c r="AC259" i="8"/>
  <c r="AD259" i="8" s="1"/>
  <c r="AO310" i="8"/>
  <c r="AP310" i="8" s="1"/>
  <c r="AK310" i="8"/>
  <c r="AL310" i="8" s="1"/>
  <c r="AM310" i="8"/>
  <c r="AN310" i="8" s="1"/>
  <c r="AQ310" i="8"/>
  <c r="AR310" i="8" s="1"/>
  <c r="AQ318" i="8"/>
  <c r="AR318" i="8" s="1"/>
  <c r="AM318" i="8"/>
  <c r="AN318" i="8" s="1"/>
  <c r="AO318" i="8"/>
  <c r="AP318" i="8" s="1"/>
  <c r="AK318" i="8"/>
  <c r="AL318" i="8" s="1"/>
  <c r="AG41" i="8"/>
  <c r="AH41" i="8" s="1"/>
  <c r="AC41" i="8"/>
  <c r="AD41" i="8" s="1"/>
  <c r="AE41" i="8"/>
  <c r="AF41" i="8" s="1"/>
  <c r="AA41" i="8"/>
  <c r="AB41" i="8" s="1"/>
  <c r="AO133" i="8"/>
  <c r="AP133" i="8" s="1"/>
  <c r="AK133" i="8"/>
  <c r="AL133" i="8" s="1"/>
  <c r="AQ133" i="8"/>
  <c r="AR133" i="8" s="1"/>
  <c r="AM133" i="8"/>
  <c r="AN133" i="8" s="1"/>
  <c r="AQ147" i="8"/>
  <c r="AR147" i="8" s="1"/>
  <c r="AM147" i="8"/>
  <c r="AN147" i="8" s="1"/>
  <c r="AO147" i="8"/>
  <c r="AP147" i="8" s="1"/>
  <c r="AK147" i="8"/>
  <c r="AL147" i="8" s="1"/>
  <c r="AG163" i="8"/>
  <c r="AH163" i="8" s="1"/>
  <c r="AC163" i="8"/>
  <c r="AD163" i="8" s="1"/>
  <c r="AA163" i="8"/>
  <c r="AB163" i="8" s="1"/>
  <c r="AE163" i="8"/>
  <c r="AF163" i="8" s="1"/>
  <c r="AQ181" i="8"/>
  <c r="AR181" i="8" s="1"/>
  <c r="AM181" i="8"/>
  <c r="AN181" i="8" s="1"/>
  <c r="AO181" i="8"/>
  <c r="AP181" i="8" s="1"/>
  <c r="AK181" i="8"/>
  <c r="AL181" i="8" s="1"/>
  <c r="AQ193" i="8"/>
  <c r="AR193" i="8" s="1"/>
  <c r="AM193" i="8"/>
  <c r="AN193" i="8" s="1"/>
  <c r="AO193" i="8"/>
  <c r="AP193" i="8" s="1"/>
  <c r="AK193" i="8"/>
  <c r="AL193" i="8" s="1"/>
  <c r="AO211" i="8"/>
  <c r="AP211" i="8" s="1"/>
  <c r="AM211" i="8"/>
  <c r="AN211" i="8" s="1"/>
  <c r="AK211" i="8"/>
  <c r="AL211" i="8" s="1"/>
  <c r="AQ211" i="8"/>
  <c r="AR211" i="8" s="1"/>
  <c r="AG227" i="8"/>
  <c r="AH227" i="8" s="1"/>
  <c r="AC227" i="8"/>
  <c r="AD227" i="8" s="1"/>
  <c r="AE227" i="8"/>
  <c r="AF227" i="8" s="1"/>
  <c r="AA227" i="8"/>
  <c r="AB227" i="8" s="1"/>
  <c r="AO245" i="8"/>
  <c r="AP245" i="8" s="1"/>
  <c r="AK245" i="8"/>
  <c r="AL245" i="8" s="1"/>
  <c r="AQ245" i="8"/>
  <c r="AR245" i="8" s="1"/>
  <c r="AM245" i="8"/>
  <c r="AN245" i="8" s="1"/>
  <c r="AO38" i="8"/>
  <c r="AP38" i="8" s="1"/>
  <c r="AK38" i="8"/>
  <c r="AL38" i="8" s="1"/>
  <c r="AQ38" i="8"/>
  <c r="AR38" i="8" s="1"/>
  <c r="AM38" i="8"/>
  <c r="AN38" i="8" s="1"/>
  <c r="AO271" i="8"/>
  <c r="AP271" i="8" s="1"/>
  <c r="AK271" i="8"/>
  <c r="AL271" i="8" s="1"/>
  <c r="AQ271" i="8"/>
  <c r="AR271" i="8" s="1"/>
  <c r="AM271" i="8"/>
  <c r="AN271" i="8" s="1"/>
  <c r="AQ452" i="8"/>
  <c r="AR452" i="8" s="1"/>
  <c r="AM452" i="8"/>
  <c r="AN452" i="8" s="1"/>
  <c r="AO452" i="8"/>
  <c r="AP452" i="8" s="1"/>
  <c r="AK452" i="8"/>
  <c r="AL452" i="8" s="1"/>
  <c r="AC43" i="8"/>
  <c r="AD43" i="8" s="1"/>
  <c r="AE43" i="8"/>
  <c r="AF43" i="8" s="1"/>
  <c r="AG43" i="8"/>
  <c r="AH43" i="8" s="1"/>
  <c r="Q6" i="8"/>
  <c r="R6" i="8" s="1"/>
  <c r="Q10" i="8"/>
  <c r="R10" i="8" s="1"/>
  <c r="Q5" i="8"/>
  <c r="R5" i="8" s="1"/>
  <c r="Q7" i="8"/>
  <c r="R7" i="8" s="1"/>
  <c r="Q9" i="8"/>
  <c r="R9" i="8" s="1"/>
  <c r="Q11" i="8"/>
  <c r="R11" i="8" s="1"/>
  <c r="Q13" i="8"/>
  <c r="R13" i="8" s="1"/>
  <c r="Q15" i="8"/>
  <c r="R15" i="8" s="1"/>
  <c r="Q17" i="8"/>
  <c r="R17" i="8" s="1"/>
  <c r="Q18" i="8"/>
  <c r="R18" i="8" s="1"/>
  <c r="Q21" i="8"/>
  <c r="R21" i="8" s="1"/>
  <c r="Q24" i="8"/>
  <c r="R24" i="8" s="1"/>
  <c r="Q30" i="8"/>
  <c r="R30" i="8" s="1"/>
  <c r="Q256" i="8"/>
  <c r="R256" i="8" s="1"/>
  <c r="Q260" i="8"/>
  <c r="R260" i="8" s="1"/>
  <c r="Q264" i="8"/>
  <c r="R264" i="8" s="1"/>
  <c r="Q268" i="8"/>
  <c r="R268" i="8" s="1"/>
  <c r="Q270" i="8"/>
  <c r="R270" i="8" s="1"/>
  <c r="Q274" i="8"/>
  <c r="R274" i="8" s="1"/>
  <c r="Q278" i="8"/>
  <c r="R278" i="8" s="1"/>
  <c r="Q282" i="8"/>
  <c r="R282" i="8" s="1"/>
  <c r="Q286" i="8"/>
  <c r="R286" i="8" s="1"/>
  <c r="Q290" i="8"/>
  <c r="R290" i="8" s="1"/>
  <c r="Q294" i="8"/>
  <c r="R294" i="8" s="1"/>
  <c r="Q298" i="8"/>
  <c r="R298" i="8" s="1"/>
  <c r="Q322" i="8"/>
  <c r="R322" i="8" s="1"/>
  <c r="Q324" i="8"/>
  <c r="R324" i="8" s="1"/>
  <c r="Q326" i="8"/>
  <c r="R326" i="8" s="1"/>
  <c r="Q328" i="8"/>
  <c r="R328" i="8" s="1"/>
  <c r="Q330" i="8"/>
  <c r="R330" i="8" s="1"/>
  <c r="Q332" i="8"/>
  <c r="R332" i="8" s="1"/>
  <c r="Q334" i="8"/>
  <c r="R334" i="8" s="1"/>
  <c r="Q336" i="8"/>
  <c r="R336" i="8" s="1"/>
  <c r="Q338" i="8"/>
  <c r="R338" i="8" s="1"/>
  <c r="Q340" i="8"/>
  <c r="R340" i="8" s="1"/>
  <c r="Q342" i="8"/>
  <c r="R342" i="8" s="1"/>
  <c r="Q344" i="8"/>
  <c r="R344" i="8" s="1"/>
  <c r="Q346" i="8"/>
  <c r="R346" i="8" s="1"/>
  <c r="Q348" i="8"/>
  <c r="R348" i="8" s="1"/>
  <c r="Q350" i="8"/>
  <c r="R350" i="8" s="1"/>
  <c r="Q352" i="8"/>
  <c r="R352" i="8" s="1"/>
  <c r="Q354" i="8"/>
  <c r="R354" i="8" s="1"/>
  <c r="Q356" i="8"/>
  <c r="R356" i="8" s="1"/>
  <c r="Q358" i="8"/>
  <c r="R358" i="8" s="1"/>
  <c r="Q360" i="8"/>
  <c r="R360" i="8" s="1"/>
  <c r="Q362" i="8"/>
  <c r="R362" i="8" s="1"/>
  <c r="Q364" i="8"/>
  <c r="R364" i="8" s="1"/>
  <c r="Q366" i="8"/>
  <c r="R366" i="8" s="1"/>
  <c r="Q368" i="8"/>
  <c r="R368" i="8" s="1"/>
  <c r="Q370" i="8"/>
  <c r="R370" i="8" s="1"/>
  <c r="Q372" i="8"/>
  <c r="R372" i="8" s="1"/>
  <c r="Q374" i="8"/>
  <c r="R374" i="8" s="1"/>
  <c r="Q376" i="8"/>
  <c r="R376" i="8" s="1"/>
  <c r="Q378" i="8"/>
  <c r="R378" i="8" s="1"/>
  <c r="Q380" i="8"/>
  <c r="R380" i="8" s="1"/>
  <c r="Q382" i="8"/>
  <c r="R382" i="8" s="1"/>
  <c r="Q384" i="8"/>
  <c r="R384" i="8" s="1"/>
  <c r="Q386" i="8"/>
  <c r="R386" i="8" s="1"/>
  <c r="Q388" i="8"/>
  <c r="R388" i="8" s="1"/>
  <c r="Q390" i="8"/>
  <c r="R390" i="8" s="1"/>
  <c r="Q392" i="8"/>
  <c r="R392" i="8" s="1"/>
  <c r="Q394" i="8"/>
  <c r="R394" i="8" s="1"/>
  <c r="Q396" i="8"/>
  <c r="R396" i="8" s="1"/>
  <c r="Q398" i="8"/>
  <c r="R398" i="8" s="1"/>
  <c r="Q400" i="8"/>
  <c r="R400" i="8" s="1"/>
  <c r="Q402" i="8"/>
  <c r="R402" i="8" s="1"/>
  <c r="Q404" i="8"/>
  <c r="R404" i="8" s="1"/>
  <c r="Q406" i="8"/>
  <c r="R406" i="8" s="1"/>
  <c r="Q408" i="8"/>
  <c r="R408" i="8" s="1"/>
  <c r="Q410" i="8"/>
  <c r="R410" i="8" s="1"/>
  <c r="Q412" i="8"/>
  <c r="R412" i="8" s="1"/>
  <c r="Q414" i="8"/>
  <c r="R414" i="8" s="1"/>
  <c r="Q416" i="8"/>
  <c r="R416" i="8" s="1"/>
  <c r="Q418" i="8"/>
  <c r="R418" i="8" s="1"/>
  <c r="Q420" i="8"/>
  <c r="R420" i="8" s="1"/>
  <c r="Q422" i="8"/>
  <c r="R422" i="8" s="1"/>
  <c r="Q424" i="8"/>
  <c r="R424" i="8" s="1"/>
  <c r="Q426" i="8"/>
  <c r="R426" i="8" s="1"/>
  <c r="Q428" i="8"/>
  <c r="R428" i="8" s="1"/>
  <c r="Q430" i="8"/>
  <c r="R430" i="8" s="1"/>
  <c r="Q432" i="8"/>
  <c r="R432" i="8" s="1"/>
  <c r="Q434" i="8"/>
  <c r="R434" i="8" s="1"/>
  <c r="Q436" i="8"/>
  <c r="R436" i="8" s="1"/>
  <c r="Q438" i="8"/>
  <c r="R438" i="8" s="1"/>
  <c r="Q440" i="8"/>
  <c r="R440" i="8" s="1"/>
  <c r="Q442" i="8"/>
  <c r="R442" i="8" s="1"/>
  <c r="Q444" i="8"/>
  <c r="R444" i="8" s="1"/>
  <c r="Q445" i="8"/>
  <c r="R445" i="8" s="1"/>
  <c r="Q453" i="8"/>
  <c r="R453" i="8" s="1"/>
  <c r="Q26" i="8"/>
  <c r="R26" i="8" s="1"/>
  <c r="Q71" i="8"/>
  <c r="R71" i="8" s="1"/>
  <c r="Q79" i="8"/>
  <c r="R79" i="8" s="1"/>
  <c r="Q87" i="8"/>
  <c r="R87" i="8" s="1"/>
  <c r="Q95" i="8"/>
  <c r="R95" i="8" s="1"/>
  <c r="Q103" i="8"/>
  <c r="R103" i="8" s="1"/>
  <c r="Q111" i="8"/>
  <c r="R111" i="8" s="1"/>
  <c r="Q119" i="8"/>
  <c r="R119" i="8" s="1"/>
  <c r="Q123" i="8"/>
  <c r="R123" i="8" s="1"/>
  <c r="Q265" i="8"/>
  <c r="R265" i="8" s="1"/>
  <c r="Q273" i="8"/>
  <c r="R273" i="8" s="1"/>
  <c r="Q279" i="8"/>
  <c r="R279" i="8" s="1"/>
  <c r="Q289" i="8"/>
  <c r="R289" i="8" s="1"/>
  <c r="Q303" i="8"/>
  <c r="R303" i="8" s="1"/>
  <c r="Q259" i="8"/>
  <c r="R259" i="8" s="1"/>
  <c r="Q269" i="8"/>
  <c r="R269" i="8" s="1"/>
  <c r="Q304" i="8"/>
  <c r="R304" i="8" s="1"/>
  <c r="Q310" i="8"/>
  <c r="R310" i="8" s="1"/>
  <c r="Q314" i="8"/>
  <c r="R314" i="8" s="1"/>
  <c r="Q318" i="8"/>
  <c r="R318" i="8" s="1"/>
  <c r="Q309" i="8"/>
  <c r="R309" i="8" s="1"/>
  <c r="Q313" i="8"/>
  <c r="R313" i="8" s="1"/>
  <c r="Q317" i="8"/>
  <c r="R317" i="8" s="1"/>
  <c r="Q450" i="8"/>
  <c r="R450" i="8" s="1"/>
  <c r="Q448" i="8"/>
  <c r="R448" i="8" s="1"/>
  <c r="Q446" i="8"/>
  <c r="R446" i="8" s="1"/>
  <c r="Q32" i="8"/>
  <c r="R32" i="8" s="1"/>
  <c r="Q34" i="8"/>
  <c r="R34" i="8" s="1"/>
  <c r="Q36" i="8"/>
  <c r="R36" i="8" s="1"/>
  <c r="Q38" i="8"/>
  <c r="R38" i="8" s="1"/>
  <c r="Q40" i="8"/>
  <c r="R40" i="8" s="1"/>
  <c r="Q42" i="8"/>
  <c r="R42" i="8" s="1"/>
  <c r="Q44" i="8"/>
  <c r="R44" i="8" s="1"/>
  <c r="Q46" i="8"/>
  <c r="R46" i="8" s="1"/>
  <c r="Q48" i="8"/>
  <c r="R48" i="8" s="1"/>
  <c r="Q50" i="8"/>
  <c r="R50" i="8" s="1"/>
  <c r="Q52" i="8"/>
  <c r="R52" i="8" s="1"/>
  <c r="Q64" i="8"/>
  <c r="R64" i="8" s="1"/>
  <c r="Q68" i="8"/>
  <c r="R68" i="8" s="1"/>
  <c r="Q72" i="8"/>
  <c r="R72" i="8" s="1"/>
  <c r="Q76" i="8"/>
  <c r="R76" i="8" s="1"/>
  <c r="Q80" i="8"/>
  <c r="R80" i="8" s="1"/>
  <c r="Q84" i="8"/>
  <c r="R84" i="8" s="1"/>
  <c r="Q88" i="8"/>
  <c r="R88" i="8" s="1"/>
  <c r="Q92" i="8"/>
  <c r="R92" i="8" s="1"/>
  <c r="Q96" i="8"/>
  <c r="R96" i="8" s="1"/>
  <c r="Q100" i="8"/>
  <c r="R100" i="8" s="1"/>
  <c r="Q104" i="8"/>
  <c r="R104" i="8" s="1"/>
  <c r="Q108" i="8"/>
  <c r="R108" i="8" s="1"/>
  <c r="Q112" i="8"/>
  <c r="R112" i="8" s="1"/>
  <c r="Q116" i="8"/>
  <c r="R116" i="8" s="1"/>
  <c r="Q120" i="8"/>
  <c r="R120" i="8" s="1"/>
  <c r="Q132" i="8"/>
  <c r="R132" i="8" s="1"/>
  <c r="Q133" i="8"/>
  <c r="R133" i="8" s="1"/>
  <c r="Q136" i="8"/>
  <c r="R136" i="8" s="1"/>
  <c r="Q137" i="8"/>
  <c r="R137" i="8" s="1"/>
  <c r="Q140" i="8"/>
  <c r="R140" i="8" s="1"/>
  <c r="Q141" i="8"/>
  <c r="R141" i="8" s="1"/>
  <c r="Q144" i="8"/>
  <c r="R144" i="8" s="1"/>
  <c r="Q145" i="8"/>
  <c r="R145" i="8" s="1"/>
  <c r="Q148" i="8"/>
  <c r="R148" i="8" s="1"/>
  <c r="Q150" i="8"/>
  <c r="R150" i="8" s="1"/>
  <c r="Q152" i="8"/>
  <c r="R152" i="8" s="1"/>
  <c r="Q154" i="8"/>
  <c r="R154" i="8" s="1"/>
  <c r="Q156" i="8"/>
  <c r="R156" i="8" s="1"/>
  <c r="Q158" i="8"/>
  <c r="R158" i="8" s="1"/>
  <c r="Q160" i="8"/>
  <c r="R160" i="8" s="1"/>
  <c r="Q162" i="8"/>
  <c r="Q164" i="8"/>
  <c r="R164" i="8" s="1"/>
  <c r="Q166" i="8"/>
  <c r="R166" i="8" s="1"/>
  <c r="Q168" i="8"/>
  <c r="R168" i="8" s="1"/>
  <c r="Q170" i="8"/>
  <c r="R170" i="8" s="1"/>
  <c r="Q172" i="8"/>
  <c r="R172" i="8" s="1"/>
  <c r="Q176" i="8"/>
  <c r="R176" i="8" s="1"/>
  <c r="Q177" i="8"/>
  <c r="R177" i="8" s="1"/>
  <c r="Q180" i="8"/>
  <c r="R180" i="8" s="1"/>
  <c r="Q181" i="8"/>
  <c r="R181" i="8" s="1"/>
  <c r="Q184" i="8"/>
  <c r="R184" i="8" s="1"/>
  <c r="Q185" i="8"/>
  <c r="R185" i="8" s="1"/>
  <c r="Q188" i="8"/>
  <c r="R188" i="8" s="1"/>
  <c r="Q189" i="8"/>
  <c r="R189" i="8" s="1"/>
  <c r="Q192" i="8"/>
  <c r="R192" i="8" s="1"/>
  <c r="Q193" i="8"/>
  <c r="R193" i="8" s="1"/>
  <c r="Q196" i="8"/>
  <c r="R196" i="8" s="1"/>
  <c r="Q197" i="8"/>
  <c r="R197" i="8" s="1"/>
  <c r="Q200" i="8"/>
  <c r="R200" i="8" s="1"/>
  <c r="Q201" i="8"/>
  <c r="R201" i="8" s="1"/>
  <c r="Q204" i="8"/>
  <c r="R204" i="8" s="1"/>
  <c r="Q205" i="8"/>
  <c r="R205" i="8" s="1"/>
  <c r="Q208" i="8"/>
  <c r="R208" i="8" s="1"/>
  <c r="Q209" i="8"/>
  <c r="R209" i="8" s="1"/>
  <c r="Q212" i="8"/>
  <c r="R212" i="8" s="1"/>
  <c r="Q213" i="8"/>
  <c r="R213" i="8" s="1"/>
  <c r="Q216" i="8"/>
  <c r="R216" i="8" s="1"/>
  <c r="Q217" i="8"/>
  <c r="R217" i="8" s="1"/>
  <c r="Q220" i="8"/>
  <c r="R220" i="8" s="1"/>
  <c r="Q221" i="8"/>
  <c r="R221" i="8" s="1"/>
  <c r="Q224" i="8"/>
  <c r="R224" i="8" s="1"/>
  <c r="Q225" i="8"/>
  <c r="R225" i="8" s="1"/>
  <c r="Q228" i="8"/>
  <c r="R228" i="8" s="1"/>
  <c r="Q229" i="8"/>
  <c r="R229" i="8" s="1"/>
  <c r="Q232" i="8"/>
  <c r="R232" i="8" s="1"/>
  <c r="Q234" i="8"/>
  <c r="R234" i="8" s="1"/>
  <c r="Q236" i="8"/>
  <c r="R236" i="8" s="1"/>
  <c r="Q238" i="8"/>
  <c r="R238" i="8" s="1"/>
  <c r="Q240" i="8"/>
  <c r="R240" i="8" s="1"/>
  <c r="Q242" i="8"/>
  <c r="R242" i="8" s="1"/>
  <c r="Q244" i="8"/>
  <c r="R244" i="8" s="1"/>
  <c r="Q245" i="8"/>
  <c r="R245" i="8" s="1"/>
  <c r="Q248" i="8"/>
  <c r="R248" i="8" s="1"/>
  <c r="Q249" i="8"/>
  <c r="R249" i="8" s="1"/>
  <c r="Q252" i="8"/>
  <c r="R252" i="8" s="1"/>
  <c r="Q253" i="8"/>
  <c r="R253" i="8" s="1"/>
  <c r="Q65" i="8"/>
  <c r="R65" i="8" s="1"/>
  <c r="Q73" i="8"/>
  <c r="R73" i="8" s="1"/>
  <c r="Q81" i="8"/>
  <c r="R81" i="8" s="1"/>
  <c r="Q89" i="8"/>
  <c r="R89" i="8" s="1"/>
  <c r="Q97" i="8"/>
  <c r="R97" i="8" s="1"/>
  <c r="Q105" i="8"/>
  <c r="R105" i="8" s="1"/>
  <c r="Q113" i="8"/>
  <c r="R113" i="8" s="1"/>
  <c r="Q121" i="8"/>
  <c r="R121" i="8" s="1"/>
  <c r="Q129" i="8"/>
  <c r="R129" i="8" s="1"/>
  <c r="Q257" i="8"/>
  <c r="R257" i="8" s="1"/>
  <c r="Q271" i="8"/>
  <c r="R271" i="8" s="1"/>
  <c r="Q283" i="8"/>
  <c r="R283" i="8" s="1"/>
  <c r="Q295" i="8"/>
  <c r="R295" i="8" s="1"/>
  <c r="Q300" i="8"/>
  <c r="R300" i="8" s="1"/>
  <c r="Q306" i="8"/>
  <c r="R306" i="8" s="1"/>
  <c r="Q261" i="8"/>
  <c r="R261" i="8" s="1"/>
  <c r="Q291" i="8"/>
  <c r="R291" i="8" s="1"/>
  <c r="Q305" i="8"/>
  <c r="R305" i="8" s="1"/>
  <c r="Q4" i="8"/>
  <c r="R4" i="8" s="1"/>
  <c r="Q8" i="8"/>
  <c r="R8" i="8" s="1"/>
  <c r="Q12" i="8"/>
  <c r="R12" i="8" s="1"/>
  <c r="Q14" i="8"/>
  <c r="R14" i="8" s="1"/>
  <c r="Q16" i="8"/>
  <c r="R16" i="8" s="1"/>
  <c r="Q19" i="8"/>
  <c r="R19" i="8" s="1"/>
  <c r="Q20" i="8"/>
  <c r="R20" i="8" s="1"/>
  <c r="Q22" i="8"/>
  <c r="R22" i="8" s="1"/>
  <c r="Q23" i="8"/>
  <c r="R23" i="8" s="1"/>
  <c r="Q33" i="8"/>
  <c r="R33" i="8" s="1"/>
  <c r="Q35" i="8"/>
  <c r="R35" i="8" s="1"/>
  <c r="Q37" i="8"/>
  <c r="R37" i="8" s="1"/>
  <c r="Q39" i="8"/>
  <c r="R39" i="8" s="1"/>
  <c r="Q41" i="8"/>
  <c r="R41" i="8" s="1"/>
  <c r="Q43" i="8"/>
  <c r="R43" i="8" s="1"/>
  <c r="U43" i="8"/>
  <c r="V43" i="8" s="1"/>
  <c r="S43" i="8"/>
  <c r="T43" i="8" s="1"/>
  <c r="W43" i="8"/>
  <c r="X43" i="8" s="1"/>
  <c r="Q45" i="8"/>
  <c r="R45" i="8" s="1"/>
  <c r="Q47" i="8"/>
  <c r="R47" i="8" s="1"/>
  <c r="Q49" i="8"/>
  <c r="R49" i="8" s="1"/>
  <c r="Q51" i="8"/>
  <c r="R51" i="8" s="1"/>
  <c r="Q53" i="8"/>
  <c r="R53" i="8" s="1"/>
  <c r="Q55" i="8"/>
  <c r="R55" i="8" s="1"/>
  <c r="Q57" i="8"/>
  <c r="R57" i="8" s="1"/>
  <c r="Q59" i="8"/>
  <c r="R59" i="8" s="1"/>
  <c r="Q61" i="8"/>
  <c r="R61" i="8" s="1"/>
  <c r="Q63" i="8"/>
  <c r="R63" i="8" s="1"/>
  <c r="Q258" i="8"/>
  <c r="R258" i="8" s="1"/>
  <c r="Q262" i="8"/>
  <c r="R262" i="8" s="1"/>
  <c r="Q266" i="8"/>
  <c r="R266" i="8" s="1"/>
  <c r="Q272" i="8"/>
  <c r="R272" i="8" s="1"/>
  <c r="Q276" i="8"/>
  <c r="R276" i="8" s="1"/>
  <c r="Q280" i="8"/>
  <c r="R280" i="8" s="1"/>
  <c r="Q284" i="8"/>
  <c r="R284" i="8" s="1"/>
  <c r="Q288" i="8"/>
  <c r="R288" i="8" s="1"/>
  <c r="Q292" i="8"/>
  <c r="R292" i="8" s="1"/>
  <c r="Q296" i="8"/>
  <c r="R296" i="8" s="1"/>
  <c r="Q321" i="8"/>
  <c r="R321" i="8" s="1"/>
  <c r="Q323" i="8"/>
  <c r="R323" i="8" s="1"/>
  <c r="Q325" i="8"/>
  <c r="R325" i="8" s="1"/>
  <c r="Q327" i="8"/>
  <c r="R327" i="8" s="1"/>
  <c r="Q329" i="8"/>
  <c r="R329" i="8" s="1"/>
  <c r="Q331" i="8"/>
  <c r="R331" i="8" s="1"/>
  <c r="Q333" i="8"/>
  <c r="R333" i="8" s="1"/>
  <c r="Q335" i="8"/>
  <c r="R335" i="8" s="1"/>
  <c r="Q337" i="8"/>
  <c r="R337" i="8" s="1"/>
  <c r="Q339" i="8"/>
  <c r="R339" i="8" s="1"/>
  <c r="Q341" i="8"/>
  <c r="R341" i="8" s="1"/>
  <c r="Q343" i="8"/>
  <c r="R343" i="8" s="1"/>
  <c r="Q345" i="8"/>
  <c r="R345" i="8" s="1"/>
  <c r="Q347" i="8"/>
  <c r="R347" i="8" s="1"/>
  <c r="Q349" i="8"/>
  <c r="R349" i="8" s="1"/>
  <c r="Q351" i="8"/>
  <c r="R351" i="8" s="1"/>
  <c r="Q353" i="8"/>
  <c r="R353" i="8" s="1"/>
  <c r="Q355" i="8"/>
  <c r="R355" i="8" s="1"/>
  <c r="Q357" i="8"/>
  <c r="R357" i="8" s="1"/>
  <c r="Q359" i="8"/>
  <c r="R359" i="8" s="1"/>
  <c r="Q361" i="8"/>
  <c r="R361" i="8" s="1"/>
  <c r="Q363" i="8"/>
  <c r="R363" i="8" s="1"/>
  <c r="Q365" i="8"/>
  <c r="R365" i="8" s="1"/>
  <c r="Q367" i="8"/>
  <c r="R367" i="8" s="1"/>
  <c r="Q369" i="8"/>
  <c r="R369" i="8" s="1"/>
  <c r="Q371" i="8"/>
  <c r="R371" i="8" s="1"/>
  <c r="Q373" i="8"/>
  <c r="R373" i="8" s="1"/>
  <c r="Q375" i="8"/>
  <c r="R375" i="8" s="1"/>
  <c r="Q377" i="8"/>
  <c r="R377" i="8" s="1"/>
  <c r="Q379" i="8"/>
  <c r="R379" i="8" s="1"/>
  <c r="Q381" i="8"/>
  <c r="R381" i="8" s="1"/>
  <c r="Q383" i="8"/>
  <c r="R383" i="8" s="1"/>
  <c r="Q385" i="8"/>
  <c r="R385" i="8" s="1"/>
  <c r="Q387" i="8"/>
  <c r="R387" i="8" s="1"/>
  <c r="Q389" i="8"/>
  <c r="R389" i="8" s="1"/>
  <c r="Q391" i="8"/>
  <c r="R391" i="8" s="1"/>
  <c r="Q393" i="8"/>
  <c r="R393" i="8" s="1"/>
  <c r="Q395" i="8"/>
  <c r="R395" i="8" s="1"/>
  <c r="Q397" i="8"/>
  <c r="R397" i="8" s="1"/>
  <c r="Q399" i="8"/>
  <c r="R399" i="8" s="1"/>
  <c r="Q401" i="8"/>
  <c r="R401" i="8" s="1"/>
  <c r="Q403" i="8"/>
  <c r="R403" i="8" s="1"/>
  <c r="Q405" i="8"/>
  <c r="R405" i="8" s="1"/>
  <c r="Q407" i="8"/>
  <c r="R407" i="8" s="1"/>
  <c r="Q409" i="8"/>
  <c r="R409" i="8" s="1"/>
  <c r="Q411" i="8"/>
  <c r="R411" i="8" s="1"/>
  <c r="Q413" i="8"/>
  <c r="R413" i="8" s="1"/>
  <c r="Q415" i="8"/>
  <c r="R415" i="8" s="1"/>
  <c r="Q417" i="8"/>
  <c r="R417" i="8" s="1"/>
  <c r="Q419" i="8"/>
  <c r="R419" i="8" s="1"/>
  <c r="Q421" i="8"/>
  <c r="R421" i="8" s="1"/>
  <c r="Q423" i="8"/>
  <c r="R423" i="8" s="1"/>
  <c r="Q425" i="8"/>
  <c r="R425" i="8" s="1"/>
  <c r="Q427" i="8"/>
  <c r="R427" i="8" s="1"/>
  <c r="Q429" i="8"/>
  <c r="R429" i="8" s="1"/>
  <c r="Q431" i="8"/>
  <c r="R431" i="8" s="1"/>
  <c r="Q433" i="8"/>
  <c r="R433" i="8" s="1"/>
  <c r="Q435" i="8"/>
  <c r="R435" i="8" s="1"/>
  <c r="Q437" i="8"/>
  <c r="R437" i="8" s="1"/>
  <c r="Q439" i="8"/>
  <c r="R439" i="8" s="1"/>
  <c r="Q441" i="8"/>
  <c r="R441" i="8" s="1"/>
  <c r="Q443" i="8"/>
  <c r="R443" i="8" s="1"/>
  <c r="Q449" i="8"/>
  <c r="R449" i="8" s="1"/>
  <c r="Q457" i="8"/>
  <c r="R457" i="8" s="1"/>
  <c r="Q67" i="8"/>
  <c r="R67" i="8" s="1"/>
  <c r="Q75" i="8"/>
  <c r="R75" i="8" s="1"/>
  <c r="Q83" i="8"/>
  <c r="Q91" i="8"/>
  <c r="R91" i="8" s="1"/>
  <c r="Q99" i="8"/>
  <c r="R99" i="8" s="1"/>
  <c r="Q107" i="8"/>
  <c r="R107" i="8" s="1"/>
  <c r="Q115" i="8"/>
  <c r="R115" i="8" s="1"/>
  <c r="Q127" i="8"/>
  <c r="R127" i="8" s="1"/>
  <c r="Q263" i="8"/>
  <c r="R263" i="8" s="1"/>
  <c r="Q275" i="8"/>
  <c r="R275" i="8" s="1"/>
  <c r="Q285" i="8"/>
  <c r="R285" i="8" s="1"/>
  <c r="Q297" i="8"/>
  <c r="R297" i="8" s="1"/>
  <c r="Q293" i="8"/>
  <c r="R293" i="8" s="1"/>
  <c r="Q308" i="8"/>
  <c r="R308" i="8" s="1"/>
  <c r="Q312" i="8"/>
  <c r="R312" i="8" s="1"/>
  <c r="Q316" i="8"/>
  <c r="R316" i="8" s="1"/>
  <c r="Q320" i="8"/>
  <c r="R320" i="8" s="1"/>
  <c r="Q311" i="8"/>
  <c r="R311" i="8" s="1"/>
  <c r="Q315" i="8"/>
  <c r="R315" i="8" s="1"/>
  <c r="Q319" i="8"/>
  <c r="R319" i="8" s="1"/>
  <c r="Q458" i="8"/>
  <c r="R458" i="8" s="1"/>
  <c r="Q456" i="8"/>
  <c r="R456" i="8" s="1"/>
  <c r="AK43" i="8"/>
  <c r="AL43" i="8" s="1"/>
  <c r="Q25" i="8"/>
  <c r="R25" i="8" s="1"/>
  <c r="Q27" i="8"/>
  <c r="R27" i="8" s="1"/>
  <c r="Q29" i="8"/>
  <c r="R29" i="8" s="1"/>
  <c r="Q31" i="8"/>
  <c r="R31" i="8" s="1"/>
  <c r="Q54" i="8"/>
  <c r="R54" i="8" s="1"/>
  <c r="Q56" i="8"/>
  <c r="R56" i="8" s="1"/>
  <c r="Q58" i="8"/>
  <c r="R58" i="8" s="1"/>
  <c r="Q60" i="8"/>
  <c r="R60" i="8" s="1"/>
  <c r="Q62" i="8"/>
  <c r="R62" i="8" s="1"/>
  <c r="Q28" i="8"/>
  <c r="R28" i="8" s="1"/>
  <c r="Q66" i="8"/>
  <c r="R66" i="8" s="1"/>
  <c r="Q70" i="8"/>
  <c r="R70" i="8" s="1"/>
  <c r="Q74" i="8"/>
  <c r="R74" i="8" s="1"/>
  <c r="Q78" i="8"/>
  <c r="R78" i="8" s="1"/>
  <c r="Q82" i="8"/>
  <c r="R82" i="8" s="1"/>
  <c r="Q86" i="8"/>
  <c r="R86" i="8" s="1"/>
  <c r="Q90" i="8"/>
  <c r="R90" i="8" s="1"/>
  <c r="Q94" i="8"/>
  <c r="R94" i="8" s="1"/>
  <c r="Q98" i="8"/>
  <c r="R98" i="8" s="1"/>
  <c r="Q102" i="8"/>
  <c r="R102" i="8" s="1"/>
  <c r="Q106" i="8"/>
  <c r="R106" i="8" s="1"/>
  <c r="Q110" i="8"/>
  <c r="R110" i="8" s="1"/>
  <c r="Q114" i="8"/>
  <c r="R114" i="8" s="1"/>
  <c r="Q118" i="8"/>
  <c r="R118" i="8" s="1"/>
  <c r="Q122" i="8"/>
  <c r="R122" i="8" s="1"/>
  <c r="Q124" i="8"/>
  <c r="R124" i="8" s="1"/>
  <c r="Q126" i="8"/>
  <c r="R126" i="8" s="1"/>
  <c r="Q128" i="8"/>
  <c r="R128" i="8" s="1"/>
  <c r="Q130" i="8"/>
  <c r="R130" i="8" s="1"/>
  <c r="Q131" i="8"/>
  <c r="R131" i="8" s="1"/>
  <c r="Q134" i="8"/>
  <c r="R134" i="8" s="1"/>
  <c r="Q135" i="8"/>
  <c r="R135" i="8" s="1"/>
  <c r="Q138" i="8"/>
  <c r="R138" i="8" s="1"/>
  <c r="Q139" i="8"/>
  <c r="R139" i="8" s="1"/>
  <c r="Q142" i="8"/>
  <c r="R142" i="8" s="1"/>
  <c r="Q143" i="8"/>
  <c r="R143" i="8" s="1"/>
  <c r="Q146" i="8"/>
  <c r="R146" i="8" s="1"/>
  <c r="Q147" i="8"/>
  <c r="R147" i="8" s="1"/>
  <c r="Q149" i="8"/>
  <c r="R149" i="8" s="1"/>
  <c r="Q151" i="8"/>
  <c r="R151" i="8" s="1"/>
  <c r="Q153" i="8"/>
  <c r="R153" i="8" s="1"/>
  <c r="Q155" i="8"/>
  <c r="R155" i="8" s="1"/>
  <c r="Q157" i="8"/>
  <c r="R157" i="8" s="1"/>
  <c r="Q159" i="8"/>
  <c r="R159" i="8" s="1"/>
  <c r="Q161" i="8"/>
  <c r="R161" i="8" s="1"/>
  <c r="Q163" i="8"/>
  <c r="R163" i="8" s="1"/>
  <c r="Q165" i="8"/>
  <c r="R165" i="8" s="1"/>
  <c r="Q167" i="8"/>
  <c r="R167" i="8" s="1"/>
  <c r="Q169" i="8"/>
  <c r="R169" i="8" s="1"/>
  <c r="Q171" i="8"/>
  <c r="R171" i="8" s="1"/>
  <c r="Q173" i="8"/>
  <c r="R173" i="8" s="1"/>
  <c r="Q174" i="8"/>
  <c r="R174" i="8" s="1"/>
  <c r="Q175" i="8"/>
  <c r="R175" i="8" s="1"/>
  <c r="Q178" i="8"/>
  <c r="R178" i="8" s="1"/>
  <c r="Q179" i="8"/>
  <c r="R179" i="8" s="1"/>
  <c r="Q182" i="8"/>
  <c r="R182" i="8" s="1"/>
  <c r="Q183" i="8"/>
  <c r="R183" i="8" s="1"/>
  <c r="Q186" i="8"/>
  <c r="R186" i="8" s="1"/>
  <c r="Q187" i="8"/>
  <c r="R187" i="8" s="1"/>
  <c r="Q190" i="8"/>
  <c r="R190" i="8" s="1"/>
  <c r="Q191" i="8"/>
  <c r="R191" i="8" s="1"/>
  <c r="Q194" i="8"/>
  <c r="R194" i="8" s="1"/>
  <c r="Q195" i="8"/>
  <c r="R195" i="8" s="1"/>
  <c r="Q198" i="8"/>
  <c r="R198" i="8" s="1"/>
  <c r="Q199" i="8"/>
  <c r="R199" i="8" s="1"/>
  <c r="Q202" i="8"/>
  <c r="R202" i="8" s="1"/>
  <c r="Q203" i="8"/>
  <c r="R203" i="8" s="1"/>
  <c r="Q206" i="8"/>
  <c r="R206" i="8" s="1"/>
  <c r="Q207" i="8"/>
  <c r="R207" i="8" s="1"/>
  <c r="Q210" i="8"/>
  <c r="R210" i="8" s="1"/>
  <c r="Q211" i="8"/>
  <c r="R211" i="8" s="1"/>
  <c r="Q214" i="8"/>
  <c r="R214" i="8" s="1"/>
  <c r="Q215" i="8"/>
  <c r="R215" i="8" s="1"/>
  <c r="Q218" i="8"/>
  <c r="R218" i="8" s="1"/>
  <c r="Q219" i="8"/>
  <c r="R219" i="8" s="1"/>
  <c r="Q222" i="8"/>
  <c r="R222" i="8" s="1"/>
  <c r="Q223" i="8"/>
  <c r="R223" i="8" s="1"/>
  <c r="Q226" i="8"/>
  <c r="R226" i="8" s="1"/>
  <c r="Q227" i="8"/>
  <c r="R227" i="8" s="1"/>
  <c r="Q230" i="8"/>
  <c r="R230" i="8" s="1"/>
  <c r="Q231" i="8"/>
  <c r="R231" i="8" s="1"/>
  <c r="Q233" i="8"/>
  <c r="R233" i="8" s="1"/>
  <c r="Q235" i="8"/>
  <c r="R235" i="8" s="1"/>
  <c r="Q237" i="8"/>
  <c r="R237" i="8" s="1"/>
  <c r="Q239" i="8"/>
  <c r="R239" i="8" s="1"/>
  <c r="Q241" i="8"/>
  <c r="R241" i="8" s="1"/>
  <c r="Q243" i="8"/>
  <c r="R243" i="8" s="1"/>
  <c r="Q246" i="8"/>
  <c r="R246" i="8" s="1"/>
  <c r="Q247" i="8"/>
  <c r="R247" i="8" s="1"/>
  <c r="Q250" i="8"/>
  <c r="R250" i="8" s="1"/>
  <c r="Q251" i="8"/>
  <c r="R251" i="8" s="1"/>
  <c r="Q254" i="8"/>
  <c r="R254" i="8" s="1"/>
  <c r="Q69" i="8"/>
  <c r="R69" i="8" s="1"/>
  <c r="Q77" i="8"/>
  <c r="R77" i="8" s="1"/>
  <c r="Q85" i="8"/>
  <c r="R85" i="8" s="1"/>
  <c r="Q93" i="8"/>
  <c r="R93" i="8" s="1"/>
  <c r="Q101" i="8"/>
  <c r="R101" i="8" s="1"/>
  <c r="Q109" i="8"/>
  <c r="R109" i="8" s="1"/>
  <c r="Q117" i="8"/>
  <c r="R117" i="8" s="1"/>
  <c r="Q125" i="8"/>
  <c r="R125" i="8" s="1"/>
  <c r="Q447" i="8"/>
  <c r="R447" i="8" s="1"/>
  <c r="Q451" i="8"/>
  <c r="R451" i="8" s="1"/>
  <c r="Q455" i="8"/>
  <c r="R455" i="8" s="1"/>
  <c r="Q459" i="8"/>
  <c r="R459" i="8" s="1"/>
  <c r="Q255" i="8"/>
  <c r="R255" i="8" s="1"/>
  <c r="Q281" i="8"/>
  <c r="R281" i="8" s="1"/>
  <c r="Q287" i="8"/>
  <c r="R287" i="8" s="1"/>
  <c r="Q299" i="8"/>
  <c r="R299" i="8" s="1"/>
  <c r="Q302" i="8"/>
  <c r="R302" i="8" s="1"/>
  <c r="Q267" i="8"/>
  <c r="R267" i="8" s="1"/>
  <c r="Q277" i="8"/>
  <c r="R277" i="8" s="1"/>
  <c r="Q301" i="8"/>
  <c r="R301" i="8" s="1"/>
  <c r="Q307" i="8"/>
  <c r="R307" i="8" s="1"/>
  <c r="Q454" i="8"/>
  <c r="R454" i="8" s="1"/>
  <c r="Q452" i="8"/>
  <c r="R452" i="8" s="1"/>
  <c r="Q460" i="8"/>
  <c r="R460" i="8" s="1"/>
  <c r="Q3" i="8"/>
  <c r="R3" i="8" s="1"/>
  <c r="E462" i="8"/>
  <c r="M1" i="8"/>
  <c r="N1" i="8"/>
  <c r="L1" i="8"/>
  <c r="AW61" i="8" l="1"/>
  <c r="AX42" i="8"/>
  <c r="AX59" i="8"/>
  <c r="AX44" i="8"/>
  <c r="AW59" i="8"/>
  <c r="AX449" i="8"/>
  <c r="AW50" i="8"/>
  <c r="AW455" i="8"/>
  <c r="AX455" i="8"/>
  <c r="AW36" i="8"/>
  <c r="AY59" i="8"/>
  <c r="AY57" i="8"/>
  <c r="AX58" i="8"/>
  <c r="AX57" i="8"/>
  <c r="AY449" i="8"/>
  <c r="AY455" i="8"/>
  <c r="AY61" i="8"/>
  <c r="AX459" i="8"/>
  <c r="AX451" i="8"/>
  <c r="AX32" i="8"/>
  <c r="AY55" i="8"/>
  <c r="AY459" i="8"/>
  <c r="AW57" i="8"/>
  <c r="AW63" i="8"/>
  <c r="AY40" i="8"/>
  <c r="AY36" i="8"/>
  <c r="AX447" i="8"/>
  <c r="AX46" i="8"/>
  <c r="AX54" i="8"/>
  <c r="AW459" i="8"/>
  <c r="AW46" i="8"/>
  <c r="AX62" i="8"/>
  <c r="AX40" i="8"/>
  <c r="AW451" i="8"/>
  <c r="AY447" i="8"/>
  <c r="AX457" i="8"/>
  <c r="AW447" i="8"/>
  <c r="AX61" i="8"/>
  <c r="AW296" i="8"/>
  <c r="AW311" i="8"/>
  <c r="AW280" i="8"/>
  <c r="AW308" i="8"/>
  <c r="AW284" i="8"/>
  <c r="AW285" i="8"/>
  <c r="AW319" i="8"/>
  <c r="AW287" i="8"/>
  <c r="AW276" i="8"/>
  <c r="AW275" i="8"/>
  <c r="AW293" i="8"/>
  <c r="AX53" i="8"/>
  <c r="AW315" i="8"/>
  <c r="AW53" i="8"/>
  <c r="AY63" i="8"/>
  <c r="AY38" i="8"/>
  <c r="AY53" i="8"/>
  <c r="AW301" i="8"/>
  <c r="AW277" i="8"/>
  <c r="AX63" i="8"/>
  <c r="AX55" i="8"/>
  <c r="AX36" i="8"/>
  <c r="AY457" i="8"/>
  <c r="AY52" i="8"/>
  <c r="AY48" i="8"/>
  <c r="AY44" i="8"/>
  <c r="AY34" i="8"/>
  <c r="AW446" i="8"/>
  <c r="AW448" i="8"/>
  <c r="AW450" i="8"/>
  <c r="AW449" i="8"/>
  <c r="AW52" i="8"/>
  <c r="AW40" i="8"/>
  <c r="AW302" i="8"/>
  <c r="AW297" i="8"/>
  <c r="AW281" i="8"/>
  <c r="AW55" i="8"/>
  <c r="AX288" i="8"/>
  <c r="AX284" i="8"/>
  <c r="AX280" i="8"/>
  <c r="AX276" i="8"/>
  <c r="AX50" i="8"/>
  <c r="AW32" i="8"/>
  <c r="AW312" i="8"/>
  <c r="AY125" i="8"/>
  <c r="AW250" i="8"/>
  <c r="AW246" i="8"/>
  <c r="AW230" i="8"/>
  <c r="AW226" i="8"/>
  <c r="AW222" i="8"/>
  <c r="AW218" i="8"/>
  <c r="AW214" i="8"/>
  <c r="AW316" i="8"/>
  <c r="AW292" i="8"/>
  <c r="AW288" i="8"/>
  <c r="AW210" i="8"/>
  <c r="AW206" i="8"/>
  <c r="AW202" i="8"/>
  <c r="AW198" i="8"/>
  <c r="AW194" i="8"/>
  <c r="AW190" i="8"/>
  <c r="AW186" i="8"/>
  <c r="AW182" i="8"/>
  <c r="AW178" i="8"/>
  <c r="AW174" i="8"/>
  <c r="AY171" i="8"/>
  <c r="AY169" i="8"/>
  <c r="AY165" i="8"/>
  <c r="AY159" i="8"/>
  <c r="AY155" i="8"/>
  <c r="AY153" i="8"/>
  <c r="AY151" i="8"/>
  <c r="AY149" i="8"/>
  <c r="AW146" i="8"/>
  <c r="AW142" i="8"/>
  <c r="AW138" i="8"/>
  <c r="AW134" i="8"/>
  <c r="AW130" i="8"/>
  <c r="AW126" i="8"/>
  <c r="AW122" i="8"/>
  <c r="AY62" i="8"/>
  <c r="AY58" i="8"/>
  <c r="AY54" i="8"/>
  <c r="AW31" i="8"/>
  <c r="AW29" i="8"/>
  <c r="AW27" i="8"/>
  <c r="AW25" i="8"/>
  <c r="AY443" i="8"/>
  <c r="AY441" i="8"/>
  <c r="AY439" i="8"/>
  <c r="AY437" i="8"/>
  <c r="AY435" i="8"/>
  <c r="AY433" i="8"/>
  <c r="AY431" i="8"/>
  <c r="AY429" i="8"/>
  <c r="AY427" i="8"/>
  <c r="AY425" i="8"/>
  <c r="AY423" i="8"/>
  <c r="AY419" i="8"/>
  <c r="AY413" i="8"/>
  <c r="AY411" i="8"/>
  <c r="AY409" i="8"/>
  <c r="AY407" i="8"/>
  <c r="AY405" i="8"/>
  <c r="AY403" i="8"/>
  <c r="AY401" i="8"/>
  <c r="AY397" i="8"/>
  <c r="AY395" i="8"/>
  <c r="AY393" i="8"/>
  <c r="AY391" i="8"/>
  <c r="AY389" i="8"/>
  <c r="AY387" i="8"/>
  <c r="AY385" i="8"/>
  <c r="AY383" i="8"/>
  <c r="AY381" i="8"/>
  <c r="AY379" i="8"/>
  <c r="AY375" i="8"/>
  <c r="AY373" i="8"/>
  <c r="AY371" i="8"/>
  <c r="AY369" i="8"/>
  <c r="AY367" i="8"/>
  <c r="AY365" i="8"/>
  <c r="AY361" i="8"/>
  <c r="AY359" i="8"/>
  <c r="AY357" i="8"/>
  <c r="AY355" i="8"/>
  <c r="AY353" i="8"/>
  <c r="AY351" i="8"/>
  <c r="AY349" i="8"/>
  <c r="AY347" i="8"/>
  <c r="AY345" i="8"/>
  <c r="AY343" i="8"/>
  <c r="AY341" i="8"/>
  <c r="AY339" i="8"/>
  <c r="AY337" i="8"/>
  <c r="AW23" i="8"/>
  <c r="AW19" i="8"/>
  <c r="AX8" i="8"/>
  <c r="AX4" i="8"/>
  <c r="AY32" i="8"/>
  <c r="AX94" i="8"/>
  <c r="AX90" i="8"/>
  <c r="AX86" i="8"/>
  <c r="AX82" i="8"/>
  <c r="AX78" i="8"/>
  <c r="AX74" i="8"/>
  <c r="AX70" i="8"/>
  <c r="AX66" i="8"/>
  <c r="AW28" i="8"/>
  <c r="AX263" i="8"/>
  <c r="AW127" i="8"/>
  <c r="AX91" i="8"/>
  <c r="AX83" i="8"/>
  <c r="AX75" i="8"/>
  <c r="AX67" i="8"/>
  <c r="AX266" i="8"/>
  <c r="AX262" i="8"/>
  <c r="AX258" i="8"/>
  <c r="AY23" i="8"/>
  <c r="AY19" i="8"/>
  <c r="AX52" i="8"/>
  <c r="AX38" i="8"/>
  <c r="AX34" i="8"/>
  <c r="AY451" i="8"/>
  <c r="AY173" i="8"/>
  <c r="AY421" i="8"/>
  <c r="AY417" i="8"/>
  <c r="AY377" i="8"/>
  <c r="AX301" i="8"/>
  <c r="AX287" i="8"/>
  <c r="AY250" i="8"/>
  <c r="AY246" i="8"/>
  <c r="AY210" i="8"/>
  <c r="AY206" i="8"/>
  <c r="AY202" i="8"/>
  <c r="AY198" i="8"/>
  <c r="AY190" i="8"/>
  <c r="AY146" i="8"/>
  <c r="AY142" i="8"/>
  <c r="AY126" i="8"/>
  <c r="AX118" i="8"/>
  <c r="AX102" i="8"/>
  <c r="AY167" i="8"/>
  <c r="AY415" i="8"/>
  <c r="AY399" i="8"/>
  <c r="AY363" i="8"/>
  <c r="AX281" i="8"/>
  <c r="AY194" i="8"/>
  <c r="AY186" i="8"/>
  <c r="AY182" i="8"/>
  <c r="AY178" i="8"/>
  <c r="AY174" i="8"/>
  <c r="AY138" i="8"/>
  <c r="AY134" i="8"/>
  <c r="AY130" i="8"/>
  <c r="AY122" i="8"/>
  <c r="AX114" i="8"/>
  <c r="AX110" i="8"/>
  <c r="AX106" i="8"/>
  <c r="AX98" i="8"/>
  <c r="AY31" i="8"/>
  <c r="AY27" i="8"/>
  <c r="AX446" i="8"/>
  <c r="AX450" i="8"/>
  <c r="AX311" i="8"/>
  <c r="AX297" i="8"/>
  <c r="AX275" i="8"/>
  <c r="AX115" i="8"/>
  <c r="AX107" i="8"/>
  <c r="AX99" i="8"/>
  <c r="AW38" i="8"/>
  <c r="AX296" i="8"/>
  <c r="AY163" i="8"/>
  <c r="AW307" i="8"/>
  <c r="AW299" i="8"/>
  <c r="AX299" i="8"/>
  <c r="AX293" i="8"/>
  <c r="AY28" i="8"/>
  <c r="AY60" i="8"/>
  <c r="AY56" i="8"/>
  <c r="AX460" i="8"/>
  <c r="AY281" i="8"/>
  <c r="AW457" i="8"/>
  <c r="AW48" i="8"/>
  <c r="AX307" i="8"/>
  <c r="AX315" i="8"/>
  <c r="AX285" i="8"/>
  <c r="AX292" i="8"/>
  <c r="AX302" i="8"/>
  <c r="AX308" i="8"/>
  <c r="AX272" i="8"/>
  <c r="AX452" i="8"/>
  <c r="AY307" i="8"/>
  <c r="AY299" i="8"/>
  <c r="AY287" i="8"/>
  <c r="AY446" i="8"/>
  <c r="AX456" i="8"/>
  <c r="AY448" i="8"/>
  <c r="AY450" i="8"/>
  <c r="AY319" i="8"/>
  <c r="AY315" i="8"/>
  <c r="AY311" i="8"/>
  <c r="AY316" i="8"/>
  <c r="AY312" i="8"/>
  <c r="AY308" i="8"/>
  <c r="AY293" i="8"/>
  <c r="AY297" i="8"/>
  <c r="AY285" i="8"/>
  <c r="AY275" i="8"/>
  <c r="AY296" i="8"/>
  <c r="AY292" i="8"/>
  <c r="AY288" i="8"/>
  <c r="AY284" i="8"/>
  <c r="AY280" i="8"/>
  <c r="AY276" i="8"/>
  <c r="AY272" i="8"/>
  <c r="AX16" i="8"/>
  <c r="AX14" i="8"/>
  <c r="AX12" i="8"/>
  <c r="AY50" i="8"/>
  <c r="AY46" i="8"/>
  <c r="AY42" i="8"/>
  <c r="AY302" i="8"/>
  <c r="AX255" i="8"/>
  <c r="AX101" i="8"/>
  <c r="AX85" i="8"/>
  <c r="AX69" i="8"/>
  <c r="AY230" i="8"/>
  <c r="AY335" i="8"/>
  <c r="AY333" i="8"/>
  <c r="AY331" i="8"/>
  <c r="AY329" i="8"/>
  <c r="AY327" i="8"/>
  <c r="AY325" i="8"/>
  <c r="AY323" i="8"/>
  <c r="AY321" i="8"/>
  <c r="AY16" i="8"/>
  <c r="AY14" i="8"/>
  <c r="AY12" i="8"/>
  <c r="AY301" i="8"/>
  <c r="AY277" i="8"/>
  <c r="AW272" i="8"/>
  <c r="AX267" i="8"/>
  <c r="AW125" i="8"/>
  <c r="AX117" i="8"/>
  <c r="AX109" i="8"/>
  <c r="AX93" i="8"/>
  <c r="AX77" i="8"/>
  <c r="AX254" i="8"/>
  <c r="AY226" i="8"/>
  <c r="AY222" i="8"/>
  <c r="AY218" i="8"/>
  <c r="AY214" i="8"/>
  <c r="AY29" i="8"/>
  <c r="AY25" i="8"/>
  <c r="AX319" i="8"/>
  <c r="AW320" i="8"/>
  <c r="AX316" i="8"/>
  <c r="AX312" i="8"/>
  <c r="AW16" i="8"/>
  <c r="AW14" i="8"/>
  <c r="AW12" i="8"/>
  <c r="AY127" i="8"/>
  <c r="AW267" i="8"/>
  <c r="AY267" i="8"/>
  <c r="AW255" i="8"/>
  <c r="AY255" i="8"/>
  <c r="AX125" i="8"/>
  <c r="AY117" i="8"/>
  <c r="AW117" i="8"/>
  <c r="AY109" i="8"/>
  <c r="AW109" i="8"/>
  <c r="AY101" i="8"/>
  <c r="AW101" i="8"/>
  <c r="AY93" i="8"/>
  <c r="AW93" i="8"/>
  <c r="AY85" i="8"/>
  <c r="AW85" i="8"/>
  <c r="AY77" i="8"/>
  <c r="AW77" i="8"/>
  <c r="AY69" i="8"/>
  <c r="AW69" i="8"/>
  <c r="AW254" i="8"/>
  <c r="AY254" i="8"/>
  <c r="AX250" i="8"/>
  <c r="AX246" i="8"/>
  <c r="AX230" i="8"/>
  <c r="AX226" i="8"/>
  <c r="AX222" i="8"/>
  <c r="AX218" i="8"/>
  <c r="AX214" i="8"/>
  <c r="AX210" i="8"/>
  <c r="AX206" i="8"/>
  <c r="AX202" i="8"/>
  <c r="AX198" i="8"/>
  <c r="AX194" i="8"/>
  <c r="AX190" i="8"/>
  <c r="AX186" i="8"/>
  <c r="AX182" i="8"/>
  <c r="AX178" i="8"/>
  <c r="AX174" i="8"/>
  <c r="AX146" i="8"/>
  <c r="AX142" i="8"/>
  <c r="AX138" i="8"/>
  <c r="AX134" i="8"/>
  <c r="AX130" i="8"/>
  <c r="AX126" i="8"/>
  <c r="AX122" i="8"/>
  <c r="AY118" i="8"/>
  <c r="AW118" i="8"/>
  <c r="AY114" i="8"/>
  <c r="AW114" i="8"/>
  <c r="AY110" i="8"/>
  <c r="AW110" i="8"/>
  <c r="AY106" i="8"/>
  <c r="AW106" i="8"/>
  <c r="AY102" i="8"/>
  <c r="AW102" i="8"/>
  <c r="AY98" i="8"/>
  <c r="AW98" i="8"/>
  <c r="AY94" i="8"/>
  <c r="AW94" i="8"/>
  <c r="AY90" i="8"/>
  <c r="AW90" i="8"/>
  <c r="AY86" i="8"/>
  <c r="AW86" i="8"/>
  <c r="AY82" i="8"/>
  <c r="AW82" i="8"/>
  <c r="AY78" i="8"/>
  <c r="AW78" i="8"/>
  <c r="AY74" i="8"/>
  <c r="AW74" i="8"/>
  <c r="AY70" i="8"/>
  <c r="AW70" i="8"/>
  <c r="AY66" i="8"/>
  <c r="AW66" i="8"/>
  <c r="AW62" i="8"/>
  <c r="AW58" i="8"/>
  <c r="AW54" i="8"/>
  <c r="AX31" i="8"/>
  <c r="AX27" i="8"/>
  <c r="AW263" i="8"/>
  <c r="AY263" i="8"/>
  <c r="AY115" i="8"/>
  <c r="AW115" i="8"/>
  <c r="AY107" i="8"/>
  <c r="AW107" i="8"/>
  <c r="AY99" i="8"/>
  <c r="AW99" i="8"/>
  <c r="AY91" i="8"/>
  <c r="AW91" i="8"/>
  <c r="AY83" i="8"/>
  <c r="AW83" i="8"/>
  <c r="AY75" i="8"/>
  <c r="AW75" i="8"/>
  <c r="AY67" i="8"/>
  <c r="AW67" i="8"/>
  <c r="AW443" i="8"/>
  <c r="AW441" i="8"/>
  <c r="AW439" i="8"/>
  <c r="AW437" i="8"/>
  <c r="AW435" i="8"/>
  <c r="AW433" i="8"/>
  <c r="AW431" i="8"/>
  <c r="AW429" i="8"/>
  <c r="AW427" i="8"/>
  <c r="AW425" i="8"/>
  <c r="AW423" i="8"/>
  <c r="AW421" i="8"/>
  <c r="AW419" i="8"/>
  <c r="AW417" i="8"/>
  <c r="AW415" i="8"/>
  <c r="AW413" i="8"/>
  <c r="AW411" i="8"/>
  <c r="AW409" i="8"/>
  <c r="AW407" i="8"/>
  <c r="AW405" i="8"/>
  <c r="AW403" i="8"/>
  <c r="AW401" i="8"/>
  <c r="AW399" i="8"/>
  <c r="AW397" i="8"/>
  <c r="AW395" i="8"/>
  <c r="AW393" i="8"/>
  <c r="AW391" i="8"/>
  <c r="AW389" i="8"/>
  <c r="AW387" i="8"/>
  <c r="AW385" i="8"/>
  <c r="AW383" i="8"/>
  <c r="AW381" i="8"/>
  <c r="AW379" i="8"/>
  <c r="AW377" i="8"/>
  <c r="AW375" i="8"/>
  <c r="AW373" i="8"/>
  <c r="AW371" i="8"/>
  <c r="AW369" i="8"/>
  <c r="AW367" i="8"/>
  <c r="AW365" i="8"/>
  <c r="AW363" i="8"/>
  <c r="AW361" i="8"/>
  <c r="AW359" i="8"/>
  <c r="AW357" i="8"/>
  <c r="AW355" i="8"/>
  <c r="AW353" i="8"/>
  <c r="AW351" i="8"/>
  <c r="AW349" i="8"/>
  <c r="AW347" i="8"/>
  <c r="AW345" i="8"/>
  <c r="AW343" i="8"/>
  <c r="AW341" i="8"/>
  <c r="AW339" i="8"/>
  <c r="AW337" i="8"/>
  <c r="AW266" i="8"/>
  <c r="AY266" i="8"/>
  <c r="AW262" i="8"/>
  <c r="AY262" i="8"/>
  <c r="AW258" i="8"/>
  <c r="AY258" i="8"/>
  <c r="AX23" i="8"/>
  <c r="AX19" i="8"/>
  <c r="AY8" i="8"/>
  <c r="AW8" i="8"/>
  <c r="AY4" i="8"/>
  <c r="AW4" i="8"/>
  <c r="AW44" i="8"/>
  <c r="AW42" i="8"/>
  <c r="AW34" i="8"/>
  <c r="AW251" i="8"/>
  <c r="AY251" i="8"/>
  <c r="AW247" i="8"/>
  <c r="AY247" i="8"/>
  <c r="AW231" i="8"/>
  <c r="AY231" i="8"/>
  <c r="AW227" i="8"/>
  <c r="AY227" i="8"/>
  <c r="AW223" i="8"/>
  <c r="AY223" i="8"/>
  <c r="AW219" i="8"/>
  <c r="AY219" i="8"/>
  <c r="AW215" i="8"/>
  <c r="AY215" i="8"/>
  <c r="AW211" i="8"/>
  <c r="AY211" i="8"/>
  <c r="AW207" i="8"/>
  <c r="AY207" i="8"/>
  <c r="AW203" i="8"/>
  <c r="AY203" i="8"/>
  <c r="AW199" i="8"/>
  <c r="AY199" i="8"/>
  <c r="AW195" i="8"/>
  <c r="AY195" i="8"/>
  <c r="AW191" i="8"/>
  <c r="AY191" i="8"/>
  <c r="AW187" i="8"/>
  <c r="AY187" i="8"/>
  <c r="AW183" i="8"/>
  <c r="AY183" i="8"/>
  <c r="AW179" i="8"/>
  <c r="AY179" i="8"/>
  <c r="AY175" i="8"/>
  <c r="AW175" i="8"/>
  <c r="AW173" i="8"/>
  <c r="AW171" i="8"/>
  <c r="AW169" i="8"/>
  <c r="AW167" i="8"/>
  <c r="AW165" i="8"/>
  <c r="AW163" i="8"/>
  <c r="AW161" i="8"/>
  <c r="AW159" i="8"/>
  <c r="AW157" i="8"/>
  <c r="AW155" i="8"/>
  <c r="AW153" i="8"/>
  <c r="AW151" i="8"/>
  <c r="AW149" i="8"/>
  <c r="AY147" i="8"/>
  <c r="AW147" i="8"/>
  <c r="AY143" i="8"/>
  <c r="AW143" i="8"/>
  <c r="AY139" i="8"/>
  <c r="AW139" i="8"/>
  <c r="AY135" i="8"/>
  <c r="AW135" i="8"/>
  <c r="AY131" i="8"/>
  <c r="AW131" i="8"/>
  <c r="AW128" i="8"/>
  <c r="AY128" i="8"/>
  <c r="AW124" i="8"/>
  <c r="AY124" i="8"/>
  <c r="AW335" i="8"/>
  <c r="AW333" i="8"/>
  <c r="AW331" i="8"/>
  <c r="AW329" i="8"/>
  <c r="AW327" i="8"/>
  <c r="AW325" i="8"/>
  <c r="AW323" i="8"/>
  <c r="AW321" i="8"/>
  <c r="AY22" i="8"/>
  <c r="AW22" i="8"/>
  <c r="AY20" i="8"/>
  <c r="AW20" i="8"/>
  <c r="AY161" i="8"/>
  <c r="AY157" i="8"/>
  <c r="AX277" i="8"/>
  <c r="AY7" i="8"/>
  <c r="AU267" i="8"/>
  <c r="AU255" i="8"/>
  <c r="AU109" i="8"/>
  <c r="AU85" i="8"/>
  <c r="AU69" i="8"/>
  <c r="AU254" i="8"/>
  <c r="AX241" i="8"/>
  <c r="AU241" i="8"/>
  <c r="AX237" i="8"/>
  <c r="AU237" i="8"/>
  <c r="AX233" i="8"/>
  <c r="AU233" i="8"/>
  <c r="AU118" i="8"/>
  <c r="AU114" i="8"/>
  <c r="AU110" i="8"/>
  <c r="AU106" i="8"/>
  <c r="AU102" i="8"/>
  <c r="AU98" i="8"/>
  <c r="AU94" i="8"/>
  <c r="AU90" i="8"/>
  <c r="AU86" i="8"/>
  <c r="AU82" i="8"/>
  <c r="AU78" i="8"/>
  <c r="AU74" i="8"/>
  <c r="AU70" i="8"/>
  <c r="AU66" i="8"/>
  <c r="AX60" i="8"/>
  <c r="AX56" i="8"/>
  <c r="AX320" i="8"/>
  <c r="AU263" i="8"/>
  <c r="AU115" i="8"/>
  <c r="AU107" i="8"/>
  <c r="AU99" i="8"/>
  <c r="AU91" i="8"/>
  <c r="AU83" i="8"/>
  <c r="AU75" i="8"/>
  <c r="AU67" i="8"/>
  <c r="AX443" i="8"/>
  <c r="AX441" i="8"/>
  <c r="AX439" i="8"/>
  <c r="AX437" i="8"/>
  <c r="AX435" i="8"/>
  <c r="AX433" i="8"/>
  <c r="AX431" i="8"/>
  <c r="AX429" i="8"/>
  <c r="AX427" i="8"/>
  <c r="AX425" i="8"/>
  <c r="AX423" i="8"/>
  <c r="AX421" i="8"/>
  <c r="AX419" i="8"/>
  <c r="AX417" i="8"/>
  <c r="AX415" i="8"/>
  <c r="AX413" i="8"/>
  <c r="AX411" i="8"/>
  <c r="AX409" i="8"/>
  <c r="AX407" i="8"/>
  <c r="AX405" i="8"/>
  <c r="AX403" i="8"/>
  <c r="AX401" i="8"/>
  <c r="AX399" i="8"/>
  <c r="AX397" i="8"/>
  <c r="AX395" i="8"/>
  <c r="AX393" i="8"/>
  <c r="AX391" i="8"/>
  <c r="AX389" i="8"/>
  <c r="AX387" i="8"/>
  <c r="AX385" i="8"/>
  <c r="AX383" i="8"/>
  <c r="AX381" i="8"/>
  <c r="AX379" i="8"/>
  <c r="AX377" i="8"/>
  <c r="AX375" i="8"/>
  <c r="AX373" i="8"/>
  <c r="AX371" i="8"/>
  <c r="AX369" i="8"/>
  <c r="AX367" i="8"/>
  <c r="AX365" i="8"/>
  <c r="AX363" i="8"/>
  <c r="AX361" i="8"/>
  <c r="AX359" i="8"/>
  <c r="AX357" i="8"/>
  <c r="AX355" i="8"/>
  <c r="AX353" i="8"/>
  <c r="AX351" i="8"/>
  <c r="AX349" i="8"/>
  <c r="AX347" i="8"/>
  <c r="AX345" i="8"/>
  <c r="AX343" i="8"/>
  <c r="AX341" i="8"/>
  <c r="AX339" i="8"/>
  <c r="AX337" i="8"/>
  <c r="AU266" i="8"/>
  <c r="AU262" i="8"/>
  <c r="AU258" i="8"/>
  <c r="AY51" i="8"/>
  <c r="AX51" i="8"/>
  <c r="AY49" i="8"/>
  <c r="AX49" i="8"/>
  <c r="AY47" i="8"/>
  <c r="AX47" i="8"/>
  <c r="AY45" i="8"/>
  <c r="AX45" i="8"/>
  <c r="AY43" i="8"/>
  <c r="AX43" i="8"/>
  <c r="AY41" i="8"/>
  <c r="AX41" i="8"/>
  <c r="AY39" i="8"/>
  <c r="AX39" i="8"/>
  <c r="AY37" i="8"/>
  <c r="AX37" i="8"/>
  <c r="AY35" i="8"/>
  <c r="AX35" i="8"/>
  <c r="AY33" i="8"/>
  <c r="AX33" i="8"/>
  <c r="AU8" i="8"/>
  <c r="AU4" i="8"/>
  <c r="AY460" i="8"/>
  <c r="AY452" i="8"/>
  <c r="AY454" i="8"/>
  <c r="AX454" i="8"/>
  <c r="AY305" i="8"/>
  <c r="AX305" i="8"/>
  <c r="AY291" i="8"/>
  <c r="AX291" i="8"/>
  <c r="AU261" i="8"/>
  <c r="AX261" i="8"/>
  <c r="AY306" i="8"/>
  <c r="AX306" i="8"/>
  <c r="AY300" i="8"/>
  <c r="AX300" i="8"/>
  <c r="AY295" i="8"/>
  <c r="AX295" i="8"/>
  <c r="AY283" i="8"/>
  <c r="AX283" i="8"/>
  <c r="AY271" i="8"/>
  <c r="AX271" i="8"/>
  <c r="AU257" i="8"/>
  <c r="AX257" i="8"/>
  <c r="AY129" i="8"/>
  <c r="AW129" i="8"/>
  <c r="AU121" i="8"/>
  <c r="AX121" i="8"/>
  <c r="AU113" i="8"/>
  <c r="AX113" i="8"/>
  <c r="AU105" i="8"/>
  <c r="AX105" i="8"/>
  <c r="AU97" i="8"/>
  <c r="AX97" i="8"/>
  <c r="AU89" i="8"/>
  <c r="AX89" i="8"/>
  <c r="AU81" i="8"/>
  <c r="AX81" i="8"/>
  <c r="AU73" i="8"/>
  <c r="AX73" i="8"/>
  <c r="AU65" i="8"/>
  <c r="AX65" i="8"/>
  <c r="AY253" i="8"/>
  <c r="AW253" i="8"/>
  <c r="AY252" i="8"/>
  <c r="AW252" i="8"/>
  <c r="AY249" i="8"/>
  <c r="AW249" i="8"/>
  <c r="AY248" i="8"/>
  <c r="AW248" i="8"/>
  <c r="AY245" i="8"/>
  <c r="AW245" i="8"/>
  <c r="AX244" i="8"/>
  <c r="AU244" i="8"/>
  <c r="AX242" i="8"/>
  <c r="AU242" i="8"/>
  <c r="AX240" i="8"/>
  <c r="AU240" i="8"/>
  <c r="AX238" i="8"/>
  <c r="AU238" i="8"/>
  <c r="AX236" i="8"/>
  <c r="AU236" i="8"/>
  <c r="AX234" i="8"/>
  <c r="AU234" i="8"/>
  <c r="AX232" i="8"/>
  <c r="AU232" i="8"/>
  <c r="AY229" i="8"/>
  <c r="AW229" i="8"/>
  <c r="AW228" i="8"/>
  <c r="AY228" i="8"/>
  <c r="AY225" i="8"/>
  <c r="AW225" i="8"/>
  <c r="AW224" i="8"/>
  <c r="AY224" i="8"/>
  <c r="AY221" i="8"/>
  <c r="AW221" i="8"/>
  <c r="AW220" i="8"/>
  <c r="AY220" i="8"/>
  <c r="AY217" i="8"/>
  <c r="AW217" i="8"/>
  <c r="AW216" i="8"/>
  <c r="AY216" i="8"/>
  <c r="AY213" i="8"/>
  <c r="AW213" i="8"/>
  <c r="AW212" i="8"/>
  <c r="AY212" i="8"/>
  <c r="AY209" i="8"/>
  <c r="AW209" i="8"/>
  <c r="AW208" i="8"/>
  <c r="AY208" i="8"/>
  <c r="AY205" i="8"/>
  <c r="AW205" i="8"/>
  <c r="AW204" i="8"/>
  <c r="AY204" i="8"/>
  <c r="AY201" i="8"/>
  <c r="AW201" i="8"/>
  <c r="AW200" i="8"/>
  <c r="AY200" i="8"/>
  <c r="AY197" i="8"/>
  <c r="AW197" i="8"/>
  <c r="AW196" i="8"/>
  <c r="AY196" i="8"/>
  <c r="AY193" i="8"/>
  <c r="AW193" i="8"/>
  <c r="AW192" i="8"/>
  <c r="AY192" i="8"/>
  <c r="AY189" i="8"/>
  <c r="AW189" i="8"/>
  <c r="AW188" i="8"/>
  <c r="AY188" i="8"/>
  <c r="AY185" i="8"/>
  <c r="AW185" i="8"/>
  <c r="AW184" i="8"/>
  <c r="AY184" i="8"/>
  <c r="AY181" i="8"/>
  <c r="AW181" i="8"/>
  <c r="AW180" i="8"/>
  <c r="AY180" i="8"/>
  <c r="AY177" i="8"/>
  <c r="AW177" i="8"/>
  <c r="AW176" i="8"/>
  <c r="AY176" i="8"/>
  <c r="AY172" i="8"/>
  <c r="AW172" i="8"/>
  <c r="AY170" i="8"/>
  <c r="AW170" i="8"/>
  <c r="AY168" i="8"/>
  <c r="AW168" i="8"/>
  <c r="AY166" i="8"/>
  <c r="AW166" i="8"/>
  <c r="AY164" i="8"/>
  <c r="AW164" i="8"/>
  <c r="AY162" i="8"/>
  <c r="AW162" i="8"/>
  <c r="AY160" i="8"/>
  <c r="AW160" i="8"/>
  <c r="AY158" i="8"/>
  <c r="AW158" i="8"/>
  <c r="AY156" i="8"/>
  <c r="AW156" i="8"/>
  <c r="AY154" i="8"/>
  <c r="AW154" i="8"/>
  <c r="AY152" i="8"/>
  <c r="AW152" i="8"/>
  <c r="AY150" i="8"/>
  <c r="AW150" i="8"/>
  <c r="AW148" i="8"/>
  <c r="AY148" i="8"/>
  <c r="AY145" i="8"/>
  <c r="AW145" i="8"/>
  <c r="AW144" i="8"/>
  <c r="AY144" i="8"/>
  <c r="AY141" i="8"/>
  <c r="AW141" i="8"/>
  <c r="AW140" i="8"/>
  <c r="AY140" i="8"/>
  <c r="AY137" i="8"/>
  <c r="AW137" i="8"/>
  <c r="AW136" i="8"/>
  <c r="AY136" i="8"/>
  <c r="AY133" i="8"/>
  <c r="AW133" i="8"/>
  <c r="AW132" i="8"/>
  <c r="AY132" i="8"/>
  <c r="AU120" i="8"/>
  <c r="AX120" i="8"/>
  <c r="AU116" i="8"/>
  <c r="AX116" i="8"/>
  <c r="AU112" i="8"/>
  <c r="AX112" i="8"/>
  <c r="AU108" i="8"/>
  <c r="AX108" i="8"/>
  <c r="AU104" i="8"/>
  <c r="AX104" i="8"/>
  <c r="AU100" i="8"/>
  <c r="AX100" i="8"/>
  <c r="AU96" i="8"/>
  <c r="AX96" i="8"/>
  <c r="AU92" i="8"/>
  <c r="AX92" i="8"/>
  <c r="AU88" i="8"/>
  <c r="AX88" i="8"/>
  <c r="AU84" i="8"/>
  <c r="AX84" i="8"/>
  <c r="AU80" i="8"/>
  <c r="AX80" i="8"/>
  <c r="AU76" i="8"/>
  <c r="AX76" i="8"/>
  <c r="AU72" i="8"/>
  <c r="AX72" i="8"/>
  <c r="AU68" i="8"/>
  <c r="AX68" i="8"/>
  <c r="AU64" i="8"/>
  <c r="AX64" i="8"/>
  <c r="AY456" i="8"/>
  <c r="AX448" i="8"/>
  <c r="AY458" i="8"/>
  <c r="AX458" i="8"/>
  <c r="AY317" i="8"/>
  <c r="AX317" i="8"/>
  <c r="AY313" i="8"/>
  <c r="AX313" i="8"/>
  <c r="AY309" i="8"/>
  <c r="AX309" i="8"/>
  <c r="AY318" i="8"/>
  <c r="AX318" i="8"/>
  <c r="AY314" i="8"/>
  <c r="AX314" i="8"/>
  <c r="AY310" i="8"/>
  <c r="AX310" i="8"/>
  <c r="AY304" i="8"/>
  <c r="AX304" i="8"/>
  <c r="AY269" i="8"/>
  <c r="AX269" i="8"/>
  <c r="AU259" i="8"/>
  <c r="AX259" i="8"/>
  <c r="AY303" i="8"/>
  <c r="AX303" i="8"/>
  <c r="AY289" i="8"/>
  <c r="AX289" i="8"/>
  <c r="AY279" i="8"/>
  <c r="AX279" i="8"/>
  <c r="AY273" i="8"/>
  <c r="AX273" i="8"/>
  <c r="AU265" i="8"/>
  <c r="AX265" i="8"/>
  <c r="AY123" i="8"/>
  <c r="AW123" i="8"/>
  <c r="AU119" i="8"/>
  <c r="AX119" i="8"/>
  <c r="AU111" i="8"/>
  <c r="AX111" i="8"/>
  <c r="AU103" i="8"/>
  <c r="AX103" i="8"/>
  <c r="AU95" i="8"/>
  <c r="AX95" i="8"/>
  <c r="AU87" i="8"/>
  <c r="AX87" i="8"/>
  <c r="AU79" i="8"/>
  <c r="AX79" i="8"/>
  <c r="AU71" i="8"/>
  <c r="AX71" i="8"/>
  <c r="AY26" i="8"/>
  <c r="AW26" i="8"/>
  <c r="AY453" i="8"/>
  <c r="AX453" i="8"/>
  <c r="AY445" i="8"/>
  <c r="AX445" i="8"/>
  <c r="AY444" i="8"/>
  <c r="AX444" i="8"/>
  <c r="AY442" i="8"/>
  <c r="AX442" i="8"/>
  <c r="AY440" i="8"/>
  <c r="AX440" i="8"/>
  <c r="AY438" i="8"/>
  <c r="AX438" i="8"/>
  <c r="AY436" i="8"/>
  <c r="AX436" i="8"/>
  <c r="AY434" i="8"/>
  <c r="AX434" i="8"/>
  <c r="AY432" i="8"/>
  <c r="AX432" i="8"/>
  <c r="AY430" i="8"/>
  <c r="AX430" i="8"/>
  <c r="AY428" i="8"/>
  <c r="AX428" i="8"/>
  <c r="AY426" i="8"/>
  <c r="AX426" i="8"/>
  <c r="AY424" i="8"/>
  <c r="AX424" i="8"/>
  <c r="AY422" i="8"/>
  <c r="AX422" i="8"/>
  <c r="AY420" i="8"/>
  <c r="AX420" i="8"/>
  <c r="AY418" i="8"/>
  <c r="AX418" i="8"/>
  <c r="AY416" i="8"/>
  <c r="AX416" i="8"/>
  <c r="AY414" i="8"/>
  <c r="AX414" i="8"/>
  <c r="AY412" i="8"/>
  <c r="AX412" i="8"/>
  <c r="AY410" i="8"/>
  <c r="AX410" i="8"/>
  <c r="AY408" i="8"/>
  <c r="AX408" i="8"/>
  <c r="AY406" i="8"/>
  <c r="AX406" i="8"/>
  <c r="AY404" i="8"/>
  <c r="AX404" i="8"/>
  <c r="AY402" i="8"/>
  <c r="AX402" i="8"/>
  <c r="AY400" i="8"/>
  <c r="AX400" i="8"/>
  <c r="AY398" i="8"/>
  <c r="AX398" i="8"/>
  <c r="AY396" i="8"/>
  <c r="AX396" i="8"/>
  <c r="AY394" i="8"/>
  <c r="AX394" i="8"/>
  <c r="AY392" i="8"/>
  <c r="AX392" i="8"/>
  <c r="AY390" i="8"/>
  <c r="AX390" i="8"/>
  <c r="AY388" i="8"/>
  <c r="AX388" i="8"/>
  <c r="AY386" i="8"/>
  <c r="AX386" i="8"/>
  <c r="AY384" i="8"/>
  <c r="AX384" i="8"/>
  <c r="AY382" i="8"/>
  <c r="AX382" i="8"/>
  <c r="AY380" i="8"/>
  <c r="AX380" i="8"/>
  <c r="AY378" i="8"/>
  <c r="AX378" i="8"/>
  <c r="AY376" i="8"/>
  <c r="AX376" i="8"/>
  <c r="AY374" i="8"/>
  <c r="AX374" i="8"/>
  <c r="AY372" i="8"/>
  <c r="AX372" i="8"/>
  <c r="AY370" i="8"/>
  <c r="AX370" i="8"/>
  <c r="AY368" i="8"/>
  <c r="AX368" i="8"/>
  <c r="AY366" i="8"/>
  <c r="AX366" i="8"/>
  <c r="AY364" i="8"/>
  <c r="AX364" i="8"/>
  <c r="AY362" i="8"/>
  <c r="AX362" i="8"/>
  <c r="AY360" i="8"/>
  <c r="AX360" i="8"/>
  <c r="AY358" i="8"/>
  <c r="AX358" i="8"/>
  <c r="AY356" i="8"/>
  <c r="AX356" i="8"/>
  <c r="AY354" i="8"/>
  <c r="AX354" i="8"/>
  <c r="AY352" i="8"/>
  <c r="AX352" i="8"/>
  <c r="AY350" i="8"/>
  <c r="AX350" i="8"/>
  <c r="AY348" i="8"/>
  <c r="AX348" i="8"/>
  <c r="AY346" i="8"/>
  <c r="AX346" i="8"/>
  <c r="AY344" i="8"/>
  <c r="AX344" i="8"/>
  <c r="AY342" i="8"/>
  <c r="AX342" i="8"/>
  <c r="AY340" i="8"/>
  <c r="AX340" i="8"/>
  <c r="AY338" i="8"/>
  <c r="AX338" i="8"/>
  <c r="AY336" i="8"/>
  <c r="AX336" i="8"/>
  <c r="AW334" i="8"/>
  <c r="AY334" i="8"/>
  <c r="AW332" i="8"/>
  <c r="AY332" i="8"/>
  <c r="AW330" i="8"/>
  <c r="AY330" i="8"/>
  <c r="AW328" i="8"/>
  <c r="AY328" i="8"/>
  <c r="AW326" i="8"/>
  <c r="AY326" i="8"/>
  <c r="AW324" i="8"/>
  <c r="AY324" i="8"/>
  <c r="AW322" i="8"/>
  <c r="AY322" i="8"/>
  <c r="AY298" i="8"/>
  <c r="AX298" i="8"/>
  <c r="AY294" i="8"/>
  <c r="AX294" i="8"/>
  <c r="AY290" i="8"/>
  <c r="AX290" i="8"/>
  <c r="AY286" i="8"/>
  <c r="AX286" i="8"/>
  <c r="AY282" i="8"/>
  <c r="AX282" i="8"/>
  <c r="AY278" i="8"/>
  <c r="AX278" i="8"/>
  <c r="AY274" i="8"/>
  <c r="AX274" i="8"/>
  <c r="AY270" i="8"/>
  <c r="AX270" i="8"/>
  <c r="AU268" i="8"/>
  <c r="AX268" i="8"/>
  <c r="AU264" i="8"/>
  <c r="AX264" i="8"/>
  <c r="AU260" i="8"/>
  <c r="AX260" i="8"/>
  <c r="AU256" i="8"/>
  <c r="AX256" i="8"/>
  <c r="AY30" i="8"/>
  <c r="AW30" i="8"/>
  <c r="AY24" i="8"/>
  <c r="AW24" i="8"/>
  <c r="AW21" i="8"/>
  <c r="AY21" i="8"/>
  <c r="AY18" i="8"/>
  <c r="AW18" i="8"/>
  <c r="AW17" i="8"/>
  <c r="AY17" i="8"/>
  <c r="AX15" i="8"/>
  <c r="AY15" i="8"/>
  <c r="AX13" i="8"/>
  <c r="AY13" i="8"/>
  <c r="AX11" i="8"/>
  <c r="AY11" i="8"/>
  <c r="AX9" i="8"/>
  <c r="AY9" i="8"/>
  <c r="AX7" i="8"/>
  <c r="AU7" i="8"/>
  <c r="AX5" i="8"/>
  <c r="AU5" i="8"/>
  <c r="AX10" i="8"/>
  <c r="AY10" i="8"/>
  <c r="AX6" i="8"/>
  <c r="AU6" i="8"/>
  <c r="AU117" i="8"/>
  <c r="AU101" i="8"/>
  <c r="AU93" i="8"/>
  <c r="AU77" i="8"/>
  <c r="AX243" i="8"/>
  <c r="AU243" i="8"/>
  <c r="AX239" i="8"/>
  <c r="AU239" i="8"/>
  <c r="AX235" i="8"/>
  <c r="AU235" i="8"/>
  <c r="AU460" i="8"/>
  <c r="AU452" i="8"/>
  <c r="AU454" i="8"/>
  <c r="AU307" i="8"/>
  <c r="AU301" i="8"/>
  <c r="AU277" i="8"/>
  <c r="AU302" i="8"/>
  <c r="AU299" i="8"/>
  <c r="AU287" i="8"/>
  <c r="AU281" i="8"/>
  <c r="AU459" i="8"/>
  <c r="AU455" i="8"/>
  <c r="AU451" i="8"/>
  <c r="AU447" i="8"/>
  <c r="AU125" i="8"/>
  <c r="AU251" i="8"/>
  <c r="AX251" i="8"/>
  <c r="AU250" i="8"/>
  <c r="AU247" i="8"/>
  <c r="AX247" i="8"/>
  <c r="AU246" i="8"/>
  <c r="AY243" i="8"/>
  <c r="AW243" i="8"/>
  <c r="AY241" i="8"/>
  <c r="AW241" i="8"/>
  <c r="AY239" i="8"/>
  <c r="AW239" i="8"/>
  <c r="AY237" i="8"/>
  <c r="AW237" i="8"/>
  <c r="AY235" i="8"/>
  <c r="AW235" i="8"/>
  <c r="AY233" i="8"/>
  <c r="AW233" i="8"/>
  <c r="AU231" i="8"/>
  <c r="AX231" i="8"/>
  <c r="AU230" i="8"/>
  <c r="AU227" i="8"/>
  <c r="AX227" i="8"/>
  <c r="AU226" i="8"/>
  <c r="AU223" i="8"/>
  <c r="AX223" i="8"/>
  <c r="AU222" i="8"/>
  <c r="AU219" i="8"/>
  <c r="AX219" i="8"/>
  <c r="AU218" i="8"/>
  <c r="AU215" i="8"/>
  <c r="AX215" i="8"/>
  <c r="AU214" i="8"/>
  <c r="AU211" i="8"/>
  <c r="AX211" i="8"/>
  <c r="AU210" i="8"/>
  <c r="AU207" i="8"/>
  <c r="AX207" i="8"/>
  <c r="AU206" i="8"/>
  <c r="AU203" i="8"/>
  <c r="AX203" i="8"/>
  <c r="AU202" i="8"/>
  <c r="AU199" i="8"/>
  <c r="AX199" i="8"/>
  <c r="AU198" i="8"/>
  <c r="AU195" i="8"/>
  <c r="AX195" i="8"/>
  <c r="AU194" i="8"/>
  <c r="AU191" i="8"/>
  <c r="AX191" i="8"/>
  <c r="AU190" i="8"/>
  <c r="AU187" i="8"/>
  <c r="AX187" i="8"/>
  <c r="AU186" i="8"/>
  <c r="AU183" i="8"/>
  <c r="AX183" i="8"/>
  <c r="AU182" i="8"/>
  <c r="AU179" i="8"/>
  <c r="AX179" i="8"/>
  <c r="AU178" i="8"/>
  <c r="AX175" i="8"/>
  <c r="AU175" i="8"/>
  <c r="AU174" i="8"/>
  <c r="AX173" i="8"/>
  <c r="AU173" i="8"/>
  <c r="AX171" i="8"/>
  <c r="AU171" i="8"/>
  <c r="AX169" i="8"/>
  <c r="AU169" i="8"/>
  <c r="AX167" i="8"/>
  <c r="AU167" i="8"/>
  <c r="AX165" i="8"/>
  <c r="AU165" i="8"/>
  <c r="AX163" i="8"/>
  <c r="AU163" i="8"/>
  <c r="AX161" i="8"/>
  <c r="AU161" i="8"/>
  <c r="AX159" i="8"/>
  <c r="AU159" i="8"/>
  <c r="AX157" i="8"/>
  <c r="AU157" i="8"/>
  <c r="AX155" i="8"/>
  <c r="AU155" i="8"/>
  <c r="AX153" i="8"/>
  <c r="AU153" i="8"/>
  <c r="AX151" i="8"/>
  <c r="AU151" i="8"/>
  <c r="AX149" i="8"/>
  <c r="AU149" i="8"/>
  <c r="AX147" i="8"/>
  <c r="AU147" i="8"/>
  <c r="AU146" i="8"/>
  <c r="AX143" i="8"/>
  <c r="AU143" i="8"/>
  <c r="AU142" i="8"/>
  <c r="AX139" i="8"/>
  <c r="AU139" i="8"/>
  <c r="AU138" i="8"/>
  <c r="AX135" i="8"/>
  <c r="AU135" i="8"/>
  <c r="AU134" i="8"/>
  <c r="AX131" i="8"/>
  <c r="AU131" i="8"/>
  <c r="AU130" i="8"/>
  <c r="AX128" i="8"/>
  <c r="AU128" i="8"/>
  <c r="AU126" i="8"/>
  <c r="AX124" i="8"/>
  <c r="AU124" i="8"/>
  <c r="AU122" i="8"/>
  <c r="AX28" i="8"/>
  <c r="AU28" i="8"/>
  <c r="AU62" i="8"/>
  <c r="AW60" i="8"/>
  <c r="AU60" i="8"/>
  <c r="AU58" i="8"/>
  <c r="AW56" i="8"/>
  <c r="AU56" i="8"/>
  <c r="AU54" i="8"/>
  <c r="AU31" i="8"/>
  <c r="AX29" i="8"/>
  <c r="AU29" i="8"/>
  <c r="AU27" i="8"/>
  <c r="AX25" i="8"/>
  <c r="AU25" i="8"/>
  <c r="AU456" i="8"/>
  <c r="AU458" i="8"/>
  <c r="AU319" i="8"/>
  <c r="AU315" i="8"/>
  <c r="AU311" i="8"/>
  <c r="AV320" i="8"/>
  <c r="AU320" i="8"/>
  <c r="AY320" i="8"/>
  <c r="AU316" i="8"/>
  <c r="AU312" i="8"/>
  <c r="AU308" i="8"/>
  <c r="AU293" i="8"/>
  <c r="AU297" i="8"/>
  <c r="AU285" i="8"/>
  <c r="AU275" i="8"/>
  <c r="AX127" i="8"/>
  <c r="AU127" i="8"/>
  <c r="AU457" i="8"/>
  <c r="AU449" i="8"/>
  <c r="AU443" i="8"/>
  <c r="AU441" i="8"/>
  <c r="AU439" i="8"/>
  <c r="AU437" i="8"/>
  <c r="AU435" i="8"/>
  <c r="AU433" i="8"/>
  <c r="AU431" i="8"/>
  <c r="AU429" i="8"/>
  <c r="AU427" i="8"/>
  <c r="AU425" i="8"/>
  <c r="AU423" i="8"/>
  <c r="AU421" i="8"/>
  <c r="AU419" i="8"/>
  <c r="AU417" i="8"/>
  <c r="AU415" i="8"/>
  <c r="AU413" i="8"/>
  <c r="AU411" i="8"/>
  <c r="AU409" i="8"/>
  <c r="AU407" i="8"/>
  <c r="AU405" i="8"/>
  <c r="AU403" i="8"/>
  <c r="AU401" i="8"/>
  <c r="AU399" i="8"/>
  <c r="AU397" i="8"/>
  <c r="AU395" i="8"/>
  <c r="AU393" i="8"/>
  <c r="AU391" i="8"/>
  <c r="AU389" i="8"/>
  <c r="AU387" i="8"/>
  <c r="AU385" i="8"/>
  <c r="AU383" i="8"/>
  <c r="AU381" i="8"/>
  <c r="AU379" i="8"/>
  <c r="AU377" i="8"/>
  <c r="AU375" i="8"/>
  <c r="AU373" i="8"/>
  <c r="AU371" i="8"/>
  <c r="AU369" i="8"/>
  <c r="AU367" i="8"/>
  <c r="AU365" i="8"/>
  <c r="AU363" i="8"/>
  <c r="AU361" i="8"/>
  <c r="AU359" i="8"/>
  <c r="AU357" i="8"/>
  <c r="AU355" i="8"/>
  <c r="AU353" i="8"/>
  <c r="AU351" i="8"/>
  <c r="AU349" i="8"/>
  <c r="AU347" i="8"/>
  <c r="AU345" i="8"/>
  <c r="AU343" i="8"/>
  <c r="AU341" i="8"/>
  <c r="AU339" i="8"/>
  <c r="AU337" i="8"/>
  <c r="AU335" i="8"/>
  <c r="AX335" i="8"/>
  <c r="AU333" i="8"/>
  <c r="AX333" i="8"/>
  <c r="AU331" i="8"/>
  <c r="AX331" i="8"/>
  <c r="AU329" i="8"/>
  <c r="AX329" i="8"/>
  <c r="AU327" i="8"/>
  <c r="AX327" i="8"/>
  <c r="AU325" i="8"/>
  <c r="AX325" i="8"/>
  <c r="AU323" i="8"/>
  <c r="AX323" i="8"/>
  <c r="AU321" i="8"/>
  <c r="AX321" i="8"/>
  <c r="AU296" i="8"/>
  <c r="AU292" i="8"/>
  <c r="AU288" i="8"/>
  <c r="AU284" i="8"/>
  <c r="AU280" i="8"/>
  <c r="AU276" i="8"/>
  <c r="AU272" i="8"/>
  <c r="AU63" i="8"/>
  <c r="AU61" i="8"/>
  <c r="AU59" i="8"/>
  <c r="AU57" i="8"/>
  <c r="AU55" i="8"/>
  <c r="AU53" i="8"/>
  <c r="AW51" i="8"/>
  <c r="AU51" i="8"/>
  <c r="AW49" i="8"/>
  <c r="AU49" i="8"/>
  <c r="AW47" i="8"/>
  <c r="AU47" i="8"/>
  <c r="AW45" i="8"/>
  <c r="AU45" i="8"/>
  <c r="AW43" i="8"/>
  <c r="AU43" i="8"/>
  <c r="AW41" i="8"/>
  <c r="AU41" i="8"/>
  <c r="AW39" i="8"/>
  <c r="AU39" i="8"/>
  <c r="AW37" i="8"/>
  <c r="AU37" i="8"/>
  <c r="AW35" i="8"/>
  <c r="AU35" i="8"/>
  <c r="AW33" i="8"/>
  <c r="AU33" i="8"/>
  <c r="AU23" i="8"/>
  <c r="AX22" i="8"/>
  <c r="AU22" i="8"/>
  <c r="AX20" i="8"/>
  <c r="AU20" i="8"/>
  <c r="AU19" i="8"/>
  <c r="AU16" i="8"/>
  <c r="AU14" i="8"/>
  <c r="AU12" i="8"/>
  <c r="AW460" i="8"/>
  <c r="AW452" i="8"/>
  <c r="AW454" i="8"/>
  <c r="AW305" i="8"/>
  <c r="AU305" i="8"/>
  <c r="AW291" i="8"/>
  <c r="AU291" i="8"/>
  <c r="AW261" i="8"/>
  <c r="AY261" i="8"/>
  <c r="AW306" i="8"/>
  <c r="AU306" i="8"/>
  <c r="AW300" i="8"/>
  <c r="AU300" i="8"/>
  <c r="AW295" i="8"/>
  <c r="AU295" i="8"/>
  <c r="AW283" i="8"/>
  <c r="AU283" i="8"/>
  <c r="AW271" i="8"/>
  <c r="AU271" i="8"/>
  <c r="AW257" i="8"/>
  <c r="AY257" i="8"/>
  <c r="AX129" i="8"/>
  <c r="AU129" i="8"/>
  <c r="AY121" i="8"/>
  <c r="AW121" i="8"/>
  <c r="AY113" i="8"/>
  <c r="AW113" i="8"/>
  <c r="AY105" i="8"/>
  <c r="AW105" i="8"/>
  <c r="AY97" i="8"/>
  <c r="AW97" i="8"/>
  <c r="AY89" i="8"/>
  <c r="AW89" i="8"/>
  <c r="AY81" i="8"/>
  <c r="AW81" i="8"/>
  <c r="AY73" i="8"/>
  <c r="AW73" i="8"/>
  <c r="AY65" i="8"/>
  <c r="AW65" i="8"/>
  <c r="AX253" i="8"/>
  <c r="AU253" i="8"/>
  <c r="AU252" i="8"/>
  <c r="AX252" i="8"/>
  <c r="AX249" i="8"/>
  <c r="AU249" i="8"/>
  <c r="AU248" i="8"/>
  <c r="AX248" i="8"/>
  <c r="AX245" i="8"/>
  <c r="AU245" i="8"/>
  <c r="AY244" i="8"/>
  <c r="AW244" i="8"/>
  <c r="AY242" i="8"/>
  <c r="AW242" i="8"/>
  <c r="AY240" i="8"/>
  <c r="AW240" i="8"/>
  <c r="AY238" i="8"/>
  <c r="AW238" i="8"/>
  <c r="AY236" i="8"/>
  <c r="AW236" i="8"/>
  <c r="AY234" i="8"/>
  <c r="AW234" i="8"/>
  <c r="AY232" i="8"/>
  <c r="AW232" i="8"/>
  <c r="AX229" i="8"/>
  <c r="AU229" i="8"/>
  <c r="AX228" i="8"/>
  <c r="AU228" i="8"/>
  <c r="AX225" i="8"/>
  <c r="AU225" i="8"/>
  <c r="AX224" i="8"/>
  <c r="AU224" i="8"/>
  <c r="AX221" i="8"/>
  <c r="AU221" i="8"/>
  <c r="AX220" i="8"/>
  <c r="AU220" i="8"/>
  <c r="AX217" i="8"/>
  <c r="AU217" i="8"/>
  <c r="AX216" i="8"/>
  <c r="AU216" i="8"/>
  <c r="AX213" i="8"/>
  <c r="AU213" i="8"/>
  <c r="AX212" i="8"/>
  <c r="AU212" i="8"/>
  <c r="AX209" i="8"/>
  <c r="AU209" i="8"/>
  <c r="AX208" i="8"/>
  <c r="AU208" i="8"/>
  <c r="AX205" i="8"/>
  <c r="AU205" i="8"/>
  <c r="AX204" i="8"/>
  <c r="AU204" i="8"/>
  <c r="AX201" i="8"/>
  <c r="AU201" i="8"/>
  <c r="AX200" i="8"/>
  <c r="AU200" i="8"/>
  <c r="AX197" i="8"/>
  <c r="AU197" i="8"/>
  <c r="AX196" i="8"/>
  <c r="AU196" i="8"/>
  <c r="AX193" i="8"/>
  <c r="AU193" i="8"/>
  <c r="AX192" i="8"/>
  <c r="AU192" i="8"/>
  <c r="AX189" i="8"/>
  <c r="AU189" i="8"/>
  <c r="AX188" i="8"/>
  <c r="AU188" i="8"/>
  <c r="AX185" i="8"/>
  <c r="AU185" i="8"/>
  <c r="AX184" i="8"/>
  <c r="AU184" i="8"/>
  <c r="AX181" i="8"/>
  <c r="AU181" i="8"/>
  <c r="AX180" i="8"/>
  <c r="AU180" i="8"/>
  <c r="AX177" i="8"/>
  <c r="AU177" i="8"/>
  <c r="AX176" i="8"/>
  <c r="AU176" i="8"/>
  <c r="AX172" i="8"/>
  <c r="AU172" i="8"/>
  <c r="AX170" i="8"/>
  <c r="AU170" i="8"/>
  <c r="AX168" i="8"/>
  <c r="AU168" i="8"/>
  <c r="AX166" i="8"/>
  <c r="AU166" i="8"/>
  <c r="AX164" i="8"/>
  <c r="AU164" i="8"/>
  <c r="AX162" i="8"/>
  <c r="AU162" i="8"/>
  <c r="AX160" i="8"/>
  <c r="AU160" i="8"/>
  <c r="AX158" i="8"/>
  <c r="AU158" i="8"/>
  <c r="AX156" i="8"/>
  <c r="AU156" i="8"/>
  <c r="AX154" i="8"/>
  <c r="AU154" i="8"/>
  <c r="AX152" i="8"/>
  <c r="AU152" i="8"/>
  <c r="AX150" i="8"/>
  <c r="AU150" i="8"/>
  <c r="AX148" i="8"/>
  <c r="AU148" i="8"/>
  <c r="AX145" i="8"/>
  <c r="AU145" i="8"/>
  <c r="AX144" i="8"/>
  <c r="AU144" i="8"/>
  <c r="AX141" i="8"/>
  <c r="AU141" i="8"/>
  <c r="AX140" i="8"/>
  <c r="AU140" i="8"/>
  <c r="AX137" i="8"/>
  <c r="AU137" i="8"/>
  <c r="AX136" i="8"/>
  <c r="AU136" i="8"/>
  <c r="AX133" i="8"/>
  <c r="AU133" i="8"/>
  <c r="AX132" i="8"/>
  <c r="AU132" i="8"/>
  <c r="AY120" i="8"/>
  <c r="AW120" i="8"/>
  <c r="AY116" i="8"/>
  <c r="AW116" i="8"/>
  <c r="AY112" i="8"/>
  <c r="AW112" i="8"/>
  <c r="AY108" i="8"/>
  <c r="AW108" i="8"/>
  <c r="AY104" i="8"/>
  <c r="AW104" i="8"/>
  <c r="AY100" i="8"/>
  <c r="AW100" i="8"/>
  <c r="AY96" i="8"/>
  <c r="AW96" i="8"/>
  <c r="AY92" i="8"/>
  <c r="AW92" i="8"/>
  <c r="AY88" i="8"/>
  <c r="AW88" i="8"/>
  <c r="AY84" i="8"/>
  <c r="AW84" i="8"/>
  <c r="AY80" i="8"/>
  <c r="AW80" i="8"/>
  <c r="AY76" i="8"/>
  <c r="AW76" i="8"/>
  <c r="AY72" i="8"/>
  <c r="AW72" i="8"/>
  <c r="AY68" i="8"/>
  <c r="AW68" i="8"/>
  <c r="AY64" i="8"/>
  <c r="AW64" i="8"/>
  <c r="AU52" i="8"/>
  <c r="AU50" i="8"/>
  <c r="AU48" i="8"/>
  <c r="AU46" i="8"/>
  <c r="AU44" i="8"/>
  <c r="AU42" i="8"/>
  <c r="AU40" i="8"/>
  <c r="AU38" i="8"/>
  <c r="AU36" i="8"/>
  <c r="AU34" i="8"/>
  <c r="AU32" i="8"/>
  <c r="AU446" i="8"/>
  <c r="AW456" i="8"/>
  <c r="AU448" i="8"/>
  <c r="AW458" i="8"/>
  <c r="AU450" i="8"/>
  <c r="AW317" i="8"/>
  <c r="AU317" i="8"/>
  <c r="AW313" i="8"/>
  <c r="AU313" i="8"/>
  <c r="AW309" i="8"/>
  <c r="AU309" i="8"/>
  <c r="AW318" i="8"/>
  <c r="AU318" i="8"/>
  <c r="AW314" i="8"/>
  <c r="AU314" i="8"/>
  <c r="AW310" i="8"/>
  <c r="AU310" i="8"/>
  <c r="AW304" i="8"/>
  <c r="AU304" i="8"/>
  <c r="AU269" i="8"/>
  <c r="AW269" i="8"/>
  <c r="AW259" i="8"/>
  <c r="AY259" i="8"/>
  <c r="AW303" i="8"/>
  <c r="AU303" i="8"/>
  <c r="AW289" i="8"/>
  <c r="AU289" i="8"/>
  <c r="AW279" i="8"/>
  <c r="AU279" i="8"/>
  <c r="AW273" i="8"/>
  <c r="AU273" i="8"/>
  <c r="AW265" i="8"/>
  <c r="AY265" i="8"/>
  <c r="AX123" i="8"/>
  <c r="AU123" i="8"/>
  <c r="AY119" i="8"/>
  <c r="AW119" i="8"/>
  <c r="AY111" i="8"/>
  <c r="AW111" i="8"/>
  <c r="AY103" i="8"/>
  <c r="AW103" i="8"/>
  <c r="AY95" i="8"/>
  <c r="AW95" i="8"/>
  <c r="AY87" i="8"/>
  <c r="AW87" i="8"/>
  <c r="AY79" i="8"/>
  <c r="AW79" i="8"/>
  <c r="AY71" i="8"/>
  <c r="AW71" i="8"/>
  <c r="AX26" i="8"/>
  <c r="AU26" i="8"/>
  <c r="AW453" i="8"/>
  <c r="AU453" i="8"/>
  <c r="AW445" i="8"/>
  <c r="AU445" i="8"/>
  <c r="AW444" i="8"/>
  <c r="AU444" i="8"/>
  <c r="AW442" i="8"/>
  <c r="AU442" i="8"/>
  <c r="AW440" i="8"/>
  <c r="AU440" i="8"/>
  <c r="AW438" i="8"/>
  <c r="AU438" i="8"/>
  <c r="AW436" i="8"/>
  <c r="AU436" i="8"/>
  <c r="AW434" i="8"/>
  <c r="AU434" i="8"/>
  <c r="AW432" i="8"/>
  <c r="AU432" i="8"/>
  <c r="AW430" i="8"/>
  <c r="AU430" i="8"/>
  <c r="AW428" i="8"/>
  <c r="AU428" i="8"/>
  <c r="AW426" i="8"/>
  <c r="AU426" i="8"/>
  <c r="AW424" i="8"/>
  <c r="AU424" i="8"/>
  <c r="AW422" i="8"/>
  <c r="AU422" i="8"/>
  <c r="AW420" i="8"/>
  <c r="AU420" i="8"/>
  <c r="AW418" i="8"/>
  <c r="AU418" i="8"/>
  <c r="AW416" i="8"/>
  <c r="AU416" i="8"/>
  <c r="AW414" i="8"/>
  <c r="AU414" i="8"/>
  <c r="AW412" i="8"/>
  <c r="AU412" i="8"/>
  <c r="AW410" i="8"/>
  <c r="AU410" i="8"/>
  <c r="AW408" i="8"/>
  <c r="AU408" i="8"/>
  <c r="AW406" i="8"/>
  <c r="AU406" i="8"/>
  <c r="AW404" i="8"/>
  <c r="AU404" i="8"/>
  <c r="AW402" i="8"/>
  <c r="AU402" i="8"/>
  <c r="AW400" i="8"/>
  <c r="AU400" i="8"/>
  <c r="AW398" i="8"/>
  <c r="AU398" i="8"/>
  <c r="AW396" i="8"/>
  <c r="AU396" i="8"/>
  <c r="AW394" i="8"/>
  <c r="AU394" i="8"/>
  <c r="AW392" i="8"/>
  <c r="AU392" i="8"/>
  <c r="AW390" i="8"/>
  <c r="AU390" i="8"/>
  <c r="AW388" i="8"/>
  <c r="AU388" i="8"/>
  <c r="AW386" i="8"/>
  <c r="AU386" i="8"/>
  <c r="AW384" i="8"/>
  <c r="AU384" i="8"/>
  <c r="AW382" i="8"/>
  <c r="AU382" i="8"/>
  <c r="AW380" i="8"/>
  <c r="AU380" i="8"/>
  <c r="AW378" i="8"/>
  <c r="AU378" i="8"/>
  <c r="AW376" i="8"/>
  <c r="AU376" i="8"/>
  <c r="AW374" i="8"/>
  <c r="AU374" i="8"/>
  <c r="AW372" i="8"/>
  <c r="AU372" i="8"/>
  <c r="AW370" i="8"/>
  <c r="AU370" i="8"/>
  <c r="AW368" i="8"/>
  <c r="AU368" i="8"/>
  <c r="AW366" i="8"/>
  <c r="AU366" i="8"/>
  <c r="AW364" i="8"/>
  <c r="AU364" i="8"/>
  <c r="AW362" i="8"/>
  <c r="AU362" i="8"/>
  <c r="AW360" i="8"/>
  <c r="AU360" i="8"/>
  <c r="AW358" i="8"/>
  <c r="AU358" i="8"/>
  <c r="AW356" i="8"/>
  <c r="AU356" i="8"/>
  <c r="AW354" i="8"/>
  <c r="AU354" i="8"/>
  <c r="AW352" i="8"/>
  <c r="AU352" i="8"/>
  <c r="AW350" i="8"/>
  <c r="AU350" i="8"/>
  <c r="AW348" i="8"/>
  <c r="AU348" i="8"/>
  <c r="AW346" i="8"/>
  <c r="AU346" i="8"/>
  <c r="AW344" i="8"/>
  <c r="AU344" i="8"/>
  <c r="AW342" i="8"/>
  <c r="AU342" i="8"/>
  <c r="AW340" i="8"/>
  <c r="AU340" i="8"/>
  <c r="AW338" i="8"/>
  <c r="AU338" i="8"/>
  <c r="AW336" i="8"/>
  <c r="AU336" i="8"/>
  <c r="AU334" i="8"/>
  <c r="AX334" i="8"/>
  <c r="AU332" i="8"/>
  <c r="AX332" i="8"/>
  <c r="AU330" i="8"/>
  <c r="AX330" i="8"/>
  <c r="AU328" i="8"/>
  <c r="AX328" i="8"/>
  <c r="AU326" i="8"/>
  <c r="AX326" i="8"/>
  <c r="AU324" i="8"/>
  <c r="AX324" i="8"/>
  <c r="AU322" i="8"/>
  <c r="AX322" i="8"/>
  <c r="AW298" i="8"/>
  <c r="AU298" i="8"/>
  <c r="AW294" i="8"/>
  <c r="AU294" i="8"/>
  <c r="AW290" i="8"/>
  <c r="AU290" i="8"/>
  <c r="AW286" i="8"/>
  <c r="AU286" i="8"/>
  <c r="AW282" i="8"/>
  <c r="AU282" i="8"/>
  <c r="AW278" i="8"/>
  <c r="AU278" i="8"/>
  <c r="AW274" i="8"/>
  <c r="AU274" i="8"/>
  <c r="AW270" i="8"/>
  <c r="AU270" i="8"/>
  <c r="AW268" i="8"/>
  <c r="AY268" i="8"/>
  <c r="AW264" i="8"/>
  <c r="AY264" i="8"/>
  <c r="AW260" i="8"/>
  <c r="AY260" i="8"/>
  <c r="AW256" i="8"/>
  <c r="AY256" i="8"/>
  <c r="AX30" i="8"/>
  <c r="AU30" i="8"/>
  <c r="AX24" i="8"/>
  <c r="AU24" i="8"/>
  <c r="AX21" i="8"/>
  <c r="AU21" i="8"/>
  <c r="AX18" i="8"/>
  <c r="AU18" i="8"/>
  <c r="AX17" i="8"/>
  <c r="AU17" i="8"/>
  <c r="AU15" i="8"/>
  <c r="AW15" i="8"/>
  <c r="AU13" i="8"/>
  <c r="AW13" i="8"/>
  <c r="AU11" i="8"/>
  <c r="AW11" i="8"/>
  <c r="AU9" i="8"/>
  <c r="AW9" i="8"/>
  <c r="AW7" i="8"/>
  <c r="AY5" i="8"/>
  <c r="AW5" i="8"/>
  <c r="AU10" i="8"/>
  <c r="AW10" i="8"/>
  <c r="AY6" i="8"/>
  <c r="AW6" i="8"/>
  <c r="AX3" i="8"/>
  <c r="AW3" i="8"/>
  <c r="AY3" i="8"/>
  <c r="AU3" i="8"/>
  <c r="AT10" i="8" l="1"/>
  <c r="AV10" i="8"/>
  <c r="AT9" i="8"/>
  <c r="AV9" i="8"/>
  <c r="AT13" i="8"/>
  <c r="AV13" i="8"/>
  <c r="AT21" i="8"/>
  <c r="AV21" i="8"/>
  <c r="AT24" i="8"/>
  <c r="AV24" i="8"/>
  <c r="AT30" i="8"/>
  <c r="AV30" i="8"/>
  <c r="AV282" i="8"/>
  <c r="AT282" i="8"/>
  <c r="AV298" i="8"/>
  <c r="AT298" i="8"/>
  <c r="AT326" i="8"/>
  <c r="AV326" i="8"/>
  <c r="AT336" i="8"/>
  <c r="AV336" i="8"/>
  <c r="AT344" i="8"/>
  <c r="AV344" i="8"/>
  <c r="AT352" i="8"/>
  <c r="AV352" i="8"/>
  <c r="AT360" i="8"/>
  <c r="AV360" i="8"/>
  <c r="AT368" i="8"/>
  <c r="AV368" i="8"/>
  <c r="AT376" i="8"/>
  <c r="AV376" i="8"/>
  <c r="AT384" i="8"/>
  <c r="AV384" i="8"/>
  <c r="AT392" i="8"/>
  <c r="AV392" i="8"/>
  <c r="AT400" i="8"/>
  <c r="AV400" i="8"/>
  <c r="AT408" i="8"/>
  <c r="AV408" i="8"/>
  <c r="AT416" i="8"/>
  <c r="AV416" i="8"/>
  <c r="AT424" i="8"/>
  <c r="AV424" i="8"/>
  <c r="AT432" i="8"/>
  <c r="AV432" i="8"/>
  <c r="AT440" i="8"/>
  <c r="AV440" i="8"/>
  <c r="AT444" i="8"/>
  <c r="AV444" i="8"/>
  <c r="AT26" i="8"/>
  <c r="AV26" i="8"/>
  <c r="AV273" i="8"/>
  <c r="AT273" i="8"/>
  <c r="AT279" i="8"/>
  <c r="AV279" i="8"/>
  <c r="AT303" i="8"/>
  <c r="AV303" i="8"/>
  <c r="AV310" i="8"/>
  <c r="AT310" i="8"/>
  <c r="AT317" i="8"/>
  <c r="AV317" i="8"/>
  <c r="AV32" i="8"/>
  <c r="AT32" i="8"/>
  <c r="AV34" i="8"/>
  <c r="AT34" i="8"/>
  <c r="AV38" i="8"/>
  <c r="AT38" i="8"/>
  <c r="AV42" i="8"/>
  <c r="AT42" i="8"/>
  <c r="AV46" i="8"/>
  <c r="AT46" i="8"/>
  <c r="AV50" i="8"/>
  <c r="AT50" i="8"/>
  <c r="AT132" i="8"/>
  <c r="AV132" i="8"/>
  <c r="AT140" i="8"/>
  <c r="AV140" i="8"/>
  <c r="AT148" i="8"/>
  <c r="AV148" i="8"/>
  <c r="AT177" i="8"/>
  <c r="AV177" i="8"/>
  <c r="AT185" i="8"/>
  <c r="AV185" i="8"/>
  <c r="AT193" i="8"/>
  <c r="AV193" i="8"/>
  <c r="AT201" i="8"/>
  <c r="AV201" i="8"/>
  <c r="AT209" i="8"/>
  <c r="AV209" i="8"/>
  <c r="AT217" i="8"/>
  <c r="AV217" i="8"/>
  <c r="AT225" i="8"/>
  <c r="AV225" i="8"/>
  <c r="AT249" i="8"/>
  <c r="AV249" i="8"/>
  <c r="AT271" i="8"/>
  <c r="AV271" i="8"/>
  <c r="AT305" i="8"/>
  <c r="AV305" i="8"/>
  <c r="AV35" i="8"/>
  <c r="AT35" i="8"/>
  <c r="AV39" i="8"/>
  <c r="AT39" i="8"/>
  <c r="AV51" i="8"/>
  <c r="AT51" i="8"/>
  <c r="AV272" i="8"/>
  <c r="AT272" i="8"/>
  <c r="AV276" i="8"/>
  <c r="AT276" i="8"/>
  <c r="AV284" i="8"/>
  <c r="AT284" i="8"/>
  <c r="AV292" i="8"/>
  <c r="AT292" i="8"/>
  <c r="AT321" i="8"/>
  <c r="AV321" i="8"/>
  <c r="AT329" i="8"/>
  <c r="AV329" i="8"/>
  <c r="AV337" i="8"/>
  <c r="AT337" i="8"/>
  <c r="AT343" i="8"/>
  <c r="AV343" i="8"/>
  <c r="AT11" i="8"/>
  <c r="AV11" i="8"/>
  <c r="AT15" i="8"/>
  <c r="AV15" i="8"/>
  <c r="AT17" i="8"/>
  <c r="AV17" i="8"/>
  <c r="AT18" i="8"/>
  <c r="AV18" i="8"/>
  <c r="AV270" i="8"/>
  <c r="AT270" i="8"/>
  <c r="AV278" i="8"/>
  <c r="AT278" i="8"/>
  <c r="AV286" i="8"/>
  <c r="AT286" i="8"/>
  <c r="AV294" i="8"/>
  <c r="AT294" i="8"/>
  <c r="AT324" i="8"/>
  <c r="AV324" i="8"/>
  <c r="AT328" i="8"/>
  <c r="AV328" i="8"/>
  <c r="AT332" i="8"/>
  <c r="AV332" i="8"/>
  <c r="AV338" i="8"/>
  <c r="AT338" i="8"/>
  <c r="AV342" i="8"/>
  <c r="AT342" i="8"/>
  <c r="AV346" i="8"/>
  <c r="AT346" i="8"/>
  <c r="AV350" i="8"/>
  <c r="AT350" i="8"/>
  <c r="AV354" i="8"/>
  <c r="AT354" i="8"/>
  <c r="AV358" i="8"/>
  <c r="AT358" i="8"/>
  <c r="AV362" i="8"/>
  <c r="AT362" i="8"/>
  <c r="AV366" i="8"/>
  <c r="AT366" i="8"/>
  <c r="AV370" i="8"/>
  <c r="AT370" i="8"/>
  <c r="AV374" i="8"/>
  <c r="AT374" i="8"/>
  <c r="AV378" i="8"/>
  <c r="AT378" i="8"/>
  <c r="AV382" i="8"/>
  <c r="AT382" i="8"/>
  <c r="AV386" i="8"/>
  <c r="AT386" i="8"/>
  <c r="AV390" i="8"/>
  <c r="AT390" i="8"/>
  <c r="AV394" i="8"/>
  <c r="AT394" i="8"/>
  <c r="AV398" i="8"/>
  <c r="AT398" i="8"/>
  <c r="AV402" i="8"/>
  <c r="AT402" i="8"/>
  <c r="AV406" i="8"/>
  <c r="AT406" i="8"/>
  <c r="AV410" i="8"/>
  <c r="AT410" i="8"/>
  <c r="AV414" i="8"/>
  <c r="AT414" i="8"/>
  <c r="AV418" i="8"/>
  <c r="AT418" i="8"/>
  <c r="AV422" i="8"/>
  <c r="AT422" i="8"/>
  <c r="AV426" i="8"/>
  <c r="AT426" i="8"/>
  <c r="AV430" i="8"/>
  <c r="AT430" i="8"/>
  <c r="AV434" i="8"/>
  <c r="AT434" i="8"/>
  <c r="AV438" i="8"/>
  <c r="AT438" i="8"/>
  <c r="AV442" i="8"/>
  <c r="AT442" i="8"/>
  <c r="AT445" i="8"/>
  <c r="AV445" i="8"/>
  <c r="AV304" i="8"/>
  <c r="AT304" i="8"/>
  <c r="AV314" i="8"/>
  <c r="AT314" i="8"/>
  <c r="AT313" i="8"/>
  <c r="AV313" i="8"/>
  <c r="AV450" i="8"/>
  <c r="AT450" i="8"/>
  <c r="AT448" i="8"/>
  <c r="AV448" i="8"/>
  <c r="AV446" i="8"/>
  <c r="AT446" i="8"/>
  <c r="AT133" i="8"/>
  <c r="AV133" i="8"/>
  <c r="AT136" i="8"/>
  <c r="AV136" i="8"/>
  <c r="AT141" i="8"/>
  <c r="AV141" i="8"/>
  <c r="AT144" i="8"/>
  <c r="AV144" i="8"/>
  <c r="AT150" i="8"/>
  <c r="AV150" i="8"/>
  <c r="AT152" i="8"/>
  <c r="AV152" i="8"/>
  <c r="AT154" i="8"/>
  <c r="AV154" i="8"/>
  <c r="AT156" i="8"/>
  <c r="AV156" i="8"/>
  <c r="AT158" i="8"/>
  <c r="AV158" i="8"/>
  <c r="AT160" i="8"/>
  <c r="AV160" i="8"/>
  <c r="AT162" i="8"/>
  <c r="AV162" i="8"/>
  <c r="AT164" i="8"/>
  <c r="AV164" i="8"/>
  <c r="AT166" i="8"/>
  <c r="AV166" i="8"/>
  <c r="AT168" i="8"/>
  <c r="AV168" i="8"/>
  <c r="AT170" i="8"/>
  <c r="AV170" i="8"/>
  <c r="AT172" i="8"/>
  <c r="AV172" i="8"/>
  <c r="AT180" i="8"/>
  <c r="AV180" i="8"/>
  <c r="AT181" i="8"/>
  <c r="AV181" i="8"/>
  <c r="AT188" i="8"/>
  <c r="AV188" i="8"/>
  <c r="AT189" i="8"/>
  <c r="AV189" i="8"/>
  <c r="AT196" i="8"/>
  <c r="AV196" i="8"/>
  <c r="AT197" i="8"/>
  <c r="AV197" i="8"/>
  <c r="AT204" i="8"/>
  <c r="AV204" i="8"/>
  <c r="AT205" i="8"/>
  <c r="AV205" i="8"/>
  <c r="AT212" i="8"/>
  <c r="AV212" i="8"/>
  <c r="AT213" i="8"/>
  <c r="AV213" i="8"/>
  <c r="AT220" i="8"/>
  <c r="AV220" i="8"/>
  <c r="AT221" i="8"/>
  <c r="AV221" i="8"/>
  <c r="AT228" i="8"/>
  <c r="AV228" i="8"/>
  <c r="AT229" i="8"/>
  <c r="AV229" i="8"/>
  <c r="AT245" i="8"/>
  <c r="AV245" i="8"/>
  <c r="AT248" i="8"/>
  <c r="AV248" i="8"/>
  <c r="AT253" i="8"/>
  <c r="AV253" i="8"/>
  <c r="AT129" i="8"/>
  <c r="AV129" i="8"/>
  <c r="AT283" i="8"/>
  <c r="AV283" i="8"/>
  <c r="AV300" i="8"/>
  <c r="AT300" i="8"/>
  <c r="AV306" i="8"/>
  <c r="AT306" i="8"/>
  <c r="AT291" i="8"/>
  <c r="AV291" i="8"/>
  <c r="AT12" i="8"/>
  <c r="AV12" i="8"/>
  <c r="AT14" i="8"/>
  <c r="AV14" i="8"/>
  <c r="AT16" i="8"/>
  <c r="AV16" i="8"/>
  <c r="AT19" i="8"/>
  <c r="AV19" i="8"/>
  <c r="AT20" i="8"/>
  <c r="AV20" i="8"/>
  <c r="AV33" i="8"/>
  <c r="AT33" i="8"/>
  <c r="AV37" i="8"/>
  <c r="AT37" i="8"/>
  <c r="AV41" i="8"/>
  <c r="AT41" i="8"/>
  <c r="AV45" i="8"/>
  <c r="AT45" i="8"/>
  <c r="AV49" i="8"/>
  <c r="AT49" i="8"/>
  <c r="AV53" i="8"/>
  <c r="AT53" i="8"/>
  <c r="AV55" i="8"/>
  <c r="AT55" i="8"/>
  <c r="AV57" i="8"/>
  <c r="AT57" i="8"/>
  <c r="AV59" i="8"/>
  <c r="AT59" i="8"/>
  <c r="AV61" i="8"/>
  <c r="AT61" i="8"/>
  <c r="AT323" i="8"/>
  <c r="AV323" i="8"/>
  <c r="AT327" i="8"/>
  <c r="AV327" i="8"/>
  <c r="AT331" i="8"/>
  <c r="AV331" i="8"/>
  <c r="AT335" i="8"/>
  <c r="AV335" i="8"/>
  <c r="AT127" i="8"/>
  <c r="AV127" i="8"/>
  <c r="AT275" i="8"/>
  <c r="AV275" i="8"/>
  <c r="AT456" i="8"/>
  <c r="AV456" i="8"/>
  <c r="AT25" i="8"/>
  <c r="AV25" i="8"/>
  <c r="AT29" i="8"/>
  <c r="AV29" i="8"/>
  <c r="AV54" i="8"/>
  <c r="AT54" i="8"/>
  <c r="AV56" i="8"/>
  <c r="AT56" i="8"/>
  <c r="AV62" i="8"/>
  <c r="AT62" i="8"/>
  <c r="AT122" i="8"/>
  <c r="AV122" i="8"/>
  <c r="AT126" i="8"/>
  <c r="AV126" i="8"/>
  <c r="AT130" i="8"/>
  <c r="AV130" i="8"/>
  <c r="AT131" i="8"/>
  <c r="AV131" i="8"/>
  <c r="AT134" i="8"/>
  <c r="AV134" i="8"/>
  <c r="AT135" i="8"/>
  <c r="AV135" i="8"/>
  <c r="AT138" i="8"/>
  <c r="AV138" i="8"/>
  <c r="AT139" i="8"/>
  <c r="AV139" i="8"/>
  <c r="AT142" i="8"/>
  <c r="AV142" i="8"/>
  <c r="AT143" i="8"/>
  <c r="AV143" i="8"/>
  <c r="AT146" i="8"/>
  <c r="AV146" i="8"/>
  <c r="AT147" i="8"/>
  <c r="AV147" i="8"/>
  <c r="AT149" i="8"/>
  <c r="AV149" i="8"/>
  <c r="AT151" i="8"/>
  <c r="AV151" i="8"/>
  <c r="AT153" i="8"/>
  <c r="AV153" i="8"/>
  <c r="AT155" i="8"/>
  <c r="AV155" i="8"/>
  <c r="AT157" i="8"/>
  <c r="AV157" i="8"/>
  <c r="AT159" i="8"/>
  <c r="AV159" i="8"/>
  <c r="AT161" i="8"/>
  <c r="AV161" i="8"/>
  <c r="AT163" i="8"/>
  <c r="AV163" i="8"/>
  <c r="AT165" i="8"/>
  <c r="AV165" i="8"/>
  <c r="AT167" i="8"/>
  <c r="AV167" i="8"/>
  <c r="AT169" i="8"/>
  <c r="AV169" i="8"/>
  <c r="AT171" i="8"/>
  <c r="AV171" i="8"/>
  <c r="AT173" i="8"/>
  <c r="AV173" i="8"/>
  <c r="AT175" i="8"/>
  <c r="AV175" i="8"/>
  <c r="AT246" i="8"/>
  <c r="AV246" i="8"/>
  <c r="AT250" i="8"/>
  <c r="AV250" i="8"/>
  <c r="AT125" i="8"/>
  <c r="AV125" i="8"/>
  <c r="AV447" i="8"/>
  <c r="AT447" i="8"/>
  <c r="AV455" i="8"/>
  <c r="AT455" i="8"/>
  <c r="AV281" i="8"/>
  <c r="AT281" i="8"/>
  <c r="AV277" i="8"/>
  <c r="AT277" i="8"/>
  <c r="AV301" i="8"/>
  <c r="AT301" i="8"/>
  <c r="AV452" i="8"/>
  <c r="AT452" i="8"/>
  <c r="AV460" i="8"/>
  <c r="AT460" i="8"/>
  <c r="AT239" i="8"/>
  <c r="AV239" i="8"/>
  <c r="AT7" i="8"/>
  <c r="AV7" i="8"/>
  <c r="AT260" i="8"/>
  <c r="AV260" i="8"/>
  <c r="AT268" i="8"/>
  <c r="AV268" i="8"/>
  <c r="AT79" i="8"/>
  <c r="AV79" i="8"/>
  <c r="AT95" i="8"/>
  <c r="AV95" i="8"/>
  <c r="AT111" i="8"/>
  <c r="AV111" i="8"/>
  <c r="AT265" i="8"/>
  <c r="AV265" i="8"/>
  <c r="AT64" i="8"/>
  <c r="AV64" i="8"/>
  <c r="AT72" i="8"/>
  <c r="AV72" i="8"/>
  <c r="AT80" i="8"/>
  <c r="AV80" i="8"/>
  <c r="AT88" i="8"/>
  <c r="AV88" i="8"/>
  <c r="AT96" i="8"/>
  <c r="AV96" i="8"/>
  <c r="AT104" i="8"/>
  <c r="AV104" i="8"/>
  <c r="AT112" i="8"/>
  <c r="AV112" i="8"/>
  <c r="AT120" i="8"/>
  <c r="AV120" i="8"/>
  <c r="AT232" i="8"/>
  <c r="AV232" i="8"/>
  <c r="AT236" i="8"/>
  <c r="AV236" i="8"/>
  <c r="AT240" i="8"/>
  <c r="AV240" i="8"/>
  <c r="AT244" i="8"/>
  <c r="AV244" i="8"/>
  <c r="AT65" i="8"/>
  <c r="AV65" i="8"/>
  <c r="AT81" i="8"/>
  <c r="AV81" i="8"/>
  <c r="AT97" i="8"/>
  <c r="AV97" i="8"/>
  <c r="AT113" i="8"/>
  <c r="AV113" i="8"/>
  <c r="AT257" i="8"/>
  <c r="AV257" i="8"/>
  <c r="AT320" i="8"/>
  <c r="AT233" i="8"/>
  <c r="AV233" i="8"/>
  <c r="AT241" i="8"/>
  <c r="AV241" i="8"/>
  <c r="AT254" i="8"/>
  <c r="AV254" i="8"/>
  <c r="AT69" i="8"/>
  <c r="AV69" i="8"/>
  <c r="AT85" i="8"/>
  <c r="AV85" i="8"/>
  <c r="AT109" i="8"/>
  <c r="AV109" i="8"/>
  <c r="AT255" i="8"/>
  <c r="AV255" i="8"/>
  <c r="AT267" i="8"/>
  <c r="AV267" i="8"/>
  <c r="AV274" i="8"/>
  <c r="AT274" i="8"/>
  <c r="AV290" i="8"/>
  <c r="AT290" i="8"/>
  <c r="AT322" i="8"/>
  <c r="AV322" i="8"/>
  <c r="AT330" i="8"/>
  <c r="AV330" i="8"/>
  <c r="AT334" i="8"/>
  <c r="AV334" i="8"/>
  <c r="AT340" i="8"/>
  <c r="AV340" i="8"/>
  <c r="AT348" i="8"/>
  <c r="AV348" i="8"/>
  <c r="AT356" i="8"/>
  <c r="AV356" i="8"/>
  <c r="AT364" i="8"/>
  <c r="AV364" i="8"/>
  <c r="AT372" i="8"/>
  <c r="AV372" i="8"/>
  <c r="AT380" i="8"/>
  <c r="AV380" i="8"/>
  <c r="AT388" i="8"/>
  <c r="AV388" i="8"/>
  <c r="AT396" i="8"/>
  <c r="AV396" i="8"/>
  <c r="AT404" i="8"/>
  <c r="AV404" i="8"/>
  <c r="AT412" i="8"/>
  <c r="AV412" i="8"/>
  <c r="AT420" i="8"/>
  <c r="AV420" i="8"/>
  <c r="AT428" i="8"/>
  <c r="AV428" i="8"/>
  <c r="AT436" i="8"/>
  <c r="AV436" i="8"/>
  <c r="AT453" i="8"/>
  <c r="AV453" i="8"/>
  <c r="AT123" i="8"/>
  <c r="AV123" i="8"/>
  <c r="AV289" i="8"/>
  <c r="AT289" i="8"/>
  <c r="AT269" i="8"/>
  <c r="AV269" i="8"/>
  <c r="AV318" i="8"/>
  <c r="AT318" i="8"/>
  <c r="AT309" i="8"/>
  <c r="AV309" i="8"/>
  <c r="AV36" i="8"/>
  <c r="AT36" i="8"/>
  <c r="AV40" i="8"/>
  <c r="AT40" i="8"/>
  <c r="AV44" i="8"/>
  <c r="AT44" i="8"/>
  <c r="AV48" i="8"/>
  <c r="AT48" i="8"/>
  <c r="AV52" i="8"/>
  <c r="AT52" i="8"/>
  <c r="AT137" i="8"/>
  <c r="AV137" i="8"/>
  <c r="AT145" i="8"/>
  <c r="AV145" i="8"/>
  <c r="AT176" i="8"/>
  <c r="AV176" i="8"/>
  <c r="AT184" i="8"/>
  <c r="AV184" i="8"/>
  <c r="AT192" i="8"/>
  <c r="AV192" i="8"/>
  <c r="AT200" i="8"/>
  <c r="AV200" i="8"/>
  <c r="AT208" i="8"/>
  <c r="AV208" i="8"/>
  <c r="AT216" i="8"/>
  <c r="AV216" i="8"/>
  <c r="AT224" i="8"/>
  <c r="AV224" i="8"/>
  <c r="AT252" i="8"/>
  <c r="AV252" i="8"/>
  <c r="AT295" i="8"/>
  <c r="AV295" i="8"/>
  <c r="AT22" i="8"/>
  <c r="AV22" i="8"/>
  <c r="AT23" i="8"/>
  <c r="AV23" i="8"/>
  <c r="AV43" i="8"/>
  <c r="AT43" i="8"/>
  <c r="AV47" i="8"/>
  <c r="AT47" i="8"/>
  <c r="AV63" i="8"/>
  <c r="AT63" i="8"/>
  <c r="AV280" i="8"/>
  <c r="AT280" i="8"/>
  <c r="AV288" i="8"/>
  <c r="AT288" i="8"/>
  <c r="AV296" i="8"/>
  <c r="AT296" i="8"/>
  <c r="AT325" i="8"/>
  <c r="AV325" i="8"/>
  <c r="AT333" i="8"/>
  <c r="AV333" i="8"/>
  <c r="AT339" i="8"/>
  <c r="AV339" i="8"/>
  <c r="AV341" i="8"/>
  <c r="AT341" i="8"/>
  <c r="AV345" i="8"/>
  <c r="AT345" i="8"/>
  <c r="AV347" i="8"/>
  <c r="AT347" i="8"/>
  <c r="AT349" i="8"/>
  <c r="AV349" i="8"/>
  <c r="AV351" i="8"/>
  <c r="AT351" i="8"/>
  <c r="AT353" i="8"/>
  <c r="AV353" i="8"/>
  <c r="AV355" i="8"/>
  <c r="AT355" i="8"/>
  <c r="AT357" i="8"/>
  <c r="AV357" i="8"/>
  <c r="AV359" i="8"/>
  <c r="AT359" i="8"/>
  <c r="AT361" i="8"/>
  <c r="AV361" i="8"/>
  <c r="AV363" i="8"/>
  <c r="AT363" i="8"/>
  <c r="AT365" i="8"/>
  <c r="AV365" i="8"/>
  <c r="AV367" i="8"/>
  <c r="AT367" i="8"/>
  <c r="AT369" i="8"/>
  <c r="AV369" i="8"/>
  <c r="AV371" i="8"/>
  <c r="AT371" i="8"/>
  <c r="AT373" i="8"/>
  <c r="AV373" i="8"/>
  <c r="AV375" i="8"/>
  <c r="AT375" i="8"/>
  <c r="AT377" i="8"/>
  <c r="AV377" i="8"/>
  <c r="AV379" i="8"/>
  <c r="AT379" i="8"/>
  <c r="AT381" i="8"/>
  <c r="AV381" i="8"/>
  <c r="AV383" i="8"/>
  <c r="AT383" i="8"/>
  <c r="AT385" i="8"/>
  <c r="AV385" i="8"/>
  <c r="AV387" i="8"/>
  <c r="AT387" i="8"/>
  <c r="AT389" i="8"/>
  <c r="AV389" i="8"/>
  <c r="AV391" i="8"/>
  <c r="AT391" i="8"/>
  <c r="AT393" i="8"/>
  <c r="AV393" i="8"/>
  <c r="AV395" i="8"/>
  <c r="AT395" i="8"/>
  <c r="AT397" i="8"/>
  <c r="AV397" i="8"/>
  <c r="AV399" i="8"/>
  <c r="AT399" i="8"/>
  <c r="AT401" i="8"/>
  <c r="AV401" i="8"/>
  <c r="AV403" i="8"/>
  <c r="AT403" i="8"/>
  <c r="AT405" i="8"/>
  <c r="AV405" i="8"/>
  <c r="AV407" i="8"/>
  <c r="AT407" i="8"/>
  <c r="AT409" i="8"/>
  <c r="AV409" i="8"/>
  <c r="AV411" i="8"/>
  <c r="AT411" i="8"/>
  <c r="AT413" i="8"/>
  <c r="AV413" i="8"/>
  <c r="AV415" i="8"/>
  <c r="AT415" i="8"/>
  <c r="AT417" i="8"/>
  <c r="AV417" i="8"/>
  <c r="AV419" i="8"/>
  <c r="AT419" i="8"/>
  <c r="AT421" i="8"/>
  <c r="AV421" i="8"/>
  <c r="AV423" i="8"/>
  <c r="AT423" i="8"/>
  <c r="AT425" i="8"/>
  <c r="AV425" i="8"/>
  <c r="AV427" i="8"/>
  <c r="AT427" i="8"/>
  <c r="AT429" i="8"/>
  <c r="AV429" i="8"/>
  <c r="AV431" i="8"/>
  <c r="AT431" i="8"/>
  <c r="AT433" i="8"/>
  <c r="AV433" i="8"/>
  <c r="AV435" i="8"/>
  <c r="AT435" i="8"/>
  <c r="AT437" i="8"/>
  <c r="AV437" i="8"/>
  <c r="AV439" i="8"/>
  <c r="AT439" i="8"/>
  <c r="AT441" i="8"/>
  <c r="AV441" i="8"/>
  <c r="AV443" i="8"/>
  <c r="AT443" i="8"/>
  <c r="AT449" i="8"/>
  <c r="AV449" i="8"/>
  <c r="AT457" i="8"/>
  <c r="AV457" i="8"/>
  <c r="AV285" i="8"/>
  <c r="AT285" i="8"/>
  <c r="AV297" i="8"/>
  <c r="AT297" i="8"/>
  <c r="AV293" i="8"/>
  <c r="AT293" i="8"/>
  <c r="AV308" i="8"/>
  <c r="AT308" i="8"/>
  <c r="AV312" i="8"/>
  <c r="AT312" i="8"/>
  <c r="AV316" i="8"/>
  <c r="AT316" i="8"/>
  <c r="AT311" i="8"/>
  <c r="AV311" i="8"/>
  <c r="AT315" i="8"/>
  <c r="AV315" i="8"/>
  <c r="AT319" i="8"/>
  <c r="AV319" i="8"/>
  <c r="AV458" i="8"/>
  <c r="AT458" i="8"/>
  <c r="AT27" i="8"/>
  <c r="AV27" i="8"/>
  <c r="AT31" i="8"/>
  <c r="AV31" i="8"/>
  <c r="AV58" i="8"/>
  <c r="AT58" i="8"/>
  <c r="AV60" i="8"/>
  <c r="AT60" i="8"/>
  <c r="AT28" i="8"/>
  <c r="AV28" i="8"/>
  <c r="AT124" i="8"/>
  <c r="AV124" i="8"/>
  <c r="AT128" i="8"/>
  <c r="AV128" i="8"/>
  <c r="AT174" i="8"/>
  <c r="AV174" i="8"/>
  <c r="AT178" i="8"/>
  <c r="AV178" i="8"/>
  <c r="AT179" i="8"/>
  <c r="AV179" i="8"/>
  <c r="AT182" i="8"/>
  <c r="AV182" i="8"/>
  <c r="AT183" i="8"/>
  <c r="AV183" i="8"/>
  <c r="AT186" i="8"/>
  <c r="AV186" i="8"/>
  <c r="AT187" i="8"/>
  <c r="AV187" i="8"/>
  <c r="AT190" i="8"/>
  <c r="AV190" i="8"/>
  <c r="AT191" i="8"/>
  <c r="AV191" i="8"/>
  <c r="AT194" i="8"/>
  <c r="AV194" i="8"/>
  <c r="AT195" i="8"/>
  <c r="AV195" i="8"/>
  <c r="AT198" i="8"/>
  <c r="AV198" i="8"/>
  <c r="AT199" i="8"/>
  <c r="AV199" i="8"/>
  <c r="AT202" i="8"/>
  <c r="AV202" i="8"/>
  <c r="AT203" i="8"/>
  <c r="AV203" i="8"/>
  <c r="AT206" i="8"/>
  <c r="AV206" i="8"/>
  <c r="AT207" i="8"/>
  <c r="AV207" i="8"/>
  <c r="AT210" i="8"/>
  <c r="AV210" i="8"/>
  <c r="AT211" i="8"/>
  <c r="AV211" i="8"/>
  <c r="AT214" i="8"/>
  <c r="AV214" i="8"/>
  <c r="AT215" i="8"/>
  <c r="AV215" i="8"/>
  <c r="AT218" i="8"/>
  <c r="AV218" i="8"/>
  <c r="AT219" i="8"/>
  <c r="AV219" i="8"/>
  <c r="AT222" i="8"/>
  <c r="AV222" i="8"/>
  <c r="AT223" i="8"/>
  <c r="AV223" i="8"/>
  <c r="AT226" i="8"/>
  <c r="AV226" i="8"/>
  <c r="AT227" i="8"/>
  <c r="AV227" i="8"/>
  <c r="AT230" i="8"/>
  <c r="AV230" i="8"/>
  <c r="AT231" i="8"/>
  <c r="AV231" i="8"/>
  <c r="AT247" i="8"/>
  <c r="AV247" i="8"/>
  <c r="AT251" i="8"/>
  <c r="AV251" i="8"/>
  <c r="AT451" i="8"/>
  <c r="AV451" i="8"/>
  <c r="AT459" i="8"/>
  <c r="AV459" i="8"/>
  <c r="AT287" i="8"/>
  <c r="AV287" i="8"/>
  <c r="AT299" i="8"/>
  <c r="AV299" i="8"/>
  <c r="AV302" i="8"/>
  <c r="AT302" i="8"/>
  <c r="AT307" i="8"/>
  <c r="AV307" i="8"/>
  <c r="AV454" i="8"/>
  <c r="AT454" i="8"/>
  <c r="AT235" i="8"/>
  <c r="AV235" i="8"/>
  <c r="AT243" i="8"/>
  <c r="AV243" i="8"/>
  <c r="AT77" i="8"/>
  <c r="AV77" i="8"/>
  <c r="AT93" i="8"/>
  <c r="AV93" i="8"/>
  <c r="AT101" i="8"/>
  <c r="AV101" i="8"/>
  <c r="AT117" i="8"/>
  <c r="AV117" i="8"/>
  <c r="AT6" i="8"/>
  <c r="AV6" i="8"/>
  <c r="AT5" i="8"/>
  <c r="AV5" i="8"/>
  <c r="AT256" i="8"/>
  <c r="AV256" i="8"/>
  <c r="AT264" i="8"/>
  <c r="AV264" i="8"/>
  <c r="AT71" i="8"/>
  <c r="AV71" i="8"/>
  <c r="AT87" i="8"/>
  <c r="AV87" i="8"/>
  <c r="AT103" i="8"/>
  <c r="AV103" i="8"/>
  <c r="AT119" i="8"/>
  <c r="AV119" i="8"/>
  <c r="AT259" i="8"/>
  <c r="AV259" i="8"/>
  <c r="AT68" i="8"/>
  <c r="AV68" i="8"/>
  <c r="AT76" i="8"/>
  <c r="AV76" i="8"/>
  <c r="AT84" i="8"/>
  <c r="AV84" i="8"/>
  <c r="AT92" i="8"/>
  <c r="AV92" i="8"/>
  <c r="AT100" i="8"/>
  <c r="AV100" i="8"/>
  <c r="AT108" i="8"/>
  <c r="AV108" i="8"/>
  <c r="AT116" i="8"/>
  <c r="AV116" i="8"/>
  <c r="AT234" i="8"/>
  <c r="AV234" i="8"/>
  <c r="AT238" i="8"/>
  <c r="AV238" i="8"/>
  <c r="AT242" i="8"/>
  <c r="AV242" i="8"/>
  <c r="AT73" i="8"/>
  <c r="AV73" i="8"/>
  <c r="AT89" i="8"/>
  <c r="AV89" i="8"/>
  <c r="AT105" i="8"/>
  <c r="AV105" i="8"/>
  <c r="AT121" i="8"/>
  <c r="AV121" i="8"/>
  <c r="AT261" i="8"/>
  <c r="AV261" i="8"/>
  <c r="AT4" i="8"/>
  <c r="AV4" i="8"/>
  <c r="AV8" i="8"/>
  <c r="AT8" i="8"/>
  <c r="AT258" i="8"/>
  <c r="AV258" i="8"/>
  <c r="AT262" i="8"/>
  <c r="AV262" i="8"/>
  <c r="AT266" i="8"/>
  <c r="AV266" i="8"/>
  <c r="AT67" i="8"/>
  <c r="AV67" i="8"/>
  <c r="AT75" i="8"/>
  <c r="AV75" i="8"/>
  <c r="AT83" i="8"/>
  <c r="AV83" i="8"/>
  <c r="AT91" i="8"/>
  <c r="AV91" i="8"/>
  <c r="AT99" i="8"/>
  <c r="AV99" i="8"/>
  <c r="AT107" i="8"/>
  <c r="AV107" i="8"/>
  <c r="AT115" i="8"/>
  <c r="AV115" i="8"/>
  <c r="AT263" i="8"/>
  <c r="AV263" i="8"/>
  <c r="AT66" i="8"/>
  <c r="AV66" i="8"/>
  <c r="AT70" i="8"/>
  <c r="AV70" i="8"/>
  <c r="AT74" i="8"/>
  <c r="AV74" i="8"/>
  <c r="AT78" i="8"/>
  <c r="AV78" i="8"/>
  <c r="AT82" i="8"/>
  <c r="AV82" i="8"/>
  <c r="AT86" i="8"/>
  <c r="AV86" i="8"/>
  <c r="AT90" i="8"/>
  <c r="AV90" i="8"/>
  <c r="AT94" i="8"/>
  <c r="AV94" i="8"/>
  <c r="AT98" i="8"/>
  <c r="AV98" i="8"/>
  <c r="AT102" i="8"/>
  <c r="AV102" i="8"/>
  <c r="AT106" i="8"/>
  <c r="AV106" i="8"/>
  <c r="AT110" i="8"/>
  <c r="AV110" i="8"/>
  <c r="AT114" i="8"/>
  <c r="AV114" i="8"/>
  <c r="AT118" i="8"/>
  <c r="AV118" i="8"/>
  <c r="AT237" i="8"/>
  <c r="AV237" i="8"/>
  <c r="AT465" i="8"/>
  <c r="AB463" i="8"/>
  <c r="AH463" i="8"/>
  <c r="R463" i="8"/>
  <c r="AF463" i="8"/>
  <c r="AN462" i="8"/>
  <c r="T462" i="8"/>
  <c r="AL462" i="8"/>
  <c r="AP462" i="8"/>
  <c r="AR462" i="8"/>
  <c r="AH462" i="8"/>
  <c r="AD463" i="8"/>
  <c r="X463" i="8"/>
  <c r="V462" i="8"/>
  <c r="R462" i="8"/>
  <c r="AF462" i="8"/>
  <c r="AD462" i="8"/>
  <c r="X462" i="8"/>
  <c r="AB462" i="8"/>
  <c r="T463" i="8"/>
  <c r="AT3" i="8"/>
  <c r="AV3" i="8"/>
  <c r="V463" i="8"/>
  <c r="AN463" i="8"/>
  <c r="AR463" i="8"/>
  <c r="AP463" i="8"/>
  <c r="AL463" i="8"/>
  <c r="AT466" i="8" l="1"/>
  <c r="AT462" i="8"/>
  <c r="AT463" i="8"/>
</calcChain>
</file>

<file path=xl/comments1.xml><?xml version="1.0" encoding="utf-8"?>
<comments xmlns="http://schemas.openxmlformats.org/spreadsheetml/2006/main">
  <authors>
    <author>Chippa, Kiran</author>
    <author>Norris, Clare</author>
    <author>Pulman, Stephen</author>
    <author>Vinjamuri, Kalyan</author>
    <author>Vuppulury, Agam</author>
    <author>Heggie, Ian</author>
    <author>Nesarikar, Sumeet</author>
    <author>Sevathan, Thambidurai</author>
  </authors>
  <commentList>
    <comment ref="BK21" authorId="0" guid="{09772C4F-F6D5-474C-8374-F027E0ECC876}">
      <text>
        <r>
          <rPr>
            <b/>
            <sz val="9"/>
            <color indexed="81"/>
            <rFont val="Tahoma"/>
            <family val="2"/>
          </rPr>
          <t>Chippa, Kiran:</t>
        </r>
        <r>
          <rPr>
            <sz val="9"/>
            <color indexed="81"/>
            <rFont val="Tahoma"/>
            <family val="2"/>
          </rPr>
          <t xml:space="preserve">
Awaiting parent artefact to be approved for BVF, STG SRS
</t>
        </r>
        <r>
          <rPr>
            <b/>
            <sz val="9"/>
            <color indexed="81"/>
            <rFont val="Tahoma"/>
            <family val="2"/>
          </rPr>
          <t>Chippa, Kiran: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Chippa, Kiran: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K47" authorId="1" guid="{63441646-FA6D-4F96-AF69-A5549BCC2FF0}">
      <text>
        <r>
          <rPr>
            <b/>
            <sz val="9"/>
            <color indexed="81"/>
            <rFont val="Tahoma"/>
            <family val="2"/>
          </rPr>
          <t>Norris, Clare:</t>
        </r>
        <r>
          <rPr>
            <sz val="9"/>
            <color indexed="81"/>
            <rFont val="Tahoma"/>
            <family val="2"/>
          </rPr>
          <t xml:space="preserve">
- SA Dev task – artefact area should be /Design
- SD Review Task – typo in package name in title
- EEV SRS needs approval 10.2
</t>
        </r>
      </text>
    </comment>
    <comment ref="AC64" authorId="2" guid="{A3A198BE-C3E5-48D3-9F42-16049EBCF547}">
      <text>
        <r>
          <rPr>
            <b/>
            <sz val="9"/>
            <color indexed="81"/>
            <rFont val="Tahoma"/>
            <family val="2"/>
          </rPr>
          <t>Pulman, Stephen:</t>
        </r>
        <r>
          <rPr>
            <sz val="9"/>
            <color indexed="81"/>
            <rFont val="Tahoma"/>
            <family val="2"/>
          </rPr>
          <t xml:space="preserve">
Awaiting latest DV Report
</t>
        </r>
      </text>
    </comment>
    <comment ref="BD64" authorId="2" guid="{F0466646-FFF1-460C-8D5A-A060D6926664}">
      <text>
        <r>
          <rPr>
            <b/>
            <sz val="9"/>
            <color indexed="81"/>
            <rFont val="Tahoma"/>
            <family val="2"/>
          </rPr>
          <t>Pulman, Stephen:</t>
        </r>
        <r>
          <rPr>
            <sz val="9"/>
            <color indexed="81"/>
            <rFont val="Tahoma"/>
            <family val="2"/>
          </rPr>
          <t xml:space="preserve">
Awaiting latest DV Report
</t>
        </r>
      </text>
    </comment>
    <comment ref="BK64" authorId="0" guid="{118B3B51-ADE6-4A29-B5D1-B2E9325390AA}">
      <text>
        <r>
          <rPr>
            <b/>
            <sz val="9"/>
            <color indexed="81"/>
            <rFont val="Tahoma"/>
            <family val="2"/>
          </rPr>
          <t>Chippa, Kiran:</t>
        </r>
        <r>
          <rPr>
            <sz val="9"/>
            <color indexed="81"/>
            <rFont val="Tahoma"/>
            <family val="2"/>
          </rPr>
          <t xml:space="preserve">
Awaiting parent artefacts STG SRS, DV report to be approved.
</t>
        </r>
      </text>
    </comment>
    <comment ref="AY96" authorId="1" guid="{44069ECC-D4F0-4A56-B4B8-2EC96B362A6F}">
      <text>
        <r>
          <rPr>
            <b/>
            <sz val="9"/>
            <color indexed="81"/>
            <rFont val="Tahoma"/>
            <family val="2"/>
          </rPr>
          <t>Norris, Clare:</t>
        </r>
        <r>
          <rPr>
            <sz val="9"/>
            <color indexed="81"/>
            <rFont val="Tahoma"/>
            <family val="2"/>
          </rPr>
          <t xml:space="preserve">
Late Systems change to be variant
</t>
        </r>
      </text>
    </comment>
    <comment ref="BK135" authorId="0" guid="{0F1EFB5E-44FB-4933-B4D3-BF272161F6C1}">
      <text>
        <r>
          <rPr>
            <b/>
            <sz val="9"/>
            <color indexed="81"/>
            <rFont val="Tahoma"/>
            <family val="2"/>
          </rPr>
          <t>Chippa, Kiran:</t>
        </r>
        <r>
          <rPr>
            <sz val="9"/>
            <color indexed="81"/>
            <rFont val="Tahoma"/>
            <family val="2"/>
          </rPr>
          <t xml:space="preserve">
awaiting parent artefact STG SRS to be approved
</t>
        </r>
      </text>
    </comment>
    <comment ref="BK167" authorId="1" guid="{DCF422D6-D907-4B43-A4A1-E594E29FAA24}">
      <text>
        <r>
          <rPr>
            <b/>
            <sz val="9"/>
            <color indexed="81"/>
            <rFont val="Tahoma"/>
            <family val="2"/>
          </rPr>
          <t>Norris, Clare:</t>
        </r>
        <r>
          <rPr>
            <sz val="9"/>
            <color indexed="81"/>
            <rFont val="Tahoma"/>
            <family val="2"/>
          </rPr>
          <t xml:space="preserve">
- Latest DV Report needs linking as parent
- Review checkpoint needs correction - Non_Approved design artefacts also need ‘update revision’ to roll back to approved versions 
- In Dev Task, add to description of update revision that this is  Integrity project tidy-up only and has no effect on baseline
</t>
        </r>
      </text>
    </comment>
    <comment ref="AC170" authorId="3" guid="{59A6BBB0-9998-4EAC-9C4E-A67CD24BC686}">
      <text>
        <r>
          <rPr>
            <b/>
            <sz val="9"/>
            <color indexed="81"/>
            <rFont val="Tahoma"/>
            <family val="2"/>
          </rPr>
          <t>Vinjamuri, Kalyan:</t>
        </r>
        <r>
          <rPr>
            <sz val="9"/>
            <color indexed="81"/>
            <rFont val="Tahoma"/>
            <family val="2"/>
          </rPr>
          <t xml:space="preserve">
Waiting for parent artefacts to be approved.
</t>
        </r>
      </text>
    </comment>
    <comment ref="AP170" authorId="3" guid="{9F6BB50A-EBAF-4262-ADA9-DA5F669CCD47}">
      <text>
        <r>
          <rPr>
            <b/>
            <sz val="9"/>
            <color indexed="81"/>
            <rFont val="Tahoma"/>
            <family val="2"/>
          </rPr>
          <t>Vinjamuri, Kalyan:</t>
        </r>
        <r>
          <rPr>
            <sz val="9"/>
            <color indexed="81"/>
            <rFont val="Tahoma"/>
            <family val="2"/>
          </rPr>
          <t xml:space="preserve">
Waiting for parent artefacts to be approved.
</t>
        </r>
      </text>
    </comment>
    <comment ref="BD170" authorId="4" guid="{08872FFC-2907-43D8-852B-E0AE416DB980}">
      <text>
        <r>
          <rPr>
            <b/>
            <sz val="9"/>
            <color indexed="81"/>
            <rFont val="Tahoma"/>
            <family val="2"/>
          </rPr>
          <t>Vuppulury, Agam:</t>
        </r>
        <r>
          <rPr>
            <sz val="9"/>
            <color indexed="81"/>
            <rFont val="Tahoma"/>
            <family val="2"/>
          </rPr>
          <t xml:space="preserve">
Waiting for parent artefact to freeze
</t>
        </r>
      </text>
    </comment>
    <comment ref="BJ170" authorId="5" guid="{325825A9-0650-416B-8171-09A2952EC5A9}">
      <text>
        <r>
          <rPr>
            <b/>
            <sz val="9"/>
            <color indexed="81"/>
            <rFont val="Tahoma"/>
            <family val="2"/>
          </rPr>
          <t>Heggie, Ian:</t>
        </r>
        <r>
          <rPr>
            <sz val="9"/>
            <color indexed="81"/>
            <rFont val="Tahoma"/>
            <family val="2"/>
          </rPr>
          <t xml:space="preserve">
awaiting parent artefact to freeze
</t>
        </r>
      </text>
    </comment>
    <comment ref="BK170" authorId="0" guid="{21E2860A-B8C0-4FBE-B307-B4FF68E71B84}">
      <text>
        <r>
          <rPr>
            <b/>
            <sz val="9"/>
            <color indexed="81"/>
            <rFont val="Tahoma"/>
            <family val="2"/>
          </rPr>
          <t>Chippa, Kiran:</t>
        </r>
        <r>
          <rPr>
            <sz val="9"/>
            <color indexed="81"/>
            <rFont val="Tahoma"/>
            <family val="2"/>
          </rPr>
          <t xml:space="preserve">
Awaiting Parent artefact to be approved
</t>
        </r>
      </text>
    </comment>
    <comment ref="BK171" authorId="0" guid="{9A86093C-5097-4E9D-BD2E-EE206177304B}">
      <text>
        <r>
          <rPr>
            <b/>
            <sz val="9"/>
            <color indexed="81"/>
            <rFont val="Tahoma"/>
            <family val="2"/>
          </rPr>
          <t>Chippa, Kiran:</t>
        </r>
        <r>
          <rPr>
            <sz val="9"/>
            <color indexed="81"/>
            <rFont val="Tahoma"/>
            <family val="2"/>
          </rPr>
          <t xml:space="preserve">
awaiting parent artefact HPTCC sys doc to be approved
</t>
        </r>
      </text>
    </comment>
    <comment ref="BK172" authorId="0" guid="{5C7D2DC9-1963-45F3-813A-086F0511F6BB}">
      <text>
        <r>
          <rPr>
            <b/>
            <sz val="9"/>
            <color indexed="81"/>
            <rFont val="Tahoma"/>
            <family val="2"/>
          </rPr>
          <t>Chippa, Kiran:</t>
        </r>
        <r>
          <rPr>
            <sz val="9"/>
            <color indexed="81"/>
            <rFont val="Tahoma"/>
            <family val="2"/>
          </rPr>
          <t xml:space="preserve">
awaiting parent artefact IPTCC SYS doc to be approved
</t>
        </r>
      </text>
    </comment>
    <comment ref="BD173" authorId="4" guid="{C7BB8D9A-BEE6-4B02-B5AB-54FEE6191EC3}">
      <text>
        <r>
          <rPr>
            <b/>
            <sz val="9"/>
            <color indexed="81"/>
            <rFont val="Tahoma"/>
            <family val="2"/>
          </rPr>
          <t>Vuppulury, Agam:</t>
        </r>
        <r>
          <rPr>
            <sz val="9"/>
            <color indexed="81"/>
            <rFont val="Tahoma"/>
            <family val="2"/>
          </rPr>
          <t xml:space="preserve">
Waiting for parent artefact to freeze
</t>
        </r>
      </text>
    </comment>
    <comment ref="BK173" authorId="0" guid="{7A37F802-A210-4B73-85FB-9401AB690FDA}">
      <text>
        <r>
          <rPr>
            <b/>
            <sz val="9"/>
            <color indexed="81"/>
            <rFont val="Tahoma"/>
            <family val="2"/>
          </rPr>
          <t>Chippa, Kiran:</t>
        </r>
        <r>
          <rPr>
            <sz val="9"/>
            <color indexed="81"/>
            <rFont val="Tahoma"/>
            <family val="2"/>
          </rPr>
          <t xml:space="preserve">
awaiting parent artefact STG SRS to be approved
</t>
        </r>
      </text>
    </comment>
    <comment ref="A180" authorId="1" guid="{3F661B9D-DC92-4A00-9F9B-F12667169E47}">
      <text>
        <r>
          <rPr>
            <b/>
            <sz val="9"/>
            <color indexed="81"/>
            <rFont val="Tahoma"/>
            <family val="2"/>
          </rPr>
          <t>Norris, Clare:</t>
        </r>
        <r>
          <rPr>
            <sz val="9"/>
            <color indexed="81"/>
            <rFont val="Tahoma"/>
            <family val="2"/>
          </rPr>
          <t xml:space="preserve">
BEACON autogenrated code
Authoring - we only author SPARK variant
Review - review code and SPARK againsr SysDoc
</t>
        </r>
      </text>
    </comment>
    <comment ref="BD180" authorId="4" guid="{709E34E9-5A90-482A-A704-5797A740A6A1}">
      <text>
        <r>
          <rPr>
            <b/>
            <sz val="9"/>
            <color indexed="81"/>
            <rFont val="Tahoma"/>
            <family val="2"/>
          </rPr>
          <t>Vuppulury, Agam:</t>
        </r>
        <r>
          <rPr>
            <sz val="9"/>
            <color indexed="81"/>
            <rFont val="Tahoma"/>
            <family val="2"/>
          </rPr>
          <t xml:space="preserve">
Waiting for parent artefact to freeze
</t>
        </r>
      </text>
    </comment>
    <comment ref="BK180" authorId="6" guid="{C85430D7-2870-4AD4-A902-6C2A8B9D81AE}">
      <text>
        <r>
          <rPr>
            <b/>
            <sz val="9"/>
            <color indexed="81"/>
            <rFont val="Tahoma"/>
            <family val="2"/>
          </rPr>
          <t>Nesarikar, Sumeet:</t>
        </r>
        <r>
          <rPr>
            <sz val="9"/>
            <color indexed="81"/>
            <rFont val="Tahoma"/>
            <family val="2"/>
          </rPr>
          <t xml:space="preserve">
Awaiting parent artefact to be approved
</t>
        </r>
      </text>
    </comment>
    <comment ref="A181" authorId="1" guid="{1CD7ED50-4AB4-4AB0-B3D2-72897D625D67}">
      <text>
        <r>
          <rPr>
            <b/>
            <sz val="9"/>
            <color indexed="81"/>
            <rFont val="Tahoma"/>
            <family val="2"/>
          </rPr>
          <t>Norris, Clare</t>
        </r>
        <r>
          <rPr>
            <sz val="9"/>
            <color indexed="81"/>
            <rFont val="Tahoma"/>
            <family val="2"/>
          </rPr>
          <t xml:space="preserve">
BEACON autogenrated code
Authoring - we only author SPARK variant
Review - review code and SPARK againsr SysDoc
</t>
        </r>
      </text>
    </comment>
    <comment ref="BK181" authorId="6" guid="{AA49A39B-9332-4A26-9A5C-216CFD4B66E5}">
      <text>
        <r>
          <rPr>
            <b/>
            <sz val="9"/>
            <color indexed="81"/>
            <rFont val="Tahoma"/>
            <family val="2"/>
          </rPr>
          <t>Nesarikar, Sumeet:</t>
        </r>
        <r>
          <rPr>
            <sz val="9"/>
            <color indexed="81"/>
            <rFont val="Tahoma"/>
            <family val="2"/>
          </rPr>
          <t xml:space="preserve">
Awaiting parent artefact to be approved
</t>
        </r>
      </text>
    </comment>
    <comment ref="AR243" authorId="2" guid="{1D8431BC-6AAE-423E-8173-BD120E7928D2}">
      <text>
        <r>
          <rPr>
            <b/>
            <sz val="9"/>
            <color indexed="81"/>
            <rFont val="Tahoma"/>
            <family val="2"/>
          </rPr>
          <t>Pulman, Stephen:</t>
        </r>
        <r>
          <rPr>
            <sz val="9"/>
            <color indexed="81"/>
            <rFont val="Tahoma"/>
            <family val="2"/>
          </rPr>
          <t xml:space="preserve">
trace changes expected
</t>
        </r>
      </text>
    </comment>
    <comment ref="AP247" authorId="2" guid="{2CA15387-0184-45D1-9F62-243E15AD52D3}">
      <text>
        <r>
          <rPr>
            <b/>
            <sz val="9"/>
            <color indexed="81"/>
            <rFont val="Tahoma"/>
            <family val="2"/>
          </rPr>
          <t>Pulman, Stephen:</t>
        </r>
        <r>
          <rPr>
            <sz val="9"/>
            <color indexed="81"/>
            <rFont val="Tahoma"/>
            <family val="2"/>
          </rPr>
          <t xml:space="preserve">
SRSes may still change
</t>
        </r>
      </text>
    </comment>
    <comment ref="AR247" authorId="2" guid="{E774CD3C-DBB6-4DE0-A7DE-2A32D81163FA}">
      <text>
        <r>
          <rPr>
            <b/>
            <sz val="9"/>
            <color indexed="81"/>
            <rFont val="Tahoma"/>
            <family val="2"/>
          </rPr>
          <t>Pulman, Stephen:</t>
        </r>
        <r>
          <rPr>
            <sz val="9"/>
            <color indexed="81"/>
            <rFont val="Tahoma"/>
            <family val="2"/>
          </rPr>
          <t xml:space="preserve">
trace changes expected
</t>
        </r>
      </text>
    </comment>
    <comment ref="AR250" authorId="2" guid="{0E44830C-0C8D-480B-9E72-FF62C77C29B2}">
      <text>
        <r>
          <rPr>
            <b/>
            <sz val="9"/>
            <color indexed="81"/>
            <rFont val="Tahoma"/>
            <family val="2"/>
          </rPr>
          <t>Pulman, Stephen:</t>
        </r>
        <r>
          <rPr>
            <sz val="9"/>
            <color indexed="81"/>
            <rFont val="Tahoma"/>
            <family val="2"/>
          </rPr>
          <t xml:space="preserve">
trace changes expected
</t>
        </r>
      </text>
    </comment>
    <comment ref="BK299" authorId="6" guid="{6080D57D-60CA-4A05-A44C-B75BBD55982A}">
      <text>
        <r>
          <rPr>
            <b/>
            <sz val="9"/>
            <color indexed="81"/>
            <rFont val="Tahoma"/>
            <family val="2"/>
          </rPr>
          <t>Nesarikar, Sumeet:</t>
        </r>
        <r>
          <rPr>
            <sz val="9"/>
            <color indexed="81"/>
            <rFont val="Tahoma"/>
            <family val="2"/>
          </rPr>
          <t xml:space="preserve">
Awaiting parent artefact to be approved</t>
        </r>
      </text>
    </comment>
    <comment ref="BK315" authorId="1" guid="{5F4C700B-C4A3-4FD4-9EC0-7284E35E661C}">
      <text>
        <r>
          <rPr>
            <b/>
            <sz val="9"/>
            <color indexed="81"/>
            <rFont val="Tahoma"/>
            <family val="2"/>
          </rPr>
          <t>Norris, Clare:</t>
        </r>
        <r>
          <rPr>
            <sz val="9"/>
            <color indexed="81"/>
            <rFont val="Tahoma"/>
            <family val="2"/>
          </rPr>
          <t xml:space="preserve">
Awaiting FAN SRS approval 12.2
</t>
        </r>
      </text>
    </comment>
    <comment ref="BK316" authorId="6" guid="{3750CE95-5DE3-48C7-A1AC-484DB2655E2A}">
      <text>
        <r>
          <rPr>
            <b/>
            <sz val="9"/>
            <color indexed="81"/>
            <rFont val="Tahoma"/>
            <family val="2"/>
          </rPr>
          <t>Nesarikar, Sumeet:</t>
        </r>
        <r>
          <rPr>
            <sz val="9"/>
            <color indexed="81"/>
            <rFont val="Tahoma"/>
            <family val="2"/>
          </rPr>
          <t xml:space="preserve">
SRS needs to be approved
</t>
        </r>
      </text>
    </comment>
    <comment ref="A331" authorId="1" guid="{8CE092EB-F0F1-4568-938D-09181FEE91CF}">
      <text>
        <r>
          <rPr>
            <b/>
            <sz val="8"/>
            <color indexed="81"/>
            <rFont val="Tahoma"/>
            <family val="2"/>
          </rPr>
          <t>Norris, Clare:</t>
        </r>
        <r>
          <rPr>
            <sz val="8"/>
            <color indexed="81"/>
            <rFont val="Tahoma"/>
            <family val="2"/>
          </rPr>
          <t xml:space="preserve">
This is wrapper for Beacon TCMA Mninor Loop
</t>
        </r>
      </text>
    </comment>
    <comment ref="A333" authorId="1" guid="{8D6960C5-5958-404F-BB72-5E52F0D50EF6}">
      <text>
        <r>
          <rPr>
            <b/>
            <sz val="8"/>
            <color indexed="81"/>
            <rFont val="Tahoma"/>
            <family val="2"/>
          </rPr>
          <t>Norris, Clare:</t>
        </r>
        <r>
          <rPr>
            <sz val="8"/>
            <color indexed="81"/>
            <rFont val="Tahoma"/>
            <family val="2"/>
          </rPr>
          <t xml:space="preserve">
This is ML team authored BEACON code + our SPARK variants
</t>
        </r>
      </text>
    </comment>
    <comment ref="AR384" authorId="2" guid="{6143F9F9-E2F2-4F78-B873-240AA6C0D32B}">
      <text>
        <r>
          <rPr>
            <b/>
            <sz val="9"/>
            <color indexed="81"/>
            <rFont val="Tahoma"/>
            <family val="2"/>
          </rPr>
          <t>Pulman, Stephen:</t>
        </r>
        <r>
          <rPr>
            <sz val="9"/>
            <color indexed="81"/>
            <rFont val="Tahoma"/>
            <family val="2"/>
          </rPr>
          <t xml:space="preserve">
Dev Task requires update.
</t>
        </r>
      </text>
    </comment>
    <comment ref="BK410" authorId="6" guid="{43F48835-9993-49F6-953C-3725B5FE933A}">
      <text>
        <r>
          <rPr>
            <b/>
            <sz val="9"/>
            <color indexed="81"/>
            <rFont val="Tahoma"/>
            <family val="2"/>
          </rPr>
          <t>Nesarikar, Sumeet:</t>
        </r>
        <r>
          <rPr>
            <sz val="9"/>
            <color indexed="81"/>
            <rFont val="Tahoma"/>
            <family val="2"/>
          </rPr>
          <t xml:space="preserve">
Awaiting parent artefact to be approved
</t>
        </r>
      </text>
    </comment>
    <comment ref="BK413" authorId="6" guid="{A8313442-57A0-4F4E-8D69-4C81F62329F4}">
      <text>
        <r>
          <rPr>
            <b/>
            <sz val="9"/>
            <color indexed="81"/>
            <rFont val="Tahoma"/>
            <family val="2"/>
          </rPr>
          <t>Nesarikar, Sumeet:</t>
        </r>
        <r>
          <rPr>
            <sz val="9"/>
            <color indexed="81"/>
            <rFont val="Tahoma"/>
            <family val="2"/>
          </rPr>
          <t xml:space="preserve">
SRS needs to be approved
</t>
        </r>
      </text>
    </comment>
    <comment ref="BK415" authorId="6" guid="{A7F8BF06-1075-4DC9-9913-6973D28A6780}">
      <text>
        <r>
          <rPr>
            <b/>
            <sz val="9"/>
            <color indexed="81"/>
            <rFont val="Tahoma"/>
            <family val="2"/>
          </rPr>
          <t>Nesarikar, Sumeet:</t>
        </r>
        <r>
          <rPr>
            <sz val="9"/>
            <color indexed="81"/>
            <rFont val="Tahoma"/>
            <family val="2"/>
          </rPr>
          <t xml:space="preserve">
SRS needs to be approved
</t>
        </r>
      </text>
    </comment>
    <comment ref="BK427" authorId="6" guid="{0385D05E-D0C4-4B5D-8FE6-0B673FFD2F8B}">
      <text>
        <r>
          <rPr>
            <b/>
            <sz val="9"/>
            <color indexed="81"/>
            <rFont val="Tahoma"/>
            <family val="2"/>
          </rPr>
          <t>Nesarikar, Sumeet:</t>
        </r>
        <r>
          <rPr>
            <sz val="9"/>
            <color indexed="81"/>
            <rFont val="Tahoma"/>
            <family val="2"/>
          </rPr>
          <t xml:space="preserve">
SRS needs to be approved
</t>
        </r>
      </text>
    </comment>
    <comment ref="AR448" authorId="2" guid="{D024C51C-75F3-4BF9-942F-7D93AAFE6BE3}">
      <text>
        <r>
          <rPr>
            <b/>
            <sz val="9"/>
            <color indexed="81"/>
            <rFont val="Tahoma"/>
            <family val="2"/>
          </rPr>
          <t>Pulman, Stephen:</t>
        </r>
        <r>
          <rPr>
            <sz val="9"/>
            <color indexed="81"/>
            <rFont val="Tahoma"/>
            <family val="2"/>
          </rPr>
          <t xml:space="preserve">
traceability corrections needed
</t>
        </r>
      </text>
    </comment>
    <comment ref="BA465" authorId="7" guid="{4F722C37-14A8-4A18-BFC2-AAEB9A126E09}">
      <text>
        <r>
          <rPr>
            <b/>
            <sz val="9"/>
            <color indexed="81"/>
            <rFont val="Tahoma"/>
            <family val="2"/>
          </rPr>
          <t>Sevathan, Thambidurai:</t>
        </r>
        <r>
          <rPr>
            <sz val="9"/>
            <color indexed="81"/>
            <rFont val="Tahoma"/>
            <family val="2"/>
          </rPr>
          <t xml:space="preserve">
Full check for 5.3.2 Trims Definition Report
</t>
        </r>
      </text>
    </comment>
    <comment ref="BA466" authorId="7" guid="{C54CB38B-3093-439F-87FC-3C9268F7A94F}">
      <text>
        <r>
          <rPr>
            <b/>
            <sz val="9"/>
            <color indexed="81"/>
            <rFont val="Tahoma"/>
            <family val="2"/>
          </rPr>
          <t>Sevathan, Thambidurai:</t>
        </r>
        <r>
          <rPr>
            <sz val="9"/>
            <color indexed="81"/>
            <rFont val="Tahoma"/>
            <family val="2"/>
          </rPr>
          <t xml:space="preserve">
Full check for 5.3.2 Trims Definition Report
</t>
        </r>
      </text>
    </comment>
  </commentList>
</comments>
</file>

<file path=xl/comments2.xml><?xml version="1.0" encoding="utf-8"?>
<comments xmlns="http://schemas.openxmlformats.org/spreadsheetml/2006/main">
  <authors>
    <author>Norris, Clare</author>
    <author>Nesarikar, Sumeet</author>
    <author>Andy Burrell</author>
    <author>Gokhale, Hemanth</author>
    <author>Pemberton, Craig</author>
  </authors>
  <commentList>
    <comment ref="B8" authorId="0" guid="{BB6AEEE6-65DC-48F3-9B99-EE3A7A49EC55}">
      <text>
        <r>
          <rPr>
            <b/>
            <sz val="8"/>
            <color indexed="81"/>
            <rFont val="Tahoma"/>
            <family val="2"/>
          </rPr>
          <t>Norris, Clare:</t>
        </r>
        <r>
          <rPr>
            <sz val="8"/>
            <color indexed="81"/>
            <rFont val="Tahoma"/>
            <family val="2"/>
          </rPr>
          <t xml:space="preserve">
Ian confirmed not reqd IP5.4
</t>
        </r>
      </text>
    </comment>
    <comment ref="M19" authorId="1" guid="{61AEAE49-C5FC-41C7-89B1-650F016036B3}">
      <text>
        <r>
          <rPr>
            <b/>
            <sz val="9"/>
            <color indexed="81"/>
            <rFont val="Tahoma"/>
            <family val="2"/>
          </rPr>
          <t>Nesarikar, Sumeet:</t>
        </r>
        <r>
          <rPr>
            <sz val="9"/>
            <color indexed="81"/>
            <rFont val="Tahoma"/>
            <family val="2"/>
          </rPr>
          <t xml:space="preserve">
Awaiting discrepancies report from systems
</t>
        </r>
      </text>
    </comment>
    <comment ref="B25" authorId="2" guid="{07091F86-C53D-4863-AD08-BD79458646F0}">
      <text>
        <r>
          <rPr>
            <b/>
            <sz val="9"/>
            <color indexed="81"/>
            <rFont val="Tahoma"/>
            <family val="2"/>
          </rPr>
          <t>Andy Burrell:</t>
        </r>
        <r>
          <rPr>
            <sz val="9"/>
            <color indexed="81"/>
            <rFont val="Tahoma"/>
            <family val="2"/>
          </rPr>
          <t xml:space="preserve">
Ensure security classificiation is consistent ON ALL PAGES.
</t>
        </r>
      </text>
    </comment>
    <comment ref="K28" authorId="3" guid="{1A71C858-A25A-49C4-A69E-4F3F8131784F}">
      <text>
        <r>
          <rPr>
            <b/>
            <sz val="9"/>
            <color indexed="81"/>
            <rFont val="Tahoma"/>
            <charset val="1"/>
          </rPr>
          <t>Gokhale, Hemanth:</t>
        </r>
        <r>
          <rPr>
            <sz val="9"/>
            <color indexed="81"/>
            <rFont val="Tahoma"/>
            <charset val="1"/>
          </rPr>
          <t xml:space="preserve">
Doc 1205 is not updated under this IP since it is an internal delivery.
</t>
        </r>
      </text>
    </comment>
    <comment ref="N38" authorId="4" guid="{501C503E-C74B-4FAF-8A98-0D8B34D9127E}">
      <text>
        <r>
          <rPr>
            <b/>
            <sz val="9"/>
            <color indexed="81"/>
            <rFont val="Tahoma"/>
            <family val="2"/>
          </rPr>
          <t>Pemberton, Craig:</t>
        </r>
        <r>
          <rPr>
            <sz val="9"/>
            <color indexed="81"/>
            <rFont val="Tahoma"/>
            <family val="2"/>
          </rPr>
          <t xml:space="preserve">
Waitng for Hardware team reivew
</t>
        </r>
      </text>
    </comment>
  </commentList>
</comments>
</file>

<file path=xl/sharedStrings.xml><?xml version="1.0" encoding="utf-8"?>
<sst xmlns="http://schemas.openxmlformats.org/spreadsheetml/2006/main" count="6665" uniqueCount="2406">
  <si>
    <t>Safety_CPU\Application_Layer\LP_Turbine_Case_Cooling_Valve_Control</t>
  </si>
  <si>
    <t>Safety_CPU\Application_Layer\ODMS_Exceedance_Detection</t>
  </si>
  <si>
    <t>ISB - trace problem for 1/SRS/ISB/349/1</t>
  </si>
  <si>
    <t>Date Check</t>
  </si>
  <si>
    <t>SDD Beans</t>
  </si>
  <si>
    <t>Code Beans</t>
  </si>
  <si>
    <t>Auto Update</t>
  </si>
  <si>
    <t>Start Date</t>
  </si>
  <si>
    <t>End Date</t>
  </si>
  <si>
    <t>Utilities -XWB-1.1 review rework - Design Document &amp; Code Non Functional only changes (DOMENG_SWPR_188)</t>
  </si>
  <si>
    <t>TRENTXWB_SWPR_283</t>
  </si>
  <si>
    <t>HLRT SWPR to capture all new tests resulting from the TXWB FTB IP</t>
  </si>
  <si>
    <t>TRENTXWB_SWPR_280</t>
  </si>
  <si>
    <t>TRENTXWB_SWPR_1055</t>
  </si>
  <si>
    <t>TRENTXWB_SWPR_1316</t>
  </si>
  <si>
    <t>JXW001_1568 - SRS_IMR.doc</t>
  </si>
  <si>
    <t>Control_CPU\System_Layer\Derive_and_Modelled_Parameters\Derive_Shaft_Speeds</t>
  </si>
  <si>
    <t>TRENTXWB_SWPR_903</t>
  </si>
  <si>
    <t>TRENTXWB_SWPR_1106</t>
  </si>
  <si>
    <t>TRENTXWB_SWPR_635</t>
  </si>
  <si>
    <t>TRENTXWB_SWPR_1153</t>
  </si>
  <si>
    <t>Control_CPU\Service_Layer\Airframe_Comms\Scheduler\From_Ac_Scheduler</t>
  </si>
  <si>
    <t>Safety_CPU\System_Layer\Validation\Validate_SAV_Position</t>
  </si>
  <si>
    <t>TRENTXWB_SWPR_321</t>
  </si>
  <si>
    <t>JXW001_2270 - SRS_SBA.pdf</t>
  </si>
  <si>
    <t>Control_CPU\Application_Layer\TCCC\IP_Turbine_Case_Cooling_Control</t>
  </si>
  <si>
    <t>TRENTXWB_SWPR_1057</t>
  </si>
  <si>
    <t>Validate TGT - Out of scope design review comments</t>
  </si>
  <si>
    <t>ASCommands - XWB 1.0 - Non-Functional Changes only</t>
  </si>
  <si>
    <t>TRENTXWB_SWPR_258</t>
  </si>
  <si>
    <t>Exceedances - Deployed Design Non-Functional Issues found at XWB1.1</t>
  </si>
  <si>
    <t>TRENTXWB_SWPR_254</t>
  </si>
  <si>
    <t>Missing trace of the requirement to the safety dispatcher</t>
  </si>
  <si>
    <t>Safety_CPU\Service_Layer\DAC\DAC_Calculations</t>
  </si>
  <si>
    <t>TRENTXWB_SWPR_1133</t>
  </si>
  <si>
    <t>JXW001_0226 - SRS_NLS.doc</t>
  </si>
  <si>
    <t>JXW001_0228 - SRS_NIO.doc</t>
  </si>
  <si>
    <t>JXW001_0229 - SRS_TCF.doc</t>
  </si>
  <si>
    <t>Control_CPU\Application_Layer\Engine_Events\Start_Condition_Detection</t>
  </si>
  <si>
    <t>Safety_CPU\System_Layer\Validation\Validate_Engine_Oil_Bypass_Valve_Position</t>
  </si>
  <si>
    <t>STANDARD - JPF003/0018 - Test point standard does not cater for efficient timing optimisation</t>
  </si>
  <si>
    <t>TRENTXWB_SWPR_1372</t>
  </si>
  <si>
    <t>LLT SWPR to capture all new tests resulting from the TXWB 1.1 IP</t>
  </si>
  <si>
    <t>TRENTXWB_SWPR_244</t>
  </si>
  <si>
    <t>HEL Interfaces - XWB 1.0 - Design Rework - Non Functional</t>
  </si>
  <si>
    <t>TRENTXWB_SWPR_242</t>
  </si>
  <si>
    <t>T50 - ValidateT50 mapping to SRS requirements</t>
  </si>
  <si>
    <t>TRENTXWB_SWPR_289</t>
  </si>
  <si>
    <t xml:space="preserve">CUTE - HLRT/LLT TEST Environment Configuration </t>
  </si>
  <si>
    <t>TRENTXWB_SWPR_286</t>
  </si>
  <si>
    <t>JXW001/1305- HP31HandlingBVControl.calcDemandUsingShaftSpeed -Design Ambiguity</t>
  </si>
  <si>
    <t>TRENTXWB_SWPR_882</t>
  </si>
  <si>
    <t>COM - ToACDataHandlerTypes - Overview missing from SDD</t>
  </si>
  <si>
    <t>TRENTXWB_SWPR_876</t>
  </si>
  <si>
    <t>HLRT - HLRT_ValidateODMSParticleCounts_Run01 - Removal of the OSClock stubbed package body as this is now included in the build</t>
  </si>
  <si>
    <t>TRENTXWB_SWPR_870</t>
  </si>
  <si>
    <t>Control_CPU\System_Layer\Response_Monitoring\Handling_Bleed_Valve_Response_Monitoring</t>
  </si>
  <si>
    <t>Validate_Engine_Oil_Bypass_Valve_Position - XWB 1.0 review rework - Deployment Non Functional Only changes</t>
  </si>
  <si>
    <t>TRENTXWB_SWPR_96</t>
  </si>
  <si>
    <t>Architecture Drafted</t>
  </si>
  <si>
    <t>Architecture Reviewed</t>
  </si>
  <si>
    <t>Architecture Reworked</t>
  </si>
  <si>
    <t>Architecture Re-Reviewed</t>
  </si>
  <si>
    <t>Architecture Approved</t>
  </si>
  <si>
    <t>SDD Drafted</t>
  </si>
  <si>
    <t>SDD Reviewed</t>
  </si>
  <si>
    <t>SDD Reworked</t>
  </si>
  <si>
    <t>TRENTXWB_SWPR_1272</t>
  </si>
  <si>
    <t>TRENTXWB_SWPR_1248</t>
  </si>
  <si>
    <t>DESIGN / CODE - JXW001/1181 Status Logic - Incorrect Capitalisation</t>
  </si>
  <si>
    <t>TRENTXWB_SWPR_1240</t>
  </si>
  <si>
    <t>HSI - New &amp; modified scripts for XWB 2.4</t>
  </si>
  <si>
    <t>TRENTXWB_SWPR_1238</t>
  </si>
  <si>
    <t>TRENTXWB_SWPR_64</t>
  </si>
  <si>
    <t>Validate Generator Oil Temperature - Deployment Non Functional only changes</t>
  </si>
  <si>
    <t>TRENTXWB_SWPR_62</t>
  </si>
  <si>
    <t>Calculate Fuel Used - XWB-1.0 review rework - Deployment Non Functional Only Changes</t>
  </si>
  <si>
    <t>TRENTXWB_SWPR_34</t>
  </si>
  <si>
    <t>Software Delivery Documentation for XWB 2.3.1</t>
  </si>
  <si>
    <t>TRENTXWB_SWPR_1060</t>
  </si>
  <si>
    <t>COM/ECM - ToACSCheduler Design Tag Faults</t>
  </si>
  <si>
    <t>TRENTXWB_SWPR_1058</t>
  </si>
  <si>
    <t>JXW001_1717 - DACTransmission -run/control/caluculations/initialise -  Requirement not traced correctly in trace file</t>
  </si>
  <si>
    <t>TRENTXWB_SWPR_1078</t>
  </si>
  <si>
    <t>JXW001_0218 - SRS_OFD.doc</t>
  </si>
  <si>
    <t>JXW001_0219 - SRS_OPD.doc</t>
  </si>
  <si>
    <t>JXW001_0220 - SRS_LOP.doc</t>
  </si>
  <si>
    <t>TRENTXWB_SWPR_1177</t>
  </si>
  <si>
    <t>JXW001/0652- CalculateFuelUsed - detectGroundStart - Design Ambiguity</t>
  </si>
  <si>
    <t>Control_CPU\Prerequisites\Dispatcher</t>
  </si>
  <si>
    <t>TRENTXWB_SWPR_1379</t>
  </si>
  <si>
    <t>Dispatcher - Control and Safety Trace files do not map Requirements to FPS schedulable operations</t>
  </si>
  <si>
    <t>TRENTXWB_SWPR_1375</t>
  </si>
  <si>
    <t>COM - From AC Data Handler A350 EIF  PCS - Non-functional issues</t>
  </si>
  <si>
    <t>TRENTXWB_SWPR_601</t>
  </si>
  <si>
    <t>COM - To AC Data Handler - non functional issues</t>
  </si>
  <si>
    <t>TRENTXWB_SWPR_600</t>
  </si>
  <si>
    <t>Data Dictionary - persisting discrepancies from PR 1322 closure</t>
  </si>
  <si>
    <t>TRENTXWB_SWPR_599</t>
  </si>
  <si>
    <t>WORK INSTRUCTION - Instruction created for LPTime Excel Assisted Timing Analysis has missed graphical data extension.</t>
  </si>
  <si>
    <t>TRENTXWB_SWPR_597</t>
  </si>
  <si>
    <t>NacelleAntiIceActuationTP operation names not to standard</t>
  </si>
  <si>
    <t>TRENTXWB_SWPR_596</t>
  </si>
  <si>
    <t>Derive Engine Temperatures - XWB-1.0 review rework still outstanding</t>
  </si>
  <si>
    <t>TRENTXWB_SWPR_593</t>
  </si>
  <si>
    <t>OS - Timing (JXW001/1105) - Missing Detail for Timing and Memory Report</t>
  </si>
  <si>
    <t>TRENTXWB_SWPR_588</t>
  </si>
  <si>
    <t>Architecture Beans</t>
  </si>
  <si>
    <t>Common\Prerequisites\Fault_Utilities\Fault_Reporting</t>
  </si>
  <si>
    <t>Common\Prerequisites\OS_Utilities</t>
  </si>
  <si>
    <t>Common\Prerequisites\Scheduler\Kernel</t>
  </si>
  <si>
    <t>Common\Prerequisites\Types</t>
  </si>
  <si>
    <t>Common\Prerequisites\Utilities</t>
  </si>
  <si>
    <t>SAP Port Selector - XWB-1.0 review rework - Deployed Design Document &amp; Code Non Functional only changes</t>
  </si>
  <si>
    <t>TRENTXWB_SWPR_156</t>
  </si>
  <si>
    <t>XWB - 2.3 - System Components - Minor Loops - FMV Minor Loops</t>
  </si>
  <si>
    <t>TRENTXWB_SWPR_947</t>
  </si>
  <si>
    <t>XWB 2.3 - Derive Air Data - Out of scope review comments</t>
  </si>
  <si>
    <t>COM - Data Boundary - Incorrect description for writeMessage operation</t>
  </si>
  <si>
    <t>TRENTXWB_SWPR_1237</t>
  </si>
  <si>
    <t>Safety_CPU\Application_Layer\Protection\Protection_Shutdown</t>
  </si>
  <si>
    <t>Control_CPU\Service_Layer\Inter_CPU_Comms\Other_Processor_Comms</t>
  </si>
  <si>
    <t>Control_CPU\Service_Layer\Power_Monitoring</t>
  </si>
  <si>
    <t>HLRT SWPR to capture all new/updated tests resulting from the TXWB 2.4 IP</t>
  </si>
  <si>
    <t>TRENTXWB_SWPR_1206</t>
  </si>
  <si>
    <t>COM - ToACDataHandlerTypes (Safety) SDD Has Empty Traceability Section</t>
  </si>
  <si>
    <t>JXW001_0562- Hysteresis_initialise - Incorrect tag</t>
  </si>
  <si>
    <t>TRENTXWB_SWPR_328</t>
  </si>
  <si>
    <t>TRENTXWB_SWPR_709</t>
  </si>
  <si>
    <t>Safety_CPU\Service_Layer\DAC\DAC_Control</t>
  </si>
  <si>
    <t>Control_CPU\Application_Layer\Thrust_Limit_Conditions\Control_Limit_Detection</t>
  </si>
  <si>
    <t>Control_CPU\Application_Layer\Thrust_Limit_Conditions\Idle_Detection</t>
  </si>
  <si>
    <t>Control_CPU\Application_Layer\Thrust_Settings_and_Ratings\ACUTE</t>
  </si>
  <si>
    <t>Safety_CPU\Service_Layer\NVM\NVM_Manager_Application_Data_Safety</t>
  </si>
  <si>
    <t>TRENTXWB_SWPR_862</t>
  </si>
  <si>
    <t>XWB FTB 2.2 ES37 Test Script Creation / Updates and Tooling</t>
  </si>
  <si>
    <t>TRENTXWB_SWPR_857</t>
  </si>
  <si>
    <t>ODM - Application Layer - ODMS_Exceedance_Detection - Trace file inconsistency</t>
  </si>
  <si>
    <t>TRENTXWB_SWPR_856</t>
  </si>
  <si>
    <t>CTF TEST ACT_TG02_T03 Item 1 Script Concerns</t>
  </si>
  <si>
    <t>TRENTXWB_SWPR_855</t>
  </si>
  <si>
    <t>MNT - additional traceability required</t>
  </si>
  <si>
    <t>TRENTXWB_SWPR_852</t>
  </si>
  <si>
    <t>CTF TEST CTL_TG01_T01 Item 1 Script Concerns</t>
  </si>
  <si>
    <t>TRENTXWB_SWPR_851</t>
  </si>
  <si>
    <t>DOCS - JXW001/1957 Tool Qualification Report Discrepancies</t>
  </si>
  <si>
    <t>TRENTXWB_SWPR_1204</t>
  </si>
  <si>
    <t>ECM - ToRS422MessController contains non-standard test point</t>
  </si>
  <si>
    <t>TRENTXWB_SWPR_1411</t>
  </si>
  <si>
    <t>DESIGN - BleedValveTest (JXW001/1708) - Design vs. Code mismatch</t>
  </si>
  <si>
    <t>Lack of partial traceability to boundary initiliase operations</t>
  </si>
  <si>
    <t>TRENTXWB_SWPR_1393</t>
  </si>
  <si>
    <t>HSI - New &amp; modified scripts for XWB 3.1</t>
  </si>
  <si>
    <t>TRENTXWB_SWPR_1144</t>
  </si>
  <si>
    <t xml:space="preserve">BVF - CUTE Context Files TXWB 2.3 - Errors when opening </t>
  </si>
  <si>
    <t>TRENTXWB_SWPR_1143</t>
  </si>
  <si>
    <t>Validation functions design descriptions are not clear for run operations</t>
  </si>
  <si>
    <t>TRENTXWB_SWPR_1141</t>
  </si>
  <si>
    <t>ValidateDEP - JXW001/1585 - Design ambiguity</t>
  </si>
  <si>
    <t>TRENTXWB_SWPR_1149</t>
  </si>
  <si>
    <t>TRENTXWB_SWPR_959</t>
  </si>
  <si>
    <t>Safety_CPU\Service_Layer\Airframe_Comms\Scheduler\To_Ac_Scheduler</t>
  </si>
  <si>
    <t>Safety_CPU\Service_Layer\Airframe_Comms\Airframe_Data_Transformations</t>
  </si>
  <si>
    <t>TRENTXWB_SWPR_990</t>
  </si>
  <si>
    <t>JXW001/0918 - TZ2 - ValidateTZone2.initialise - trace file</t>
  </si>
  <si>
    <t>TRENTXWB_SWPR_989</t>
  </si>
  <si>
    <t>Short-term backup procedure required</t>
  </si>
  <si>
    <t>New work instruction required for CPU utilisation management process</t>
  </si>
  <si>
    <t>TRENTXWB_SWPR_954</t>
  </si>
  <si>
    <t>HBV - XWB2.3 Out of scope code review coments</t>
  </si>
  <si>
    <t>TRENTXWB_SWPR_953</t>
  </si>
  <si>
    <t>XWB 2.3 - System Components - Handling Bleed Valves Actuation</t>
  </si>
  <si>
    <t>TRENTXWB_SWPR_952</t>
  </si>
  <si>
    <t>Insufficient Partial Traceability Statements in Control Laws Loops Tests</t>
  </si>
  <si>
    <t>TRENTXWB_SWPR_951</t>
  </si>
  <si>
    <t>JXW001 1381 - trace errors against redundant code items</t>
  </si>
  <si>
    <t>TRENTXWB_SWPR_950</t>
  </si>
  <si>
    <t>Missing Coverage for Initialise Procedures</t>
  </si>
  <si>
    <t>TIM - Timing and Memory Utilisation Report - doc-only analysis issues</t>
  </si>
  <si>
    <t>DMP Derive Heat Soakage - Design Document &amp; Code Non Functional Changes only</t>
  </si>
  <si>
    <t>TRENTXWB_SWPR_214</t>
  </si>
  <si>
    <t>Incorrect SPARK Hide justification on square root utility</t>
  </si>
  <si>
    <t>TRENTXWB_SWPR_343</t>
  </si>
  <si>
    <t>HAL Interfaces - XWB 1.2 review rework - Non-functional changes only.</t>
  </si>
  <si>
    <t>TRENTXWB_SWPR_342</t>
  </si>
  <si>
    <t>Control_CPU\Application_Layer\Igniter_Control</t>
  </si>
  <si>
    <t>Control_CPU\Application_Layer\Special_Functions\Fuel_Spiking_and_Dipping</t>
  </si>
  <si>
    <t>Control_CPU\Application_Layer\Special_Functions\Manual_Fuel_Control</t>
  </si>
  <si>
    <t>TRENTXWB_SWPR_820</t>
  </si>
  <si>
    <t>TND - NL Thrust Demand - Design &amp; Code inconsistent, graph data descriptions incorrect</t>
  </si>
  <si>
    <t>TRENTXWB_SWPR_818</t>
  </si>
  <si>
    <t>EEV - Flight Phase Detection - XWB-1.0 review rework - Design &amp; Code Non Functional only changes</t>
  </si>
  <si>
    <t>Control_CPU\Application_Layer\Engine_Events\Cruise_Detection</t>
  </si>
  <si>
    <t>Work Instruction required for Scheduler/Dispatcher and utilities generation.</t>
  </si>
  <si>
    <t>Standard or Procedure</t>
  </si>
  <si>
    <t>TRENTXWB_SWPR_1388</t>
  </si>
  <si>
    <t>Please re-use</t>
  </si>
  <si>
    <t>Safety_CPU\OS_Entry_Points</t>
  </si>
  <si>
    <t>TRENTXWB_SWPR_1386</t>
  </si>
  <si>
    <t>RAISED IN ERROR - PLEASE REUSE</t>
  </si>
  <si>
    <t>TRENTXWB_SWPR_1385</t>
  </si>
  <si>
    <t>Control_CPU\Service_Layer\Airframe_Comms\Airframe_Maint_Reporting</t>
  </si>
  <si>
    <t>PR</t>
  </si>
  <si>
    <t>Control_CPU\Service_Layer\Airframe_Comms\Data_Handler\AC_Data_Handler_Utils</t>
  </si>
  <si>
    <t>Tracebase errors produced in NVMManagerAppDataSafety reports</t>
  </si>
  <si>
    <t>TRENTXWB_SWPR_162</t>
  </si>
  <si>
    <t>JXW001/0652 - CalculateFuelUsed-run - Discrepancy between Requirement and Design</t>
  </si>
  <si>
    <t>TRENTXWB_SWPR_826</t>
  </si>
  <si>
    <t>JXW001/0594 - DeriveShaftSpeeds.runNH - Trace file xref needed from DMP to CTL</t>
  </si>
  <si>
    <t>TRENTXWB_SWPR_825</t>
  </si>
  <si>
    <t>COM ToACDataHandlerCANBus Trace Fault</t>
  </si>
  <si>
    <t>TRENTXWB_SWPR_943</t>
  </si>
  <si>
    <t>XWB 2.3 - Direct Comms - Review comments Non-functional changes only.</t>
  </si>
  <si>
    <t>Safety_CPU\Service_Layer\Inter_CPU_Comms\Direct_Comms</t>
  </si>
  <si>
    <t>TRENTXWB_SWPR_942</t>
  </si>
  <si>
    <t>DMP - Context file issues - missing period for timer function &amp; missing inputs</t>
  </si>
  <si>
    <t>TRENTXWB_SWPR_941</t>
  </si>
  <si>
    <t>TND - Design Document &amp; Code Files Non Functional only changes</t>
  </si>
  <si>
    <t>TRENTXWB_SWPR_937</t>
  </si>
  <si>
    <t>JXW001/0588-DeriveAircraftState-runDeltaISADayTemp-Requirements listed in trace file not traceable to design and implementation</t>
  </si>
  <si>
    <t>TRENTXWB_SWPR_935</t>
  </si>
  <si>
    <t>XWB 2.3 - Dispatch Logic - out of scope review comments</t>
  </si>
  <si>
    <t>TRENTXWB_SWPR_975</t>
  </si>
  <si>
    <t>LLT - Hysteresis_initialise01 - Traceability incorrect</t>
  </si>
  <si>
    <t>TRENTXWB_SWPR_1127</t>
  </si>
  <si>
    <t>CTL - LSL &amp; RRIM - Non functional issues</t>
  </si>
  <si>
    <t>TRENTXWB_SWPR_649</t>
  </si>
  <si>
    <t>TRACE - Sequence Diagrams Have No Requirements Traceability</t>
  </si>
  <si>
    <t>TRENTXWB_SWPR_646</t>
  </si>
  <si>
    <t>Software delivery documentation for TXWB Certification</t>
  </si>
  <si>
    <t>TRENTXWB_SWPR_643</t>
  </si>
  <si>
    <t>TRACE - THRUST CONTROL CONDITIONING SDD TRACE TXT</t>
  </si>
  <si>
    <t>Control_CPU\System_Layer\Actuation\Handling_Bleed_Valve_Actuation</t>
  </si>
  <si>
    <t>CTF TEST HMN_TG16_T04 Item 1 Script Concerns</t>
  </si>
  <si>
    <t>TRENTXWB_SWPR_850</t>
  </si>
  <si>
    <t>AIR - ValidateAirframeInputs - design enhancements</t>
  </si>
  <si>
    <t>TRENTXWB_SWPR_849</t>
  </si>
  <si>
    <t>Control_CPU\System_Layer\Actuation\Igniter_Actuation</t>
  </si>
  <si>
    <t>TRENTXWB_SWPR_654</t>
  </si>
  <si>
    <t>COM - Removal of duplicated Airframe Comms Artisan items for compatability with latest SDD Generator</t>
  </si>
  <si>
    <t>TRENTXWB_SWPR_440</t>
  </si>
  <si>
    <t>Validate POil - XWB 1.0 review rework - Design Document and Code changes</t>
  </si>
  <si>
    <t>TRENTXWB_SWPR_200</t>
  </si>
  <si>
    <t>Control_CPU\System_Layer\Validation\Validate_POil</t>
  </si>
  <si>
    <t>ISB - IP Turbine Oil Fire Detection - Design PDL references incorrect requirement traces</t>
  </si>
  <si>
    <t>TRENTXWB_SWPR_810</t>
  </si>
  <si>
    <t>HLRT SWPR to capture all new and updated tests resulting from the TXWB FTB 2.2 IP</t>
  </si>
  <si>
    <t>TRENTXWB_SWPR_806</t>
  </si>
  <si>
    <t>Control_CPU\Application_Layer\Starting\Auto_Relight</t>
  </si>
  <si>
    <t>STANDARD - JPF003/0018 - Test point indexes limiting flexibility</t>
  </si>
  <si>
    <t>TRENTXWB_SWPR_1373</t>
  </si>
  <si>
    <t>TRENTXWB_SWPR_664</t>
  </si>
  <si>
    <t>JXW001_0566 - LightUpDetection-run - Missing tag in Trace file</t>
  </si>
  <si>
    <t>TRENTXWB_SWPR_661</t>
  </si>
  <si>
    <t>JXW001_0230 - SRS_TCR.doc</t>
  </si>
  <si>
    <t>JXW001_0231 - SRS_TZ1.doc</t>
  </si>
  <si>
    <t>JXW001_0232 - SRS_TZ2.doc</t>
  </si>
  <si>
    <t>JXW001_0233 - SRS_TZ3.doc</t>
  </si>
  <si>
    <t>JXW001_0234 - SRS_AID.doc</t>
  </si>
  <si>
    <t>JXW001_0236 - SRS_ESP.doc</t>
  </si>
  <si>
    <t>JXW001_0237 - SRS_P00.doc</t>
  </si>
  <si>
    <t>JXW001_0238 - SRS_P30.doc</t>
  </si>
  <si>
    <t>JXW001_0239 - SRS_T20.doc</t>
  </si>
  <si>
    <t>The requirement 0/SRS/EEV/61/2" is untraced to ValidateNHCalcLimits_execute"</t>
  </si>
  <si>
    <t>TRENTXWB_SWPR_1344</t>
  </si>
  <si>
    <t>Dispatch Logic trace file error</t>
  </si>
  <si>
    <t>Control_CPU\System_Layer\Minor_Loops\FMV_Minor_Loop</t>
  </si>
  <si>
    <t>Safety_CPU\Service_Layer\Airframe_Comms\Data_Handler\From_AC_Data_Handler_CAN_Bus</t>
  </si>
  <si>
    <t>Prerequisites - Types : Design update required for DimensionTypes conversions</t>
  </si>
  <si>
    <t>TRENTXWB_SWPR_458</t>
  </si>
  <si>
    <t>DESIGN - SystemTest (JXW001/1677) - incomplete design for getBoolRecDataDfltFalse</t>
  </si>
  <si>
    <t>TRENTXWB_SWPR_1368</t>
  </si>
  <si>
    <t>DESIGN - SystemTest (JXW001/1677) - design / code mismatch for execute</t>
  </si>
  <si>
    <t>TRENTXWB_SWPR_1367</t>
  </si>
  <si>
    <t>TRENTXWB_SWPR_1397</t>
  </si>
  <si>
    <t>Control_CPU\System_Layer\Minor_Loops\VSV_Minor_Loop</t>
  </si>
  <si>
    <t>Control_CPU\System_Layer\Report_Raw_Faults</t>
  </si>
  <si>
    <t>LP Turbine Case Cooling Actuation - XWB-1.0 review rework - Design Document &amp; Code Non Functional only changes</t>
  </si>
  <si>
    <t>TRENTXWB_SWPR_133</t>
  </si>
  <si>
    <t>Control_CPU\Application_Layer\Thrust_Settings_and_Ratings\NL_Thrust_Demand</t>
  </si>
  <si>
    <t>XWB 3.1 Software Delivery Documentation</t>
  </si>
  <si>
    <t>Delivery Documentation</t>
  </si>
  <si>
    <t>TRENTXWB_SWPR_1419</t>
  </si>
  <si>
    <t>Safety_CPU\System_Layer\Minor_Loops\TCM_Safety_Minor_Loop</t>
  </si>
  <si>
    <t>TRENTXWB_SWPR_1090</t>
  </si>
  <si>
    <t>ValidateHardwiredTLA - run - Flags status of the variables not listed in the Formal Software data</t>
  </si>
  <si>
    <t>JXW001_0212 - SRS_SFN.doc</t>
  </si>
  <si>
    <t>JXW001_0213 - SRS_CTL.doc</t>
  </si>
  <si>
    <t>JXW001_0214 - SRS_VSV.doc</t>
  </si>
  <si>
    <t>JXW001_0215 - SRS_OTM.doc</t>
  </si>
  <si>
    <t>TRENTXWB_SWPR_406</t>
  </si>
  <si>
    <t>CTL Limit Fuel Flow - incorect design tags.</t>
  </si>
  <si>
    <t>TRENTXWB_SWPR_404</t>
  </si>
  <si>
    <t>COM - FromACDataHandlerA350Group1Safety - Detailed Design (Message Unpacking) Note Requires clarification</t>
  </si>
  <si>
    <t>TRENTXWB_SWPR_1418</t>
  </si>
  <si>
    <t>T&amp;M Report - historical failure statement need removing</t>
  </si>
  <si>
    <t>HBV &amp; LSB - Handling Bleed Valve Actuation</t>
  </si>
  <si>
    <t>TRENTXWB_SWPR_799</t>
  </si>
  <si>
    <t>CTL - LimitFuelFlow - Incorrect tracing.</t>
  </si>
  <si>
    <t>TRENTXWB_SWPR_795</t>
  </si>
  <si>
    <t>FBH - Missing requirement traces</t>
  </si>
  <si>
    <t>TRENTXWB_SWPR_483</t>
  </si>
  <si>
    <t>COM - AC Data Handler Utils traceability issues</t>
  </si>
  <si>
    <t>TRENTXWB_SWPR_482</t>
  </si>
  <si>
    <t>Safety_CPU\Service_Layer\Airframe_Comms\Validate Inputs\Validate_PRIM_Inputs</t>
  </si>
  <si>
    <t>Safety_CPU\Service_Layer\Box_Faults_Monitoring</t>
  </si>
  <si>
    <t>TRACE - Update to Turbine Rim Cooling Trace File</t>
  </si>
  <si>
    <t>JXW001/0652- CalculateFuelUsed_selectBestFuelFlow - Design Ambiguity</t>
  </si>
  <si>
    <t>TRENTXWB_SWPR_1138</t>
  </si>
  <si>
    <t>TRENTXWB_SWPR_996</t>
  </si>
  <si>
    <t>Thrust Limit Conditions - Control Limit Detection Design Rulez Testability Errors</t>
  </si>
  <si>
    <t>TRENTXWB_SWPR_426</t>
  </si>
  <si>
    <t>TRACE - DeriveEnginepressures SDD TRACE File Changes</t>
  </si>
  <si>
    <t>TRENTXWB_SWPR_418</t>
  </si>
  <si>
    <t>ToACDataHandler subsystem non-functional comments</t>
  </si>
  <si>
    <t>TRENTXWB_SWPR_1205</t>
  </si>
  <si>
    <t>WORK INSTRUCTION - Instruction needed for Timing and Memory Report Generation and Review</t>
  </si>
  <si>
    <t>TRENTXWB_SWPR_739</t>
  </si>
  <si>
    <t>XWB 1.3 - FPSKernelState_raiseEvent Context File Problem</t>
  </si>
  <si>
    <t>TRENTXWB_SWPR_573</t>
  </si>
  <si>
    <t>JXW001/1221-Missing definitions of types</t>
  </si>
  <si>
    <t>Safety_CPU\Service_Layer\Maintenance\Failure_Message_Reporting</t>
  </si>
  <si>
    <t>Safety_CPU\Service_Layer\Maintenance\Dispatch_Logic</t>
  </si>
  <si>
    <t>Safety_CPU\Service_Layer\Maintenance\Status_Logic</t>
  </si>
  <si>
    <t>Design Approved</t>
  </si>
  <si>
    <t>OtherProcComms - interPCUnPack(Safety) - parameter not referenced in design.</t>
  </si>
  <si>
    <t>TRENTXWB_SWPR_1374</t>
  </si>
  <si>
    <t>Validate Channel AB Identity - Deployment Non-functional only changes</t>
  </si>
  <si>
    <t>TRENTXWB_SWPR_622</t>
  </si>
  <si>
    <t>COM - Airframe Input Overrides - Operation version number duplicated</t>
  </si>
  <si>
    <t>TRENTXWB_SWPR_892</t>
  </si>
  <si>
    <t>TRENTXWB_SWPR_1084</t>
  </si>
  <si>
    <t>Missing FaultTypes from Data Dictionary</t>
  </si>
  <si>
    <t>TRENTXWB_SWPR_1083</t>
  </si>
  <si>
    <t>Safety_CPU\Hardware_Interfaces\HAL_Interfaces</t>
  </si>
  <si>
    <t>CTL - Thrust Control - out of scope non-code errors found during 2.3.1 review</t>
  </si>
  <si>
    <t>TRENTXWB_SWPR_1052</t>
  </si>
  <si>
    <t>Doc only - Updates for New Technical Doc Template/Export Control Classifications</t>
  </si>
  <si>
    <t>TRENTXWB_SWPR_1049</t>
  </si>
  <si>
    <t>TRENTXWB_SWPR_844</t>
  </si>
  <si>
    <t>CTF TEST HMN_TG14_T02 Item 1 Script Issues</t>
  </si>
  <si>
    <t>TRENTXWB_SWPR_842</t>
  </si>
  <si>
    <t>VSV Minor Loop - XWB-1.0 review rework - Design Document &amp; Code Non Functional only changes</t>
  </si>
  <si>
    <t>TRENTXWB_SWPR_138</t>
  </si>
  <si>
    <t>XWB 2.4 - Software Documentation Required for Release</t>
  </si>
  <si>
    <t>TRENTXWB_SWPR_1157</t>
  </si>
  <si>
    <t>SchedulerTypes - Data Range is not mentioned in the Formal Software Data Dictionary for TXWB 2.3</t>
  </si>
  <si>
    <t>TRENTXWB_SWPR_1155</t>
  </si>
  <si>
    <t>MNT -  Failure Message Generator - Out of scope design review comments at 2.3</t>
  </si>
  <si>
    <t>Control_CPU\Application_Blackboard</t>
  </si>
  <si>
    <t>TRENTXWB_SWPR_1265</t>
  </si>
  <si>
    <t>XWB 3.0 Software Delivery Documentation</t>
  </si>
  <si>
    <t>TRENTXWB_SWPR_1264</t>
  </si>
  <si>
    <t>Safety_CPU\Service_Layer\Airframe_Comms\Data_Handler\To_AC_Data_Handler_CAN_Bus</t>
  </si>
  <si>
    <t>Validate NH - Deployment Non-functional only changes</t>
  </si>
  <si>
    <t>TRENTXWB_SWPR_623</t>
  </si>
  <si>
    <t>POil - XWB-1.0 review rework - Deployment Non Functional only changes</t>
  </si>
  <si>
    <t>TRENTXWB_SWPR_74</t>
  </si>
  <si>
    <t>Derive Heat Soakage  - XWB-1.0 review rework - Deployment Non Functional only changes</t>
  </si>
  <si>
    <t>TRENTXWB_SWPR_73</t>
  </si>
  <si>
    <t>DMP Derive Engine Temperatures - Design Document &amp; Code Non Functional Changes only</t>
  </si>
  <si>
    <t>TRENTXWB_SWPR_213</t>
  </si>
  <si>
    <t>TRENTXWB_SWPR_526</t>
  </si>
  <si>
    <t>TRENTXWB_SWPR_1175</t>
  </si>
  <si>
    <t>JXW001/1681 InteractiveCommsUtilities - Rounding of time values for display as MM:SS""</t>
  </si>
  <si>
    <t>TRENTXWB_SWPR_1173</t>
  </si>
  <si>
    <t>TRENTXWB_SWPR_1171</t>
  </si>
  <si>
    <t>XWB 2.4 ES37 Test Script Creation / Updates and Tooling</t>
  </si>
  <si>
    <t>New Functionality</t>
  </si>
  <si>
    <t>TRENTXWB_SWPR_1168</t>
  </si>
  <si>
    <t>HLRT test ValidateNacelleAntiIceAP incorrectly reports test failures</t>
  </si>
  <si>
    <t>Control_CPU\System_Layer\Validation\Validate_TFuel</t>
  </si>
  <si>
    <t>IPC/ICC trace - use of XWB* in requirement tags causes tooling problems</t>
  </si>
  <si>
    <t>TRENTXWB_SWPR_846</t>
  </si>
  <si>
    <t>HLRT: (T25) - Lack of traceability for initiliasation of T25Flt SRS/T25/397</t>
  </si>
  <si>
    <t>TRENTXWB_SWPR_845</t>
  </si>
  <si>
    <t>Interfaces - All interface classes require documenting in an SDD</t>
  </si>
  <si>
    <t>DMP Derive Shaft Speeds - Design Document &amp; Code Non Functional Changes only</t>
  </si>
  <si>
    <t>TRENTXWB_SWPR_215</t>
  </si>
  <si>
    <t>Safety_CPU\System_Layer\Validation\Validate_Thrust_Reverser_Tertiary_Lock_Position</t>
  </si>
  <si>
    <t>Control_CPU\System_Layer\Validation\Validate_LP_Fuel_Filter_Differential_Pressure</t>
  </si>
  <si>
    <t>Items to Remove from the 2.1.1 baseline</t>
  </si>
  <si>
    <t>TRENTXWB_SWPR_708</t>
  </si>
  <si>
    <t>TRACE NLValidation-execute Traceability tags should be partial not full</t>
  </si>
  <si>
    <t>TRENTXWB_SWPR_707</t>
  </si>
  <si>
    <t>System Components - Validation - Validate NI Fast - Incorrect DV Descriptions</t>
  </si>
  <si>
    <t>TRENTXWB_SWPR_587</t>
  </si>
  <si>
    <t>TRENTXWB_SWPR_1414</t>
  </si>
  <si>
    <t>ECM - ToACScheduler (Control) contains non-standard test point</t>
  </si>
  <si>
    <t>TRENTXWB_SWPR_1413</t>
  </si>
  <si>
    <t>COM - FromACScheduler (Control) contains non-standard test points</t>
  </si>
  <si>
    <t>TRENTXWB_SWPR_1412</t>
  </si>
  <si>
    <t>DMP DeriveAircraftState_SDD_Trace - TRG/147 needs to trace to DeriveAircraftState.runMachNumber and DeriveAircraftState.runAltitude</t>
  </si>
  <si>
    <t>JXW001/0652- CalculateFuelUsed - handlePlannedReset - Lack of Information in design</t>
  </si>
  <si>
    <t>JXW001_1994 - SRS_FHE.pdf</t>
  </si>
  <si>
    <t>N/A</t>
  </si>
  <si>
    <t>Control_CPU\System_Layer\Response_Monitoring\ESS_Anti_Ice_Valve_Response_Monitoring</t>
  </si>
  <si>
    <t>TRENTXWB_SWPR_1073</t>
  </si>
  <si>
    <t>JXW001/1694 - VSVTest - SDD discrepancies</t>
  </si>
  <si>
    <t>ESSAI SDD has inaccurate state chart in description of performValveTest implementation.</t>
  </si>
  <si>
    <t>TRENTXWB_SWPR_747</t>
  </si>
  <si>
    <t>JXW001_0562 - design only problems with hysteresis and time.integrate</t>
  </si>
  <si>
    <t>TRENTXWB_SWPR_742</t>
  </si>
  <si>
    <t>Actuation - ESS Anti Ice Valve Actuation - Minor Design update required</t>
  </si>
  <si>
    <t>TRENTXWB_SWPR_918</t>
  </si>
  <si>
    <t>COM - FromACDataHandlerTypes incorrect traceability</t>
  </si>
  <si>
    <t>TRENTXWB_SWPR_917</t>
  </si>
  <si>
    <t>Other Channels Comms Faults  - XWB-1.0 review rework - Deployment Non Functional only changes</t>
  </si>
  <si>
    <t>TRENTXWB_SWPR_70</t>
  </si>
  <si>
    <t>Safety Other Processor Comms  - XWB-1.0 review rework - Deployment Non Functional only changes</t>
  </si>
  <si>
    <t>TRENTXWB_SWPR_68</t>
  </si>
  <si>
    <t>LLT SWPR to capture all new/updated tests resulting from the TXWB FTB 2.1 IP</t>
  </si>
  <si>
    <t>TRENTXWB_SWPR_686</t>
  </si>
  <si>
    <t>HLRT SWPR to capture all new and updated tests resulting from the TXWB FTB 2.1 IP</t>
  </si>
  <si>
    <t>TRENTXWB_SWPR_680</t>
  </si>
  <si>
    <t>Turbine Rim Cooling Actuation - XWB-1.0 review rework - Design Document and Code Non-Functional only changes</t>
  </si>
  <si>
    <t>TRENTXWB_SWPR_88</t>
  </si>
  <si>
    <t>Busy_Wait - Design &amp; code non functional only changes</t>
  </si>
  <si>
    <t>TRENTXWB_SWPR_1062</t>
  </si>
  <si>
    <t>JXW001/0910 - ACUTE - confirmRevThrustDetected - Undefined Parameter used in the design</t>
  </si>
  <si>
    <t>TRENTXWB_SWPR_1061</t>
  </si>
  <si>
    <t>TRENTXWB_SWPR_1020</t>
  </si>
  <si>
    <t>TRENTXWB_SWPR_362</t>
  </si>
  <si>
    <t>NLP - Non functional change - Unmapped requirements</t>
  </si>
  <si>
    <t>TRENTXWB_SWPR_519</t>
  </si>
  <si>
    <t>Validate NI  - trace file errors</t>
  </si>
  <si>
    <t>TRENTXWB_SWPR_518</t>
  </si>
  <si>
    <t>SVD - Starting Common - trace error</t>
  </si>
  <si>
    <t>TRENTXWB_SWPR_516</t>
  </si>
  <si>
    <t>TRIM - Baseline trim filenames do not follow the trim standard DNS 122524</t>
  </si>
  <si>
    <t>TRENTXWB_SWPR_351</t>
  </si>
  <si>
    <t>TRENTXWB_SWPR_105</t>
  </si>
  <si>
    <t>JXW001/0796  ToACScheduler.putMessageInSchedule  Mismatch between design and code</t>
  </si>
  <si>
    <t>TRENTXWB_SWPR_781</t>
  </si>
  <si>
    <t>DOCUMENTATION - Data Dictionary contains erroneous enumeration literals</t>
  </si>
  <si>
    <t>JXW001_1569 - SRS_IMV.doc</t>
  </si>
  <si>
    <t>TRENTXWB_SWPR_572</t>
  </si>
  <si>
    <t>Naming errors in Application Blackboard</t>
  </si>
  <si>
    <t>TRENTXWB_SWPR_568</t>
  </si>
  <si>
    <t>WORK INSTRUCTION - Instruction needed for common configuration management tasks</t>
  </si>
  <si>
    <t>TRENTXWB_SWPR_565</t>
  </si>
  <si>
    <t xml:space="preserve">SquareRoot - Unjustifiable SPARK Errors </t>
  </si>
  <si>
    <t>Control_CPU\Service_Layer\Airframe_Comms\Airframe_Data_Transformations</t>
  </si>
  <si>
    <t>HLRT SWPR to capture all additional tests to be signed off against XWB 2.1 Formal</t>
  </si>
  <si>
    <t>TRENTXWB_SWPR_827</t>
  </si>
  <si>
    <t>TRENTXWB_SWPR_1159</t>
  </si>
  <si>
    <t>COM - FromACCANBusMessController contains non-standard test point</t>
  </si>
  <si>
    <t>TRENTXWB_SWPR_1408</t>
  </si>
  <si>
    <t>Software Delivery Documentation for XWB 2.3</t>
  </si>
  <si>
    <t>Validate Tfuel - XWB1.0 - Design and code review non functional comments only</t>
  </si>
  <si>
    <t>Control_CPU\Prerequisites\EEC_Operating_Modes</t>
  </si>
  <si>
    <t>Control_CPU\Service_Interfaces</t>
  </si>
  <si>
    <t>Control_CPU\Service_Layer\Channel_Control</t>
  </si>
  <si>
    <t>Control_CPU\Service_Layer\NVM\NVM_Manager_Application_Data_Control</t>
  </si>
  <si>
    <t>Control_CPU\System_Interfaces</t>
  </si>
  <si>
    <t>Control_CPU\System_Layer\Actuation\ESS_Anti_Ice_Valve_Actuation</t>
  </si>
  <si>
    <t>TRENTXWB_SWPR_1145</t>
  </si>
  <si>
    <t>Validate TOil - review rework - Deployment Non-functional only changes</t>
  </si>
  <si>
    <t>TRENTXWB_SWPR_625</t>
  </si>
  <si>
    <t>Validate NL - review rework - Deployment Non Functional Only Changes</t>
  </si>
  <si>
    <t>TRENTXWB_SWPR_624</t>
  </si>
  <si>
    <t>TRENTXWB_SWPR_949</t>
  </si>
  <si>
    <t>EMC 2.1 - New Software Design Process document required.</t>
  </si>
  <si>
    <t>TRENTXWB_SWPR_948</t>
  </si>
  <si>
    <t>HLRT SWPR to capture all deleted tests from the XWB 2.1 Formal Additional Sign-Offs</t>
  </si>
  <si>
    <t>TRENTXWB_SWPR_838</t>
  </si>
  <si>
    <t>CTF TEST ACT_TG02_T01 Item 1 Script Errors</t>
  </si>
  <si>
    <t>TRENTXWB_SWPR_837</t>
  </si>
  <si>
    <t>CTF TEST ACT_TG01_T01 Item  Script Error</t>
  </si>
  <si>
    <t>TRENTXWB_SWPR_835</t>
  </si>
  <si>
    <t>CTF TEST TRV_TG01_T02 Item 1 Script Error</t>
  </si>
  <si>
    <t>TRENTXWB_SWPR_833</t>
  </si>
  <si>
    <t>HSI Verification Testscripts for TXWB 2.3</t>
  </si>
  <si>
    <t>TRENTXWB_SWPR_832</t>
  </si>
  <si>
    <t>Missing design trace for EEC Operating Mode requirement JXW001/0200/0/EOM/342/1</t>
  </si>
  <si>
    <t>TRENTXWB_SWPR_828</t>
  </si>
  <si>
    <t>From AC CAN Bus Mess Controller - Design Document Non Functional changes</t>
  </si>
  <si>
    <t xml:space="preserve">Starter Air Valve Actuation - XWB 1.0 Review rework - Design &amp; Code non functional only changes </t>
  </si>
  <si>
    <t>TRENTXWB_SWPR_160</t>
  </si>
  <si>
    <t>FFT - ValidateFFTDrumRotationSpeed trace file issue</t>
  </si>
  <si>
    <t>TRENTXWB_SWPR_728</t>
  </si>
  <si>
    <t>TRENTXWB_SWPR_639</t>
  </si>
  <si>
    <t>TRENTXWB_SWPR_1029</t>
  </si>
  <si>
    <t>LLT: Corrections required to LLT test headers for incorrectly traced design tags/versions</t>
  </si>
  <si>
    <t>TRENTXWB_SWPR_1193</t>
  </si>
  <si>
    <t>TRENTXWB_SWPR_1371</t>
  </si>
  <si>
    <t>HLRT test HPTCCCtrl_runSlow01 test coverage shortfall</t>
  </si>
  <si>
    <t>TRENTXWB_SWPR_1369</t>
  </si>
  <si>
    <t>ESS Anti Ice Valve Response Monitoring - XWB-1.0 Deisgn &amp; code non functional changes only</t>
  </si>
  <si>
    <t>TRENTXWB_SWPR_182</t>
  </si>
  <si>
    <t>HLRT header only or partial text updates needed post-certification delivery. 7/11/12 rejected in error, now back to submitted</t>
  </si>
  <si>
    <t>IPC - Issues with tooling used to generated design and code for  IPC/ICC</t>
  </si>
  <si>
    <t>TRENTXWB_SWPR_392</t>
  </si>
  <si>
    <t>UTILS - JXW001_0562 - Clarification of Extend Timer counter initial value</t>
  </si>
  <si>
    <t>TRENTXWB_SWPR_391</t>
  </si>
  <si>
    <t>UTILS - JXW001_0562 - Clarification of Timer counters</t>
  </si>
  <si>
    <t>TRENTXWB_SWPR_389</t>
  </si>
  <si>
    <t>JXW001/0562 - GraphData_interpolate - Design Error</t>
  </si>
  <si>
    <t>TRENTXWB_SWPR_387</t>
  </si>
  <si>
    <t>JXW001_0562 - Lag_execute - Design Error</t>
  </si>
  <si>
    <t>TRENTXWB_SWPR_606</t>
  </si>
  <si>
    <t>JXW001/1205 - IPC/CC Utilisation Description Errors</t>
  </si>
  <si>
    <t>TRENTXWB_SWPR_605</t>
  </si>
  <si>
    <t>HLRT - HLRT_P30MaxLoop01.xls</t>
  </si>
  <si>
    <t>TRENTXWB_SWPR_604</t>
  </si>
  <si>
    <t>COM - To AC Scheduler (Control) SPARK Issues</t>
  </si>
  <si>
    <t>TRENTXWB_SWPR_1332</t>
  </si>
  <si>
    <t>LLT SWPR to capture all new/updated/deleted tests resulting from the TXWB 3.0 IP</t>
  </si>
  <si>
    <t>TRENTXWB_SWPR_1299</t>
  </si>
  <si>
    <t>HLRT SWPR to capture all new/updated tests resulting from the TXWB 3.0 IP</t>
  </si>
  <si>
    <t>TRENTXWB_SWPR_1298</t>
  </si>
  <si>
    <t>MNT - FailureMessageGeneratorDV - Hide Justifications</t>
  </si>
  <si>
    <t>TRENTXWB_SWPR_1297</t>
  </si>
  <si>
    <t>ValidateFFTDrumRotationSpeed - review rework - Deployment Non Functional Only Changes</t>
  </si>
  <si>
    <t>TRENTXWB_SWPR_626</t>
  </si>
  <si>
    <t>TRENTXWB_SWPR_386</t>
  </si>
  <si>
    <t>Updates to items due to new version of code generator</t>
  </si>
  <si>
    <t>CTF TEST HMN_TG16_T01 Item 1 Script Concerns</t>
  </si>
  <si>
    <t>TRENTXWB_SWPR_847</t>
  </si>
  <si>
    <t>TRENTXWB_SWPR_698</t>
  </si>
  <si>
    <t>JXW001_0208 - SRS_EEV.doc</t>
  </si>
  <si>
    <t>JXW001_0209 - SRS_TST .doc</t>
  </si>
  <si>
    <t>JXW001_0210 - SRS_HLT .doc</t>
  </si>
  <si>
    <t>JXW001_0211 - SRS_CHC.doc</t>
  </si>
  <si>
    <t>TRENTXWB_SWPR_1384</t>
  </si>
  <si>
    <t>TRENTXWB_SWPR_502</t>
  </si>
  <si>
    <t>NVMManagerAppDataSafety - Missing traces for record structure</t>
  </si>
  <si>
    <t>TRENTXWB_SWPR_703</t>
  </si>
  <si>
    <t>Interfaces - Missing initialisation trace to IFuel interface</t>
  </si>
  <si>
    <t>TRENTXWB_SWPR_702</t>
  </si>
  <si>
    <t>WORK INSTRUCTION - Instruction needed for design and code review sheet items</t>
  </si>
  <si>
    <t>TRENTXWB_SWPR_700</t>
  </si>
  <si>
    <t>CODE - ValidateDEP-convertRawData.adb</t>
  </si>
  <si>
    <t>TRENTXWB_SWPR_699</t>
  </si>
  <si>
    <t>SPC - Discrepancy between SPC SYS doc &amp; TagIP</t>
  </si>
  <si>
    <t>TRENTXWB_SWPR_1410</t>
  </si>
  <si>
    <t>CTL Limit Fuel Flow - DE-1.0 review rework - Design Document &amp; Code Non Functional Only Deferred Changes (DOMENG_SWPR_113)</t>
  </si>
  <si>
    <t>TRENTXWB_SWPR_379</t>
  </si>
  <si>
    <t>JXW001_0240 - SRS_T25.doc</t>
  </si>
  <si>
    <t>JXW001_0241 - SRS_T30.doc</t>
  </si>
  <si>
    <t>JXW001_0242 - SRS_T50.doc</t>
  </si>
  <si>
    <t>JXW001_0243 - SRS_TGT.doc</t>
  </si>
  <si>
    <t>JXW001_0244 - SRS_FFT.doc</t>
  </si>
  <si>
    <t>JXW001_0245 - SRS_FTM.doc</t>
  </si>
  <si>
    <t>JXW001_0246 - SRS_FDP.doc</t>
  </si>
  <si>
    <t>TRENTXWB_SWPR_1323</t>
  </si>
  <si>
    <t xml:space="preserve">Validate SAV Position - XWB-1.0 review rework - Design Document &amp; Code Non Functional only changes
</t>
  </si>
  <si>
    <t>TRENTXWB_SWPR_148</t>
  </si>
  <si>
    <t>Validate NI Fast - XWB-1.0 review rework - Design &amp; Code Non Functional only changes</t>
  </si>
  <si>
    <t>TRENTXWB_SWPR_143</t>
  </si>
  <si>
    <t>Build Beans Last Saved</t>
  </si>
  <si>
    <t>Safety_CPU\System_Layer\Validation\Validate_Thrust_Reverser_Transcowl_Position</t>
  </si>
  <si>
    <t>Safety_CPU\System_Layer\Validation\Validate_TOil</t>
  </si>
  <si>
    <t>Control_CPU\System_Layer\Validation\Validate_Generator_Oil_Temperature</t>
  </si>
  <si>
    <t>Control_CPU\System_Layer\Validation\Validate_Hardwired_Throttle_Lever_Angle</t>
  </si>
  <si>
    <t>Control_CPU\System_Layer\Validation\Validate_HP_Oil_Filter_Differential_Pressure</t>
  </si>
  <si>
    <t>Control_CPU\Service_Layer\Airframe_Comms\Data_Handler\From_AC_Data_Handler</t>
  </si>
  <si>
    <t>LP Turbine Case Cooling Actuation - trace file errors</t>
  </si>
  <si>
    <t>Control_CPU\System_Layer\Validation\Validate_TZone2</t>
  </si>
  <si>
    <t>Control_CPU\System_Layer\Validation\Validate_TZone3</t>
  </si>
  <si>
    <t>Safety_CPU\Application_Layer\Exceedances</t>
  </si>
  <si>
    <t>TRENTXWB_SWPR_1270</t>
  </si>
  <si>
    <t>TRG - Context file issue - error message and have to use BulkExport option</t>
  </si>
  <si>
    <t>TRENTXWB_SWPR_1269</t>
  </si>
  <si>
    <t>TND - Context file issue - error message and have to use BulkExport option</t>
  </si>
  <si>
    <t>MNT - Failure Message Reporting - rework for review XWB-Code-1.3-010</t>
  </si>
  <si>
    <t>TRENTXWB_SWPR_467</t>
  </si>
  <si>
    <t>MNT - Dispatch Logic - rework for review XWB-Code-1.3-011</t>
  </si>
  <si>
    <t>TRENTXWB_SWPR_465</t>
  </si>
  <si>
    <t>Description errors in Validate TOil SDD</t>
  </si>
  <si>
    <t>TRENTXWB_SWPR_462</t>
  </si>
  <si>
    <t>CTL - FuelDip - setSOVAndFuelManVlvCmd incorrectly specifies timer previous value retrieval.</t>
  </si>
  <si>
    <t>JXW001/0650 - SAVActuation.calcSAVIsFld TP assignment problem</t>
  </si>
  <si>
    <t>TRENTXWB_SWPR_736</t>
  </si>
  <si>
    <t>Software Delivery Documentation for XWB 2.2.2</t>
  </si>
  <si>
    <t>TRENTXWB_SWPR_991</t>
  </si>
  <si>
    <t>JXW001/0919 - TZ3 - ValidateTZone3.run - initialise of TZone3Flt</t>
  </si>
  <si>
    <t>Common\System_Layer\Validation\Validate_Hardwired_Master_Lever_Position</t>
  </si>
  <si>
    <t>TRENTXWB_SWPR_277</t>
  </si>
  <si>
    <t>JXW001/0562 - All Utilities - Use of unprotected operators not stated</t>
  </si>
  <si>
    <t>TRENTXWB_SWPR_272</t>
  </si>
  <si>
    <t>TRENTXWB_SWPR_222</t>
  </si>
  <si>
    <t>ICC/IPC - Create Work Instruction for Comms Code Generation and Analysis.</t>
  </si>
  <si>
    <t>TRENTXWB_SWPR_894</t>
  </si>
  <si>
    <t>Control_CPU\Service_Layer\Airframe_Comms\Internal_Comms_Interfaces</t>
  </si>
  <si>
    <t>Control_CPU\Service_Layer\Airframe_Comms\Message_Controllers\From_RS422_Mess_Controller</t>
  </si>
  <si>
    <t>Team Leader</t>
  </si>
  <si>
    <t>Control_CPU\Service_Layer\Airframe_Comms\Message_Controllers\To_RS422_Mess_Controller</t>
  </si>
  <si>
    <t>CTL - FuelDip - incorrect type used in local interfaces definition.</t>
  </si>
  <si>
    <t>TRENTXWB_SWPR_1107</t>
  </si>
  <si>
    <t>TRENTXWB_SWPR_995</t>
  </si>
  <si>
    <t>TRENTXWB_SWPR_551</t>
  </si>
  <si>
    <t>XWB 2.3 ES37 Test Script Creation / Updates and Tooling</t>
  </si>
  <si>
    <t>TRENTXWB_SWPR_547</t>
  </si>
  <si>
    <t>DV types in AutoRelight should not require a use type"clause for Base.Real"</t>
  </si>
  <si>
    <t>TRENTXWB_SWPR_546</t>
  </si>
  <si>
    <t>TRENTXWB_SWPR_1307</t>
  </si>
  <si>
    <t>COM - ToACDataHandler.writeMessage operation has unrequired parameter field</t>
  </si>
  <si>
    <t>TRENTXWB_SWPR_1306</t>
  </si>
  <si>
    <t>JXW001_0968 - SRS_CTE_- Trace file Reference is needed from DMP to CTE</t>
  </si>
  <si>
    <t>IMI - IgniterTest.execute incorrect design for mutually exclusive comparison of Ignition Test Suppy A and B</t>
  </si>
  <si>
    <t>TRENTXWB_SWPR_1336</t>
  </si>
  <si>
    <t>OS CR 10550 Introduction of Sys_Doc SWDL updates for IP3.0</t>
  </si>
  <si>
    <t>Config Only Change</t>
  </si>
  <si>
    <t>TRENTXWB_SWPR_1334</t>
  </si>
  <si>
    <t xml:space="preserve">ToACDataTransformations - Run960 - Requirement not traced correctly in trace file </t>
  </si>
  <si>
    <t>TRENTXWB_SWPR_1333</t>
  </si>
  <si>
    <t>LLT SWPR to capture all new/updated tests resulting from the TXWB FTB 2.2 IP</t>
  </si>
  <si>
    <t>TRENTXWB_SWPR_811</t>
  </si>
  <si>
    <t>Redundent files to be removed from the XWB 1.1 baseline</t>
  </si>
  <si>
    <t>TRENTXWB_SWPR_106</t>
  </si>
  <si>
    <t>VSV Minor Loop - XWB-1.0 review rework - Deployment Non Functional only changes</t>
  </si>
  <si>
    <t>FFT - Discrepancy between TagIP &amp; FFT for XWB 1.3</t>
  </si>
  <si>
    <t>TRENTXWB_SWPR_696</t>
  </si>
  <si>
    <t>FMV Minor Loop - XWB-1.0 review rework - Design Document &amp; Code Non Functional only changes</t>
  </si>
  <si>
    <t>TRENTXWB_SWPR_127</t>
  </si>
  <si>
    <t>JXW001/0683  FromACDataHandlerUtils.checkPayloadChecksum missing requirement from SDD trace file</t>
  </si>
  <si>
    <t>TRENTXWB_SWPR_803</t>
  </si>
  <si>
    <t>CTL - LoopGains - trace errors.</t>
  </si>
  <si>
    <t>TRENTXWB_SWPR_802</t>
  </si>
  <si>
    <t>FBH - Validate Front Bearing Housing Oil Bypass Valve Position trace file problems</t>
  </si>
  <si>
    <t>JXW001_0199 - SRS_HBV.doc</t>
  </si>
  <si>
    <t>JXW001_0203 - SRS_NLP.doc</t>
  </si>
  <si>
    <t>Macros Book Path</t>
  </si>
  <si>
    <t>JXW001_0204 - SRS_NIP.doc</t>
  </si>
  <si>
    <t>JXW001_0205 - SRS_NHP.doc</t>
  </si>
  <si>
    <t>JXW001_0206 - SRS_IGN.doc</t>
  </si>
  <si>
    <t>JXW001_0207 - SRS_DMP.doc</t>
  </si>
  <si>
    <t>JXW001_1405 - SWDL SYS DOC.doc</t>
  </si>
  <si>
    <t>JXW001_0130 - SRS_EBV.pdf</t>
  </si>
  <si>
    <t>JXW001_0131 - SRS_BVF.pdf</t>
  </si>
  <si>
    <t>JXW001_0132 - SRS_ESS.pdf</t>
  </si>
  <si>
    <t>ValidateNH SDD contains incorrect selection table.</t>
  </si>
  <si>
    <t>TRENTXWB_SWPR_1329</t>
  </si>
  <si>
    <t>SVD - SAVActuation - SDD errors</t>
  </si>
  <si>
    <t>TRENTXWB_SWPR_1328</t>
  </si>
  <si>
    <t xml:space="preserve">Tracefile error for ToACDataHandler.writeMessage </t>
  </si>
  <si>
    <t>TRENTXWB_SWPR_1327</t>
  </si>
  <si>
    <t>TRENTXWB_SWPR_726</t>
  </si>
  <si>
    <t>EEV - Water Ingestion Detection - XWB-1.0 review rework - Design &amp; Code Non Functional only changes</t>
  </si>
  <si>
    <t>TRENTXWB_SWPR_230</t>
  </si>
  <si>
    <t>FTM: (HLRT) Initialisation Requirement 0/SRS/FTM/397 missing from design traceability</t>
  </si>
  <si>
    <t>TRENTXWB_SWPR_944</t>
  </si>
  <si>
    <t>TRENTXWB_SWPR_640</t>
  </si>
  <si>
    <t>XWB 3.1 ES37 Test Script Creation / Updates and Tooling</t>
  </si>
  <si>
    <t>TRENTXWB_SWPR_1391</t>
  </si>
  <si>
    <t>Power Monitoring - Design improvements</t>
  </si>
  <si>
    <t>TRENTXWB_SWPR_1390</t>
  </si>
  <si>
    <t>Safety_CPU\System_Layer\Validation\Validate_NIFast</t>
  </si>
  <si>
    <t>Safety_CPU\System_Layer\Validation\Validate_ODMS_Particle_Counts</t>
  </si>
  <si>
    <t>TRENTXWB_SWPR_223</t>
  </si>
  <si>
    <t>LP Turbine Case Cooling Valve Control - XWB-1.0 review rework - Design Non Functional only changes</t>
  </si>
  <si>
    <t>OFD Scav Oil Filter DP - Review rework - Design &amp; Code Non functional only changes XWB1.0</t>
  </si>
  <si>
    <t>Control_CPU\System_Layer\Validation\Validate_Data_Entry_Plug</t>
  </si>
  <si>
    <t>OS Only</t>
  </si>
  <si>
    <t>Message_Controllers - To_RS422_Mess_Controllers msiing trace</t>
  </si>
  <si>
    <t>Control_CPU\Service_Layer\Airframe_Comms\Message_Controllers\RS422\To_AC_RS422_Mess_Controller</t>
  </si>
  <si>
    <t>TRENTXWB_SWPR_532</t>
  </si>
  <si>
    <t>DMP - Derive Engine Pressures - Incorrect trace for CTL req 672, should also partially trace to DMP.</t>
  </si>
  <si>
    <t>DAVAL-  review rework - Deployment None functional only changes</t>
  </si>
  <si>
    <t>FailureMessageGenerator.run no design for taskComplete return parameter</t>
  </si>
  <si>
    <t>TRENTXWB_SWPR_675</t>
  </si>
  <si>
    <t>Control_CPU\Application_Layer\Handling_Bleed_Valve_Control</t>
  </si>
  <si>
    <t>TRENTXWB_SWPR_553</t>
  </si>
  <si>
    <t>FTB - HSI Verification Testscripts</t>
  </si>
  <si>
    <t>TRENTXWB_SWPR_1345</t>
  </si>
  <si>
    <t>JXW001_0595 SDD Duplex Validation Library design code mis-match.</t>
  </si>
  <si>
    <t>TRENTXWB_SWPR_377</t>
  </si>
  <si>
    <t>TRENTXWB_SWPR_1394</t>
  </si>
  <si>
    <t>ControlLimitDetection - Model error - replace link to Typedef defined  in  Scratch" package"</t>
  </si>
  <si>
    <t>TRENTXWB_SWPR_1353</t>
  </si>
  <si>
    <t>Incorrect version of software design tag in trace file Validate_NH_SDD_Trace_4E</t>
  </si>
  <si>
    <t>COM - FromACDataHandlerA350Airframe - Detailed Design (Message Unpacking) Note Requires clarification</t>
  </si>
  <si>
    <t>TRENTXWB_SWPR_1398</t>
  </si>
  <si>
    <t>FailureMessageReporting - Type Name Capitalisation is incorrect</t>
  </si>
  <si>
    <t>TRENTXWB_SWPR_901</t>
  </si>
  <si>
    <t>JXW001/0213 LoopGains Traceability Update.</t>
  </si>
  <si>
    <t>TRENTXWB_SWPR_900</t>
  </si>
  <si>
    <t>FOH incorrect traceability</t>
  </si>
  <si>
    <t>TRENTXWB_SWPR_898</t>
  </si>
  <si>
    <t>Architecture</t>
  </si>
  <si>
    <t>Design</t>
  </si>
  <si>
    <t>Code</t>
  </si>
  <si>
    <t>JXW001_0365 - SRS_CAN.pdf</t>
  </si>
  <si>
    <t>JXW001_0381 - SRS_FUS.pdf</t>
  </si>
  <si>
    <t>COM - From AC Data Handler A350 Airframe - non functional issues</t>
  </si>
  <si>
    <t>XWB 2.3.1 ES37 Test Script Creation / Updates and Tooling</t>
  </si>
  <si>
    <t>TRENTXWB_SWPR_1043</t>
  </si>
  <si>
    <t>BXF - SDD and Artisan non functional issues</t>
  </si>
  <si>
    <t>TRENTXWB_SWPR_1040</t>
  </si>
  <si>
    <t>ECM - To AC Scheduler (Control) SDD, trace and model issues</t>
  </si>
  <si>
    <t>TRENTXWB_SWPR_1036</t>
  </si>
  <si>
    <t>DEP - SW Design errors</t>
  </si>
  <si>
    <t>HEL Interfaces - OSMinorLoopsTypes.LVDTPosType name change.</t>
  </si>
  <si>
    <t>TRENTXWB_SWPR_441</t>
  </si>
  <si>
    <t>Calculate Fuel Used - XWB-1.0 review rework - Design Document &amp; Code Non Functional only changes</t>
  </si>
  <si>
    <t>TRENTXWB_SWPR_175</t>
  </si>
  <si>
    <t>FPSKernelState - JXW001/0560 - Mismatch of ranges between data dictionary and context file</t>
  </si>
  <si>
    <t>TRENTXWB_SWPR_1152</t>
  </si>
  <si>
    <t>MinorLoops Tests Fail Formal Run due to OS Entry Point Changes made to the 2.3 Formal Build</t>
  </si>
  <si>
    <t>TRENTXWB_SWPR_1150</t>
  </si>
  <si>
    <t>Idle Detection - XWB-1.0 review rework - Design Document &amp; Code Non Functional only changes</t>
  </si>
  <si>
    <t>JXW001_1212 - SRS_P16.doc</t>
  </si>
  <si>
    <t>JXW001_1217 - SRS_INI.doc</t>
  </si>
  <si>
    <t>JXW001_1257- SRS_LCC.doc</t>
  </si>
  <si>
    <t>JXW001_1406 - SRS_PRM.pdf</t>
  </si>
  <si>
    <t>JXW001_1419 - SRS TF2.doc</t>
  </si>
  <si>
    <t>JXW001_1421 - SRS_NLA.doc</t>
  </si>
  <si>
    <t>Fault Reporting - Review rework - Design Document &amp; Code Non Functional only changes XWB1.0</t>
  </si>
  <si>
    <t>TRENTXWB_SWPR_930</t>
  </si>
  <si>
    <t>JXW001_0610_SDD_Validate_NI - design clarifications/corrections</t>
  </si>
  <si>
    <t>TRENTXWB_SWPR_369</t>
  </si>
  <si>
    <t>COM - ToACDataHandler routines have high McCabe</t>
  </si>
  <si>
    <t>TRENTXWB_SWPR_1201</t>
  </si>
  <si>
    <t>HAL Types: IOSAirframeCommsTypes - out of scope review comments</t>
  </si>
  <si>
    <t>COM - FromACDataHandler.readMessage operation has unrequired parameter field</t>
  </si>
  <si>
    <t>TRENTXWB_SWPR_1324</t>
  </si>
  <si>
    <t>WCT strategy for The Comms functions needs to be documented</t>
  </si>
  <si>
    <t>TRENTXWB_SWPR_869</t>
  </si>
  <si>
    <t>Unclear design detail in ValidateNH SDD</t>
  </si>
  <si>
    <t>TRENTXWB_SWPR_1085</t>
  </si>
  <si>
    <t>Safety_CPU\Service_Layer\Airframe_Comms\Data_Handler\To_AC_Data_Handler</t>
  </si>
  <si>
    <t>TRENTXWB_SWPR_1100</t>
  </si>
  <si>
    <t>JXW001/1149 - ToACDataTransformations - Trace file (safety) needs updation for partial requirement</t>
  </si>
  <si>
    <t>TRENTXWB_SWPR_1416</t>
  </si>
  <si>
    <t>Safety_CPU\Hardware_Interfaces\HEL_Interfaces</t>
  </si>
  <si>
    <t>COM - FromACDataHandlerUtils.checkSequenceNumber SDD design flaw</t>
  </si>
  <si>
    <t>TRENTXWB_SWPR_1396</t>
  </si>
  <si>
    <t>COM - ToACDataHandlerCanBus SDD missing acronyms</t>
  </si>
  <si>
    <t>TRENTXWB_SWPR_1395</t>
  </si>
  <si>
    <t xml:space="preserve">IceSheddingDetection - run - Requirement not traced correctly in trace file </t>
  </si>
  <si>
    <t>TRENTXWB_SWPR_1359</t>
  </si>
  <si>
    <t>CAN - From AC Data Handler CAN Bus document issues</t>
  </si>
  <si>
    <t>TRENTXWB_SWPR_1358</t>
  </si>
  <si>
    <t>COM - FromACScheduler (Safety) contains non-standard test points</t>
  </si>
  <si>
    <t>TRENTXWB_SWPR_1409</t>
  </si>
  <si>
    <t>HLRT - Coverage missing from HLRT Tests.</t>
  </si>
  <si>
    <t>TRENTXWB_SWPR_1182</t>
  </si>
  <si>
    <t>TRENTXWB_SWPR_1250</t>
  </si>
  <si>
    <t>HPTCC Minor Loop - XWB-1.0 review rework - Deployment Non-functional only changes</t>
  </si>
  <si>
    <t>TRENTXWB_SWPR_33</t>
  </si>
  <si>
    <t>Validate NI - XWB1.0 review rework - Deployment Non Functional Only Changes</t>
  </si>
  <si>
    <t>TRENTXWB_SWPR_9</t>
  </si>
  <si>
    <t>SCH - Dispatcher Safety - Missing / Incorrect TIM Requirement traces</t>
  </si>
  <si>
    <t>TRENTXWB_SWPR_1383</t>
  </si>
  <si>
    <t>SOV - Trace issue with Protection Shutdown</t>
  </si>
  <si>
    <t>TRENTXWB_SWPR_926</t>
  </si>
  <si>
    <t>VSVA Minor Loop - lack of traceability</t>
  </si>
  <si>
    <t>Safety_CPU\Service_Interfaces</t>
  </si>
  <si>
    <t>Safety_CPU\Service_Layer\Airframe_Comms\Airframe_Input_Overrides</t>
  </si>
  <si>
    <t>TRENTXWB_SWPR_1088</t>
  </si>
  <si>
    <t>TRENTXWB_SWPR_468</t>
  </si>
  <si>
    <t>COM - To AC Scheduler (Safety) - SPARK Issues</t>
  </si>
  <si>
    <t>TRENTXWB_SWPR_1331</t>
  </si>
  <si>
    <t>COM - From AC Scheduler (Safety) - SPARK Issues</t>
  </si>
  <si>
    <t>TRENTXWB_SWPR_1330</t>
  </si>
  <si>
    <t>Control_CPU\Application_Layer\Thrust_Settings_and_Ratings\Thrust_Ratings</t>
  </si>
  <si>
    <t>Identical SDD tags for Control and Safety versions of Combined OS Entry Points</t>
  </si>
  <si>
    <t>TRENTXWB_SWPR_1097</t>
  </si>
  <si>
    <t>JXW001/1695 FMV Test - Non-Functional comments raised by AKS  LLT Team</t>
  </si>
  <si>
    <t>JXW001_0216 - SRS_VFG.doc</t>
  </si>
  <si>
    <t>JXW001_0217 - SRS_OQM.doc</t>
  </si>
  <si>
    <t>Utilities - Maths - Unjustified SPARK Warnings</t>
  </si>
  <si>
    <t>TRENTXWB_SWPR_775</t>
  </si>
  <si>
    <t>EEV - Transient and Steady State Detection</t>
  </si>
  <si>
    <t>TRENTXWB_SWPR_967</t>
  </si>
  <si>
    <t>JXW001_0968 - SRS_CTE_- Trace file ref needed from AIR to CTE</t>
  </si>
  <si>
    <t>TRENTXWB_SWPR_965</t>
  </si>
  <si>
    <t>XWB 2.3 - Validate Thrust Reverser Tertiary Lock Position - out of scope review comments</t>
  </si>
  <si>
    <t>TRENTXWB_SWPR_960</t>
  </si>
  <si>
    <t>TRENTXWB_SWPR_1176</t>
  </si>
  <si>
    <t>OS Utilities - XWB-1.0 review rework - Deployment Non Functional Only Changes</t>
  </si>
  <si>
    <t>TRENTXWB_SWPR_976</t>
  </si>
  <si>
    <t>JXW001/0418- ValidatePLK_run - Lack of traceability to Requirement 1/SRS/PLK/96/1</t>
  </si>
  <si>
    <t>TRENTXWB_SWPR_1116</t>
  </si>
  <si>
    <t>SFN - Context file issue - Range value incorrect relative to code (IPTCC)</t>
  </si>
  <si>
    <t>TRENTXWB_SWPR_1115</t>
  </si>
  <si>
    <t>Safety_CPU\Service_Layer\Airframe_Comms\Data_Handler\AC_Data_Handler_Utils</t>
  </si>
  <si>
    <t>Safety_CPU\Service_Layer\Airframe_Comms\Data_Handler\From_AC_Data_Handler</t>
  </si>
  <si>
    <t>Traceability - numerous Utility &amp; simple Accessor operations mapping issues</t>
  </si>
  <si>
    <t>TRENTXWB_SWPR_529</t>
  </si>
  <si>
    <t>Traceability - numerous requirements not traced</t>
  </si>
  <si>
    <t>Control_CPU\System_Layer\Derive_and_Modelled_Parameters\Derive_Aircraft_State</t>
  </si>
  <si>
    <t>TRENTXWB_SWPR_448</t>
  </si>
  <si>
    <t>TRENTXWB_SWPR_1167</t>
  </si>
  <si>
    <t>SFN Manual Fuel Control - Review rework Design &amp; Code Non functional only changes XWB1.0</t>
  </si>
  <si>
    <t>TRENTXWB_SWPR_923</t>
  </si>
  <si>
    <t>OSUtilities - Design Document Only Changes - XWB1.0</t>
  </si>
  <si>
    <t>CTL - Thrust Control - generates unjustifiable SPARK Errors</t>
  </si>
  <si>
    <t>TRENTXWB_SWPR_1216</t>
  </si>
  <si>
    <t>AIR - Context file issue - Error importing parameter msg</t>
  </si>
  <si>
    <t>TRENTXWB_SWPR_1213</t>
  </si>
  <si>
    <t>ECM - FromACDataHandlerRS422Group1.read&lt;MessageName&gt; (Control) - Generic algorthim needs parameters identifying correctly</t>
  </si>
  <si>
    <t>TRENTXWB_SWPR_1211</t>
  </si>
  <si>
    <t>DMP Derive Air Data - Design Document &amp; Code Non Functional Changes only</t>
  </si>
  <si>
    <t>TRENTXWB_SWPR_202</t>
  </si>
  <si>
    <t>DACTransmission - Requirement not traced correctly in trace file</t>
  </si>
  <si>
    <t>ValidateODMSParticleCounts - run - Tags are implemented fully in multiple places but are not listed as full in trace file</t>
  </si>
  <si>
    <t>TRENTXWB_SWPR_1424</t>
  </si>
  <si>
    <t>SAVActuation - run - Tags are implemented fully in multiple places but are not listed as full in trace file</t>
  </si>
  <si>
    <t>TRENTXWB_SWPR_1423</t>
  </si>
  <si>
    <t>ThrustControlCnd - execute - Tags are implemented fully in multiple places but are not listed as full in trace file</t>
  </si>
  <si>
    <t>TRENTXWB_SWPR_1422</t>
  </si>
  <si>
    <t>COM - ToACDataHandler SDD missing acronyms</t>
  </si>
  <si>
    <t>DESIGN - Validate HP Oil Filter Differential Pressure - Review rework - Design Non-functional only changes XWB1.0</t>
  </si>
  <si>
    <t>TRENTXWB_SWPR_929</t>
  </si>
  <si>
    <t>Safety_CPU\System_Layer\Actuation\LP_Turbine_Case_Cooling_Actuation</t>
  </si>
  <si>
    <t>Safety_CPU\System_Layer\Actuation\Nacelle_Anti_Ice_Actuation</t>
  </si>
  <si>
    <t>Safety_CPU\System_Layer\Actuation\Protection_SOV_Actuation</t>
  </si>
  <si>
    <t>FrontBearingHousingOilBypassValveControl - XWB-1.0 review rework - Deployment Non Functional only changes</t>
  </si>
  <si>
    <t>TRENTXWB_SWPR_111</t>
  </si>
  <si>
    <t>Derive Aircraft State  - XWB-1.0 review rework - Deployment Non Functional only changes</t>
  </si>
  <si>
    <t>TRENTXWB_SWPR_109</t>
  </si>
  <si>
    <t>TRENTXWB_SWPR_883</t>
  </si>
  <si>
    <t>COM - From AC Data Handler CAN Bus - Code descriptions do not match SDD</t>
  </si>
  <si>
    <t>TRENTXWB_SWPR_636</t>
  </si>
  <si>
    <t xml:space="preserve">JXW001_0562 - WashoutWithOffset - initialise - Design clarification </t>
  </si>
  <si>
    <t xml:space="preserve">ESS Anti Ice Valve Actuation- XWB 1.0 Review rework - Design &amp; Code non-functional only changes </t>
  </si>
  <si>
    <t>TRENTXWB_SWPR_157</t>
  </si>
  <si>
    <t>ESS Anti Ice Control - XWB-1.0 review rework - Deployment Non Functional only changes</t>
  </si>
  <si>
    <t>TRENTXWB_SWPR_218</t>
  </si>
  <si>
    <t>ECM - FromACDataHandler.readMessage operation has unrequired parameter field</t>
  </si>
  <si>
    <t>MNT - FailureMessageGenerator-run - McCabe</t>
  </si>
  <si>
    <t>TRENTXWB_SWPR_1294</t>
  </si>
  <si>
    <t>Lack of traceability to Boundary initialisation requirements</t>
  </si>
  <si>
    <t>TRENTXWB_SWPR_1286</t>
  </si>
  <si>
    <t>XWB 3.0 ES37 Test Script Creation / Updates and Tooling</t>
  </si>
  <si>
    <t>TRENTXWB_SWPR_1282</t>
  </si>
  <si>
    <t>DMP Derive_Engine_Pressures - Design Document &amp; Code Non Functional Changes only</t>
  </si>
  <si>
    <t>TRENTXWB_SWPR_217</t>
  </si>
  <si>
    <t>TRENTXWB_SWPR_1005</t>
  </si>
  <si>
    <t>TRENTXWB_SWPR_988</t>
  </si>
  <si>
    <t>Generate_HBV_Test_Commands_SDD_Trace.txt needs to map BVF/557</t>
  </si>
  <si>
    <t>ECM - FromACDataHandlerRS422Group1 - Detailed Design (Message Unpacking) Note Requires clarification</t>
  </si>
  <si>
    <t>TRENTXWB_SWPR_1421</t>
  </si>
  <si>
    <t>COM - ToAcScheduler (Safety) contains non-standard test points</t>
  </si>
  <si>
    <t>TRENTXWB_SWPR_1406</t>
  </si>
  <si>
    <t>COM - ToACCANBusMessControllerTP contains non-standard test points</t>
  </si>
  <si>
    <t>TRENTXWB_SWPR_1405</t>
  </si>
  <si>
    <t>COM - ToACEthernetMessControllerTP contains non-standard test points</t>
  </si>
  <si>
    <t>TRENTXWB_SWPR_1404</t>
  </si>
  <si>
    <t>SCH - Dispatcher Control - Missing Non Functional OTM Requirement trace</t>
  </si>
  <si>
    <t>JXW001/0657 - IPTCCMinorLoop.specfuncsTCCControl needs to use driveOverridesEnabled</t>
  </si>
  <si>
    <t>TRENTXWB_SWPR_735</t>
  </si>
  <si>
    <t>JXW001/0656 - HPTCCMinorLoop.specfuncsTCCControl needs to use driveOverridesEnabled</t>
  </si>
  <si>
    <t>TRENTXWB_SWPR_733</t>
  </si>
  <si>
    <t xml:space="preserve">COM - AOT/50 trace problem in Airframe_Data_Transformations_SDD_Trace </t>
  </si>
  <si>
    <t>TRENTXWB_SWPR_729</t>
  </si>
  <si>
    <t>TRENTXWB_SWPR_1087</t>
  </si>
  <si>
    <t>Control_CPU\System_Layer\Validation\Validate_T25</t>
  </si>
  <si>
    <t>COM - trace file xref needed from AOT to DMP</t>
  </si>
  <si>
    <t>TRENTXWB_SWPR_720</t>
  </si>
  <si>
    <t>Initialisation requirements performed on software boundaries are untraced.</t>
  </si>
  <si>
    <t>TRENTXWB_SWPR_716</t>
  </si>
  <si>
    <t>LPT - trace file error</t>
  </si>
  <si>
    <t>TRENTXWB_SWPR_714</t>
  </si>
  <si>
    <t>COM - Incorrect data set configured for Ac Comms generation</t>
  </si>
  <si>
    <t>TRENTXWB_SWPR_713</t>
  </si>
  <si>
    <t>NLA - Tag fully traced to NLValidation_execute shall be partial with ValidateNLFast_run</t>
  </si>
  <si>
    <t>Control_CPU\Application_Layer\ESS_Anti_Ice_Control</t>
  </si>
  <si>
    <t>Control_CPU\Application_Layer\Front_Bearing_Housing_Oil_Bypass_Valve_Control</t>
  </si>
  <si>
    <t>Control_CPU\Application_Layer\Bleed_Valve_Control\Handling_Bleed_Valve_Control</t>
  </si>
  <si>
    <t>Control_CPU\Application_Layer\Bleed_Valve_Control\ESSAI_Handling_Bleed_Valve_Control</t>
  </si>
  <si>
    <t>Control_CPU\Service_Layer\Inter_CPU_Comms\Direct_Comms</t>
  </si>
  <si>
    <t>TRENTXWB_SWPR_114</t>
  </si>
  <si>
    <t>TCM - HLRT - ThrustControl_runPreSpecialFunctions Mismatch of SchedulerPassEnumType</t>
  </si>
  <si>
    <t>TRENTXWB_SWPR_753</t>
  </si>
  <si>
    <t>FFT - Validate Fuel Flow Drum Rotation Speed trace file</t>
  </si>
  <si>
    <t>TRENTXWB_SWPR_752</t>
  </si>
  <si>
    <t>TRENTXWB_SWPR_1347</t>
  </si>
  <si>
    <t>HLRT - manual analysis files that need to be updated</t>
  </si>
  <si>
    <t>TRENTXWB_SWPR_985</t>
  </si>
  <si>
    <t>TRENTXWB_SWPR_560</t>
  </si>
  <si>
    <t>HandleShutdown - Partial Requirements Trace Not Satisfied By Other Package(s)</t>
  </si>
  <si>
    <t>TRENTXWB_SWPR_559</t>
  </si>
  <si>
    <t>CTE - Run operation incorrectly trace to justification requirement</t>
  </si>
  <si>
    <t>TRENTXWB_SWPR_890</t>
  </si>
  <si>
    <t>IMH - Problem running Tracebase against Harness Test.</t>
  </si>
  <si>
    <t>TRENTXWB_SWPR_886</t>
  </si>
  <si>
    <t>COM - ToAcSchedulerTypes (Control) - Misleading Definition</t>
  </si>
  <si>
    <t>Safety_CPU\Service_Layer\Airframe_Comms\Message_Controllers\CAN_Bus\From_AC_CAN_Bus_Mess_Controller</t>
  </si>
  <si>
    <t>Safety_CPU\Service_Layer\Airframe_Comms\Message_Controllers\CAN_Bus\To_AC_CAN_Bus_Mess_Controller</t>
  </si>
  <si>
    <t>Safety_CPU\Service_Layer\Airframe_Comms\Message_Controllers\Ethernet\From_AC_Ethernet_Mess_Controller</t>
  </si>
  <si>
    <t>Lack of trace for boundary initialisation requirements</t>
  </si>
  <si>
    <t>TRENTXWB_SWPR_1202</t>
  </si>
  <si>
    <t>TRENTXWB_SWPR_800</t>
  </si>
  <si>
    <t>TRENTXWB_SWPR_1392</t>
  </si>
  <si>
    <t>Control_CPU\Service_Layer\Airframe_Comms\Message_Controllers\From_AC_Int_Ethernet_Mess_Controller</t>
  </si>
  <si>
    <t>Control_CPU\Application_Layer\Thrust_Control\Manifold_Drain</t>
  </si>
  <si>
    <t>Control_CPU\Application_Layer\Thrust_Control\Thrust_Control</t>
  </si>
  <si>
    <t>Build Plan</t>
  </si>
  <si>
    <t>Text</t>
  </si>
  <si>
    <t>TRENTXWB_SWPR_490</t>
  </si>
  <si>
    <t>Traceability errors in StartingCommon</t>
  </si>
  <si>
    <t>TRENTXWB_SWPR_489</t>
  </si>
  <si>
    <t>JXW001/0562 - LeadLag - execute - Extra functionality not stated within design</t>
  </si>
  <si>
    <t>TSA - Additional Trace required for /SRS/TSA/643/ in Validate_Hardwired_Throttle_Lever_Angle_SDD_Trace.txt</t>
  </si>
  <si>
    <t>FUS - Context file issue - missing input</t>
  </si>
  <si>
    <t>TRENTXWB_SWPR_1226</t>
  </si>
  <si>
    <t>TRENTXWB_SWPR_491</t>
  </si>
  <si>
    <t>FDP - Missing requirements trace</t>
  </si>
  <si>
    <t>JXW001/0562- GraphData_integer1DLookup - Missing information in design</t>
  </si>
  <si>
    <t>TRENTXWB_SWPR_506</t>
  </si>
  <si>
    <t>Igniter Control - incorrect requirement in trace file</t>
  </si>
  <si>
    <t>TRENTXWB_SWPR_505</t>
  </si>
  <si>
    <t>OSEP - Incorrect design tag version for Combined OS Entry Point ValidationInputs.run24PUCEarly</t>
  </si>
  <si>
    <t>NVMManagerConfData - Missing traceability for record structure</t>
  </si>
  <si>
    <t>TRENTXWB_SWPR_701</t>
  </si>
  <si>
    <t>Selection Highlight</t>
  </si>
  <si>
    <t>TRENTXWB_SWPR_221</t>
  </si>
  <si>
    <t>Control_CPU\System_Layer\Generate_Test_Commands\Generate_HBV_Test_Commands</t>
  </si>
  <si>
    <t>SAP Port Selector - XWB-1.0 review rework - Undeployed Design Document &amp; Code Non Functional only changes</t>
  </si>
  <si>
    <t>TRENTXWB_SWPR_152</t>
  </si>
  <si>
    <t>Control_CPU\System_Layer\Validation\Validate_Front_Bearing_Housing_Oil_Bypass_Valve_Position</t>
  </si>
  <si>
    <t>Control_CPU\System_Layer\Validation\Validate_Fuel_Flow_Drum_Rotation_Speed</t>
  </si>
  <si>
    <t>Identical SDD tags for Control and Safety versions of Determine_Software_DataLoad_State</t>
  </si>
  <si>
    <t>TRENTXWB_SWPR_1103</t>
  </si>
  <si>
    <t>Identical SDD tags for Control and Safety versions of AC Data Handler Utils</t>
  </si>
  <si>
    <t>TRENTXWB_SWPR_1102</t>
  </si>
  <si>
    <t>HBV Actuation - XWB1.1 HLRT Issues - Design Errors</t>
  </si>
  <si>
    <t>TRENTXWB_SWPR_341</t>
  </si>
  <si>
    <t>Alternate annotations required in OSClock</t>
  </si>
  <si>
    <t>TRENTXWB_SWPR_338</t>
  </si>
  <si>
    <t xml:space="preserve">JXW001/1717 - DACTransmission - run  &amp; DACMode - run -Requirement not traced correctly in trace file </t>
  </si>
  <si>
    <t>WORK INSTRUCTION - Instruction needed for code generation and compilation</t>
  </si>
  <si>
    <t>TRENTXWB_SWPR_706</t>
  </si>
  <si>
    <t>LLT SWPR to capture all new/updated tests resulting from the TXWB Certification IP</t>
  </si>
  <si>
    <t>TRENTXWB_SWPR_705</t>
  </si>
  <si>
    <t>NVMManagerAppDataControl - Missing traces for record structure</t>
  </si>
  <si>
    <t>TRENTXWB_SWPR_704</t>
  </si>
  <si>
    <t>EEC Operating Modes - incorrect requirement in trace files</t>
  </si>
  <si>
    <t>TRENTXWB_SWPR_501</t>
  </si>
  <si>
    <t>FOH - Application Components - Fire and Overheat Detection</t>
  </si>
  <si>
    <t>SFN Fuel Spiking and Dipping - Review rework Design and Code Non functional only changes XWB1.0</t>
  </si>
  <si>
    <t>TRENTXWB_SWPR_925</t>
  </si>
  <si>
    <t>SFN Special Functions - Review rework Design &amp; Code Non Functional only changes XWB1.0</t>
  </si>
  <si>
    <t>TRENTXWB_SWPR_924</t>
  </si>
  <si>
    <t>TRENTXWB_SWPR_514</t>
  </si>
  <si>
    <t>HBVActuation - Trace Incorrect</t>
  </si>
  <si>
    <t>HLRT_LPTurbineOverspeedDetection_Run601 &amp; HLRT_IPLPShaftOverspeedDetection_run01 - Stubbing of Shutdown</t>
  </si>
  <si>
    <t>TRENTXWB_SWPR_897</t>
  </si>
  <si>
    <t>IAcIntMaintCommand - JXW001/1705 - Design ambiguity</t>
  </si>
  <si>
    <t>EEV - Start Condition Detection - XWB-1.0 review rework - Design &amp; Code Non Functional only changes</t>
  </si>
  <si>
    <t>TRENTXWB_SWPR_227</t>
  </si>
  <si>
    <t>OtherChannelCommsFault - XWB-1.0 review rework - Design Document and Code Non Functional Only Changes</t>
  </si>
  <si>
    <t>HLRT Test ManualFuelControl_execute01 should claim coverage ISpecialFunctions.initialise" for tag 0/SRS/SFN/207/1 "</t>
  </si>
  <si>
    <t>Validate Generator Oil Temperature - incorrect requirement in trace file</t>
  </si>
  <si>
    <t>Control_CPU\Application_Layer\Engine_Events\Ice_Shedding_Detection</t>
  </si>
  <si>
    <t>Minor Loop internal boundaries - XWB 1.0 review rework - Design &amp; Code non functional</t>
  </si>
  <si>
    <t>TRENTXWB_SWPR_173</t>
  </si>
  <si>
    <t>Starting - StartingCommon - XWB-1.0 - review rework - Design Document Non Functional only changes</t>
  </si>
  <si>
    <t>TRENTXWB_SWPR_172</t>
  </si>
  <si>
    <t>Utilities - review rework - Deployment Non Functional Only Changes</t>
  </si>
  <si>
    <t>ESS Anti Ice Differential Pressure - Deployment Non Functional Changes Only</t>
  </si>
  <si>
    <t>Safety_CPU\System_Layer\Validation\Validate_ESS_Anti_Ice_Differential_Pressure</t>
  </si>
  <si>
    <t>TRENTXWB_SWPR_614</t>
  </si>
  <si>
    <t>ODM - ODMS Exceedance Detection incorrect traceability</t>
  </si>
  <si>
    <t>TRENTXWB_SWPR_674</t>
  </si>
  <si>
    <t>TRENTXWB_SWPR_296</t>
  </si>
  <si>
    <t>XWB FTB ES37 Test Script Creation / Updates and Tooling</t>
  </si>
  <si>
    <t>TRENTXWB_SWPR_293</t>
  </si>
  <si>
    <t>TRENTXWB_SWPR_583</t>
  </si>
  <si>
    <t>FMV Minor Loop - Incorrect local interface definitions</t>
  </si>
  <si>
    <t>TRENTXWB_SWPR_581</t>
  </si>
  <si>
    <t>AIR - ValidateAirframeInputs non-functional design flaws</t>
  </si>
  <si>
    <t>TRENTXWB_SWPR_580</t>
  </si>
  <si>
    <t>HLRT SWPR to capture all new/updated tests resulting from the TXWB Certification IP</t>
  </si>
  <si>
    <t>TRENTXWB_SWPR_578</t>
  </si>
  <si>
    <t>HAL Interfaces - XWB 1.0 - Design rework - Non functional</t>
  </si>
  <si>
    <t>TRENTXWB_SWPR_238</t>
  </si>
  <si>
    <t>Channel Control - XWB 1.0 review rework - Design &amp; Code Non Functional Only Changes</t>
  </si>
  <si>
    <t>TRENTXWB_SWPR_237</t>
  </si>
  <si>
    <t>Validate NL -XWB 1.0 review rework - Design &amp; Code Non Functional Only Changes</t>
  </si>
  <si>
    <t>TRENTXWB_SWPR_236</t>
  </si>
  <si>
    <t>Validate NI - XWB 1.0 review rework - Design &amp; Code Non Functional Only Changes</t>
  </si>
  <si>
    <t>TRENTXWB_SWPR_235</t>
  </si>
  <si>
    <t>HBV Actuation - DE-1.0 review rework - Design &amp; Code Non Functional only changes</t>
  </si>
  <si>
    <t>TRENTXWB_SWPR_234</t>
  </si>
  <si>
    <t>Code Reviewed</t>
  </si>
  <si>
    <t>Code Reworked</t>
  </si>
  <si>
    <t>Code Re-reviewed</t>
  </si>
  <si>
    <t>Code Approved</t>
  </si>
  <si>
    <t>TRENTXWB_SWPR_1018</t>
  </si>
  <si>
    <t>Common\System_Layer\Validation\Duplex_Validation_Library</t>
  </si>
  <si>
    <t>JXW001/1687 - HarnessTest - sendTestTimeFailureDisplayMsg and HarnessTest - execute - Design and implementation(source code) mismatch</t>
  </si>
  <si>
    <t>Airframe Comms - Data Boundary Spark Error</t>
  </si>
  <si>
    <t>TRENTXWB_SWPR_395</t>
  </si>
  <si>
    <t>Missing timing files for ESS Anti-Ice Control</t>
  </si>
  <si>
    <t>TRENTXWB_SWPR_393</t>
  </si>
  <si>
    <t>IMV - VSV Test Traceability Error</t>
  </si>
  <si>
    <t>TRENTXWB_SWPR_893</t>
  </si>
  <si>
    <t>JXW001_1571 - SRS_IMH.doc</t>
  </si>
  <si>
    <t>JXW001_1572 - SRS_IMB.doc</t>
  </si>
  <si>
    <t>JXW001_1573 - SRS_IMW.doc</t>
  </si>
  <si>
    <t>TCL - Traceability errors in Validate Thrust Reverser Transcowl Position</t>
  </si>
  <si>
    <t>TRENTXWB_SWPR_1086</t>
  </si>
  <si>
    <t xml:space="preserve">JXW001_0562 - WashoutWithRateLimit - execute - Design code mismatch </t>
  </si>
  <si>
    <t>TRENTXWB_SWPR_319</t>
  </si>
  <si>
    <t>Software Delivery Documentation for XWB-EMC-C</t>
  </si>
  <si>
    <t xml:space="preserve">JXW001/0033 - Update to include paragraph on use of signal validity </t>
  </si>
  <si>
    <t>BXF - Requirements Traceability Issues</t>
  </si>
  <si>
    <t>TRENTXWB_SWPR_1312</t>
  </si>
  <si>
    <t>RS422 Message controller - incorrect data stored as a test point in design</t>
  </si>
  <si>
    <t>TRENTXWB_SWPR_1310</t>
  </si>
  <si>
    <t>XWB2.4 Data Dictionary missing explicit range definitions for modular types</t>
  </si>
  <si>
    <t>TRENTXWB_SWPR_1309</t>
  </si>
  <si>
    <t>Direct Comms Control - XWB 1.0 Review Rework - Design document &amp; code non functional only changes</t>
  </si>
  <si>
    <t>DESIGN - SystemTest (JXW001/1677) - Missing design detail for determnieMntSysTstGrpsOwn</t>
  </si>
  <si>
    <t>DOCUMENTATION - Missing Report for Software to Systems Aliasing of DVs and Graphical Data</t>
  </si>
  <si>
    <t>TRENTXWB_SWPR_1235</t>
  </si>
  <si>
    <t>XWB Training Guidelines</t>
  </si>
  <si>
    <t>TRENTXWB_SWPR_1231</t>
  </si>
  <si>
    <t>HLRT SWPR to capture all new/updated/deleted tests resulting from the TXWB 3.1 IP</t>
  </si>
  <si>
    <t>TRENTXWB_SWPR_1389</t>
  </si>
  <si>
    <t>LLT SWPR to capture all new/updated/deleted tests resulting from the TXWB 3.1 IP</t>
  </si>
  <si>
    <t>TRENTXWB_SWPR_1387</t>
  </si>
  <si>
    <t>Control_CPU\Service_Layer\Inter_CPU_Comms\Other_Channel_Comms</t>
  </si>
  <si>
    <t>COM - Scheduler - From AC Scheduler - Modification to operation design tag</t>
  </si>
  <si>
    <t>TRENTXWB_SWPR_1166</t>
  </si>
  <si>
    <t>Test HLRT_ValidateNIFast_Run01 incorrectly traces to Requirement 1/SRS/IOS/148/1</t>
  </si>
  <si>
    <t>TRENTXWB_SWPR_1165</t>
  </si>
  <si>
    <t>BVF - HandlingBleedValveRespMon - JXW001/0131 - Trace file updation for partial requirement</t>
  </si>
  <si>
    <t>TRENTXWB_SWPR_1161</t>
  </si>
  <si>
    <t>TRENTXWB_SWPR_437</t>
  </si>
  <si>
    <t>HAL Interfaces - Compiler warnings generated for 'with's of unused files.</t>
  </si>
  <si>
    <t>TRENTXWB_SWPR_435</t>
  </si>
  <si>
    <t>TRENTXWB_SWPR_1132</t>
  </si>
  <si>
    <t>Requirement is Partial for ValidateHardwiredTLA.run</t>
  </si>
  <si>
    <t>TRENTXWB_SWPR_1131</t>
  </si>
  <si>
    <t>DMP Derive Aircraft state - Design Document &amp; Code Non Functional Changes only</t>
  </si>
  <si>
    <t>TRENTXWB_SWPR_212</t>
  </si>
  <si>
    <t>TRENTXWB_SWPR_1016</t>
  </si>
  <si>
    <t>Data Type definitions &amp; Package names for Data Types are not mentioned in the Formal Software Data Dictionary for TXWB 2.3 release</t>
  </si>
  <si>
    <t>TRENTXWB_SWPR_1117</t>
  </si>
  <si>
    <t>Long word ordering for CAN messages - XWB1.0</t>
  </si>
  <si>
    <t>Control_CPU\System_Layer\Validation\Validate_NH</t>
  </si>
  <si>
    <t>Control_CPU\System_Layer\Validation\Validate_NI</t>
  </si>
  <si>
    <t>Control_CPU\System_Layer\Validation\Validate_NL</t>
  </si>
  <si>
    <t>XWB 2.4 - Data Dictionary (EU-Only) missing data</t>
  </si>
  <si>
    <t>TRENTXWB_SWPR_1278</t>
  </si>
  <si>
    <t>XWB 2.3.2 Software Delivery Documentation</t>
  </si>
  <si>
    <t>TRENTXWB_SWPR_1276</t>
  </si>
  <si>
    <t>Control_CPU\Application_Layer\Thrust_Control\Thrust_Control_Conditioning</t>
  </si>
  <si>
    <t>Safety_CPU\Prerequisites\Dispatcher</t>
  </si>
  <si>
    <t>Control_CPU\Service_Layer\Airframe_Comms\Data_Handler\To_AC_Data_Handler</t>
  </si>
  <si>
    <t>JXW001_0213-SRS_CTL ACULoop_Execute Trace File Errors</t>
  </si>
  <si>
    <t>Traceability updates to ValidateNH</t>
  </si>
  <si>
    <t>TRENTXWB_SWPR_1322</t>
  </si>
  <si>
    <t>Traceability report - trace issues</t>
  </si>
  <si>
    <t>TRENTXWB_SWPR_1321</t>
  </si>
  <si>
    <t>IGN: Tracebility of IGN/227 is incomplete.</t>
  </si>
  <si>
    <t>TRENTXWB_SWPR_1320</t>
  </si>
  <si>
    <t>WORK INSTRUCTION - instruction needed for backing up and restoring Tracebase databases</t>
  </si>
  <si>
    <t>Tooling</t>
  </si>
  <si>
    <t>TRENTXWB_SWPR_1317</t>
  </si>
  <si>
    <t>Validate Thrust Reverser Transcowl Position - XWB 1.0 review rework - Design &amp; Code Non Functional Only Changes</t>
  </si>
  <si>
    <t>TRENTXWB_SWPR_154</t>
  </si>
  <si>
    <t>Control_CPU\Application_Layer\Heat_Management\Engine_Oil_Bypass_Valve_Control</t>
  </si>
  <si>
    <t>Control_CPU\Service_Layer\Airframe_Comms\Data_Boundary</t>
  </si>
  <si>
    <t>SCH - Out-of-scope review comments from 2.1 dispatcher reviews</t>
  </si>
  <si>
    <t>TRENTXWB_SWPR_1428</t>
  </si>
  <si>
    <t>Software Tag IP - Incorrect Allocation of Requirements to AS Tag IP</t>
  </si>
  <si>
    <t>TRENTXWB_SWPR_1425</t>
  </si>
  <si>
    <t>Control_CPU\System_Layer\Minor_Loops\IP_TCC_Minor_Loop</t>
  </si>
  <si>
    <t>Control_CPU\System_Layer\Minor_Loops\Minor_Loop_Internal_Boundaries</t>
  </si>
  <si>
    <t>Control_CPU\System_Layer\Minor_Loops\Servo_Pressure_Compensation</t>
  </si>
  <si>
    <t>TRENTXWB_SWPR_1224</t>
  </si>
  <si>
    <t>HLRT_ValidateNI_Run01 - remove traded tag</t>
  </si>
  <si>
    <t>TRENTXWB_SWPR_978</t>
  </si>
  <si>
    <t>TRENTXWB_SWPR_1280</t>
  </si>
  <si>
    <t>TRENTXWB_SWPR_233</t>
  </si>
  <si>
    <t>TRENTXWB_SWPR_1077</t>
  </si>
  <si>
    <t>DESIGN - JXW001/1719 - ReportsTest - (Non-Functional) design and implementation mismatch</t>
  </si>
  <si>
    <t>TRENTXWB_SWPR_1074</t>
  </si>
  <si>
    <t>JXW001_0562-Design and Implementation Mismatch in SquareRoot_execute</t>
  </si>
  <si>
    <t>TRENTXWB_SWPR_544</t>
  </si>
  <si>
    <t>TRENTXWB_SWPR_538</t>
  </si>
  <si>
    <t>Protection SOV Actuation - missing trace to OSC_Safety/181/1</t>
  </si>
  <si>
    <t>TRENTXWB_SWPR_537</t>
  </si>
  <si>
    <t>Control_CPU\System_Layer\Validation\Validate_T50</t>
  </si>
  <si>
    <t>AOT documetation only issues</t>
  </si>
  <si>
    <t>TRENTXWB_SWPR_442</t>
  </si>
  <si>
    <t>LLT corrections required to test headers for incorrectly traced design tags/versions</t>
  </si>
  <si>
    <t>Verification Artefact</t>
  </si>
  <si>
    <t>Control_CPU\Service_Layer\Airframe_Comms\Scheduler\To_Ac_Scheduler</t>
  </si>
  <si>
    <t>Control_CPU\Application_Layer\Thrust_Control\Loops</t>
  </si>
  <si>
    <t>Control_CPU\Application_Layer\Thrust_Control\LSL_and_RRIM</t>
  </si>
  <si>
    <t>Safety_CPU\Service_Layer\Maintenance\Int_Maintenance</t>
  </si>
  <si>
    <t>JXW001/0915- ValidateODMSParticleCounts.doBIT - Typo error for the Table name</t>
  </si>
  <si>
    <t>TRENTXWB_SWPR_657</t>
  </si>
  <si>
    <t xml:space="preserve">JXW001_0584 - VSVSchedule-calcVSVPosnDemDemDot - Test updates </t>
  </si>
  <si>
    <t>TRENTXWB_SWPR_655</t>
  </si>
  <si>
    <t>JXW001_0562 Quality review LLT updates for utilites tests</t>
  </si>
  <si>
    <t>TRENTXWB_SWPR_1092</t>
  </si>
  <si>
    <t>DOCUMENTATION - Data Type definition not mentioned in the Formal Software Data Dictionary for TXWB 2.3 release</t>
  </si>
  <si>
    <t>TRENTXWB_SWPR_1091</t>
  </si>
  <si>
    <t>TCMASafetyMinorLoop - run - Tracefile error for TCMASafetyMinorLoop.run</t>
  </si>
  <si>
    <t>JXW001_0309 - SRS_COM.pdf</t>
  </si>
  <si>
    <t>JXW001_0312 - SRS_BXF.doc</t>
  </si>
  <si>
    <t>JXW001_0313 - SRS_ETM.doc</t>
  </si>
  <si>
    <t>SDD Re-reviewed</t>
  </si>
  <si>
    <t>Code Drafted</t>
  </si>
  <si>
    <t>JXW001/0562 - GraphData_interpolate - Information Missing in Design</t>
  </si>
  <si>
    <t>TRENTXWB_SWPR_398</t>
  </si>
  <si>
    <t>Software Delivery Documentation for XWB 2.3 Documentation</t>
  </si>
  <si>
    <t>IMC - Context file issue - missing basic type range &amp; period for timer function</t>
  </si>
  <si>
    <t>TRENTXWB_SWPR_1044</t>
  </si>
  <si>
    <t>FailureMessageGenerator.calcSettingPt1/2 SDD FM0111 &amp; FM0112 incorrect</t>
  </si>
  <si>
    <t>TRENTXWB_SWPR_697</t>
  </si>
  <si>
    <t>JXW001/0652- CalculateFuelUsed - initialiseFuelUsedStatus - Lack of  information in design</t>
  </si>
  <si>
    <t>TRENTXWB_SWPR_1179</t>
  </si>
  <si>
    <t>LLT SWPR to capture all new/updated tests resulting from the TXWB 1.3.1 IP</t>
  </si>
  <si>
    <t>Validate Airframe inputs - XWB-1.0 review rework - Design &amp; Code Non functional only changes</t>
  </si>
  <si>
    <t>TRENTXWB_SWPR_219</t>
  </si>
  <si>
    <t>OBV - Validate_Engin_Oil_Bypass_Valve_Position missing timing files</t>
  </si>
  <si>
    <t>TRENTXWB_SWPR_979</t>
  </si>
  <si>
    <t>JXW001_0926 - SRS_IMS.doc</t>
  </si>
  <si>
    <t>JXW001_0927 - SRS_IMI.doc</t>
  </si>
  <si>
    <t>JXW001_0928 - FAN.doc</t>
  </si>
  <si>
    <t>JXW001_0968 - SRS_CTE.pdf</t>
  </si>
  <si>
    <t>JXW001_1022 - SRS_TRG.pdf</t>
  </si>
  <si>
    <t>JXW001_1104 - SRS_EMC.pdf</t>
  </si>
  <si>
    <t>JXW001_1109 - EMU Communication Data Report.doc</t>
  </si>
  <si>
    <t>JXW001_1198 - SRS_TCM.pdf</t>
  </si>
  <si>
    <t>JXW001_1203 - Comms Data Report (A350).doc</t>
  </si>
  <si>
    <t>JXW001_1209 - SRS_TIM.pdf</t>
  </si>
  <si>
    <t>JXW001_1210 - SRS_HCC.doc</t>
  </si>
  <si>
    <t>COM - ToACDataHandlerA350EngDataFr1.writeVlEecEngDataFrame11aPart3 has unnecessary comment</t>
  </si>
  <si>
    <t>TRENTXWB_SWPR_1192</t>
  </si>
  <si>
    <t>PR Formatting</t>
  </si>
  <si>
    <t>Turbine Rim Cooling Control - XWB-1.0 review rework - Design Document and Code Non Functional only changes</t>
  </si>
  <si>
    <t>TRENTXWB_SWPR_171</t>
  </si>
  <si>
    <t>FBH Oil Bypass Valve Control - XWB-1.0 review rework - Design Document &amp; Code Non Functional only changes</t>
  </si>
  <si>
    <t>TRENTXWB_SWPR_164</t>
  </si>
  <si>
    <t xml:space="preserve">Validate Hardwired Master Lever Position - XWB 1.0 Review rework - Design &amp; Code non functional only changes </t>
  </si>
  <si>
    <t>TRENTXWB_SWPR_163</t>
  </si>
  <si>
    <t xml:space="preserve">Validate Engine Oil Bypass Valve Position - XWB 1.0 Review rework - Design &amp; Code non functional only changes </t>
  </si>
  <si>
    <t>COM - Incorrect signal descriptions in Airframe Comms SDD</t>
  </si>
  <si>
    <t>TRENTXWB_SWPR_915</t>
  </si>
  <si>
    <t>JXW001/0966 - ThrustRatings- runOthers - Ambiguity in System parameter being mapped to the software parameter in design</t>
  </si>
  <si>
    <t>TRENTXWB_SWPR_911</t>
  </si>
  <si>
    <t>EXC - Exceedances - XWB-2.3 Design Review  Non Change Comments</t>
  </si>
  <si>
    <t>JXW001_0309-AirframeMaintReporting-reportEthernetRXFaults/reportCanBusRXFaults -Partial Requirement not listed as partial in trace file</t>
  </si>
  <si>
    <t>TRENTXWB_SWPR_994</t>
  </si>
  <si>
    <t>TRENTXWB_SWPR_1403</t>
  </si>
  <si>
    <t>COM - FromACIntEthernetMessController contains non-standard test point</t>
  </si>
  <si>
    <t>TRENTXWB_SWPR_1401</t>
  </si>
  <si>
    <t>COM - FromACDataHandlerA350CANBus - Detailed Design (Message Unpacking) Note Requires clarification</t>
  </si>
  <si>
    <t>TRENTXWB_SWPR_1400</t>
  </si>
  <si>
    <t>COM - FromACDataHandlerA350EIFPCS - Detailed Design (Message Unpacking) Note Requires clarification</t>
  </si>
  <si>
    <t>TRENTXWB_SWPR_1399</t>
  </si>
  <si>
    <t>TRENTXWB_SWPR_1190</t>
  </si>
  <si>
    <t>JXW001/1693 - EngineControls_checkEngineControlCoreReset - Lack of information in design</t>
  </si>
  <si>
    <t>TRENTXWB_SWPR_1188</t>
  </si>
  <si>
    <t>FDP - Errors found when using ValidateFFDP as a basis for ValidateFOHE.</t>
  </si>
  <si>
    <t>TRENTXWB_SWPR_1186</t>
  </si>
  <si>
    <t>TRENTXWB_SWPR_513</t>
  </si>
  <si>
    <t>Validate Fuel Flow Drum Rotation Speed - trace file errors</t>
  </si>
  <si>
    <t>TRENTXWB_SWPR_507</t>
  </si>
  <si>
    <t>TRENTXWB_SWPR_1343</t>
  </si>
  <si>
    <t>HLRT_ThrustControlCnd_execute01 improvement for testing requirement tag 0/SRS/DMP/811/1</t>
  </si>
  <si>
    <t>TRENTXWB_SWPR_1341</t>
  </si>
  <si>
    <t>VSV - typos in design</t>
  </si>
  <si>
    <t>TRENTXWB_SWPR_1339</t>
  </si>
  <si>
    <t>IOS - ValidateNIFast.detSensorIntFlt traceability incorrect</t>
  </si>
  <si>
    <t>TRENTXWB_SWPR_1337</t>
  </si>
  <si>
    <t>TRENTXWB_SWPR_762</t>
  </si>
  <si>
    <t>FMV Minor Loops - Updated requirement not mapped.</t>
  </si>
  <si>
    <t>TRENTXWB_SWPR_759</t>
  </si>
  <si>
    <t>DMP - DeriveShaftSpeeds SDD does not mirror the Trace file</t>
  </si>
  <si>
    <t>TRENTXWB_SWPR_756</t>
  </si>
  <si>
    <t>JXW001_0562-TimeIntegrate_setConfirmTime/setConfirmAndClearTimes -Design and Implementation Mismatch</t>
  </si>
  <si>
    <t>TRENTXWB_SWPR_368</t>
  </si>
  <si>
    <t>JXW001_0562-TimeIntegrate_execute-Design and Implementation Mismatch</t>
  </si>
  <si>
    <t>Derive Shaft Speeds - review rework - Deployment Non Functional only changes</t>
  </si>
  <si>
    <t>TRENTXWB_SWPR_613</t>
  </si>
  <si>
    <t>Derive Engine Temperatures - review rework - Deployment Non Functional only changes</t>
  </si>
  <si>
    <t>TRENTXWB_SWPR_612</t>
  </si>
  <si>
    <t>JXW001_0562 - WashoutOverTime - execute - IF" condition termination is not clear."</t>
  </si>
  <si>
    <t>TRENTXWB_SWPR_325</t>
  </si>
  <si>
    <t xml:space="preserve">JXW001_0570 - HandlingBVControl - holdEngineCondition - Design code mimatch </t>
  </si>
  <si>
    <t>Safety_CPU\System_Layer\Validation\Validate_TZone1</t>
  </si>
  <si>
    <t>TRENTXWB_SWPR_933</t>
  </si>
  <si>
    <t>Utilities - Review rework - Design &amp; Code non functional changes XWB1.0</t>
  </si>
  <si>
    <t>TRENTXWB_SWPR_932</t>
  </si>
  <si>
    <t>HSI - Traceability anomalies at XWB-2.3.1</t>
  </si>
  <si>
    <t>TRENTXWB_SWPR_1191</t>
  </si>
  <si>
    <t xml:space="preserve">SFN - Missing traceability of requirement 0/SRS/SFN/209/1 </t>
  </si>
  <si>
    <t>Control_CPU\OS_Entry_Points</t>
  </si>
  <si>
    <t>TRENTXWB_SWPR_1417</t>
  </si>
  <si>
    <t>ToACScheduler - Safety - design tag requires SAFETY tag.</t>
  </si>
  <si>
    <t>TRENTXWB_SWPR_1415</t>
  </si>
  <si>
    <t>PRM - Spelling mistake in ValidatePRIMInputsDV</t>
  </si>
  <si>
    <t>XWB 2.3.1 - FMVTest - misleading data type</t>
  </si>
  <si>
    <t>TRENTXWB_SWPR_1126</t>
  </si>
  <si>
    <t>JXW001/0207- Update HLRTs for DeriveAircraftState,DeriveAirData to include Partial Tag TRG/147 reference</t>
  </si>
  <si>
    <t>TRENTXWB_SWPR_1125</t>
  </si>
  <si>
    <t>JXW001_0562 - Maths_power - Mismatch between design and code</t>
  </si>
  <si>
    <t>TRENTXWB_SWPR_558</t>
  </si>
  <si>
    <t>JXW001_0562 - GraphData_interpolate2D - Mismatch between design and code</t>
  </si>
  <si>
    <t>TRENTXWB_SWPR_554</t>
  </si>
  <si>
    <t>JXW001_1211 - SRS_ICC.doc</t>
  </si>
  <si>
    <t>TRENTXWB_SWPR_619</t>
  </si>
  <si>
    <t>SVD - Deployment Non-functional only changes</t>
  </si>
  <si>
    <t>TRENTXWB_SWPR_618</t>
  </si>
  <si>
    <t>LP Turbine Case Cooling Actuation - review rework - Deployment Non Functional Changes Only</t>
  </si>
  <si>
    <t>TRENTXWB_SWPR_617</t>
  </si>
  <si>
    <t xml:space="preserve">Fault Reporting - review rework - Deployment Non Functional Only Changes </t>
  </si>
  <si>
    <t>TRENTXWB_SWPR_616</t>
  </si>
  <si>
    <t>TRENTXWB_SWPR_711</t>
  </si>
  <si>
    <t>HLRT: JXW0010203 - ValidateNL-run - untraced requirement.</t>
  </si>
  <si>
    <t xml:space="preserve">Identical SDD tags in JXW001_1152 and JXW001_0684 for To_AC_Data_Handler </t>
  </si>
  <si>
    <t>TRENTXWB_SWPR_1105</t>
  </si>
  <si>
    <t>Safety_CPU\System_Layer\Validation\Validate_Turbine_Cooling_Air_Front_Temperature</t>
  </si>
  <si>
    <t>Dispatcher - Context file issue - Error importing parameter msg</t>
  </si>
  <si>
    <t>TRENTXWB_SWPR_1003</t>
  </si>
  <si>
    <t>TRENTXWB_SWPR_327</t>
  </si>
  <si>
    <t>TZ2 - Context file issue - missing period for lag function</t>
  </si>
  <si>
    <t>TRENTXWB_SWPR_1047</t>
  </si>
  <si>
    <t>JXW001_1582 - SRS_NVM.doc</t>
  </si>
  <si>
    <t>JXW001_1588-SRS_MAS.pdf</t>
  </si>
  <si>
    <t>JXW001_1619 - SRS_DAC.pdf</t>
  </si>
  <si>
    <t>TRENTXWB_SWPR_983</t>
  </si>
  <si>
    <t>COM - Airframe Input Overrides - Out of scope review comments</t>
  </si>
  <si>
    <t>TRENTXWB_SWPR_980</t>
  </si>
  <si>
    <t>JXW001/1130 - runBS1 and runnotBS1 use of SOVSafety.SOVSafetyProc.</t>
  </si>
  <si>
    <t>TRENTXWB_SWPR_738</t>
  </si>
  <si>
    <t>NVM - SDD does not parse into tracebase correctly</t>
  </si>
  <si>
    <t>DMP - Derive Shaft Speeds - XWB-2.3 Out of Scope Review Comments</t>
  </si>
  <si>
    <t>TRENTXWB_SWPR_946</t>
  </si>
  <si>
    <t>HBV - Out of scope review comments</t>
  </si>
  <si>
    <t>TRENTXWB_SWPR_945</t>
  </si>
  <si>
    <t>TRENTXWB_SWPR_1099</t>
  </si>
  <si>
    <t>ICC - Context file issue - error message and have to use BulkExport option</t>
  </si>
  <si>
    <t>TRENTXWB_SWPR_1271</t>
  </si>
  <si>
    <t>HCC - Context file issue - error message and have to use BulkExport option</t>
  </si>
  <si>
    <t>WORK INSTRUCTION - Instruction required for FADEC Simulation Wrapper generation</t>
  </si>
  <si>
    <t>TRENTXWB_SWPR_1136</t>
  </si>
  <si>
    <t>HSI - New &amp; modified Test Scripts for TXWB 2.3.1</t>
  </si>
  <si>
    <t>TRENTXWB_SWPR_1135</t>
  </si>
  <si>
    <t>HLRT SWPR to capture all new/updated tests resulting from the TXWB 2.3.1 IP</t>
  </si>
  <si>
    <t>TRENTXWB_SWPR_1134</t>
  </si>
  <si>
    <t>Inter-CPU Comms - Other Processor Comms Design Rulez Testability error</t>
  </si>
  <si>
    <t>TRENTXWB_SWPR_434</t>
  </si>
  <si>
    <t>Common\System_Layer\Validation\Validate_Channel_AB_Identity</t>
  </si>
  <si>
    <t>Common\System_Layer\Validation\Validate_Channel_In_Control</t>
  </si>
  <si>
    <t>HSI - New &amp; modified scripts for XWB 3.0</t>
  </si>
  <si>
    <t>TRENTXWB_SWPR_1315</t>
  </si>
  <si>
    <t>FRS - missing trace for 0/SRS/FRS/56</t>
  </si>
  <si>
    <t>Control_CPU\System_Layer\Validation\Validate_TGT</t>
  </si>
  <si>
    <t>LLT SWPR to capture all new/updated/deleted tests resulting from the TXWB 2.4 IP</t>
  </si>
  <si>
    <t>TRENTXWB_SWPR_1210</t>
  </si>
  <si>
    <t>EXC - operation detectFOHE_Blockage has minor formatting errors.</t>
  </si>
  <si>
    <t>TRENTXWB_SWPR_1207</t>
  </si>
  <si>
    <t>COM - Requirement in Airframe Comms - To AC CAN Bus Mess Controller Should be 'Fully Satisfied'</t>
  </si>
  <si>
    <t>TRENTXWB_SWPR_1069</t>
  </si>
  <si>
    <t>Control_CPU\Application_Layer\TCCC\HP_Turbine_Case_Cooling_Control</t>
  </si>
  <si>
    <t>JXW001_0144 - SRS_TRC.pdf</t>
  </si>
  <si>
    <t>JXW001_0145 - SRS_PWR.pdf</t>
  </si>
  <si>
    <t>JXW001_0146 - SRS_SVP.pdf</t>
  </si>
  <si>
    <t>JXW001_0147 - SRS_SVD.pdf</t>
  </si>
  <si>
    <t>JXW001_0180 - SRS_TND.pdf</t>
  </si>
  <si>
    <t>JXW001_0196 - SRS_AIR.pdf</t>
  </si>
  <si>
    <t>JXW001/0652- CalculateFuelUsed - handlePlannedReset - Design ambiguity</t>
  </si>
  <si>
    <t>TRENTXWB_SWPR_1178</t>
  </si>
  <si>
    <t>TRENTXWB_SWPR_530</t>
  </si>
  <si>
    <t>ECM - ToACDataHandler.writeMessage operation has unrequired parameter field.</t>
  </si>
  <si>
    <t>TRENTXWB_SWPR_1305</t>
  </si>
  <si>
    <t>ECM - ToACDataHandlerRS422Group SPARK Hide Justifications</t>
  </si>
  <si>
    <t>TRENTXWB_SWPR_1304</t>
  </si>
  <si>
    <t>XWB 2.3 - Validate Thrust Reverser Transcowl Position - out of scope review comments</t>
  </si>
  <si>
    <t>TRENTXWB_SWPR_977</t>
  </si>
  <si>
    <t>Safety_CPU\Application_Layer\Protection\Fire_And_Overheat_Detection</t>
  </si>
  <si>
    <t>ECM - FromACDataHandlerRS422Group1.read&lt;msg name&gt; operation SPARK Hide Justifications</t>
  </si>
  <si>
    <t>TRENTXWB_SWPR_1308</t>
  </si>
  <si>
    <t>Safety_CPU\Service_Layer\Airframe_Comms\Data_Boundary</t>
  </si>
  <si>
    <t>ID</t>
  </si>
  <si>
    <t>Description</t>
  </si>
  <si>
    <t>SCOPE_SW_ITEM</t>
  </si>
  <si>
    <t>Trace?</t>
  </si>
  <si>
    <t>Context?</t>
  </si>
  <si>
    <t>SPARK?</t>
  </si>
  <si>
    <t>Valid</t>
  </si>
  <si>
    <t>Open?</t>
  </si>
  <si>
    <t>TRENTXWB_SWPR_1427</t>
  </si>
  <si>
    <t>DESIGN/CODE - InteractiveReporting - SPARK Errors in calling subsystems</t>
  </si>
  <si>
    <t>TRENTXWB_SWPR_1426</t>
  </si>
  <si>
    <t>VSV Actuation - Design and Code Inconsistant</t>
  </si>
  <si>
    <t>TRACE - Update to Igniter Trace File</t>
  </si>
  <si>
    <t>TRENTXWB_SWPR_439</t>
  </si>
  <si>
    <t>Control_CPU\System_Layer\Minor_Loops\HP_TCC_Minor_Loop</t>
  </si>
  <si>
    <t>Control_CPU\Application_Layer\Engine_Events\Water_Ingestion_Detection</t>
  </si>
  <si>
    <t>TRENTXWB_SWPR_603</t>
  </si>
  <si>
    <t>DimensionsTypes : incorrect functionality in the SDD JXW001/0561</t>
  </si>
  <si>
    <t>TRENTXWB_SWPR_455</t>
  </si>
  <si>
    <t>TRENTXWB_SWPR_198</t>
  </si>
  <si>
    <t>Validate Hardwired MLP - XWB1.0 Design &amp; Code review non functional changes</t>
  </si>
  <si>
    <t>TRENTXWB_SWPR_195</t>
  </si>
  <si>
    <t>EEC Operating Modes design and code problems from DOMENG_SWPR_92</t>
  </si>
  <si>
    <t>LLT SWPR to capture all new/updated tests resulting from the TXWB 2.3.1 IP</t>
  </si>
  <si>
    <t>FMV Minor Loop - lack of traceability</t>
  </si>
  <si>
    <t>TRENTXWB_SWPR_722</t>
  </si>
  <si>
    <t>Identical SDD tags for Control and Safety versions of EEC Operating Modes</t>
  </si>
  <si>
    <t>XWB-1.1 - SRS Requirements missing in TRACE files</t>
  </si>
  <si>
    <t>TRENTXWB_SWPR_337</t>
  </si>
  <si>
    <t>DMP - JXW001/0207 - SRS Discrepencies</t>
  </si>
  <si>
    <t>TRENTXWB_SWPR_333</t>
  </si>
  <si>
    <t>CTL Thrust Control Conditioning - Review rework - Design &amp; Code Non Functional Only Changes XWB1.0</t>
  </si>
  <si>
    <t>TRENTXWB_SWPR_928</t>
  </si>
  <si>
    <t>DESIGN / CODE - JXW001/0582 ThrustControl - Incorrect Capitalisation</t>
  </si>
  <si>
    <t>Identical SDD tags for Control and Safety versions of Other Processor Comms</t>
  </si>
  <si>
    <t>TRENTXWB_SWPR_1101</t>
  </si>
  <si>
    <t>Identical SDD tags for Control and Safety versions ofthe Dispatcher</t>
  </si>
  <si>
    <t>ARCH - JXW001/0033 - Missing Pattern / Guidance for initial values in High Level Architecture Description.</t>
  </si>
  <si>
    <t>TRENTXWB_SWPR_1262</t>
  </si>
  <si>
    <t>Configure AS Verification tools</t>
  </si>
  <si>
    <t>TRENTXWB_SWPR_1261</t>
  </si>
  <si>
    <t>COM - Message Controllers - To AC CAN Bus Mess Controller - Traceability</t>
  </si>
  <si>
    <t>TRENTXWB_SWPR_1256</t>
  </si>
  <si>
    <t>ESS Anti Ice Control - has missing requirement mapping</t>
  </si>
  <si>
    <t>TRENTXWB_SWPR_484</t>
  </si>
  <si>
    <t>Safety_CPU\Service_Layer\Airframe_Comms\Data_Handler\AC_Data_Handler_Types\From_AC_Data_Handler_Types</t>
  </si>
  <si>
    <t>Safety_CPU\System_Layer\Validation\Validate_Thrust_Reverser_Primary_Lock_Position</t>
  </si>
  <si>
    <t>COM - To AC Data Handler A350 Airframe - non functional issues</t>
  </si>
  <si>
    <t>TRENTXWB_SWPR_632</t>
  </si>
  <si>
    <t>Trims CR process issue</t>
  </si>
  <si>
    <t>TRENTXWB_SWPR_630</t>
  </si>
  <si>
    <t>Validate Thrust Reverser Transcowl Position - SDD number incorrect</t>
  </si>
  <si>
    <t>TRENTXWB_SWPR_627</t>
  </si>
  <si>
    <t>Airframe_Data_Transformations (Safety) Design Tags Not Unique</t>
  </si>
  <si>
    <t>TRENTXWB_SWPR_1254</t>
  </si>
  <si>
    <t>DESIGN / CODE - JXW001/1505 FireOverheatDetection - Incorrect Capitalisation</t>
  </si>
  <si>
    <t>TRENTXWB_SWPR_1252</t>
  </si>
  <si>
    <t>DESIGN / CODE - JXW001/0908 Exceedances - Incorrect Capitalisation</t>
  </si>
  <si>
    <t>TRENTXWB_SWPR_1251</t>
  </si>
  <si>
    <t>TRENTXWB_SWPR_1366</t>
  </si>
  <si>
    <t>JXW001_0562 -  TimeIntegrate - updateInput - Ambiguity in termination of IF condition</t>
  </si>
  <si>
    <t>TRENTXWB_SWPR_314</t>
  </si>
  <si>
    <t>JXW001_0562 - LeadLag - setLeadTimeConstant - Design code mismatch</t>
  </si>
  <si>
    <t>TRENTXWB_SWPR_313</t>
  </si>
  <si>
    <t>JXW001_0562  -EventCount - execute - Design code mismatch</t>
  </si>
  <si>
    <t>TRENTXWB_SWPR_312</t>
  </si>
  <si>
    <t>JXW001_0562 - Differentiate - execute - Ambiguity in termination of IF condition</t>
  </si>
  <si>
    <t>IP TCC Minor Loop - XWB-1.0 review rework - Design Document &amp; Code Non Functional only changes</t>
  </si>
  <si>
    <t>TRENTXWB_SWPR_132</t>
  </si>
  <si>
    <t>HP TCC Minor Loop - XWB-1.0 review rework - Design Document &amp; Code Non Functional only changes</t>
  </si>
  <si>
    <t>TRENTXWB_SWPR_131</t>
  </si>
  <si>
    <t>JXW001_0134 - SRS_TSG.pdf</t>
  </si>
  <si>
    <t>JXW001_0135 - SRS_STG.pdf</t>
  </si>
  <si>
    <t>JXW001_0136 - SRS_GBV.pdf</t>
  </si>
  <si>
    <t>JXW001_0137 - SRS_FBH.pdf</t>
  </si>
  <si>
    <t>JXW001_0138 - SRS_TSA.pdf</t>
  </si>
  <si>
    <t>JXW001_0139 - SRS_MLP.pdf</t>
  </si>
  <si>
    <t>JXW001_0140 - SRS_ISB.pdf</t>
  </si>
  <si>
    <t>JXW001_0418 - SRS_PLK.pdf</t>
  </si>
  <si>
    <t>JXW001_0419 - SRS_TLK.pdf</t>
  </si>
  <si>
    <t>JXW001_0420 - SRS_TCL.pdf</t>
  </si>
  <si>
    <t>JXW001_0438 - SRS_ECM.pdf</t>
  </si>
  <si>
    <t>JXW001_0440 - SRS_ARL.pdf</t>
  </si>
  <si>
    <t>JXW001_0441 - SRS_QRL.pdf</t>
  </si>
  <si>
    <t>JXW001_0636 - SRS_ODM.pdf</t>
  </si>
  <si>
    <t>JXW001_0733 - SRS_EXC.pdf</t>
  </si>
  <si>
    <t>JXW001_0792 - Comms Data Report.doc</t>
  </si>
  <si>
    <t>JXW001_0808 - SRS_AOT.pdf</t>
  </si>
  <si>
    <t>JXW001_0865 - SRS_NAI.pdf</t>
  </si>
  <si>
    <t>JXW001_0923 - SRS_MNT.doc</t>
  </si>
  <si>
    <t>JXW001_0924 - SRS_FRS.doc</t>
  </si>
  <si>
    <t>JXW001_0925 - SRS_IMC.doc</t>
  </si>
  <si>
    <t>Software Delivery Documentation for XWB 2.4</t>
  </si>
  <si>
    <t>TRENTXWB_SWPR_1220</t>
  </si>
  <si>
    <t>JXW001/0419 - Lack of traceability to Requirement 1/SRS/TLK/96/1</t>
  </si>
  <si>
    <t>TRENTXWB_SWPR_1095</t>
  </si>
  <si>
    <t>Requirement not traced in trace file - From_AC_Data_Handler_SDD_Trace.txt</t>
  </si>
  <si>
    <t>TRENTXWB_SWPR_1093</t>
  </si>
  <si>
    <t xml:space="preserve">JXW001/1716 Core Wash Test - Non-Functional comments raised by AKS  LLT </t>
  </si>
  <si>
    <t>Control_CPU\System_Layer\Actuation\VSV_Actuation</t>
  </si>
  <si>
    <t>Control_CPU\System_Layer\Actuation\Starter_Air_Valve_Actuation</t>
  </si>
  <si>
    <t>Control_CPU\System_Layer\Actuation\Turbine_Rim_Cooling_Actuation</t>
  </si>
  <si>
    <t>Control_CPU\System_Layer\Calculate_Fuel_Used</t>
  </si>
  <si>
    <t>Progress Chart Name</t>
  </si>
  <si>
    <t>Control_CPU\System_Layer\Derive_and_Modelled_Parameters\Derive_Air_Data</t>
  </si>
  <si>
    <t xml:space="preserve">CTL - ManifoldDrain - execute - /SRS/CTL/497/2 - Partial Requirement not listed as partial in trace file </t>
  </si>
  <si>
    <t>TRENTXWB_SWPR_971</t>
  </si>
  <si>
    <t>XWB 2.3 - Status Logic - out of scope review comments</t>
  </si>
  <si>
    <t>TRENTXWB_SWPR_969</t>
  </si>
  <si>
    <t>JXW001_0968 - SRS_CTE_- Trace file ref needed from DMP to CTE</t>
  </si>
  <si>
    <t>TRENTXWB_SWPR_968</t>
  </si>
  <si>
    <t>COM - From AC Data Handler - SDD is missing some annotations for readMessage operation</t>
  </si>
  <si>
    <t>Control_CPU\System_Layer\Validation\Validate_P30</t>
  </si>
  <si>
    <t>Identical SDD tags in JXW001/0824 and JXW001/1151 for Data_Boundary</t>
  </si>
  <si>
    <t>TRENTXWB_SWPR_1197</t>
  </si>
  <si>
    <t>XWB FTB 2.1 ES37 Test Script Creation / Updates and Tooling</t>
  </si>
  <si>
    <t>TRENTXWB_SWPR_694</t>
  </si>
  <si>
    <t>IPC - SPARK flow errors in IAnonComms.initialise</t>
  </si>
  <si>
    <t>TRENTXWB_SWPR_690</t>
  </si>
  <si>
    <t>Types - XWB-2.1 Out of Scope Review Comments.</t>
  </si>
  <si>
    <t>TRENTXWB_SWPR_689</t>
  </si>
  <si>
    <t>ISB - SOV - Missing traceability to 1/SRS/SOV/30</t>
  </si>
  <si>
    <t>TRENTXWB_SWPR_687</t>
  </si>
  <si>
    <t>JXW001_1425 - SRS_FOH.pdf</t>
  </si>
  <si>
    <t>JXW001_1427 - SRS_DEP.pdf</t>
  </si>
  <si>
    <t>HLRT header only or partial text updates needed post-3.0 delivery.</t>
  </si>
  <si>
    <t>TRENTXWB_SWPR_1285</t>
  </si>
  <si>
    <t>TRACE - Initialse operation should not be traced to J_Initialisation/2</t>
  </si>
  <si>
    <t>TRENTXWB_SWPR_1111</t>
  </si>
  <si>
    <t>ES37 IM Tests - Partial Requirement Declaration non-standard</t>
  </si>
  <si>
    <t>TRENTXWB_SWPR_1031</t>
  </si>
  <si>
    <t>JXW001/0842 - Design Ambiguity</t>
  </si>
  <si>
    <t>TRENTXWB_SWPR_1148</t>
  </si>
  <si>
    <t>STANDARDS - Creation of new XWB Specific Procedures</t>
  </si>
  <si>
    <t>Control_CPU\System_Layer\Validation\Validate_Scavenge_Oil_Filter_Differential_Pressure</t>
  </si>
  <si>
    <t>JXW001/0581 - ManifoldDrain.execute - Trace file needs to list requirements reqs 904,903,901 as partial</t>
  </si>
  <si>
    <t>TRENTXWB_SWPR_821</t>
  </si>
  <si>
    <t>ACUTE - Return types have not been set on the internal interface Get operations</t>
  </si>
  <si>
    <t>Water Ingestion Detection design incomplete</t>
  </si>
  <si>
    <t>TRENTXWB_SWPR_451</t>
  </si>
  <si>
    <t>CTL - FuelDip - Initialise design incorrectly specifies timer initialisatioin.</t>
  </si>
  <si>
    <t>Safety_CPU\Service_Layer\Airframe_Comms\Data_Handler\AC_Data_Handler_Types\To_AC_Data_Handler_Types</t>
  </si>
  <si>
    <t>TXWB 2.4 - LLT - Test Improvements</t>
  </si>
  <si>
    <t>Safety_CPU\Service_Layer\Inter_CPU_Comms\Other_Channel_Comms_Fault</t>
  </si>
  <si>
    <t>Safety_CPU\Service_Layer\Inter_CPU_Comms\Other_Processor_Comms</t>
  </si>
  <si>
    <t>Safety_CPU\Service_Layer\Maintenance\Failure_Message_Generator</t>
  </si>
  <si>
    <t>JXW001_1570 - SRS_IMF.doc</t>
  </si>
  <si>
    <t>Control_CPU\Application_Layer\Bleed_Valve_Control\HP31_Handling_Bleed_Valve_Control</t>
  </si>
  <si>
    <t>XWB 1.3 - Corrections to the SDD &amp; Trace files to enable TraceBase activities</t>
  </si>
  <si>
    <t>TRENTXWB_SWPR_332</t>
  </si>
  <si>
    <t>TRACE - Dispatcher, VSVActuation, HandlingBleedValveActuation - Missing Trace</t>
  </si>
  <si>
    <t>Team Lead
Reviewer</t>
  </si>
  <si>
    <t>Date
Signed</t>
  </si>
  <si>
    <t>Approved 
in
Config</t>
  </si>
  <si>
    <t>Signed By
Systems
(by JL)</t>
  </si>
  <si>
    <t>Print Design 
&amp; Code 
Review
Sheet</t>
  </si>
  <si>
    <t>JXW001_0167 - SOV SYS DOC.pdf</t>
  </si>
  <si>
    <t>JXW001_0169 - TCMA SYS DOC.pdf</t>
  </si>
  <si>
    <t>JXW001_0170 - SPC SYS DOC.pdf</t>
  </si>
  <si>
    <t>JXW001_0707 - HPTCC SYS DOC.pdf</t>
  </si>
  <si>
    <t>JXW001_0708 - IPTCC SYS DOC.pdf</t>
  </si>
  <si>
    <t>Control_CPU\Application_Layer\Thrust_Settings_and_Ratings\Thrust_Settings</t>
  </si>
  <si>
    <t>Control_CPU\Application_Layer\Turbine_Rim_Cooling_Control</t>
  </si>
  <si>
    <t>Control_CPU\Application_Layer\VSV_Schedule</t>
  </si>
  <si>
    <t>Control_CPU\Hardware_Interfaces\ASCommand</t>
  </si>
  <si>
    <t>Control_CPU\Hardware_Interfaces\HAL_Interfaces</t>
  </si>
  <si>
    <t>Control_CPU\Hardware_Interfaces\HAL_Types</t>
  </si>
  <si>
    <t>Control_CPU\Hardware_Interfaces\HEL_Interfaces</t>
  </si>
  <si>
    <t>Author</t>
  </si>
  <si>
    <t>TRENTXWB_SWPR_1185</t>
  </si>
  <si>
    <t>HLRT - Unit not OCC Checked</t>
  </si>
  <si>
    <t>TRENTXWB_SWPR_1184</t>
  </si>
  <si>
    <t>Incorrect descriptions on FuelIndex constants</t>
  </si>
  <si>
    <t>TRENTXWB_SWPR_521</t>
  </si>
  <si>
    <t>Validate FBH Oil Bypass Valve Position - trace file does not parse</t>
  </si>
  <si>
    <t>TRENTXWB_SWPR_492</t>
  </si>
  <si>
    <t>Channel Control - incorrect traceability</t>
  </si>
  <si>
    <t>Trace error with FromACRS422MessController.onReceivingRS422Message</t>
  </si>
  <si>
    <t>TRENTXWB_SWPR_1281</t>
  </si>
  <si>
    <t>COM - DataBoundary (Safety) - Incorrect description for operation payloadSize</t>
  </si>
  <si>
    <t>Turbine Rim Cooling Actuation  - XWB-1.0 review rework - Deployment Non Functional only changes</t>
  </si>
  <si>
    <t>TRENTXWB_SWPR_97</t>
  </si>
  <si>
    <t>Control_CPU\Application_Layer\Engine_Events\Stall_Detection</t>
  </si>
  <si>
    <t>Common\Service_Layer\Box_Faults_Monitoring</t>
  </si>
  <si>
    <t>Control_CPU\Prerequisites\Busy_Wait</t>
  </si>
  <si>
    <t>Control_CPU\Prerequisites\Determine_Software_Download_State</t>
  </si>
  <si>
    <t>JXW001_1689 - SRS_KOZ.pdf</t>
  </si>
  <si>
    <t>TRENTXWB_SWPR_1362</t>
  </si>
  <si>
    <t>StallDetection - run - Tags are implemented fully in multiple places but are not listed as full in trace file</t>
  </si>
  <si>
    <t>TRENTXWB_SWPR_1361</t>
  </si>
  <si>
    <t>Safety_CPU\Service_Layer\Airframe_Comms\Message_Controllers\Ethernet\SAP_Port_Selector</t>
  </si>
  <si>
    <t>Safety_CPU\Service_Layer\Airframe_Comms\Message_Controllers\Ethernet\To_AC_Ethernet_Mess_Controller</t>
  </si>
  <si>
    <t>Safety_CPU\Service_Layer\Airframe_Comms\Scheduler\From_Ac_Scheduler</t>
  </si>
  <si>
    <t>TRENTXWB_SWPR_1300</t>
  </si>
  <si>
    <t>COM - FromACEthernetMessController contains non-standard test point</t>
  </si>
  <si>
    <t>TRENTXWB_SWPR_1407</t>
  </si>
  <si>
    <t>TRENTXWB_SWPR_1096</t>
  </si>
  <si>
    <t>TRENTXWB_SWPR_921</t>
  </si>
  <si>
    <t>IPTCC Minor Loop - XWB-1.0 review rework - Deployment Non Functional only changes</t>
  </si>
  <si>
    <t>Control_CPU\Application_Layer\Starting\Starting_Common</t>
  </si>
  <si>
    <t>Control_CPU\Application_Layer\Thrust_Control\Fuel_Dip</t>
  </si>
  <si>
    <t>Control_CPU\Application_Layer\Thrust_Control\Fuel_Index</t>
  </si>
  <si>
    <t>Control_CPU\Application_Layer\Thrust_Control\Limit_Fuel_Flow</t>
  </si>
  <si>
    <t>DMP - Incorrect and missing requirement traceability</t>
  </si>
  <si>
    <t>TRENTXWB_SWPR_479</t>
  </si>
  <si>
    <t>Turbine Rim Cooling Actuation - component catalogue DV type does not match deployment</t>
  </si>
  <si>
    <t>TRENTXWB_SWPR_476</t>
  </si>
  <si>
    <t>TRACE - ValidateScanPOFD (JXW001/0803) - missing requirement mapping</t>
  </si>
  <si>
    <t>TRENTXWB_SWPR_475</t>
  </si>
  <si>
    <t>Validate TFuel - has missing requirement mappings</t>
  </si>
  <si>
    <t>Analysis Of Outstanding Problem Reports From Build Trent XWB1.0 Report</t>
  </si>
  <si>
    <t>TRENTXWB_SWPR_1112</t>
  </si>
  <si>
    <t>Macros Project</t>
  </si>
  <si>
    <t>SWDesignProgress</t>
  </si>
  <si>
    <t xml:space="preserve">LLT - DAVAL Utilities -  .ATH files do not pass the  Object Code Comparison Check (OCC) </t>
  </si>
  <si>
    <t>TRENTXWB_SWPR_1011</t>
  </si>
  <si>
    <t>JXW001/0662-VSVMinorLoop_run- Discrepancy between Design and Implementation</t>
  </si>
  <si>
    <t>TRENTXWB_SWPR_1008</t>
  </si>
  <si>
    <t>AC Data Handler Utils - Redundant PL tags in SDD</t>
  </si>
  <si>
    <t>Engine Oil Bypass Valve Control - XWB-1.0 review rework - Design &amp; Code Non Functional only changes</t>
  </si>
  <si>
    <t>TRENTXWB_SWPR_1119</t>
  </si>
  <si>
    <t>HLRT: Missing Coverage for Test HLRT_OtherProcComms_setFaults01 (Safety)</t>
  </si>
  <si>
    <t>TRENTXWB_SWPR_1230</t>
  </si>
  <si>
    <t>TXWB 2.4 - HLRT - Test Improvements.</t>
  </si>
  <si>
    <t>Predefined operators have design tags but no design information</t>
  </si>
  <si>
    <t>TRENTXWB_SWPR_545</t>
  </si>
  <si>
    <t>Control_CPU\System_Layer\Derive_and_Modelled_Parameters\Derive_Engine_Pressures</t>
  </si>
  <si>
    <t>TRENTXWB_SWPR_385</t>
  </si>
  <si>
    <t>COM - From AC Data Handler A350 Airframe document issues</t>
  </si>
  <si>
    <t>TRENTXWB_SWPR_1356</t>
  </si>
  <si>
    <t>TCMA Safety Minor Loop - Error in trace file</t>
  </si>
  <si>
    <t>MNT - Failure Message Generator - incorrect style, line lengths</t>
  </si>
  <si>
    <t>XWB 2.3 - Validate Airframe Inputs - out of scope review comments</t>
  </si>
  <si>
    <t>Safety_CPU\Service_Layer\Airframe_Comms\Validate_Airframe_Inputs</t>
  </si>
  <si>
    <t>TRENTXWB_SWPR_958</t>
  </si>
  <si>
    <t>Control_CPU\Application_Layer\Special_Functions\Special_Functions</t>
  </si>
  <si>
    <t>TRENTXWB_SWPR_1019</t>
  </si>
  <si>
    <t>TRENTXWB_SWPR_1349</t>
  </si>
  <si>
    <t>LLT - manual analysis file references wrong code version</t>
  </si>
  <si>
    <t>TRENTXWB_SWPR_1348</t>
  </si>
  <si>
    <t>LLT - manual analysis files that need to be updated</t>
  </si>
  <si>
    <t>TRENTXWB_SWPR_346</t>
  </si>
  <si>
    <t>JXW001/1660 - Ambuigity and unclear input conditions</t>
  </si>
  <si>
    <t>TRENTXWB_SWPR_1046</t>
  </si>
  <si>
    <t>TRENTXWB_SWPR_192</t>
  </si>
  <si>
    <t>Handling Bleed Valve Response Monitoring- XWB 1.0 review rework - Code Non Functional only changes</t>
  </si>
  <si>
    <t>TRENTXWB_SWPR_189</t>
  </si>
  <si>
    <t>Scheduler Dispatcher - XWB-1.0 review rework - Deployment non-functional only changes</t>
  </si>
  <si>
    <t>TRENTXWB_SWPR_188</t>
  </si>
  <si>
    <t>Validate Channel In Control - XWB 1.0 - Deployment Non Functional Only changes</t>
  </si>
  <si>
    <t>TRENTXWB_SWPR_186</t>
  </si>
  <si>
    <t>Handling Bleed Valve Response Monitoring - XWB 1.0 review rework - Design &amp; Code Non Functional Only Changes</t>
  </si>
  <si>
    <t>TRENTXWB_SWPR_184</t>
  </si>
  <si>
    <t>Validate FBH Oil Bypass Valve Position</t>
  </si>
  <si>
    <t>TRENTXWB_SWPR_183</t>
  </si>
  <si>
    <t>TRENTXWB_SWPR_1227</t>
  </si>
  <si>
    <t>JXW001_0141 - SRS_LSB.pdf</t>
  </si>
  <si>
    <t>JXW001_0142 - SRS_IOS.pdf</t>
  </si>
  <si>
    <t>JXW001_0143 - SRS_LOS.pdf</t>
  </si>
  <si>
    <t>JXW001/0652 - CalculateFuelUsed - initialise - Lack of  information in design</t>
  </si>
  <si>
    <t>TRENTXWB_SWPR_1181</t>
  </si>
  <si>
    <t>JXW001/0652- CalculateFuelUsed - selectBestFuelFlow - Design ambiguity</t>
  </si>
  <si>
    <t>TRENTXWB_SWPR_1180</t>
  </si>
  <si>
    <t>Types - XWB1.0 review rework - Design Document &amp; Code Non Functional only Changes</t>
  </si>
  <si>
    <t>TRENTXWB_SWPR_279</t>
  </si>
  <si>
    <t>JXW001/0562 - TimeIntegrate - calcDownCountDelta - Design incorrect sets wrong variable</t>
  </si>
  <si>
    <t>TRENTXWB_SWPR_278</t>
  </si>
  <si>
    <t>HLT - VSVMinorLoop - Trace file error for VSVMinorLoop.run</t>
  </si>
  <si>
    <t>TRENTXWB_SWPR_1160</t>
  </si>
  <si>
    <t>BEACON_standard - Data Type is not defined in the Formal Software Data Dictionary for TXWB 2.3</t>
  </si>
  <si>
    <t>Control_CPU\System_Layer\Derive_and_Modelled_Parameters\Derive_Engine_Temperatures</t>
  </si>
  <si>
    <t>Control_CPU\System_Layer\Derive_and_Modelled_Parameters\Derive_Heat_Soakage</t>
  </si>
  <si>
    <t>JXW001/1154 - ToACScheduler - putMessageInSchedule - Design and Implementation Mismatch</t>
  </si>
  <si>
    <t>IPC/ICC outstanding review items</t>
  </si>
  <si>
    <t>TRENTXWB_SWPR_999</t>
  </si>
  <si>
    <t>TRIM - trim file headers do not follow the Trim Standard DNS 122524</t>
  </si>
  <si>
    <t>TRENTXWB_SWPR_998</t>
  </si>
  <si>
    <t>XWB 1.0, 1.2 &amp; 1.3... Incorrect Document References.</t>
  </si>
  <si>
    <t>TRENTXWB_SWPR_638</t>
  </si>
  <si>
    <t>COM - To AC Data Handler CAN Bus - non functional changes</t>
  </si>
  <si>
    <t>TRENTXWB_SWPR_637</t>
  </si>
  <si>
    <t xml:space="preserve">JXW001/1146 - Fuel Shut Off Valve - Incorrect Trace to Requirement </t>
  </si>
  <si>
    <t>Safety_CPU\Application_Layer\Protection\IP_Turbine_Oil_Fire_Detection</t>
  </si>
  <si>
    <t>TRENTXWB_SWPR_868</t>
  </si>
  <si>
    <t>Validate NIFast - Traceability update</t>
  </si>
  <si>
    <t>TRENTXWB_SWPR_863</t>
  </si>
  <si>
    <t>Airframe Maint Reporting (Control) - Traceability update</t>
  </si>
  <si>
    <t>TRENTXWB_SWPR_670</t>
  </si>
  <si>
    <t>Timing - JXW001/1105 Has missing data and values (OS)</t>
  </si>
  <si>
    <t>TRENTXWB_SWPR_669</t>
  </si>
  <si>
    <t>XWB 2.0 ES37 Test Script Creation / Updates and Tooling</t>
  </si>
  <si>
    <t>TRENTXWB_SWPR_667</t>
  </si>
  <si>
    <t xml:space="preserve">HLRT HLRT_IgniterControl_run01.xls comments not incorporated </t>
  </si>
  <si>
    <t>TRENTXWB_SWPR_666</t>
  </si>
  <si>
    <t>High</t>
  </si>
  <si>
    <t>Low</t>
  </si>
  <si>
    <t>Medium</t>
  </si>
  <si>
    <t>Safety_CPU\Application_Layer\Protection\FOHDetection</t>
  </si>
  <si>
    <t>TRENTXWB_SWPR_1025</t>
  </si>
  <si>
    <t>TRACE LSL_And_RRIM_SDD_Trace requirement trace error</t>
  </si>
  <si>
    <t>HAL Interfaces - XWB 1.0 - Residual design rework, non-functional changes only</t>
  </si>
  <si>
    <t>TRENTXWB_SWPR_378</t>
  </si>
  <si>
    <t>\\slnas01\projects\xwb_as\Software_Development\01 Plans\Monitors\XWB Software Design Progress.xlam</t>
  </si>
  <si>
    <t>STE221</t>
  </si>
  <si>
    <t>ALI109</t>
  </si>
  <si>
    <t>PHI134</t>
  </si>
  <si>
    <t>CRA111</t>
  </si>
  <si>
    <t>First received date</t>
  </si>
  <si>
    <t>SRS</t>
  </si>
  <si>
    <t>JXW001_0200 - SRS_EOM.doc (s/w)</t>
  </si>
  <si>
    <t>JXW001_0202 - SRS_IPC.doc (s/w)</t>
  </si>
  <si>
    <t>JXW001_0221 - SRS_SCH.doc (s./w)</t>
  </si>
  <si>
    <t>Latest Version</t>
  </si>
  <si>
    <t>Review requested by</t>
  </si>
  <si>
    <t>Comments from review request e-mail</t>
  </si>
  <si>
    <t>Review complete</t>
  </si>
  <si>
    <t>Update(s) received date(s)</t>
  </si>
  <si>
    <t>JXW002_0171 - SRS_MAS.doc</t>
  </si>
  <si>
    <t>JXW002_0329 - SRS_NAI.doc</t>
  </si>
  <si>
    <t>JXW002_0330 - SRS_DMP.doc</t>
  </si>
  <si>
    <t>JXW002_0359 - Comm Data Report.doc</t>
  </si>
  <si>
    <t>JXW002_0346 - SRS_NVM.doc</t>
  </si>
  <si>
    <t>Vlow</t>
  </si>
  <si>
    <t>Vhigh</t>
  </si>
  <si>
    <t>Complexity</t>
  </si>
  <si>
    <t>Size</t>
  </si>
  <si>
    <t>Hours</t>
  </si>
  <si>
    <t>Phase</t>
  </si>
  <si>
    <t>% of Job</t>
  </si>
  <si>
    <t>Draft</t>
  </si>
  <si>
    <t>Review</t>
  </si>
  <si>
    <t>Re-work</t>
  </si>
  <si>
    <t>Re-review</t>
  </si>
  <si>
    <t>Architecure</t>
  </si>
  <si>
    <t>High|Vhigh</t>
  </si>
  <si>
    <t>High|High</t>
  </si>
  <si>
    <t>High|Medium</t>
  </si>
  <si>
    <t>High|Low</t>
  </si>
  <si>
    <t>High|Vlow</t>
  </si>
  <si>
    <t>Medium|Vhigh</t>
  </si>
  <si>
    <t>Medium|High</t>
  </si>
  <si>
    <t>Medium|Medium</t>
  </si>
  <si>
    <t>Medium|Low</t>
  </si>
  <si>
    <t>Medium|Vlow</t>
  </si>
  <si>
    <t>Low|Vhigh</t>
  </si>
  <si>
    <t>Low|High</t>
  </si>
  <si>
    <t>Low|Medium</t>
  </si>
  <si>
    <t>Low|Low</t>
  </si>
  <si>
    <t>Low|Vlow</t>
  </si>
  <si>
    <t>%</t>
  </si>
  <si>
    <t>Filter on:</t>
  </si>
  <si>
    <t>pr</t>
  </si>
  <si>
    <t>Non-100% Filters:                                                   Sgl-click unsets 100% filters, Dbl-click clears all filters</t>
  </si>
  <si>
    <t>Reviewer</t>
  </si>
  <si>
    <t>Either</t>
  </si>
  <si>
    <t>Impact status (percent):</t>
  </si>
  <si>
    <t>Beans</t>
  </si>
  <si>
    <t>#</t>
  </si>
  <si>
    <t>Item (Artisan Folder)</t>
  </si>
  <si>
    <t>Verification Review Required</t>
  </si>
  <si>
    <t>NFPRs</t>
  </si>
  <si>
    <t>PRs to draft</t>
  </si>
  <si>
    <t>PRs drafted</t>
  </si>
  <si>
    <t>Sub-Team</t>
  </si>
  <si>
    <t>In</t>
  </si>
  <si>
    <t>DV Impact</t>
  </si>
  <si>
    <t>GD Impact</t>
  </si>
  <si>
    <t>All Affected</t>
  </si>
  <si>
    <t>Architecture Affected</t>
  </si>
  <si>
    <t>Design Affected</t>
  </si>
  <si>
    <t>Traceability Affected</t>
  </si>
  <si>
    <t>Code Affected</t>
  </si>
  <si>
    <t>Priority</t>
  </si>
  <si>
    <t>Author Applicable</t>
  </si>
  <si>
    <t>Reviewer Applicable</t>
  </si>
  <si>
    <t>Subsystem Applicable</t>
  </si>
  <si>
    <t>Integ Build</t>
  </si>
  <si>
    <t>Architecture Author</t>
  </si>
  <si>
    <t>Architecture Reviewer</t>
  </si>
  <si>
    <t>HL
JXW
No.</t>
  </si>
  <si>
    <t>Design Author</t>
  </si>
  <si>
    <t>Design Reviewer</t>
  </si>
  <si>
    <t>LL
JXW
No.</t>
  </si>
  <si>
    <t>Sent to Systems</t>
  </si>
  <si>
    <t>Sent to Verification</t>
  </si>
  <si>
    <t>Reply from Systems</t>
  </si>
  <si>
    <t>Reply from Verification</t>
  </si>
  <si>
    <t>Traceability Added</t>
  </si>
  <si>
    <t>Traceability Reviewed</t>
  </si>
  <si>
    <t>TEAM LEAD Approved</t>
  </si>
  <si>
    <t>Code Author</t>
  </si>
  <si>
    <t>Code Reviewer</t>
  </si>
  <si>
    <t>Code Passed Find &amp; Fix</t>
  </si>
  <si>
    <t>Overall Author</t>
  </si>
  <si>
    <t>Overall Reviewer</t>
  </si>
  <si>
    <t>High-level Design
Waiting On</t>
  </si>
  <si>
    <t>Low-level Design
Waiting On</t>
  </si>
  <si>
    <t>Build Status</t>
  </si>
  <si>
    <t>Common\Application_Blackboard</t>
  </si>
  <si>
    <t>N</t>
  </si>
  <si>
    <t>CP</t>
  </si>
  <si>
    <t>Y</t>
  </si>
  <si>
    <t>n/a</t>
  </si>
  <si>
    <t>Common\Hardware_Interfaces\HAL_Interfaces</t>
  </si>
  <si>
    <t>PB</t>
  </si>
  <si>
    <t>Common\Hardware_Interfaces\HEL_Interfaces</t>
  </si>
  <si>
    <t>Common\Operating_Software\Modulated_Air_System_Valve_Controller</t>
  </si>
  <si>
    <t>SA</t>
  </si>
  <si>
    <t>Common\Prerequisites\Memory_Utilities</t>
  </si>
  <si>
    <t>Common\Service_Interfaces</t>
  </si>
  <si>
    <t>PH</t>
  </si>
  <si>
    <t>Common\Service_Layer\Inter-CPU_Comms\Direct_Comms_Common</t>
  </si>
  <si>
    <t>Common\Service_Layer\NVM\NVMUtilities</t>
  </si>
  <si>
    <t>Common\System_Interfaces</t>
  </si>
  <si>
    <t>Common\System_Layer\Actuation\LVDT_Actuation_Library</t>
  </si>
  <si>
    <t>Common\System_Layer\Validation\LVDT_Validation_Library</t>
  </si>
  <si>
    <t>Common\System_Layer\Validation\Speeds_Validation_Library</t>
  </si>
  <si>
    <t>Common\System_Layer\Validation\Validate_Master_Lever_Position</t>
  </si>
  <si>
    <t>Common\System_Layer\Validation\Validate_TCAR_for_MAS</t>
  </si>
  <si>
    <t>LS</t>
  </si>
  <si>
    <t>LC</t>
  </si>
  <si>
    <t>Control_CPU\Application_Layer\Bleed_Valve_Control\Handling_Bleed_Valve_Internal_Interfaces</t>
  </si>
  <si>
    <t>Control_CPU\Application_Layer\Bleed_Valve_Control\HP32_Handling_Bleed_Valve_Control</t>
  </si>
  <si>
    <t>Control_CPU\Application_Layer\Bleed_Valve_Control\HP33_Handling_Bleed_Valve_Control</t>
  </si>
  <si>
    <t>Control_CPU\Application_Layer\Bleed_Valve_Control\IP81_Handling_Bleed_Valve_Control</t>
  </si>
  <si>
    <t>Control_CPU\Application_Layer\Bleed_Valve_Control\IP83_Handling_Bleed_Valve_Control</t>
  </si>
  <si>
    <t>Control_CPU\Application_Layer\Bleed_Valve_Control\IP84_Handling_Bleed_Valve_Control</t>
  </si>
  <si>
    <t>Control_CPU\Application_Layer\Engine_Events\Flight_Phase_Detection</t>
  </si>
  <si>
    <t>ABr</t>
  </si>
  <si>
    <t>Control_CPU\Application_Layer\Engine_Events\Surge_Detection</t>
  </si>
  <si>
    <t>Control_CPU\Application_Layer\Engine_Events\Transient_and_Steady_State_Detection</t>
  </si>
  <si>
    <t>Control_CPU\Application_Layer\Heat_Management\Generator_Oil_Bypass_Valve_Control</t>
  </si>
  <si>
    <t>Control_CPU\Application_Layer\Modulated_Air_System_Control</t>
  </si>
  <si>
    <t>Control_CPU\Application_Layer\Starting\Ground_Autostart</t>
  </si>
  <si>
    <t>Control_CPU\Application_Layer\Starting\InFlight_Autostart</t>
  </si>
  <si>
    <t>Control_CPU\Application_Layer\Starting\Manual_Start</t>
  </si>
  <si>
    <t>Control_CPU\Application_Layer\Starting\Quick_Relight</t>
  </si>
  <si>
    <t>Control_CPU\Application_Layer\Starting\Starting</t>
  </si>
  <si>
    <t>Control_CPU\Application_Layer\Thrust_Control\Control_Loop_Mode_Controller</t>
  </si>
  <si>
    <t>Control_CPU\Application_Layer\Thrust_Control\Loop_Gains</t>
  </si>
  <si>
    <t>Control_CPU\Application_Layer\Thrust_Settings_and_Ratings\Autothrust</t>
  </si>
  <si>
    <t>Control_CPU\Application_Layer\Thrust_Settings_and_Ratings\Int_Thrust_Settings_Ratings</t>
  </si>
  <si>
    <t>Control_CPU\Application_Layer\Turbine_Case_Cooling_Control\HP_Turbine_Case_Cooling_Deterioration</t>
  </si>
  <si>
    <t>Control_CPU\Application_Layer\Turbine_Case_Cooling_Control\HP_Turbine_Case_Cooling_Control</t>
  </si>
  <si>
    <t>Control_CPU\Application_Layer\Turbine_Case_Cooling_Control\IP_Turbine_Case_Cooling_Deterioration</t>
  </si>
  <si>
    <t>Control_CPU\Application_Layer\Turbine_Case_Cooling_Control\IP_Turbine_Case_Cooling_Control</t>
  </si>
  <si>
    <t>Control_CPU\Application_Layer\Turbine_Case_Cooling_Control\Turbine_Case_Cooling_Manager</t>
  </si>
  <si>
    <t>Control_CPU\Combined_Entry_Points</t>
  </si>
  <si>
    <t>Control_CPU\Engine_Variant</t>
  </si>
  <si>
    <t>IH</t>
  </si>
  <si>
    <t>Control_CPU\Operating_Software\Modulated_Air_System_Sensors</t>
  </si>
  <si>
    <t>Control_CPU\OS_Entry_Points\Combined_OS_Entry_Points</t>
  </si>
  <si>
    <t>Control_CPU\Prerequisites\Determine_Software_Dataload_State</t>
  </si>
  <si>
    <t>BAZ</t>
  </si>
  <si>
    <t>Control_CPU\Prerequisites\Fault_Utilities\Fault_Collation</t>
  </si>
  <si>
    <t>Control_CPU\Service_Layer\Airframe_Comms\Data_Handler\AC_Data_Handler_Types\From_AC_Data_Handler_Types</t>
  </si>
  <si>
    <t>Control_CPU\Service_Layer\Airframe_Comms\Data_Handler\AC_Data_Handler_Types\To_AC_Data_Handler_Types</t>
  </si>
  <si>
    <t>Control_CPU\Service_Layer\Airframe_Comms\Data_Handler\From_AC_Data_Handler_A350_Group_1_Control</t>
  </si>
  <si>
    <t>Control_CPU\Service_Layer\Airframe_Comms\Data_Handler\From_AC_Data_Handler_RS422_Group_1</t>
  </si>
  <si>
    <t>Control_CPU\Service_Layer\Airframe_Comms\Data_Handler\To_AC_Data_Handler_RS422_Group_1</t>
  </si>
  <si>
    <t>Control_CPU\Service_Layer\Airframe_Comms\Data_Handler\To_AC_Data_Handler_RS422_Group_2</t>
  </si>
  <si>
    <t>Control_CPU\Service_Layer\Airframe_Comms\Data_Handler\To_AC_Data_Handler_RS422_Group_3</t>
  </si>
  <si>
    <t>Control_CPU\Service_Layer\Airframe_Comms\Internal_Comms_Manager\From_AC_Internal_Comms_Manager</t>
  </si>
  <si>
    <t>Control_CPU\Service_Layer\Airframe_Comms\Message_Controllers\Message_Store\From_AC_Int_Message_Store</t>
  </si>
  <si>
    <t>Control_CPU\Service_Layer\Airframe_Comms\Validate Inputs\Validate_Airframe_Inputs_Control</t>
  </si>
  <si>
    <t>Control_CPU\Service_Layer\Health</t>
  </si>
  <si>
    <t>Control_CPU\Service_Layer\Inter_CPU_Comms\Direct_Comms_Control</t>
  </si>
  <si>
    <t>Control_CPU\Service_Layer\Inter_CPU_Comms\Inter-CPU_Comms_Internal_Boundaries</t>
  </si>
  <si>
    <t>Control_CPU\Service_Layer\Maintenance\Int_Maintenance</t>
  </si>
  <si>
    <t/>
  </si>
  <si>
    <t>Control_CPU\Service_Layer\NVM\NVM_Manager_App_Data_Control</t>
  </si>
  <si>
    <t>Control_CPU\Service_Layer\NVM\NVM_Manager_Conf_Data_Control</t>
  </si>
  <si>
    <t>Control_CPU\Service_Layer\Processor_Identification</t>
  </si>
  <si>
    <t>Control_CPU\System_Layer\Actuation\Engine_Oil_Bypass_Valve_Actuation</t>
  </si>
  <si>
    <t>Control_CPU\System_Layer\Actuation\Modulated_Air_System_Actuation</t>
  </si>
  <si>
    <t>Control_CPU\System_Layer\Actuation\Protection_TM_Actuation</t>
  </si>
  <si>
    <t>Control_CPU\System_Layer\Actuation\Turbine_Case_Cooling_Actuation\HP_Turbine_Case_Cooling_Actuation</t>
  </si>
  <si>
    <t>Control_CPU\System_Layer\Actuation\Turbine_Case_Cooling_Actuation\IP_Turbine_Case_Cooling_Actuation</t>
  </si>
  <si>
    <t>Control_CPU\System_Layer\Derive_and_Modelled_Parameters\Derive_Fuel_Flow</t>
  </si>
  <si>
    <t>Control_CPU\System_Layer\Derive_and_Modelled_Parameters\Derive_Power_Offtake</t>
  </si>
  <si>
    <t>Control_CPU\System_Layer\Derive_and_Modelled_Parameters\Derive_Pressure_Ratios</t>
  </si>
  <si>
    <t>Control_CPU\System_Layer\Generate_Test_Commands\Generate_ESSAI_Test_Commands</t>
  </si>
  <si>
    <t>Control_CPU\System_Layer\Generate_Test_Commands\Generate_MAS_Test_Commands</t>
  </si>
  <si>
    <t>Control_CPU\System_Layer\Minor_Loops\Minor_Loops_Utilities</t>
  </si>
  <si>
    <t>Control_CPU\System_Layer\Minor_Loops\SOV_Control_Minor_Loop</t>
  </si>
  <si>
    <t>Control_CPU\System_Layer\Minor_Loops\beacon_code\beacon_support_control_d</t>
  </si>
  <si>
    <t>Control_CPU\System_Layer\Minor_Loops\beacon_code\fmv_minor_loop_control_d</t>
  </si>
  <si>
    <t>Control_CPU\System_Layer\Minor_Loops\beacon_code\hp_tcc_minor_loop_control_d</t>
  </si>
  <si>
    <t>Control_CPU\System_Layer\Minor_Loops\beacon_code\ip_tcc_minor_loop_control_d</t>
  </si>
  <si>
    <t>Control_CPU\System_Layer\Minor_Loops\beacon_code\sov_minor_loop_control_d</t>
  </si>
  <si>
    <t>Control_CPU\System_Layer\Minor_Loops\beacon_code\spc_minor_loop_control_d</t>
  </si>
  <si>
    <t>Control_CPU\System_Layer\Minor_Loops\beacon_code\vsv_minor_loop_control_d</t>
  </si>
  <si>
    <t>Control_CPU\System_Layer\Response_Monitoring\MAS_Valve_Response_Monitoring</t>
  </si>
  <si>
    <t>Control_CPU\System_Layer\Validation\Validate_Engine_P0</t>
  </si>
  <si>
    <t>Control_CPU\System_Layer\Validation\Validate_Engine_P20</t>
  </si>
  <si>
    <t>Control_CPU\System_Layer\Validation\Validate_Engine_T20</t>
  </si>
  <si>
    <t>Control_CPU\System_Layer\Validation\Validate_FOHE_Fuel_Differential_Pressure</t>
  </si>
  <si>
    <t>Control_CPU\System_Layer\Validation\Validate_Fuel_Flow</t>
  </si>
  <si>
    <t>Control_CPU\System_Layer\Validation\Validate_Generator_Oil_Bypass_Valve_Position</t>
  </si>
  <si>
    <t>Control_CPU\System_Layer\Validation\Validate_Modulated_Air_System_Pressure</t>
  </si>
  <si>
    <t>Control_CPU\System_Layer\Validation\Validate_Nacelle_Anti_Ice_Absolute_Pressure</t>
  </si>
  <si>
    <t>Control_CPU\System_Layer\Validation\Validate_P0</t>
  </si>
  <si>
    <t>Control_CPU\System_Layer\Validation\Validate_P160</t>
  </si>
  <si>
    <t>Control_CPU\System_Layer\Validation\Validate_P20</t>
  </si>
  <si>
    <t>Control_CPU\System_Layer\Validation\Validate_T20</t>
  </si>
  <si>
    <t>Control_CPU\System_Layer\Validation\Validate_T30</t>
  </si>
  <si>
    <t>Control_CPU\System_Layer\Validation\Validate_Throttle_Lever_Angle</t>
  </si>
  <si>
    <t>Control_CPU\System_Layer\Validation\Validate_TVent</t>
  </si>
  <si>
    <t>Control_CPU\System_Layer\Validation\Validate_TZone1Upper</t>
  </si>
  <si>
    <t>Safety_CPU\Application_Blackboard</t>
  </si>
  <si>
    <t>Safety_CPU\Application_Layer\Nacelle_Anti_Ice_Control</t>
  </si>
  <si>
    <t>Safety_CPU\Application_Layer\Protection\IP_and_LP_Shaft_Overspeed_Detection</t>
  </si>
  <si>
    <t>Safety_CPU\Application_Layer\Protection\IP_Shaft_Break_Protection\Int_Shaft_Break_Protection</t>
  </si>
  <si>
    <t>Safety_CPU\Application_Layer\Protection\IP_Shaft_Break_Protection\IP_Shaft_Break_Model_Based_Detection</t>
  </si>
  <si>
    <t>Safety_CPU\Application_Layer\Protection\IP_Shaft_Break_Protection\IP_Shaft_Break_Protection</t>
  </si>
  <si>
    <t>Safety_CPU\Application_Layer\Protection\IP_Shaft_Break_Protection\IP_Turbine_Oil_Fire_Detection</t>
  </si>
  <si>
    <t>Safety_CPU\Application_Layer\Protection\IP_Shaft_Break_Protection\IP_Turbine_Overspeed_Detection</t>
  </si>
  <si>
    <t>Safety_CPU\Application_Layer\Protection\IP_Shaft_Break_Protection\NI_NH_Match_Detection</t>
  </si>
  <si>
    <t>Safety_CPU\Application_Layer\Protection\LP_Turbine_Overspeed_Detection</t>
  </si>
  <si>
    <t>Safety_CPU\Application_Layer\Protection\Thrust_Control_Malfunction_Detection</t>
  </si>
  <si>
    <t>Safety_CPU\Application_Layer\Protection\Thrust_Control_Malfunction_Health</t>
  </si>
  <si>
    <t>Safety_CPU\Combined_Entry_Points</t>
  </si>
  <si>
    <t>Safety_CPU\Engine_Variant</t>
  </si>
  <si>
    <t>Safety_CPU\Hardware_Interfaces\ASCommand</t>
  </si>
  <si>
    <t>Safety_CPU\Hardware_Interfaces\HAL_Types</t>
  </si>
  <si>
    <t>Safety_CPU\OS_Entry_Points\Combined_OS_Entry_Points</t>
  </si>
  <si>
    <t>Safety_CPU\Prerequisites\Busy_Wait</t>
  </si>
  <si>
    <t>Safety_CPU\Prerequisites\Determine_Software_Dataload_State</t>
  </si>
  <si>
    <t>Safety_CPU\Prerequisites\EEC_Operating_Modes</t>
  </si>
  <si>
    <t>Safety_CPU\Prerequisites\Fault_Utilities\Fault_Collation</t>
  </si>
  <si>
    <t>Safety_CPU\Service_Layer\Airframe_Comms\Airframe_Data_TransformationsFTB</t>
  </si>
  <si>
    <t>Safety_CPU\Service_Layer\Airframe_Comms\Airframe_Maint_Reporting</t>
  </si>
  <si>
    <t>Safety_CPU\Service_Layer\Airframe_Comms\Data_Handler\From_AC_Data_Handler_A380_Airframe</t>
  </si>
  <si>
    <t>Safety_CPU\Service_Layer\Airframe_Comms\Data_Handler\From_AC_Data_Handler_A380_Airframe_1</t>
  </si>
  <si>
    <t>Safety_CPU\Service_Layer\Airframe_Comms\Data_Handler\From_AC_Data_Handler_A380_Airframe_2</t>
  </si>
  <si>
    <t>Safety_CPU\Service_Layer\Airframe_Comms\Data_Handler\From_AC_Data_Handler_A380_Airframe_3</t>
  </si>
  <si>
    <t>Safety_CPU\Service_Layer\Airframe_Comms\Data_Handler\From_AC_Data_Handler_A380_Airframe_4</t>
  </si>
  <si>
    <t>Safety_CPU\Service_Layer\Airframe_Comms\Data_Handler\From_AC_Data_Handler_A350_Airframe</t>
  </si>
  <si>
    <t>Safety_CPU\Service_Layer\Airframe_Comms\Data_Handler\From_AC_Data_Handler_A350_EIF_PCS</t>
  </si>
  <si>
    <t>Safety_CPU\Service_Layer\Airframe_Comms\Data_Handler\From_AC_Data_Handler_A350_Group_1_Safety</t>
  </si>
  <si>
    <t>Safety_CPU\Service_Layer\Airframe_Comms\Data_Handler\From_AC_Data_Handler_A380_CAN_Bus</t>
  </si>
  <si>
    <t>Safety_CPU\Service_Layer\Airframe_Comms\Data_Handler\To_AC_Data_Handler_A380_Airframe_1</t>
  </si>
  <si>
    <t>Safety_CPU\Service_Layer\Airframe_Comms\Data_Handler\To_AC_Data_Handler_A380_Airframe_2</t>
  </si>
  <si>
    <t>Safety_CPU\Service_Layer\Airframe_Comms\Data_Handler\To_AC_Data_Handler_A380_Airframe_3</t>
  </si>
  <si>
    <t>Safety_CPU\Service_Layer\Airframe_Comms\Data_Handler\To_AC_Data_Handler_A350_Airframe</t>
  </si>
  <si>
    <t>Safety_CPU\Service_Layer\Airframe_Comms\Data_Handler\To_AC_Data_Handler_A350_Airframe_2</t>
  </si>
  <si>
    <t>Safety_CPU\Service_Layer\Airframe_Comms\Data_Handler\To_AC_Data_Handler_A350_Eng_Data_Fr1</t>
  </si>
  <si>
    <t>Safety_CPU\Service_Layer\Airframe_Comms\Data_Handler\To_AC_Data_Handler_A380_CAN_Bus</t>
  </si>
  <si>
    <t>Safety_CPU\Service_Layer\Airframe_Comms\Internal_Comms_Interfaces</t>
  </si>
  <si>
    <t>Safety_CPU\Service_Layer\Airframe_Comms\Validate_Engine_Location</t>
  </si>
  <si>
    <t>Safety_CPU\Service_Layer\Airframe_Comms\Validate_Inputs\Validate_Airframe_Inputs</t>
  </si>
  <si>
    <t>Safety_CPU\Service_Layer\Airframe_Comms\Validate_Inputs\Validate_PRIM_Inputs</t>
  </si>
  <si>
    <t>Safety_CPU\Service_Layer\DAC\IInt_DAC</t>
  </si>
  <si>
    <t>Safety_CPU\Service_Layer\DAC\Validate_DAC_Inputs</t>
  </si>
  <si>
    <t>Safety_CPU\Service_Layer\Inter_CPU_Comms\Direct_Comms_Safety</t>
  </si>
  <si>
    <t>Safety_CPU\Service_Layer\Maintenance\Interactive_Maintenance\Bleed_Valve_Test</t>
  </si>
  <si>
    <t>Safety_CPU\Service_Layer\Maintenance\Interactive_Maintenance\Core_Wash_Test</t>
  </si>
  <si>
    <t>Safety_CPU\Service_Layer\Maintenance\Interactive_Maintenance\FMV_Test</t>
  </si>
  <si>
    <t>Safety_CPU\Service_Layer\Maintenance\Interactive_Maintenance\Harness_Test</t>
  </si>
  <si>
    <t>Safety_CPU\Service_Layer\Maintenance\Interactive_Maintenance\Igniter_Test</t>
  </si>
  <si>
    <t>Safety_CPU\Service_Layer\Maintenance\Interactive_Maintenance\Interactive_Comms</t>
  </si>
  <si>
    <t>Safety_CPU\Service_Layer\Maintenance\Interactive_Maintenance\Interactive_Engine_Controls</t>
  </si>
  <si>
    <t>Safety_CPU\Service_Layer\Maintenance\Interactive_Maintenance\Interactive_Mode_Manager</t>
  </si>
  <si>
    <t>Safety_CPU\Service_Layer\Maintenance\Interactive_Maintenance\Interactive_Reporting</t>
  </si>
  <si>
    <t>Safety_CPU\Service_Layer\Maintenance\Interactive_Maintenance\Reports_Test</t>
  </si>
  <si>
    <t>Safety_CPU\Service_Layer\Maintenance\Interactive_Maintenance\System_Test</t>
  </si>
  <si>
    <t>Safety_CPU\Service_Layer\Maintenance\Interactive_Maintenance\VSV_Test</t>
  </si>
  <si>
    <t>Safety_CPU\Service_Layer\Maintenance\MaintenanceCommon</t>
  </si>
  <si>
    <t>Safety_CPU\Service_Layer\NVM\NVM_Manager_App_Data_Safety</t>
  </si>
  <si>
    <t>Safety_CPU\Service_Layer\NVM\NVM_Manager_OMS_Fault_Report_Data</t>
  </si>
  <si>
    <t>Safety_CPU\Service_Layer\Processor_Identification</t>
  </si>
  <si>
    <t>Safety_CPU\System_Interfaces</t>
  </si>
  <si>
    <t>Safety_CPU\System_Layer\Actuation\Front_Bearing_Housing_Oil_Bypass_Valve_Actuation</t>
  </si>
  <si>
    <t>Safety_CPU\System_Layer\Actuation\Generator_Oil_Bypass_Valve_Actuation</t>
  </si>
  <si>
    <t>Safety_CPU\System_Layer\Actuation\Modulated_Air_System_Actuation</t>
  </si>
  <si>
    <t>Safety_CPU\System_Layer\Derive_and_Modelled_Parameters\Derive_Aircraft_State</t>
  </si>
  <si>
    <t>Safety_CPU\System_Layer\Derive_and_Modelled_Parameters\Derive_Oil_Quantity</t>
  </si>
  <si>
    <t>Safety_CPU\System_Layer\Minor_Loops\Minor_Loop_Internal_Boundaries</t>
  </si>
  <si>
    <t>Safety_CPU\System_Layer\Minor_Loops\SOV_Safety_Minor_Loop</t>
  </si>
  <si>
    <t>Safety_CPU\System_Layer\Minor_Loops\TCMA_Safety_Minor_Loop</t>
  </si>
  <si>
    <t>Safety_CPU\System_Layer\Minor_Loops\beacon_code\sov_minor_loop_safety_d</t>
  </si>
  <si>
    <t>Safety_CPU\System_Layer\Minor_Loops\beacon_code\tcma_minor_loop_safety_d</t>
  </si>
  <si>
    <t>Safety_CPU\System_Layer\Report_Raw_Faults</t>
  </si>
  <si>
    <t>Safety_CPU\System_Layer\Validation\Validate_Box_Temperatures</t>
  </si>
  <si>
    <t>Safety_CPU\System_Layer\Validation\Validate_ESS_Anti_Ice_Absolute_Pressure</t>
  </si>
  <si>
    <t>Safety_CPU\System_Layer\Validation\Validate_Low_Oil_Pressure_Switch_Position</t>
  </si>
  <si>
    <t>Safety_CPU\System_Layer\Validation\Validate_NLFast</t>
  </si>
  <si>
    <t>Safety_CPU\System_Layer\Validation\Validate_Oil_Depth</t>
  </si>
  <si>
    <t>Safety_CPU\System_Layer\Validation\Validate_TCAF_Lower</t>
  </si>
  <si>
    <t>Safety_CPU\System_Layer\Validation\Validate_Turbine_Cooling_Air_Rear_Temperature</t>
  </si>
  <si>
    <t>Safety_CPU\System_Layer\Validation\Validate_Turbine_Oil_Fire_Temperatures</t>
  </si>
  <si>
    <t>Common\Operating_Software\AtoD_14_bit_IO_Component</t>
  </si>
  <si>
    <t>Common\Operating_Software\CAN_IO_Component</t>
  </si>
  <si>
    <t>Common\Operating_Software\channel_change_sl_common_d</t>
  </si>
  <si>
    <t>Common\Operating_Software\continuous_checks_thread_common_d</t>
  </si>
  <si>
    <t>Common\Operating_Software\continuous_tests_roots_common</t>
  </si>
  <si>
    <t>Common\Operating_Software\CRC_Generator_IO_Layer_Component</t>
  </si>
  <si>
    <t>Common\Operating_Software\CRC_Generator_Without_Seed_SL_Component</t>
  </si>
  <si>
    <t>Common\Operating_Software\Cross_MCM_Inputs_Component</t>
  </si>
  <si>
    <t>Common\Operating_Software\Cross_MCM_Outputs_Component</t>
  </si>
  <si>
    <t>Common\Operating_Software\Discrete_Inputs_Component</t>
  </si>
  <si>
    <t>Common\Operating_Software\Discrete_Outputs_Component</t>
  </si>
  <si>
    <t>Common\Operating_Software\DtoA_Component</t>
  </si>
  <si>
    <t>Common\Operating_Software\EMU_IO_Component</t>
  </si>
  <si>
    <t>Common\Operating_Software\EMU_Root</t>
  </si>
  <si>
    <t>Common\Operating_Software\FPS_Timer_IO_Component</t>
  </si>
  <si>
    <t>Common\Operating_Software\FtoD_Component</t>
  </si>
  <si>
    <t>Common\Operating_Software\fuel_control_switch_thread_common_d</t>
  </si>
  <si>
    <t>Common\Operating_Software\GenericA664_Source_Common</t>
  </si>
  <si>
    <t>Common\Operating_Software\globalconfig.adc</t>
  </si>
  <si>
    <t>Common\Operating_Software\id_discretes_common_d</t>
  </si>
  <si>
    <t>Common\Operating_Software\InterIC_Inputs_Component</t>
  </si>
  <si>
    <t>Common\Operating_Software\InterIC_Outputs_Component</t>
  </si>
  <si>
    <t>Common\Operating_Software\interrupt_handler_thread_common</t>
  </si>
  <si>
    <t>Common\Operating_Software\Linear_Interpolator_Generic_Component</t>
  </si>
  <si>
    <t>Common\Operating_Software\main_startup_d</t>
  </si>
  <si>
    <t>Common\Operating_Software\Math_Functions_SL_Component</t>
  </si>
  <si>
    <t>Common\Operating_Software\MCM_Input_Register_Component</t>
  </si>
  <si>
    <t>Common\Operating_Software\MCM_Output_Register_Component</t>
  </si>
  <si>
    <t>Common\Operating_Software\NVM_Interface</t>
  </si>
  <si>
    <t>Common\Operating_Software\os_general_types_d</t>
  </si>
  <si>
    <t>Common\Operating_Software\power_up_checks_roots_common</t>
  </si>
  <si>
    <t>Common\Operating_Software\PUC_Test_DCC</t>
  </si>
  <si>
    <t>Common\Operating_Software\Register_Inputs_Component</t>
  </si>
  <si>
    <t>Common\Operating_Software\Register_Outputs_Component</t>
  </si>
  <si>
    <t>Common\Operating_Software\Reset_Register_IO_Layer_Component</t>
  </si>
  <si>
    <t>Common\Operating_Software\Serial_Interface_Component</t>
  </si>
  <si>
    <t>Common\Operating_Software\Shaft_Break_FtoD_IO_Component</t>
  </si>
  <si>
    <t>Common\Operating_Software\Solenoid_Drive_Component</t>
  </si>
  <si>
    <t>Common\Operating_Software\Test_Port_Inputs_Component</t>
  </si>
  <si>
    <t>Common\Operating_Software\Test_Port_Outputs_Component</t>
  </si>
  <si>
    <t>Common\Operating_Software\test_ports_thread_common_d</t>
  </si>
  <si>
    <t>Common\Operating_Software\upload_common_d</t>
  </si>
  <si>
    <t>Common\Operating_Software\xwb_br725_reuse_common_d</t>
  </si>
  <si>
    <t>Common\Operating_Software\xwb_trent1000_reuse_common_d</t>
  </si>
  <si>
    <t>Control_CPU\Operating_Software\adc_container_control_d</t>
  </si>
  <si>
    <t>Control_CPU\Operating_Software\adc_thread_control_d</t>
  </si>
  <si>
    <t>Control_CPU\Operating_Software\channel_change_thread_control_d</t>
  </si>
  <si>
    <t>Control_CPU\Operating_Software\continuous_tests_thread_control</t>
  </si>
  <si>
    <t>Control_CPU\Operating_Software\cross_channel_thread_control_d</t>
  </si>
  <si>
    <t>Control_CPU\Operating_Software\cross_processor_thread_control_d</t>
  </si>
  <si>
    <t>Control_CPU\Operating_Software\dep_control_d</t>
  </si>
  <si>
    <t>Control_CPU\Operating_Software\dor_container_control_d</t>
  </si>
  <si>
    <t>Control_CPU\Operating_Software\emu_thread_control_d</t>
  </si>
  <si>
    <t>Control_CPU\Operating_Software\fuel_flow_thread_control_d</t>
  </si>
  <si>
    <t>Control_CPU\Operating_Software\igniters_thread_control_d</t>
  </si>
  <si>
    <t>Control_CPU\Operating_Software\interrupt_handler_thread_control</t>
  </si>
  <si>
    <t>Control_CPU\Operating_Software\lvdts_thread_control_d</t>
  </si>
  <si>
    <t>Control_CPU\Operating_Software\nvm_thread_control_d</t>
  </si>
  <si>
    <t>Control_CPU\Operating_Software\os_kernel_thread_control</t>
  </si>
  <si>
    <t>Control_CPU\Operating_Software\oscommand_control_d</t>
  </si>
  <si>
    <t>Control_CPU\Operating_Software\potentiometers_thread_control_d</t>
  </si>
  <si>
    <t>Control_CPU\Operating_Software\power_rail_monitoring_thread_control_d</t>
  </si>
  <si>
    <t>Control_CPU\Operating_Software\power_up_checks_thread_control</t>
  </si>
  <si>
    <t>Control_CPU\Operating_Software\pressures_thread_control_d</t>
  </si>
  <si>
    <t>Control_CPU\Operating_Software\project_identifier_control_d</t>
  </si>
  <si>
    <t>Control_CPU\Operating_Software\register_comms_thread_control_d</t>
  </si>
  <si>
    <t>Control_CPU\Operating_Software\simple_transfer_comms_containers_control_d</t>
  </si>
  <si>
    <t>Control_CPU\Operating_Software\smartcal_thread_control_d</t>
  </si>
  <si>
    <t>Control_CPU\Operating_Software\solenoids_thread_control_d</t>
  </si>
  <si>
    <t>Control_CPU\Operating_Software\sov_thread_control_d</t>
  </si>
  <si>
    <t>Control_CPU\Operating_Software\spares_thread_control_d</t>
  </si>
  <si>
    <t>Control_CPU\Operating_Software\speeds_thread_control_d</t>
  </si>
  <si>
    <t>Control_CPU\Operating_Software\temperatures_thread_control_d</t>
  </si>
  <si>
    <t>Control_CPU\Operating_Software\torque_motors_thread_control_d</t>
  </si>
  <si>
    <t>Safety_CPU\Operating_Software\adc_container_safety_d</t>
  </si>
  <si>
    <t>Safety_CPU\Operating_Software\adc_thread_safety_d</t>
  </si>
  <si>
    <t>Safety_CPU\Operating_Software\arinc_664_interfaces_safety_d</t>
  </si>
  <si>
    <t>Safety_CPU\Operating_Software\can_thread_safety_d</t>
  </si>
  <si>
    <t>Safety_CPU\Operating_Software\channel_change_thread_safety_d</t>
  </si>
  <si>
    <t>Safety_CPU\Operating_Software\continuous_tests_thread_safety</t>
  </si>
  <si>
    <t>Safety_CPU\Operating_Software\cross_channel_thread_safety_d</t>
  </si>
  <si>
    <t>Safety_CPU\Operating_Software\cross_processor_thread_safety_d</t>
  </si>
  <si>
    <t>Safety_CPU\Operating_Software\dor_container_safety_d</t>
  </si>
  <si>
    <t>Safety_CPU\Operating_Software\eec_config_data_root_safety_d</t>
  </si>
  <si>
    <t>Safety_CPU\Operating_Software\GenericA664_Source_Safety</t>
  </si>
  <si>
    <t>Safety_CPU\Operating_Software\interrupt_handler_thread_safety</t>
  </si>
  <si>
    <t>Safety_CPU\Operating_Software\lvdts_thread_safety_d</t>
  </si>
  <si>
    <t>Safety_CPU\Operating_Software\nvm_thread_safety_d</t>
  </si>
  <si>
    <t>Safety_CPU\Operating_Software\odms_thread_safety_d</t>
  </si>
  <si>
    <t>Safety_CPU\Operating_Software\os_kernel_thread_safety_d</t>
  </si>
  <si>
    <t>Safety_CPU\Operating_Software\oscommand_safety_d</t>
  </si>
  <si>
    <t>Safety_CPU\Operating_Software\potentiometers_thread_safety_d</t>
  </si>
  <si>
    <t>Safety_CPU\Operating_Software\power_rail_monitoring_thread_safety_d</t>
  </si>
  <si>
    <t>Safety_CPU\Operating_Software\power_up_checks_thread_safety_d</t>
  </si>
  <si>
    <t>Safety_CPU\Operating_Software\pressures_thread_safety_d</t>
  </si>
  <si>
    <t>Safety_CPU\Operating_Software\project_identifier_safety_d</t>
  </si>
  <si>
    <t>Safety_CPU\Operating_Software\proximity_inputs_thread_safety_d</t>
  </si>
  <si>
    <t>Safety_CPU\Operating_Software\register_comms_thread_safety_d</t>
  </si>
  <si>
    <t>Safety_CPU\Operating_Software\reset_safe_ram_safety_d</t>
  </si>
  <si>
    <t>Safety_CPU\Operating_Software\sav_thread_safety_d</t>
  </si>
  <si>
    <t>Safety_CPU\Operating_Software\simple_transfer_comms_containers_safety_d</t>
  </si>
  <si>
    <t>Safety_CPU\Operating_Software\sis_module_thread_safety_d</t>
  </si>
  <si>
    <t>Safety_CPU\Operating_Software\solenoids_thread_safety_d</t>
  </si>
  <si>
    <t>Safety_CPU\Operating_Software\sov_thread_safety_d</t>
  </si>
  <si>
    <t>Safety_CPU\Operating_Software\spares_thread_safety_d</t>
  </si>
  <si>
    <t>Safety_CPU\Operating_Software\speeds_thread_safety_d</t>
  </si>
  <si>
    <t>Safety_CPU\Operating_Software\tcma_thread_safety_d</t>
  </si>
  <si>
    <t>Safety_CPU\Operating_Software\temperatures_thread_safety_d</t>
  </si>
  <si>
    <t>Safety_CPU\Operating_Software\torque_motors_thread_safety_d</t>
  </si>
  <si>
    <t>Trims\ACComms</t>
  </si>
  <si>
    <t>Trims\Control</t>
  </si>
  <si>
    <t>Trims\Safety</t>
  </si>
  <si>
    <t>% High Priority</t>
  </si>
  <si>
    <t>Timing Budget Document</t>
  </si>
  <si>
    <t>Model Only Changes</t>
  </si>
  <si>
    <t>OS Changes</t>
  </si>
  <si>
    <t>??</t>
  </si>
  <si>
    <t>Framework</t>
  </si>
  <si>
    <t>BH</t>
  </si>
  <si>
    <t>CN</t>
  </si>
  <si>
    <t>DB</t>
  </si>
  <si>
    <t>Abu</t>
  </si>
  <si>
    <t>JT</t>
  </si>
  <si>
    <t>FW</t>
  </si>
  <si>
    <t>NC</t>
  </si>
  <si>
    <t>NH</t>
  </si>
  <si>
    <t>NY</t>
  </si>
  <si>
    <t>RDu</t>
  </si>
  <si>
    <t>SH</t>
  </si>
  <si>
    <t>SL</t>
  </si>
  <si>
    <t>WB</t>
  </si>
  <si>
    <t>DH</t>
  </si>
  <si>
    <t>PR ID (copied from allocation sheet)
[coloured red if does not match ID of PR scoped in same column]</t>
  </si>
  <si>
    <t>PR version (copied from allocation sheet)
[coloured orange if does not match version of PR scoped in same column]</t>
  </si>
  <si>
    <t>Initial Derby AS scoping completed?</t>
  </si>
  <si>
    <t>PR ID</t>
  </si>
  <si>
    <t>PR version (when last scoped)</t>
  </si>
  <si>
    <t>Non-Derby AS impact (minor loops Beacon code)</t>
  </si>
  <si>
    <t>OS impact (Derby or Belfast)</t>
  </si>
  <si>
    <t>Software owned SRS (IPC, SCH, EOM) impact</t>
  </si>
  <si>
    <t>Systems SRS affected</t>
  </si>
  <si>
    <t>No Derby AS impact (SRS doc-only with no trace file impact, or re-test only due to being fixed elsewhere)</t>
  </si>
  <si>
    <t>Subsystems</t>
  </si>
  <si>
    <t>[on allocation sheet]</t>
  </si>
  <si>
    <t>Ver</t>
  </si>
  <si>
    <t>Title</t>
  </si>
  <si>
    <t xml:space="preserve">   </t>
  </si>
  <si>
    <t>Software Architecture</t>
  </si>
  <si>
    <t>Software Design</t>
  </si>
  <si>
    <t>Component</t>
  </si>
  <si>
    <t>Subsystem Complexity</t>
  </si>
  <si>
    <t>Initial Scale of impact</t>
  </si>
  <si>
    <t>Refined Scale of impact</t>
  </si>
  <si>
    <t>Base Estimate</t>
  </si>
  <si>
    <t>Refined Base Estimate</t>
  </si>
  <si>
    <t>Software Architecture Affected</t>
  </si>
  <si>
    <t>Software Design Affected</t>
  </si>
  <si>
    <t>Total Software Architecture Affected</t>
  </si>
  <si>
    <t>Total Software Design Affected</t>
  </si>
  <si>
    <t>Total Code Affected</t>
  </si>
  <si>
    <t>Esitmate to use</t>
  </si>
  <si>
    <t>Archtecture Affected</t>
  </si>
  <si>
    <t>Software Architecture Draft Budget</t>
  </si>
  <si>
    <t>Software Architecture Draft ETC</t>
  </si>
  <si>
    <t>Software Architecture Review Budget</t>
  </si>
  <si>
    <t>Software Architecture Review ETC</t>
  </si>
  <si>
    <t>Software Architecture Rework Budget</t>
  </si>
  <si>
    <t>Software Architecture Rework ETC</t>
  </si>
  <si>
    <t>Software Architecture Re-Review Budget</t>
  </si>
  <si>
    <t>Software Architecture Re-Review ETC</t>
  </si>
  <si>
    <t>SDD Draft Budget</t>
  </si>
  <si>
    <t>SDD Draft ETC</t>
  </si>
  <si>
    <t>SDD Review Budget</t>
  </si>
  <si>
    <t>SDD Review ETC</t>
  </si>
  <si>
    <t>SDD Rework Budget</t>
  </si>
  <si>
    <t>SDD Rework ETC</t>
  </si>
  <si>
    <t>SDD Re-Review budget</t>
  </si>
  <si>
    <t>SDD Re-Review ETC</t>
  </si>
  <si>
    <t>Code Draft Budget</t>
  </si>
  <si>
    <t>Code Draft ETC</t>
  </si>
  <si>
    <t>Code Review Budget</t>
  </si>
  <si>
    <t>Code Review ETC</t>
  </si>
  <si>
    <t>Code Rework Budget</t>
  </si>
  <si>
    <t>Code Rework ETC</t>
  </si>
  <si>
    <t>Code Re-Review Budget</t>
  </si>
  <si>
    <t>Code Re-Review ETC</t>
  </si>
  <si>
    <t>Remaining Hours to Component Completion</t>
  </si>
  <si>
    <t>Budget Hours</t>
  </si>
  <si>
    <t>Remaing Draft Hours</t>
  </si>
  <si>
    <t>Remaining Review Hours</t>
  </si>
  <si>
    <t>Remaining Rework Hours</t>
  </si>
  <si>
    <t>Remaining Re-Review Hours</t>
  </si>
  <si>
    <t>Filter Draft</t>
  </si>
  <si>
    <t>Filter Review</t>
  </si>
  <si>
    <t>Filter Rework</t>
  </si>
  <si>
    <t>Filter Re-review</t>
  </si>
  <si>
    <t>Total</t>
  </si>
  <si>
    <t>Budget</t>
  </si>
  <si>
    <t>Remain</t>
  </si>
  <si>
    <t>Remaining Hours</t>
  </si>
  <si>
    <t>Budget Hours (Filtered)
(Full Lifecycle)</t>
  </si>
  <si>
    <t>Remaining Hours (Filtered)
(Selected Lifecycle)</t>
  </si>
  <si>
    <t>Best Practice</t>
  </si>
  <si>
    <t>Documentation</t>
  </si>
  <si>
    <t>Breach at Risk</t>
  </si>
  <si>
    <t>Do not breach</t>
  </si>
  <si>
    <t>Item</t>
  </si>
  <si>
    <t>JXW No.</t>
  </si>
  <si>
    <t>Started 
(drafting 
has started)</t>
  </si>
  <si>
    <t>Drafted</t>
  </si>
  <si>
    <t>Issued</t>
  </si>
  <si>
    <t>Version for 
this release</t>
  </si>
  <si>
    <t>Affected</t>
  </si>
  <si>
    <t>Reviewed</t>
  </si>
  <si>
    <t>Reworked</t>
  </si>
  <si>
    <t>Re-Reviewed</t>
  </si>
  <si>
    <t>Approved</t>
  </si>
  <si>
    <t>AS Trim Files Review (Software Team review)</t>
  </si>
  <si>
    <t>Software PDR &amp; CDR Report</t>
  </si>
  <si>
    <t>Software Tool Qualification Report</t>
  </si>
  <si>
    <t>JXW001/1957</t>
  </si>
  <si>
    <t>Formal Build Checklist</t>
  </si>
  <si>
    <t>JXW001/1908</t>
  </si>
  <si>
    <t>Software Configuration Report</t>
  </si>
  <si>
    <t>Software Implementation Document (SWID)</t>
  </si>
  <si>
    <t>Data Dictionary (OS)</t>
  </si>
  <si>
    <t>Data Dictionary (AS)</t>
  </si>
  <si>
    <t>OS Traceability Report</t>
  </si>
  <si>
    <t>AS Traceability Report</t>
  </si>
  <si>
    <t>System Requirement (Tag) Trade/Allocation</t>
  </si>
  <si>
    <t>JXW001/0496</t>
  </si>
  <si>
    <t>DV &amp; Graphical Data Report (Software Team review)</t>
  </si>
  <si>
    <t>OS_CR_Task_DD_Index</t>
  </si>
  <si>
    <t>LSAP Build</t>
  </si>
  <si>
    <t>x</t>
  </si>
  <si>
    <t>Software Lifecycle Environment Configuration Index (SLECI)</t>
  </si>
  <si>
    <t>Software Configuration Index (CID)</t>
  </si>
  <si>
    <t xml:space="preserve">Software Accomplishment Summary (SAS) </t>
  </si>
  <si>
    <t>JXW001/2034</t>
  </si>
  <si>
    <t>AS Software Timing and Memory Utilisation Report</t>
  </si>
  <si>
    <t>OS Software Timing and Memory Utilisation Report</t>
  </si>
  <si>
    <t>Timing and Memory Justification Report</t>
  </si>
  <si>
    <t>ACComms Timing and Memory Analysis</t>
  </si>
  <si>
    <t>JXW001/1771</t>
  </si>
  <si>
    <t>Control_CPU\System_Layer\Validation\Validate_HMU_Config_Data</t>
  </si>
  <si>
    <t>Orange = PRs that we expect to be added
PR title (copied from allocation sheet)</t>
  </si>
  <si>
    <t>PRs affecting</t>
  </si>
  <si>
    <t>PR List from PR Matrix</t>
  </si>
  <si>
    <t>XWB-5.0 Delivery Progress Chart Data.xlsm</t>
  </si>
  <si>
    <t>Control_CPU\Service_Layer\Monitor_HMU_Status</t>
  </si>
  <si>
    <t>Common\Engine_Variant</t>
  </si>
  <si>
    <t>OS SPARK Analysis Report (NFPR 1575 to do)</t>
  </si>
  <si>
    <t>HRS</t>
  </si>
  <si>
    <t>Control_CPU\Application_Layer\Thrust_Control\PassiveHPTOS</t>
  </si>
  <si>
    <t>Control_CPU\System_Layer\Validation\Validate_Tvent</t>
  </si>
  <si>
    <t>TCS</t>
  </si>
  <si>
    <t>US</t>
  </si>
  <si>
    <t>MA</t>
  </si>
  <si>
    <t>DD</t>
  </si>
  <si>
    <t>JL</t>
  </si>
  <si>
    <t>TagIP (see attached note for NFPR)</t>
  </si>
  <si>
    <t>AS SPARK Analysis Report (see attached note for NFPR)</t>
  </si>
  <si>
    <t>TS</t>
  </si>
  <si>
    <t>JXW001_1190 - SRS_PUC.doc</t>
  </si>
  <si>
    <t>SN</t>
  </si>
  <si>
    <t>Control_CPU\Application_Layer\Starting\Internal Starting Interfaces</t>
  </si>
  <si>
    <t>JXW001/0852</t>
  </si>
  <si>
    <t>BS</t>
  </si>
  <si>
    <t>Control_CPU\Service_Layer\Maintenance\Failure_Message_Generator</t>
  </si>
  <si>
    <t>Common\System_Layer\Actuation\Modulated_Air_System_Actuation</t>
  </si>
  <si>
    <t>JXW001/1953</t>
  </si>
  <si>
    <t>JXW001/1221</t>
  </si>
  <si>
    <t>CDR</t>
  </si>
  <si>
    <t>Software Freeze</t>
  </si>
  <si>
    <t>Release to V&amp;V</t>
  </si>
  <si>
    <t>Dev Build</t>
  </si>
  <si>
    <t>Post CDR</t>
  </si>
  <si>
    <t>Conformity</t>
  </si>
  <si>
    <t>ITF Release</t>
  </si>
  <si>
    <t>NVM Fault Code Store File updates</t>
  </si>
  <si>
    <t>Quality Reviewer</t>
  </si>
  <si>
    <t>2600 &amp; 2610</t>
  </si>
  <si>
    <t>Software Tool Qualification Plan</t>
  </si>
  <si>
    <t>JXW001/1944</t>
  </si>
  <si>
    <t>Scheduler Requirements for OS Threads</t>
  </si>
  <si>
    <t>JXW001/0540</t>
  </si>
  <si>
    <t>ACComms_CPU\Operating_Software\GenericA664_Source_ACComms\ACComms</t>
  </si>
  <si>
    <t>PW</t>
  </si>
  <si>
    <t>On the IP</t>
  </si>
  <si>
    <t>-</t>
  </si>
  <si>
    <t>Safety_CPU\Operating_Software\build_standard_safety_d</t>
  </si>
  <si>
    <t>Presented at Systems PDR (&lt;N&gt; = Not completely presented/outstanding actions, &lt;Y&gt; = Fully presented)</t>
  </si>
  <si>
    <t>NVM Tool Update</t>
  </si>
  <si>
    <t>JXW002_0165 - FMV SYS DOC.doc</t>
  </si>
  <si>
    <t>JXW002_0166 - VSVA SYS DOC.pdf</t>
  </si>
  <si>
    <t>Rx_G3033.doc</t>
  </si>
  <si>
    <t>Assigned</t>
  </si>
  <si>
    <t>Number</t>
  </si>
  <si>
    <t>FC01</t>
  </si>
  <si>
    <t>FML01</t>
  </si>
  <si>
    <t>RS</t>
  </si>
  <si>
    <t>PD</t>
  </si>
  <si>
    <t>LV</t>
  </si>
  <si>
    <t>Control_CPU\Service_Layer\NVM\NVM_Manager_HP3_Pipefail_Data</t>
  </si>
  <si>
    <t>Control_CPU\Application_Layer\HP3_Pipefail_Detection\HP3_Pipefail_Detn_Internal_Ifs</t>
  </si>
  <si>
    <t>Safety_CPU\Application_Layer\Protection\IP_Shaft_Break_Protection\NHDot_Arbiter</t>
  </si>
  <si>
    <t>Control_CPU\Application_Layer\Protection\NH_Dot_Support</t>
  </si>
  <si>
    <t>DHB</t>
  </si>
  <si>
    <t>VID</t>
  </si>
  <si>
    <t>JXW002_0185 - SMART CAL SYS DOC.pdf</t>
  </si>
  <si>
    <t>JXW001_1146 - SRS_SOV.doc</t>
  </si>
  <si>
    <t>TIL</t>
  </si>
  <si>
    <t>PAL</t>
  </si>
  <si>
    <t>AV</t>
  </si>
  <si>
    <t>JR</t>
  </si>
  <si>
    <t>JXW001_3041 - SRS_HP3.doc</t>
  </si>
  <si>
    <t>Alias Production</t>
  </si>
  <si>
    <t>Alias Review</t>
  </si>
  <si>
    <t>JXW002_0167 - SOV SYS DOC.doc</t>
  </si>
  <si>
    <t>Control_CPU\Application_Layer\HP3_Pipefail_Detection\Flight_Phase_Determination</t>
  </si>
  <si>
    <t>Control_CPU\Application_Layer\HP3_Pipefail_Detection\HP3_Pipefail_Logic</t>
  </si>
  <si>
    <t>Control_CPU\Application_Layer\HP3_Pipefail_Detection\Snapshot_Fns</t>
  </si>
  <si>
    <t>Safety_CPU\System_Layer\Validation\Validate_EEC_Cofig</t>
  </si>
  <si>
    <t>SP</t>
  </si>
  <si>
    <t>X</t>
  </si>
  <si>
    <t>Copy of percentages from above. These do not reflect the work practices.</t>
  </si>
  <si>
    <t>JXW001_2220 - SRS_TVE.doc</t>
  </si>
  <si>
    <t>AK</t>
  </si>
  <si>
    <t>KV</t>
  </si>
  <si>
    <t>Staying on IP</t>
  </si>
  <si>
    <t>SWDL_Loaders\Bootloader_Manager</t>
  </si>
  <si>
    <t xml:space="preserve"> </t>
  </si>
  <si>
    <t>Oversight Review</t>
  </si>
  <si>
    <t>s</t>
  </si>
  <si>
    <t>Team Leader Check</t>
  </si>
  <si>
    <t>Hardware/Software Compatibility Statement</t>
  </si>
  <si>
    <t>JXW001/1240</t>
  </si>
  <si>
    <t>Trim Only Update</t>
  </si>
  <si>
    <t>JXW001_1422 - Trent XWB Trim Defintion Report.doc</t>
  </si>
  <si>
    <t>JXW001_1108 - Trent XWB Development Variables (DVs) for Control System.doc</t>
  </si>
  <si>
    <t>Data Transfer Report</t>
  </si>
  <si>
    <t>DUMMY PR</t>
  </si>
  <si>
    <t>/CDS/TRENTXWB_PR_9999</t>
  </si>
  <si>
    <t>Timing Affected</t>
  </si>
  <si>
    <t>Timing Author</t>
  </si>
  <si>
    <t>Timing Drafted</t>
  </si>
  <si>
    <t>6178</t>
  </si>
  <si>
    <t>6177</t>
  </si>
  <si>
    <t>Clare</t>
  </si>
  <si>
    <t>6144</t>
  </si>
  <si>
    <t>DBY</t>
  </si>
  <si>
    <t>6143</t>
  </si>
  <si>
    <t>** Do not add Team members below the line - Use Insert (above) **</t>
  </si>
  <si>
    <t>JS</t>
  </si>
  <si>
    <t>Steve</t>
  </si>
  <si>
    <t>Baz</t>
  </si>
  <si>
    <t>MR</t>
  </si>
  <si>
    <t>TBD1</t>
  </si>
  <si>
    <t>TBD2</t>
  </si>
  <si>
    <t>6108</t>
  </si>
  <si>
    <t>6194</t>
  </si>
  <si>
    <t>RRB</t>
  </si>
  <si>
    <t>Oversight Review Report</t>
  </si>
  <si>
    <t>JXW001/2918</t>
  </si>
  <si>
    <t>Name</t>
  </si>
  <si>
    <t>Where</t>
  </si>
  <si>
    <t>Email</t>
  </si>
  <si>
    <t>Logon</t>
  </si>
  <si>
    <t>Andy Burrell</t>
  </si>
  <si>
    <t>Derby</t>
  </si>
  <si>
    <t>Abhirami Kannambath</t>
  </si>
  <si>
    <t>Abh102</t>
  </si>
  <si>
    <t>Agam Vuppulury</t>
  </si>
  <si>
    <t>Aga101</t>
  </si>
  <si>
    <t>Baz Allen</t>
  </si>
  <si>
    <t>Bar110</t>
  </si>
  <si>
    <t>Clare Norris</t>
  </si>
  <si>
    <t>Cla124</t>
  </si>
  <si>
    <t>Craig Pemberton</t>
  </si>
  <si>
    <t>placeholder - work allocated RR Derby office</t>
  </si>
  <si>
    <t>Dave Davies</t>
  </si>
  <si>
    <t>Dhaarini Balasubramanian</t>
  </si>
  <si>
    <t>Dha104</t>
  </si>
  <si>
    <t>HG</t>
  </si>
  <si>
    <t>Hemanth Gokhale</t>
  </si>
  <si>
    <t>Ian Heggie</t>
  </si>
  <si>
    <t>Jayashubha Rajula</t>
  </si>
  <si>
    <t>Jay111</t>
  </si>
  <si>
    <t>Jigar Shah</t>
  </si>
  <si>
    <t>Jig101</t>
  </si>
  <si>
    <t>KC</t>
  </si>
  <si>
    <t>Kiran Chippa</t>
  </si>
  <si>
    <t>Kalyan Vinjamuri</t>
  </si>
  <si>
    <t>Lee Caterer</t>
  </si>
  <si>
    <t>Lokapavani Vicharapu</t>
  </si>
  <si>
    <t>Lok102</t>
  </si>
  <si>
    <t>Pallavi Hedge</t>
  </si>
  <si>
    <t>Pal102</t>
  </si>
  <si>
    <t>Prashant Deshpande</t>
  </si>
  <si>
    <t>PP</t>
  </si>
  <si>
    <t>Partha P</t>
  </si>
  <si>
    <t>Pragadesh Rajan</t>
  </si>
  <si>
    <t>Pon100</t>
  </si>
  <si>
    <t>Paul Whitehall</t>
  </si>
  <si>
    <t>placeholder - work allocated RR Bangalore office</t>
  </si>
  <si>
    <t>Ranjitha Shanmugavel</t>
  </si>
  <si>
    <t>Ran105</t>
  </si>
  <si>
    <t>Logesan Srinivasalu</t>
  </si>
  <si>
    <t>Sumeet Nesarikar</t>
  </si>
  <si>
    <t>Sum104</t>
  </si>
  <si>
    <t>Steve Pulman</t>
  </si>
  <si>
    <t>Ste260</t>
  </si>
  <si>
    <t>placeholder - work allocated TCS Bangalore office</t>
  </si>
  <si>
    <t>Thambidurai Sevathan</t>
  </si>
  <si>
    <t>TCS (Derby)</t>
  </si>
  <si>
    <t>VN</t>
  </si>
  <si>
    <t>Venkat Nag</t>
  </si>
  <si>
    <t>Ven109</t>
  </si>
  <si>
    <t>Will Berry</t>
  </si>
  <si>
    <t>Mahesh Pathi Reddy</t>
  </si>
  <si>
    <t>Mah111</t>
  </si>
  <si>
    <t>Archana Tripathi</t>
  </si>
  <si>
    <t>Jaiganesh Jayaraman</t>
  </si>
  <si>
    <t>Sandeep Jadhav</t>
  </si>
  <si>
    <t>San141</t>
  </si>
  <si>
    <t>Par109</t>
  </si>
  <si>
    <t>Jai102</t>
  </si>
  <si>
    <t>Arc102</t>
  </si>
  <si>
    <t>Hem102</t>
  </si>
  <si>
    <t>Kir108</t>
  </si>
  <si>
    <t>MP</t>
  </si>
  <si>
    <t>AT</t>
  </si>
  <si>
    <t>JJ</t>
  </si>
  <si>
    <t>SJ</t>
  </si>
  <si>
    <t>Lee118</t>
  </si>
  <si>
    <t>GET/PUT checker</t>
  </si>
  <si>
    <t>Trim Range Checker</t>
  </si>
  <si>
    <t>Trim Integ</t>
  </si>
  <si>
    <t>Ian143</t>
  </si>
  <si>
    <t>QA</t>
  </si>
  <si>
    <t>QA Thread check</t>
  </si>
  <si>
    <t>Integs</t>
  </si>
  <si>
    <t>Timing Budget Allocation Doc</t>
  </si>
  <si>
    <t>JXW001/0247</t>
  </si>
  <si>
    <t>Release to IV&amp;V</t>
  </si>
  <si>
    <t>KM</t>
  </si>
  <si>
    <t>Kiran Mukkamala</t>
  </si>
  <si>
    <t>Kir109</t>
  </si>
  <si>
    <t>CN - Fail</t>
  </si>
  <si>
    <t>CN - Pass</t>
  </si>
  <si>
    <t>NT</t>
  </si>
  <si>
    <t>Neenu Thankachan</t>
  </si>
  <si>
    <t>Nee104</t>
  </si>
  <si>
    <t>SOV - HMU may unlatch during start resulting in uncommanded fuel to engine</t>
  </si>
  <si>
    <t>FAN - dispatchability update</t>
  </si>
  <si>
    <t>HBV DelX - inhibit check when pipe freeze detected</t>
  </si>
  <si>
    <t>ICC IPC Stale cross channel data used for engine control - (Ref PR_6202)</t>
  </si>
  <si>
    <t>CTL, EXC - NLMaxRedLine default  incorrectly selected for engvariant fault</t>
  </si>
  <si>
    <t>COM - P160 AFDX Output is sending as valid from Channel B after Channel A depowered</t>
  </si>
  <si>
    <t>6230</t>
  </si>
  <si>
    <t>DV Rep &amp; DTR scoping check</t>
  </si>
  <si>
    <t>SW</t>
  </si>
  <si>
    <t>SYS</t>
  </si>
  <si>
    <t>TCC - Change in detection logic of TCC actuator mechanical fault</t>
  </si>
  <si>
    <t>?</t>
  </si>
  <si>
    <t>of 6</t>
  </si>
  <si>
    <t>SW Drumbeat Week</t>
  </si>
  <si>
    <t>Formal Build</t>
  </si>
  <si>
    <t>MT</t>
  </si>
  <si>
    <t>Mayank T</t>
  </si>
  <si>
    <t>May104</t>
  </si>
  <si>
    <t>ND</t>
  </si>
  <si>
    <t>Niladri Das</t>
  </si>
  <si>
    <t>Nil106</t>
  </si>
  <si>
    <t>AU</t>
  </si>
  <si>
    <t>Amrutha Unniyappan</t>
  </si>
  <si>
    <t>AMR106</t>
  </si>
  <si>
    <t>RSM</t>
  </si>
  <si>
    <t>Raghu Srivatsa M</t>
  </si>
  <si>
    <t>Rag108</t>
  </si>
  <si>
    <t>AS</t>
  </si>
  <si>
    <t>Amandeep Singh</t>
  </si>
  <si>
    <t>Ama112</t>
  </si>
  <si>
    <t>Hemanth</t>
  </si>
  <si>
    <t>PRs</t>
  </si>
  <si>
    <t>DRAFT
Expected</t>
  </si>
  <si>
    <t>Software TARGET
Reviewer(s)</t>
  </si>
  <si>
    <t>implementation</t>
  </si>
  <si>
    <t>can proceed</t>
  </si>
  <si>
    <t>SRS Stable,
implementation
can proceed</t>
  </si>
  <si>
    <t>1,3</t>
  </si>
  <si>
    <t>Yes</t>
  </si>
  <si>
    <t>T</t>
  </si>
  <si>
    <t>6207</t>
  </si>
  <si>
    <t>Neenu</t>
  </si>
  <si>
    <t>Change to be removed - rolled back</t>
  </si>
  <si>
    <t>6207, 6247</t>
  </si>
  <si>
    <t>BVF JXW001/0131 - Interactive bleed valve test conditions (duplicate PR_3070)</t>
  </si>
  <si>
    <t>6275, 6247</t>
  </si>
  <si>
    <t>6232, 6275</t>
  </si>
  <si>
    <t>Lee</t>
  </si>
  <si>
    <t>6233</t>
  </si>
  <si>
    <t>6216, NFPR_2299</t>
  </si>
  <si>
    <t>6233, NFPR1565</t>
  </si>
  <si>
    <t>Integ 1</t>
  </si>
  <si>
    <t>Integ 2</t>
  </si>
  <si>
    <t>Integ 3</t>
  </si>
  <si>
    <t>TBD</t>
  </si>
  <si>
    <t>Carry Over FSID Updates at XWB-5.3.3 to XWB-6.0</t>
  </si>
  <si>
    <t>no</t>
  </si>
  <si>
    <t>Kal102</t>
  </si>
  <si>
    <t>6233, NFPR1563,NFPR1249</t>
  </si>
  <si>
    <t>1,2</t>
  </si>
  <si>
    <t>SN-PASS</t>
  </si>
  <si>
    <t>6233, NFPR1564,NFPR 1252</t>
  </si>
  <si>
    <t>6233,NFPR1562,NFPR1251</t>
  </si>
  <si>
    <t>6275, NFPR222</t>
  </si>
  <si>
    <t>KC-PASS</t>
  </si>
  <si>
    <t>6247,NFPR2342</t>
  </si>
  <si>
    <t>Trent XWB EEC Software Array Accesses Analysis</t>
  </si>
  <si>
    <t>JXW001/3155</t>
  </si>
  <si>
    <t>Baz (ASSESS)</t>
  </si>
  <si>
    <t xml:space="preserve">RS </t>
  </si>
  <si>
    <t>6233, NFPR1272</t>
  </si>
  <si>
    <t>Comments</t>
  </si>
  <si>
    <t>NFPR 2308</t>
  </si>
  <si>
    <t>NFPR 2261</t>
  </si>
  <si>
    <t>Build Witness/Review with QA</t>
  </si>
  <si>
    <t>UK</t>
  </si>
  <si>
    <t>uk</t>
  </si>
  <si>
    <t>OVERSIGHT</t>
  </si>
  <si>
    <t>Check</t>
  </si>
  <si>
    <t>5.4.1</t>
  </si>
  <si>
    <t>Previous oversight</t>
  </si>
  <si>
    <t>5.3.3</t>
  </si>
  <si>
    <t>Oversight</t>
  </si>
  <si>
    <t>Yes (BP)</t>
  </si>
  <si>
    <t>N/A for 6.0. Will be worked at IP 6.1</t>
  </si>
  <si>
    <t>BP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</si>
</sst>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2">
    <numFmt numFmtId="44" formatCode="_-&quot;£&quot;* #,##0.00_-;\-&quot;£&quot;* #,##0.00_-;_-&quot;£&quot;* &quot;-&quot;??_-;_-@_-"/>
    <numFmt numFmtId="164" formatCode="mmmm\ d\,\ yyyy"/>
    <numFmt numFmtId="165" formatCode="d\-mmm\-yyyy"/>
    <numFmt numFmtId="166" formatCode="&quot;Y&quot;\,\1;&quot;N&quot;\,0;&quot;R&quot;\,0"/>
    <numFmt numFmtId="167" formatCode="&quot;Y&quot;;&quot;N&quot;"/>
    <numFmt numFmtId="168" formatCode="0.0"/>
    <numFmt numFmtId="169" formatCode="&quot;JXW001/&quot;0000"/>
    <numFmt numFmtId="170" formatCode="&quot;XWB&quot;##.#"/>
    <numFmt numFmtId="171" formatCode="[Black]General;[Black]General;[Black]General;[Black]General"/>
    <numFmt numFmtId="172" formatCode="&quot;0&quot;0"/>
    <numFmt numFmtId="173" formatCode="#,##0.0_);[Red]\(#,##0.0\)"/>
    <numFmt numFmtId="174" formatCode="[$-809]dd\ mmmm\ yyyy;@"/>
  </numFmts>
  <fonts count="87" x14ac:knownFonts="1">
    <font>
      <sz val="10"/>
      <name val="Arial"/>
    </font>
    <font>
      <sz val="10"/>
      <name val="Arial"/>
      <family val="2"/>
    </font>
    <font>
      <b/>
      <sz val="8"/>
      <name val="Arial"/>
      <family val="2"/>
    </font>
    <font>
      <sz val="8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sz val="8"/>
      <name val="Arial"/>
      <family val="2"/>
    </font>
    <font>
      <sz val="10"/>
      <color indexed="10"/>
      <name val="Arial"/>
      <family val="2"/>
    </font>
    <font>
      <sz val="10"/>
      <color indexed="17"/>
      <name val="Arial"/>
      <family val="2"/>
    </font>
    <font>
      <sz val="10"/>
      <color indexed="12"/>
      <name val="Arial"/>
      <family val="2"/>
    </font>
    <font>
      <u/>
      <sz val="10"/>
      <color indexed="12"/>
      <name val="Arial"/>
      <family val="2"/>
    </font>
    <font>
      <b/>
      <u/>
      <sz val="12"/>
      <name val="Arial"/>
      <family val="2"/>
    </font>
    <font>
      <sz val="8"/>
      <color rgb="FF000000"/>
      <name val="Arial"/>
      <family val="2"/>
    </font>
    <font>
      <b/>
      <sz val="11"/>
      <color indexed="8"/>
      <name val="Calibri"/>
      <family val="2"/>
    </font>
    <font>
      <sz val="10"/>
      <name val="Verdana"/>
      <family val="2"/>
    </font>
    <font>
      <sz val="8"/>
      <color indexed="9"/>
      <name val="Arial"/>
      <family val="2"/>
    </font>
    <font>
      <sz val="8"/>
      <color indexed="10"/>
      <name val="Arial"/>
      <family val="2"/>
    </font>
    <font>
      <sz val="8"/>
      <color indexed="17"/>
      <name val="Arial"/>
      <family val="2"/>
    </font>
    <font>
      <sz val="8"/>
      <color indexed="20"/>
      <name val="Arial"/>
      <family val="2"/>
    </font>
    <font>
      <sz val="8"/>
      <color indexed="12"/>
      <name val="Arial"/>
      <family val="2"/>
    </font>
    <font>
      <i/>
      <sz val="8"/>
      <name val="Arial"/>
      <family val="2"/>
    </font>
    <font>
      <sz val="8"/>
      <color indexed="8"/>
      <name val="Arial"/>
      <family val="2"/>
    </font>
    <font>
      <sz val="8"/>
      <color rgb="FFFF0000"/>
      <name val="Arial"/>
      <family val="2"/>
    </font>
    <font>
      <i/>
      <sz val="10"/>
      <name val="Arial"/>
      <family val="2"/>
    </font>
    <font>
      <b/>
      <i/>
      <sz val="10"/>
      <name val="Arial"/>
      <family val="2"/>
    </font>
    <font>
      <sz val="10"/>
      <color theme="0" tint="-4.9989318521683403E-2"/>
      <name val="Arial"/>
      <family val="2"/>
    </font>
    <font>
      <sz val="10"/>
      <color indexed="8"/>
      <name val="Arial"/>
      <family val="2"/>
    </font>
    <font>
      <sz val="10"/>
      <color indexed="8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0"/>
      <name val="Arial"/>
      <family val="2"/>
    </font>
    <font>
      <sz val="8"/>
      <name val="Arial"/>
      <family val="2"/>
    </font>
    <font>
      <sz val="10"/>
      <name val="Arial"/>
      <family val="2"/>
    </font>
    <font>
      <sz val="11"/>
      <name val="Arial"/>
      <family val="2"/>
    </font>
    <font>
      <sz val="8"/>
      <name val="Arial"/>
      <family val="2"/>
    </font>
    <font>
      <b/>
      <sz val="8"/>
      <name val="Arial"/>
      <family val="2"/>
    </font>
    <font>
      <sz val="8"/>
      <name val="Arial"/>
      <family val="2"/>
    </font>
    <font>
      <sz val="8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2"/>
      <name val="Arial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10"/>
      <name val="Calibri"/>
      <family val="2"/>
    </font>
    <font>
      <b/>
      <sz val="11"/>
      <color indexed="9"/>
      <name val="Calibri"/>
      <family val="2"/>
    </font>
    <font>
      <sz val="11"/>
      <color indexed="8"/>
      <name val="Calibri"/>
      <family val="2"/>
      <charset val="1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62"/>
      <name val="Calibri"/>
      <family val="2"/>
    </font>
    <font>
      <b/>
      <sz val="15"/>
      <color indexed="15"/>
      <name val="Calibri"/>
      <family val="2"/>
    </font>
    <font>
      <b/>
      <sz val="15"/>
      <color indexed="56"/>
      <name val="Calibri"/>
      <family val="2"/>
    </font>
    <font>
      <b/>
      <sz val="13"/>
      <color indexed="62"/>
      <name val="Calibri"/>
      <family val="2"/>
    </font>
    <font>
      <b/>
      <sz val="13"/>
      <color indexed="15"/>
      <name val="Calibri"/>
      <family val="2"/>
    </font>
    <font>
      <b/>
      <sz val="13"/>
      <color indexed="56"/>
      <name val="Calibri"/>
      <family val="2"/>
    </font>
    <font>
      <b/>
      <sz val="11"/>
      <color indexed="62"/>
      <name val="Calibri"/>
      <family val="2"/>
    </font>
    <font>
      <b/>
      <sz val="11"/>
      <color indexed="15"/>
      <name val="Calibri"/>
      <family val="2"/>
    </font>
    <font>
      <b/>
      <sz val="11"/>
      <color indexed="56"/>
      <name val="Calibri"/>
      <family val="2"/>
    </font>
    <font>
      <shadow/>
      <sz val="12"/>
      <color indexed="9"/>
      <name val="Arial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10"/>
      <name val="Calibri"/>
      <family val="2"/>
    </font>
    <font>
      <sz val="11"/>
      <color indexed="60"/>
      <name val="Calibri"/>
      <family val="2"/>
    </font>
    <font>
      <sz val="11"/>
      <color indexed="19"/>
      <name val="Calibri"/>
      <family val="2"/>
    </font>
    <font>
      <sz val="8"/>
      <name val="Tahoma"/>
      <family val="2"/>
    </font>
    <font>
      <b/>
      <sz val="11"/>
      <color indexed="63"/>
      <name val="Calibri"/>
      <family val="2"/>
    </font>
    <font>
      <b/>
      <sz val="18"/>
      <color indexed="62"/>
      <name val="Cambria"/>
      <family val="2"/>
    </font>
    <font>
      <sz val="8"/>
      <color theme="8"/>
      <name val="Arial"/>
      <family val="2"/>
    </font>
    <font>
      <sz val="10"/>
      <color theme="0" tint="-0.34998626667073579"/>
      <name val="Arial"/>
      <family val="2"/>
    </font>
    <font>
      <sz val="8"/>
      <color theme="0" tint="-0.249977111117893"/>
      <name val="Arial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8"/>
      <color theme="0" tint="-0.34998626667073579"/>
      <name val="Arial"/>
      <family val="2"/>
    </font>
    <font>
      <sz val="10"/>
      <color rgb="FFFF0000"/>
      <name val="Arial"/>
      <family val="2"/>
    </font>
    <font>
      <sz val="8"/>
      <name val="Arial"/>
      <family val="2"/>
    </font>
    <font>
      <sz val="10"/>
      <color rgb="FF00B050"/>
      <name val="Arial"/>
      <family val="2"/>
    </font>
    <font>
      <sz val="8"/>
      <color indexed="8"/>
      <name val="Calibri"/>
      <family val="2"/>
    </font>
    <font>
      <b/>
      <sz val="8"/>
      <color rgb="FFFF0000"/>
      <name val="Arial"/>
      <family val="2"/>
    </font>
    <font>
      <b/>
      <sz val="16"/>
      <color rgb="FFFF0000"/>
      <name val="Arial"/>
      <family val="2"/>
    </font>
    <font>
      <b/>
      <sz val="10"/>
      <color rgb="FFFF0000"/>
      <name val="Arial"/>
      <family val="2"/>
    </font>
    <font>
      <sz val="8"/>
      <color theme="0" tint="-0.499984740745262"/>
      <name val="Arial"/>
      <family val="2"/>
    </font>
    <font>
      <sz val="8"/>
      <color rgb="FF00B050"/>
      <name val="Arial"/>
      <family val="2"/>
    </font>
    <font>
      <strike/>
      <sz val="8"/>
      <color rgb="FFFF0000"/>
      <name val="Arial"/>
      <family val="2"/>
    </font>
    <font>
      <sz val="10"/>
      <color rgb="FF00B050"/>
      <name val="Arial"/>
      <family val="2"/>
    </font>
    <font>
      <sz val="11"/>
      <color indexed="8"/>
      <name val="Calibri"/>
      <family val="2"/>
    </font>
    <font>
      <sz val="10"/>
      <color indexed="10"/>
      <name val="Arial"/>
      <family val="2"/>
    </font>
    <font>
      <sz val="9"/>
      <color indexed="81"/>
      <name val="Tahoma"/>
      <charset val="1"/>
    </font>
    <font>
      <b/>
      <sz val="9"/>
      <color indexed="81"/>
      <name val="Tahoma"/>
      <charset val="1"/>
    </font>
  </fonts>
  <fills count="49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7"/>
      </patternFill>
    </fill>
    <fill>
      <patternFill patternType="solid">
        <fgColor indexed="44"/>
      </patternFill>
    </fill>
    <fill>
      <patternFill patternType="solid">
        <fgColor indexed="31"/>
      </patternFill>
    </fill>
    <fill>
      <patternFill patternType="solid">
        <fgColor indexed="47"/>
      </patternFill>
    </fill>
    <fill>
      <patternFill patternType="solid">
        <fgColor indexed="29"/>
      </patternFill>
    </fill>
    <fill>
      <patternFill patternType="solid">
        <fgColor indexed="26"/>
      </patternFill>
    </fill>
    <fill>
      <patternFill patternType="solid">
        <fgColor indexed="45"/>
      </patternFill>
    </fill>
    <fill>
      <patternFill patternType="solid">
        <fgColor indexed="9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43"/>
      </patternFill>
    </fill>
    <fill>
      <patternFill patternType="solid">
        <fgColor indexed="22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53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24"/>
      </patternFill>
    </fill>
    <fill>
      <patternFill patternType="solid">
        <fgColor indexed="57"/>
      </patternFill>
    </fill>
    <fill>
      <patternFill patternType="solid">
        <fgColor indexed="52"/>
      </patternFill>
    </fill>
    <fill>
      <patternFill patternType="solid">
        <fgColor indexed="56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8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FF00"/>
        <bgColor indexed="64"/>
      </patternFill>
    </fill>
  </fills>
  <borders count="64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/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56"/>
      </bottom>
      <diagonal/>
    </border>
    <border>
      <left/>
      <right/>
      <top/>
      <bottom style="thick">
        <color indexed="10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7"/>
      </bottom>
      <diagonal/>
    </border>
    <border>
      <left/>
      <right/>
      <top/>
      <bottom style="thick">
        <color indexed="2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27"/>
      </bottom>
      <diagonal/>
    </border>
    <border>
      <left/>
      <right/>
      <top/>
      <bottom style="medium">
        <color indexed="29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double">
        <color indexed="1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4195">
    <xf numFmtId="174" fontId="0" fillId="0" borderId="0"/>
    <xf numFmtId="174" fontId="10" fillId="0" borderId="0" applyNumberFormat="0" applyFill="0" applyBorder="0" applyAlignment="0" applyProtection="0">
      <alignment vertical="top"/>
      <protection locked="0"/>
    </xf>
    <xf numFmtId="174" fontId="4" fillId="0" borderId="0"/>
    <xf numFmtId="174" fontId="1" fillId="0" borderId="0"/>
    <xf numFmtId="174" fontId="1" fillId="0" borderId="0"/>
    <xf numFmtId="174" fontId="1" fillId="0" borderId="0"/>
    <xf numFmtId="174" fontId="1" fillId="0" borderId="0"/>
    <xf numFmtId="174" fontId="3" fillId="0" borderId="0"/>
    <xf numFmtId="174" fontId="30" fillId="0" borderId="0"/>
    <xf numFmtId="174" fontId="32" fillId="0" borderId="0"/>
    <xf numFmtId="174" fontId="1" fillId="0" borderId="0"/>
    <xf numFmtId="174" fontId="38" fillId="20" borderId="0" applyNumberFormat="0" applyBorder="0" applyAlignment="0" applyProtection="0"/>
    <xf numFmtId="174" fontId="38" fillId="20" borderId="0" applyNumberFormat="0" applyBorder="0" applyAlignment="0" applyProtection="0"/>
    <xf numFmtId="174" fontId="38" fillId="20" borderId="0" applyNumberFormat="0" applyBorder="0" applyAlignment="0" applyProtection="0"/>
    <xf numFmtId="174" fontId="38" fillId="20" borderId="0" applyNumberFormat="0" applyBorder="0" applyAlignment="0" applyProtection="0"/>
    <xf numFmtId="174" fontId="38" fillId="20" borderId="0" applyNumberFormat="0" applyBorder="0" applyAlignment="0" applyProtection="0"/>
    <xf numFmtId="174" fontId="38" fillId="20" borderId="0" applyNumberFormat="0" applyBorder="0" applyAlignment="0" applyProtection="0"/>
    <xf numFmtId="174" fontId="38" fillId="20" borderId="0" applyNumberFormat="0" applyBorder="0" applyAlignment="0" applyProtection="0"/>
    <xf numFmtId="174" fontId="38" fillId="20" borderId="0" applyNumberFormat="0" applyBorder="0" applyAlignment="0" applyProtection="0"/>
    <xf numFmtId="174" fontId="38" fillId="20" borderId="0" applyNumberFormat="0" applyBorder="0" applyAlignment="0" applyProtection="0"/>
    <xf numFmtId="174" fontId="38" fillId="20" borderId="0" applyNumberFormat="0" applyBorder="0" applyAlignment="0" applyProtection="0"/>
    <xf numFmtId="174" fontId="38" fillId="20" borderId="0" applyNumberFormat="0" applyBorder="0" applyAlignment="0" applyProtection="0"/>
    <xf numFmtId="174" fontId="38" fillId="20" borderId="0" applyNumberFormat="0" applyBorder="0" applyAlignment="0" applyProtection="0"/>
    <xf numFmtId="174" fontId="38" fillId="20" borderId="0" applyNumberFormat="0" applyBorder="0" applyAlignment="0" applyProtection="0"/>
    <xf numFmtId="174" fontId="38" fillId="20" borderId="0" applyNumberFormat="0" applyBorder="0" applyAlignment="0" applyProtection="0"/>
    <xf numFmtId="174" fontId="38" fillId="20" borderId="0" applyNumberFormat="0" applyBorder="0" applyAlignment="0" applyProtection="0"/>
    <xf numFmtId="174" fontId="38" fillId="20" borderId="0" applyNumberFormat="0" applyBorder="0" applyAlignment="0" applyProtection="0"/>
    <xf numFmtId="174" fontId="38" fillId="20" borderId="0" applyNumberFormat="0" applyBorder="0" applyAlignment="0" applyProtection="0"/>
    <xf numFmtId="174" fontId="38" fillId="21" borderId="0" applyNumberFormat="0" applyBorder="0" applyAlignment="0" applyProtection="0"/>
    <xf numFmtId="174" fontId="38" fillId="20" borderId="0" applyNumberFormat="0" applyBorder="0" applyAlignment="0" applyProtection="0"/>
    <xf numFmtId="174" fontId="38" fillId="20" borderId="0" applyNumberFormat="0" applyBorder="0" applyAlignment="0" applyProtection="0"/>
    <xf numFmtId="174" fontId="38" fillId="20" borderId="0" applyNumberFormat="0" applyBorder="0" applyAlignment="0" applyProtection="0"/>
    <xf numFmtId="174" fontId="38" fillId="20" borderId="0" applyNumberFormat="0" applyBorder="0" applyAlignment="0" applyProtection="0"/>
    <xf numFmtId="174" fontId="38" fillId="20" borderId="0" applyNumberFormat="0" applyBorder="0" applyAlignment="0" applyProtection="0"/>
    <xf numFmtId="174" fontId="38" fillId="20" borderId="0" applyNumberFormat="0" applyBorder="0" applyAlignment="0" applyProtection="0"/>
    <xf numFmtId="174" fontId="38" fillId="20" borderId="0" applyNumberFormat="0" applyBorder="0" applyAlignment="0" applyProtection="0"/>
    <xf numFmtId="174" fontId="38" fillId="20" borderId="0" applyNumberFormat="0" applyBorder="0" applyAlignment="0" applyProtection="0"/>
    <xf numFmtId="174" fontId="38" fillId="20" borderId="0" applyNumberFormat="0" applyBorder="0" applyAlignment="0" applyProtection="0"/>
    <xf numFmtId="174" fontId="38" fillId="20" borderId="0" applyNumberFormat="0" applyBorder="0" applyAlignment="0" applyProtection="0"/>
    <xf numFmtId="174" fontId="38" fillId="20" borderId="0" applyNumberFormat="0" applyBorder="0" applyAlignment="0" applyProtection="0"/>
    <xf numFmtId="174" fontId="38" fillId="20" borderId="0" applyNumberFormat="0" applyBorder="0" applyAlignment="0" applyProtection="0"/>
    <xf numFmtId="174" fontId="38" fillId="20" borderId="0" applyNumberFormat="0" applyBorder="0" applyAlignment="0" applyProtection="0"/>
    <xf numFmtId="174" fontId="38" fillId="20" borderId="0" applyNumberFormat="0" applyBorder="0" applyAlignment="0" applyProtection="0"/>
    <xf numFmtId="174" fontId="38" fillId="20" borderId="0" applyNumberFormat="0" applyBorder="0" applyAlignment="0" applyProtection="0"/>
    <xf numFmtId="174" fontId="38" fillId="20" borderId="0" applyNumberFormat="0" applyBorder="0" applyAlignment="0" applyProtection="0"/>
    <xf numFmtId="174" fontId="38" fillId="21" borderId="0" applyNumberFormat="0" applyBorder="0" applyAlignment="0" applyProtection="0"/>
    <xf numFmtId="174" fontId="38" fillId="21" borderId="0" applyNumberFormat="0" applyBorder="0" applyAlignment="0" applyProtection="0"/>
    <xf numFmtId="174" fontId="38" fillId="21" borderId="0" applyNumberFormat="0" applyBorder="0" applyAlignment="0" applyProtection="0"/>
    <xf numFmtId="174" fontId="38" fillId="21" borderId="0" applyNumberFormat="0" applyBorder="0" applyAlignment="0" applyProtection="0"/>
    <xf numFmtId="174" fontId="38" fillId="21" borderId="0" applyNumberFormat="0" applyBorder="0" applyAlignment="0" applyProtection="0"/>
    <xf numFmtId="174" fontId="38" fillId="21" borderId="0" applyNumberFormat="0" applyBorder="0" applyAlignment="0" applyProtection="0"/>
    <xf numFmtId="174" fontId="38" fillId="21" borderId="0" applyNumberFormat="0" applyBorder="0" applyAlignment="0" applyProtection="0"/>
    <xf numFmtId="174" fontId="38" fillId="21" borderId="0" applyNumberFormat="0" applyBorder="0" applyAlignment="0" applyProtection="0"/>
    <xf numFmtId="174" fontId="38" fillId="21" borderId="0" applyNumberFormat="0" applyBorder="0" applyAlignment="0" applyProtection="0"/>
    <xf numFmtId="174" fontId="38" fillId="21" borderId="0" applyNumberFormat="0" applyBorder="0" applyAlignment="0" applyProtection="0"/>
    <xf numFmtId="174" fontId="38" fillId="21" borderId="0" applyNumberFormat="0" applyBorder="0" applyAlignment="0" applyProtection="0"/>
    <xf numFmtId="174" fontId="38" fillId="21" borderId="0" applyNumberFormat="0" applyBorder="0" applyAlignment="0" applyProtection="0"/>
    <xf numFmtId="174" fontId="38" fillId="21" borderId="0" applyNumberFormat="0" applyBorder="0" applyAlignment="0" applyProtection="0"/>
    <xf numFmtId="174" fontId="38" fillId="21" borderId="0" applyNumberFormat="0" applyBorder="0" applyAlignment="0" applyProtection="0"/>
    <xf numFmtId="174" fontId="38" fillId="21" borderId="0" applyNumberFormat="0" applyBorder="0" applyAlignment="0" applyProtection="0"/>
    <xf numFmtId="174" fontId="38" fillId="21" borderId="0" applyNumberFormat="0" applyBorder="0" applyAlignment="0" applyProtection="0"/>
    <xf numFmtId="174" fontId="38" fillId="21" borderId="0" applyNumberFormat="0" applyBorder="0" applyAlignment="0" applyProtection="0"/>
    <xf numFmtId="174" fontId="38" fillId="21" borderId="0" applyNumberFormat="0" applyBorder="0" applyAlignment="0" applyProtection="0"/>
    <xf numFmtId="174" fontId="38" fillId="21" borderId="0" applyNumberFormat="0" applyBorder="0" applyAlignment="0" applyProtection="0"/>
    <xf numFmtId="174" fontId="38" fillId="21" borderId="0" applyNumberFormat="0" applyBorder="0" applyAlignment="0" applyProtection="0"/>
    <xf numFmtId="174" fontId="38" fillId="21" borderId="0" applyNumberFormat="0" applyBorder="0" applyAlignment="0" applyProtection="0"/>
    <xf numFmtId="174" fontId="38" fillId="21" borderId="0" applyNumberFormat="0" applyBorder="0" applyAlignment="0" applyProtection="0"/>
    <xf numFmtId="174" fontId="38" fillId="21" borderId="0" applyNumberFormat="0" applyBorder="0" applyAlignment="0" applyProtection="0"/>
    <xf numFmtId="174" fontId="38" fillId="20" borderId="0" applyNumberFormat="0" applyBorder="0" applyAlignment="0" applyProtection="0"/>
    <xf numFmtId="174" fontId="38" fillId="21" borderId="0" applyNumberFormat="0" applyBorder="0" applyAlignment="0" applyProtection="0"/>
    <xf numFmtId="174" fontId="38" fillId="21" borderId="0" applyNumberFormat="0" applyBorder="0" applyAlignment="0" applyProtection="0"/>
    <xf numFmtId="174" fontId="38" fillId="21" borderId="0" applyNumberFormat="0" applyBorder="0" applyAlignment="0" applyProtection="0"/>
    <xf numFmtId="174" fontId="38" fillId="21" borderId="0" applyNumberFormat="0" applyBorder="0" applyAlignment="0" applyProtection="0"/>
    <xf numFmtId="174" fontId="38" fillId="21" borderId="0" applyNumberFormat="0" applyBorder="0" applyAlignment="0" applyProtection="0"/>
    <xf numFmtId="174" fontId="38" fillId="21" borderId="0" applyNumberFormat="0" applyBorder="0" applyAlignment="0" applyProtection="0"/>
    <xf numFmtId="174" fontId="38" fillId="21" borderId="0" applyNumberFormat="0" applyBorder="0" applyAlignment="0" applyProtection="0"/>
    <xf numFmtId="174" fontId="38" fillId="21" borderId="0" applyNumberFormat="0" applyBorder="0" applyAlignment="0" applyProtection="0"/>
    <xf numFmtId="174" fontId="38" fillId="21" borderId="0" applyNumberFormat="0" applyBorder="0" applyAlignment="0" applyProtection="0"/>
    <xf numFmtId="174" fontId="38" fillId="21" borderId="0" applyNumberFormat="0" applyBorder="0" applyAlignment="0" applyProtection="0"/>
    <xf numFmtId="174" fontId="38" fillId="21" borderId="0" applyNumberFormat="0" applyBorder="0" applyAlignment="0" applyProtection="0"/>
    <xf numFmtId="174" fontId="38" fillId="21" borderId="0" applyNumberFormat="0" applyBorder="0" applyAlignment="0" applyProtection="0"/>
    <xf numFmtId="174" fontId="38" fillId="20" borderId="0" applyNumberFormat="0" applyBorder="0" applyAlignment="0" applyProtection="0"/>
    <xf numFmtId="174" fontId="38" fillId="21" borderId="0" applyNumberFormat="0" applyBorder="0" applyAlignment="0" applyProtection="0"/>
    <xf numFmtId="174" fontId="38" fillId="21" borderId="0" applyNumberFormat="0" applyBorder="0" applyAlignment="0" applyProtection="0"/>
    <xf numFmtId="174" fontId="38" fillId="21" borderId="0" applyNumberFormat="0" applyBorder="0" applyAlignment="0" applyProtection="0"/>
    <xf numFmtId="174" fontId="38" fillId="21" borderId="0" applyNumberFormat="0" applyBorder="0" applyAlignment="0" applyProtection="0"/>
    <xf numFmtId="174" fontId="38" fillId="21" borderId="0" applyNumberFormat="0" applyBorder="0" applyAlignment="0" applyProtection="0"/>
    <xf numFmtId="174" fontId="38" fillId="21" borderId="0" applyNumberFormat="0" applyBorder="0" applyAlignment="0" applyProtection="0"/>
    <xf numFmtId="174" fontId="38" fillId="21" borderId="0" applyNumberFormat="0" applyBorder="0" applyAlignment="0" applyProtection="0"/>
    <xf numFmtId="174" fontId="38" fillId="21" borderId="0" applyNumberFormat="0" applyBorder="0" applyAlignment="0" applyProtection="0"/>
    <xf numFmtId="174" fontId="38" fillId="21" borderId="0" applyNumberFormat="0" applyBorder="0" applyAlignment="0" applyProtection="0"/>
    <xf numFmtId="174" fontId="38" fillId="21" borderId="0" applyNumberFormat="0" applyBorder="0" applyAlignment="0" applyProtection="0"/>
    <xf numFmtId="174" fontId="38" fillId="21" borderId="0" applyNumberFormat="0" applyBorder="0" applyAlignment="0" applyProtection="0"/>
    <xf numFmtId="174" fontId="38" fillId="21" borderId="0" applyNumberFormat="0" applyBorder="0" applyAlignment="0" applyProtection="0"/>
    <xf numFmtId="174" fontId="38" fillId="20" borderId="0" applyNumberFormat="0" applyBorder="0" applyAlignment="0" applyProtection="0"/>
    <xf numFmtId="174" fontId="38" fillId="21" borderId="0" applyNumberFormat="0" applyBorder="0" applyAlignment="0" applyProtection="0"/>
    <xf numFmtId="174" fontId="38" fillId="21" borderId="0" applyNumberFormat="0" applyBorder="0" applyAlignment="0" applyProtection="0"/>
    <xf numFmtId="174" fontId="38" fillId="21" borderId="0" applyNumberFormat="0" applyBorder="0" applyAlignment="0" applyProtection="0"/>
    <xf numFmtId="174" fontId="38" fillId="21" borderId="0" applyNumberFormat="0" applyBorder="0" applyAlignment="0" applyProtection="0"/>
    <xf numFmtId="174" fontId="38" fillId="21" borderId="0" applyNumberFormat="0" applyBorder="0" applyAlignment="0" applyProtection="0"/>
    <xf numFmtId="174" fontId="38" fillId="21" borderId="0" applyNumberFormat="0" applyBorder="0" applyAlignment="0" applyProtection="0"/>
    <xf numFmtId="174" fontId="38" fillId="21" borderId="0" applyNumberFormat="0" applyBorder="0" applyAlignment="0" applyProtection="0"/>
    <xf numFmtId="174" fontId="38" fillId="21" borderId="0" applyNumberFormat="0" applyBorder="0" applyAlignment="0" applyProtection="0"/>
    <xf numFmtId="174" fontId="38" fillId="21" borderId="0" applyNumberFormat="0" applyBorder="0" applyAlignment="0" applyProtection="0"/>
    <xf numFmtId="174" fontId="38" fillId="21" borderId="0" applyNumberFormat="0" applyBorder="0" applyAlignment="0" applyProtection="0"/>
    <xf numFmtId="174" fontId="38" fillId="21" borderId="0" applyNumberFormat="0" applyBorder="0" applyAlignment="0" applyProtection="0"/>
    <xf numFmtId="174" fontId="38" fillId="21" borderId="0" applyNumberFormat="0" applyBorder="0" applyAlignment="0" applyProtection="0"/>
    <xf numFmtId="174" fontId="38" fillId="20" borderId="0" applyNumberFormat="0" applyBorder="0" applyAlignment="0" applyProtection="0"/>
    <xf numFmtId="174" fontId="38" fillId="20" borderId="0" applyNumberFormat="0" applyBorder="0" applyAlignment="0" applyProtection="0"/>
    <xf numFmtId="174" fontId="38" fillId="23" borderId="0" applyNumberFormat="0" applyBorder="0" applyAlignment="0" applyProtection="0"/>
    <xf numFmtId="174" fontId="38" fillId="23" borderId="0" applyNumberFormat="0" applyBorder="0" applyAlignment="0" applyProtection="0"/>
    <xf numFmtId="174" fontId="38" fillId="23" borderId="0" applyNumberFormat="0" applyBorder="0" applyAlignment="0" applyProtection="0"/>
    <xf numFmtId="174" fontId="38" fillId="23" borderId="0" applyNumberFormat="0" applyBorder="0" applyAlignment="0" applyProtection="0"/>
    <xf numFmtId="174" fontId="38" fillId="23" borderId="0" applyNumberFormat="0" applyBorder="0" applyAlignment="0" applyProtection="0"/>
    <xf numFmtId="174" fontId="38" fillId="23" borderId="0" applyNumberFormat="0" applyBorder="0" applyAlignment="0" applyProtection="0"/>
    <xf numFmtId="174" fontId="38" fillId="24" borderId="0" applyNumberFormat="0" applyBorder="0" applyAlignment="0" applyProtection="0"/>
    <xf numFmtId="174" fontId="38" fillId="24" borderId="0" applyNumberFormat="0" applyBorder="0" applyAlignment="0" applyProtection="0"/>
    <xf numFmtId="174" fontId="38" fillId="24" borderId="0" applyNumberFormat="0" applyBorder="0" applyAlignment="0" applyProtection="0"/>
    <xf numFmtId="174" fontId="38" fillId="23" borderId="0" applyNumberFormat="0" applyBorder="0" applyAlignment="0" applyProtection="0"/>
    <xf numFmtId="174" fontId="38" fillId="23" borderId="0" applyNumberFormat="0" applyBorder="0" applyAlignment="0" applyProtection="0"/>
    <xf numFmtId="174" fontId="38" fillId="23" borderId="0" applyNumberFormat="0" applyBorder="0" applyAlignment="0" applyProtection="0"/>
    <xf numFmtId="174" fontId="38" fillId="23" borderId="0" applyNumberFormat="0" applyBorder="0" applyAlignment="0" applyProtection="0"/>
    <xf numFmtId="174" fontId="38" fillId="23" borderId="0" applyNumberFormat="0" applyBorder="0" applyAlignment="0" applyProtection="0"/>
    <xf numFmtId="174" fontId="38" fillId="23" borderId="0" applyNumberFormat="0" applyBorder="0" applyAlignment="0" applyProtection="0"/>
    <xf numFmtId="174" fontId="38" fillId="23" borderId="0" applyNumberFormat="0" applyBorder="0" applyAlignment="0" applyProtection="0"/>
    <xf numFmtId="174" fontId="38" fillId="25" borderId="0" applyNumberFormat="0" applyBorder="0" applyAlignment="0" applyProtection="0"/>
    <xf numFmtId="174" fontId="38" fillId="23" borderId="0" applyNumberFormat="0" applyBorder="0" applyAlignment="0" applyProtection="0"/>
    <xf numFmtId="174" fontId="38" fillId="23" borderId="0" applyNumberFormat="0" applyBorder="0" applyAlignment="0" applyProtection="0"/>
    <xf numFmtId="174" fontId="38" fillId="23" borderId="0" applyNumberFormat="0" applyBorder="0" applyAlignment="0" applyProtection="0"/>
    <xf numFmtId="174" fontId="38" fillId="23" borderId="0" applyNumberFormat="0" applyBorder="0" applyAlignment="0" applyProtection="0"/>
    <xf numFmtId="174" fontId="38" fillId="23" borderId="0" applyNumberFormat="0" applyBorder="0" applyAlignment="0" applyProtection="0"/>
    <xf numFmtId="174" fontId="38" fillId="23" borderId="0" applyNumberFormat="0" applyBorder="0" applyAlignment="0" applyProtection="0"/>
    <xf numFmtId="174" fontId="38" fillId="23" borderId="0" applyNumberFormat="0" applyBorder="0" applyAlignment="0" applyProtection="0"/>
    <xf numFmtId="174" fontId="38" fillId="23" borderId="0" applyNumberFormat="0" applyBorder="0" applyAlignment="0" applyProtection="0"/>
    <xf numFmtId="174" fontId="38" fillId="23" borderId="0" applyNumberFormat="0" applyBorder="0" applyAlignment="0" applyProtection="0"/>
    <xf numFmtId="174" fontId="38" fillId="23" borderId="0" applyNumberFormat="0" applyBorder="0" applyAlignment="0" applyProtection="0"/>
    <xf numFmtId="174" fontId="38" fillId="23" borderId="0" applyNumberFormat="0" applyBorder="0" applyAlignment="0" applyProtection="0"/>
    <xf numFmtId="174" fontId="38" fillId="23" borderId="0" applyNumberFormat="0" applyBorder="0" applyAlignment="0" applyProtection="0"/>
    <xf numFmtId="174" fontId="38" fillId="23" borderId="0" applyNumberFormat="0" applyBorder="0" applyAlignment="0" applyProtection="0"/>
    <xf numFmtId="174" fontId="38" fillId="23" borderId="0" applyNumberFormat="0" applyBorder="0" applyAlignment="0" applyProtection="0"/>
    <xf numFmtId="174" fontId="38" fillId="23" borderId="0" applyNumberFormat="0" applyBorder="0" applyAlignment="0" applyProtection="0"/>
    <xf numFmtId="174" fontId="38" fillId="23" borderId="0" applyNumberFormat="0" applyBorder="0" applyAlignment="0" applyProtection="0"/>
    <xf numFmtId="174" fontId="38" fillId="25" borderId="0" applyNumberFormat="0" applyBorder="0" applyAlignment="0" applyProtection="0"/>
    <xf numFmtId="174" fontId="38" fillId="25" borderId="0" applyNumberFormat="0" applyBorder="0" applyAlignment="0" applyProtection="0"/>
    <xf numFmtId="174" fontId="38" fillId="25" borderId="0" applyNumberFormat="0" applyBorder="0" applyAlignment="0" applyProtection="0"/>
    <xf numFmtId="174" fontId="38" fillId="25" borderId="0" applyNumberFormat="0" applyBorder="0" applyAlignment="0" applyProtection="0"/>
    <xf numFmtId="174" fontId="38" fillId="25" borderId="0" applyNumberFormat="0" applyBorder="0" applyAlignment="0" applyProtection="0"/>
    <xf numFmtId="174" fontId="38" fillId="25" borderId="0" applyNumberFormat="0" applyBorder="0" applyAlignment="0" applyProtection="0"/>
    <xf numFmtId="174" fontId="38" fillId="25" borderId="0" applyNumberFormat="0" applyBorder="0" applyAlignment="0" applyProtection="0"/>
    <xf numFmtId="174" fontId="38" fillId="25" borderId="0" applyNumberFormat="0" applyBorder="0" applyAlignment="0" applyProtection="0"/>
    <xf numFmtId="174" fontId="38" fillId="25" borderId="0" applyNumberFormat="0" applyBorder="0" applyAlignment="0" applyProtection="0"/>
    <xf numFmtId="174" fontId="38" fillId="25" borderId="0" applyNumberFormat="0" applyBorder="0" applyAlignment="0" applyProtection="0"/>
    <xf numFmtId="174" fontId="38" fillId="25" borderId="0" applyNumberFormat="0" applyBorder="0" applyAlignment="0" applyProtection="0"/>
    <xf numFmtId="174" fontId="38" fillId="25" borderId="0" applyNumberFormat="0" applyBorder="0" applyAlignment="0" applyProtection="0"/>
    <xf numFmtId="174" fontId="38" fillId="25" borderId="0" applyNumberFormat="0" applyBorder="0" applyAlignment="0" applyProtection="0"/>
    <xf numFmtId="174" fontId="38" fillId="25" borderId="0" applyNumberFormat="0" applyBorder="0" applyAlignment="0" applyProtection="0"/>
    <xf numFmtId="174" fontId="38" fillId="25" borderId="0" applyNumberFormat="0" applyBorder="0" applyAlignment="0" applyProtection="0"/>
    <xf numFmtId="174" fontId="38" fillId="25" borderId="0" applyNumberFormat="0" applyBorder="0" applyAlignment="0" applyProtection="0"/>
    <xf numFmtId="174" fontId="38" fillId="25" borderId="0" applyNumberFormat="0" applyBorder="0" applyAlignment="0" applyProtection="0"/>
    <xf numFmtId="174" fontId="38" fillId="25" borderId="0" applyNumberFormat="0" applyBorder="0" applyAlignment="0" applyProtection="0"/>
    <xf numFmtId="174" fontId="38" fillId="25" borderId="0" applyNumberFormat="0" applyBorder="0" applyAlignment="0" applyProtection="0"/>
    <xf numFmtId="174" fontId="38" fillId="25" borderId="0" applyNumberFormat="0" applyBorder="0" applyAlignment="0" applyProtection="0"/>
    <xf numFmtId="174" fontId="38" fillId="25" borderId="0" applyNumberFormat="0" applyBorder="0" applyAlignment="0" applyProtection="0"/>
    <xf numFmtId="174" fontId="38" fillId="25" borderId="0" applyNumberFormat="0" applyBorder="0" applyAlignment="0" applyProtection="0"/>
    <xf numFmtId="174" fontId="38" fillId="25" borderId="0" applyNumberFormat="0" applyBorder="0" applyAlignment="0" applyProtection="0"/>
    <xf numFmtId="174" fontId="38" fillId="23" borderId="0" applyNumberFormat="0" applyBorder="0" applyAlignment="0" applyProtection="0"/>
    <xf numFmtId="174" fontId="38" fillId="25" borderId="0" applyNumberFormat="0" applyBorder="0" applyAlignment="0" applyProtection="0"/>
    <xf numFmtId="174" fontId="38" fillId="25" borderId="0" applyNumberFormat="0" applyBorder="0" applyAlignment="0" applyProtection="0"/>
    <xf numFmtId="174" fontId="38" fillId="25" borderId="0" applyNumberFormat="0" applyBorder="0" applyAlignment="0" applyProtection="0"/>
    <xf numFmtId="174" fontId="38" fillId="25" borderId="0" applyNumberFormat="0" applyBorder="0" applyAlignment="0" applyProtection="0"/>
    <xf numFmtId="174" fontId="38" fillId="25" borderId="0" applyNumberFormat="0" applyBorder="0" applyAlignment="0" applyProtection="0"/>
    <xf numFmtId="174" fontId="38" fillId="25" borderId="0" applyNumberFormat="0" applyBorder="0" applyAlignment="0" applyProtection="0"/>
    <xf numFmtId="174" fontId="38" fillId="25" borderId="0" applyNumberFormat="0" applyBorder="0" applyAlignment="0" applyProtection="0"/>
    <xf numFmtId="174" fontId="38" fillId="25" borderId="0" applyNumberFormat="0" applyBorder="0" applyAlignment="0" applyProtection="0"/>
    <xf numFmtId="174" fontId="38" fillId="25" borderId="0" applyNumberFormat="0" applyBorder="0" applyAlignment="0" applyProtection="0"/>
    <xf numFmtId="174" fontId="38" fillId="25" borderId="0" applyNumberFormat="0" applyBorder="0" applyAlignment="0" applyProtection="0"/>
    <xf numFmtId="174" fontId="38" fillId="25" borderId="0" applyNumberFormat="0" applyBorder="0" applyAlignment="0" applyProtection="0"/>
    <xf numFmtId="174" fontId="38" fillId="25" borderId="0" applyNumberFormat="0" applyBorder="0" applyAlignment="0" applyProtection="0"/>
    <xf numFmtId="174" fontId="38" fillId="23" borderId="0" applyNumberFormat="0" applyBorder="0" applyAlignment="0" applyProtection="0"/>
    <xf numFmtId="174" fontId="38" fillId="25" borderId="0" applyNumberFormat="0" applyBorder="0" applyAlignment="0" applyProtection="0"/>
    <xf numFmtId="174" fontId="38" fillId="25" borderId="0" applyNumberFormat="0" applyBorder="0" applyAlignment="0" applyProtection="0"/>
    <xf numFmtId="174" fontId="38" fillId="25" borderId="0" applyNumberFormat="0" applyBorder="0" applyAlignment="0" applyProtection="0"/>
    <xf numFmtId="174" fontId="38" fillId="25" borderId="0" applyNumberFormat="0" applyBorder="0" applyAlignment="0" applyProtection="0"/>
    <xf numFmtId="174" fontId="38" fillId="25" borderId="0" applyNumberFormat="0" applyBorder="0" applyAlignment="0" applyProtection="0"/>
    <xf numFmtId="174" fontId="38" fillId="25" borderId="0" applyNumberFormat="0" applyBorder="0" applyAlignment="0" applyProtection="0"/>
    <xf numFmtId="174" fontId="38" fillId="25" borderId="0" applyNumberFormat="0" applyBorder="0" applyAlignment="0" applyProtection="0"/>
    <xf numFmtId="174" fontId="38" fillId="25" borderId="0" applyNumberFormat="0" applyBorder="0" applyAlignment="0" applyProtection="0"/>
    <xf numFmtId="174" fontId="38" fillId="25" borderId="0" applyNumberFormat="0" applyBorder="0" applyAlignment="0" applyProtection="0"/>
    <xf numFmtId="174" fontId="38" fillId="25" borderId="0" applyNumberFormat="0" applyBorder="0" applyAlignment="0" applyProtection="0"/>
    <xf numFmtId="174" fontId="38" fillId="25" borderId="0" applyNumberFormat="0" applyBorder="0" applyAlignment="0" applyProtection="0"/>
    <xf numFmtId="174" fontId="38" fillId="25" borderId="0" applyNumberFormat="0" applyBorder="0" applyAlignment="0" applyProtection="0"/>
    <xf numFmtId="174" fontId="38" fillId="23" borderId="0" applyNumberFormat="0" applyBorder="0" applyAlignment="0" applyProtection="0"/>
    <xf numFmtId="174" fontId="38" fillId="25" borderId="0" applyNumberFormat="0" applyBorder="0" applyAlignment="0" applyProtection="0"/>
    <xf numFmtId="174" fontId="38" fillId="25" borderId="0" applyNumberFormat="0" applyBorder="0" applyAlignment="0" applyProtection="0"/>
    <xf numFmtId="174" fontId="38" fillId="25" borderId="0" applyNumberFormat="0" applyBorder="0" applyAlignment="0" applyProtection="0"/>
    <xf numFmtId="174" fontId="38" fillId="25" borderId="0" applyNumberFormat="0" applyBorder="0" applyAlignment="0" applyProtection="0"/>
    <xf numFmtId="174" fontId="38" fillId="25" borderId="0" applyNumberFormat="0" applyBorder="0" applyAlignment="0" applyProtection="0"/>
    <xf numFmtId="174" fontId="38" fillId="25" borderId="0" applyNumberFormat="0" applyBorder="0" applyAlignment="0" applyProtection="0"/>
    <xf numFmtId="174" fontId="38" fillId="25" borderId="0" applyNumberFormat="0" applyBorder="0" applyAlignment="0" applyProtection="0"/>
    <xf numFmtId="174" fontId="38" fillId="25" borderId="0" applyNumberFormat="0" applyBorder="0" applyAlignment="0" applyProtection="0"/>
    <xf numFmtId="174" fontId="38" fillId="25" borderId="0" applyNumberFormat="0" applyBorder="0" applyAlignment="0" applyProtection="0"/>
    <xf numFmtId="174" fontId="38" fillId="25" borderId="0" applyNumberFormat="0" applyBorder="0" applyAlignment="0" applyProtection="0"/>
    <xf numFmtId="174" fontId="38" fillId="25" borderId="0" applyNumberFormat="0" applyBorder="0" applyAlignment="0" applyProtection="0"/>
    <xf numFmtId="174" fontId="38" fillId="25" borderId="0" applyNumberFormat="0" applyBorder="0" applyAlignment="0" applyProtection="0"/>
    <xf numFmtId="174" fontId="38" fillId="23" borderId="0" applyNumberFormat="0" applyBorder="0" applyAlignment="0" applyProtection="0"/>
    <xf numFmtId="174" fontId="38" fillId="23" borderId="0" applyNumberFormat="0" applyBorder="0" applyAlignment="0" applyProtection="0"/>
    <xf numFmtId="174" fontId="38" fillId="24" borderId="0" applyNumberFormat="0" applyBorder="0" applyAlignment="0" applyProtection="0"/>
    <xf numFmtId="174" fontId="38" fillId="24" borderId="0" applyNumberFormat="0" applyBorder="0" applyAlignment="0" applyProtection="0"/>
    <xf numFmtId="174" fontId="38" fillId="24" borderId="0" applyNumberFormat="0" applyBorder="0" applyAlignment="0" applyProtection="0"/>
    <xf numFmtId="174" fontId="38" fillId="24" borderId="0" applyNumberFormat="0" applyBorder="0" applyAlignment="0" applyProtection="0"/>
    <xf numFmtId="174" fontId="38" fillId="24" borderId="0" applyNumberFormat="0" applyBorder="0" applyAlignment="0" applyProtection="0"/>
    <xf numFmtId="174" fontId="38" fillId="24" borderId="0" applyNumberFormat="0" applyBorder="0" applyAlignment="0" applyProtection="0"/>
    <xf numFmtId="174" fontId="38" fillId="24" borderId="0" applyNumberFormat="0" applyBorder="0" applyAlignment="0" applyProtection="0"/>
    <xf numFmtId="174" fontId="38" fillId="24" borderId="0" applyNumberFormat="0" applyBorder="0" applyAlignment="0" applyProtection="0"/>
    <xf numFmtId="174" fontId="38" fillId="24" borderId="0" applyNumberFormat="0" applyBorder="0" applyAlignment="0" applyProtection="0"/>
    <xf numFmtId="174" fontId="38" fillId="24" borderId="0" applyNumberFormat="0" applyBorder="0" applyAlignment="0" applyProtection="0"/>
    <xf numFmtId="174" fontId="38" fillId="24" borderId="0" applyNumberFormat="0" applyBorder="0" applyAlignment="0" applyProtection="0"/>
    <xf numFmtId="174" fontId="38" fillId="24" borderId="0" applyNumberFormat="0" applyBorder="0" applyAlignment="0" applyProtection="0"/>
    <xf numFmtId="174" fontId="38" fillId="24" borderId="0" applyNumberFormat="0" applyBorder="0" applyAlignment="0" applyProtection="0"/>
    <xf numFmtId="174" fontId="38" fillId="24" borderId="0" applyNumberFormat="0" applyBorder="0" applyAlignment="0" applyProtection="0"/>
    <xf numFmtId="174" fontId="38" fillId="24" borderId="0" applyNumberFormat="0" applyBorder="0" applyAlignment="0" applyProtection="0"/>
    <xf numFmtId="174" fontId="38" fillId="24" borderId="0" applyNumberFormat="0" applyBorder="0" applyAlignment="0" applyProtection="0"/>
    <xf numFmtId="174" fontId="38" fillId="24" borderId="0" applyNumberFormat="0" applyBorder="0" applyAlignment="0" applyProtection="0"/>
    <xf numFmtId="174" fontId="38" fillId="27" borderId="0" applyNumberFormat="0" applyBorder="0" applyAlignment="0" applyProtection="0"/>
    <xf numFmtId="174" fontId="38" fillId="24" borderId="0" applyNumberFormat="0" applyBorder="0" applyAlignment="0" applyProtection="0"/>
    <xf numFmtId="174" fontId="38" fillId="24" borderId="0" applyNumberFormat="0" applyBorder="0" applyAlignment="0" applyProtection="0"/>
    <xf numFmtId="174" fontId="38" fillId="24" borderId="0" applyNumberFormat="0" applyBorder="0" applyAlignment="0" applyProtection="0"/>
    <xf numFmtId="174" fontId="38" fillId="24" borderId="0" applyNumberFormat="0" applyBorder="0" applyAlignment="0" applyProtection="0"/>
    <xf numFmtId="174" fontId="38" fillId="24" borderId="0" applyNumberFormat="0" applyBorder="0" applyAlignment="0" applyProtection="0"/>
    <xf numFmtId="174" fontId="38" fillId="24" borderId="0" applyNumberFormat="0" applyBorder="0" applyAlignment="0" applyProtection="0"/>
    <xf numFmtId="174" fontId="38" fillId="24" borderId="0" applyNumberFormat="0" applyBorder="0" applyAlignment="0" applyProtection="0"/>
    <xf numFmtId="174" fontId="38" fillId="24" borderId="0" applyNumberFormat="0" applyBorder="0" applyAlignment="0" applyProtection="0"/>
    <xf numFmtId="174" fontId="38" fillId="24" borderId="0" applyNumberFormat="0" applyBorder="0" applyAlignment="0" applyProtection="0"/>
    <xf numFmtId="174" fontId="38" fillId="24" borderId="0" applyNumberFormat="0" applyBorder="0" applyAlignment="0" applyProtection="0"/>
    <xf numFmtId="174" fontId="38" fillId="24" borderId="0" applyNumberFormat="0" applyBorder="0" applyAlignment="0" applyProtection="0"/>
    <xf numFmtId="174" fontId="38" fillId="24" borderId="0" applyNumberFormat="0" applyBorder="0" applyAlignment="0" applyProtection="0"/>
    <xf numFmtId="174" fontId="38" fillId="24" borderId="0" applyNumberFormat="0" applyBorder="0" applyAlignment="0" applyProtection="0"/>
    <xf numFmtId="174" fontId="38" fillId="24" borderId="0" applyNumberFormat="0" applyBorder="0" applyAlignment="0" applyProtection="0"/>
    <xf numFmtId="174" fontId="38" fillId="24" borderId="0" applyNumberFormat="0" applyBorder="0" applyAlignment="0" applyProtection="0"/>
    <xf numFmtId="174" fontId="38" fillId="24" borderId="0" applyNumberFormat="0" applyBorder="0" applyAlignment="0" applyProtection="0"/>
    <xf numFmtId="174" fontId="38" fillId="27" borderId="0" applyNumberFormat="0" applyBorder="0" applyAlignment="0" applyProtection="0"/>
    <xf numFmtId="174" fontId="38" fillId="27" borderId="0" applyNumberFormat="0" applyBorder="0" applyAlignment="0" applyProtection="0"/>
    <xf numFmtId="174" fontId="38" fillId="27" borderId="0" applyNumberFormat="0" applyBorder="0" applyAlignment="0" applyProtection="0"/>
    <xf numFmtId="174" fontId="38" fillId="27" borderId="0" applyNumberFormat="0" applyBorder="0" applyAlignment="0" applyProtection="0"/>
    <xf numFmtId="174" fontId="38" fillId="27" borderId="0" applyNumberFormat="0" applyBorder="0" applyAlignment="0" applyProtection="0"/>
    <xf numFmtId="174" fontId="38" fillId="27" borderId="0" applyNumberFormat="0" applyBorder="0" applyAlignment="0" applyProtection="0"/>
    <xf numFmtId="174" fontId="38" fillId="27" borderId="0" applyNumberFormat="0" applyBorder="0" applyAlignment="0" applyProtection="0"/>
    <xf numFmtId="174" fontId="38" fillId="27" borderId="0" applyNumberFormat="0" applyBorder="0" applyAlignment="0" applyProtection="0"/>
    <xf numFmtId="174" fontId="38" fillId="27" borderId="0" applyNumberFormat="0" applyBorder="0" applyAlignment="0" applyProtection="0"/>
    <xf numFmtId="174" fontId="38" fillId="27" borderId="0" applyNumberFormat="0" applyBorder="0" applyAlignment="0" applyProtection="0"/>
    <xf numFmtId="174" fontId="38" fillId="27" borderId="0" applyNumberFormat="0" applyBorder="0" applyAlignment="0" applyProtection="0"/>
    <xf numFmtId="174" fontId="38" fillId="27" borderId="0" applyNumberFormat="0" applyBorder="0" applyAlignment="0" applyProtection="0"/>
    <xf numFmtId="174" fontId="38" fillId="27" borderId="0" applyNumberFormat="0" applyBorder="0" applyAlignment="0" applyProtection="0"/>
    <xf numFmtId="174" fontId="38" fillId="27" borderId="0" applyNumberFormat="0" applyBorder="0" applyAlignment="0" applyProtection="0"/>
    <xf numFmtId="174" fontId="38" fillId="27" borderId="0" applyNumberFormat="0" applyBorder="0" applyAlignment="0" applyProtection="0"/>
    <xf numFmtId="174" fontId="38" fillId="27" borderId="0" applyNumberFormat="0" applyBorder="0" applyAlignment="0" applyProtection="0"/>
    <xf numFmtId="174" fontId="38" fillId="27" borderId="0" applyNumberFormat="0" applyBorder="0" applyAlignment="0" applyProtection="0"/>
    <xf numFmtId="174" fontId="38" fillId="27" borderId="0" applyNumberFormat="0" applyBorder="0" applyAlignment="0" applyProtection="0"/>
    <xf numFmtId="174" fontId="38" fillId="27" borderId="0" applyNumberFormat="0" applyBorder="0" applyAlignment="0" applyProtection="0"/>
    <xf numFmtId="174" fontId="38" fillId="27" borderId="0" applyNumberFormat="0" applyBorder="0" applyAlignment="0" applyProtection="0"/>
    <xf numFmtId="174" fontId="38" fillId="27" borderId="0" applyNumberFormat="0" applyBorder="0" applyAlignment="0" applyProtection="0"/>
    <xf numFmtId="174" fontId="38" fillId="27" borderId="0" applyNumberFormat="0" applyBorder="0" applyAlignment="0" applyProtection="0"/>
    <xf numFmtId="174" fontId="38" fillId="27" borderId="0" applyNumberFormat="0" applyBorder="0" applyAlignment="0" applyProtection="0"/>
    <xf numFmtId="174" fontId="38" fillId="24" borderId="0" applyNumberFormat="0" applyBorder="0" applyAlignment="0" applyProtection="0"/>
    <xf numFmtId="174" fontId="38" fillId="27" borderId="0" applyNumberFormat="0" applyBorder="0" applyAlignment="0" applyProtection="0"/>
    <xf numFmtId="174" fontId="38" fillId="27" borderId="0" applyNumberFormat="0" applyBorder="0" applyAlignment="0" applyProtection="0"/>
    <xf numFmtId="174" fontId="38" fillId="27" borderId="0" applyNumberFormat="0" applyBorder="0" applyAlignment="0" applyProtection="0"/>
    <xf numFmtId="174" fontId="38" fillId="27" borderId="0" applyNumberFormat="0" applyBorder="0" applyAlignment="0" applyProtection="0"/>
    <xf numFmtId="174" fontId="38" fillId="27" borderId="0" applyNumberFormat="0" applyBorder="0" applyAlignment="0" applyProtection="0"/>
    <xf numFmtId="174" fontId="38" fillId="27" borderId="0" applyNumberFormat="0" applyBorder="0" applyAlignment="0" applyProtection="0"/>
    <xf numFmtId="174" fontId="38" fillId="27" borderId="0" applyNumberFormat="0" applyBorder="0" applyAlignment="0" applyProtection="0"/>
    <xf numFmtId="174" fontId="38" fillId="27" borderId="0" applyNumberFormat="0" applyBorder="0" applyAlignment="0" applyProtection="0"/>
    <xf numFmtId="174" fontId="38" fillId="27" borderId="0" applyNumberFormat="0" applyBorder="0" applyAlignment="0" applyProtection="0"/>
    <xf numFmtId="174" fontId="38" fillId="27" borderId="0" applyNumberFormat="0" applyBorder="0" applyAlignment="0" applyProtection="0"/>
    <xf numFmtId="174" fontId="38" fillId="27" borderId="0" applyNumberFormat="0" applyBorder="0" applyAlignment="0" applyProtection="0"/>
    <xf numFmtId="174" fontId="38" fillId="27" borderId="0" applyNumberFormat="0" applyBorder="0" applyAlignment="0" applyProtection="0"/>
    <xf numFmtId="174" fontId="38" fillId="24" borderId="0" applyNumberFormat="0" applyBorder="0" applyAlignment="0" applyProtection="0"/>
    <xf numFmtId="174" fontId="38" fillId="27" borderId="0" applyNumberFormat="0" applyBorder="0" applyAlignment="0" applyProtection="0"/>
    <xf numFmtId="174" fontId="38" fillId="27" borderId="0" applyNumberFormat="0" applyBorder="0" applyAlignment="0" applyProtection="0"/>
    <xf numFmtId="174" fontId="38" fillId="27" borderId="0" applyNumberFormat="0" applyBorder="0" applyAlignment="0" applyProtection="0"/>
    <xf numFmtId="174" fontId="38" fillId="27" borderId="0" applyNumberFormat="0" applyBorder="0" applyAlignment="0" applyProtection="0"/>
    <xf numFmtId="174" fontId="38" fillId="27" borderId="0" applyNumberFormat="0" applyBorder="0" applyAlignment="0" applyProtection="0"/>
    <xf numFmtId="174" fontId="38" fillId="27" borderId="0" applyNumberFormat="0" applyBorder="0" applyAlignment="0" applyProtection="0"/>
    <xf numFmtId="174" fontId="38" fillId="27" borderId="0" applyNumberFormat="0" applyBorder="0" applyAlignment="0" applyProtection="0"/>
    <xf numFmtId="174" fontId="38" fillId="27" borderId="0" applyNumberFormat="0" applyBorder="0" applyAlignment="0" applyProtection="0"/>
    <xf numFmtId="174" fontId="38" fillId="27" borderId="0" applyNumberFormat="0" applyBorder="0" applyAlignment="0" applyProtection="0"/>
    <xf numFmtId="174" fontId="38" fillId="27" borderId="0" applyNumberFormat="0" applyBorder="0" applyAlignment="0" applyProtection="0"/>
    <xf numFmtId="174" fontId="38" fillId="27" borderId="0" applyNumberFormat="0" applyBorder="0" applyAlignment="0" applyProtection="0"/>
    <xf numFmtId="174" fontId="38" fillId="27" borderId="0" applyNumberFormat="0" applyBorder="0" applyAlignment="0" applyProtection="0"/>
    <xf numFmtId="174" fontId="38" fillId="24" borderId="0" applyNumberFormat="0" applyBorder="0" applyAlignment="0" applyProtection="0"/>
    <xf numFmtId="174" fontId="38" fillId="27" borderId="0" applyNumberFormat="0" applyBorder="0" applyAlignment="0" applyProtection="0"/>
    <xf numFmtId="174" fontId="38" fillId="27" borderId="0" applyNumberFormat="0" applyBorder="0" applyAlignment="0" applyProtection="0"/>
    <xf numFmtId="174" fontId="38" fillId="27" borderId="0" applyNumberFormat="0" applyBorder="0" applyAlignment="0" applyProtection="0"/>
    <xf numFmtId="174" fontId="38" fillId="27" borderId="0" applyNumberFormat="0" applyBorder="0" applyAlignment="0" applyProtection="0"/>
    <xf numFmtId="174" fontId="38" fillId="27" borderId="0" applyNumberFormat="0" applyBorder="0" applyAlignment="0" applyProtection="0"/>
    <xf numFmtId="174" fontId="38" fillId="27" borderId="0" applyNumberFormat="0" applyBorder="0" applyAlignment="0" applyProtection="0"/>
    <xf numFmtId="174" fontId="38" fillId="27" borderId="0" applyNumberFormat="0" applyBorder="0" applyAlignment="0" applyProtection="0"/>
    <xf numFmtId="174" fontId="38" fillId="27" borderId="0" applyNumberFormat="0" applyBorder="0" applyAlignment="0" applyProtection="0"/>
    <xf numFmtId="174" fontId="38" fillId="27" borderId="0" applyNumberFormat="0" applyBorder="0" applyAlignment="0" applyProtection="0"/>
    <xf numFmtId="174" fontId="38" fillId="27" borderId="0" applyNumberFormat="0" applyBorder="0" applyAlignment="0" applyProtection="0"/>
    <xf numFmtId="174" fontId="38" fillId="27" borderId="0" applyNumberFormat="0" applyBorder="0" applyAlignment="0" applyProtection="0"/>
    <xf numFmtId="174" fontId="38" fillId="27" borderId="0" applyNumberFormat="0" applyBorder="0" applyAlignment="0" applyProtection="0"/>
    <xf numFmtId="174" fontId="38" fillId="24" borderId="0" applyNumberFormat="0" applyBorder="0" applyAlignment="0" applyProtection="0"/>
    <xf numFmtId="174" fontId="38" fillId="24" borderId="0" applyNumberFormat="0" applyBorder="0" applyAlignment="0" applyProtection="0"/>
    <xf numFmtId="174" fontId="38" fillId="22" borderId="0" applyNumberFormat="0" applyBorder="0" applyAlignment="0" applyProtection="0"/>
    <xf numFmtId="174" fontId="38" fillId="22" borderId="0" applyNumberFormat="0" applyBorder="0" applyAlignment="0" applyProtection="0"/>
    <xf numFmtId="174" fontId="38" fillId="22" borderId="0" applyNumberFormat="0" applyBorder="0" applyAlignment="0" applyProtection="0"/>
    <xf numFmtId="174" fontId="38" fillId="22" borderId="0" applyNumberFormat="0" applyBorder="0" applyAlignment="0" applyProtection="0"/>
    <xf numFmtId="174" fontId="38" fillId="22" borderId="0" applyNumberFormat="0" applyBorder="0" applyAlignment="0" applyProtection="0"/>
    <xf numFmtId="174" fontId="38" fillId="22" borderId="0" applyNumberFormat="0" applyBorder="0" applyAlignment="0" applyProtection="0"/>
    <xf numFmtId="174" fontId="38" fillId="22" borderId="0" applyNumberFormat="0" applyBorder="0" applyAlignment="0" applyProtection="0"/>
    <xf numFmtId="174" fontId="38" fillId="22" borderId="0" applyNumberFormat="0" applyBorder="0" applyAlignment="0" applyProtection="0"/>
    <xf numFmtId="174" fontId="38" fillId="22" borderId="0" applyNumberFormat="0" applyBorder="0" applyAlignment="0" applyProtection="0"/>
    <xf numFmtId="174" fontId="38" fillId="22" borderId="0" applyNumberFormat="0" applyBorder="0" applyAlignment="0" applyProtection="0"/>
    <xf numFmtId="174" fontId="38" fillId="22" borderId="0" applyNumberFormat="0" applyBorder="0" applyAlignment="0" applyProtection="0"/>
    <xf numFmtId="174" fontId="38" fillId="22" borderId="0" applyNumberFormat="0" applyBorder="0" applyAlignment="0" applyProtection="0"/>
    <xf numFmtId="174" fontId="38" fillId="22" borderId="0" applyNumberFormat="0" applyBorder="0" applyAlignment="0" applyProtection="0"/>
    <xf numFmtId="174" fontId="38" fillId="22" borderId="0" applyNumberFormat="0" applyBorder="0" applyAlignment="0" applyProtection="0"/>
    <xf numFmtId="174" fontId="38" fillId="22" borderId="0" applyNumberFormat="0" applyBorder="0" applyAlignment="0" applyProtection="0"/>
    <xf numFmtId="174" fontId="38" fillId="22" borderId="0" applyNumberFormat="0" applyBorder="0" applyAlignment="0" applyProtection="0"/>
    <xf numFmtId="174" fontId="38" fillId="22" borderId="0" applyNumberFormat="0" applyBorder="0" applyAlignment="0" applyProtection="0"/>
    <xf numFmtId="174" fontId="38" fillId="28" borderId="0" applyNumberFormat="0" applyBorder="0" applyAlignment="0" applyProtection="0"/>
    <xf numFmtId="174" fontId="38" fillId="22" borderId="0" applyNumberFormat="0" applyBorder="0" applyAlignment="0" applyProtection="0"/>
    <xf numFmtId="174" fontId="38" fillId="22" borderId="0" applyNumberFormat="0" applyBorder="0" applyAlignment="0" applyProtection="0"/>
    <xf numFmtId="174" fontId="38" fillId="22" borderId="0" applyNumberFormat="0" applyBorder="0" applyAlignment="0" applyProtection="0"/>
    <xf numFmtId="174" fontId="38" fillId="22" borderId="0" applyNumberFormat="0" applyBorder="0" applyAlignment="0" applyProtection="0"/>
    <xf numFmtId="174" fontId="38" fillId="22" borderId="0" applyNumberFormat="0" applyBorder="0" applyAlignment="0" applyProtection="0"/>
    <xf numFmtId="174" fontId="38" fillId="22" borderId="0" applyNumberFormat="0" applyBorder="0" applyAlignment="0" applyProtection="0"/>
    <xf numFmtId="174" fontId="38" fillId="22" borderId="0" applyNumberFormat="0" applyBorder="0" applyAlignment="0" applyProtection="0"/>
    <xf numFmtId="174" fontId="38" fillId="22" borderId="0" applyNumberFormat="0" applyBorder="0" applyAlignment="0" applyProtection="0"/>
    <xf numFmtId="174" fontId="38" fillId="22" borderId="0" applyNumberFormat="0" applyBorder="0" applyAlignment="0" applyProtection="0"/>
    <xf numFmtId="174" fontId="38" fillId="22" borderId="0" applyNumberFormat="0" applyBorder="0" applyAlignment="0" applyProtection="0"/>
    <xf numFmtId="174" fontId="38" fillId="22" borderId="0" applyNumberFormat="0" applyBorder="0" applyAlignment="0" applyProtection="0"/>
    <xf numFmtId="174" fontId="38" fillId="22" borderId="0" applyNumberFormat="0" applyBorder="0" applyAlignment="0" applyProtection="0"/>
    <xf numFmtId="174" fontId="38" fillId="22" borderId="0" applyNumberFormat="0" applyBorder="0" applyAlignment="0" applyProtection="0"/>
    <xf numFmtId="174" fontId="38" fillId="22" borderId="0" applyNumberFormat="0" applyBorder="0" applyAlignment="0" applyProtection="0"/>
    <xf numFmtId="174" fontId="38" fillId="22" borderId="0" applyNumberFormat="0" applyBorder="0" applyAlignment="0" applyProtection="0"/>
    <xf numFmtId="174" fontId="38" fillId="22" borderId="0" applyNumberFormat="0" applyBorder="0" applyAlignment="0" applyProtection="0"/>
    <xf numFmtId="174" fontId="38" fillId="28" borderId="0" applyNumberFormat="0" applyBorder="0" applyAlignment="0" applyProtection="0"/>
    <xf numFmtId="174" fontId="38" fillId="28" borderId="0" applyNumberFormat="0" applyBorder="0" applyAlignment="0" applyProtection="0"/>
    <xf numFmtId="174" fontId="38" fillId="28" borderId="0" applyNumberFormat="0" applyBorder="0" applyAlignment="0" applyProtection="0"/>
    <xf numFmtId="174" fontId="38" fillId="28" borderId="0" applyNumberFormat="0" applyBorder="0" applyAlignment="0" applyProtection="0"/>
    <xf numFmtId="174" fontId="38" fillId="28" borderId="0" applyNumberFormat="0" applyBorder="0" applyAlignment="0" applyProtection="0"/>
    <xf numFmtId="174" fontId="38" fillId="28" borderId="0" applyNumberFormat="0" applyBorder="0" applyAlignment="0" applyProtection="0"/>
    <xf numFmtId="174" fontId="38" fillId="28" borderId="0" applyNumberFormat="0" applyBorder="0" applyAlignment="0" applyProtection="0"/>
    <xf numFmtId="174" fontId="38" fillId="28" borderId="0" applyNumberFormat="0" applyBorder="0" applyAlignment="0" applyProtection="0"/>
    <xf numFmtId="174" fontId="38" fillId="28" borderId="0" applyNumberFormat="0" applyBorder="0" applyAlignment="0" applyProtection="0"/>
    <xf numFmtId="174" fontId="38" fillId="28" borderId="0" applyNumberFormat="0" applyBorder="0" applyAlignment="0" applyProtection="0"/>
    <xf numFmtId="174" fontId="38" fillId="28" borderId="0" applyNumberFormat="0" applyBorder="0" applyAlignment="0" applyProtection="0"/>
    <xf numFmtId="174" fontId="38" fillId="28" borderId="0" applyNumberFormat="0" applyBorder="0" applyAlignment="0" applyProtection="0"/>
    <xf numFmtId="174" fontId="38" fillId="28" borderId="0" applyNumberFormat="0" applyBorder="0" applyAlignment="0" applyProtection="0"/>
    <xf numFmtId="174" fontId="38" fillId="28" borderId="0" applyNumberFormat="0" applyBorder="0" applyAlignment="0" applyProtection="0"/>
    <xf numFmtId="174" fontId="38" fillId="28" borderId="0" applyNumberFormat="0" applyBorder="0" applyAlignment="0" applyProtection="0"/>
    <xf numFmtId="174" fontId="38" fillId="28" borderId="0" applyNumberFormat="0" applyBorder="0" applyAlignment="0" applyProtection="0"/>
    <xf numFmtId="174" fontId="38" fillId="28" borderId="0" applyNumberFormat="0" applyBorder="0" applyAlignment="0" applyProtection="0"/>
    <xf numFmtId="174" fontId="38" fillId="28" borderId="0" applyNumberFormat="0" applyBorder="0" applyAlignment="0" applyProtection="0"/>
    <xf numFmtId="174" fontId="38" fillId="28" borderId="0" applyNumberFormat="0" applyBorder="0" applyAlignment="0" applyProtection="0"/>
    <xf numFmtId="174" fontId="38" fillId="28" borderId="0" applyNumberFormat="0" applyBorder="0" applyAlignment="0" applyProtection="0"/>
    <xf numFmtId="174" fontId="38" fillId="28" borderId="0" applyNumberFormat="0" applyBorder="0" applyAlignment="0" applyProtection="0"/>
    <xf numFmtId="174" fontId="38" fillId="28" borderId="0" applyNumberFormat="0" applyBorder="0" applyAlignment="0" applyProtection="0"/>
    <xf numFmtId="174" fontId="38" fillId="28" borderId="0" applyNumberFormat="0" applyBorder="0" applyAlignment="0" applyProtection="0"/>
    <xf numFmtId="174" fontId="38" fillId="22" borderId="0" applyNumberFormat="0" applyBorder="0" applyAlignment="0" applyProtection="0"/>
    <xf numFmtId="174" fontId="38" fillId="28" borderId="0" applyNumberFormat="0" applyBorder="0" applyAlignment="0" applyProtection="0"/>
    <xf numFmtId="174" fontId="38" fillId="28" borderId="0" applyNumberFormat="0" applyBorder="0" applyAlignment="0" applyProtection="0"/>
    <xf numFmtId="174" fontId="38" fillId="28" borderId="0" applyNumberFormat="0" applyBorder="0" applyAlignment="0" applyProtection="0"/>
    <xf numFmtId="174" fontId="38" fillId="28" borderId="0" applyNumberFormat="0" applyBorder="0" applyAlignment="0" applyProtection="0"/>
    <xf numFmtId="174" fontId="38" fillId="28" borderId="0" applyNumberFormat="0" applyBorder="0" applyAlignment="0" applyProtection="0"/>
    <xf numFmtId="174" fontId="38" fillId="28" borderId="0" applyNumberFormat="0" applyBorder="0" applyAlignment="0" applyProtection="0"/>
    <xf numFmtId="174" fontId="38" fillId="28" borderId="0" applyNumberFormat="0" applyBorder="0" applyAlignment="0" applyProtection="0"/>
    <xf numFmtId="174" fontId="38" fillId="28" borderId="0" applyNumberFormat="0" applyBorder="0" applyAlignment="0" applyProtection="0"/>
    <xf numFmtId="174" fontId="38" fillId="28" borderId="0" applyNumberFormat="0" applyBorder="0" applyAlignment="0" applyProtection="0"/>
    <xf numFmtId="174" fontId="38" fillId="28" borderId="0" applyNumberFormat="0" applyBorder="0" applyAlignment="0" applyProtection="0"/>
    <xf numFmtId="174" fontId="38" fillId="28" borderId="0" applyNumberFormat="0" applyBorder="0" applyAlignment="0" applyProtection="0"/>
    <xf numFmtId="174" fontId="38" fillId="28" borderId="0" applyNumberFormat="0" applyBorder="0" applyAlignment="0" applyProtection="0"/>
    <xf numFmtId="174" fontId="38" fillId="22" borderId="0" applyNumberFormat="0" applyBorder="0" applyAlignment="0" applyProtection="0"/>
    <xf numFmtId="174" fontId="38" fillId="28" borderId="0" applyNumberFormat="0" applyBorder="0" applyAlignment="0" applyProtection="0"/>
    <xf numFmtId="174" fontId="38" fillId="28" borderId="0" applyNumberFormat="0" applyBorder="0" applyAlignment="0" applyProtection="0"/>
    <xf numFmtId="174" fontId="38" fillId="28" borderId="0" applyNumberFormat="0" applyBorder="0" applyAlignment="0" applyProtection="0"/>
    <xf numFmtId="174" fontId="38" fillId="28" borderId="0" applyNumberFormat="0" applyBorder="0" applyAlignment="0" applyProtection="0"/>
    <xf numFmtId="174" fontId="38" fillId="28" borderId="0" applyNumberFormat="0" applyBorder="0" applyAlignment="0" applyProtection="0"/>
    <xf numFmtId="174" fontId="38" fillId="28" borderId="0" applyNumberFormat="0" applyBorder="0" applyAlignment="0" applyProtection="0"/>
    <xf numFmtId="174" fontId="38" fillId="28" borderId="0" applyNumberFormat="0" applyBorder="0" applyAlignment="0" applyProtection="0"/>
    <xf numFmtId="174" fontId="38" fillId="28" borderId="0" applyNumberFormat="0" applyBorder="0" applyAlignment="0" applyProtection="0"/>
    <xf numFmtId="174" fontId="38" fillId="28" borderId="0" applyNumberFormat="0" applyBorder="0" applyAlignment="0" applyProtection="0"/>
    <xf numFmtId="174" fontId="38" fillId="28" borderId="0" applyNumberFormat="0" applyBorder="0" applyAlignment="0" applyProtection="0"/>
    <xf numFmtId="174" fontId="38" fillId="28" borderId="0" applyNumberFormat="0" applyBorder="0" applyAlignment="0" applyProtection="0"/>
    <xf numFmtId="174" fontId="38" fillId="28" borderId="0" applyNumberFormat="0" applyBorder="0" applyAlignment="0" applyProtection="0"/>
    <xf numFmtId="174" fontId="38" fillId="22" borderId="0" applyNumberFormat="0" applyBorder="0" applyAlignment="0" applyProtection="0"/>
    <xf numFmtId="174" fontId="38" fillId="28" borderId="0" applyNumberFormat="0" applyBorder="0" applyAlignment="0" applyProtection="0"/>
    <xf numFmtId="174" fontId="38" fillId="28" borderId="0" applyNumberFormat="0" applyBorder="0" applyAlignment="0" applyProtection="0"/>
    <xf numFmtId="174" fontId="38" fillId="28" borderId="0" applyNumberFormat="0" applyBorder="0" applyAlignment="0" applyProtection="0"/>
    <xf numFmtId="174" fontId="38" fillId="28" borderId="0" applyNumberFormat="0" applyBorder="0" applyAlignment="0" applyProtection="0"/>
    <xf numFmtId="174" fontId="38" fillId="28" borderId="0" applyNumberFormat="0" applyBorder="0" applyAlignment="0" applyProtection="0"/>
    <xf numFmtId="174" fontId="38" fillId="28" borderId="0" applyNumberFormat="0" applyBorder="0" applyAlignment="0" applyProtection="0"/>
    <xf numFmtId="174" fontId="38" fillId="28" borderId="0" applyNumberFormat="0" applyBorder="0" applyAlignment="0" applyProtection="0"/>
    <xf numFmtId="174" fontId="38" fillId="28" borderId="0" applyNumberFormat="0" applyBorder="0" applyAlignment="0" applyProtection="0"/>
    <xf numFmtId="174" fontId="38" fillId="28" borderId="0" applyNumberFormat="0" applyBorder="0" applyAlignment="0" applyProtection="0"/>
    <xf numFmtId="174" fontId="38" fillId="28" borderId="0" applyNumberFormat="0" applyBorder="0" applyAlignment="0" applyProtection="0"/>
    <xf numFmtId="174" fontId="38" fillId="28" borderId="0" applyNumberFormat="0" applyBorder="0" applyAlignment="0" applyProtection="0"/>
    <xf numFmtId="174" fontId="38" fillId="28" borderId="0" applyNumberFormat="0" applyBorder="0" applyAlignment="0" applyProtection="0"/>
    <xf numFmtId="174" fontId="38" fillId="22" borderId="0" applyNumberFormat="0" applyBorder="0" applyAlignment="0" applyProtection="0"/>
    <xf numFmtId="174" fontId="38" fillId="22" borderId="0" applyNumberFormat="0" applyBorder="0" applyAlignment="0" applyProtection="0"/>
    <xf numFmtId="174" fontId="38" fillId="19" borderId="0" applyNumberFormat="0" applyBorder="0" applyAlignment="0" applyProtection="0"/>
    <xf numFmtId="174" fontId="38" fillId="19" borderId="0" applyNumberFormat="0" applyBorder="0" applyAlignment="0" applyProtection="0"/>
    <xf numFmtId="174" fontId="38" fillId="19" borderId="0" applyNumberFormat="0" applyBorder="0" applyAlignment="0" applyProtection="0"/>
    <xf numFmtId="174" fontId="38" fillId="19" borderId="0" applyNumberFormat="0" applyBorder="0" applyAlignment="0" applyProtection="0"/>
    <xf numFmtId="174" fontId="38" fillId="19" borderId="0" applyNumberFormat="0" applyBorder="0" applyAlignment="0" applyProtection="0"/>
    <xf numFmtId="174" fontId="38" fillId="19" borderId="0" applyNumberFormat="0" applyBorder="0" applyAlignment="0" applyProtection="0"/>
    <xf numFmtId="174" fontId="38" fillId="19" borderId="0" applyNumberFormat="0" applyBorder="0" applyAlignment="0" applyProtection="0"/>
    <xf numFmtId="174" fontId="38" fillId="19" borderId="0" applyNumberFormat="0" applyBorder="0" applyAlignment="0" applyProtection="0"/>
    <xf numFmtId="174" fontId="38" fillId="19" borderId="0" applyNumberFormat="0" applyBorder="0" applyAlignment="0" applyProtection="0"/>
    <xf numFmtId="174" fontId="38" fillId="19" borderId="0" applyNumberFormat="0" applyBorder="0" applyAlignment="0" applyProtection="0"/>
    <xf numFmtId="174" fontId="38" fillId="19" borderId="0" applyNumberFormat="0" applyBorder="0" applyAlignment="0" applyProtection="0"/>
    <xf numFmtId="174" fontId="38" fillId="19" borderId="0" applyNumberFormat="0" applyBorder="0" applyAlignment="0" applyProtection="0"/>
    <xf numFmtId="174" fontId="38" fillId="19" borderId="0" applyNumberFormat="0" applyBorder="0" applyAlignment="0" applyProtection="0"/>
    <xf numFmtId="174" fontId="38" fillId="19" borderId="0" applyNumberFormat="0" applyBorder="0" applyAlignment="0" applyProtection="0"/>
    <xf numFmtId="174" fontId="38" fillId="19" borderId="0" applyNumberFormat="0" applyBorder="0" applyAlignment="0" applyProtection="0"/>
    <xf numFmtId="174" fontId="38" fillId="19" borderId="0" applyNumberFormat="0" applyBorder="0" applyAlignment="0" applyProtection="0"/>
    <xf numFmtId="174" fontId="38" fillId="19" borderId="0" applyNumberFormat="0" applyBorder="0" applyAlignment="0" applyProtection="0"/>
    <xf numFmtId="174" fontId="38" fillId="19" borderId="0" applyNumberFormat="0" applyBorder="0" applyAlignment="0" applyProtection="0"/>
    <xf numFmtId="174" fontId="38" fillId="19" borderId="0" applyNumberFormat="0" applyBorder="0" applyAlignment="0" applyProtection="0"/>
    <xf numFmtId="174" fontId="38" fillId="19" borderId="0" applyNumberFormat="0" applyBorder="0" applyAlignment="0" applyProtection="0"/>
    <xf numFmtId="174" fontId="38" fillId="19" borderId="0" applyNumberFormat="0" applyBorder="0" applyAlignment="0" applyProtection="0"/>
    <xf numFmtId="174" fontId="38" fillId="19" borderId="0" applyNumberFormat="0" applyBorder="0" applyAlignment="0" applyProtection="0"/>
    <xf numFmtId="174" fontId="38" fillId="19" borderId="0" applyNumberFormat="0" applyBorder="0" applyAlignment="0" applyProtection="0"/>
    <xf numFmtId="174" fontId="38" fillId="19" borderId="0" applyNumberFormat="0" applyBorder="0" applyAlignment="0" applyProtection="0"/>
    <xf numFmtId="174" fontId="38" fillId="19" borderId="0" applyNumberFormat="0" applyBorder="0" applyAlignment="0" applyProtection="0"/>
    <xf numFmtId="174" fontId="38" fillId="19" borderId="0" applyNumberFormat="0" applyBorder="0" applyAlignment="0" applyProtection="0"/>
    <xf numFmtId="174" fontId="38" fillId="19" borderId="0" applyNumberFormat="0" applyBorder="0" applyAlignment="0" applyProtection="0"/>
    <xf numFmtId="174" fontId="38" fillId="19" borderId="0" applyNumberFormat="0" applyBorder="0" applyAlignment="0" applyProtection="0"/>
    <xf numFmtId="174" fontId="38" fillId="19" borderId="0" applyNumberFormat="0" applyBorder="0" applyAlignment="0" applyProtection="0"/>
    <xf numFmtId="174" fontId="38" fillId="19" borderId="0" applyNumberFormat="0" applyBorder="0" applyAlignment="0" applyProtection="0"/>
    <xf numFmtId="174" fontId="38" fillId="19" borderId="0" applyNumberFormat="0" applyBorder="0" applyAlignment="0" applyProtection="0"/>
    <xf numFmtId="174" fontId="38" fillId="19" borderId="0" applyNumberFormat="0" applyBorder="0" applyAlignment="0" applyProtection="0"/>
    <xf numFmtId="174" fontId="38" fillId="19" borderId="0" applyNumberFormat="0" applyBorder="0" applyAlignment="0" applyProtection="0"/>
    <xf numFmtId="174" fontId="38" fillId="24" borderId="0" applyNumberFormat="0" applyBorder="0" applyAlignment="0" applyProtection="0"/>
    <xf numFmtId="174" fontId="38" fillId="24" borderId="0" applyNumberFormat="0" applyBorder="0" applyAlignment="0" applyProtection="0"/>
    <xf numFmtId="174" fontId="38" fillId="24" borderId="0" applyNumberFormat="0" applyBorder="0" applyAlignment="0" applyProtection="0"/>
    <xf numFmtId="174" fontId="38" fillId="24" borderId="0" applyNumberFormat="0" applyBorder="0" applyAlignment="0" applyProtection="0"/>
    <xf numFmtId="174" fontId="38" fillId="24" borderId="0" applyNumberFormat="0" applyBorder="0" applyAlignment="0" applyProtection="0"/>
    <xf numFmtId="174" fontId="38" fillId="24" borderId="0" applyNumberFormat="0" applyBorder="0" applyAlignment="0" applyProtection="0"/>
    <xf numFmtId="174" fontId="38" fillId="28" borderId="0" applyNumberFormat="0" applyBorder="0" applyAlignment="0" applyProtection="0"/>
    <xf numFmtId="174" fontId="38" fillId="28" borderId="0" applyNumberFormat="0" applyBorder="0" applyAlignment="0" applyProtection="0"/>
    <xf numFmtId="174" fontId="38" fillId="28" borderId="0" applyNumberFormat="0" applyBorder="0" applyAlignment="0" applyProtection="0"/>
    <xf numFmtId="174" fontId="38" fillId="24" borderId="0" applyNumberFormat="0" applyBorder="0" applyAlignment="0" applyProtection="0"/>
    <xf numFmtId="174" fontId="38" fillId="24" borderId="0" applyNumberFormat="0" applyBorder="0" applyAlignment="0" applyProtection="0"/>
    <xf numFmtId="174" fontId="38" fillId="24" borderId="0" applyNumberFormat="0" applyBorder="0" applyAlignment="0" applyProtection="0"/>
    <xf numFmtId="174" fontId="38" fillId="24" borderId="0" applyNumberFormat="0" applyBorder="0" applyAlignment="0" applyProtection="0"/>
    <xf numFmtId="174" fontId="38" fillId="24" borderId="0" applyNumberFormat="0" applyBorder="0" applyAlignment="0" applyProtection="0"/>
    <xf numFmtId="174" fontId="38" fillId="24" borderId="0" applyNumberFormat="0" applyBorder="0" applyAlignment="0" applyProtection="0"/>
    <xf numFmtId="174" fontId="38" fillId="24" borderId="0" applyNumberFormat="0" applyBorder="0" applyAlignment="0" applyProtection="0"/>
    <xf numFmtId="174" fontId="38" fillId="22" borderId="0" applyNumberFormat="0" applyBorder="0" applyAlignment="0" applyProtection="0"/>
    <xf numFmtId="174" fontId="38" fillId="24" borderId="0" applyNumberFormat="0" applyBorder="0" applyAlignment="0" applyProtection="0"/>
    <xf numFmtId="174" fontId="38" fillId="24" borderId="0" applyNumberFormat="0" applyBorder="0" applyAlignment="0" applyProtection="0"/>
    <xf numFmtId="174" fontId="38" fillId="24" borderId="0" applyNumberFormat="0" applyBorder="0" applyAlignment="0" applyProtection="0"/>
    <xf numFmtId="174" fontId="38" fillId="24" borderId="0" applyNumberFormat="0" applyBorder="0" applyAlignment="0" applyProtection="0"/>
    <xf numFmtId="174" fontId="38" fillId="24" borderId="0" applyNumberFormat="0" applyBorder="0" applyAlignment="0" applyProtection="0"/>
    <xf numFmtId="174" fontId="38" fillId="24" borderId="0" applyNumberFormat="0" applyBorder="0" applyAlignment="0" applyProtection="0"/>
    <xf numFmtId="174" fontId="38" fillId="24" borderId="0" applyNumberFormat="0" applyBorder="0" applyAlignment="0" applyProtection="0"/>
    <xf numFmtId="174" fontId="38" fillId="24" borderId="0" applyNumberFormat="0" applyBorder="0" applyAlignment="0" applyProtection="0"/>
    <xf numFmtId="174" fontId="38" fillId="24" borderId="0" applyNumberFormat="0" applyBorder="0" applyAlignment="0" applyProtection="0"/>
    <xf numFmtId="174" fontId="38" fillId="24" borderId="0" applyNumberFormat="0" applyBorder="0" applyAlignment="0" applyProtection="0"/>
    <xf numFmtId="174" fontId="38" fillId="24" borderId="0" applyNumberFormat="0" applyBorder="0" applyAlignment="0" applyProtection="0"/>
    <xf numFmtId="174" fontId="38" fillId="24" borderId="0" applyNumberFormat="0" applyBorder="0" applyAlignment="0" applyProtection="0"/>
    <xf numFmtId="174" fontId="38" fillId="24" borderId="0" applyNumberFormat="0" applyBorder="0" applyAlignment="0" applyProtection="0"/>
    <xf numFmtId="174" fontId="38" fillId="24" borderId="0" applyNumberFormat="0" applyBorder="0" applyAlignment="0" applyProtection="0"/>
    <xf numFmtId="174" fontId="38" fillId="24" borderId="0" applyNumberFormat="0" applyBorder="0" applyAlignment="0" applyProtection="0"/>
    <xf numFmtId="174" fontId="38" fillId="24" borderId="0" applyNumberFormat="0" applyBorder="0" applyAlignment="0" applyProtection="0"/>
    <xf numFmtId="174" fontId="38" fillId="22" borderId="0" applyNumberFormat="0" applyBorder="0" applyAlignment="0" applyProtection="0"/>
    <xf numFmtId="174" fontId="38" fillId="22" borderId="0" applyNumberFormat="0" applyBorder="0" applyAlignment="0" applyProtection="0"/>
    <xf numFmtId="174" fontId="38" fillId="22" borderId="0" applyNumberFormat="0" applyBorder="0" applyAlignment="0" applyProtection="0"/>
    <xf numFmtId="174" fontId="38" fillId="22" borderId="0" applyNumberFormat="0" applyBorder="0" applyAlignment="0" applyProtection="0"/>
    <xf numFmtId="174" fontId="38" fillId="22" borderId="0" applyNumberFormat="0" applyBorder="0" applyAlignment="0" applyProtection="0"/>
    <xf numFmtId="174" fontId="38" fillId="22" borderId="0" applyNumberFormat="0" applyBorder="0" applyAlignment="0" applyProtection="0"/>
    <xf numFmtId="174" fontId="38" fillId="22" borderId="0" applyNumberFormat="0" applyBorder="0" applyAlignment="0" applyProtection="0"/>
    <xf numFmtId="174" fontId="38" fillId="22" borderId="0" applyNumberFormat="0" applyBorder="0" applyAlignment="0" applyProtection="0"/>
    <xf numFmtId="174" fontId="38" fillId="22" borderId="0" applyNumberFormat="0" applyBorder="0" applyAlignment="0" applyProtection="0"/>
    <xf numFmtId="174" fontId="38" fillId="22" borderId="0" applyNumberFormat="0" applyBorder="0" applyAlignment="0" applyProtection="0"/>
    <xf numFmtId="174" fontId="38" fillId="22" borderId="0" applyNumberFormat="0" applyBorder="0" applyAlignment="0" applyProtection="0"/>
    <xf numFmtId="174" fontId="38" fillId="22" borderId="0" applyNumberFormat="0" applyBorder="0" applyAlignment="0" applyProtection="0"/>
    <xf numFmtId="174" fontId="38" fillId="22" borderId="0" applyNumberFormat="0" applyBorder="0" applyAlignment="0" applyProtection="0"/>
    <xf numFmtId="174" fontId="38" fillId="22" borderId="0" applyNumberFormat="0" applyBorder="0" applyAlignment="0" applyProtection="0"/>
    <xf numFmtId="174" fontId="38" fillId="22" borderId="0" applyNumberFormat="0" applyBorder="0" applyAlignment="0" applyProtection="0"/>
    <xf numFmtId="174" fontId="38" fillId="22" borderId="0" applyNumberFormat="0" applyBorder="0" applyAlignment="0" applyProtection="0"/>
    <xf numFmtId="174" fontId="38" fillId="22" borderId="0" applyNumberFormat="0" applyBorder="0" applyAlignment="0" applyProtection="0"/>
    <xf numFmtId="174" fontId="38" fillId="22" borderId="0" applyNumberFormat="0" applyBorder="0" applyAlignment="0" applyProtection="0"/>
    <xf numFmtId="174" fontId="38" fillId="22" borderId="0" applyNumberFormat="0" applyBorder="0" applyAlignment="0" applyProtection="0"/>
    <xf numFmtId="174" fontId="38" fillId="22" borderId="0" applyNumberFormat="0" applyBorder="0" applyAlignment="0" applyProtection="0"/>
    <xf numFmtId="174" fontId="38" fillId="22" borderId="0" applyNumberFormat="0" applyBorder="0" applyAlignment="0" applyProtection="0"/>
    <xf numFmtId="174" fontId="38" fillId="22" borderId="0" applyNumberFormat="0" applyBorder="0" applyAlignment="0" applyProtection="0"/>
    <xf numFmtId="174" fontId="38" fillId="22" borderId="0" applyNumberFormat="0" applyBorder="0" applyAlignment="0" applyProtection="0"/>
    <xf numFmtId="174" fontId="38" fillId="24" borderId="0" applyNumberFormat="0" applyBorder="0" applyAlignment="0" applyProtection="0"/>
    <xf numFmtId="174" fontId="38" fillId="22" borderId="0" applyNumberFormat="0" applyBorder="0" applyAlignment="0" applyProtection="0"/>
    <xf numFmtId="174" fontId="38" fillId="22" borderId="0" applyNumberFormat="0" applyBorder="0" applyAlignment="0" applyProtection="0"/>
    <xf numFmtId="174" fontId="38" fillId="22" borderId="0" applyNumberFormat="0" applyBorder="0" applyAlignment="0" applyProtection="0"/>
    <xf numFmtId="174" fontId="38" fillId="22" borderId="0" applyNumberFormat="0" applyBorder="0" applyAlignment="0" applyProtection="0"/>
    <xf numFmtId="174" fontId="38" fillId="22" borderId="0" applyNumberFormat="0" applyBorder="0" applyAlignment="0" applyProtection="0"/>
    <xf numFmtId="174" fontId="38" fillId="22" borderId="0" applyNumberFormat="0" applyBorder="0" applyAlignment="0" applyProtection="0"/>
    <xf numFmtId="174" fontId="38" fillId="22" borderId="0" applyNumberFormat="0" applyBorder="0" applyAlignment="0" applyProtection="0"/>
    <xf numFmtId="174" fontId="38" fillId="22" borderId="0" applyNumberFormat="0" applyBorder="0" applyAlignment="0" applyProtection="0"/>
    <xf numFmtId="174" fontId="38" fillId="22" borderId="0" applyNumberFormat="0" applyBorder="0" applyAlignment="0" applyProtection="0"/>
    <xf numFmtId="174" fontId="38" fillId="22" borderId="0" applyNumberFormat="0" applyBorder="0" applyAlignment="0" applyProtection="0"/>
    <xf numFmtId="174" fontId="38" fillId="22" borderId="0" applyNumberFormat="0" applyBorder="0" applyAlignment="0" applyProtection="0"/>
    <xf numFmtId="174" fontId="38" fillId="22" borderId="0" applyNumberFormat="0" applyBorder="0" applyAlignment="0" applyProtection="0"/>
    <xf numFmtId="174" fontId="38" fillId="24" borderId="0" applyNumberFormat="0" applyBorder="0" applyAlignment="0" applyProtection="0"/>
    <xf numFmtId="174" fontId="38" fillId="22" borderId="0" applyNumberFormat="0" applyBorder="0" applyAlignment="0" applyProtection="0"/>
    <xf numFmtId="174" fontId="38" fillId="22" borderId="0" applyNumberFormat="0" applyBorder="0" applyAlignment="0" applyProtection="0"/>
    <xf numFmtId="174" fontId="38" fillId="22" borderId="0" applyNumberFormat="0" applyBorder="0" applyAlignment="0" applyProtection="0"/>
    <xf numFmtId="174" fontId="38" fillId="22" borderId="0" applyNumberFormat="0" applyBorder="0" applyAlignment="0" applyProtection="0"/>
    <xf numFmtId="174" fontId="38" fillId="22" borderId="0" applyNumberFormat="0" applyBorder="0" applyAlignment="0" applyProtection="0"/>
    <xf numFmtId="174" fontId="38" fillId="22" borderId="0" applyNumberFormat="0" applyBorder="0" applyAlignment="0" applyProtection="0"/>
    <xf numFmtId="174" fontId="38" fillId="22" borderId="0" applyNumberFormat="0" applyBorder="0" applyAlignment="0" applyProtection="0"/>
    <xf numFmtId="174" fontId="38" fillId="22" borderId="0" applyNumberFormat="0" applyBorder="0" applyAlignment="0" applyProtection="0"/>
    <xf numFmtId="174" fontId="38" fillId="22" borderId="0" applyNumberFormat="0" applyBorder="0" applyAlignment="0" applyProtection="0"/>
    <xf numFmtId="174" fontId="38" fillId="22" borderId="0" applyNumberFormat="0" applyBorder="0" applyAlignment="0" applyProtection="0"/>
    <xf numFmtId="174" fontId="38" fillId="22" borderId="0" applyNumberFormat="0" applyBorder="0" applyAlignment="0" applyProtection="0"/>
    <xf numFmtId="174" fontId="38" fillId="22" borderId="0" applyNumberFormat="0" applyBorder="0" applyAlignment="0" applyProtection="0"/>
    <xf numFmtId="174" fontId="38" fillId="24" borderId="0" applyNumberFormat="0" applyBorder="0" applyAlignment="0" applyProtection="0"/>
    <xf numFmtId="174" fontId="38" fillId="22" borderId="0" applyNumberFormat="0" applyBorder="0" applyAlignment="0" applyProtection="0"/>
    <xf numFmtId="174" fontId="38" fillId="22" borderId="0" applyNumberFormat="0" applyBorder="0" applyAlignment="0" applyProtection="0"/>
    <xf numFmtId="174" fontId="38" fillId="22" borderId="0" applyNumberFormat="0" applyBorder="0" applyAlignment="0" applyProtection="0"/>
    <xf numFmtId="174" fontId="38" fillId="22" borderId="0" applyNumberFormat="0" applyBorder="0" applyAlignment="0" applyProtection="0"/>
    <xf numFmtId="174" fontId="38" fillId="22" borderId="0" applyNumberFormat="0" applyBorder="0" applyAlignment="0" applyProtection="0"/>
    <xf numFmtId="174" fontId="38" fillId="22" borderId="0" applyNumberFormat="0" applyBorder="0" applyAlignment="0" applyProtection="0"/>
    <xf numFmtId="174" fontId="38" fillId="22" borderId="0" applyNumberFormat="0" applyBorder="0" applyAlignment="0" applyProtection="0"/>
    <xf numFmtId="174" fontId="38" fillId="22" borderId="0" applyNumberFormat="0" applyBorder="0" applyAlignment="0" applyProtection="0"/>
    <xf numFmtId="174" fontId="38" fillId="22" borderId="0" applyNumberFormat="0" applyBorder="0" applyAlignment="0" applyProtection="0"/>
    <xf numFmtId="174" fontId="38" fillId="22" borderId="0" applyNumberFormat="0" applyBorder="0" applyAlignment="0" applyProtection="0"/>
    <xf numFmtId="174" fontId="38" fillId="22" borderId="0" applyNumberFormat="0" applyBorder="0" applyAlignment="0" applyProtection="0"/>
    <xf numFmtId="174" fontId="38" fillId="22" borderId="0" applyNumberFormat="0" applyBorder="0" applyAlignment="0" applyProtection="0"/>
    <xf numFmtId="174" fontId="38" fillId="24" borderId="0" applyNumberFormat="0" applyBorder="0" applyAlignment="0" applyProtection="0"/>
    <xf numFmtId="174" fontId="38" fillId="24" borderId="0" applyNumberFormat="0" applyBorder="0" applyAlignment="0" applyProtection="0"/>
    <xf numFmtId="174" fontId="38" fillId="19" borderId="0" applyNumberFormat="0" applyBorder="0" applyAlignment="0" applyProtection="0"/>
    <xf numFmtId="174" fontId="38" fillId="19" borderId="0" applyNumberFormat="0" applyBorder="0" applyAlignment="0" applyProtection="0"/>
    <xf numFmtId="174" fontId="38" fillId="19" borderId="0" applyNumberFormat="0" applyBorder="0" applyAlignment="0" applyProtection="0"/>
    <xf numFmtId="174" fontId="38" fillId="19" borderId="0" applyNumberFormat="0" applyBorder="0" applyAlignment="0" applyProtection="0"/>
    <xf numFmtId="174" fontId="38" fillId="19" borderId="0" applyNumberFormat="0" applyBorder="0" applyAlignment="0" applyProtection="0"/>
    <xf numFmtId="174" fontId="38" fillId="19" borderId="0" applyNumberFormat="0" applyBorder="0" applyAlignment="0" applyProtection="0"/>
    <xf numFmtId="174" fontId="38" fillId="19" borderId="0" applyNumberFormat="0" applyBorder="0" applyAlignment="0" applyProtection="0"/>
    <xf numFmtId="174" fontId="38" fillId="19" borderId="0" applyNumberFormat="0" applyBorder="0" applyAlignment="0" applyProtection="0"/>
    <xf numFmtId="174" fontId="38" fillId="19" borderId="0" applyNumberFormat="0" applyBorder="0" applyAlignment="0" applyProtection="0"/>
    <xf numFmtId="174" fontId="38" fillId="19" borderId="0" applyNumberFormat="0" applyBorder="0" applyAlignment="0" applyProtection="0"/>
    <xf numFmtId="174" fontId="38" fillId="19" borderId="0" applyNumberFormat="0" applyBorder="0" applyAlignment="0" applyProtection="0"/>
    <xf numFmtId="174" fontId="38" fillId="19" borderId="0" applyNumberFormat="0" applyBorder="0" applyAlignment="0" applyProtection="0"/>
    <xf numFmtId="174" fontId="38" fillId="19" borderId="0" applyNumberFormat="0" applyBorder="0" applyAlignment="0" applyProtection="0"/>
    <xf numFmtId="174" fontId="38" fillId="19" borderId="0" applyNumberFormat="0" applyBorder="0" applyAlignment="0" applyProtection="0"/>
    <xf numFmtId="174" fontId="38" fillId="19" borderId="0" applyNumberFormat="0" applyBorder="0" applyAlignment="0" applyProtection="0"/>
    <xf numFmtId="174" fontId="38" fillId="19" borderId="0" applyNumberFormat="0" applyBorder="0" applyAlignment="0" applyProtection="0"/>
    <xf numFmtId="174" fontId="38" fillId="19" borderId="0" applyNumberFormat="0" applyBorder="0" applyAlignment="0" applyProtection="0"/>
    <xf numFmtId="174" fontId="38" fillId="20" borderId="0" applyNumberFormat="0" applyBorder="0" applyAlignment="0" applyProtection="0"/>
    <xf numFmtId="174" fontId="38" fillId="19" borderId="0" applyNumberFormat="0" applyBorder="0" applyAlignment="0" applyProtection="0"/>
    <xf numFmtId="174" fontId="38" fillId="19" borderId="0" applyNumberFormat="0" applyBorder="0" applyAlignment="0" applyProtection="0"/>
    <xf numFmtId="174" fontId="38" fillId="19" borderId="0" applyNumberFormat="0" applyBorder="0" applyAlignment="0" applyProtection="0"/>
    <xf numFmtId="174" fontId="38" fillId="19" borderId="0" applyNumberFormat="0" applyBorder="0" applyAlignment="0" applyProtection="0"/>
    <xf numFmtId="174" fontId="38" fillId="19" borderId="0" applyNumberFormat="0" applyBorder="0" applyAlignment="0" applyProtection="0"/>
    <xf numFmtId="174" fontId="38" fillId="19" borderId="0" applyNumberFormat="0" applyBorder="0" applyAlignment="0" applyProtection="0"/>
    <xf numFmtId="174" fontId="38" fillId="19" borderId="0" applyNumberFormat="0" applyBorder="0" applyAlignment="0" applyProtection="0"/>
    <xf numFmtId="174" fontId="38" fillId="19" borderId="0" applyNumberFormat="0" applyBorder="0" applyAlignment="0" applyProtection="0"/>
    <xf numFmtId="174" fontId="38" fillId="19" borderId="0" applyNumberFormat="0" applyBorder="0" applyAlignment="0" applyProtection="0"/>
    <xf numFmtId="174" fontId="38" fillId="19" borderId="0" applyNumberFormat="0" applyBorder="0" applyAlignment="0" applyProtection="0"/>
    <xf numFmtId="174" fontId="38" fillId="19" borderId="0" applyNumberFormat="0" applyBorder="0" applyAlignment="0" applyProtection="0"/>
    <xf numFmtId="174" fontId="38" fillId="19" borderId="0" applyNumberFormat="0" applyBorder="0" applyAlignment="0" applyProtection="0"/>
    <xf numFmtId="174" fontId="38" fillId="19" borderId="0" applyNumberFormat="0" applyBorder="0" applyAlignment="0" applyProtection="0"/>
    <xf numFmtId="174" fontId="38" fillId="19" borderId="0" applyNumberFormat="0" applyBorder="0" applyAlignment="0" applyProtection="0"/>
    <xf numFmtId="174" fontId="38" fillId="19" borderId="0" applyNumberFormat="0" applyBorder="0" applyAlignment="0" applyProtection="0"/>
    <xf numFmtId="174" fontId="38" fillId="19" borderId="0" applyNumberFormat="0" applyBorder="0" applyAlignment="0" applyProtection="0"/>
    <xf numFmtId="174" fontId="38" fillId="20" borderId="0" applyNumberFormat="0" applyBorder="0" applyAlignment="0" applyProtection="0"/>
    <xf numFmtId="174" fontId="38" fillId="20" borderId="0" applyNumberFormat="0" applyBorder="0" applyAlignment="0" applyProtection="0"/>
    <xf numFmtId="174" fontId="38" fillId="20" borderId="0" applyNumberFormat="0" applyBorder="0" applyAlignment="0" applyProtection="0"/>
    <xf numFmtId="174" fontId="38" fillId="20" borderId="0" applyNumberFormat="0" applyBorder="0" applyAlignment="0" applyProtection="0"/>
    <xf numFmtId="174" fontId="38" fillId="20" borderId="0" applyNumberFormat="0" applyBorder="0" applyAlignment="0" applyProtection="0"/>
    <xf numFmtId="174" fontId="38" fillId="20" borderId="0" applyNumberFormat="0" applyBorder="0" applyAlignment="0" applyProtection="0"/>
    <xf numFmtId="174" fontId="38" fillId="20" borderId="0" applyNumberFormat="0" applyBorder="0" applyAlignment="0" applyProtection="0"/>
    <xf numFmtId="174" fontId="38" fillId="20" borderId="0" applyNumberFormat="0" applyBorder="0" applyAlignment="0" applyProtection="0"/>
    <xf numFmtId="174" fontId="38" fillId="20" borderId="0" applyNumberFormat="0" applyBorder="0" applyAlignment="0" applyProtection="0"/>
    <xf numFmtId="174" fontId="38" fillId="20" borderId="0" applyNumberFormat="0" applyBorder="0" applyAlignment="0" applyProtection="0"/>
    <xf numFmtId="174" fontId="38" fillId="20" borderId="0" applyNumberFormat="0" applyBorder="0" applyAlignment="0" applyProtection="0"/>
    <xf numFmtId="174" fontId="38" fillId="20" borderId="0" applyNumberFormat="0" applyBorder="0" applyAlignment="0" applyProtection="0"/>
    <xf numFmtId="174" fontId="38" fillId="20" borderId="0" applyNumberFormat="0" applyBorder="0" applyAlignment="0" applyProtection="0"/>
    <xf numFmtId="174" fontId="38" fillId="20" borderId="0" applyNumberFormat="0" applyBorder="0" applyAlignment="0" applyProtection="0"/>
    <xf numFmtId="174" fontId="38" fillId="20" borderId="0" applyNumberFormat="0" applyBorder="0" applyAlignment="0" applyProtection="0"/>
    <xf numFmtId="174" fontId="38" fillId="20" borderId="0" applyNumberFormat="0" applyBorder="0" applyAlignment="0" applyProtection="0"/>
    <xf numFmtId="174" fontId="38" fillId="20" borderId="0" applyNumberFormat="0" applyBorder="0" applyAlignment="0" applyProtection="0"/>
    <xf numFmtId="174" fontId="38" fillId="20" borderId="0" applyNumberFormat="0" applyBorder="0" applyAlignment="0" applyProtection="0"/>
    <xf numFmtId="174" fontId="38" fillId="20" borderId="0" applyNumberFormat="0" applyBorder="0" applyAlignment="0" applyProtection="0"/>
    <xf numFmtId="174" fontId="38" fillId="20" borderId="0" applyNumberFormat="0" applyBorder="0" applyAlignment="0" applyProtection="0"/>
    <xf numFmtId="174" fontId="38" fillId="20" borderId="0" applyNumberFormat="0" applyBorder="0" applyAlignment="0" applyProtection="0"/>
    <xf numFmtId="174" fontId="38" fillId="20" borderId="0" applyNumberFormat="0" applyBorder="0" applyAlignment="0" applyProtection="0"/>
    <xf numFmtId="174" fontId="38" fillId="20" borderId="0" applyNumberFormat="0" applyBorder="0" applyAlignment="0" applyProtection="0"/>
    <xf numFmtId="174" fontId="38" fillId="19" borderId="0" applyNumberFormat="0" applyBorder="0" applyAlignment="0" applyProtection="0"/>
    <xf numFmtId="174" fontId="38" fillId="20" borderId="0" applyNumberFormat="0" applyBorder="0" applyAlignment="0" applyProtection="0"/>
    <xf numFmtId="174" fontId="38" fillId="20" borderId="0" applyNumberFormat="0" applyBorder="0" applyAlignment="0" applyProtection="0"/>
    <xf numFmtId="174" fontId="38" fillId="20" borderId="0" applyNumberFormat="0" applyBorder="0" applyAlignment="0" applyProtection="0"/>
    <xf numFmtId="174" fontId="38" fillId="20" borderId="0" applyNumberFormat="0" applyBorder="0" applyAlignment="0" applyProtection="0"/>
    <xf numFmtId="174" fontId="38" fillId="20" borderId="0" applyNumberFormat="0" applyBorder="0" applyAlignment="0" applyProtection="0"/>
    <xf numFmtId="174" fontId="38" fillId="20" borderId="0" applyNumberFormat="0" applyBorder="0" applyAlignment="0" applyProtection="0"/>
    <xf numFmtId="174" fontId="38" fillId="20" borderId="0" applyNumberFormat="0" applyBorder="0" applyAlignment="0" applyProtection="0"/>
    <xf numFmtId="174" fontId="38" fillId="20" borderId="0" applyNumberFormat="0" applyBorder="0" applyAlignment="0" applyProtection="0"/>
    <xf numFmtId="174" fontId="38" fillId="20" borderId="0" applyNumberFormat="0" applyBorder="0" applyAlignment="0" applyProtection="0"/>
    <xf numFmtId="174" fontId="38" fillId="20" borderId="0" applyNumberFormat="0" applyBorder="0" applyAlignment="0" applyProtection="0"/>
    <xf numFmtId="174" fontId="38" fillId="20" borderId="0" applyNumberFormat="0" applyBorder="0" applyAlignment="0" applyProtection="0"/>
    <xf numFmtId="174" fontId="38" fillId="20" borderId="0" applyNumberFormat="0" applyBorder="0" applyAlignment="0" applyProtection="0"/>
    <xf numFmtId="174" fontId="38" fillId="19" borderId="0" applyNumberFormat="0" applyBorder="0" applyAlignment="0" applyProtection="0"/>
    <xf numFmtId="174" fontId="38" fillId="20" borderId="0" applyNumberFormat="0" applyBorder="0" applyAlignment="0" applyProtection="0"/>
    <xf numFmtId="174" fontId="38" fillId="20" borderId="0" applyNumberFormat="0" applyBorder="0" applyAlignment="0" applyProtection="0"/>
    <xf numFmtId="174" fontId="38" fillId="20" borderId="0" applyNumberFormat="0" applyBorder="0" applyAlignment="0" applyProtection="0"/>
    <xf numFmtId="174" fontId="38" fillId="20" borderId="0" applyNumberFormat="0" applyBorder="0" applyAlignment="0" applyProtection="0"/>
    <xf numFmtId="174" fontId="38" fillId="20" borderId="0" applyNumberFormat="0" applyBorder="0" applyAlignment="0" applyProtection="0"/>
    <xf numFmtId="174" fontId="38" fillId="20" borderId="0" applyNumberFormat="0" applyBorder="0" applyAlignment="0" applyProtection="0"/>
    <xf numFmtId="174" fontId="38" fillId="20" borderId="0" applyNumberFormat="0" applyBorder="0" applyAlignment="0" applyProtection="0"/>
    <xf numFmtId="174" fontId="38" fillId="20" borderId="0" applyNumberFormat="0" applyBorder="0" applyAlignment="0" applyProtection="0"/>
    <xf numFmtId="174" fontId="38" fillId="20" borderId="0" applyNumberFormat="0" applyBorder="0" applyAlignment="0" applyProtection="0"/>
    <xf numFmtId="174" fontId="38" fillId="20" borderId="0" applyNumberFormat="0" applyBorder="0" applyAlignment="0" applyProtection="0"/>
    <xf numFmtId="174" fontId="38" fillId="20" borderId="0" applyNumberFormat="0" applyBorder="0" applyAlignment="0" applyProtection="0"/>
    <xf numFmtId="174" fontId="38" fillId="20" borderId="0" applyNumberFormat="0" applyBorder="0" applyAlignment="0" applyProtection="0"/>
    <xf numFmtId="174" fontId="38" fillId="19" borderId="0" applyNumberFormat="0" applyBorder="0" applyAlignment="0" applyProtection="0"/>
    <xf numFmtId="174" fontId="38" fillId="20" borderId="0" applyNumberFormat="0" applyBorder="0" applyAlignment="0" applyProtection="0"/>
    <xf numFmtId="174" fontId="38" fillId="20" borderId="0" applyNumberFormat="0" applyBorder="0" applyAlignment="0" applyProtection="0"/>
    <xf numFmtId="174" fontId="38" fillId="20" borderId="0" applyNumberFormat="0" applyBorder="0" applyAlignment="0" applyProtection="0"/>
    <xf numFmtId="174" fontId="38" fillId="20" borderId="0" applyNumberFormat="0" applyBorder="0" applyAlignment="0" applyProtection="0"/>
    <xf numFmtId="174" fontId="38" fillId="20" borderId="0" applyNumberFormat="0" applyBorder="0" applyAlignment="0" applyProtection="0"/>
    <xf numFmtId="174" fontId="38" fillId="20" borderId="0" applyNumberFormat="0" applyBorder="0" applyAlignment="0" applyProtection="0"/>
    <xf numFmtId="174" fontId="38" fillId="20" borderId="0" applyNumberFormat="0" applyBorder="0" applyAlignment="0" applyProtection="0"/>
    <xf numFmtId="174" fontId="38" fillId="20" borderId="0" applyNumberFormat="0" applyBorder="0" applyAlignment="0" applyProtection="0"/>
    <xf numFmtId="174" fontId="38" fillId="20" borderId="0" applyNumberFormat="0" applyBorder="0" applyAlignment="0" applyProtection="0"/>
    <xf numFmtId="174" fontId="38" fillId="20" borderId="0" applyNumberFormat="0" applyBorder="0" applyAlignment="0" applyProtection="0"/>
    <xf numFmtId="174" fontId="38" fillId="20" borderId="0" applyNumberFormat="0" applyBorder="0" applyAlignment="0" applyProtection="0"/>
    <xf numFmtId="174" fontId="38" fillId="20" borderId="0" applyNumberFormat="0" applyBorder="0" applyAlignment="0" applyProtection="0"/>
    <xf numFmtId="174" fontId="38" fillId="19" borderId="0" applyNumberFormat="0" applyBorder="0" applyAlignment="0" applyProtection="0"/>
    <xf numFmtId="174" fontId="38" fillId="19" borderId="0" applyNumberFormat="0" applyBorder="0" applyAlignment="0" applyProtection="0"/>
    <xf numFmtId="174" fontId="38" fillId="23" borderId="0" applyNumberFormat="0" applyBorder="0" applyAlignment="0" applyProtection="0"/>
    <xf numFmtId="174" fontId="38" fillId="23" borderId="0" applyNumberFormat="0" applyBorder="0" applyAlignment="0" applyProtection="0"/>
    <xf numFmtId="174" fontId="38" fillId="23" borderId="0" applyNumberFormat="0" applyBorder="0" applyAlignment="0" applyProtection="0"/>
    <xf numFmtId="174" fontId="38" fillId="23" borderId="0" applyNumberFormat="0" applyBorder="0" applyAlignment="0" applyProtection="0"/>
    <xf numFmtId="174" fontId="38" fillId="29" borderId="0" applyNumberFormat="0" applyBorder="0" applyAlignment="0" applyProtection="0"/>
    <xf numFmtId="174" fontId="38" fillId="29" borderId="0" applyNumberFormat="0" applyBorder="0" applyAlignment="0" applyProtection="0"/>
    <xf numFmtId="174" fontId="38" fillId="29" borderId="0" applyNumberFormat="0" applyBorder="0" applyAlignment="0" applyProtection="0"/>
    <xf numFmtId="174" fontId="38" fillId="23" borderId="0" applyNumberFormat="0" applyBorder="0" applyAlignment="0" applyProtection="0"/>
    <xf numFmtId="174" fontId="38" fillId="23" borderId="0" applyNumberFormat="0" applyBorder="0" applyAlignment="0" applyProtection="0"/>
    <xf numFmtId="174" fontId="38" fillId="23" borderId="0" applyNumberFormat="0" applyBorder="0" applyAlignment="0" applyProtection="0"/>
    <xf numFmtId="174" fontId="38" fillId="23" borderId="0" applyNumberFormat="0" applyBorder="0" applyAlignment="0" applyProtection="0"/>
    <xf numFmtId="174" fontId="38" fillId="23" borderId="0" applyNumberFormat="0" applyBorder="0" applyAlignment="0" applyProtection="0"/>
    <xf numFmtId="174" fontId="38" fillId="23" borderId="0" applyNumberFormat="0" applyBorder="0" applyAlignment="0" applyProtection="0"/>
    <xf numFmtId="174" fontId="38" fillId="23" borderId="0" applyNumberFormat="0" applyBorder="0" applyAlignment="0" applyProtection="0"/>
    <xf numFmtId="174" fontId="38" fillId="23" borderId="0" applyNumberFormat="0" applyBorder="0" applyAlignment="0" applyProtection="0"/>
    <xf numFmtId="174" fontId="38" fillId="23" borderId="0" applyNumberFormat="0" applyBorder="0" applyAlignment="0" applyProtection="0"/>
    <xf numFmtId="174" fontId="38" fillId="23" borderId="0" applyNumberFormat="0" applyBorder="0" applyAlignment="0" applyProtection="0"/>
    <xf numFmtId="174" fontId="38" fillId="23" borderId="0" applyNumberFormat="0" applyBorder="0" applyAlignment="0" applyProtection="0"/>
    <xf numFmtId="174" fontId="38" fillId="23" borderId="0" applyNumberFormat="0" applyBorder="0" applyAlignment="0" applyProtection="0"/>
    <xf numFmtId="174" fontId="38" fillId="23" borderId="0" applyNumberFormat="0" applyBorder="0" applyAlignment="0" applyProtection="0"/>
    <xf numFmtId="174" fontId="38" fillId="23" borderId="0" applyNumberFormat="0" applyBorder="0" applyAlignment="0" applyProtection="0"/>
    <xf numFmtId="174" fontId="38" fillId="23" borderId="0" applyNumberFormat="0" applyBorder="0" applyAlignment="0" applyProtection="0"/>
    <xf numFmtId="174" fontId="38" fillId="23" borderId="0" applyNumberFormat="0" applyBorder="0" applyAlignment="0" applyProtection="0"/>
    <xf numFmtId="174" fontId="38" fillId="23" borderId="0" applyNumberFormat="0" applyBorder="0" applyAlignment="0" applyProtection="0"/>
    <xf numFmtId="174" fontId="38" fillId="23" borderId="0" applyNumberFormat="0" applyBorder="0" applyAlignment="0" applyProtection="0"/>
    <xf numFmtId="174" fontId="38" fillId="23" borderId="0" applyNumberFormat="0" applyBorder="0" applyAlignment="0" applyProtection="0"/>
    <xf numFmtId="174" fontId="38" fillId="23" borderId="0" applyNumberFormat="0" applyBorder="0" applyAlignment="0" applyProtection="0"/>
    <xf numFmtId="174" fontId="38" fillId="23" borderId="0" applyNumberFormat="0" applyBorder="0" applyAlignment="0" applyProtection="0"/>
    <xf numFmtId="174" fontId="38" fillId="23" borderId="0" applyNumberFormat="0" applyBorder="0" applyAlignment="0" applyProtection="0"/>
    <xf numFmtId="174" fontId="38" fillId="23" borderId="0" applyNumberFormat="0" applyBorder="0" applyAlignment="0" applyProtection="0"/>
    <xf numFmtId="174" fontId="38" fillId="23" borderId="0" applyNumberFormat="0" applyBorder="0" applyAlignment="0" applyProtection="0"/>
    <xf numFmtId="174" fontId="38" fillId="23" borderId="0" applyNumberFormat="0" applyBorder="0" applyAlignment="0" applyProtection="0"/>
    <xf numFmtId="174" fontId="38" fillId="23" borderId="0" applyNumberFormat="0" applyBorder="0" applyAlignment="0" applyProtection="0"/>
    <xf numFmtId="174" fontId="38" fillId="23" borderId="0" applyNumberFormat="0" applyBorder="0" applyAlignment="0" applyProtection="0"/>
    <xf numFmtId="174" fontId="38" fillId="23" borderId="0" applyNumberFormat="0" applyBorder="0" applyAlignment="0" applyProtection="0"/>
    <xf numFmtId="174" fontId="38" fillId="29" borderId="0" applyNumberFormat="0" applyBorder="0" applyAlignment="0" applyProtection="0"/>
    <xf numFmtId="174" fontId="38" fillId="29" borderId="0" applyNumberFormat="0" applyBorder="0" applyAlignment="0" applyProtection="0"/>
    <xf numFmtId="174" fontId="38" fillId="29" borderId="0" applyNumberFormat="0" applyBorder="0" applyAlignment="0" applyProtection="0"/>
    <xf numFmtId="174" fontId="38" fillId="29" borderId="0" applyNumberFormat="0" applyBorder="0" applyAlignment="0" applyProtection="0"/>
    <xf numFmtId="174" fontId="38" fillId="29" borderId="0" applyNumberFormat="0" applyBorder="0" applyAlignment="0" applyProtection="0"/>
    <xf numFmtId="174" fontId="38" fillId="29" borderId="0" applyNumberFormat="0" applyBorder="0" applyAlignment="0" applyProtection="0"/>
    <xf numFmtId="174" fontId="38" fillId="29" borderId="0" applyNumberFormat="0" applyBorder="0" applyAlignment="0" applyProtection="0"/>
    <xf numFmtId="174" fontId="38" fillId="29" borderId="0" applyNumberFormat="0" applyBorder="0" applyAlignment="0" applyProtection="0"/>
    <xf numFmtId="174" fontId="38" fillId="29" borderId="0" applyNumberFormat="0" applyBorder="0" applyAlignment="0" applyProtection="0"/>
    <xf numFmtId="174" fontId="38" fillId="29" borderId="0" applyNumberFormat="0" applyBorder="0" applyAlignment="0" applyProtection="0"/>
    <xf numFmtId="174" fontId="38" fillId="29" borderId="0" applyNumberFormat="0" applyBorder="0" applyAlignment="0" applyProtection="0"/>
    <xf numFmtId="174" fontId="38" fillId="29" borderId="0" applyNumberFormat="0" applyBorder="0" applyAlignment="0" applyProtection="0"/>
    <xf numFmtId="174" fontId="38" fillId="29" borderId="0" applyNumberFormat="0" applyBorder="0" applyAlignment="0" applyProtection="0"/>
    <xf numFmtId="174" fontId="38" fillId="29" borderId="0" applyNumberFormat="0" applyBorder="0" applyAlignment="0" applyProtection="0"/>
    <xf numFmtId="174" fontId="38" fillId="29" borderId="0" applyNumberFormat="0" applyBorder="0" applyAlignment="0" applyProtection="0"/>
    <xf numFmtId="174" fontId="38" fillId="29" borderId="0" applyNumberFormat="0" applyBorder="0" applyAlignment="0" applyProtection="0"/>
    <xf numFmtId="174" fontId="38" fillId="29" borderId="0" applyNumberFormat="0" applyBorder="0" applyAlignment="0" applyProtection="0"/>
    <xf numFmtId="174" fontId="38" fillId="31" borderId="0" applyNumberFormat="0" applyBorder="0" applyAlignment="0" applyProtection="0"/>
    <xf numFmtId="174" fontId="38" fillId="29" borderId="0" applyNumberFormat="0" applyBorder="0" applyAlignment="0" applyProtection="0"/>
    <xf numFmtId="174" fontId="38" fillId="29" borderId="0" applyNumberFormat="0" applyBorder="0" applyAlignment="0" applyProtection="0"/>
    <xf numFmtId="174" fontId="38" fillId="29" borderId="0" applyNumberFormat="0" applyBorder="0" applyAlignment="0" applyProtection="0"/>
    <xf numFmtId="174" fontId="38" fillId="29" borderId="0" applyNumberFormat="0" applyBorder="0" applyAlignment="0" applyProtection="0"/>
    <xf numFmtId="174" fontId="38" fillId="29" borderId="0" applyNumberFormat="0" applyBorder="0" applyAlignment="0" applyProtection="0"/>
    <xf numFmtId="174" fontId="38" fillId="29" borderId="0" applyNumberFormat="0" applyBorder="0" applyAlignment="0" applyProtection="0"/>
    <xf numFmtId="174" fontId="38" fillId="29" borderId="0" applyNumberFormat="0" applyBorder="0" applyAlignment="0" applyProtection="0"/>
    <xf numFmtId="174" fontId="38" fillId="29" borderId="0" applyNumberFormat="0" applyBorder="0" applyAlignment="0" applyProtection="0"/>
    <xf numFmtId="174" fontId="38" fillId="29" borderId="0" applyNumberFormat="0" applyBorder="0" applyAlignment="0" applyProtection="0"/>
    <xf numFmtId="174" fontId="38" fillId="29" borderId="0" applyNumberFormat="0" applyBorder="0" applyAlignment="0" applyProtection="0"/>
    <xf numFmtId="174" fontId="38" fillId="29" borderId="0" applyNumberFormat="0" applyBorder="0" applyAlignment="0" applyProtection="0"/>
    <xf numFmtId="174" fontId="38" fillId="29" borderId="0" applyNumberFormat="0" applyBorder="0" applyAlignment="0" applyProtection="0"/>
    <xf numFmtId="174" fontId="38" fillId="29" borderId="0" applyNumberFormat="0" applyBorder="0" applyAlignment="0" applyProtection="0"/>
    <xf numFmtId="174" fontId="38" fillId="29" borderId="0" applyNumberFormat="0" applyBorder="0" applyAlignment="0" applyProtection="0"/>
    <xf numFmtId="174" fontId="38" fillId="29" borderId="0" applyNumberFormat="0" applyBorder="0" applyAlignment="0" applyProtection="0"/>
    <xf numFmtId="174" fontId="38" fillId="29" borderId="0" applyNumberFormat="0" applyBorder="0" applyAlignment="0" applyProtection="0"/>
    <xf numFmtId="174" fontId="38" fillId="31" borderId="0" applyNumberFormat="0" applyBorder="0" applyAlignment="0" applyProtection="0"/>
    <xf numFmtId="174" fontId="38" fillId="31" borderId="0" applyNumberFormat="0" applyBorder="0" applyAlignment="0" applyProtection="0"/>
    <xf numFmtId="174" fontId="38" fillId="31" borderId="0" applyNumberFormat="0" applyBorder="0" applyAlignment="0" applyProtection="0"/>
    <xf numFmtId="174" fontId="38" fillId="31" borderId="0" applyNumberFormat="0" applyBorder="0" applyAlignment="0" applyProtection="0"/>
    <xf numFmtId="174" fontId="38" fillId="31" borderId="0" applyNumberFormat="0" applyBorder="0" applyAlignment="0" applyProtection="0"/>
    <xf numFmtId="174" fontId="38" fillId="31" borderId="0" applyNumberFormat="0" applyBorder="0" applyAlignment="0" applyProtection="0"/>
    <xf numFmtId="174" fontId="38" fillId="31" borderId="0" applyNumberFormat="0" applyBorder="0" applyAlignment="0" applyProtection="0"/>
    <xf numFmtId="174" fontId="38" fillId="31" borderId="0" applyNumberFormat="0" applyBorder="0" applyAlignment="0" applyProtection="0"/>
    <xf numFmtId="174" fontId="38" fillId="31" borderId="0" applyNumberFormat="0" applyBorder="0" applyAlignment="0" applyProtection="0"/>
    <xf numFmtId="174" fontId="38" fillId="31" borderId="0" applyNumberFormat="0" applyBorder="0" applyAlignment="0" applyProtection="0"/>
    <xf numFmtId="174" fontId="38" fillId="31" borderId="0" applyNumberFormat="0" applyBorder="0" applyAlignment="0" applyProtection="0"/>
    <xf numFmtId="174" fontId="38" fillId="31" borderId="0" applyNumberFormat="0" applyBorder="0" applyAlignment="0" applyProtection="0"/>
    <xf numFmtId="174" fontId="38" fillId="31" borderId="0" applyNumberFormat="0" applyBorder="0" applyAlignment="0" applyProtection="0"/>
    <xf numFmtId="174" fontId="38" fillId="31" borderId="0" applyNumberFormat="0" applyBorder="0" applyAlignment="0" applyProtection="0"/>
    <xf numFmtId="174" fontId="38" fillId="31" borderId="0" applyNumberFormat="0" applyBorder="0" applyAlignment="0" applyProtection="0"/>
    <xf numFmtId="174" fontId="38" fillId="31" borderId="0" applyNumberFormat="0" applyBorder="0" applyAlignment="0" applyProtection="0"/>
    <xf numFmtId="174" fontId="38" fillId="31" borderId="0" applyNumberFormat="0" applyBorder="0" applyAlignment="0" applyProtection="0"/>
    <xf numFmtId="174" fontId="38" fillId="31" borderId="0" applyNumberFormat="0" applyBorder="0" applyAlignment="0" applyProtection="0"/>
    <xf numFmtId="174" fontId="38" fillId="31" borderId="0" applyNumberFormat="0" applyBorder="0" applyAlignment="0" applyProtection="0"/>
    <xf numFmtId="174" fontId="38" fillId="31" borderId="0" applyNumberFormat="0" applyBorder="0" applyAlignment="0" applyProtection="0"/>
    <xf numFmtId="174" fontId="38" fillId="31" borderId="0" applyNumberFormat="0" applyBorder="0" applyAlignment="0" applyProtection="0"/>
    <xf numFmtId="174" fontId="38" fillId="31" borderId="0" applyNumberFormat="0" applyBorder="0" applyAlignment="0" applyProtection="0"/>
    <xf numFmtId="174" fontId="38" fillId="31" borderId="0" applyNumberFormat="0" applyBorder="0" applyAlignment="0" applyProtection="0"/>
    <xf numFmtId="174" fontId="38" fillId="29" borderId="0" applyNumberFormat="0" applyBorder="0" applyAlignment="0" applyProtection="0"/>
    <xf numFmtId="174" fontId="38" fillId="31" borderId="0" applyNumberFormat="0" applyBorder="0" applyAlignment="0" applyProtection="0"/>
    <xf numFmtId="174" fontId="38" fillId="31" borderId="0" applyNumberFormat="0" applyBorder="0" applyAlignment="0" applyProtection="0"/>
    <xf numFmtId="174" fontId="38" fillId="31" borderId="0" applyNumberFormat="0" applyBorder="0" applyAlignment="0" applyProtection="0"/>
    <xf numFmtId="174" fontId="38" fillId="31" borderId="0" applyNumberFormat="0" applyBorder="0" applyAlignment="0" applyProtection="0"/>
    <xf numFmtId="174" fontId="38" fillId="31" borderId="0" applyNumberFormat="0" applyBorder="0" applyAlignment="0" applyProtection="0"/>
    <xf numFmtId="174" fontId="38" fillId="31" borderId="0" applyNumberFormat="0" applyBorder="0" applyAlignment="0" applyProtection="0"/>
    <xf numFmtId="174" fontId="38" fillId="31" borderId="0" applyNumberFormat="0" applyBorder="0" applyAlignment="0" applyProtection="0"/>
    <xf numFmtId="174" fontId="38" fillId="31" borderId="0" applyNumberFormat="0" applyBorder="0" applyAlignment="0" applyProtection="0"/>
    <xf numFmtId="174" fontId="38" fillId="31" borderId="0" applyNumberFormat="0" applyBorder="0" applyAlignment="0" applyProtection="0"/>
    <xf numFmtId="174" fontId="38" fillId="31" borderId="0" applyNumberFormat="0" applyBorder="0" applyAlignment="0" applyProtection="0"/>
    <xf numFmtId="174" fontId="38" fillId="31" borderId="0" applyNumberFormat="0" applyBorder="0" applyAlignment="0" applyProtection="0"/>
    <xf numFmtId="174" fontId="38" fillId="31" borderId="0" applyNumberFormat="0" applyBorder="0" applyAlignment="0" applyProtection="0"/>
    <xf numFmtId="174" fontId="38" fillId="29" borderId="0" applyNumberFormat="0" applyBorder="0" applyAlignment="0" applyProtection="0"/>
    <xf numFmtId="174" fontId="38" fillId="31" borderId="0" applyNumberFormat="0" applyBorder="0" applyAlignment="0" applyProtection="0"/>
    <xf numFmtId="174" fontId="38" fillId="31" borderId="0" applyNumberFormat="0" applyBorder="0" applyAlignment="0" applyProtection="0"/>
    <xf numFmtId="174" fontId="38" fillId="31" borderId="0" applyNumberFormat="0" applyBorder="0" applyAlignment="0" applyProtection="0"/>
    <xf numFmtId="174" fontId="38" fillId="31" borderId="0" applyNumberFormat="0" applyBorder="0" applyAlignment="0" applyProtection="0"/>
    <xf numFmtId="174" fontId="38" fillId="31" borderId="0" applyNumberFormat="0" applyBorder="0" applyAlignment="0" applyProtection="0"/>
    <xf numFmtId="174" fontId="38" fillId="31" borderId="0" applyNumberFormat="0" applyBorder="0" applyAlignment="0" applyProtection="0"/>
    <xf numFmtId="174" fontId="38" fillId="31" borderId="0" applyNumberFormat="0" applyBorder="0" applyAlignment="0" applyProtection="0"/>
    <xf numFmtId="174" fontId="38" fillId="31" borderId="0" applyNumberFormat="0" applyBorder="0" applyAlignment="0" applyProtection="0"/>
    <xf numFmtId="174" fontId="38" fillId="31" borderId="0" applyNumberFormat="0" applyBorder="0" applyAlignment="0" applyProtection="0"/>
    <xf numFmtId="174" fontId="38" fillId="31" borderId="0" applyNumberFormat="0" applyBorder="0" applyAlignment="0" applyProtection="0"/>
    <xf numFmtId="174" fontId="38" fillId="31" borderId="0" applyNumberFormat="0" applyBorder="0" applyAlignment="0" applyProtection="0"/>
    <xf numFmtId="174" fontId="38" fillId="31" borderId="0" applyNumberFormat="0" applyBorder="0" applyAlignment="0" applyProtection="0"/>
    <xf numFmtId="174" fontId="38" fillId="29" borderId="0" applyNumberFormat="0" applyBorder="0" applyAlignment="0" applyProtection="0"/>
    <xf numFmtId="174" fontId="38" fillId="31" borderId="0" applyNumberFormat="0" applyBorder="0" applyAlignment="0" applyProtection="0"/>
    <xf numFmtId="174" fontId="38" fillId="31" borderId="0" applyNumberFormat="0" applyBorder="0" applyAlignment="0" applyProtection="0"/>
    <xf numFmtId="174" fontId="38" fillId="31" borderId="0" applyNumberFormat="0" applyBorder="0" applyAlignment="0" applyProtection="0"/>
    <xf numFmtId="174" fontId="38" fillId="31" borderId="0" applyNumberFormat="0" applyBorder="0" applyAlignment="0" applyProtection="0"/>
    <xf numFmtId="174" fontId="38" fillId="31" borderId="0" applyNumberFormat="0" applyBorder="0" applyAlignment="0" applyProtection="0"/>
    <xf numFmtId="174" fontId="38" fillId="31" borderId="0" applyNumberFormat="0" applyBorder="0" applyAlignment="0" applyProtection="0"/>
    <xf numFmtId="174" fontId="38" fillId="31" borderId="0" applyNumberFormat="0" applyBorder="0" applyAlignment="0" applyProtection="0"/>
    <xf numFmtId="174" fontId="38" fillId="31" borderId="0" applyNumberFormat="0" applyBorder="0" applyAlignment="0" applyProtection="0"/>
    <xf numFmtId="174" fontId="38" fillId="31" borderId="0" applyNumberFormat="0" applyBorder="0" applyAlignment="0" applyProtection="0"/>
    <xf numFmtId="174" fontId="38" fillId="31" borderId="0" applyNumberFormat="0" applyBorder="0" applyAlignment="0" applyProtection="0"/>
    <xf numFmtId="174" fontId="38" fillId="31" borderId="0" applyNumberFormat="0" applyBorder="0" applyAlignment="0" applyProtection="0"/>
    <xf numFmtId="174" fontId="38" fillId="31" borderId="0" applyNumberFormat="0" applyBorder="0" applyAlignment="0" applyProtection="0"/>
    <xf numFmtId="174" fontId="38" fillId="29" borderId="0" applyNumberFormat="0" applyBorder="0" applyAlignment="0" applyProtection="0"/>
    <xf numFmtId="174" fontId="38" fillId="29" borderId="0" applyNumberFormat="0" applyBorder="0" applyAlignment="0" applyProtection="0"/>
    <xf numFmtId="174" fontId="38" fillId="25" borderId="0" applyNumberFormat="0" applyBorder="0" applyAlignment="0" applyProtection="0"/>
    <xf numFmtId="174" fontId="38" fillId="25" borderId="0" applyNumberFormat="0" applyBorder="0" applyAlignment="0" applyProtection="0"/>
    <xf numFmtId="174" fontId="38" fillId="25" borderId="0" applyNumberFormat="0" applyBorder="0" applyAlignment="0" applyProtection="0"/>
    <xf numFmtId="174" fontId="38" fillId="25" borderId="0" applyNumberFormat="0" applyBorder="0" applyAlignment="0" applyProtection="0"/>
    <xf numFmtId="174" fontId="38" fillId="25" borderId="0" applyNumberFormat="0" applyBorder="0" applyAlignment="0" applyProtection="0"/>
    <xf numFmtId="174" fontId="38" fillId="25" borderId="0" applyNumberFormat="0" applyBorder="0" applyAlignment="0" applyProtection="0"/>
    <xf numFmtId="174" fontId="38" fillId="25" borderId="0" applyNumberFormat="0" applyBorder="0" applyAlignment="0" applyProtection="0"/>
    <xf numFmtId="174" fontId="38" fillId="25" borderId="0" applyNumberFormat="0" applyBorder="0" applyAlignment="0" applyProtection="0"/>
    <xf numFmtId="174" fontId="38" fillId="25" borderId="0" applyNumberFormat="0" applyBorder="0" applyAlignment="0" applyProtection="0"/>
    <xf numFmtId="174" fontId="38" fillId="25" borderId="0" applyNumberFormat="0" applyBorder="0" applyAlignment="0" applyProtection="0"/>
    <xf numFmtId="174" fontId="38" fillId="25" borderId="0" applyNumberFormat="0" applyBorder="0" applyAlignment="0" applyProtection="0"/>
    <xf numFmtId="174" fontId="38" fillId="25" borderId="0" applyNumberFormat="0" applyBorder="0" applyAlignment="0" applyProtection="0"/>
    <xf numFmtId="174" fontId="38" fillId="25" borderId="0" applyNumberFormat="0" applyBorder="0" applyAlignment="0" applyProtection="0"/>
    <xf numFmtId="174" fontId="38" fillId="25" borderId="0" applyNumberFormat="0" applyBorder="0" applyAlignment="0" applyProtection="0"/>
    <xf numFmtId="174" fontId="38" fillId="25" borderId="0" applyNumberFormat="0" applyBorder="0" applyAlignment="0" applyProtection="0"/>
    <xf numFmtId="174" fontId="38" fillId="25" borderId="0" applyNumberFormat="0" applyBorder="0" applyAlignment="0" applyProtection="0"/>
    <xf numFmtId="174" fontId="38" fillId="25" borderId="0" applyNumberFormat="0" applyBorder="0" applyAlignment="0" applyProtection="0"/>
    <xf numFmtId="174" fontId="38" fillId="28" borderId="0" applyNumberFormat="0" applyBorder="0" applyAlignment="0" applyProtection="0"/>
    <xf numFmtId="174" fontId="38" fillId="25" borderId="0" applyNumberFormat="0" applyBorder="0" applyAlignment="0" applyProtection="0"/>
    <xf numFmtId="174" fontId="38" fillId="25" borderId="0" applyNumberFormat="0" applyBorder="0" applyAlignment="0" applyProtection="0"/>
    <xf numFmtId="174" fontId="38" fillId="25" borderId="0" applyNumberFormat="0" applyBorder="0" applyAlignment="0" applyProtection="0"/>
    <xf numFmtId="174" fontId="38" fillId="25" borderId="0" applyNumberFormat="0" applyBorder="0" applyAlignment="0" applyProtection="0"/>
    <xf numFmtId="174" fontId="38" fillId="25" borderId="0" applyNumberFormat="0" applyBorder="0" applyAlignment="0" applyProtection="0"/>
    <xf numFmtId="174" fontId="38" fillId="25" borderId="0" applyNumberFormat="0" applyBorder="0" applyAlignment="0" applyProtection="0"/>
    <xf numFmtId="174" fontId="38" fillId="25" borderId="0" applyNumberFormat="0" applyBorder="0" applyAlignment="0" applyProtection="0"/>
    <xf numFmtId="174" fontId="38" fillId="25" borderId="0" applyNumberFormat="0" applyBorder="0" applyAlignment="0" applyProtection="0"/>
    <xf numFmtId="174" fontId="38" fillId="25" borderId="0" applyNumberFormat="0" applyBorder="0" applyAlignment="0" applyProtection="0"/>
    <xf numFmtId="174" fontId="38" fillId="25" borderId="0" applyNumberFormat="0" applyBorder="0" applyAlignment="0" applyProtection="0"/>
    <xf numFmtId="174" fontId="38" fillId="25" borderId="0" applyNumberFormat="0" applyBorder="0" applyAlignment="0" applyProtection="0"/>
    <xf numFmtId="174" fontId="38" fillId="25" borderId="0" applyNumberFormat="0" applyBorder="0" applyAlignment="0" applyProtection="0"/>
    <xf numFmtId="174" fontId="38" fillId="25" borderId="0" applyNumberFormat="0" applyBorder="0" applyAlignment="0" applyProtection="0"/>
    <xf numFmtId="174" fontId="38" fillId="25" borderId="0" applyNumberFormat="0" applyBorder="0" applyAlignment="0" applyProtection="0"/>
    <xf numFmtId="174" fontId="38" fillId="25" borderId="0" applyNumberFormat="0" applyBorder="0" applyAlignment="0" applyProtection="0"/>
    <xf numFmtId="174" fontId="38" fillId="25" borderId="0" applyNumberFormat="0" applyBorder="0" applyAlignment="0" applyProtection="0"/>
    <xf numFmtId="174" fontId="38" fillId="28" borderId="0" applyNumberFormat="0" applyBorder="0" applyAlignment="0" applyProtection="0"/>
    <xf numFmtId="174" fontId="38" fillId="28" borderId="0" applyNumberFormat="0" applyBorder="0" applyAlignment="0" applyProtection="0"/>
    <xf numFmtId="174" fontId="38" fillId="28" borderId="0" applyNumberFormat="0" applyBorder="0" applyAlignment="0" applyProtection="0"/>
    <xf numFmtId="174" fontId="38" fillId="28" borderId="0" applyNumberFormat="0" applyBorder="0" applyAlignment="0" applyProtection="0"/>
    <xf numFmtId="174" fontId="38" fillId="28" borderId="0" applyNumberFormat="0" applyBorder="0" applyAlignment="0" applyProtection="0"/>
    <xf numFmtId="174" fontId="38" fillId="28" borderId="0" applyNumberFormat="0" applyBorder="0" applyAlignment="0" applyProtection="0"/>
    <xf numFmtId="174" fontId="38" fillId="28" borderId="0" applyNumberFormat="0" applyBorder="0" applyAlignment="0" applyProtection="0"/>
    <xf numFmtId="174" fontId="38" fillId="28" borderId="0" applyNumberFormat="0" applyBorder="0" applyAlignment="0" applyProtection="0"/>
    <xf numFmtId="174" fontId="38" fillId="28" borderId="0" applyNumberFormat="0" applyBorder="0" applyAlignment="0" applyProtection="0"/>
    <xf numFmtId="174" fontId="38" fillId="28" borderId="0" applyNumberFormat="0" applyBorder="0" applyAlignment="0" applyProtection="0"/>
    <xf numFmtId="174" fontId="38" fillId="28" borderId="0" applyNumberFormat="0" applyBorder="0" applyAlignment="0" applyProtection="0"/>
    <xf numFmtId="174" fontId="38" fillId="28" borderId="0" applyNumberFormat="0" applyBorder="0" applyAlignment="0" applyProtection="0"/>
    <xf numFmtId="174" fontId="38" fillId="28" borderId="0" applyNumberFormat="0" applyBorder="0" applyAlignment="0" applyProtection="0"/>
    <xf numFmtId="174" fontId="38" fillId="28" borderId="0" applyNumberFormat="0" applyBorder="0" applyAlignment="0" applyProtection="0"/>
    <xf numFmtId="174" fontId="38" fillId="28" borderId="0" applyNumberFormat="0" applyBorder="0" applyAlignment="0" applyProtection="0"/>
    <xf numFmtId="174" fontId="38" fillId="28" borderId="0" applyNumberFormat="0" applyBorder="0" applyAlignment="0" applyProtection="0"/>
    <xf numFmtId="174" fontId="38" fillId="28" borderId="0" applyNumberFormat="0" applyBorder="0" applyAlignment="0" applyProtection="0"/>
    <xf numFmtId="174" fontId="38" fillId="28" borderId="0" applyNumberFormat="0" applyBorder="0" applyAlignment="0" applyProtection="0"/>
    <xf numFmtId="174" fontId="38" fillId="28" borderId="0" applyNumberFormat="0" applyBorder="0" applyAlignment="0" applyProtection="0"/>
    <xf numFmtId="174" fontId="38" fillId="28" borderId="0" applyNumberFormat="0" applyBorder="0" applyAlignment="0" applyProtection="0"/>
    <xf numFmtId="174" fontId="38" fillId="28" borderId="0" applyNumberFormat="0" applyBorder="0" applyAlignment="0" applyProtection="0"/>
    <xf numFmtId="174" fontId="38" fillId="28" borderId="0" applyNumberFormat="0" applyBorder="0" applyAlignment="0" applyProtection="0"/>
    <xf numFmtId="174" fontId="38" fillId="28" borderId="0" applyNumberFormat="0" applyBorder="0" applyAlignment="0" applyProtection="0"/>
    <xf numFmtId="174" fontId="38" fillId="25" borderId="0" applyNumberFormat="0" applyBorder="0" applyAlignment="0" applyProtection="0"/>
    <xf numFmtId="174" fontId="38" fillId="28" borderId="0" applyNumberFormat="0" applyBorder="0" applyAlignment="0" applyProtection="0"/>
    <xf numFmtId="174" fontId="38" fillId="28" borderId="0" applyNumberFormat="0" applyBorder="0" applyAlignment="0" applyProtection="0"/>
    <xf numFmtId="174" fontId="38" fillId="28" borderId="0" applyNumberFormat="0" applyBorder="0" applyAlignment="0" applyProtection="0"/>
    <xf numFmtId="174" fontId="38" fillId="28" borderId="0" applyNumberFormat="0" applyBorder="0" applyAlignment="0" applyProtection="0"/>
    <xf numFmtId="174" fontId="38" fillId="28" borderId="0" applyNumberFormat="0" applyBorder="0" applyAlignment="0" applyProtection="0"/>
    <xf numFmtId="174" fontId="38" fillId="28" borderId="0" applyNumberFormat="0" applyBorder="0" applyAlignment="0" applyProtection="0"/>
    <xf numFmtId="174" fontId="38" fillId="28" borderId="0" applyNumberFormat="0" applyBorder="0" applyAlignment="0" applyProtection="0"/>
    <xf numFmtId="174" fontId="38" fillId="28" borderId="0" applyNumberFormat="0" applyBorder="0" applyAlignment="0" applyProtection="0"/>
    <xf numFmtId="174" fontId="38" fillId="28" borderId="0" applyNumberFormat="0" applyBorder="0" applyAlignment="0" applyProtection="0"/>
    <xf numFmtId="174" fontId="38" fillId="28" borderId="0" applyNumberFormat="0" applyBorder="0" applyAlignment="0" applyProtection="0"/>
    <xf numFmtId="174" fontId="38" fillId="28" borderId="0" applyNumberFormat="0" applyBorder="0" applyAlignment="0" applyProtection="0"/>
    <xf numFmtId="174" fontId="38" fillId="28" borderId="0" applyNumberFormat="0" applyBorder="0" applyAlignment="0" applyProtection="0"/>
    <xf numFmtId="174" fontId="38" fillId="25" borderId="0" applyNumberFormat="0" applyBorder="0" applyAlignment="0" applyProtection="0"/>
    <xf numFmtId="174" fontId="38" fillId="28" borderId="0" applyNumberFormat="0" applyBorder="0" applyAlignment="0" applyProtection="0"/>
    <xf numFmtId="174" fontId="38" fillId="28" borderId="0" applyNumberFormat="0" applyBorder="0" applyAlignment="0" applyProtection="0"/>
    <xf numFmtId="174" fontId="38" fillId="28" borderId="0" applyNumberFormat="0" applyBorder="0" applyAlignment="0" applyProtection="0"/>
    <xf numFmtId="174" fontId="38" fillId="28" borderId="0" applyNumberFormat="0" applyBorder="0" applyAlignment="0" applyProtection="0"/>
    <xf numFmtId="174" fontId="38" fillId="28" borderId="0" applyNumberFormat="0" applyBorder="0" applyAlignment="0" applyProtection="0"/>
    <xf numFmtId="174" fontId="38" fillId="28" borderId="0" applyNumberFormat="0" applyBorder="0" applyAlignment="0" applyProtection="0"/>
    <xf numFmtId="174" fontId="38" fillId="28" borderId="0" applyNumberFormat="0" applyBorder="0" applyAlignment="0" applyProtection="0"/>
    <xf numFmtId="174" fontId="38" fillId="28" borderId="0" applyNumberFormat="0" applyBorder="0" applyAlignment="0" applyProtection="0"/>
    <xf numFmtId="174" fontId="38" fillId="28" borderId="0" applyNumberFormat="0" applyBorder="0" applyAlignment="0" applyProtection="0"/>
    <xf numFmtId="174" fontId="38" fillId="28" borderId="0" applyNumberFormat="0" applyBorder="0" applyAlignment="0" applyProtection="0"/>
    <xf numFmtId="174" fontId="38" fillId="28" borderId="0" applyNumberFormat="0" applyBorder="0" applyAlignment="0" applyProtection="0"/>
    <xf numFmtId="174" fontId="38" fillId="28" borderId="0" applyNumberFormat="0" applyBorder="0" applyAlignment="0" applyProtection="0"/>
    <xf numFmtId="174" fontId="38" fillId="25" borderId="0" applyNumberFormat="0" applyBorder="0" applyAlignment="0" applyProtection="0"/>
    <xf numFmtId="174" fontId="38" fillId="28" borderId="0" applyNumberFormat="0" applyBorder="0" applyAlignment="0" applyProtection="0"/>
    <xf numFmtId="174" fontId="38" fillId="28" borderId="0" applyNumberFormat="0" applyBorder="0" applyAlignment="0" applyProtection="0"/>
    <xf numFmtId="174" fontId="38" fillId="28" borderId="0" applyNumberFormat="0" applyBorder="0" applyAlignment="0" applyProtection="0"/>
    <xf numFmtId="174" fontId="38" fillId="28" borderId="0" applyNumberFormat="0" applyBorder="0" applyAlignment="0" applyProtection="0"/>
    <xf numFmtId="174" fontId="38" fillId="28" borderId="0" applyNumberFormat="0" applyBorder="0" applyAlignment="0" applyProtection="0"/>
    <xf numFmtId="174" fontId="38" fillId="28" borderId="0" applyNumberFormat="0" applyBorder="0" applyAlignment="0" applyProtection="0"/>
    <xf numFmtId="174" fontId="38" fillId="28" borderId="0" applyNumberFormat="0" applyBorder="0" applyAlignment="0" applyProtection="0"/>
    <xf numFmtId="174" fontId="38" fillId="28" borderId="0" applyNumberFormat="0" applyBorder="0" applyAlignment="0" applyProtection="0"/>
    <xf numFmtId="174" fontId="38" fillId="28" borderId="0" applyNumberFormat="0" applyBorder="0" applyAlignment="0" applyProtection="0"/>
    <xf numFmtId="174" fontId="38" fillId="28" borderId="0" applyNumberFormat="0" applyBorder="0" applyAlignment="0" applyProtection="0"/>
    <xf numFmtId="174" fontId="38" fillId="28" borderId="0" applyNumberFormat="0" applyBorder="0" applyAlignment="0" applyProtection="0"/>
    <xf numFmtId="174" fontId="38" fillId="28" borderId="0" applyNumberFormat="0" applyBorder="0" applyAlignment="0" applyProtection="0"/>
    <xf numFmtId="174" fontId="38" fillId="25" borderId="0" applyNumberFormat="0" applyBorder="0" applyAlignment="0" applyProtection="0"/>
    <xf numFmtId="174" fontId="38" fillId="25" borderId="0" applyNumberFormat="0" applyBorder="0" applyAlignment="0" applyProtection="0"/>
    <xf numFmtId="174" fontId="38" fillId="19" borderId="0" applyNumberFormat="0" applyBorder="0" applyAlignment="0" applyProtection="0"/>
    <xf numFmtId="174" fontId="38" fillId="19" borderId="0" applyNumberFormat="0" applyBorder="0" applyAlignment="0" applyProtection="0"/>
    <xf numFmtId="174" fontId="38" fillId="19" borderId="0" applyNumberFormat="0" applyBorder="0" applyAlignment="0" applyProtection="0"/>
    <xf numFmtId="174" fontId="38" fillId="19" borderId="0" applyNumberFormat="0" applyBorder="0" applyAlignment="0" applyProtection="0"/>
    <xf numFmtId="174" fontId="38" fillId="19" borderId="0" applyNumberFormat="0" applyBorder="0" applyAlignment="0" applyProtection="0"/>
    <xf numFmtId="174" fontId="38" fillId="19" borderId="0" applyNumberFormat="0" applyBorder="0" applyAlignment="0" applyProtection="0"/>
    <xf numFmtId="174" fontId="38" fillId="19" borderId="0" applyNumberFormat="0" applyBorder="0" applyAlignment="0" applyProtection="0"/>
    <xf numFmtId="174" fontId="38" fillId="19" borderId="0" applyNumberFormat="0" applyBorder="0" applyAlignment="0" applyProtection="0"/>
    <xf numFmtId="174" fontId="38" fillId="19" borderId="0" applyNumberFormat="0" applyBorder="0" applyAlignment="0" applyProtection="0"/>
    <xf numFmtId="174" fontId="38" fillId="19" borderId="0" applyNumberFormat="0" applyBorder="0" applyAlignment="0" applyProtection="0"/>
    <xf numFmtId="174" fontId="38" fillId="19" borderId="0" applyNumberFormat="0" applyBorder="0" applyAlignment="0" applyProtection="0"/>
    <xf numFmtId="174" fontId="38" fillId="19" borderId="0" applyNumberFormat="0" applyBorder="0" applyAlignment="0" applyProtection="0"/>
    <xf numFmtId="174" fontId="38" fillId="19" borderId="0" applyNumberFormat="0" applyBorder="0" applyAlignment="0" applyProtection="0"/>
    <xf numFmtId="174" fontId="38" fillId="19" borderId="0" applyNumberFormat="0" applyBorder="0" applyAlignment="0" applyProtection="0"/>
    <xf numFmtId="174" fontId="38" fillId="19" borderId="0" applyNumberFormat="0" applyBorder="0" applyAlignment="0" applyProtection="0"/>
    <xf numFmtId="174" fontId="38" fillId="19" borderId="0" applyNumberFormat="0" applyBorder="0" applyAlignment="0" applyProtection="0"/>
    <xf numFmtId="174" fontId="38" fillId="19" borderId="0" applyNumberFormat="0" applyBorder="0" applyAlignment="0" applyProtection="0"/>
    <xf numFmtId="174" fontId="38" fillId="20" borderId="0" applyNumberFormat="0" applyBorder="0" applyAlignment="0" applyProtection="0"/>
    <xf numFmtId="174" fontId="38" fillId="19" borderId="0" applyNumberFormat="0" applyBorder="0" applyAlignment="0" applyProtection="0"/>
    <xf numFmtId="174" fontId="38" fillId="19" borderId="0" applyNumberFormat="0" applyBorder="0" applyAlignment="0" applyProtection="0"/>
    <xf numFmtId="174" fontId="38" fillId="19" borderId="0" applyNumberFormat="0" applyBorder="0" applyAlignment="0" applyProtection="0"/>
    <xf numFmtId="174" fontId="38" fillId="19" borderId="0" applyNumberFormat="0" applyBorder="0" applyAlignment="0" applyProtection="0"/>
    <xf numFmtId="174" fontId="38" fillId="19" borderId="0" applyNumberFormat="0" applyBorder="0" applyAlignment="0" applyProtection="0"/>
    <xf numFmtId="174" fontId="38" fillId="19" borderId="0" applyNumberFormat="0" applyBorder="0" applyAlignment="0" applyProtection="0"/>
    <xf numFmtId="174" fontId="38" fillId="19" borderId="0" applyNumberFormat="0" applyBorder="0" applyAlignment="0" applyProtection="0"/>
    <xf numFmtId="174" fontId="38" fillId="19" borderId="0" applyNumberFormat="0" applyBorder="0" applyAlignment="0" applyProtection="0"/>
    <xf numFmtId="174" fontId="38" fillId="19" borderId="0" applyNumberFormat="0" applyBorder="0" applyAlignment="0" applyProtection="0"/>
    <xf numFmtId="174" fontId="38" fillId="19" borderId="0" applyNumberFormat="0" applyBorder="0" applyAlignment="0" applyProtection="0"/>
    <xf numFmtId="174" fontId="38" fillId="19" borderId="0" applyNumberFormat="0" applyBorder="0" applyAlignment="0" applyProtection="0"/>
    <xf numFmtId="174" fontId="38" fillId="19" borderId="0" applyNumberFormat="0" applyBorder="0" applyAlignment="0" applyProtection="0"/>
    <xf numFmtId="174" fontId="38" fillId="19" borderId="0" applyNumberFormat="0" applyBorder="0" applyAlignment="0" applyProtection="0"/>
    <xf numFmtId="174" fontId="38" fillId="19" borderId="0" applyNumberFormat="0" applyBorder="0" applyAlignment="0" applyProtection="0"/>
    <xf numFmtId="174" fontId="38" fillId="19" borderId="0" applyNumberFormat="0" applyBorder="0" applyAlignment="0" applyProtection="0"/>
    <xf numFmtId="174" fontId="38" fillId="19" borderId="0" applyNumberFormat="0" applyBorder="0" applyAlignment="0" applyProtection="0"/>
    <xf numFmtId="174" fontId="38" fillId="20" borderId="0" applyNumberFormat="0" applyBorder="0" applyAlignment="0" applyProtection="0"/>
    <xf numFmtId="174" fontId="38" fillId="20" borderId="0" applyNumberFormat="0" applyBorder="0" applyAlignment="0" applyProtection="0"/>
    <xf numFmtId="174" fontId="38" fillId="20" borderId="0" applyNumberFormat="0" applyBorder="0" applyAlignment="0" applyProtection="0"/>
    <xf numFmtId="174" fontId="38" fillId="20" borderId="0" applyNumberFormat="0" applyBorder="0" applyAlignment="0" applyProtection="0"/>
    <xf numFmtId="174" fontId="38" fillId="20" borderId="0" applyNumberFormat="0" applyBorder="0" applyAlignment="0" applyProtection="0"/>
    <xf numFmtId="174" fontId="38" fillId="20" borderId="0" applyNumberFormat="0" applyBorder="0" applyAlignment="0" applyProtection="0"/>
    <xf numFmtId="174" fontId="38" fillId="20" borderId="0" applyNumberFormat="0" applyBorder="0" applyAlignment="0" applyProtection="0"/>
    <xf numFmtId="174" fontId="38" fillId="20" borderId="0" applyNumberFormat="0" applyBorder="0" applyAlignment="0" applyProtection="0"/>
    <xf numFmtId="174" fontId="38" fillId="20" borderId="0" applyNumberFormat="0" applyBorder="0" applyAlignment="0" applyProtection="0"/>
    <xf numFmtId="174" fontId="38" fillId="20" borderId="0" applyNumberFormat="0" applyBorder="0" applyAlignment="0" applyProtection="0"/>
    <xf numFmtId="174" fontId="38" fillId="20" borderId="0" applyNumberFormat="0" applyBorder="0" applyAlignment="0" applyProtection="0"/>
    <xf numFmtId="174" fontId="38" fillId="20" borderId="0" applyNumberFormat="0" applyBorder="0" applyAlignment="0" applyProtection="0"/>
    <xf numFmtId="174" fontId="38" fillId="20" borderId="0" applyNumberFormat="0" applyBorder="0" applyAlignment="0" applyProtection="0"/>
    <xf numFmtId="174" fontId="38" fillId="20" borderId="0" applyNumberFormat="0" applyBorder="0" applyAlignment="0" applyProtection="0"/>
    <xf numFmtId="174" fontId="38" fillId="20" borderId="0" applyNumberFormat="0" applyBorder="0" applyAlignment="0" applyProtection="0"/>
    <xf numFmtId="174" fontId="38" fillId="20" borderId="0" applyNumberFormat="0" applyBorder="0" applyAlignment="0" applyProtection="0"/>
    <xf numFmtId="174" fontId="38" fillId="20" borderId="0" applyNumberFormat="0" applyBorder="0" applyAlignment="0" applyProtection="0"/>
    <xf numFmtId="174" fontId="38" fillId="20" borderId="0" applyNumberFormat="0" applyBorder="0" applyAlignment="0" applyProtection="0"/>
    <xf numFmtId="174" fontId="38" fillId="20" borderId="0" applyNumberFormat="0" applyBorder="0" applyAlignment="0" applyProtection="0"/>
    <xf numFmtId="174" fontId="38" fillId="20" borderId="0" applyNumberFormat="0" applyBorder="0" applyAlignment="0" applyProtection="0"/>
    <xf numFmtId="174" fontId="38" fillId="20" borderId="0" applyNumberFormat="0" applyBorder="0" applyAlignment="0" applyProtection="0"/>
    <xf numFmtId="174" fontId="38" fillId="20" borderId="0" applyNumberFormat="0" applyBorder="0" applyAlignment="0" applyProtection="0"/>
    <xf numFmtId="174" fontId="38" fillId="20" borderId="0" applyNumberFormat="0" applyBorder="0" applyAlignment="0" applyProtection="0"/>
    <xf numFmtId="174" fontId="38" fillId="19" borderId="0" applyNumberFormat="0" applyBorder="0" applyAlignment="0" applyProtection="0"/>
    <xf numFmtId="174" fontId="38" fillId="20" borderId="0" applyNumberFormat="0" applyBorder="0" applyAlignment="0" applyProtection="0"/>
    <xf numFmtId="174" fontId="38" fillId="20" borderId="0" applyNumberFormat="0" applyBorder="0" applyAlignment="0" applyProtection="0"/>
    <xf numFmtId="174" fontId="38" fillId="20" borderId="0" applyNumberFormat="0" applyBorder="0" applyAlignment="0" applyProtection="0"/>
    <xf numFmtId="174" fontId="38" fillId="20" borderId="0" applyNumberFormat="0" applyBorder="0" applyAlignment="0" applyProtection="0"/>
    <xf numFmtId="174" fontId="38" fillId="20" borderId="0" applyNumberFormat="0" applyBorder="0" applyAlignment="0" applyProtection="0"/>
    <xf numFmtId="174" fontId="38" fillId="20" borderId="0" applyNumberFormat="0" applyBorder="0" applyAlignment="0" applyProtection="0"/>
    <xf numFmtId="174" fontId="38" fillId="20" borderId="0" applyNumberFormat="0" applyBorder="0" applyAlignment="0" applyProtection="0"/>
    <xf numFmtId="174" fontId="38" fillId="20" borderId="0" applyNumberFormat="0" applyBorder="0" applyAlignment="0" applyProtection="0"/>
    <xf numFmtId="174" fontId="38" fillId="20" borderId="0" applyNumberFormat="0" applyBorder="0" applyAlignment="0" applyProtection="0"/>
    <xf numFmtId="174" fontId="38" fillId="20" borderId="0" applyNumberFormat="0" applyBorder="0" applyAlignment="0" applyProtection="0"/>
    <xf numFmtId="174" fontId="38" fillId="20" borderId="0" applyNumberFormat="0" applyBorder="0" applyAlignment="0" applyProtection="0"/>
    <xf numFmtId="174" fontId="38" fillId="20" borderId="0" applyNumberFormat="0" applyBorder="0" applyAlignment="0" applyProtection="0"/>
    <xf numFmtId="174" fontId="38" fillId="19" borderId="0" applyNumberFormat="0" applyBorder="0" applyAlignment="0" applyProtection="0"/>
    <xf numFmtId="174" fontId="38" fillId="20" borderId="0" applyNumberFormat="0" applyBorder="0" applyAlignment="0" applyProtection="0"/>
    <xf numFmtId="174" fontId="38" fillId="20" borderId="0" applyNumberFormat="0" applyBorder="0" applyAlignment="0" applyProtection="0"/>
    <xf numFmtId="174" fontId="38" fillId="20" borderId="0" applyNumberFormat="0" applyBorder="0" applyAlignment="0" applyProtection="0"/>
    <xf numFmtId="174" fontId="38" fillId="20" borderId="0" applyNumberFormat="0" applyBorder="0" applyAlignment="0" applyProtection="0"/>
    <xf numFmtId="174" fontId="38" fillId="20" borderId="0" applyNumberFormat="0" applyBorder="0" applyAlignment="0" applyProtection="0"/>
    <xf numFmtId="174" fontId="38" fillId="20" borderId="0" applyNumberFormat="0" applyBorder="0" applyAlignment="0" applyProtection="0"/>
    <xf numFmtId="174" fontId="38" fillId="20" borderId="0" applyNumberFormat="0" applyBorder="0" applyAlignment="0" applyProtection="0"/>
    <xf numFmtId="174" fontId="38" fillId="20" borderId="0" applyNumberFormat="0" applyBorder="0" applyAlignment="0" applyProtection="0"/>
    <xf numFmtId="174" fontId="38" fillId="20" borderId="0" applyNumberFormat="0" applyBorder="0" applyAlignment="0" applyProtection="0"/>
    <xf numFmtId="174" fontId="38" fillId="20" borderId="0" applyNumberFormat="0" applyBorder="0" applyAlignment="0" applyProtection="0"/>
    <xf numFmtId="174" fontId="38" fillId="20" borderId="0" applyNumberFormat="0" applyBorder="0" applyAlignment="0" applyProtection="0"/>
    <xf numFmtId="174" fontId="38" fillId="20" borderId="0" applyNumberFormat="0" applyBorder="0" applyAlignment="0" applyProtection="0"/>
    <xf numFmtId="174" fontId="38" fillId="19" borderId="0" applyNumberFormat="0" applyBorder="0" applyAlignment="0" applyProtection="0"/>
    <xf numFmtId="174" fontId="38" fillId="20" borderId="0" applyNumberFormat="0" applyBorder="0" applyAlignment="0" applyProtection="0"/>
    <xf numFmtId="174" fontId="38" fillId="20" borderId="0" applyNumberFormat="0" applyBorder="0" applyAlignment="0" applyProtection="0"/>
    <xf numFmtId="174" fontId="38" fillId="20" borderId="0" applyNumberFormat="0" applyBorder="0" applyAlignment="0" applyProtection="0"/>
    <xf numFmtId="174" fontId="38" fillId="20" borderId="0" applyNumberFormat="0" applyBorder="0" applyAlignment="0" applyProtection="0"/>
    <xf numFmtId="174" fontId="38" fillId="20" borderId="0" applyNumberFormat="0" applyBorder="0" applyAlignment="0" applyProtection="0"/>
    <xf numFmtId="174" fontId="38" fillId="20" borderId="0" applyNumberFormat="0" applyBorder="0" applyAlignment="0" applyProtection="0"/>
    <xf numFmtId="174" fontId="38" fillId="20" borderId="0" applyNumberFormat="0" applyBorder="0" applyAlignment="0" applyProtection="0"/>
    <xf numFmtId="174" fontId="38" fillId="20" borderId="0" applyNumberFormat="0" applyBorder="0" applyAlignment="0" applyProtection="0"/>
    <xf numFmtId="174" fontId="38" fillId="20" borderId="0" applyNumberFormat="0" applyBorder="0" applyAlignment="0" applyProtection="0"/>
    <xf numFmtId="174" fontId="38" fillId="20" borderId="0" applyNumberFormat="0" applyBorder="0" applyAlignment="0" applyProtection="0"/>
    <xf numFmtId="174" fontId="38" fillId="20" borderId="0" applyNumberFormat="0" applyBorder="0" applyAlignment="0" applyProtection="0"/>
    <xf numFmtId="174" fontId="38" fillId="20" borderId="0" applyNumberFormat="0" applyBorder="0" applyAlignment="0" applyProtection="0"/>
    <xf numFmtId="174" fontId="38" fillId="19" borderId="0" applyNumberFormat="0" applyBorder="0" applyAlignment="0" applyProtection="0"/>
    <xf numFmtId="174" fontId="38" fillId="19" borderId="0" applyNumberFormat="0" applyBorder="0" applyAlignment="0" applyProtection="0"/>
    <xf numFmtId="174" fontId="38" fillId="24" borderId="0" applyNumberFormat="0" applyBorder="0" applyAlignment="0" applyProtection="0"/>
    <xf numFmtId="174" fontId="38" fillId="24" borderId="0" applyNumberFormat="0" applyBorder="0" applyAlignment="0" applyProtection="0"/>
    <xf numFmtId="174" fontId="38" fillId="24" borderId="0" applyNumberFormat="0" applyBorder="0" applyAlignment="0" applyProtection="0"/>
    <xf numFmtId="174" fontId="38" fillId="24" borderId="0" applyNumberFormat="0" applyBorder="0" applyAlignment="0" applyProtection="0"/>
    <xf numFmtId="174" fontId="38" fillId="24" borderId="0" applyNumberFormat="0" applyBorder="0" applyAlignment="0" applyProtection="0"/>
    <xf numFmtId="174" fontId="38" fillId="24" borderId="0" applyNumberFormat="0" applyBorder="0" applyAlignment="0" applyProtection="0"/>
    <xf numFmtId="174" fontId="38" fillId="28" borderId="0" applyNumberFormat="0" applyBorder="0" applyAlignment="0" applyProtection="0"/>
    <xf numFmtId="174" fontId="38" fillId="28" borderId="0" applyNumberFormat="0" applyBorder="0" applyAlignment="0" applyProtection="0"/>
    <xf numFmtId="174" fontId="38" fillId="28" borderId="0" applyNumberFormat="0" applyBorder="0" applyAlignment="0" applyProtection="0"/>
    <xf numFmtId="174" fontId="38" fillId="24" borderId="0" applyNumberFormat="0" applyBorder="0" applyAlignment="0" applyProtection="0"/>
    <xf numFmtId="174" fontId="38" fillId="24" borderId="0" applyNumberFormat="0" applyBorder="0" applyAlignment="0" applyProtection="0"/>
    <xf numFmtId="174" fontId="38" fillId="24" borderId="0" applyNumberFormat="0" applyBorder="0" applyAlignment="0" applyProtection="0"/>
    <xf numFmtId="174" fontId="38" fillId="24" borderId="0" applyNumberFormat="0" applyBorder="0" applyAlignment="0" applyProtection="0"/>
    <xf numFmtId="174" fontId="38" fillId="24" borderId="0" applyNumberFormat="0" applyBorder="0" applyAlignment="0" applyProtection="0"/>
    <xf numFmtId="174" fontId="38" fillId="24" borderId="0" applyNumberFormat="0" applyBorder="0" applyAlignment="0" applyProtection="0"/>
    <xf numFmtId="174" fontId="38" fillId="24" borderId="0" applyNumberFormat="0" applyBorder="0" applyAlignment="0" applyProtection="0"/>
    <xf numFmtId="174" fontId="38" fillId="32" borderId="0" applyNumberFormat="0" applyBorder="0" applyAlignment="0" applyProtection="0"/>
    <xf numFmtId="174" fontId="38" fillId="24" borderId="0" applyNumberFormat="0" applyBorder="0" applyAlignment="0" applyProtection="0"/>
    <xf numFmtId="174" fontId="38" fillId="24" borderId="0" applyNumberFormat="0" applyBorder="0" applyAlignment="0" applyProtection="0"/>
    <xf numFmtId="174" fontId="38" fillId="24" borderId="0" applyNumberFormat="0" applyBorder="0" applyAlignment="0" applyProtection="0"/>
    <xf numFmtId="174" fontId="38" fillId="24" borderId="0" applyNumberFormat="0" applyBorder="0" applyAlignment="0" applyProtection="0"/>
    <xf numFmtId="174" fontId="38" fillId="24" borderId="0" applyNumberFormat="0" applyBorder="0" applyAlignment="0" applyProtection="0"/>
    <xf numFmtId="174" fontId="38" fillId="24" borderId="0" applyNumberFormat="0" applyBorder="0" applyAlignment="0" applyProtection="0"/>
    <xf numFmtId="174" fontId="38" fillId="24" borderId="0" applyNumberFormat="0" applyBorder="0" applyAlignment="0" applyProtection="0"/>
    <xf numFmtId="174" fontId="38" fillId="24" borderId="0" applyNumberFormat="0" applyBorder="0" applyAlignment="0" applyProtection="0"/>
    <xf numFmtId="174" fontId="38" fillId="24" borderId="0" applyNumberFormat="0" applyBorder="0" applyAlignment="0" applyProtection="0"/>
    <xf numFmtId="174" fontId="38" fillId="24" borderId="0" applyNumberFormat="0" applyBorder="0" applyAlignment="0" applyProtection="0"/>
    <xf numFmtId="174" fontId="38" fillId="24" borderId="0" applyNumberFormat="0" applyBorder="0" applyAlignment="0" applyProtection="0"/>
    <xf numFmtId="174" fontId="38" fillId="24" borderId="0" applyNumberFormat="0" applyBorder="0" applyAlignment="0" applyProtection="0"/>
    <xf numFmtId="174" fontId="38" fillId="24" borderId="0" applyNumberFormat="0" applyBorder="0" applyAlignment="0" applyProtection="0"/>
    <xf numFmtId="174" fontId="38" fillId="24" borderId="0" applyNumberFormat="0" applyBorder="0" applyAlignment="0" applyProtection="0"/>
    <xf numFmtId="174" fontId="38" fillId="24" borderId="0" applyNumberFormat="0" applyBorder="0" applyAlignment="0" applyProtection="0"/>
    <xf numFmtId="174" fontId="38" fillId="24" borderId="0" applyNumberFormat="0" applyBorder="0" applyAlignment="0" applyProtection="0"/>
    <xf numFmtId="174" fontId="38" fillId="32" borderId="0" applyNumberFormat="0" applyBorder="0" applyAlignment="0" applyProtection="0"/>
    <xf numFmtId="174" fontId="38" fillId="32" borderId="0" applyNumberFormat="0" applyBorder="0" applyAlignment="0" applyProtection="0"/>
    <xf numFmtId="174" fontId="38" fillId="32" borderId="0" applyNumberFormat="0" applyBorder="0" applyAlignment="0" applyProtection="0"/>
    <xf numFmtId="174" fontId="38" fillId="32" borderId="0" applyNumberFormat="0" applyBorder="0" applyAlignment="0" applyProtection="0"/>
    <xf numFmtId="174" fontId="38" fillId="32" borderId="0" applyNumberFormat="0" applyBorder="0" applyAlignment="0" applyProtection="0"/>
    <xf numFmtId="174" fontId="38" fillId="32" borderId="0" applyNumberFormat="0" applyBorder="0" applyAlignment="0" applyProtection="0"/>
    <xf numFmtId="174" fontId="38" fillId="32" borderId="0" applyNumberFormat="0" applyBorder="0" applyAlignment="0" applyProtection="0"/>
    <xf numFmtId="174" fontId="38" fillId="32" borderId="0" applyNumberFormat="0" applyBorder="0" applyAlignment="0" applyProtection="0"/>
    <xf numFmtId="174" fontId="38" fillId="32" borderId="0" applyNumberFormat="0" applyBorder="0" applyAlignment="0" applyProtection="0"/>
    <xf numFmtId="174" fontId="38" fillId="32" borderId="0" applyNumberFormat="0" applyBorder="0" applyAlignment="0" applyProtection="0"/>
    <xf numFmtId="174" fontId="38" fillId="32" borderId="0" applyNumberFormat="0" applyBorder="0" applyAlignment="0" applyProtection="0"/>
    <xf numFmtId="174" fontId="38" fillId="32" borderId="0" applyNumberFormat="0" applyBorder="0" applyAlignment="0" applyProtection="0"/>
    <xf numFmtId="174" fontId="38" fillId="32" borderId="0" applyNumberFormat="0" applyBorder="0" applyAlignment="0" applyProtection="0"/>
    <xf numFmtId="174" fontId="38" fillId="32" borderId="0" applyNumberFormat="0" applyBorder="0" applyAlignment="0" applyProtection="0"/>
    <xf numFmtId="174" fontId="38" fillId="32" borderId="0" applyNumberFormat="0" applyBorder="0" applyAlignment="0" applyProtection="0"/>
    <xf numFmtId="174" fontId="38" fillId="32" borderId="0" applyNumberFormat="0" applyBorder="0" applyAlignment="0" applyProtection="0"/>
    <xf numFmtId="174" fontId="38" fillId="32" borderId="0" applyNumberFormat="0" applyBorder="0" applyAlignment="0" applyProtection="0"/>
    <xf numFmtId="174" fontId="38" fillId="32" borderId="0" applyNumberFormat="0" applyBorder="0" applyAlignment="0" applyProtection="0"/>
    <xf numFmtId="174" fontId="38" fillId="32" borderId="0" applyNumberFormat="0" applyBorder="0" applyAlignment="0" applyProtection="0"/>
    <xf numFmtId="174" fontId="38" fillId="32" borderId="0" applyNumberFormat="0" applyBorder="0" applyAlignment="0" applyProtection="0"/>
    <xf numFmtId="174" fontId="38" fillId="32" borderId="0" applyNumberFormat="0" applyBorder="0" applyAlignment="0" applyProtection="0"/>
    <xf numFmtId="174" fontId="38" fillId="32" borderId="0" applyNumberFormat="0" applyBorder="0" applyAlignment="0" applyProtection="0"/>
    <xf numFmtId="174" fontId="38" fillId="32" borderId="0" applyNumberFormat="0" applyBorder="0" applyAlignment="0" applyProtection="0"/>
    <xf numFmtId="174" fontId="38" fillId="24" borderId="0" applyNumberFormat="0" applyBorder="0" applyAlignment="0" applyProtection="0"/>
    <xf numFmtId="174" fontId="38" fillId="32" borderId="0" applyNumberFormat="0" applyBorder="0" applyAlignment="0" applyProtection="0"/>
    <xf numFmtId="174" fontId="38" fillId="32" borderId="0" applyNumberFormat="0" applyBorder="0" applyAlignment="0" applyProtection="0"/>
    <xf numFmtId="174" fontId="38" fillId="32" borderId="0" applyNumberFormat="0" applyBorder="0" applyAlignment="0" applyProtection="0"/>
    <xf numFmtId="174" fontId="38" fillId="32" borderId="0" applyNumberFormat="0" applyBorder="0" applyAlignment="0" applyProtection="0"/>
    <xf numFmtId="174" fontId="38" fillId="32" borderId="0" applyNumberFormat="0" applyBorder="0" applyAlignment="0" applyProtection="0"/>
    <xf numFmtId="174" fontId="38" fillId="32" borderId="0" applyNumberFormat="0" applyBorder="0" applyAlignment="0" applyProtection="0"/>
    <xf numFmtId="174" fontId="38" fillId="32" borderId="0" applyNumberFormat="0" applyBorder="0" applyAlignment="0" applyProtection="0"/>
    <xf numFmtId="174" fontId="38" fillId="32" borderId="0" applyNumberFormat="0" applyBorder="0" applyAlignment="0" applyProtection="0"/>
    <xf numFmtId="174" fontId="38" fillId="32" borderId="0" applyNumberFormat="0" applyBorder="0" applyAlignment="0" applyProtection="0"/>
    <xf numFmtId="174" fontId="38" fillId="32" borderId="0" applyNumberFormat="0" applyBorder="0" applyAlignment="0" applyProtection="0"/>
    <xf numFmtId="174" fontId="38" fillId="32" borderId="0" applyNumberFormat="0" applyBorder="0" applyAlignment="0" applyProtection="0"/>
    <xf numFmtId="174" fontId="38" fillId="32" borderId="0" applyNumberFormat="0" applyBorder="0" applyAlignment="0" applyProtection="0"/>
    <xf numFmtId="174" fontId="38" fillId="24" borderId="0" applyNumberFormat="0" applyBorder="0" applyAlignment="0" applyProtection="0"/>
    <xf numFmtId="174" fontId="38" fillId="32" borderId="0" applyNumberFormat="0" applyBorder="0" applyAlignment="0" applyProtection="0"/>
    <xf numFmtId="174" fontId="38" fillId="32" borderId="0" applyNumberFormat="0" applyBorder="0" applyAlignment="0" applyProtection="0"/>
    <xf numFmtId="174" fontId="38" fillId="32" borderId="0" applyNumberFormat="0" applyBorder="0" applyAlignment="0" applyProtection="0"/>
    <xf numFmtId="174" fontId="38" fillId="32" borderId="0" applyNumberFormat="0" applyBorder="0" applyAlignment="0" applyProtection="0"/>
    <xf numFmtId="174" fontId="38" fillId="32" borderId="0" applyNumberFormat="0" applyBorder="0" applyAlignment="0" applyProtection="0"/>
    <xf numFmtId="174" fontId="38" fillId="32" borderId="0" applyNumberFormat="0" applyBorder="0" applyAlignment="0" applyProtection="0"/>
    <xf numFmtId="174" fontId="38" fillId="32" borderId="0" applyNumberFormat="0" applyBorder="0" applyAlignment="0" applyProtection="0"/>
    <xf numFmtId="174" fontId="38" fillId="32" borderId="0" applyNumberFormat="0" applyBorder="0" applyAlignment="0" applyProtection="0"/>
    <xf numFmtId="174" fontId="38" fillId="32" borderId="0" applyNumberFormat="0" applyBorder="0" applyAlignment="0" applyProtection="0"/>
    <xf numFmtId="174" fontId="38" fillId="32" borderId="0" applyNumberFormat="0" applyBorder="0" applyAlignment="0" applyProtection="0"/>
    <xf numFmtId="174" fontId="38" fillId="32" borderId="0" applyNumberFormat="0" applyBorder="0" applyAlignment="0" applyProtection="0"/>
    <xf numFmtId="174" fontId="38" fillId="32" borderId="0" applyNumberFormat="0" applyBorder="0" applyAlignment="0" applyProtection="0"/>
    <xf numFmtId="174" fontId="38" fillId="24" borderId="0" applyNumberFormat="0" applyBorder="0" applyAlignment="0" applyProtection="0"/>
    <xf numFmtId="174" fontId="38" fillId="32" borderId="0" applyNumberFormat="0" applyBorder="0" applyAlignment="0" applyProtection="0"/>
    <xf numFmtId="174" fontId="38" fillId="32" borderId="0" applyNumberFormat="0" applyBorder="0" applyAlignment="0" applyProtection="0"/>
    <xf numFmtId="174" fontId="38" fillId="32" borderId="0" applyNumberFormat="0" applyBorder="0" applyAlignment="0" applyProtection="0"/>
    <xf numFmtId="174" fontId="38" fillId="32" borderId="0" applyNumberFormat="0" applyBorder="0" applyAlignment="0" applyProtection="0"/>
    <xf numFmtId="174" fontId="38" fillId="32" borderId="0" applyNumberFormat="0" applyBorder="0" applyAlignment="0" applyProtection="0"/>
    <xf numFmtId="174" fontId="38" fillId="32" borderId="0" applyNumberFormat="0" applyBorder="0" applyAlignment="0" applyProtection="0"/>
    <xf numFmtId="174" fontId="38" fillId="32" borderId="0" applyNumberFormat="0" applyBorder="0" applyAlignment="0" applyProtection="0"/>
    <xf numFmtId="174" fontId="38" fillId="32" borderId="0" applyNumberFormat="0" applyBorder="0" applyAlignment="0" applyProtection="0"/>
    <xf numFmtId="174" fontId="38" fillId="32" borderId="0" applyNumberFormat="0" applyBorder="0" applyAlignment="0" applyProtection="0"/>
    <xf numFmtId="174" fontId="38" fillId="32" borderId="0" applyNumberFormat="0" applyBorder="0" applyAlignment="0" applyProtection="0"/>
    <xf numFmtId="174" fontId="38" fillId="32" borderId="0" applyNumberFormat="0" applyBorder="0" applyAlignment="0" applyProtection="0"/>
    <xf numFmtId="174" fontId="38" fillId="32" borderId="0" applyNumberFormat="0" applyBorder="0" applyAlignment="0" applyProtection="0"/>
    <xf numFmtId="174" fontId="38" fillId="24" borderId="0" applyNumberFormat="0" applyBorder="0" applyAlignment="0" applyProtection="0"/>
    <xf numFmtId="174" fontId="38" fillId="24" borderId="0" applyNumberFormat="0" applyBorder="0" applyAlignment="0" applyProtection="0"/>
    <xf numFmtId="174" fontId="39" fillId="19" borderId="0" applyNumberFormat="0" applyBorder="0" applyAlignment="0" applyProtection="0"/>
    <xf numFmtId="174" fontId="39" fillId="19" borderId="0" applyNumberFormat="0" applyBorder="0" applyAlignment="0" applyProtection="0"/>
    <xf numFmtId="174" fontId="39" fillId="19" borderId="0" applyNumberFormat="0" applyBorder="0" applyAlignment="0" applyProtection="0"/>
    <xf numFmtId="174" fontId="39" fillId="19" borderId="0" applyNumberFormat="0" applyBorder="0" applyAlignment="0" applyProtection="0"/>
    <xf numFmtId="174" fontId="39" fillId="19" borderId="0" applyNumberFormat="0" applyBorder="0" applyAlignment="0" applyProtection="0"/>
    <xf numFmtId="174" fontId="39" fillId="19" borderId="0" applyNumberFormat="0" applyBorder="0" applyAlignment="0" applyProtection="0"/>
    <xf numFmtId="174" fontId="39" fillId="19" borderId="0" applyNumberFormat="0" applyBorder="0" applyAlignment="0" applyProtection="0"/>
    <xf numFmtId="174" fontId="39" fillId="19" borderId="0" applyNumberFormat="0" applyBorder="0" applyAlignment="0" applyProtection="0"/>
    <xf numFmtId="174" fontId="39" fillId="19" borderId="0" applyNumberFormat="0" applyBorder="0" applyAlignment="0" applyProtection="0"/>
    <xf numFmtId="174" fontId="39" fillId="19" borderId="0" applyNumberFormat="0" applyBorder="0" applyAlignment="0" applyProtection="0"/>
    <xf numFmtId="174" fontId="39" fillId="19" borderId="0" applyNumberFormat="0" applyBorder="0" applyAlignment="0" applyProtection="0"/>
    <xf numFmtId="174" fontId="39" fillId="19" borderId="0" applyNumberFormat="0" applyBorder="0" applyAlignment="0" applyProtection="0"/>
    <xf numFmtId="174" fontId="39" fillId="19" borderId="0" applyNumberFormat="0" applyBorder="0" applyAlignment="0" applyProtection="0"/>
    <xf numFmtId="174" fontId="39" fillId="19" borderId="0" applyNumberFormat="0" applyBorder="0" applyAlignment="0" applyProtection="0"/>
    <xf numFmtId="174" fontId="39" fillId="19" borderId="0" applyNumberFormat="0" applyBorder="0" applyAlignment="0" applyProtection="0"/>
    <xf numFmtId="174" fontId="39" fillId="19" borderId="0" applyNumberFormat="0" applyBorder="0" applyAlignment="0" applyProtection="0"/>
    <xf numFmtId="174" fontId="39" fillId="19" borderId="0" applyNumberFormat="0" applyBorder="0" applyAlignment="0" applyProtection="0"/>
    <xf numFmtId="174" fontId="39" fillId="19" borderId="0" applyNumberFormat="0" applyBorder="0" applyAlignment="0" applyProtection="0"/>
    <xf numFmtId="174" fontId="39" fillId="19" borderId="0" applyNumberFormat="0" applyBorder="0" applyAlignment="0" applyProtection="0"/>
    <xf numFmtId="174" fontId="39" fillId="19" borderId="0" applyNumberFormat="0" applyBorder="0" applyAlignment="0" applyProtection="0"/>
    <xf numFmtId="174" fontId="39" fillId="19" borderId="0" applyNumberFormat="0" applyBorder="0" applyAlignment="0" applyProtection="0"/>
    <xf numFmtId="174" fontId="39" fillId="19" borderId="0" applyNumberFormat="0" applyBorder="0" applyAlignment="0" applyProtection="0"/>
    <xf numFmtId="174" fontId="39" fillId="19" borderId="0" applyNumberFormat="0" applyBorder="0" applyAlignment="0" applyProtection="0"/>
    <xf numFmtId="174" fontId="39" fillId="19" borderId="0" applyNumberFormat="0" applyBorder="0" applyAlignment="0" applyProtection="0"/>
    <xf numFmtId="174" fontId="39" fillId="19" borderId="0" applyNumberFormat="0" applyBorder="0" applyAlignment="0" applyProtection="0"/>
    <xf numFmtId="174" fontId="39" fillId="19" borderId="0" applyNumberFormat="0" applyBorder="0" applyAlignment="0" applyProtection="0"/>
    <xf numFmtId="174" fontId="39" fillId="19" borderId="0" applyNumberFormat="0" applyBorder="0" applyAlignment="0" applyProtection="0"/>
    <xf numFmtId="174" fontId="39" fillId="19" borderId="0" applyNumberFormat="0" applyBorder="0" applyAlignment="0" applyProtection="0"/>
    <xf numFmtId="174" fontId="39" fillId="19" borderId="0" applyNumberFormat="0" applyBorder="0" applyAlignment="0" applyProtection="0"/>
    <xf numFmtId="174" fontId="39" fillId="33" borderId="0" applyNumberFormat="0" applyBorder="0" applyAlignment="0" applyProtection="0"/>
    <xf numFmtId="174" fontId="39" fillId="33" borderId="0" applyNumberFormat="0" applyBorder="0" applyAlignment="0" applyProtection="0"/>
    <xf numFmtId="174" fontId="39" fillId="33" borderId="0" applyNumberFormat="0" applyBorder="0" applyAlignment="0" applyProtection="0"/>
    <xf numFmtId="174" fontId="39" fillId="33" borderId="0" applyNumberFormat="0" applyBorder="0" applyAlignment="0" applyProtection="0"/>
    <xf numFmtId="174" fontId="39" fillId="33" borderId="0" applyNumberFormat="0" applyBorder="0" applyAlignment="0" applyProtection="0"/>
    <xf numFmtId="174" fontId="39" fillId="33" borderId="0" applyNumberFormat="0" applyBorder="0" applyAlignment="0" applyProtection="0"/>
    <xf numFmtId="174" fontId="39" fillId="33" borderId="0" applyNumberFormat="0" applyBorder="0" applyAlignment="0" applyProtection="0"/>
    <xf numFmtId="174" fontId="39" fillId="33" borderId="0" applyNumberFormat="0" applyBorder="0" applyAlignment="0" applyProtection="0"/>
    <xf numFmtId="174" fontId="39" fillId="33" borderId="0" applyNumberFormat="0" applyBorder="0" applyAlignment="0" applyProtection="0"/>
    <xf numFmtId="174" fontId="39" fillId="33" borderId="0" applyNumberFormat="0" applyBorder="0" applyAlignment="0" applyProtection="0"/>
    <xf numFmtId="174" fontId="39" fillId="33" borderId="0" applyNumberFormat="0" applyBorder="0" applyAlignment="0" applyProtection="0"/>
    <xf numFmtId="174" fontId="39" fillId="33" borderId="0" applyNumberFormat="0" applyBorder="0" applyAlignment="0" applyProtection="0"/>
    <xf numFmtId="174" fontId="39" fillId="33" borderId="0" applyNumberFormat="0" applyBorder="0" applyAlignment="0" applyProtection="0"/>
    <xf numFmtId="174" fontId="39" fillId="33" borderId="0" applyNumberFormat="0" applyBorder="0" applyAlignment="0" applyProtection="0"/>
    <xf numFmtId="174" fontId="39" fillId="33" borderId="0" applyNumberFormat="0" applyBorder="0" applyAlignment="0" applyProtection="0"/>
    <xf numFmtId="174" fontId="39" fillId="33" borderId="0" applyNumberFormat="0" applyBorder="0" applyAlignment="0" applyProtection="0"/>
    <xf numFmtId="174" fontId="39" fillId="19" borderId="0" applyNumberFormat="0" applyBorder="0" applyAlignment="0" applyProtection="0"/>
    <xf numFmtId="174" fontId="39" fillId="33" borderId="0" applyNumberFormat="0" applyBorder="0" applyAlignment="0" applyProtection="0"/>
    <xf numFmtId="174" fontId="39" fillId="33" borderId="0" applyNumberFormat="0" applyBorder="0" applyAlignment="0" applyProtection="0"/>
    <xf numFmtId="174" fontId="39" fillId="33" borderId="0" applyNumberFormat="0" applyBorder="0" applyAlignment="0" applyProtection="0"/>
    <xf numFmtId="174" fontId="39" fillId="33" borderId="0" applyNumberFormat="0" applyBorder="0" applyAlignment="0" applyProtection="0"/>
    <xf numFmtId="174" fontId="39" fillId="33" borderId="0" applyNumberFormat="0" applyBorder="0" applyAlignment="0" applyProtection="0"/>
    <xf numFmtId="174" fontId="39" fillId="33" borderId="0" applyNumberFormat="0" applyBorder="0" applyAlignment="0" applyProtection="0"/>
    <xf numFmtId="174" fontId="39" fillId="33" borderId="0" applyNumberFormat="0" applyBorder="0" applyAlignment="0" applyProtection="0"/>
    <xf numFmtId="174" fontId="39" fillId="33" borderId="0" applyNumberFormat="0" applyBorder="0" applyAlignment="0" applyProtection="0"/>
    <xf numFmtId="174" fontId="39" fillId="33" borderId="0" applyNumberFormat="0" applyBorder="0" applyAlignment="0" applyProtection="0"/>
    <xf numFmtId="174" fontId="39" fillId="33" borderId="0" applyNumberFormat="0" applyBorder="0" applyAlignment="0" applyProtection="0"/>
    <xf numFmtId="174" fontId="39" fillId="33" borderId="0" applyNumberFormat="0" applyBorder="0" applyAlignment="0" applyProtection="0"/>
    <xf numFmtId="174" fontId="39" fillId="33" borderId="0" applyNumberFormat="0" applyBorder="0" applyAlignment="0" applyProtection="0"/>
    <xf numFmtId="174" fontId="39" fillId="19" borderId="0" applyNumberFormat="0" applyBorder="0" applyAlignment="0" applyProtection="0"/>
    <xf numFmtId="174" fontId="39" fillId="33" borderId="0" applyNumberFormat="0" applyBorder="0" applyAlignment="0" applyProtection="0"/>
    <xf numFmtId="174" fontId="39" fillId="33" borderId="0" applyNumberFormat="0" applyBorder="0" applyAlignment="0" applyProtection="0"/>
    <xf numFmtId="174" fontId="39" fillId="33" borderId="0" applyNumberFormat="0" applyBorder="0" applyAlignment="0" applyProtection="0"/>
    <xf numFmtId="174" fontId="39" fillId="33" borderId="0" applyNumberFormat="0" applyBorder="0" applyAlignment="0" applyProtection="0"/>
    <xf numFmtId="174" fontId="39" fillId="33" borderId="0" applyNumberFormat="0" applyBorder="0" applyAlignment="0" applyProtection="0"/>
    <xf numFmtId="174" fontId="39" fillId="33" borderId="0" applyNumberFormat="0" applyBorder="0" applyAlignment="0" applyProtection="0"/>
    <xf numFmtId="174" fontId="39" fillId="33" borderId="0" applyNumberFormat="0" applyBorder="0" applyAlignment="0" applyProtection="0"/>
    <xf numFmtId="174" fontId="39" fillId="33" borderId="0" applyNumberFormat="0" applyBorder="0" applyAlignment="0" applyProtection="0"/>
    <xf numFmtId="174" fontId="39" fillId="33" borderId="0" applyNumberFormat="0" applyBorder="0" applyAlignment="0" applyProtection="0"/>
    <xf numFmtId="174" fontId="39" fillId="33" borderId="0" applyNumberFormat="0" applyBorder="0" applyAlignment="0" applyProtection="0"/>
    <xf numFmtId="174" fontId="39" fillId="33" borderId="0" applyNumberFormat="0" applyBorder="0" applyAlignment="0" applyProtection="0"/>
    <xf numFmtId="174" fontId="39" fillId="33" borderId="0" applyNumberFormat="0" applyBorder="0" applyAlignment="0" applyProtection="0"/>
    <xf numFmtId="174" fontId="39" fillId="19" borderId="0" applyNumberFormat="0" applyBorder="0" applyAlignment="0" applyProtection="0"/>
    <xf numFmtId="174" fontId="39" fillId="33" borderId="0" applyNumberFormat="0" applyBorder="0" applyAlignment="0" applyProtection="0"/>
    <xf numFmtId="174" fontId="39" fillId="33" borderId="0" applyNumberFormat="0" applyBorder="0" applyAlignment="0" applyProtection="0"/>
    <xf numFmtId="174" fontId="39" fillId="33" borderId="0" applyNumberFormat="0" applyBorder="0" applyAlignment="0" applyProtection="0"/>
    <xf numFmtId="174" fontId="39" fillId="33" borderId="0" applyNumberFormat="0" applyBorder="0" applyAlignment="0" applyProtection="0"/>
    <xf numFmtId="174" fontId="39" fillId="33" borderId="0" applyNumberFormat="0" applyBorder="0" applyAlignment="0" applyProtection="0"/>
    <xf numFmtId="174" fontId="39" fillId="33" borderId="0" applyNumberFormat="0" applyBorder="0" applyAlignment="0" applyProtection="0"/>
    <xf numFmtId="174" fontId="39" fillId="33" borderId="0" applyNumberFormat="0" applyBorder="0" applyAlignment="0" applyProtection="0"/>
    <xf numFmtId="174" fontId="39" fillId="33" borderId="0" applyNumberFormat="0" applyBorder="0" applyAlignment="0" applyProtection="0"/>
    <xf numFmtId="174" fontId="39" fillId="33" borderId="0" applyNumberFormat="0" applyBorder="0" applyAlignment="0" applyProtection="0"/>
    <xf numFmtId="174" fontId="39" fillId="33" borderId="0" applyNumberFormat="0" applyBorder="0" applyAlignment="0" applyProtection="0"/>
    <xf numFmtId="174" fontId="39" fillId="33" borderId="0" applyNumberFormat="0" applyBorder="0" applyAlignment="0" applyProtection="0"/>
    <xf numFmtId="174" fontId="39" fillId="33" borderId="0" applyNumberFormat="0" applyBorder="0" applyAlignment="0" applyProtection="0"/>
    <xf numFmtId="174" fontId="39" fillId="19" borderId="0" applyNumberFormat="0" applyBorder="0" applyAlignment="0" applyProtection="0"/>
    <xf numFmtId="174" fontId="39" fillId="19" borderId="0" applyNumberFormat="0" applyBorder="0" applyAlignment="0" applyProtection="0"/>
    <xf numFmtId="174" fontId="39" fillId="34" borderId="0" applyNumberFormat="0" applyBorder="0" applyAlignment="0" applyProtection="0"/>
    <xf numFmtId="174" fontId="39" fillId="34" borderId="0" applyNumberFormat="0" applyBorder="0" applyAlignment="0" applyProtection="0"/>
    <xf numFmtId="174" fontId="39" fillId="34" borderId="0" applyNumberFormat="0" applyBorder="0" applyAlignment="0" applyProtection="0"/>
    <xf numFmtId="174" fontId="39" fillId="34" borderId="0" applyNumberFormat="0" applyBorder="0" applyAlignment="0" applyProtection="0"/>
    <xf numFmtId="174" fontId="39" fillId="34" borderId="0" applyNumberFormat="0" applyBorder="0" applyAlignment="0" applyProtection="0"/>
    <xf numFmtId="174" fontId="39" fillId="34" borderId="0" applyNumberFormat="0" applyBorder="0" applyAlignment="0" applyProtection="0"/>
    <xf numFmtId="174" fontId="39" fillId="23" borderId="0" applyNumberFormat="0" applyBorder="0" applyAlignment="0" applyProtection="0"/>
    <xf numFmtId="174" fontId="39" fillId="23" borderId="0" applyNumberFormat="0" applyBorder="0" applyAlignment="0" applyProtection="0"/>
    <xf numFmtId="174" fontId="39" fillId="23" borderId="0" applyNumberFormat="0" applyBorder="0" applyAlignment="0" applyProtection="0"/>
    <xf numFmtId="174" fontId="39" fillId="34" borderId="0" applyNumberFormat="0" applyBorder="0" applyAlignment="0" applyProtection="0"/>
    <xf numFmtId="174" fontId="39" fillId="34" borderId="0" applyNumberFormat="0" applyBorder="0" applyAlignment="0" applyProtection="0"/>
    <xf numFmtId="174" fontId="39" fillId="34" borderId="0" applyNumberFormat="0" applyBorder="0" applyAlignment="0" applyProtection="0"/>
    <xf numFmtId="174" fontId="39" fillId="34" borderId="0" applyNumberFormat="0" applyBorder="0" applyAlignment="0" applyProtection="0"/>
    <xf numFmtId="174" fontId="39" fillId="34" borderId="0" applyNumberFormat="0" applyBorder="0" applyAlignment="0" applyProtection="0"/>
    <xf numFmtId="174" fontId="39" fillId="34" borderId="0" applyNumberFormat="0" applyBorder="0" applyAlignment="0" applyProtection="0"/>
    <xf numFmtId="174" fontId="39" fillId="34" borderId="0" applyNumberFormat="0" applyBorder="0" applyAlignment="0" applyProtection="0"/>
    <xf numFmtId="174" fontId="39" fillId="34" borderId="0" applyNumberFormat="0" applyBorder="0" applyAlignment="0" applyProtection="0"/>
    <xf numFmtId="174" fontId="39" fillId="34" borderId="0" applyNumberFormat="0" applyBorder="0" applyAlignment="0" applyProtection="0"/>
    <xf numFmtId="174" fontId="39" fillId="34" borderId="0" applyNumberFormat="0" applyBorder="0" applyAlignment="0" applyProtection="0"/>
    <xf numFmtId="174" fontId="39" fillId="34" borderId="0" applyNumberFormat="0" applyBorder="0" applyAlignment="0" applyProtection="0"/>
    <xf numFmtId="174" fontId="39" fillId="34" borderId="0" applyNumberFormat="0" applyBorder="0" applyAlignment="0" applyProtection="0"/>
    <xf numFmtId="174" fontId="39" fillId="34" borderId="0" applyNumberFormat="0" applyBorder="0" applyAlignment="0" applyProtection="0"/>
    <xf numFmtId="174" fontId="39" fillId="34" borderId="0" applyNumberFormat="0" applyBorder="0" applyAlignment="0" applyProtection="0"/>
    <xf numFmtId="174" fontId="39" fillId="34" borderId="0" applyNumberFormat="0" applyBorder="0" applyAlignment="0" applyProtection="0"/>
    <xf numFmtId="174" fontId="39" fillId="34" borderId="0" applyNumberFormat="0" applyBorder="0" applyAlignment="0" applyProtection="0"/>
    <xf numFmtId="174" fontId="39" fillId="34" borderId="0" applyNumberFormat="0" applyBorder="0" applyAlignment="0" applyProtection="0"/>
    <xf numFmtId="174" fontId="39" fillId="34" borderId="0" applyNumberFormat="0" applyBorder="0" applyAlignment="0" applyProtection="0"/>
    <xf numFmtId="174" fontId="39" fillId="34" borderId="0" applyNumberFormat="0" applyBorder="0" applyAlignment="0" applyProtection="0"/>
    <xf numFmtId="174" fontId="39" fillId="23" borderId="0" applyNumberFormat="0" applyBorder="0" applyAlignment="0" applyProtection="0"/>
    <xf numFmtId="174" fontId="39" fillId="23" borderId="0" applyNumberFormat="0" applyBorder="0" applyAlignment="0" applyProtection="0"/>
    <xf numFmtId="174" fontId="39" fillId="23" borderId="0" applyNumberFormat="0" applyBorder="0" applyAlignment="0" applyProtection="0"/>
    <xf numFmtId="174" fontId="39" fillId="23" borderId="0" applyNumberFormat="0" applyBorder="0" applyAlignment="0" applyProtection="0"/>
    <xf numFmtId="174" fontId="39" fillId="23" borderId="0" applyNumberFormat="0" applyBorder="0" applyAlignment="0" applyProtection="0"/>
    <xf numFmtId="174" fontId="39" fillId="23" borderId="0" applyNumberFormat="0" applyBorder="0" applyAlignment="0" applyProtection="0"/>
    <xf numFmtId="174" fontId="39" fillId="23" borderId="0" applyNumberFormat="0" applyBorder="0" applyAlignment="0" applyProtection="0"/>
    <xf numFmtId="174" fontId="39" fillId="23" borderId="0" applyNumberFormat="0" applyBorder="0" applyAlignment="0" applyProtection="0"/>
    <xf numFmtId="174" fontId="39" fillId="23" borderId="0" applyNumberFormat="0" applyBorder="0" applyAlignment="0" applyProtection="0"/>
    <xf numFmtId="174" fontId="39" fillId="23" borderId="0" applyNumberFormat="0" applyBorder="0" applyAlignment="0" applyProtection="0"/>
    <xf numFmtId="174" fontId="39" fillId="23" borderId="0" applyNumberFormat="0" applyBorder="0" applyAlignment="0" applyProtection="0"/>
    <xf numFmtId="174" fontId="39" fillId="23" borderId="0" applyNumberFormat="0" applyBorder="0" applyAlignment="0" applyProtection="0"/>
    <xf numFmtId="174" fontId="39" fillId="23" borderId="0" applyNumberFormat="0" applyBorder="0" applyAlignment="0" applyProtection="0"/>
    <xf numFmtId="174" fontId="39" fillId="23" borderId="0" applyNumberFormat="0" applyBorder="0" applyAlignment="0" applyProtection="0"/>
    <xf numFmtId="174" fontId="39" fillId="23" borderId="0" applyNumberFormat="0" applyBorder="0" applyAlignment="0" applyProtection="0"/>
    <xf numFmtId="174" fontId="39" fillId="23" borderId="0" applyNumberFormat="0" applyBorder="0" applyAlignment="0" applyProtection="0"/>
    <xf numFmtId="174" fontId="39" fillId="34" borderId="0" applyNumberFormat="0" applyBorder="0" applyAlignment="0" applyProtection="0"/>
    <xf numFmtId="174" fontId="39" fillId="23" borderId="0" applyNumberFormat="0" applyBorder="0" applyAlignment="0" applyProtection="0"/>
    <xf numFmtId="174" fontId="39" fillId="23" borderId="0" applyNumberFormat="0" applyBorder="0" applyAlignment="0" applyProtection="0"/>
    <xf numFmtId="174" fontId="39" fillId="23" borderId="0" applyNumberFormat="0" applyBorder="0" applyAlignment="0" applyProtection="0"/>
    <xf numFmtId="174" fontId="39" fillId="23" borderId="0" applyNumberFormat="0" applyBorder="0" applyAlignment="0" applyProtection="0"/>
    <xf numFmtId="174" fontId="39" fillId="23" borderId="0" applyNumberFormat="0" applyBorder="0" applyAlignment="0" applyProtection="0"/>
    <xf numFmtId="174" fontId="39" fillId="23" borderId="0" applyNumberFormat="0" applyBorder="0" applyAlignment="0" applyProtection="0"/>
    <xf numFmtId="174" fontId="39" fillId="23" borderId="0" applyNumberFormat="0" applyBorder="0" applyAlignment="0" applyProtection="0"/>
    <xf numFmtId="174" fontId="39" fillId="23" borderId="0" applyNumberFormat="0" applyBorder="0" applyAlignment="0" applyProtection="0"/>
    <xf numFmtId="174" fontId="39" fillId="23" borderId="0" applyNumberFormat="0" applyBorder="0" applyAlignment="0" applyProtection="0"/>
    <xf numFmtId="174" fontId="39" fillId="23" borderId="0" applyNumberFormat="0" applyBorder="0" applyAlignment="0" applyProtection="0"/>
    <xf numFmtId="174" fontId="39" fillId="23" borderId="0" applyNumberFormat="0" applyBorder="0" applyAlignment="0" applyProtection="0"/>
    <xf numFmtId="174" fontId="39" fillId="23" borderId="0" applyNumberFormat="0" applyBorder="0" applyAlignment="0" applyProtection="0"/>
    <xf numFmtId="174" fontId="39" fillId="34" borderId="0" applyNumberFormat="0" applyBorder="0" applyAlignment="0" applyProtection="0"/>
    <xf numFmtId="174" fontId="39" fillId="23" borderId="0" applyNumberFormat="0" applyBorder="0" applyAlignment="0" applyProtection="0"/>
    <xf numFmtId="174" fontId="39" fillId="23" borderId="0" applyNumberFormat="0" applyBorder="0" applyAlignment="0" applyProtection="0"/>
    <xf numFmtId="174" fontId="39" fillId="23" borderId="0" applyNumberFormat="0" applyBorder="0" applyAlignment="0" applyProtection="0"/>
    <xf numFmtId="174" fontId="39" fillId="23" borderId="0" applyNumberFormat="0" applyBorder="0" applyAlignment="0" applyProtection="0"/>
    <xf numFmtId="174" fontId="39" fillId="23" borderId="0" applyNumberFormat="0" applyBorder="0" applyAlignment="0" applyProtection="0"/>
    <xf numFmtId="174" fontId="39" fillId="23" borderId="0" applyNumberFormat="0" applyBorder="0" applyAlignment="0" applyProtection="0"/>
    <xf numFmtId="174" fontId="39" fillId="23" borderId="0" applyNumberFormat="0" applyBorder="0" applyAlignment="0" applyProtection="0"/>
    <xf numFmtId="174" fontId="39" fillId="23" borderId="0" applyNumberFormat="0" applyBorder="0" applyAlignment="0" applyProtection="0"/>
    <xf numFmtId="174" fontId="39" fillId="23" borderId="0" applyNumberFormat="0" applyBorder="0" applyAlignment="0" applyProtection="0"/>
    <xf numFmtId="174" fontId="39" fillId="23" borderId="0" applyNumberFormat="0" applyBorder="0" applyAlignment="0" applyProtection="0"/>
    <xf numFmtId="174" fontId="39" fillId="23" borderId="0" applyNumberFormat="0" applyBorder="0" applyAlignment="0" applyProtection="0"/>
    <xf numFmtId="174" fontId="39" fillId="23" borderId="0" applyNumberFormat="0" applyBorder="0" applyAlignment="0" applyProtection="0"/>
    <xf numFmtId="174" fontId="39" fillId="34" borderId="0" applyNumberFormat="0" applyBorder="0" applyAlignment="0" applyProtection="0"/>
    <xf numFmtId="174" fontId="39" fillId="23" borderId="0" applyNumberFormat="0" applyBorder="0" applyAlignment="0" applyProtection="0"/>
    <xf numFmtId="174" fontId="39" fillId="23" borderId="0" applyNumberFormat="0" applyBorder="0" applyAlignment="0" applyProtection="0"/>
    <xf numFmtId="174" fontId="39" fillId="23" borderId="0" applyNumberFormat="0" applyBorder="0" applyAlignment="0" applyProtection="0"/>
    <xf numFmtId="174" fontId="39" fillId="23" borderId="0" applyNumberFormat="0" applyBorder="0" applyAlignment="0" applyProtection="0"/>
    <xf numFmtId="174" fontId="39" fillId="23" borderId="0" applyNumberFormat="0" applyBorder="0" applyAlignment="0" applyProtection="0"/>
    <xf numFmtId="174" fontId="39" fillId="23" borderId="0" applyNumberFormat="0" applyBorder="0" applyAlignment="0" applyProtection="0"/>
    <xf numFmtId="174" fontId="39" fillId="23" borderId="0" applyNumberFormat="0" applyBorder="0" applyAlignment="0" applyProtection="0"/>
    <xf numFmtId="174" fontId="39" fillId="23" borderId="0" applyNumberFormat="0" applyBorder="0" applyAlignment="0" applyProtection="0"/>
    <xf numFmtId="174" fontId="39" fillId="23" borderId="0" applyNumberFormat="0" applyBorder="0" applyAlignment="0" applyProtection="0"/>
    <xf numFmtId="174" fontId="39" fillId="23" borderId="0" applyNumberFormat="0" applyBorder="0" applyAlignment="0" applyProtection="0"/>
    <xf numFmtId="174" fontId="39" fillId="23" borderId="0" applyNumberFormat="0" applyBorder="0" applyAlignment="0" applyProtection="0"/>
    <xf numFmtId="174" fontId="39" fillId="23" borderId="0" applyNumberFormat="0" applyBorder="0" applyAlignment="0" applyProtection="0"/>
    <xf numFmtId="174" fontId="39" fillId="34" borderId="0" applyNumberFormat="0" applyBorder="0" applyAlignment="0" applyProtection="0"/>
    <xf numFmtId="174" fontId="39" fillId="34" borderId="0" applyNumberFormat="0" applyBorder="0" applyAlignment="0" applyProtection="0"/>
    <xf numFmtId="174" fontId="39" fillId="32" borderId="0" applyNumberFormat="0" applyBorder="0" applyAlignment="0" applyProtection="0"/>
    <xf numFmtId="174" fontId="39" fillId="32" borderId="0" applyNumberFormat="0" applyBorder="0" applyAlignment="0" applyProtection="0"/>
    <xf numFmtId="174" fontId="39" fillId="32" borderId="0" applyNumberFormat="0" applyBorder="0" applyAlignment="0" applyProtection="0"/>
    <xf numFmtId="174" fontId="39" fillId="32" borderId="0" applyNumberFormat="0" applyBorder="0" applyAlignment="0" applyProtection="0"/>
    <xf numFmtId="174" fontId="39" fillId="32" borderId="0" applyNumberFormat="0" applyBorder="0" applyAlignment="0" applyProtection="0"/>
    <xf numFmtId="174" fontId="39" fillId="32" borderId="0" applyNumberFormat="0" applyBorder="0" applyAlignment="0" applyProtection="0"/>
    <xf numFmtId="174" fontId="39" fillId="32" borderId="0" applyNumberFormat="0" applyBorder="0" applyAlignment="0" applyProtection="0"/>
    <xf numFmtId="174" fontId="39" fillId="32" borderId="0" applyNumberFormat="0" applyBorder="0" applyAlignment="0" applyProtection="0"/>
    <xf numFmtId="174" fontId="39" fillId="32" borderId="0" applyNumberFormat="0" applyBorder="0" applyAlignment="0" applyProtection="0"/>
    <xf numFmtId="174" fontId="39" fillId="32" borderId="0" applyNumberFormat="0" applyBorder="0" applyAlignment="0" applyProtection="0"/>
    <xf numFmtId="174" fontId="39" fillId="32" borderId="0" applyNumberFormat="0" applyBorder="0" applyAlignment="0" applyProtection="0"/>
    <xf numFmtId="174" fontId="39" fillId="32" borderId="0" applyNumberFormat="0" applyBorder="0" applyAlignment="0" applyProtection="0"/>
    <xf numFmtId="174" fontId="39" fillId="32" borderId="0" applyNumberFormat="0" applyBorder="0" applyAlignment="0" applyProtection="0"/>
    <xf numFmtId="174" fontId="39" fillId="32" borderId="0" applyNumberFormat="0" applyBorder="0" applyAlignment="0" applyProtection="0"/>
    <xf numFmtId="174" fontId="39" fillId="32" borderId="0" applyNumberFormat="0" applyBorder="0" applyAlignment="0" applyProtection="0"/>
    <xf numFmtId="174" fontId="39" fillId="32" borderId="0" applyNumberFormat="0" applyBorder="0" applyAlignment="0" applyProtection="0"/>
    <xf numFmtId="174" fontId="39" fillId="32" borderId="0" applyNumberFormat="0" applyBorder="0" applyAlignment="0" applyProtection="0"/>
    <xf numFmtId="174" fontId="39" fillId="32" borderId="0" applyNumberFormat="0" applyBorder="0" applyAlignment="0" applyProtection="0"/>
    <xf numFmtId="174" fontId="39" fillId="32" borderId="0" applyNumberFormat="0" applyBorder="0" applyAlignment="0" applyProtection="0"/>
    <xf numFmtId="174" fontId="39" fillId="32" borderId="0" applyNumberFormat="0" applyBorder="0" applyAlignment="0" applyProtection="0"/>
    <xf numFmtId="174" fontId="39" fillId="32" borderId="0" applyNumberFormat="0" applyBorder="0" applyAlignment="0" applyProtection="0"/>
    <xf numFmtId="174" fontId="39" fillId="32" borderId="0" applyNumberFormat="0" applyBorder="0" applyAlignment="0" applyProtection="0"/>
    <xf numFmtId="174" fontId="39" fillId="32" borderId="0" applyNumberFormat="0" applyBorder="0" applyAlignment="0" applyProtection="0"/>
    <xf numFmtId="174" fontId="39" fillId="32" borderId="0" applyNumberFormat="0" applyBorder="0" applyAlignment="0" applyProtection="0"/>
    <xf numFmtId="174" fontId="39" fillId="32" borderId="0" applyNumberFormat="0" applyBorder="0" applyAlignment="0" applyProtection="0"/>
    <xf numFmtId="174" fontId="39" fillId="32" borderId="0" applyNumberFormat="0" applyBorder="0" applyAlignment="0" applyProtection="0"/>
    <xf numFmtId="174" fontId="39" fillId="32" borderId="0" applyNumberFormat="0" applyBorder="0" applyAlignment="0" applyProtection="0"/>
    <xf numFmtId="174" fontId="39" fillId="32" borderId="0" applyNumberFormat="0" applyBorder="0" applyAlignment="0" applyProtection="0"/>
    <xf numFmtId="174" fontId="39" fillId="32" borderId="0" applyNumberFormat="0" applyBorder="0" applyAlignment="0" applyProtection="0"/>
    <xf numFmtId="174" fontId="39" fillId="31" borderId="0" applyNumberFormat="0" applyBorder="0" applyAlignment="0" applyProtection="0"/>
    <xf numFmtId="174" fontId="39" fillId="31" borderId="0" applyNumberFormat="0" applyBorder="0" applyAlignment="0" applyProtection="0"/>
    <xf numFmtId="174" fontId="39" fillId="31" borderId="0" applyNumberFormat="0" applyBorder="0" applyAlignment="0" applyProtection="0"/>
    <xf numFmtId="174" fontId="39" fillId="31" borderId="0" applyNumberFormat="0" applyBorder="0" applyAlignment="0" applyProtection="0"/>
    <xf numFmtId="174" fontId="39" fillId="31" borderId="0" applyNumberFormat="0" applyBorder="0" applyAlignment="0" applyProtection="0"/>
    <xf numFmtId="174" fontId="39" fillId="31" borderId="0" applyNumberFormat="0" applyBorder="0" applyAlignment="0" applyProtection="0"/>
    <xf numFmtId="174" fontId="39" fillId="31" borderId="0" applyNumberFormat="0" applyBorder="0" applyAlignment="0" applyProtection="0"/>
    <xf numFmtId="174" fontId="39" fillId="31" borderId="0" applyNumberFormat="0" applyBorder="0" applyAlignment="0" applyProtection="0"/>
    <xf numFmtId="174" fontId="39" fillId="31" borderId="0" applyNumberFormat="0" applyBorder="0" applyAlignment="0" applyProtection="0"/>
    <xf numFmtId="174" fontId="39" fillId="31" borderId="0" applyNumberFormat="0" applyBorder="0" applyAlignment="0" applyProtection="0"/>
    <xf numFmtId="174" fontId="39" fillId="31" borderId="0" applyNumberFormat="0" applyBorder="0" applyAlignment="0" applyProtection="0"/>
    <xf numFmtId="174" fontId="39" fillId="31" borderId="0" applyNumberFormat="0" applyBorder="0" applyAlignment="0" applyProtection="0"/>
    <xf numFmtId="174" fontId="39" fillId="31" borderId="0" applyNumberFormat="0" applyBorder="0" applyAlignment="0" applyProtection="0"/>
    <xf numFmtId="174" fontId="39" fillId="31" borderId="0" applyNumberFormat="0" applyBorder="0" applyAlignment="0" applyProtection="0"/>
    <xf numFmtId="174" fontId="39" fillId="31" borderId="0" applyNumberFormat="0" applyBorder="0" applyAlignment="0" applyProtection="0"/>
    <xf numFmtId="174" fontId="39" fillId="31" borderId="0" applyNumberFormat="0" applyBorder="0" applyAlignment="0" applyProtection="0"/>
    <xf numFmtId="174" fontId="39" fillId="32" borderId="0" applyNumberFormat="0" applyBorder="0" applyAlignment="0" applyProtection="0"/>
    <xf numFmtId="174" fontId="39" fillId="31" borderId="0" applyNumberFormat="0" applyBorder="0" applyAlignment="0" applyProtection="0"/>
    <xf numFmtId="174" fontId="39" fillId="31" borderId="0" applyNumberFormat="0" applyBorder="0" applyAlignment="0" applyProtection="0"/>
    <xf numFmtId="174" fontId="39" fillId="31" borderId="0" applyNumberFormat="0" applyBorder="0" applyAlignment="0" applyProtection="0"/>
    <xf numFmtId="174" fontId="39" fillId="31" borderId="0" applyNumberFormat="0" applyBorder="0" applyAlignment="0" applyProtection="0"/>
    <xf numFmtId="174" fontId="39" fillId="31" borderId="0" applyNumberFormat="0" applyBorder="0" applyAlignment="0" applyProtection="0"/>
    <xf numFmtId="174" fontId="39" fillId="31" borderId="0" applyNumberFormat="0" applyBorder="0" applyAlignment="0" applyProtection="0"/>
    <xf numFmtId="174" fontId="39" fillId="31" borderId="0" applyNumberFormat="0" applyBorder="0" applyAlignment="0" applyProtection="0"/>
    <xf numFmtId="174" fontId="39" fillId="31" borderId="0" applyNumberFormat="0" applyBorder="0" applyAlignment="0" applyProtection="0"/>
    <xf numFmtId="174" fontId="39" fillId="31" borderId="0" applyNumberFormat="0" applyBorder="0" applyAlignment="0" applyProtection="0"/>
    <xf numFmtId="174" fontId="39" fillId="31" borderId="0" applyNumberFormat="0" applyBorder="0" applyAlignment="0" applyProtection="0"/>
    <xf numFmtId="174" fontId="39" fillId="31" borderId="0" applyNumberFormat="0" applyBorder="0" applyAlignment="0" applyProtection="0"/>
    <xf numFmtId="174" fontId="39" fillId="31" borderId="0" applyNumberFormat="0" applyBorder="0" applyAlignment="0" applyProtection="0"/>
    <xf numFmtId="174" fontId="39" fillId="32" borderId="0" applyNumberFormat="0" applyBorder="0" applyAlignment="0" applyProtection="0"/>
    <xf numFmtId="174" fontId="39" fillId="31" borderId="0" applyNumberFormat="0" applyBorder="0" applyAlignment="0" applyProtection="0"/>
    <xf numFmtId="174" fontId="39" fillId="31" borderId="0" applyNumberFormat="0" applyBorder="0" applyAlignment="0" applyProtection="0"/>
    <xf numFmtId="174" fontId="39" fillId="31" borderId="0" applyNumberFormat="0" applyBorder="0" applyAlignment="0" applyProtection="0"/>
    <xf numFmtId="174" fontId="39" fillId="31" borderId="0" applyNumberFormat="0" applyBorder="0" applyAlignment="0" applyProtection="0"/>
    <xf numFmtId="174" fontId="39" fillId="31" borderId="0" applyNumberFormat="0" applyBorder="0" applyAlignment="0" applyProtection="0"/>
    <xf numFmtId="174" fontId="39" fillId="31" borderId="0" applyNumberFormat="0" applyBorder="0" applyAlignment="0" applyProtection="0"/>
    <xf numFmtId="174" fontId="39" fillId="31" borderId="0" applyNumberFormat="0" applyBorder="0" applyAlignment="0" applyProtection="0"/>
    <xf numFmtId="174" fontId="39" fillId="31" borderId="0" applyNumberFormat="0" applyBorder="0" applyAlignment="0" applyProtection="0"/>
    <xf numFmtId="174" fontId="39" fillId="31" borderId="0" applyNumberFormat="0" applyBorder="0" applyAlignment="0" applyProtection="0"/>
    <xf numFmtId="174" fontId="39" fillId="31" borderId="0" applyNumberFormat="0" applyBorder="0" applyAlignment="0" applyProtection="0"/>
    <xf numFmtId="174" fontId="39" fillId="31" borderId="0" applyNumberFormat="0" applyBorder="0" applyAlignment="0" applyProtection="0"/>
    <xf numFmtId="174" fontId="39" fillId="31" borderId="0" applyNumberFormat="0" applyBorder="0" applyAlignment="0" applyProtection="0"/>
    <xf numFmtId="174" fontId="39" fillId="32" borderId="0" applyNumberFormat="0" applyBorder="0" applyAlignment="0" applyProtection="0"/>
    <xf numFmtId="174" fontId="39" fillId="31" borderId="0" applyNumberFormat="0" applyBorder="0" applyAlignment="0" applyProtection="0"/>
    <xf numFmtId="174" fontId="39" fillId="31" borderId="0" applyNumberFormat="0" applyBorder="0" applyAlignment="0" applyProtection="0"/>
    <xf numFmtId="174" fontId="39" fillId="31" borderId="0" applyNumberFormat="0" applyBorder="0" applyAlignment="0" applyProtection="0"/>
    <xf numFmtId="174" fontId="39" fillId="31" borderId="0" applyNumberFormat="0" applyBorder="0" applyAlignment="0" applyProtection="0"/>
    <xf numFmtId="174" fontId="39" fillId="31" borderId="0" applyNumberFormat="0" applyBorder="0" applyAlignment="0" applyProtection="0"/>
    <xf numFmtId="174" fontId="39" fillId="31" borderId="0" applyNumberFormat="0" applyBorder="0" applyAlignment="0" applyProtection="0"/>
    <xf numFmtId="174" fontId="39" fillId="31" borderId="0" applyNumberFormat="0" applyBorder="0" applyAlignment="0" applyProtection="0"/>
    <xf numFmtId="174" fontId="39" fillId="31" borderId="0" applyNumberFormat="0" applyBorder="0" applyAlignment="0" applyProtection="0"/>
    <xf numFmtId="174" fontId="39" fillId="31" borderId="0" applyNumberFormat="0" applyBorder="0" applyAlignment="0" applyProtection="0"/>
    <xf numFmtId="174" fontId="39" fillId="31" borderId="0" applyNumberFormat="0" applyBorder="0" applyAlignment="0" applyProtection="0"/>
    <xf numFmtId="174" fontId="39" fillId="31" borderId="0" applyNumberFormat="0" applyBorder="0" applyAlignment="0" applyProtection="0"/>
    <xf numFmtId="174" fontId="39" fillId="31" borderId="0" applyNumberFormat="0" applyBorder="0" applyAlignment="0" applyProtection="0"/>
    <xf numFmtId="174" fontId="39" fillId="32" borderId="0" applyNumberFormat="0" applyBorder="0" applyAlignment="0" applyProtection="0"/>
    <xf numFmtId="174" fontId="39" fillId="32" borderId="0" applyNumberFormat="0" applyBorder="0" applyAlignment="0" applyProtection="0"/>
    <xf numFmtId="174" fontId="39" fillId="25" borderId="0" applyNumberFormat="0" applyBorder="0" applyAlignment="0" applyProtection="0"/>
    <xf numFmtId="174" fontId="39" fillId="25" borderId="0" applyNumberFormat="0" applyBorder="0" applyAlignment="0" applyProtection="0"/>
    <xf numFmtId="174" fontId="39" fillId="25" borderId="0" applyNumberFormat="0" applyBorder="0" applyAlignment="0" applyProtection="0"/>
    <xf numFmtId="174" fontId="39" fillId="25" borderId="0" applyNumberFormat="0" applyBorder="0" applyAlignment="0" applyProtection="0"/>
    <xf numFmtId="174" fontId="39" fillId="25" borderId="0" applyNumberFormat="0" applyBorder="0" applyAlignment="0" applyProtection="0"/>
    <xf numFmtId="174" fontId="39" fillId="25" borderId="0" applyNumberFormat="0" applyBorder="0" applyAlignment="0" applyProtection="0"/>
    <xf numFmtId="174" fontId="39" fillId="25" borderId="0" applyNumberFormat="0" applyBorder="0" applyAlignment="0" applyProtection="0"/>
    <xf numFmtId="174" fontId="39" fillId="25" borderId="0" applyNumberFormat="0" applyBorder="0" applyAlignment="0" applyProtection="0"/>
    <xf numFmtId="174" fontId="39" fillId="25" borderId="0" applyNumberFormat="0" applyBorder="0" applyAlignment="0" applyProtection="0"/>
    <xf numFmtId="174" fontId="39" fillId="25" borderId="0" applyNumberFormat="0" applyBorder="0" applyAlignment="0" applyProtection="0"/>
    <xf numFmtId="174" fontId="39" fillId="25" borderId="0" applyNumberFormat="0" applyBorder="0" applyAlignment="0" applyProtection="0"/>
    <xf numFmtId="174" fontId="39" fillId="25" borderId="0" applyNumberFormat="0" applyBorder="0" applyAlignment="0" applyProtection="0"/>
    <xf numFmtId="174" fontId="39" fillId="25" borderId="0" applyNumberFormat="0" applyBorder="0" applyAlignment="0" applyProtection="0"/>
    <xf numFmtId="174" fontId="39" fillId="25" borderId="0" applyNumberFormat="0" applyBorder="0" applyAlignment="0" applyProtection="0"/>
    <xf numFmtId="174" fontId="39" fillId="25" borderId="0" applyNumberFormat="0" applyBorder="0" applyAlignment="0" applyProtection="0"/>
    <xf numFmtId="174" fontId="39" fillId="25" borderId="0" applyNumberFormat="0" applyBorder="0" applyAlignment="0" applyProtection="0"/>
    <xf numFmtId="174" fontId="39" fillId="25" borderId="0" applyNumberFormat="0" applyBorder="0" applyAlignment="0" applyProtection="0"/>
    <xf numFmtId="174" fontId="39" fillId="25" borderId="0" applyNumberFormat="0" applyBorder="0" applyAlignment="0" applyProtection="0"/>
    <xf numFmtId="174" fontId="39" fillId="25" borderId="0" applyNumberFormat="0" applyBorder="0" applyAlignment="0" applyProtection="0"/>
    <xf numFmtId="174" fontId="39" fillId="25" borderId="0" applyNumberFormat="0" applyBorder="0" applyAlignment="0" applyProtection="0"/>
    <xf numFmtId="174" fontId="39" fillId="25" borderId="0" applyNumberFormat="0" applyBorder="0" applyAlignment="0" applyProtection="0"/>
    <xf numFmtId="174" fontId="39" fillId="25" borderId="0" applyNumberFormat="0" applyBorder="0" applyAlignment="0" applyProtection="0"/>
    <xf numFmtId="174" fontId="39" fillId="25" borderId="0" applyNumberFormat="0" applyBorder="0" applyAlignment="0" applyProtection="0"/>
    <xf numFmtId="174" fontId="39" fillId="25" borderId="0" applyNumberFormat="0" applyBorder="0" applyAlignment="0" applyProtection="0"/>
    <xf numFmtId="174" fontId="39" fillId="25" borderId="0" applyNumberFormat="0" applyBorder="0" applyAlignment="0" applyProtection="0"/>
    <xf numFmtId="174" fontId="39" fillId="25" borderId="0" applyNumberFormat="0" applyBorder="0" applyAlignment="0" applyProtection="0"/>
    <xf numFmtId="174" fontId="39" fillId="25" borderId="0" applyNumberFormat="0" applyBorder="0" applyAlignment="0" applyProtection="0"/>
    <xf numFmtId="174" fontId="39" fillId="25" borderId="0" applyNumberFormat="0" applyBorder="0" applyAlignment="0" applyProtection="0"/>
    <xf numFmtId="174" fontId="39" fillId="25" borderId="0" applyNumberFormat="0" applyBorder="0" applyAlignment="0" applyProtection="0"/>
    <xf numFmtId="174" fontId="39" fillId="35" borderId="0" applyNumberFormat="0" applyBorder="0" applyAlignment="0" applyProtection="0"/>
    <xf numFmtId="174" fontId="39" fillId="35" borderId="0" applyNumberFormat="0" applyBorder="0" applyAlignment="0" applyProtection="0"/>
    <xf numFmtId="174" fontId="39" fillId="35" borderId="0" applyNumberFormat="0" applyBorder="0" applyAlignment="0" applyProtection="0"/>
    <xf numFmtId="174" fontId="39" fillId="35" borderId="0" applyNumberFormat="0" applyBorder="0" applyAlignment="0" applyProtection="0"/>
    <xf numFmtId="174" fontId="39" fillId="35" borderId="0" applyNumberFormat="0" applyBorder="0" applyAlignment="0" applyProtection="0"/>
    <xf numFmtId="174" fontId="39" fillId="35" borderId="0" applyNumberFormat="0" applyBorder="0" applyAlignment="0" applyProtection="0"/>
    <xf numFmtId="174" fontId="39" fillId="35" borderId="0" applyNumberFormat="0" applyBorder="0" applyAlignment="0" applyProtection="0"/>
    <xf numFmtId="174" fontId="39" fillId="35" borderId="0" applyNumberFormat="0" applyBorder="0" applyAlignment="0" applyProtection="0"/>
    <xf numFmtId="174" fontId="39" fillId="35" borderId="0" applyNumberFormat="0" applyBorder="0" applyAlignment="0" applyProtection="0"/>
    <xf numFmtId="174" fontId="39" fillId="35" borderId="0" applyNumberFormat="0" applyBorder="0" applyAlignment="0" applyProtection="0"/>
    <xf numFmtId="174" fontId="39" fillId="35" borderId="0" applyNumberFormat="0" applyBorder="0" applyAlignment="0" applyProtection="0"/>
    <xf numFmtId="174" fontId="39" fillId="35" borderId="0" applyNumberFormat="0" applyBorder="0" applyAlignment="0" applyProtection="0"/>
    <xf numFmtId="174" fontId="39" fillId="35" borderId="0" applyNumberFormat="0" applyBorder="0" applyAlignment="0" applyProtection="0"/>
    <xf numFmtId="174" fontId="39" fillId="35" borderId="0" applyNumberFormat="0" applyBorder="0" applyAlignment="0" applyProtection="0"/>
    <xf numFmtId="174" fontId="39" fillId="35" borderId="0" applyNumberFormat="0" applyBorder="0" applyAlignment="0" applyProtection="0"/>
    <xf numFmtId="174" fontId="39" fillId="35" borderId="0" applyNumberFormat="0" applyBorder="0" applyAlignment="0" applyProtection="0"/>
    <xf numFmtId="174" fontId="39" fillId="25" borderId="0" applyNumberFormat="0" applyBorder="0" applyAlignment="0" applyProtection="0"/>
    <xf numFmtId="174" fontId="39" fillId="35" borderId="0" applyNumberFormat="0" applyBorder="0" applyAlignment="0" applyProtection="0"/>
    <xf numFmtId="174" fontId="39" fillId="35" borderId="0" applyNumberFormat="0" applyBorder="0" applyAlignment="0" applyProtection="0"/>
    <xf numFmtId="174" fontId="39" fillId="35" borderId="0" applyNumberFormat="0" applyBorder="0" applyAlignment="0" applyProtection="0"/>
    <xf numFmtId="174" fontId="39" fillId="35" borderId="0" applyNumberFormat="0" applyBorder="0" applyAlignment="0" applyProtection="0"/>
    <xf numFmtId="174" fontId="39" fillId="35" borderId="0" applyNumberFormat="0" applyBorder="0" applyAlignment="0" applyProtection="0"/>
    <xf numFmtId="174" fontId="39" fillId="35" borderId="0" applyNumberFormat="0" applyBorder="0" applyAlignment="0" applyProtection="0"/>
    <xf numFmtId="174" fontId="39" fillId="35" borderId="0" applyNumberFormat="0" applyBorder="0" applyAlignment="0" applyProtection="0"/>
    <xf numFmtId="174" fontId="39" fillId="35" borderId="0" applyNumberFormat="0" applyBorder="0" applyAlignment="0" applyProtection="0"/>
    <xf numFmtId="174" fontId="39" fillId="35" borderId="0" applyNumberFormat="0" applyBorder="0" applyAlignment="0" applyProtection="0"/>
    <xf numFmtId="174" fontId="39" fillId="35" borderId="0" applyNumberFormat="0" applyBorder="0" applyAlignment="0" applyProtection="0"/>
    <xf numFmtId="174" fontId="39" fillId="35" borderId="0" applyNumberFormat="0" applyBorder="0" applyAlignment="0" applyProtection="0"/>
    <xf numFmtId="174" fontId="39" fillId="35" borderId="0" applyNumberFormat="0" applyBorder="0" applyAlignment="0" applyProtection="0"/>
    <xf numFmtId="174" fontId="39" fillId="25" borderId="0" applyNumberFormat="0" applyBorder="0" applyAlignment="0" applyProtection="0"/>
    <xf numFmtId="174" fontId="39" fillId="35" borderId="0" applyNumberFormat="0" applyBorder="0" applyAlignment="0" applyProtection="0"/>
    <xf numFmtId="174" fontId="39" fillId="35" borderId="0" applyNumberFormat="0" applyBorder="0" applyAlignment="0" applyProtection="0"/>
    <xf numFmtId="174" fontId="39" fillId="35" borderId="0" applyNumberFormat="0" applyBorder="0" applyAlignment="0" applyProtection="0"/>
    <xf numFmtId="174" fontId="39" fillId="35" borderId="0" applyNumberFormat="0" applyBorder="0" applyAlignment="0" applyProtection="0"/>
    <xf numFmtId="174" fontId="39" fillId="35" borderId="0" applyNumberFormat="0" applyBorder="0" applyAlignment="0" applyProtection="0"/>
    <xf numFmtId="174" fontId="39" fillId="35" borderId="0" applyNumberFormat="0" applyBorder="0" applyAlignment="0" applyProtection="0"/>
    <xf numFmtId="174" fontId="39" fillId="35" borderId="0" applyNumberFormat="0" applyBorder="0" applyAlignment="0" applyProtection="0"/>
    <xf numFmtId="174" fontId="39" fillId="35" borderId="0" applyNumberFormat="0" applyBorder="0" applyAlignment="0" applyProtection="0"/>
    <xf numFmtId="174" fontId="39" fillId="35" borderId="0" applyNumberFormat="0" applyBorder="0" applyAlignment="0" applyProtection="0"/>
    <xf numFmtId="174" fontId="39" fillId="35" borderId="0" applyNumberFormat="0" applyBorder="0" applyAlignment="0" applyProtection="0"/>
    <xf numFmtId="174" fontId="39" fillId="35" borderId="0" applyNumberFormat="0" applyBorder="0" applyAlignment="0" applyProtection="0"/>
    <xf numFmtId="174" fontId="39" fillId="35" borderId="0" applyNumberFormat="0" applyBorder="0" applyAlignment="0" applyProtection="0"/>
    <xf numFmtId="174" fontId="39" fillId="25" borderId="0" applyNumberFormat="0" applyBorder="0" applyAlignment="0" applyProtection="0"/>
    <xf numFmtId="174" fontId="39" fillId="35" borderId="0" applyNumberFormat="0" applyBorder="0" applyAlignment="0" applyProtection="0"/>
    <xf numFmtId="174" fontId="39" fillId="35" borderId="0" applyNumberFormat="0" applyBorder="0" applyAlignment="0" applyProtection="0"/>
    <xf numFmtId="174" fontId="39" fillId="35" borderId="0" applyNumberFormat="0" applyBorder="0" applyAlignment="0" applyProtection="0"/>
    <xf numFmtId="174" fontId="39" fillId="35" borderId="0" applyNumberFormat="0" applyBorder="0" applyAlignment="0" applyProtection="0"/>
    <xf numFmtId="174" fontId="39" fillId="35" borderId="0" applyNumberFormat="0" applyBorder="0" applyAlignment="0" applyProtection="0"/>
    <xf numFmtId="174" fontId="39" fillId="35" borderId="0" applyNumberFormat="0" applyBorder="0" applyAlignment="0" applyProtection="0"/>
    <xf numFmtId="174" fontId="39" fillId="35" borderId="0" applyNumberFormat="0" applyBorder="0" applyAlignment="0" applyProtection="0"/>
    <xf numFmtId="174" fontId="39" fillId="35" borderId="0" applyNumberFormat="0" applyBorder="0" applyAlignment="0" applyProtection="0"/>
    <xf numFmtId="174" fontId="39" fillId="35" borderId="0" applyNumberFormat="0" applyBorder="0" applyAlignment="0" applyProtection="0"/>
    <xf numFmtId="174" fontId="39" fillId="35" borderId="0" applyNumberFormat="0" applyBorder="0" applyAlignment="0" applyProtection="0"/>
    <xf numFmtId="174" fontId="39" fillId="35" borderId="0" applyNumberFormat="0" applyBorder="0" applyAlignment="0" applyProtection="0"/>
    <xf numFmtId="174" fontId="39" fillId="35" borderId="0" applyNumberFormat="0" applyBorder="0" applyAlignment="0" applyProtection="0"/>
    <xf numFmtId="174" fontId="39" fillId="25" borderId="0" applyNumberFormat="0" applyBorder="0" applyAlignment="0" applyProtection="0"/>
    <xf numFmtId="174" fontId="39" fillId="25" borderId="0" applyNumberFormat="0" applyBorder="0" applyAlignment="0" applyProtection="0"/>
    <xf numFmtId="174" fontId="39" fillId="19" borderId="0" applyNumberFormat="0" applyBorder="0" applyAlignment="0" applyProtection="0"/>
    <xf numFmtId="174" fontId="39" fillId="19" borderId="0" applyNumberFormat="0" applyBorder="0" applyAlignment="0" applyProtection="0"/>
    <xf numFmtId="174" fontId="39" fillId="19" borderId="0" applyNumberFormat="0" applyBorder="0" applyAlignment="0" applyProtection="0"/>
    <xf numFmtId="174" fontId="39" fillId="19" borderId="0" applyNumberFormat="0" applyBorder="0" applyAlignment="0" applyProtection="0"/>
    <xf numFmtId="174" fontId="39" fillId="19" borderId="0" applyNumberFormat="0" applyBorder="0" applyAlignment="0" applyProtection="0"/>
    <xf numFmtId="174" fontId="39" fillId="19" borderId="0" applyNumberFormat="0" applyBorder="0" applyAlignment="0" applyProtection="0"/>
    <xf numFmtId="174" fontId="39" fillId="37" borderId="0" applyNumberFormat="0" applyBorder="0" applyAlignment="0" applyProtection="0"/>
    <xf numFmtId="174" fontId="39" fillId="37" borderId="0" applyNumberFormat="0" applyBorder="0" applyAlignment="0" applyProtection="0"/>
    <xf numFmtId="174" fontId="39" fillId="37" borderId="0" applyNumberFormat="0" applyBorder="0" applyAlignment="0" applyProtection="0"/>
    <xf numFmtId="174" fontId="39" fillId="19" borderId="0" applyNumberFormat="0" applyBorder="0" applyAlignment="0" applyProtection="0"/>
    <xf numFmtId="174" fontId="39" fillId="19" borderId="0" applyNumberFormat="0" applyBorder="0" applyAlignment="0" applyProtection="0"/>
    <xf numFmtId="174" fontId="39" fillId="19" borderId="0" applyNumberFormat="0" applyBorder="0" applyAlignment="0" applyProtection="0"/>
    <xf numFmtId="174" fontId="39" fillId="19" borderId="0" applyNumberFormat="0" applyBorder="0" applyAlignment="0" applyProtection="0"/>
    <xf numFmtId="174" fontId="39" fillId="19" borderId="0" applyNumberFormat="0" applyBorder="0" applyAlignment="0" applyProtection="0"/>
    <xf numFmtId="174" fontId="39" fillId="19" borderId="0" applyNumberFormat="0" applyBorder="0" applyAlignment="0" applyProtection="0"/>
    <xf numFmtId="174" fontId="39" fillId="19" borderId="0" applyNumberFormat="0" applyBorder="0" applyAlignment="0" applyProtection="0"/>
    <xf numFmtId="174" fontId="39" fillId="19" borderId="0" applyNumberFormat="0" applyBorder="0" applyAlignment="0" applyProtection="0"/>
    <xf numFmtId="174" fontId="39" fillId="19" borderId="0" applyNumberFormat="0" applyBorder="0" applyAlignment="0" applyProtection="0"/>
    <xf numFmtId="174" fontId="39" fillId="19" borderId="0" applyNumberFormat="0" applyBorder="0" applyAlignment="0" applyProtection="0"/>
    <xf numFmtId="174" fontId="39" fillId="19" borderId="0" applyNumberFormat="0" applyBorder="0" applyAlignment="0" applyProtection="0"/>
    <xf numFmtId="174" fontId="39" fillId="19" borderId="0" applyNumberFormat="0" applyBorder="0" applyAlignment="0" applyProtection="0"/>
    <xf numFmtId="174" fontId="39" fillId="19" borderId="0" applyNumberFormat="0" applyBorder="0" applyAlignment="0" applyProtection="0"/>
    <xf numFmtId="174" fontId="39" fillId="19" borderId="0" applyNumberFormat="0" applyBorder="0" applyAlignment="0" applyProtection="0"/>
    <xf numFmtId="174" fontId="39" fillId="19" borderId="0" applyNumberFormat="0" applyBorder="0" applyAlignment="0" applyProtection="0"/>
    <xf numFmtId="174" fontId="39" fillId="19" borderId="0" applyNumberFormat="0" applyBorder="0" applyAlignment="0" applyProtection="0"/>
    <xf numFmtId="174" fontId="39" fillId="19" borderId="0" applyNumberFormat="0" applyBorder="0" applyAlignment="0" applyProtection="0"/>
    <xf numFmtId="174" fontId="39" fillId="19" borderId="0" applyNumberFormat="0" applyBorder="0" applyAlignment="0" applyProtection="0"/>
    <xf numFmtId="174" fontId="39" fillId="19" borderId="0" applyNumberFormat="0" applyBorder="0" applyAlignment="0" applyProtection="0"/>
    <xf numFmtId="174" fontId="39" fillId="36" borderId="0" applyNumberFormat="0" applyBorder="0" applyAlignment="0" applyProtection="0"/>
    <xf numFmtId="174" fontId="39" fillId="36" borderId="0" applyNumberFormat="0" applyBorder="0" applyAlignment="0" applyProtection="0"/>
    <xf numFmtId="174" fontId="39" fillId="36" borderId="0" applyNumberFormat="0" applyBorder="0" applyAlignment="0" applyProtection="0"/>
    <xf numFmtId="174" fontId="39" fillId="36" borderId="0" applyNumberFormat="0" applyBorder="0" applyAlignment="0" applyProtection="0"/>
    <xf numFmtId="174" fontId="39" fillId="36" borderId="0" applyNumberFormat="0" applyBorder="0" applyAlignment="0" applyProtection="0"/>
    <xf numFmtId="174" fontId="39" fillId="36" borderId="0" applyNumberFormat="0" applyBorder="0" applyAlignment="0" applyProtection="0"/>
    <xf numFmtId="174" fontId="39" fillId="36" borderId="0" applyNumberFormat="0" applyBorder="0" applyAlignment="0" applyProtection="0"/>
    <xf numFmtId="174" fontId="39" fillId="36" borderId="0" applyNumberFormat="0" applyBorder="0" applyAlignment="0" applyProtection="0"/>
    <xf numFmtId="174" fontId="39" fillId="36" borderId="0" applyNumberFormat="0" applyBorder="0" applyAlignment="0" applyProtection="0"/>
    <xf numFmtId="174" fontId="39" fillId="36" borderId="0" applyNumberFormat="0" applyBorder="0" applyAlignment="0" applyProtection="0"/>
    <xf numFmtId="174" fontId="39" fillId="36" borderId="0" applyNumberFormat="0" applyBorder="0" applyAlignment="0" applyProtection="0"/>
    <xf numFmtId="174" fontId="39" fillId="36" borderId="0" applyNumberFormat="0" applyBorder="0" applyAlignment="0" applyProtection="0"/>
    <xf numFmtId="174" fontId="39" fillId="36" borderId="0" applyNumberFormat="0" applyBorder="0" applyAlignment="0" applyProtection="0"/>
    <xf numFmtId="174" fontId="39" fillId="36" borderId="0" applyNumberFormat="0" applyBorder="0" applyAlignment="0" applyProtection="0"/>
    <xf numFmtId="174" fontId="39" fillId="36" borderId="0" applyNumberFormat="0" applyBorder="0" applyAlignment="0" applyProtection="0"/>
    <xf numFmtId="174" fontId="39" fillId="36" borderId="0" applyNumberFormat="0" applyBorder="0" applyAlignment="0" applyProtection="0"/>
    <xf numFmtId="174" fontId="39" fillId="19" borderId="0" applyNumberFormat="0" applyBorder="0" applyAlignment="0" applyProtection="0"/>
    <xf numFmtId="174" fontId="39" fillId="36" borderId="0" applyNumberFormat="0" applyBorder="0" applyAlignment="0" applyProtection="0"/>
    <xf numFmtId="174" fontId="39" fillId="36" borderId="0" applyNumberFormat="0" applyBorder="0" applyAlignment="0" applyProtection="0"/>
    <xf numFmtId="174" fontId="39" fillId="36" borderId="0" applyNumberFormat="0" applyBorder="0" applyAlignment="0" applyProtection="0"/>
    <xf numFmtId="174" fontId="39" fillId="36" borderId="0" applyNumberFormat="0" applyBorder="0" applyAlignment="0" applyProtection="0"/>
    <xf numFmtId="174" fontId="39" fillId="36" borderId="0" applyNumberFormat="0" applyBorder="0" applyAlignment="0" applyProtection="0"/>
    <xf numFmtId="174" fontId="39" fillId="36" borderId="0" applyNumberFormat="0" applyBorder="0" applyAlignment="0" applyProtection="0"/>
    <xf numFmtId="174" fontId="39" fillId="36" borderId="0" applyNumberFormat="0" applyBorder="0" applyAlignment="0" applyProtection="0"/>
    <xf numFmtId="174" fontId="39" fillId="36" borderId="0" applyNumberFormat="0" applyBorder="0" applyAlignment="0" applyProtection="0"/>
    <xf numFmtId="174" fontId="39" fillId="36" borderId="0" applyNumberFormat="0" applyBorder="0" applyAlignment="0" applyProtection="0"/>
    <xf numFmtId="174" fontId="39" fillId="36" borderId="0" applyNumberFormat="0" applyBorder="0" applyAlignment="0" applyProtection="0"/>
    <xf numFmtId="174" fontId="39" fillId="36" borderId="0" applyNumberFormat="0" applyBorder="0" applyAlignment="0" applyProtection="0"/>
    <xf numFmtId="174" fontId="39" fillId="36" borderId="0" applyNumberFormat="0" applyBorder="0" applyAlignment="0" applyProtection="0"/>
    <xf numFmtId="174" fontId="39" fillId="19" borderId="0" applyNumberFormat="0" applyBorder="0" applyAlignment="0" applyProtection="0"/>
    <xf numFmtId="174" fontId="39" fillId="36" borderId="0" applyNumberFormat="0" applyBorder="0" applyAlignment="0" applyProtection="0"/>
    <xf numFmtId="174" fontId="39" fillId="36" borderId="0" applyNumberFormat="0" applyBorder="0" applyAlignment="0" applyProtection="0"/>
    <xf numFmtId="174" fontId="39" fillId="36" borderId="0" applyNumberFormat="0" applyBorder="0" applyAlignment="0" applyProtection="0"/>
    <xf numFmtId="174" fontId="39" fillId="36" borderId="0" applyNumberFormat="0" applyBorder="0" applyAlignment="0" applyProtection="0"/>
    <xf numFmtId="174" fontId="39" fillId="36" borderId="0" applyNumberFormat="0" applyBorder="0" applyAlignment="0" applyProtection="0"/>
    <xf numFmtId="174" fontId="39" fillId="36" borderId="0" applyNumberFormat="0" applyBorder="0" applyAlignment="0" applyProtection="0"/>
    <xf numFmtId="174" fontId="39" fillId="36" borderId="0" applyNumberFormat="0" applyBorder="0" applyAlignment="0" applyProtection="0"/>
    <xf numFmtId="174" fontId="39" fillId="36" borderId="0" applyNumberFormat="0" applyBorder="0" applyAlignment="0" applyProtection="0"/>
    <xf numFmtId="174" fontId="39" fillId="36" borderId="0" applyNumberFormat="0" applyBorder="0" applyAlignment="0" applyProtection="0"/>
    <xf numFmtId="174" fontId="39" fillId="36" borderId="0" applyNumberFormat="0" applyBorder="0" applyAlignment="0" applyProtection="0"/>
    <xf numFmtId="174" fontId="39" fillId="36" borderId="0" applyNumberFormat="0" applyBorder="0" applyAlignment="0" applyProtection="0"/>
    <xf numFmtId="174" fontId="39" fillId="36" borderId="0" applyNumberFormat="0" applyBorder="0" applyAlignment="0" applyProtection="0"/>
    <xf numFmtId="174" fontId="39" fillId="19" borderId="0" applyNumberFormat="0" applyBorder="0" applyAlignment="0" applyProtection="0"/>
    <xf numFmtId="174" fontId="39" fillId="36" borderId="0" applyNumberFormat="0" applyBorder="0" applyAlignment="0" applyProtection="0"/>
    <xf numFmtId="174" fontId="39" fillId="36" borderId="0" applyNumberFormat="0" applyBorder="0" applyAlignment="0" applyProtection="0"/>
    <xf numFmtId="174" fontId="39" fillId="36" borderId="0" applyNumberFormat="0" applyBorder="0" applyAlignment="0" applyProtection="0"/>
    <xf numFmtId="174" fontId="39" fillId="36" borderId="0" applyNumberFormat="0" applyBorder="0" applyAlignment="0" applyProtection="0"/>
    <xf numFmtId="174" fontId="39" fillId="36" borderId="0" applyNumberFormat="0" applyBorder="0" applyAlignment="0" applyProtection="0"/>
    <xf numFmtId="174" fontId="39" fillId="36" borderId="0" applyNumberFormat="0" applyBorder="0" applyAlignment="0" applyProtection="0"/>
    <xf numFmtId="174" fontId="39" fillId="36" borderId="0" applyNumberFormat="0" applyBorder="0" applyAlignment="0" applyProtection="0"/>
    <xf numFmtId="174" fontId="39" fillId="36" borderId="0" applyNumberFormat="0" applyBorder="0" applyAlignment="0" applyProtection="0"/>
    <xf numFmtId="174" fontId="39" fillId="36" borderId="0" applyNumberFormat="0" applyBorder="0" applyAlignment="0" applyProtection="0"/>
    <xf numFmtId="174" fontId="39" fillId="36" borderId="0" applyNumberFormat="0" applyBorder="0" applyAlignment="0" applyProtection="0"/>
    <xf numFmtId="174" fontId="39" fillId="36" borderId="0" applyNumberFormat="0" applyBorder="0" applyAlignment="0" applyProtection="0"/>
    <xf numFmtId="174" fontId="39" fillId="36" borderId="0" applyNumberFormat="0" applyBorder="0" applyAlignment="0" applyProtection="0"/>
    <xf numFmtId="174" fontId="39" fillId="19" borderId="0" applyNumberFormat="0" applyBorder="0" applyAlignment="0" applyProtection="0"/>
    <xf numFmtId="174" fontId="39" fillId="19" borderId="0" applyNumberFormat="0" applyBorder="0" applyAlignment="0" applyProtection="0"/>
    <xf numFmtId="174" fontId="39" fillId="23" borderId="0" applyNumberFormat="0" applyBorder="0" applyAlignment="0" applyProtection="0"/>
    <xf numFmtId="174" fontId="39" fillId="23" borderId="0" applyNumberFormat="0" applyBorder="0" applyAlignment="0" applyProtection="0"/>
    <xf numFmtId="174" fontId="39" fillId="23" borderId="0" applyNumberFormat="0" applyBorder="0" applyAlignment="0" applyProtection="0"/>
    <xf numFmtId="174" fontId="39" fillId="23" borderId="0" applyNumberFormat="0" applyBorder="0" applyAlignment="0" applyProtection="0"/>
    <xf numFmtId="174" fontId="39" fillId="23" borderId="0" applyNumberFormat="0" applyBorder="0" applyAlignment="0" applyProtection="0"/>
    <xf numFmtId="174" fontId="39" fillId="23" borderId="0" applyNumberFormat="0" applyBorder="0" applyAlignment="0" applyProtection="0"/>
    <xf numFmtId="174" fontId="39" fillId="23" borderId="0" applyNumberFormat="0" applyBorder="0" applyAlignment="0" applyProtection="0"/>
    <xf numFmtId="174" fontId="39" fillId="23" borderId="0" applyNumberFormat="0" applyBorder="0" applyAlignment="0" applyProtection="0"/>
    <xf numFmtId="174" fontId="39" fillId="23" borderId="0" applyNumberFormat="0" applyBorder="0" applyAlignment="0" applyProtection="0"/>
    <xf numFmtId="174" fontId="39" fillId="23" borderId="0" applyNumberFormat="0" applyBorder="0" applyAlignment="0" applyProtection="0"/>
    <xf numFmtId="174" fontId="39" fillId="23" borderId="0" applyNumberFormat="0" applyBorder="0" applyAlignment="0" applyProtection="0"/>
    <xf numFmtId="174" fontId="39" fillId="23" borderId="0" applyNumberFormat="0" applyBorder="0" applyAlignment="0" applyProtection="0"/>
    <xf numFmtId="174" fontId="39" fillId="23" borderId="0" applyNumberFormat="0" applyBorder="0" applyAlignment="0" applyProtection="0"/>
    <xf numFmtId="174" fontId="39" fillId="23" borderId="0" applyNumberFormat="0" applyBorder="0" applyAlignment="0" applyProtection="0"/>
    <xf numFmtId="174" fontId="39" fillId="23" borderId="0" applyNumberFormat="0" applyBorder="0" applyAlignment="0" applyProtection="0"/>
    <xf numFmtId="174" fontId="39" fillId="23" borderId="0" applyNumberFormat="0" applyBorder="0" applyAlignment="0" applyProtection="0"/>
    <xf numFmtId="174" fontId="39" fillId="23" borderId="0" applyNumberFormat="0" applyBorder="0" applyAlignment="0" applyProtection="0"/>
    <xf numFmtId="174" fontId="39" fillId="23" borderId="0" applyNumberFormat="0" applyBorder="0" applyAlignment="0" applyProtection="0"/>
    <xf numFmtId="174" fontId="39" fillId="23" borderId="0" applyNumberFormat="0" applyBorder="0" applyAlignment="0" applyProtection="0"/>
    <xf numFmtId="174" fontId="39" fillId="23" borderId="0" applyNumberFormat="0" applyBorder="0" applyAlignment="0" applyProtection="0"/>
    <xf numFmtId="174" fontId="39" fillId="23" borderId="0" applyNumberFormat="0" applyBorder="0" applyAlignment="0" applyProtection="0"/>
    <xf numFmtId="174" fontId="39" fillId="23" borderId="0" applyNumberFormat="0" applyBorder="0" applyAlignment="0" applyProtection="0"/>
    <xf numFmtId="174" fontId="39" fillId="23" borderId="0" applyNumberFormat="0" applyBorder="0" applyAlignment="0" applyProtection="0"/>
    <xf numFmtId="174" fontId="39" fillId="23" borderId="0" applyNumberFormat="0" applyBorder="0" applyAlignment="0" applyProtection="0"/>
    <xf numFmtId="174" fontId="39" fillId="23" borderId="0" applyNumberFormat="0" applyBorder="0" applyAlignment="0" applyProtection="0"/>
    <xf numFmtId="174" fontId="39" fillId="23" borderId="0" applyNumberFormat="0" applyBorder="0" applyAlignment="0" applyProtection="0"/>
    <xf numFmtId="174" fontId="39" fillId="23" borderId="0" applyNumberFormat="0" applyBorder="0" applyAlignment="0" applyProtection="0"/>
    <xf numFmtId="174" fontId="39" fillId="23" borderId="0" applyNumberFormat="0" applyBorder="0" applyAlignment="0" applyProtection="0"/>
    <xf numFmtId="174" fontId="39" fillId="23" borderId="0" applyNumberFormat="0" applyBorder="0" applyAlignment="0" applyProtection="0"/>
    <xf numFmtId="174" fontId="39" fillId="39" borderId="0" applyNumberFormat="0" applyBorder="0" applyAlignment="0" applyProtection="0"/>
    <xf numFmtId="174" fontId="39" fillId="39" borderId="0" applyNumberFormat="0" applyBorder="0" applyAlignment="0" applyProtection="0"/>
    <xf numFmtId="174" fontId="39" fillId="39" borderId="0" applyNumberFormat="0" applyBorder="0" applyAlignment="0" applyProtection="0"/>
    <xf numFmtId="174" fontId="39" fillId="39" borderId="0" applyNumberFormat="0" applyBorder="0" applyAlignment="0" applyProtection="0"/>
    <xf numFmtId="174" fontId="39" fillId="39" borderId="0" applyNumberFormat="0" applyBorder="0" applyAlignment="0" applyProtection="0"/>
    <xf numFmtId="174" fontId="39" fillId="39" borderId="0" applyNumberFormat="0" applyBorder="0" applyAlignment="0" applyProtection="0"/>
    <xf numFmtId="174" fontId="39" fillId="39" borderId="0" applyNumberFormat="0" applyBorder="0" applyAlignment="0" applyProtection="0"/>
    <xf numFmtId="174" fontId="39" fillId="39" borderId="0" applyNumberFormat="0" applyBorder="0" applyAlignment="0" applyProtection="0"/>
    <xf numFmtId="174" fontId="39" fillId="39" borderId="0" applyNumberFormat="0" applyBorder="0" applyAlignment="0" applyProtection="0"/>
    <xf numFmtId="174" fontId="39" fillId="39" borderId="0" applyNumberFormat="0" applyBorder="0" applyAlignment="0" applyProtection="0"/>
    <xf numFmtId="174" fontId="39" fillId="39" borderId="0" applyNumberFormat="0" applyBorder="0" applyAlignment="0" applyProtection="0"/>
    <xf numFmtId="174" fontId="39" fillId="39" borderId="0" applyNumberFormat="0" applyBorder="0" applyAlignment="0" applyProtection="0"/>
    <xf numFmtId="174" fontId="39" fillId="39" borderId="0" applyNumberFormat="0" applyBorder="0" applyAlignment="0" applyProtection="0"/>
    <xf numFmtId="174" fontId="39" fillId="39" borderId="0" applyNumberFormat="0" applyBorder="0" applyAlignment="0" applyProtection="0"/>
    <xf numFmtId="174" fontId="39" fillId="39" borderId="0" applyNumberFormat="0" applyBorder="0" applyAlignment="0" applyProtection="0"/>
    <xf numFmtId="174" fontId="39" fillId="39" borderId="0" applyNumberFormat="0" applyBorder="0" applyAlignment="0" applyProtection="0"/>
    <xf numFmtId="174" fontId="39" fillId="23" borderId="0" applyNumberFormat="0" applyBorder="0" applyAlignment="0" applyProtection="0"/>
    <xf numFmtId="174" fontId="39" fillId="39" borderId="0" applyNumberFormat="0" applyBorder="0" applyAlignment="0" applyProtection="0"/>
    <xf numFmtId="174" fontId="39" fillId="39" borderId="0" applyNumberFormat="0" applyBorder="0" applyAlignment="0" applyProtection="0"/>
    <xf numFmtId="174" fontId="39" fillId="39" borderId="0" applyNumberFormat="0" applyBorder="0" applyAlignment="0" applyProtection="0"/>
    <xf numFmtId="174" fontId="39" fillId="39" borderId="0" applyNumberFormat="0" applyBorder="0" applyAlignment="0" applyProtection="0"/>
    <xf numFmtId="174" fontId="39" fillId="39" borderId="0" applyNumberFormat="0" applyBorder="0" applyAlignment="0" applyProtection="0"/>
    <xf numFmtId="174" fontId="39" fillId="39" borderId="0" applyNumberFormat="0" applyBorder="0" applyAlignment="0" applyProtection="0"/>
    <xf numFmtId="174" fontId="39" fillId="39" borderId="0" applyNumberFormat="0" applyBorder="0" applyAlignment="0" applyProtection="0"/>
    <xf numFmtId="174" fontId="39" fillId="39" borderId="0" applyNumberFormat="0" applyBorder="0" applyAlignment="0" applyProtection="0"/>
    <xf numFmtId="174" fontId="39" fillId="39" borderId="0" applyNumberFormat="0" applyBorder="0" applyAlignment="0" applyProtection="0"/>
    <xf numFmtId="174" fontId="39" fillId="39" borderId="0" applyNumberFormat="0" applyBorder="0" applyAlignment="0" applyProtection="0"/>
    <xf numFmtId="174" fontId="39" fillId="39" borderId="0" applyNumberFormat="0" applyBorder="0" applyAlignment="0" applyProtection="0"/>
    <xf numFmtId="174" fontId="39" fillId="39" borderId="0" applyNumberFormat="0" applyBorder="0" applyAlignment="0" applyProtection="0"/>
    <xf numFmtId="174" fontId="39" fillId="23" borderId="0" applyNumberFormat="0" applyBorder="0" applyAlignment="0" applyProtection="0"/>
    <xf numFmtId="174" fontId="39" fillId="39" borderId="0" applyNumberFormat="0" applyBorder="0" applyAlignment="0" applyProtection="0"/>
    <xf numFmtId="174" fontId="39" fillId="39" borderId="0" applyNumberFormat="0" applyBorder="0" applyAlignment="0" applyProtection="0"/>
    <xf numFmtId="174" fontId="39" fillId="39" borderId="0" applyNumberFormat="0" applyBorder="0" applyAlignment="0" applyProtection="0"/>
    <xf numFmtId="174" fontId="39" fillId="39" borderId="0" applyNumberFormat="0" applyBorder="0" applyAlignment="0" applyProtection="0"/>
    <xf numFmtId="174" fontId="39" fillId="39" borderId="0" applyNumberFormat="0" applyBorder="0" applyAlignment="0" applyProtection="0"/>
    <xf numFmtId="174" fontId="39" fillId="39" borderId="0" applyNumberFormat="0" applyBorder="0" applyAlignment="0" applyProtection="0"/>
    <xf numFmtId="174" fontId="39" fillId="39" borderId="0" applyNumberFormat="0" applyBorder="0" applyAlignment="0" applyProtection="0"/>
    <xf numFmtId="174" fontId="39" fillId="39" borderId="0" applyNumberFormat="0" applyBorder="0" applyAlignment="0" applyProtection="0"/>
    <xf numFmtId="174" fontId="39" fillId="39" borderId="0" applyNumberFormat="0" applyBorder="0" applyAlignment="0" applyProtection="0"/>
    <xf numFmtId="174" fontId="39" fillId="39" borderId="0" applyNumberFormat="0" applyBorder="0" applyAlignment="0" applyProtection="0"/>
    <xf numFmtId="174" fontId="39" fillId="39" borderId="0" applyNumberFormat="0" applyBorder="0" applyAlignment="0" applyProtection="0"/>
    <xf numFmtId="174" fontId="39" fillId="39" borderId="0" applyNumberFormat="0" applyBorder="0" applyAlignment="0" applyProtection="0"/>
    <xf numFmtId="174" fontId="39" fillId="23" borderId="0" applyNumberFormat="0" applyBorder="0" applyAlignment="0" applyProtection="0"/>
    <xf numFmtId="174" fontId="39" fillId="39" borderId="0" applyNumberFormat="0" applyBorder="0" applyAlignment="0" applyProtection="0"/>
    <xf numFmtId="174" fontId="39" fillId="39" borderId="0" applyNumberFormat="0" applyBorder="0" applyAlignment="0" applyProtection="0"/>
    <xf numFmtId="174" fontId="39" fillId="39" borderId="0" applyNumberFormat="0" applyBorder="0" applyAlignment="0" applyProtection="0"/>
    <xf numFmtId="174" fontId="39" fillId="39" borderId="0" applyNumberFormat="0" applyBorder="0" applyAlignment="0" applyProtection="0"/>
    <xf numFmtId="174" fontId="39" fillId="39" borderId="0" applyNumberFormat="0" applyBorder="0" applyAlignment="0" applyProtection="0"/>
    <xf numFmtId="174" fontId="39" fillId="39" borderId="0" applyNumberFormat="0" applyBorder="0" applyAlignment="0" applyProtection="0"/>
    <xf numFmtId="174" fontId="39" fillId="39" borderId="0" applyNumberFormat="0" applyBorder="0" applyAlignment="0" applyProtection="0"/>
    <xf numFmtId="174" fontId="39" fillId="39" borderId="0" applyNumberFormat="0" applyBorder="0" applyAlignment="0" applyProtection="0"/>
    <xf numFmtId="174" fontId="39" fillId="39" borderId="0" applyNumberFormat="0" applyBorder="0" applyAlignment="0" applyProtection="0"/>
    <xf numFmtId="174" fontId="39" fillId="39" borderId="0" applyNumberFormat="0" applyBorder="0" applyAlignment="0" applyProtection="0"/>
    <xf numFmtId="174" fontId="39" fillId="39" borderId="0" applyNumberFormat="0" applyBorder="0" applyAlignment="0" applyProtection="0"/>
    <xf numFmtId="174" fontId="39" fillId="39" borderId="0" applyNumberFormat="0" applyBorder="0" applyAlignment="0" applyProtection="0"/>
    <xf numFmtId="174" fontId="39" fillId="23" borderId="0" applyNumberFormat="0" applyBorder="0" applyAlignment="0" applyProtection="0"/>
    <xf numFmtId="174" fontId="39" fillId="23" borderId="0" applyNumberFormat="0" applyBorder="0" applyAlignment="0" applyProtection="0"/>
    <xf numFmtId="174" fontId="39" fillId="40" borderId="0" applyNumberFormat="0" applyBorder="0" applyAlignment="0" applyProtection="0"/>
    <xf numFmtId="174" fontId="39" fillId="40" borderId="0" applyNumberFormat="0" applyBorder="0" applyAlignment="0" applyProtection="0"/>
    <xf numFmtId="174" fontId="39" fillId="40" borderId="0" applyNumberFormat="0" applyBorder="0" applyAlignment="0" applyProtection="0"/>
    <xf numFmtId="174" fontId="39" fillId="40" borderId="0" applyNumberFormat="0" applyBorder="0" applyAlignment="0" applyProtection="0"/>
    <xf numFmtId="174" fontId="39" fillId="40" borderId="0" applyNumberFormat="0" applyBorder="0" applyAlignment="0" applyProtection="0"/>
    <xf numFmtId="174" fontId="39" fillId="40" borderId="0" applyNumberFormat="0" applyBorder="0" applyAlignment="0" applyProtection="0"/>
    <xf numFmtId="174" fontId="39" fillId="40" borderId="0" applyNumberFormat="0" applyBorder="0" applyAlignment="0" applyProtection="0"/>
    <xf numFmtId="174" fontId="39" fillId="40" borderId="0" applyNumberFormat="0" applyBorder="0" applyAlignment="0" applyProtection="0"/>
    <xf numFmtId="174" fontId="39" fillId="40" borderId="0" applyNumberFormat="0" applyBorder="0" applyAlignment="0" applyProtection="0"/>
    <xf numFmtId="174" fontId="39" fillId="40" borderId="0" applyNumberFormat="0" applyBorder="0" applyAlignment="0" applyProtection="0"/>
    <xf numFmtId="174" fontId="39" fillId="40" borderId="0" applyNumberFormat="0" applyBorder="0" applyAlignment="0" applyProtection="0"/>
    <xf numFmtId="174" fontId="39" fillId="40" borderId="0" applyNumberFormat="0" applyBorder="0" applyAlignment="0" applyProtection="0"/>
    <xf numFmtId="174" fontId="39" fillId="40" borderId="0" applyNumberFormat="0" applyBorder="0" applyAlignment="0" applyProtection="0"/>
    <xf numFmtId="174" fontId="39" fillId="40" borderId="0" applyNumberFormat="0" applyBorder="0" applyAlignment="0" applyProtection="0"/>
    <xf numFmtId="174" fontId="39" fillId="40" borderId="0" applyNumberFormat="0" applyBorder="0" applyAlignment="0" applyProtection="0"/>
    <xf numFmtId="174" fontId="39" fillId="40" borderId="0" applyNumberFormat="0" applyBorder="0" applyAlignment="0" applyProtection="0"/>
    <xf numFmtId="174" fontId="39" fillId="40" borderId="0" applyNumberFormat="0" applyBorder="0" applyAlignment="0" applyProtection="0"/>
    <xf numFmtId="174" fontId="39" fillId="40" borderId="0" applyNumberFormat="0" applyBorder="0" applyAlignment="0" applyProtection="0"/>
    <xf numFmtId="174" fontId="39" fillId="40" borderId="0" applyNumberFormat="0" applyBorder="0" applyAlignment="0" applyProtection="0"/>
    <xf numFmtId="174" fontId="39" fillId="40" borderId="0" applyNumberFormat="0" applyBorder="0" applyAlignment="0" applyProtection="0"/>
    <xf numFmtId="174" fontId="39" fillId="40" borderId="0" applyNumberFormat="0" applyBorder="0" applyAlignment="0" applyProtection="0"/>
    <xf numFmtId="174" fontId="39" fillId="40" borderId="0" applyNumberFormat="0" applyBorder="0" applyAlignment="0" applyProtection="0"/>
    <xf numFmtId="174" fontId="39" fillId="40" borderId="0" applyNumberFormat="0" applyBorder="0" applyAlignment="0" applyProtection="0"/>
    <xf numFmtId="174" fontId="39" fillId="40" borderId="0" applyNumberFormat="0" applyBorder="0" applyAlignment="0" applyProtection="0"/>
    <xf numFmtId="174" fontId="39" fillId="40" borderId="0" applyNumberFormat="0" applyBorder="0" applyAlignment="0" applyProtection="0"/>
    <xf numFmtId="174" fontId="39" fillId="40" borderId="0" applyNumberFormat="0" applyBorder="0" applyAlignment="0" applyProtection="0"/>
    <xf numFmtId="174" fontId="39" fillId="40" borderId="0" applyNumberFormat="0" applyBorder="0" applyAlignment="0" applyProtection="0"/>
    <xf numFmtId="174" fontId="39" fillId="40" borderId="0" applyNumberFormat="0" applyBorder="0" applyAlignment="0" applyProtection="0"/>
    <xf numFmtId="174" fontId="39" fillId="40" borderId="0" applyNumberFormat="0" applyBorder="0" applyAlignment="0" applyProtection="0"/>
    <xf numFmtId="174" fontId="39" fillId="41" borderId="0" applyNumberFormat="0" applyBorder="0" applyAlignment="0" applyProtection="0"/>
    <xf numFmtId="174" fontId="39" fillId="41" borderId="0" applyNumberFormat="0" applyBorder="0" applyAlignment="0" applyProtection="0"/>
    <xf numFmtId="174" fontId="39" fillId="41" borderId="0" applyNumberFormat="0" applyBorder="0" applyAlignment="0" applyProtection="0"/>
    <xf numFmtId="174" fontId="39" fillId="41" borderId="0" applyNumberFormat="0" applyBorder="0" applyAlignment="0" applyProtection="0"/>
    <xf numFmtId="174" fontId="39" fillId="41" borderId="0" applyNumberFormat="0" applyBorder="0" applyAlignment="0" applyProtection="0"/>
    <xf numFmtId="174" fontId="39" fillId="41" borderId="0" applyNumberFormat="0" applyBorder="0" applyAlignment="0" applyProtection="0"/>
    <xf numFmtId="174" fontId="39" fillId="41" borderId="0" applyNumberFormat="0" applyBorder="0" applyAlignment="0" applyProtection="0"/>
    <xf numFmtId="174" fontId="39" fillId="41" borderId="0" applyNumberFormat="0" applyBorder="0" applyAlignment="0" applyProtection="0"/>
    <xf numFmtId="174" fontId="39" fillId="41" borderId="0" applyNumberFormat="0" applyBorder="0" applyAlignment="0" applyProtection="0"/>
    <xf numFmtId="174" fontId="39" fillId="41" borderId="0" applyNumberFormat="0" applyBorder="0" applyAlignment="0" applyProtection="0"/>
    <xf numFmtId="174" fontId="39" fillId="41" borderId="0" applyNumberFormat="0" applyBorder="0" applyAlignment="0" applyProtection="0"/>
    <xf numFmtId="174" fontId="39" fillId="41" borderId="0" applyNumberFormat="0" applyBorder="0" applyAlignment="0" applyProtection="0"/>
    <xf numFmtId="174" fontId="39" fillId="41" borderId="0" applyNumberFormat="0" applyBorder="0" applyAlignment="0" applyProtection="0"/>
    <xf numFmtId="174" fontId="39" fillId="41" borderId="0" applyNumberFormat="0" applyBorder="0" applyAlignment="0" applyProtection="0"/>
    <xf numFmtId="174" fontId="39" fillId="41" borderId="0" applyNumberFormat="0" applyBorder="0" applyAlignment="0" applyProtection="0"/>
    <xf numFmtId="174" fontId="39" fillId="41" borderId="0" applyNumberFormat="0" applyBorder="0" applyAlignment="0" applyProtection="0"/>
    <xf numFmtId="174" fontId="39" fillId="40" borderId="0" applyNumberFormat="0" applyBorder="0" applyAlignment="0" applyProtection="0"/>
    <xf numFmtId="174" fontId="39" fillId="41" borderId="0" applyNumberFormat="0" applyBorder="0" applyAlignment="0" applyProtection="0"/>
    <xf numFmtId="174" fontId="39" fillId="41" borderId="0" applyNumberFormat="0" applyBorder="0" applyAlignment="0" applyProtection="0"/>
    <xf numFmtId="174" fontId="39" fillId="41" borderId="0" applyNumberFormat="0" applyBorder="0" applyAlignment="0" applyProtection="0"/>
    <xf numFmtId="174" fontId="39" fillId="41" borderId="0" applyNumberFormat="0" applyBorder="0" applyAlignment="0" applyProtection="0"/>
    <xf numFmtId="174" fontId="39" fillId="41" borderId="0" applyNumberFormat="0" applyBorder="0" applyAlignment="0" applyProtection="0"/>
    <xf numFmtId="174" fontId="39" fillId="41" borderId="0" applyNumberFormat="0" applyBorder="0" applyAlignment="0" applyProtection="0"/>
    <xf numFmtId="174" fontId="39" fillId="41" borderId="0" applyNumberFormat="0" applyBorder="0" applyAlignment="0" applyProtection="0"/>
    <xf numFmtId="174" fontId="39" fillId="41" borderId="0" applyNumberFormat="0" applyBorder="0" applyAlignment="0" applyProtection="0"/>
    <xf numFmtId="174" fontId="39" fillId="41" borderId="0" applyNumberFormat="0" applyBorder="0" applyAlignment="0" applyProtection="0"/>
    <xf numFmtId="174" fontId="39" fillId="41" borderId="0" applyNumberFormat="0" applyBorder="0" applyAlignment="0" applyProtection="0"/>
    <xf numFmtId="174" fontId="39" fillId="41" borderId="0" applyNumberFormat="0" applyBorder="0" applyAlignment="0" applyProtection="0"/>
    <xf numFmtId="174" fontId="39" fillId="41" borderId="0" applyNumberFormat="0" applyBorder="0" applyAlignment="0" applyProtection="0"/>
    <xf numFmtId="174" fontId="39" fillId="40" borderId="0" applyNumberFormat="0" applyBorder="0" applyAlignment="0" applyProtection="0"/>
    <xf numFmtId="174" fontId="39" fillId="41" borderId="0" applyNumberFormat="0" applyBorder="0" applyAlignment="0" applyProtection="0"/>
    <xf numFmtId="174" fontId="39" fillId="41" borderId="0" applyNumberFormat="0" applyBorder="0" applyAlignment="0" applyProtection="0"/>
    <xf numFmtId="174" fontId="39" fillId="41" borderId="0" applyNumberFormat="0" applyBorder="0" applyAlignment="0" applyProtection="0"/>
    <xf numFmtId="174" fontId="39" fillId="41" borderId="0" applyNumberFormat="0" applyBorder="0" applyAlignment="0" applyProtection="0"/>
    <xf numFmtId="174" fontId="39" fillId="41" borderId="0" applyNumberFormat="0" applyBorder="0" applyAlignment="0" applyProtection="0"/>
    <xf numFmtId="174" fontId="39" fillId="41" borderId="0" applyNumberFormat="0" applyBorder="0" applyAlignment="0" applyProtection="0"/>
    <xf numFmtId="174" fontId="39" fillId="41" borderId="0" applyNumberFormat="0" applyBorder="0" applyAlignment="0" applyProtection="0"/>
    <xf numFmtId="174" fontId="39" fillId="41" borderId="0" applyNumberFormat="0" applyBorder="0" applyAlignment="0" applyProtection="0"/>
    <xf numFmtId="174" fontId="39" fillId="41" borderId="0" applyNumberFormat="0" applyBorder="0" applyAlignment="0" applyProtection="0"/>
    <xf numFmtId="174" fontId="39" fillId="41" borderId="0" applyNumberFormat="0" applyBorder="0" applyAlignment="0" applyProtection="0"/>
    <xf numFmtId="174" fontId="39" fillId="41" borderId="0" applyNumberFormat="0" applyBorder="0" applyAlignment="0" applyProtection="0"/>
    <xf numFmtId="174" fontId="39" fillId="41" borderId="0" applyNumberFormat="0" applyBorder="0" applyAlignment="0" applyProtection="0"/>
    <xf numFmtId="174" fontId="39" fillId="40" borderId="0" applyNumberFormat="0" applyBorder="0" applyAlignment="0" applyProtection="0"/>
    <xf numFmtId="174" fontId="39" fillId="41" borderId="0" applyNumberFormat="0" applyBorder="0" applyAlignment="0" applyProtection="0"/>
    <xf numFmtId="174" fontId="39" fillId="41" borderId="0" applyNumberFormat="0" applyBorder="0" applyAlignment="0" applyProtection="0"/>
    <xf numFmtId="174" fontId="39" fillId="41" borderId="0" applyNumberFormat="0" applyBorder="0" applyAlignment="0" applyProtection="0"/>
    <xf numFmtId="174" fontId="39" fillId="41" borderId="0" applyNumberFormat="0" applyBorder="0" applyAlignment="0" applyProtection="0"/>
    <xf numFmtId="174" fontId="39" fillId="41" borderId="0" applyNumberFormat="0" applyBorder="0" applyAlignment="0" applyProtection="0"/>
    <xf numFmtId="174" fontId="39" fillId="41" borderId="0" applyNumberFormat="0" applyBorder="0" applyAlignment="0" applyProtection="0"/>
    <xf numFmtId="174" fontId="39" fillId="41" borderId="0" applyNumberFormat="0" applyBorder="0" applyAlignment="0" applyProtection="0"/>
    <xf numFmtId="174" fontId="39" fillId="41" borderId="0" applyNumberFormat="0" applyBorder="0" applyAlignment="0" applyProtection="0"/>
    <xf numFmtId="174" fontId="39" fillId="41" borderId="0" applyNumberFormat="0" applyBorder="0" applyAlignment="0" applyProtection="0"/>
    <xf numFmtId="174" fontId="39" fillId="41" borderId="0" applyNumberFormat="0" applyBorder="0" applyAlignment="0" applyProtection="0"/>
    <xf numFmtId="174" fontId="39" fillId="41" borderId="0" applyNumberFormat="0" applyBorder="0" applyAlignment="0" applyProtection="0"/>
    <xf numFmtId="174" fontId="39" fillId="41" borderId="0" applyNumberFormat="0" applyBorder="0" applyAlignment="0" applyProtection="0"/>
    <xf numFmtId="174" fontId="39" fillId="40" borderId="0" applyNumberFormat="0" applyBorder="0" applyAlignment="0" applyProtection="0"/>
    <xf numFmtId="174" fontId="39" fillId="40" borderId="0" applyNumberFormat="0" applyBorder="0" applyAlignment="0" applyProtection="0"/>
    <xf numFmtId="174" fontId="39" fillId="34" borderId="0" applyNumberFormat="0" applyBorder="0" applyAlignment="0" applyProtection="0"/>
    <xf numFmtId="174" fontId="39" fillId="34" borderId="0" applyNumberFormat="0" applyBorder="0" applyAlignment="0" applyProtection="0"/>
    <xf numFmtId="174" fontId="39" fillId="34" borderId="0" applyNumberFormat="0" applyBorder="0" applyAlignment="0" applyProtection="0"/>
    <xf numFmtId="174" fontId="39" fillId="34" borderId="0" applyNumberFormat="0" applyBorder="0" applyAlignment="0" applyProtection="0"/>
    <xf numFmtId="174" fontId="39" fillId="34" borderId="0" applyNumberFormat="0" applyBorder="0" applyAlignment="0" applyProtection="0"/>
    <xf numFmtId="174" fontId="39" fillId="34" borderId="0" applyNumberFormat="0" applyBorder="0" applyAlignment="0" applyProtection="0"/>
    <xf numFmtId="174" fontId="39" fillId="42" borderId="0" applyNumberFormat="0" applyBorder="0" applyAlignment="0" applyProtection="0"/>
    <xf numFmtId="174" fontId="39" fillId="42" borderId="0" applyNumberFormat="0" applyBorder="0" applyAlignment="0" applyProtection="0"/>
    <xf numFmtId="174" fontId="39" fillId="42" borderId="0" applyNumberFormat="0" applyBorder="0" applyAlignment="0" applyProtection="0"/>
    <xf numFmtId="174" fontId="39" fillId="34" borderId="0" applyNumberFormat="0" applyBorder="0" applyAlignment="0" applyProtection="0"/>
    <xf numFmtId="174" fontId="39" fillId="34" borderId="0" applyNumberFormat="0" applyBorder="0" applyAlignment="0" applyProtection="0"/>
    <xf numFmtId="174" fontId="39" fillId="34" borderId="0" applyNumberFormat="0" applyBorder="0" applyAlignment="0" applyProtection="0"/>
    <xf numFmtId="174" fontId="39" fillId="34" borderId="0" applyNumberFormat="0" applyBorder="0" applyAlignment="0" applyProtection="0"/>
    <xf numFmtId="174" fontId="39" fillId="34" borderId="0" applyNumberFormat="0" applyBorder="0" applyAlignment="0" applyProtection="0"/>
    <xf numFmtId="174" fontId="39" fillId="34" borderId="0" applyNumberFormat="0" applyBorder="0" applyAlignment="0" applyProtection="0"/>
    <xf numFmtId="174" fontId="39" fillId="34" borderId="0" applyNumberFormat="0" applyBorder="0" applyAlignment="0" applyProtection="0"/>
    <xf numFmtId="174" fontId="39" fillId="34" borderId="0" applyNumberFormat="0" applyBorder="0" applyAlignment="0" applyProtection="0"/>
    <xf numFmtId="174" fontId="39" fillId="34" borderId="0" applyNumberFormat="0" applyBorder="0" applyAlignment="0" applyProtection="0"/>
    <xf numFmtId="174" fontId="39" fillId="34" borderId="0" applyNumberFormat="0" applyBorder="0" applyAlignment="0" applyProtection="0"/>
    <xf numFmtId="174" fontId="39" fillId="34" borderId="0" applyNumberFormat="0" applyBorder="0" applyAlignment="0" applyProtection="0"/>
    <xf numFmtId="174" fontId="39" fillId="34" borderId="0" applyNumberFormat="0" applyBorder="0" applyAlignment="0" applyProtection="0"/>
    <xf numFmtId="174" fontId="39" fillId="34" borderId="0" applyNumberFormat="0" applyBorder="0" applyAlignment="0" applyProtection="0"/>
    <xf numFmtId="174" fontId="39" fillId="34" borderId="0" applyNumberFormat="0" applyBorder="0" applyAlignment="0" applyProtection="0"/>
    <xf numFmtId="174" fontId="39" fillId="34" borderId="0" applyNumberFormat="0" applyBorder="0" applyAlignment="0" applyProtection="0"/>
    <xf numFmtId="174" fontId="39" fillId="34" borderId="0" applyNumberFormat="0" applyBorder="0" applyAlignment="0" applyProtection="0"/>
    <xf numFmtId="174" fontId="39" fillId="34" borderId="0" applyNumberFormat="0" applyBorder="0" applyAlignment="0" applyProtection="0"/>
    <xf numFmtId="174" fontId="39" fillId="34" borderId="0" applyNumberFormat="0" applyBorder="0" applyAlignment="0" applyProtection="0"/>
    <xf numFmtId="174" fontId="39" fillId="34" borderId="0" applyNumberFormat="0" applyBorder="0" applyAlignment="0" applyProtection="0"/>
    <xf numFmtId="174" fontId="39" fillId="42" borderId="0" applyNumberFormat="0" applyBorder="0" applyAlignment="0" applyProtection="0"/>
    <xf numFmtId="174" fontId="39" fillId="42" borderId="0" applyNumberFormat="0" applyBorder="0" applyAlignment="0" applyProtection="0"/>
    <xf numFmtId="174" fontId="39" fillId="42" borderId="0" applyNumberFormat="0" applyBorder="0" applyAlignment="0" applyProtection="0"/>
    <xf numFmtId="174" fontId="39" fillId="42" borderId="0" applyNumberFormat="0" applyBorder="0" applyAlignment="0" applyProtection="0"/>
    <xf numFmtId="174" fontId="39" fillId="42" borderId="0" applyNumberFormat="0" applyBorder="0" applyAlignment="0" applyProtection="0"/>
    <xf numFmtId="174" fontId="39" fillId="42" borderId="0" applyNumberFormat="0" applyBorder="0" applyAlignment="0" applyProtection="0"/>
    <xf numFmtId="174" fontId="39" fillId="42" borderId="0" applyNumberFormat="0" applyBorder="0" applyAlignment="0" applyProtection="0"/>
    <xf numFmtId="174" fontId="39" fillId="42" borderId="0" applyNumberFormat="0" applyBorder="0" applyAlignment="0" applyProtection="0"/>
    <xf numFmtId="174" fontId="39" fillId="42" borderId="0" applyNumberFormat="0" applyBorder="0" applyAlignment="0" applyProtection="0"/>
    <xf numFmtId="174" fontId="39" fillId="42" borderId="0" applyNumberFormat="0" applyBorder="0" applyAlignment="0" applyProtection="0"/>
    <xf numFmtId="174" fontId="39" fillId="42" borderId="0" applyNumberFormat="0" applyBorder="0" applyAlignment="0" applyProtection="0"/>
    <xf numFmtId="174" fontId="39" fillId="42" borderId="0" applyNumberFormat="0" applyBorder="0" applyAlignment="0" applyProtection="0"/>
    <xf numFmtId="174" fontId="39" fillId="42" borderId="0" applyNumberFormat="0" applyBorder="0" applyAlignment="0" applyProtection="0"/>
    <xf numFmtId="174" fontId="39" fillId="42" borderId="0" applyNumberFormat="0" applyBorder="0" applyAlignment="0" applyProtection="0"/>
    <xf numFmtId="174" fontId="39" fillId="42" borderId="0" applyNumberFormat="0" applyBorder="0" applyAlignment="0" applyProtection="0"/>
    <xf numFmtId="174" fontId="39" fillId="42" borderId="0" applyNumberFormat="0" applyBorder="0" applyAlignment="0" applyProtection="0"/>
    <xf numFmtId="174" fontId="39" fillId="34" borderId="0" applyNumberFormat="0" applyBorder="0" applyAlignment="0" applyProtection="0"/>
    <xf numFmtId="174" fontId="39" fillId="42" borderId="0" applyNumberFormat="0" applyBorder="0" applyAlignment="0" applyProtection="0"/>
    <xf numFmtId="174" fontId="39" fillId="42" borderId="0" applyNumberFormat="0" applyBorder="0" applyAlignment="0" applyProtection="0"/>
    <xf numFmtId="174" fontId="39" fillId="42" borderId="0" applyNumberFormat="0" applyBorder="0" applyAlignment="0" applyProtection="0"/>
    <xf numFmtId="174" fontId="39" fillId="42" borderId="0" applyNumberFormat="0" applyBorder="0" applyAlignment="0" applyProtection="0"/>
    <xf numFmtId="174" fontId="39" fillId="42" borderId="0" applyNumberFormat="0" applyBorder="0" applyAlignment="0" applyProtection="0"/>
    <xf numFmtId="174" fontId="39" fillId="42" borderId="0" applyNumberFormat="0" applyBorder="0" applyAlignment="0" applyProtection="0"/>
    <xf numFmtId="174" fontId="39" fillId="42" borderId="0" applyNumberFormat="0" applyBorder="0" applyAlignment="0" applyProtection="0"/>
    <xf numFmtId="174" fontId="39" fillId="42" borderId="0" applyNumberFormat="0" applyBorder="0" applyAlignment="0" applyProtection="0"/>
    <xf numFmtId="174" fontId="39" fillId="42" borderId="0" applyNumberFormat="0" applyBorder="0" applyAlignment="0" applyProtection="0"/>
    <xf numFmtId="174" fontId="39" fillId="42" borderId="0" applyNumberFormat="0" applyBorder="0" applyAlignment="0" applyProtection="0"/>
    <xf numFmtId="174" fontId="39" fillId="42" borderId="0" applyNumberFormat="0" applyBorder="0" applyAlignment="0" applyProtection="0"/>
    <xf numFmtId="174" fontId="39" fillId="42" borderId="0" applyNumberFormat="0" applyBorder="0" applyAlignment="0" applyProtection="0"/>
    <xf numFmtId="174" fontId="39" fillId="34" borderId="0" applyNumberFormat="0" applyBorder="0" applyAlignment="0" applyProtection="0"/>
    <xf numFmtId="174" fontId="39" fillId="42" borderId="0" applyNumberFormat="0" applyBorder="0" applyAlignment="0" applyProtection="0"/>
    <xf numFmtId="174" fontId="39" fillId="42" borderId="0" applyNumberFormat="0" applyBorder="0" applyAlignment="0" applyProtection="0"/>
    <xf numFmtId="174" fontId="39" fillId="42" borderId="0" applyNumberFormat="0" applyBorder="0" applyAlignment="0" applyProtection="0"/>
    <xf numFmtId="174" fontId="39" fillId="42" borderId="0" applyNumberFormat="0" applyBorder="0" applyAlignment="0" applyProtection="0"/>
    <xf numFmtId="174" fontId="39" fillId="42" borderId="0" applyNumberFormat="0" applyBorder="0" applyAlignment="0" applyProtection="0"/>
    <xf numFmtId="174" fontId="39" fillId="42" borderId="0" applyNumberFormat="0" applyBorder="0" applyAlignment="0" applyProtection="0"/>
    <xf numFmtId="174" fontId="39" fillId="42" borderId="0" applyNumberFormat="0" applyBorder="0" applyAlignment="0" applyProtection="0"/>
    <xf numFmtId="174" fontId="39" fillId="42" borderId="0" applyNumberFormat="0" applyBorder="0" applyAlignment="0" applyProtection="0"/>
    <xf numFmtId="174" fontId="39" fillId="42" borderId="0" applyNumberFormat="0" applyBorder="0" applyAlignment="0" applyProtection="0"/>
    <xf numFmtId="174" fontId="39" fillId="42" borderId="0" applyNumberFormat="0" applyBorder="0" applyAlignment="0" applyProtection="0"/>
    <xf numFmtId="174" fontId="39" fillId="42" borderId="0" applyNumberFormat="0" applyBorder="0" applyAlignment="0" applyProtection="0"/>
    <xf numFmtId="174" fontId="39" fillId="42" borderId="0" applyNumberFormat="0" applyBorder="0" applyAlignment="0" applyProtection="0"/>
    <xf numFmtId="174" fontId="39" fillId="34" borderId="0" applyNumberFormat="0" applyBorder="0" applyAlignment="0" applyProtection="0"/>
    <xf numFmtId="174" fontId="39" fillId="42" borderId="0" applyNumberFormat="0" applyBorder="0" applyAlignment="0" applyProtection="0"/>
    <xf numFmtId="174" fontId="39" fillId="42" borderId="0" applyNumberFormat="0" applyBorder="0" applyAlignment="0" applyProtection="0"/>
    <xf numFmtId="174" fontId="39" fillId="42" borderId="0" applyNumberFormat="0" applyBorder="0" applyAlignment="0" applyProtection="0"/>
    <xf numFmtId="174" fontId="39" fillId="42" borderId="0" applyNumberFormat="0" applyBorder="0" applyAlignment="0" applyProtection="0"/>
    <xf numFmtId="174" fontId="39" fillId="42" borderId="0" applyNumberFormat="0" applyBorder="0" applyAlignment="0" applyProtection="0"/>
    <xf numFmtId="174" fontId="39" fillId="42" borderId="0" applyNumberFormat="0" applyBorder="0" applyAlignment="0" applyProtection="0"/>
    <xf numFmtId="174" fontId="39" fillId="42" borderId="0" applyNumberFormat="0" applyBorder="0" applyAlignment="0" applyProtection="0"/>
    <xf numFmtId="174" fontId="39" fillId="42" borderId="0" applyNumberFormat="0" applyBorder="0" applyAlignment="0" applyProtection="0"/>
    <xf numFmtId="174" fontId="39" fillId="42" borderId="0" applyNumberFormat="0" applyBorder="0" applyAlignment="0" applyProtection="0"/>
    <xf numFmtId="174" fontId="39" fillId="42" borderId="0" applyNumberFormat="0" applyBorder="0" applyAlignment="0" applyProtection="0"/>
    <xf numFmtId="174" fontId="39" fillId="42" borderId="0" applyNumberFormat="0" applyBorder="0" applyAlignment="0" applyProtection="0"/>
    <xf numFmtId="174" fontId="39" fillId="42" borderId="0" applyNumberFormat="0" applyBorder="0" applyAlignment="0" applyProtection="0"/>
    <xf numFmtId="174" fontId="39" fillId="34" borderId="0" applyNumberFormat="0" applyBorder="0" applyAlignment="0" applyProtection="0"/>
    <xf numFmtId="174" fontId="39" fillId="34" borderId="0" applyNumberFormat="0" applyBorder="0" applyAlignment="0" applyProtection="0"/>
    <xf numFmtId="174" fontId="39" fillId="32" borderId="0" applyNumberFormat="0" applyBorder="0" applyAlignment="0" applyProtection="0"/>
    <xf numFmtId="174" fontId="39" fillId="32" borderId="0" applyNumberFormat="0" applyBorder="0" applyAlignment="0" applyProtection="0"/>
    <xf numFmtId="174" fontId="39" fillId="32" borderId="0" applyNumberFormat="0" applyBorder="0" applyAlignment="0" applyProtection="0"/>
    <xf numFmtId="174" fontId="39" fillId="32" borderId="0" applyNumberFormat="0" applyBorder="0" applyAlignment="0" applyProtection="0"/>
    <xf numFmtId="174" fontId="39" fillId="32" borderId="0" applyNumberFormat="0" applyBorder="0" applyAlignment="0" applyProtection="0"/>
    <xf numFmtId="174" fontId="39" fillId="32" borderId="0" applyNumberFormat="0" applyBorder="0" applyAlignment="0" applyProtection="0"/>
    <xf numFmtId="174" fontId="39" fillId="32" borderId="0" applyNumberFormat="0" applyBorder="0" applyAlignment="0" applyProtection="0"/>
    <xf numFmtId="174" fontId="39" fillId="32" borderId="0" applyNumberFormat="0" applyBorder="0" applyAlignment="0" applyProtection="0"/>
    <xf numFmtId="174" fontId="39" fillId="32" borderId="0" applyNumberFormat="0" applyBorder="0" applyAlignment="0" applyProtection="0"/>
    <xf numFmtId="174" fontId="39" fillId="32" borderId="0" applyNumberFormat="0" applyBorder="0" applyAlignment="0" applyProtection="0"/>
    <xf numFmtId="174" fontId="39" fillId="32" borderId="0" applyNumberFormat="0" applyBorder="0" applyAlignment="0" applyProtection="0"/>
    <xf numFmtId="174" fontId="39" fillId="32" borderId="0" applyNumberFormat="0" applyBorder="0" applyAlignment="0" applyProtection="0"/>
    <xf numFmtId="174" fontId="39" fillId="32" borderId="0" applyNumberFormat="0" applyBorder="0" applyAlignment="0" applyProtection="0"/>
    <xf numFmtId="174" fontId="39" fillId="32" borderId="0" applyNumberFormat="0" applyBorder="0" applyAlignment="0" applyProtection="0"/>
    <xf numFmtId="174" fontId="39" fillId="32" borderId="0" applyNumberFormat="0" applyBorder="0" applyAlignment="0" applyProtection="0"/>
    <xf numFmtId="174" fontId="39" fillId="32" borderId="0" applyNumberFormat="0" applyBorder="0" applyAlignment="0" applyProtection="0"/>
    <xf numFmtId="174" fontId="39" fillId="32" borderId="0" applyNumberFormat="0" applyBorder="0" applyAlignment="0" applyProtection="0"/>
    <xf numFmtId="174" fontId="39" fillId="32" borderId="0" applyNumberFormat="0" applyBorder="0" applyAlignment="0" applyProtection="0"/>
    <xf numFmtId="174" fontId="39" fillId="32" borderId="0" applyNumberFormat="0" applyBorder="0" applyAlignment="0" applyProtection="0"/>
    <xf numFmtId="174" fontId="39" fillId="32" borderId="0" applyNumberFormat="0" applyBorder="0" applyAlignment="0" applyProtection="0"/>
    <xf numFmtId="174" fontId="39" fillId="32" borderId="0" applyNumberFormat="0" applyBorder="0" applyAlignment="0" applyProtection="0"/>
    <xf numFmtId="174" fontId="39" fillId="32" borderId="0" applyNumberFormat="0" applyBorder="0" applyAlignment="0" applyProtection="0"/>
    <xf numFmtId="174" fontId="39" fillId="32" borderId="0" applyNumberFormat="0" applyBorder="0" applyAlignment="0" applyProtection="0"/>
    <xf numFmtId="174" fontId="39" fillId="32" borderId="0" applyNumberFormat="0" applyBorder="0" applyAlignment="0" applyProtection="0"/>
    <xf numFmtId="174" fontId="39" fillId="32" borderId="0" applyNumberFormat="0" applyBorder="0" applyAlignment="0" applyProtection="0"/>
    <xf numFmtId="174" fontId="39" fillId="32" borderId="0" applyNumberFormat="0" applyBorder="0" applyAlignment="0" applyProtection="0"/>
    <xf numFmtId="174" fontId="39" fillId="32" borderId="0" applyNumberFormat="0" applyBorder="0" applyAlignment="0" applyProtection="0"/>
    <xf numFmtId="174" fontId="39" fillId="32" borderId="0" applyNumberFormat="0" applyBorder="0" applyAlignment="0" applyProtection="0"/>
    <xf numFmtId="174" fontId="39" fillId="32" borderId="0" applyNumberFormat="0" applyBorder="0" applyAlignment="0" applyProtection="0"/>
    <xf numFmtId="174" fontId="39" fillId="38" borderId="0" applyNumberFormat="0" applyBorder="0" applyAlignment="0" applyProtection="0"/>
    <xf numFmtId="174" fontId="39" fillId="38" borderId="0" applyNumberFormat="0" applyBorder="0" applyAlignment="0" applyProtection="0"/>
    <xf numFmtId="174" fontId="39" fillId="38" borderId="0" applyNumberFormat="0" applyBorder="0" applyAlignment="0" applyProtection="0"/>
    <xf numFmtId="174" fontId="39" fillId="38" borderId="0" applyNumberFormat="0" applyBorder="0" applyAlignment="0" applyProtection="0"/>
    <xf numFmtId="174" fontId="39" fillId="38" borderId="0" applyNumberFormat="0" applyBorder="0" applyAlignment="0" applyProtection="0"/>
    <xf numFmtId="174" fontId="39" fillId="38" borderId="0" applyNumberFormat="0" applyBorder="0" applyAlignment="0" applyProtection="0"/>
    <xf numFmtId="174" fontId="39" fillId="38" borderId="0" applyNumberFormat="0" applyBorder="0" applyAlignment="0" applyProtection="0"/>
    <xf numFmtId="174" fontId="39" fillId="38" borderId="0" applyNumberFormat="0" applyBorder="0" applyAlignment="0" applyProtection="0"/>
    <xf numFmtId="174" fontId="39" fillId="38" borderId="0" applyNumberFormat="0" applyBorder="0" applyAlignment="0" applyProtection="0"/>
    <xf numFmtId="174" fontId="39" fillId="38" borderId="0" applyNumberFormat="0" applyBorder="0" applyAlignment="0" applyProtection="0"/>
    <xf numFmtId="174" fontId="39" fillId="38" borderId="0" applyNumberFormat="0" applyBorder="0" applyAlignment="0" applyProtection="0"/>
    <xf numFmtId="174" fontId="39" fillId="38" borderId="0" applyNumberFormat="0" applyBorder="0" applyAlignment="0" applyProtection="0"/>
    <xf numFmtId="174" fontId="39" fillId="38" borderId="0" applyNumberFormat="0" applyBorder="0" applyAlignment="0" applyProtection="0"/>
    <xf numFmtId="174" fontId="39" fillId="38" borderId="0" applyNumberFormat="0" applyBorder="0" applyAlignment="0" applyProtection="0"/>
    <xf numFmtId="174" fontId="39" fillId="38" borderId="0" applyNumberFormat="0" applyBorder="0" applyAlignment="0" applyProtection="0"/>
    <xf numFmtId="174" fontId="39" fillId="38" borderId="0" applyNumberFormat="0" applyBorder="0" applyAlignment="0" applyProtection="0"/>
    <xf numFmtId="174" fontId="39" fillId="32" borderId="0" applyNumberFormat="0" applyBorder="0" applyAlignment="0" applyProtection="0"/>
    <xf numFmtId="174" fontId="39" fillId="38" borderId="0" applyNumberFormat="0" applyBorder="0" applyAlignment="0" applyProtection="0"/>
    <xf numFmtId="174" fontId="39" fillId="38" borderId="0" applyNumberFormat="0" applyBorder="0" applyAlignment="0" applyProtection="0"/>
    <xf numFmtId="174" fontId="39" fillId="38" borderId="0" applyNumberFormat="0" applyBorder="0" applyAlignment="0" applyProtection="0"/>
    <xf numFmtId="174" fontId="39" fillId="38" borderId="0" applyNumberFormat="0" applyBorder="0" applyAlignment="0" applyProtection="0"/>
    <xf numFmtId="174" fontId="39" fillId="38" borderId="0" applyNumberFormat="0" applyBorder="0" applyAlignment="0" applyProtection="0"/>
    <xf numFmtId="174" fontId="39" fillId="38" borderId="0" applyNumberFormat="0" applyBorder="0" applyAlignment="0" applyProtection="0"/>
    <xf numFmtId="174" fontId="39" fillId="38" borderId="0" applyNumberFormat="0" applyBorder="0" applyAlignment="0" applyProtection="0"/>
    <xf numFmtId="174" fontId="39" fillId="38" borderId="0" applyNumberFormat="0" applyBorder="0" applyAlignment="0" applyProtection="0"/>
    <xf numFmtId="174" fontId="39" fillId="38" borderId="0" applyNumberFormat="0" applyBorder="0" applyAlignment="0" applyProtection="0"/>
    <xf numFmtId="174" fontId="39" fillId="38" borderId="0" applyNumberFormat="0" applyBorder="0" applyAlignment="0" applyProtection="0"/>
    <xf numFmtId="174" fontId="39" fillId="38" borderId="0" applyNumberFormat="0" applyBorder="0" applyAlignment="0" applyProtection="0"/>
    <xf numFmtId="174" fontId="39" fillId="38" borderId="0" applyNumberFormat="0" applyBorder="0" applyAlignment="0" applyProtection="0"/>
    <xf numFmtId="174" fontId="39" fillId="32" borderId="0" applyNumberFormat="0" applyBorder="0" applyAlignment="0" applyProtection="0"/>
    <xf numFmtId="174" fontId="39" fillId="38" borderId="0" applyNumberFormat="0" applyBorder="0" applyAlignment="0" applyProtection="0"/>
    <xf numFmtId="174" fontId="39" fillId="38" borderId="0" applyNumberFormat="0" applyBorder="0" applyAlignment="0" applyProtection="0"/>
    <xf numFmtId="174" fontId="39" fillId="38" borderId="0" applyNumberFormat="0" applyBorder="0" applyAlignment="0" applyProtection="0"/>
    <xf numFmtId="174" fontId="39" fillId="38" borderId="0" applyNumberFormat="0" applyBorder="0" applyAlignment="0" applyProtection="0"/>
    <xf numFmtId="174" fontId="40" fillId="0" borderId="0"/>
    <xf numFmtId="174" fontId="39" fillId="38" borderId="0" applyNumberFormat="0" applyBorder="0" applyAlignment="0" applyProtection="0"/>
    <xf numFmtId="174" fontId="39" fillId="38" borderId="0" applyNumberFormat="0" applyBorder="0" applyAlignment="0" applyProtection="0"/>
    <xf numFmtId="174" fontId="39" fillId="38" borderId="0" applyNumberFormat="0" applyBorder="0" applyAlignment="0" applyProtection="0"/>
    <xf numFmtId="174" fontId="39" fillId="38" borderId="0" applyNumberFormat="0" applyBorder="0" applyAlignment="0" applyProtection="0"/>
    <xf numFmtId="174" fontId="39" fillId="38" borderId="0" applyNumberFormat="0" applyBorder="0" applyAlignment="0" applyProtection="0"/>
    <xf numFmtId="174" fontId="39" fillId="38" borderId="0" applyNumberFormat="0" applyBorder="0" applyAlignment="0" applyProtection="0"/>
    <xf numFmtId="174" fontId="39" fillId="38" borderId="0" applyNumberFormat="0" applyBorder="0" applyAlignment="0" applyProtection="0"/>
    <xf numFmtId="174" fontId="39" fillId="32" borderId="0" applyNumberFormat="0" applyBorder="0" applyAlignment="0" applyProtection="0"/>
    <xf numFmtId="174" fontId="39" fillId="38" borderId="0" applyNumberFormat="0" applyBorder="0" applyAlignment="0" applyProtection="0"/>
    <xf numFmtId="174" fontId="39" fillId="38" borderId="0" applyNumberFormat="0" applyBorder="0" applyAlignment="0" applyProtection="0"/>
    <xf numFmtId="174" fontId="39" fillId="38" borderId="0" applyNumberFormat="0" applyBorder="0" applyAlignment="0" applyProtection="0"/>
    <xf numFmtId="174" fontId="39" fillId="38" borderId="0" applyNumberFormat="0" applyBorder="0" applyAlignment="0" applyProtection="0"/>
    <xf numFmtId="174" fontId="39" fillId="38" borderId="0" applyNumberFormat="0" applyBorder="0" applyAlignment="0" applyProtection="0"/>
    <xf numFmtId="174" fontId="39" fillId="38" borderId="0" applyNumberFormat="0" applyBorder="0" applyAlignment="0" applyProtection="0"/>
    <xf numFmtId="174" fontId="39" fillId="38" borderId="0" applyNumberFormat="0" applyBorder="0" applyAlignment="0" applyProtection="0"/>
    <xf numFmtId="174" fontId="39" fillId="38" borderId="0" applyNumberFormat="0" applyBorder="0" applyAlignment="0" applyProtection="0"/>
    <xf numFmtId="174" fontId="39" fillId="38" borderId="0" applyNumberFormat="0" applyBorder="0" applyAlignment="0" applyProtection="0"/>
    <xf numFmtId="174" fontId="39" fillId="38" borderId="0" applyNumberFormat="0" applyBorder="0" applyAlignment="0" applyProtection="0"/>
    <xf numFmtId="174" fontId="39" fillId="38" borderId="0" applyNumberFormat="0" applyBorder="0" applyAlignment="0" applyProtection="0"/>
    <xf numFmtId="174" fontId="39" fillId="38" borderId="0" applyNumberFormat="0" applyBorder="0" applyAlignment="0" applyProtection="0"/>
    <xf numFmtId="174" fontId="39" fillId="32" borderId="0" applyNumberFormat="0" applyBorder="0" applyAlignment="0" applyProtection="0"/>
    <xf numFmtId="174" fontId="39" fillId="32" borderId="0" applyNumberFormat="0" applyBorder="0" applyAlignment="0" applyProtection="0"/>
    <xf numFmtId="174" fontId="39" fillId="44" borderId="0" applyNumberFormat="0" applyBorder="0" applyAlignment="0" applyProtection="0"/>
    <xf numFmtId="174" fontId="39" fillId="44" borderId="0" applyNumberFormat="0" applyBorder="0" applyAlignment="0" applyProtection="0"/>
    <xf numFmtId="174" fontId="39" fillId="44" borderId="0" applyNumberFormat="0" applyBorder="0" applyAlignment="0" applyProtection="0"/>
    <xf numFmtId="174" fontId="39" fillId="44" borderId="0" applyNumberFormat="0" applyBorder="0" applyAlignment="0" applyProtection="0"/>
    <xf numFmtId="174" fontId="39" fillId="44" borderId="0" applyNumberFormat="0" applyBorder="0" applyAlignment="0" applyProtection="0"/>
    <xf numFmtId="174" fontId="39" fillId="44" borderId="0" applyNumberFormat="0" applyBorder="0" applyAlignment="0" applyProtection="0"/>
    <xf numFmtId="174" fontId="39" fillId="44" borderId="0" applyNumberFormat="0" applyBorder="0" applyAlignment="0" applyProtection="0"/>
    <xf numFmtId="174" fontId="39" fillId="44" borderId="0" applyNumberFormat="0" applyBorder="0" applyAlignment="0" applyProtection="0"/>
    <xf numFmtId="174" fontId="39" fillId="44" borderId="0" applyNumberFormat="0" applyBorder="0" applyAlignment="0" applyProtection="0"/>
    <xf numFmtId="174" fontId="39" fillId="44" borderId="0" applyNumberFormat="0" applyBorder="0" applyAlignment="0" applyProtection="0"/>
    <xf numFmtId="174" fontId="39" fillId="44" borderId="0" applyNumberFormat="0" applyBorder="0" applyAlignment="0" applyProtection="0"/>
    <xf numFmtId="174" fontId="39" fillId="44" borderId="0" applyNumberFormat="0" applyBorder="0" applyAlignment="0" applyProtection="0"/>
    <xf numFmtId="174" fontId="39" fillId="44" borderId="0" applyNumberFormat="0" applyBorder="0" applyAlignment="0" applyProtection="0"/>
    <xf numFmtId="174" fontId="39" fillId="44" borderId="0" applyNumberFormat="0" applyBorder="0" applyAlignment="0" applyProtection="0"/>
    <xf numFmtId="174" fontId="39" fillId="44" borderId="0" applyNumberFormat="0" applyBorder="0" applyAlignment="0" applyProtection="0"/>
    <xf numFmtId="174" fontId="39" fillId="44" borderId="0" applyNumberFormat="0" applyBorder="0" applyAlignment="0" applyProtection="0"/>
    <xf numFmtId="174" fontId="39" fillId="44" borderId="0" applyNumberFormat="0" applyBorder="0" applyAlignment="0" applyProtection="0"/>
    <xf numFmtId="174" fontId="39" fillId="44" borderId="0" applyNumberFormat="0" applyBorder="0" applyAlignment="0" applyProtection="0"/>
    <xf numFmtId="174" fontId="39" fillId="44" borderId="0" applyNumberFormat="0" applyBorder="0" applyAlignment="0" applyProtection="0"/>
    <xf numFmtId="174" fontId="39" fillId="44" borderId="0" applyNumberFormat="0" applyBorder="0" applyAlignment="0" applyProtection="0"/>
    <xf numFmtId="174" fontId="39" fillId="44" borderId="0" applyNumberFormat="0" applyBorder="0" applyAlignment="0" applyProtection="0"/>
    <xf numFmtId="174" fontId="39" fillId="44" borderId="0" applyNumberFormat="0" applyBorder="0" applyAlignment="0" applyProtection="0"/>
    <xf numFmtId="174" fontId="39" fillId="44" borderId="0" applyNumberFormat="0" applyBorder="0" applyAlignment="0" applyProtection="0"/>
    <xf numFmtId="174" fontId="39" fillId="44" borderId="0" applyNumberFormat="0" applyBorder="0" applyAlignment="0" applyProtection="0"/>
    <xf numFmtId="174" fontId="39" fillId="44" borderId="0" applyNumberFormat="0" applyBorder="0" applyAlignment="0" applyProtection="0"/>
    <xf numFmtId="174" fontId="39" fillId="44" borderId="0" applyNumberFormat="0" applyBorder="0" applyAlignment="0" applyProtection="0"/>
    <xf numFmtId="174" fontId="39" fillId="44" borderId="0" applyNumberFormat="0" applyBorder="0" applyAlignment="0" applyProtection="0"/>
    <xf numFmtId="174" fontId="39" fillId="44" borderId="0" applyNumberFormat="0" applyBorder="0" applyAlignment="0" applyProtection="0"/>
    <xf numFmtId="174" fontId="39" fillId="44" borderId="0" applyNumberFormat="0" applyBorder="0" applyAlignment="0" applyProtection="0"/>
    <xf numFmtId="174" fontId="39" fillId="35" borderId="0" applyNumberFormat="0" applyBorder="0" applyAlignment="0" applyProtection="0"/>
    <xf numFmtId="174" fontId="39" fillId="35" borderId="0" applyNumberFormat="0" applyBorder="0" applyAlignment="0" applyProtection="0"/>
    <xf numFmtId="174" fontId="39" fillId="35" borderId="0" applyNumberFormat="0" applyBorder="0" applyAlignment="0" applyProtection="0"/>
    <xf numFmtId="174" fontId="39" fillId="35" borderId="0" applyNumberFormat="0" applyBorder="0" applyAlignment="0" applyProtection="0"/>
    <xf numFmtId="174" fontId="39" fillId="35" borderId="0" applyNumberFormat="0" applyBorder="0" applyAlignment="0" applyProtection="0"/>
    <xf numFmtId="174" fontId="39" fillId="35" borderId="0" applyNumberFormat="0" applyBorder="0" applyAlignment="0" applyProtection="0"/>
    <xf numFmtId="174" fontId="39" fillId="35" borderId="0" applyNumberFormat="0" applyBorder="0" applyAlignment="0" applyProtection="0"/>
    <xf numFmtId="174" fontId="39" fillId="35" borderId="0" applyNumberFormat="0" applyBorder="0" applyAlignment="0" applyProtection="0"/>
    <xf numFmtId="174" fontId="39" fillId="35" borderId="0" applyNumberFormat="0" applyBorder="0" applyAlignment="0" applyProtection="0"/>
    <xf numFmtId="174" fontId="39" fillId="35" borderId="0" applyNumberFormat="0" applyBorder="0" applyAlignment="0" applyProtection="0"/>
    <xf numFmtId="174" fontId="39" fillId="35" borderId="0" applyNumberFormat="0" applyBorder="0" applyAlignment="0" applyProtection="0"/>
    <xf numFmtId="174" fontId="39" fillId="35" borderId="0" applyNumberFormat="0" applyBorder="0" applyAlignment="0" applyProtection="0"/>
    <xf numFmtId="174" fontId="39" fillId="35" borderId="0" applyNumberFormat="0" applyBorder="0" applyAlignment="0" applyProtection="0"/>
    <xf numFmtId="174" fontId="39" fillId="35" borderId="0" applyNumberFormat="0" applyBorder="0" applyAlignment="0" applyProtection="0"/>
    <xf numFmtId="174" fontId="39" fillId="35" borderId="0" applyNumberFormat="0" applyBorder="0" applyAlignment="0" applyProtection="0"/>
    <xf numFmtId="174" fontId="39" fillId="35" borderId="0" applyNumberFormat="0" applyBorder="0" applyAlignment="0" applyProtection="0"/>
    <xf numFmtId="174" fontId="39" fillId="44" borderId="0" applyNumberFormat="0" applyBorder="0" applyAlignment="0" applyProtection="0"/>
    <xf numFmtId="174" fontId="39" fillId="35" borderId="0" applyNumberFormat="0" applyBorder="0" applyAlignment="0" applyProtection="0"/>
    <xf numFmtId="174" fontId="39" fillId="35" borderId="0" applyNumberFormat="0" applyBorder="0" applyAlignment="0" applyProtection="0"/>
    <xf numFmtId="174" fontId="39" fillId="35" borderId="0" applyNumberFormat="0" applyBorder="0" applyAlignment="0" applyProtection="0"/>
    <xf numFmtId="174" fontId="39" fillId="35" borderId="0" applyNumberFormat="0" applyBorder="0" applyAlignment="0" applyProtection="0"/>
    <xf numFmtId="174" fontId="39" fillId="35" borderId="0" applyNumberFormat="0" applyBorder="0" applyAlignment="0" applyProtection="0"/>
    <xf numFmtId="174" fontId="39" fillId="35" borderId="0" applyNumberFormat="0" applyBorder="0" applyAlignment="0" applyProtection="0"/>
    <xf numFmtId="174" fontId="39" fillId="35" borderId="0" applyNumberFormat="0" applyBorder="0" applyAlignment="0" applyProtection="0"/>
    <xf numFmtId="174" fontId="39" fillId="35" borderId="0" applyNumberFormat="0" applyBorder="0" applyAlignment="0" applyProtection="0"/>
    <xf numFmtId="174" fontId="39" fillId="35" borderId="0" applyNumberFormat="0" applyBorder="0" applyAlignment="0" applyProtection="0"/>
    <xf numFmtId="174" fontId="39" fillId="35" borderId="0" applyNumberFormat="0" applyBorder="0" applyAlignment="0" applyProtection="0"/>
    <xf numFmtId="174" fontId="39" fillId="35" borderId="0" applyNumberFormat="0" applyBorder="0" applyAlignment="0" applyProtection="0"/>
    <xf numFmtId="174" fontId="39" fillId="35" borderId="0" applyNumberFormat="0" applyBorder="0" applyAlignment="0" applyProtection="0"/>
    <xf numFmtId="174" fontId="39" fillId="44" borderId="0" applyNumberFormat="0" applyBorder="0" applyAlignment="0" applyProtection="0"/>
    <xf numFmtId="174" fontId="39" fillId="35" borderId="0" applyNumberFormat="0" applyBorder="0" applyAlignment="0" applyProtection="0"/>
    <xf numFmtId="174" fontId="39" fillId="35" borderId="0" applyNumberFormat="0" applyBorder="0" applyAlignment="0" applyProtection="0"/>
    <xf numFmtId="174" fontId="39" fillId="35" borderId="0" applyNumberFormat="0" applyBorder="0" applyAlignment="0" applyProtection="0"/>
    <xf numFmtId="174" fontId="39" fillId="35" borderId="0" applyNumberFormat="0" applyBorder="0" applyAlignment="0" applyProtection="0"/>
    <xf numFmtId="174" fontId="39" fillId="35" borderId="0" applyNumberFormat="0" applyBorder="0" applyAlignment="0" applyProtection="0"/>
    <xf numFmtId="174" fontId="39" fillId="35" borderId="0" applyNumberFormat="0" applyBorder="0" applyAlignment="0" applyProtection="0"/>
    <xf numFmtId="174" fontId="39" fillId="35" borderId="0" applyNumberFormat="0" applyBorder="0" applyAlignment="0" applyProtection="0"/>
    <xf numFmtId="174" fontId="39" fillId="35" borderId="0" applyNumberFormat="0" applyBorder="0" applyAlignment="0" applyProtection="0"/>
    <xf numFmtId="174" fontId="39" fillId="35" borderId="0" applyNumberFormat="0" applyBorder="0" applyAlignment="0" applyProtection="0"/>
    <xf numFmtId="174" fontId="39" fillId="35" borderId="0" applyNumberFormat="0" applyBorder="0" applyAlignment="0" applyProtection="0"/>
    <xf numFmtId="174" fontId="39" fillId="35" borderId="0" applyNumberFormat="0" applyBorder="0" applyAlignment="0" applyProtection="0"/>
    <xf numFmtId="174" fontId="39" fillId="35" borderId="0" applyNumberFormat="0" applyBorder="0" applyAlignment="0" applyProtection="0"/>
    <xf numFmtId="174" fontId="39" fillId="44" borderId="0" applyNumberFormat="0" applyBorder="0" applyAlignment="0" applyProtection="0"/>
    <xf numFmtId="174" fontId="39" fillId="35" borderId="0" applyNumberFormat="0" applyBorder="0" applyAlignment="0" applyProtection="0"/>
    <xf numFmtId="174" fontId="39" fillId="35" borderId="0" applyNumberFormat="0" applyBorder="0" applyAlignment="0" applyProtection="0"/>
    <xf numFmtId="174" fontId="39" fillId="35" borderId="0" applyNumberFormat="0" applyBorder="0" applyAlignment="0" applyProtection="0"/>
    <xf numFmtId="174" fontId="39" fillId="35" borderId="0" applyNumberFormat="0" applyBorder="0" applyAlignment="0" applyProtection="0"/>
    <xf numFmtId="174" fontId="39" fillId="35" borderId="0" applyNumberFormat="0" applyBorder="0" applyAlignment="0" applyProtection="0"/>
    <xf numFmtId="174" fontId="39" fillId="35" borderId="0" applyNumberFormat="0" applyBorder="0" applyAlignment="0" applyProtection="0"/>
    <xf numFmtId="174" fontId="39" fillId="35" borderId="0" applyNumberFormat="0" applyBorder="0" applyAlignment="0" applyProtection="0"/>
    <xf numFmtId="174" fontId="39" fillId="35" borderId="0" applyNumberFormat="0" applyBorder="0" applyAlignment="0" applyProtection="0"/>
    <xf numFmtId="174" fontId="39" fillId="35" borderId="0" applyNumberFormat="0" applyBorder="0" applyAlignment="0" applyProtection="0"/>
    <xf numFmtId="174" fontId="39" fillId="35" borderId="0" applyNumberFormat="0" applyBorder="0" applyAlignment="0" applyProtection="0"/>
    <xf numFmtId="174" fontId="39" fillId="35" borderId="0" applyNumberFormat="0" applyBorder="0" applyAlignment="0" applyProtection="0"/>
    <xf numFmtId="174" fontId="39" fillId="35" borderId="0" applyNumberFormat="0" applyBorder="0" applyAlignment="0" applyProtection="0"/>
    <xf numFmtId="174" fontId="39" fillId="44" borderId="0" applyNumberFormat="0" applyBorder="0" applyAlignment="0" applyProtection="0"/>
    <xf numFmtId="174" fontId="39" fillId="44" borderId="0" applyNumberFormat="0" applyBorder="0" applyAlignment="0" applyProtection="0"/>
    <xf numFmtId="174" fontId="39" fillId="36" borderId="0" applyNumberFormat="0" applyBorder="0" applyAlignment="0" applyProtection="0"/>
    <xf numFmtId="174" fontId="39" fillId="36" borderId="0" applyNumberFormat="0" applyBorder="0" applyAlignment="0" applyProtection="0"/>
    <xf numFmtId="174" fontId="39" fillId="36" borderId="0" applyNumberFormat="0" applyBorder="0" applyAlignment="0" applyProtection="0"/>
    <xf numFmtId="174" fontId="39" fillId="36" borderId="0" applyNumberFormat="0" applyBorder="0" applyAlignment="0" applyProtection="0"/>
    <xf numFmtId="174" fontId="39" fillId="36" borderId="0" applyNumberFormat="0" applyBorder="0" applyAlignment="0" applyProtection="0"/>
    <xf numFmtId="174" fontId="39" fillId="36" borderId="0" applyNumberFormat="0" applyBorder="0" applyAlignment="0" applyProtection="0"/>
    <xf numFmtId="174" fontId="39" fillId="36" borderId="0" applyNumberFormat="0" applyBorder="0" applyAlignment="0" applyProtection="0"/>
    <xf numFmtId="174" fontId="39" fillId="36" borderId="0" applyNumberFormat="0" applyBorder="0" applyAlignment="0" applyProtection="0"/>
    <xf numFmtId="174" fontId="39" fillId="36" borderId="0" applyNumberFormat="0" applyBorder="0" applyAlignment="0" applyProtection="0"/>
    <xf numFmtId="174" fontId="39" fillId="36" borderId="0" applyNumberFormat="0" applyBorder="0" applyAlignment="0" applyProtection="0"/>
    <xf numFmtId="174" fontId="39" fillId="36" borderId="0" applyNumberFormat="0" applyBorder="0" applyAlignment="0" applyProtection="0"/>
    <xf numFmtId="174" fontId="39" fillId="36" borderId="0" applyNumberFormat="0" applyBorder="0" applyAlignment="0" applyProtection="0"/>
    <xf numFmtId="174" fontId="39" fillId="36" borderId="0" applyNumberFormat="0" applyBorder="0" applyAlignment="0" applyProtection="0"/>
    <xf numFmtId="174" fontId="39" fillId="36" borderId="0" applyNumberFormat="0" applyBorder="0" applyAlignment="0" applyProtection="0"/>
    <xf numFmtId="174" fontId="39" fillId="36" borderId="0" applyNumberFormat="0" applyBorder="0" applyAlignment="0" applyProtection="0"/>
    <xf numFmtId="174" fontId="39" fillId="36" borderId="0" applyNumberFormat="0" applyBorder="0" applyAlignment="0" applyProtection="0"/>
    <xf numFmtId="174" fontId="39" fillId="36" borderId="0" applyNumberFormat="0" applyBorder="0" applyAlignment="0" applyProtection="0"/>
    <xf numFmtId="174" fontId="39" fillId="36" borderId="0" applyNumberFormat="0" applyBorder="0" applyAlignment="0" applyProtection="0"/>
    <xf numFmtId="174" fontId="39" fillId="36" borderId="0" applyNumberFormat="0" applyBorder="0" applyAlignment="0" applyProtection="0"/>
    <xf numFmtId="174" fontId="39" fillId="36" borderId="0" applyNumberFormat="0" applyBorder="0" applyAlignment="0" applyProtection="0"/>
    <xf numFmtId="174" fontId="39" fillId="36" borderId="0" applyNumberFormat="0" applyBorder="0" applyAlignment="0" applyProtection="0"/>
    <xf numFmtId="174" fontId="39" fillId="36" borderId="0" applyNumberFormat="0" applyBorder="0" applyAlignment="0" applyProtection="0"/>
    <xf numFmtId="174" fontId="39" fillId="36" borderId="0" applyNumberFormat="0" applyBorder="0" applyAlignment="0" applyProtection="0"/>
    <xf numFmtId="174" fontId="39" fillId="36" borderId="0" applyNumberFormat="0" applyBorder="0" applyAlignment="0" applyProtection="0"/>
    <xf numFmtId="174" fontId="39" fillId="36" borderId="0" applyNumberFormat="0" applyBorder="0" applyAlignment="0" applyProtection="0"/>
    <xf numFmtId="174" fontId="39" fillId="42" borderId="0" applyNumberFormat="0" applyBorder="0" applyAlignment="0" applyProtection="0"/>
    <xf numFmtId="174" fontId="39" fillId="42" borderId="0" applyNumberFormat="0" applyBorder="0" applyAlignment="0" applyProtection="0"/>
    <xf numFmtId="174" fontId="39" fillId="42" borderId="0" applyNumberFormat="0" applyBorder="0" applyAlignment="0" applyProtection="0"/>
    <xf numFmtId="174" fontId="39" fillId="42" borderId="0" applyNumberFormat="0" applyBorder="0" applyAlignment="0" applyProtection="0"/>
    <xf numFmtId="174" fontId="39" fillId="42" borderId="0" applyNumberFormat="0" applyBorder="0" applyAlignment="0" applyProtection="0"/>
    <xf numFmtId="174" fontId="39" fillId="42" borderId="0" applyNumberFormat="0" applyBorder="0" applyAlignment="0" applyProtection="0"/>
    <xf numFmtId="174" fontId="39" fillId="42" borderId="0" applyNumberFormat="0" applyBorder="0" applyAlignment="0" applyProtection="0"/>
    <xf numFmtId="174" fontId="39" fillId="42" borderId="0" applyNumberFormat="0" applyBorder="0" applyAlignment="0" applyProtection="0"/>
    <xf numFmtId="174" fontId="39" fillId="42" borderId="0" applyNumberFormat="0" applyBorder="0" applyAlignment="0" applyProtection="0"/>
    <xf numFmtId="174" fontId="39" fillId="42" borderId="0" applyNumberFormat="0" applyBorder="0" applyAlignment="0" applyProtection="0"/>
    <xf numFmtId="174" fontId="39" fillId="42" borderId="0" applyNumberFormat="0" applyBorder="0" applyAlignment="0" applyProtection="0"/>
    <xf numFmtId="174" fontId="39" fillId="42" borderId="0" applyNumberFormat="0" applyBorder="0" applyAlignment="0" applyProtection="0"/>
    <xf numFmtId="174" fontId="39" fillId="42" borderId="0" applyNumberFormat="0" applyBorder="0" applyAlignment="0" applyProtection="0"/>
    <xf numFmtId="174" fontId="39" fillId="42" borderId="0" applyNumberFormat="0" applyBorder="0" applyAlignment="0" applyProtection="0"/>
    <xf numFmtId="174" fontId="39" fillId="42" borderId="0" applyNumberFormat="0" applyBorder="0" applyAlignment="0" applyProtection="0"/>
    <xf numFmtId="174" fontId="39" fillId="42" borderId="0" applyNumberFormat="0" applyBorder="0" applyAlignment="0" applyProtection="0"/>
    <xf numFmtId="174" fontId="39" fillId="42" borderId="0" applyNumberFormat="0" applyBorder="0" applyAlignment="0" applyProtection="0"/>
    <xf numFmtId="174" fontId="39" fillId="42" borderId="0" applyNumberFormat="0" applyBorder="0" applyAlignment="0" applyProtection="0"/>
    <xf numFmtId="174" fontId="39" fillId="42" borderId="0" applyNumberFormat="0" applyBorder="0" applyAlignment="0" applyProtection="0"/>
    <xf numFmtId="174" fontId="39" fillId="42" borderId="0" applyNumberFormat="0" applyBorder="0" applyAlignment="0" applyProtection="0"/>
    <xf numFmtId="174" fontId="39" fillId="42" borderId="0" applyNumberFormat="0" applyBorder="0" applyAlignment="0" applyProtection="0"/>
    <xf numFmtId="174" fontId="39" fillId="42" borderId="0" applyNumberFormat="0" applyBorder="0" applyAlignment="0" applyProtection="0"/>
    <xf numFmtId="174" fontId="39" fillId="42" borderId="0" applyNumberFormat="0" applyBorder="0" applyAlignment="0" applyProtection="0"/>
    <xf numFmtId="174" fontId="39" fillId="42" borderId="0" applyNumberFormat="0" applyBorder="0" applyAlignment="0" applyProtection="0"/>
    <xf numFmtId="174" fontId="39" fillId="42" borderId="0" applyNumberFormat="0" applyBorder="0" applyAlignment="0" applyProtection="0"/>
    <xf numFmtId="174" fontId="39" fillId="42" borderId="0" applyNumberFormat="0" applyBorder="0" applyAlignment="0" applyProtection="0"/>
    <xf numFmtId="174" fontId="39" fillId="42" borderId="0" applyNumberFormat="0" applyBorder="0" applyAlignment="0" applyProtection="0"/>
    <xf numFmtId="174" fontId="39" fillId="42" borderId="0" applyNumberFormat="0" applyBorder="0" applyAlignment="0" applyProtection="0"/>
    <xf numFmtId="174" fontId="39" fillId="42" borderId="0" applyNumberFormat="0" applyBorder="0" applyAlignment="0" applyProtection="0"/>
    <xf numFmtId="174" fontId="39" fillId="34" borderId="0" applyNumberFormat="0" applyBorder="0" applyAlignment="0" applyProtection="0"/>
    <xf numFmtId="174" fontId="39" fillId="34" borderId="0" applyNumberFormat="0" applyBorder="0" applyAlignment="0" applyProtection="0"/>
    <xf numFmtId="174" fontId="39" fillId="34" borderId="0" applyNumberFormat="0" applyBorder="0" applyAlignment="0" applyProtection="0"/>
    <xf numFmtId="174" fontId="39" fillId="34" borderId="0" applyNumberFormat="0" applyBorder="0" applyAlignment="0" applyProtection="0"/>
    <xf numFmtId="174" fontId="39" fillId="34" borderId="0" applyNumberFormat="0" applyBorder="0" applyAlignment="0" applyProtection="0"/>
    <xf numFmtId="174" fontId="39" fillId="34" borderId="0" applyNumberFormat="0" applyBorder="0" applyAlignment="0" applyProtection="0"/>
    <xf numFmtId="174" fontId="39" fillId="34" borderId="0" applyNumberFormat="0" applyBorder="0" applyAlignment="0" applyProtection="0"/>
    <xf numFmtId="174" fontId="39" fillId="34" borderId="0" applyNumberFormat="0" applyBorder="0" applyAlignment="0" applyProtection="0"/>
    <xf numFmtId="174" fontId="39" fillId="34" borderId="0" applyNumberFormat="0" applyBorder="0" applyAlignment="0" applyProtection="0"/>
    <xf numFmtId="174" fontId="39" fillId="34" borderId="0" applyNumberFormat="0" applyBorder="0" applyAlignment="0" applyProtection="0"/>
    <xf numFmtId="174" fontId="39" fillId="34" borderId="0" applyNumberFormat="0" applyBorder="0" applyAlignment="0" applyProtection="0"/>
    <xf numFmtId="174" fontId="39" fillId="34" borderId="0" applyNumberFormat="0" applyBorder="0" applyAlignment="0" applyProtection="0"/>
    <xf numFmtId="174" fontId="39" fillId="34" borderId="0" applyNumberFormat="0" applyBorder="0" applyAlignment="0" applyProtection="0"/>
    <xf numFmtId="174" fontId="39" fillId="34" borderId="0" applyNumberFormat="0" applyBorder="0" applyAlignment="0" applyProtection="0"/>
    <xf numFmtId="174" fontId="39" fillId="34" borderId="0" applyNumberFormat="0" applyBorder="0" applyAlignment="0" applyProtection="0"/>
    <xf numFmtId="174" fontId="39" fillId="34" borderId="0" applyNumberFormat="0" applyBorder="0" applyAlignment="0" applyProtection="0"/>
    <xf numFmtId="174" fontId="39" fillId="42" borderId="0" applyNumberFormat="0" applyBorder="0" applyAlignment="0" applyProtection="0"/>
    <xf numFmtId="174" fontId="39" fillId="34" borderId="0" applyNumberFormat="0" applyBorder="0" applyAlignment="0" applyProtection="0"/>
    <xf numFmtId="174" fontId="39" fillId="34" borderId="0" applyNumberFormat="0" applyBorder="0" applyAlignment="0" applyProtection="0"/>
    <xf numFmtId="174" fontId="39" fillId="34" borderId="0" applyNumberFormat="0" applyBorder="0" applyAlignment="0" applyProtection="0"/>
    <xf numFmtId="174" fontId="39" fillId="34" borderId="0" applyNumberFormat="0" applyBorder="0" applyAlignment="0" applyProtection="0"/>
    <xf numFmtId="174" fontId="39" fillId="34" borderId="0" applyNumberFormat="0" applyBorder="0" applyAlignment="0" applyProtection="0"/>
    <xf numFmtId="174" fontId="39" fillId="34" borderId="0" applyNumberFormat="0" applyBorder="0" applyAlignment="0" applyProtection="0"/>
    <xf numFmtId="174" fontId="39" fillId="34" borderId="0" applyNumberFormat="0" applyBorder="0" applyAlignment="0" applyProtection="0"/>
    <xf numFmtId="174" fontId="39" fillId="34" borderId="0" applyNumberFormat="0" applyBorder="0" applyAlignment="0" applyProtection="0"/>
    <xf numFmtId="174" fontId="39" fillId="34" borderId="0" applyNumberFormat="0" applyBorder="0" applyAlignment="0" applyProtection="0"/>
    <xf numFmtId="174" fontId="39" fillId="34" borderId="0" applyNumberFormat="0" applyBorder="0" applyAlignment="0" applyProtection="0"/>
    <xf numFmtId="174" fontId="39" fillId="34" borderId="0" applyNumberFormat="0" applyBorder="0" applyAlignment="0" applyProtection="0"/>
    <xf numFmtId="174" fontId="39" fillId="34" borderId="0" applyNumberFormat="0" applyBorder="0" applyAlignment="0" applyProtection="0"/>
    <xf numFmtId="174" fontId="39" fillId="42" borderId="0" applyNumberFormat="0" applyBorder="0" applyAlignment="0" applyProtection="0"/>
    <xf numFmtId="174" fontId="39" fillId="34" borderId="0" applyNumberFormat="0" applyBorder="0" applyAlignment="0" applyProtection="0"/>
    <xf numFmtId="174" fontId="39" fillId="34" borderId="0" applyNumberFormat="0" applyBorder="0" applyAlignment="0" applyProtection="0"/>
    <xf numFmtId="174" fontId="39" fillId="34" borderId="0" applyNumberFormat="0" applyBorder="0" applyAlignment="0" applyProtection="0"/>
    <xf numFmtId="174" fontId="39" fillId="34" borderId="0" applyNumberFormat="0" applyBorder="0" applyAlignment="0" applyProtection="0"/>
    <xf numFmtId="174" fontId="39" fillId="34" borderId="0" applyNumberFormat="0" applyBorder="0" applyAlignment="0" applyProtection="0"/>
    <xf numFmtId="174" fontId="39" fillId="34" borderId="0" applyNumberFormat="0" applyBorder="0" applyAlignment="0" applyProtection="0"/>
    <xf numFmtId="174" fontId="39" fillId="34" borderId="0" applyNumberFormat="0" applyBorder="0" applyAlignment="0" applyProtection="0"/>
    <xf numFmtId="174" fontId="39" fillId="34" borderId="0" applyNumberFormat="0" applyBorder="0" applyAlignment="0" applyProtection="0"/>
    <xf numFmtId="174" fontId="39" fillId="34" borderId="0" applyNumberFormat="0" applyBorder="0" applyAlignment="0" applyProtection="0"/>
    <xf numFmtId="174" fontId="39" fillId="34" borderId="0" applyNumberFormat="0" applyBorder="0" applyAlignment="0" applyProtection="0"/>
    <xf numFmtId="174" fontId="39" fillId="34" borderId="0" applyNumberFormat="0" applyBorder="0" applyAlignment="0" applyProtection="0"/>
    <xf numFmtId="174" fontId="39" fillId="34" borderId="0" applyNumberFormat="0" applyBorder="0" applyAlignment="0" applyProtection="0"/>
    <xf numFmtId="174" fontId="39" fillId="42" borderId="0" applyNumberFormat="0" applyBorder="0" applyAlignment="0" applyProtection="0"/>
    <xf numFmtId="174" fontId="39" fillId="34" borderId="0" applyNumberFormat="0" applyBorder="0" applyAlignment="0" applyProtection="0"/>
    <xf numFmtId="174" fontId="39" fillId="34" borderId="0" applyNumberFormat="0" applyBorder="0" applyAlignment="0" applyProtection="0"/>
    <xf numFmtId="174" fontId="39" fillId="34" borderId="0" applyNumberFormat="0" applyBorder="0" applyAlignment="0" applyProtection="0"/>
    <xf numFmtId="174" fontId="39" fillId="34" borderId="0" applyNumberFormat="0" applyBorder="0" applyAlignment="0" applyProtection="0"/>
    <xf numFmtId="174" fontId="39" fillId="34" borderId="0" applyNumberFormat="0" applyBorder="0" applyAlignment="0" applyProtection="0"/>
    <xf numFmtId="174" fontId="39" fillId="34" borderId="0" applyNumberFormat="0" applyBorder="0" applyAlignment="0" applyProtection="0"/>
    <xf numFmtId="174" fontId="39" fillId="34" borderId="0" applyNumberFormat="0" applyBorder="0" applyAlignment="0" applyProtection="0"/>
    <xf numFmtId="174" fontId="39" fillId="34" borderId="0" applyNumberFormat="0" applyBorder="0" applyAlignment="0" applyProtection="0"/>
    <xf numFmtId="174" fontId="39" fillId="34" borderId="0" applyNumberFormat="0" applyBorder="0" applyAlignment="0" applyProtection="0"/>
    <xf numFmtId="174" fontId="39" fillId="34" borderId="0" applyNumberFormat="0" applyBorder="0" applyAlignment="0" applyProtection="0"/>
    <xf numFmtId="174" fontId="39" fillId="34" borderId="0" applyNumberFormat="0" applyBorder="0" applyAlignment="0" applyProtection="0"/>
    <xf numFmtId="174" fontId="39" fillId="34" borderId="0" applyNumberFormat="0" applyBorder="0" applyAlignment="0" applyProtection="0"/>
    <xf numFmtId="174" fontId="39" fillId="42" borderId="0" applyNumberFormat="0" applyBorder="0" applyAlignment="0" applyProtection="0"/>
    <xf numFmtId="174" fontId="39" fillId="42" borderId="0" applyNumberFormat="0" applyBorder="0" applyAlignment="0" applyProtection="0"/>
    <xf numFmtId="174" fontId="41" fillId="28" borderId="0" applyNumberFormat="0" applyBorder="0" applyAlignment="0" applyProtection="0"/>
    <xf numFmtId="174" fontId="41" fillId="28" borderId="0" applyNumberFormat="0" applyBorder="0" applyAlignment="0" applyProtection="0"/>
    <xf numFmtId="174" fontId="41" fillId="28" borderId="0" applyNumberFormat="0" applyBorder="0" applyAlignment="0" applyProtection="0"/>
    <xf numFmtId="174" fontId="41" fillId="28" borderId="0" applyNumberFormat="0" applyBorder="0" applyAlignment="0" applyProtection="0"/>
    <xf numFmtId="174" fontId="41" fillId="28" borderId="0" applyNumberFormat="0" applyBorder="0" applyAlignment="0" applyProtection="0"/>
    <xf numFmtId="174" fontId="41" fillId="28" borderId="0" applyNumberFormat="0" applyBorder="0" applyAlignment="0" applyProtection="0"/>
    <xf numFmtId="174" fontId="41" fillId="28" borderId="0" applyNumberFormat="0" applyBorder="0" applyAlignment="0" applyProtection="0"/>
    <xf numFmtId="174" fontId="41" fillId="28" borderId="0" applyNumberFormat="0" applyBorder="0" applyAlignment="0" applyProtection="0"/>
    <xf numFmtId="174" fontId="41" fillId="28" borderId="0" applyNumberFormat="0" applyBorder="0" applyAlignment="0" applyProtection="0"/>
    <xf numFmtId="174" fontId="41" fillId="28" borderId="0" applyNumberFormat="0" applyBorder="0" applyAlignment="0" applyProtection="0"/>
    <xf numFmtId="174" fontId="41" fillId="28" borderId="0" applyNumberFormat="0" applyBorder="0" applyAlignment="0" applyProtection="0"/>
    <xf numFmtId="174" fontId="41" fillId="28" borderId="0" applyNumberFormat="0" applyBorder="0" applyAlignment="0" applyProtection="0"/>
    <xf numFmtId="174" fontId="41" fillId="28" borderId="0" applyNumberFormat="0" applyBorder="0" applyAlignment="0" applyProtection="0"/>
    <xf numFmtId="174" fontId="41" fillId="28" borderId="0" applyNumberFormat="0" applyBorder="0" applyAlignment="0" applyProtection="0"/>
    <xf numFmtId="174" fontId="41" fillId="28" borderId="0" applyNumberFormat="0" applyBorder="0" applyAlignment="0" applyProtection="0"/>
    <xf numFmtId="174" fontId="41" fillId="28" borderId="0" applyNumberFormat="0" applyBorder="0" applyAlignment="0" applyProtection="0"/>
    <xf numFmtId="174" fontId="41" fillId="28" borderId="0" applyNumberFormat="0" applyBorder="0" applyAlignment="0" applyProtection="0"/>
    <xf numFmtId="174" fontId="41" fillId="28" borderId="0" applyNumberFormat="0" applyBorder="0" applyAlignment="0" applyProtection="0"/>
    <xf numFmtId="174" fontId="41" fillId="28" borderId="0" applyNumberFormat="0" applyBorder="0" applyAlignment="0" applyProtection="0"/>
    <xf numFmtId="174" fontId="41" fillId="28" borderId="0" applyNumberFormat="0" applyBorder="0" applyAlignment="0" applyProtection="0"/>
    <xf numFmtId="174" fontId="41" fillId="28" borderId="0" applyNumberFormat="0" applyBorder="0" applyAlignment="0" applyProtection="0"/>
    <xf numFmtId="174" fontId="41" fillId="28" borderId="0" applyNumberFormat="0" applyBorder="0" applyAlignment="0" applyProtection="0"/>
    <xf numFmtId="174" fontId="41" fillId="28" borderId="0" applyNumberFormat="0" applyBorder="0" applyAlignment="0" applyProtection="0"/>
    <xf numFmtId="174" fontId="41" fillId="28" borderId="0" applyNumberFormat="0" applyBorder="0" applyAlignment="0" applyProtection="0"/>
    <xf numFmtId="174" fontId="41" fillId="28" borderId="0" applyNumberFormat="0" applyBorder="0" applyAlignment="0" applyProtection="0"/>
    <xf numFmtId="174" fontId="41" fillId="28" borderId="0" applyNumberFormat="0" applyBorder="0" applyAlignment="0" applyProtection="0"/>
    <xf numFmtId="174" fontId="41" fillId="28" borderId="0" applyNumberFormat="0" applyBorder="0" applyAlignment="0" applyProtection="0"/>
    <xf numFmtId="174" fontId="41" fillId="28" borderId="0" applyNumberFormat="0" applyBorder="0" applyAlignment="0" applyProtection="0"/>
    <xf numFmtId="174" fontId="41" fillId="25" borderId="0" applyNumberFormat="0" applyBorder="0" applyAlignment="0" applyProtection="0"/>
    <xf numFmtId="174" fontId="41" fillId="25" borderId="0" applyNumberFormat="0" applyBorder="0" applyAlignment="0" applyProtection="0"/>
    <xf numFmtId="174" fontId="41" fillId="25" borderId="0" applyNumberFormat="0" applyBorder="0" applyAlignment="0" applyProtection="0"/>
    <xf numFmtId="174" fontId="41" fillId="25" borderId="0" applyNumberFormat="0" applyBorder="0" applyAlignment="0" applyProtection="0"/>
    <xf numFmtId="174" fontId="41" fillId="25" borderId="0" applyNumberFormat="0" applyBorder="0" applyAlignment="0" applyProtection="0"/>
    <xf numFmtId="174" fontId="41" fillId="25" borderId="0" applyNumberFormat="0" applyBorder="0" applyAlignment="0" applyProtection="0"/>
    <xf numFmtId="174" fontId="41" fillId="25" borderId="0" applyNumberFormat="0" applyBorder="0" applyAlignment="0" applyProtection="0"/>
    <xf numFmtId="174" fontId="41" fillId="25" borderId="0" applyNumberFormat="0" applyBorder="0" applyAlignment="0" applyProtection="0"/>
    <xf numFmtId="174" fontId="41" fillId="25" borderId="0" applyNumberFormat="0" applyBorder="0" applyAlignment="0" applyProtection="0"/>
    <xf numFmtId="174" fontId="41" fillId="25" borderId="0" applyNumberFormat="0" applyBorder="0" applyAlignment="0" applyProtection="0"/>
    <xf numFmtId="174" fontId="41" fillId="25" borderId="0" applyNumberFormat="0" applyBorder="0" applyAlignment="0" applyProtection="0"/>
    <xf numFmtId="174" fontId="41" fillId="25" borderId="0" applyNumberFormat="0" applyBorder="0" applyAlignment="0" applyProtection="0"/>
    <xf numFmtId="174" fontId="41" fillId="25" borderId="0" applyNumberFormat="0" applyBorder="0" applyAlignment="0" applyProtection="0"/>
    <xf numFmtId="174" fontId="41" fillId="25" borderId="0" applyNumberFormat="0" applyBorder="0" applyAlignment="0" applyProtection="0"/>
    <xf numFmtId="174" fontId="41" fillId="25" borderId="0" applyNumberFormat="0" applyBorder="0" applyAlignment="0" applyProtection="0"/>
    <xf numFmtId="174" fontId="41" fillId="25" borderId="0" applyNumberFormat="0" applyBorder="0" applyAlignment="0" applyProtection="0"/>
    <xf numFmtId="174" fontId="41" fillId="28" borderId="0" applyNumberFormat="0" applyBorder="0" applyAlignment="0" applyProtection="0"/>
    <xf numFmtId="174" fontId="41" fillId="25" borderId="0" applyNumberFormat="0" applyBorder="0" applyAlignment="0" applyProtection="0"/>
    <xf numFmtId="174" fontId="41" fillId="25" borderId="0" applyNumberFormat="0" applyBorder="0" applyAlignment="0" applyProtection="0"/>
    <xf numFmtId="174" fontId="41" fillId="25" borderId="0" applyNumberFormat="0" applyBorder="0" applyAlignment="0" applyProtection="0"/>
    <xf numFmtId="174" fontId="41" fillId="25" borderId="0" applyNumberFormat="0" applyBorder="0" applyAlignment="0" applyProtection="0"/>
    <xf numFmtId="174" fontId="41" fillId="25" borderId="0" applyNumberFormat="0" applyBorder="0" applyAlignment="0" applyProtection="0"/>
    <xf numFmtId="174" fontId="41" fillId="25" borderId="0" applyNumberFormat="0" applyBorder="0" applyAlignment="0" applyProtection="0"/>
    <xf numFmtId="174" fontId="41" fillId="25" borderId="0" applyNumberFormat="0" applyBorder="0" applyAlignment="0" applyProtection="0"/>
    <xf numFmtId="174" fontId="41" fillId="25" borderId="0" applyNumberFormat="0" applyBorder="0" applyAlignment="0" applyProtection="0"/>
    <xf numFmtId="174" fontId="41" fillId="25" borderId="0" applyNumberFormat="0" applyBorder="0" applyAlignment="0" applyProtection="0"/>
    <xf numFmtId="174" fontId="41" fillId="25" borderId="0" applyNumberFormat="0" applyBorder="0" applyAlignment="0" applyProtection="0"/>
    <xf numFmtId="174" fontId="41" fillId="25" borderId="0" applyNumberFormat="0" applyBorder="0" applyAlignment="0" applyProtection="0"/>
    <xf numFmtId="174" fontId="41" fillId="25" borderId="0" applyNumberFormat="0" applyBorder="0" applyAlignment="0" applyProtection="0"/>
    <xf numFmtId="174" fontId="41" fillId="28" borderId="0" applyNumberFormat="0" applyBorder="0" applyAlignment="0" applyProtection="0"/>
    <xf numFmtId="174" fontId="41" fillId="25" borderId="0" applyNumberFormat="0" applyBorder="0" applyAlignment="0" applyProtection="0"/>
    <xf numFmtId="174" fontId="41" fillId="25" borderId="0" applyNumberFormat="0" applyBorder="0" applyAlignment="0" applyProtection="0"/>
    <xf numFmtId="174" fontId="41" fillId="25" borderId="0" applyNumberFormat="0" applyBorder="0" applyAlignment="0" applyProtection="0"/>
    <xf numFmtId="174" fontId="41" fillId="25" borderId="0" applyNumberFormat="0" applyBorder="0" applyAlignment="0" applyProtection="0"/>
    <xf numFmtId="174" fontId="41" fillId="25" borderId="0" applyNumberFormat="0" applyBorder="0" applyAlignment="0" applyProtection="0"/>
    <xf numFmtId="174" fontId="41" fillId="25" borderId="0" applyNumberFormat="0" applyBorder="0" applyAlignment="0" applyProtection="0"/>
    <xf numFmtId="174" fontId="41" fillId="25" borderId="0" applyNumberFormat="0" applyBorder="0" applyAlignment="0" applyProtection="0"/>
    <xf numFmtId="174" fontId="41" fillId="25" borderId="0" applyNumberFormat="0" applyBorder="0" applyAlignment="0" applyProtection="0"/>
    <xf numFmtId="174" fontId="41" fillId="25" borderId="0" applyNumberFormat="0" applyBorder="0" applyAlignment="0" applyProtection="0"/>
    <xf numFmtId="174" fontId="41" fillId="25" borderId="0" applyNumberFormat="0" applyBorder="0" applyAlignment="0" applyProtection="0"/>
    <xf numFmtId="174" fontId="41" fillId="25" borderId="0" applyNumberFormat="0" applyBorder="0" applyAlignment="0" applyProtection="0"/>
    <xf numFmtId="174" fontId="41" fillId="25" borderId="0" applyNumberFormat="0" applyBorder="0" applyAlignment="0" applyProtection="0"/>
    <xf numFmtId="174" fontId="41" fillId="28" borderId="0" applyNumberFormat="0" applyBorder="0" applyAlignment="0" applyProtection="0"/>
    <xf numFmtId="174" fontId="41" fillId="25" borderId="0" applyNumberFormat="0" applyBorder="0" applyAlignment="0" applyProtection="0"/>
    <xf numFmtId="174" fontId="41" fillId="25" borderId="0" applyNumberFormat="0" applyBorder="0" applyAlignment="0" applyProtection="0"/>
    <xf numFmtId="174" fontId="41" fillId="25" borderId="0" applyNumberFormat="0" applyBorder="0" applyAlignment="0" applyProtection="0"/>
    <xf numFmtId="174" fontId="41" fillId="25" borderId="0" applyNumberFormat="0" applyBorder="0" applyAlignment="0" applyProtection="0"/>
    <xf numFmtId="174" fontId="41" fillId="25" borderId="0" applyNumberFormat="0" applyBorder="0" applyAlignment="0" applyProtection="0"/>
    <xf numFmtId="174" fontId="41" fillId="25" borderId="0" applyNumberFormat="0" applyBorder="0" applyAlignment="0" applyProtection="0"/>
    <xf numFmtId="174" fontId="41" fillId="25" borderId="0" applyNumberFormat="0" applyBorder="0" applyAlignment="0" applyProtection="0"/>
    <xf numFmtId="174" fontId="41" fillId="25" borderId="0" applyNumberFormat="0" applyBorder="0" applyAlignment="0" applyProtection="0"/>
    <xf numFmtId="174" fontId="41" fillId="25" borderId="0" applyNumberFormat="0" applyBorder="0" applyAlignment="0" applyProtection="0"/>
    <xf numFmtId="174" fontId="41" fillId="25" borderId="0" applyNumberFormat="0" applyBorder="0" applyAlignment="0" applyProtection="0"/>
    <xf numFmtId="174" fontId="41" fillId="25" borderId="0" applyNumberFormat="0" applyBorder="0" applyAlignment="0" applyProtection="0"/>
    <xf numFmtId="174" fontId="41" fillId="25" borderId="0" applyNumberFormat="0" applyBorder="0" applyAlignment="0" applyProtection="0"/>
    <xf numFmtId="174" fontId="41" fillId="28" borderId="0" applyNumberFormat="0" applyBorder="0" applyAlignment="0" applyProtection="0"/>
    <xf numFmtId="174" fontId="41" fillId="28" borderId="0" applyNumberFormat="0" applyBorder="0" applyAlignment="0" applyProtection="0"/>
    <xf numFmtId="174" fontId="43" fillId="26" borderId="45" applyNumberFormat="0" applyAlignment="0" applyProtection="0"/>
    <xf numFmtId="174" fontId="43" fillId="26" borderId="45" applyNumberFormat="0" applyAlignment="0" applyProtection="0"/>
    <xf numFmtId="174" fontId="43" fillId="26" borderId="45" applyNumberFormat="0" applyAlignment="0" applyProtection="0"/>
    <xf numFmtId="174" fontId="43" fillId="26" borderId="45" applyNumberFormat="0" applyAlignment="0" applyProtection="0"/>
    <xf numFmtId="174" fontId="43" fillId="26" borderId="45" applyNumberFormat="0" applyAlignment="0" applyProtection="0"/>
    <xf numFmtId="174" fontId="43" fillId="26" borderId="45" applyNumberFormat="0" applyAlignment="0" applyProtection="0"/>
    <xf numFmtId="174" fontId="43" fillId="26" borderId="45" applyNumberFormat="0" applyAlignment="0" applyProtection="0"/>
    <xf numFmtId="174" fontId="43" fillId="26" borderId="45" applyNumberFormat="0" applyAlignment="0" applyProtection="0"/>
    <xf numFmtId="174" fontId="43" fillId="26" borderId="45" applyNumberFormat="0" applyAlignment="0" applyProtection="0"/>
    <xf numFmtId="174" fontId="43" fillId="26" borderId="45" applyNumberFormat="0" applyAlignment="0" applyProtection="0"/>
    <xf numFmtId="174" fontId="43" fillId="26" borderId="45" applyNumberFormat="0" applyAlignment="0" applyProtection="0"/>
    <xf numFmtId="174" fontId="43" fillId="26" borderId="45" applyNumberFormat="0" applyAlignment="0" applyProtection="0"/>
    <xf numFmtId="174" fontId="43" fillId="26" borderId="45" applyNumberFormat="0" applyAlignment="0" applyProtection="0"/>
    <xf numFmtId="174" fontId="43" fillId="26" borderId="45" applyNumberFormat="0" applyAlignment="0" applyProtection="0"/>
    <xf numFmtId="174" fontId="43" fillId="26" borderId="45" applyNumberFormat="0" applyAlignment="0" applyProtection="0"/>
    <xf numFmtId="174" fontId="43" fillId="26" borderId="45" applyNumberFormat="0" applyAlignment="0" applyProtection="0"/>
    <xf numFmtId="174" fontId="43" fillId="26" borderId="45" applyNumberFormat="0" applyAlignment="0" applyProtection="0"/>
    <xf numFmtId="174" fontId="43" fillId="26" borderId="45" applyNumberFormat="0" applyAlignment="0" applyProtection="0"/>
    <xf numFmtId="174" fontId="43" fillId="26" borderId="45" applyNumberFormat="0" applyAlignment="0" applyProtection="0"/>
    <xf numFmtId="174" fontId="43" fillId="26" borderId="45" applyNumberFormat="0" applyAlignment="0" applyProtection="0"/>
    <xf numFmtId="174" fontId="43" fillId="26" borderId="45" applyNumberFormat="0" applyAlignment="0" applyProtection="0"/>
    <xf numFmtId="174" fontId="43" fillId="26" borderId="45" applyNumberFormat="0" applyAlignment="0" applyProtection="0"/>
    <xf numFmtId="174" fontId="43" fillId="26" borderId="45" applyNumberFormat="0" applyAlignment="0" applyProtection="0"/>
    <xf numFmtId="174" fontId="43" fillId="26" borderId="45" applyNumberFormat="0" applyAlignment="0" applyProtection="0"/>
    <xf numFmtId="174" fontId="43" fillId="26" borderId="45" applyNumberFormat="0" applyAlignment="0" applyProtection="0"/>
    <xf numFmtId="174" fontId="43" fillId="26" borderId="45" applyNumberFormat="0" applyAlignment="0" applyProtection="0"/>
    <xf numFmtId="174" fontId="43" fillId="26" borderId="45" applyNumberFormat="0" applyAlignment="0" applyProtection="0"/>
    <xf numFmtId="174" fontId="43" fillId="26" borderId="45" applyNumberFormat="0" applyAlignment="0" applyProtection="0"/>
    <xf numFmtId="174" fontId="42" fillId="30" borderId="45" applyNumberFormat="0" applyAlignment="0" applyProtection="0"/>
    <xf numFmtId="174" fontId="42" fillId="30" borderId="45" applyNumberFormat="0" applyAlignment="0" applyProtection="0"/>
    <xf numFmtId="174" fontId="42" fillId="30" borderId="45" applyNumberFormat="0" applyAlignment="0" applyProtection="0"/>
    <xf numFmtId="174" fontId="42" fillId="30" borderId="45" applyNumberFormat="0" applyAlignment="0" applyProtection="0"/>
    <xf numFmtId="174" fontId="42" fillId="30" borderId="45" applyNumberFormat="0" applyAlignment="0" applyProtection="0"/>
    <xf numFmtId="174" fontId="42" fillId="30" borderId="45" applyNumberFormat="0" applyAlignment="0" applyProtection="0"/>
    <xf numFmtId="174" fontId="42" fillId="30" borderId="45" applyNumberFormat="0" applyAlignment="0" applyProtection="0"/>
    <xf numFmtId="174" fontId="42" fillId="30" borderId="45" applyNumberFormat="0" applyAlignment="0" applyProtection="0"/>
    <xf numFmtId="174" fontId="42" fillId="30" borderId="45" applyNumberFormat="0" applyAlignment="0" applyProtection="0"/>
    <xf numFmtId="174" fontId="42" fillId="30" borderId="45" applyNumberFormat="0" applyAlignment="0" applyProtection="0"/>
    <xf numFmtId="174" fontId="42" fillId="30" borderId="45" applyNumberFormat="0" applyAlignment="0" applyProtection="0"/>
    <xf numFmtId="174" fontId="42" fillId="30" borderId="45" applyNumberFormat="0" applyAlignment="0" applyProtection="0"/>
    <xf numFmtId="174" fontId="42" fillId="30" borderId="45" applyNumberFormat="0" applyAlignment="0" applyProtection="0"/>
    <xf numFmtId="174" fontId="42" fillId="30" borderId="45" applyNumberFormat="0" applyAlignment="0" applyProtection="0"/>
    <xf numFmtId="174" fontId="42" fillId="30" borderId="45" applyNumberFormat="0" applyAlignment="0" applyProtection="0"/>
    <xf numFmtId="174" fontId="42" fillId="30" borderId="45" applyNumberFormat="0" applyAlignment="0" applyProtection="0"/>
    <xf numFmtId="174" fontId="43" fillId="26" borderId="45" applyNumberFormat="0" applyAlignment="0" applyProtection="0"/>
    <xf numFmtId="174" fontId="42" fillId="30" borderId="45" applyNumberFormat="0" applyAlignment="0" applyProtection="0"/>
    <xf numFmtId="174" fontId="42" fillId="30" borderId="45" applyNumberFormat="0" applyAlignment="0" applyProtection="0"/>
    <xf numFmtId="174" fontId="42" fillId="30" borderId="45" applyNumberFormat="0" applyAlignment="0" applyProtection="0"/>
    <xf numFmtId="174" fontId="42" fillId="30" borderId="45" applyNumberFormat="0" applyAlignment="0" applyProtection="0"/>
    <xf numFmtId="174" fontId="42" fillId="30" borderId="45" applyNumberFormat="0" applyAlignment="0" applyProtection="0"/>
    <xf numFmtId="174" fontId="42" fillId="30" borderId="45" applyNumberFormat="0" applyAlignment="0" applyProtection="0"/>
    <xf numFmtId="174" fontId="42" fillId="30" borderId="45" applyNumberFormat="0" applyAlignment="0" applyProtection="0"/>
    <xf numFmtId="174" fontId="42" fillId="30" borderId="45" applyNumberFormat="0" applyAlignment="0" applyProtection="0"/>
    <xf numFmtId="174" fontId="42" fillId="30" borderId="45" applyNumberFormat="0" applyAlignment="0" applyProtection="0"/>
    <xf numFmtId="174" fontId="42" fillId="30" borderId="45" applyNumberFormat="0" applyAlignment="0" applyProtection="0"/>
    <xf numFmtId="174" fontId="42" fillId="30" borderId="45" applyNumberFormat="0" applyAlignment="0" applyProtection="0"/>
    <xf numFmtId="174" fontId="42" fillId="30" borderId="45" applyNumberFormat="0" applyAlignment="0" applyProtection="0"/>
    <xf numFmtId="174" fontId="43" fillId="26" borderId="45" applyNumberFormat="0" applyAlignment="0" applyProtection="0"/>
    <xf numFmtId="174" fontId="42" fillId="30" borderId="45" applyNumberFormat="0" applyAlignment="0" applyProtection="0"/>
    <xf numFmtId="174" fontId="42" fillId="30" borderId="45" applyNumberFormat="0" applyAlignment="0" applyProtection="0"/>
    <xf numFmtId="174" fontId="42" fillId="30" borderId="45" applyNumberFormat="0" applyAlignment="0" applyProtection="0"/>
    <xf numFmtId="174" fontId="42" fillId="30" borderId="45" applyNumberFormat="0" applyAlignment="0" applyProtection="0"/>
    <xf numFmtId="174" fontId="42" fillId="30" borderId="45" applyNumberFormat="0" applyAlignment="0" applyProtection="0"/>
    <xf numFmtId="174" fontId="42" fillId="30" borderId="45" applyNumberFormat="0" applyAlignment="0" applyProtection="0"/>
    <xf numFmtId="174" fontId="42" fillId="30" borderId="45" applyNumberFormat="0" applyAlignment="0" applyProtection="0"/>
    <xf numFmtId="174" fontId="42" fillId="30" borderId="45" applyNumberFormat="0" applyAlignment="0" applyProtection="0"/>
    <xf numFmtId="174" fontId="42" fillId="30" borderId="45" applyNumberFormat="0" applyAlignment="0" applyProtection="0"/>
    <xf numFmtId="174" fontId="42" fillId="30" borderId="45" applyNumberFormat="0" applyAlignment="0" applyProtection="0"/>
    <xf numFmtId="174" fontId="42" fillId="30" borderId="45" applyNumberFormat="0" applyAlignment="0" applyProtection="0"/>
    <xf numFmtId="174" fontId="42" fillId="30" borderId="45" applyNumberFormat="0" applyAlignment="0" applyProtection="0"/>
    <xf numFmtId="174" fontId="43" fillId="26" borderId="45" applyNumberFormat="0" applyAlignment="0" applyProtection="0"/>
    <xf numFmtId="174" fontId="42" fillId="30" borderId="45" applyNumberFormat="0" applyAlignment="0" applyProtection="0"/>
    <xf numFmtId="174" fontId="42" fillId="30" borderId="45" applyNumberFormat="0" applyAlignment="0" applyProtection="0"/>
    <xf numFmtId="174" fontId="42" fillId="30" borderId="45" applyNumberFormat="0" applyAlignment="0" applyProtection="0"/>
    <xf numFmtId="174" fontId="42" fillId="30" borderId="45" applyNumberFormat="0" applyAlignment="0" applyProtection="0"/>
    <xf numFmtId="174" fontId="42" fillId="30" borderId="45" applyNumberFormat="0" applyAlignment="0" applyProtection="0"/>
    <xf numFmtId="174" fontId="42" fillId="30" borderId="45" applyNumberFormat="0" applyAlignment="0" applyProtection="0"/>
    <xf numFmtId="174" fontId="42" fillId="30" borderId="45" applyNumberFormat="0" applyAlignment="0" applyProtection="0"/>
    <xf numFmtId="174" fontId="42" fillId="30" borderId="45" applyNumberFormat="0" applyAlignment="0" applyProtection="0"/>
    <xf numFmtId="174" fontId="42" fillId="30" borderId="45" applyNumberFormat="0" applyAlignment="0" applyProtection="0"/>
    <xf numFmtId="174" fontId="42" fillId="30" borderId="45" applyNumberFormat="0" applyAlignment="0" applyProtection="0"/>
    <xf numFmtId="174" fontId="42" fillId="30" borderId="45" applyNumberFormat="0" applyAlignment="0" applyProtection="0"/>
    <xf numFmtId="174" fontId="42" fillId="30" borderId="45" applyNumberFormat="0" applyAlignment="0" applyProtection="0"/>
    <xf numFmtId="174" fontId="43" fillId="26" borderId="45" applyNumberFormat="0" applyAlignment="0" applyProtection="0"/>
    <xf numFmtId="174" fontId="43" fillId="26" borderId="45" applyNumberFormat="0" applyAlignment="0" applyProtection="0"/>
    <xf numFmtId="174" fontId="44" fillId="43" borderId="46" applyNumberFormat="0" applyAlignment="0" applyProtection="0"/>
    <xf numFmtId="174" fontId="44" fillId="43" borderId="46" applyNumberFormat="0" applyAlignment="0" applyProtection="0"/>
    <xf numFmtId="174" fontId="44" fillId="43" borderId="46" applyNumberFormat="0" applyAlignment="0" applyProtection="0"/>
    <xf numFmtId="174" fontId="44" fillId="43" borderId="46" applyNumberFormat="0" applyAlignment="0" applyProtection="0"/>
    <xf numFmtId="174" fontId="44" fillId="43" borderId="46" applyNumberFormat="0" applyAlignment="0" applyProtection="0"/>
    <xf numFmtId="174" fontId="44" fillId="43" borderId="46" applyNumberFormat="0" applyAlignment="0" applyProtection="0"/>
    <xf numFmtId="174" fontId="44" fillId="43" borderId="46" applyNumberFormat="0" applyAlignment="0" applyProtection="0"/>
    <xf numFmtId="174" fontId="44" fillId="43" borderId="46" applyNumberFormat="0" applyAlignment="0" applyProtection="0"/>
    <xf numFmtId="174" fontId="44" fillId="43" borderId="46" applyNumberFormat="0" applyAlignment="0" applyProtection="0"/>
    <xf numFmtId="174" fontId="44" fillId="43" borderId="46" applyNumberFormat="0" applyAlignment="0" applyProtection="0"/>
    <xf numFmtId="174" fontId="44" fillId="43" borderId="46" applyNumberFormat="0" applyAlignment="0" applyProtection="0"/>
    <xf numFmtId="174" fontId="44" fillId="43" borderId="46" applyNumberFormat="0" applyAlignment="0" applyProtection="0"/>
    <xf numFmtId="174" fontId="44" fillId="43" borderId="46" applyNumberFormat="0" applyAlignment="0" applyProtection="0"/>
    <xf numFmtId="174" fontId="44" fillId="43" borderId="46" applyNumberFormat="0" applyAlignment="0" applyProtection="0"/>
    <xf numFmtId="174" fontId="44" fillId="43" borderId="46" applyNumberFormat="0" applyAlignment="0" applyProtection="0"/>
    <xf numFmtId="174" fontId="44" fillId="43" borderId="46" applyNumberFormat="0" applyAlignment="0" applyProtection="0"/>
    <xf numFmtId="174" fontId="44" fillId="43" borderId="46" applyNumberFormat="0" applyAlignment="0" applyProtection="0"/>
    <xf numFmtId="174" fontId="44" fillId="43" borderId="46" applyNumberFormat="0" applyAlignment="0" applyProtection="0"/>
    <xf numFmtId="174" fontId="44" fillId="43" borderId="46" applyNumberFormat="0" applyAlignment="0" applyProtection="0"/>
    <xf numFmtId="174" fontId="44" fillId="43" borderId="46" applyNumberFormat="0" applyAlignment="0" applyProtection="0"/>
    <xf numFmtId="174" fontId="44" fillId="43" borderId="46" applyNumberFormat="0" applyAlignment="0" applyProtection="0"/>
    <xf numFmtId="174" fontId="44" fillId="43" borderId="46" applyNumberFormat="0" applyAlignment="0" applyProtection="0"/>
    <xf numFmtId="174" fontId="44" fillId="43" borderId="46" applyNumberFormat="0" applyAlignment="0" applyProtection="0"/>
    <xf numFmtId="174" fontId="44" fillId="43" borderId="46" applyNumberFormat="0" applyAlignment="0" applyProtection="0"/>
    <xf numFmtId="174" fontId="44" fillId="43" borderId="46" applyNumberFormat="0" applyAlignment="0" applyProtection="0"/>
    <xf numFmtId="44" fontId="1" fillId="0" borderId="0" applyFont="0" applyFill="0" applyBorder="0" applyAlignment="0" applyProtection="0"/>
    <xf numFmtId="174" fontId="1" fillId="0" borderId="0"/>
    <xf numFmtId="174" fontId="1" fillId="0" borderId="0"/>
    <xf numFmtId="174" fontId="1" fillId="0" borderId="0"/>
    <xf numFmtId="174" fontId="1" fillId="0" borderId="0"/>
    <xf numFmtId="174" fontId="1" fillId="0" borderId="0"/>
    <xf numFmtId="174" fontId="1" fillId="0" borderId="0"/>
    <xf numFmtId="174" fontId="1" fillId="0" borderId="0"/>
    <xf numFmtId="174" fontId="1" fillId="0" borderId="0"/>
    <xf numFmtId="174" fontId="1" fillId="0" borderId="0"/>
    <xf numFmtId="174" fontId="1" fillId="0" borderId="0"/>
    <xf numFmtId="174" fontId="1" fillId="0" borderId="0"/>
    <xf numFmtId="174" fontId="1" fillId="0" borderId="0"/>
    <xf numFmtId="174" fontId="1" fillId="0" borderId="0"/>
    <xf numFmtId="174" fontId="1" fillId="0" borderId="0"/>
    <xf numFmtId="174" fontId="1" fillId="0" borderId="0"/>
    <xf numFmtId="174" fontId="1" fillId="0" borderId="0"/>
    <xf numFmtId="174" fontId="1" fillId="0" borderId="0"/>
    <xf numFmtId="174" fontId="1" fillId="0" borderId="0"/>
    <xf numFmtId="174" fontId="1" fillId="0" borderId="0"/>
    <xf numFmtId="174" fontId="1" fillId="0" borderId="0"/>
    <xf numFmtId="174" fontId="1" fillId="0" borderId="0"/>
    <xf numFmtId="174" fontId="1" fillId="0" borderId="0"/>
    <xf numFmtId="174" fontId="1" fillId="0" borderId="0"/>
    <xf numFmtId="174" fontId="1" fillId="0" borderId="0"/>
    <xf numFmtId="174" fontId="1" fillId="0" borderId="0"/>
    <xf numFmtId="174" fontId="1" fillId="0" borderId="0"/>
    <xf numFmtId="174" fontId="1" fillId="0" borderId="0"/>
    <xf numFmtId="174" fontId="1" fillId="0" borderId="0"/>
    <xf numFmtId="174" fontId="1" fillId="0" borderId="0"/>
    <xf numFmtId="174" fontId="1" fillId="0" borderId="0"/>
    <xf numFmtId="174" fontId="1" fillId="0" borderId="0"/>
    <xf numFmtId="174" fontId="1" fillId="0" borderId="0"/>
    <xf numFmtId="174" fontId="1" fillId="0" borderId="0"/>
    <xf numFmtId="174" fontId="1" fillId="0" borderId="0"/>
    <xf numFmtId="174" fontId="1" fillId="0" borderId="0"/>
    <xf numFmtId="174" fontId="1" fillId="0" borderId="0"/>
    <xf numFmtId="174" fontId="1" fillId="0" borderId="0"/>
    <xf numFmtId="174" fontId="1" fillId="0" borderId="0"/>
    <xf numFmtId="174" fontId="1" fillId="0" borderId="0"/>
    <xf numFmtId="174" fontId="1" fillId="0" borderId="0"/>
    <xf numFmtId="174" fontId="1" fillId="0" borderId="0"/>
    <xf numFmtId="174" fontId="1" fillId="0" borderId="0"/>
    <xf numFmtId="174" fontId="1" fillId="0" borderId="0"/>
    <xf numFmtId="174" fontId="1" fillId="0" borderId="0"/>
    <xf numFmtId="174" fontId="1" fillId="0" borderId="0"/>
    <xf numFmtId="174" fontId="1" fillId="0" borderId="0"/>
    <xf numFmtId="174" fontId="1" fillId="0" borderId="0"/>
    <xf numFmtId="174" fontId="1" fillId="0" borderId="0"/>
    <xf numFmtId="174" fontId="1" fillId="0" borderId="0"/>
    <xf numFmtId="174" fontId="1" fillId="0" borderId="0"/>
    <xf numFmtId="174" fontId="1" fillId="0" borderId="0"/>
    <xf numFmtId="174" fontId="1" fillId="0" borderId="0"/>
    <xf numFmtId="174" fontId="1" fillId="0" borderId="0"/>
    <xf numFmtId="174" fontId="1" fillId="0" borderId="0"/>
    <xf numFmtId="174" fontId="1" fillId="0" borderId="0"/>
    <xf numFmtId="174" fontId="1" fillId="0" borderId="0"/>
    <xf numFmtId="174" fontId="1" fillId="0" borderId="0"/>
    <xf numFmtId="174" fontId="1" fillId="0" borderId="0"/>
    <xf numFmtId="174" fontId="1" fillId="0" borderId="0"/>
    <xf numFmtId="174" fontId="1" fillId="0" borderId="0"/>
    <xf numFmtId="174" fontId="1" fillId="0" borderId="0"/>
    <xf numFmtId="174" fontId="1" fillId="0" borderId="0"/>
    <xf numFmtId="174" fontId="45" fillId="0" borderId="0"/>
    <xf numFmtId="174" fontId="46" fillId="0" borderId="0" applyNumberFormat="0" applyFill="0" applyBorder="0" applyAlignment="0" applyProtection="0"/>
    <xf numFmtId="174" fontId="46" fillId="0" borderId="0" applyNumberFormat="0" applyFill="0" applyBorder="0" applyAlignment="0" applyProtection="0"/>
    <xf numFmtId="174" fontId="46" fillId="0" borderId="0" applyNumberFormat="0" applyFill="0" applyBorder="0" applyAlignment="0" applyProtection="0"/>
    <xf numFmtId="174" fontId="46" fillId="0" borderId="0" applyNumberFormat="0" applyFill="0" applyBorder="0" applyAlignment="0" applyProtection="0"/>
    <xf numFmtId="174" fontId="46" fillId="0" borderId="0" applyNumberFormat="0" applyFill="0" applyBorder="0" applyAlignment="0" applyProtection="0"/>
    <xf numFmtId="174" fontId="46" fillId="0" borderId="0" applyNumberFormat="0" applyFill="0" applyBorder="0" applyAlignment="0" applyProtection="0"/>
    <xf numFmtId="174" fontId="46" fillId="0" borderId="0" applyNumberFormat="0" applyFill="0" applyBorder="0" applyAlignment="0" applyProtection="0"/>
    <xf numFmtId="174" fontId="46" fillId="0" borderId="0" applyNumberFormat="0" applyFill="0" applyBorder="0" applyAlignment="0" applyProtection="0"/>
    <xf numFmtId="174" fontId="46" fillId="0" borderId="0" applyNumberFormat="0" applyFill="0" applyBorder="0" applyAlignment="0" applyProtection="0"/>
    <xf numFmtId="174" fontId="46" fillId="0" borderId="0" applyNumberFormat="0" applyFill="0" applyBorder="0" applyAlignment="0" applyProtection="0"/>
    <xf numFmtId="174" fontId="46" fillId="0" borderId="0" applyNumberFormat="0" applyFill="0" applyBorder="0" applyAlignment="0" applyProtection="0"/>
    <xf numFmtId="174" fontId="46" fillId="0" borderId="0" applyNumberFormat="0" applyFill="0" applyBorder="0" applyAlignment="0" applyProtection="0"/>
    <xf numFmtId="174" fontId="46" fillId="0" borderId="0" applyNumberFormat="0" applyFill="0" applyBorder="0" applyAlignment="0" applyProtection="0"/>
    <xf numFmtId="174" fontId="46" fillId="0" borderId="0" applyNumberFormat="0" applyFill="0" applyBorder="0" applyAlignment="0" applyProtection="0"/>
    <xf numFmtId="174" fontId="46" fillId="0" borderId="0" applyNumberFormat="0" applyFill="0" applyBorder="0" applyAlignment="0" applyProtection="0"/>
    <xf numFmtId="174" fontId="46" fillId="0" borderId="0" applyNumberFormat="0" applyFill="0" applyBorder="0" applyAlignment="0" applyProtection="0"/>
    <xf numFmtId="174" fontId="46" fillId="0" borderId="0" applyNumberFormat="0" applyFill="0" applyBorder="0" applyAlignment="0" applyProtection="0"/>
    <xf numFmtId="174" fontId="46" fillId="0" borderId="0" applyNumberFormat="0" applyFill="0" applyBorder="0" applyAlignment="0" applyProtection="0"/>
    <xf numFmtId="174" fontId="46" fillId="0" borderId="0" applyNumberFormat="0" applyFill="0" applyBorder="0" applyAlignment="0" applyProtection="0"/>
    <xf numFmtId="174" fontId="46" fillId="0" borderId="0" applyNumberFormat="0" applyFill="0" applyBorder="0" applyAlignment="0" applyProtection="0"/>
    <xf numFmtId="174" fontId="46" fillId="0" borderId="0" applyNumberFormat="0" applyFill="0" applyBorder="0" applyAlignment="0" applyProtection="0"/>
    <xf numFmtId="174" fontId="46" fillId="0" borderId="0" applyNumberFormat="0" applyFill="0" applyBorder="0" applyAlignment="0" applyProtection="0"/>
    <xf numFmtId="174" fontId="46" fillId="0" borderId="0" applyNumberFormat="0" applyFill="0" applyBorder="0" applyAlignment="0" applyProtection="0"/>
    <xf numFmtId="174" fontId="46" fillId="0" borderId="0" applyNumberFormat="0" applyFill="0" applyBorder="0" applyAlignment="0" applyProtection="0"/>
    <xf numFmtId="174" fontId="46" fillId="0" borderId="0" applyNumberFormat="0" applyFill="0" applyBorder="0" applyAlignment="0" applyProtection="0"/>
    <xf numFmtId="174" fontId="47" fillId="19" borderId="0" applyNumberFormat="0" applyBorder="0" applyAlignment="0" applyProtection="0"/>
    <xf numFmtId="174" fontId="47" fillId="19" borderId="0" applyNumberFormat="0" applyBorder="0" applyAlignment="0" applyProtection="0"/>
    <xf numFmtId="174" fontId="47" fillId="19" borderId="0" applyNumberFormat="0" applyBorder="0" applyAlignment="0" applyProtection="0"/>
    <xf numFmtId="174" fontId="47" fillId="19" borderId="0" applyNumberFormat="0" applyBorder="0" applyAlignment="0" applyProtection="0"/>
    <xf numFmtId="174" fontId="47" fillId="19" borderId="0" applyNumberFormat="0" applyBorder="0" applyAlignment="0" applyProtection="0"/>
    <xf numFmtId="174" fontId="47" fillId="19" borderId="0" applyNumberFormat="0" applyBorder="0" applyAlignment="0" applyProtection="0"/>
    <xf numFmtId="174" fontId="47" fillId="19" borderId="0" applyNumberFormat="0" applyBorder="0" applyAlignment="0" applyProtection="0"/>
    <xf numFmtId="174" fontId="47" fillId="19" borderId="0" applyNumberFormat="0" applyBorder="0" applyAlignment="0" applyProtection="0"/>
    <xf numFmtId="174" fontId="47" fillId="19" borderId="0" applyNumberFormat="0" applyBorder="0" applyAlignment="0" applyProtection="0"/>
    <xf numFmtId="174" fontId="47" fillId="19" borderId="0" applyNumberFormat="0" applyBorder="0" applyAlignment="0" applyProtection="0"/>
    <xf numFmtId="174" fontId="47" fillId="19" borderId="0" applyNumberFormat="0" applyBorder="0" applyAlignment="0" applyProtection="0"/>
    <xf numFmtId="174" fontId="47" fillId="19" borderId="0" applyNumberFormat="0" applyBorder="0" applyAlignment="0" applyProtection="0"/>
    <xf numFmtId="174" fontId="47" fillId="19" borderId="0" applyNumberFormat="0" applyBorder="0" applyAlignment="0" applyProtection="0"/>
    <xf numFmtId="174" fontId="47" fillId="19" borderId="0" applyNumberFormat="0" applyBorder="0" applyAlignment="0" applyProtection="0"/>
    <xf numFmtId="174" fontId="47" fillId="19" borderId="0" applyNumberFormat="0" applyBorder="0" applyAlignment="0" applyProtection="0"/>
    <xf numFmtId="174" fontId="47" fillId="19" borderId="0" applyNumberFormat="0" applyBorder="0" applyAlignment="0" applyProtection="0"/>
    <xf numFmtId="174" fontId="47" fillId="19" borderId="0" applyNumberFormat="0" applyBorder="0" applyAlignment="0" applyProtection="0"/>
    <xf numFmtId="174" fontId="47" fillId="19" borderId="0" applyNumberFormat="0" applyBorder="0" applyAlignment="0" applyProtection="0"/>
    <xf numFmtId="174" fontId="47" fillId="19" borderId="0" applyNumberFormat="0" applyBorder="0" applyAlignment="0" applyProtection="0"/>
    <xf numFmtId="174" fontId="47" fillId="19" borderId="0" applyNumberFormat="0" applyBorder="0" applyAlignment="0" applyProtection="0"/>
    <xf numFmtId="174" fontId="47" fillId="19" borderId="0" applyNumberFormat="0" applyBorder="0" applyAlignment="0" applyProtection="0"/>
    <xf numFmtId="174" fontId="47" fillId="19" borderId="0" applyNumberFormat="0" applyBorder="0" applyAlignment="0" applyProtection="0"/>
    <xf numFmtId="174" fontId="47" fillId="19" borderId="0" applyNumberFormat="0" applyBorder="0" applyAlignment="0" applyProtection="0"/>
    <xf numFmtId="174" fontId="47" fillId="19" borderId="0" applyNumberFormat="0" applyBorder="0" applyAlignment="0" applyProtection="0"/>
    <xf numFmtId="174" fontId="47" fillId="19" borderId="0" applyNumberFormat="0" applyBorder="0" applyAlignment="0" applyProtection="0"/>
    <xf numFmtId="174" fontId="47" fillId="19" borderId="0" applyNumberFormat="0" applyBorder="0" applyAlignment="0" applyProtection="0"/>
    <xf numFmtId="174" fontId="47" fillId="19" borderId="0" applyNumberFormat="0" applyBorder="0" applyAlignment="0" applyProtection="0"/>
    <xf numFmtId="174" fontId="47" fillId="19" borderId="0" applyNumberFormat="0" applyBorder="0" applyAlignment="0" applyProtection="0"/>
    <xf numFmtId="174" fontId="47" fillId="27" borderId="0" applyNumberFormat="0" applyBorder="0" applyAlignment="0" applyProtection="0"/>
    <xf numFmtId="174" fontId="47" fillId="27" borderId="0" applyNumberFormat="0" applyBorder="0" applyAlignment="0" applyProtection="0"/>
    <xf numFmtId="174" fontId="47" fillId="27" borderId="0" applyNumberFormat="0" applyBorder="0" applyAlignment="0" applyProtection="0"/>
    <xf numFmtId="174" fontId="47" fillId="27" borderId="0" applyNumberFormat="0" applyBorder="0" applyAlignment="0" applyProtection="0"/>
    <xf numFmtId="174" fontId="47" fillId="27" borderId="0" applyNumberFormat="0" applyBorder="0" applyAlignment="0" applyProtection="0"/>
    <xf numFmtId="174" fontId="47" fillId="27" borderId="0" applyNumberFormat="0" applyBorder="0" applyAlignment="0" applyProtection="0"/>
    <xf numFmtId="174" fontId="47" fillId="27" borderId="0" applyNumberFormat="0" applyBorder="0" applyAlignment="0" applyProtection="0"/>
    <xf numFmtId="174" fontId="47" fillId="27" borderId="0" applyNumberFormat="0" applyBorder="0" applyAlignment="0" applyProtection="0"/>
    <xf numFmtId="174" fontId="47" fillId="27" borderId="0" applyNumberFormat="0" applyBorder="0" applyAlignment="0" applyProtection="0"/>
    <xf numFmtId="174" fontId="47" fillId="27" borderId="0" applyNumberFormat="0" applyBorder="0" applyAlignment="0" applyProtection="0"/>
    <xf numFmtId="174" fontId="47" fillId="27" borderId="0" applyNumberFormat="0" applyBorder="0" applyAlignment="0" applyProtection="0"/>
    <xf numFmtId="174" fontId="47" fillId="27" borderId="0" applyNumberFormat="0" applyBorder="0" applyAlignment="0" applyProtection="0"/>
    <xf numFmtId="174" fontId="47" fillId="27" borderId="0" applyNumberFormat="0" applyBorder="0" applyAlignment="0" applyProtection="0"/>
    <xf numFmtId="174" fontId="47" fillId="27" borderId="0" applyNumberFormat="0" applyBorder="0" applyAlignment="0" applyProtection="0"/>
    <xf numFmtId="174" fontId="47" fillId="27" borderId="0" applyNumberFormat="0" applyBorder="0" applyAlignment="0" applyProtection="0"/>
    <xf numFmtId="174" fontId="47" fillId="27" borderId="0" applyNumberFormat="0" applyBorder="0" applyAlignment="0" applyProtection="0"/>
    <xf numFmtId="174" fontId="47" fillId="19" borderId="0" applyNumberFormat="0" applyBorder="0" applyAlignment="0" applyProtection="0"/>
    <xf numFmtId="174" fontId="47" fillId="27" borderId="0" applyNumberFormat="0" applyBorder="0" applyAlignment="0" applyProtection="0"/>
    <xf numFmtId="174" fontId="47" fillId="27" borderId="0" applyNumberFormat="0" applyBorder="0" applyAlignment="0" applyProtection="0"/>
    <xf numFmtId="174" fontId="47" fillId="27" borderId="0" applyNumberFormat="0" applyBorder="0" applyAlignment="0" applyProtection="0"/>
    <xf numFmtId="174" fontId="47" fillId="27" borderId="0" applyNumberFormat="0" applyBorder="0" applyAlignment="0" applyProtection="0"/>
    <xf numFmtId="174" fontId="47" fillId="27" borderId="0" applyNumberFormat="0" applyBorder="0" applyAlignment="0" applyProtection="0"/>
    <xf numFmtId="174" fontId="47" fillId="27" borderId="0" applyNumberFormat="0" applyBorder="0" applyAlignment="0" applyProtection="0"/>
    <xf numFmtId="174" fontId="47" fillId="27" borderId="0" applyNumberFormat="0" applyBorder="0" applyAlignment="0" applyProtection="0"/>
    <xf numFmtId="174" fontId="47" fillId="27" borderId="0" applyNumberFormat="0" applyBorder="0" applyAlignment="0" applyProtection="0"/>
    <xf numFmtId="174" fontId="47" fillId="27" borderId="0" applyNumberFormat="0" applyBorder="0" applyAlignment="0" applyProtection="0"/>
    <xf numFmtId="174" fontId="47" fillId="27" borderId="0" applyNumberFormat="0" applyBorder="0" applyAlignment="0" applyProtection="0"/>
    <xf numFmtId="174" fontId="47" fillId="27" borderId="0" applyNumberFormat="0" applyBorder="0" applyAlignment="0" applyProtection="0"/>
    <xf numFmtId="174" fontId="47" fillId="27" borderId="0" applyNumberFormat="0" applyBorder="0" applyAlignment="0" applyProtection="0"/>
    <xf numFmtId="174" fontId="47" fillId="19" borderId="0" applyNumberFormat="0" applyBorder="0" applyAlignment="0" applyProtection="0"/>
    <xf numFmtId="174" fontId="47" fillId="27" borderId="0" applyNumberFormat="0" applyBorder="0" applyAlignment="0" applyProtection="0"/>
    <xf numFmtId="174" fontId="47" fillId="27" borderId="0" applyNumberFormat="0" applyBorder="0" applyAlignment="0" applyProtection="0"/>
    <xf numFmtId="174" fontId="47" fillId="27" borderId="0" applyNumberFormat="0" applyBorder="0" applyAlignment="0" applyProtection="0"/>
    <xf numFmtId="174" fontId="47" fillId="27" borderId="0" applyNumberFormat="0" applyBorder="0" applyAlignment="0" applyProtection="0"/>
    <xf numFmtId="174" fontId="47" fillId="27" borderId="0" applyNumberFormat="0" applyBorder="0" applyAlignment="0" applyProtection="0"/>
    <xf numFmtId="174" fontId="47" fillId="27" borderId="0" applyNumberFormat="0" applyBorder="0" applyAlignment="0" applyProtection="0"/>
    <xf numFmtId="174" fontId="47" fillId="27" borderId="0" applyNumberFormat="0" applyBorder="0" applyAlignment="0" applyProtection="0"/>
    <xf numFmtId="174" fontId="47" fillId="27" borderId="0" applyNumberFormat="0" applyBorder="0" applyAlignment="0" applyProtection="0"/>
    <xf numFmtId="174" fontId="47" fillId="27" borderId="0" applyNumberFormat="0" applyBorder="0" applyAlignment="0" applyProtection="0"/>
    <xf numFmtId="174" fontId="47" fillId="27" borderId="0" applyNumberFormat="0" applyBorder="0" applyAlignment="0" applyProtection="0"/>
    <xf numFmtId="174" fontId="47" fillId="27" borderId="0" applyNumberFormat="0" applyBorder="0" applyAlignment="0" applyProtection="0"/>
    <xf numFmtId="174" fontId="47" fillId="27" borderId="0" applyNumberFormat="0" applyBorder="0" applyAlignment="0" applyProtection="0"/>
    <xf numFmtId="174" fontId="47" fillId="19" borderId="0" applyNumberFormat="0" applyBorder="0" applyAlignment="0" applyProtection="0"/>
    <xf numFmtId="174" fontId="47" fillId="27" borderId="0" applyNumberFormat="0" applyBorder="0" applyAlignment="0" applyProtection="0"/>
    <xf numFmtId="174" fontId="47" fillId="27" borderId="0" applyNumberFormat="0" applyBorder="0" applyAlignment="0" applyProtection="0"/>
    <xf numFmtId="174" fontId="47" fillId="27" borderId="0" applyNumberFormat="0" applyBorder="0" applyAlignment="0" applyProtection="0"/>
    <xf numFmtId="174" fontId="47" fillId="27" borderId="0" applyNumberFormat="0" applyBorder="0" applyAlignment="0" applyProtection="0"/>
    <xf numFmtId="174" fontId="47" fillId="27" borderId="0" applyNumberFormat="0" applyBorder="0" applyAlignment="0" applyProtection="0"/>
    <xf numFmtId="174" fontId="47" fillId="27" borderId="0" applyNumberFormat="0" applyBorder="0" applyAlignment="0" applyProtection="0"/>
    <xf numFmtId="174" fontId="47" fillId="27" borderId="0" applyNumberFormat="0" applyBorder="0" applyAlignment="0" applyProtection="0"/>
    <xf numFmtId="174" fontId="47" fillId="27" borderId="0" applyNumberFormat="0" applyBorder="0" applyAlignment="0" applyProtection="0"/>
    <xf numFmtId="174" fontId="47" fillId="27" borderId="0" applyNumberFormat="0" applyBorder="0" applyAlignment="0" applyProtection="0"/>
    <xf numFmtId="174" fontId="47" fillId="27" borderId="0" applyNumberFormat="0" applyBorder="0" applyAlignment="0" applyProtection="0"/>
    <xf numFmtId="174" fontId="47" fillId="27" borderId="0" applyNumberFormat="0" applyBorder="0" applyAlignment="0" applyProtection="0"/>
    <xf numFmtId="174" fontId="47" fillId="27" borderId="0" applyNumberFormat="0" applyBorder="0" applyAlignment="0" applyProtection="0"/>
    <xf numFmtId="174" fontId="47" fillId="19" borderId="0" applyNumberFormat="0" applyBorder="0" applyAlignment="0" applyProtection="0"/>
    <xf numFmtId="174" fontId="47" fillId="19" borderId="0" applyNumberFormat="0" applyBorder="0" applyAlignment="0" applyProtection="0"/>
    <xf numFmtId="174" fontId="48" fillId="0" borderId="47" applyNumberFormat="0" applyFill="0" applyAlignment="0" applyProtection="0"/>
    <xf numFmtId="174" fontId="48" fillId="0" borderId="47" applyNumberFormat="0" applyFill="0" applyAlignment="0" applyProtection="0"/>
    <xf numFmtId="174" fontId="48" fillId="0" borderId="47" applyNumberFormat="0" applyFill="0" applyAlignment="0" applyProtection="0"/>
    <xf numFmtId="174" fontId="48" fillId="0" borderId="47" applyNumberFormat="0" applyFill="0" applyAlignment="0" applyProtection="0"/>
    <xf numFmtId="174" fontId="48" fillId="0" borderId="47" applyNumberFormat="0" applyFill="0" applyAlignment="0" applyProtection="0"/>
    <xf numFmtId="174" fontId="48" fillId="0" borderId="47" applyNumberFormat="0" applyFill="0" applyAlignment="0" applyProtection="0"/>
    <xf numFmtId="174" fontId="48" fillId="0" borderId="47" applyNumberFormat="0" applyFill="0" applyAlignment="0" applyProtection="0"/>
    <xf numFmtId="174" fontId="48" fillId="0" borderId="47" applyNumberFormat="0" applyFill="0" applyAlignment="0" applyProtection="0"/>
    <xf numFmtId="174" fontId="48" fillId="0" borderId="47" applyNumberFormat="0" applyFill="0" applyAlignment="0" applyProtection="0"/>
    <xf numFmtId="174" fontId="48" fillId="0" borderId="47" applyNumberFormat="0" applyFill="0" applyAlignment="0" applyProtection="0"/>
    <xf numFmtId="174" fontId="49" fillId="0" borderId="48" applyNumberFormat="0" applyFill="0" applyAlignment="0" applyProtection="0"/>
    <xf numFmtId="174" fontId="48" fillId="0" borderId="47" applyNumberFormat="0" applyFill="0" applyAlignment="0" applyProtection="0"/>
    <xf numFmtId="174" fontId="48" fillId="0" borderId="47" applyNumberFormat="0" applyFill="0" applyAlignment="0" applyProtection="0"/>
    <xf numFmtId="174" fontId="48" fillId="0" borderId="47" applyNumberFormat="0" applyFill="0" applyAlignment="0" applyProtection="0"/>
    <xf numFmtId="174" fontId="48" fillId="0" borderId="47" applyNumberFormat="0" applyFill="0" applyAlignment="0" applyProtection="0"/>
    <xf numFmtId="174" fontId="48" fillId="0" borderId="47" applyNumberFormat="0" applyFill="0" applyAlignment="0" applyProtection="0"/>
    <xf numFmtId="174" fontId="48" fillId="0" borderId="47" applyNumberFormat="0" applyFill="0" applyAlignment="0" applyProtection="0"/>
    <xf numFmtId="174" fontId="48" fillId="0" borderId="47" applyNumberFormat="0" applyFill="0" applyAlignment="0" applyProtection="0"/>
    <xf numFmtId="174" fontId="48" fillId="0" borderId="47" applyNumberFormat="0" applyFill="0" applyAlignment="0" applyProtection="0"/>
    <xf numFmtId="174" fontId="48" fillId="0" borderId="47" applyNumberFormat="0" applyFill="0" applyAlignment="0" applyProtection="0"/>
    <xf numFmtId="174" fontId="48" fillId="0" borderId="47" applyNumberFormat="0" applyFill="0" applyAlignment="0" applyProtection="0"/>
    <xf numFmtId="174" fontId="48" fillId="0" borderId="47" applyNumberFormat="0" applyFill="0" applyAlignment="0" applyProtection="0"/>
    <xf numFmtId="174" fontId="48" fillId="0" borderId="47" applyNumberFormat="0" applyFill="0" applyAlignment="0" applyProtection="0"/>
    <xf numFmtId="174" fontId="48" fillId="0" borderId="47" applyNumberFormat="0" applyFill="0" applyAlignment="0" applyProtection="0"/>
    <xf numFmtId="174" fontId="48" fillId="0" borderId="47" applyNumberFormat="0" applyFill="0" applyAlignment="0" applyProtection="0"/>
    <xf numFmtId="174" fontId="48" fillId="0" borderId="47" applyNumberFormat="0" applyFill="0" applyAlignment="0" applyProtection="0"/>
    <xf numFmtId="174" fontId="48" fillId="0" borderId="47" applyNumberFormat="0" applyFill="0" applyAlignment="0" applyProtection="0"/>
    <xf numFmtId="174" fontId="48" fillId="0" borderId="47" applyNumberFormat="0" applyFill="0" applyAlignment="0" applyProtection="0"/>
    <xf numFmtId="174" fontId="48" fillId="0" borderId="47" applyNumberFormat="0" applyFill="0" applyAlignment="0" applyProtection="0"/>
    <xf numFmtId="174" fontId="48" fillId="0" borderId="47" applyNumberFormat="0" applyFill="0" applyAlignment="0" applyProtection="0"/>
    <xf numFmtId="174" fontId="48" fillId="0" borderId="47" applyNumberFormat="0" applyFill="0" applyAlignment="0" applyProtection="0"/>
    <xf numFmtId="174" fontId="50" fillId="0" borderId="49" applyNumberFormat="0" applyFill="0" applyAlignment="0" applyProtection="0"/>
    <xf numFmtId="174" fontId="50" fillId="0" borderId="49" applyNumberFormat="0" applyFill="0" applyAlignment="0" applyProtection="0"/>
    <xf numFmtId="174" fontId="50" fillId="0" borderId="49" applyNumberFormat="0" applyFill="0" applyAlignment="0" applyProtection="0"/>
    <xf numFmtId="174" fontId="50" fillId="0" borderId="49" applyNumberFormat="0" applyFill="0" applyAlignment="0" applyProtection="0"/>
    <xf numFmtId="174" fontId="50" fillId="0" borderId="49" applyNumberFormat="0" applyFill="0" applyAlignment="0" applyProtection="0"/>
    <xf numFmtId="174" fontId="50" fillId="0" borderId="49" applyNumberFormat="0" applyFill="0" applyAlignment="0" applyProtection="0"/>
    <xf numFmtId="174" fontId="50" fillId="0" borderId="49" applyNumberFormat="0" applyFill="0" applyAlignment="0" applyProtection="0"/>
    <xf numFmtId="174" fontId="50" fillId="0" borderId="49" applyNumberFormat="0" applyFill="0" applyAlignment="0" applyProtection="0"/>
    <xf numFmtId="174" fontId="50" fillId="0" borderId="49" applyNumberFormat="0" applyFill="0" applyAlignment="0" applyProtection="0"/>
    <xf numFmtId="174" fontId="50" fillId="0" borderId="49" applyNumberFormat="0" applyFill="0" applyAlignment="0" applyProtection="0"/>
    <xf numFmtId="174" fontId="50" fillId="0" borderId="49" applyNumberFormat="0" applyFill="0" applyAlignment="0" applyProtection="0"/>
    <xf numFmtId="174" fontId="50" fillId="0" borderId="49" applyNumberFormat="0" applyFill="0" applyAlignment="0" applyProtection="0"/>
    <xf numFmtId="174" fontId="50" fillId="0" borderId="49" applyNumberFormat="0" applyFill="0" applyAlignment="0" applyProtection="0"/>
    <xf numFmtId="174" fontId="50" fillId="0" borderId="49" applyNumberFormat="0" applyFill="0" applyAlignment="0" applyProtection="0"/>
    <xf numFmtId="174" fontId="50" fillId="0" borderId="49" applyNumberFormat="0" applyFill="0" applyAlignment="0" applyProtection="0"/>
    <xf numFmtId="174" fontId="50" fillId="0" borderId="49" applyNumberFormat="0" applyFill="0" applyAlignment="0" applyProtection="0"/>
    <xf numFmtId="174" fontId="48" fillId="0" borderId="47" applyNumberFormat="0" applyFill="0" applyAlignment="0" applyProtection="0"/>
    <xf numFmtId="174" fontId="50" fillId="0" borderId="49" applyNumberFormat="0" applyFill="0" applyAlignment="0" applyProtection="0"/>
    <xf numFmtId="174" fontId="50" fillId="0" borderId="49" applyNumberFormat="0" applyFill="0" applyAlignment="0" applyProtection="0"/>
    <xf numFmtId="174" fontId="50" fillId="0" borderId="49" applyNumberFormat="0" applyFill="0" applyAlignment="0" applyProtection="0"/>
    <xf numFmtId="174" fontId="50" fillId="0" borderId="49" applyNumberFormat="0" applyFill="0" applyAlignment="0" applyProtection="0"/>
    <xf numFmtId="174" fontId="50" fillId="0" borderId="49" applyNumberFormat="0" applyFill="0" applyAlignment="0" applyProtection="0"/>
    <xf numFmtId="174" fontId="50" fillId="0" borderId="49" applyNumberFormat="0" applyFill="0" applyAlignment="0" applyProtection="0"/>
    <xf numFmtId="174" fontId="50" fillId="0" borderId="49" applyNumberFormat="0" applyFill="0" applyAlignment="0" applyProtection="0"/>
    <xf numFmtId="174" fontId="50" fillId="0" borderId="49" applyNumberFormat="0" applyFill="0" applyAlignment="0" applyProtection="0"/>
    <xf numFmtId="174" fontId="50" fillId="0" borderId="49" applyNumberFormat="0" applyFill="0" applyAlignment="0" applyProtection="0"/>
    <xf numFmtId="174" fontId="50" fillId="0" borderId="49" applyNumberFormat="0" applyFill="0" applyAlignment="0" applyProtection="0"/>
    <xf numFmtId="174" fontId="50" fillId="0" borderId="49" applyNumberFormat="0" applyFill="0" applyAlignment="0" applyProtection="0"/>
    <xf numFmtId="174" fontId="50" fillId="0" borderId="49" applyNumberFormat="0" applyFill="0" applyAlignment="0" applyProtection="0"/>
    <xf numFmtId="174" fontId="48" fillId="0" borderId="47" applyNumberFormat="0" applyFill="0" applyAlignment="0" applyProtection="0"/>
    <xf numFmtId="174" fontId="50" fillId="0" borderId="49" applyNumberFormat="0" applyFill="0" applyAlignment="0" applyProtection="0"/>
    <xf numFmtId="174" fontId="50" fillId="0" borderId="49" applyNumberFormat="0" applyFill="0" applyAlignment="0" applyProtection="0"/>
    <xf numFmtId="174" fontId="50" fillId="0" borderId="49" applyNumberFormat="0" applyFill="0" applyAlignment="0" applyProtection="0"/>
    <xf numFmtId="174" fontId="50" fillId="0" borderId="49" applyNumberFormat="0" applyFill="0" applyAlignment="0" applyProtection="0"/>
    <xf numFmtId="174" fontId="50" fillId="0" borderId="49" applyNumberFormat="0" applyFill="0" applyAlignment="0" applyProtection="0"/>
    <xf numFmtId="174" fontId="50" fillId="0" borderId="49" applyNumberFormat="0" applyFill="0" applyAlignment="0" applyProtection="0"/>
    <xf numFmtId="174" fontId="50" fillId="0" borderId="49" applyNumberFormat="0" applyFill="0" applyAlignment="0" applyProtection="0"/>
    <xf numFmtId="174" fontId="50" fillId="0" borderId="49" applyNumberFormat="0" applyFill="0" applyAlignment="0" applyProtection="0"/>
    <xf numFmtId="174" fontId="50" fillId="0" borderId="49" applyNumberFormat="0" applyFill="0" applyAlignment="0" applyProtection="0"/>
    <xf numFmtId="174" fontId="50" fillId="0" borderId="49" applyNumberFormat="0" applyFill="0" applyAlignment="0" applyProtection="0"/>
    <xf numFmtId="174" fontId="50" fillId="0" borderId="49" applyNumberFormat="0" applyFill="0" applyAlignment="0" applyProtection="0"/>
    <xf numFmtId="174" fontId="50" fillId="0" borderId="49" applyNumberFormat="0" applyFill="0" applyAlignment="0" applyProtection="0"/>
    <xf numFmtId="174" fontId="48" fillId="0" borderId="47" applyNumberFormat="0" applyFill="0" applyAlignment="0" applyProtection="0"/>
    <xf numFmtId="174" fontId="50" fillId="0" borderId="49" applyNumberFormat="0" applyFill="0" applyAlignment="0" applyProtection="0"/>
    <xf numFmtId="174" fontId="50" fillId="0" borderId="49" applyNumberFormat="0" applyFill="0" applyAlignment="0" applyProtection="0"/>
    <xf numFmtId="174" fontId="50" fillId="0" borderId="49" applyNumberFormat="0" applyFill="0" applyAlignment="0" applyProtection="0"/>
    <xf numFmtId="174" fontId="50" fillId="0" borderId="49" applyNumberFormat="0" applyFill="0" applyAlignment="0" applyProtection="0"/>
    <xf numFmtId="174" fontId="50" fillId="0" borderId="49" applyNumberFormat="0" applyFill="0" applyAlignment="0" applyProtection="0"/>
    <xf numFmtId="174" fontId="50" fillId="0" borderId="49" applyNumberFormat="0" applyFill="0" applyAlignment="0" applyProtection="0"/>
    <xf numFmtId="174" fontId="50" fillId="0" borderId="49" applyNumberFormat="0" applyFill="0" applyAlignment="0" applyProtection="0"/>
    <xf numFmtId="174" fontId="50" fillId="0" borderId="49" applyNumberFormat="0" applyFill="0" applyAlignment="0" applyProtection="0"/>
    <xf numFmtId="174" fontId="50" fillId="0" borderId="49" applyNumberFormat="0" applyFill="0" applyAlignment="0" applyProtection="0"/>
    <xf numFmtId="174" fontId="50" fillId="0" borderId="49" applyNumberFormat="0" applyFill="0" applyAlignment="0" applyProtection="0"/>
    <xf numFmtId="174" fontId="50" fillId="0" borderId="49" applyNumberFormat="0" applyFill="0" applyAlignment="0" applyProtection="0"/>
    <xf numFmtId="174" fontId="50" fillId="0" borderId="49" applyNumberFormat="0" applyFill="0" applyAlignment="0" applyProtection="0"/>
    <xf numFmtId="174" fontId="48" fillId="0" borderId="47" applyNumberFormat="0" applyFill="0" applyAlignment="0" applyProtection="0"/>
    <xf numFmtId="174" fontId="48" fillId="0" borderId="47" applyNumberFormat="0" applyFill="0" applyAlignment="0" applyProtection="0"/>
    <xf numFmtId="174" fontId="51" fillId="0" borderId="50" applyNumberFormat="0" applyFill="0" applyAlignment="0" applyProtection="0"/>
    <xf numFmtId="174" fontId="51" fillId="0" borderId="50" applyNumberFormat="0" applyFill="0" applyAlignment="0" applyProtection="0"/>
    <xf numFmtId="174" fontId="51" fillId="0" borderId="50" applyNumberFormat="0" applyFill="0" applyAlignment="0" applyProtection="0"/>
    <xf numFmtId="174" fontId="51" fillId="0" borderId="50" applyNumberFormat="0" applyFill="0" applyAlignment="0" applyProtection="0"/>
    <xf numFmtId="174" fontId="51" fillId="0" borderId="50" applyNumberFormat="0" applyFill="0" applyAlignment="0" applyProtection="0"/>
    <xf numFmtId="174" fontId="51" fillId="0" borderId="50" applyNumberFormat="0" applyFill="0" applyAlignment="0" applyProtection="0"/>
    <xf numFmtId="174" fontId="51" fillId="0" borderId="50" applyNumberFormat="0" applyFill="0" applyAlignment="0" applyProtection="0"/>
    <xf numFmtId="174" fontId="51" fillId="0" borderId="50" applyNumberFormat="0" applyFill="0" applyAlignment="0" applyProtection="0"/>
    <xf numFmtId="174" fontId="51" fillId="0" borderId="50" applyNumberFormat="0" applyFill="0" applyAlignment="0" applyProtection="0"/>
    <xf numFmtId="174" fontId="51" fillId="0" borderId="50" applyNumberFormat="0" applyFill="0" applyAlignment="0" applyProtection="0"/>
    <xf numFmtId="174" fontId="52" fillId="0" borderId="51" applyNumberFormat="0" applyFill="0" applyAlignment="0" applyProtection="0"/>
    <xf numFmtId="174" fontId="51" fillId="0" borderId="50" applyNumberFormat="0" applyFill="0" applyAlignment="0" applyProtection="0"/>
    <xf numFmtId="174" fontId="51" fillId="0" borderId="50" applyNumberFormat="0" applyFill="0" applyAlignment="0" applyProtection="0"/>
    <xf numFmtId="174" fontId="51" fillId="0" borderId="50" applyNumberFormat="0" applyFill="0" applyAlignment="0" applyProtection="0"/>
    <xf numFmtId="174" fontId="51" fillId="0" borderId="50" applyNumberFormat="0" applyFill="0" applyAlignment="0" applyProtection="0"/>
    <xf numFmtId="174" fontId="51" fillId="0" borderId="50" applyNumberFormat="0" applyFill="0" applyAlignment="0" applyProtection="0"/>
    <xf numFmtId="174" fontId="51" fillId="0" borderId="50" applyNumberFormat="0" applyFill="0" applyAlignment="0" applyProtection="0"/>
    <xf numFmtId="174" fontId="51" fillId="0" borderId="50" applyNumberFormat="0" applyFill="0" applyAlignment="0" applyProtection="0"/>
    <xf numFmtId="174" fontId="51" fillId="0" borderId="50" applyNumberFormat="0" applyFill="0" applyAlignment="0" applyProtection="0"/>
    <xf numFmtId="174" fontId="51" fillId="0" borderId="50" applyNumberFormat="0" applyFill="0" applyAlignment="0" applyProtection="0"/>
    <xf numFmtId="174" fontId="51" fillId="0" borderId="50" applyNumberFormat="0" applyFill="0" applyAlignment="0" applyProtection="0"/>
    <xf numFmtId="174" fontId="51" fillId="0" borderId="50" applyNumberFormat="0" applyFill="0" applyAlignment="0" applyProtection="0"/>
    <xf numFmtId="174" fontId="51" fillId="0" borderId="50" applyNumberFormat="0" applyFill="0" applyAlignment="0" applyProtection="0"/>
    <xf numFmtId="174" fontId="51" fillId="0" borderId="50" applyNumberFormat="0" applyFill="0" applyAlignment="0" applyProtection="0"/>
    <xf numFmtId="174" fontId="51" fillId="0" borderId="50" applyNumberFormat="0" applyFill="0" applyAlignment="0" applyProtection="0"/>
    <xf numFmtId="174" fontId="51" fillId="0" borderId="50" applyNumberFormat="0" applyFill="0" applyAlignment="0" applyProtection="0"/>
    <xf numFmtId="174" fontId="51" fillId="0" borderId="50" applyNumberFormat="0" applyFill="0" applyAlignment="0" applyProtection="0"/>
    <xf numFmtId="174" fontId="51" fillId="0" borderId="50" applyNumberFormat="0" applyFill="0" applyAlignment="0" applyProtection="0"/>
    <xf numFmtId="174" fontId="51" fillId="0" borderId="50" applyNumberFormat="0" applyFill="0" applyAlignment="0" applyProtection="0"/>
    <xf numFmtId="174" fontId="51" fillId="0" borderId="50" applyNumberFormat="0" applyFill="0" applyAlignment="0" applyProtection="0"/>
    <xf numFmtId="174" fontId="51" fillId="0" borderId="50" applyNumberFormat="0" applyFill="0" applyAlignment="0" applyProtection="0"/>
    <xf numFmtId="174" fontId="53" fillId="0" borderId="52" applyNumberFormat="0" applyFill="0" applyAlignment="0" applyProtection="0"/>
    <xf numFmtId="174" fontId="53" fillId="0" borderId="52" applyNumberFormat="0" applyFill="0" applyAlignment="0" applyProtection="0"/>
    <xf numFmtId="174" fontId="53" fillId="0" borderId="52" applyNumberFormat="0" applyFill="0" applyAlignment="0" applyProtection="0"/>
    <xf numFmtId="174" fontId="53" fillId="0" borderId="52" applyNumberFormat="0" applyFill="0" applyAlignment="0" applyProtection="0"/>
    <xf numFmtId="174" fontId="53" fillId="0" borderId="52" applyNumberFormat="0" applyFill="0" applyAlignment="0" applyProtection="0"/>
    <xf numFmtId="174" fontId="53" fillId="0" borderId="52" applyNumberFormat="0" applyFill="0" applyAlignment="0" applyProtection="0"/>
    <xf numFmtId="174" fontId="53" fillId="0" borderId="52" applyNumberFormat="0" applyFill="0" applyAlignment="0" applyProtection="0"/>
    <xf numFmtId="174" fontId="53" fillId="0" borderId="52" applyNumberFormat="0" applyFill="0" applyAlignment="0" applyProtection="0"/>
    <xf numFmtId="174" fontId="53" fillId="0" borderId="52" applyNumberFormat="0" applyFill="0" applyAlignment="0" applyProtection="0"/>
    <xf numFmtId="174" fontId="53" fillId="0" borderId="52" applyNumberFormat="0" applyFill="0" applyAlignment="0" applyProtection="0"/>
    <xf numFmtId="174" fontId="53" fillId="0" borderId="52" applyNumberFormat="0" applyFill="0" applyAlignment="0" applyProtection="0"/>
    <xf numFmtId="174" fontId="53" fillId="0" borderId="52" applyNumberFormat="0" applyFill="0" applyAlignment="0" applyProtection="0"/>
    <xf numFmtId="174" fontId="53" fillId="0" borderId="52" applyNumberFormat="0" applyFill="0" applyAlignment="0" applyProtection="0"/>
    <xf numFmtId="174" fontId="53" fillId="0" borderId="52" applyNumberFormat="0" applyFill="0" applyAlignment="0" applyProtection="0"/>
    <xf numFmtId="174" fontId="53" fillId="0" borderId="52" applyNumberFormat="0" applyFill="0" applyAlignment="0" applyProtection="0"/>
    <xf numFmtId="174" fontId="53" fillId="0" borderId="52" applyNumberFormat="0" applyFill="0" applyAlignment="0" applyProtection="0"/>
    <xf numFmtId="174" fontId="51" fillId="0" borderId="50" applyNumberFormat="0" applyFill="0" applyAlignment="0" applyProtection="0"/>
    <xf numFmtId="174" fontId="53" fillId="0" borderId="52" applyNumberFormat="0" applyFill="0" applyAlignment="0" applyProtection="0"/>
    <xf numFmtId="174" fontId="53" fillId="0" borderId="52" applyNumberFormat="0" applyFill="0" applyAlignment="0" applyProtection="0"/>
    <xf numFmtId="174" fontId="53" fillId="0" borderId="52" applyNumberFormat="0" applyFill="0" applyAlignment="0" applyProtection="0"/>
    <xf numFmtId="174" fontId="53" fillId="0" borderId="52" applyNumberFormat="0" applyFill="0" applyAlignment="0" applyProtection="0"/>
    <xf numFmtId="174" fontId="53" fillId="0" borderId="52" applyNumberFormat="0" applyFill="0" applyAlignment="0" applyProtection="0"/>
    <xf numFmtId="174" fontId="53" fillId="0" borderId="52" applyNumberFormat="0" applyFill="0" applyAlignment="0" applyProtection="0"/>
    <xf numFmtId="174" fontId="53" fillId="0" borderId="52" applyNumberFormat="0" applyFill="0" applyAlignment="0" applyProtection="0"/>
    <xf numFmtId="174" fontId="53" fillId="0" borderId="52" applyNumberFormat="0" applyFill="0" applyAlignment="0" applyProtection="0"/>
    <xf numFmtId="174" fontId="53" fillId="0" borderId="52" applyNumberFormat="0" applyFill="0" applyAlignment="0" applyProtection="0"/>
    <xf numFmtId="174" fontId="53" fillId="0" borderId="52" applyNumberFormat="0" applyFill="0" applyAlignment="0" applyProtection="0"/>
    <xf numFmtId="174" fontId="53" fillId="0" borderId="52" applyNumberFormat="0" applyFill="0" applyAlignment="0" applyProtection="0"/>
    <xf numFmtId="174" fontId="53" fillId="0" borderId="52" applyNumberFormat="0" applyFill="0" applyAlignment="0" applyProtection="0"/>
    <xf numFmtId="174" fontId="51" fillId="0" borderId="50" applyNumberFormat="0" applyFill="0" applyAlignment="0" applyProtection="0"/>
    <xf numFmtId="174" fontId="53" fillId="0" borderId="52" applyNumberFormat="0" applyFill="0" applyAlignment="0" applyProtection="0"/>
    <xf numFmtId="174" fontId="53" fillId="0" borderId="52" applyNumberFormat="0" applyFill="0" applyAlignment="0" applyProtection="0"/>
    <xf numFmtId="174" fontId="53" fillId="0" borderId="52" applyNumberFormat="0" applyFill="0" applyAlignment="0" applyProtection="0"/>
    <xf numFmtId="174" fontId="53" fillId="0" borderId="52" applyNumberFormat="0" applyFill="0" applyAlignment="0" applyProtection="0"/>
    <xf numFmtId="174" fontId="53" fillId="0" borderId="52" applyNumberFormat="0" applyFill="0" applyAlignment="0" applyProtection="0"/>
    <xf numFmtId="174" fontId="53" fillId="0" borderId="52" applyNumberFormat="0" applyFill="0" applyAlignment="0" applyProtection="0"/>
    <xf numFmtId="174" fontId="53" fillId="0" borderId="52" applyNumberFormat="0" applyFill="0" applyAlignment="0" applyProtection="0"/>
    <xf numFmtId="174" fontId="53" fillId="0" borderId="52" applyNumberFormat="0" applyFill="0" applyAlignment="0" applyProtection="0"/>
    <xf numFmtId="174" fontId="53" fillId="0" borderId="52" applyNumberFormat="0" applyFill="0" applyAlignment="0" applyProtection="0"/>
    <xf numFmtId="174" fontId="53" fillId="0" borderId="52" applyNumberFormat="0" applyFill="0" applyAlignment="0" applyProtection="0"/>
    <xf numFmtId="174" fontId="53" fillId="0" borderId="52" applyNumberFormat="0" applyFill="0" applyAlignment="0" applyProtection="0"/>
    <xf numFmtId="174" fontId="53" fillId="0" borderId="52" applyNumberFormat="0" applyFill="0" applyAlignment="0" applyProtection="0"/>
    <xf numFmtId="174" fontId="51" fillId="0" borderId="50" applyNumberFormat="0" applyFill="0" applyAlignment="0" applyProtection="0"/>
    <xf numFmtId="174" fontId="53" fillId="0" borderId="52" applyNumberFormat="0" applyFill="0" applyAlignment="0" applyProtection="0"/>
    <xf numFmtId="174" fontId="53" fillId="0" borderId="52" applyNumberFormat="0" applyFill="0" applyAlignment="0" applyProtection="0"/>
    <xf numFmtId="174" fontId="53" fillId="0" borderId="52" applyNumberFormat="0" applyFill="0" applyAlignment="0" applyProtection="0"/>
    <xf numFmtId="174" fontId="53" fillId="0" borderId="52" applyNumberFormat="0" applyFill="0" applyAlignment="0" applyProtection="0"/>
    <xf numFmtId="174" fontId="53" fillId="0" borderId="52" applyNumberFormat="0" applyFill="0" applyAlignment="0" applyProtection="0"/>
    <xf numFmtId="174" fontId="53" fillId="0" borderId="52" applyNumberFormat="0" applyFill="0" applyAlignment="0" applyProtection="0"/>
    <xf numFmtId="174" fontId="53" fillId="0" borderId="52" applyNumberFormat="0" applyFill="0" applyAlignment="0" applyProtection="0"/>
    <xf numFmtId="174" fontId="53" fillId="0" borderId="52" applyNumberFormat="0" applyFill="0" applyAlignment="0" applyProtection="0"/>
    <xf numFmtId="174" fontId="53" fillId="0" borderId="52" applyNumberFormat="0" applyFill="0" applyAlignment="0" applyProtection="0"/>
    <xf numFmtId="174" fontId="53" fillId="0" borderId="52" applyNumberFormat="0" applyFill="0" applyAlignment="0" applyProtection="0"/>
    <xf numFmtId="174" fontId="53" fillId="0" borderId="52" applyNumberFormat="0" applyFill="0" applyAlignment="0" applyProtection="0"/>
    <xf numFmtId="174" fontId="53" fillId="0" borderId="52" applyNumberFormat="0" applyFill="0" applyAlignment="0" applyProtection="0"/>
    <xf numFmtId="174" fontId="51" fillId="0" borderId="50" applyNumberFormat="0" applyFill="0" applyAlignment="0" applyProtection="0"/>
    <xf numFmtId="174" fontId="51" fillId="0" borderId="50" applyNumberFormat="0" applyFill="0" applyAlignment="0" applyProtection="0"/>
    <xf numFmtId="174" fontId="54" fillId="0" borderId="53" applyNumberFormat="0" applyFill="0" applyAlignment="0" applyProtection="0"/>
    <xf numFmtId="174" fontId="54" fillId="0" borderId="53" applyNumberFormat="0" applyFill="0" applyAlignment="0" applyProtection="0"/>
    <xf numFmtId="174" fontId="54" fillId="0" borderId="53" applyNumberFormat="0" applyFill="0" applyAlignment="0" applyProtection="0"/>
    <xf numFmtId="174" fontId="54" fillId="0" borderId="53" applyNumberFormat="0" applyFill="0" applyAlignment="0" applyProtection="0"/>
    <xf numFmtId="174" fontId="54" fillId="0" borderId="53" applyNumberFormat="0" applyFill="0" applyAlignment="0" applyProtection="0"/>
    <xf numFmtId="174" fontId="54" fillId="0" borderId="53" applyNumberFormat="0" applyFill="0" applyAlignment="0" applyProtection="0"/>
    <xf numFmtId="174" fontId="54" fillId="0" borderId="53" applyNumberFormat="0" applyFill="0" applyAlignment="0" applyProtection="0"/>
    <xf numFmtId="174" fontId="54" fillId="0" borderId="53" applyNumberFormat="0" applyFill="0" applyAlignment="0" applyProtection="0"/>
    <xf numFmtId="174" fontId="54" fillId="0" borderId="53" applyNumberFormat="0" applyFill="0" applyAlignment="0" applyProtection="0"/>
    <xf numFmtId="174" fontId="54" fillId="0" borderId="53" applyNumberFormat="0" applyFill="0" applyAlignment="0" applyProtection="0"/>
    <xf numFmtId="174" fontId="55" fillId="0" borderId="54" applyNumberFormat="0" applyFill="0" applyAlignment="0" applyProtection="0"/>
    <xf numFmtId="174" fontId="54" fillId="0" borderId="53" applyNumberFormat="0" applyFill="0" applyAlignment="0" applyProtection="0"/>
    <xf numFmtId="174" fontId="54" fillId="0" borderId="53" applyNumberFormat="0" applyFill="0" applyAlignment="0" applyProtection="0"/>
    <xf numFmtId="174" fontId="54" fillId="0" borderId="53" applyNumberFormat="0" applyFill="0" applyAlignment="0" applyProtection="0"/>
    <xf numFmtId="174" fontId="54" fillId="0" borderId="53" applyNumberFormat="0" applyFill="0" applyAlignment="0" applyProtection="0"/>
    <xf numFmtId="174" fontId="54" fillId="0" borderId="53" applyNumberFormat="0" applyFill="0" applyAlignment="0" applyProtection="0"/>
    <xf numFmtId="174" fontId="54" fillId="0" borderId="53" applyNumberFormat="0" applyFill="0" applyAlignment="0" applyProtection="0"/>
    <xf numFmtId="174" fontId="54" fillId="0" borderId="53" applyNumberFormat="0" applyFill="0" applyAlignment="0" applyProtection="0"/>
    <xf numFmtId="174" fontId="54" fillId="0" borderId="53" applyNumberFormat="0" applyFill="0" applyAlignment="0" applyProtection="0"/>
    <xf numFmtId="174" fontId="54" fillId="0" borderId="53" applyNumberFormat="0" applyFill="0" applyAlignment="0" applyProtection="0"/>
    <xf numFmtId="174" fontId="54" fillId="0" borderId="53" applyNumberFormat="0" applyFill="0" applyAlignment="0" applyProtection="0"/>
    <xf numFmtId="174" fontId="54" fillId="0" borderId="53" applyNumberFormat="0" applyFill="0" applyAlignment="0" applyProtection="0"/>
    <xf numFmtId="174" fontId="54" fillId="0" borderId="53" applyNumberFormat="0" applyFill="0" applyAlignment="0" applyProtection="0"/>
    <xf numFmtId="174" fontId="54" fillId="0" borderId="53" applyNumberFormat="0" applyFill="0" applyAlignment="0" applyProtection="0"/>
    <xf numFmtId="174" fontId="54" fillId="0" borderId="53" applyNumberFormat="0" applyFill="0" applyAlignment="0" applyProtection="0"/>
    <xf numFmtId="174" fontId="54" fillId="0" borderId="53" applyNumberFormat="0" applyFill="0" applyAlignment="0" applyProtection="0"/>
    <xf numFmtId="174" fontId="54" fillId="0" borderId="53" applyNumberFormat="0" applyFill="0" applyAlignment="0" applyProtection="0"/>
    <xf numFmtId="174" fontId="54" fillId="0" borderId="53" applyNumberFormat="0" applyFill="0" applyAlignment="0" applyProtection="0"/>
    <xf numFmtId="174" fontId="54" fillId="0" borderId="53" applyNumberFormat="0" applyFill="0" applyAlignment="0" applyProtection="0"/>
    <xf numFmtId="174" fontId="54" fillId="0" borderId="53" applyNumberFormat="0" applyFill="0" applyAlignment="0" applyProtection="0"/>
    <xf numFmtId="174" fontId="54" fillId="0" borderId="53" applyNumberFormat="0" applyFill="0" applyAlignment="0" applyProtection="0"/>
    <xf numFmtId="174" fontId="56" fillId="0" borderId="55" applyNumberFormat="0" applyFill="0" applyAlignment="0" applyProtection="0"/>
    <xf numFmtId="174" fontId="56" fillId="0" borderId="55" applyNumberFormat="0" applyFill="0" applyAlignment="0" applyProtection="0"/>
    <xf numFmtId="174" fontId="56" fillId="0" borderId="55" applyNumberFormat="0" applyFill="0" applyAlignment="0" applyProtection="0"/>
    <xf numFmtId="174" fontId="56" fillId="0" borderId="55" applyNumberFormat="0" applyFill="0" applyAlignment="0" applyProtection="0"/>
    <xf numFmtId="174" fontId="56" fillId="0" borderId="55" applyNumberFormat="0" applyFill="0" applyAlignment="0" applyProtection="0"/>
    <xf numFmtId="174" fontId="56" fillId="0" borderId="55" applyNumberFormat="0" applyFill="0" applyAlignment="0" applyProtection="0"/>
    <xf numFmtId="174" fontId="56" fillId="0" borderId="55" applyNumberFormat="0" applyFill="0" applyAlignment="0" applyProtection="0"/>
    <xf numFmtId="174" fontId="56" fillId="0" borderId="55" applyNumberFormat="0" applyFill="0" applyAlignment="0" applyProtection="0"/>
    <xf numFmtId="174" fontId="56" fillId="0" borderId="55" applyNumberFormat="0" applyFill="0" applyAlignment="0" applyProtection="0"/>
    <xf numFmtId="174" fontId="56" fillId="0" borderId="55" applyNumberFormat="0" applyFill="0" applyAlignment="0" applyProtection="0"/>
    <xf numFmtId="174" fontId="56" fillId="0" borderId="55" applyNumberFormat="0" applyFill="0" applyAlignment="0" applyProtection="0"/>
    <xf numFmtId="174" fontId="56" fillId="0" borderId="55" applyNumberFormat="0" applyFill="0" applyAlignment="0" applyProtection="0"/>
    <xf numFmtId="174" fontId="56" fillId="0" borderId="55" applyNumberFormat="0" applyFill="0" applyAlignment="0" applyProtection="0"/>
    <xf numFmtId="174" fontId="56" fillId="0" borderId="55" applyNumberFormat="0" applyFill="0" applyAlignment="0" applyProtection="0"/>
    <xf numFmtId="174" fontId="56" fillId="0" borderId="55" applyNumberFormat="0" applyFill="0" applyAlignment="0" applyProtection="0"/>
    <xf numFmtId="174" fontId="56" fillId="0" borderId="55" applyNumberFormat="0" applyFill="0" applyAlignment="0" applyProtection="0"/>
    <xf numFmtId="174" fontId="54" fillId="0" borderId="53" applyNumberFormat="0" applyFill="0" applyAlignment="0" applyProtection="0"/>
    <xf numFmtId="174" fontId="56" fillId="0" borderId="55" applyNumberFormat="0" applyFill="0" applyAlignment="0" applyProtection="0"/>
    <xf numFmtId="174" fontId="56" fillId="0" borderId="55" applyNumberFormat="0" applyFill="0" applyAlignment="0" applyProtection="0"/>
    <xf numFmtId="174" fontId="56" fillId="0" borderId="55" applyNumberFormat="0" applyFill="0" applyAlignment="0" applyProtection="0"/>
    <xf numFmtId="174" fontId="56" fillId="0" borderId="55" applyNumberFormat="0" applyFill="0" applyAlignment="0" applyProtection="0"/>
    <xf numFmtId="174" fontId="56" fillId="0" borderId="55" applyNumberFormat="0" applyFill="0" applyAlignment="0" applyProtection="0"/>
    <xf numFmtId="174" fontId="56" fillId="0" borderId="55" applyNumberFormat="0" applyFill="0" applyAlignment="0" applyProtection="0"/>
    <xf numFmtId="174" fontId="56" fillId="0" borderId="55" applyNumberFormat="0" applyFill="0" applyAlignment="0" applyProtection="0"/>
    <xf numFmtId="174" fontId="56" fillId="0" borderId="55" applyNumberFormat="0" applyFill="0" applyAlignment="0" applyProtection="0"/>
    <xf numFmtId="174" fontId="56" fillId="0" borderId="55" applyNumberFormat="0" applyFill="0" applyAlignment="0" applyProtection="0"/>
    <xf numFmtId="174" fontId="56" fillId="0" borderId="55" applyNumberFormat="0" applyFill="0" applyAlignment="0" applyProtection="0"/>
    <xf numFmtId="174" fontId="56" fillId="0" borderId="55" applyNumberFormat="0" applyFill="0" applyAlignment="0" applyProtection="0"/>
    <xf numFmtId="174" fontId="56" fillId="0" borderId="55" applyNumberFormat="0" applyFill="0" applyAlignment="0" applyProtection="0"/>
    <xf numFmtId="174" fontId="54" fillId="0" borderId="53" applyNumberFormat="0" applyFill="0" applyAlignment="0" applyProtection="0"/>
    <xf numFmtId="174" fontId="56" fillId="0" borderId="55" applyNumberFormat="0" applyFill="0" applyAlignment="0" applyProtection="0"/>
    <xf numFmtId="174" fontId="56" fillId="0" borderId="55" applyNumberFormat="0" applyFill="0" applyAlignment="0" applyProtection="0"/>
    <xf numFmtId="174" fontId="56" fillId="0" borderId="55" applyNumberFormat="0" applyFill="0" applyAlignment="0" applyProtection="0"/>
    <xf numFmtId="174" fontId="56" fillId="0" borderId="55" applyNumberFormat="0" applyFill="0" applyAlignment="0" applyProtection="0"/>
    <xf numFmtId="174" fontId="56" fillId="0" borderId="55" applyNumberFormat="0" applyFill="0" applyAlignment="0" applyProtection="0"/>
    <xf numFmtId="174" fontId="56" fillId="0" borderId="55" applyNumberFormat="0" applyFill="0" applyAlignment="0" applyProtection="0"/>
    <xf numFmtId="174" fontId="56" fillId="0" borderId="55" applyNumberFormat="0" applyFill="0" applyAlignment="0" applyProtection="0"/>
    <xf numFmtId="174" fontId="56" fillId="0" borderId="55" applyNumberFormat="0" applyFill="0" applyAlignment="0" applyProtection="0"/>
    <xf numFmtId="174" fontId="56" fillId="0" borderId="55" applyNumberFormat="0" applyFill="0" applyAlignment="0" applyProtection="0"/>
    <xf numFmtId="174" fontId="56" fillId="0" borderId="55" applyNumberFormat="0" applyFill="0" applyAlignment="0" applyProtection="0"/>
    <xf numFmtId="174" fontId="56" fillId="0" borderId="55" applyNumberFormat="0" applyFill="0" applyAlignment="0" applyProtection="0"/>
    <xf numFmtId="174" fontId="56" fillId="0" borderId="55" applyNumberFormat="0" applyFill="0" applyAlignment="0" applyProtection="0"/>
    <xf numFmtId="174" fontId="54" fillId="0" borderId="53" applyNumberFormat="0" applyFill="0" applyAlignment="0" applyProtection="0"/>
    <xf numFmtId="174" fontId="56" fillId="0" borderId="55" applyNumberFormat="0" applyFill="0" applyAlignment="0" applyProtection="0"/>
    <xf numFmtId="174" fontId="56" fillId="0" borderId="55" applyNumberFormat="0" applyFill="0" applyAlignment="0" applyProtection="0"/>
    <xf numFmtId="174" fontId="56" fillId="0" borderId="55" applyNumberFormat="0" applyFill="0" applyAlignment="0" applyProtection="0"/>
    <xf numFmtId="174" fontId="56" fillId="0" borderId="55" applyNumberFormat="0" applyFill="0" applyAlignment="0" applyProtection="0"/>
    <xf numFmtId="174" fontId="56" fillId="0" borderId="55" applyNumberFormat="0" applyFill="0" applyAlignment="0" applyProtection="0"/>
    <xf numFmtId="174" fontId="56" fillId="0" borderId="55" applyNumberFormat="0" applyFill="0" applyAlignment="0" applyProtection="0"/>
    <xf numFmtId="174" fontId="56" fillId="0" borderId="55" applyNumberFormat="0" applyFill="0" applyAlignment="0" applyProtection="0"/>
    <xf numFmtId="174" fontId="56" fillId="0" borderId="55" applyNumberFormat="0" applyFill="0" applyAlignment="0" applyProtection="0"/>
    <xf numFmtId="174" fontId="56" fillId="0" borderId="55" applyNumberFormat="0" applyFill="0" applyAlignment="0" applyProtection="0"/>
    <xf numFmtId="174" fontId="56" fillId="0" borderId="55" applyNumberFormat="0" applyFill="0" applyAlignment="0" applyProtection="0"/>
    <xf numFmtId="174" fontId="56" fillId="0" borderId="55" applyNumberFormat="0" applyFill="0" applyAlignment="0" applyProtection="0"/>
    <xf numFmtId="174" fontId="56" fillId="0" borderId="55" applyNumberFormat="0" applyFill="0" applyAlignment="0" applyProtection="0"/>
    <xf numFmtId="174" fontId="54" fillId="0" borderId="53" applyNumberFormat="0" applyFill="0" applyAlignment="0" applyProtection="0"/>
    <xf numFmtId="174" fontId="54" fillId="0" borderId="53" applyNumberFormat="0" applyFill="0" applyAlignment="0" applyProtection="0"/>
    <xf numFmtId="174" fontId="54" fillId="0" borderId="0" applyNumberFormat="0" applyFill="0" applyBorder="0" applyAlignment="0" applyProtection="0"/>
    <xf numFmtId="174" fontId="54" fillId="0" borderId="0" applyNumberFormat="0" applyFill="0" applyBorder="0" applyAlignment="0" applyProtection="0"/>
    <xf numFmtId="174" fontId="54" fillId="0" borderId="0" applyNumberFormat="0" applyFill="0" applyBorder="0" applyAlignment="0" applyProtection="0"/>
    <xf numFmtId="174" fontId="54" fillId="0" borderId="0" applyNumberFormat="0" applyFill="0" applyBorder="0" applyAlignment="0" applyProtection="0"/>
    <xf numFmtId="174" fontId="54" fillId="0" borderId="0" applyNumberFormat="0" applyFill="0" applyBorder="0" applyAlignment="0" applyProtection="0"/>
    <xf numFmtId="174" fontId="54" fillId="0" borderId="0" applyNumberFormat="0" applyFill="0" applyBorder="0" applyAlignment="0" applyProtection="0"/>
    <xf numFmtId="174" fontId="54" fillId="0" borderId="0" applyNumberFormat="0" applyFill="0" applyBorder="0" applyAlignment="0" applyProtection="0"/>
    <xf numFmtId="174" fontId="54" fillId="0" borderId="0" applyNumberFormat="0" applyFill="0" applyBorder="0" applyAlignment="0" applyProtection="0"/>
    <xf numFmtId="174" fontId="54" fillId="0" borderId="0" applyNumberFormat="0" applyFill="0" applyBorder="0" applyAlignment="0" applyProtection="0"/>
    <xf numFmtId="174" fontId="54" fillId="0" borderId="0" applyNumberFormat="0" applyFill="0" applyBorder="0" applyAlignment="0" applyProtection="0"/>
    <xf numFmtId="174" fontId="55" fillId="0" borderId="0" applyNumberFormat="0" applyFill="0" applyBorder="0" applyAlignment="0" applyProtection="0"/>
    <xf numFmtId="174" fontId="54" fillId="0" borderId="0" applyNumberFormat="0" applyFill="0" applyBorder="0" applyAlignment="0" applyProtection="0"/>
    <xf numFmtId="174" fontId="54" fillId="0" borderId="0" applyNumberFormat="0" applyFill="0" applyBorder="0" applyAlignment="0" applyProtection="0"/>
    <xf numFmtId="174" fontId="54" fillId="0" borderId="0" applyNumberFormat="0" applyFill="0" applyBorder="0" applyAlignment="0" applyProtection="0"/>
    <xf numFmtId="174" fontId="54" fillId="0" borderId="0" applyNumberFormat="0" applyFill="0" applyBorder="0" applyAlignment="0" applyProtection="0"/>
    <xf numFmtId="174" fontId="54" fillId="0" borderId="0" applyNumberFormat="0" applyFill="0" applyBorder="0" applyAlignment="0" applyProtection="0"/>
    <xf numFmtId="174" fontId="54" fillId="0" borderId="0" applyNumberFormat="0" applyFill="0" applyBorder="0" applyAlignment="0" applyProtection="0"/>
    <xf numFmtId="174" fontId="54" fillId="0" borderId="0" applyNumberFormat="0" applyFill="0" applyBorder="0" applyAlignment="0" applyProtection="0"/>
    <xf numFmtId="174" fontId="54" fillId="0" borderId="0" applyNumberFormat="0" applyFill="0" applyBorder="0" applyAlignment="0" applyProtection="0"/>
    <xf numFmtId="174" fontId="54" fillId="0" borderId="0" applyNumberFormat="0" applyFill="0" applyBorder="0" applyAlignment="0" applyProtection="0"/>
    <xf numFmtId="174" fontId="54" fillId="0" borderId="0" applyNumberFormat="0" applyFill="0" applyBorder="0" applyAlignment="0" applyProtection="0"/>
    <xf numFmtId="174" fontId="54" fillId="0" borderId="0" applyNumberFormat="0" applyFill="0" applyBorder="0" applyAlignment="0" applyProtection="0"/>
    <xf numFmtId="174" fontId="54" fillId="0" borderId="0" applyNumberFormat="0" applyFill="0" applyBorder="0" applyAlignment="0" applyProtection="0"/>
    <xf numFmtId="174" fontId="54" fillId="0" borderId="0" applyNumberFormat="0" applyFill="0" applyBorder="0" applyAlignment="0" applyProtection="0"/>
    <xf numFmtId="174" fontId="54" fillId="0" borderId="0" applyNumberFormat="0" applyFill="0" applyBorder="0" applyAlignment="0" applyProtection="0"/>
    <xf numFmtId="174" fontId="54" fillId="0" borderId="0" applyNumberFormat="0" applyFill="0" applyBorder="0" applyAlignment="0" applyProtection="0"/>
    <xf numFmtId="174" fontId="54" fillId="0" borderId="0" applyNumberFormat="0" applyFill="0" applyBorder="0" applyAlignment="0" applyProtection="0"/>
    <xf numFmtId="174" fontId="54" fillId="0" borderId="0" applyNumberFormat="0" applyFill="0" applyBorder="0" applyAlignment="0" applyProtection="0"/>
    <xf numFmtId="174" fontId="54" fillId="0" borderId="0" applyNumberFormat="0" applyFill="0" applyBorder="0" applyAlignment="0" applyProtection="0"/>
    <xf numFmtId="174" fontId="54" fillId="0" borderId="0" applyNumberFormat="0" applyFill="0" applyBorder="0" applyAlignment="0" applyProtection="0"/>
    <xf numFmtId="174" fontId="54" fillId="0" borderId="0" applyNumberFormat="0" applyFill="0" applyBorder="0" applyAlignment="0" applyProtection="0"/>
    <xf numFmtId="174" fontId="56" fillId="0" borderId="0" applyNumberFormat="0" applyFill="0" applyBorder="0" applyAlignment="0" applyProtection="0"/>
    <xf numFmtId="174" fontId="56" fillId="0" borderId="0" applyNumberFormat="0" applyFill="0" applyBorder="0" applyAlignment="0" applyProtection="0"/>
    <xf numFmtId="174" fontId="56" fillId="0" borderId="0" applyNumberFormat="0" applyFill="0" applyBorder="0" applyAlignment="0" applyProtection="0"/>
    <xf numFmtId="174" fontId="56" fillId="0" borderId="0" applyNumberFormat="0" applyFill="0" applyBorder="0" applyAlignment="0" applyProtection="0"/>
    <xf numFmtId="174" fontId="56" fillId="0" borderId="0" applyNumberFormat="0" applyFill="0" applyBorder="0" applyAlignment="0" applyProtection="0"/>
    <xf numFmtId="174" fontId="56" fillId="0" borderId="0" applyNumberFormat="0" applyFill="0" applyBorder="0" applyAlignment="0" applyProtection="0"/>
    <xf numFmtId="174" fontId="56" fillId="0" borderId="0" applyNumberFormat="0" applyFill="0" applyBorder="0" applyAlignment="0" applyProtection="0"/>
    <xf numFmtId="174" fontId="56" fillId="0" borderId="0" applyNumberFormat="0" applyFill="0" applyBorder="0" applyAlignment="0" applyProtection="0"/>
    <xf numFmtId="174" fontId="56" fillId="0" borderId="0" applyNumberFormat="0" applyFill="0" applyBorder="0" applyAlignment="0" applyProtection="0"/>
    <xf numFmtId="174" fontId="56" fillId="0" borderId="0" applyNumberFormat="0" applyFill="0" applyBorder="0" applyAlignment="0" applyProtection="0"/>
    <xf numFmtId="174" fontId="56" fillId="0" borderId="0" applyNumberFormat="0" applyFill="0" applyBorder="0" applyAlignment="0" applyProtection="0"/>
    <xf numFmtId="174" fontId="56" fillId="0" borderId="0" applyNumberFormat="0" applyFill="0" applyBorder="0" applyAlignment="0" applyProtection="0"/>
    <xf numFmtId="174" fontId="56" fillId="0" borderId="0" applyNumberFormat="0" applyFill="0" applyBorder="0" applyAlignment="0" applyProtection="0"/>
    <xf numFmtId="174" fontId="56" fillId="0" borderId="0" applyNumberFormat="0" applyFill="0" applyBorder="0" applyAlignment="0" applyProtection="0"/>
    <xf numFmtId="174" fontId="56" fillId="0" borderId="0" applyNumberFormat="0" applyFill="0" applyBorder="0" applyAlignment="0" applyProtection="0"/>
    <xf numFmtId="174" fontId="56" fillId="0" borderId="0" applyNumberFormat="0" applyFill="0" applyBorder="0" applyAlignment="0" applyProtection="0"/>
    <xf numFmtId="174" fontId="54" fillId="0" borderId="0" applyNumberFormat="0" applyFill="0" applyBorder="0" applyAlignment="0" applyProtection="0"/>
    <xf numFmtId="174" fontId="56" fillId="0" borderId="0" applyNumberFormat="0" applyFill="0" applyBorder="0" applyAlignment="0" applyProtection="0"/>
    <xf numFmtId="174" fontId="56" fillId="0" borderId="0" applyNumberFormat="0" applyFill="0" applyBorder="0" applyAlignment="0" applyProtection="0"/>
    <xf numFmtId="174" fontId="56" fillId="0" borderId="0" applyNumberFormat="0" applyFill="0" applyBorder="0" applyAlignment="0" applyProtection="0"/>
    <xf numFmtId="174" fontId="56" fillId="0" borderId="0" applyNumberFormat="0" applyFill="0" applyBorder="0" applyAlignment="0" applyProtection="0"/>
    <xf numFmtId="174" fontId="56" fillId="0" borderId="0" applyNumberFormat="0" applyFill="0" applyBorder="0" applyAlignment="0" applyProtection="0"/>
    <xf numFmtId="174" fontId="56" fillId="0" borderId="0" applyNumberFormat="0" applyFill="0" applyBorder="0" applyAlignment="0" applyProtection="0"/>
    <xf numFmtId="174" fontId="56" fillId="0" borderId="0" applyNumberFormat="0" applyFill="0" applyBorder="0" applyAlignment="0" applyProtection="0"/>
    <xf numFmtId="174" fontId="56" fillId="0" borderId="0" applyNumberFormat="0" applyFill="0" applyBorder="0" applyAlignment="0" applyProtection="0"/>
    <xf numFmtId="174" fontId="56" fillId="0" borderId="0" applyNumberFormat="0" applyFill="0" applyBorder="0" applyAlignment="0" applyProtection="0"/>
    <xf numFmtId="174" fontId="56" fillId="0" borderId="0" applyNumberFormat="0" applyFill="0" applyBorder="0" applyAlignment="0" applyProtection="0"/>
    <xf numFmtId="174" fontId="56" fillId="0" borderId="0" applyNumberFormat="0" applyFill="0" applyBorder="0" applyAlignment="0" applyProtection="0"/>
    <xf numFmtId="174" fontId="56" fillId="0" borderId="0" applyNumberFormat="0" applyFill="0" applyBorder="0" applyAlignment="0" applyProtection="0"/>
    <xf numFmtId="174" fontId="54" fillId="0" borderId="0" applyNumberFormat="0" applyFill="0" applyBorder="0" applyAlignment="0" applyProtection="0"/>
    <xf numFmtId="174" fontId="56" fillId="0" borderId="0" applyNumberFormat="0" applyFill="0" applyBorder="0" applyAlignment="0" applyProtection="0"/>
    <xf numFmtId="174" fontId="56" fillId="0" borderId="0" applyNumberFormat="0" applyFill="0" applyBorder="0" applyAlignment="0" applyProtection="0"/>
    <xf numFmtId="174" fontId="56" fillId="0" borderId="0" applyNumberFormat="0" applyFill="0" applyBorder="0" applyAlignment="0" applyProtection="0"/>
    <xf numFmtId="174" fontId="56" fillId="0" borderId="0" applyNumberFormat="0" applyFill="0" applyBorder="0" applyAlignment="0" applyProtection="0"/>
    <xf numFmtId="174" fontId="56" fillId="0" borderId="0" applyNumberFormat="0" applyFill="0" applyBorder="0" applyAlignment="0" applyProtection="0"/>
    <xf numFmtId="174" fontId="56" fillId="0" borderId="0" applyNumberFormat="0" applyFill="0" applyBorder="0" applyAlignment="0" applyProtection="0"/>
    <xf numFmtId="174" fontId="56" fillId="0" borderId="0" applyNumberFormat="0" applyFill="0" applyBorder="0" applyAlignment="0" applyProtection="0"/>
    <xf numFmtId="174" fontId="56" fillId="0" borderId="0" applyNumberFormat="0" applyFill="0" applyBorder="0" applyAlignment="0" applyProtection="0"/>
    <xf numFmtId="174" fontId="56" fillId="0" borderId="0" applyNumberFormat="0" applyFill="0" applyBorder="0" applyAlignment="0" applyProtection="0"/>
    <xf numFmtId="174" fontId="56" fillId="0" borderId="0" applyNumberFormat="0" applyFill="0" applyBorder="0" applyAlignment="0" applyProtection="0"/>
    <xf numFmtId="174" fontId="56" fillId="0" borderId="0" applyNumberFormat="0" applyFill="0" applyBorder="0" applyAlignment="0" applyProtection="0"/>
    <xf numFmtId="174" fontId="56" fillId="0" borderId="0" applyNumberFormat="0" applyFill="0" applyBorder="0" applyAlignment="0" applyProtection="0"/>
    <xf numFmtId="174" fontId="54" fillId="0" borderId="0" applyNumberFormat="0" applyFill="0" applyBorder="0" applyAlignment="0" applyProtection="0"/>
    <xf numFmtId="174" fontId="56" fillId="0" borderId="0" applyNumberFormat="0" applyFill="0" applyBorder="0" applyAlignment="0" applyProtection="0"/>
    <xf numFmtId="174" fontId="56" fillId="0" borderId="0" applyNumberFormat="0" applyFill="0" applyBorder="0" applyAlignment="0" applyProtection="0"/>
    <xf numFmtId="174" fontId="56" fillId="0" borderId="0" applyNumberFormat="0" applyFill="0" applyBorder="0" applyAlignment="0" applyProtection="0"/>
    <xf numFmtId="174" fontId="56" fillId="0" borderId="0" applyNumberFormat="0" applyFill="0" applyBorder="0" applyAlignment="0" applyProtection="0"/>
    <xf numFmtId="174" fontId="56" fillId="0" borderId="0" applyNumberFormat="0" applyFill="0" applyBorder="0" applyAlignment="0" applyProtection="0"/>
    <xf numFmtId="174" fontId="56" fillId="0" borderId="0" applyNumberFormat="0" applyFill="0" applyBorder="0" applyAlignment="0" applyProtection="0"/>
    <xf numFmtId="174" fontId="56" fillId="0" borderId="0" applyNumberFormat="0" applyFill="0" applyBorder="0" applyAlignment="0" applyProtection="0"/>
    <xf numFmtId="174" fontId="56" fillId="0" borderId="0" applyNumberFormat="0" applyFill="0" applyBorder="0" applyAlignment="0" applyProtection="0"/>
    <xf numFmtId="174" fontId="56" fillId="0" borderId="0" applyNumberFormat="0" applyFill="0" applyBorder="0" applyAlignment="0" applyProtection="0"/>
    <xf numFmtId="174" fontId="56" fillId="0" borderId="0" applyNumberFormat="0" applyFill="0" applyBorder="0" applyAlignment="0" applyProtection="0"/>
    <xf numFmtId="174" fontId="56" fillId="0" borderId="0" applyNumberFormat="0" applyFill="0" applyBorder="0" applyAlignment="0" applyProtection="0"/>
    <xf numFmtId="174" fontId="56" fillId="0" borderId="0" applyNumberFormat="0" applyFill="0" applyBorder="0" applyAlignment="0" applyProtection="0"/>
    <xf numFmtId="174" fontId="54" fillId="0" borderId="0" applyNumberFormat="0" applyFill="0" applyBorder="0" applyAlignment="0" applyProtection="0"/>
    <xf numFmtId="174" fontId="54" fillId="0" borderId="0" applyNumberFormat="0" applyFill="0" applyBorder="0" applyAlignment="0" applyProtection="0"/>
    <xf numFmtId="171" fontId="57" fillId="0" borderId="0"/>
    <xf numFmtId="174" fontId="10" fillId="0" borderId="0" applyNumberFormat="0" applyFill="0" applyBorder="0" applyAlignment="0" applyProtection="0">
      <alignment vertical="top"/>
      <protection locked="0"/>
    </xf>
    <xf numFmtId="174" fontId="10" fillId="0" borderId="0" applyNumberFormat="0" applyFill="0" applyBorder="0" applyAlignment="0" applyProtection="0">
      <alignment vertical="top"/>
      <protection locked="0"/>
    </xf>
    <xf numFmtId="174" fontId="10" fillId="0" borderId="0" applyNumberFormat="0" applyFill="0" applyBorder="0" applyAlignment="0" applyProtection="0">
      <alignment vertical="top"/>
      <protection locked="0"/>
    </xf>
    <xf numFmtId="174" fontId="10" fillId="0" borderId="0" applyNumberFormat="0" applyFill="0" applyBorder="0" applyAlignment="0" applyProtection="0">
      <alignment vertical="top"/>
      <protection locked="0"/>
    </xf>
    <xf numFmtId="174" fontId="10" fillId="0" borderId="0" applyNumberFormat="0" applyFill="0" applyBorder="0" applyAlignment="0" applyProtection="0">
      <alignment vertical="top"/>
      <protection locked="0"/>
    </xf>
    <xf numFmtId="174" fontId="10" fillId="0" borderId="0" applyNumberFormat="0" applyFill="0" applyBorder="0" applyAlignment="0" applyProtection="0">
      <alignment vertical="top"/>
      <protection locked="0"/>
    </xf>
    <xf numFmtId="174" fontId="10" fillId="0" borderId="0" applyNumberFormat="0" applyFill="0" applyBorder="0" applyAlignment="0" applyProtection="0">
      <alignment vertical="top"/>
      <protection locked="0"/>
    </xf>
    <xf numFmtId="174" fontId="10" fillId="0" borderId="0" applyNumberFormat="0" applyFill="0" applyBorder="0" applyAlignment="0" applyProtection="0">
      <alignment vertical="top"/>
      <protection locked="0"/>
    </xf>
    <xf numFmtId="174" fontId="10" fillId="0" borderId="0" applyNumberFormat="0" applyFill="0" applyBorder="0" applyAlignment="0" applyProtection="0">
      <alignment vertical="top"/>
      <protection locked="0"/>
    </xf>
    <xf numFmtId="174" fontId="58" fillId="29" borderId="45" applyNumberFormat="0" applyAlignment="0" applyProtection="0"/>
    <xf numFmtId="174" fontId="58" fillId="29" borderId="45" applyNumberFormat="0" applyAlignment="0" applyProtection="0"/>
    <xf numFmtId="174" fontId="58" fillId="29" borderId="45" applyNumberFormat="0" applyAlignment="0" applyProtection="0"/>
    <xf numFmtId="174" fontId="58" fillId="29" borderId="45" applyNumberFormat="0" applyAlignment="0" applyProtection="0"/>
    <xf numFmtId="174" fontId="58" fillId="29" borderId="45" applyNumberFormat="0" applyAlignment="0" applyProtection="0"/>
    <xf numFmtId="174" fontId="58" fillId="29" borderId="45" applyNumberFormat="0" applyAlignment="0" applyProtection="0"/>
    <xf numFmtId="174" fontId="58" fillId="29" borderId="45" applyNumberFormat="0" applyAlignment="0" applyProtection="0"/>
    <xf numFmtId="174" fontId="58" fillId="29" borderId="45" applyNumberFormat="0" applyAlignment="0" applyProtection="0"/>
    <xf numFmtId="174" fontId="58" fillId="29" borderId="45" applyNumberFormat="0" applyAlignment="0" applyProtection="0"/>
    <xf numFmtId="174" fontId="58" fillId="29" borderId="45" applyNumberFormat="0" applyAlignment="0" applyProtection="0"/>
    <xf numFmtId="174" fontId="58" fillId="29" borderId="45" applyNumberFormat="0" applyAlignment="0" applyProtection="0"/>
    <xf numFmtId="174" fontId="58" fillId="29" borderId="45" applyNumberFormat="0" applyAlignment="0" applyProtection="0"/>
    <xf numFmtId="174" fontId="58" fillId="29" borderId="45" applyNumberFormat="0" applyAlignment="0" applyProtection="0"/>
    <xf numFmtId="174" fontId="58" fillId="29" borderId="45" applyNumberFormat="0" applyAlignment="0" applyProtection="0"/>
    <xf numFmtId="174" fontId="58" fillId="29" borderId="45" applyNumberFormat="0" applyAlignment="0" applyProtection="0"/>
    <xf numFmtId="174" fontId="58" fillId="29" borderId="45" applyNumberFormat="0" applyAlignment="0" applyProtection="0"/>
    <xf numFmtId="174" fontId="58" fillId="29" borderId="45" applyNumberFormat="0" applyAlignment="0" applyProtection="0"/>
    <xf numFmtId="174" fontId="58" fillId="29" borderId="45" applyNumberFormat="0" applyAlignment="0" applyProtection="0"/>
    <xf numFmtId="174" fontId="58" fillId="29" borderId="45" applyNumberFormat="0" applyAlignment="0" applyProtection="0"/>
    <xf numFmtId="174" fontId="58" fillId="29" borderId="45" applyNumberFormat="0" applyAlignment="0" applyProtection="0"/>
    <xf numFmtId="174" fontId="58" fillId="29" borderId="45" applyNumberFormat="0" applyAlignment="0" applyProtection="0"/>
    <xf numFmtId="174" fontId="58" fillId="29" borderId="45" applyNumberFormat="0" applyAlignment="0" applyProtection="0"/>
    <xf numFmtId="174" fontId="58" fillId="29" borderId="45" applyNumberFormat="0" applyAlignment="0" applyProtection="0"/>
    <xf numFmtId="174" fontId="58" fillId="29" borderId="45" applyNumberFormat="0" applyAlignment="0" applyProtection="0"/>
    <xf numFmtId="174" fontId="58" fillId="29" borderId="45" applyNumberFormat="0" applyAlignment="0" applyProtection="0"/>
    <xf numFmtId="174" fontId="58" fillId="29" borderId="45" applyNumberFormat="0" applyAlignment="0" applyProtection="0"/>
    <xf numFmtId="174" fontId="58" fillId="29" borderId="45" applyNumberFormat="0" applyAlignment="0" applyProtection="0"/>
    <xf numFmtId="174" fontId="58" fillId="29" borderId="45" applyNumberFormat="0" applyAlignment="0" applyProtection="0"/>
    <xf numFmtId="174" fontId="58" fillId="22" borderId="45" applyNumberFormat="0" applyAlignment="0" applyProtection="0"/>
    <xf numFmtId="174" fontId="58" fillId="22" borderId="45" applyNumberFormat="0" applyAlignment="0" applyProtection="0"/>
    <xf numFmtId="174" fontId="58" fillId="22" borderId="45" applyNumberFormat="0" applyAlignment="0" applyProtection="0"/>
    <xf numFmtId="174" fontId="58" fillId="22" borderId="45" applyNumberFormat="0" applyAlignment="0" applyProtection="0"/>
    <xf numFmtId="174" fontId="58" fillId="22" borderId="45" applyNumberFormat="0" applyAlignment="0" applyProtection="0"/>
    <xf numFmtId="174" fontId="58" fillId="22" borderId="45" applyNumberFormat="0" applyAlignment="0" applyProtection="0"/>
    <xf numFmtId="174" fontId="58" fillId="22" borderId="45" applyNumberFormat="0" applyAlignment="0" applyProtection="0"/>
    <xf numFmtId="174" fontId="58" fillId="22" borderId="45" applyNumberFormat="0" applyAlignment="0" applyProtection="0"/>
    <xf numFmtId="174" fontId="58" fillId="22" borderId="45" applyNumberFormat="0" applyAlignment="0" applyProtection="0"/>
    <xf numFmtId="174" fontId="58" fillId="22" borderId="45" applyNumberFormat="0" applyAlignment="0" applyProtection="0"/>
    <xf numFmtId="174" fontId="58" fillId="22" borderId="45" applyNumberFormat="0" applyAlignment="0" applyProtection="0"/>
    <xf numFmtId="174" fontId="58" fillId="22" borderId="45" applyNumberFormat="0" applyAlignment="0" applyProtection="0"/>
    <xf numFmtId="174" fontId="58" fillId="22" borderId="45" applyNumberFormat="0" applyAlignment="0" applyProtection="0"/>
    <xf numFmtId="174" fontId="58" fillId="22" borderId="45" applyNumberFormat="0" applyAlignment="0" applyProtection="0"/>
    <xf numFmtId="174" fontId="58" fillId="22" borderId="45" applyNumberFormat="0" applyAlignment="0" applyProtection="0"/>
    <xf numFmtId="174" fontId="58" fillId="22" borderId="45" applyNumberFormat="0" applyAlignment="0" applyProtection="0"/>
    <xf numFmtId="174" fontId="58" fillId="29" borderId="45" applyNumberFormat="0" applyAlignment="0" applyProtection="0"/>
    <xf numFmtId="174" fontId="58" fillId="22" borderId="45" applyNumberFormat="0" applyAlignment="0" applyProtection="0"/>
    <xf numFmtId="174" fontId="58" fillId="22" borderId="45" applyNumberFormat="0" applyAlignment="0" applyProtection="0"/>
    <xf numFmtId="174" fontId="58" fillId="22" borderId="45" applyNumberFormat="0" applyAlignment="0" applyProtection="0"/>
    <xf numFmtId="174" fontId="58" fillId="22" borderId="45" applyNumberFormat="0" applyAlignment="0" applyProtection="0"/>
    <xf numFmtId="174" fontId="58" fillId="22" borderId="45" applyNumberFormat="0" applyAlignment="0" applyProtection="0"/>
    <xf numFmtId="174" fontId="58" fillId="22" borderId="45" applyNumberFormat="0" applyAlignment="0" applyProtection="0"/>
    <xf numFmtId="174" fontId="58" fillId="22" borderId="45" applyNumberFormat="0" applyAlignment="0" applyProtection="0"/>
    <xf numFmtId="174" fontId="58" fillId="22" borderId="45" applyNumberFormat="0" applyAlignment="0" applyProtection="0"/>
    <xf numFmtId="174" fontId="58" fillId="22" borderId="45" applyNumberFormat="0" applyAlignment="0" applyProtection="0"/>
    <xf numFmtId="174" fontId="58" fillId="22" borderId="45" applyNumberFormat="0" applyAlignment="0" applyProtection="0"/>
    <xf numFmtId="174" fontId="58" fillId="22" borderId="45" applyNumberFormat="0" applyAlignment="0" applyProtection="0"/>
    <xf numFmtId="174" fontId="58" fillId="22" borderId="45" applyNumberFormat="0" applyAlignment="0" applyProtection="0"/>
    <xf numFmtId="174" fontId="58" fillId="29" borderId="45" applyNumberFormat="0" applyAlignment="0" applyProtection="0"/>
    <xf numFmtId="174" fontId="58" fillId="22" borderId="45" applyNumberFormat="0" applyAlignment="0" applyProtection="0"/>
    <xf numFmtId="174" fontId="58" fillId="22" borderId="45" applyNumberFormat="0" applyAlignment="0" applyProtection="0"/>
    <xf numFmtId="174" fontId="58" fillId="22" borderId="45" applyNumberFormat="0" applyAlignment="0" applyProtection="0"/>
    <xf numFmtId="174" fontId="58" fillId="22" borderId="45" applyNumberFormat="0" applyAlignment="0" applyProtection="0"/>
    <xf numFmtId="174" fontId="58" fillId="22" borderId="45" applyNumberFormat="0" applyAlignment="0" applyProtection="0"/>
    <xf numFmtId="174" fontId="58" fillId="22" borderId="45" applyNumberFormat="0" applyAlignment="0" applyProtection="0"/>
    <xf numFmtId="174" fontId="58" fillId="22" borderId="45" applyNumberFormat="0" applyAlignment="0" applyProtection="0"/>
    <xf numFmtId="174" fontId="58" fillId="22" borderId="45" applyNumberFormat="0" applyAlignment="0" applyProtection="0"/>
    <xf numFmtId="174" fontId="58" fillId="22" borderId="45" applyNumberFormat="0" applyAlignment="0" applyProtection="0"/>
    <xf numFmtId="174" fontId="58" fillId="22" borderId="45" applyNumberFormat="0" applyAlignment="0" applyProtection="0"/>
    <xf numFmtId="174" fontId="58" fillId="22" borderId="45" applyNumberFormat="0" applyAlignment="0" applyProtection="0"/>
    <xf numFmtId="174" fontId="58" fillId="22" borderId="45" applyNumberFormat="0" applyAlignment="0" applyProtection="0"/>
    <xf numFmtId="174" fontId="58" fillId="29" borderId="45" applyNumberFormat="0" applyAlignment="0" applyProtection="0"/>
    <xf numFmtId="174" fontId="58" fillId="22" borderId="45" applyNumberFormat="0" applyAlignment="0" applyProtection="0"/>
    <xf numFmtId="174" fontId="58" fillId="22" borderId="45" applyNumberFormat="0" applyAlignment="0" applyProtection="0"/>
    <xf numFmtId="174" fontId="58" fillId="22" borderId="45" applyNumberFormat="0" applyAlignment="0" applyProtection="0"/>
    <xf numFmtId="174" fontId="58" fillId="22" borderId="45" applyNumberFormat="0" applyAlignment="0" applyProtection="0"/>
    <xf numFmtId="174" fontId="58" fillId="22" borderId="45" applyNumberFormat="0" applyAlignment="0" applyProtection="0"/>
    <xf numFmtId="174" fontId="58" fillId="22" borderId="45" applyNumberFormat="0" applyAlignment="0" applyProtection="0"/>
    <xf numFmtId="174" fontId="58" fillId="22" borderId="45" applyNumberFormat="0" applyAlignment="0" applyProtection="0"/>
    <xf numFmtId="174" fontId="58" fillId="22" borderId="45" applyNumberFormat="0" applyAlignment="0" applyProtection="0"/>
    <xf numFmtId="174" fontId="58" fillId="22" borderId="45" applyNumberFormat="0" applyAlignment="0" applyProtection="0"/>
    <xf numFmtId="174" fontId="58" fillId="22" borderId="45" applyNumberFormat="0" applyAlignment="0" applyProtection="0"/>
    <xf numFmtId="174" fontId="58" fillId="22" borderId="45" applyNumberFormat="0" applyAlignment="0" applyProtection="0"/>
    <xf numFmtId="174" fontId="58" fillId="22" borderId="45" applyNumberFormat="0" applyAlignment="0" applyProtection="0"/>
    <xf numFmtId="174" fontId="58" fillId="29" borderId="45" applyNumberFormat="0" applyAlignment="0" applyProtection="0"/>
    <xf numFmtId="174" fontId="58" fillId="29" borderId="45" applyNumberFormat="0" applyAlignment="0" applyProtection="0"/>
    <xf numFmtId="172" fontId="40" fillId="0" borderId="0"/>
    <xf numFmtId="172" fontId="40" fillId="0" borderId="0"/>
    <xf numFmtId="172" fontId="40" fillId="0" borderId="0"/>
    <xf numFmtId="172" fontId="40" fillId="0" borderId="0"/>
    <xf numFmtId="172" fontId="40" fillId="0" borderId="0"/>
    <xf numFmtId="172" fontId="40" fillId="0" borderId="0"/>
    <xf numFmtId="172" fontId="40" fillId="0" borderId="0"/>
    <xf numFmtId="172" fontId="40" fillId="0" borderId="0"/>
    <xf numFmtId="172" fontId="40" fillId="0" borderId="0"/>
    <xf numFmtId="172" fontId="40" fillId="0" borderId="0"/>
    <xf numFmtId="172" fontId="40" fillId="0" borderId="0"/>
    <xf numFmtId="172" fontId="40" fillId="0" borderId="0"/>
    <xf numFmtId="172" fontId="40" fillId="0" borderId="0"/>
    <xf numFmtId="172" fontId="40" fillId="0" borderId="0"/>
    <xf numFmtId="172" fontId="40" fillId="0" borderId="0"/>
    <xf numFmtId="172" fontId="40" fillId="0" borderId="0"/>
    <xf numFmtId="172" fontId="40" fillId="0" borderId="0"/>
    <xf numFmtId="172" fontId="40" fillId="0" borderId="0"/>
    <xf numFmtId="172" fontId="40" fillId="0" borderId="0"/>
    <xf numFmtId="172" fontId="40" fillId="0" borderId="0"/>
    <xf numFmtId="172" fontId="40" fillId="0" borderId="0"/>
    <xf numFmtId="172" fontId="40" fillId="0" borderId="0"/>
    <xf numFmtId="172" fontId="40" fillId="0" borderId="0"/>
    <xf numFmtId="172" fontId="40" fillId="0" borderId="0"/>
    <xf numFmtId="172" fontId="40" fillId="0" borderId="0"/>
    <xf numFmtId="172" fontId="40" fillId="0" borderId="0"/>
    <xf numFmtId="172" fontId="40" fillId="0" borderId="0"/>
    <xf numFmtId="172" fontId="40" fillId="0" borderId="0"/>
    <xf numFmtId="172" fontId="40" fillId="0" borderId="0"/>
    <xf numFmtId="172" fontId="40" fillId="0" borderId="0"/>
    <xf numFmtId="172" fontId="40" fillId="0" borderId="0"/>
    <xf numFmtId="172" fontId="40" fillId="0" borderId="0"/>
    <xf numFmtId="172" fontId="40" fillId="0" borderId="0"/>
    <xf numFmtId="172" fontId="40" fillId="0" borderId="0"/>
    <xf numFmtId="172" fontId="40" fillId="0" borderId="0"/>
    <xf numFmtId="172" fontId="40" fillId="0" borderId="0"/>
    <xf numFmtId="172" fontId="40" fillId="0" borderId="0"/>
    <xf numFmtId="172" fontId="40" fillId="0" borderId="0"/>
    <xf numFmtId="172" fontId="40" fillId="0" borderId="0"/>
    <xf numFmtId="172" fontId="40" fillId="0" borderId="0"/>
    <xf numFmtId="172" fontId="40" fillId="0" borderId="0"/>
    <xf numFmtId="172" fontId="40" fillId="0" borderId="0"/>
    <xf numFmtId="172" fontId="40" fillId="0" borderId="0"/>
    <xf numFmtId="172" fontId="40" fillId="0" borderId="0"/>
    <xf numFmtId="172" fontId="40" fillId="0" borderId="0"/>
    <xf numFmtId="172" fontId="40" fillId="0" borderId="0"/>
    <xf numFmtId="172" fontId="40" fillId="0" borderId="0"/>
    <xf numFmtId="172" fontId="40" fillId="0" borderId="0"/>
    <xf numFmtId="172" fontId="40" fillId="0" borderId="0"/>
    <xf numFmtId="172" fontId="40" fillId="0" borderId="0"/>
    <xf numFmtId="172" fontId="40" fillId="0" borderId="0"/>
    <xf numFmtId="172" fontId="40" fillId="0" borderId="0"/>
    <xf numFmtId="172" fontId="40" fillId="0" borderId="0"/>
    <xf numFmtId="172" fontId="40" fillId="0" borderId="0"/>
    <xf numFmtId="172" fontId="40" fillId="0" borderId="0"/>
    <xf numFmtId="172" fontId="40" fillId="0" borderId="0"/>
    <xf numFmtId="172" fontId="40" fillId="0" borderId="0"/>
    <xf numFmtId="172" fontId="40" fillId="0" borderId="0"/>
    <xf numFmtId="172" fontId="40" fillId="0" borderId="0"/>
    <xf numFmtId="172" fontId="40" fillId="0" borderId="0"/>
    <xf numFmtId="172" fontId="40" fillId="0" borderId="0"/>
    <xf numFmtId="172" fontId="40" fillId="0" borderId="0"/>
    <xf numFmtId="172" fontId="40" fillId="0" borderId="0"/>
    <xf numFmtId="172" fontId="40" fillId="0" borderId="0"/>
    <xf numFmtId="172" fontId="40" fillId="0" borderId="0"/>
    <xf numFmtId="172" fontId="40" fillId="0" borderId="0"/>
    <xf numFmtId="174" fontId="60" fillId="0" borderId="57" applyNumberFormat="0" applyFill="0" applyAlignment="0" applyProtection="0"/>
    <xf numFmtId="174" fontId="60" fillId="0" borderId="57" applyNumberFormat="0" applyFill="0" applyAlignment="0" applyProtection="0"/>
    <xf numFmtId="174" fontId="60" fillId="0" borderId="57" applyNumberFormat="0" applyFill="0" applyAlignment="0" applyProtection="0"/>
    <xf numFmtId="174" fontId="60" fillId="0" borderId="57" applyNumberFormat="0" applyFill="0" applyAlignment="0" applyProtection="0"/>
    <xf numFmtId="174" fontId="60" fillId="0" borderId="57" applyNumberFormat="0" applyFill="0" applyAlignment="0" applyProtection="0"/>
    <xf numFmtId="174" fontId="60" fillId="0" borderId="57" applyNumberFormat="0" applyFill="0" applyAlignment="0" applyProtection="0"/>
    <xf numFmtId="174" fontId="60" fillId="0" borderId="57" applyNumberFormat="0" applyFill="0" applyAlignment="0" applyProtection="0"/>
    <xf numFmtId="174" fontId="60" fillId="0" borderId="57" applyNumberFormat="0" applyFill="0" applyAlignment="0" applyProtection="0"/>
    <xf numFmtId="174" fontId="60" fillId="0" borderId="57" applyNumberFormat="0" applyFill="0" applyAlignment="0" applyProtection="0"/>
    <xf numFmtId="174" fontId="60" fillId="0" borderId="57" applyNumberFormat="0" applyFill="0" applyAlignment="0" applyProtection="0"/>
    <xf numFmtId="174" fontId="60" fillId="0" borderId="57" applyNumberFormat="0" applyFill="0" applyAlignment="0" applyProtection="0"/>
    <xf numFmtId="174" fontId="60" fillId="0" borderId="57" applyNumberFormat="0" applyFill="0" applyAlignment="0" applyProtection="0"/>
    <xf numFmtId="174" fontId="60" fillId="0" borderId="57" applyNumberFormat="0" applyFill="0" applyAlignment="0" applyProtection="0"/>
    <xf numFmtId="174" fontId="60" fillId="0" borderId="57" applyNumberFormat="0" applyFill="0" applyAlignment="0" applyProtection="0"/>
    <xf numFmtId="174" fontId="60" fillId="0" borderId="57" applyNumberFormat="0" applyFill="0" applyAlignment="0" applyProtection="0"/>
    <xf numFmtId="174" fontId="60" fillId="0" borderId="57" applyNumberFormat="0" applyFill="0" applyAlignment="0" applyProtection="0"/>
    <xf numFmtId="174" fontId="60" fillId="0" borderId="57" applyNumberFormat="0" applyFill="0" applyAlignment="0" applyProtection="0"/>
    <xf numFmtId="174" fontId="60" fillId="0" borderId="57" applyNumberFormat="0" applyFill="0" applyAlignment="0" applyProtection="0"/>
    <xf numFmtId="174" fontId="60" fillId="0" borderId="57" applyNumberFormat="0" applyFill="0" applyAlignment="0" applyProtection="0"/>
    <xf numFmtId="174" fontId="60" fillId="0" borderId="57" applyNumberFormat="0" applyFill="0" applyAlignment="0" applyProtection="0"/>
    <xf numFmtId="174" fontId="60" fillId="0" borderId="57" applyNumberFormat="0" applyFill="0" applyAlignment="0" applyProtection="0"/>
    <xf numFmtId="174" fontId="60" fillId="0" borderId="57" applyNumberFormat="0" applyFill="0" applyAlignment="0" applyProtection="0"/>
    <xf numFmtId="174" fontId="60" fillId="0" borderId="57" applyNumberFormat="0" applyFill="0" applyAlignment="0" applyProtection="0"/>
    <xf numFmtId="174" fontId="60" fillId="0" borderId="57" applyNumberFormat="0" applyFill="0" applyAlignment="0" applyProtection="0"/>
    <xf numFmtId="174" fontId="60" fillId="0" borderId="57" applyNumberFormat="0" applyFill="0" applyAlignment="0" applyProtection="0"/>
    <xf numFmtId="174" fontId="60" fillId="0" borderId="57" applyNumberFormat="0" applyFill="0" applyAlignment="0" applyProtection="0"/>
    <xf numFmtId="174" fontId="60" fillId="0" borderId="57" applyNumberFormat="0" applyFill="0" applyAlignment="0" applyProtection="0"/>
    <xf numFmtId="174" fontId="60" fillId="0" borderId="57" applyNumberFormat="0" applyFill="0" applyAlignment="0" applyProtection="0"/>
    <xf numFmtId="174" fontId="60" fillId="0" borderId="57" applyNumberFormat="0" applyFill="0" applyAlignment="0" applyProtection="0"/>
    <xf numFmtId="174" fontId="60" fillId="0" borderId="57" applyNumberFormat="0" applyFill="0" applyAlignment="0" applyProtection="0"/>
    <xf numFmtId="174" fontId="60" fillId="0" borderId="57" applyNumberFormat="0" applyFill="0" applyAlignment="0" applyProtection="0"/>
    <xf numFmtId="174" fontId="59" fillId="0" borderId="56" applyNumberFormat="0" applyFill="0" applyAlignment="0" applyProtection="0"/>
    <xf numFmtId="174" fontId="59" fillId="0" borderId="56" applyNumberFormat="0" applyFill="0" applyAlignment="0" applyProtection="0"/>
    <xf numFmtId="174" fontId="59" fillId="0" borderId="56" applyNumberFormat="0" applyFill="0" applyAlignment="0" applyProtection="0"/>
    <xf numFmtId="174" fontId="59" fillId="0" borderId="56" applyNumberFormat="0" applyFill="0" applyAlignment="0" applyProtection="0"/>
    <xf numFmtId="174" fontId="59" fillId="0" borderId="56" applyNumberFormat="0" applyFill="0" applyAlignment="0" applyProtection="0"/>
    <xf numFmtId="174" fontId="59" fillId="0" borderId="56" applyNumberFormat="0" applyFill="0" applyAlignment="0" applyProtection="0"/>
    <xf numFmtId="174" fontId="59" fillId="0" borderId="56" applyNumberFormat="0" applyFill="0" applyAlignment="0" applyProtection="0"/>
    <xf numFmtId="174" fontId="59" fillId="0" borderId="56" applyNumberFormat="0" applyFill="0" applyAlignment="0" applyProtection="0"/>
    <xf numFmtId="174" fontId="59" fillId="0" borderId="56" applyNumberFormat="0" applyFill="0" applyAlignment="0" applyProtection="0"/>
    <xf numFmtId="174" fontId="59" fillId="0" borderId="56" applyNumberFormat="0" applyFill="0" applyAlignment="0" applyProtection="0"/>
    <xf numFmtId="174" fontId="59" fillId="0" borderId="56" applyNumberFormat="0" applyFill="0" applyAlignment="0" applyProtection="0"/>
    <xf numFmtId="174" fontId="59" fillId="0" borderId="56" applyNumberFormat="0" applyFill="0" applyAlignment="0" applyProtection="0"/>
    <xf numFmtId="174" fontId="59" fillId="0" borderId="56" applyNumberFormat="0" applyFill="0" applyAlignment="0" applyProtection="0"/>
    <xf numFmtId="174" fontId="59" fillId="0" borderId="56" applyNumberFormat="0" applyFill="0" applyAlignment="0" applyProtection="0"/>
    <xf numFmtId="174" fontId="59" fillId="0" borderId="56" applyNumberFormat="0" applyFill="0" applyAlignment="0" applyProtection="0"/>
    <xf numFmtId="174" fontId="59" fillId="0" borderId="56" applyNumberFormat="0" applyFill="0" applyAlignment="0" applyProtection="0"/>
    <xf numFmtId="174" fontId="60" fillId="0" borderId="57" applyNumberFormat="0" applyFill="0" applyAlignment="0" applyProtection="0"/>
    <xf numFmtId="174" fontId="59" fillId="0" borderId="56" applyNumberFormat="0" applyFill="0" applyAlignment="0" applyProtection="0"/>
    <xf numFmtId="174" fontId="59" fillId="0" borderId="56" applyNumberFormat="0" applyFill="0" applyAlignment="0" applyProtection="0"/>
    <xf numFmtId="174" fontId="59" fillId="0" borderId="56" applyNumberFormat="0" applyFill="0" applyAlignment="0" applyProtection="0"/>
    <xf numFmtId="174" fontId="59" fillId="0" borderId="56" applyNumberFormat="0" applyFill="0" applyAlignment="0" applyProtection="0"/>
    <xf numFmtId="174" fontId="59" fillId="0" borderId="56" applyNumberFormat="0" applyFill="0" applyAlignment="0" applyProtection="0"/>
    <xf numFmtId="174" fontId="59" fillId="0" borderId="56" applyNumberFormat="0" applyFill="0" applyAlignment="0" applyProtection="0"/>
    <xf numFmtId="174" fontId="59" fillId="0" borderId="56" applyNumberFormat="0" applyFill="0" applyAlignment="0" applyProtection="0"/>
    <xf numFmtId="174" fontId="59" fillId="0" borderId="56" applyNumberFormat="0" applyFill="0" applyAlignment="0" applyProtection="0"/>
    <xf numFmtId="174" fontId="59" fillId="0" borderId="56" applyNumberFormat="0" applyFill="0" applyAlignment="0" applyProtection="0"/>
    <xf numFmtId="174" fontId="59" fillId="0" borderId="56" applyNumberFormat="0" applyFill="0" applyAlignment="0" applyProtection="0"/>
    <xf numFmtId="174" fontId="59" fillId="0" borderId="56" applyNumberFormat="0" applyFill="0" applyAlignment="0" applyProtection="0"/>
    <xf numFmtId="174" fontId="59" fillId="0" borderId="56" applyNumberFormat="0" applyFill="0" applyAlignment="0" applyProtection="0"/>
    <xf numFmtId="174" fontId="60" fillId="0" borderId="57" applyNumberFormat="0" applyFill="0" applyAlignment="0" applyProtection="0"/>
    <xf numFmtId="174" fontId="59" fillId="0" borderId="56" applyNumberFormat="0" applyFill="0" applyAlignment="0" applyProtection="0"/>
    <xf numFmtId="174" fontId="59" fillId="0" borderId="56" applyNumberFormat="0" applyFill="0" applyAlignment="0" applyProtection="0"/>
    <xf numFmtId="174" fontId="59" fillId="0" borderId="56" applyNumberFormat="0" applyFill="0" applyAlignment="0" applyProtection="0"/>
    <xf numFmtId="174" fontId="59" fillId="0" borderId="56" applyNumberFormat="0" applyFill="0" applyAlignment="0" applyProtection="0"/>
    <xf numFmtId="174" fontId="59" fillId="0" borderId="56" applyNumberFormat="0" applyFill="0" applyAlignment="0" applyProtection="0"/>
    <xf numFmtId="174" fontId="59" fillId="0" borderId="56" applyNumberFormat="0" applyFill="0" applyAlignment="0" applyProtection="0"/>
    <xf numFmtId="174" fontId="59" fillId="0" borderId="56" applyNumberFormat="0" applyFill="0" applyAlignment="0" applyProtection="0"/>
    <xf numFmtId="174" fontId="59" fillId="0" borderId="56" applyNumberFormat="0" applyFill="0" applyAlignment="0" applyProtection="0"/>
    <xf numFmtId="174" fontId="59" fillId="0" borderId="56" applyNumberFormat="0" applyFill="0" applyAlignment="0" applyProtection="0"/>
    <xf numFmtId="174" fontId="59" fillId="0" borderId="56" applyNumberFormat="0" applyFill="0" applyAlignment="0" applyProtection="0"/>
    <xf numFmtId="174" fontId="59" fillId="0" borderId="56" applyNumberFormat="0" applyFill="0" applyAlignment="0" applyProtection="0"/>
    <xf numFmtId="174" fontId="59" fillId="0" borderId="56" applyNumberFormat="0" applyFill="0" applyAlignment="0" applyProtection="0"/>
    <xf numFmtId="174" fontId="60" fillId="0" borderId="57" applyNumberFormat="0" applyFill="0" applyAlignment="0" applyProtection="0"/>
    <xf numFmtId="174" fontId="59" fillId="0" borderId="56" applyNumberFormat="0" applyFill="0" applyAlignment="0" applyProtection="0"/>
    <xf numFmtId="174" fontId="59" fillId="0" borderId="56" applyNumberFormat="0" applyFill="0" applyAlignment="0" applyProtection="0"/>
    <xf numFmtId="174" fontId="59" fillId="0" borderId="56" applyNumberFormat="0" applyFill="0" applyAlignment="0" applyProtection="0"/>
    <xf numFmtId="174" fontId="59" fillId="0" borderId="56" applyNumberFormat="0" applyFill="0" applyAlignment="0" applyProtection="0"/>
    <xf numFmtId="174" fontId="59" fillId="0" borderId="56" applyNumberFormat="0" applyFill="0" applyAlignment="0" applyProtection="0"/>
    <xf numFmtId="174" fontId="59" fillId="0" borderId="56" applyNumberFormat="0" applyFill="0" applyAlignment="0" applyProtection="0"/>
    <xf numFmtId="174" fontId="59" fillId="0" borderId="56" applyNumberFormat="0" applyFill="0" applyAlignment="0" applyProtection="0"/>
    <xf numFmtId="174" fontId="59" fillId="0" borderId="56" applyNumberFormat="0" applyFill="0" applyAlignment="0" applyProtection="0"/>
    <xf numFmtId="174" fontId="59" fillId="0" borderId="56" applyNumberFormat="0" applyFill="0" applyAlignment="0" applyProtection="0"/>
    <xf numFmtId="174" fontId="59" fillId="0" borderId="56" applyNumberFormat="0" applyFill="0" applyAlignment="0" applyProtection="0"/>
    <xf numFmtId="174" fontId="59" fillId="0" borderId="56" applyNumberFormat="0" applyFill="0" applyAlignment="0" applyProtection="0"/>
    <xf numFmtId="174" fontId="59" fillId="0" borderId="56" applyNumberFormat="0" applyFill="0" applyAlignment="0" applyProtection="0"/>
    <xf numFmtId="174" fontId="60" fillId="0" borderId="57" applyNumberFormat="0" applyFill="0" applyAlignment="0" applyProtection="0"/>
    <xf numFmtId="174" fontId="60" fillId="0" borderId="57" applyNumberFormat="0" applyFill="0" applyAlignment="0" applyProtection="0"/>
    <xf numFmtId="38" fontId="40" fillId="0" borderId="0"/>
    <xf numFmtId="38" fontId="40" fillId="0" borderId="0"/>
    <xf numFmtId="38" fontId="40" fillId="0" borderId="0"/>
    <xf numFmtId="38" fontId="40" fillId="0" borderId="0"/>
    <xf numFmtId="38" fontId="40" fillId="0" borderId="0"/>
    <xf numFmtId="38" fontId="40" fillId="0" borderId="0"/>
    <xf numFmtId="38" fontId="40" fillId="0" borderId="0"/>
    <xf numFmtId="38" fontId="40" fillId="0" borderId="0"/>
    <xf numFmtId="38" fontId="40" fillId="0" borderId="0"/>
    <xf numFmtId="38" fontId="40" fillId="0" borderId="0"/>
    <xf numFmtId="38" fontId="40" fillId="0" borderId="0"/>
    <xf numFmtId="38" fontId="40" fillId="0" borderId="0"/>
    <xf numFmtId="38" fontId="40" fillId="0" borderId="0"/>
    <xf numFmtId="38" fontId="40" fillId="0" borderId="0"/>
    <xf numFmtId="38" fontId="40" fillId="0" borderId="0"/>
    <xf numFmtId="38" fontId="40" fillId="0" borderId="0"/>
    <xf numFmtId="38" fontId="40" fillId="0" borderId="0"/>
    <xf numFmtId="38" fontId="40" fillId="0" borderId="0"/>
    <xf numFmtId="38" fontId="40" fillId="0" borderId="0"/>
    <xf numFmtId="38" fontId="40" fillId="0" borderId="0"/>
    <xf numFmtId="38" fontId="40" fillId="0" borderId="0"/>
    <xf numFmtId="38" fontId="40" fillId="0" borderId="0"/>
    <xf numFmtId="38" fontId="40" fillId="0" borderId="0"/>
    <xf numFmtId="38" fontId="40" fillId="0" borderId="0"/>
    <xf numFmtId="38" fontId="40" fillId="0" borderId="0"/>
    <xf numFmtId="38" fontId="40" fillId="0" borderId="0"/>
    <xf numFmtId="38" fontId="40" fillId="0" borderId="0"/>
    <xf numFmtId="38" fontId="40" fillId="0" borderId="0"/>
    <xf numFmtId="38" fontId="40" fillId="0" borderId="0"/>
    <xf numFmtId="38" fontId="40" fillId="0" borderId="0"/>
    <xf numFmtId="38" fontId="40" fillId="0" borderId="0"/>
    <xf numFmtId="38" fontId="40" fillId="0" borderId="0"/>
    <xf numFmtId="38" fontId="40" fillId="0" borderId="0"/>
    <xf numFmtId="38" fontId="40" fillId="0" borderId="0"/>
    <xf numFmtId="38" fontId="40" fillId="0" borderId="0"/>
    <xf numFmtId="38" fontId="40" fillId="0" borderId="0"/>
    <xf numFmtId="38" fontId="40" fillId="0" borderId="0"/>
    <xf numFmtId="38" fontId="40" fillId="0" borderId="0"/>
    <xf numFmtId="38" fontId="40" fillId="0" borderId="0"/>
    <xf numFmtId="38" fontId="40" fillId="0" borderId="0"/>
    <xf numFmtId="38" fontId="40" fillId="0" borderId="0"/>
    <xf numFmtId="38" fontId="40" fillId="0" borderId="0"/>
    <xf numFmtId="38" fontId="40" fillId="0" borderId="0"/>
    <xf numFmtId="38" fontId="40" fillId="0" borderId="0"/>
    <xf numFmtId="38" fontId="40" fillId="0" borderId="0"/>
    <xf numFmtId="38" fontId="40" fillId="0" borderId="0"/>
    <xf numFmtId="38" fontId="40" fillId="0" borderId="0"/>
    <xf numFmtId="38" fontId="40" fillId="0" borderId="0"/>
    <xf numFmtId="38" fontId="40" fillId="0" borderId="0"/>
    <xf numFmtId="38" fontId="40" fillId="0" borderId="0"/>
    <xf numFmtId="38" fontId="40" fillId="0" borderId="0"/>
    <xf numFmtId="38" fontId="40" fillId="0" borderId="0"/>
    <xf numFmtId="38" fontId="40" fillId="0" borderId="0"/>
    <xf numFmtId="38" fontId="40" fillId="0" borderId="0"/>
    <xf numFmtId="38" fontId="40" fillId="0" borderId="0"/>
    <xf numFmtId="38" fontId="40" fillId="0" borderId="0"/>
    <xf numFmtId="38" fontId="40" fillId="0" borderId="0"/>
    <xf numFmtId="38" fontId="40" fillId="0" borderId="0"/>
    <xf numFmtId="38" fontId="40" fillId="0" borderId="0"/>
    <xf numFmtId="38" fontId="40" fillId="0" borderId="0"/>
    <xf numFmtId="38" fontId="40" fillId="0" borderId="0"/>
    <xf numFmtId="38" fontId="40" fillId="0" borderId="0"/>
    <xf numFmtId="38" fontId="40" fillId="0" borderId="0"/>
    <xf numFmtId="38" fontId="40" fillId="0" borderId="0"/>
    <xf numFmtId="38" fontId="40" fillId="0" borderId="0"/>
    <xf numFmtId="38" fontId="40" fillId="0" borderId="0"/>
    <xf numFmtId="38" fontId="40" fillId="0" borderId="0"/>
    <xf numFmtId="38" fontId="40" fillId="0" borderId="0"/>
    <xf numFmtId="38" fontId="40" fillId="0" borderId="0"/>
    <xf numFmtId="38" fontId="40" fillId="0" borderId="0"/>
    <xf numFmtId="38" fontId="40" fillId="0" borderId="0"/>
    <xf numFmtId="38" fontId="40" fillId="0" borderId="0"/>
    <xf numFmtId="38" fontId="40" fillId="0" borderId="0"/>
    <xf numFmtId="38" fontId="40" fillId="0" borderId="0"/>
    <xf numFmtId="38" fontId="40" fillId="0" borderId="0"/>
    <xf numFmtId="38" fontId="40" fillId="0" borderId="0"/>
    <xf numFmtId="38" fontId="40" fillId="0" borderId="0"/>
    <xf numFmtId="38" fontId="40" fillId="0" borderId="0"/>
    <xf numFmtId="38" fontId="40" fillId="0" borderId="0"/>
    <xf numFmtId="38" fontId="40" fillId="0" borderId="0"/>
    <xf numFmtId="38" fontId="40" fillId="0" borderId="0"/>
    <xf numFmtId="38" fontId="40" fillId="0" borderId="0"/>
    <xf numFmtId="38" fontId="40" fillId="0" borderId="0"/>
    <xf numFmtId="38" fontId="40" fillId="0" borderId="0"/>
    <xf numFmtId="38" fontId="40" fillId="0" borderId="0"/>
    <xf numFmtId="38" fontId="40" fillId="0" borderId="0"/>
    <xf numFmtId="38" fontId="40" fillId="0" borderId="0"/>
    <xf numFmtId="38" fontId="40" fillId="0" borderId="0"/>
    <xf numFmtId="38" fontId="40" fillId="0" borderId="0"/>
    <xf numFmtId="38" fontId="40" fillId="0" borderId="0"/>
    <xf numFmtId="38" fontId="40" fillId="0" borderId="0"/>
    <xf numFmtId="38" fontId="40" fillId="0" borderId="0"/>
    <xf numFmtId="38" fontId="40" fillId="0" borderId="0"/>
    <xf numFmtId="38" fontId="40" fillId="0" borderId="0"/>
    <xf numFmtId="38" fontId="40" fillId="0" borderId="0"/>
    <xf numFmtId="38" fontId="40" fillId="0" borderId="0"/>
    <xf numFmtId="38" fontId="40" fillId="0" borderId="0"/>
    <xf numFmtId="38" fontId="40" fillId="0" borderId="0"/>
    <xf numFmtId="38" fontId="40" fillId="0" borderId="0"/>
    <xf numFmtId="38" fontId="40" fillId="0" borderId="0"/>
    <xf numFmtId="38" fontId="40" fillId="0" borderId="0"/>
    <xf numFmtId="38" fontId="40" fillId="0" borderId="0"/>
    <xf numFmtId="38" fontId="40" fillId="0" borderId="0"/>
    <xf numFmtId="38" fontId="40" fillId="0" borderId="0"/>
    <xf numFmtId="38" fontId="40" fillId="0" borderId="0"/>
    <xf numFmtId="38" fontId="40" fillId="0" borderId="0"/>
    <xf numFmtId="38" fontId="40" fillId="0" borderId="0"/>
    <xf numFmtId="38" fontId="40" fillId="0" borderId="0"/>
    <xf numFmtId="38" fontId="40" fillId="0" borderId="0"/>
    <xf numFmtId="38" fontId="40" fillId="0" borderId="0"/>
    <xf numFmtId="38" fontId="40" fillId="0" borderId="0"/>
    <xf numFmtId="38" fontId="40" fillId="0" borderId="0"/>
    <xf numFmtId="38" fontId="40" fillId="0" borderId="0"/>
    <xf numFmtId="38" fontId="40" fillId="0" borderId="0"/>
    <xf numFmtId="38" fontId="40" fillId="0" borderId="0"/>
    <xf numFmtId="38" fontId="40" fillId="0" borderId="0"/>
    <xf numFmtId="38" fontId="40" fillId="0" borderId="0"/>
    <xf numFmtId="38" fontId="40" fillId="0" borderId="0"/>
    <xf numFmtId="38" fontId="40" fillId="0" borderId="0"/>
    <xf numFmtId="38" fontId="40" fillId="0" borderId="0"/>
    <xf numFmtId="38" fontId="40" fillId="0" borderId="0"/>
    <xf numFmtId="38" fontId="40" fillId="0" borderId="0"/>
    <xf numFmtId="38" fontId="40" fillId="0" borderId="0"/>
    <xf numFmtId="38" fontId="40" fillId="0" borderId="0"/>
    <xf numFmtId="38" fontId="40" fillId="0" borderId="0"/>
    <xf numFmtId="38" fontId="40" fillId="0" borderId="0"/>
    <xf numFmtId="38" fontId="40" fillId="0" borderId="0"/>
    <xf numFmtId="38" fontId="40" fillId="0" borderId="0"/>
    <xf numFmtId="38" fontId="40" fillId="0" borderId="0"/>
    <xf numFmtId="38" fontId="40" fillId="0" borderId="0"/>
    <xf numFmtId="38" fontId="40" fillId="0" borderId="0"/>
    <xf numFmtId="38" fontId="40" fillId="0" borderId="0"/>
    <xf numFmtId="38" fontId="40" fillId="0" borderId="0"/>
    <xf numFmtId="38" fontId="40" fillId="0" borderId="0"/>
    <xf numFmtId="38" fontId="40" fillId="0" borderId="0"/>
    <xf numFmtId="38" fontId="40" fillId="0" borderId="0"/>
    <xf numFmtId="38" fontId="40" fillId="0" borderId="0"/>
    <xf numFmtId="38" fontId="40" fillId="0" borderId="0"/>
    <xf numFmtId="38" fontId="40" fillId="0" borderId="0"/>
    <xf numFmtId="38" fontId="40" fillId="0" borderId="0"/>
    <xf numFmtId="38" fontId="40" fillId="0" borderId="0"/>
    <xf numFmtId="38" fontId="40" fillId="0" borderId="0"/>
    <xf numFmtId="38" fontId="40" fillId="0" borderId="0"/>
    <xf numFmtId="38" fontId="40" fillId="0" borderId="0"/>
    <xf numFmtId="38" fontId="40" fillId="0" borderId="0"/>
    <xf numFmtId="38" fontId="40" fillId="0" borderId="0"/>
    <xf numFmtId="38" fontId="40" fillId="0" borderId="0"/>
    <xf numFmtId="38" fontId="40" fillId="0" borderId="0"/>
    <xf numFmtId="38" fontId="40" fillId="0" borderId="0"/>
    <xf numFmtId="38" fontId="40" fillId="0" borderId="0"/>
    <xf numFmtId="38" fontId="40" fillId="0" borderId="0"/>
    <xf numFmtId="38" fontId="40" fillId="0" borderId="0"/>
    <xf numFmtId="38" fontId="40" fillId="0" borderId="0"/>
    <xf numFmtId="38" fontId="40" fillId="0" borderId="0"/>
    <xf numFmtId="38" fontId="40" fillId="0" borderId="0"/>
    <xf numFmtId="38" fontId="40" fillId="0" borderId="0"/>
    <xf numFmtId="38" fontId="40" fillId="0" borderId="0"/>
    <xf numFmtId="173" fontId="40" fillId="0" borderId="0"/>
    <xf numFmtId="173" fontId="40" fillId="0" borderId="0"/>
    <xf numFmtId="173" fontId="40" fillId="0" borderId="0"/>
    <xf numFmtId="173" fontId="40" fillId="0" borderId="0"/>
    <xf numFmtId="173" fontId="40" fillId="0" borderId="0"/>
    <xf numFmtId="173" fontId="40" fillId="0" borderId="0"/>
    <xf numFmtId="173" fontId="40" fillId="0" borderId="0"/>
    <xf numFmtId="173" fontId="40" fillId="0" borderId="0"/>
    <xf numFmtId="173" fontId="40" fillId="0" borderId="0"/>
    <xf numFmtId="173" fontId="40" fillId="0" borderId="0"/>
    <xf numFmtId="173" fontId="40" fillId="0" borderId="0"/>
    <xf numFmtId="173" fontId="40" fillId="0" borderId="0"/>
    <xf numFmtId="173" fontId="40" fillId="0" borderId="0"/>
    <xf numFmtId="173" fontId="40" fillId="0" borderId="0"/>
    <xf numFmtId="173" fontId="40" fillId="0" borderId="0"/>
    <xf numFmtId="173" fontId="40" fillId="0" borderId="0"/>
    <xf numFmtId="173" fontId="40" fillId="0" borderId="0"/>
    <xf numFmtId="173" fontId="40" fillId="0" borderId="0"/>
    <xf numFmtId="173" fontId="40" fillId="0" borderId="0"/>
    <xf numFmtId="173" fontId="40" fillId="0" borderId="0"/>
    <xf numFmtId="173" fontId="40" fillId="0" borderId="0"/>
    <xf numFmtId="173" fontId="40" fillId="0" borderId="0"/>
    <xf numFmtId="173" fontId="40" fillId="0" borderId="0"/>
    <xf numFmtId="173" fontId="40" fillId="0" borderId="0"/>
    <xf numFmtId="173" fontId="40" fillId="0" borderId="0"/>
    <xf numFmtId="173" fontId="40" fillId="0" borderId="0"/>
    <xf numFmtId="173" fontId="40" fillId="0" borderId="0"/>
    <xf numFmtId="173" fontId="40" fillId="0" borderId="0"/>
    <xf numFmtId="173" fontId="40" fillId="0" borderId="0"/>
    <xf numFmtId="173" fontId="40" fillId="0" borderId="0"/>
    <xf numFmtId="173" fontId="40" fillId="0" borderId="0"/>
    <xf numFmtId="173" fontId="40" fillId="0" borderId="0"/>
    <xf numFmtId="173" fontId="40" fillId="0" borderId="0"/>
    <xf numFmtId="173" fontId="40" fillId="0" borderId="0"/>
    <xf numFmtId="173" fontId="40" fillId="0" borderId="0"/>
    <xf numFmtId="173" fontId="40" fillId="0" borderId="0"/>
    <xf numFmtId="173" fontId="40" fillId="0" borderId="0"/>
    <xf numFmtId="173" fontId="40" fillId="0" borderId="0"/>
    <xf numFmtId="173" fontId="40" fillId="0" borderId="0"/>
    <xf numFmtId="173" fontId="40" fillId="0" borderId="0"/>
    <xf numFmtId="173" fontId="40" fillId="0" borderId="0"/>
    <xf numFmtId="173" fontId="40" fillId="0" borderId="0"/>
    <xf numFmtId="173" fontId="40" fillId="0" borderId="0"/>
    <xf numFmtId="173" fontId="40" fillId="0" borderId="0"/>
    <xf numFmtId="173" fontId="40" fillId="0" borderId="0"/>
    <xf numFmtId="173" fontId="40" fillId="0" borderId="0"/>
    <xf numFmtId="173" fontId="40" fillId="0" borderId="0"/>
    <xf numFmtId="173" fontId="40" fillId="0" borderId="0"/>
    <xf numFmtId="173" fontId="40" fillId="0" borderId="0"/>
    <xf numFmtId="173" fontId="40" fillId="0" borderId="0"/>
    <xf numFmtId="173" fontId="40" fillId="0" borderId="0"/>
    <xf numFmtId="173" fontId="40" fillId="0" borderId="0"/>
    <xf numFmtId="173" fontId="40" fillId="0" borderId="0"/>
    <xf numFmtId="173" fontId="40" fillId="0" borderId="0"/>
    <xf numFmtId="173" fontId="40" fillId="0" borderId="0"/>
    <xf numFmtId="173" fontId="40" fillId="0" borderId="0"/>
    <xf numFmtId="173" fontId="40" fillId="0" borderId="0"/>
    <xf numFmtId="173" fontId="40" fillId="0" borderId="0"/>
    <xf numFmtId="173" fontId="40" fillId="0" borderId="0"/>
    <xf numFmtId="173" fontId="40" fillId="0" borderId="0"/>
    <xf numFmtId="173" fontId="40" fillId="0" borderId="0"/>
    <xf numFmtId="173" fontId="40" fillId="0" borderId="0"/>
    <xf numFmtId="173" fontId="40" fillId="0" borderId="0"/>
    <xf numFmtId="173" fontId="40" fillId="0" borderId="0"/>
    <xf numFmtId="173" fontId="40" fillId="0" borderId="0"/>
    <xf numFmtId="173" fontId="40" fillId="0" borderId="0"/>
    <xf numFmtId="40" fontId="40" fillId="0" borderId="0"/>
    <xf numFmtId="40" fontId="40" fillId="0" borderId="0"/>
    <xf numFmtId="40" fontId="40" fillId="0" borderId="0"/>
    <xf numFmtId="40" fontId="40" fillId="0" borderId="0"/>
    <xf numFmtId="40" fontId="40" fillId="0" borderId="0"/>
    <xf numFmtId="40" fontId="40" fillId="0" borderId="0"/>
    <xf numFmtId="40" fontId="40" fillId="0" borderId="0"/>
    <xf numFmtId="40" fontId="40" fillId="0" borderId="0"/>
    <xf numFmtId="40" fontId="40" fillId="0" borderId="0"/>
    <xf numFmtId="40" fontId="40" fillId="0" borderId="0"/>
    <xf numFmtId="40" fontId="40" fillId="0" borderId="0"/>
    <xf numFmtId="40" fontId="40" fillId="0" borderId="0"/>
    <xf numFmtId="40" fontId="40" fillId="0" borderId="0"/>
    <xf numFmtId="40" fontId="40" fillId="0" borderId="0"/>
    <xf numFmtId="40" fontId="40" fillId="0" borderId="0"/>
    <xf numFmtId="40" fontId="40" fillId="0" borderId="0"/>
    <xf numFmtId="40" fontId="40" fillId="0" borderId="0"/>
    <xf numFmtId="40" fontId="40" fillId="0" borderId="0"/>
    <xf numFmtId="40" fontId="40" fillId="0" borderId="0"/>
    <xf numFmtId="40" fontId="40" fillId="0" borderId="0"/>
    <xf numFmtId="40" fontId="40" fillId="0" borderId="0"/>
    <xf numFmtId="40" fontId="40" fillId="0" borderId="0"/>
    <xf numFmtId="40" fontId="40" fillId="0" borderId="0"/>
    <xf numFmtId="40" fontId="40" fillId="0" borderId="0"/>
    <xf numFmtId="40" fontId="40" fillId="0" borderId="0"/>
    <xf numFmtId="40" fontId="40" fillId="0" borderId="0"/>
    <xf numFmtId="40" fontId="40" fillId="0" borderId="0"/>
    <xf numFmtId="40" fontId="40" fillId="0" borderId="0"/>
    <xf numFmtId="40" fontId="40" fillId="0" borderId="0"/>
    <xf numFmtId="40" fontId="40" fillId="0" borderId="0"/>
    <xf numFmtId="40" fontId="40" fillId="0" borderId="0"/>
    <xf numFmtId="40" fontId="40" fillId="0" borderId="0"/>
    <xf numFmtId="40" fontId="40" fillId="0" borderId="0"/>
    <xf numFmtId="40" fontId="40" fillId="0" borderId="0"/>
    <xf numFmtId="40" fontId="40" fillId="0" borderId="0"/>
    <xf numFmtId="40" fontId="40" fillId="0" borderId="0"/>
    <xf numFmtId="40" fontId="40" fillId="0" borderId="0"/>
    <xf numFmtId="40" fontId="40" fillId="0" borderId="0"/>
    <xf numFmtId="40" fontId="40" fillId="0" borderId="0"/>
    <xf numFmtId="40" fontId="40" fillId="0" borderId="0"/>
    <xf numFmtId="40" fontId="40" fillId="0" borderId="0"/>
    <xf numFmtId="40" fontId="40" fillId="0" borderId="0"/>
    <xf numFmtId="40" fontId="40" fillId="0" borderId="0"/>
    <xf numFmtId="40" fontId="40" fillId="0" borderId="0"/>
    <xf numFmtId="40" fontId="40" fillId="0" borderId="0"/>
    <xf numFmtId="40" fontId="40" fillId="0" borderId="0"/>
    <xf numFmtId="40" fontId="40" fillId="0" borderId="0"/>
    <xf numFmtId="40" fontId="40" fillId="0" borderId="0"/>
    <xf numFmtId="40" fontId="40" fillId="0" borderId="0"/>
    <xf numFmtId="40" fontId="40" fillId="0" borderId="0"/>
    <xf numFmtId="40" fontId="40" fillId="0" borderId="0"/>
    <xf numFmtId="40" fontId="40" fillId="0" borderId="0"/>
    <xf numFmtId="40" fontId="40" fillId="0" borderId="0"/>
    <xf numFmtId="40" fontId="40" fillId="0" borderId="0"/>
    <xf numFmtId="40" fontId="40" fillId="0" borderId="0"/>
    <xf numFmtId="40" fontId="40" fillId="0" borderId="0"/>
    <xf numFmtId="40" fontId="40" fillId="0" borderId="0"/>
    <xf numFmtId="40" fontId="40" fillId="0" borderId="0"/>
    <xf numFmtId="40" fontId="40" fillId="0" borderId="0"/>
    <xf numFmtId="40" fontId="40" fillId="0" borderId="0"/>
    <xf numFmtId="40" fontId="40" fillId="0" borderId="0"/>
    <xf numFmtId="40" fontId="40" fillId="0" borderId="0"/>
    <xf numFmtId="40" fontId="40" fillId="0" borderId="0"/>
    <xf numFmtId="40" fontId="40" fillId="0" borderId="0"/>
    <xf numFmtId="40" fontId="40" fillId="0" borderId="0"/>
    <xf numFmtId="40" fontId="40" fillId="0" borderId="0"/>
    <xf numFmtId="40" fontId="40" fillId="0" borderId="0"/>
    <xf numFmtId="40" fontId="40" fillId="0" borderId="0"/>
    <xf numFmtId="40" fontId="40" fillId="0" borderId="0"/>
    <xf numFmtId="40" fontId="40" fillId="0" borderId="0"/>
    <xf numFmtId="40" fontId="40" fillId="0" borderId="0"/>
    <xf numFmtId="40" fontId="40" fillId="0" borderId="0"/>
    <xf numFmtId="40" fontId="40" fillId="0" borderId="0"/>
    <xf numFmtId="40" fontId="40" fillId="0" borderId="0"/>
    <xf numFmtId="40" fontId="40" fillId="0" borderId="0"/>
    <xf numFmtId="40" fontId="40" fillId="0" borderId="0"/>
    <xf numFmtId="40" fontId="40" fillId="0" borderId="0"/>
    <xf numFmtId="40" fontId="40" fillId="0" borderId="0"/>
    <xf numFmtId="40" fontId="40" fillId="0" borderId="0"/>
    <xf numFmtId="40" fontId="40" fillId="0" borderId="0"/>
    <xf numFmtId="40" fontId="40" fillId="0" borderId="0"/>
    <xf numFmtId="40" fontId="40" fillId="0" borderId="0"/>
    <xf numFmtId="40" fontId="40" fillId="0" borderId="0"/>
    <xf numFmtId="40" fontId="40" fillId="0" borderId="0"/>
    <xf numFmtId="40" fontId="40" fillId="0" borderId="0"/>
    <xf numFmtId="40" fontId="40" fillId="0" borderId="0"/>
    <xf numFmtId="40" fontId="40" fillId="0" borderId="0"/>
    <xf numFmtId="40" fontId="40" fillId="0" borderId="0"/>
    <xf numFmtId="40" fontId="40" fillId="0" borderId="0"/>
    <xf numFmtId="40" fontId="40" fillId="0" borderId="0"/>
    <xf numFmtId="40" fontId="40" fillId="0" borderId="0"/>
    <xf numFmtId="40" fontId="40" fillId="0" borderId="0"/>
    <xf numFmtId="40" fontId="40" fillId="0" borderId="0"/>
    <xf numFmtId="40" fontId="40" fillId="0" borderId="0"/>
    <xf numFmtId="40" fontId="40" fillId="0" borderId="0"/>
    <xf numFmtId="40" fontId="40" fillId="0" borderId="0"/>
    <xf numFmtId="40" fontId="40" fillId="0" borderId="0"/>
    <xf numFmtId="40" fontId="40" fillId="0" borderId="0"/>
    <xf numFmtId="40" fontId="40" fillId="0" borderId="0"/>
    <xf numFmtId="40" fontId="40" fillId="0" borderId="0"/>
    <xf numFmtId="40" fontId="40" fillId="0" borderId="0"/>
    <xf numFmtId="40" fontId="40" fillId="0" borderId="0"/>
    <xf numFmtId="40" fontId="40" fillId="0" borderId="0"/>
    <xf numFmtId="40" fontId="40" fillId="0" borderId="0"/>
    <xf numFmtId="40" fontId="40" fillId="0" borderId="0"/>
    <xf numFmtId="40" fontId="40" fillId="0" borderId="0"/>
    <xf numFmtId="40" fontId="40" fillId="0" borderId="0"/>
    <xf numFmtId="40" fontId="40" fillId="0" borderId="0"/>
    <xf numFmtId="40" fontId="40" fillId="0" borderId="0"/>
    <xf numFmtId="40" fontId="40" fillId="0" borderId="0"/>
    <xf numFmtId="40" fontId="40" fillId="0" borderId="0"/>
    <xf numFmtId="40" fontId="40" fillId="0" borderId="0"/>
    <xf numFmtId="40" fontId="40" fillId="0" borderId="0"/>
    <xf numFmtId="40" fontId="40" fillId="0" borderId="0"/>
    <xf numFmtId="40" fontId="40" fillId="0" borderId="0"/>
    <xf numFmtId="40" fontId="40" fillId="0" borderId="0"/>
    <xf numFmtId="40" fontId="40" fillId="0" borderId="0"/>
    <xf numFmtId="40" fontId="40" fillId="0" borderId="0"/>
    <xf numFmtId="40" fontId="40" fillId="0" borderId="0"/>
    <xf numFmtId="40" fontId="40" fillId="0" borderId="0"/>
    <xf numFmtId="40" fontId="40" fillId="0" borderId="0"/>
    <xf numFmtId="40" fontId="40" fillId="0" borderId="0"/>
    <xf numFmtId="40" fontId="40" fillId="0" borderId="0"/>
    <xf numFmtId="40" fontId="40" fillId="0" borderId="0"/>
    <xf numFmtId="40" fontId="40" fillId="0" borderId="0"/>
    <xf numFmtId="40" fontId="40" fillId="0" borderId="0"/>
    <xf numFmtId="40" fontId="40" fillId="0" borderId="0"/>
    <xf numFmtId="40" fontId="40" fillId="0" borderId="0"/>
    <xf numFmtId="40" fontId="40" fillId="0" borderId="0"/>
    <xf numFmtId="40" fontId="40" fillId="0" borderId="0"/>
    <xf numFmtId="40" fontId="40" fillId="0" borderId="0"/>
    <xf numFmtId="40" fontId="40" fillId="0" borderId="0"/>
    <xf numFmtId="40" fontId="40" fillId="0" borderId="0"/>
    <xf numFmtId="40" fontId="40" fillId="0" borderId="0"/>
    <xf numFmtId="40" fontId="40" fillId="0" borderId="0"/>
    <xf numFmtId="40" fontId="40" fillId="0" borderId="0"/>
    <xf numFmtId="40" fontId="40" fillId="0" borderId="0"/>
    <xf numFmtId="40" fontId="40" fillId="0" borderId="0"/>
    <xf numFmtId="40" fontId="40" fillId="0" borderId="0"/>
    <xf numFmtId="40" fontId="40" fillId="0" borderId="0"/>
    <xf numFmtId="40" fontId="40" fillId="0" borderId="0"/>
    <xf numFmtId="40" fontId="40" fillId="0" borderId="0"/>
    <xf numFmtId="40" fontId="40" fillId="0" borderId="0"/>
    <xf numFmtId="40" fontId="40" fillId="0" borderId="0"/>
    <xf numFmtId="40" fontId="40" fillId="0" borderId="0"/>
    <xf numFmtId="40" fontId="40" fillId="0" borderId="0"/>
    <xf numFmtId="40" fontId="40" fillId="0" borderId="0"/>
    <xf numFmtId="40" fontId="40" fillId="0" borderId="0"/>
    <xf numFmtId="40" fontId="40" fillId="0" borderId="0"/>
    <xf numFmtId="40" fontId="40" fillId="0" borderId="0"/>
    <xf numFmtId="40" fontId="40" fillId="0" borderId="0"/>
    <xf numFmtId="40" fontId="40" fillId="0" borderId="0"/>
    <xf numFmtId="40" fontId="40" fillId="0" borderId="0"/>
    <xf numFmtId="40" fontId="40" fillId="0" borderId="0"/>
    <xf numFmtId="40" fontId="40" fillId="0" borderId="0"/>
    <xf numFmtId="40" fontId="40" fillId="0" borderId="0"/>
    <xf numFmtId="40" fontId="40" fillId="0" borderId="0"/>
    <xf numFmtId="174" fontId="62" fillId="29" borderId="0" applyNumberFormat="0" applyBorder="0" applyAlignment="0" applyProtection="0"/>
    <xf numFmtId="174" fontId="62" fillId="29" borderId="0" applyNumberFormat="0" applyBorder="0" applyAlignment="0" applyProtection="0"/>
    <xf numFmtId="174" fontId="62" fillId="29" borderId="0" applyNumberFormat="0" applyBorder="0" applyAlignment="0" applyProtection="0"/>
    <xf numFmtId="174" fontId="62" fillId="29" borderId="0" applyNumberFormat="0" applyBorder="0" applyAlignment="0" applyProtection="0"/>
    <xf numFmtId="174" fontId="62" fillId="29" borderId="0" applyNumberFormat="0" applyBorder="0" applyAlignment="0" applyProtection="0"/>
    <xf numFmtId="174" fontId="62" fillId="29" borderId="0" applyNumberFormat="0" applyBorder="0" applyAlignment="0" applyProtection="0"/>
    <xf numFmtId="174" fontId="62" fillId="29" borderId="0" applyNumberFormat="0" applyBorder="0" applyAlignment="0" applyProtection="0"/>
    <xf numFmtId="174" fontId="62" fillId="29" borderId="0" applyNumberFormat="0" applyBorder="0" applyAlignment="0" applyProtection="0"/>
    <xf numFmtId="174" fontId="62" fillId="29" borderId="0" applyNumberFormat="0" applyBorder="0" applyAlignment="0" applyProtection="0"/>
    <xf numFmtId="174" fontId="62" fillId="29" borderId="0" applyNumberFormat="0" applyBorder="0" applyAlignment="0" applyProtection="0"/>
    <xf numFmtId="174" fontId="62" fillId="29" borderId="0" applyNumberFormat="0" applyBorder="0" applyAlignment="0" applyProtection="0"/>
    <xf numFmtId="174" fontId="62" fillId="29" borderId="0" applyNumberFormat="0" applyBorder="0" applyAlignment="0" applyProtection="0"/>
    <xf numFmtId="174" fontId="62" fillId="29" borderId="0" applyNumberFormat="0" applyBorder="0" applyAlignment="0" applyProtection="0"/>
    <xf numFmtId="174" fontId="62" fillId="29" borderId="0" applyNumberFormat="0" applyBorder="0" applyAlignment="0" applyProtection="0"/>
    <xf numFmtId="174" fontId="62" fillId="29" borderId="0" applyNumberFormat="0" applyBorder="0" applyAlignment="0" applyProtection="0"/>
    <xf numFmtId="174" fontId="62" fillId="29" borderId="0" applyNumberFormat="0" applyBorder="0" applyAlignment="0" applyProtection="0"/>
    <xf numFmtId="174" fontId="62" fillId="29" borderId="0" applyNumberFormat="0" applyBorder="0" applyAlignment="0" applyProtection="0"/>
    <xf numFmtId="174" fontId="62" fillId="29" borderId="0" applyNumberFormat="0" applyBorder="0" applyAlignment="0" applyProtection="0"/>
    <xf numFmtId="174" fontId="62" fillId="29" borderId="0" applyNumberFormat="0" applyBorder="0" applyAlignment="0" applyProtection="0"/>
    <xf numFmtId="174" fontId="62" fillId="29" borderId="0" applyNumberFormat="0" applyBorder="0" applyAlignment="0" applyProtection="0"/>
    <xf numFmtId="174" fontId="62" fillId="29" borderId="0" applyNumberFormat="0" applyBorder="0" applyAlignment="0" applyProtection="0"/>
    <xf numFmtId="174" fontId="62" fillId="29" borderId="0" applyNumberFormat="0" applyBorder="0" applyAlignment="0" applyProtection="0"/>
    <xf numFmtId="174" fontId="62" fillId="29" borderId="0" applyNumberFormat="0" applyBorder="0" applyAlignment="0" applyProtection="0"/>
    <xf numFmtId="174" fontId="62" fillId="29" borderId="0" applyNumberFormat="0" applyBorder="0" applyAlignment="0" applyProtection="0"/>
    <xf numFmtId="174" fontId="62" fillId="29" borderId="0" applyNumberFormat="0" applyBorder="0" applyAlignment="0" applyProtection="0"/>
    <xf numFmtId="174" fontId="62" fillId="29" borderId="0" applyNumberFormat="0" applyBorder="0" applyAlignment="0" applyProtection="0"/>
    <xf numFmtId="174" fontId="62" fillId="29" borderId="0" applyNumberFormat="0" applyBorder="0" applyAlignment="0" applyProtection="0"/>
    <xf numFmtId="174" fontId="62" fillId="29" borderId="0" applyNumberFormat="0" applyBorder="0" applyAlignment="0" applyProtection="0"/>
    <xf numFmtId="174" fontId="61" fillId="29" borderId="0" applyNumberFormat="0" applyBorder="0" applyAlignment="0" applyProtection="0"/>
    <xf numFmtId="174" fontId="61" fillId="29" borderId="0" applyNumberFormat="0" applyBorder="0" applyAlignment="0" applyProtection="0"/>
    <xf numFmtId="174" fontId="61" fillId="29" borderId="0" applyNumberFormat="0" applyBorder="0" applyAlignment="0" applyProtection="0"/>
    <xf numFmtId="174" fontId="61" fillId="29" borderId="0" applyNumberFormat="0" applyBorder="0" applyAlignment="0" applyProtection="0"/>
    <xf numFmtId="174" fontId="61" fillId="29" borderId="0" applyNumberFormat="0" applyBorder="0" applyAlignment="0" applyProtection="0"/>
    <xf numFmtId="174" fontId="61" fillId="29" borderId="0" applyNumberFormat="0" applyBorder="0" applyAlignment="0" applyProtection="0"/>
    <xf numFmtId="174" fontId="61" fillId="29" borderId="0" applyNumberFormat="0" applyBorder="0" applyAlignment="0" applyProtection="0"/>
    <xf numFmtId="174" fontId="61" fillId="29" borderId="0" applyNumberFormat="0" applyBorder="0" applyAlignment="0" applyProtection="0"/>
    <xf numFmtId="174" fontId="61" fillId="29" borderId="0" applyNumberFormat="0" applyBorder="0" applyAlignment="0" applyProtection="0"/>
    <xf numFmtId="174" fontId="61" fillId="29" borderId="0" applyNumberFormat="0" applyBorder="0" applyAlignment="0" applyProtection="0"/>
    <xf numFmtId="174" fontId="61" fillId="29" borderId="0" applyNumberFormat="0" applyBorder="0" applyAlignment="0" applyProtection="0"/>
    <xf numFmtId="174" fontId="61" fillId="29" borderId="0" applyNumberFormat="0" applyBorder="0" applyAlignment="0" applyProtection="0"/>
    <xf numFmtId="174" fontId="61" fillId="29" borderId="0" applyNumberFormat="0" applyBorder="0" applyAlignment="0" applyProtection="0"/>
    <xf numFmtId="174" fontId="61" fillId="29" borderId="0" applyNumberFormat="0" applyBorder="0" applyAlignment="0" applyProtection="0"/>
    <xf numFmtId="174" fontId="61" fillId="29" borderId="0" applyNumberFormat="0" applyBorder="0" applyAlignment="0" applyProtection="0"/>
    <xf numFmtId="174" fontId="61" fillId="29" borderId="0" applyNumberFormat="0" applyBorder="0" applyAlignment="0" applyProtection="0"/>
    <xf numFmtId="174" fontId="62" fillId="29" borderId="0" applyNumberFormat="0" applyBorder="0" applyAlignment="0" applyProtection="0"/>
    <xf numFmtId="174" fontId="61" fillId="29" borderId="0" applyNumberFormat="0" applyBorder="0" applyAlignment="0" applyProtection="0"/>
    <xf numFmtId="174" fontId="61" fillId="29" borderId="0" applyNumberFormat="0" applyBorder="0" applyAlignment="0" applyProtection="0"/>
    <xf numFmtId="174" fontId="61" fillId="29" borderId="0" applyNumberFormat="0" applyBorder="0" applyAlignment="0" applyProtection="0"/>
    <xf numFmtId="174" fontId="61" fillId="29" borderId="0" applyNumberFormat="0" applyBorder="0" applyAlignment="0" applyProtection="0"/>
    <xf numFmtId="174" fontId="61" fillId="29" borderId="0" applyNumberFormat="0" applyBorder="0" applyAlignment="0" applyProtection="0"/>
    <xf numFmtId="174" fontId="61" fillId="29" borderId="0" applyNumberFormat="0" applyBorder="0" applyAlignment="0" applyProtection="0"/>
    <xf numFmtId="174" fontId="61" fillId="29" borderId="0" applyNumberFormat="0" applyBorder="0" applyAlignment="0" applyProtection="0"/>
    <xf numFmtId="174" fontId="61" fillId="29" borderId="0" applyNumberFormat="0" applyBorder="0" applyAlignment="0" applyProtection="0"/>
    <xf numFmtId="174" fontId="61" fillId="29" borderId="0" applyNumberFormat="0" applyBorder="0" applyAlignment="0" applyProtection="0"/>
    <xf numFmtId="174" fontId="61" fillId="29" borderId="0" applyNumberFormat="0" applyBorder="0" applyAlignment="0" applyProtection="0"/>
    <xf numFmtId="174" fontId="61" fillId="29" borderId="0" applyNumberFormat="0" applyBorder="0" applyAlignment="0" applyProtection="0"/>
    <xf numFmtId="174" fontId="61" fillId="29" borderId="0" applyNumberFormat="0" applyBorder="0" applyAlignment="0" applyProtection="0"/>
    <xf numFmtId="174" fontId="62" fillId="29" borderId="0" applyNumberFormat="0" applyBorder="0" applyAlignment="0" applyProtection="0"/>
    <xf numFmtId="174" fontId="61" fillId="29" borderId="0" applyNumberFormat="0" applyBorder="0" applyAlignment="0" applyProtection="0"/>
    <xf numFmtId="174" fontId="61" fillId="29" borderId="0" applyNumberFormat="0" applyBorder="0" applyAlignment="0" applyProtection="0"/>
    <xf numFmtId="174" fontId="61" fillId="29" borderId="0" applyNumberFormat="0" applyBorder="0" applyAlignment="0" applyProtection="0"/>
    <xf numFmtId="174" fontId="61" fillId="29" borderId="0" applyNumberFormat="0" applyBorder="0" applyAlignment="0" applyProtection="0"/>
    <xf numFmtId="174" fontId="61" fillId="29" borderId="0" applyNumberFormat="0" applyBorder="0" applyAlignment="0" applyProtection="0"/>
    <xf numFmtId="174" fontId="61" fillId="29" borderId="0" applyNumberFormat="0" applyBorder="0" applyAlignment="0" applyProtection="0"/>
    <xf numFmtId="174" fontId="61" fillId="29" borderId="0" applyNumberFormat="0" applyBorder="0" applyAlignment="0" applyProtection="0"/>
    <xf numFmtId="174" fontId="61" fillId="29" borderId="0" applyNumberFormat="0" applyBorder="0" applyAlignment="0" applyProtection="0"/>
    <xf numFmtId="174" fontId="61" fillId="29" borderId="0" applyNumberFormat="0" applyBorder="0" applyAlignment="0" applyProtection="0"/>
    <xf numFmtId="174" fontId="61" fillId="29" borderId="0" applyNumberFormat="0" applyBorder="0" applyAlignment="0" applyProtection="0"/>
    <xf numFmtId="174" fontId="61" fillId="29" borderId="0" applyNumberFormat="0" applyBorder="0" applyAlignment="0" applyProtection="0"/>
    <xf numFmtId="174" fontId="61" fillId="29" borderId="0" applyNumberFormat="0" applyBorder="0" applyAlignment="0" applyProtection="0"/>
    <xf numFmtId="174" fontId="62" fillId="29" borderId="0" applyNumberFormat="0" applyBorder="0" applyAlignment="0" applyProtection="0"/>
    <xf numFmtId="174" fontId="61" fillId="29" borderId="0" applyNumberFormat="0" applyBorder="0" applyAlignment="0" applyProtection="0"/>
    <xf numFmtId="174" fontId="61" fillId="29" borderId="0" applyNumberFormat="0" applyBorder="0" applyAlignment="0" applyProtection="0"/>
    <xf numFmtId="174" fontId="61" fillId="29" borderId="0" applyNumberFormat="0" applyBorder="0" applyAlignment="0" applyProtection="0"/>
    <xf numFmtId="174" fontId="61" fillId="29" borderId="0" applyNumberFormat="0" applyBorder="0" applyAlignment="0" applyProtection="0"/>
    <xf numFmtId="174" fontId="61" fillId="29" borderId="0" applyNumberFormat="0" applyBorder="0" applyAlignment="0" applyProtection="0"/>
    <xf numFmtId="174" fontId="61" fillId="29" borderId="0" applyNumberFormat="0" applyBorder="0" applyAlignment="0" applyProtection="0"/>
    <xf numFmtId="174" fontId="61" fillId="29" borderId="0" applyNumberFormat="0" applyBorder="0" applyAlignment="0" applyProtection="0"/>
    <xf numFmtId="174" fontId="61" fillId="29" borderId="0" applyNumberFormat="0" applyBorder="0" applyAlignment="0" applyProtection="0"/>
    <xf numFmtId="174" fontId="61" fillId="29" borderId="0" applyNumberFormat="0" applyBorder="0" applyAlignment="0" applyProtection="0"/>
    <xf numFmtId="174" fontId="61" fillId="29" borderId="0" applyNumberFormat="0" applyBorder="0" applyAlignment="0" applyProtection="0"/>
    <xf numFmtId="174" fontId="61" fillId="29" borderId="0" applyNumberFormat="0" applyBorder="0" applyAlignment="0" applyProtection="0"/>
    <xf numFmtId="174" fontId="61" fillId="29" borderId="0" applyNumberFormat="0" applyBorder="0" applyAlignment="0" applyProtection="0"/>
    <xf numFmtId="174" fontId="62" fillId="29" borderId="0" applyNumberFormat="0" applyBorder="0" applyAlignment="0" applyProtection="0"/>
    <xf numFmtId="174" fontId="62" fillId="29" borderId="0" applyNumberFormat="0" applyBorder="0" applyAlignment="0" applyProtection="0"/>
    <xf numFmtId="174" fontId="1" fillId="0" borderId="0"/>
    <xf numFmtId="174" fontId="1" fillId="0" borderId="0"/>
    <xf numFmtId="174" fontId="1" fillId="0" borderId="0"/>
    <xf numFmtId="174" fontId="1" fillId="0" borderId="0"/>
    <xf numFmtId="174" fontId="1" fillId="0" borderId="0"/>
    <xf numFmtId="174" fontId="1" fillId="0" borderId="0"/>
    <xf numFmtId="174" fontId="1" fillId="0" borderId="0"/>
    <xf numFmtId="174" fontId="1" fillId="0" borderId="0"/>
    <xf numFmtId="174" fontId="1" fillId="0" borderId="0"/>
    <xf numFmtId="174" fontId="1" fillId="0" borderId="0"/>
    <xf numFmtId="174" fontId="1" fillId="0" borderId="0"/>
    <xf numFmtId="174" fontId="1" fillId="0" borderId="0"/>
    <xf numFmtId="174" fontId="1" fillId="0" borderId="0"/>
    <xf numFmtId="174" fontId="1" fillId="0" borderId="0"/>
    <xf numFmtId="174" fontId="1" fillId="0" borderId="0"/>
    <xf numFmtId="174" fontId="38" fillId="0" borderId="0"/>
    <xf numFmtId="174" fontId="1" fillId="0" borderId="0"/>
    <xf numFmtId="174" fontId="1" fillId="0" borderId="0"/>
    <xf numFmtId="174" fontId="1" fillId="0" borderId="0"/>
    <xf numFmtId="174" fontId="1" fillId="0" borderId="0"/>
    <xf numFmtId="174" fontId="1" fillId="0" borderId="0"/>
    <xf numFmtId="174" fontId="1" fillId="0" borderId="0"/>
    <xf numFmtId="174" fontId="1" fillId="0" borderId="0"/>
    <xf numFmtId="174" fontId="1" fillId="0" borderId="0"/>
    <xf numFmtId="174" fontId="1" fillId="0" borderId="0"/>
    <xf numFmtId="174" fontId="1" fillId="0" borderId="0"/>
    <xf numFmtId="174" fontId="38" fillId="0" borderId="0"/>
    <xf numFmtId="174" fontId="40" fillId="0" borderId="0"/>
    <xf numFmtId="174" fontId="40" fillId="0" borderId="0"/>
    <xf numFmtId="174" fontId="38" fillId="0" borderId="0"/>
    <xf numFmtId="174" fontId="38" fillId="0" borderId="0"/>
    <xf numFmtId="174" fontId="40" fillId="0" borderId="0"/>
    <xf numFmtId="174" fontId="38" fillId="0" borderId="0"/>
    <xf numFmtId="174" fontId="1" fillId="0" borderId="0"/>
    <xf numFmtId="174" fontId="1" fillId="0" borderId="0"/>
    <xf numFmtId="174" fontId="1" fillId="0" borderId="0"/>
    <xf numFmtId="174" fontId="1" fillId="0" borderId="0"/>
    <xf numFmtId="174" fontId="1" fillId="0" borderId="0"/>
    <xf numFmtId="174" fontId="1" fillId="0" borderId="0"/>
    <xf numFmtId="174" fontId="1" fillId="0" borderId="0"/>
    <xf numFmtId="174" fontId="1" fillId="0" borderId="0"/>
    <xf numFmtId="174" fontId="1" fillId="0" borderId="0"/>
    <xf numFmtId="174" fontId="1" fillId="0" borderId="0"/>
    <xf numFmtId="174" fontId="1" fillId="0" borderId="0"/>
    <xf numFmtId="174" fontId="1" fillId="0" borderId="0"/>
    <xf numFmtId="174" fontId="1" fillId="0" borderId="0"/>
    <xf numFmtId="174" fontId="40" fillId="0" borderId="0"/>
    <xf numFmtId="174" fontId="40" fillId="0" borderId="0"/>
    <xf numFmtId="174" fontId="40" fillId="0" borderId="0"/>
    <xf numFmtId="174" fontId="38" fillId="0" borderId="0"/>
    <xf numFmtId="174" fontId="40" fillId="0" borderId="0"/>
    <xf numFmtId="174" fontId="1" fillId="0" borderId="0"/>
    <xf numFmtId="174" fontId="40" fillId="0" borderId="0"/>
    <xf numFmtId="174" fontId="1" fillId="0" borderId="0"/>
    <xf numFmtId="174" fontId="40" fillId="0" borderId="0"/>
    <xf numFmtId="174" fontId="1" fillId="0" borderId="0"/>
    <xf numFmtId="174" fontId="1" fillId="0" borderId="0"/>
    <xf numFmtId="174" fontId="1" fillId="0" borderId="0"/>
    <xf numFmtId="174" fontId="38" fillId="0" borderId="0"/>
    <xf numFmtId="174" fontId="38" fillId="0" borderId="0"/>
    <xf numFmtId="174" fontId="38" fillId="0" borderId="0"/>
    <xf numFmtId="174" fontId="38" fillId="0" borderId="0"/>
    <xf numFmtId="174" fontId="1" fillId="0" borderId="0"/>
    <xf numFmtId="174" fontId="40" fillId="0" borderId="0"/>
    <xf numFmtId="174" fontId="40" fillId="0" borderId="0"/>
    <xf numFmtId="174" fontId="38" fillId="0" borderId="0"/>
    <xf numFmtId="174" fontId="38" fillId="0" borderId="0"/>
    <xf numFmtId="174" fontId="38" fillId="0" borderId="0"/>
    <xf numFmtId="174" fontId="38" fillId="0" borderId="0"/>
    <xf numFmtId="174" fontId="38" fillId="0" borderId="0"/>
    <xf numFmtId="174" fontId="38" fillId="0" borderId="0"/>
    <xf numFmtId="174" fontId="1" fillId="0" borderId="0"/>
    <xf numFmtId="174" fontId="1" fillId="0" borderId="0"/>
    <xf numFmtId="174" fontId="1" fillId="0" borderId="0"/>
    <xf numFmtId="174" fontId="1" fillId="0" borderId="0"/>
    <xf numFmtId="174" fontId="38" fillId="0" borderId="0"/>
    <xf numFmtId="174" fontId="38" fillId="0" borderId="0"/>
    <xf numFmtId="174" fontId="38" fillId="0" borderId="0"/>
    <xf numFmtId="174" fontId="38" fillId="0" borderId="0"/>
    <xf numFmtId="174" fontId="38" fillId="0" borderId="0"/>
    <xf numFmtId="174" fontId="1" fillId="0" borderId="0"/>
    <xf numFmtId="174" fontId="1" fillId="0" borderId="0"/>
    <xf numFmtId="174" fontId="1" fillId="0" borderId="0"/>
    <xf numFmtId="174" fontId="1" fillId="0" borderId="0"/>
    <xf numFmtId="174" fontId="38" fillId="0" borderId="0"/>
    <xf numFmtId="174" fontId="38" fillId="0" borderId="0"/>
    <xf numFmtId="174" fontId="38" fillId="0" borderId="0"/>
    <xf numFmtId="174" fontId="1" fillId="0" borderId="0"/>
    <xf numFmtId="174" fontId="1" fillId="0" borderId="0"/>
    <xf numFmtId="174" fontId="1" fillId="0" borderId="0"/>
    <xf numFmtId="174" fontId="1" fillId="0" borderId="0"/>
    <xf numFmtId="174" fontId="1" fillId="0" borderId="0"/>
    <xf numFmtId="174" fontId="1" fillId="0" borderId="0"/>
    <xf numFmtId="174" fontId="1" fillId="0" borderId="0"/>
    <xf numFmtId="174" fontId="1" fillId="0" borderId="0"/>
    <xf numFmtId="174" fontId="1" fillId="0" borderId="0"/>
    <xf numFmtId="174" fontId="38" fillId="0" borderId="0"/>
    <xf numFmtId="174" fontId="38" fillId="0" borderId="0"/>
    <xf numFmtId="174" fontId="38" fillId="0" borderId="0"/>
    <xf numFmtId="174" fontId="38" fillId="0" borderId="0"/>
    <xf numFmtId="174" fontId="38" fillId="0" borderId="0"/>
    <xf numFmtId="174" fontId="38" fillId="0" borderId="0"/>
    <xf numFmtId="174" fontId="38" fillId="0" borderId="0"/>
    <xf numFmtId="174" fontId="38" fillId="0" borderId="0"/>
    <xf numFmtId="174" fontId="1" fillId="0" borderId="0"/>
    <xf numFmtId="174" fontId="1" fillId="0" borderId="0"/>
    <xf numFmtId="174" fontId="1" fillId="0" borderId="0"/>
    <xf numFmtId="174" fontId="1" fillId="0" borderId="0"/>
    <xf numFmtId="174" fontId="1" fillId="0" borderId="0"/>
    <xf numFmtId="174" fontId="1" fillId="0" borderId="0"/>
    <xf numFmtId="174" fontId="1" fillId="0" borderId="0"/>
    <xf numFmtId="174" fontId="38" fillId="0" borderId="0"/>
    <xf numFmtId="174" fontId="1" fillId="0" borderId="0"/>
    <xf numFmtId="174" fontId="38" fillId="0" borderId="0"/>
    <xf numFmtId="174" fontId="38" fillId="0" borderId="0"/>
    <xf numFmtId="174" fontId="38" fillId="0" borderId="0"/>
    <xf numFmtId="174" fontId="38" fillId="0" borderId="0"/>
    <xf numFmtId="174" fontId="38" fillId="0" borderId="0"/>
    <xf numFmtId="174" fontId="38" fillId="0" borderId="0"/>
    <xf numFmtId="174" fontId="38" fillId="0" borderId="0"/>
    <xf numFmtId="174" fontId="38" fillId="0" borderId="0"/>
    <xf numFmtId="174" fontId="38" fillId="0" borderId="0"/>
    <xf numFmtId="174" fontId="38" fillId="0" borderId="0"/>
    <xf numFmtId="174" fontId="1" fillId="0" borderId="0"/>
    <xf numFmtId="174" fontId="38" fillId="0" borderId="0"/>
    <xf numFmtId="174" fontId="38" fillId="0" borderId="0"/>
    <xf numFmtId="174" fontId="1" fillId="0" borderId="0"/>
    <xf numFmtId="174" fontId="1" fillId="0" borderId="0"/>
    <xf numFmtId="174" fontId="1" fillId="0" borderId="0"/>
    <xf numFmtId="174" fontId="1" fillId="0" borderId="0"/>
    <xf numFmtId="174" fontId="1" fillId="0" borderId="0"/>
    <xf numFmtId="174" fontId="1" fillId="0" borderId="0"/>
    <xf numFmtId="174" fontId="63" fillId="0" borderId="0"/>
    <xf numFmtId="174" fontId="1" fillId="0" borderId="0"/>
    <xf numFmtId="174" fontId="40" fillId="0" borderId="0"/>
    <xf numFmtId="174" fontId="1" fillId="0" borderId="0"/>
    <xf numFmtId="174" fontId="1" fillId="0" borderId="0"/>
    <xf numFmtId="174" fontId="1" fillId="0" borderId="0"/>
    <xf numFmtId="174" fontId="1" fillId="0" borderId="0"/>
    <xf numFmtId="174" fontId="1" fillId="0" borderId="0"/>
    <xf numFmtId="174" fontId="1" fillId="0" borderId="0"/>
    <xf numFmtId="174" fontId="1" fillId="0" borderId="0"/>
    <xf numFmtId="174" fontId="1" fillId="0" borderId="0"/>
    <xf numFmtId="174" fontId="1" fillId="0" borderId="0"/>
    <xf numFmtId="174" fontId="1" fillId="0" borderId="0"/>
    <xf numFmtId="174" fontId="1" fillId="0" borderId="0"/>
    <xf numFmtId="174" fontId="1" fillId="0" borderId="0"/>
    <xf numFmtId="174" fontId="38" fillId="0" borderId="0"/>
    <xf numFmtId="174" fontId="38" fillId="0" borderId="0"/>
    <xf numFmtId="174" fontId="1" fillId="0" borderId="0"/>
    <xf numFmtId="174" fontId="1" fillId="0" borderId="0"/>
    <xf numFmtId="174" fontId="38" fillId="0" borderId="0"/>
    <xf numFmtId="174" fontId="38" fillId="0" borderId="0"/>
    <xf numFmtId="174" fontId="38" fillId="0" borderId="0"/>
    <xf numFmtId="174" fontId="38" fillId="0" borderId="0"/>
    <xf numFmtId="174" fontId="38" fillId="0" borderId="0"/>
    <xf numFmtId="174" fontId="38" fillId="0" borderId="0"/>
    <xf numFmtId="174" fontId="38" fillId="0" borderId="0"/>
    <xf numFmtId="174" fontId="40" fillId="0" borderId="0"/>
    <xf numFmtId="174" fontId="40" fillId="0" borderId="0"/>
    <xf numFmtId="174" fontId="40" fillId="0" borderId="0"/>
    <xf numFmtId="174" fontId="40" fillId="0" borderId="0"/>
    <xf numFmtId="174" fontId="40" fillId="0" borderId="0"/>
    <xf numFmtId="174" fontId="40" fillId="0" borderId="0"/>
    <xf numFmtId="174" fontId="40" fillId="0" borderId="0"/>
    <xf numFmtId="174" fontId="40" fillId="0" borderId="0"/>
    <xf numFmtId="174" fontId="40" fillId="0" borderId="0"/>
    <xf numFmtId="174" fontId="40" fillId="0" borderId="0"/>
    <xf numFmtId="174" fontId="40" fillId="0" borderId="0"/>
    <xf numFmtId="174" fontId="40" fillId="0" borderId="0"/>
    <xf numFmtId="174" fontId="40" fillId="0" borderId="0"/>
    <xf numFmtId="174" fontId="40" fillId="0" borderId="0"/>
    <xf numFmtId="174" fontId="40" fillId="0" borderId="0"/>
    <xf numFmtId="174" fontId="40" fillId="0" borderId="0"/>
    <xf numFmtId="174" fontId="40" fillId="0" borderId="0"/>
    <xf numFmtId="174" fontId="40" fillId="0" borderId="0"/>
    <xf numFmtId="174" fontId="40" fillId="0" borderId="0"/>
    <xf numFmtId="174" fontId="40" fillId="0" borderId="0"/>
    <xf numFmtId="174" fontId="40" fillId="0" borderId="0"/>
    <xf numFmtId="174" fontId="40" fillId="0" borderId="0"/>
    <xf numFmtId="174" fontId="40" fillId="0" borderId="0"/>
    <xf numFmtId="174" fontId="40" fillId="0" borderId="0"/>
    <xf numFmtId="174" fontId="40" fillId="0" borderId="0"/>
    <xf numFmtId="174" fontId="40" fillId="0" borderId="0"/>
    <xf numFmtId="174" fontId="40" fillId="0" borderId="0"/>
    <xf numFmtId="174" fontId="40" fillId="0" borderId="0"/>
    <xf numFmtId="174" fontId="40" fillId="0" borderId="0"/>
    <xf numFmtId="174" fontId="40" fillId="0" borderId="0"/>
    <xf numFmtId="174" fontId="40" fillId="0" borderId="0"/>
    <xf numFmtId="174" fontId="1" fillId="0" borderId="0"/>
    <xf numFmtId="174" fontId="1" fillId="0" borderId="0"/>
    <xf numFmtId="174" fontId="1" fillId="0" borderId="0"/>
    <xf numFmtId="174" fontId="40" fillId="0" borderId="0"/>
    <xf numFmtId="174" fontId="1" fillId="0" borderId="0"/>
    <xf numFmtId="174" fontId="1" fillId="0" borderId="0"/>
    <xf numFmtId="174" fontId="1" fillId="0" borderId="0"/>
    <xf numFmtId="174" fontId="40" fillId="0" borderId="0"/>
    <xf numFmtId="174" fontId="1" fillId="0" borderId="0"/>
    <xf numFmtId="174" fontId="1" fillId="0" borderId="0"/>
    <xf numFmtId="174" fontId="1" fillId="0" borderId="0"/>
    <xf numFmtId="174" fontId="40" fillId="0" borderId="0"/>
    <xf numFmtId="174" fontId="40" fillId="0" borderId="0"/>
    <xf numFmtId="174" fontId="1" fillId="0" borderId="0"/>
    <xf numFmtId="174" fontId="40" fillId="0" borderId="0"/>
    <xf numFmtId="174" fontId="40" fillId="0" borderId="0"/>
    <xf numFmtId="174" fontId="40" fillId="0" borderId="0"/>
    <xf numFmtId="174" fontId="40" fillId="0" borderId="0"/>
    <xf numFmtId="174" fontId="40" fillId="0" borderId="0"/>
    <xf numFmtId="174" fontId="40" fillId="0" borderId="0"/>
    <xf numFmtId="174" fontId="38" fillId="0" borderId="0"/>
    <xf numFmtId="174" fontId="38" fillId="0" borderId="0"/>
    <xf numFmtId="174" fontId="38" fillId="0" borderId="0"/>
    <xf numFmtId="174" fontId="1" fillId="0" borderId="0"/>
    <xf numFmtId="174" fontId="40" fillId="0" borderId="0"/>
    <xf numFmtId="174" fontId="1" fillId="0" borderId="0"/>
    <xf numFmtId="174" fontId="1" fillId="0" borderId="0"/>
    <xf numFmtId="174" fontId="38" fillId="0" borderId="0"/>
    <xf numFmtId="174" fontId="40" fillId="0" borderId="0"/>
    <xf numFmtId="174" fontId="38" fillId="0" borderId="0"/>
    <xf numFmtId="174" fontId="1" fillId="0" borderId="0"/>
    <xf numFmtId="174" fontId="1" fillId="0" borderId="0"/>
    <xf numFmtId="174" fontId="1" fillId="0" borderId="0"/>
    <xf numFmtId="174" fontId="1" fillId="0" borderId="0"/>
    <xf numFmtId="174" fontId="1" fillId="0" borderId="0"/>
    <xf numFmtId="174" fontId="1" fillId="0" borderId="0"/>
    <xf numFmtId="174" fontId="1" fillId="0" borderId="0"/>
    <xf numFmtId="174" fontId="1" fillId="0" borderId="0"/>
    <xf numFmtId="174" fontId="1" fillId="0" borderId="0"/>
    <xf numFmtId="174" fontId="1" fillId="0" borderId="0"/>
    <xf numFmtId="174" fontId="1" fillId="0" borderId="0"/>
    <xf numFmtId="174" fontId="38" fillId="0" borderId="0"/>
    <xf numFmtId="174" fontId="40" fillId="0" borderId="0"/>
    <xf numFmtId="174" fontId="38" fillId="0" borderId="0"/>
    <xf numFmtId="174" fontId="38" fillId="0" borderId="0"/>
    <xf numFmtId="174" fontId="38" fillId="0" borderId="0"/>
    <xf numFmtId="174" fontId="38" fillId="0" borderId="0"/>
    <xf numFmtId="174" fontId="38" fillId="0" borderId="0"/>
    <xf numFmtId="174" fontId="40" fillId="0" borderId="0"/>
    <xf numFmtId="174" fontId="40" fillId="0" borderId="0"/>
    <xf numFmtId="174" fontId="38" fillId="0" borderId="0"/>
    <xf numFmtId="174" fontId="38" fillId="0" borderId="0"/>
    <xf numFmtId="174" fontId="40" fillId="0" borderId="0"/>
    <xf numFmtId="174" fontId="1" fillId="0" borderId="0"/>
    <xf numFmtId="174" fontId="38" fillId="0" borderId="0"/>
    <xf numFmtId="174" fontId="38" fillId="0" borderId="0"/>
    <xf numFmtId="174" fontId="38" fillId="0" borderId="0"/>
    <xf numFmtId="174" fontId="40" fillId="0" borderId="0"/>
    <xf numFmtId="174" fontId="40" fillId="0" borderId="0"/>
    <xf numFmtId="174" fontId="38" fillId="0" borderId="0"/>
    <xf numFmtId="174" fontId="38" fillId="0" borderId="0"/>
    <xf numFmtId="174" fontId="1" fillId="0" borderId="0"/>
    <xf numFmtId="174" fontId="1" fillId="0" borderId="0"/>
    <xf numFmtId="174" fontId="38" fillId="0" borderId="0"/>
    <xf numFmtId="174" fontId="1" fillId="0" borderId="0"/>
    <xf numFmtId="174" fontId="1" fillId="0" borderId="0"/>
    <xf numFmtId="174" fontId="40" fillId="0" borderId="0"/>
    <xf numFmtId="174" fontId="38" fillId="0" borderId="0"/>
    <xf numFmtId="174" fontId="38" fillId="0" borderId="0"/>
    <xf numFmtId="174" fontId="38" fillId="0" borderId="0"/>
    <xf numFmtId="174" fontId="38" fillId="0" borderId="0"/>
    <xf numFmtId="174" fontId="38" fillId="0" borderId="0"/>
    <xf numFmtId="174" fontId="38" fillId="0" borderId="0"/>
    <xf numFmtId="174" fontId="38" fillId="0" borderId="0"/>
    <xf numFmtId="174" fontId="38" fillId="0" borderId="0"/>
    <xf numFmtId="174" fontId="38" fillId="0" borderId="0"/>
    <xf numFmtId="174" fontId="40" fillId="0" borderId="0"/>
    <xf numFmtId="174" fontId="38" fillId="0" borderId="0"/>
    <xf numFmtId="174" fontId="38" fillId="0" borderId="0"/>
    <xf numFmtId="174" fontId="40" fillId="0" borderId="0"/>
    <xf numFmtId="174" fontId="38" fillId="0" borderId="0"/>
    <xf numFmtId="174" fontId="38" fillId="0" borderId="0"/>
    <xf numFmtId="174" fontId="1" fillId="0" borderId="0"/>
    <xf numFmtId="174" fontId="38" fillId="0" borderId="0"/>
    <xf numFmtId="174" fontId="38" fillId="0" borderId="0"/>
    <xf numFmtId="174" fontId="38" fillId="0" borderId="0"/>
    <xf numFmtId="174" fontId="38" fillId="0" borderId="0"/>
    <xf numFmtId="174" fontId="38" fillId="0" borderId="0"/>
    <xf numFmtId="174" fontId="40" fillId="0" borderId="0"/>
    <xf numFmtId="174" fontId="40" fillId="0" borderId="0"/>
    <xf numFmtId="174" fontId="1" fillId="0" borderId="0"/>
    <xf numFmtId="174" fontId="38" fillId="0" borderId="0"/>
    <xf numFmtId="174" fontId="1" fillId="0" borderId="0"/>
    <xf numFmtId="174" fontId="38" fillId="0" borderId="0"/>
    <xf numFmtId="174" fontId="40" fillId="0" borderId="0"/>
    <xf numFmtId="174" fontId="38" fillId="0" borderId="0"/>
    <xf numFmtId="174" fontId="1" fillId="0" borderId="0"/>
    <xf numFmtId="174" fontId="40" fillId="0" borderId="0"/>
    <xf numFmtId="174" fontId="1" fillId="0" borderId="0"/>
    <xf numFmtId="174" fontId="40" fillId="0" borderId="0"/>
    <xf numFmtId="174" fontId="40" fillId="0" borderId="0"/>
    <xf numFmtId="174" fontId="1" fillId="0" borderId="0"/>
    <xf numFmtId="174" fontId="1" fillId="0" borderId="0"/>
    <xf numFmtId="174" fontId="40" fillId="0" borderId="0"/>
    <xf numFmtId="174" fontId="40" fillId="0" borderId="0"/>
    <xf numFmtId="174" fontId="40" fillId="0" borderId="0"/>
    <xf numFmtId="174" fontId="1" fillId="0" borderId="0"/>
    <xf numFmtId="174" fontId="1" fillId="0" borderId="0"/>
    <xf numFmtId="174" fontId="1" fillId="0" borderId="0"/>
    <xf numFmtId="174" fontId="1" fillId="0" borderId="0"/>
    <xf numFmtId="174" fontId="38" fillId="0" borderId="0"/>
    <xf numFmtId="174" fontId="1" fillId="0" borderId="0"/>
    <xf numFmtId="174" fontId="1" fillId="0" borderId="0"/>
    <xf numFmtId="174" fontId="40" fillId="0" borderId="0"/>
    <xf numFmtId="174" fontId="1" fillId="0" borderId="0"/>
    <xf numFmtId="174" fontId="1" fillId="0" borderId="0"/>
    <xf numFmtId="174" fontId="38" fillId="0" borderId="0"/>
    <xf numFmtId="174" fontId="1" fillId="0" borderId="0"/>
    <xf numFmtId="174" fontId="1" fillId="0" borderId="0"/>
    <xf numFmtId="174" fontId="38" fillId="0" borderId="0"/>
    <xf numFmtId="174" fontId="1" fillId="0" borderId="0"/>
    <xf numFmtId="174" fontId="1" fillId="0" borderId="0"/>
    <xf numFmtId="174" fontId="1" fillId="24" borderId="58" applyNumberFormat="0" applyFont="0" applyAlignment="0" applyProtection="0"/>
    <xf numFmtId="174" fontId="1" fillId="24" borderId="58" applyNumberFormat="0" applyFont="0" applyAlignment="0" applyProtection="0"/>
    <xf numFmtId="174" fontId="1" fillId="24" borderId="58" applyNumberFormat="0" applyFont="0" applyAlignment="0" applyProtection="0"/>
    <xf numFmtId="174" fontId="1" fillId="24" borderId="58" applyNumberFormat="0" applyFont="0" applyAlignment="0" applyProtection="0"/>
    <xf numFmtId="174" fontId="1" fillId="24" borderId="58" applyNumberFormat="0" applyFont="0" applyAlignment="0" applyProtection="0"/>
    <xf numFmtId="174" fontId="1" fillId="24" borderId="58" applyNumberFormat="0" applyFont="0" applyAlignment="0" applyProtection="0"/>
    <xf numFmtId="174" fontId="1" fillId="24" borderId="58" applyNumberFormat="0" applyFont="0" applyAlignment="0" applyProtection="0"/>
    <xf numFmtId="174" fontId="1" fillId="24" borderId="58" applyNumberFormat="0" applyFont="0" applyAlignment="0" applyProtection="0"/>
    <xf numFmtId="174" fontId="1" fillId="24" borderId="58" applyNumberFormat="0" applyFont="0" applyAlignment="0" applyProtection="0"/>
    <xf numFmtId="174" fontId="1" fillId="24" borderId="58" applyNumberFormat="0" applyFont="0" applyAlignment="0" applyProtection="0"/>
    <xf numFmtId="174" fontId="1" fillId="24" borderId="58" applyNumberFormat="0" applyFont="0" applyAlignment="0" applyProtection="0"/>
    <xf numFmtId="174" fontId="1" fillId="24" borderId="58" applyNumberFormat="0" applyFont="0" applyAlignment="0" applyProtection="0"/>
    <xf numFmtId="174" fontId="1" fillId="24" borderId="58" applyNumberFormat="0" applyFont="0" applyAlignment="0" applyProtection="0"/>
    <xf numFmtId="174" fontId="1" fillId="24" borderId="58" applyNumberFormat="0" applyFont="0" applyAlignment="0" applyProtection="0"/>
    <xf numFmtId="174" fontId="1" fillId="24" borderId="58" applyNumberFormat="0" applyFont="0" applyAlignment="0" applyProtection="0"/>
    <xf numFmtId="174" fontId="1" fillId="24" borderId="58" applyNumberFormat="0" applyFont="0" applyAlignment="0" applyProtection="0"/>
    <xf numFmtId="174" fontId="1" fillId="24" borderId="58" applyNumberFormat="0" applyFont="0" applyAlignment="0" applyProtection="0"/>
    <xf numFmtId="174" fontId="1" fillId="24" borderId="58" applyNumberFormat="0" applyFont="0" applyAlignment="0" applyProtection="0"/>
    <xf numFmtId="174" fontId="1" fillId="24" borderId="58" applyNumberFormat="0" applyFont="0" applyAlignment="0" applyProtection="0"/>
    <xf numFmtId="174" fontId="1" fillId="24" borderId="58" applyNumberFormat="0" applyFont="0" applyAlignment="0" applyProtection="0"/>
    <xf numFmtId="174" fontId="1" fillId="24" borderId="58" applyNumberFormat="0" applyFont="0" applyAlignment="0" applyProtection="0"/>
    <xf numFmtId="174" fontId="1" fillId="24" borderId="58" applyNumberFormat="0" applyFont="0" applyAlignment="0" applyProtection="0"/>
    <xf numFmtId="174" fontId="1" fillId="24" borderId="58" applyNumberFormat="0" applyFont="0" applyAlignment="0" applyProtection="0"/>
    <xf numFmtId="174" fontId="1" fillId="24" borderId="58" applyNumberFormat="0" applyFont="0" applyAlignment="0" applyProtection="0"/>
    <xf numFmtId="174" fontId="1" fillId="24" borderId="58" applyNumberFormat="0" applyFont="0" applyAlignment="0" applyProtection="0"/>
    <xf numFmtId="174" fontId="1" fillId="24" borderId="58" applyNumberFormat="0" applyFont="0" applyAlignment="0" applyProtection="0"/>
    <xf numFmtId="174" fontId="1" fillId="24" borderId="58" applyNumberFormat="0" applyFont="0" applyAlignment="0" applyProtection="0"/>
    <xf numFmtId="174" fontId="1" fillId="24" borderId="58" applyNumberFormat="0" applyFont="0" applyAlignment="0" applyProtection="0"/>
    <xf numFmtId="174" fontId="1" fillId="24" borderId="58" applyNumberFormat="0" applyFont="0" applyAlignment="0" applyProtection="0"/>
    <xf numFmtId="174" fontId="1" fillId="24" borderId="58" applyNumberFormat="0" applyFont="0" applyAlignment="0" applyProtection="0"/>
    <xf numFmtId="174" fontId="1" fillId="24" borderId="58" applyNumberFormat="0" applyFont="0" applyAlignment="0" applyProtection="0"/>
    <xf numFmtId="174" fontId="1" fillId="24" borderId="58" applyNumberFormat="0" applyFont="0" applyAlignment="0" applyProtection="0"/>
    <xf numFmtId="174" fontId="1" fillId="24" borderId="58" applyNumberFormat="0" applyFont="0" applyAlignment="0" applyProtection="0"/>
    <xf numFmtId="174" fontId="38" fillId="24" borderId="58" applyNumberFormat="0" applyFont="0" applyAlignment="0" applyProtection="0"/>
    <xf numFmtId="174" fontId="1" fillId="24" borderId="58" applyNumberFormat="0" applyFont="0" applyAlignment="0" applyProtection="0"/>
    <xf numFmtId="174" fontId="1" fillId="24" borderId="58" applyNumberFormat="0" applyFont="0" applyAlignment="0" applyProtection="0"/>
    <xf numFmtId="174" fontId="1" fillId="24" borderId="58" applyNumberFormat="0" applyFont="0" applyAlignment="0" applyProtection="0"/>
    <xf numFmtId="174" fontId="1" fillId="24" borderId="58" applyNumberFormat="0" applyFont="0" applyAlignment="0" applyProtection="0"/>
    <xf numFmtId="174" fontId="1" fillId="24" borderId="58" applyNumberFormat="0" applyFont="0" applyAlignment="0" applyProtection="0"/>
    <xf numFmtId="174" fontId="1" fillId="24" borderId="58" applyNumberFormat="0" applyFont="0" applyAlignment="0" applyProtection="0"/>
    <xf numFmtId="174" fontId="1" fillId="24" borderId="58" applyNumberFormat="0" applyFont="0" applyAlignment="0" applyProtection="0"/>
    <xf numFmtId="174" fontId="1" fillId="24" borderId="58" applyNumberFormat="0" applyFont="0" applyAlignment="0" applyProtection="0"/>
    <xf numFmtId="174" fontId="1" fillId="24" borderId="58" applyNumberFormat="0" applyFont="0" applyAlignment="0" applyProtection="0"/>
    <xf numFmtId="174" fontId="1" fillId="24" borderId="58" applyNumberFormat="0" applyFont="0" applyAlignment="0" applyProtection="0"/>
    <xf numFmtId="174" fontId="1" fillId="24" borderId="58" applyNumberFormat="0" applyFont="0" applyAlignment="0" applyProtection="0"/>
    <xf numFmtId="174" fontId="1" fillId="24" borderId="58" applyNumberFormat="0" applyFont="0" applyAlignment="0" applyProtection="0"/>
    <xf numFmtId="174" fontId="1" fillId="24" borderId="58" applyNumberFormat="0" applyFont="0" applyAlignment="0" applyProtection="0"/>
    <xf numFmtId="174" fontId="1" fillId="24" borderId="58" applyNumberFormat="0" applyFont="0" applyAlignment="0" applyProtection="0"/>
    <xf numFmtId="174" fontId="1" fillId="24" borderId="58" applyNumberFormat="0" applyFont="0" applyAlignment="0" applyProtection="0"/>
    <xf numFmtId="174" fontId="1" fillId="24" borderId="58" applyNumberFormat="0" applyFont="0" applyAlignment="0" applyProtection="0"/>
    <xf numFmtId="174" fontId="1" fillId="24" borderId="58" applyNumberFormat="0" applyFont="0" applyAlignment="0" applyProtection="0"/>
    <xf numFmtId="174" fontId="1" fillId="24" borderId="58" applyNumberFormat="0" applyFont="0" applyAlignment="0" applyProtection="0"/>
    <xf numFmtId="174" fontId="1" fillId="24" borderId="58" applyNumberFormat="0" applyFont="0" applyAlignment="0" applyProtection="0"/>
    <xf numFmtId="174" fontId="1" fillId="24" borderId="58" applyNumberFormat="0" applyFont="0" applyAlignment="0" applyProtection="0"/>
    <xf numFmtId="174" fontId="1" fillId="24" borderId="58" applyNumberFormat="0" applyFont="0" applyAlignment="0" applyProtection="0"/>
    <xf numFmtId="174" fontId="1" fillId="24" borderId="58" applyNumberFormat="0" applyFont="0" applyAlignment="0" applyProtection="0"/>
    <xf numFmtId="174" fontId="1" fillId="24" borderId="58" applyNumberFormat="0" applyFont="0" applyAlignment="0" applyProtection="0"/>
    <xf numFmtId="174" fontId="1" fillId="24" borderId="58" applyNumberFormat="0" applyFont="0" applyAlignment="0" applyProtection="0"/>
    <xf numFmtId="174" fontId="40" fillId="24" borderId="58" applyNumberFormat="0" applyFont="0" applyAlignment="0" applyProtection="0"/>
    <xf numFmtId="174" fontId="1" fillId="24" borderId="58" applyNumberFormat="0" applyFont="0" applyAlignment="0" applyProtection="0"/>
    <xf numFmtId="174" fontId="1" fillId="24" borderId="58" applyNumberFormat="0" applyFont="0" applyAlignment="0" applyProtection="0"/>
    <xf numFmtId="174" fontId="1" fillId="24" borderId="58" applyNumberFormat="0" applyFont="0" applyAlignment="0" applyProtection="0"/>
    <xf numFmtId="174" fontId="1" fillId="24" borderId="58" applyNumberFormat="0" applyFont="0" applyAlignment="0" applyProtection="0"/>
    <xf numFmtId="174" fontId="1" fillId="24" borderId="58" applyNumberFormat="0" applyFont="0" applyAlignment="0" applyProtection="0"/>
    <xf numFmtId="174" fontId="1" fillId="24" borderId="58" applyNumberFormat="0" applyFont="0" applyAlignment="0" applyProtection="0"/>
    <xf numFmtId="174" fontId="1" fillId="24" borderId="58" applyNumberFormat="0" applyFont="0" applyAlignment="0" applyProtection="0"/>
    <xf numFmtId="174" fontId="1" fillId="24" borderId="58" applyNumberFormat="0" applyFont="0" applyAlignment="0" applyProtection="0"/>
    <xf numFmtId="174" fontId="1" fillId="24" borderId="58" applyNumberFormat="0" applyFont="0" applyAlignment="0" applyProtection="0"/>
    <xf numFmtId="174" fontId="1" fillId="24" borderId="58" applyNumberFormat="0" applyFont="0" applyAlignment="0" applyProtection="0"/>
    <xf numFmtId="174" fontId="1" fillId="24" borderId="58" applyNumberFormat="0" applyFont="0" applyAlignment="0" applyProtection="0"/>
    <xf numFmtId="174" fontId="1" fillId="24" borderId="58" applyNumberFormat="0" applyFont="0" applyAlignment="0" applyProtection="0"/>
    <xf numFmtId="174" fontId="1" fillId="24" borderId="58" applyNumberFormat="0" applyFont="0" applyAlignment="0" applyProtection="0"/>
    <xf numFmtId="174" fontId="1" fillId="24" borderId="58" applyNumberFormat="0" applyFont="0" applyAlignment="0" applyProtection="0"/>
    <xf numFmtId="174" fontId="1" fillId="24" borderId="58" applyNumberFormat="0" applyFont="0" applyAlignment="0" applyProtection="0"/>
    <xf numFmtId="174" fontId="1" fillId="24" borderId="58" applyNumberFormat="0" applyFont="0" applyAlignment="0" applyProtection="0"/>
    <xf numFmtId="174" fontId="1" fillId="24" borderId="58" applyNumberFormat="0" applyFont="0" applyAlignment="0" applyProtection="0"/>
    <xf numFmtId="174" fontId="1" fillId="24" borderId="58" applyNumberFormat="0" applyFont="0" applyAlignment="0" applyProtection="0"/>
    <xf numFmtId="174" fontId="1" fillId="24" borderId="58" applyNumberFormat="0" applyFont="0" applyAlignment="0" applyProtection="0"/>
    <xf numFmtId="174" fontId="1" fillId="24" borderId="58" applyNumberFormat="0" applyFont="0" applyAlignment="0" applyProtection="0"/>
    <xf numFmtId="174" fontId="1" fillId="24" borderId="58" applyNumberFormat="0" applyFont="0" applyAlignment="0" applyProtection="0"/>
    <xf numFmtId="174" fontId="1" fillId="24" borderId="58" applyNumberFormat="0" applyFont="0" applyAlignment="0" applyProtection="0"/>
    <xf numFmtId="174" fontId="1" fillId="24" borderId="58" applyNumberFormat="0" applyFont="0" applyAlignment="0" applyProtection="0"/>
    <xf numFmtId="174" fontId="1" fillId="24" borderId="58" applyNumberFormat="0" applyFont="0" applyAlignment="0" applyProtection="0"/>
    <xf numFmtId="174" fontId="1" fillId="24" borderId="58" applyNumberFormat="0" applyFont="0" applyAlignment="0" applyProtection="0"/>
    <xf numFmtId="174" fontId="1" fillId="24" borderId="58" applyNumberFormat="0" applyFont="0" applyAlignment="0" applyProtection="0"/>
    <xf numFmtId="174" fontId="40" fillId="24" borderId="58" applyNumberFormat="0" applyFont="0" applyAlignment="0" applyProtection="0"/>
    <xf numFmtId="174" fontId="1" fillId="24" borderId="58" applyNumberFormat="0" applyFont="0" applyAlignment="0" applyProtection="0"/>
    <xf numFmtId="174" fontId="1" fillId="24" borderId="58" applyNumberFormat="0" applyFont="0" applyAlignment="0" applyProtection="0"/>
    <xf numFmtId="174" fontId="1" fillId="24" borderId="58" applyNumberFormat="0" applyFont="0" applyAlignment="0" applyProtection="0"/>
    <xf numFmtId="174" fontId="38" fillId="24" borderId="58" applyNumberFormat="0" applyFont="0" applyAlignment="0" applyProtection="0"/>
    <xf numFmtId="174" fontId="38" fillId="24" borderId="58" applyNumberFormat="0" applyFont="0" applyAlignment="0" applyProtection="0"/>
    <xf numFmtId="174" fontId="1" fillId="24" borderId="58" applyNumberFormat="0" applyFont="0" applyAlignment="0" applyProtection="0"/>
    <xf numFmtId="174" fontId="38" fillId="24" borderId="58" applyNumberFormat="0" applyFont="0" applyAlignment="0" applyProtection="0"/>
    <xf numFmtId="174" fontId="1" fillId="24" borderId="58" applyNumberFormat="0" applyFont="0" applyAlignment="0" applyProtection="0"/>
    <xf numFmtId="174" fontId="1" fillId="24" borderId="58" applyNumberFormat="0" applyFont="0" applyAlignment="0" applyProtection="0"/>
    <xf numFmtId="174" fontId="1" fillId="24" borderId="58" applyNumberFormat="0" applyFont="0" applyAlignment="0" applyProtection="0"/>
    <xf numFmtId="174" fontId="1" fillId="24" borderId="58" applyNumberFormat="0" applyFont="0" applyAlignment="0" applyProtection="0"/>
    <xf numFmtId="174" fontId="40" fillId="24" borderId="58" applyNumberFormat="0" applyFont="0" applyAlignment="0" applyProtection="0"/>
    <xf numFmtId="174" fontId="40" fillId="24" borderId="58" applyNumberFormat="0" applyFont="0" applyAlignment="0" applyProtection="0"/>
    <xf numFmtId="174" fontId="1" fillId="24" borderId="58" applyNumberFormat="0" applyFont="0" applyAlignment="0" applyProtection="0"/>
    <xf numFmtId="174" fontId="1" fillId="24" borderId="58" applyNumberFormat="0" applyFont="0" applyAlignment="0" applyProtection="0"/>
    <xf numFmtId="174" fontId="1" fillId="24" borderId="58" applyNumberFormat="0" applyFont="0" applyAlignment="0" applyProtection="0"/>
    <xf numFmtId="174" fontId="1" fillId="24" borderId="58" applyNumberFormat="0" applyFont="0" applyAlignment="0" applyProtection="0"/>
    <xf numFmtId="174" fontId="1" fillId="24" borderId="58" applyNumberFormat="0" applyFont="0" applyAlignment="0" applyProtection="0"/>
    <xf numFmtId="174" fontId="1" fillId="24" borderId="58" applyNumberFormat="0" applyFont="0" applyAlignment="0" applyProtection="0"/>
    <xf numFmtId="174" fontId="1" fillId="24" borderId="58" applyNumberFormat="0" applyFont="0" applyAlignment="0" applyProtection="0"/>
    <xf numFmtId="174" fontId="1" fillId="24" borderId="58" applyNumberFormat="0" applyFont="0" applyAlignment="0" applyProtection="0"/>
    <xf numFmtId="174" fontId="1" fillId="24" borderId="58" applyNumberFormat="0" applyFont="0" applyAlignment="0" applyProtection="0"/>
    <xf numFmtId="174" fontId="1" fillId="24" borderId="58" applyNumberFormat="0" applyFont="0" applyAlignment="0" applyProtection="0"/>
    <xf numFmtId="174" fontId="1" fillId="24" borderId="58" applyNumberFormat="0" applyFont="0" applyAlignment="0" applyProtection="0"/>
    <xf numFmtId="174" fontId="1" fillId="24" borderId="58" applyNumberFormat="0" applyFont="0" applyAlignment="0" applyProtection="0"/>
    <xf numFmtId="174" fontId="1" fillId="24" borderId="58" applyNumberFormat="0" applyFont="0" applyAlignment="0" applyProtection="0"/>
    <xf numFmtId="174" fontId="1" fillId="24" borderId="58" applyNumberFormat="0" applyFont="0" applyAlignment="0" applyProtection="0"/>
    <xf numFmtId="174" fontId="1" fillId="24" borderId="58" applyNumberFormat="0" applyFont="0" applyAlignment="0" applyProtection="0"/>
    <xf numFmtId="174" fontId="1" fillId="24" borderId="58" applyNumberFormat="0" applyFont="0" applyAlignment="0" applyProtection="0"/>
    <xf numFmtId="174" fontId="1" fillId="24" borderId="58" applyNumberFormat="0" applyFont="0" applyAlignment="0" applyProtection="0"/>
    <xf numFmtId="174" fontId="1" fillId="24" borderId="58" applyNumberFormat="0" applyFont="0" applyAlignment="0" applyProtection="0"/>
    <xf numFmtId="174" fontId="1" fillId="24" borderId="58" applyNumberFormat="0" applyFont="0" applyAlignment="0" applyProtection="0"/>
    <xf numFmtId="174" fontId="1" fillId="24" borderId="58" applyNumberFormat="0" applyFont="0" applyAlignment="0" applyProtection="0"/>
    <xf numFmtId="174" fontId="1" fillId="24" borderId="58" applyNumberFormat="0" applyFont="0" applyAlignment="0" applyProtection="0"/>
    <xf numFmtId="174" fontId="1" fillId="24" borderId="58" applyNumberFormat="0" applyFont="0" applyAlignment="0" applyProtection="0"/>
    <xf numFmtId="174" fontId="1" fillId="24" borderId="58" applyNumberFormat="0" applyFont="0" applyAlignment="0" applyProtection="0"/>
    <xf numFmtId="174" fontId="1" fillId="24" borderId="58" applyNumberFormat="0" applyFont="0" applyAlignment="0" applyProtection="0"/>
    <xf numFmtId="174" fontId="1" fillId="24" borderId="58" applyNumberFormat="0" applyFont="0" applyAlignment="0" applyProtection="0"/>
    <xf numFmtId="174" fontId="1" fillId="24" borderId="58" applyNumberFormat="0" applyFont="0" applyAlignment="0" applyProtection="0"/>
    <xf numFmtId="174" fontId="1" fillId="24" borderId="58" applyNumberFormat="0" applyFont="0" applyAlignment="0" applyProtection="0"/>
    <xf numFmtId="174" fontId="40" fillId="24" borderId="58" applyNumberFormat="0" applyFont="0" applyAlignment="0" applyProtection="0"/>
    <xf numFmtId="174" fontId="1" fillId="24" borderId="58" applyNumberFormat="0" applyFont="0" applyAlignment="0" applyProtection="0"/>
    <xf numFmtId="174" fontId="1" fillId="24" borderId="58" applyNumberFormat="0" applyFont="0" applyAlignment="0" applyProtection="0"/>
    <xf numFmtId="174" fontId="1" fillId="24" borderId="58" applyNumberFormat="0" applyFont="0" applyAlignment="0" applyProtection="0"/>
    <xf numFmtId="174" fontId="1" fillId="24" borderId="58" applyNumberFormat="0" applyFont="0" applyAlignment="0" applyProtection="0"/>
    <xf numFmtId="174" fontId="64" fillId="26" borderId="59" applyNumberFormat="0" applyAlignment="0" applyProtection="0"/>
    <xf numFmtId="174" fontId="64" fillId="26" borderId="59" applyNumberFormat="0" applyAlignment="0" applyProtection="0"/>
    <xf numFmtId="174" fontId="64" fillId="26" borderId="59" applyNumberFormat="0" applyAlignment="0" applyProtection="0"/>
    <xf numFmtId="174" fontId="64" fillId="26" borderId="59" applyNumberFormat="0" applyAlignment="0" applyProtection="0"/>
    <xf numFmtId="174" fontId="64" fillId="26" borderId="59" applyNumberFormat="0" applyAlignment="0" applyProtection="0"/>
    <xf numFmtId="174" fontId="64" fillId="26" borderId="59" applyNumberFormat="0" applyAlignment="0" applyProtection="0"/>
    <xf numFmtId="174" fontId="64" fillId="26" borderId="59" applyNumberFormat="0" applyAlignment="0" applyProtection="0"/>
    <xf numFmtId="174" fontId="64" fillId="26" borderId="59" applyNumberFormat="0" applyAlignment="0" applyProtection="0"/>
    <xf numFmtId="174" fontId="64" fillId="26" borderId="59" applyNumberFormat="0" applyAlignment="0" applyProtection="0"/>
    <xf numFmtId="174" fontId="64" fillId="26" borderId="59" applyNumberFormat="0" applyAlignment="0" applyProtection="0"/>
    <xf numFmtId="174" fontId="64" fillId="26" borderId="59" applyNumberFormat="0" applyAlignment="0" applyProtection="0"/>
    <xf numFmtId="174" fontId="64" fillId="26" borderId="59" applyNumberFormat="0" applyAlignment="0" applyProtection="0"/>
    <xf numFmtId="174" fontId="64" fillId="26" borderId="59" applyNumberFormat="0" applyAlignment="0" applyProtection="0"/>
    <xf numFmtId="174" fontId="64" fillId="26" borderId="59" applyNumberFormat="0" applyAlignment="0" applyProtection="0"/>
    <xf numFmtId="174" fontId="64" fillId="26" borderId="59" applyNumberFormat="0" applyAlignment="0" applyProtection="0"/>
    <xf numFmtId="174" fontId="64" fillId="26" borderId="59" applyNumberFormat="0" applyAlignment="0" applyProtection="0"/>
    <xf numFmtId="174" fontId="64" fillId="26" borderId="59" applyNumberFormat="0" applyAlignment="0" applyProtection="0"/>
    <xf numFmtId="174" fontId="64" fillId="26" borderId="59" applyNumberFormat="0" applyAlignment="0" applyProtection="0"/>
    <xf numFmtId="174" fontId="64" fillId="26" borderId="59" applyNumberFormat="0" applyAlignment="0" applyProtection="0"/>
    <xf numFmtId="174" fontId="64" fillId="26" borderId="59" applyNumberFormat="0" applyAlignment="0" applyProtection="0"/>
    <xf numFmtId="174" fontId="64" fillId="26" borderId="59" applyNumberFormat="0" applyAlignment="0" applyProtection="0"/>
    <xf numFmtId="174" fontId="64" fillId="26" borderId="59" applyNumberFormat="0" applyAlignment="0" applyProtection="0"/>
    <xf numFmtId="174" fontId="64" fillId="26" borderId="59" applyNumberFormat="0" applyAlignment="0" applyProtection="0"/>
    <xf numFmtId="174" fontId="64" fillId="26" borderId="59" applyNumberFormat="0" applyAlignment="0" applyProtection="0"/>
    <xf numFmtId="174" fontId="64" fillId="26" borderId="59" applyNumberFormat="0" applyAlignment="0" applyProtection="0"/>
    <xf numFmtId="174" fontId="64" fillId="26" borderId="59" applyNumberFormat="0" applyAlignment="0" applyProtection="0"/>
    <xf numFmtId="174" fontId="64" fillId="26" borderId="59" applyNumberFormat="0" applyAlignment="0" applyProtection="0"/>
    <xf numFmtId="174" fontId="64" fillId="26" borderId="59" applyNumberFormat="0" applyAlignment="0" applyProtection="0"/>
    <xf numFmtId="174" fontId="64" fillId="30" borderId="59" applyNumberFormat="0" applyAlignment="0" applyProtection="0"/>
    <xf numFmtId="174" fontId="64" fillId="30" borderId="59" applyNumberFormat="0" applyAlignment="0" applyProtection="0"/>
    <xf numFmtId="174" fontId="64" fillId="30" borderId="59" applyNumberFormat="0" applyAlignment="0" applyProtection="0"/>
    <xf numFmtId="174" fontId="64" fillId="30" borderId="59" applyNumberFormat="0" applyAlignment="0" applyProtection="0"/>
    <xf numFmtId="174" fontId="64" fillId="30" borderId="59" applyNumberFormat="0" applyAlignment="0" applyProtection="0"/>
    <xf numFmtId="174" fontId="64" fillId="30" borderId="59" applyNumberFormat="0" applyAlignment="0" applyProtection="0"/>
    <xf numFmtId="174" fontId="64" fillId="30" borderId="59" applyNumberFormat="0" applyAlignment="0" applyProtection="0"/>
    <xf numFmtId="174" fontId="64" fillId="30" borderId="59" applyNumberFormat="0" applyAlignment="0" applyProtection="0"/>
    <xf numFmtId="174" fontId="64" fillId="30" borderId="59" applyNumberFormat="0" applyAlignment="0" applyProtection="0"/>
    <xf numFmtId="174" fontId="64" fillId="30" borderId="59" applyNumberFormat="0" applyAlignment="0" applyProtection="0"/>
    <xf numFmtId="174" fontId="64" fillId="30" borderId="59" applyNumberFormat="0" applyAlignment="0" applyProtection="0"/>
    <xf numFmtId="174" fontId="64" fillId="30" borderId="59" applyNumberFormat="0" applyAlignment="0" applyProtection="0"/>
    <xf numFmtId="174" fontId="64" fillId="30" borderId="59" applyNumberFormat="0" applyAlignment="0" applyProtection="0"/>
    <xf numFmtId="174" fontId="64" fillId="30" borderId="59" applyNumberFormat="0" applyAlignment="0" applyProtection="0"/>
    <xf numFmtId="174" fontId="64" fillId="30" borderId="59" applyNumberFormat="0" applyAlignment="0" applyProtection="0"/>
    <xf numFmtId="174" fontId="64" fillId="30" borderId="59" applyNumberFormat="0" applyAlignment="0" applyProtection="0"/>
    <xf numFmtId="174" fontId="64" fillId="26" borderId="59" applyNumberFormat="0" applyAlignment="0" applyProtection="0"/>
    <xf numFmtId="174" fontId="64" fillId="30" borderId="59" applyNumberFormat="0" applyAlignment="0" applyProtection="0"/>
    <xf numFmtId="174" fontId="64" fillId="30" borderId="59" applyNumberFormat="0" applyAlignment="0" applyProtection="0"/>
    <xf numFmtId="174" fontId="64" fillId="30" borderId="59" applyNumberFormat="0" applyAlignment="0" applyProtection="0"/>
    <xf numFmtId="174" fontId="64" fillId="30" borderId="59" applyNumberFormat="0" applyAlignment="0" applyProtection="0"/>
    <xf numFmtId="174" fontId="64" fillId="30" borderId="59" applyNumberFormat="0" applyAlignment="0" applyProtection="0"/>
    <xf numFmtId="174" fontId="64" fillId="30" borderId="59" applyNumberFormat="0" applyAlignment="0" applyProtection="0"/>
    <xf numFmtId="174" fontId="64" fillId="30" borderId="59" applyNumberFormat="0" applyAlignment="0" applyProtection="0"/>
    <xf numFmtId="174" fontId="64" fillId="30" borderId="59" applyNumberFormat="0" applyAlignment="0" applyProtection="0"/>
    <xf numFmtId="174" fontId="64" fillId="30" borderId="59" applyNumberFormat="0" applyAlignment="0" applyProtection="0"/>
    <xf numFmtId="174" fontId="64" fillId="30" borderId="59" applyNumberFormat="0" applyAlignment="0" applyProtection="0"/>
    <xf numFmtId="174" fontId="64" fillId="30" borderId="59" applyNumberFormat="0" applyAlignment="0" applyProtection="0"/>
    <xf numFmtId="174" fontId="64" fillId="30" borderId="59" applyNumberFormat="0" applyAlignment="0" applyProtection="0"/>
    <xf numFmtId="174" fontId="64" fillId="26" borderId="59" applyNumberFormat="0" applyAlignment="0" applyProtection="0"/>
    <xf numFmtId="174" fontId="64" fillId="30" borderId="59" applyNumberFormat="0" applyAlignment="0" applyProtection="0"/>
    <xf numFmtId="174" fontId="64" fillId="30" borderId="59" applyNumberFormat="0" applyAlignment="0" applyProtection="0"/>
    <xf numFmtId="174" fontId="64" fillId="30" borderId="59" applyNumberFormat="0" applyAlignment="0" applyProtection="0"/>
    <xf numFmtId="174" fontId="64" fillId="30" borderId="59" applyNumberFormat="0" applyAlignment="0" applyProtection="0"/>
    <xf numFmtId="174" fontId="64" fillId="30" borderId="59" applyNumberFormat="0" applyAlignment="0" applyProtection="0"/>
    <xf numFmtId="174" fontId="64" fillId="30" borderId="59" applyNumberFormat="0" applyAlignment="0" applyProtection="0"/>
    <xf numFmtId="174" fontId="64" fillId="30" borderId="59" applyNumberFormat="0" applyAlignment="0" applyProtection="0"/>
    <xf numFmtId="174" fontId="64" fillId="30" borderId="59" applyNumberFormat="0" applyAlignment="0" applyProtection="0"/>
    <xf numFmtId="174" fontId="64" fillId="30" borderId="59" applyNumberFormat="0" applyAlignment="0" applyProtection="0"/>
    <xf numFmtId="174" fontId="64" fillId="30" borderId="59" applyNumberFormat="0" applyAlignment="0" applyProtection="0"/>
    <xf numFmtId="174" fontId="64" fillId="30" borderId="59" applyNumberFormat="0" applyAlignment="0" applyProtection="0"/>
    <xf numFmtId="174" fontId="64" fillId="30" borderId="59" applyNumberFormat="0" applyAlignment="0" applyProtection="0"/>
    <xf numFmtId="174" fontId="64" fillId="26" borderId="59" applyNumberFormat="0" applyAlignment="0" applyProtection="0"/>
    <xf numFmtId="174" fontId="64" fillId="30" borderId="59" applyNumberFormat="0" applyAlignment="0" applyProtection="0"/>
    <xf numFmtId="174" fontId="64" fillId="30" borderId="59" applyNumberFormat="0" applyAlignment="0" applyProtection="0"/>
    <xf numFmtId="174" fontId="64" fillId="30" borderId="59" applyNumberFormat="0" applyAlignment="0" applyProtection="0"/>
    <xf numFmtId="174" fontId="64" fillId="30" borderId="59" applyNumberFormat="0" applyAlignment="0" applyProtection="0"/>
    <xf numFmtId="174" fontId="64" fillId="30" borderId="59" applyNumberFormat="0" applyAlignment="0" applyProtection="0"/>
    <xf numFmtId="174" fontId="64" fillId="30" borderId="59" applyNumberFormat="0" applyAlignment="0" applyProtection="0"/>
    <xf numFmtId="174" fontId="64" fillId="30" borderId="59" applyNumberFormat="0" applyAlignment="0" applyProtection="0"/>
    <xf numFmtId="174" fontId="64" fillId="30" borderId="59" applyNumberFormat="0" applyAlignment="0" applyProtection="0"/>
    <xf numFmtId="174" fontId="64" fillId="30" borderId="59" applyNumberFormat="0" applyAlignment="0" applyProtection="0"/>
    <xf numFmtId="174" fontId="64" fillId="30" borderId="59" applyNumberFormat="0" applyAlignment="0" applyProtection="0"/>
    <xf numFmtId="174" fontId="64" fillId="30" borderId="59" applyNumberFormat="0" applyAlignment="0" applyProtection="0"/>
    <xf numFmtId="174" fontId="64" fillId="30" borderId="59" applyNumberFormat="0" applyAlignment="0" applyProtection="0"/>
    <xf numFmtId="174" fontId="64" fillId="26" borderId="59" applyNumberFormat="0" applyAlignment="0" applyProtection="0"/>
    <xf numFmtId="174" fontId="64" fillId="26" borderId="59" applyNumberFormat="0" applyAlignment="0" applyProtection="0"/>
    <xf numFmtId="9" fontId="38" fillId="0" borderId="0" applyFont="0" applyFill="0" applyBorder="0" applyAlignment="0" applyProtection="0"/>
    <xf numFmtId="9" fontId="38" fillId="0" borderId="0" applyFont="0" applyFill="0" applyBorder="0" applyAlignment="0" applyProtection="0"/>
    <xf numFmtId="9" fontId="38" fillId="0" borderId="0" applyFont="0" applyFill="0" applyBorder="0" applyAlignment="0" applyProtection="0"/>
    <xf numFmtId="9" fontId="40" fillId="0" borderId="0" applyFill="0" applyBorder="0" applyAlignment="0" applyProtection="0"/>
    <xf numFmtId="174" fontId="65" fillId="0" borderId="0" applyNumberFormat="0" applyFill="0" applyBorder="0" applyAlignment="0" applyProtection="0"/>
    <xf numFmtId="174" fontId="65" fillId="0" borderId="0" applyNumberFormat="0" applyFill="0" applyBorder="0" applyAlignment="0" applyProtection="0"/>
    <xf numFmtId="174" fontId="65" fillId="0" borderId="0" applyNumberFormat="0" applyFill="0" applyBorder="0" applyAlignment="0" applyProtection="0"/>
    <xf numFmtId="174" fontId="65" fillId="0" borderId="0" applyNumberFormat="0" applyFill="0" applyBorder="0" applyAlignment="0" applyProtection="0"/>
    <xf numFmtId="174" fontId="65" fillId="0" borderId="0" applyNumberFormat="0" applyFill="0" applyBorder="0" applyAlignment="0" applyProtection="0"/>
    <xf numFmtId="174" fontId="65" fillId="0" borderId="0" applyNumberFormat="0" applyFill="0" applyBorder="0" applyAlignment="0" applyProtection="0"/>
    <xf numFmtId="174" fontId="65" fillId="0" borderId="0" applyNumberFormat="0" applyFill="0" applyBorder="0" applyAlignment="0" applyProtection="0"/>
    <xf numFmtId="174" fontId="65" fillId="0" borderId="0" applyNumberFormat="0" applyFill="0" applyBorder="0" applyAlignment="0" applyProtection="0"/>
    <xf numFmtId="174" fontId="38" fillId="0" borderId="0"/>
    <xf numFmtId="174" fontId="38" fillId="0" borderId="0"/>
    <xf numFmtId="174" fontId="38" fillId="0" borderId="0"/>
    <xf numFmtId="174" fontId="38" fillId="0" borderId="0"/>
    <xf numFmtId="174" fontId="38" fillId="0" borderId="0"/>
    <xf numFmtId="174" fontId="38" fillId="0" borderId="0"/>
    <xf numFmtId="174" fontId="38" fillId="0" borderId="0"/>
    <xf numFmtId="174" fontId="38" fillId="0" borderId="0"/>
    <xf numFmtId="174" fontId="38" fillId="0" borderId="0"/>
    <xf numFmtId="174" fontId="38" fillId="0" borderId="0"/>
    <xf numFmtId="174" fontId="38" fillId="0" borderId="0"/>
    <xf numFmtId="174" fontId="38" fillId="0" borderId="0"/>
    <xf numFmtId="174" fontId="38" fillId="0" borderId="0"/>
    <xf numFmtId="174" fontId="38" fillId="0" borderId="0"/>
    <xf numFmtId="174" fontId="38" fillId="0" borderId="0"/>
    <xf numFmtId="174" fontId="38" fillId="0" borderId="0"/>
    <xf numFmtId="174" fontId="38" fillId="0" borderId="0"/>
    <xf numFmtId="174" fontId="38" fillId="0" borderId="0"/>
    <xf numFmtId="174" fontId="38" fillId="0" borderId="0"/>
    <xf numFmtId="174" fontId="38" fillId="0" borderId="0"/>
    <xf numFmtId="174" fontId="38" fillId="0" borderId="0"/>
    <xf numFmtId="174" fontId="38" fillId="0" borderId="0"/>
    <xf numFmtId="174" fontId="38" fillId="0" borderId="0"/>
    <xf numFmtId="174" fontId="38" fillId="0" borderId="0"/>
    <xf numFmtId="174" fontId="38" fillId="0" borderId="0"/>
    <xf numFmtId="174" fontId="38" fillId="0" borderId="0"/>
    <xf numFmtId="174" fontId="38" fillId="0" borderId="0"/>
    <xf numFmtId="174" fontId="38" fillId="0" borderId="0"/>
    <xf numFmtId="174" fontId="38" fillId="0" borderId="0"/>
    <xf numFmtId="174" fontId="38" fillId="0" borderId="0"/>
    <xf numFmtId="174" fontId="38" fillId="0" borderId="0"/>
    <xf numFmtId="174" fontId="38" fillId="0" borderId="0"/>
    <xf numFmtId="174" fontId="38" fillId="0" borderId="0"/>
    <xf numFmtId="174" fontId="38" fillId="0" borderId="0"/>
    <xf numFmtId="174" fontId="38" fillId="0" borderId="0"/>
    <xf numFmtId="174" fontId="38" fillId="0" borderId="0"/>
    <xf numFmtId="174" fontId="38" fillId="0" borderId="0"/>
    <xf numFmtId="174" fontId="38" fillId="0" borderId="0"/>
    <xf numFmtId="174" fontId="38" fillId="0" borderId="0"/>
    <xf numFmtId="174" fontId="38" fillId="0" borderId="0"/>
    <xf numFmtId="174" fontId="38" fillId="0" borderId="0"/>
    <xf numFmtId="174" fontId="38" fillId="0" borderId="0"/>
    <xf numFmtId="174" fontId="38" fillId="0" borderId="0"/>
    <xf numFmtId="174" fontId="38" fillId="0" borderId="0"/>
    <xf numFmtId="174" fontId="38" fillId="0" borderId="0"/>
    <xf numFmtId="174" fontId="38" fillId="0" borderId="0"/>
    <xf numFmtId="174" fontId="38" fillId="0" borderId="0"/>
    <xf numFmtId="174" fontId="38" fillId="0" borderId="0"/>
    <xf numFmtId="174" fontId="38" fillId="0" borderId="0"/>
    <xf numFmtId="174" fontId="38" fillId="0" borderId="0"/>
    <xf numFmtId="174" fontId="38" fillId="0" borderId="0"/>
    <xf numFmtId="174" fontId="38" fillId="0" borderId="0"/>
    <xf numFmtId="174" fontId="38" fillId="0" borderId="0"/>
    <xf numFmtId="174" fontId="38" fillId="0" borderId="0"/>
    <xf numFmtId="174" fontId="38" fillId="0" borderId="0"/>
    <xf numFmtId="174" fontId="38" fillId="0" borderId="0"/>
    <xf numFmtId="174" fontId="38" fillId="0" borderId="0"/>
    <xf numFmtId="174" fontId="38" fillId="0" borderId="0"/>
    <xf numFmtId="174" fontId="38" fillId="0" borderId="0"/>
    <xf numFmtId="174" fontId="38" fillId="0" borderId="0"/>
    <xf numFmtId="174" fontId="38" fillId="0" borderId="0"/>
    <xf numFmtId="174" fontId="38" fillId="0" borderId="0"/>
    <xf numFmtId="174" fontId="38" fillId="0" borderId="0"/>
    <xf numFmtId="174" fontId="38" fillId="0" borderId="0"/>
    <xf numFmtId="174" fontId="38" fillId="0" borderId="0"/>
    <xf numFmtId="174" fontId="38" fillId="0" borderId="0"/>
    <xf numFmtId="174" fontId="38" fillId="0" borderId="0"/>
    <xf numFmtId="174" fontId="38" fillId="0" borderId="0"/>
    <xf numFmtId="174" fontId="38" fillId="0" borderId="0"/>
    <xf numFmtId="174" fontId="38" fillId="0" borderId="0"/>
    <xf numFmtId="174" fontId="38" fillId="0" borderId="0"/>
    <xf numFmtId="174" fontId="38" fillId="0" borderId="0"/>
    <xf numFmtId="174" fontId="38" fillId="0" borderId="0"/>
    <xf numFmtId="174" fontId="38" fillId="0" borderId="0"/>
    <xf numFmtId="174" fontId="38" fillId="0" borderId="0"/>
    <xf numFmtId="174" fontId="38" fillId="0" borderId="0"/>
    <xf numFmtId="174" fontId="38" fillId="0" borderId="0"/>
    <xf numFmtId="174" fontId="38" fillId="0" borderId="0"/>
    <xf numFmtId="174" fontId="38" fillId="0" borderId="0"/>
    <xf numFmtId="174" fontId="38" fillId="0" borderId="0"/>
    <xf numFmtId="174" fontId="38" fillId="0" borderId="0"/>
    <xf numFmtId="174" fontId="38" fillId="0" borderId="0"/>
    <xf numFmtId="174" fontId="38" fillId="0" borderId="0"/>
    <xf numFmtId="174" fontId="38" fillId="0" borderId="0"/>
    <xf numFmtId="174" fontId="38" fillId="0" borderId="0"/>
    <xf numFmtId="174" fontId="38" fillId="0" borderId="0"/>
    <xf numFmtId="174" fontId="38" fillId="0" borderId="0"/>
    <xf numFmtId="174" fontId="38" fillId="0" borderId="0"/>
    <xf numFmtId="174" fontId="38" fillId="0" borderId="0"/>
    <xf numFmtId="174" fontId="38" fillId="0" borderId="0"/>
    <xf numFmtId="174" fontId="38" fillId="0" borderId="0"/>
    <xf numFmtId="174" fontId="38" fillId="0" borderId="0"/>
    <xf numFmtId="174" fontId="38" fillId="0" borderId="0"/>
    <xf numFmtId="174" fontId="38" fillId="0" borderId="0"/>
    <xf numFmtId="174" fontId="38" fillId="0" borderId="0"/>
    <xf numFmtId="174" fontId="38" fillId="0" borderId="0"/>
    <xf numFmtId="174" fontId="38" fillId="0" borderId="0"/>
    <xf numFmtId="174" fontId="38" fillId="0" borderId="0"/>
    <xf numFmtId="174" fontId="38" fillId="0" borderId="0"/>
    <xf numFmtId="174" fontId="38" fillId="0" borderId="0"/>
    <xf numFmtId="174" fontId="38" fillId="0" borderId="0"/>
    <xf numFmtId="174" fontId="38" fillId="0" borderId="0"/>
    <xf numFmtId="174" fontId="38" fillId="0" borderId="0"/>
    <xf numFmtId="174" fontId="38" fillId="0" borderId="0"/>
    <xf numFmtId="174" fontId="38" fillId="0" borderId="0"/>
    <xf numFmtId="174" fontId="38" fillId="0" borderId="0"/>
    <xf numFmtId="174" fontId="38" fillId="0" borderId="0"/>
    <xf numFmtId="174" fontId="38" fillId="0" borderId="0"/>
    <xf numFmtId="174" fontId="38" fillId="0" borderId="0"/>
    <xf numFmtId="174" fontId="38" fillId="0" borderId="0"/>
    <xf numFmtId="174" fontId="38" fillId="0" borderId="0"/>
    <xf numFmtId="174" fontId="38" fillId="0" borderId="0"/>
    <xf numFmtId="174" fontId="38" fillId="0" borderId="0"/>
    <xf numFmtId="174" fontId="38" fillId="0" borderId="0"/>
    <xf numFmtId="174" fontId="38" fillId="0" borderId="0"/>
    <xf numFmtId="174" fontId="38" fillId="0" borderId="0"/>
    <xf numFmtId="174" fontId="38" fillId="0" borderId="0"/>
    <xf numFmtId="174" fontId="38" fillId="0" borderId="0"/>
    <xf numFmtId="174" fontId="38" fillId="0" borderId="0"/>
    <xf numFmtId="174" fontId="38" fillId="0" borderId="0"/>
    <xf numFmtId="174" fontId="38" fillId="0" borderId="0"/>
    <xf numFmtId="174" fontId="38" fillId="0" borderId="0"/>
    <xf numFmtId="174" fontId="38" fillId="0" borderId="0"/>
    <xf numFmtId="174" fontId="38" fillId="0" borderId="0"/>
    <xf numFmtId="174" fontId="38" fillId="0" borderId="0"/>
    <xf numFmtId="174" fontId="38" fillId="0" borderId="0"/>
    <xf numFmtId="174" fontId="38" fillId="0" borderId="0"/>
    <xf numFmtId="174" fontId="38" fillId="0" borderId="0"/>
    <xf numFmtId="174" fontId="38" fillId="0" borderId="0"/>
    <xf numFmtId="174" fontId="38" fillId="0" borderId="0"/>
    <xf numFmtId="174" fontId="38" fillId="0" borderId="0"/>
    <xf numFmtId="174" fontId="38" fillId="0" borderId="0"/>
    <xf numFmtId="174" fontId="38" fillId="0" borderId="0"/>
    <xf numFmtId="174" fontId="38" fillId="0" borderId="0"/>
    <xf numFmtId="174" fontId="38" fillId="0" borderId="0"/>
    <xf numFmtId="174" fontId="38" fillId="0" borderId="0"/>
    <xf numFmtId="174" fontId="38" fillId="0" borderId="0"/>
    <xf numFmtId="174" fontId="38" fillId="0" borderId="0"/>
    <xf numFmtId="174" fontId="38" fillId="0" borderId="0"/>
    <xf numFmtId="174" fontId="38" fillId="0" borderId="0"/>
    <xf numFmtId="174" fontId="38" fillId="0" borderId="0"/>
    <xf numFmtId="174" fontId="38" fillId="0" borderId="0"/>
    <xf numFmtId="174" fontId="38" fillId="0" borderId="0"/>
    <xf numFmtId="174" fontId="38" fillId="0" borderId="0"/>
    <xf numFmtId="174" fontId="38" fillId="0" borderId="0"/>
    <xf numFmtId="174" fontId="38" fillId="0" borderId="0"/>
    <xf numFmtId="174" fontId="38" fillId="0" borderId="0"/>
    <xf numFmtId="174" fontId="38" fillId="0" borderId="0"/>
    <xf numFmtId="174" fontId="38" fillId="0" borderId="0"/>
    <xf numFmtId="174" fontId="38" fillId="0" borderId="0"/>
    <xf numFmtId="174" fontId="38" fillId="0" borderId="0"/>
    <xf numFmtId="174" fontId="38" fillId="0" borderId="0"/>
    <xf numFmtId="174" fontId="38" fillId="0" borderId="0"/>
    <xf numFmtId="174" fontId="38" fillId="0" borderId="0"/>
    <xf numFmtId="174" fontId="38" fillId="0" borderId="0"/>
    <xf numFmtId="174" fontId="38" fillId="0" borderId="0"/>
    <xf numFmtId="174" fontId="38" fillId="0" borderId="0"/>
    <xf numFmtId="174" fontId="38" fillId="0" borderId="0"/>
    <xf numFmtId="174" fontId="38" fillId="0" borderId="0"/>
    <xf numFmtId="174" fontId="38" fillId="0" borderId="0"/>
    <xf numFmtId="174" fontId="38" fillId="0" borderId="0"/>
    <xf numFmtId="174" fontId="38" fillId="0" borderId="0"/>
    <xf numFmtId="174" fontId="38" fillId="0" borderId="0"/>
    <xf numFmtId="174" fontId="38" fillId="0" borderId="0"/>
    <xf numFmtId="174" fontId="38" fillId="0" borderId="0"/>
    <xf numFmtId="174" fontId="38" fillId="0" borderId="0"/>
    <xf numFmtId="174" fontId="38" fillId="0" borderId="0"/>
    <xf numFmtId="174" fontId="38" fillId="0" borderId="0"/>
    <xf numFmtId="174" fontId="38" fillId="0" borderId="0"/>
    <xf numFmtId="174" fontId="38" fillId="0" borderId="0"/>
    <xf numFmtId="174" fontId="38" fillId="0" borderId="0"/>
    <xf numFmtId="174" fontId="38" fillId="0" borderId="0"/>
    <xf numFmtId="174" fontId="38" fillId="0" borderId="0"/>
    <xf numFmtId="174" fontId="38" fillId="0" borderId="0"/>
    <xf numFmtId="174" fontId="38" fillId="0" borderId="0"/>
    <xf numFmtId="174" fontId="38" fillId="0" borderId="0"/>
    <xf numFmtId="174" fontId="38" fillId="0" borderId="0"/>
    <xf numFmtId="174" fontId="38" fillId="0" borderId="0"/>
    <xf numFmtId="174" fontId="38" fillId="0" borderId="0"/>
    <xf numFmtId="174" fontId="38" fillId="0" borderId="0"/>
    <xf numFmtId="174" fontId="38" fillId="0" borderId="0"/>
    <xf numFmtId="174" fontId="38" fillId="0" borderId="0"/>
    <xf numFmtId="174" fontId="38" fillId="0" borderId="0"/>
    <xf numFmtId="174" fontId="38" fillId="0" borderId="0"/>
    <xf numFmtId="174" fontId="38" fillId="0" borderId="0"/>
    <xf numFmtId="174" fontId="38" fillId="0" borderId="0"/>
    <xf numFmtId="174" fontId="38" fillId="0" borderId="0"/>
    <xf numFmtId="174" fontId="38" fillId="0" borderId="0"/>
    <xf numFmtId="174" fontId="38" fillId="0" borderId="0"/>
    <xf numFmtId="174" fontId="38" fillId="0" borderId="0"/>
    <xf numFmtId="174" fontId="38" fillId="0" borderId="0"/>
    <xf numFmtId="174" fontId="38" fillId="0" borderId="0"/>
    <xf numFmtId="174" fontId="38" fillId="0" borderId="0"/>
    <xf numFmtId="174" fontId="38" fillId="0" borderId="0"/>
    <xf numFmtId="174" fontId="38" fillId="0" borderId="0"/>
    <xf numFmtId="174" fontId="38" fillId="0" borderId="0"/>
    <xf numFmtId="174" fontId="38" fillId="0" borderId="0"/>
  </cellStyleXfs>
  <cellXfs count="694">
    <xf numFmtId="174" fontId="0" fillId="0" borderId="0" xfId="0"/>
    <xf numFmtId="174" fontId="5" fillId="0" borderId="0" xfId="0" applyFont="1"/>
    <xf numFmtId="174" fontId="0" fillId="0" borderId="0" xfId="0" applyAlignment="1">
      <alignment horizontal="center"/>
    </xf>
    <xf numFmtId="14" fontId="0" fillId="0" borderId="0" xfId="0" applyNumberFormat="1"/>
    <xf numFmtId="164" fontId="0" fillId="0" borderId="0" xfId="0" applyNumberFormat="1" applyProtection="1"/>
    <xf numFmtId="174" fontId="7" fillId="0" borderId="0" xfId="0" applyFont="1" applyFill="1" applyBorder="1" applyAlignment="1">
      <alignment vertical="top" textRotation="90"/>
    </xf>
    <xf numFmtId="174" fontId="8" fillId="0" borderId="0" xfId="0" applyFont="1" applyBorder="1" applyAlignment="1">
      <alignment vertical="top" textRotation="90"/>
    </xf>
    <xf numFmtId="174" fontId="9" fillId="0" borderId="0" xfId="0" applyFont="1" applyBorder="1" applyAlignment="1">
      <alignment vertical="top" textRotation="90"/>
    </xf>
    <xf numFmtId="174" fontId="0" fillId="0" borderId="0" xfId="0" applyProtection="1"/>
    <xf numFmtId="174" fontId="9" fillId="2" borderId="3" xfId="0" applyFont="1" applyFill="1" applyBorder="1" applyAlignment="1" applyProtection="1">
      <alignment horizontal="center"/>
      <protection locked="0"/>
    </xf>
    <xf numFmtId="174" fontId="0" fillId="0" borderId="1" xfId="0" applyNumberFormat="1" applyBorder="1" applyProtection="1">
      <protection locked="0"/>
    </xf>
    <xf numFmtId="174" fontId="0" fillId="0" borderId="0" xfId="0" applyNumberFormat="1" applyBorder="1" applyProtection="1">
      <protection locked="0"/>
    </xf>
    <xf numFmtId="174" fontId="0" fillId="0" borderId="2" xfId="0" applyNumberFormat="1" applyBorder="1" applyProtection="1">
      <protection locked="0"/>
    </xf>
    <xf numFmtId="174" fontId="0" fillId="0" borderId="0" xfId="0" applyNumberFormat="1" applyProtection="1"/>
    <xf numFmtId="164" fontId="9" fillId="2" borderId="3" xfId="0" applyNumberFormat="1" applyFont="1" applyFill="1" applyBorder="1" applyProtection="1">
      <protection locked="0"/>
    </xf>
    <xf numFmtId="174" fontId="0" fillId="0" borderId="1" xfId="0" applyNumberFormat="1" applyBorder="1" applyProtection="1"/>
    <xf numFmtId="174" fontId="0" fillId="0" borderId="0" xfId="0" applyNumberFormat="1" applyBorder="1" applyProtection="1"/>
    <xf numFmtId="174" fontId="0" fillId="0" borderId="2" xfId="0" applyNumberFormat="1" applyBorder="1" applyProtection="1"/>
    <xf numFmtId="174" fontId="10" fillId="0" borderId="0" xfId="1" applyFont="1" applyAlignment="1" applyProtection="1"/>
    <xf numFmtId="174" fontId="0" fillId="4" borderId="0" xfId="0" applyFill="1"/>
    <xf numFmtId="174" fontId="11" fillId="3" borderId="0" xfId="0" applyFont="1" applyFill="1"/>
    <xf numFmtId="164" fontId="0" fillId="0" borderId="0" xfId="0" applyNumberFormat="1" applyAlignment="1" applyProtection="1">
      <alignment textRotation="90"/>
    </xf>
    <xf numFmtId="174" fontId="0" fillId="0" borderId="0" xfId="0" applyAlignment="1" applyProtection="1">
      <alignment textRotation="90"/>
    </xf>
    <xf numFmtId="174" fontId="0" fillId="0" borderId="0" xfId="0" applyAlignment="1" applyProtection="1"/>
    <xf numFmtId="174" fontId="2" fillId="0" borderId="0" xfId="0" applyFont="1"/>
    <xf numFmtId="174" fontId="3" fillId="0" borderId="0" xfId="0" applyFont="1"/>
    <xf numFmtId="174" fontId="3" fillId="0" borderId="0" xfId="0" applyFont="1" applyAlignment="1">
      <alignment wrapText="1"/>
    </xf>
    <xf numFmtId="14" fontId="5" fillId="0" borderId="0" xfId="0" applyNumberFormat="1" applyFont="1" applyFill="1" applyAlignment="1"/>
    <xf numFmtId="14" fontId="5" fillId="0" borderId="0" xfId="0" applyNumberFormat="1" applyFont="1" applyFill="1" applyAlignment="1">
      <alignment horizontal="center" wrapText="1"/>
    </xf>
    <xf numFmtId="174" fontId="5" fillId="0" borderId="0" xfId="0" applyFont="1" applyFill="1" applyAlignment="1">
      <alignment horizontal="center"/>
    </xf>
    <xf numFmtId="174" fontId="5" fillId="0" borderId="0" xfId="0" applyFont="1" applyFill="1" applyAlignment="1">
      <alignment horizontal="center" wrapText="1"/>
    </xf>
    <xf numFmtId="174" fontId="5" fillId="0" borderId="0" xfId="0" applyFont="1" applyFill="1"/>
    <xf numFmtId="174" fontId="0" fillId="0" borderId="0" xfId="0" applyFill="1"/>
    <xf numFmtId="174" fontId="0" fillId="0" borderId="0" xfId="0" applyFill="1" applyAlignment="1">
      <alignment horizontal="center"/>
    </xf>
    <xf numFmtId="164" fontId="0" fillId="0" borderId="2" xfId="0" applyNumberFormat="1" applyBorder="1" applyProtection="1"/>
    <xf numFmtId="174" fontId="5" fillId="0" borderId="0" xfId="0" applyFont="1" applyAlignment="1">
      <alignment horizontal="center"/>
    </xf>
    <xf numFmtId="14" fontId="0" fillId="0" borderId="0" xfId="0" applyNumberFormat="1" applyAlignment="1">
      <alignment horizontal="center"/>
    </xf>
    <xf numFmtId="16" fontId="0" fillId="0" borderId="0" xfId="0" applyNumberFormat="1" applyAlignment="1">
      <alignment horizontal="center"/>
    </xf>
    <xf numFmtId="174" fontId="0" fillId="0" borderId="0" xfId="0" quotePrefix="1" applyAlignment="1">
      <alignment horizontal="center"/>
    </xf>
    <xf numFmtId="174" fontId="1" fillId="0" borderId="0" xfId="0" applyFont="1" applyAlignment="1">
      <alignment horizontal="center"/>
    </xf>
    <xf numFmtId="174" fontId="5" fillId="0" borderId="0" xfId="0" applyFont="1" applyFill="1" applyAlignment="1">
      <alignment wrapText="1"/>
    </xf>
    <xf numFmtId="174" fontId="0" fillId="0" borderId="0" xfId="0" applyAlignment="1">
      <alignment wrapText="1"/>
    </xf>
    <xf numFmtId="174" fontId="0" fillId="0" borderId="0" xfId="0" applyFill="1" applyAlignment="1">
      <alignment wrapText="1"/>
    </xf>
    <xf numFmtId="174" fontId="1" fillId="0" borderId="0" xfId="0" applyFont="1" applyAlignment="1">
      <alignment wrapText="1"/>
    </xf>
    <xf numFmtId="174" fontId="0" fillId="0" borderId="0" xfId="0" applyFont="1" applyAlignment="1">
      <alignment horizontal="center"/>
    </xf>
    <xf numFmtId="174" fontId="1" fillId="0" borderId="0" xfId="3" applyFont="1" applyFill="1"/>
    <xf numFmtId="174" fontId="1" fillId="0" borderId="0" xfId="3" applyFill="1" applyAlignment="1">
      <alignment horizontal="center"/>
    </xf>
    <xf numFmtId="174" fontId="1" fillId="0" borderId="0" xfId="3" applyFont="1" applyFill="1" applyAlignment="1">
      <alignment horizontal="center"/>
    </xf>
    <xf numFmtId="174" fontId="1" fillId="0" borderId="0" xfId="3" applyFont="1"/>
    <xf numFmtId="174" fontId="1" fillId="0" borderId="0" xfId="3" applyAlignment="1">
      <alignment horizontal="center"/>
    </xf>
    <xf numFmtId="14" fontId="1" fillId="0" borderId="0" xfId="3" applyNumberFormat="1" applyAlignment="1">
      <alignment horizontal="center"/>
    </xf>
    <xf numFmtId="174" fontId="13" fillId="0" borderId="0" xfId="4" applyFont="1" applyAlignment="1">
      <alignment horizontal="center"/>
    </xf>
    <xf numFmtId="174" fontId="1" fillId="0" borderId="0" xfId="4"/>
    <xf numFmtId="174" fontId="14" fillId="0" borderId="0" xfId="4" applyFont="1"/>
    <xf numFmtId="1" fontId="13" fillId="0" borderId="0" xfId="4" applyNumberFormat="1" applyFont="1" applyAlignment="1">
      <alignment vertical="top" wrapText="1"/>
    </xf>
    <xf numFmtId="1" fontId="1" fillId="0" borderId="0" xfId="4" applyNumberFormat="1"/>
    <xf numFmtId="9" fontId="1" fillId="0" borderId="0" xfId="4" applyNumberFormat="1"/>
    <xf numFmtId="1" fontId="13" fillId="0" borderId="0" xfId="4" applyNumberFormat="1" applyFont="1"/>
    <xf numFmtId="165" fontId="15" fillId="0" borderId="0" xfId="0" applyNumberFormat="1" applyFont="1" applyFill="1" applyAlignment="1">
      <alignment horizontal="center"/>
    </xf>
    <xf numFmtId="166" fontId="2" fillId="0" borderId="0" xfId="0" applyNumberFormat="1" applyFont="1" applyBorder="1" applyAlignment="1">
      <alignment horizontal="center" vertical="center"/>
    </xf>
    <xf numFmtId="174" fontId="2" fillId="0" borderId="0" xfId="0" applyNumberFormat="1" applyFont="1" applyBorder="1" applyAlignment="1">
      <alignment horizontal="left" vertical="center" wrapText="1"/>
    </xf>
    <xf numFmtId="174" fontId="3" fillId="0" borderId="0" xfId="0" applyFont="1" applyBorder="1" applyAlignment="1">
      <alignment horizontal="center" wrapText="1"/>
    </xf>
    <xf numFmtId="174" fontId="3" fillId="0" borderId="2" xfId="0" applyFont="1" applyBorder="1" applyAlignment="1">
      <alignment horizontal="center"/>
    </xf>
    <xf numFmtId="174" fontId="3" fillId="0" borderId="0" xfId="0" applyFont="1" applyBorder="1"/>
    <xf numFmtId="174" fontId="3" fillId="0" borderId="2" xfId="0" applyFont="1" applyBorder="1"/>
    <xf numFmtId="174" fontId="3" fillId="0" borderId="0" xfId="0" applyFont="1" applyBorder="1" applyAlignment="1">
      <alignment wrapText="1"/>
    </xf>
    <xf numFmtId="1" fontId="2" fillId="5" borderId="2" xfId="0" applyNumberFormat="1" applyFont="1" applyFill="1" applyBorder="1"/>
    <xf numFmtId="174" fontId="3" fillId="0" borderId="0" xfId="0" applyFont="1" applyBorder="1" applyAlignment="1">
      <alignment horizontal="right" wrapText="1"/>
    </xf>
    <xf numFmtId="1" fontId="2" fillId="6" borderId="0" xfId="0" applyNumberFormat="1" applyFont="1" applyFill="1" applyBorder="1" applyAlignment="1"/>
    <xf numFmtId="1" fontId="2" fillId="6" borderId="2" xfId="0" applyNumberFormat="1" applyFont="1" applyFill="1" applyBorder="1" applyAlignment="1"/>
    <xf numFmtId="1" fontId="2" fillId="7" borderId="4" xfId="0" applyNumberFormat="1" applyFont="1" applyFill="1" applyBorder="1"/>
    <xf numFmtId="1" fontId="2" fillId="7" borderId="5" xfId="0" applyNumberFormat="1" applyFont="1" applyFill="1" applyBorder="1"/>
    <xf numFmtId="1" fontId="2" fillId="6" borderId="2" xfId="0" applyNumberFormat="1" applyFont="1" applyFill="1" applyBorder="1"/>
    <xf numFmtId="174" fontId="3" fillId="0" borderId="0" xfId="0" applyFont="1" applyFill="1" applyBorder="1"/>
    <xf numFmtId="166" fontId="3" fillId="0" borderId="0" xfId="0" applyNumberFormat="1" applyFont="1" applyFill="1"/>
    <xf numFmtId="174" fontId="3" fillId="0" borderId="0" xfId="0" applyNumberFormat="1" applyFont="1" applyBorder="1" applyAlignment="1">
      <alignment horizontal="left" wrapText="1"/>
    </xf>
    <xf numFmtId="174" fontId="3" fillId="0" borderId="0" xfId="0" applyFont="1" applyBorder="1" applyAlignment="1">
      <alignment horizontal="left" wrapText="1"/>
    </xf>
    <xf numFmtId="174" fontId="3" fillId="2" borderId="2" xfId="0" applyFont="1" applyFill="1" applyBorder="1" applyAlignment="1">
      <alignment horizontal="center"/>
    </xf>
    <xf numFmtId="174" fontId="3" fillId="2" borderId="0" xfId="0" applyFont="1" applyFill="1" applyBorder="1" applyAlignment="1">
      <alignment horizontal="center"/>
    </xf>
    <xf numFmtId="174" fontId="2" fillId="5" borderId="6" xfId="0" applyFont="1" applyFill="1" applyBorder="1" applyAlignment="1">
      <alignment horizontal="center" vertical="center"/>
    </xf>
    <xf numFmtId="174" fontId="2" fillId="5" borderId="7" xfId="0" applyFont="1" applyFill="1" applyBorder="1" applyAlignment="1">
      <alignment horizontal="center" vertical="center"/>
    </xf>
    <xf numFmtId="174" fontId="3" fillId="0" borderId="1" xfId="0" applyFont="1" applyBorder="1" applyAlignment="1">
      <alignment horizontal="right" wrapText="1"/>
    </xf>
    <xf numFmtId="174" fontId="2" fillId="6" borderId="6" xfId="0" applyFont="1" applyFill="1" applyBorder="1" applyAlignment="1">
      <alignment horizontal="center" vertical="center"/>
    </xf>
    <xf numFmtId="174" fontId="2" fillId="6" borderId="7" xfId="0" applyFont="1" applyFill="1" applyBorder="1" applyAlignment="1">
      <alignment horizontal="center" vertical="center"/>
    </xf>
    <xf numFmtId="174" fontId="2" fillId="7" borderId="6" xfId="0" applyFont="1" applyFill="1" applyBorder="1"/>
    <xf numFmtId="174" fontId="2" fillId="7" borderId="7" xfId="0" applyFont="1" applyFill="1" applyBorder="1"/>
    <xf numFmtId="174" fontId="3" fillId="8" borderId="6" xfId="0" applyFont="1" applyFill="1" applyBorder="1" applyAlignment="1">
      <alignment horizontal="center" vertical="center"/>
    </xf>
    <xf numFmtId="174" fontId="3" fillId="8" borderId="7" xfId="0" applyFont="1" applyFill="1" applyBorder="1" applyAlignment="1">
      <alignment horizontal="center" vertical="center"/>
    </xf>
    <xf numFmtId="174" fontId="2" fillId="8" borderId="7" xfId="0" applyFont="1" applyFill="1" applyBorder="1" applyAlignment="1">
      <alignment horizontal="center" vertical="center"/>
    </xf>
    <xf numFmtId="10" fontId="2" fillId="0" borderId="8" xfId="0" applyNumberFormat="1" applyFont="1" applyFill="1" applyBorder="1" applyAlignment="1">
      <alignment horizontal="left" vertical="center"/>
    </xf>
    <xf numFmtId="1" fontId="2" fillId="9" borderId="0" xfId="0" applyNumberFormat="1" applyFont="1" applyFill="1" applyBorder="1" applyAlignment="1">
      <alignment horizontal="left" wrapText="1"/>
    </xf>
    <xf numFmtId="1" fontId="2" fillId="0" borderId="7" xfId="0" applyNumberFormat="1" applyFont="1" applyFill="1" applyBorder="1" applyAlignment="1" applyProtection="1">
      <alignment horizontal="right"/>
    </xf>
    <xf numFmtId="9" fontId="2" fillId="0" borderId="8" xfId="0" applyNumberFormat="1" applyFont="1" applyFill="1" applyBorder="1" applyAlignment="1">
      <alignment horizontal="left" vertical="center"/>
    </xf>
    <xf numFmtId="174" fontId="3" fillId="0" borderId="0" xfId="0" applyFont="1" applyBorder="1" applyAlignment="1">
      <alignment horizontal="center" vertical="center"/>
    </xf>
    <xf numFmtId="174" fontId="3" fillId="0" borderId="0" xfId="0" applyFont="1" applyBorder="1" applyAlignment="1">
      <alignment horizontal="left" vertical="center" wrapText="1"/>
    </xf>
    <xf numFmtId="174" fontId="3" fillId="0" borderId="0" xfId="0" applyNumberFormat="1" applyFont="1" applyBorder="1" applyAlignment="1">
      <alignment horizontal="left" vertical="center" wrapText="1"/>
    </xf>
    <xf numFmtId="174" fontId="3" fillId="0" borderId="0" xfId="0" applyFont="1" applyBorder="1" applyAlignment="1">
      <alignment horizontal="center"/>
    </xf>
    <xf numFmtId="174" fontId="2" fillId="9" borderId="2" xfId="0" applyFont="1" applyFill="1" applyBorder="1" applyAlignment="1">
      <alignment horizontal="center"/>
    </xf>
    <xf numFmtId="174" fontId="2" fillId="9" borderId="0" xfId="0" applyFont="1" applyFill="1" applyBorder="1" applyAlignment="1">
      <alignment horizontal="center" vertical="center" wrapText="1"/>
    </xf>
    <xf numFmtId="1" fontId="2" fillId="10" borderId="7" xfId="0" applyNumberFormat="1" applyFont="1" applyFill="1" applyBorder="1" applyAlignment="1" applyProtection="1">
      <alignment horizontal="right"/>
    </xf>
    <xf numFmtId="174" fontId="3" fillId="0" borderId="0" xfId="0" applyFont="1" applyFill="1" applyAlignment="1">
      <alignment vertical="center"/>
    </xf>
    <xf numFmtId="174" fontId="3" fillId="0" borderId="0" xfId="0" applyFont="1" applyFill="1" applyBorder="1" applyAlignment="1">
      <alignment horizontal="center" vertical="top" textRotation="90"/>
    </xf>
    <xf numFmtId="174" fontId="3" fillId="0" borderId="0" xfId="0" applyNumberFormat="1" applyFont="1" applyFill="1" applyAlignment="1">
      <alignment horizontal="left" vertical="top" wrapText="1"/>
    </xf>
    <xf numFmtId="174" fontId="3" fillId="0" borderId="2" xfId="0" applyFont="1" applyFill="1" applyBorder="1" applyAlignment="1">
      <alignment horizontal="center" vertical="top" textRotation="90"/>
    </xf>
    <xf numFmtId="174" fontId="20" fillId="0" borderId="0" xfId="0" applyFont="1" applyFill="1" applyBorder="1" applyAlignment="1">
      <alignment horizontal="left" vertical="top" textRotation="90"/>
    </xf>
    <xf numFmtId="174" fontId="3" fillId="0" borderId="6" xfId="0" applyFont="1" applyFill="1" applyBorder="1" applyAlignment="1">
      <alignment horizontal="center" vertical="top" textRotation="90"/>
    </xf>
    <xf numFmtId="174" fontId="3" fillId="0" borderId="0" xfId="0" applyFont="1" applyFill="1" applyBorder="1" applyAlignment="1">
      <alignment horizontal="center" vertical="top"/>
    </xf>
    <xf numFmtId="174" fontId="19" fillId="0" borderId="0" xfId="0" applyFont="1" applyFill="1" applyBorder="1" applyAlignment="1">
      <alignment horizontal="center" vertical="top" textRotation="90"/>
    </xf>
    <xf numFmtId="174" fontId="3" fillId="0" borderId="0" xfId="0" applyFont="1" applyFill="1" applyBorder="1" applyAlignment="1">
      <alignment horizontal="center"/>
    </xf>
    <xf numFmtId="174" fontId="3" fillId="0" borderId="0" xfId="0" applyFont="1" applyFill="1" applyBorder="1" applyAlignment="1">
      <alignment vertical="top" textRotation="90"/>
    </xf>
    <xf numFmtId="174" fontId="3" fillId="0" borderId="0" xfId="0" applyFont="1" applyFill="1" applyBorder="1" applyAlignment="1">
      <alignment vertical="top"/>
    </xf>
    <xf numFmtId="174" fontId="3" fillId="0" borderId="2" xfId="0" applyFont="1" applyFill="1" applyBorder="1"/>
    <xf numFmtId="174" fontId="3" fillId="0" borderId="2" xfId="0" applyFont="1" applyBorder="1" applyAlignment="1">
      <alignment horizontal="left" wrapText="1"/>
    </xf>
    <xf numFmtId="174" fontId="3" fillId="0" borderId="0" xfId="0" applyFont="1" applyBorder="1" applyAlignment="1">
      <alignment horizontal="center" vertical="center" wrapText="1"/>
    </xf>
    <xf numFmtId="174" fontId="3" fillId="0" borderId="2" xfId="0" applyFont="1" applyFill="1" applyBorder="1" applyAlignment="1">
      <alignment horizontal="center" vertical="center"/>
    </xf>
    <xf numFmtId="174" fontId="3" fillId="0" borderId="0" xfId="0" applyFont="1" applyFill="1" applyBorder="1" applyAlignment="1">
      <alignment horizontal="center" vertical="center"/>
    </xf>
    <xf numFmtId="1" fontId="3" fillId="0" borderId="10" xfId="0" applyNumberFormat="1" applyFont="1" applyFill="1" applyBorder="1" applyAlignment="1">
      <alignment horizontal="center" vertical="center"/>
    </xf>
    <xf numFmtId="174" fontId="3" fillId="3" borderId="1" xfId="0" applyFont="1" applyFill="1" applyBorder="1" applyAlignment="1">
      <alignment horizontal="center" vertical="center" wrapText="1"/>
    </xf>
    <xf numFmtId="174" fontId="3" fillId="3" borderId="2" xfId="0" applyFont="1" applyFill="1" applyBorder="1" applyAlignment="1">
      <alignment horizontal="center" vertical="center" wrapText="1"/>
    </xf>
    <xf numFmtId="174" fontId="3" fillId="0" borderId="2" xfId="0" applyFont="1" applyBorder="1" applyAlignment="1">
      <alignment horizontal="center" vertical="center" wrapText="1"/>
    </xf>
    <xf numFmtId="174" fontId="3" fillId="3" borderId="0" xfId="0" applyFont="1" applyFill="1" applyBorder="1" applyAlignment="1">
      <alignment vertical="center"/>
    </xf>
    <xf numFmtId="174" fontId="3" fillId="3" borderId="2" xfId="0" applyFont="1" applyFill="1" applyBorder="1" applyAlignment="1">
      <alignment horizontal="center" vertical="center"/>
    </xf>
    <xf numFmtId="174" fontId="3" fillId="0" borderId="0" xfId="0" applyFont="1" applyBorder="1" applyAlignment="1">
      <alignment horizontal="right" vertical="center" wrapText="1"/>
    </xf>
    <xf numFmtId="174" fontId="3" fillId="3" borderId="0" xfId="0" applyFont="1" applyFill="1" applyBorder="1" applyAlignment="1">
      <alignment horizontal="center" vertical="center"/>
    </xf>
    <xf numFmtId="174" fontId="3" fillId="3" borderId="2" xfId="0" applyFont="1" applyFill="1" applyBorder="1" applyAlignment="1">
      <alignment vertical="center"/>
    </xf>
    <xf numFmtId="174" fontId="3" fillId="3" borderId="1" xfId="0" applyFont="1" applyFill="1" applyBorder="1" applyAlignment="1">
      <alignment horizontal="center" vertical="center"/>
    </xf>
    <xf numFmtId="174" fontId="3" fillId="0" borderId="0" xfId="0" applyFont="1" applyFill="1" applyBorder="1" applyAlignment="1">
      <alignment vertical="center"/>
    </xf>
    <xf numFmtId="174" fontId="3" fillId="11" borderId="0" xfId="0" applyFont="1" applyFill="1" applyAlignment="1">
      <alignment vertical="center"/>
    </xf>
    <xf numFmtId="174" fontId="3" fillId="0" borderId="0" xfId="0" applyFont="1" applyAlignment="1">
      <alignment vertical="center"/>
    </xf>
    <xf numFmtId="174" fontId="3" fillId="11" borderId="0" xfId="0" applyFont="1" applyFill="1" applyBorder="1" applyAlignment="1">
      <alignment vertical="center"/>
    </xf>
    <xf numFmtId="174" fontId="3" fillId="0" borderId="0" xfId="0" applyFont="1" applyBorder="1" applyAlignment="1">
      <alignment vertical="center"/>
    </xf>
    <xf numFmtId="174" fontId="3" fillId="0" borderId="2" xfId="0" applyNumberFormat="1" applyFont="1" applyBorder="1" applyAlignment="1">
      <alignment horizontal="left" wrapText="1"/>
    </xf>
    <xf numFmtId="167" fontId="3" fillId="0" borderId="0" xfId="0" applyNumberFormat="1" applyFont="1" applyBorder="1" applyAlignment="1">
      <alignment horizontal="center" vertical="center"/>
    </xf>
    <xf numFmtId="174" fontId="3" fillId="0" borderId="0" xfId="0" applyFont="1" applyFill="1" applyBorder="1" applyAlignment="1">
      <alignment horizontal="center" vertical="center" wrapText="1"/>
    </xf>
    <xf numFmtId="174" fontId="3" fillId="0" borderId="2" xfId="0" applyFont="1" applyFill="1" applyBorder="1" applyAlignment="1">
      <alignment horizontal="center" vertical="center" wrapText="1"/>
    </xf>
    <xf numFmtId="174" fontId="3" fillId="0" borderId="0" xfId="0" applyFont="1" applyBorder="1" applyAlignment="1">
      <alignment horizontal="center" vertical="top"/>
    </xf>
    <xf numFmtId="174" fontId="3" fillId="0" borderId="2" xfId="0" applyNumberFormat="1" applyFont="1" applyFill="1" applyBorder="1" applyAlignment="1">
      <alignment horizontal="center" vertical="center" wrapText="1"/>
    </xf>
    <xf numFmtId="174" fontId="3" fillId="0" borderId="2" xfId="5" applyFont="1" applyFill="1" applyBorder="1" applyProtection="1"/>
    <xf numFmtId="174" fontId="3" fillId="0" borderId="0" xfId="0" applyFont="1" applyBorder="1" applyAlignment="1">
      <alignment vertical="center" wrapText="1"/>
    </xf>
    <xf numFmtId="174" fontId="3" fillId="0" borderId="0" xfId="0" applyFont="1" applyBorder="1" applyAlignment="1">
      <alignment horizontal="left"/>
    </xf>
    <xf numFmtId="174" fontId="3" fillId="0" borderId="2" xfId="0" applyFont="1" applyFill="1" applyBorder="1" applyAlignment="1">
      <alignment vertical="center"/>
    </xf>
    <xf numFmtId="174" fontId="3" fillId="0" borderId="0" xfId="0" applyFont="1" applyFill="1" applyBorder="1" applyAlignment="1">
      <alignment horizontal="left" wrapText="1"/>
    </xf>
    <xf numFmtId="174" fontId="3" fillId="0" borderId="2" xfId="0" applyFont="1" applyBorder="1" applyAlignment="1">
      <alignment horizontal="center" vertical="center"/>
    </xf>
    <xf numFmtId="174" fontId="3" fillId="0" borderId="0" xfId="0" applyFont="1" applyAlignment="1"/>
    <xf numFmtId="174" fontId="3" fillId="0" borderId="1" xfId="0" applyFont="1" applyBorder="1" applyAlignment="1">
      <alignment horizontal="center" vertical="center"/>
    </xf>
    <xf numFmtId="174" fontId="3" fillId="0" borderId="10" xfId="0" applyFont="1" applyBorder="1" applyAlignment="1">
      <alignment horizontal="center" vertical="center"/>
    </xf>
    <xf numFmtId="174" fontId="3" fillId="0" borderId="0" xfId="0" applyFont="1" applyBorder="1" applyAlignment="1">
      <alignment horizontal="left" vertical="center"/>
    </xf>
    <xf numFmtId="174" fontId="3" fillId="0" borderId="1" xfId="0" applyFont="1" applyFill="1" applyBorder="1" applyAlignment="1">
      <alignment vertical="center"/>
    </xf>
    <xf numFmtId="174" fontId="3" fillId="0" borderId="1" xfId="0" applyFont="1" applyBorder="1" applyAlignment="1">
      <alignment vertical="center"/>
    </xf>
    <xf numFmtId="174" fontId="3" fillId="0" borderId="2" xfId="0" applyFont="1" applyBorder="1" applyAlignment="1">
      <alignment vertical="center"/>
    </xf>
    <xf numFmtId="174" fontId="3" fillId="0" borderId="1" xfId="0" applyFont="1" applyBorder="1" applyAlignment="1">
      <alignment horizontal="center" vertical="center" wrapText="1"/>
    </xf>
    <xf numFmtId="174" fontId="3" fillId="0" borderId="10" xfId="0" applyFont="1" applyBorder="1" applyAlignment="1">
      <alignment horizontal="center"/>
    </xf>
    <xf numFmtId="174" fontId="3" fillId="0" borderId="1" xfId="0" applyFont="1" applyFill="1" applyBorder="1"/>
    <xf numFmtId="174" fontId="3" fillId="0" borderId="1" xfId="0" applyFont="1" applyBorder="1"/>
    <xf numFmtId="174" fontId="5" fillId="0" borderId="7" xfId="0" applyFont="1" applyFill="1" applyBorder="1" applyAlignment="1">
      <alignment horizontal="center"/>
    </xf>
    <xf numFmtId="174" fontId="1" fillId="0" borderId="13" xfId="0" applyFont="1" applyFill="1" applyBorder="1"/>
    <xf numFmtId="174" fontId="5" fillId="0" borderId="0" xfId="0" applyFont="1" applyBorder="1" applyAlignment="1">
      <alignment horizontal="left"/>
    </xf>
    <xf numFmtId="174" fontId="5" fillId="0" borderId="0" xfId="0" applyFont="1" applyBorder="1" applyAlignment="1">
      <alignment horizontal="right"/>
    </xf>
    <xf numFmtId="174" fontId="5" fillId="0" borderId="0" xfId="0" applyFont="1" applyBorder="1" applyAlignment="1"/>
    <xf numFmtId="174" fontId="1" fillId="0" borderId="0" xfId="0" applyFont="1" applyBorder="1" applyAlignment="1">
      <alignment horizontal="center" vertical="top" textRotation="90" wrapText="1"/>
    </xf>
    <xf numFmtId="174" fontId="0" fillId="0" borderId="0" xfId="0" applyAlignment="1">
      <alignment vertical="top"/>
    </xf>
    <xf numFmtId="1" fontId="0" fillId="0" borderId="0" xfId="0" applyNumberFormat="1" applyAlignment="1">
      <alignment vertical="top"/>
    </xf>
    <xf numFmtId="174" fontId="1" fillId="0" borderId="0" xfId="0" applyFont="1" applyAlignment="1">
      <alignment vertical="top"/>
    </xf>
    <xf numFmtId="174" fontId="0" fillId="0" borderId="0" xfId="0" applyNumberFormat="1" applyFill="1" applyBorder="1"/>
    <xf numFmtId="174" fontId="1" fillId="0" borderId="0" xfId="0" applyFont="1" applyFill="1" applyBorder="1" applyAlignment="1">
      <alignment horizontal="center" wrapText="1"/>
    </xf>
    <xf numFmtId="174" fontId="1" fillId="0" borderId="0" xfId="0" applyFont="1" applyFill="1" applyBorder="1" applyAlignment="1">
      <alignment horizontal="center"/>
    </xf>
    <xf numFmtId="174" fontId="1" fillId="0" borderId="0" xfId="0" applyFont="1" applyBorder="1" applyAlignment="1">
      <alignment horizontal="left"/>
    </xf>
    <xf numFmtId="174" fontId="1" fillId="0" borderId="0" xfId="0" applyFont="1" applyFill="1" applyBorder="1" applyAlignment="1">
      <alignment horizontal="left"/>
    </xf>
    <xf numFmtId="174" fontId="0" fillId="0" borderId="0" xfId="0" applyAlignment="1">
      <alignment vertical="center" wrapText="1"/>
    </xf>
    <xf numFmtId="174" fontId="0" fillId="0" borderId="0" xfId="0" applyAlignment="1">
      <alignment horizontal="left"/>
    </xf>
    <xf numFmtId="174" fontId="0" fillId="0" borderId="0" xfId="0" applyAlignment="1">
      <alignment horizontal="right"/>
    </xf>
    <xf numFmtId="174" fontId="1" fillId="0" borderId="0" xfId="0" applyFont="1" applyBorder="1" applyAlignment="1">
      <alignment horizontal="right"/>
    </xf>
    <xf numFmtId="174" fontId="1" fillId="0" borderId="0" xfId="0" applyFont="1" applyBorder="1" applyAlignment="1"/>
    <xf numFmtId="174" fontId="1" fillId="0" borderId="0" xfId="0" applyFont="1" applyBorder="1" applyAlignment="1">
      <alignment horizontal="center" wrapText="1"/>
    </xf>
    <xf numFmtId="174" fontId="1" fillId="0" borderId="0" xfId="0" applyFont="1" applyBorder="1" applyAlignment="1">
      <alignment horizontal="center"/>
    </xf>
    <xf numFmtId="174" fontId="1" fillId="0" borderId="0" xfId="5" applyFont="1" applyBorder="1" applyAlignment="1" applyProtection="1">
      <alignment vertical="center"/>
    </xf>
    <xf numFmtId="174" fontId="1" fillId="0" borderId="7" xfId="5" applyFont="1" applyBorder="1" applyAlignment="1" applyProtection="1">
      <alignment vertical="center"/>
      <protection locked="0"/>
    </xf>
    <xf numFmtId="174" fontId="1" fillId="0" borderId="0" xfId="5" applyFont="1" applyBorder="1" applyAlignment="1" applyProtection="1">
      <alignment vertical="center"/>
      <protection hidden="1"/>
    </xf>
    <xf numFmtId="174" fontId="5" fillId="2" borderId="22" xfId="5" applyFont="1" applyFill="1" applyBorder="1" applyAlignment="1" applyProtection="1">
      <alignment horizontal="right"/>
      <protection hidden="1"/>
    </xf>
    <xf numFmtId="174" fontId="5" fillId="2" borderId="23" xfId="5" applyFont="1" applyFill="1" applyBorder="1" applyProtection="1">
      <protection hidden="1"/>
    </xf>
    <xf numFmtId="174" fontId="5" fillId="2" borderId="24" xfId="5" applyFont="1" applyFill="1" applyBorder="1" applyProtection="1">
      <protection hidden="1"/>
    </xf>
    <xf numFmtId="174" fontId="5" fillId="2" borderId="25" xfId="5" applyFont="1" applyFill="1" applyBorder="1" applyProtection="1">
      <protection hidden="1"/>
    </xf>
    <xf numFmtId="174" fontId="5" fillId="2" borderId="0" xfId="5" applyFont="1" applyFill="1" applyBorder="1" applyProtection="1">
      <protection hidden="1"/>
    </xf>
    <xf numFmtId="1" fontId="1" fillId="0" borderId="0" xfId="5" applyNumberFormat="1" applyFont="1" applyBorder="1" applyProtection="1">
      <protection hidden="1"/>
    </xf>
    <xf numFmtId="168" fontId="5" fillId="5" borderId="0" xfId="5" applyNumberFormat="1" applyFont="1" applyFill="1" applyBorder="1" applyProtection="1">
      <protection hidden="1"/>
    </xf>
    <xf numFmtId="168" fontId="1" fillId="0" borderId="0" xfId="5" applyNumberFormat="1" applyFont="1" applyBorder="1" applyAlignment="1" applyProtection="1">
      <alignment horizontal="right" wrapText="1"/>
      <protection hidden="1"/>
    </xf>
    <xf numFmtId="168" fontId="5" fillId="6" borderId="1" xfId="5" applyNumberFormat="1" applyFont="1" applyFill="1" applyBorder="1" applyProtection="1">
      <protection hidden="1"/>
    </xf>
    <xf numFmtId="168" fontId="5" fillId="6" borderId="0" xfId="5" applyNumberFormat="1" applyFont="1" applyFill="1" applyBorder="1" applyProtection="1">
      <protection hidden="1"/>
    </xf>
    <xf numFmtId="168" fontId="1" fillId="0" borderId="0" xfId="5" applyNumberFormat="1" applyFont="1" applyBorder="1" applyProtection="1">
      <protection hidden="1"/>
    </xf>
    <xf numFmtId="168" fontId="5" fillId="8" borderId="1" xfId="5" applyNumberFormat="1" applyFont="1" applyFill="1" applyBorder="1" applyProtection="1">
      <protection hidden="1"/>
    </xf>
    <xf numFmtId="168" fontId="5" fillId="8" borderId="0" xfId="5" applyNumberFormat="1" applyFont="1" applyFill="1" applyBorder="1" applyProtection="1">
      <protection hidden="1"/>
    </xf>
    <xf numFmtId="168" fontId="1" fillId="8" borderId="0" xfId="5" applyNumberFormat="1" applyFont="1" applyFill="1" applyBorder="1" applyProtection="1">
      <protection hidden="1"/>
    </xf>
    <xf numFmtId="168" fontId="1" fillId="8" borderId="1" xfId="5" applyNumberFormat="1" applyFont="1" applyFill="1" applyBorder="1" applyProtection="1">
      <protection hidden="1"/>
    </xf>
    <xf numFmtId="174" fontId="1" fillId="0" borderId="0" xfId="5" applyProtection="1">
      <protection hidden="1"/>
    </xf>
    <xf numFmtId="168" fontId="1" fillId="0" borderId="0" xfId="5" applyNumberFormat="1" applyProtection="1">
      <protection hidden="1"/>
    </xf>
    <xf numFmtId="174" fontId="1" fillId="0" borderId="0" xfId="5" applyProtection="1">
      <protection locked="0"/>
    </xf>
    <xf numFmtId="174" fontId="1" fillId="0" borderId="0" xfId="5"/>
    <xf numFmtId="174" fontId="5" fillId="0" borderId="7" xfId="5" applyFont="1" applyBorder="1" applyProtection="1"/>
    <xf numFmtId="174" fontId="5" fillId="0" borderId="7" xfId="5" applyFont="1" applyBorder="1" applyAlignment="1" applyProtection="1">
      <alignment vertical="center" textRotation="90" wrapText="1"/>
    </xf>
    <xf numFmtId="174" fontId="1" fillId="0" borderId="0" xfId="5" applyFont="1" applyAlignment="1" applyProtection="1">
      <alignment vertical="top" textRotation="90"/>
    </xf>
    <xf numFmtId="174" fontId="1" fillId="0" borderId="11" xfId="5" applyFont="1" applyBorder="1" applyProtection="1"/>
    <xf numFmtId="174" fontId="1" fillId="0" borderId="7" xfId="5" applyFont="1" applyBorder="1" applyProtection="1">
      <protection locked="0"/>
    </xf>
    <xf numFmtId="174" fontId="1" fillId="3" borderId="0" xfId="5" applyFont="1" applyFill="1" applyBorder="1" applyAlignment="1" applyProtection="1">
      <alignment horizontal="center" vertical="center"/>
      <protection hidden="1"/>
    </xf>
    <xf numFmtId="174" fontId="1" fillId="3" borderId="26" xfId="5" applyFont="1" applyFill="1" applyBorder="1" applyAlignment="1" applyProtection="1">
      <alignment horizontal="center" vertical="center"/>
      <protection hidden="1"/>
    </xf>
    <xf numFmtId="174" fontId="1" fillId="3" borderId="27" xfId="5" applyFont="1" applyFill="1" applyBorder="1" applyAlignment="1" applyProtection="1">
      <alignment vertical="center"/>
      <protection hidden="1"/>
    </xf>
    <xf numFmtId="174" fontId="1" fillId="3" borderId="0" xfId="5" applyFont="1" applyFill="1" applyBorder="1" applyAlignment="1" applyProtection="1">
      <alignment vertical="center"/>
      <protection hidden="1"/>
    </xf>
    <xf numFmtId="174" fontId="1" fillId="3" borderId="28" xfId="5" applyFont="1" applyFill="1" applyBorder="1" applyAlignment="1" applyProtection="1">
      <alignment vertical="center"/>
      <protection hidden="1"/>
    </xf>
    <xf numFmtId="1" fontId="1" fillId="3" borderId="0" xfId="5" applyNumberFormat="1" applyFont="1" applyFill="1" applyBorder="1" applyAlignment="1" applyProtection="1">
      <alignment horizontal="right" vertical="center" wrapText="1"/>
      <protection hidden="1"/>
    </xf>
    <xf numFmtId="168" fontId="1" fillId="3" borderId="0" xfId="5" applyNumberFormat="1" applyFont="1" applyFill="1" applyBorder="1" applyAlignment="1" applyProtection="1">
      <alignment vertical="center"/>
      <protection hidden="1"/>
    </xf>
    <xf numFmtId="168" fontId="1" fillId="0" borderId="0" xfId="5" applyNumberFormat="1" applyFont="1" applyBorder="1" applyAlignment="1" applyProtection="1">
      <alignment horizontal="right" vertical="center" wrapText="1"/>
      <protection hidden="1"/>
    </xf>
    <xf numFmtId="168" fontId="1" fillId="3" borderId="0" xfId="5" applyNumberFormat="1" applyFont="1" applyFill="1" applyBorder="1" applyAlignment="1" applyProtection="1">
      <alignment horizontal="right" vertical="center" wrapText="1"/>
      <protection hidden="1"/>
    </xf>
    <xf numFmtId="168" fontId="1" fillId="3" borderId="1" xfId="5" applyNumberFormat="1" applyFont="1" applyFill="1" applyBorder="1" applyAlignment="1" applyProtection="1">
      <alignment vertical="center"/>
      <protection hidden="1"/>
    </xf>
    <xf numFmtId="174" fontId="1" fillId="0" borderId="7" xfId="5" applyFont="1" applyFill="1" applyBorder="1"/>
    <xf numFmtId="174" fontId="1" fillId="0" borderId="7" xfId="5" applyFont="1" applyBorder="1" applyProtection="1"/>
    <xf numFmtId="174" fontId="1" fillId="0" borderId="11" xfId="5" applyFont="1" applyBorder="1"/>
    <xf numFmtId="174" fontId="1" fillId="0" borderId="2" xfId="5" applyFont="1" applyBorder="1"/>
    <xf numFmtId="174" fontId="1" fillId="0" borderId="11" xfId="5" applyFont="1" applyFill="1" applyBorder="1" applyProtection="1"/>
    <xf numFmtId="174" fontId="1" fillId="0" borderId="0" xfId="5" applyFont="1" applyProtection="1">
      <protection locked="0"/>
    </xf>
    <xf numFmtId="174" fontId="1" fillId="0" borderId="13" xfId="5" applyFont="1" applyFill="1" applyBorder="1"/>
    <xf numFmtId="174" fontId="1" fillId="0" borderId="7" xfId="5" applyFont="1" applyBorder="1"/>
    <xf numFmtId="174" fontId="26" fillId="0" borderId="13" xfId="5" applyFont="1" applyBorder="1"/>
    <xf numFmtId="174" fontId="1" fillId="0" borderId="0" xfId="5" applyFont="1" applyBorder="1" applyAlignment="1" applyProtection="1">
      <alignment horizontal="center" vertical="center"/>
      <protection hidden="1"/>
    </xf>
    <xf numFmtId="168" fontId="1" fillId="0" borderId="0" xfId="5" applyNumberFormat="1" applyFont="1" applyFill="1" applyBorder="1" applyAlignment="1" applyProtection="1">
      <alignment vertical="center"/>
      <protection hidden="1"/>
    </xf>
    <xf numFmtId="168" fontId="1" fillId="0" borderId="1" xfId="5" applyNumberFormat="1" applyFont="1" applyBorder="1" applyAlignment="1" applyProtection="1">
      <alignment vertical="center"/>
      <protection hidden="1"/>
    </xf>
    <xf numFmtId="168" fontId="1" fillId="0" borderId="0" xfId="5" applyNumberFormat="1" applyFont="1" applyBorder="1" applyAlignment="1" applyProtection="1">
      <alignment vertical="center"/>
      <protection hidden="1"/>
    </xf>
    <xf numFmtId="174" fontId="5" fillId="0" borderId="0" xfId="5" applyFont="1" applyProtection="1">
      <protection hidden="1"/>
    </xf>
    <xf numFmtId="168" fontId="5" fillId="0" borderId="0" xfId="5" applyNumberFormat="1" applyFont="1" applyProtection="1">
      <protection hidden="1"/>
    </xf>
    <xf numFmtId="174" fontId="3" fillId="0" borderId="2" xfId="5" applyFont="1" applyBorder="1"/>
    <xf numFmtId="168" fontId="1" fillId="0" borderId="0" xfId="5" applyNumberFormat="1" applyFont="1" applyFill="1" applyBorder="1" applyProtection="1">
      <protection hidden="1"/>
    </xf>
    <xf numFmtId="174" fontId="5" fillId="0" borderId="0" xfId="5" applyFont="1" applyAlignment="1" applyProtection="1">
      <alignment wrapText="1"/>
      <protection hidden="1"/>
    </xf>
    <xf numFmtId="174" fontId="27" fillId="0" borderId="0" xfId="5" applyFont="1" applyProtection="1"/>
    <xf numFmtId="174" fontId="1" fillId="0" borderId="0" xfId="5" applyFont="1" applyBorder="1" applyAlignment="1" applyProtection="1">
      <alignment horizontal="center"/>
      <protection hidden="1"/>
    </xf>
    <xf numFmtId="174" fontId="1" fillId="0" borderId="0" xfId="5" applyFont="1" applyBorder="1" applyProtection="1">
      <protection hidden="1"/>
    </xf>
    <xf numFmtId="168" fontId="1" fillId="0" borderId="1" xfId="5" applyNumberFormat="1" applyFont="1" applyBorder="1" applyProtection="1">
      <protection hidden="1"/>
    </xf>
    <xf numFmtId="174" fontId="1" fillId="0" borderId="0" xfId="7" applyFont="1"/>
    <xf numFmtId="174" fontId="1" fillId="13" borderId="0" xfId="7" applyFont="1" applyFill="1"/>
    <xf numFmtId="169" fontId="1" fillId="0" borderId="0" xfId="7" applyNumberFormat="1" applyFont="1" applyFill="1" applyBorder="1" applyAlignment="1" applyProtection="1">
      <alignment horizontal="center"/>
    </xf>
    <xf numFmtId="170" fontId="1" fillId="0" borderId="0" xfId="7" applyNumberFormat="1" applyFont="1" applyFill="1" applyBorder="1" applyAlignment="1" applyProtection="1">
      <alignment horizontal="center"/>
    </xf>
    <xf numFmtId="174" fontId="1" fillId="0" borderId="0" xfId="7" applyNumberFormat="1" applyFont="1" applyFill="1" applyBorder="1" applyAlignment="1" applyProtection="1">
      <alignment horizontal="center"/>
    </xf>
    <xf numFmtId="174" fontId="1" fillId="0" borderId="10" xfId="7" applyFont="1" applyBorder="1" applyAlignment="1">
      <alignment horizontal="center" wrapText="1"/>
    </xf>
    <xf numFmtId="174" fontId="5" fillId="5" borderId="29" xfId="7" applyFont="1" applyFill="1" applyBorder="1" applyAlignment="1"/>
    <xf numFmtId="174" fontId="3" fillId="0" borderId="30" xfId="7" applyBorder="1" applyAlignment="1"/>
    <xf numFmtId="174" fontId="5" fillId="5" borderId="30" xfId="7" applyFont="1" applyFill="1" applyBorder="1"/>
    <xf numFmtId="174" fontId="17" fillId="0" borderId="0" xfId="0" applyFont="1" applyFill="1" applyBorder="1" applyAlignment="1">
      <alignment horizontal="center" vertical="top" textRotation="90"/>
    </xf>
    <xf numFmtId="174" fontId="18" fillId="0" borderId="0" xfId="0" applyFont="1" applyFill="1" applyBorder="1" applyAlignment="1">
      <alignment horizontal="center" vertical="top" textRotation="90"/>
    </xf>
    <xf numFmtId="174" fontId="16" fillId="0" borderId="0" xfId="0" applyFont="1" applyFill="1" applyBorder="1" applyAlignment="1">
      <alignment horizontal="center" vertical="top" textRotation="90"/>
    </xf>
    <xf numFmtId="3" fontId="3" fillId="0" borderId="2" xfId="0" applyNumberFormat="1" applyFont="1" applyBorder="1" applyAlignment="1">
      <alignment horizontal="center" vertical="center" wrapText="1"/>
    </xf>
    <xf numFmtId="174" fontId="30" fillId="0" borderId="0" xfId="8" applyAlignment="1">
      <alignment vertical="top"/>
    </xf>
    <xf numFmtId="174" fontId="1" fillId="0" borderId="0" xfId="0" quotePrefix="1" applyFont="1" applyBorder="1" applyAlignment="1">
      <alignment horizontal="left"/>
    </xf>
    <xf numFmtId="174" fontId="5" fillId="0" borderId="6" xfId="5" applyFont="1" applyBorder="1" applyAlignment="1" applyProtection="1">
      <alignment vertical="center" textRotation="90" wrapText="1"/>
    </xf>
    <xf numFmtId="174" fontId="5" fillId="0" borderId="26" xfId="5" applyFont="1" applyBorder="1" applyAlignment="1" applyProtection="1">
      <alignment horizontal="center" vertical="top" textRotation="90"/>
    </xf>
    <xf numFmtId="174" fontId="1" fillId="0" borderId="27" xfId="5" applyFont="1" applyBorder="1" applyAlignment="1" applyProtection="1">
      <alignment vertical="top" textRotation="90"/>
    </xf>
    <xf numFmtId="174" fontId="7" fillId="0" borderId="0" xfId="5" applyFont="1" applyBorder="1" applyAlignment="1" applyProtection="1">
      <alignment vertical="top" textRotation="90"/>
    </xf>
    <xf numFmtId="174" fontId="8" fillId="0" borderId="0" xfId="5" applyFont="1" applyBorder="1" applyAlignment="1" applyProtection="1">
      <alignment vertical="top" textRotation="90"/>
    </xf>
    <xf numFmtId="174" fontId="9" fillId="0" borderId="28" xfId="5" applyFont="1" applyBorder="1" applyAlignment="1" applyProtection="1">
      <alignment vertical="top" textRotation="90"/>
    </xf>
    <xf numFmtId="174" fontId="5" fillId="0" borderId="0" xfId="5" applyFont="1" applyBorder="1" applyAlignment="1" applyProtection="1">
      <alignment vertical="center" textRotation="90" wrapText="1"/>
    </xf>
    <xf numFmtId="168" fontId="25" fillId="16" borderId="0" xfId="5" applyNumberFormat="1" applyFont="1" applyFill="1" applyBorder="1" applyAlignment="1" applyProtection="1">
      <alignment vertical="top" textRotation="90"/>
    </xf>
    <xf numFmtId="168" fontId="7" fillId="0" borderId="0" xfId="5" applyNumberFormat="1" applyFont="1" applyFill="1" applyBorder="1" applyAlignment="1" applyProtection="1">
      <alignment vertical="top" textRotation="90"/>
    </xf>
    <xf numFmtId="168" fontId="1" fillId="0" borderId="0" xfId="5" applyNumberFormat="1" applyFont="1" applyBorder="1" applyAlignment="1" applyProtection="1">
      <alignment horizontal="right" wrapText="1"/>
    </xf>
    <xf numFmtId="168" fontId="5" fillId="0" borderId="0" xfId="5" applyNumberFormat="1" applyFont="1" applyBorder="1" applyAlignment="1" applyProtection="1">
      <alignment vertical="center" textRotation="90" wrapText="1"/>
    </xf>
    <xf numFmtId="168" fontId="8" fillId="6" borderId="1" xfId="5" applyNumberFormat="1" applyFont="1" applyFill="1" applyBorder="1" applyAlignment="1" applyProtection="1">
      <alignment vertical="top" textRotation="90"/>
    </xf>
    <xf numFmtId="168" fontId="8" fillId="6" borderId="0" xfId="5" applyNumberFormat="1" applyFont="1" applyFill="1" applyBorder="1" applyAlignment="1" applyProtection="1">
      <alignment vertical="top" textRotation="90"/>
    </xf>
    <xf numFmtId="168" fontId="8" fillId="0" borderId="0" xfId="5" applyNumberFormat="1" applyFont="1" applyBorder="1" applyAlignment="1" applyProtection="1">
      <alignment vertical="top" textRotation="90"/>
    </xf>
    <xf numFmtId="168" fontId="1" fillId="0" borderId="0" xfId="5" applyNumberFormat="1" applyFont="1" applyBorder="1" applyAlignment="1" applyProtection="1">
      <alignment vertical="top"/>
    </xf>
    <xf numFmtId="168" fontId="9" fillId="17" borderId="1" xfId="5" applyNumberFormat="1" applyFont="1" applyFill="1" applyBorder="1" applyAlignment="1" applyProtection="1">
      <alignment vertical="top" textRotation="90"/>
    </xf>
    <xf numFmtId="168" fontId="9" fillId="17" borderId="0" xfId="5" applyNumberFormat="1" applyFont="1" applyFill="1" applyBorder="1" applyAlignment="1" applyProtection="1">
      <alignment vertical="top" textRotation="90"/>
    </xf>
    <xf numFmtId="168" fontId="9" fillId="0" borderId="0" xfId="5" applyNumberFormat="1" applyFont="1" applyBorder="1" applyAlignment="1" applyProtection="1">
      <alignment vertical="top" textRotation="90"/>
    </xf>
    <xf numFmtId="168" fontId="5" fillId="0" borderId="0" xfId="5" applyNumberFormat="1" applyFont="1" applyFill="1" applyBorder="1" applyAlignment="1" applyProtection="1">
      <alignment vertical="top" textRotation="90"/>
    </xf>
    <xf numFmtId="168" fontId="1" fillId="0" borderId="0" xfId="5" applyNumberFormat="1" applyFont="1" applyAlignment="1" applyProtection="1">
      <alignment horizontal="right" vertical="center" textRotation="90"/>
    </xf>
    <xf numFmtId="168" fontId="1" fillId="0" borderId="0" xfId="5" applyNumberFormat="1" applyFont="1" applyFill="1" applyBorder="1" applyAlignment="1" applyProtection="1">
      <alignment vertical="top" textRotation="90"/>
    </xf>
    <xf numFmtId="174" fontId="1" fillId="0" borderId="0" xfId="5" applyProtection="1"/>
    <xf numFmtId="174" fontId="5" fillId="0" borderId="7" xfId="5" applyFont="1" applyBorder="1" applyAlignment="1" applyProtection="1">
      <alignment vertical="center" textRotation="90" wrapText="1"/>
      <protection locked="0"/>
    </xf>
    <xf numFmtId="174" fontId="1" fillId="0" borderId="0" xfId="0" applyFont="1"/>
    <xf numFmtId="174" fontId="5" fillId="0" borderId="41" xfId="0" applyFont="1" applyBorder="1" applyAlignment="1" applyProtection="1">
      <alignment horizontal="center"/>
      <protection hidden="1"/>
    </xf>
    <xf numFmtId="174" fontId="0" fillId="0" borderId="5" xfId="0" applyBorder="1" applyAlignment="1" applyProtection="1">
      <alignment horizontal="center" vertical="center"/>
      <protection hidden="1"/>
    </xf>
    <xf numFmtId="174" fontId="0" fillId="0" borderId="13" xfId="0" applyBorder="1" applyAlignment="1" applyProtection="1">
      <alignment horizontal="center"/>
      <protection locked="0"/>
    </xf>
    <xf numFmtId="174" fontId="0" fillId="0" borderId="9" xfId="0" applyBorder="1" applyAlignment="1" applyProtection="1">
      <alignment horizontal="center"/>
      <protection locked="0"/>
    </xf>
    <xf numFmtId="174" fontId="0" fillId="0" borderId="14" xfId="0" applyBorder="1" applyAlignment="1" applyProtection="1">
      <alignment horizontal="center"/>
      <protection locked="0"/>
    </xf>
    <xf numFmtId="174" fontId="1" fillId="0" borderId="9" xfId="0" applyFont="1" applyBorder="1" applyAlignment="1" applyProtection="1">
      <alignment horizontal="center"/>
      <protection locked="0"/>
    </xf>
    <xf numFmtId="174" fontId="5" fillId="0" borderId="7" xfId="0" applyFont="1" applyBorder="1" applyAlignment="1">
      <alignment horizontal="center"/>
    </xf>
    <xf numFmtId="174" fontId="1" fillId="0" borderId="13" xfId="0" applyFont="1" applyBorder="1" applyAlignment="1" applyProtection="1">
      <alignment horizontal="center"/>
      <protection locked="0"/>
    </xf>
    <xf numFmtId="16" fontId="0" fillId="0" borderId="7" xfId="0" applyNumberFormat="1" applyBorder="1" applyAlignment="1" applyProtection="1">
      <alignment horizontal="center" vertical="center"/>
      <protection locked="0"/>
    </xf>
    <xf numFmtId="174" fontId="5" fillId="0" borderId="41" xfId="0" applyFont="1" applyBorder="1" applyAlignment="1">
      <alignment horizontal="center" vertical="center"/>
    </xf>
    <xf numFmtId="174" fontId="5" fillId="0" borderId="7" xfId="0" applyFont="1" applyBorder="1" applyAlignment="1">
      <alignment horizontal="center" vertical="center"/>
    </xf>
    <xf numFmtId="16" fontId="0" fillId="0" borderId="14" xfId="0" applyNumberFormat="1" applyBorder="1" applyAlignment="1" applyProtection="1">
      <alignment horizontal="center" vertical="center"/>
      <protection locked="0"/>
    </xf>
    <xf numFmtId="9" fontId="5" fillId="0" borderId="0" xfId="0" applyNumberFormat="1" applyFont="1" applyAlignment="1">
      <alignment horizontal="center"/>
    </xf>
    <xf numFmtId="174" fontId="31" fillId="3" borderId="0" xfId="0" applyFont="1" applyFill="1" applyAlignment="1">
      <alignment vertical="center"/>
    </xf>
    <xf numFmtId="9" fontId="1" fillId="0" borderId="0" xfId="3" applyNumberFormat="1" applyFont="1" applyFill="1" applyAlignment="1">
      <alignment horizontal="center"/>
    </xf>
    <xf numFmtId="9" fontId="0" fillId="0" borderId="0" xfId="0" applyNumberFormat="1" applyAlignment="1">
      <alignment horizontal="center"/>
    </xf>
    <xf numFmtId="9" fontId="1" fillId="0" borderId="0" xfId="0" applyNumberFormat="1" applyFont="1" applyAlignment="1">
      <alignment horizontal="center"/>
    </xf>
    <xf numFmtId="9" fontId="0" fillId="0" borderId="0" xfId="0" applyNumberFormat="1" applyFill="1" applyAlignment="1">
      <alignment horizontal="center"/>
    </xf>
    <xf numFmtId="9" fontId="0" fillId="0" borderId="0" xfId="0" applyNumberFormat="1" applyFont="1" applyAlignment="1">
      <alignment horizontal="center"/>
    </xf>
    <xf numFmtId="174" fontId="16" fillId="0" borderId="0" xfId="0" applyFont="1" applyBorder="1" applyAlignment="1">
      <alignment horizontal="left" wrapText="1"/>
    </xf>
    <xf numFmtId="174" fontId="22" fillId="0" borderId="0" xfId="0" applyFont="1" applyBorder="1" applyAlignment="1">
      <alignment horizontal="left" wrapText="1"/>
    </xf>
    <xf numFmtId="3" fontId="3" fillId="0" borderId="0" xfId="0" applyNumberFormat="1" applyFont="1" applyBorder="1" applyAlignment="1">
      <alignment horizontal="left" wrapText="1"/>
    </xf>
    <xf numFmtId="1" fontId="3" fillId="0" borderId="0" xfId="0" applyNumberFormat="1" applyFont="1" applyBorder="1" applyAlignment="1">
      <alignment horizontal="left" wrapText="1"/>
    </xf>
    <xf numFmtId="174" fontId="33" fillId="0" borderId="0" xfId="0" applyFont="1" applyAlignment="1">
      <alignment vertical="center"/>
    </xf>
    <xf numFmtId="174" fontId="34" fillId="11" borderId="0" xfId="0" applyFont="1" applyFill="1" applyAlignment="1">
      <alignment vertical="center"/>
    </xf>
    <xf numFmtId="174" fontId="35" fillId="11" borderId="0" xfId="0" applyFont="1" applyFill="1" applyAlignment="1">
      <alignment vertical="center"/>
    </xf>
    <xf numFmtId="174" fontId="3" fillId="0" borderId="2" xfId="0" applyFont="1" applyFill="1" applyBorder="1" applyAlignment="1">
      <alignment horizontal="left"/>
    </xf>
    <xf numFmtId="174" fontId="3" fillId="0" borderId="2" xfId="0" applyFont="1" applyBorder="1" applyAlignment="1">
      <alignment horizontal="left" vertical="top" wrapText="1"/>
    </xf>
    <xf numFmtId="174" fontId="12" fillId="0" borderId="10" xfId="0" applyFont="1" applyBorder="1" applyAlignment="1">
      <alignment horizontal="left" wrapText="1"/>
    </xf>
    <xf numFmtId="49" fontId="12" fillId="0" borderId="10" xfId="0" applyNumberFormat="1" applyFont="1" applyBorder="1" applyAlignment="1">
      <alignment horizontal="left" wrapText="1"/>
    </xf>
    <xf numFmtId="174" fontId="21" fillId="0" borderId="10" xfId="0" applyFont="1" applyBorder="1" applyAlignment="1">
      <alignment horizontal="left" wrapText="1"/>
    </xf>
    <xf numFmtId="3" fontId="16" fillId="0" borderId="2" xfId="0" applyNumberFormat="1" applyFont="1" applyBorder="1" applyAlignment="1">
      <alignment horizontal="left" wrapText="1"/>
    </xf>
    <xf numFmtId="174" fontId="16" fillId="0" borderId="2" xfId="0" applyFont="1" applyBorder="1" applyAlignment="1">
      <alignment horizontal="left" wrapText="1"/>
    </xf>
    <xf numFmtId="174" fontId="3" fillId="0" borderId="10" xfId="0" applyFont="1" applyBorder="1" applyAlignment="1">
      <alignment horizontal="left" wrapText="1"/>
    </xf>
    <xf numFmtId="174" fontId="12" fillId="0" borderId="10" xfId="0" applyFont="1" applyBorder="1" applyAlignment="1">
      <alignment horizontal="left" vertical="center"/>
    </xf>
    <xf numFmtId="49" fontId="3" fillId="0" borderId="10" xfId="0" applyNumberFormat="1" applyFont="1" applyBorder="1" applyAlignment="1">
      <alignment horizontal="left" vertical="center" wrapText="1"/>
    </xf>
    <xf numFmtId="49" fontId="3" fillId="0" borderId="10" xfId="0" applyNumberFormat="1" applyFont="1" applyBorder="1" applyAlignment="1">
      <alignment horizontal="left" wrapText="1"/>
    </xf>
    <xf numFmtId="174" fontId="37" fillId="0" borderId="0" xfId="0" applyFont="1" applyFill="1"/>
    <xf numFmtId="174" fontId="12" fillId="0" borderId="10" xfId="0" applyFont="1" applyBorder="1" applyAlignment="1">
      <alignment horizontal="left" vertical="center" wrapText="1"/>
    </xf>
    <xf numFmtId="174" fontId="3" fillId="0" borderId="10" xfId="0" applyFont="1" applyBorder="1" applyAlignment="1">
      <alignment horizontal="left" vertical="center"/>
    </xf>
    <xf numFmtId="49" fontId="12" fillId="0" borderId="10" xfId="0" applyNumberFormat="1" applyFont="1" applyBorder="1" applyAlignment="1">
      <alignment horizontal="left" vertical="center" wrapText="1"/>
    </xf>
    <xf numFmtId="174" fontId="21" fillId="0" borderId="10" xfId="0" applyNumberFormat="1" applyFont="1" applyBorder="1" applyAlignment="1">
      <alignment horizontal="left" wrapText="1"/>
    </xf>
    <xf numFmtId="174" fontId="3" fillId="0" borderId="10" xfId="0" applyFont="1" applyBorder="1" applyAlignment="1">
      <alignment vertical="center"/>
    </xf>
    <xf numFmtId="174" fontId="12" fillId="0" borderId="10" xfId="0" quotePrefix="1" applyFont="1" applyBorder="1" applyAlignment="1">
      <alignment horizontal="left" vertical="center" wrapText="1"/>
    </xf>
    <xf numFmtId="174" fontId="12" fillId="0" borderId="10" xfId="0" applyFont="1" applyFill="1" applyBorder="1" applyAlignment="1">
      <alignment horizontal="left" wrapText="1"/>
    </xf>
    <xf numFmtId="174" fontId="3" fillId="0" borderId="10" xfId="0" applyFont="1" applyBorder="1" applyAlignment="1">
      <alignment horizontal="left"/>
    </xf>
    <xf numFmtId="174" fontId="3" fillId="0" borderId="10" xfId="0" applyFont="1" applyBorder="1" applyAlignment="1">
      <alignment horizontal="left" vertical="center" wrapText="1"/>
    </xf>
    <xf numFmtId="174" fontId="3" fillId="0" borderId="10" xfId="0" applyNumberFormat="1" applyFont="1" applyBorder="1" applyAlignment="1">
      <alignment horizontal="left" wrapText="1"/>
    </xf>
    <xf numFmtId="174" fontId="2" fillId="9" borderId="10" xfId="0" applyNumberFormat="1" applyFont="1" applyFill="1" applyBorder="1" applyAlignment="1">
      <alignment horizontal="left" wrapText="1"/>
    </xf>
    <xf numFmtId="174" fontId="3" fillId="0" borderId="10" xfId="0" applyNumberFormat="1" applyFont="1" applyBorder="1" applyAlignment="1">
      <alignment horizontal="left" vertical="center" wrapText="1"/>
    </xf>
    <xf numFmtId="174" fontId="3" fillId="0" borderId="10" xfId="0" applyNumberFormat="1" applyFont="1" applyFill="1" applyBorder="1" applyAlignment="1">
      <alignment horizontal="left" vertical="top" wrapText="1"/>
    </xf>
    <xf numFmtId="174" fontId="21" fillId="0" borderId="10" xfId="0" applyNumberFormat="1" applyFont="1" applyBorder="1" applyAlignment="1">
      <alignment horizontal="left" vertical="center" wrapText="1"/>
    </xf>
    <xf numFmtId="174" fontId="12" fillId="0" borderId="10" xfId="0" applyFont="1" applyBorder="1" applyAlignment="1">
      <alignment vertical="center"/>
    </xf>
    <xf numFmtId="3" fontId="3" fillId="0" borderId="10" xfId="0" applyNumberFormat="1" applyFont="1" applyBorder="1" applyAlignment="1">
      <alignment horizontal="left" wrapText="1"/>
    </xf>
    <xf numFmtId="174" fontId="12" fillId="0" borderId="10" xfId="0" applyNumberFormat="1" applyFont="1" applyBorder="1" applyAlignment="1">
      <alignment horizontal="left" vertical="top" wrapText="1"/>
    </xf>
    <xf numFmtId="49" fontId="3" fillId="0" borderId="10" xfId="0" quotePrefix="1" applyNumberFormat="1" applyFont="1" applyBorder="1" applyAlignment="1">
      <alignment vertical="center" wrapText="1"/>
    </xf>
    <xf numFmtId="49" fontId="3" fillId="0" borderId="10" xfId="0" applyNumberFormat="1" applyFont="1" applyBorder="1" applyAlignment="1">
      <alignment horizontal="left" vertical="center"/>
    </xf>
    <xf numFmtId="174" fontId="12" fillId="0" borderId="10" xfId="0" applyFont="1" applyBorder="1" applyAlignment="1">
      <alignment horizontal="left" vertical="top" wrapText="1"/>
    </xf>
    <xf numFmtId="49" fontId="12" fillId="0" borderId="10" xfId="0" applyNumberFormat="1" applyFont="1" applyBorder="1" applyAlignment="1">
      <alignment horizontal="left" vertical="center"/>
    </xf>
    <xf numFmtId="174" fontId="21" fillId="0" borderId="10" xfId="0" applyFont="1" applyBorder="1" applyAlignment="1">
      <alignment horizontal="left" vertical="center"/>
    </xf>
    <xf numFmtId="49" fontId="21" fillId="0" borderId="10" xfId="0" applyNumberFormat="1" applyFont="1" applyBorder="1" applyAlignment="1">
      <alignment vertical="center" wrapText="1"/>
    </xf>
    <xf numFmtId="174" fontId="36" fillId="0" borderId="10" xfId="0" applyFont="1" applyBorder="1" applyAlignment="1">
      <alignment horizontal="left" wrapText="1"/>
    </xf>
    <xf numFmtId="174" fontId="12" fillId="0" borderId="10" xfId="0" applyFont="1" applyFill="1" applyBorder="1" applyAlignment="1">
      <alignment horizontal="left" vertical="center" wrapText="1"/>
    </xf>
    <xf numFmtId="174" fontId="12" fillId="0" borderId="10" xfId="0" applyNumberFormat="1" applyFont="1" applyBorder="1" applyAlignment="1">
      <alignment horizontal="left" wrapText="1"/>
    </xf>
    <xf numFmtId="174" fontId="12" fillId="0" borderId="10" xfId="0" quotePrefix="1" applyFont="1" applyBorder="1" applyAlignment="1">
      <alignment vertical="center" wrapText="1"/>
    </xf>
    <xf numFmtId="174" fontId="12" fillId="0" borderId="10" xfId="0" quotePrefix="1" applyFont="1" applyBorder="1" applyAlignment="1">
      <alignment horizontal="left" wrapText="1"/>
    </xf>
    <xf numFmtId="49" fontId="12" fillId="0" borderId="10" xfId="0" quotePrefix="1" applyNumberFormat="1" applyFont="1" applyBorder="1" applyAlignment="1">
      <alignment horizontal="left" vertical="center" wrapText="1"/>
    </xf>
    <xf numFmtId="49" fontId="12" fillId="0" borderId="10" xfId="0" quotePrefix="1" applyNumberFormat="1" applyFont="1" applyBorder="1" applyAlignment="1">
      <alignment vertical="center" wrapText="1"/>
    </xf>
    <xf numFmtId="174" fontId="12" fillId="0" borderId="10" xfId="0" applyNumberFormat="1" applyFont="1" applyFill="1" applyBorder="1" applyAlignment="1">
      <alignment horizontal="left" wrapText="1"/>
    </xf>
    <xf numFmtId="1" fontId="21" fillId="0" borderId="10" xfId="0" applyNumberFormat="1" applyFont="1" applyBorder="1" applyAlignment="1">
      <alignment horizontal="left" wrapText="1"/>
    </xf>
    <xf numFmtId="49" fontId="12" fillId="0" borderId="10" xfId="0" applyNumberFormat="1" applyFont="1" applyBorder="1" applyAlignment="1">
      <alignment vertical="center" wrapText="1"/>
    </xf>
    <xf numFmtId="174" fontId="3" fillId="0" borderId="10" xfId="0" applyFont="1" applyFill="1" applyBorder="1" applyAlignment="1">
      <alignment horizontal="left" wrapText="1"/>
    </xf>
    <xf numFmtId="174" fontId="3" fillId="0" borderId="10" xfId="0" applyFont="1" applyFill="1" applyBorder="1" applyAlignment="1">
      <alignment horizontal="left" vertical="center"/>
    </xf>
    <xf numFmtId="174" fontId="3" fillId="0" borderId="10" xfId="0" applyNumberFormat="1" applyFont="1" applyBorder="1" applyAlignment="1">
      <alignment horizontal="left" vertical="center"/>
    </xf>
    <xf numFmtId="16" fontId="0" fillId="0" borderId="0" xfId="0" applyNumberFormat="1" applyAlignment="1">
      <alignment horizontal="center" wrapText="1"/>
    </xf>
    <xf numFmtId="174" fontId="2" fillId="2" borderId="0" xfId="0" applyFont="1" applyFill="1" applyBorder="1" applyAlignment="1">
      <alignment horizontal="center"/>
    </xf>
    <xf numFmtId="174" fontId="3" fillId="3" borderId="0" xfId="0" applyFont="1" applyFill="1" applyBorder="1" applyAlignment="1">
      <alignment horizontal="center" vertical="center" wrapText="1"/>
    </xf>
    <xf numFmtId="1" fontId="3" fillId="45" borderId="0" xfId="0" applyNumberFormat="1" applyFont="1" applyFill="1" applyBorder="1" applyAlignment="1"/>
    <xf numFmtId="174" fontId="3" fillId="45" borderId="6" xfId="0" applyFont="1" applyFill="1" applyBorder="1" applyAlignment="1">
      <alignment horizontal="center" vertical="center"/>
    </xf>
    <xf numFmtId="174" fontId="3" fillId="14" borderId="1" xfId="0" applyFont="1" applyFill="1" applyBorder="1" applyAlignment="1">
      <alignment horizontal="center" vertical="center" wrapText="1"/>
    </xf>
    <xf numFmtId="174" fontId="3" fillId="0" borderId="63" xfId="0" applyFont="1" applyFill="1" applyBorder="1" applyAlignment="1">
      <alignment vertical="center"/>
    </xf>
    <xf numFmtId="174" fontId="1" fillId="0" borderId="0" xfId="3" applyNumberFormat="1" applyFill="1" applyAlignment="1">
      <alignment horizontal="center"/>
    </xf>
    <xf numFmtId="174" fontId="1" fillId="0" borderId="0" xfId="3" applyNumberFormat="1" applyAlignment="1">
      <alignment horizontal="center"/>
    </xf>
    <xf numFmtId="174" fontId="0" fillId="0" borderId="0" xfId="0" applyNumberFormat="1" applyAlignment="1">
      <alignment horizontal="center"/>
    </xf>
    <xf numFmtId="174" fontId="1" fillId="0" borderId="0" xfId="0" applyNumberFormat="1" applyFont="1" applyAlignment="1">
      <alignment horizontal="center"/>
    </xf>
    <xf numFmtId="174" fontId="0" fillId="0" borderId="0" xfId="0" applyNumberFormat="1" applyFont="1" applyAlignment="1">
      <alignment horizontal="center"/>
    </xf>
    <xf numFmtId="174" fontId="0" fillId="0" borderId="0" xfId="0" applyNumberFormat="1" applyFill="1" applyAlignment="1">
      <alignment horizontal="center"/>
    </xf>
    <xf numFmtId="174" fontId="1" fillId="0" borderId="0" xfId="0" applyFont="1" applyFill="1" applyAlignment="1">
      <alignment horizontal="center"/>
    </xf>
    <xf numFmtId="174" fontId="3" fillId="46" borderId="1" xfId="0" applyFont="1" applyFill="1" applyBorder="1" applyAlignment="1">
      <alignment horizontal="center" vertical="center" wrapText="1"/>
    </xf>
    <xf numFmtId="174" fontId="68" fillId="3" borderId="1" xfId="0" applyFont="1" applyFill="1" applyBorder="1" applyAlignment="1">
      <alignment horizontal="center" vertical="center" wrapText="1"/>
    </xf>
    <xf numFmtId="174" fontId="68" fillId="3" borderId="2" xfId="0" applyFont="1" applyFill="1" applyBorder="1" applyAlignment="1">
      <alignment horizontal="center" vertical="center" wrapText="1"/>
    </xf>
    <xf numFmtId="174" fontId="68" fillId="3" borderId="0" xfId="0" applyFont="1" applyFill="1" applyBorder="1" applyAlignment="1">
      <alignment horizontal="center" vertical="center" wrapText="1"/>
    </xf>
    <xf numFmtId="174" fontId="71" fillId="3" borderId="2" xfId="0" applyFont="1" applyFill="1" applyBorder="1" applyAlignment="1">
      <alignment horizontal="center" vertical="center" wrapText="1"/>
    </xf>
    <xf numFmtId="174" fontId="0" fillId="0" borderId="0" xfId="0" applyFont="1" applyAlignment="1">
      <alignment vertical="center"/>
    </xf>
    <xf numFmtId="174" fontId="0" fillId="0" borderId="0" xfId="0" applyFont="1"/>
    <xf numFmtId="174" fontId="0" fillId="0" borderId="0" xfId="0" applyFont="1" applyBorder="1" applyAlignment="1">
      <alignment vertical="center"/>
    </xf>
    <xf numFmtId="174" fontId="71" fillId="3" borderId="0" xfId="0" applyFont="1" applyFill="1" applyBorder="1" applyAlignment="1">
      <alignment horizontal="center" vertical="center" wrapText="1"/>
    </xf>
    <xf numFmtId="16" fontId="0" fillId="0" borderId="0" xfId="0" applyNumberFormat="1" applyFill="1" applyAlignment="1">
      <alignment horizontal="center"/>
    </xf>
    <xf numFmtId="174" fontId="3" fillId="47" borderId="1" xfId="0" applyFont="1" applyFill="1" applyBorder="1" applyAlignment="1">
      <alignment horizontal="center" vertical="center" wrapText="1"/>
    </xf>
    <xf numFmtId="174" fontId="73" fillId="0" borderId="10" xfId="0" applyFont="1" applyBorder="1" applyAlignment="1">
      <alignment horizontal="left" wrapText="1"/>
    </xf>
    <xf numFmtId="174" fontId="74" fillId="0" borderId="0" xfId="3" applyFont="1" applyFill="1" applyAlignment="1">
      <alignment horizontal="center"/>
    </xf>
    <xf numFmtId="174" fontId="74" fillId="0" borderId="0" xfId="0" applyFont="1" applyAlignment="1">
      <alignment horizontal="center"/>
    </xf>
    <xf numFmtId="174" fontId="74" fillId="0" borderId="0" xfId="0" applyFont="1" applyFill="1" applyAlignment="1">
      <alignment horizontal="center"/>
    </xf>
    <xf numFmtId="174" fontId="3" fillId="47" borderId="2" xfId="0" applyFont="1" applyFill="1" applyBorder="1" applyAlignment="1">
      <alignment horizontal="center" vertical="center" wrapText="1"/>
    </xf>
    <xf numFmtId="174" fontId="75" fillId="30" borderId="0" xfId="0" applyFont="1" applyFill="1" applyBorder="1" applyAlignment="1">
      <alignment vertical="center"/>
    </xf>
    <xf numFmtId="174" fontId="71" fillId="3" borderId="1" xfId="0" applyFont="1" applyFill="1" applyBorder="1" applyAlignment="1">
      <alignment horizontal="center" vertical="center" wrapText="1"/>
    </xf>
    <xf numFmtId="16" fontId="78" fillId="0" borderId="0" xfId="0" applyNumberFormat="1" applyFont="1"/>
    <xf numFmtId="174" fontId="78" fillId="0" borderId="0" xfId="0" applyFont="1"/>
    <xf numFmtId="174" fontId="1" fillId="0" borderId="0" xfId="0" applyFont="1" applyBorder="1" applyAlignment="1">
      <alignment vertical="center"/>
    </xf>
    <xf numFmtId="9" fontId="72" fillId="0" borderId="0" xfId="3" applyNumberFormat="1" applyFont="1" applyFill="1" applyAlignment="1">
      <alignment horizontal="center"/>
    </xf>
    <xf numFmtId="174" fontId="72" fillId="0" borderId="0" xfId="0" applyFont="1" applyAlignment="1">
      <alignment horizontal="center"/>
    </xf>
    <xf numFmtId="9" fontId="72" fillId="0" borderId="0" xfId="0" applyNumberFormat="1" applyFont="1" applyAlignment="1">
      <alignment horizontal="center"/>
    </xf>
    <xf numFmtId="14" fontId="5" fillId="0" borderId="0" xfId="0" applyNumberFormat="1" applyFont="1" applyFill="1" applyAlignment="1">
      <alignment horizontal="center"/>
    </xf>
    <xf numFmtId="174" fontId="1" fillId="0" borderId="0" xfId="3" applyFont="1" applyAlignment="1">
      <alignment horizontal="center"/>
    </xf>
    <xf numFmtId="174" fontId="5" fillId="0" borderId="0" xfId="0" applyNumberFormat="1" applyFont="1" applyFill="1" applyAlignment="1">
      <alignment horizontal="center" wrapText="1"/>
    </xf>
    <xf numFmtId="174" fontId="72" fillId="0" borderId="0" xfId="3" applyFont="1" applyFill="1" applyAlignment="1">
      <alignment horizontal="center"/>
    </xf>
    <xf numFmtId="174" fontId="79" fillId="3" borderId="1" xfId="0" applyFont="1" applyFill="1" applyBorder="1" applyAlignment="1">
      <alignment horizontal="center" vertical="center" wrapText="1"/>
    </xf>
    <xf numFmtId="174" fontId="2" fillId="2" borderId="2" xfId="0" applyNumberFormat="1" applyFont="1" applyFill="1" applyBorder="1" applyAlignment="1" applyProtection="1">
      <alignment horizontal="center"/>
    </xf>
    <xf numFmtId="174" fontId="2" fillId="2" borderId="0" xfId="0" applyNumberFormat="1" applyFont="1" applyFill="1" applyBorder="1" applyAlignment="1" applyProtection="1">
      <alignment horizontal="center"/>
    </xf>
    <xf numFmtId="174" fontId="3" fillId="0" borderId="0" xfId="0" applyNumberFormat="1" applyFont="1" applyBorder="1" applyAlignment="1">
      <alignment horizontal="center" vertical="center" wrapText="1"/>
    </xf>
    <xf numFmtId="174" fontId="3" fillId="0" borderId="2" xfId="0" applyNumberFormat="1" applyFont="1" applyFill="1" applyBorder="1" applyAlignment="1">
      <alignment horizontal="center" vertical="center"/>
    </xf>
    <xf numFmtId="174" fontId="3" fillId="0" borderId="0" xfId="0" applyNumberFormat="1" applyFont="1" applyFill="1" applyBorder="1" applyAlignment="1">
      <alignment horizontal="center" vertical="center"/>
    </xf>
    <xf numFmtId="174" fontId="3" fillId="0" borderId="0" xfId="0" applyNumberFormat="1" applyFont="1" applyBorder="1" applyAlignment="1">
      <alignment horizontal="center" vertical="center"/>
    </xf>
    <xf numFmtId="174" fontId="3" fillId="0" borderId="10" xfId="0" applyNumberFormat="1" applyFont="1" applyFill="1" applyBorder="1" applyAlignment="1">
      <alignment horizontal="center" vertical="center"/>
    </xf>
    <xf numFmtId="174" fontId="3" fillId="3" borderId="1" xfId="0" applyNumberFormat="1" applyFont="1" applyFill="1" applyBorder="1" applyAlignment="1">
      <alignment horizontal="center" vertical="center" wrapText="1"/>
    </xf>
    <xf numFmtId="174" fontId="3" fillId="3" borderId="2" xfId="0" applyNumberFormat="1" applyFont="1" applyFill="1" applyBorder="1" applyAlignment="1">
      <alignment horizontal="center" vertical="center" wrapText="1"/>
    </xf>
    <xf numFmtId="174" fontId="3" fillId="0" borderId="2" xfId="0" applyNumberFormat="1" applyFont="1" applyBorder="1" applyAlignment="1">
      <alignment horizontal="center" vertical="center" wrapText="1"/>
    </xf>
    <xf numFmtId="174" fontId="3" fillId="3" borderId="0" xfId="0" applyNumberFormat="1" applyFont="1" applyFill="1" applyBorder="1" applyAlignment="1">
      <alignment vertical="center"/>
    </xf>
    <xf numFmtId="174" fontId="3" fillId="3" borderId="2" xfId="0" applyNumberFormat="1" applyFont="1" applyFill="1" applyBorder="1" applyAlignment="1">
      <alignment horizontal="center" vertical="center"/>
    </xf>
    <xf numFmtId="174" fontId="3" fillId="0" borderId="0" xfId="0" applyNumberFormat="1" applyFont="1" applyBorder="1" applyAlignment="1">
      <alignment horizontal="right" vertical="center" wrapText="1"/>
    </xf>
    <xf numFmtId="174" fontId="3" fillId="3" borderId="0" xfId="0" applyNumberFormat="1" applyFont="1" applyFill="1" applyBorder="1" applyAlignment="1">
      <alignment horizontal="center" vertical="center"/>
    </xf>
    <xf numFmtId="174" fontId="3" fillId="3" borderId="2" xfId="0" applyNumberFormat="1" applyFont="1" applyFill="1" applyBorder="1" applyAlignment="1">
      <alignment vertical="center"/>
    </xf>
    <xf numFmtId="174" fontId="3" fillId="3" borderId="1" xfId="0" applyNumberFormat="1" applyFont="1" applyFill="1" applyBorder="1" applyAlignment="1">
      <alignment horizontal="center" vertical="center"/>
    </xf>
    <xf numFmtId="174" fontId="3" fillId="0" borderId="0" xfId="0" applyNumberFormat="1" applyFont="1" applyFill="1" applyBorder="1" applyAlignment="1">
      <alignment vertical="center"/>
    </xf>
    <xf numFmtId="174" fontId="71" fillId="3" borderId="1" xfId="0" applyNumberFormat="1" applyFont="1" applyFill="1" applyBorder="1" applyAlignment="1">
      <alignment horizontal="center" vertical="center" wrapText="1"/>
    </xf>
    <xf numFmtId="174" fontId="71" fillId="3" borderId="0" xfId="0" applyNumberFormat="1" applyFont="1" applyFill="1" applyBorder="1" applyAlignment="1">
      <alignment horizontal="center" vertical="center" wrapText="1"/>
    </xf>
    <xf numFmtId="174" fontId="12" fillId="0" borderId="10" xfId="0" applyNumberFormat="1" applyFont="1" applyBorder="1" applyAlignment="1">
      <alignment horizontal="left" vertical="center" wrapText="1"/>
    </xf>
    <xf numFmtId="174" fontId="12" fillId="0" borderId="10" xfId="0" quotePrefix="1" applyNumberFormat="1" applyFont="1" applyBorder="1" applyAlignment="1">
      <alignment horizontal="left" vertical="center" wrapText="1"/>
    </xf>
    <xf numFmtId="174" fontId="71" fillId="3" borderId="2" xfId="0" applyNumberFormat="1" applyFont="1" applyFill="1" applyBorder="1" applyAlignment="1">
      <alignment horizontal="center" vertical="center" wrapText="1"/>
    </xf>
    <xf numFmtId="174" fontId="3" fillId="0" borderId="0" xfId="0" applyNumberFormat="1" applyFont="1" applyAlignment="1">
      <alignment horizontal="center" vertical="center"/>
    </xf>
    <xf numFmtId="174" fontId="3" fillId="0" borderId="2" xfId="0" applyNumberFormat="1" applyFont="1" applyBorder="1" applyAlignment="1">
      <alignment horizontal="center" vertical="center"/>
    </xf>
    <xf numFmtId="174" fontId="3" fillId="0" borderId="0" xfId="0" applyNumberFormat="1" applyFont="1" applyFill="1" applyBorder="1" applyAlignment="1">
      <alignment horizontal="center" vertical="center" wrapText="1"/>
    </xf>
    <xf numFmtId="174" fontId="12" fillId="0" borderId="10" xfId="0" applyNumberFormat="1" applyFont="1" applyBorder="1" applyAlignment="1">
      <alignment horizontal="center" wrapText="1"/>
    </xf>
    <xf numFmtId="174" fontId="79" fillId="3" borderId="1" xfId="0" applyNumberFormat="1" applyFont="1" applyFill="1" applyBorder="1" applyAlignment="1">
      <alignment horizontal="center" vertical="center" wrapText="1"/>
    </xf>
    <xf numFmtId="174" fontId="3" fillId="0" borderId="10" xfId="0" applyNumberFormat="1" applyFont="1" applyBorder="1" applyAlignment="1">
      <alignment horizontal="left"/>
    </xf>
    <xf numFmtId="174" fontId="3" fillId="0" borderId="2" xfId="0" applyNumberFormat="1" applyFont="1" applyFill="1" applyBorder="1"/>
    <xf numFmtId="174" fontId="3" fillId="0" borderId="0" xfId="0" applyNumberFormat="1" applyFont="1" applyBorder="1" applyAlignment="1">
      <alignment horizontal="center"/>
    </xf>
    <xf numFmtId="174" fontId="3" fillId="0" borderId="0" xfId="0" applyNumberFormat="1" applyFont="1" applyAlignment="1"/>
    <xf numFmtId="174" fontId="3" fillId="0" borderId="0" xfId="0" applyNumberFormat="1" applyFont="1" applyFill="1" applyAlignment="1">
      <alignment vertical="center"/>
    </xf>
    <xf numFmtId="174" fontId="3" fillId="0" borderId="1" xfId="0" applyNumberFormat="1" applyFont="1" applyBorder="1" applyAlignment="1">
      <alignment horizontal="center" vertical="center"/>
    </xf>
    <xf numFmtId="174" fontId="3" fillId="0" borderId="10" xfId="0" applyNumberFormat="1" applyFont="1" applyBorder="1" applyAlignment="1">
      <alignment horizontal="center" vertical="center"/>
    </xf>
    <xf numFmtId="174" fontId="3" fillId="0" borderId="2" xfId="0" applyNumberFormat="1" applyFont="1" applyFill="1" applyBorder="1" applyAlignment="1">
      <alignment vertical="center"/>
    </xf>
    <xf numFmtId="174" fontId="3" fillId="0" borderId="0" xfId="0" applyNumberFormat="1" applyFont="1" applyBorder="1" applyAlignment="1">
      <alignment vertical="center" wrapText="1"/>
    </xf>
    <xf numFmtId="174" fontId="3" fillId="0" borderId="1" xfId="0" applyNumberFormat="1" applyFont="1" applyFill="1" applyBorder="1" applyAlignment="1">
      <alignment vertical="center"/>
    </xf>
    <xf numFmtId="174" fontId="82" fillId="0" borderId="0" xfId="0" applyFont="1" applyAlignment="1">
      <alignment horizontal="center"/>
    </xf>
    <xf numFmtId="0" fontId="3" fillId="11" borderId="0" xfId="0" applyNumberFormat="1" applyFont="1" applyFill="1" applyAlignment="1">
      <alignment vertical="center"/>
    </xf>
    <xf numFmtId="0" fontId="3" fillId="0" borderId="10" xfId="0" applyNumberFormat="1" applyFont="1" applyFill="1" applyBorder="1" applyAlignment="1">
      <alignment horizontal="left" vertical="top" wrapText="1"/>
    </xf>
    <xf numFmtId="0" fontId="3" fillId="0" borderId="0" xfId="0" applyNumberFormat="1" applyFont="1" applyFill="1" applyBorder="1" applyAlignment="1">
      <alignment horizontal="center" vertical="top" textRotation="90" wrapText="1"/>
    </xf>
    <xf numFmtId="0" fontId="3" fillId="0" borderId="2" xfId="0" applyNumberFormat="1" applyFont="1" applyFill="1" applyBorder="1" applyAlignment="1">
      <alignment horizontal="center" vertical="top" textRotation="90"/>
    </xf>
    <xf numFmtId="0" fontId="66" fillId="0" borderId="2" xfId="0" applyNumberFormat="1" applyFont="1" applyFill="1" applyBorder="1" applyAlignment="1">
      <alignment horizontal="center" vertical="top" textRotation="90"/>
    </xf>
    <xf numFmtId="0" fontId="3" fillId="0" borderId="10" xfId="0" applyNumberFormat="1" applyFont="1" applyFill="1" applyBorder="1" applyAlignment="1">
      <alignment horizontal="center" vertical="top" textRotation="90"/>
    </xf>
    <xf numFmtId="0" fontId="3" fillId="0" borderId="11" xfId="0" applyNumberFormat="1" applyFont="1" applyFill="1" applyBorder="1" applyAlignment="1">
      <alignment horizontal="center" vertical="top" textRotation="90"/>
    </xf>
    <xf numFmtId="0" fontId="3" fillId="0" borderId="6" xfId="0" applyNumberFormat="1" applyFont="1" applyFill="1" applyBorder="1" applyAlignment="1">
      <alignment horizontal="center" vertical="top" textRotation="90"/>
    </xf>
    <xf numFmtId="0" fontId="3" fillId="0" borderId="12" xfId="0" applyNumberFormat="1" applyFont="1" applyFill="1" applyBorder="1" applyAlignment="1">
      <alignment horizontal="center" vertical="top" wrapText="1"/>
    </xf>
    <xf numFmtId="0" fontId="16" fillId="0" borderId="0" xfId="0" applyNumberFormat="1" applyFont="1" applyFill="1" applyBorder="1" applyAlignment="1">
      <alignment horizontal="center" vertical="top" textRotation="90"/>
    </xf>
    <xf numFmtId="0" fontId="16" fillId="0" borderId="2" xfId="0" applyNumberFormat="1" applyFont="1" applyFill="1" applyBorder="1" applyAlignment="1">
      <alignment horizontal="center" vertical="top" textRotation="90"/>
    </xf>
    <xf numFmtId="0" fontId="3" fillId="0" borderId="0" xfId="0" applyNumberFormat="1" applyFont="1" applyFill="1" applyBorder="1" applyAlignment="1">
      <alignment horizontal="center" wrapText="1"/>
    </xf>
    <xf numFmtId="0" fontId="17" fillId="0" borderId="0" xfId="0" applyNumberFormat="1" applyFont="1" applyFill="1" applyBorder="1" applyAlignment="1">
      <alignment horizontal="center" vertical="top" textRotation="90"/>
    </xf>
    <xf numFmtId="0" fontId="17" fillId="0" borderId="2" xfId="0" applyNumberFormat="1" applyFont="1" applyFill="1" applyBorder="1" applyAlignment="1">
      <alignment horizontal="center" vertical="top" textRotation="90"/>
    </xf>
    <xf numFmtId="0" fontId="18" fillId="0" borderId="0" xfId="0" applyNumberFormat="1" applyFont="1" applyFill="1" applyBorder="1" applyAlignment="1">
      <alignment horizontal="center" vertical="top" textRotation="90"/>
    </xf>
    <xf numFmtId="0" fontId="18" fillId="0" borderId="2" xfId="0" applyNumberFormat="1" applyFont="1" applyFill="1" applyBorder="1" applyAlignment="1">
      <alignment horizontal="center" vertical="top" textRotation="90"/>
    </xf>
    <xf numFmtId="0" fontId="3" fillId="0" borderId="0" xfId="0" applyNumberFormat="1" applyFont="1" applyFill="1" applyBorder="1" applyAlignment="1">
      <alignment horizontal="center" vertical="top"/>
    </xf>
    <xf numFmtId="0" fontId="3" fillId="0" borderId="62" xfId="0" applyNumberFormat="1" applyFont="1" applyFill="1" applyBorder="1" applyAlignment="1">
      <alignment horizontal="center" vertical="top" textRotation="90"/>
    </xf>
    <xf numFmtId="0" fontId="3" fillId="0" borderId="10" xfId="0" applyNumberFormat="1" applyFont="1" applyBorder="1" applyAlignment="1">
      <alignment horizontal="left" wrapText="1"/>
    </xf>
    <xf numFmtId="0" fontId="3" fillId="0" borderId="0" xfId="0" applyNumberFormat="1" applyFont="1" applyBorder="1" applyAlignment="1">
      <alignment horizontal="center" vertical="center" wrapText="1"/>
    </xf>
    <xf numFmtId="0" fontId="3" fillId="0" borderId="2" xfId="0" applyNumberFormat="1" applyFont="1" applyFill="1" applyBorder="1" applyAlignment="1">
      <alignment horizontal="center" vertical="center"/>
    </xf>
    <xf numFmtId="0" fontId="3" fillId="0" borderId="0" xfId="0" applyNumberFormat="1" applyFont="1" applyBorder="1" applyAlignment="1">
      <alignment horizontal="center" vertical="center"/>
    </xf>
    <xf numFmtId="0" fontId="3" fillId="0" borderId="10" xfId="0" applyNumberFormat="1" applyFont="1" applyFill="1" applyBorder="1" applyAlignment="1">
      <alignment horizontal="center" vertical="center"/>
    </xf>
    <xf numFmtId="0" fontId="3" fillId="0" borderId="0" xfId="0" applyNumberFormat="1" applyFont="1" applyFill="1" applyBorder="1" applyAlignment="1">
      <alignment horizontal="center" vertical="center"/>
    </xf>
    <xf numFmtId="0" fontId="3" fillId="3" borderId="1" xfId="0" applyNumberFormat="1" applyFont="1" applyFill="1" applyBorder="1" applyAlignment="1">
      <alignment horizontal="center" vertical="center" wrapText="1"/>
    </xf>
    <xf numFmtId="0" fontId="3" fillId="3" borderId="2" xfId="0" applyNumberFormat="1" applyFont="1" applyFill="1" applyBorder="1" applyAlignment="1">
      <alignment horizontal="center" vertical="center" wrapText="1"/>
    </xf>
    <xf numFmtId="0" fontId="3" fillId="0" borderId="2" xfId="0" applyNumberFormat="1" applyFont="1" applyBorder="1" applyAlignment="1">
      <alignment horizontal="center" vertical="center" wrapText="1"/>
    </xf>
    <xf numFmtId="0" fontId="3" fillId="3" borderId="0" xfId="0" applyNumberFormat="1" applyFont="1" applyFill="1" applyBorder="1" applyAlignment="1">
      <alignment vertical="center"/>
    </xf>
    <xf numFmtId="0" fontId="3" fillId="3" borderId="2" xfId="0" applyNumberFormat="1" applyFont="1" applyFill="1" applyBorder="1" applyAlignment="1">
      <alignment horizontal="center" vertical="center"/>
    </xf>
    <xf numFmtId="0" fontId="3" fillId="0" borderId="0" xfId="0" applyNumberFormat="1" applyFont="1" applyBorder="1" applyAlignment="1">
      <alignment horizontal="right" vertical="center" wrapText="1"/>
    </xf>
    <xf numFmtId="0" fontId="3" fillId="3" borderId="0" xfId="0" applyNumberFormat="1" applyFont="1" applyFill="1" applyBorder="1" applyAlignment="1">
      <alignment horizontal="center" vertical="center"/>
    </xf>
    <xf numFmtId="0" fontId="3" fillId="3" borderId="2" xfId="0" applyNumberFormat="1" applyFont="1" applyFill="1" applyBorder="1" applyAlignment="1">
      <alignment vertical="center"/>
    </xf>
    <xf numFmtId="0" fontId="3" fillId="3" borderId="1" xfId="0" applyNumberFormat="1" applyFont="1" applyFill="1" applyBorder="1" applyAlignment="1">
      <alignment horizontal="center" vertical="center"/>
    </xf>
    <xf numFmtId="0" fontId="3" fillId="0" borderId="0" xfId="0" applyNumberFormat="1" applyFont="1" applyFill="1" applyBorder="1" applyAlignment="1">
      <alignment vertical="center"/>
    </xf>
    <xf numFmtId="0" fontId="3" fillId="3" borderId="0" xfId="0" applyNumberFormat="1" applyFont="1" applyFill="1" applyBorder="1" applyAlignment="1">
      <alignment horizontal="center" vertical="center" wrapText="1"/>
    </xf>
    <xf numFmtId="0" fontId="12" fillId="0" borderId="10" xfId="0" applyNumberFormat="1" applyFont="1" applyBorder="1" applyAlignment="1">
      <alignment horizontal="left" wrapText="1"/>
    </xf>
    <xf numFmtId="0" fontId="22" fillId="0" borderId="10" xfId="0" applyNumberFormat="1" applyFont="1" applyBorder="1" applyAlignment="1">
      <alignment horizontal="left" wrapText="1"/>
    </xf>
    <xf numFmtId="0" fontId="71" fillId="3" borderId="0" xfId="0" applyNumberFormat="1" applyFont="1" applyFill="1" applyBorder="1" applyAlignment="1">
      <alignment horizontal="center" vertical="center" wrapText="1"/>
    </xf>
    <xf numFmtId="0" fontId="12" fillId="0" borderId="10" xfId="0" applyNumberFormat="1" applyFont="1" applyBorder="1" applyAlignment="1">
      <alignment horizontal="left" vertical="center" wrapText="1"/>
    </xf>
    <xf numFmtId="0" fontId="12" fillId="0" borderId="10" xfId="0" quotePrefix="1" applyNumberFormat="1" applyFont="1" applyBorder="1" applyAlignment="1">
      <alignment horizontal="left" vertical="center" wrapText="1"/>
    </xf>
    <xf numFmtId="0" fontId="3" fillId="0" borderId="10" xfId="0" applyNumberFormat="1" applyFont="1" applyBorder="1" applyAlignment="1">
      <alignment horizontal="left" vertical="center"/>
    </xf>
    <xf numFmtId="0" fontId="3" fillId="0" borderId="0" xfId="0" applyNumberFormat="1" applyFont="1" applyFill="1" applyBorder="1" applyAlignment="1">
      <alignment horizontal="center" vertical="center" wrapText="1"/>
    </xf>
    <xf numFmtId="0" fontId="71" fillId="3" borderId="1" xfId="0" applyNumberFormat="1" applyFont="1" applyFill="1" applyBorder="1" applyAlignment="1">
      <alignment horizontal="center" vertical="center" wrapText="1"/>
    </xf>
    <xf numFmtId="0" fontId="12" fillId="0" borderId="10" xfId="0" applyNumberFormat="1" applyFont="1" applyBorder="1" applyAlignment="1">
      <alignment horizontal="left" vertical="center"/>
    </xf>
    <xf numFmtId="0" fontId="79" fillId="3" borderId="1" xfId="0" applyNumberFormat="1" applyFont="1" applyFill="1" applyBorder="1" applyAlignment="1">
      <alignment horizontal="center" vertical="center" wrapText="1"/>
    </xf>
    <xf numFmtId="0" fontId="3" fillId="0" borderId="10" xfId="0" applyNumberFormat="1" applyFont="1" applyBorder="1" applyAlignment="1"/>
    <xf numFmtId="0" fontId="3" fillId="0" borderId="0" xfId="0" applyNumberFormat="1" applyFont="1" applyAlignment="1"/>
    <xf numFmtId="0" fontId="3" fillId="0" borderId="10" xfId="0" applyNumberFormat="1" applyFont="1" applyBorder="1" applyAlignment="1">
      <alignment horizontal="left" vertical="center" wrapText="1"/>
    </xf>
    <xf numFmtId="0" fontId="3" fillId="0" borderId="2" xfId="0" applyNumberFormat="1" applyFont="1" applyBorder="1" applyAlignment="1">
      <alignment horizontal="center" vertical="center"/>
    </xf>
    <xf numFmtId="0" fontId="3" fillId="0" borderId="10" xfId="0" applyNumberFormat="1" applyFont="1" applyBorder="1" applyAlignment="1">
      <alignment horizontal="center" vertical="center"/>
    </xf>
    <xf numFmtId="0" fontId="3" fillId="0" borderId="0" xfId="0" applyNumberFormat="1" applyFont="1" applyBorder="1" applyAlignment="1">
      <alignment vertical="center" wrapText="1"/>
    </xf>
    <xf numFmtId="0" fontId="3" fillId="0" borderId="1" xfId="0" applyNumberFormat="1" applyFont="1" applyFill="1" applyBorder="1" applyAlignment="1">
      <alignment horizontal="center" vertical="center"/>
    </xf>
    <xf numFmtId="0" fontId="3" fillId="0" borderId="0" xfId="0" applyNumberFormat="1" applyFont="1" applyBorder="1" applyAlignment="1">
      <alignment horizontal="center"/>
    </xf>
    <xf numFmtId="0" fontId="2" fillId="0" borderId="1" xfId="0" applyNumberFormat="1" applyFont="1" applyFill="1" applyBorder="1"/>
    <xf numFmtId="0" fontId="2" fillId="0" borderId="0" xfId="0" applyNumberFormat="1" applyFont="1" applyFill="1" applyBorder="1"/>
    <xf numFmtId="0" fontId="2" fillId="0" borderId="2" xfId="0" applyNumberFormat="1" applyFont="1" applyFill="1" applyBorder="1"/>
    <xf numFmtId="0" fontId="3" fillId="0" borderId="1" xfId="0" applyNumberFormat="1" applyFont="1" applyBorder="1" applyAlignment="1">
      <alignment horizontal="center" vertical="center"/>
    </xf>
    <xf numFmtId="0" fontId="2" fillId="0" borderId="0" xfId="0" applyNumberFormat="1" applyFont="1" applyFill="1" applyBorder="1" applyAlignment="1">
      <alignment horizontal="center" vertical="center"/>
    </xf>
    <xf numFmtId="0" fontId="2" fillId="0" borderId="2" xfId="0" applyNumberFormat="1" applyFont="1" applyFill="1" applyBorder="1" applyAlignment="1">
      <alignment horizontal="center" vertical="center"/>
    </xf>
    <xf numFmtId="0" fontId="3" fillId="0" borderId="0" xfId="0" applyNumberFormat="1" applyFont="1" applyBorder="1" applyAlignment="1">
      <alignment vertical="center"/>
    </xf>
    <xf numFmtId="0" fontId="19" fillId="0" borderId="0" xfId="0" applyNumberFormat="1" applyFont="1" applyFill="1" applyBorder="1" applyAlignment="1">
      <alignment horizontal="center" vertical="top" textRotation="90"/>
    </xf>
    <xf numFmtId="0" fontId="66" fillId="0" borderId="0" xfId="0" applyNumberFormat="1" applyFont="1" applyFill="1" applyBorder="1" applyAlignment="1">
      <alignment horizontal="center" vertical="top" textRotation="90"/>
    </xf>
    <xf numFmtId="0" fontId="19" fillId="0" borderId="2" xfId="0" applyNumberFormat="1" applyFont="1" applyFill="1" applyBorder="1" applyAlignment="1">
      <alignment horizontal="center" vertical="top" textRotation="90"/>
    </xf>
    <xf numFmtId="0" fontId="3" fillId="0" borderId="0" xfId="0" applyNumberFormat="1" applyFont="1" applyFill="1" applyBorder="1" applyAlignment="1">
      <alignment horizontal="center"/>
    </xf>
    <xf numFmtId="0" fontId="3" fillId="0" borderId="0" xfId="0" applyNumberFormat="1" applyFont="1" applyFill="1" applyBorder="1" applyAlignment="1">
      <alignment horizontal="center" vertical="top" textRotation="90"/>
    </xf>
    <xf numFmtId="0" fontId="3" fillId="0" borderId="0" xfId="0" applyNumberFormat="1" applyFont="1" applyFill="1" applyBorder="1" applyAlignment="1">
      <alignment vertical="top" textRotation="90"/>
    </xf>
    <xf numFmtId="0" fontId="3" fillId="0" borderId="0" xfId="0" applyNumberFormat="1" applyFont="1" applyFill="1" applyBorder="1" applyAlignment="1">
      <alignment vertical="top" textRotation="90" wrapText="1"/>
    </xf>
    <xf numFmtId="0" fontId="3" fillId="0" borderId="0" xfId="0" applyNumberFormat="1" applyFont="1" applyFill="1" applyBorder="1" applyAlignment="1">
      <alignment vertical="top"/>
    </xf>
    <xf numFmtId="0" fontId="34" fillId="11" borderId="0" xfId="0" applyNumberFormat="1" applyFont="1" applyFill="1" applyAlignment="1">
      <alignment vertical="center"/>
    </xf>
    <xf numFmtId="0" fontId="35" fillId="11" borderId="0" xfId="0" applyNumberFormat="1" applyFont="1" applyFill="1" applyAlignment="1">
      <alignment vertical="center"/>
    </xf>
    <xf numFmtId="0" fontId="3" fillId="12" borderId="0" xfId="0" applyNumberFormat="1" applyFont="1" applyFill="1" applyAlignment="1">
      <alignment vertical="center"/>
    </xf>
    <xf numFmtId="0" fontId="3" fillId="11" borderId="0" xfId="0" applyNumberFormat="1" applyFont="1" applyFill="1" applyBorder="1" applyAlignment="1">
      <alignment vertical="center"/>
    </xf>
    <xf numFmtId="0" fontId="3" fillId="0" borderId="0" xfId="0" applyNumberFormat="1" applyFont="1" applyAlignment="1">
      <alignment vertical="center"/>
    </xf>
    <xf numFmtId="0" fontId="3" fillId="11" borderId="0" xfId="0" applyNumberFormat="1" applyFont="1" applyFill="1" applyAlignment="1">
      <alignment horizontal="center" vertical="center"/>
    </xf>
    <xf numFmtId="0" fontId="3" fillId="0" borderId="2" xfId="0" applyNumberFormat="1" applyFont="1" applyBorder="1" applyAlignment="1">
      <alignment vertical="center"/>
    </xf>
    <xf numFmtId="0" fontId="3" fillId="0" borderId="0" xfId="0" applyNumberFormat="1" applyFont="1" applyBorder="1" applyAlignment="1">
      <alignment horizontal="left" vertical="center" wrapText="1"/>
    </xf>
    <xf numFmtId="0" fontId="76" fillId="48" borderId="0" xfId="0" applyNumberFormat="1" applyFont="1" applyFill="1" applyBorder="1" applyAlignment="1">
      <alignment horizontal="left" vertical="center" wrapText="1"/>
    </xf>
    <xf numFmtId="0" fontId="77" fillId="48" borderId="0" xfId="0" applyNumberFormat="1" applyFont="1" applyFill="1" applyBorder="1" applyAlignment="1">
      <alignment horizontal="center" vertical="center" wrapText="1"/>
    </xf>
    <xf numFmtId="0" fontId="76" fillId="48" borderId="0" xfId="0" applyNumberFormat="1" applyFont="1" applyFill="1" applyBorder="1" applyAlignment="1">
      <alignment horizontal="center" vertical="center" wrapText="1"/>
    </xf>
    <xf numFmtId="0" fontId="3" fillId="0" borderId="0" xfId="0" applyNumberFormat="1" applyFont="1" applyFill="1" applyAlignment="1">
      <alignment horizontal="right"/>
    </xf>
    <xf numFmtId="0" fontId="3" fillId="0" borderId="0" xfId="0" applyNumberFormat="1" applyFont="1" applyFill="1" applyBorder="1" applyAlignment="1">
      <alignment horizontal="right" vertical="center"/>
    </xf>
    <xf numFmtId="0" fontId="80" fillId="0" borderId="0" xfId="0" applyNumberFormat="1" applyFont="1" applyBorder="1" applyAlignment="1">
      <alignment vertical="center"/>
    </xf>
    <xf numFmtId="0" fontId="22" fillId="0" borderId="0" xfId="0" applyNumberFormat="1" applyFont="1" applyBorder="1" applyAlignment="1">
      <alignment vertical="center"/>
    </xf>
    <xf numFmtId="0" fontId="81" fillId="0" borderId="0" xfId="0" applyNumberFormat="1" applyFont="1" applyBorder="1" applyAlignment="1">
      <alignment horizontal="left" vertical="center" wrapText="1"/>
    </xf>
    <xf numFmtId="0" fontId="81" fillId="0" borderId="0" xfId="0" applyNumberFormat="1" applyFont="1" applyBorder="1" applyAlignment="1">
      <alignment horizontal="right" vertical="center" wrapText="1"/>
    </xf>
    <xf numFmtId="0" fontId="22" fillId="0" borderId="0" xfId="0" applyNumberFormat="1" applyFont="1" applyBorder="1" applyAlignment="1">
      <alignment horizontal="left" vertical="center" wrapText="1"/>
    </xf>
    <xf numFmtId="0" fontId="3" fillId="0" borderId="1" xfId="0" applyNumberFormat="1" applyFont="1" applyFill="1" applyBorder="1" applyAlignment="1">
      <alignment vertical="center"/>
    </xf>
    <xf numFmtId="0" fontId="3" fillId="0" borderId="2" xfId="0" applyNumberFormat="1" applyFont="1" applyFill="1" applyBorder="1" applyAlignment="1">
      <alignment vertical="center"/>
    </xf>
    <xf numFmtId="14" fontId="80" fillId="0" borderId="0" xfId="0" applyNumberFormat="1" applyFont="1" applyBorder="1" applyAlignment="1">
      <alignment horizontal="right" vertical="center"/>
    </xf>
    <xf numFmtId="14" fontId="22" fillId="0" borderId="0" xfId="0" applyNumberFormat="1" applyFont="1" applyBorder="1" applyAlignment="1">
      <alignment horizontal="right" vertical="center" wrapText="1"/>
    </xf>
    <xf numFmtId="0" fontId="1" fillId="0" borderId="0" xfId="7" applyNumberFormat="1" applyFont="1"/>
    <xf numFmtId="0" fontId="1" fillId="12" borderId="0" xfId="7" applyNumberFormat="1" applyFont="1" applyFill="1"/>
    <xf numFmtId="0" fontId="1" fillId="0" borderId="0" xfId="7" applyNumberFormat="1" applyFont="1" applyFill="1" applyBorder="1" applyAlignment="1" applyProtection="1">
      <alignment horizontal="center"/>
    </xf>
    <xf numFmtId="0" fontId="1" fillId="0" borderId="10" xfId="7" applyNumberFormat="1" applyFont="1" applyBorder="1" applyAlignment="1">
      <alignment horizontal="center"/>
    </xf>
    <xf numFmtId="0" fontId="1" fillId="5" borderId="1" xfId="7" applyNumberFormat="1" applyFont="1" applyFill="1" applyBorder="1" applyAlignment="1">
      <alignment horizontal="right"/>
    </xf>
    <xf numFmtId="0" fontId="0" fillId="0" borderId="2" xfId="0" applyNumberFormat="1" applyBorder="1" applyAlignment="1"/>
    <xf numFmtId="0" fontId="5" fillId="0" borderId="31" xfId="7" applyNumberFormat="1" applyFont="1" applyFill="1" applyBorder="1" applyAlignment="1" applyProtection="1">
      <alignment horizontal="right"/>
    </xf>
    <xf numFmtId="0" fontId="5" fillId="0" borderId="32" xfId="7" applyNumberFormat="1" applyFont="1" applyFill="1" applyBorder="1" applyAlignment="1" applyProtection="1">
      <alignment horizontal="right"/>
    </xf>
    <xf numFmtId="0" fontId="5" fillId="0" borderId="33" xfId="7" applyNumberFormat="1" applyFont="1" applyFill="1" applyBorder="1" applyAlignment="1" applyProtection="1">
      <alignment horizontal="right"/>
    </xf>
    <xf numFmtId="0" fontId="0" fillId="0" borderId="0" xfId="0" applyNumberFormat="1"/>
    <xf numFmtId="0" fontId="1" fillId="18" borderId="0" xfId="7" applyNumberFormat="1" applyFont="1" applyFill="1"/>
    <xf numFmtId="0" fontId="1" fillId="5" borderId="9" xfId="7" applyNumberFormat="1" applyFont="1" applyFill="1" applyBorder="1" applyAlignment="1">
      <alignment horizontal="right"/>
    </xf>
    <xf numFmtId="0" fontId="0" fillId="0" borderId="5" xfId="0" applyNumberFormat="1" applyBorder="1" applyAlignment="1"/>
    <xf numFmtId="0" fontId="5" fillId="10" borderId="34" xfId="7" applyNumberFormat="1" applyFont="1" applyFill="1" applyBorder="1" applyAlignment="1" applyProtection="1">
      <alignment horizontal="right"/>
    </xf>
    <xf numFmtId="0" fontId="5" fillId="10" borderId="35" xfId="7" applyNumberFormat="1" applyFont="1" applyFill="1" applyBorder="1" applyAlignment="1" applyProtection="1">
      <alignment horizontal="right"/>
    </xf>
    <xf numFmtId="0" fontId="1" fillId="0" borderId="4" xfId="7" applyNumberFormat="1" applyFont="1" applyBorder="1" applyAlignment="1">
      <alignment vertical="top" textRotation="90"/>
    </xf>
    <xf numFmtId="0" fontId="5" fillId="0" borderId="4" xfId="7" applyNumberFormat="1" applyFont="1" applyBorder="1" applyAlignment="1"/>
    <xf numFmtId="0" fontId="5" fillId="0" borderId="4" xfId="7" applyNumberFormat="1" applyFont="1" applyFill="1" applyBorder="1" applyAlignment="1" applyProtection="1">
      <alignment horizontal="center"/>
    </xf>
    <xf numFmtId="0" fontId="5" fillId="0" borderId="4" xfId="7" applyNumberFormat="1" applyFont="1" applyFill="1" applyBorder="1" applyAlignment="1" applyProtection="1">
      <alignment horizontal="center" wrapText="1"/>
    </xf>
    <xf numFmtId="0" fontId="1" fillId="0" borderId="13" xfId="7" applyNumberFormat="1" applyFont="1" applyBorder="1" applyAlignment="1">
      <alignment horizontal="center" textRotation="90" wrapText="1"/>
    </xf>
    <xf numFmtId="0" fontId="1" fillId="0" borderId="9" xfId="7" applyNumberFormat="1" applyFont="1" applyFill="1" applyBorder="1" applyAlignment="1">
      <alignment horizontal="left" textRotation="90"/>
    </xf>
    <xf numFmtId="0" fontId="1" fillId="0" borderId="4" xfId="7" applyNumberFormat="1" applyFont="1" applyFill="1" applyBorder="1" applyAlignment="1">
      <alignment horizontal="left" textRotation="90"/>
    </xf>
    <xf numFmtId="0" fontId="7" fillId="0" borderId="9" xfId="7" applyNumberFormat="1" applyFont="1" applyFill="1" applyBorder="1" applyAlignment="1">
      <alignment horizontal="left" textRotation="90"/>
    </xf>
    <xf numFmtId="0" fontId="7" fillId="0" borderId="4" xfId="7" applyNumberFormat="1" applyFont="1" applyFill="1" applyBorder="1" applyAlignment="1">
      <alignment horizontal="left" textRotation="90"/>
    </xf>
    <xf numFmtId="0" fontId="1" fillId="12" borderId="0" xfId="7" applyNumberFormat="1" applyFont="1" applyFill="1" applyBorder="1" applyAlignment="1" applyProtection="1">
      <alignment horizontal="center"/>
    </xf>
    <xf numFmtId="0" fontId="1" fillId="18" borderId="0" xfId="7" applyNumberFormat="1" applyFont="1" applyFill="1" applyBorder="1" applyAlignment="1" applyProtection="1">
      <alignment horizontal="center"/>
    </xf>
    <xf numFmtId="0" fontId="1" fillId="9" borderId="1" xfId="7" applyNumberFormat="1" applyFont="1" applyFill="1" applyBorder="1" applyAlignment="1">
      <alignment horizontal="center" wrapText="1"/>
    </xf>
    <xf numFmtId="0" fontId="1" fillId="3" borderId="29" xfId="7" applyNumberFormat="1" applyFont="1" applyFill="1" applyBorder="1"/>
    <xf numFmtId="0" fontId="1" fillId="3" borderId="36" xfId="7" applyNumberFormat="1" applyFont="1" applyFill="1" applyBorder="1"/>
    <xf numFmtId="0" fontId="1" fillId="3" borderId="1" xfId="7" applyNumberFormat="1" applyFont="1" applyFill="1" applyBorder="1"/>
    <xf numFmtId="0" fontId="1" fillId="3" borderId="0" xfId="7" applyNumberFormat="1" applyFont="1" applyFill="1" applyBorder="1"/>
    <xf numFmtId="0" fontId="1" fillId="3" borderId="2" xfId="7" applyNumberFormat="1" applyFont="1" applyFill="1" applyBorder="1"/>
    <xf numFmtId="0" fontId="1" fillId="9" borderId="10" xfId="7" applyNumberFormat="1" applyFont="1" applyFill="1" applyBorder="1" applyAlignment="1">
      <alignment horizontal="center" wrapText="1"/>
    </xf>
    <xf numFmtId="0" fontId="1" fillId="13" borderId="0" xfId="7" applyNumberFormat="1" applyFont="1" applyFill="1" applyBorder="1" applyAlignment="1" applyProtection="1">
      <alignment horizontal="center"/>
    </xf>
    <xf numFmtId="0" fontId="67" fillId="0" borderId="0" xfId="7" applyNumberFormat="1" applyFont="1" applyFill="1" applyBorder="1" applyAlignment="1" applyProtection="1">
      <alignment horizontal="center"/>
    </xf>
    <xf numFmtId="0" fontId="0" fillId="18" borderId="0" xfId="7" applyNumberFormat="1" applyFont="1" applyFill="1" applyBorder="1" applyAlignment="1" applyProtection="1">
      <alignment horizontal="center"/>
    </xf>
    <xf numFmtId="0" fontId="72" fillId="0" borderId="0" xfId="0" applyNumberFormat="1" applyFont="1"/>
    <xf numFmtId="0" fontId="1" fillId="3" borderId="10" xfId="7" applyNumberFormat="1" applyFont="1" applyFill="1" applyBorder="1"/>
    <xf numFmtId="0" fontId="1" fillId="0" borderId="0" xfId="7" applyNumberFormat="1" applyFont="1" applyFill="1"/>
    <xf numFmtId="0" fontId="1" fillId="0" borderId="10" xfId="7" applyNumberFormat="1" applyFont="1" applyFill="1" applyBorder="1" applyAlignment="1">
      <alignment horizontal="center" wrapText="1"/>
    </xf>
    <xf numFmtId="0" fontId="0" fillId="0" borderId="0" xfId="7" applyNumberFormat="1" applyFont="1" applyFill="1" applyBorder="1" applyAlignment="1" applyProtection="1">
      <alignment horizontal="center"/>
    </xf>
    <xf numFmtId="0" fontId="0" fillId="13" borderId="0" xfId="7" applyNumberFormat="1" applyFont="1" applyFill="1" applyBorder="1" applyAlignment="1" applyProtection="1">
      <alignment horizontal="center"/>
    </xf>
    <xf numFmtId="0" fontId="1" fillId="0" borderId="0" xfId="0" applyNumberFormat="1" applyFont="1"/>
    <xf numFmtId="0" fontId="1" fillId="0" borderId="0" xfId="7" applyNumberFormat="1" applyFont="1" applyAlignment="1">
      <alignment textRotation="90"/>
    </xf>
    <xf numFmtId="0" fontId="1" fillId="0" borderId="10" xfId="7" applyNumberFormat="1" applyFont="1" applyBorder="1" applyAlignment="1">
      <alignment horizontal="center" wrapText="1"/>
    </xf>
    <xf numFmtId="0" fontId="67" fillId="0" borderId="60" xfId="7" applyNumberFormat="1" applyFont="1" applyFill="1" applyBorder="1" applyAlignment="1" applyProtection="1">
      <alignment horizontal="center"/>
    </xf>
    <xf numFmtId="0" fontId="1" fillId="0" borderId="61" xfId="7" applyNumberFormat="1" applyFont="1" applyFill="1" applyBorder="1" applyAlignment="1">
      <alignment horizontal="center" wrapText="1"/>
    </xf>
    <xf numFmtId="0" fontId="1" fillId="0" borderId="61" xfId="0" applyNumberFormat="1" applyFont="1" applyBorder="1" applyAlignment="1">
      <alignment horizontal="center" wrapText="1"/>
    </xf>
    <xf numFmtId="0" fontId="0" fillId="0" borderId="0" xfId="0" applyNumberFormat="1" applyAlignment="1">
      <alignment horizontal="center"/>
    </xf>
    <xf numFmtId="0" fontId="1" fillId="0" borderId="7" xfId="0" applyNumberFormat="1" applyFont="1" applyFill="1" applyBorder="1" applyAlignment="1">
      <alignment wrapText="1"/>
    </xf>
    <xf numFmtId="0" fontId="1" fillId="0" borderId="14" xfId="0" applyNumberFormat="1" applyFont="1" applyFill="1" applyBorder="1" applyAlignment="1">
      <alignment horizontal="left" textRotation="90"/>
    </xf>
    <xf numFmtId="0" fontId="1" fillId="15" borderId="7" xfId="0" quotePrefix="1" applyNumberFormat="1" applyFont="1" applyFill="1" applyBorder="1" applyAlignment="1">
      <alignment textRotation="90"/>
    </xf>
    <xf numFmtId="0" fontId="1" fillId="0" borderId="7" xfId="9" quotePrefix="1" applyNumberFormat="1" applyFont="1" applyBorder="1" applyAlignment="1">
      <alignment textRotation="90"/>
    </xf>
    <xf numFmtId="0" fontId="0" fillId="0" borderId="7" xfId="9" quotePrefix="1" applyNumberFormat="1" applyFont="1" applyBorder="1" applyAlignment="1">
      <alignment textRotation="90"/>
    </xf>
    <xf numFmtId="0" fontId="32" fillId="0" borderId="7" xfId="9" applyNumberFormat="1" applyBorder="1" applyAlignment="1">
      <alignment textRotation="90"/>
    </xf>
    <xf numFmtId="0" fontId="32" fillId="0" borderId="7" xfId="9" applyNumberFormat="1" applyFill="1" applyBorder="1" applyAlignment="1">
      <alignment textRotation="90"/>
    </xf>
    <xf numFmtId="0" fontId="1" fillId="0" borderId="7" xfId="0" applyNumberFormat="1" applyFont="1" applyFill="1" applyBorder="1" applyAlignment="1">
      <alignment horizontal="center" textRotation="90"/>
    </xf>
    <xf numFmtId="0" fontId="1" fillId="0" borderId="14" xfId="0" applyNumberFormat="1" applyFont="1" applyFill="1" applyBorder="1" applyAlignment="1">
      <alignment horizontal="left"/>
    </xf>
    <xf numFmtId="0" fontId="1" fillId="0" borderId="7" xfId="0" quotePrefix="1" applyNumberFormat="1" applyFont="1" applyFill="1" applyBorder="1" applyAlignment="1">
      <alignment horizontal="center"/>
    </xf>
    <xf numFmtId="0" fontId="1" fillId="0" borderId="7" xfId="0" applyNumberFormat="1" applyFont="1" applyFill="1" applyBorder="1" applyAlignment="1">
      <alignment horizontal="center"/>
    </xf>
    <xf numFmtId="0" fontId="5" fillId="0" borderId="7" xfId="0" applyNumberFormat="1" applyFont="1" applyFill="1" applyBorder="1" applyAlignment="1">
      <alignment horizontal="center"/>
    </xf>
    <xf numFmtId="0" fontId="1" fillId="14" borderId="7" xfId="0" applyNumberFormat="1" applyFont="1" applyFill="1" applyBorder="1" applyAlignment="1">
      <alignment horizontal="center"/>
    </xf>
    <xf numFmtId="0" fontId="1" fillId="15" borderId="7" xfId="0" applyNumberFormat="1" applyFont="1" applyFill="1" applyBorder="1" applyAlignment="1">
      <alignment wrapText="1"/>
    </xf>
    <xf numFmtId="0" fontId="1" fillId="15" borderId="11" xfId="0" applyNumberFormat="1" applyFont="1" applyFill="1" applyBorder="1" applyAlignment="1">
      <alignment horizontal="left" textRotation="90" wrapText="1"/>
    </xf>
    <xf numFmtId="0" fontId="1" fillId="15" borderId="7" xfId="0" applyNumberFormat="1" applyFont="1" applyFill="1" applyBorder="1" applyAlignment="1">
      <alignment textRotation="90"/>
    </xf>
    <xf numFmtId="0" fontId="0" fillId="15" borderId="7" xfId="0" applyNumberFormat="1" applyFill="1" applyBorder="1" applyAlignment="1">
      <alignment textRotation="90"/>
    </xf>
    <xf numFmtId="0" fontId="1" fillId="15" borderId="7" xfId="10" applyNumberFormat="1" applyFill="1" applyBorder="1" applyAlignment="1">
      <alignment textRotation="90"/>
    </xf>
    <xf numFmtId="0" fontId="0" fillId="15" borderId="7" xfId="0" applyNumberFormat="1" applyFill="1" applyBorder="1" applyAlignment="1">
      <alignment horizontal="center" textRotation="90"/>
    </xf>
    <xf numFmtId="0" fontId="5" fillId="15" borderId="7" xfId="0" applyNumberFormat="1" applyFont="1" applyFill="1" applyBorder="1" applyAlignment="1">
      <alignment textRotation="90"/>
    </xf>
    <xf numFmtId="0" fontId="0" fillId="15" borderId="7" xfId="0" applyNumberFormat="1" applyFont="1" applyFill="1" applyBorder="1" applyAlignment="1">
      <alignment textRotation="90"/>
    </xf>
    <xf numFmtId="0" fontId="0" fillId="15" borderId="7" xfId="0" quotePrefix="1" applyNumberFormat="1" applyFont="1" applyFill="1" applyBorder="1" applyAlignment="1">
      <alignment textRotation="90"/>
    </xf>
    <xf numFmtId="0" fontId="0" fillId="15" borderId="7" xfId="0" applyNumberFormat="1" applyFill="1" applyBorder="1" applyAlignment="1">
      <alignment vertical="top" textRotation="90"/>
    </xf>
    <xf numFmtId="0" fontId="1" fillId="15" borderId="7" xfId="0" applyNumberFormat="1" applyFont="1" applyFill="1" applyBorder="1" applyAlignment="1">
      <alignment horizontal="center" textRotation="90"/>
    </xf>
    <xf numFmtId="0" fontId="5" fillId="15" borderId="7" xfId="0" applyNumberFormat="1" applyFont="1" applyFill="1" applyBorder="1" applyAlignment="1">
      <alignment horizontal="left"/>
    </xf>
    <xf numFmtId="0" fontId="1" fillId="15" borderId="11" xfId="0" applyNumberFormat="1" applyFont="1" applyFill="1" applyBorder="1" applyAlignment="1">
      <alignment horizontal="left"/>
    </xf>
    <xf numFmtId="0" fontId="1" fillId="15" borderId="6" xfId="0" applyNumberFormat="1" applyFont="1" applyFill="1" applyBorder="1" applyAlignment="1">
      <alignment horizontal="center" wrapText="1"/>
    </xf>
    <xf numFmtId="0" fontId="1" fillId="15" borderId="7" xfId="0" applyNumberFormat="1" applyFont="1" applyFill="1" applyBorder="1" applyAlignment="1">
      <alignment horizontal="center" wrapText="1"/>
    </xf>
    <xf numFmtId="0" fontId="1" fillId="15" borderId="7" xfId="0" applyNumberFormat="1" applyFont="1" applyFill="1" applyBorder="1" applyAlignment="1">
      <alignment horizontal="center"/>
    </xf>
    <xf numFmtId="0" fontId="1" fillId="15" borderId="7" xfId="0" applyNumberFormat="1" applyFont="1" applyFill="1" applyBorder="1" applyAlignment="1">
      <alignment horizontal="left"/>
    </xf>
    <xf numFmtId="0" fontId="1" fillId="15" borderId="11" xfId="0" applyNumberFormat="1" applyFont="1" applyFill="1" applyBorder="1" applyAlignment="1">
      <alignment horizontal="center"/>
    </xf>
    <xf numFmtId="0" fontId="0" fillId="15" borderId="7" xfId="0" quotePrefix="1" applyNumberFormat="1" applyFill="1" applyBorder="1" applyAlignment="1">
      <alignment textRotation="90"/>
    </xf>
    <xf numFmtId="0" fontId="1" fillId="15" borderId="7" xfId="9" quotePrefix="1" applyNumberFormat="1" applyFont="1" applyFill="1" applyBorder="1" applyAlignment="1">
      <alignment textRotation="90"/>
    </xf>
    <xf numFmtId="0" fontId="0" fillId="15" borderId="7" xfId="9" quotePrefix="1" applyNumberFormat="1" applyFont="1" applyFill="1" applyBorder="1" applyAlignment="1">
      <alignment textRotation="90"/>
    </xf>
    <xf numFmtId="0" fontId="32" fillId="15" borderId="7" xfId="9" applyNumberFormat="1" applyFill="1" applyBorder="1" applyAlignment="1">
      <alignment textRotation="90"/>
    </xf>
    <xf numFmtId="0" fontId="1" fillId="15" borderId="7" xfId="6" quotePrefix="1" applyNumberFormat="1" applyFill="1" applyBorder="1" applyAlignment="1">
      <alignment vertical="top" textRotation="90"/>
    </xf>
    <xf numFmtId="0" fontId="1" fillId="15" borderId="7" xfId="0" applyNumberFormat="1" applyFont="1" applyFill="1" applyBorder="1" applyAlignment="1"/>
    <xf numFmtId="0" fontId="1" fillId="15" borderId="7" xfId="0" quotePrefix="1" applyNumberFormat="1" applyFont="1" applyFill="1" applyBorder="1" applyAlignment="1">
      <alignment horizontal="center"/>
    </xf>
    <xf numFmtId="0" fontId="5" fillId="15" borderId="7" xfId="0" applyNumberFormat="1" applyFont="1" applyFill="1" applyBorder="1" applyAlignment="1">
      <alignment horizontal="center"/>
    </xf>
    <xf numFmtId="0" fontId="1" fillId="15" borderId="7" xfId="0" applyNumberFormat="1" applyFont="1" applyFill="1" applyBorder="1" applyAlignment="1">
      <alignment horizontal="left" wrapText="1"/>
    </xf>
    <xf numFmtId="0" fontId="1" fillId="15" borderId="11" xfId="0" applyNumberFormat="1" applyFont="1" applyFill="1" applyBorder="1" applyAlignment="1">
      <alignment horizontal="left" wrapText="1"/>
    </xf>
    <xf numFmtId="0" fontId="1" fillId="15" borderId="14" xfId="0" applyNumberFormat="1" applyFont="1" applyFill="1" applyBorder="1" applyAlignment="1">
      <alignment horizontal="left" wrapText="1"/>
    </xf>
    <xf numFmtId="0" fontId="5" fillId="15" borderId="7" xfId="0" applyNumberFormat="1" applyFont="1" applyFill="1" applyBorder="1" applyAlignment="1">
      <alignment horizontal="center" wrapText="1"/>
    </xf>
    <xf numFmtId="0" fontId="1" fillId="15" borderId="7" xfId="0" applyNumberFormat="1" applyFont="1" applyFill="1" applyBorder="1"/>
    <xf numFmtId="0" fontId="23" fillId="15" borderId="14" xfId="0" applyNumberFormat="1" applyFont="1" applyFill="1" applyBorder="1" applyAlignment="1">
      <alignment horizontal="right"/>
    </xf>
    <xf numFmtId="0" fontId="1" fillId="15" borderId="13" xfId="0" applyNumberFormat="1" applyFont="1" applyFill="1" applyBorder="1" applyAlignment="1"/>
    <xf numFmtId="0" fontId="23" fillId="15" borderId="15" xfId="0" applyNumberFormat="1" applyFont="1" applyFill="1" applyBorder="1" applyAlignment="1">
      <alignment horizontal="right"/>
    </xf>
    <xf numFmtId="0" fontId="1" fillId="15" borderId="13" xfId="0" applyNumberFormat="1" applyFont="1" applyFill="1" applyBorder="1" applyAlignment="1">
      <alignment horizontal="center"/>
    </xf>
    <xf numFmtId="0" fontId="5" fillId="15" borderId="13" xfId="0" applyNumberFormat="1" applyFont="1" applyFill="1" applyBorder="1" applyAlignment="1">
      <alignment horizontal="center"/>
    </xf>
    <xf numFmtId="0" fontId="1" fillId="15" borderId="12" xfId="0" applyNumberFormat="1" applyFont="1" applyFill="1" applyBorder="1" applyAlignment="1"/>
    <xf numFmtId="0" fontId="1" fillId="15" borderId="16" xfId="0" applyNumberFormat="1" applyFont="1" applyFill="1" applyBorder="1" applyAlignment="1">
      <alignment horizontal="left"/>
    </xf>
    <xf numFmtId="0" fontId="1" fillId="15" borderId="12" xfId="0" applyNumberFormat="1" applyFont="1" applyFill="1" applyBorder="1" applyAlignment="1">
      <alignment horizontal="center"/>
    </xf>
    <xf numFmtId="0" fontId="5" fillId="15" borderId="12" xfId="0" applyNumberFormat="1" applyFont="1" applyFill="1" applyBorder="1" applyAlignment="1">
      <alignment horizontal="center"/>
    </xf>
    <xf numFmtId="0" fontId="23" fillId="15" borderId="16" xfId="0" applyNumberFormat="1" applyFont="1" applyFill="1" applyBorder="1" applyAlignment="1">
      <alignment horizontal="right"/>
    </xf>
    <xf numFmtId="0" fontId="1" fillId="15" borderId="12" xfId="0" applyNumberFormat="1" applyFont="1" applyFill="1" applyBorder="1" applyAlignment="1">
      <alignment horizontal="center" wrapText="1"/>
    </xf>
    <xf numFmtId="0" fontId="1" fillId="15" borderId="17" xfId="0" applyNumberFormat="1" applyFont="1" applyFill="1" applyBorder="1" applyAlignment="1"/>
    <xf numFmtId="0" fontId="23" fillId="15" borderId="18" xfId="0" applyNumberFormat="1" applyFont="1" applyFill="1" applyBorder="1" applyAlignment="1">
      <alignment horizontal="right"/>
    </xf>
    <xf numFmtId="0" fontId="1" fillId="15" borderId="17" xfId="0" applyNumberFormat="1" applyFont="1" applyFill="1" applyBorder="1" applyAlignment="1">
      <alignment horizontal="center"/>
    </xf>
    <xf numFmtId="0" fontId="5" fillId="15" borderId="17" xfId="0" applyNumberFormat="1" applyFont="1" applyFill="1" applyBorder="1" applyAlignment="1">
      <alignment horizontal="center"/>
    </xf>
    <xf numFmtId="0" fontId="5" fillId="0" borderId="19" xfId="0" applyNumberFormat="1" applyFont="1" applyFill="1" applyBorder="1" applyAlignment="1"/>
    <xf numFmtId="0" fontId="24" fillId="0" borderId="20" xfId="0" applyNumberFormat="1" applyFont="1" applyFill="1" applyBorder="1" applyAlignment="1">
      <alignment horizontal="right"/>
    </xf>
    <xf numFmtId="0" fontId="5" fillId="0" borderId="21" xfId="0" applyNumberFormat="1" applyFont="1" applyFill="1" applyBorder="1" applyAlignment="1">
      <alignment horizontal="left"/>
    </xf>
    <xf numFmtId="0" fontId="5" fillId="0" borderId="19" xfId="0" applyNumberFormat="1" applyFont="1" applyFill="1" applyBorder="1" applyAlignment="1">
      <alignment horizontal="center"/>
    </xf>
    <xf numFmtId="0" fontId="1" fillId="0" borderId="13" xfId="0" applyNumberFormat="1" applyFont="1" applyFill="1" applyBorder="1"/>
    <xf numFmtId="0" fontId="1" fillId="3" borderId="13" xfId="0" quotePrefix="1" applyNumberFormat="1" applyFont="1" applyFill="1" applyBorder="1" applyAlignment="1">
      <alignment horizontal="right"/>
    </xf>
    <xf numFmtId="0" fontId="1" fillId="0" borderId="13" xfId="0" applyNumberFormat="1" applyFont="1" applyFill="1" applyBorder="1" applyAlignment="1">
      <alignment horizontal="center"/>
    </xf>
    <xf numFmtId="0" fontId="5" fillId="0" borderId="13" xfId="0" applyNumberFormat="1" applyFont="1" applyFill="1" applyBorder="1" applyAlignment="1">
      <alignment horizontal="center"/>
    </xf>
    <xf numFmtId="0" fontId="1" fillId="14" borderId="13" xfId="0" applyNumberFormat="1" applyFont="1" applyFill="1" applyBorder="1" applyAlignment="1">
      <alignment horizontal="center"/>
    </xf>
    <xf numFmtId="0" fontId="1" fillId="3" borderId="13" xfId="0" applyNumberFormat="1" applyFont="1" applyFill="1" applyBorder="1" applyAlignment="1">
      <alignment horizontal="right"/>
    </xf>
    <xf numFmtId="0" fontId="1" fillId="0" borderId="7" xfId="0" applyNumberFormat="1" applyFont="1" applyBorder="1" applyAlignment="1">
      <alignment horizontal="right"/>
    </xf>
    <xf numFmtId="0" fontId="1" fillId="0" borderId="14" xfId="0" applyNumberFormat="1" applyFont="1" applyBorder="1" applyAlignment="1">
      <alignment horizontal="left"/>
    </xf>
    <xf numFmtId="0" fontId="1" fillId="0" borderId="6" xfId="0" applyNumberFormat="1" applyFont="1" applyFill="1" applyBorder="1" applyAlignment="1">
      <alignment horizontal="center"/>
    </xf>
    <xf numFmtId="0" fontId="5" fillId="0" borderId="6" xfId="0" applyNumberFormat="1" applyFont="1" applyFill="1" applyBorder="1" applyAlignment="1">
      <alignment horizontal="center"/>
    </xf>
    <xf numFmtId="0" fontId="1" fillId="14" borderId="6" xfId="0" applyNumberFormat="1" applyFont="1" applyFill="1" applyBorder="1" applyAlignment="1">
      <alignment horizontal="center"/>
    </xf>
    <xf numFmtId="0" fontId="1" fillId="0" borderId="7" xfId="0" applyNumberFormat="1" applyFont="1" applyBorder="1" applyAlignment="1">
      <alignment horizontal="center"/>
    </xf>
    <xf numFmtId="0" fontId="1" fillId="0" borderId="7" xfId="0" applyNumberFormat="1" applyFont="1" applyBorder="1"/>
    <xf numFmtId="0" fontId="1" fillId="3" borderId="0" xfId="5" applyNumberFormat="1" applyFont="1" applyFill="1" applyBorder="1" applyAlignment="1" applyProtection="1">
      <alignment horizontal="center" vertical="center"/>
      <protection hidden="1"/>
    </xf>
    <xf numFmtId="0" fontId="1" fillId="0" borderId="0" xfId="5" applyNumberFormat="1" applyProtection="1">
      <protection hidden="1"/>
    </xf>
    <xf numFmtId="174" fontId="1" fillId="3" borderId="1" xfId="7" applyFont="1" applyFill="1" applyBorder="1"/>
    <xf numFmtId="174" fontId="1" fillId="3" borderId="0" xfId="7" applyFont="1" applyFill="1" applyBorder="1"/>
    <xf numFmtId="174" fontId="1" fillId="9" borderId="10" xfId="7" applyFont="1" applyFill="1" applyBorder="1" applyAlignment="1">
      <alignment horizontal="left" wrapText="1"/>
    </xf>
    <xf numFmtId="174" fontId="72" fillId="3" borderId="1" xfId="7" applyFont="1" applyFill="1" applyBorder="1"/>
    <xf numFmtId="174" fontId="1" fillId="0" borderId="0" xfId="7" applyFont="1" applyFill="1" applyBorder="1"/>
    <xf numFmtId="174" fontId="83" fillId="20" borderId="10" xfId="7" applyFont="1" applyFill="1" applyBorder="1" applyAlignment="1">
      <alignment horizontal="left" wrapText="1"/>
    </xf>
    <xf numFmtId="0" fontId="84" fillId="0" borderId="0" xfId="0" applyNumberFormat="1" applyFont="1" applyFill="1" applyBorder="1" applyAlignment="1">
      <alignment horizontal="left" textRotation="90"/>
    </xf>
    <xf numFmtId="0" fontId="1" fillId="3" borderId="0" xfId="0" applyNumberFormat="1" applyFont="1" applyFill="1" applyBorder="1"/>
    <xf numFmtId="0" fontId="7" fillId="0" borderId="0" xfId="0" applyNumberFormat="1" applyFont="1" applyFill="1" applyBorder="1" applyAlignment="1">
      <alignment horizontal="left" textRotation="90"/>
    </xf>
    <xf numFmtId="0" fontId="1" fillId="13" borderId="0" xfId="0" applyNumberFormat="1" applyFont="1" applyFill="1"/>
    <xf numFmtId="0" fontId="0" fillId="13" borderId="0" xfId="0" applyNumberFormat="1" applyFill="1"/>
    <xf numFmtId="0" fontId="0" fillId="0" borderId="0" xfId="0" applyNumberFormat="1" applyFill="1" applyBorder="1"/>
    <xf numFmtId="0" fontId="0" fillId="0" borderId="0" xfId="0" applyNumberFormat="1" applyAlignment="1">
      <alignment wrapText="1"/>
    </xf>
    <xf numFmtId="1" fontId="2" fillId="8" borderId="4" xfId="0" applyNumberFormat="1" applyFont="1" applyFill="1" applyBorder="1" applyAlignment="1"/>
    <xf numFmtId="174" fontId="0" fillId="0" borderId="4" xfId="0" applyBorder="1" applyAlignment="1"/>
    <xf numFmtId="174" fontId="0" fillId="0" borderId="5" xfId="0" applyBorder="1" applyAlignment="1"/>
    <xf numFmtId="174" fontId="3" fillId="5" borderId="1" xfId="0" applyFont="1" applyFill="1" applyBorder="1" applyAlignment="1">
      <alignment horizontal="right"/>
    </xf>
    <xf numFmtId="174" fontId="3" fillId="0" borderId="0" xfId="0" applyFont="1" applyBorder="1" applyAlignment="1"/>
    <xf numFmtId="174" fontId="3" fillId="0" borderId="2" xfId="0" applyFont="1" applyBorder="1" applyAlignment="1"/>
    <xf numFmtId="174" fontId="3" fillId="6" borderId="1" xfId="0" applyFont="1" applyFill="1" applyBorder="1" applyAlignment="1">
      <alignment horizontal="right"/>
    </xf>
    <xf numFmtId="174" fontId="3" fillId="8" borderId="1" xfId="0" applyFont="1" applyFill="1" applyBorder="1" applyAlignment="1">
      <alignment horizontal="right"/>
    </xf>
    <xf numFmtId="174" fontId="3" fillId="8" borderId="0" xfId="0" applyFont="1" applyFill="1" applyBorder="1" applyAlignment="1">
      <alignment horizontal="right"/>
    </xf>
    <xf numFmtId="174" fontId="3" fillId="8" borderId="9" xfId="0" applyFont="1" applyFill="1" applyBorder="1" applyAlignment="1">
      <alignment horizontal="right"/>
    </xf>
    <xf numFmtId="174" fontId="3" fillId="8" borderId="4" xfId="0" applyFont="1" applyFill="1" applyBorder="1" applyAlignment="1">
      <alignment horizontal="right"/>
    </xf>
    <xf numFmtId="174" fontId="3" fillId="0" borderId="5" xfId="0" applyFont="1" applyBorder="1" applyAlignment="1"/>
    <xf numFmtId="174" fontId="2" fillId="5" borderId="1" xfId="0" applyFont="1" applyFill="1" applyBorder="1" applyAlignment="1"/>
    <xf numFmtId="174" fontId="3" fillId="0" borderId="0" xfId="0" applyFont="1" applyAlignment="1"/>
    <xf numFmtId="174" fontId="2" fillId="6" borderId="1" xfId="0" applyFont="1" applyFill="1" applyBorder="1" applyAlignment="1"/>
    <xf numFmtId="174" fontId="2" fillId="8" borderId="1" xfId="0" applyFont="1" applyFill="1" applyBorder="1" applyAlignment="1"/>
    <xf numFmtId="174" fontId="2" fillId="8" borderId="0" xfId="0" applyFont="1" applyFill="1" applyBorder="1" applyAlignment="1"/>
    <xf numFmtId="174" fontId="3" fillId="0" borderId="1" xfId="0" applyNumberFormat="1" applyFont="1" applyBorder="1" applyAlignment="1">
      <alignment horizontal="left" wrapText="1"/>
    </xf>
    <xf numFmtId="174" fontId="3" fillId="0" borderId="0" xfId="0" applyNumberFormat="1" applyFont="1" applyAlignment="1">
      <alignment horizontal="left" wrapText="1"/>
    </xf>
    <xf numFmtId="174" fontId="2" fillId="2" borderId="2" xfId="0" applyFont="1" applyFill="1" applyBorder="1" applyAlignment="1">
      <alignment horizontal="center"/>
    </xf>
    <xf numFmtId="174" fontId="2" fillId="2" borderId="0" xfId="0" applyFont="1" applyFill="1" applyBorder="1" applyAlignment="1">
      <alignment horizontal="center"/>
    </xf>
    <xf numFmtId="174" fontId="2" fillId="5" borderId="0" xfId="0" applyFont="1" applyFill="1" applyBorder="1" applyAlignment="1"/>
    <xf numFmtId="174" fontId="2" fillId="6" borderId="0" xfId="0" applyFont="1" applyFill="1" applyBorder="1" applyAlignment="1"/>
    <xf numFmtId="1" fontId="2" fillId="8" borderId="1" xfId="0" applyNumberFormat="1" applyFont="1" applyFill="1" applyBorder="1" applyAlignment="1"/>
    <xf numFmtId="174" fontId="0" fillId="0" borderId="0" xfId="0" applyAlignment="1"/>
    <xf numFmtId="174" fontId="5" fillId="0" borderId="42" xfId="0" applyFont="1" applyBorder="1" applyAlignment="1">
      <alignment horizontal="center" vertical="center"/>
    </xf>
    <xf numFmtId="174" fontId="5" fillId="0" borderId="43" xfId="0" applyFont="1" applyBorder="1" applyAlignment="1">
      <alignment vertical="center"/>
    </xf>
    <xf numFmtId="174" fontId="5" fillId="0" borderId="44" xfId="0" applyFont="1" applyBorder="1" applyAlignment="1">
      <alignment vertical="center"/>
    </xf>
    <xf numFmtId="174" fontId="5" fillId="0" borderId="40" xfId="0" applyFont="1" applyBorder="1" applyAlignment="1">
      <alignment horizontal="center" vertical="center"/>
    </xf>
    <xf numFmtId="174" fontId="0" fillId="0" borderId="37" xfId="0" applyBorder="1" applyAlignment="1">
      <alignment vertical="center"/>
    </xf>
    <xf numFmtId="174" fontId="0" fillId="0" borderId="41" xfId="0" applyBorder="1" applyAlignment="1">
      <alignment vertical="center"/>
    </xf>
    <xf numFmtId="174" fontId="0" fillId="0" borderId="7" xfId="0" applyBorder="1" applyAlignment="1">
      <alignment vertical="center"/>
    </xf>
    <xf numFmtId="174" fontId="5" fillId="0" borderId="38" xfId="0" applyFont="1" applyFill="1" applyBorder="1" applyAlignment="1">
      <alignment horizontal="center" vertical="center"/>
    </xf>
    <xf numFmtId="174" fontId="0" fillId="0" borderId="13" xfId="0" applyBorder="1" applyAlignment="1">
      <alignment vertical="center"/>
    </xf>
    <xf numFmtId="174" fontId="5" fillId="0" borderId="39" xfId="0" applyFont="1" applyFill="1" applyBorder="1" applyAlignment="1">
      <alignment horizontal="center" vertical="center"/>
    </xf>
    <xf numFmtId="174" fontId="0" fillId="0" borderId="15" xfId="0" applyBorder="1" applyAlignment="1">
      <alignment vertical="center"/>
    </xf>
  </cellXfs>
  <cellStyles count="4195">
    <cellStyle name="20% - Accent1 10" xfId="11"/>
    <cellStyle name="20% - Accent1 11" xfId="12"/>
    <cellStyle name="20% - Accent1 12" xfId="13"/>
    <cellStyle name="20% - Accent1 13" xfId="14"/>
    <cellStyle name="20% - Accent1 14" xfId="15"/>
    <cellStyle name="20% - Accent1 15" xfId="16"/>
    <cellStyle name="20% - Accent1 16" xfId="17"/>
    <cellStyle name="20% - Accent1 16 2" xfId="18"/>
    <cellStyle name="20% - Accent1 16 3" xfId="19"/>
    <cellStyle name="20% - Accent1 16_Configuration" xfId="20"/>
    <cellStyle name="20% - Accent1 17" xfId="21"/>
    <cellStyle name="20% - Accent1 2" xfId="22"/>
    <cellStyle name="20% - Accent1 2 10" xfId="23"/>
    <cellStyle name="20% - Accent1 2 11" xfId="24"/>
    <cellStyle name="20% - Accent1 2 12" xfId="25"/>
    <cellStyle name="20% - Accent1 2 13" xfId="26"/>
    <cellStyle name="20% - Accent1 2 2" xfId="27"/>
    <cellStyle name="20% - Accent1 2 2 2" xfId="28"/>
    <cellStyle name="20% - Accent1 2 2 3" xfId="29"/>
    <cellStyle name="20% - Accent1 2 2_Admin" xfId="30"/>
    <cellStyle name="20% - Accent1 2 3" xfId="31"/>
    <cellStyle name="20% - Accent1 2 3 2" xfId="32"/>
    <cellStyle name="20% - Accent1 2 3_Admin" xfId="33"/>
    <cellStyle name="20% - Accent1 2 4" xfId="34"/>
    <cellStyle name="20% - Accent1 2 4 2" xfId="35"/>
    <cellStyle name="20% - Accent1 2 5" xfId="36"/>
    <cellStyle name="20% - Accent1 2 6" xfId="37"/>
    <cellStyle name="20% - Accent1 2 7" xfId="38"/>
    <cellStyle name="20% - Accent1 2 8" xfId="39"/>
    <cellStyle name="20% - Accent1 2 9" xfId="40"/>
    <cellStyle name="20% - Accent1 2_LLT Script Reviews" xfId="41"/>
    <cellStyle name="20% - Accent1 3" xfId="42"/>
    <cellStyle name="20% - Accent1 3 2" xfId="43"/>
    <cellStyle name="20% - Accent1 3_Admin" xfId="44"/>
    <cellStyle name="20% - Accent1 4" xfId="45"/>
    <cellStyle name="20% - Accent1 4 10" xfId="46"/>
    <cellStyle name="20% - Accent1 4 11" xfId="47"/>
    <cellStyle name="20% - Accent1 4 12" xfId="48"/>
    <cellStyle name="20% - Accent1 4 13" xfId="49"/>
    <cellStyle name="20% - Accent1 4 14" xfId="50"/>
    <cellStyle name="20% - Accent1 4 15" xfId="51"/>
    <cellStyle name="20% - Accent1 4 16" xfId="52"/>
    <cellStyle name="20% - Accent1 4 2" xfId="53"/>
    <cellStyle name="20% - Accent1 4 2 2" xfId="54"/>
    <cellStyle name="20% - Accent1 4 3" xfId="55"/>
    <cellStyle name="20% - Accent1 4 3 2" xfId="56"/>
    <cellStyle name="20% - Accent1 4 4" xfId="57"/>
    <cellStyle name="20% - Accent1 4 4 2" xfId="58"/>
    <cellStyle name="20% - Accent1 4 5" xfId="59"/>
    <cellStyle name="20% - Accent1 4 5 2" xfId="60"/>
    <cellStyle name="20% - Accent1 4 6" xfId="61"/>
    <cellStyle name="20% - Accent1 4 6 2" xfId="62"/>
    <cellStyle name="20% - Accent1 4 7" xfId="63"/>
    <cellStyle name="20% - Accent1 4 7 2" xfId="64"/>
    <cellStyle name="20% - Accent1 4 8" xfId="65"/>
    <cellStyle name="20% - Accent1 4 9" xfId="66"/>
    <cellStyle name="20% - Accent1 4_Sheet2" xfId="67"/>
    <cellStyle name="20% - Accent1 5" xfId="68"/>
    <cellStyle name="20% - Accent1 5 10" xfId="69"/>
    <cellStyle name="20% - Accent1 5 11" xfId="70"/>
    <cellStyle name="20% - Accent1 5 12" xfId="71"/>
    <cellStyle name="20% - Accent1 5 2" xfId="72"/>
    <cellStyle name="20% - Accent1 5 3" xfId="73"/>
    <cellStyle name="20% - Accent1 5 4" xfId="74"/>
    <cellStyle name="20% - Accent1 5 5" xfId="75"/>
    <cellStyle name="20% - Accent1 5 6" xfId="76"/>
    <cellStyle name="20% - Accent1 5 7" xfId="77"/>
    <cellStyle name="20% - Accent1 5 8" xfId="78"/>
    <cellStyle name="20% - Accent1 5 9" xfId="79"/>
    <cellStyle name="20% - Accent1 5_Progress" xfId="80"/>
    <cellStyle name="20% - Accent1 6" xfId="81"/>
    <cellStyle name="20% - Accent1 6 10" xfId="82"/>
    <cellStyle name="20% - Accent1 6 11" xfId="83"/>
    <cellStyle name="20% - Accent1 6 12" xfId="84"/>
    <cellStyle name="20% - Accent1 6 2" xfId="85"/>
    <cellStyle name="20% - Accent1 6 3" xfId="86"/>
    <cellStyle name="20% - Accent1 6 4" xfId="87"/>
    <cellStyle name="20% - Accent1 6 5" xfId="88"/>
    <cellStyle name="20% - Accent1 6 6" xfId="89"/>
    <cellStyle name="20% - Accent1 6 7" xfId="90"/>
    <cellStyle name="20% - Accent1 6 8" xfId="91"/>
    <cellStyle name="20% - Accent1 6 9" xfId="92"/>
    <cellStyle name="20% - Accent1 6_Progress" xfId="93"/>
    <cellStyle name="20% - Accent1 7" xfId="94"/>
    <cellStyle name="20% - Accent1 7 10" xfId="95"/>
    <cellStyle name="20% - Accent1 7 11" xfId="96"/>
    <cellStyle name="20% - Accent1 7 12" xfId="97"/>
    <cellStyle name="20% - Accent1 7 2" xfId="98"/>
    <cellStyle name="20% - Accent1 7 3" xfId="99"/>
    <cellStyle name="20% - Accent1 7 4" xfId="100"/>
    <cellStyle name="20% - Accent1 7 5" xfId="101"/>
    <cellStyle name="20% - Accent1 7 6" xfId="102"/>
    <cellStyle name="20% - Accent1 7 7" xfId="103"/>
    <cellStyle name="20% - Accent1 7 8" xfId="104"/>
    <cellStyle name="20% - Accent1 7 9" xfId="105"/>
    <cellStyle name="20% - Accent1 7_Progress" xfId="106"/>
    <cellStyle name="20% - Accent1 8" xfId="107"/>
    <cellStyle name="20% - Accent1 9" xfId="108"/>
    <cellStyle name="20% - Accent2 10" xfId="109"/>
    <cellStyle name="20% - Accent2 11" xfId="110"/>
    <cellStyle name="20% - Accent2 12" xfId="111"/>
    <cellStyle name="20% - Accent2 13" xfId="112"/>
    <cellStyle name="20% - Accent2 14" xfId="113"/>
    <cellStyle name="20% - Accent2 15" xfId="114"/>
    <cellStyle name="20% - Accent2 16" xfId="115"/>
    <cellStyle name="20% - Accent2 16 2" xfId="116"/>
    <cellStyle name="20% - Accent2 16_Configuration" xfId="117"/>
    <cellStyle name="20% - Accent2 17" xfId="118"/>
    <cellStyle name="20% - Accent2 2" xfId="119"/>
    <cellStyle name="20% - Accent2 2 10" xfId="120"/>
    <cellStyle name="20% - Accent2 2 11" xfId="121"/>
    <cellStyle name="20% - Accent2 2 12" xfId="122"/>
    <cellStyle name="20% - Accent2 2 13" xfId="123"/>
    <cellStyle name="20% - Accent2 2 2" xfId="124"/>
    <cellStyle name="20% - Accent2 2 2 2" xfId="125"/>
    <cellStyle name="20% - Accent2 2 2 3" xfId="126"/>
    <cellStyle name="20% - Accent2 2 2_Admin" xfId="127"/>
    <cellStyle name="20% - Accent2 2 3" xfId="128"/>
    <cellStyle name="20% - Accent2 2 3 2" xfId="129"/>
    <cellStyle name="20% - Accent2 2 3_Admin" xfId="130"/>
    <cellStyle name="20% - Accent2 2 4" xfId="131"/>
    <cellStyle name="20% - Accent2 2 4 2" xfId="132"/>
    <cellStyle name="20% - Accent2 2 5" xfId="133"/>
    <cellStyle name="20% - Accent2 2 6" xfId="134"/>
    <cellStyle name="20% - Accent2 2 7" xfId="135"/>
    <cellStyle name="20% - Accent2 2 8" xfId="136"/>
    <cellStyle name="20% - Accent2 2 9" xfId="137"/>
    <cellStyle name="20% - Accent2 2_LLT Script Reviews" xfId="138"/>
    <cellStyle name="20% - Accent2 3" xfId="139"/>
    <cellStyle name="20% - Accent2 3 2" xfId="140"/>
    <cellStyle name="20% - Accent2 3_Admin" xfId="141"/>
    <cellStyle name="20% - Accent2 4" xfId="142"/>
    <cellStyle name="20% - Accent2 4 10" xfId="143"/>
    <cellStyle name="20% - Accent2 4 11" xfId="144"/>
    <cellStyle name="20% - Accent2 4 12" xfId="145"/>
    <cellStyle name="20% - Accent2 4 13" xfId="146"/>
    <cellStyle name="20% - Accent2 4 14" xfId="147"/>
    <cellStyle name="20% - Accent2 4 15" xfId="148"/>
    <cellStyle name="20% - Accent2 4 16" xfId="149"/>
    <cellStyle name="20% - Accent2 4 2" xfId="150"/>
    <cellStyle name="20% - Accent2 4 2 2" xfId="151"/>
    <cellStyle name="20% - Accent2 4 3" xfId="152"/>
    <cellStyle name="20% - Accent2 4 3 2" xfId="153"/>
    <cellStyle name="20% - Accent2 4 4" xfId="154"/>
    <cellStyle name="20% - Accent2 4 4 2" xfId="155"/>
    <cellStyle name="20% - Accent2 4 5" xfId="156"/>
    <cellStyle name="20% - Accent2 4 5 2" xfId="157"/>
    <cellStyle name="20% - Accent2 4 6" xfId="158"/>
    <cellStyle name="20% - Accent2 4 6 2" xfId="159"/>
    <cellStyle name="20% - Accent2 4 7" xfId="160"/>
    <cellStyle name="20% - Accent2 4 7 2" xfId="161"/>
    <cellStyle name="20% - Accent2 4 8" xfId="162"/>
    <cellStyle name="20% - Accent2 4 9" xfId="163"/>
    <cellStyle name="20% - Accent2 4_Sheet2" xfId="164"/>
    <cellStyle name="20% - Accent2 5" xfId="165"/>
    <cellStyle name="20% - Accent2 5 10" xfId="166"/>
    <cellStyle name="20% - Accent2 5 11" xfId="167"/>
    <cellStyle name="20% - Accent2 5 12" xfId="168"/>
    <cellStyle name="20% - Accent2 5 2" xfId="169"/>
    <cellStyle name="20% - Accent2 5 3" xfId="170"/>
    <cellStyle name="20% - Accent2 5 4" xfId="171"/>
    <cellStyle name="20% - Accent2 5 5" xfId="172"/>
    <cellStyle name="20% - Accent2 5 6" xfId="173"/>
    <cellStyle name="20% - Accent2 5 7" xfId="174"/>
    <cellStyle name="20% - Accent2 5 8" xfId="175"/>
    <cellStyle name="20% - Accent2 5 9" xfId="176"/>
    <cellStyle name="20% - Accent2 5_Progress" xfId="177"/>
    <cellStyle name="20% - Accent2 6" xfId="178"/>
    <cellStyle name="20% - Accent2 6 10" xfId="179"/>
    <cellStyle name="20% - Accent2 6 11" xfId="180"/>
    <cellStyle name="20% - Accent2 6 12" xfId="181"/>
    <cellStyle name="20% - Accent2 6 2" xfId="182"/>
    <cellStyle name="20% - Accent2 6 3" xfId="183"/>
    <cellStyle name="20% - Accent2 6 4" xfId="184"/>
    <cellStyle name="20% - Accent2 6 5" xfId="185"/>
    <cellStyle name="20% - Accent2 6 6" xfId="186"/>
    <cellStyle name="20% - Accent2 6 7" xfId="187"/>
    <cellStyle name="20% - Accent2 6 8" xfId="188"/>
    <cellStyle name="20% - Accent2 6 9" xfId="189"/>
    <cellStyle name="20% - Accent2 6_Progress" xfId="190"/>
    <cellStyle name="20% - Accent2 7" xfId="191"/>
    <cellStyle name="20% - Accent2 7 10" xfId="192"/>
    <cellStyle name="20% - Accent2 7 11" xfId="193"/>
    <cellStyle name="20% - Accent2 7 12" xfId="194"/>
    <cellStyle name="20% - Accent2 7 2" xfId="195"/>
    <cellStyle name="20% - Accent2 7 3" xfId="196"/>
    <cellStyle name="20% - Accent2 7 4" xfId="197"/>
    <cellStyle name="20% - Accent2 7 5" xfId="198"/>
    <cellStyle name="20% - Accent2 7 6" xfId="199"/>
    <cellStyle name="20% - Accent2 7 7" xfId="200"/>
    <cellStyle name="20% - Accent2 7 8" xfId="201"/>
    <cellStyle name="20% - Accent2 7 9" xfId="202"/>
    <cellStyle name="20% - Accent2 7_Progress" xfId="203"/>
    <cellStyle name="20% - Accent2 8" xfId="204"/>
    <cellStyle name="20% - Accent2 9" xfId="205"/>
    <cellStyle name="20% - Accent3 10" xfId="206"/>
    <cellStyle name="20% - Accent3 11" xfId="207"/>
    <cellStyle name="20% - Accent3 12" xfId="208"/>
    <cellStyle name="20% - Accent3 13" xfId="209"/>
    <cellStyle name="20% - Accent3 14" xfId="210"/>
    <cellStyle name="20% - Accent3 15" xfId="211"/>
    <cellStyle name="20% - Accent3 16" xfId="212"/>
    <cellStyle name="20% - Accent3 16 2" xfId="213"/>
    <cellStyle name="20% - Accent3 16 3" xfId="214"/>
    <cellStyle name="20% - Accent3 16_Configuration" xfId="215"/>
    <cellStyle name="20% - Accent3 17" xfId="216"/>
    <cellStyle name="20% - Accent3 2" xfId="217"/>
    <cellStyle name="20% - Accent3 2 10" xfId="218"/>
    <cellStyle name="20% - Accent3 2 11" xfId="219"/>
    <cellStyle name="20% - Accent3 2 12" xfId="220"/>
    <cellStyle name="20% - Accent3 2 13" xfId="221"/>
    <cellStyle name="20% - Accent3 2 2" xfId="222"/>
    <cellStyle name="20% - Accent3 2 2 2" xfId="223"/>
    <cellStyle name="20% - Accent3 2 2 3" xfId="224"/>
    <cellStyle name="20% - Accent3 2 2_Admin" xfId="225"/>
    <cellStyle name="20% - Accent3 2 3" xfId="226"/>
    <cellStyle name="20% - Accent3 2 3 2" xfId="227"/>
    <cellStyle name="20% - Accent3 2 3_Admin" xfId="228"/>
    <cellStyle name="20% - Accent3 2 4" xfId="229"/>
    <cellStyle name="20% - Accent3 2 4 2" xfId="230"/>
    <cellStyle name="20% - Accent3 2 5" xfId="231"/>
    <cellStyle name="20% - Accent3 2 6" xfId="232"/>
    <cellStyle name="20% - Accent3 2 7" xfId="233"/>
    <cellStyle name="20% - Accent3 2 8" xfId="234"/>
    <cellStyle name="20% - Accent3 2 9" xfId="235"/>
    <cellStyle name="20% - Accent3 2_LLT Script Reviews" xfId="236"/>
    <cellStyle name="20% - Accent3 3" xfId="237"/>
    <cellStyle name="20% - Accent3 3 2" xfId="238"/>
    <cellStyle name="20% - Accent3 3_Admin" xfId="239"/>
    <cellStyle name="20% - Accent3 4" xfId="240"/>
    <cellStyle name="20% - Accent3 4 10" xfId="241"/>
    <cellStyle name="20% - Accent3 4 11" xfId="242"/>
    <cellStyle name="20% - Accent3 4 12" xfId="243"/>
    <cellStyle name="20% - Accent3 4 13" xfId="244"/>
    <cellStyle name="20% - Accent3 4 14" xfId="245"/>
    <cellStyle name="20% - Accent3 4 15" xfId="246"/>
    <cellStyle name="20% - Accent3 4 16" xfId="247"/>
    <cellStyle name="20% - Accent3 4 2" xfId="248"/>
    <cellStyle name="20% - Accent3 4 2 2" xfId="249"/>
    <cellStyle name="20% - Accent3 4 3" xfId="250"/>
    <cellStyle name="20% - Accent3 4 3 2" xfId="251"/>
    <cellStyle name="20% - Accent3 4 4" xfId="252"/>
    <cellStyle name="20% - Accent3 4 4 2" xfId="253"/>
    <cellStyle name="20% - Accent3 4 5" xfId="254"/>
    <cellStyle name="20% - Accent3 4 5 2" xfId="255"/>
    <cellStyle name="20% - Accent3 4 6" xfId="256"/>
    <cellStyle name="20% - Accent3 4 6 2" xfId="257"/>
    <cellStyle name="20% - Accent3 4 7" xfId="258"/>
    <cellStyle name="20% - Accent3 4 7 2" xfId="259"/>
    <cellStyle name="20% - Accent3 4 8" xfId="260"/>
    <cellStyle name="20% - Accent3 4 9" xfId="261"/>
    <cellStyle name="20% - Accent3 4_Sheet2" xfId="262"/>
    <cellStyle name="20% - Accent3 5" xfId="263"/>
    <cellStyle name="20% - Accent3 5 10" xfId="264"/>
    <cellStyle name="20% - Accent3 5 11" xfId="265"/>
    <cellStyle name="20% - Accent3 5 12" xfId="266"/>
    <cellStyle name="20% - Accent3 5 2" xfId="267"/>
    <cellStyle name="20% - Accent3 5 3" xfId="268"/>
    <cellStyle name="20% - Accent3 5 4" xfId="269"/>
    <cellStyle name="20% - Accent3 5 5" xfId="270"/>
    <cellStyle name="20% - Accent3 5 6" xfId="271"/>
    <cellStyle name="20% - Accent3 5 7" xfId="272"/>
    <cellStyle name="20% - Accent3 5 8" xfId="273"/>
    <cellStyle name="20% - Accent3 5 9" xfId="274"/>
    <cellStyle name="20% - Accent3 5_Progress" xfId="275"/>
    <cellStyle name="20% - Accent3 6" xfId="276"/>
    <cellStyle name="20% - Accent3 6 10" xfId="277"/>
    <cellStyle name="20% - Accent3 6 11" xfId="278"/>
    <cellStyle name="20% - Accent3 6 12" xfId="279"/>
    <cellStyle name="20% - Accent3 6 2" xfId="280"/>
    <cellStyle name="20% - Accent3 6 3" xfId="281"/>
    <cellStyle name="20% - Accent3 6 4" xfId="282"/>
    <cellStyle name="20% - Accent3 6 5" xfId="283"/>
    <cellStyle name="20% - Accent3 6 6" xfId="284"/>
    <cellStyle name="20% - Accent3 6 7" xfId="285"/>
    <cellStyle name="20% - Accent3 6 8" xfId="286"/>
    <cellStyle name="20% - Accent3 6 9" xfId="287"/>
    <cellStyle name="20% - Accent3 6_Progress" xfId="288"/>
    <cellStyle name="20% - Accent3 7" xfId="289"/>
    <cellStyle name="20% - Accent3 7 10" xfId="290"/>
    <cellStyle name="20% - Accent3 7 11" xfId="291"/>
    <cellStyle name="20% - Accent3 7 12" xfId="292"/>
    <cellStyle name="20% - Accent3 7 2" xfId="293"/>
    <cellStyle name="20% - Accent3 7 3" xfId="294"/>
    <cellStyle name="20% - Accent3 7 4" xfId="295"/>
    <cellStyle name="20% - Accent3 7 5" xfId="296"/>
    <cellStyle name="20% - Accent3 7 6" xfId="297"/>
    <cellStyle name="20% - Accent3 7 7" xfId="298"/>
    <cellStyle name="20% - Accent3 7 8" xfId="299"/>
    <cellStyle name="20% - Accent3 7 9" xfId="300"/>
    <cellStyle name="20% - Accent3 7_Progress" xfId="301"/>
    <cellStyle name="20% - Accent3 8" xfId="302"/>
    <cellStyle name="20% - Accent3 9" xfId="303"/>
    <cellStyle name="20% - Accent4 10" xfId="304"/>
    <cellStyle name="20% - Accent4 11" xfId="305"/>
    <cellStyle name="20% - Accent4 12" xfId="306"/>
    <cellStyle name="20% - Accent4 13" xfId="307"/>
    <cellStyle name="20% - Accent4 14" xfId="308"/>
    <cellStyle name="20% - Accent4 15" xfId="309"/>
    <cellStyle name="20% - Accent4 16" xfId="310"/>
    <cellStyle name="20% - Accent4 16 2" xfId="311"/>
    <cellStyle name="20% - Accent4 16 3" xfId="312"/>
    <cellStyle name="20% - Accent4 16_Configuration" xfId="313"/>
    <cellStyle name="20% - Accent4 17" xfId="314"/>
    <cellStyle name="20% - Accent4 2" xfId="315"/>
    <cellStyle name="20% - Accent4 2 10" xfId="316"/>
    <cellStyle name="20% - Accent4 2 11" xfId="317"/>
    <cellStyle name="20% - Accent4 2 12" xfId="318"/>
    <cellStyle name="20% - Accent4 2 13" xfId="319"/>
    <cellStyle name="20% - Accent4 2 2" xfId="320"/>
    <cellStyle name="20% - Accent4 2 2 2" xfId="321"/>
    <cellStyle name="20% - Accent4 2 2 3" xfId="322"/>
    <cellStyle name="20% - Accent4 2 2_Admin" xfId="323"/>
    <cellStyle name="20% - Accent4 2 3" xfId="324"/>
    <cellStyle name="20% - Accent4 2 3 2" xfId="325"/>
    <cellStyle name="20% - Accent4 2 3_Admin" xfId="326"/>
    <cellStyle name="20% - Accent4 2 4" xfId="327"/>
    <cellStyle name="20% - Accent4 2 4 2" xfId="328"/>
    <cellStyle name="20% - Accent4 2 5" xfId="329"/>
    <cellStyle name="20% - Accent4 2 6" xfId="330"/>
    <cellStyle name="20% - Accent4 2 7" xfId="331"/>
    <cellStyle name="20% - Accent4 2 8" xfId="332"/>
    <cellStyle name="20% - Accent4 2 9" xfId="333"/>
    <cellStyle name="20% - Accent4 2_LLT Script Reviews" xfId="334"/>
    <cellStyle name="20% - Accent4 3" xfId="335"/>
    <cellStyle name="20% - Accent4 3 2" xfId="336"/>
    <cellStyle name="20% - Accent4 3_Admin" xfId="337"/>
    <cellStyle name="20% - Accent4 4" xfId="338"/>
    <cellStyle name="20% - Accent4 4 10" xfId="339"/>
    <cellStyle name="20% - Accent4 4 11" xfId="340"/>
    <cellStyle name="20% - Accent4 4 12" xfId="341"/>
    <cellStyle name="20% - Accent4 4 13" xfId="342"/>
    <cellStyle name="20% - Accent4 4 14" xfId="343"/>
    <cellStyle name="20% - Accent4 4 15" xfId="344"/>
    <cellStyle name="20% - Accent4 4 16" xfId="345"/>
    <cellStyle name="20% - Accent4 4 2" xfId="346"/>
    <cellStyle name="20% - Accent4 4 2 2" xfId="347"/>
    <cellStyle name="20% - Accent4 4 3" xfId="348"/>
    <cellStyle name="20% - Accent4 4 3 2" xfId="349"/>
    <cellStyle name="20% - Accent4 4 4" xfId="350"/>
    <cellStyle name="20% - Accent4 4 4 2" xfId="351"/>
    <cellStyle name="20% - Accent4 4 5" xfId="352"/>
    <cellStyle name="20% - Accent4 4 5 2" xfId="353"/>
    <cellStyle name="20% - Accent4 4 6" xfId="354"/>
    <cellStyle name="20% - Accent4 4 6 2" xfId="355"/>
    <cellStyle name="20% - Accent4 4 7" xfId="356"/>
    <cellStyle name="20% - Accent4 4 7 2" xfId="357"/>
    <cellStyle name="20% - Accent4 4 8" xfId="358"/>
    <cellStyle name="20% - Accent4 4 9" xfId="359"/>
    <cellStyle name="20% - Accent4 4_Sheet2" xfId="360"/>
    <cellStyle name="20% - Accent4 5" xfId="361"/>
    <cellStyle name="20% - Accent4 5 10" xfId="362"/>
    <cellStyle name="20% - Accent4 5 11" xfId="363"/>
    <cellStyle name="20% - Accent4 5 12" xfId="364"/>
    <cellStyle name="20% - Accent4 5 2" xfId="365"/>
    <cellStyle name="20% - Accent4 5 3" xfId="366"/>
    <cellStyle name="20% - Accent4 5 4" xfId="367"/>
    <cellStyle name="20% - Accent4 5 5" xfId="368"/>
    <cellStyle name="20% - Accent4 5 6" xfId="369"/>
    <cellStyle name="20% - Accent4 5 7" xfId="370"/>
    <cellStyle name="20% - Accent4 5 8" xfId="371"/>
    <cellStyle name="20% - Accent4 5 9" xfId="372"/>
    <cellStyle name="20% - Accent4 5_Progress" xfId="373"/>
    <cellStyle name="20% - Accent4 6" xfId="374"/>
    <cellStyle name="20% - Accent4 6 10" xfId="375"/>
    <cellStyle name="20% - Accent4 6 11" xfId="376"/>
    <cellStyle name="20% - Accent4 6 12" xfId="377"/>
    <cellStyle name="20% - Accent4 6 2" xfId="378"/>
    <cellStyle name="20% - Accent4 6 3" xfId="379"/>
    <cellStyle name="20% - Accent4 6 4" xfId="380"/>
    <cellStyle name="20% - Accent4 6 5" xfId="381"/>
    <cellStyle name="20% - Accent4 6 6" xfId="382"/>
    <cellStyle name="20% - Accent4 6 7" xfId="383"/>
    <cellStyle name="20% - Accent4 6 8" xfId="384"/>
    <cellStyle name="20% - Accent4 6 9" xfId="385"/>
    <cellStyle name="20% - Accent4 6_Progress" xfId="386"/>
    <cellStyle name="20% - Accent4 7" xfId="387"/>
    <cellStyle name="20% - Accent4 7 10" xfId="388"/>
    <cellStyle name="20% - Accent4 7 11" xfId="389"/>
    <cellStyle name="20% - Accent4 7 12" xfId="390"/>
    <cellStyle name="20% - Accent4 7 2" xfId="391"/>
    <cellStyle name="20% - Accent4 7 3" xfId="392"/>
    <cellStyle name="20% - Accent4 7 4" xfId="393"/>
    <cellStyle name="20% - Accent4 7 5" xfId="394"/>
    <cellStyle name="20% - Accent4 7 6" xfId="395"/>
    <cellStyle name="20% - Accent4 7 7" xfId="396"/>
    <cellStyle name="20% - Accent4 7 8" xfId="397"/>
    <cellStyle name="20% - Accent4 7 9" xfId="398"/>
    <cellStyle name="20% - Accent4 7_Progress" xfId="399"/>
    <cellStyle name="20% - Accent4 8" xfId="400"/>
    <cellStyle name="20% - Accent4 9" xfId="401"/>
    <cellStyle name="20% - Accent5 10" xfId="402"/>
    <cellStyle name="20% - Accent5 11" xfId="403"/>
    <cellStyle name="20% - Accent5 12" xfId="404"/>
    <cellStyle name="20% - Accent5 13" xfId="405"/>
    <cellStyle name="20% - Accent5 14" xfId="406"/>
    <cellStyle name="20% - Accent5 15" xfId="407"/>
    <cellStyle name="20% - Accent5 2" xfId="408"/>
    <cellStyle name="20% - Accent5 2 10" xfId="409"/>
    <cellStyle name="20% - Accent5 2 11" xfId="410"/>
    <cellStyle name="20% - Accent5 2 12" xfId="411"/>
    <cellStyle name="20% - Accent5 2 13" xfId="412"/>
    <cellStyle name="20% - Accent5 2 2" xfId="413"/>
    <cellStyle name="20% - Accent5 2 2 2" xfId="414"/>
    <cellStyle name="20% - Accent5 2 3" xfId="415"/>
    <cellStyle name="20% - Accent5 2 3 2" xfId="416"/>
    <cellStyle name="20% - Accent5 2 4" xfId="417"/>
    <cellStyle name="20% - Accent5 2 4 2" xfId="418"/>
    <cellStyle name="20% - Accent5 2 5" xfId="419"/>
    <cellStyle name="20% - Accent5 2 6" xfId="420"/>
    <cellStyle name="20% - Accent5 2 7" xfId="421"/>
    <cellStyle name="20% - Accent5 2 8" xfId="422"/>
    <cellStyle name="20% - Accent5 2 9" xfId="423"/>
    <cellStyle name="20% - Accent5 2_Sheet2" xfId="424"/>
    <cellStyle name="20% - Accent5 3" xfId="425"/>
    <cellStyle name="20% - Accent5 3 2" xfId="426"/>
    <cellStyle name="20% - Accent5 4" xfId="427"/>
    <cellStyle name="20% - Accent5 4 2" xfId="428"/>
    <cellStyle name="20% - Accent5 5" xfId="429"/>
    <cellStyle name="20% - Accent5 5 2" xfId="430"/>
    <cellStyle name="20% - Accent5 6" xfId="431"/>
    <cellStyle name="20% - Accent5 7" xfId="432"/>
    <cellStyle name="20% - Accent5 8" xfId="433"/>
    <cellStyle name="20% - Accent5 9" xfId="434"/>
    <cellStyle name="20% - Accent6 10" xfId="435"/>
    <cellStyle name="20% - Accent6 11" xfId="436"/>
    <cellStyle name="20% - Accent6 12" xfId="437"/>
    <cellStyle name="20% - Accent6 13" xfId="438"/>
    <cellStyle name="20% - Accent6 14" xfId="439"/>
    <cellStyle name="20% - Accent6 15" xfId="440"/>
    <cellStyle name="20% - Accent6 16" xfId="441"/>
    <cellStyle name="20% - Accent6 16 2" xfId="442"/>
    <cellStyle name="20% - Accent6 16_Configuration" xfId="443"/>
    <cellStyle name="20% - Accent6 17" xfId="444"/>
    <cellStyle name="20% - Accent6 2" xfId="445"/>
    <cellStyle name="20% - Accent6 2 10" xfId="446"/>
    <cellStyle name="20% - Accent6 2 11" xfId="447"/>
    <cellStyle name="20% - Accent6 2 12" xfId="448"/>
    <cellStyle name="20% - Accent6 2 13" xfId="449"/>
    <cellStyle name="20% - Accent6 2 2" xfId="450"/>
    <cellStyle name="20% - Accent6 2 2 2" xfId="451"/>
    <cellStyle name="20% - Accent6 2 2 3" xfId="452"/>
    <cellStyle name="20% - Accent6 2 2_Admin" xfId="453"/>
    <cellStyle name="20% - Accent6 2 3" xfId="454"/>
    <cellStyle name="20% - Accent6 2 3 2" xfId="455"/>
    <cellStyle name="20% - Accent6 2 3_Admin" xfId="456"/>
    <cellStyle name="20% - Accent6 2 4" xfId="457"/>
    <cellStyle name="20% - Accent6 2 4 2" xfId="458"/>
    <cellStyle name="20% - Accent6 2 5" xfId="459"/>
    <cellStyle name="20% - Accent6 2 6" xfId="460"/>
    <cellStyle name="20% - Accent6 2 7" xfId="461"/>
    <cellStyle name="20% - Accent6 2 8" xfId="462"/>
    <cellStyle name="20% - Accent6 2 9" xfId="463"/>
    <cellStyle name="20% - Accent6 2_LLT Script Reviews" xfId="464"/>
    <cellStyle name="20% - Accent6 3" xfId="465"/>
    <cellStyle name="20% - Accent6 3 2" xfId="466"/>
    <cellStyle name="20% - Accent6 3_Admin" xfId="467"/>
    <cellStyle name="20% - Accent6 4" xfId="468"/>
    <cellStyle name="20% - Accent6 4 10" xfId="469"/>
    <cellStyle name="20% - Accent6 4 11" xfId="470"/>
    <cellStyle name="20% - Accent6 4 12" xfId="471"/>
    <cellStyle name="20% - Accent6 4 13" xfId="472"/>
    <cellStyle name="20% - Accent6 4 14" xfId="473"/>
    <cellStyle name="20% - Accent6 4 15" xfId="474"/>
    <cellStyle name="20% - Accent6 4 16" xfId="475"/>
    <cellStyle name="20% - Accent6 4 2" xfId="476"/>
    <cellStyle name="20% - Accent6 4 2 2" xfId="477"/>
    <cellStyle name="20% - Accent6 4 3" xfId="478"/>
    <cellStyle name="20% - Accent6 4 3 2" xfId="479"/>
    <cellStyle name="20% - Accent6 4 4" xfId="480"/>
    <cellStyle name="20% - Accent6 4 4 2" xfId="481"/>
    <cellStyle name="20% - Accent6 4 5" xfId="482"/>
    <cellStyle name="20% - Accent6 4 5 2" xfId="483"/>
    <cellStyle name="20% - Accent6 4 6" xfId="484"/>
    <cellStyle name="20% - Accent6 4 6 2" xfId="485"/>
    <cellStyle name="20% - Accent6 4 7" xfId="486"/>
    <cellStyle name="20% - Accent6 4 7 2" xfId="487"/>
    <cellStyle name="20% - Accent6 4 8" xfId="488"/>
    <cellStyle name="20% - Accent6 4 9" xfId="489"/>
    <cellStyle name="20% - Accent6 4_Sheet2" xfId="490"/>
    <cellStyle name="20% - Accent6 5" xfId="491"/>
    <cellStyle name="20% - Accent6 5 10" xfId="492"/>
    <cellStyle name="20% - Accent6 5 11" xfId="493"/>
    <cellStyle name="20% - Accent6 5 12" xfId="494"/>
    <cellStyle name="20% - Accent6 5 2" xfId="495"/>
    <cellStyle name="20% - Accent6 5 3" xfId="496"/>
    <cellStyle name="20% - Accent6 5 4" xfId="497"/>
    <cellStyle name="20% - Accent6 5 5" xfId="498"/>
    <cellStyle name="20% - Accent6 5 6" xfId="499"/>
    <cellStyle name="20% - Accent6 5 7" xfId="500"/>
    <cellStyle name="20% - Accent6 5 8" xfId="501"/>
    <cellStyle name="20% - Accent6 5 9" xfId="502"/>
    <cellStyle name="20% - Accent6 5_Progress" xfId="503"/>
    <cellStyle name="20% - Accent6 6" xfId="504"/>
    <cellStyle name="20% - Accent6 6 10" xfId="505"/>
    <cellStyle name="20% - Accent6 6 11" xfId="506"/>
    <cellStyle name="20% - Accent6 6 12" xfId="507"/>
    <cellStyle name="20% - Accent6 6 2" xfId="508"/>
    <cellStyle name="20% - Accent6 6 3" xfId="509"/>
    <cellStyle name="20% - Accent6 6 4" xfId="510"/>
    <cellStyle name="20% - Accent6 6 5" xfId="511"/>
    <cellStyle name="20% - Accent6 6 6" xfId="512"/>
    <cellStyle name="20% - Accent6 6 7" xfId="513"/>
    <cellStyle name="20% - Accent6 6 8" xfId="514"/>
    <cellStyle name="20% - Accent6 6 9" xfId="515"/>
    <cellStyle name="20% - Accent6 6_Progress" xfId="516"/>
    <cellStyle name="20% - Accent6 7" xfId="517"/>
    <cellStyle name="20% - Accent6 7 10" xfId="518"/>
    <cellStyle name="20% - Accent6 7 11" xfId="519"/>
    <cellStyle name="20% - Accent6 7 12" xfId="520"/>
    <cellStyle name="20% - Accent6 7 2" xfId="521"/>
    <cellStyle name="20% - Accent6 7 3" xfId="522"/>
    <cellStyle name="20% - Accent6 7 4" xfId="523"/>
    <cellStyle name="20% - Accent6 7 5" xfId="524"/>
    <cellStyle name="20% - Accent6 7 6" xfId="525"/>
    <cellStyle name="20% - Accent6 7 7" xfId="526"/>
    <cellStyle name="20% - Accent6 7 8" xfId="527"/>
    <cellStyle name="20% - Accent6 7 9" xfId="528"/>
    <cellStyle name="20% - Accent6 7_Progress" xfId="529"/>
    <cellStyle name="20% - Accent6 8" xfId="530"/>
    <cellStyle name="20% - Accent6 9" xfId="531"/>
    <cellStyle name="40% - Accent1 10" xfId="532"/>
    <cellStyle name="40% - Accent1 11" xfId="533"/>
    <cellStyle name="40% - Accent1 12" xfId="534"/>
    <cellStyle name="40% - Accent1 13" xfId="535"/>
    <cellStyle name="40% - Accent1 14" xfId="536"/>
    <cellStyle name="40% - Accent1 15" xfId="537"/>
    <cellStyle name="40% - Accent1 16" xfId="538"/>
    <cellStyle name="40% - Accent1 16 2" xfId="539"/>
    <cellStyle name="40% - Accent1 16 3" xfId="540"/>
    <cellStyle name="40% - Accent1 16_Configuration" xfId="541"/>
    <cellStyle name="40% - Accent1 17" xfId="542"/>
    <cellStyle name="40% - Accent1 2" xfId="543"/>
    <cellStyle name="40% - Accent1 2 10" xfId="544"/>
    <cellStyle name="40% - Accent1 2 11" xfId="545"/>
    <cellStyle name="40% - Accent1 2 12" xfId="546"/>
    <cellStyle name="40% - Accent1 2 13" xfId="547"/>
    <cellStyle name="40% - Accent1 2 2" xfId="548"/>
    <cellStyle name="40% - Accent1 2 2 2" xfId="549"/>
    <cellStyle name="40% - Accent1 2 2 3" xfId="550"/>
    <cellStyle name="40% - Accent1 2 2_Admin" xfId="551"/>
    <cellStyle name="40% - Accent1 2 3" xfId="552"/>
    <cellStyle name="40% - Accent1 2 3 2" xfId="553"/>
    <cellStyle name="40% - Accent1 2 3_Admin" xfId="554"/>
    <cellStyle name="40% - Accent1 2 4" xfId="555"/>
    <cellStyle name="40% - Accent1 2 4 2" xfId="556"/>
    <cellStyle name="40% - Accent1 2 5" xfId="557"/>
    <cellStyle name="40% - Accent1 2 6" xfId="558"/>
    <cellStyle name="40% - Accent1 2 7" xfId="559"/>
    <cellStyle name="40% - Accent1 2 8" xfId="560"/>
    <cellStyle name="40% - Accent1 2 9" xfId="561"/>
    <cellStyle name="40% - Accent1 2_LLT Script Reviews" xfId="562"/>
    <cellStyle name="40% - Accent1 3" xfId="563"/>
    <cellStyle name="40% - Accent1 3 2" xfId="564"/>
    <cellStyle name="40% - Accent1 3_Admin" xfId="565"/>
    <cellStyle name="40% - Accent1 4" xfId="566"/>
    <cellStyle name="40% - Accent1 4 10" xfId="567"/>
    <cellStyle name="40% - Accent1 4 11" xfId="568"/>
    <cellStyle name="40% - Accent1 4 12" xfId="569"/>
    <cellStyle name="40% - Accent1 4 13" xfId="570"/>
    <cellStyle name="40% - Accent1 4 14" xfId="571"/>
    <cellStyle name="40% - Accent1 4 15" xfId="572"/>
    <cellStyle name="40% - Accent1 4 16" xfId="573"/>
    <cellStyle name="40% - Accent1 4 2" xfId="574"/>
    <cellStyle name="40% - Accent1 4 2 2" xfId="575"/>
    <cellStyle name="40% - Accent1 4 3" xfId="576"/>
    <cellStyle name="40% - Accent1 4 3 2" xfId="577"/>
    <cellStyle name="40% - Accent1 4 4" xfId="578"/>
    <cellStyle name="40% - Accent1 4 4 2" xfId="579"/>
    <cellStyle name="40% - Accent1 4 5" xfId="580"/>
    <cellStyle name="40% - Accent1 4 5 2" xfId="581"/>
    <cellStyle name="40% - Accent1 4 6" xfId="582"/>
    <cellStyle name="40% - Accent1 4 6 2" xfId="583"/>
    <cellStyle name="40% - Accent1 4 7" xfId="584"/>
    <cellStyle name="40% - Accent1 4 7 2" xfId="585"/>
    <cellStyle name="40% - Accent1 4 8" xfId="586"/>
    <cellStyle name="40% - Accent1 4 9" xfId="587"/>
    <cellStyle name="40% - Accent1 4_Sheet2" xfId="588"/>
    <cellStyle name="40% - Accent1 5" xfId="589"/>
    <cellStyle name="40% - Accent1 5 10" xfId="590"/>
    <cellStyle name="40% - Accent1 5 11" xfId="591"/>
    <cellStyle name="40% - Accent1 5 12" xfId="592"/>
    <cellStyle name="40% - Accent1 5 2" xfId="593"/>
    <cellStyle name="40% - Accent1 5 3" xfId="594"/>
    <cellStyle name="40% - Accent1 5 4" xfId="595"/>
    <cellStyle name="40% - Accent1 5 5" xfId="596"/>
    <cellStyle name="40% - Accent1 5 6" xfId="597"/>
    <cellStyle name="40% - Accent1 5 7" xfId="598"/>
    <cellStyle name="40% - Accent1 5 8" xfId="599"/>
    <cellStyle name="40% - Accent1 5 9" xfId="600"/>
    <cellStyle name="40% - Accent1 5_Progress" xfId="601"/>
    <cellStyle name="40% - Accent1 6" xfId="602"/>
    <cellStyle name="40% - Accent1 6 10" xfId="603"/>
    <cellStyle name="40% - Accent1 6 11" xfId="604"/>
    <cellStyle name="40% - Accent1 6 12" xfId="605"/>
    <cellStyle name="40% - Accent1 6 2" xfId="606"/>
    <cellStyle name="40% - Accent1 6 3" xfId="607"/>
    <cellStyle name="40% - Accent1 6 4" xfId="608"/>
    <cellStyle name="40% - Accent1 6 5" xfId="609"/>
    <cellStyle name="40% - Accent1 6 6" xfId="610"/>
    <cellStyle name="40% - Accent1 6 7" xfId="611"/>
    <cellStyle name="40% - Accent1 6 8" xfId="612"/>
    <cellStyle name="40% - Accent1 6 9" xfId="613"/>
    <cellStyle name="40% - Accent1 6_Progress" xfId="614"/>
    <cellStyle name="40% - Accent1 7" xfId="615"/>
    <cellStyle name="40% - Accent1 7 10" xfId="616"/>
    <cellStyle name="40% - Accent1 7 11" xfId="617"/>
    <cellStyle name="40% - Accent1 7 12" xfId="618"/>
    <cellStyle name="40% - Accent1 7 2" xfId="619"/>
    <cellStyle name="40% - Accent1 7 3" xfId="620"/>
    <cellStyle name="40% - Accent1 7 4" xfId="621"/>
    <cellStyle name="40% - Accent1 7 5" xfId="622"/>
    <cellStyle name="40% - Accent1 7 6" xfId="623"/>
    <cellStyle name="40% - Accent1 7 7" xfId="624"/>
    <cellStyle name="40% - Accent1 7 8" xfId="625"/>
    <cellStyle name="40% - Accent1 7 9" xfId="626"/>
    <cellStyle name="40% - Accent1 7_Progress" xfId="627"/>
    <cellStyle name="40% - Accent1 8" xfId="628"/>
    <cellStyle name="40% - Accent1 9" xfId="629"/>
    <cellStyle name="40% - Accent2 10" xfId="630"/>
    <cellStyle name="40% - Accent2 11" xfId="631"/>
    <cellStyle name="40% - Accent2 12" xfId="632"/>
    <cellStyle name="40% - Accent2 13" xfId="633"/>
    <cellStyle name="40% - Accent2 14" xfId="634"/>
    <cellStyle name="40% - Accent2 14 2" xfId="635"/>
    <cellStyle name="40% - Accent2 14_Configuration" xfId="636"/>
    <cellStyle name="40% - Accent2 15" xfId="637"/>
    <cellStyle name="40% - Accent2 2" xfId="638"/>
    <cellStyle name="40% - Accent2 2 10" xfId="639"/>
    <cellStyle name="40% - Accent2 2 11" xfId="640"/>
    <cellStyle name="40% - Accent2 2 12" xfId="641"/>
    <cellStyle name="40% - Accent2 2 13" xfId="642"/>
    <cellStyle name="40% - Accent2 2 2" xfId="643"/>
    <cellStyle name="40% - Accent2 2 2 2" xfId="644"/>
    <cellStyle name="40% - Accent2 2 3" xfId="645"/>
    <cellStyle name="40% - Accent2 2 3 2" xfId="646"/>
    <cellStyle name="40% - Accent2 2 4" xfId="647"/>
    <cellStyle name="40% - Accent2 2 4 2" xfId="648"/>
    <cellStyle name="40% - Accent2 2 5" xfId="649"/>
    <cellStyle name="40% - Accent2 2 6" xfId="650"/>
    <cellStyle name="40% - Accent2 2 7" xfId="651"/>
    <cellStyle name="40% - Accent2 2 8" xfId="652"/>
    <cellStyle name="40% - Accent2 2 9" xfId="653"/>
    <cellStyle name="40% - Accent2 2_Sheet2" xfId="654"/>
    <cellStyle name="40% - Accent2 3" xfId="655"/>
    <cellStyle name="40% - Accent2 3 2" xfId="656"/>
    <cellStyle name="40% - Accent2 4" xfId="657"/>
    <cellStyle name="40% - Accent2 4 2" xfId="658"/>
    <cellStyle name="40% - Accent2 5" xfId="659"/>
    <cellStyle name="40% - Accent2 5 2" xfId="660"/>
    <cellStyle name="40% - Accent2 6" xfId="661"/>
    <cellStyle name="40% - Accent2 7" xfId="662"/>
    <cellStyle name="40% - Accent2 8" xfId="663"/>
    <cellStyle name="40% - Accent2 9" xfId="664"/>
    <cellStyle name="40% - Accent3 10" xfId="665"/>
    <cellStyle name="40% - Accent3 11" xfId="666"/>
    <cellStyle name="40% - Accent3 12" xfId="667"/>
    <cellStyle name="40% - Accent3 13" xfId="668"/>
    <cellStyle name="40% - Accent3 14" xfId="669"/>
    <cellStyle name="40% - Accent3 15" xfId="670"/>
    <cellStyle name="40% - Accent3 16" xfId="671"/>
    <cellStyle name="40% - Accent3 16 2" xfId="672"/>
    <cellStyle name="40% - Accent3 16 3" xfId="673"/>
    <cellStyle name="40% - Accent3 16_Configuration" xfId="674"/>
    <cellStyle name="40% - Accent3 17" xfId="675"/>
    <cellStyle name="40% - Accent3 2" xfId="676"/>
    <cellStyle name="40% - Accent3 2 10" xfId="677"/>
    <cellStyle name="40% - Accent3 2 11" xfId="678"/>
    <cellStyle name="40% - Accent3 2 12" xfId="679"/>
    <cellStyle name="40% - Accent3 2 13" xfId="680"/>
    <cellStyle name="40% - Accent3 2 2" xfId="681"/>
    <cellStyle name="40% - Accent3 2 2 2" xfId="682"/>
    <cellStyle name="40% - Accent3 2 2 3" xfId="683"/>
    <cellStyle name="40% - Accent3 2 2_Admin" xfId="684"/>
    <cellStyle name="40% - Accent3 2 3" xfId="685"/>
    <cellStyle name="40% - Accent3 2 3 2" xfId="686"/>
    <cellStyle name="40% - Accent3 2 3_Admin" xfId="687"/>
    <cellStyle name="40% - Accent3 2 4" xfId="688"/>
    <cellStyle name="40% - Accent3 2 4 2" xfId="689"/>
    <cellStyle name="40% - Accent3 2 5" xfId="690"/>
    <cellStyle name="40% - Accent3 2 6" xfId="691"/>
    <cellStyle name="40% - Accent3 2 7" xfId="692"/>
    <cellStyle name="40% - Accent3 2 8" xfId="693"/>
    <cellStyle name="40% - Accent3 2 9" xfId="694"/>
    <cellStyle name="40% - Accent3 2_LLT Script Reviews" xfId="695"/>
    <cellStyle name="40% - Accent3 3" xfId="696"/>
    <cellStyle name="40% - Accent3 3 2" xfId="697"/>
    <cellStyle name="40% - Accent3 3_Admin" xfId="698"/>
    <cellStyle name="40% - Accent3 4" xfId="699"/>
    <cellStyle name="40% - Accent3 4 10" xfId="700"/>
    <cellStyle name="40% - Accent3 4 11" xfId="701"/>
    <cellStyle name="40% - Accent3 4 12" xfId="702"/>
    <cellStyle name="40% - Accent3 4 13" xfId="703"/>
    <cellStyle name="40% - Accent3 4 14" xfId="704"/>
    <cellStyle name="40% - Accent3 4 15" xfId="705"/>
    <cellStyle name="40% - Accent3 4 16" xfId="706"/>
    <cellStyle name="40% - Accent3 4 2" xfId="707"/>
    <cellStyle name="40% - Accent3 4 2 2" xfId="708"/>
    <cellStyle name="40% - Accent3 4 3" xfId="709"/>
    <cellStyle name="40% - Accent3 4 3 2" xfId="710"/>
    <cellStyle name="40% - Accent3 4 4" xfId="711"/>
    <cellStyle name="40% - Accent3 4 4 2" xfId="712"/>
    <cellStyle name="40% - Accent3 4 5" xfId="713"/>
    <cellStyle name="40% - Accent3 4 5 2" xfId="714"/>
    <cellStyle name="40% - Accent3 4 6" xfId="715"/>
    <cellStyle name="40% - Accent3 4 6 2" xfId="716"/>
    <cellStyle name="40% - Accent3 4 7" xfId="717"/>
    <cellStyle name="40% - Accent3 4 7 2" xfId="718"/>
    <cellStyle name="40% - Accent3 4 8" xfId="719"/>
    <cellStyle name="40% - Accent3 4 9" xfId="720"/>
    <cellStyle name="40% - Accent3 4_Sheet2" xfId="721"/>
    <cellStyle name="40% - Accent3 5" xfId="722"/>
    <cellStyle name="40% - Accent3 5 10" xfId="723"/>
    <cellStyle name="40% - Accent3 5 11" xfId="724"/>
    <cellStyle name="40% - Accent3 5 12" xfId="725"/>
    <cellStyle name="40% - Accent3 5 2" xfId="726"/>
    <cellStyle name="40% - Accent3 5 3" xfId="727"/>
    <cellStyle name="40% - Accent3 5 4" xfId="728"/>
    <cellStyle name="40% - Accent3 5 5" xfId="729"/>
    <cellStyle name="40% - Accent3 5 6" xfId="730"/>
    <cellStyle name="40% - Accent3 5 7" xfId="731"/>
    <cellStyle name="40% - Accent3 5 8" xfId="732"/>
    <cellStyle name="40% - Accent3 5 9" xfId="733"/>
    <cellStyle name="40% - Accent3 5_Progress" xfId="734"/>
    <cellStyle name="40% - Accent3 6" xfId="735"/>
    <cellStyle name="40% - Accent3 6 10" xfId="736"/>
    <cellStyle name="40% - Accent3 6 11" xfId="737"/>
    <cellStyle name="40% - Accent3 6 12" xfId="738"/>
    <cellStyle name="40% - Accent3 6 2" xfId="739"/>
    <cellStyle name="40% - Accent3 6 3" xfId="740"/>
    <cellStyle name="40% - Accent3 6 4" xfId="741"/>
    <cellStyle name="40% - Accent3 6 5" xfId="742"/>
    <cellStyle name="40% - Accent3 6 6" xfId="743"/>
    <cellStyle name="40% - Accent3 6 7" xfId="744"/>
    <cellStyle name="40% - Accent3 6 8" xfId="745"/>
    <cellStyle name="40% - Accent3 6 9" xfId="746"/>
    <cellStyle name="40% - Accent3 6_Progress" xfId="747"/>
    <cellStyle name="40% - Accent3 7" xfId="748"/>
    <cellStyle name="40% - Accent3 7 10" xfId="749"/>
    <cellStyle name="40% - Accent3 7 11" xfId="750"/>
    <cellStyle name="40% - Accent3 7 12" xfId="751"/>
    <cellStyle name="40% - Accent3 7 2" xfId="752"/>
    <cellStyle name="40% - Accent3 7 3" xfId="753"/>
    <cellStyle name="40% - Accent3 7 4" xfId="754"/>
    <cellStyle name="40% - Accent3 7 5" xfId="755"/>
    <cellStyle name="40% - Accent3 7 6" xfId="756"/>
    <cellStyle name="40% - Accent3 7 7" xfId="757"/>
    <cellStyle name="40% - Accent3 7 8" xfId="758"/>
    <cellStyle name="40% - Accent3 7 9" xfId="759"/>
    <cellStyle name="40% - Accent3 7_Progress" xfId="760"/>
    <cellStyle name="40% - Accent3 8" xfId="761"/>
    <cellStyle name="40% - Accent3 9" xfId="762"/>
    <cellStyle name="40% - Accent4 10" xfId="763"/>
    <cellStyle name="40% - Accent4 11" xfId="764"/>
    <cellStyle name="40% - Accent4 12" xfId="765"/>
    <cellStyle name="40% - Accent4 13" xfId="766"/>
    <cellStyle name="40% - Accent4 14" xfId="767"/>
    <cellStyle name="40% - Accent4 15" xfId="768"/>
    <cellStyle name="40% - Accent4 16" xfId="769"/>
    <cellStyle name="40% - Accent4 16 2" xfId="770"/>
    <cellStyle name="40% - Accent4 16 3" xfId="771"/>
    <cellStyle name="40% - Accent4 16_Configuration" xfId="772"/>
    <cellStyle name="40% - Accent4 17" xfId="773"/>
    <cellStyle name="40% - Accent4 2" xfId="774"/>
    <cellStyle name="40% - Accent4 2 10" xfId="775"/>
    <cellStyle name="40% - Accent4 2 11" xfId="776"/>
    <cellStyle name="40% - Accent4 2 12" xfId="777"/>
    <cellStyle name="40% - Accent4 2 13" xfId="778"/>
    <cellStyle name="40% - Accent4 2 2" xfId="779"/>
    <cellStyle name="40% - Accent4 2 2 2" xfId="780"/>
    <cellStyle name="40% - Accent4 2 2 3" xfId="781"/>
    <cellStyle name="40% - Accent4 2 2_Admin" xfId="782"/>
    <cellStyle name="40% - Accent4 2 3" xfId="783"/>
    <cellStyle name="40% - Accent4 2 3 2" xfId="784"/>
    <cellStyle name="40% - Accent4 2 3_Admin" xfId="785"/>
    <cellStyle name="40% - Accent4 2 4" xfId="786"/>
    <cellStyle name="40% - Accent4 2 4 2" xfId="787"/>
    <cellStyle name="40% - Accent4 2 5" xfId="788"/>
    <cellStyle name="40% - Accent4 2 6" xfId="789"/>
    <cellStyle name="40% - Accent4 2 7" xfId="790"/>
    <cellStyle name="40% - Accent4 2 8" xfId="791"/>
    <cellStyle name="40% - Accent4 2 9" xfId="792"/>
    <cellStyle name="40% - Accent4 2_LLT Script Reviews" xfId="793"/>
    <cellStyle name="40% - Accent4 3" xfId="794"/>
    <cellStyle name="40% - Accent4 3 2" xfId="795"/>
    <cellStyle name="40% - Accent4 3_Admin" xfId="796"/>
    <cellStyle name="40% - Accent4 4" xfId="797"/>
    <cellStyle name="40% - Accent4 4 10" xfId="798"/>
    <cellStyle name="40% - Accent4 4 11" xfId="799"/>
    <cellStyle name="40% - Accent4 4 12" xfId="800"/>
    <cellStyle name="40% - Accent4 4 13" xfId="801"/>
    <cellStyle name="40% - Accent4 4 14" xfId="802"/>
    <cellStyle name="40% - Accent4 4 15" xfId="803"/>
    <cellStyle name="40% - Accent4 4 16" xfId="804"/>
    <cellStyle name="40% - Accent4 4 2" xfId="805"/>
    <cellStyle name="40% - Accent4 4 2 2" xfId="806"/>
    <cellStyle name="40% - Accent4 4 3" xfId="807"/>
    <cellStyle name="40% - Accent4 4 3 2" xfId="808"/>
    <cellStyle name="40% - Accent4 4 4" xfId="809"/>
    <cellStyle name="40% - Accent4 4 4 2" xfId="810"/>
    <cellStyle name="40% - Accent4 4 5" xfId="811"/>
    <cellStyle name="40% - Accent4 4 5 2" xfId="812"/>
    <cellStyle name="40% - Accent4 4 6" xfId="813"/>
    <cellStyle name="40% - Accent4 4 6 2" xfId="814"/>
    <cellStyle name="40% - Accent4 4 7" xfId="815"/>
    <cellStyle name="40% - Accent4 4 7 2" xfId="816"/>
    <cellStyle name="40% - Accent4 4 8" xfId="817"/>
    <cellStyle name="40% - Accent4 4 9" xfId="818"/>
    <cellStyle name="40% - Accent4 4_Sheet2" xfId="819"/>
    <cellStyle name="40% - Accent4 5" xfId="820"/>
    <cellStyle name="40% - Accent4 5 10" xfId="821"/>
    <cellStyle name="40% - Accent4 5 11" xfId="822"/>
    <cellStyle name="40% - Accent4 5 12" xfId="823"/>
    <cellStyle name="40% - Accent4 5 2" xfId="824"/>
    <cellStyle name="40% - Accent4 5 3" xfId="825"/>
    <cellStyle name="40% - Accent4 5 4" xfId="826"/>
    <cellStyle name="40% - Accent4 5 5" xfId="827"/>
    <cellStyle name="40% - Accent4 5 6" xfId="828"/>
    <cellStyle name="40% - Accent4 5 7" xfId="829"/>
    <cellStyle name="40% - Accent4 5 8" xfId="830"/>
    <cellStyle name="40% - Accent4 5 9" xfId="831"/>
    <cellStyle name="40% - Accent4 5_Progress" xfId="832"/>
    <cellStyle name="40% - Accent4 6" xfId="833"/>
    <cellStyle name="40% - Accent4 6 10" xfId="834"/>
    <cellStyle name="40% - Accent4 6 11" xfId="835"/>
    <cellStyle name="40% - Accent4 6 12" xfId="836"/>
    <cellStyle name="40% - Accent4 6 2" xfId="837"/>
    <cellStyle name="40% - Accent4 6 3" xfId="838"/>
    <cellStyle name="40% - Accent4 6 4" xfId="839"/>
    <cellStyle name="40% - Accent4 6 5" xfId="840"/>
    <cellStyle name="40% - Accent4 6 6" xfId="841"/>
    <cellStyle name="40% - Accent4 6 7" xfId="842"/>
    <cellStyle name="40% - Accent4 6 8" xfId="843"/>
    <cellStyle name="40% - Accent4 6 9" xfId="844"/>
    <cellStyle name="40% - Accent4 6_Progress" xfId="845"/>
    <cellStyle name="40% - Accent4 7" xfId="846"/>
    <cellStyle name="40% - Accent4 7 10" xfId="847"/>
    <cellStyle name="40% - Accent4 7 11" xfId="848"/>
    <cellStyle name="40% - Accent4 7 12" xfId="849"/>
    <cellStyle name="40% - Accent4 7 2" xfId="850"/>
    <cellStyle name="40% - Accent4 7 3" xfId="851"/>
    <cellStyle name="40% - Accent4 7 4" xfId="852"/>
    <cellStyle name="40% - Accent4 7 5" xfId="853"/>
    <cellStyle name="40% - Accent4 7 6" xfId="854"/>
    <cellStyle name="40% - Accent4 7 7" xfId="855"/>
    <cellStyle name="40% - Accent4 7 8" xfId="856"/>
    <cellStyle name="40% - Accent4 7 9" xfId="857"/>
    <cellStyle name="40% - Accent4 7_Progress" xfId="858"/>
    <cellStyle name="40% - Accent4 8" xfId="859"/>
    <cellStyle name="40% - Accent4 9" xfId="860"/>
    <cellStyle name="40% - Accent5 10" xfId="861"/>
    <cellStyle name="40% - Accent5 11" xfId="862"/>
    <cellStyle name="40% - Accent5 12" xfId="863"/>
    <cellStyle name="40% - Accent5 13" xfId="864"/>
    <cellStyle name="40% - Accent5 14" xfId="865"/>
    <cellStyle name="40% - Accent5 15" xfId="866"/>
    <cellStyle name="40% - Accent5 16" xfId="867"/>
    <cellStyle name="40% - Accent5 16 2" xfId="868"/>
    <cellStyle name="40% - Accent5 16 3" xfId="869"/>
    <cellStyle name="40% - Accent5 16_Configuration" xfId="870"/>
    <cellStyle name="40% - Accent5 17" xfId="871"/>
    <cellStyle name="40% - Accent5 2" xfId="872"/>
    <cellStyle name="40% - Accent5 2 10" xfId="873"/>
    <cellStyle name="40% - Accent5 2 11" xfId="874"/>
    <cellStyle name="40% - Accent5 2 12" xfId="875"/>
    <cellStyle name="40% - Accent5 2 13" xfId="876"/>
    <cellStyle name="40% - Accent5 2 2" xfId="877"/>
    <cellStyle name="40% - Accent5 2 2 2" xfId="878"/>
    <cellStyle name="40% - Accent5 2 2 3" xfId="879"/>
    <cellStyle name="40% - Accent5 2 2_Admin" xfId="880"/>
    <cellStyle name="40% - Accent5 2 3" xfId="881"/>
    <cellStyle name="40% - Accent5 2 3 2" xfId="882"/>
    <cellStyle name="40% - Accent5 2 3_Admin" xfId="883"/>
    <cellStyle name="40% - Accent5 2 4" xfId="884"/>
    <cellStyle name="40% - Accent5 2 4 2" xfId="885"/>
    <cellStyle name="40% - Accent5 2 5" xfId="886"/>
    <cellStyle name="40% - Accent5 2 6" xfId="887"/>
    <cellStyle name="40% - Accent5 2 7" xfId="888"/>
    <cellStyle name="40% - Accent5 2 8" xfId="889"/>
    <cellStyle name="40% - Accent5 2 9" xfId="890"/>
    <cellStyle name="40% - Accent5 2_LLT Script Reviews" xfId="891"/>
    <cellStyle name="40% - Accent5 3" xfId="892"/>
    <cellStyle name="40% - Accent5 3 2" xfId="893"/>
    <cellStyle name="40% - Accent5 3_Admin" xfId="894"/>
    <cellStyle name="40% - Accent5 4" xfId="895"/>
    <cellStyle name="40% - Accent5 4 10" xfId="896"/>
    <cellStyle name="40% - Accent5 4 11" xfId="897"/>
    <cellStyle name="40% - Accent5 4 12" xfId="898"/>
    <cellStyle name="40% - Accent5 4 13" xfId="899"/>
    <cellStyle name="40% - Accent5 4 14" xfId="900"/>
    <cellStyle name="40% - Accent5 4 15" xfId="901"/>
    <cellStyle name="40% - Accent5 4 16" xfId="902"/>
    <cellStyle name="40% - Accent5 4 2" xfId="903"/>
    <cellStyle name="40% - Accent5 4 2 2" xfId="904"/>
    <cellStyle name="40% - Accent5 4 3" xfId="905"/>
    <cellStyle name="40% - Accent5 4 3 2" xfId="906"/>
    <cellStyle name="40% - Accent5 4 4" xfId="907"/>
    <cellStyle name="40% - Accent5 4 4 2" xfId="908"/>
    <cellStyle name="40% - Accent5 4 5" xfId="909"/>
    <cellStyle name="40% - Accent5 4 5 2" xfId="910"/>
    <cellStyle name="40% - Accent5 4 6" xfId="911"/>
    <cellStyle name="40% - Accent5 4 6 2" xfId="912"/>
    <cellStyle name="40% - Accent5 4 7" xfId="913"/>
    <cellStyle name="40% - Accent5 4 7 2" xfId="914"/>
    <cellStyle name="40% - Accent5 4 8" xfId="915"/>
    <cellStyle name="40% - Accent5 4 9" xfId="916"/>
    <cellStyle name="40% - Accent5 4_Sheet2" xfId="917"/>
    <cellStyle name="40% - Accent5 5" xfId="918"/>
    <cellStyle name="40% - Accent5 5 10" xfId="919"/>
    <cellStyle name="40% - Accent5 5 11" xfId="920"/>
    <cellStyle name="40% - Accent5 5 12" xfId="921"/>
    <cellStyle name="40% - Accent5 5 2" xfId="922"/>
    <cellStyle name="40% - Accent5 5 3" xfId="923"/>
    <cellStyle name="40% - Accent5 5 4" xfId="924"/>
    <cellStyle name="40% - Accent5 5 5" xfId="925"/>
    <cellStyle name="40% - Accent5 5 6" xfId="926"/>
    <cellStyle name="40% - Accent5 5 7" xfId="927"/>
    <cellStyle name="40% - Accent5 5 8" xfId="928"/>
    <cellStyle name="40% - Accent5 5 9" xfId="929"/>
    <cellStyle name="40% - Accent5 5_Progress" xfId="930"/>
    <cellStyle name="40% - Accent5 6" xfId="931"/>
    <cellStyle name="40% - Accent5 6 10" xfId="932"/>
    <cellStyle name="40% - Accent5 6 11" xfId="933"/>
    <cellStyle name="40% - Accent5 6 12" xfId="934"/>
    <cellStyle name="40% - Accent5 6 2" xfId="935"/>
    <cellStyle name="40% - Accent5 6 3" xfId="936"/>
    <cellStyle name="40% - Accent5 6 4" xfId="937"/>
    <cellStyle name="40% - Accent5 6 5" xfId="938"/>
    <cellStyle name="40% - Accent5 6 6" xfId="939"/>
    <cellStyle name="40% - Accent5 6 7" xfId="940"/>
    <cellStyle name="40% - Accent5 6 8" xfId="941"/>
    <cellStyle name="40% - Accent5 6 9" xfId="942"/>
    <cellStyle name="40% - Accent5 6_Progress" xfId="943"/>
    <cellStyle name="40% - Accent5 7" xfId="944"/>
    <cellStyle name="40% - Accent5 7 10" xfId="945"/>
    <cellStyle name="40% - Accent5 7 11" xfId="946"/>
    <cellStyle name="40% - Accent5 7 12" xfId="947"/>
    <cellStyle name="40% - Accent5 7 2" xfId="948"/>
    <cellStyle name="40% - Accent5 7 3" xfId="949"/>
    <cellStyle name="40% - Accent5 7 4" xfId="950"/>
    <cellStyle name="40% - Accent5 7 5" xfId="951"/>
    <cellStyle name="40% - Accent5 7 6" xfId="952"/>
    <cellStyle name="40% - Accent5 7 7" xfId="953"/>
    <cellStyle name="40% - Accent5 7 8" xfId="954"/>
    <cellStyle name="40% - Accent5 7 9" xfId="955"/>
    <cellStyle name="40% - Accent5 7_Progress" xfId="956"/>
    <cellStyle name="40% - Accent5 8" xfId="957"/>
    <cellStyle name="40% - Accent5 9" xfId="958"/>
    <cellStyle name="40% - Accent6 10" xfId="959"/>
    <cellStyle name="40% - Accent6 11" xfId="960"/>
    <cellStyle name="40% - Accent6 12" xfId="961"/>
    <cellStyle name="40% - Accent6 13" xfId="962"/>
    <cellStyle name="40% - Accent6 14" xfId="963"/>
    <cellStyle name="40% - Accent6 15" xfId="964"/>
    <cellStyle name="40% - Accent6 16" xfId="965"/>
    <cellStyle name="40% - Accent6 16 2" xfId="966"/>
    <cellStyle name="40% - Accent6 16_Configuration" xfId="967"/>
    <cellStyle name="40% - Accent6 17" xfId="968"/>
    <cellStyle name="40% - Accent6 2" xfId="969"/>
    <cellStyle name="40% - Accent6 2 10" xfId="970"/>
    <cellStyle name="40% - Accent6 2 11" xfId="971"/>
    <cellStyle name="40% - Accent6 2 12" xfId="972"/>
    <cellStyle name="40% - Accent6 2 13" xfId="973"/>
    <cellStyle name="40% - Accent6 2 2" xfId="974"/>
    <cellStyle name="40% - Accent6 2 2 2" xfId="975"/>
    <cellStyle name="40% - Accent6 2 2 3" xfId="976"/>
    <cellStyle name="40% - Accent6 2 2_Admin" xfId="977"/>
    <cellStyle name="40% - Accent6 2 3" xfId="978"/>
    <cellStyle name="40% - Accent6 2 3 2" xfId="979"/>
    <cellStyle name="40% - Accent6 2 3_Admin" xfId="980"/>
    <cellStyle name="40% - Accent6 2 4" xfId="981"/>
    <cellStyle name="40% - Accent6 2 4 2" xfId="982"/>
    <cellStyle name="40% - Accent6 2 5" xfId="983"/>
    <cellStyle name="40% - Accent6 2 6" xfId="984"/>
    <cellStyle name="40% - Accent6 2 7" xfId="985"/>
    <cellStyle name="40% - Accent6 2 8" xfId="986"/>
    <cellStyle name="40% - Accent6 2 9" xfId="987"/>
    <cellStyle name="40% - Accent6 2_LLT Script Reviews" xfId="988"/>
    <cellStyle name="40% - Accent6 3" xfId="989"/>
    <cellStyle name="40% - Accent6 3 2" xfId="990"/>
    <cellStyle name="40% - Accent6 3_Admin" xfId="991"/>
    <cellStyle name="40% - Accent6 4" xfId="992"/>
    <cellStyle name="40% - Accent6 4 10" xfId="993"/>
    <cellStyle name="40% - Accent6 4 11" xfId="994"/>
    <cellStyle name="40% - Accent6 4 12" xfId="995"/>
    <cellStyle name="40% - Accent6 4 13" xfId="996"/>
    <cellStyle name="40% - Accent6 4 14" xfId="997"/>
    <cellStyle name="40% - Accent6 4 15" xfId="998"/>
    <cellStyle name="40% - Accent6 4 16" xfId="999"/>
    <cellStyle name="40% - Accent6 4 2" xfId="1000"/>
    <cellStyle name="40% - Accent6 4 2 2" xfId="1001"/>
    <cellStyle name="40% - Accent6 4 3" xfId="1002"/>
    <cellStyle name="40% - Accent6 4 3 2" xfId="1003"/>
    <cellStyle name="40% - Accent6 4 4" xfId="1004"/>
    <cellStyle name="40% - Accent6 4 4 2" xfId="1005"/>
    <cellStyle name="40% - Accent6 4 5" xfId="1006"/>
    <cellStyle name="40% - Accent6 4 5 2" xfId="1007"/>
    <cellStyle name="40% - Accent6 4 6" xfId="1008"/>
    <cellStyle name="40% - Accent6 4 6 2" xfId="1009"/>
    <cellStyle name="40% - Accent6 4 7" xfId="1010"/>
    <cellStyle name="40% - Accent6 4 7 2" xfId="1011"/>
    <cellStyle name="40% - Accent6 4 8" xfId="1012"/>
    <cellStyle name="40% - Accent6 4 9" xfId="1013"/>
    <cellStyle name="40% - Accent6 4_Sheet2" xfId="1014"/>
    <cellStyle name="40% - Accent6 5" xfId="1015"/>
    <cellStyle name="40% - Accent6 5 10" xfId="1016"/>
    <cellStyle name="40% - Accent6 5 11" xfId="1017"/>
    <cellStyle name="40% - Accent6 5 12" xfId="1018"/>
    <cellStyle name="40% - Accent6 5 2" xfId="1019"/>
    <cellStyle name="40% - Accent6 5 3" xfId="1020"/>
    <cellStyle name="40% - Accent6 5 4" xfId="1021"/>
    <cellStyle name="40% - Accent6 5 5" xfId="1022"/>
    <cellStyle name="40% - Accent6 5 6" xfId="1023"/>
    <cellStyle name="40% - Accent6 5 7" xfId="1024"/>
    <cellStyle name="40% - Accent6 5 8" xfId="1025"/>
    <cellStyle name="40% - Accent6 5 9" xfId="1026"/>
    <cellStyle name="40% - Accent6 5_Progress" xfId="1027"/>
    <cellStyle name="40% - Accent6 6" xfId="1028"/>
    <cellStyle name="40% - Accent6 6 10" xfId="1029"/>
    <cellStyle name="40% - Accent6 6 11" xfId="1030"/>
    <cellStyle name="40% - Accent6 6 12" xfId="1031"/>
    <cellStyle name="40% - Accent6 6 2" xfId="1032"/>
    <cellStyle name="40% - Accent6 6 3" xfId="1033"/>
    <cellStyle name="40% - Accent6 6 4" xfId="1034"/>
    <cellStyle name="40% - Accent6 6 5" xfId="1035"/>
    <cellStyle name="40% - Accent6 6 6" xfId="1036"/>
    <cellStyle name="40% - Accent6 6 7" xfId="1037"/>
    <cellStyle name="40% - Accent6 6 8" xfId="1038"/>
    <cellStyle name="40% - Accent6 6 9" xfId="1039"/>
    <cellStyle name="40% - Accent6 6_Progress" xfId="1040"/>
    <cellStyle name="40% - Accent6 7" xfId="1041"/>
    <cellStyle name="40% - Accent6 7 10" xfId="1042"/>
    <cellStyle name="40% - Accent6 7 11" xfId="1043"/>
    <cellStyle name="40% - Accent6 7 12" xfId="1044"/>
    <cellStyle name="40% - Accent6 7 2" xfId="1045"/>
    <cellStyle name="40% - Accent6 7 3" xfId="1046"/>
    <cellStyle name="40% - Accent6 7 4" xfId="1047"/>
    <cellStyle name="40% - Accent6 7 5" xfId="1048"/>
    <cellStyle name="40% - Accent6 7 6" xfId="1049"/>
    <cellStyle name="40% - Accent6 7 7" xfId="1050"/>
    <cellStyle name="40% - Accent6 7 8" xfId="1051"/>
    <cellStyle name="40% - Accent6 7 9" xfId="1052"/>
    <cellStyle name="40% - Accent6 7_Progress" xfId="1053"/>
    <cellStyle name="40% - Accent6 8" xfId="1054"/>
    <cellStyle name="40% - Accent6 9" xfId="1055"/>
    <cellStyle name="60% - Accent1 10" xfId="1056"/>
    <cellStyle name="60% - Accent1 11" xfId="1057"/>
    <cellStyle name="60% - Accent1 12" xfId="1058"/>
    <cellStyle name="60% - Accent1 13" xfId="1059"/>
    <cellStyle name="60% - Accent1 14" xfId="1060"/>
    <cellStyle name="60% - Accent1 15" xfId="1061"/>
    <cellStyle name="60% - Accent1 16" xfId="1062"/>
    <cellStyle name="60% - Accent1 16 2" xfId="1063"/>
    <cellStyle name="60% - Accent1 16 3" xfId="1064"/>
    <cellStyle name="60% - Accent1 16_Configuration" xfId="1065"/>
    <cellStyle name="60% - Accent1 17" xfId="1066"/>
    <cellStyle name="60% - Accent1 2" xfId="1067"/>
    <cellStyle name="60% - Accent1 2 10" xfId="1068"/>
    <cellStyle name="60% - Accent1 2 11" xfId="1069"/>
    <cellStyle name="60% - Accent1 2 12" xfId="1070"/>
    <cellStyle name="60% - Accent1 2 2" xfId="1071"/>
    <cellStyle name="60% - Accent1 2 2 2" xfId="1072"/>
    <cellStyle name="60% - Accent1 2 2_Admin" xfId="1073"/>
    <cellStyle name="60% - Accent1 2 3" xfId="1074"/>
    <cellStyle name="60% - Accent1 2 4" xfId="1075"/>
    <cellStyle name="60% - Accent1 2 5" xfId="1076"/>
    <cellStyle name="60% - Accent1 2 6" xfId="1077"/>
    <cellStyle name="60% - Accent1 2 7" xfId="1078"/>
    <cellStyle name="60% - Accent1 2 8" xfId="1079"/>
    <cellStyle name="60% - Accent1 2 9" xfId="1080"/>
    <cellStyle name="60% - Accent1 2_LLT Script Reviews" xfId="1081"/>
    <cellStyle name="60% - Accent1 3" xfId="1082"/>
    <cellStyle name="60% - Accent1 3 2" xfId="1083"/>
    <cellStyle name="60% - Accent1 3_Admin" xfId="1084"/>
    <cellStyle name="60% - Accent1 4" xfId="1085"/>
    <cellStyle name="60% - Accent1 4 10" xfId="1086"/>
    <cellStyle name="60% - Accent1 4 11" xfId="1087"/>
    <cellStyle name="60% - Accent1 4 12" xfId="1088"/>
    <cellStyle name="60% - Accent1 4 13" xfId="1089"/>
    <cellStyle name="60% - Accent1 4 14" xfId="1090"/>
    <cellStyle name="60% - Accent1 4 15" xfId="1091"/>
    <cellStyle name="60% - Accent1 4 16" xfId="1092"/>
    <cellStyle name="60% - Accent1 4 2" xfId="1093"/>
    <cellStyle name="60% - Accent1 4 3" xfId="1094"/>
    <cellStyle name="60% - Accent1 4 4" xfId="1095"/>
    <cellStyle name="60% - Accent1 4 5" xfId="1096"/>
    <cellStyle name="60% - Accent1 4 6" xfId="1097"/>
    <cellStyle name="60% - Accent1 4 7" xfId="1098"/>
    <cellStyle name="60% - Accent1 4 8" xfId="1099"/>
    <cellStyle name="60% - Accent1 4 9" xfId="1100"/>
    <cellStyle name="60% - Accent1 5" xfId="1101"/>
    <cellStyle name="60% - Accent1 5 10" xfId="1102"/>
    <cellStyle name="60% - Accent1 5 11" xfId="1103"/>
    <cellStyle name="60% - Accent1 5 12" xfId="1104"/>
    <cellStyle name="60% - Accent1 5 2" xfId="1105"/>
    <cellStyle name="60% - Accent1 5 3" xfId="1106"/>
    <cellStyle name="60% - Accent1 5 4" xfId="1107"/>
    <cellStyle name="60% - Accent1 5 5" xfId="1108"/>
    <cellStyle name="60% - Accent1 5 6" xfId="1109"/>
    <cellStyle name="60% - Accent1 5 7" xfId="1110"/>
    <cellStyle name="60% - Accent1 5 8" xfId="1111"/>
    <cellStyle name="60% - Accent1 5 9" xfId="1112"/>
    <cellStyle name="60% - Accent1 5_Progress" xfId="1113"/>
    <cellStyle name="60% - Accent1 6" xfId="1114"/>
    <cellStyle name="60% - Accent1 6 10" xfId="1115"/>
    <cellStyle name="60% - Accent1 6 11" xfId="1116"/>
    <cellStyle name="60% - Accent1 6 12" xfId="1117"/>
    <cellStyle name="60% - Accent1 6 2" xfId="1118"/>
    <cellStyle name="60% - Accent1 6 3" xfId="1119"/>
    <cellStyle name="60% - Accent1 6 4" xfId="1120"/>
    <cellStyle name="60% - Accent1 6 5" xfId="1121"/>
    <cellStyle name="60% - Accent1 6 6" xfId="1122"/>
    <cellStyle name="60% - Accent1 6 7" xfId="1123"/>
    <cellStyle name="60% - Accent1 6 8" xfId="1124"/>
    <cellStyle name="60% - Accent1 6 9" xfId="1125"/>
    <cellStyle name="60% - Accent1 6_Progress" xfId="1126"/>
    <cellStyle name="60% - Accent1 7" xfId="1127"/>
    <cellStyle name="60% - Accent1 7 10" xfId="1128"/>
    <cellStyle name="60% - Accent1 7 11" xfId="1129"/>
    <cellStyle name="60% - Accent1 7 12" xfId="1130"/>
    <cellStyle name="60% - Accent1 7 2" xfId="1131"/>
    <cellStyle name="60% - Accent1 7 3" xfId="1132"/>
    <cellStyle name="60% - Accent1 7 4" xfId="1133"/>
    <cellStyle name="60% - Accent1 7 5" xfId="1134"/>
    <cellStyle name="60% - Accent1 7 6" xfId="1135"/>
    <cellStyle name="60% - Accent1 7 7" xfId="1136"/>
    <cellStyle name="60% - Accent1 7 8" xfId="1137"/>
    <cellStyle name="60% - Accent1 7 9" xfId="1138"/>
    <cellStyle name="60% - Accent1 7_Progress" xfId="1139"/>
    <cellStyle name="60% - Accent1 8" xfId="1140"/>
    <cellStyle name="60% - Accent1 9" xfId="1141"/>
    <cellStyle name="60% - Accent2 10" xfId="1142"/>
    <cellStyle name="60% - Accent2 11" xfId="1143"/>
    <cellStyle name="60% - Accent2 12" xfId="1144"/>
    <cellStyle name="60% - Accent2 13" xfId="1145"/>
    <cellStyle name="60% - Accent2 14" xfId="1146"/>
    <cellStyle name="60% - Accent2 15" xfId="1147"/>
    <cellStyle name="60% - Accent2 16" xfId="1148"/>
    <cellStyle name="60% - Accent2 16 2" xfId="1149"/>
    <cellStyle name="60% - Accent2 16_Configuration" xfId="1150"/>
    <cellStyle name="60% - Accent2 17" xfId="1151"/>
    <cellStyle name="60% - Accent2 2" xfId="1152"/>
    <cellStyle name="60% - Accent2 2 10" xfId="1153"/>
    <cellStyle name="60% - Accent2 2 11" xfId="1154"/>
    <cellStyle name="60% - Accent2 2 12" xfId="1155"/>
    <cellStyle name="60% - Accent2 2 2" xfId="1156"/>
    <cellStyle name="60% - Accent2 2 2 2" xfId="1157"/>
    <cellStyle name="60% - Accent2 2 2_Admin" xfId="1158"/>
    <cellStyle name="60% - Accent2 2 3" xfId="1159"/>
    <cellStyle name="60% - Accent2 2 4" xfId="1160"/>
    <cellStyle name="60% - Accent2 2 5" xfId="1161"/>
    <cellStyle name="60% - Accent2 2 6" xfId="1162"/>
    <cellStyle name="60% - Accent2 2 7" xfId="1163"/>
    <cellStyle name="60% - Accent2 2 8" xfId="1164"/>
    <cellStyle name="60% - Accent2 2 9" xfId="1165"/>
    <cellStyle name="60% - Accent2 2_LLT Script Reviews" xfId="1166"/>
    <cellStyle name="60% - Accent2 3" xfId="1167"/>
    <cellStyle name="60% - Accent2 3 2" xfId="1168"/>
    <cellStyle name="60% - Accent2 3_Admin" xfId="1169"/>
    <cellStyle name="60% - Accent2 4" xfId="1170"/>
    <cellStyle name="60% - Accent2 4 10" xfId="1171"/>
    <cellStyle name="60% - Accent2 4 11" xfId="1172"/>
    <cellStyle name="60% - Accent2 4 12" xfId="1173"/>
    <cellStyle name="60% - Accent2 4 13" xfId="1174"/>
    <cellStyle name="60% - Accent2 4 14" xfId="1175"/>
    <cellStyle name="60% - Accent2 4 15" xfId="1176"/>
    <cellStyle name="60% - Accent2 4 16" xfId="1177"/>
    <cellStyle name="60% - Accent2 4 2" xfId="1178"/>
    <cellStyle name="60% - Accent2 4 3" xfId="1179"/>
    <cellStyle name="60% - Accent2 4 4" xfId="1180"/>
    <cellStyle name="60% - Accent2 4 5" xfId="1181"/>
    <cellStyle name="60% - Accent2 4 6" xfId="1182"/>
    <cellStyle name="60% - Accent2 4 7" xfId="1183"/>
    <cellStyle name="60% - Accent2 4 8" xfId="1184"/>
    <cellStyle name="60% - Accent2 4 9" xfId="1185"/>
    <cellStyle name="60% - Accent2 5" xfId="1186"/>
    <cellStyle name="60% - Accent2 5 10" xfId="1187"/>
    <cellStyle name="60% - Accent2 5 11" xfId="1188"/>
    <cellStyle name="60% - Accent2 5 12" xfId="1189"/>
    <cellStyle name="60% - Accent2 5 2" xfId="1190"/>
    <cellStyle name="60% - Accent2 5 3" xfId="1191"/>
    <cellStyle name="60% - Accent2 5 4" xfId="1192"/>
    <cellStyle name="60% - Accent2 5 5" xfId="1193"/>
    <cellStyle name="60% - Accent2 5 6" xfId="1194"/>
    <cellStyle name="60% - Accent2 5 7" xfId="1195"/>
    <cellStyle name="60% - Accent2 5 8" xfId="1196"/>
    <cellStyle name="60% - Accent2 5 9" xfId="1197"/>
    <cellStyle name="60% - Accent2 5_Progress" xfId="1198"/>
    <cellStyle name="60% - Accent2 6" xfId="1199"/>
    <cellStyle name="60% - Accent2 6 10" xfId="1200"/>
    <cellStyle name="60% - Accent2 6 11" xfId="1201"/>
    <cellStyle name="60% - Accent2 6 12" xfId="1202"/>
    <cellStyle name="60% - Accent2 6 2" xfId="1203"/>
    <cellStyle name="60% - Accent2 6 3" xfId="1204"/>
    <cellStyle name="60% - Accent2 6 4" xfId="1205"/>
    <cellStyle name="60% - Accent2 6 5" xfId="1206"/>
    <cellStyle name="60% - Accent2 6 6" xfId="1207"/>
    <cellStyle name="60% - Accent2 6 7" xfId="1208"/>
    <cellStyle name="60% - Accent2 6 8" xfId="1209"/>
    <cellStyle name="60% - Accent2 6 9" xfId="1210"/>
    <cellStyle name="60% - Accent2 6_Progress" xfId="1211"/>
    <cellStyle name="60% - Accent2 7" xfId="1212"/>
    <cellStyle name="60% - Accent2 7 10" xfId="1213"/>
    <cellStyle name="60% - Accent2 7 11" xfId="1214"/>
    <cellStyle name="60% - Accent2 7 12" xfId="1215"/>
    <cellStyle name="60% - Accent2 7 2" xfId="1216"/>
    <cellStyle name="60% - Accent2 7 3" xfId="1217"/>
    <cellStyle name="60% - Accent2 7 4" xfId="1218"/>
    <cellStyle name="60% - Accent2 7 5" xfId="1219"/>
    <cellStyle name="60% - Accent2 7 6" xfId="1220"/>
    <cellStyle name="60% - Accent2 7 7" xfId="1221"/>
    <cellStyle name="60% - Accent2 7 8" xfId="1222"/>
    <cellStyle name="60% - Accent2 7 9" xfId="1223"/>
    <cellStyle name="60% - Accent2 7_Progress" xfId="1224"/>
    <cellStyle name="60% - Accent2 8" xfId="1225"/>
    <cellStyle name="60% - Accent2 9" xfId="1226"/>
    <cellStyle name="60% - Accent3 10" xfId="1227"/>
    <cellStyle name="60% - Accent3 11" xfId="1228"/>
    <cellStyle name="60% - Accent3 12" xfId="1229"/>
    <cellStyle name="60% - Accent3 13" xfId="1230"/>
    <cellStyle name="60% - Accent3 14" xfId="1231"/>
    <cellStyle name="60% - Accent3 15" xfId="1232"/>
    <cellStyle name="60% - Accent3 16" xfId="1233"/>
    <cellStyle name="60% - Accent3 16 2" xfId="1234"/>
    <cellStyle name="60% - Accent3 16 3" xfId="1235"/>
    <cellStyle name="60% - Accent3 16_Configuration" xfId="1236"/>
    <cellStyle name="60% - Accent3 17" xfId="1237"/>
    <cellStyle name="60% - Accent3 2" xfId="1238"/>
    <cellStyle name="60% - Accent3 2 10" xfId="1239"/>
    <cellStyle name="60% - Accent3 2 11" xfId="1240"/>
    <cellStyle name="60% - Accent3 2 12" xfId="1241"/>
    <cellStyle name="60% - Accent3 2 2" xfId="1242"/>
    <cellStyle name="60% - Accent3 2 2 2" xfId="1243"/>
    <cellStyle name="60% - Accent3 2 2_Admin" xfId="1244"/>
    <cellStyle name="60% - Accent3 2 3" xfId="1245"/>
    <cellStyle name="60% - Accent3 2 4" xfId="1246"/>
    <cellStyle name="60% - Accent3 2 5" xfId="1247"/>
    <cellStyle name="60% - Accent3 2 6" xfId="1248"/>
    <cellStyle name="60% - Accent3 2 7" xfId="1249"/>
    <cellStyle name="60% - Accent3 2 8" xfId="1250"/>
    <cellStyle name="60% - Accent3 2 9" xfId="1251"/>
    <cellStyle name="60% - Accent3 2_LLT Script Reviews" xfId="1252"/>
    <cellStyle name="60% - Accent3 3" xfId="1253"/>
    <cellStyle name="60% - Accent3 3 2" xfId="1254"/>
    <cellStyle name="60% - Accent3 3_Admin" xfId="1255"/>
    <cellStyle name="60% - Accent3 4" xfId="1256"/>
    <cellStyle name="60% - Accent3 4 10" xfId="1257"/>
    <cellStyle name="60% - Accent3 4 11" xfId="1258"/>
    <cellStyle name="60% - Accent3 4 12" xfId="1259"/>
    <cellStyle name="60% - Accent3 4 13" xfId="1260"/>
    <cellStyle name="60% - Accent3 4 14" xfId="1261"/>
    <cellStyle name="60% - Accent3 4 15" xfId="1262"/>
    <cellStyle name="60% - Accent3 4 16" xfId="1263"/>
    <cellStyle name="60% - Accent3 4 2" xfId="1264"/>
    <cellStyle name="60% - Accent3 4 3" xfId="1265"/>
    <cellStyle name="60% - Accent3 4 4" xfId="1266"/>
    <cellStyle name="60% - Accent3 4 5" xfId="1267"/>
    <cellStyle name="60% - Accent3 4 6" xfId="1268"/>
    <cellStyle name="60% - Accent3 4 7" xfId="1269"/>
    <cellStyle name="60% - Accent3 4 8" xfId="1270"/>
    <cellStyle name="60% - Accent3 4 9" xfId="1271"/>
    <cellStyle name="60% - Accent3 5" xfId="1272"/>
    <cellStyle name="60% - Accent3 5 10" xfId="1273"/>
    <cellStyle name="60% - Accent3 5 11" xfId="1274"/>
    <cellStyle name="60% - Accent3 5 12" xfId="1275"/>
    <cellStyle name="60% - Accent3 5 2" xfId="1276"/>
    <cellStyle name="60% - Accent3 5 3" xfId="1277"/>
    <cellStyle name="60% - Accent3 5 4" xfId="1278"/>
    <cellStyle name="60% - Accent3 5 5" xfId="1279"/>
    <cellStyle name="60% - Accent3 5 6" xfId="1280"/>
    <cellStyle name="60% - Accent3 5 7" xfId="1281"/>
    <cellStyle name="60% - Accent3 5 8" xfId="1282"/>
    <cellStyle name="60% - Accent3 5 9" xfId="1283"/>
    <cellStyle name="60% - Accent3 5_Progress" xfId="1284"/>
    <cellStyle name="60% - Accent3 6" xfId="1285"/>
    <cellStyle name="60% - Accent3 6 10" xfId="1286"/>
    <cellStyle name="60% - Accent3 6 11" xfId="1287"/>
    <cellStyle name="60% - Accent3 6 12" xfId="1288"/>
    <cellStyle name="60% - Accent3 6 2" xfId="1289"/>
    <cellStyle name="60% - Accent3 6 3" xfId="1290"/>
    <cellStyle name="60% - Accent3 6 4" xfId="1291"/>
    <cellStyle name="60% - Accent3 6 5" xfId="1292"/>
    <cellStyle name="60% - Accent3 6 6" xfId="1293"/>
    <cellStyle name="60% - Accent3 6 7" xfId="1294"/>
    <cellStyle name="60% - Accent3 6 8" xfId="1295"/>
    <cellStyle name="60% - Accent3 6 9" xfId="1296"/>
    <cellStyle name="60% - Accent3 6_Progress" xfId="1297"/>
    <cellStyle name="60% - Accent3 7" xfId="1298"/>
    <cellStyle name="60% - Accent3 7 10" xfId="1299"/>
    <cellStyle name="60% - Accent3 7 11" xfId="1300"/>
    <cellStyle name="60% - Accent3 7 12" xfId="1301"/>
    <cellStyle name="60% - Accent3 7 2" xfId="1302"/>
    <cellStyle name="60% - Accent3 7 3" xfId="1303"/>
    <cellStyle name="60% - Accent3 7 4" xfId="1304"/>
    <cellStyle name="60% - Accent3 7 5" xfId="1305"/>
    <cellStyle name="60% - Accent3 7 6" xfId="1306"/>
    <cellStyle name="60% - Accent3 7 7" xfId="1307"/>
    <cellStyle name="60% - Accent3 7 8" xfId="1308"/>
    <cellStyle name="60% - Accent3 7 9" xfId="1309"/>
    <cellStyle name="60% - Accent3 7_Progress" xfId="1310"/>
    <cellStyle name="60% - Accent3 8" xfId="1311"/>
    <cellStyle name="60% - Accent3 9" xfId="1312"/>
    <cellStyle name="60% - Accent4 10" xfId="1313"/>
    <cellStyle name="60% - Accent4 11" xfId="1314"/>
    <cellStyle name="60% - Accent4 12" xfId="1315"/>
    <cellStyle name="60% - Accent4 13" xfId="1316"/>
    <cellStyle name="60% - Accent4 14" xfId="1317"/>
    <cellStyle name="60% - Accent4 15" xfId="1318"/>
    <cellStyle name="60% - Accent4 16" xfId="1319"/>
    <cellStyle name="60% - Accent4 16 2" xfId="1320"/>
    <cellStyle name="60% - Accent4 16 3" xfId="1321"/>
    <cellStyle name="60% - Accent4 16_Configuration" xfId="1322"/>
    <cellStyle name="60% - Accent4 17" xfId="1323"/>
    <cellStyle name="60% - Accent4 2" xfId="1324"/>
    <cellStyle name="60% - Accent4 2 10" xfId="1325"/>
    <cellStyle name="60% - Accent4 2 11" xfId="1326"/>
    <cellStyle name="60% - Accent4 2 12" xfId="1327"/>
    <cellStyle name="60% - Accent4 2 2" xfId="1328"/>
    <cellStyle name="60% - Accent4 2 2 2" xfId="1329"/>
    <cellStyle name="60% - Accent4 2 2_Admin" xfId="1330"/>
    <cellStyle name="60% - Accent4 2 3" xfId="1331"/>
    <cellStyle name="60% - Accent4 2 4" xfId="1332"/>
    <cellStyle name="60% - Accent4 2 5" xfId="1333"/>
    <cellStyle name="60% - Accent4 2 6" xfId="1334"/>
    <cellStyle name="60% - Accent4 2 7" xfId="1335"/>
    <cellStyle name="60% - Accent4 2 8" xfId="1336"/>
    <cellStyle name="60% - Accent4 2 9" xfId="1337"/>
    <cellStyle name="60% - Accent4 2_LLT Script Reviews" xfId="1338"/>
    <cellStyle name="60% - Accent4 3" xfId="1339"/>
    <cellStyle name="60% - Accent4 3 2" xfId="1340"/>
    <cellStyle name="60% - Accent4 3_Admin" xfId="1341"/>
    <cellStyle name="60% - Accent4 4" xfId="1342"/>
    <cellStyle name="60% - Accent4 4 10" xfId="1343"/>
    <cellStyle name="60% - Accent4 4 11" xfId="1344"/>
    <cellStyle name="60% - Accent4 4 12" xfId="1345"/>
    <cellStyle name="60% - Accent4 4 13" xfId="1346"/>
    <cellStyle name="60% - Accent4 4 14" xfId="1347"/>
    <cellStyle name="60% - Accent4 4 15" xfId="1348"/>
    <cellStyle name="60% - Accent4 4 16" xfId="1349"/>
    <cellStyle name="60% - Accent4 4 2" xfId="1350"/>
    <cellStyle name="60% - Accent4 4 3" xfId="1351"/>
    <cellStyle name="60% - Accent4 4 4" xfId="1352"/>
    <cellStyle name="60% - Accent4 4 5" xfId="1353"/>
    <cellStyle name="60% - Accent4 4 6" xfId="1354"/>
    <cellStyle name="60% - Accent4 4 7" xfId="1355"/>
    <cellStyle name="60% - Accent4 4 8" xfId="1356"/>
    <cellStyle name="60% - Accent4 4 9" xfId="1357"/>
    <cellStyle name="60% - Accent4 5" xfId="1358"/>
    <cellStyle name="60% - Accent4 5 10" xfId="1359"/>
    <cellStyle name="60% - Accent4 5 11" xfId="1360"/>
    <cellStyle name="60% - Accent4 5 12" xfId="1361"/>
    <cellStyle name="60% - Accent4 5 2" xfId="1362"/>
    <cellStyle name="60% - Accent4 5 3" xfId="1363"/>
    <cellStyle name="60% - Accent4 5 4" xfId="1364"/>
    <cellStyle name="60% - Accent4 5 5" xfId="1365"/>
    <cellStyle name="60% - Accent4 5 6" xfId="1366"/>
    <cellStyle name="60% - Accent4 5 7" xfId="1367"/>
    <cellStyle name="60% - Accent4 5 8" xfId="1368"/>
    <cellStyle name="60% - Accent4 5 9" xfId="1369"/>
    <cellStyle name="60% - Accent4 5_Progress" xfId="1370"/>
    <cellStyle name="60% - Accent4 6" xfId="1371"/>
    <cellStyle name="60% - Accent4 6 10" xfId="1372"/>
    <cellStyle name="60% - Accent4 6 11" xfId="1373"/>
    <cellStyle name="60% - Accent4 6 12" xfId="1374"/>
    <cellStyle name="60% - Accent4 6 2" xfId="1375"/>
    <cellStyle name="60% - Accent4 6 3" xfId="1376"/>
    <cellStyle name="60% - Accent4 6 4" xfId="1377"/>
    <cellStyle name="60% - Accent4 6 5" xfId="1378"/>
    <cellStyle name="60% - Accent4 6 6" xfId="1379"/>
    <cellStyle name="60% - Accent4 6 7" xfId="1380"/>
    <cellStyle name="60% - Accent4 6 8" xfId="1381"/>
    <cellStyle name="60% - Accent4 6 9" xfId="1382"/>
    <cellStyle name="60% - Accent4 6_Progress" xfId="1383"/>
    <cellStyle name="60% - Accent4 7" xfId="1384"/>
    <cellStyle name="60% - Accent4 7 10" xfId="1385"/>
    <cellStyle name="60% - Accent4 7 11" xfId="1386"/>
    <cellStyle name="60% - Accent4 7 12" xfId="1387"/>
    <cellStyle name="60% - Accent4 7 2" xfId="1388"/>
    <cellStyle name="60% - Accent4 7 3" xfId="1389"/>
    <cellStyle name="60% - Accent4 7 4" xfId="1390"/>
    <cellStyle name="60% - Accent4 7 5" xfId="1391"/>
    <cellStyle name="60% - Accent4 7 6" xfId="1392"/>
    <cellStyle name="60% - Accent4 7 7" xfId="1393"/>
    <cellStyle name="60% - Accent4 7 8" xfId="1394"/>
    <cellStyle name="60% - Accent4 7 9" xfId="1395"/>
    <cellStyle name="60% - Accent4 7_Progress" xfId="1396"/>
    <cellStyle name="60% - Accent4 8" xfId="1397"/>
    <cellStyle name="60% - Accent4 9" xfId="1398"/>
    <cellStyle name="60% - Accent5 10" xfId="1399"/>
    <cellStyle name="60% - Accent5 11" xfId="1400"/>
    <cellStyle name="60% - Accent5 12" xfId="1401"/>
    <cellStyle name="60% - Accent5 13" xfId="1402"/>
    <cellStyle name="60% - Accent5 14" xfId="1403"/>
    <cellStyle name="60% - Accent5 15" xfId="1404"/>
    <cellStyle name="60% - Accent5 16" xfId="1405"/>
    <cellStyle name="60% - Accent5 16 2" xfId="1406"/>
    <cellStyle name="60% - Accent5 16_Configuration" xfId="1407"/>
    <cellStyle name="60% - Accent5 17" xfId="1408"/>
    <cellStyle name="60% - Accent5 2" xfId="1409"/>
    <cellStyle name="60% - Accent5 2 10" xfId="1410"/>
    <cellStyle name="60% - Accent5 2 11" xfId="1411"/>
    <cellStyle name="60% - Accent5 2 12" xfId="1412"/>
    <cellStyle name="60% - Accent5 2 2" xfId="1413"/>
    <cellStyle name="60% - Accent5 2 2 2" xfId="1414"/>
    <cellStyle name="60% - Accent5 2 2_Admin" xfId="1415"/>
    <cellStyle name="60% - Accent5 2 3" xfId="1416"/>
    <cellStyle name="60% - Accent5 2 4" xfId="1417"/>
    <cellStyle name="60% - Accent5 2 5" xfId="1418"/>
    <cellStyle name="60% - Accent5 2 6" xfId="1419"/>
    <cellStyle name="60% - Accent5 2 7" xfId="1420"/>
    <cellStyle name="60% - Accent5 2 8" xfId="1421"/>
    <cellStyle name="60% - Accent5 2 9" xfId="1422"/>
    <cellStyle name="60% - Accent5 2_LLT Script Reviews" xfId="1423"/>
    <cellStyle name="60% - Accent5 3" xfId="1424"/>
    <cellStyle name="60% - Accent5 3 2" xfId="1425"/>
    <cellStyle name="60% - Accent5 3_Admin" xfId="1426"/>
    <cellStyle name="60% - Accent5 4" xfId="1427"/>
    <cellStyle name="60% - Accent5 4 10" xfId="1428"/>
    <cellStyle name="60% - Accent5 4 11" xfId="1429"/>
    <cellStyle name="60% - Accent5 4 12" xfId="1430"/>
    <cellStyle name="60% - Accent5 4 13" xfId="1431"/>
    <cellStyle name="60% - Accent5 4 14" xfId="1432"/>
    <cellStyle name="60% - Accent5 4 15" xfId="1433"/>
    <cellStyle name="60% - Accent5 4 16" xfId="1434"/>
    <cellStyle name="60% - Accent5 4 2" xfId="1435"/>
    <cellStyle name="60% - Accent5 4 3" xfId="1436"/>
    <cellStyle name="60% - Accent5 4 4" xfId="1437"/>
    <cellStyle name="60% - Accent5 4 5" xfId="1438"/>
    <cellStyle name="60% - Accent5 4 6" xfId="1439"/>
    <cellStyle name="60% - Accent5 4 7" xfId="1440"/>
    <cellStyle name="60% - Accent5 4 8" xfId="1441"/>
    <cellStyle name="60% - Accent5 4 9" xfId="1442"/>
    <cellStyle name="60% - Accent5 5" xfId="1443"/>
    <cellStyle name="60% - Accent5 5 10" xfId="1444"/>
    <cellStyle name="60% - Accent5 5 11" xfId="1445"/>
    <cellStyle name="60% - Accent5 5 12" xfId="1446"/>
    <cellStyle name="60% - Accent5 5 2" xfId="1447"/>
    <cellStyle name="60% - Accent5 5 3" xfId="1448"/>
    <cellStyle name="60% - Accent5 5 4" xfId="1449"/>
    <cellStyle name="60% - Accent5 5 5" xfId="1450"/>
    <cellStyle name="60% - Accent5 5 6" xfId="1451"/>
    <cellStyle name="60% - Accent5 5 7" xfId="1452"/>
    <cellStyle name="60% - Accent5 5 8" xfId="1453"/>
    <cellStyle name="60% - Accent5 5 9" xfId="1454"/>
    <cellStyle name="60% - Accent5 5_Progress" xfId="1455"/>
    <cellStyle name="60% - Accent5 6" xfId="1456"/>
    <cellStyle name="60% - Accent5 6 10" xfId="1457"/>
    <cellStyle name="60% - Accent5 6 11" xfId="1458"/>
    <cellStyle name="60% - Accent5 6 12" xfId="1459"/>
    <cellStyle name="60% - Accent5 6 2" xfId="1460"/>
    <cellStyle name="60% - Accent5 6 3" xfId="1461"/>
    <cellStyle name="60% - Accent5 6 4" xfId="1462"/>
    <cellStyle name="60% - Accent5 6 5" xfId="1463"/>
    <cellStyle name="60% - Accent5 6 6" xfId="1464"/>
    <cellStyle name="60% - Accent5 6 7" xfId="1465"/>
    <cellStyle name="60% - Accent5 6 8" xfId="1466"/>
    <cellStyle name="60% - Accent5 6 9" xfId="1467"/>
    <cellStyle name="60% - Accent5 6_Progress" xfId="1468"/>
    <cellStyle name="60% - Accent5 7" xfId="1469"/>
    <cellStyle name="60% - Accent5 7 10" xfId="1470"/>
    <cellStyle name="60% - Accent5 7 11" xfId="1471"/>
    <cellStyle name="60% - Accent5 7 12" xfId="1472"/>
    <cellStyle name="60% - Accent5 7 2" xfId="1473"/>
    <cellStyle name="60% - Accent5 7 3" xfId="1474"/>
    <cellStyle name="60% - Accent5 7 4" xfId="1475"/>
    <cellStyle name="60% - Accent5 7 5" xfId="1476"/>
    <cellStyle name="60% - Accent5 7 6" xfId="1477"/>
    <cellStyle name="60% - Accent5 7 7" xfId="1478"/>
    <cellStyle name="60% - Accent5 7 8" xfId="1479"/>
    <cellStyle name="60% - Accent5 7 9" xfId="1480"/>
    <cellStyle name="60% - Accent5 7_Progress" xfId="1481"/>
    <cellStyle name="60% - Accent5 8" xfId="1482"/>
    <cellStyle name="60% - Accent5 9" xfId="1483"/>
    <cellStyle name="60% - Accent6 10" xfId="1484"/>
    <cellStyle name="60% - Accent6 11" xfId="1485"/>
    <cellStyle name="60% - Accent6 12" xfId="1486"/>
    <cellStyle name="60% - Accent6 13" xfId="1487"/>
    <cellStyle name="60% - Accent6 14" xfId="1488"/>
    <cellStyle name="60% - Accent6 15" xfId="1489"/>
    <cellStyle name="60% - Accent6 16" xfId="1490"/>
    <cellStyle name="60% - Accent6 16 2" xfId="1491"/>
    <cellStyle name="60% - Accent6 16 3" xfId="1492"/>
    <cellStyle name="60% - Accent6 16_Configuration" xfId="1493"/>
    <cellStyle name="60% - Accent6 17" xfId="1494"/>
    <cellStyle name="60% - Accent6 2" xfId="1495"/>
    <cellStyle name="60% - Accent6 2 10" xfId="1496"/>
    <cellStyle name="60% - Accent6 2 11" xfId="1497"/>
    <cellStyle name="60% - Accent6 2 12" xfId="1498"/>
    <cellStyle name="60% - Accent6 2 2" xfId="1499"/>
    <cellStyle name="60% - Accent6 2 2 2" xfId="1500"/>
    <cellStyle name="60% - Accent6 2 2_Admin" xfId="1501"/>
    <cellStyle name="60% - Accent6 2 3" xfId="1502"/>
    <cellStyle name="60% - Accent6 2 4" xfId="1503"/>
    <cellStyle name="60% - Accent6 2 5" xfId="1504"/>
    <cellStyle name="60% - Accent6 2 6" xfId="1505"/>
    <cellStyle name="60% - Accent6 2 7" xfId="1506"/>
    <cellStyle name="60% - Accent6 2 8" xfId="1507"/>
    <cellStyle name="60% - Accent6 2 9" xfId="1508"/>
    <cellStyle name="60% - Accent6 2_LLT Script Reviews" xfId="1509"/>
    <cellStyle name="60% - Accent6 3" xfId="1510"/>
    <cellStyle name="60% - Accent6 3 2" xfId="1511"/>
    <cellStyle name="60% - Accent6 3_Admin" xfId="1512"/>
    <cellStyle name="60% - Accent6 4" xfId="1513"/>
    <cellStyle name="60% - Accent6 4 10" xfId="1514"/>
    <cellStyle name="60% - Accent6 4 11" xfId="1515"/>
    <cellStyle name="60% - Accent6 4 12" xfId="1516"/>
    <cellStyle name="60% - Accent6 4 13" xfId="1517"/>
    <cellStyle name="60% - Accent6 4 14" xfId="1518"/>
    <cellStyle name="60% - Accent6 4 15" xfId="1519"/>
    <cellStyle name="60% - Accent6 4 16" xfId="1520"/>
    <cellStyle name="60% - Accent6 4 2" xfId="1521"/>
    <cellStyle name="60% - Accent6 4 3" xfId="1522"/>
    <cellStyle name="60% - Accent6 4 4" xfId="1523"/>
    <cellStyle name="60% - Accent6 4 5" xfId="1524"/>
    <cellStyle name="60% - Accent6 4 6" xfId="1525"/>
    <cellStyle name="60% - Accent6 4 7" xfId="1526"/>
    <cellStyle name="60% - Accent6 4 8" xfId="1527"/>
    <cellStyle name="60% - Accent6 4 9" xfId="1528"/>
    <cellStyle name="60% - Accent6 5" xfId="1529"/>
    <cellStyle name="60% - Accent6 5 10" xfId="1530"/>
    <cellStyle name="60% - Accent6 5 11" xfId="1531"/>
    <cellStyle name="60% - Accent6 5 12" xfId="1532"/>
    <cellStyle name="60% - Accent6 5 2" xfId="1533"/>
    <cellStyle name="60% - Accent6 5 3" xfId="1534"/>
    <cellStyle name="60% - Accent6 5 4" xfId="1535"/>
    <cellStyle name="60% - Accent6 5 5" xfId="1536"/>
    <cellStyle name="60% - Accent6 5 6" xfId="1537"/>
    <cellStyle name="60% - Accent6 5 7" xfId="1538"/>
    <cellStyle name="60% - Accent6 5 8" xfId="1539"/>
    <cellStyle name="60% - Accent6 5 9" xfId="1540"/>
    <cellStyle name="60% - Accent6 5_Progress" xfId="1541"/>
    <cellStyle name="60% - Accent6 6" xfId="1542"/>
    <cellStyle name="60% - Accent6 6 10" xfId="1543"/>
    <cellStyle name="60% - Accent6 6 11" xfId="1544"/>
    <cellStyle name="60% - Accent6 6 12" xfId="1545"/>
    <cellStyle name="60% - Accent6 6 2" xfId="1546"/>
    <cellStyle name="60% - Accent6 6 3" xfId="1547"/>
    <cellStyle name="60% - Accent6 6 4" xfId="1548"/>
    <cellStyle name="60% - Accent6 6 5" xfId="1549"/>
    <cellStyle name="60% - Accent6 6 6" xfId="1550"/>
    <cellStyle name="60% - Accent6 6 7" xfId="1551"/>
    <cellStyle name="60% - Accent6 6 8" xfId="1552"/>
    <cellStyle name="60% - Accent6 6 9" xfId="1553"/>
    <cellStyle name="60% - Accent6 6_Progress" xfId="1554"/>
    <cellStyle name="60% - Accent6 7" xfId="1555"/>
    <cellStyle name="60% - Accent6 7 10" xfId="1556"/>
    <cellStyle name="60% - Accent6 7 11" xfId="1557"/>
    <cellStyle name="60% - Accent6 7 12" xfId="1558"/>
    <cellStyle name="60% - Accent6 7 2" xfId="1559"/>
    <cellStyle name="60% - Accent6 7 3" xfId="1560"/>
    <cellStyle name="60% - Accent6 7 4" xfId="1561"/>
    <cellStyle name="60% - Accent6 7 5" xfId="1562"/>
    <cellStyle name="60% - Accent6 7 6" xfId="1563"/>
    <cellStyle name="60% - Accent6 7 7" xfId="1564"/>
    <cellStyle name="60% - Accent6 7 8" xfId="1565"/>
    <cellStyle name="60% - Accent6 7 9" xfId="1566"/>
    <cellStyle name="60% - Accent6 7_Progress" xfId="1567"/>
    <cellStyle name="60% - Accent6 8" xfId="1568"/>
    <cellStyle name="60% - Accent6 9" xfId="1569"/>
    <cellStyle name="Accent1 10" xfId="1570"/>
    <cellStyle name="Accent1 11" xfId="1571"/>
    <cellStyle name="Accent1 12" xfId="1572"/>
    <cellStyle name="Accent1 13" xfId="1573"/>
    <cellStyle name="Accent1 14" xfId="1574"/>
    <cellStyle name="Accent1 15" xfId="1575"/>
    <cellStyle name="Accent1 16" xfId="1576"/>
    <cellStyle name="Accent1 16 2" xfId="1577"/>
    <cellStyle name="Accent1 16 3" xfId="1578"/>
    <cellStyle name="Accent1 16_Configuration" xfId="1579"/>
    <cellStyle name="Accent1 17" xfId="1580"/>
    <cellStyle name="Accent1 2" xfId="1581"/>
    <cellStyle name="Accent1 2 10" xfId="1582"/>
    <cellStyle name="Accent1 2 11" xfId="1583"/>
    <cellStyle name="Accent1 2 12" xfId="1584"/>
    <cellStyle name="Accent1 2 2" xfId="1585"/>
    <cellStyle name="Accent1 2 2 2" xfId="1586"/>
    <cellStyle name="Accent1 2 2_Admin" xfId="1587"/>
    <cellStyle name="Accent1 2 3" xfId="1588"/>
    <cellStyle name="Accent1 2 4" xfId="1589"/>
    <cellStyle name="Accent1 2 5" xfId="1590"/>
    <cellStyle name="Accent1 2 6" xfId="1591"/>
    <cellStyle name="Accent1 2 7" xfId="1592"/>
    <cellStyle name="Accent1 2 8" xfId="1593"/>
    <cellStyle name="Accent1 2 9" xfId="1594"/>
    <cellStyle name="Accent1 2_LLT Script Reviews" xfId="1595"/>
    <cellStyle name="Accent1 3" xfId="1596"/>
    <cellStyle name="Accent1 3 2" xfId="1597"/>
    <cellStyle name="Accent1 3_Admin" xfId="1598"/>
    <cellStyle name="Accent1 4" xfId="1599"/>
    <cellStyle name="Accent1 4 10" xfId="1600"/>
    <cellStyle name="Accent1 4 11" xfId="1601"/>
    <cellStyle name="Accent1 4 12" xfId="1602"/>
    <cellStyle name="Accent1 4 13" xfId="1603"/>
    <cellStyle name="Accent1 4 14" xfId="1604"/>
    <cellStyle name="Accent1 4 15" xfId="1605"/>
    <cellStyle name="Accent1 4 16" xfId="1606"/>
    <cellStyle name="Accent1 4 2" xfId="1607"/>
    <cellStyle name="Accent1 4 3" xfId="1608"/>
    <cellStyle name="Accent1 4 4" xfId="1609"/>
    <cellStyle name="Accent1 4 5" xfId="1610"/>
    <cellStyle name="Accent1 4 6" xfId="1611"/>
    <cellStyle name="Accent1 4 7" xfId="1612"/>
    <cellStyle name="Accent1 4 8" xfId="1613"/>
    <cellStyle name="Accent1 4 9" xfId="1614"/>
    <cellStyle name="Accent1 5" xfId="1615"/>
    <cellStyle name="Accent1 5 10" xfId="1616"/>
    <cellStyle name="Accent1 5 11" xfId="1617"/>
    <cellStyle name="Accent1 5 12" xfId="1618"/>
    <cellStyle name="Accent1 5 2" xfId="1619"/>
    <cellStyle name="Accent1 5 3" xfId="1620"/>
    <cellStyle name="Accent1 5 4" xfId="1621"/>
    <cellStyle name="Accent1 5 5" xfId="1622"/>
    <cellStyle name="Accent1 5 6" xfId="1623"/>
    <cellStyle name="Accent1 5 7" xfId="1624"/>
    <cellStyle name="Accent1 5 8" xfId="1625"/>
    <cellStyle name="Accent1 5 9" xfId="1626"/>
    <cellStyle name="Accent1 5_Progress" xfId="1627"/>
    <cellStyle name="Accent1 6" xfId="1628"/>
    <cellStyle name="Accent1 6 10" xfId="1629"/>
    <cellStyle name="Accent1 6 11" xfId="1630"/>
    <cellStyle name="Accent1 6 12" xfId="1631"/>
    <cellStyle name="Accent1 6 2" xfId="1632"/>
    <cellStyle name="Accent1 6 3" xfId="1633"/>
    <cellStyle name="Accent1 6 4" xfId="1634"/>
    <cellStyle name="Accent1 6 5" xfId="1635"/>
    <cellStyle name="Accent1 6 6" xfId="1636"/>
    <cellStyle name="Accent1 6 7" xfId="1637"/>
    <cellStyle name="Accent1 6 8" xfId="1638"/>
    <cellStyle name="Accent1 6 9" xfId="1639"/>
    <cellStyle name="Accent1 6_Progress" xfId="1640"/>
    <cellStyle name="Accent1 7" xfId="1641"/>
    <cellStyle name="Accent1 7 10" xfId="1642"/>
    <cellStyle name="Accent1 7 11" xfId="1643"/>
    <cellStyle name="Accent1 7 12" xfId="1644"/>
    <cellStyle name="Accent1 7 2" xfId="1645"/>
    <cellStyle name="Accent1 7 3" xfId="1646"/>
    <cellStyle name="Accent1 7 4" xfId="1647"/>
    <cellStyle name="Accent1 7 5" xfId="1648"/>
    <cellStyle name="Accent1 7 6" xfId="1649"/>
    <cellStyle name="Accent1 7 7" xfId="1650"/>
    <cellStyle name="Accent1 7 8" xfId="1651"/>
    <cellStyle name="Accent1 7 9" xfId="1652"/>
    <cellStyle name="Accent1 7_Progress" xfId="1653"/>
    <cellStyle name="Accent1 8" xfId="1654"/>
    <cellStyle name="Accent1 9" xfId="1655"/>
    <cellStyle name="Accent2 10" xfId="1656"/>
    <cellStyle name="Accent2 11" xfId="1657"/>
    <cellStyle name="Accent2 12" xfId="1658"/>
    <cellStyle name="Accent2 13" xfId="1659"/>
    <cellStyle name="Accent2 14" xfId="1660"/>
    <cellStyle name="Accent2 15" xfId="1661"/>
    <cellStyle name="Accent2 16" xfId="1662"/>
    <cellStyle name="Accent2 16 2" xfId="1663"/>
    <cellStyle name="Accent2 16_Configuration" xfId="1664"/>
    <cellStyle name="Accent2 17" xfId="1665"/>
    <cellStyle name="Accent2 2" xfId="1666"/>
    <cellStyle name="Accent2 2 10" xfId="1667"/>
    <cellStyle name="Accent2 2 11" xfId="1668"/>
    <cellStyle name="Accent2 2 12" xfId="1669"/>
    <cellStyle name="Accent2 2 2" xfId="1670"/>
    <cellStyle name="Accent2 2 2 2" xfId="1671"/>
    <cellStyle name="Accent2 2 2_Admin" xfId="1672"/>
    <cellStyle name="Accent2 2 3" xfId="1673"/>
    <cellStyle name="Accent2 2 4" xfId="1674"/>
    <cellStyle name="Accent2 2 5" xfId="1675"/>
    <cellStyle name="Accent2 2 6" xfId="1676"/>
    <cellStyle name="Accent2 2 7" xfId="1677"/>
    <cellStyle name="Accent2 2 8" xfId="1678"/>
    <cellStyle name="Accent2 2 9" xfId="1679"/>
    <cellStyle name="Accent2 2_LLT Script Reviews" xfId="1680"/>
    <cellStyle name="Accent2 3" xfId="1681"/>
    <cellStyle name="Accent2 3 2" xfId="1682"/>
    <cellStyle name="Accent2 3_Admin" xfId="1683"/>
    <cellStyle name="Accent2 4" xfId="1684"/>
    <cellStyle name="Accent2 4 10" xfId="1685"/>
    <cellStyle name="Accent2 4 11" xfId="1686"/>
    <cellStyle name="Accent2 4 12" xfId="1687"/>
    <cellStyle name="Accent2 4 13" xfId="1688"/>
    <cellStyle name="Accent2 4 14" xfId="1689"/>
    <cellStyle name="Accent2 4 15" xfId="1690"/>
    <cellStyle name="Accent2 4 16" xfId="1691"/>
    <cellStyle name="Accent2 4 2" xfId="1692"/>
    <cellStyle name="Accent2 4 3" xfId="1693"/>
    <cellStyle name="Accent2 4 4" xfId="1694"/>
    <cellStyle name="Accent2 4 5" xfId="1695"/>
    <cellStyle name="Accent2 4 6" xfId="1696"/>
    <cellStyle name="Accent2 4 7" xfId="1697"/>
    <cellStyle name="Accent2 4 8" xfId="1698"/>
    <cellStyle name="Accent2 4 9" xfId="1699"/>
    <cellStyle name="Accent2 5" xfId="1700"/>
    <cellStyle name="Accent2 5 10" xfId="1701"/>
    <cellStyle name="Accent2 5 11" xfId="1702"/>
    <cellStyle name="Accent2 5 12" xfId="1703"/>
    <cellStyle name="Accent2 5 2" xfId="1704"/>
    <cellStyle name="Accent2 5 3" xfId="1705"/>
    <cellStyle name="Accent2 5 4" xfId="1706"/>
    <cellStyle name="Accent2 5 5" xfId="1707"/>
    <cellStyle name="Accent2 5 6" xfId="1708"/>
    <cellStyle name="Accent2 5 7" xfId="1709"/>
    <cellStyle name="Accent2 5 8" xfId="1710"/>
    <cellStyle name="Accent2 5 9" xfId="1711"/>
    <cellStyle name="Accent2 5_Progress" xfId="1712"/>
    <cellStyle name="Accent2 6" xfId="1713"/>
    <cellStyle name="Accent2 6 10" xfId="1714"/>
    <cellStyle name="Accent2 6 11" xfId="1715"/>
    <cellStyle name="Accent2 6 12" xfId="1716"/>
    <cellStyle name="Accent2 6 2" xfId="1717"/>
    <cellStyle name="Accent2 6 3" xfId="1718"/>
    <cellStyle name="Accent2 6 4" xfId="1719"/>
    <cellStyle name="Accent2 6 5" xfId="1720"/>
    <cellStyle name="Accent2 6 6" xfId="1721"/>
    <cellStyle name="Accent2 6 7" xfId="1722"/>
    <cellStyle name="Accent2 6 8" xfId="1723"/>
    <cellStyle name="Accent2 6 9" xfId="1724"/>
    <cellStyle name="Accent2 6_Progress" xfId="1725"/>
    <cellStyle name="Accent2 7" xfId="1726"/>
    <cellStyle name="Accent2 7 10" xfId="1727"/>
    <cellStyle name="Accent2 7 11" xfId="1728"/>
    <cellStyle name="Accent2 7 12" xfId="1729"/>
    <cellStyle name="Accent2 7 2" xfId="1730"/>
    <cellStyle name="Accent2 7 3" xfId="1731"/>
    <cellStyle name="Accent2 7 4" xfId="1732"/>
    <cellStyle name="Accent2 7 5" xfId="1733"/>
    <cellStyle name="Accent2 7 6" xfId="1734"/>
    <cellStyle name="Accent2 7 7" xfId="1735"/>
    <cellStyle name="Accent2 7 8" xfId="1736"/>
    <cellStyle name="Accent2 7 9" xfId="1737"/>
    <cellStyle name="Accent2 7_Progress" xfId="1738"/>
    <cellStyle name="Accent2 8" xfId="1739"/>
    <cellStyle name="Accent2 9" xfId="1740"/>
    <cellStyle name="Accent3 10" xfId="1741"/>
    <cellStyle name="Accent3 11" xfId="1742"/>
    <cellStyle name="Accent3 12" xfId="1743"/>
    <cellStyle name="Accent3 13" xfId="1744"/>
    <cellStyle name="Accent3 14" xfId="1745"/>
    <cellStyle name="Accent3 15" xfId="1746"/>
    <cellStyle name="Accent3 16" xfId="1747"/>
    <cellStyle name="Accent3 16 2" xfId="1748"/>
    <cellStyle name="Accent3 16 3" xfId="1749"/>
    <cellStyle name="Accent3 16_Configuration" xfId="1750"/>
    <cellStyle name="Accent3 17" xfId="1751"/>
    <cellStyle name="Accent3 2" xfId="1752"/>
    <cellStyle name="Accent3 2 10" xfId="1753"/>
    <cellStyle name="Accent3 2 11" xfId="1754"/>
    <cellStyle name="Accent3 2 12" xfId="1755"/>
    <cellStyle name="Accent3 2 2" xfId="1756"/>
    <cellStyle name="Accent3 2 2 2" xfId="1757"/>
    <cellStyle name="Accent3 2 2_Admin" xfId="1758"/>
    <cellStyle name="Accent3 2 3" xfId="1759"/>
    <cellStyle name="Accent3 2 4" xfId="1760"/>
    <cellStyle name="Accent3 2 5" xfId="1761"/>
    <cellStyle name="Accent3 2 6" xfId="1762"/>
    <cellStyle name="Accent3 2 7" xfId="1763"/>
    <cellStyle name="Accent3 2 8" xfId="1764"/>
    <cellStyle name="Accent3 2 9" xfId="1765"/>
    <cellStyle name="Accent3 2_LLT Script Reviews" xfId="1766"/>
    <cellStyle name="Accent3 3" xfId="1767"/>
    <cellStyle name="Accent3 3 2" xfId="1768"/>
    <cellStyle name="Accent3 3_Admin" xfId="1769"/>
    <cellStyle name="Accent3 4" xfId="1770"/>
    <cellStyle name="Accent3 4 10" xfId="1771"/>
    <cellStyle name="Accent3 4 11" xfId="1772"/>
    <cellStyle name="Accent3 4 12" xfId="1773"/>
    <cellStyle name="Accent3 4 13" xfId="1774"/>
    <cellStyle name="Accent3 4 14" xfId="1775"/>
    <cellStyle name="Accent3 4 15" xfId="1776"/>
    <cellStyle name="Accent3 4 16" xfId="1777"/>
    <cellStyle name="Accent3 4 2" xfId="1778"/>
    <cellStyle name="Accent3 4 3" xfId="1779"/>
    <cellStyle name="Accent3 4 4" xfId="1780"/>
    <cellStyle name="Accent3 4 5" xfId="1781"/>
    <cellStyle name="Accent3 4 6" xfId="1782"/>
    <cellStyle name="Accent3 4 7" xfId="1783"/>
    <cellStyle name="Accent3 4 8" xfId="1784"/>
    <cellStyle name="Accent3 4 9" xfId="1785"/>
    <cellStyle name="Accent3 5" xfId="1786"/>
    <cellStyle name="Accent3 5 10" xfId="1787"/>
    <cellStyle name="Accent3 5 11" xfId="1788"/>
    <cellStyle name="Accent3 5 12" xfId="1789"/>
    <cellStyle name="Accent3 5 2" xfId="1790"/>
    <cellStyle name="Accent3 5 3" xfId="1791"/>
    <cellStyle name="Accent3 5 4" xfId="1792"/>
    <cellStyle name="Accent3 5 5" xfId="1793"/>
    <cellStyle name="Accent3 5 6" xfId="1794"/>
    <cellStyle name="Accent3 5 7" xfId="1795"/>
    <cellStyle name="Accent3 5 8" xfId="1796"/>
    <cellStyle name="Accent3 5 9" xfId="1797"/>
    <cellStyle name="Accent3 5_Progress" xfId="1798"/>
    <cellStyle name="Accent3 6" xfId="1799"/>
    <cellStyle name="Accent3 6 10" xfId="1800"/>
    <cellStyle name="Accent3 6 11" xfId="1801"/>
    <cellStyle name="Accent3 6 12" xfId="1802"/>
    <cellStyle name="Accent3 6 2" xfId="1803"/>
    <cellStyle name="Accent3 6 3" xfId="1804"/>
    <cellStyle name="Accent3 6 4" xfId="1805"/>
    <cellStyle name="Accent3 6 5" xfId="1806"/>
    <cellStyle name="Accent3 6 6" xfId="1807"/>
    <cellStyle name="Accent3 6 7" xfId="1808"/>
    <cellStyle name="Accent3 6 8" xfId="1809"/>
    <cellStyle name="Accent3 6 9" xfId="1810"/>
    <cellStyle name="Accent3 6_Progress" xfId="1811"/>
    <cellStyle name="Accent3 7" xfId="1812"/>
    <cellStyle name="Accent3 7 10" xfId="1813"/>
    <cellStyle name="Accent3 7 11" xfId="1814"/>
    <cellStyle name="Accent3 7 12" xfId="1815"/>
    <cellStyle name="Accent3 7 2" xfId="1816"/>
    <cellStyle name="Accent3 7 3" xfId="1817"/>
    <cellStyle name="Accent3 7 4" xfId="1818"/>
    <cellStyle name="Accent3 7 5" xfId="1819"/>
    <cellStyle name="Accent3 7 6" xfId="1820"/>
    <cellStyle name="Accent3 7 7" xfId="1821"/>
    <cellStyle name="Accent3 7 8" xfId="1822"/>
    <cellStyle name="Accent3 7 9" xfId="1823"/>
    <cellStyle name="Accent3 7_Progress" xfId="1824"/>
    <cellStyle name="Accent3 8" xfId="1825"/>
    <cellStyle name="Accent3 9" xfId="1826"/>
    <cellStyle name="Accent4 10" xfId="1827"/>
    <cellStyle name="Accent4 11" xfId="1828"/>
    <cellStyle name="Accent4 12" xfId="1829"/>
    <cellStyle name="Accent4 13" xfId="1830"/>
    <cellStyle name="Accent4 14" xfId="1831"/>
    <cellStyle name="Accent4 15" xfId="1832"/>
    <cellStyle name="Accent4 16" xfId="1833"/>
    <cellStyle name="Accent4 16 2" xfId="1834"/>
    <cellStyle name="Accent4 16 3" xfId="1835"/>
    <cellStyle name="Accent4 16_Configuration" xfId="1836"/>
    <cellStyle name="Accent4 17" xfId="1837"/>
    <cellStyle name="Accent4 2" xfId="1838"/>
    <cellStyle name="Accent4 2 10" xfId="1839"/>
    <cellStyle name="Accent4 2 11" xfId="1840"/>
    <cellStyle name="Accent4 2 12" xfId="1841"/>
    <cellStyle name="Accent4 2 2" xfId="1842"/>
    <cellStyle name="Accent4 2 2 2" xfId="1843"/>
    <cellStyle name="Accent4 2 2_Admin" xfId="1844"/>
    <cellStyle name="Accent4 2 3" xfId="1845"/>
    <cellStyle name="Accent4 2 4" xfId="1846"/>
    <cellStyle name="Accent4 2 5" xfId="1847"/>
    <cellStyle name="Accent4 2 6" xfId="1848"/>
    <cellStyle name="Accent4 2 7" xfId="1849"/>
    <cellStyle name="Accent4 2 8" xfId="1850"/>
    <cellStyle name="Accent4 2 9" xfId="1851"/>
    <cellStyle name="Accent4 2_LLT Script Reviews" xfId="1852"/>
    <cellStyle name="Accent4 3" xfId="1853"/>
    <cellStyle name="Accent4 3 2" xfId="1854"/>
    <cellStyle name="Accent4 3_Admin" xfId="1855"/>
    <cellStyle name="Accent4 4" xfId="1856"/>
    <cellStyle name="Accent4 4 10" xfId="1857"/>
    <cellStyle name="Accent4 4 11" xfId="1858"/>
    <cellStyle name="Accent4 4 12" xfId="1859"/>
    <cellStyle name="Accent4 4 13" xfId="1860"/>
    <cellStyle name="Accent4 4 14" xfId="1861"/>
    <cellStyle name="Accent4 4 15" xfId="1862"/>
    <cellStyle name="Accent4 4 16" xfId="1863"/>
    <cellStyle name="Accent4 4 2" xfId="1864"/>
    <cellStyle name="Accent4 4 3" xfId="1865"/>
    <cellStyle name="Accent4 4 4" xfId="1866"/>
    <cellStyle name="Accent4 4 5" xfId="1867"/>
    <cellStyle name="Accent4 4 6" xfId="1868"/>
    <cellStyle name="Accent4 4 7" xfId="1869"/>
    <cellStyle name="Accent4 4 8" xfId="1870"/>
    <cellStyle name="Accent4 4 9" xfId="1871"/>
    <cellStyle name="Accent4 5" xfId="1872"/>
    <cellStyle name="Accent4 5 10" xfId="1873"/>
    <cellStyle name="Accent4 5 11" xfId="1874"/>
    <cellStyle name="Accent4 5 12" xfId="1875"/>
    <cellStyle name="Accent4 5 2" xfId="1876"/>
    <cellStyle name="Accent4 5 3" xfId="1877"/>
    <cellStyle name="Accent4 5 4" xfId="1878"/>
    <cellStyle name="Accent4 5 5" xfId="1879"/>
    <cellStyle name="Accent4 5 6" xfId="1880"/>
    <cellStyle name="Accent4 5 7" xfId="1881"/>
    <cellStyle name="Accent4 5 8" xfId="1882"/>
    <cellStyle name="Accent4 5 9" xfId="1883"/>
    <cellStyle name="Accent4 5_Progress" xfId="1884"/>
    <cellStyle name="Accent4 6" xfId="1885"/>
    <cellStyle name="Accent4 6 10" xfId="1886"/>
    <cellStyle name="Accent4 6 11" xfId="1887"/>
    <cellStyle name="Accent4 6 12" xfId="1888"/>
    <cellStyle name="Accent4 6 2" xfId="1889"/>
    <cellStyle name="Accent4 6 3" xfId="1890"/>
    <cellStyle name="Accent4 6 4" xfId="1891"/>
    <cellStyle name="Accent4 6 5" xfId="1892"/>
    <cellStyle name="Accent4 6 6" xfId="1893"/>
    <cellStyle name="Accent4 6 7" xfId="1894"/>
    <cellStyle name="Accent4 6 8" xfId="1895"/>
    <cellStyle name="Accent4 6 9" xfId="1896"/>
    <cellStyle name="Accent4 6_Progress" xfId="1897"/>
    <cellStyle name="Accent4 7" xfId="1898"/>
    <cellStyle name="Accent4 7 10" xfId="1899"/>
    <cellStyle name="Accent4 7 11" xfId="1900"/>
    <cellStyle name="Accent4 7 12" xfId="1901"/>
    <cellStyle name="Accent4 7 2" xfId="1902"/>
    <cellStyle name="Accent4 7 3" xfId="1903"/>
    <cellStyle name="Accent4 7 4" xfId="1904"/>
    <cellStyle name="Accent4 7 5" xfId="1905"/>
    <cellStyle name="Accent4 7 6" xfId="1906"/>
    <cellStyle name="Accent4 7 7" xfId="1907"/>
    <cellStyle name="Accent4 7 8" xfId="1908"/>
    <cellStyle name="Accent4 7 9" xfId="1909"/>
    <cellStyle name="Accent4 7_Progress" xfId="1910"/>
    <cellStyle name="Accent4 8" xfId="1911"/>
    <cellStyle name="Accent4 9" xfId="1912"/>
    <cellStyle name="Accent5 10" xfId="1913"/>
    <cellStyle name="Accent5 11" xfId="1914"/>
    <cellStyle name="Accent5 12" xfId="1915"/>
    <cellStyle name="Accent5 13" xfId="1916"/>
    <cellStyle name="Accent5 14" xfId="1917"/>
    <cellStyle name="Accent5 15" xfId="1918"/>
    <cellStyle name="Accent5 2" xfId="1919"/>
    <cellStyle name="Accent5 2 10" xfId="1920"/>
    <cellStyle name="Accent5 2 11" xfId="1921"/>
    <cellStyle name="Accent5 2 12" xfId="1922"/>
    <cellStyle name="Accent5 2 2" xfId="1923"/>
    <cellStyle name="Accent5 2 3" xfId="1924"/>
    <cellStyle name="Accent5 2 4" xfId="1925"/>
    <cellStyle name="Accent5 2 5" xfId="1926"/>
    <cellStyle name="Accent5 2 6" xfId="1927"/>
    <cellStyle name="Accent5 2 7" xfId="1928"/>
    <cellStyle name="Accent5 2 8" xfId="1929"/>
    <cellStyle name="Accent5 2 9" xfId="1930"/>
    <cellStyle name="Accent5 3" xfId="1931"/>
    <cellStyle name="Accent5 4" xfId="1932"/>
    <cellStyle name="Accent5 5" xfId="1933"/>
    <cellStyle name="Accent5 6" xfId="1934"/>
    <cellStyle name="Accent5 7" xfId="1935"/>
    <cellStyle name="Accent5 8" xfId="1936"/>
    <cellStyle name="Accent5 9" xfId="1937"/>
    <cellStyle name="Accent6 10" xfId="1938"/>
    <cellStyle name="Accent6 11" xfId="1939"/>
    <cellStyle name="Accent6 12" xfId="1940"/>
    <cellStyle name="Accent6 13" xfId="1941"/>
    <cellStyle name="Accent6 14" xfId="1942"/>
    <cellStyle name="Accent6 15" xfId="1943"/>
    <cellStyle name="Accent6 16" xfId="1944"/>
    <cellStyle name="Accent6 16 2" xfId="1945"/>
    <cellStyle name="Accent6 16 3" xfId="1946"/>
    <cellStyle name="Accent6 16_Configuration" xfId="1947"/>
    <cellStyle name="Accent6 17" xfId="1948"/>
    <cellStyle name="Accent6 2" xfId="1949"/>
    <cellStyle name="Accent6 2 10" xfId="1950"/>
    <cellStyle name="Accent6 2 11" xfId="1951"/>
    <cellStyle name="Accent6 2 12" xfId="1952"/>
    <cellStyle name="Accent6 2 2" xfId="1953"/>
    <cellStyle name="Accent6 2 2 2" xfId="1954"/>
    <cellStyle name="Accent6 2 2_Admin" xfId="1955"/>
    <cellStyle name="Accent6 2 3" xfId="1956"/>
    <cellStyle name="Accent6 2 4" xfId="1957"/>
    <cellStyle name="Accent6 2 5" xfId="1958"/>
    <cellStyle name="Accent6 2 6" xfId="1959"/>
    <cellStyle name="Accent6 2 7" xfId="1960"/>
    <cellStyle name="Accent6 2 8" xfId="1961"/>
    <cellStyle name="Accent6 2 9" xfId="1962"/>
    <cellStyle name="Accent6 2_LLT Script Reviews" xfId="1963"/>
    <cellStyle name="Accent6 3" xfId="1964"/>
    <cellStyle name="Accent6 3 2" xfId="1965"/>
    <cellStyle name="Accent6 3_Admin" xfId="1966"/>
    <cellStyle name="Accent6 4" xfId="1967"/>
    <cellStyle name="Accent6 4 10" xfId="1968"/>
    <cellStyle name="Accent6 4 11" xfId="1969"/>
    <cellStyle name="Accent6 4 12" xfId="1970"/>
    <cellStyle name="Accent6 4 13" xfId="1971"/>
    <cellStyle name="Accent6 4 14" xfId="1972"/>
    <cellStyle name="Accent6 4 15" xfId="1973"/>
    <cellStyle name="Accent6 4 16" xfId="1974"/>
    <cellStyle name="Accent6 4 2" xfId="1975"/>
    <cellStyle name="Accent6 4 3" xfId="1976"/>
    <cellStyle name="Accent6 4 4" xfId="1977"/>
    <cellStyle name="Accent6 4 5" xfId="1978"/>
    <cellStyle name="Accent6 4 6" xfId="1979"/>
    <cellStyle name="Accent6 4 7" xfId="1980"/>
    <cellStyle name="Accent6 4 8" xfId="1981"/>
    <cellStyle name="Accent6 4 9" xfId="1982"/>
    <cellStyle name="Accent6 5" xfId="1983"/>
    <cellStyle name="Accent6 5 10" xfId="1984"/>
    <cellStyle name="Accent6 5 11" xfId="1985"/>
    <cellStyle name="Accent6 5 12" xfId="1986"/>
    <cellStyle name="Accent6 5 2" xfId="1987"/>
    <cellStyle name="Accent6 5 3" xfId="1988"/>
    <cellStyle name="Accent6 5 4" xfId="1989"/>
    <cellStyle name="Accent6 5 5" xfId="1990"/>
    <cellStyle name="Accent6 5 6" xfId="1991"/>
    <cellStyle name="Accent6 5 7" xfId="1992"/>
    <cellStyle name="Accent6 5 8" xfId="1993"/>
    <cellStyle name="Accent6 5 9" xfId="1994"/>
    <cellStyle name="Accent6 5_Progress" xfId="1995"/>
    <cellStyle name="Accent6 6" xfId="1996"/>
    <cellStyle name="Accent6 6 10" xfId="1997"/>
    <cellStyle name="Accent6 6 11" xfId="1998"/>
    <cellStyle name="Accent6 6 12" xfId="1999"/>
    <cellStyle name="Accent6 6 2" xfId="2000"/>
    <cellStyle name="Accent6 6 3" xfId="2001"/>
    <cellStyle name="Accent6 6 4" xfId="2002"/>
    <cellStyle name="Accent6 6 5" xfId="2003"/>
    <cellStyle name="Accent6 6 6" xfId="2004"/>
    <cellStyle name="Accent6 6 7" xfId="2005"/>
    <cellStyle name="Accent6 6 8" xfId="2006"/>
    <cellStyle name="Accent6 6 9" xfId="2007"/>
    <cellStyle name="Accent6 6_Progress" xfId="2008"/>
    <cellStyle name="Accent6 7" xfId="2009"/>
    <cellStyle name="Accent6 7 10" xfId="2010"/>
    <cellStyle name="Accent6 7 11" xfId="2011"/>
    <cellStyle name="Accent6 7 12" xfId="2012"/>
    <cellStyle name="Accent6 7 2" xfId="2013"/>
    <cellStyle name="Accent6 7 3" xfId="2014"/>
    <cellStyle name="Accent6 7 4" xfId="2015"/>
    <cellStyle name="Accent6 7 5" xfId="2016"/>
    <cellStyle name="Accent6 7 6" xfId="2017"/>
    <cellStyle name="Accent6 7 7" xfId="2018"/>
    <cellStyle name="Accent6 7 8" xfId="2019"/>
    <cellStyle name="Accent6 7 9" xfId="2020"/>
    <cellStyle name="Accent6 7_Progress" xfId="2021"/>
    <cellStyle name="Accent6 8" xfId="2022"/>
    <cellStyle name="Accent6 9" xfId="2023"/>
    <cellStyle name="Bad 10" xfId="2024"/>
    <cellStyle name="Bad 11" xfId="2025"/>
    <cellStyle name="Bad 12" xfId="2026"/>
    <cellStyle name="Bad 13" xfId="2027"/>
    <cellStyle name="Bad 14" xfId="2028"/>
    <cellStyle name="Bad 15" xfId="2029"/>
    <cellStyle name="Bad 16" xfId="2030"/>
    <cellStyle name="Bad 16 2" xfId="2031"/>
    <cellStyle name="Bad 16_Configuration" xfId="2032"/>
    <cellStyle name="Bad 17" xfId="2033"/>
    <cellStyle name="Bad 2" xfId="2034"/>
    <cellStyle name="Bad 2 10" xfId="2035"/>
    <cellStyle name="Bad 2 11" xfId="2036"/>
    <cellStyle name="Bad 2 12" xfId="2037"/>
    <cellStyle name="Bad 2 2" xfId="2038"/>
    <cellStyle name="Bad 2 2 2" xfId="2039"/>
    <cellStyle name="Bad 2 2_Admin" xfId="2040"/>
    <cellStyle name="Bad 2 3" xfId="2041"/>
    <cellStyle name="Bad 2 4" xfId="2042"/>
    <cellStyle name="Bad 2 5" xfId="2043"/>
    <cellStyle name="Bad 2 6" xfId="2044"/>
    <cellStyle name="Bad 2 7" xfId="2045"/>
    <cellStyle name="Bad 2 8" xfId="2046"/>
    <cellStyle name="Bad 2 9" xfId="2047"/>
    <cellStyle name="Bad 2_LLT Script Reviews" xfId="2048"/>
    <cellStyle name="Bad 3" xfId="2049"/>
    <cellStyle name="Bad 3 2" xfId="2050"/>
    <cellStyle name="Bad 3_Admin" xfId="2051"/>
    <cellStyle name="Bad 4" xfId="2052"/>
    <cellStyle name="Bad 4 10" xfId="2053"/>
    <cellStyle name="Bad 4 11" xfId="2054"/>
    <cellStyle name="Bad 4 12" xfId="2055"/>
    <cellStyle name="Bad 4 13" xfId="2056"/>
    <cellStyle name="Bad 4 14" xfId="2057"/>
    <cellStyle name="Bad 4 15" xfId="2058"/>
    <cellStyle name="Bad 4 16" xfId="2059"/>
    <cellStyle name="Bad 4 2" xfId="2060"/>
    <cellStyle name="Bad 4 3" xfId="2061"/>
    <cellStyle name="Bad 4 4" xfId="2062"/>
    <cellStyle name="Bad 4 5" xfId="2063"/>
    <cellStyle name="Bad 4 6" xfId="2064"/>
    <cellStyle name="Bad 4 7" xfId="2065"/>
    <cellStyle name="Bad 4 8" xfId="2066"/>
    <cellStyle name="Bad 4 9" xfId="2067"/>
    <cellStyle name="Bad 5" xfId="2068"/>
    <cellStyle name="Bad 5 10" xfId="2069"/>
    <cellStyle name="Bad 5 11" xfId="2070"/>
    <cellStyle name="Bad 5 12" xfId="2071"/>
    <cellStyle name="Bad 5 2" xfId="2072"/>
    <cellStyle name="Bad 5 3" xfId="2073"/>
    <cellStyle name="Bad 5 4" xfId="2074"/>
    <cellStyle name="Bad 5 5" xfId="2075"/>
    <cellStyle name="Bad 5 6" xfId="2076"/>
    <cellStyle name="Bad 5 7" xfId="2077"/>
    <cellStyle name="Bad 5 8" xfId="2078"/>
    <cellStyle name="Bad 5 9" xfId="2079"/>
    <cellStyle name="Bad 5_Progress" xfId="2080"/>
    <cellStyle name="Bad 6" xfId="2081"/>
    <cellStyle name="Bad 6 10" xfId="2082"/>
    <cellStyle name="Bad 6 11" xfId="2083"/>
    <cellStyle name="Bad 6 12" xfId="2084"/>
    <cellStyle name="Bad 6 2" xfId="2085"/>
    <cellStyle name="Bad 6 3" xfId="2086"/>
    <cellStyle name="Bad 6 4" xfId="2087"/>
    <cellStyle name="Bad 6 5" xfId="2088"/>
    <cellStyle name="Bad 6 6" xfId="2089"/>
    <cellStyle name="Bad 6 7" xfId="2090"/>
    <cellStyle name="Bad 6 8" xfId="2091"/>
    <cellStyle name="Bad 6 9" xfId="2092"/>
    <cellStyle name="Bad 6_Progress" xfId="2093"/>
    <cellStyle name="Bad 7" xfId="2094"/>
    <cellStyle name="Bad 7 10" xfId="2095"/>
    <cellStyle name="Bad 7 11" xfId="2096"/>
    <cellStyle name="Bad 7 12" xfId="2097"/>
    <cellStyle name="Bad 7 2" xfId="2098"/>
    <cellStyle name="Bad 7 3" xfId="2099"/>
    <cellStyle name="Bad 7 4" xfId="2100"/>
    <cellStyle name="Bad 7 5" xfId="2101"/>
    <cellStyle name="Bad 7 6" xfId="2102"/>
    <cellStyle name="Bad 7 7" xfId="2103"/>
    <cellStyle name="Bad 7 8" xfId="2104"/>
    <cellStyle name="Bad 7 9" xfId="2105"/>
    <cellStyle name="Bad 7_Progress" xfId="2106"/>
    <cellStyle name="Bad 8" xfId="2107"/>
    <cellStyle name="Bad 9" xfId="2108"/>
    <cellStyle name="Calculation 10" xfId="2109"/>
    <cellStyle name="Calculation 11" xfId="2110"/>
    <cellStyle name="Calculation 12" xfId="2111"/>
    <cellStyle name="Calculation 13" xfId="2112"/>
    <cellStyle name="Calculation 14" xfId="2113"/>
    <cellStyle name="Calculation 15" xfId="2114"/>
    <cellStyle name="Calculation 16" xfId="2115"/>
    <cellStyle name="Calculation 16 2" xfId="2116"/>
    <cellStyle name="Calculation 16_Configuration" xfId="2117"/>
    <cellStyle name="Calculation 17" xfId="2118"/>
    <cellStyle name="Calculation 2" xfId="2119"/>
    <cellStyle name="Calculation 2 10" xfId="2120"/>
    <cellStyle name="Calculation 2 11" xfId="2121"/>
    <cellStyle name="Calculation 2 12" xfId="2122"/>
    <cellStyle name="Calculation 2 2" xfId="2123"/>
    <cellStyle name="Calculation 2 2 2" xfId="2124"/>
    <cellStyle name="Calculation 2 2_Admin" xfId="2125"/>
    <cellStyle name="Calculation 2 3" xfId="2126"/>
    <cellStyle name="Calculation 2 4" xfId="2127"/>
    <cellStyle name="Calculation 2 5" xfId="2128"/>
    <cellStyle name="Calculation 2 6" xfId="2129"/>
    <cellStyle name="Calculation 2 7" xfId="2130"/>
    <cellStyle name="Calculation 2 8" xfId="2131"/>
    <cellStyle name="Calculation 2 9" xfId="2132"/>
    <cellStyle name="Calculation 2_LLT Script Reviews" xfId="2133"/>
    <cellStyle name="Calculation 3" xfId="2134"/>
    <cellStyle name="Calculation 3 2" xfId="2135"/>
    <cellStyle name="Calculation 3_Admin" xfId="2136"/>
    <cellStyle name="Calculation 4" xfId="2137"/>
    <cellStyle name="Calculation 4 10" xfId="2138"/>
    <cellStyle name="Calculation 4 11" xfId="2139"/>
    <cellStyle name="Calculation 4 12" xfId="2140"/>
    <cellStyle name="Calculation 4 13" xfId="2141"/>
    <cellStyle name="Calculation 4 14" xfId="2142"/>
    <cellStyle name="Calculation 4 15" xfId="2143"/>
    <cellStyle name="Calculation 4 16" xfId="2144"/>
    <cellStyle name="Calculation 4 2" xfId="2145"/>
    <cellStyle name="Calculation 4 3" xfId="2146"/>
    <cellStyle name="Calculation 4 4" xfId="2147"/>
    <cellStyle name="Calculation 4 5" xfId="2148"/>
    <cellStyle name="Calculation 4 6" xfId="2149"/>
    <cellStyle name="Calculation 4 7" xfId="2150"/>
    <cellStyle name="Calculation 4 8" xfId="2151"/>
    <cellStyle name="Calculation 4 9" xfId="2152"/>
    <cellStyle name="Calculation 5" xfId="2153"/>
    <cellStyle name="Calculation 5 10" xfId="2154"/>
    <cellStyle name="Calculation 5 11" xfId="2155"/>
    <cellStyle name="Calculation 5 12" xfId="2156"/>
    <cellStyle name="Calculation 5 2" xfId="2157"/>
    <cellStyle name="Calculation 5 3" xfId="2158"/>
    <cellStyle name="Calculation 5 4" xfId="2159"/>
    <cellStyle name="Calculation 5 5" xfId="2160"/>
    <cellStyle name="Calculation 5 6" xfId="2161"/>
    <cellStyle name="Calculation 5 7" xfId="2162"/>
    <cellStyle name="Calculation 5 8" xfId="2163"/>
    <cellStyle name="Calculation 5 9" xfId="2164"/>
    <cellStyle name="Calculation 5_Progress" xfId="2165"/>
    <cellStyle name="Calculation 6" xfId="2166"/>
    <cellStyle name="Calculation 6 10" xfId="2167"/>
    <cellStyle name="Calculation 6 11" xfId="2168"/>
    <cellStyle name="Calculation 6 12" xfId="2169"/>
    <cellStyle name="Calculation 6 2" xfId="2170"/>
    <cellStyle name="Calculation 6 3" xfId="2171"/>
    <cellStyle name="Calculation 6 4" xfId="2172"/>
    <cellStyle name="Calculation 6 5" xfId="2173"/>
    <cellStyle name="Calculation 6 6" xfId="2174"/>
    <cellStyle name="Calculation 6 7" xfId="2175"/>
    <cellStyle name="Calculation 6 8" xfId="2176"/>
    <cellStyle name="Calculation 6 9" xfId="2177"/>
    <cellStyle name="Calculation 6_Progress" xfId="2178"/>
    <cellStyle name="Calculation 7" xfId="2179"/>
    <cellStyle name="Calculation 7 10" xfId="2180"/>
    <cellStyle name="Calculation 7 11" xfId="2181"/>
    <cellStyle name="Calculation 7 12" xfId="2182"/>
    <cellStyle name="Calculation 7 2" xfId="2183"/>
    <cellStyle name="Calculation 7 3" xfId="2184"/>
    <cellStyle name="Calculation 7 4" xfId="2185"/>
    <cellStyle name="Calculation 7 5" xfId="2186"/>
    <cellStyle name="Calculation 7 6" xfId="2187"/>
    <cellStyle name="Calculation 7 7" xfId="2188"/>
    <cellStyle name="Calculation 7 8" xfId="2189"/>
    <cellStyle name="Calculation 7 9" xfId="2190"/>
    <cellStyle name="Calculation 7_Progress" xfId="2191"/>
    <cellStyle name="Calculation 8" xfId="2192"/>
    <cellStyle name="Calculation 9" xfId="2193"/>
    <cellStyle name="Check Cell 10" xfId="2194"/>
    <cellStyle name="Check Cell 11" xfId="2195"/>
    <cellStyle name="Check Cell 12" xfId="2196"/>
    <cellStyle name="Check Cell 13" xfId="2197"/>
    <cellStyle name="Check Cell 14" xfId="2198"/>
    <cellStyle name="Check Cell 15" xfId="2199"/>
    <cellStyle name="Check Cell 2" xfId="2200"/>
    <cellStyle name="Check Cell 2 10" xfId="2201"/>
    <cellStyle name="Check Cell 2 11" xfId="2202"/>
    <cellStyle name="Check Cell 2 12" xfId="2203"/>
    <cellStyle name="Check Cell 2 2" xfId="2204"/>
    <cellStyle name="Check Cell 2 3" xfId="2205"/>
    <cellStyle name="Check Cell 2 4" xfId="2206"/>
    <cellStyle name="Check Cell 2 5" xfId="2207"/>
    <cellStyle name="Check Cell 2 6" xfId="2208"/>
    <cellStyle name="Check Cell 2 7" xfId="2209"/>
    <cellStyle name="Check Cell 2 8" xfId="2210"/>
    <cellStyle name="Check Cell 2 9" xfId="2211"/>
    <cellStyle name="Check Cell 3" xfId="2212"/>
    <cellStyle name="Check Cell 4" xfId="2213"/>
    <cellStyle name="Check Cell 5" xfId="2214"/>
    <cellStyle name="Check Cell 6" xfId="2215"/>
    <cellStyle name="Check Cell 7" xfId="2216"/>
    <cellStyle name="Check Cell 8" xfId="2217"/>
    <cellStyle name="Check Cell 9" xfId="2218"/>
    <cellStyle name="Currency 2" xfId="2219"/>
    <cellStyle name="Euro" xfId="2220"/>
    <cellStyle name="Euro 10" xfId="2221"/>
    <cellStyle name="Euro 11" xfId="2222"/>
    <cellStyle name="Euro 12" xfId="2223"/>
    <cellStyle name="Euro 13" xfId="2224"/>
    <cellStyle name="Euro 14" xfId="2225"/>
    <cellStyle name="Euro 14 2" xfId="2226"/>
    <cellStyle name="Euro 14 3" xfId="2227"/>
    <cellStyle name="Euro 14 4" xfId="2228"/>
    <cellStyle name="Euro 14 5" xfId="2229"/>
    <cellStyle name="Euro 14_Review_Checklist" xfId="2230"/>
    <cellStyle name="Euro 15" xfId="2231"/>
    <cellStyle name="Euro 15 2" xfId="2232"/>
    <cellStyle name="Euro 15_Review_Checklist" xfId="2233"/>
    <cellStyle name="Euro 16" xfId="2234"/>
    <cellStyle name="Euro 16 2" xfId="2235"/>
    <cellStyle name="Euro 16_Review_Checklist" xfId="2236"/>
    <cellStyle name="Euro 17" xfId="2237"/>
    <cellStyle name="Euro 17 2" xfId="2238"/>
    <cellStyle name="Euro 17_Review_Checklist" xfId="2239"/>
    <cellStyle name="Euro 18" xfId="2240"/>
    <cellStyle name="Euro 18 2" xfId="2241"/>
    <cellStyle name="Euro 18_Review_Checklist" xfId="2242"/>
    <cellStyle name="Euro 19" xfId="2243"/>
    <cellStyle name="Euro 19 2" xfId="2244"/>
    <cellStyle name="Euro 19_Review_Checklist" xfId="2245"/>
    <cellStyle name="Euro 2" xfId="2246"/>
    <cellStyle name="Euro 2 2" xfId="2247"/>
    <cellStyle name="Euro 2 2 2" xfId="2248"/>
    <cellStyle name="Euro 2 2_Review_Checklist" xfId="2249"/>
    <cellStyle name="Euro 2_Sheet1" xfId="2250"/>
    <cellStyle name="Euro 20" xfId="2251"/>
    <cellStyle name="Euro 20 2" xfId="2252"/>
    <cellStyle name="Euro 20_Review_Checklist" xfId="2253"/>
    <cellStyle name="Euro 21" xfId="2254"/>
    <cellStyle name="Euro 21 2" xfId="2255"/>
    <cellStyle name="Euro 21_Review_Checklist" xfId="2256"/>
    <cellStyle name="Euro 22" xfId="2257"/>
    <cellStyle name="Euro 22 2" xfId="2258"/>
    <cellStyle name="Euro 22_Review_Checklist" xfId="2259"/>
    <cellStyle name="Euro 23" xfId="2260"/>
    <cellStyle name="Euro 23 2" xfId="2261"/>
    <cellStyle name="Euro 23_Review_Checklist" xfId="2262"/>
    <cellStyle name="Euro 24" xfId="2263"/>
    <cellStyle name="Euro 24 2" xfId="2264"/>
    <cellStyle name="Euro 24_Review_Checklist" xfId="2265"/>
    <cellStyle name="Euro 25" xfId="2266"/>
    <cellStyle name="Euro 25 2" xfId="2267"/>
    <cellStyle name="Euro 25_Review_Checklist" xfId="2268"/>
    <cellStyle name="Euro 26" xfId="2269"/>
    <cellStyle name="Euro 26 2" xfId="2270"/>
    <cellStyle name="Euro 26_Review_Checklist" xfId="2271"/>
    <cellStyle name="Euro 27" xfId="2272"/>
    <cellStyle name="Euro 28" xfId="2273"/>
    <cellStyle name="Euro 3" xfId="2274"/>
    <cellStyle name="Euro 4" xfId="2275"/>
    <cellStyle name="Euro 5" xfId="2276"/>
    <cellStyle name="Euro 6" xfId="2277"/>
    <cellStyle name="Euro 7" xfId="2278"/>
    <cellStyle name="Euro 8" xfId="2279"/>
    <cellStyle name="Euro 9" xfId="2280"/>
    <cellStyle name="Euro_LLT Script Reviews" xfId="2281"/>
    <cellStyle name="Excel Built-in Normal" xfId="2282"/>
    <cellStyle name="Explanatory Text 10" xfId="2283"/>
    <cellStyle name="Explanatory Text 11" xfId="2284"/>
    <cellStyle name="Explanatory Text 12" xfId="2285"/>
    <cellStyle name="Explanatory Text 13" xfId="2286"/>
    <cellStyle name="Explanatory Text 14" xfId="2287"/>
    <cellStyle name="Explanatory Text 15" xfId="2288"/>
    <cellStyle name="Explanatory Text 2" xfId="2289"/>
    <cellStyle name="Explanatory Text 2 10" xfId="2290"/>
    <cellStyle name="Explanatory Text 2 11" xfId="2291"/>
    <cellStyle name="Explanatory Text 2 12" xfId="2292"/>
    <cellStyle name="Explanatory Text 2 2" xfId="2293"/>
    <cellStyle name="Explanatory Text 2 3" xfId="2294"/>
    <cellStyle name="Explanatory Text 2 4" xfId="2295"/>
    <cellStyle name="Explanatory Text 2 5" xfId="2296"/>
    <cellStyle name="Explanatory Text 2 6" xfId="2297"/>
    <cellStyle name="Explanatory Text 2 7" xfId="2298"/>
    <cellStyle name="Explanatory Text 2 8" xfId="2299"/>
    <cellStyle name="Explanatory Text 2 9" xfId="2300"/>
    <cellStyle name="Explanatory Text 3" xfId="2301"/>
    <cellStyle name="Explanatory Text 4" xfId="2302"/>
    <cellStyle name="Explanatory Text 5" xfId="2303"/>
    <cellStyle name="Explanatory Text 6" xfId="2304"/>
    <cellStyle name="Explanatory Text 7" xfId="2305"/>
    <cellStyle name="Explanatory Text 8" xfId="2306"/>
    <cellStyle name="Explanatory Text 9" xfId="2307"/>
    <cellStyle name="Good 10" xfId="2308"/>
    <cellStyle name="Good 11" xfId="2309"/>
    <cellStyle name="Good 12" xfId="2310"/>
    <cellStyle name="Good 13" xfId="2311"/>
    <cellStyle name="Good 14" xfId="2312"/>
    <cellStyle name="Good 15" xfId="2313"/>
    <cellStyle name="Good 16" xfId="2314"/>
    <cellStyle name="Good 16 2" xfId="2315"/>
    <cellStyle name="Good 16_Configuration" xfId="2316"/>
    <cellStyle name="Good 17" xfId="2317"/>
    <cellStyle name="Good 2" xfId="2318"/>
    <cellStyle name="Good 2 10" xfId="2319"/>
    <cellStyle name="Good 2 11" xfId="2320"/>
    <cellStyle name="Good 2 12" xfId="2321"/>
    <cellStyle name="Good 2 2" xfId="2322"/>
    <cellStyle name="Good 2 2 2" xfId="2323"/>
    <cellStyle name="Good 2 2_Admin" xfId="2324"/>
    <cellStyle name="Good 2 3" xfId="2325"/>
    <cellStyle name="Good 2 4" xfId="2326"/>
    <cellStyle name="Good 2 5" xfId="2327"/>
    <cellStyle name="Good 2 6" xfId="2328"/>
    <cellStyle name="Good 2 7" xfId="2329"/>
    <cellStyle name="Good 2 8" xfId="2330"/>
    <cellStyle name="Good 2 9" xfId="2331"/>
    <cellStyle name="Good 2_LLT Script Reviews" xfId="2332"/>
    <cellStyle name="Good 3" xfId="2333"/>
    <cellStyle name="Good 3 2" xfId="2334"/>
    <cellStyle name="Good 3_Admin" xfId="2335"/>
    <cellStyle name="Good 4" xfId="2336"/>
    <cellStyle name="Good 4 10" xfId="2337"/>
    <cellStyle name="Good 4 11" xfId="2338"/>
    <cellStyle name="Good 4 12" xfId="2339"/>
    <cellStyle name="Good 4 13" xfId="2340"/>
    <cellStyle name="Good 4 14" xfId="2341"/>
    <cellStyle name="Good 4 15" xfId="2342"/>
    <cellStyle name="Good 4 16" xfId="2343"/>
    <cellStyle name="Good 4 2" xfId="2344"/>
    <cellStyle name="Good 4 3" xfId="2345"/>
    <cellStyle name="Good 4 4" xfId="2346"/>
    <cellStyle name="Good 4 5" xfId="2347"/>
    <cellStyle name="Good 4 6" xfId="2348"/>
    <cellStyle name="Good 4 7" xfId="2349"/>
    <cellStyle name="Good 4 8" xfId="2350"/>
    <cellStyle name="Good 4 9" xfId="2351"/>
    <cellStyle name="Good 5" xfId="2352"/>
    <cellStyle name="Good 5 10" xfId="2353"/>
    <cellStyle name="Good 5 11" xfId="2354"/>
    <cellStyle name="Good 5 12" xfId="2355"/>
    <cellStyle name="Good 5 2" xfId="2356"/>
    <cellStyle name="Good 5 3" xfId="2357"/>
    <cellStyle name="Good 5 4" xfId="2358"/>
    <cellStyle name="Good 5 5" xfId="2359"/>
    <cellStyle name="Good 5 6" xfId="2360"/>
    <cellStyle name="Good 5 7" xfId="2361"/>
    <cellStyle name="Good 5 8" xfId="2362"/>
    <cellStyle name="Good 5 9" xfId="2363"/>
    <cellStyle name="Good 5_Progress" xfId="2364"/>
    <cellStyle name="Good 6" xfId="2365"/>
    <cellStyle name="Good 6 10" xfId="2366"/>
    <cellStyle name="Good 6 11" xfId="2367"/>
    <cellStyle name="Good 6 12" xfId="2368"/>
    <cellStyle name="Good 6 2" xfId="2369"/>
    <cellStyle name="Good 6 3" xfId="2370"/>
    <cellStyle name="Good 6 4" xfId="2371"/>
    <cellStyle name="Good 6 5" xfId="2372"/>
    <cellStyle name="Good 6 6" xfId="2373"/>
    <cellStyle name="Good 6 7" xfId="2374"/>
    <cellStyle name="Good 6 8" xfId="2375"/>
    <cellStyle name="Good 6 9" xfId="2376"/>
    <cellStyle name="Good 6_Progress" xfId="2377"/>
    <cellStyle name="Good 7" xfId="2378"/>
    <cellStyle name="Good 7 10" xfId="2379"/>
    <cellStyle name="Good 7 11" xfId="2380"/>
    <cellStyle name="Good 7 12" xfId="2381"/>
    <cellStyle name="Good 7 2" xfId="2382"/>
    <cellStyle name="Good 7 3" xfId="2383"/>
    <cellStyle name="Good 7 4" xfId="2384"/>
    <cellStyle name="Good 7 5" xfId="2385"/>
    <cellStyle name="Good 7 6" xfId="2386"/>
    <cellStyle name="Good 7 7" xfId="2387"/>
    <cellStyle name="Good 7 8" xfId="2388"/>
    <cellStyle name="Good 7 9" xfId="2389"/>
    <cellStyle name="Good 7_Progress" xfId="2390"/>
    <cellStyle name="Good 8" xfId="2391"/>
    <cellStyle name="Good 9" xfId="2392"/>
    <cellStyle name="Heading 1 10" xfId="2393"/>
    <cellStyle name="Heading 1 11" xfId="2394"/>
    <cellStyle name="Heading 1 12" xfId="2395"/>
    <cellStyle name="Heading 1 13" xfId="2396"/>
    <cellStyle name="Heading 1 14" xfId="2397"/>
    <cellStyle name="Heading 1 15" xfId="2398"/>
    <cellStyle name="Heading 1 16" xfId="2399"/>
    <cellStyle name="Heading 1 16 2" xfId="2400"/>
    <cellStyle name="Heading 1 16 3" xfId="2401"/>
    <cellStyle name="Heading 1 16 3 2" xfId="2402"/>
    <cellStyle name="Heading 1 16 3_Configuration" xfId="2403"/>
    <cellStyle name="Heading 1 16_Configuration" xfId="2404"/>
    <cellStyle name="Heading 1 17" xfId="2405"/>
    <cellStyle name="Heading 1 2" xfId="2406"/>
    <cellStyle name="Heading 1 2 10" xfId="2407"/>
    <cellStyle name="Heading 1 2 11" xfId="2408"/>
    <cellStyle name="Heading 1 2 12" xfId="2409"/>
    <cellStyle name="Heading 1 2 2" xfId="2410"/>
    <cellStyle name="Heading 1 2 2 2" xfId="2411"/>
    <cellStyle name="Heading 1 2 2_Admin" xfId="2412"/>
    <cellStyle name="Heading 1 2 3" xfId="2413"/>
    <cellStyle name="Heading 1 2 4" xfId="2414"/>
    <cellStyle name="Heading 1 2 5" xfId="2415"/>
    <cellStyle name="Heading 1 2 6" xfId="2416"/>
    <cellStyle name="Heading 1 2 7" xfId="2417"/>
    <cellStyle name="Heading 1 2 8" xfId="2418"/>
    <cellStyle name="Heading 1 2 9" xfId="2419"/>
    <cellStyle name="Heading 1 2_LLT Script Reviews" xfId="2420"/>
    <cellStyle name="Heading 1 3" xfId="2421"/>
    <cellStyle name="Heading 1 3 2" xfId="2422"/>
    <cellStyle name="Heading 1 3_Admin" xfId="2423"/>
    <cellStyle name="Heading 1 4" xfId="2424"/>
    <cellStyle name="Heading 1 4 10" xfId="2425"/>
    <cellStyle name="Heading 1 4 11" xfId="2426"/>
    <cellStyle name="Heading 1 4 12" xfId="2427"/>
    <cellStyle name="Heading 1 4 13" xfId="2428"/>
    <cellStyle name="Heading 1 4 14" xfId="2429"/>
    <cellStyle name="Heading 1 4 15" xfId="2430"/>
    <cellStyle name="Heading 1 4 16" xfId="2431"/>
    <cellStyle name="Heading 1 4 2" xfId="2432"/>
    <cellStyle name="Heading 1 4 3" xfId="2433"/>
    <cellStyle name="Heading 1 4 4" xfId="2434"/>
    <cellStyle name="Heading 1 4 5" xfId="2435"/>
    <cellStyle name="Heading 1 4 6" xfId="2436"/>
    <cellStyle name="Heading 1 4 7" xfId="2437"/>
    <cellStyle name="Heading 1 4 8" xfId="2438"/>
    <cellStyle name="Heading 1 4 9" xfId="2439"/>
    <cellStyle name="Heading 1 5" xfId="2440"/>
    <cellStyle name="Heading 1 5 10" xfId="2441"/>
    <cellStyle name="Heading 1 5 11" xfId="2442"/>
    <cellStyle name="Heading 1 5 12" xfId="2443"/>
    <cellStyle name="Heading 1 5 2" xfId="2444"/>
    <cellStyle name="Heading 1 5 3" xfId="2445"/>
    <cellStyle name="Heading 1 5 4" xfId="2446"/>
    <cellStyle name="Heading 1 5 5" xfId="2447"/>
    <cellStyle name="Heading 1 5 6" xfId="2448"/>
    <cellStyle name="Heading 1 5 7" xfId="2449"/>
    <cellStyle name="Heading 1 5 8" xfId="2450"/>
    <cellStyle name="Heading 1 5 9" xfId="2451"/>
    <cellStyle name="Heading 1 5_Progress" xfId="2452"/>
    <cellStyle name="Heading 1 6" xfId="2453"/>
    <cellStyle name="Heading 1 6 10" xfId="2454"/>
    <cellStyle name="Heading 1 6 11" xfId="2455"/>
    <cellStyle name="Heading 1 6 12" xfId="2456"/>
    <cellStyle name="Heading 1 6 2" xfId="2457"/>
    <cellStyle name="Heading 1 6 3" xfId="2458"/>
    <cellStyle name="Heading 1 6 4" xfId="2459"/>
    <cellStyle name="Heading 1 6 5" xfId="2460"/>
    <cellStyle name="Heading 1 6 6" xfId="2461"/>
    <cellStyle name="Heading 1 6 7" xfId="2462"/>
    <cellStyle name="Heading 1 6 8" xfId="2463"/>
    <cellStyle name="Heading 1 6 9" xfId="2464"/>
    <cellStyle name="Heading 1 6_Progress" xfId="2465"/>
    <cellStyle name="Heading 1 7" xfId="2466"/>
    <cellStyle name="Heading 1 7 10" xfId="2467"/>
    <cellStyle name="Heading 1 7 11" xfId="2468"/>
    <cellStyle name="Heading 1 7 12" xfId="2469"/>
    <cellStyle name="Heading 1 7 2" xfId="2470"/>
    <cellStyle name="Heading 1 7 3" xfId="2471"/>
    <cellStyle name="Heading 1 7 4" xfId="2472"/>
    <cellStyle name="Heading 1 7 5" xfId="2473"/>
    <cellStyle name="Heading 1 7 6" xfId="2474"/>
    <cellStyle name="Heading 1 7 7" xfId="2475"/>
    <cellStyle name="Heading 1 7 8" xfId="2476"/>
    <cellStyle name="Heading 1 7 9" xfId="2477"/>
    <cellStyle name="Heading 1 7_Progress" xfId="2478"/>
    <cellStyle name="Heading 1 8" xfId="2479"/>
    <cellStyle name="Heading 1 9" xfId="2480"/>
    <cellStyle name="Heading 2 10" xfId="2481"/>
    <cellStyle name="Heading 2 11" xfId="2482"/>
    <cellStyle name="Heading 2 12" xfId="2483"/>
    <cellStyle name="Heading 2 13" xfId="2484"/>
    <cellStyle name="Heading 2 14" xfId="2485"/>
    <cellStyle name="Heading 2 15" xfId="2486"/>
    <cellStyle name="Heading 2 16" xfId="2487"/>
    <cellStyle name="Heading 2 16 2" xfId="2488"/>
    <cellStyle name="Heading 2 16 3" xfId="2489"/>
    <cellStyle name="Heading 2 16 3 2" xfId="2490"/>
    <cellStyle name="Heading 2 16 3_Configuration" xfId="2491"/>
    <cellStyle name="Heading 2 16_Configuration" xfId="2492"/>
    <cellStyle name="Heading 2 17" xfId="2493"/>
    <cellStyle name="Heading 2 2" xfId="2494"/>
    <cellStyle name="Heading 2 2 10" xfId="2495"/>
    <cellStyle name="Heading 2 2 11" xfId="2496"/>
    <cellStyle name="Heading 2 2 12" xfId="2497"/>
    <cellStyle name="Heading 2 2 2" xfId="2498"/>
    <cellStyle name="Heading 2 2 2 2" xfId="2499"/>
    <cellStyle name="Heading 2 2 2_Admin" xfId="2500"/>
    <cellStyle name="Heading 2 2 3" xfId="2501"/>
    <cellStyle name="Heading 2 2 4" xfId="2502"/>
    <cellStyle name="Heading 2 2 5" xfId="2503"/>
    <cellStyle name="Heading 2 2 6" xfId="2504"/>
    <cellStyle name="Heading 2 2 7" xfId="2505"/>
    <cellStyle name="Heading 2 2 8" xfId="2506"/>
    <cellStyle name="Heading 2 2 9" xfId="2507"/>
    <cellStyle name="Heading 2 2_LLT Script Reviews" xfId="2508"/>
    <cellStyle name="Heading 2 3" xfId="2509"/>
    <cellStyle name="Heading 2 3 2" xfId="2510"/>
    <cellStyle name="Heading 2 3_Admin" xfId="2511"/>
    <cellStyle name="Heading 2 4" xfId="2512"/>
    <cellStyle name="Heading 2 4 10" xfId="2513"/>
    <cellStyle name="Heading 2 4 11" xfId="2514"/>
    <cellStyle name="Heading 2 4 12" xfId="2515"/>
    <cellStyle name="Heading 2 4 13" xfId="2516"/>
    <cellStyle name="Heading 2 4 14" xfId="2517"/>
    <cellStyle name="Heading 2 4 15" xfId="2518"/>
    <cellStyle name="Heading 2 4 16" xfId="2519"/>
    <cellStyle name="Heading 2 4 2" xfId="2520"/>
    <cellStyle name="Heading 2 4 3" xfId="2521"/>
    <cellStyle name="Heading 2 4 4" xfId="2522"/>
    <cellStyle name="Heading 2 4 5" xfId="2523"/>
    <cellStyle name="Heading 2 4 6" xfId="2524"/>
    <cellStyle name="Heading 2 4 7" xfId="2525"/>
    <cellStyle name="Heading 2 4 8" xfId="2526"/>
    <cellStyle name="Heading 2 4 9" xfId="2527"/>
    <cellStyle name="Heading 2 5" xfId="2528"/>
    <cellStyle name="Heading 2 5 10" xfId="2529"/>
    <cellStyle name="Heading 2 5 11" xfId="2530"/>
    <cellStyle name="Heading 2 5 12" xfId="2531"/>
    <cellStyle name="Heading 2 5 2" xfId="2532"/>
    <cellStyle name="Heading 2 5 3" xfId="2533"/>
    <cellStyle name="Heading 2 5 4" xfId="2534"/>
    <cellStyle name="Heading 2 5 5" xfId="2535"/>
    <cellStyle name="Heading 2 5 6" xfId="2536"/>
    <cellStyle name="Heading 2 5 7" xfId="2537"/>
    <cellStyle name="Heading 2 5 8" xfId="2538"/>
    <cellStyle name="Heading 2 5 9" xfId="2539"/>
    <cellStyle name="Heading 2 5_Progress" xfId="2540"/>
    <cellStyle name="Heading 2 6" xfId="2541"/>
    <cellStyle name="Heading 2 6 10" xfId="2542"/>
    <cellStyle name="Heading 2 6 11" xfId="2543"/>
    <cellStyle name="Heading 2 6 12" xfId="2544"/>
    <cellStyle name="Heading 2 6 2" xfId="2545"/>
    <cellStyle name="Heading 2 6 3" xfId="2546"/>
    <cellStyle name="Heading 2 6 4" xfId="2547"/>
    <cellStyle name="Heading 2 6 5" xfId="2548"/>
    <cellStyle name="Heading 2 6 6" xfId="2549"/>
    <cellStyle name="Heading 2 6 7" xfId="2550"/>
    <cellStyle name="Heading 2 6 8" xfId="2551"/>
    <cellStyle name="Heading 2 6 9" xfId="2552"/>
    <cellStyle name="Heading 2 6_Progress" xfId="2553"/>
    <cellStyle name="Heading 2 7" xfId="2554"/>
    <cellStyle name="Heading 2 7 10" xfId="2555"/>
    <cellStyle name="Heading 2 7 11" xfId="2556"/>
    <cellStyle name="Heading 2 7 12" xfId="2557"/>
    <cellStyle name="Heading 2 7 2" xfId="2558"/>
    <cellStyle name="Heading 2 7 3" xfId="2559"/>
    <cellStyle name="Heading 2 7 4" xfId="2560"/>
    <cellStyle name="Heading 2 7 5" xfId="2561"/>
    <cellStyle name="Heading 2 7 6" xfId="2562"/>
    <cellStyle name="Heading 2 7 7" xfId="2563"/>
    <cellStyle name="Heading 2 7 8" xfId="2564"/>
    <cellStyle name="Heading 2 7 9" xfId="2565"/>
    <cellStyle name="Heading 2 7_Progress" xfId="2566"/>
    <cellStyle name="Heading 2 8" xfId="2567"/>
    <cellStyle name="Heading 2 9" xfId="2568"/>
    <cellStyle name="Heading 3 10" xfId="2569"/>
    <cellStyle name="Heading 3 11" xfId="2570"/>
    <cellStyle name="Heading 3 12" xfId="2571"/>
    <cellStyle name="Heading 3 13" xfId="2572"/>
    <cellStyle name="Heading 3 14" xfId="2573"/>
    <cellStyle name="Heading 3 15" xfId="2574"/>
    <cellStyle name="Heading 3 16" xfId="2575"/>
    <cellStyle name="Heading 3 16 2" xfId="2576"/>
    <cellStyle name="Heading 3 16 3" xfId="2577"/>
    <cellStyle name="Heading 3 16 3 2" xfId="2578"/>
    <cellStyle name="Heading 3 16 3_Configuration" xfId="2579"/>
    <cellStyle name="Heading 3 16_Configuration" xfId="2580"/>
    <cellStyle name="Heading 3 17" xfId="2581"/>
    <cellStyle name="Heading 3 2" xfId="2582"/>
    <cellStyle name="Heading 3 2 10" xfId="2583"/>
    <cellStyle name="Heading 3 2 11" xfId="2584"/>
    <cellStyle name="Heading 3 2 12" xfId="2585"/>
    <cellStyle name="Heading 3 2 2" xfId="2586"/>
    <cellStyle name="Heading 3 2 2 2" xfId="2587"/>
    <cellStyle name="Heading 3 2 2_Admin" xfId="2588"/>
    <cellStyle name="Heading 3 2 3" xfId="2589"/>
    <cellStyle name="Heading 3 2 4" xfId="2590"/>
    <cellStyle name="Heading 3 2 5" xfId="2591"/>
    <cellStyle name="Heading 3 2 6" xfId="2592"/>
    <cellStyle name="Heading 3 2 7" xfId="2593"/>
    <cellStyle name="Heading 3 2 8" xfId="2594"/>
    <cellStyle name="Heading 3 2 9" xfId="2595"/>
    <cellStyle name="Heading 3 2_LLT Script Reviews" xfId="2596"/>
    <cellStyle name="Heading 3 3" xfId="2597"/>
    <cellStyle name="Heading 3 3 2" xfId="2598"/>
    <cellStyle name="Heading 3 3_Admin" xfId="2599"/>
    <cellStyle name="Heading 3 4" xfId="2600"/>
    <cellStyle name="Heading 3 4 10" xfId="2601"/>
    <cellStyle name="Heading 3 4 11" xfId="2602"/>
    <cellStyle name="Heading 3 4 12" xfId="2603"/>
    <cellStyle name="Heading 3 4 13" xfId="2604"/>
    <cellStyle name="Heading 3 4 14" xfId="2605"/>
    <cellStyle name="Heading 3 4 15" xfId="2606"/>
    <cellStyle name="Heading 3 4 16" xfId="2607"/>
    <cellStyle name="Heading 3 4 2" xfId="2608"/>
    <cellStyle name="Heading 3 4 3" xfId="2609"/>
    <cellStyle name="Heading 3 4 4" xfId="2610"/>
    <cellStyle name="Heading 3 4 5" xfId="2611"/>
    <cellStyle name="Heading 3 4 6" xfId="2612"/>
    <cellStyle name="Heading 3 4 7" xfId="2613"/>
    <cellStyle name="Heading 3 4 8" xfId="2614"/>
    <cellStyle name="Heading 3 4 9" xfId="2615"/>
    <cellStyle name="Heading 3 5" xfId="2616"/>
    <cellStyle name="Heading 3 5 10" xfId="2617"/>
    <cellStyle name="Heading 3 5 11" xfId="2618"/>
    <cellStyle name="Heading 3 5 12" xfId="2619"/>
    <cellStyle name="Heading 3 5 2" xfId="2620"/>
    <cellStyle name="Heading 3 5 3" xfId="2621"/>
    <cellStyle name="Heading 3 5 4" xfId="2622"/>
    <cellStyle name="Heading 3 5 5" xfId="2623"/>
    <cellStyle name="Heading 3 5 6" xfId="2624"/>
    <cellStyle name="Heading 3 5 7" xfId="2625"/>
    <cellStyle name="Heading 3 5 8" xfId="2626"/>
    <cellStyle name="Heading 3 5 9" xfId="2627"/>
    <cellStyle name="Heading 3 5_Progress" xfId="2628"/>
    <cellStyle name="Heading 3 6" xfId="2629"/>
    <cellStyle name="Heading 3 6 10" xfId="2630"/>
    <cellStyle name="Heading 3 6 11" xfId="2631"/>
    <cellStyle name="Heading 3 6 12" xfId="2632"/>
    <cellStyle name="Heading 3 6 2" xfId="2633"/>
    <cellStyle name="Heading 3 6 3" xfId="2634"/>
    <cellStyle name="Heading 3 6 4" xfId="2635"/>
    <cellStyle name="Heading 3 6 5" xfId="2636"/>
    <cellStyle name="Heading 3 6 6" xfId="2637"/>
    <cellStyle name="Heading 3 6 7" xfId="2638"/>
    <cellStyle name="Heading 3 6 8" xfId="2639"/>
    <cellStyle name="Heading 3 6 9" xfId="2640"/>
    <cellStyle name="Heading 3 6_Progress" xfId="2641"/>
    <cellStyle name="Heading 3 7" xfId="2642"/>
    <cellStyle name="Heading 3 7 10" xfId="2643"/>
    <cellStyle name="Heading 3 7 11" xfId="2644"/>
    <cellStyle name="Heading 3 7 12" xfId="2645"/>
    <cellStyle name="Heading 3 7 2" xfId="2646"/>
    <cellStyle name="Heading 3 7 3" xfId="2647"/>
    <cellStyle name="Heading 3 7 4" xfId="2648"/>
    <cellStyle name="Heading 3 7 5" xfId="2649"/>
    <cellStyle name="Heading 3 7 6" xfId="2650"/>
    <cellStyle name="Heading 3 7 7" xfId="2651"/>
    <cellStyle name="Heading 3 7 8" xfId="2652"/>
    <cellStyle name="Heading 3 7 9" xfId="2653"/>
    <cellStyle name="Heading 3 7_Progress" xfId="2654"/>
    <cellStyle name="Heading 3 8" xfId="2655"/>
    <cellStyle name="Heading 3 9" xfId="2656"/>
    <cellStyle name="Heading 4 10" xfId="2657"/>
    <cellStyle name="Heading 4 11" xfId="2658"/>
    <cellStyle name="Heading 4 12" xfId="2659"/>
    <cellStyle name="Heading 4 13" xfId="2660"/>
    <cellStyle name="Heading 4 14" xfId="2661"/>
    <cellStyle name="Heading 4 15" xfId="2662"/>
    <cellStyle name="Heading 4 16" xfId="2663"/>
    <cellStyle name="Heading 4 16 2" xfId="2664"/>
    <cellStyle name="Heading 4 16 3" xfId="2665"/>
    <cellStyle name="Heading 4 16 3 2" xfId="2666"/>
    <cellStyle name="Heading 4 16 3_Configuration" xfId="2667"/>
    <cellStyle name="Heading 4 16_Configuration" xfId="2668"/>
    <cellStyle name="Heading 4 17" xfId="2669"/>
    <cellStyle name="Heading 4 2" xfId="2670"/>
    <cellStyle name="Heading 4 2 10" xfId="2671"/>
    <cellStyle name="Heading 4 2 11" xfId="2672"/>
    <cellStyle name="Heading 4 2 12" xfId="2673"/>
    <cellStyle name="Heading 4 2 2" xfId="2674"/>
    <cellStyle name="Heading 4 2 2 2" xfId="2675"/>
    <cellStyle name="Heading 4 2 2_Admin" xfId="2676"/>
    <cellStyle name="Heading 4 2 3" xfId="2677"/>
    <cellStyle name="Heading 4 2 4" xfId="2678"/>
    <cellStyle name="Heading 4 2 5" xfId="2679"/>
    <cellStyle name="Heading 4 2 6" xfId="2680"/>
    <cellStyle name="Heading 4 2 7" xfId="2681"/>
    <cellStyle name="Heading 4 2 8" xfId="2682"/>
    <cellStyle name="Heading 4 2 9" xfId="2683"/>
    <cellStyle name="Heading 4 2_LLT Script Reviews" xfId="2684"/>
    <cellStyle name="Heading 4 3" xfId="2685"/>
    <cellStyle name="Heading 4 3 2" xfId="2686"/>
    <cellStyle name="Heading 4 3_Admin" xfId="2687"/>
    <cellStyle name="Heading 4 4" xfId="2688"/>
    <cellStyle name="Heading 4 4 10" xfId="2689"/>
    <cellStyle name="Heading 4 4 11" xfId="2690"/>
    <cellStyle name="Heading 4 4 12" xfId="2691"/>
    <cellStyle name="Heading 4 4 13" xfId="2692"/>
    <cellStyle name="Heading 4 4 14" xfId="2693"/>
    <cellStyle name="Heading 4 4 15" xfId="2694"/>
    <cellStyle name="Heading 4 4 16" xfId="2695"/>
    <cellStyle name="Heading 4 4 2" xfId="2696"/>
    <cellStyle name="Heading 4 4 3" xfId="2697"/>
    <cellStyle name="Heading 4 4 4" xfId="2698"/>
    <cellStyle name="Heading 4 4 5" xfId="2699"/>
    <cellStyle name="Heading 4 4 6" xfId="2700"/>
    <cellStyle name="Heading 4 4 7" xfId="2701"/>
    <cellStyle name="Heading 4 4 8" xfId="2702"/>
    <cellStyle name="Heading 4 4 9" xfId="2703"/>
    <cellStyle name="Heading 4 5" xfId="2704"/>
    <cellStyle name="Heading 4 5 10" xfId="2705"/>
    <cellStyle name="Heading 4 5 11" xfId="2706"/>
    <cellStyle name="Heading 4 5 12" xfId="2707"/>
    <cellStyle name="Heading 4 5 2" xfId="2708"/>
    <cellStyle name="Heading 4 5 3" xfId="2709"/>
    <cellStyle name="Heading 4 5 4" xfId="2710"/>
    <cellStyle name="Heading 4 5 5" xfId="2711"/>
    <cellStyle name="Heading 4 5 6" xfId="2712"/>
    <cellStyle name="Heading 4 5 7" xfId="2713"/>
    <cellStyle name="Heading 4 5 8" xfId="2714"/>
    <cellStyle name="Heading 4 5 9" xfId="2715"/>
    <cellStyle name="Heading 4 5_Progress" xfId="2716"/>
    <cellStyle name="Heading 4 6" xfId="2717"/>
    <cellStyle name="Heading 4 6 10" xfId="2718"/>
    <cellStyle name="Heading 4 6 11" xfId="2719"/>
    <cellStyle name="Heading 4 6 12" xfId="2720"/>
    <cellStyle name="Heading 4 6 2" xfId="2721"/>
    <cellStyle name="Heading 4 6 3" xfId="2722"/>
    <cellStyle name="Heading 4 6 4" xfId="2723"/>
    <cellStyle name="Heading 4 6 5" xfId="2724"/>
    <cellStyle name="Heading 4 6 6" xfId="2725"/>
    <cellStyle name="Heading 4 6 7" xfId="2726"/>
    <cellStyle name="Heading 4 6 8" xfId="2727"/>
    <cellStyle name="Heading 4 6 9" xfId="2728"/>
    <cellStyle name="Heading 4 6_Progress" xfId="2729"/>
    <cellStyle name="Heading 4 7" xfId="2730"/>
    <cellStyle name="Heading 4 7 10" xfId="2731"/>
    <cellStyle name="Heading 4 7 11" xfId="2732"/>
    <cellStyle name="Heading 4 7 12" xfId="2733"/>
    <cellStyle name="Heading 4 7 2" xfId="2734"/>
    <cellStyle name="Heading 4 7 3" xfId="2735"/>
    <cellStyle name="Heading 4 7 4" xfId="2736"/>
    <cellStyle name="Heading 4 7 5" xfId="2737"/>
    <cellStyle name="Heading 4 7 6" xfId="2738"/>
    <cellStyle name="Heading 4 7 7" xfId="2739"/>
    <cellStyle name="Heading 4 7 8" xfId="2740"/>
    <cellStyle name="Heading 4 7 9" xfId="2741"/>
    <cellStyle name="Heading 4 7_Progress" xfId="2742"/>
    <cellStyle name="Heading 4 8" xfId="2743"/>
    <cellStyle name="Heading 4 9" xfId="2744"/>
    <cellStyle name="Hide Errors" xfId="2745"/>
    <cellStyle name="Hyperlink" xfId="1" builtinId="8"/>
    <cellStyle name="Hyperlink 10" xfId="2746"/>
    <cellStyle name="Hyperlink 2" xfId="2747"/>
    <cellStyle name="Hyperlink 3" xfId="2748"/>
    <cellStyle name="Hyperlink 4" xfId="2749"/>
    <cellStyle name="Hyperlink 5" xfId="2750"/>
    <cellStyle name="Hyperlink 6" xfId="2751"/>
    <cellStyle name="Hyperlink 7" xfId="2752"/>
    <cellStyle name="Hyperlink 8" xfId="2753"/>
    <cellStyle name="Hyperlink 9" xfId="2754"/>
    <cellStyle name="Input 10" xfId="2755"/>
    <cellStyle name="Input 11" xfId="2756"/>
    <cellStyle name="Input 12" xfId="2757"/>
    <cellStyle name="Input 13" xfId="2758"/>
    <cellStyle name="Input 14" xfId="2759"/>
    <cellStyle name="Input 15" xfId="2760"/>
    <cellStyle name="Input 16" xfId="2761"/>
    <cellStyle name="Input 16 2" xfId="2762"/>
    <cellStyle name="Input 16_Configuration" xfId="2763"/>
    <cellStyle name="Input 17" xfId="2764"/>
    <cellStyle name="Input 2" xfId="2765"/>
    <cellStyle name="Input 2 10" xfId="2766"/>
    <cellStyle name="Input 2 11" xfId="2767"/>
    <cellStyle name="Input 2 12" xfId="2768"/>
    <cellStyle name="Input 2 2" xfId="2769"/>
    <cellStyle name="Input 2 2 2" xfId="2770"/>
    <cellStyle name="Input 2 2_Admin" xfId="2771"/>
    <cellStyle name="Input 2 3" xfId="2772"/>
    <cellStyle name="Input 2 4" xfId="2773"/>
    <cellStyle name="Input 2 5" xfId="2774"/>
    <cellStyle name="Input 2 6" xfId="2775"/>
    <cellStyle name="Input 2 7" xfId="2776"/>
    <cellStyle name="Input 2 8" xfId="2777"/>
    <cellStyle name="Input 2 9" xfId="2778"/>
    <cellStyle name="Input 2_LLT Script Reviews" xfId="2779"/>
    <cellStyle name="Input 3" xfId="2780"/>
    <cellStyle name="Input 3 2" xfId="2781"/>
    <cellStyle name="Input 3_Admin" xfId="2782"/>
    <cellStyle name="Input 4" xfId="2783"/>
    <cellStyle name="Input 4 10" xfId="2784"/>
    <cellStyle name="Input 4 11" xfId="2785"/>
    <cellStyle name="Input 4 12" xfId="2786"/>
    <cellStyle name="Input 4 13" xfId="2787"/>
    <cellStyle name="Input 4 14" xfId="2788"/>
    <cellStyle name="Input 4 15" xfId="2789"/>
    <cellStyle name="Input 4 16" xfId="2790"/>
    <cellStyle name="Input 4 2" xfId="2791"/>
    <cellStyle name="Input 4 3" xfId="2792"/>
    <cellStyle name="Input 4 4" xfId="2793"/>
    <cellStyle name="Input 4 5" xfId="2794"/>
    <cellStyle name="Input 4 6" xfId="2795"/>
    <cellStyle name="Input 4 7" xfId="2796"/>
    <cellStyle name="Input 4 8" xfId="2797"/>
    <cellStyle name="Input 4 9" xfId="2798"/>
    <cellStyle name="Input 5" xfId="2799"/>
    <cellStyle name="Input 5 10" xfId="2800"/>
    <cellStyle name="Input 5 11" xfId="2801"/>
    <cellStyle name="Input 5 12" xfId="2802"/>
    <cellStyle name="Input 5 2" xfId="2803"/>
    <cellStyle name="Input 5 3" xfId="2804"/>
    <cellStyle name="Input 5 4" xfId="2805"/>
    <cellStyle name="Input 5 5" xfId="2806"/>
    <cellStyle name="Input 5 6" xfId="2807"/>
    <cellStyle name="Input 5 7" xfId="2808"/>
    <cellStyle name="Input 5 8" xfId="2809"/>
    <cellStyle name="Input 5 9" xfId="2810"/>
    <cellStyle name="Input 5_Progress" xfId="2811"/>
    <cellStyle name="Input 6" xfId="2812"/>
    <cellStyle name="Input 6 10" xfId="2813"/>
    <cellStyle name="Input 6 11" xfId="2814"/>
    <cellStyle name="Input 6 12" xfId="2815"/>
    <cellStyle name="Input 6 2" xfId="2816"/>
    <cellStyle name="Input 6 3" xfId="2817"/>
    <cellStyle name="Input 6 4" xfId="2818"/>
    <cellStyle name="Input 6 5" xfId="2819"/>
    <cellStyle name="Input 6 6" xfId="2820"/>
    <cellStyle name="Input 6 7" xfId="2821"/>
    <cellStyle name="Input 6 8" xfId="2822"/>
    <cellStyle name="Input 6 9" xfId="2823"/>
    <cellStyle name="Input 6_Progress" xfId="2824"/>
    <cellStyle name="Input 7" xfId="2825"/>
    <cellStyle name="Input 7 10" xfId="2826"/>
    <cellStyle name="Input 7 11" xfId="2827"/>
    <cellStyle name="Input 7 12" xfId="2828"/>
    <cellStyle name="Input 7 2" xfId="2829"/>
    <cellStyle name="Input 7 3" xfId="2830"/>
    <cellStyle name="Input 7 4" xfId="2831"/>
    <cellStyle name="Input 7 5" xfId="2832"/>
    <cellStyle name="Input 7 6" xfId="2833"/>
    <cellStyle name="Input 7 7" xfId="2834"/>
    <cellStyle name="Input 7 8" xfId="2835"/>
    <cellStyle name="Input 7 9" xfId="2836"/>
    <cellStyle name="Input 7_Progress" xfId="2837"/>
    <cellStyle name="Input 8" xfId="2838"/>
    <cellStyle name="Input 9" xfId="2839"/>
    <cellStyle name="Leading Zero" xfId="2840"/>
    <cellStyle name="Leading Zero 2" xfId="2841"/>
    <cellStyle name="Leading Zero 2 2" xfId="2842"/>
    <cellStyle name="Leading Zero 2 2 2" xfId="2843"/>
    <cellStyle name="Leading Zero 2 2_AS FULL Tag Trades" xfId="2844"/>
    <cellStyle name="Leading Zero 2 3" xfId="2845"/>
    <cellStyle name="Leading Zero 2 3 2" xfId="2846"/>
    <cellStyle name="Leading Zero 2 3_AS FULL Tag Trades" xfId="2847"/>
    <cellStyle name="Leading Zero 2 4" xfId="2848"/>
    <cellStyle name="Leading Zero 2 4 2" xfId="2849"/>
    <cellStyle name="Leading Zero 2 4_AS FULL Tag Trades" xfId="2850"/>
    <cellStyle name="Leading Zero 2 5" xfId="2851"/>
    <cellStyle name="Leading Zero 2 5 2" xfId="2852"/>
    <cellStyle name="Leading Zero 2 5_AS FULL Tag Trades" xfId="2853"/>
    <cellStyle name="Leading Zero 2 6" xfId="2854"/>
    <cellStyle name="Leading Zero 2 6 2" xfId="2855"/>
    <cellStyle name="Leading Zero 2 6_AS FULL Tag Trades" xfId="2856"/>
    <cellStyle name="Leading Zero 2 7" xfId="2857"/>
    <cellStyle name="Leading Zero 2 7 2" xfId="2858"/>
    <cellStyle name="Leading Zero 2 7_AS FULL Tag Trades" xfId="2859"/>
    <cellStyle name="Leading Zero 2 8" xfId="2860"/>
    <cellStyle name="Leading Zero 2 9" xfId="2861"/>
    <cellStyle name="Leading Zero 2_Admin" xfId="2862"/>
    <cellStyle name="Leading Zero 3" xfId="2863"/>
    <cellStyle name="Leading Zero 3 2" xfId="2864"/>
    <cellStyle name="Leading Zero 3 2 2" xfId="2865"/>
    <cellStyle name="Leading Zero 3 2_AS FULL Tag Trades" xfId="2866"/>
    <cellStyle name="Leading Zero 3 3" xfId="2867"/>
    <cellStyle name="Leading Zero 3 3 2" xfId="2868"/>
    <cellStyle name="Leading Zero 3 3_AS FULL Tag Trades" xfId="2869"/>
    <cellStyle name="Leading Zero 3 4" xfId="2870"/>
    <cellStyle name="Leading Zero 3 4 2" xfId="2871"/>
    <cellStyle name="Leading Zero 3 4_AS FULL Tag Trades" xfId="2872"/>
    <cellStyle name="Leading Zero 3 5" xfId="2873"/>
    <cellStyle name="Leading Zero 3 5 2" xfId="2874"/>
    <cellStyle name="Leading Zero 3 5_AS FULL Tag Trades" xfId="2875"/>
    <cellStyle name="Leading Zero 3 6" xfId="2876"/>
    <cellStyle name="Leading Zero 3 6 2" xfId="2877"/>
    <cellStyle name="Leading Zero 3 6_AS FULL Tag Trades" xfId="2878"/>
    <cellStyle name="Leading Zero 3 7" xfId="2879"/>
    <cellStyle name="Leading Zero 3 7 2" xfId="2880"/>
    <cellStyle name="Leading Zero 3 7_AS FULL Tag Trades" xfId="2881"/>
    <cellStyle name="Leading Zero 3 8" xfId="2882"/>
    <cellStyle name="Leading Zero 3_AS FULL Tag Trades" xfId="2883"/>
    <cellStyle name="Leading Zero 4" xfId="2884"/>
    <cellStyle name="Leading Zero 4 2" xfId="2885"/>
    <cellStyle name="Leading Zero 4 2 2" xfId="2886"/>
    <cellStyle name="Leading Zero 4 2_AS FULL Tag Trades" xfId="2887"/>
    <cellStyle name="Leading Zero 4 3" xfId="2888"/>
    <cellStyle name="Leading Zero 4 3 2" xfId="2889"/>
    <cellStyle name="Leading Zero 4 3_AS FULL Tag Trades" xfId="2890"/>
    <cellStyle name="Leading Zero 4 4" xfId="2891"/>
    <cellStyle name="Leading Zero 4 4 2" xfId="2892"/>
    <cellStyle name="Leading Zero 4 4_AS FULL Tag Trades" xfId="2893"/>
    <cellStyle name="Leading Zero 4 5" xfId="2894"/>
    <cellStyle name="Leading Zero 4 5 2" xfId="2895"/>
    <cellStyle name="Leading Zero 4 5_AS FULL Tag Trades" xfId="2896"/>
    <cellStyle name="Leading Zero 4 6" xfId="2897"/>
    <cellStyle name="Leading Zero 4 6 2" xfId="2898"/>
    <cellStyle name="Leading Zero 4 6_AS FULL Tag Trades" xfId="2899"/>
    <cellStyle name="Leading Zero 4 7" xfId="2900"/>
    <cellStyle name="Leading Zero 4 7 2" xfId="2901"/>
    <cellStyle name="Leading Zero 4 7_AS FULL Tag Trades" xfId="2902"/>
    <cellStyle name="Leading Zero 4 8" xfId="2903"/>
    <cellStyle name="Leading Zero 4_AS FULL Tag Trades" xfId="2904"/>
    <cellStyle name="Leading Zero_Admin" xfId="2905"/>
    <cellStyle name="Linked Cell 10" xfId="2906"/>
    <cellStyle name="Linked Cell 11" xfId="2907"/>
    <cellStyle name="Linked Cell 12" xfId="2908"/>
    <cellStyle name="Linked Cell 13" xfId="2909"/>
    <cellStyle name="Linked Cell 14" xfId="2910"/>
    <cellStyle name="Linked Cell 15" xfId="2911"/>
    <cellStyle name="Linked Cell 16" xfId="2912"/>
    <cellStyle name="Linked Cell 16 2" xfId="2913"/>
    <cellStyle name="Linked Cell 16 3" xfId="2914"/>
    <cellStyle name="Linked Cell 16 3 2" xfId="2915"/>
    <cellStyle name="Linked Cell 16 3_Configuration" xfId="2916"/>
    <cellStyle name="Linked Cell 16_Configuration" xfId="2917"/>
    <cellStyle name="Linked Cell 17" xfId="2918"/>
    <cellStyle name="Linked Cell 2" xfId="2919"/>
    <cellStyle name="Linked Cell 2 10" xfId="2920"/>
    <cellStyle name="Linked Cell 2 11" xfId="2921"/>
    <cellStyle name="Linked Cell 2 12" xfId="2922"/>
    <cellStyle name="Linked Cell 2 2" xfId="2923"/>
    <cellStyle name="Linked Cell 2 2 2" xfId="2924"/>
    <cellStyle name="Linked Cell 2 2_Admin" xfId="2925"/>
    <cellStyle name="Linked Cell 2 3" xfId="2926"/>
    <cellStyle name="Linked Cell 2 4" xfId="2927"/>
    <cellStyle name="Linked Cell 2 5" xfId="2928"/>
    <cellStyle name="Linked Cell 2 6" xfId="2929"/>
    <cellStyle name="Linked Cell 2 7" xfId="2930"/>
    <cellStyle name="Linked Cell 2 8" xfId="2931"/>
    <cellStyle name="Linked Cell 2 9" xfId="2932"/>
    <cellStyle name="Linked Cell 2_LLT Script Reviews" xfId="2933"/>
    <cellStyle name="Linked Cell 3" xfId="2934"/>
    <cellStyle name="Linked Cell 3 2" xfId="2935"/>
    <cellStyle name="Linked Cell 3_Admin" xfId="2936"/>
    <cellStyle name="Linked Cell 4" xfId="2937"/>
    <cellStyle name="Linked Cell 4 10" xfId="2938"/>
    <cellStyle name="Linked Cell 4 11" xfId="2939"/>
    <cellStyle name="Linked Cell 4 12" xfId="2940"/>
    <cellStyle name="Linked Cell 4 13" xfId="2941"/>
    <cellStyle name="Linked Cell 4 14" xfId="2942"/>
    <cellStyle name="Linked Cell 4 15" xfId="2943"/>
    <cellStyle name="Linked Cell 4 16" xfId="2944"/>
    <cellStyle name="Linked Cell 4 2" xfId="2945"/>
    <cellStyle name="Linked Cell 4 3" xfId="2946"/>
    <cellStyle name="Linked Cell 4 4" xfId="2947"/>
    <cellStyle name="Linked Cell 4 5" xfId="2948"/>
    <cellStyle name="Linked Cell 4 6" xfId="2949"/>
    <cellStyle name="Linked Cell 4 7" xfId="2950"/>
    <cellStyle name="Linked Cell 4 8" xfId="2951"/>
    <cellStyle name="Linked Cell 4 9" xfId="2952"/>
    <cellStyle name="Linked Cell 5" xfId="2953"/>
    <cellStyle name="Linked Cell 5 10" xfId="2954"/>
    <cellStyle name="Linked Cell 5 11" xfId="2955"/>
    <cellStyle name="Linked Cell 5 12" xfId="2956"/>
    <cellStyle name="Linked Cell 5 2" xfId="2957"/>
    <cellStyle name="Linked Cell 5 3" xfId="2958"/>
    <cellStyle name="Linked Cell 5 4" xfId="2959"/>
    <cellStyle name="Linked Cell 5 5" xfId="2960"/>
    <cellStyle name="Linked Cell 5 6" xfId="2961"/>
    <cellStyle name="Linked Cell 5 7" xfId="2962"/>
    <cellStyle name="Linked Cell 5 8" xfId="2963"/>
    <cellStyle name="Linked Cell 5 9" xfId="2964"/>
    <cellStyle name="Linked Cell 5_Progress" xfId="2965"/>
    <cellStyle name="Linked Cell 6" xfId="2966"/>
    <cellStyle name="Linked Cell 6 10" xfId="2967"/>
    <cellStyle name="Linked Cell 6 11" xfId="2968"/>
    <cellStyle name="Linked Cell 6 12" xfId="2969"/>
    <cellStyle name="Linked Cell 6 2" xfId="2970"/>
    <cellStyle name="Linked Cell 6 3" xfId="2971"/>
    <cellStyle name="Linked Cell 6 4" xfId="2972"/>
    <cellStyle name="Linked Cell 6 5" xfId="2973"/>
    <cellStyle name="Linked Cell 6 6" xfId="2974"/>
    <cellStyle name="Linked Cell 6 7" xfId="2975"/>
    <cellStyle name="Linked Cell 6 8" xfId="2976"/>
    <cellStyle name="Linked Cell 6 9" xfId="2977"/>
    <cellStyle name="Linked Cell 6_Progress" xfId="2978"/>
    <cellStyle name="Linked Cell 7" xfId="2979"/>
    <cellStyle name="Linked Cell 7 10" xfId="2980"/>
    <cellStyle name="Linked Cell 7 11" xfId="2981"/>
    <cellStyle name="Linked Cell 7 12" xfId="2982"/>
    <cellStyle name="Linked Cell 7 2" xfId="2983"/>
    <cellStyle name="Linked Cell 7 3" xfId="2984"/>
    <cellStyle name="Linked Cell 7 4" xfId="2985"/>
    <cellStyle name="Linked Cell 7 5" xfId="2986"/>
    <cellStyle name="Linked Cell 7 6" xfId="2987"/>
    <cellStyle name="Linked Cell 7 7" xfId="2988"/>
    <cellStyle name="Linked Cell 7 8" xfId="2989"/>
    <cellStyle name="Linked Cell 7 9" xfId="2990"/>
    <cellStyle name="Linked Cell 7_Progress" xfId="2991"/>
    <cellStyle name="Linked Cell 8" xfId="2992"/>
    <cellStyle name="Linked Cell 9" xfId="2993"/>
    <cellStyle name="Minus (0)" xfId="2994"/>
    <cellStyle name="Minus (0) 10" xfId="2995"/>
    <cellStyle name="Minus (0) 10 2" xfId="2996"/>
    <cellStyle name="Minus (0) 10_AS FULL Tag Trades" xfId="2997"/>
    <cellStyle name="Minus (0) 11" xfId="2998"/>
    <cellStyle name="Minus (0) 11 2" xfId="2999"/>
    <cellStyle name="Minus (0) 11_AS FULL Tag Trades" xfId="3000"/>
    <cellStyle name="Minus (0) 12" xfId="3001"/>
    <cellStyle name="Minus (0) 12 2" xfId="3002"/>
    <cellStyle name="Minus (0) 12_AS FULL Tag Trades" xfId="3003"/>
    <cellStyle name="Minus (0) 13" xfId="3004"/>
    <cellStyle name="Minus (0) 13 2" xfId="3005"/>
    <cellStyle name="Minus (0) 13_AS FULL Tag Trades" xfId="3006"/>
    <cellStyle name="Minus (0) 14" xfId="3007"/>
    <cellStyle name="Minus (0) 14 2" xfId="3008"/>
    <cellStyle name="Minus (0) 14_AS FULL Tag Trades" xfId="3009"/>
    <cellStyle name="Minus (0) 15" xfId="3010"/>
    <cellStyle name="Minus (0) 15 2" xfId="3011"/>
    <cellStyle name="Minus (0) 15_AS FULL Tag Trades" xfId="3012"/>
    <cellStyle name="Minus (0) 16" xfId="3013"/>
    <cellStyle name="Minus (0) 17" xfId="3014"/>
    <cellStyle name="Minus (0) 18" xfId="3015"/>
    <cellStyle name="Minus (0) 19" xfId="3016"/>
    <cellStyle name="Minus (0) 2" xfId="3017"/>
    <cellStyle name="Minus (0) 2 10" xfId="3018"/>
    <cellStyle name="Minus (0) 2 10 2" xfId="3019"/>
    <cellStyle name="Minus (0) 2 10_AS FULL Tag Trades" xfId="3020"/>
    <cellStyle name="Minus (0) 2 11" xfId="3021"/>
    <cellStyle name="Minus (0) 2 11 2" xfId="3022"/>
    <cellStyle name="Minus (0) 2 11_AS FULL Tag Trades" xfId="3023"/>
    <cellStyle name="Minus (0) 2 12" xfId="3024"/>
    <cellStyle name="Minus (0) 2 12 2" xfId="3025"/>
    <cellStyle name="Minus (0) 2 12_AS FULL Tag Trades" xfId="3026"/>
    <cellStyle name="Minus (0) 2 13" xfId="3027"/>
    <cellStyle name="Minus (0) 2 13 2" xfId="3028"/>
    <cellStyle name="Minus (0) 2 13_AS FULL Tag Trades" xfId="3029"/>
    <cellStyle name="Minus (0) 2 14" xfId="3030"/>
    <cellStyle name="Minus (0) 2 14 2" xfId="3031"/>
    <cellStyle name="Minus (0) 2 14_AS FULL Tag Trades" xfId="3032"/>
    <cellStyle name="Minus (0) 2 15" xfId="3033"/>
    <cellStyle name="Minus (0) 2 15 2" xfId="3034"/>
    <cellStyle name="Minus (0) 2 15_AS FULL Tag Trades" xfId="3035"/>
    <cellStyle name="Minus (0) 2 16" xfId="3036"/>
    <cellStyle name="Minus (0) 2 2" xfId="3037"/>
    <cellStyle name="Minus (0) 2 2 2" xfId="3038"/>
    <cellStyle name="Minus (0) 2 2 2 2" xfId="3039"/>
    <cellStyle name="Minus (0) 2 2 2_AS FULL Tag Trades" xfId="3040"/>
    <cellStyle name="Minus (0) 2 2 3" xfId="3041"/>
    <cellStyle name="Minus (0) 2 2 4" xfId="3042"/>
    <cellStyle name="Minus (0) 2 2_Admin" xfId="3043"/>
    <cellStyle name="Minus (0) 2 3" xfId="3044"/>
    <cellStyle name="Minus (0) 2 3 2" xfId="3045"/>
    <cellStyle name="Minus (0) 2 3 3" xfId="3046"/>
    <cellStyle name="Minus (0) 2 3_AS FULL Tag Trades" xfId="3047"/>
    <cellStyle name="Minus (0) 2 4" xfId="3048"/>
    <cellStyle name="Minus (0) 2 4 2" xfId="3049"/>
    <cellStyle name="Minus (0) 2 4 3" xfId="3050"/>
    <cellStyle name="Minus (0) 2 4_AS FULL Tag Trades" xfId="3051"/>
    <cellStyle name="Minus (0) 2 5" xfId="3052"/>
    <cellStyle name="Minus (0) 2 5 2" xfId="3053"/>
    <cellStyle name="Minus (0) 2 5 3" xfId="3054"/>
    <cellStyle name="Minus (0) 2 5_AS FULL Tag Trades" xfId="3055"/>
    <cellStyle name="Minus (0) 2 6" xfId="3056"/>
    <cellStyle name="Minus (0) 2 6 2" xfId="3057"/>
    <cellStyle name="Minus (0) 2 6_AS FULL Tag Trades" xfId="3058"/>
    <cellStyle name="Minus (0) 2 7" xfId="3059"/>
    <cellStyle name="Minus (0) 2 7 2" xfId="3060"/>
    <cellStyle name="Minus (0) 2 7_AS FULL Tag Trades" xfId="3061"/>
    <cellStyle name="Minus (0) 2 8" xfId="3062"/>
    <cellStyle name="Minus (0) 2 8 2" xfId="3063"/>
    <cellStyle name="Minus (0) 2 8_Admin" xfId="3064"/>
    <cellStyle name="Minus (0) 2 9" xfId="3065"/>
    <cellStyle name="Minus (0) 2 9 2" xfId="3066"/>
    <cellStyle name="Minus (0) 2 9_Admin" xfId="3067"/>
    <cellStyle name="Minus (0) 2_Admin" xfId="3068"/>
    <cellStyle name="Minus (0) 20" xfId="3069"/>
    <cellStyle name="Minus (0) 21" xfId="3070"/>
    <cellStyle name="Minus (0) 22" xfId="3071"/>
    <cellStyle name="Minus (0) 23" xfId="3072"/>
    <cellStyle name="Minus (0) 24" xfId="3073"/>
    <cellStyle name="Minus (0) 25" xfId="3074"/>
    <cellStyle name="Minus (0) 26" xfId="3075"/>
    <cellStyle name="Minus (0) 27" xfId="3076"/>
    <cellStyle name="Minus (0) 28" xfId="3077"/>
    <cellStyle name="Minus (0) 29" xfId="3078"/>
    <cellStyle name="Minus (0) 3" xfId="3079"/>
    <cellStyle name="Minus (0) 3 2" xfId="3080"/>
    <cellStyle name="Minus (0) 3 2 2" xfId="3081"/>
    <cellStyle name="Minus (0) 3 2 3" xfId="3082"/>
    <cellStyle name="Minus (0) 3 2_AS FULL Tag Trades" xfId="3083"/>
    <cellStyle name="Minus (0) 3 3" xfId="3084"/>
    <cellStyle name="Minus (0) 3 3 2" xfId="3085"/>
    <cellStyle name="Minus (0) 3 3 3" xfId="3086"/>
    <cellStyle name="Minus (0) 3 3_AS FULL Tag Trades" xfId="3087"/>
    <cellStyle name="Minus (0) 3 4" xfId="3088"/>
    <cellStyle name="Minus (0) 3 4 2" xfId="3089"/>
    <cellStyle name="Minus (0) 3 4 3" xfId="3090"/>
    <cellStyle name="Minus (0) 3 4_AS FULL Tag Trades" xfId="3091"/>
    <cellStyle name="Minus (0) 3 5" xfId="3092"/>
    <cellStyle name="Minus (0) 3 5 2" xfId="3093"/>
    <cellStyle name="Minus (0) 3 5 3" xfId="3094"/>
    <cellStyle name="Minus (0) 3 5_AS FULL Tag Trades" xfId="3095"/>
    <cellStyle name="Minus (0) 3 6" xfId="3096"/>
    <cellStyle name="Minus (0) 3 6 2" xfId="3097"/>
    <cellStyle name="Minus (0) 3 6_AS FULL Tag Trades" xfId="3098"/>
    <cellStyle name="Minus (0) 3 7" xfId="3099"/>
    <cellStyle name="Minus (0) 3 7 2" xfId="3100"/>
    <cellStyle name="Minus (0) 3 7_AS FULL Tag Trades" xfId="3101"/>
    <cellStyle name="Minus (0) 3 8" xfId="3102"/>
    <cellStyle name="Minus (0) 3 9" xfId="3103"/>
    <cellStyle name="Minus (0) 3_Admin" xfId="3104"/>
    <cellStyle name="Minus (0) 30" xfId="3105"/>
    <cellStyle name="Minus (0) 31" xfId="3106"/>
    <cellStyle name="Minus (0) 32" xfId="3107"/>
    <cellStyle name="Minus (0) 33" xfId="3108"/>
    <cellStyle name="Minus (0) 34" xfId="3109"/>
    <cellStyle name="Minus (0) 4" xfId="3110"/>
    <cellStyle name="Minus (0) 4 2" xfId="3111"/>
    <cellStyle name="Minus (0) 4 2 2" xfId="3112"/>
    <cellStyle name="Minus (0) 4 2 3" xfId="3113"/>
    <cellStyle name="Minus (0) 4 2_AS FULL Tag Trades" xfId="3114"/>
    <cellStyle name="Minus (0) 4 3" xfId="3115"/>
    <cellStyle name="Minus (0) 4 3 2" xfId="3116"/>
    <cellStyle name="Minus (0) 4 3 3" xfId="3117"/>
    <cellStyle name="Minus (0) 4 3_AS FULL Tag Trades" xfId="3118"/>
    <cellStyle name="Minus (0) 4 4" xfId="3119"/>
    <cellStyle name="Minus (0) 4 4 2" xfId="3120"/>
    <cellStyle name="Minus (0) 4 4 3" xfId="3121"/>
    <cellStyle name="Minus (0) 4 4_AS FULL Tag Trades" xfId="3122"/>
    <cellStyle name="Minus (0) 4 5" xfId="3123"/>
    <cellStyle name="Minus (0) 4 5 2" xfId="3124"/>
    <cellStyle name="Minus (0) 4 5 3" xfId="3125"/>
    <cellStyle name="Minus (0) 4 5_AS FULL Tag Trades" xfId="3126"/>
    <cellStyle name="Minus (0) 4 6" xfId="3127"/>
    <cellStyle name="Minus (0) 4 6 2" xfId="3128"/>
    <cellStyle name="Minus (0) 4 6_AS FULL Tag Trades" xfId="3129"/>
    <cellStyle name="Minus (0) 4 7" xfId="3130"/>
    <cellStyle name="Minus (0) 4 7 2" xfId="3131"/>
    <cellStyle name="Minus (0) 4 7_AS FULL Tag Trades" xfId="3132"/>
    <cellStyle name="Minus (0) 4 8" xfId="3133"/>
    <cellStyle name="Minus (0) 4_AS FULL Tag Trades" xfId="3134"/>
    <cellStyle name="Minus (0) 5" xfId="3135"/>
    <cellStyle name="Minus (0) 5 2" xfId="3136"/>
    <cellStyle name="Minus (0) 5_AS FULL Tag Trades" xfId="3137"/>
    <cellStyle name="Minus (0) 6" xfId="3138"/>
    <cellStyle name="Minus (0) 6 2" xfId="3139"/>
    <cellStyle name="Minus (0) 6_Admin" xfId="3140"/>
    <cellStyle name="Minus (0) 7" xfId="3141"/>
    <cellStyle name="Minus (0) 7 2" xfId="3142"/>
    <cellStyle name="Minus (0) 7_AS FULL Tag Trades" xfId="3143"/>
    <cellStyle name="Minus (0) 8" xfId="3144"/>
    <cellStyle name="Minus (0) 8 2" xfId="3145"/>
    <cellStyle name="Minus (0) 8_AS FULL Tag Trades" xfId="3146"/>
    <cellStyle name="Minus (0) 9" xfId="3147"/>
    <cellStyle name="Minus (0) 9 2" xfId="3148"/>
    <cellStyle name="Minus (0) 9_AS FULL Tag Trades" xfId="3149"/>
    <cellStyle name="Minus (0)_Admin" xfId="3150"/>
    <cellStyle name="Minus (0.0)" xfId="3151"/>
    <cellStyle name="Minus (0.0) 2" xfId="3152"/>
    <cellStyle name="Minus (0.0) 2 2" xfId="3153"/>
    <cellStyle name="Minus (0.0) 2 2 2" xfId="3154"/>
    <cellStyle name="Minus (0.0) 2 2_AS FULL Tag Trades" xfId="3155"/>
    <cellStyle name="Minus (0.0) 2 3" xfId="3156"/>
    <cellStyle name="Minus (0.0) 2 3 2" xfId="3157"/>
    <cellStyle name="Minus (0.0) 2 3_AS FULL Tag Trades" xfId="3158"/>
    <cellStyle name="Minus (0.0) 2 4" xfId="3159"/>
    <cellStyle name="Minus (0.0) 2 4 2" xfId="3160"/>
    <cellStyle name="Minus (0.0) 2 4_AS FULL Tag Trades" xfId="3161"/>
    <cellStyle name="Minus (0.0) 2 5" xfId="3162"/>
    <cellStyle name="Minus (0.0) 2 5 2" xfId="3163"/>
    <cellStyle name="Minus (0.0) 2 5_AS FULL Tag Trades" xfId="3164"/>
    <cellStyle name="Minus (0.0) 2 6" xfId="3165"/>
    <cellStyle name="Minus (0.0) 2 6 2" xfId="3166"/>
    <cellStyle name="Minus (0.0) 2 6_AS FULL Tag Trades" xfId="3167"/>
    <cellStyle name="Minus (0.0) 2 7" xfId="3168"/>
    <cellStyle name="Minus (0.0) 2 7 2" xfId="3169"/>
    <cellStyle name="Minus (0.0) 2 7_AS FULL Tag Trades" xfId="3170"/>
    <cellStyle name="Minus (0.0) 2 8" xfId="3171"/>
    <cellStyle name="Minus (0.0) 2 9" xfId="3172"/>
    <cellStyle name="Minus (0.0) 2_Admin" xfId="3173"/>
    <cellStyle name="Minus (0.0) 3" xfId="3174"/>
    <cellStyle name="Minus (0.0) 3 2" xfId="3175"/>
    <cellStyle name="Minus (0.0) 3 2 2" xfId="3176"/>
    <cellStyle name="Minus (0.0) 3 2_AS FULL Tag Trades" xfId="3177"/>
    <cellStyle name="Minus (0.0) 3 3" xfId="3178"/>
    <cellStyle name="Minus (0.0) 3 3 2" xfId="3179"/>
    <cellStyle name="Minus (0.0) 3 3_AS FULL Tag Trades" xfId="3180"/>
    <cellStyle name="Minus (0.0) 3 4" xfId="3181"/>
    <cellStyle name="Minus (0.0) 3 4 2" xfId="3182"/>
    <cellStyle name="Minus (0.0) 3 4_AS FULL Tag Trades" xfId="3183"/>
    <cellStyle name="Minus (0.0) 3 5" xfId="3184"/>
    <cellStyle name="Minus (0.0) 3 5 2" xfId="3185"/>
    <cellStyle name="Minus (0.0) 3 5_AS FULL Tag Trades" xfId="3186"/>
    <cellStyle name="Minus (0.0) 3 6" xfId="3187"/>
    <cellStyle name="Minus (0.0) 3 6 2" xfId="3188"/>
    <cellStyle name="Minus (0.0) 3 6_AS FULL Tag Trades" xfId="3189"/>
    <cellStyle name="Minus (0.0) 3 7" xfId="3190"/>
    <cellStyle name="Minus (0.0) 3 7 2" xfId="3191"/>
    <cellStyle name="Minus (0.0) 3 7_AS FULL Tag Trades" xfId="3192"/>
    <cellStyle name="Minus (0.0) 3 8" xfId="3193"/>
    <cellStyle name="Minus (0.0) 3_AS FULL Tag Trades" xfId="3194"/>
    <cellStyle name="Minus (0.0) 4" xfId="3195"/>
    <cellStyle name="Minus (0.0) 4 2" xfId="3196"/>
    <cellStyle name="Minus (0.0) 4 2 2" xfId="3197"/>
    <cellStyle name="Minus (0.0) 4 2_AS FULL Tag Trades" xfId="3198"/>
    <cellStyle name="Minus (0.0) 4 3" xfId="3199"/>
    <cellStyle name="Minus (0.0) 4 3 2" xfId="3200"/>
    <cellStyle name="Minus (0.0) 4 3_AS FULL Tag Trades" xfId="3201"/>
    <cellStyle name="Minus (0.0) 4 4" xfId="3202"/>
    <cellStyle name="Minus (0.0) 4 4 2" xfId="3203"/>
    <cellStyle name="Minus (0.0) 4 4_AS FULL Tag Trades" xfId="3204"/>
    <cellStyle name="Minus (0.0) 4 5" xfId="3205"/>
    <cellStyle name="Minus (0.0) 4 5 2" xfId="3206"/>
    <cellStyle name="Minus (0.0) 4 5_AS FULL Tag Trades" xfId="3207"/>
    <cellStyle name="Minus (0.0) 4 6" xfId="3208"/>
    <cellStyle name="Minus (0.0) 4 6 2" xfId="3209"/>
    <cellStyle name="Minus (0.0) 4 6_AS FULL Tag Trades" xfId="3210"/>
    <cellStyle name="Minus (0.0) 4 7" xfId="3211"/>
    <cellStyle name="Minus (0.0) 4 7 2" xfId="3212"/>
    <cellStyle name="Minus (0.0) 4 7_AS FULL Tag Trades" xfId="3213"/>
    <cellStyle name="Minus (0.0) 4 8" xfId="3214"/>
    <cellStyle name="Minus (0.0) 4_AS FULL Tag Trades" xfId="3215"/>
    <cellStyle name="Minus (0.0)_Admin" xfId="3216"/>
    <cellStyle name="Minus (0.00)" xfId="3217"/>
    <cellStyle name="Minus (0.00) 10" xfId="3218"/>
    <cellStyle name="Minus (0.00) 10 2" xfId="3219"/>
    <cellStyle name="Minus (0.00) 10_AS FULL Tag Trades" xfId="3220"/>
    <cellStyle name="Minus (0.00) 11" xfId="3221"/>
    <cellStyle name="Minus (0.00) 11 2" xfId="3222"/>
    <cellStyle name="Minus (0.00) 11_AS FULL Tag Trades" xfId="3223"/>
    <cellStyle name="Minus (0.00) 12" xfId="3224"/>
    <cellStyle name="Minus (0.00) 12 2" xfId="3225"/>
    <cellStyle name="Minus (0.00) 12_AS FULL Tag Trades" xfId="3226"/>
    <cellStyle name="Minus (0.00) 13" xfId="3227"/>
    <cellStyle name="Minus (0.00) 13 2" xfId="3228"/>
    <cellStyle name="Minus (0.00) 13_AS FULL Tag Trades" xfId="3229"/>
    <cellStyle name="Minus (0.00) 14" xfId="3230"/>
    <cellStyle name="Minus (0.00) 14 2" xfId="3231"/>
    <cellStyle name="Minus (0.00) 14_AS FULL Tag Trades" xfId="3232"/>
    <cellStyle name="Minus (0.00) 15" xfId="3233"/>
    <cellStyle name="Minus (0.00) 15 2" xfId="3234"/>
    <cellStyle name="Minus (0.00) 15_AS FULL Tag Trades" xfId="3235"/>
    <cellStyle name="Minus (0.00) 16" xfId="3236"/>
    <cellStyle name="Minus (0.00) 17" xfId="3237"/>
    <cellStyle name="Minus (0.00) 18" xfId="3238"/>
    <cellStyle name="Minus (0.00) 19" xfId="3239"/>
    <cellStyle name="Minus (0.00) 2" xfId="3240"/>
    <cellStyle name="Minus (0.00) 2 10" xfId="3241"/>
    <cellStyle name="Minus (0.00) 2 10 2" xfId="3242"/>
    <cellStyle name="Minus (0.00) 2 10_AS FULL Tag Trades" xfId="3243"/>
    <cellStyle name="Minus (0.00) 2 11" xfId="3244"/>
    <cellStyle name="Minus (0.00) 2 11 2" xfId="3245"/>
    <cellStyle name="Minus (0.00) 2 11_AS FULL Tag Trades" xfId="3246"/>
    <cellStyle name="Minus (0.00) 2 12" xfId="3247"/>
    <cellStyle name="Minus (0.00) 2 12 2" xfId="3248"/>
    <cellStyle name="Minus (0.00) 2 12_AS FULL Tag Trades" xfId="3249"/>
    <cellStyle name="Minus (0.00) 2 13" xfId="3250"/>
    <cellStyle name="Minus (0.00) 2 13 2" xfId="3251"/>
    <cellStyle name="Minus (0.00) 2 13_AS FULL Tag Trades" xfId="3252"/>
    <cellStyle name="Minus (0.00) 2 14" xfId="3253"/>
    <cellStyle name="Minus (0.00) 2 14 2" xfId="3254"/>
    <cellStyle name="Minus (0.00) 2 14_AS FULL Tag Trades" xfId="3255"/>
    <cellStyle name="Minus (0.00) 2 15" xfId="3256"/>
    <cellStyle name="Minus (0.00) 2 15 2" xfId="3257"/>
    <cellStyle name="Minus (0.00) 2 15_AS FULL Tag Trades" xfId="3258"/>
    <cellStyle name="Minus (0.00) 2 16" xfId="3259"/>
    <cellStyle name="Minus (0.00) 2 2" xfId="3260"/>
    <cellStyle name="Minus (0.00) 2 2 2" xfId="3261"/>
    <cellStyle name="Minus (0.00) 2 2 2 2" xfId="3262"/>
    <cellStyle name="Minus (0.00) 2 2 2_AS FULL Tag Trades" xfId="3263"/>
    <cellStyle name="Minus (0.00) 2 2 3" xfId="3264"/>
    <cellStyle name="Minus (0.00) 2 2 4" xfId="3265"/>
    <cellStyle name="Minus (0.00) 2 2_Admin" xfId="3266"/>
    <cellStyle name="Minus (0.00) 2 3" xfId="3267"/>
    <cellStyle name="Minus (0.00) 2 3 2" xfId="3268"/>
    <cellStyle name="Minus (0.00) 2 3 3" xfId="3269"/>
    <cellStyle name="Minus (0.00) 2 3_AS FULL Tag Trades" xfId="3270"/>
    <cellStyle name="Minus (0.00) 2 4" xfId="3271"/>
    <cellStyle name="Minus (0.00) 2 4 2" xfId="3272"/>
    <cellStyle name="Minus (0.00) 2 4 3" xfId="3273"/>
    <cellStyle name="Minus (0.00) 2 4_AS FULL Tag Trades" xfId="3274"/>
    <cellStyle name="Minus (0.00) 2 5" xfId="3275"/>
    <cellStyle name="Minus (0.00) 2 5 2" xfId="3276"/>
    <cellStyle name="Minus (0.00) 2 5 3" xfId="3277"/>
    <cellStyle name="Minus (0.00) 2 5_AS FULL Tag Trades" xfId="3278"/>
    <cellStyle name="Minus (0.00) 2 6" xfId="3279"/>
    <cellStyle name="Minus (0.00) 2 6 2" xfId="3280"/>
    <cellStyle name="Minus (0.00) 2 6_AS FULL Tag Trades" xfId="3281"/>
    <cellStyle name="Minus (0.00) 2 7" xfId="3282"/>
    <cellStyle name="Minus (0.00) 2 7 2" xfId="3283"/>
    <cellStyle name="Minus (0.00) 2 7_AS FULL Tag Trades" xfId="3284"/>
    <cellStyle name="Minus (0.00) 2 8" xfId="3285"/>
    <cellStyle name="Minus (0.00) 2 8 2" xfId="3286"/>
    <cellStyle name="Minus (0.00) 2 8_Admin" xfId="3287"/>
    <cellStyle name="Minus (0.00) 2 9" xfId="3288"/>
    <cellStyle name="Minus (0.00) 2 9 2" xfId="3289"/>
    <cellStyle name="Minus (0.00) 2 9_Admin" xfId="3290"/>
    <cellStyle name="Minus (0.00) 2_Admin" xfId="3291"/>
    <cellStyle name="Minus (0.00) 20" xfId="3292"/>
    <cellStyle name="Minus (0.00) 21" xfId="3293"/>
    <cellStyle name="Minus (0.00) 22" xfId="3294"/>
    <cellStyle name="Minus (0.00) 23" xfId="3295"/>
    <cellStyle name="Minus (0.00) 24" xfId="3296"/>
    <cellStyle name="Minus (0.00) 25" xfId="3297"/>
    <cellStyle name="Minus (0.00) 26" xfId="3298"/>
    <cellStyle name="Minus (0.00) 27" xfId="3299"/>
    <cellStyle name="Minus (0.00) 28" xfId="3300"/>
    <cellStyle name="Minus (0.00) 29" xfId="3301"/>
    <cellStyle name="Minus (0.00) 3" xfId="3302"/>
    <cellStyle name="Minus (0.00) 3 2" xfId="3303"/>
    <cellStyle name="Minus (0.00) 3 2 2" xfId="3304"/>
    <cellStyle name="Minus (0.00) 3 2 3" xfId="3305"/>
    <cellStyle name="Minus (0.00) 3 2_AS FULL Tag Trades" xfId="3306"/>
    <cellStyle name="Minus (0.00) 3 3" xfId="3307"/>
    <cellStyle name="Minus (0.00) 3 3 2" xfId="3308"/>
    <cellStyle name="Minus (0.00) 3 3 3" xfId="3309"/>
    <cellStyle name="Minus (0.00) 3 3_AS FULL Tag Trades" xfId="3310"/>
    <cellStyle name="Minus (0.00) 3 4" xfId="3311"/>
    <cellStyle name="Minus (0.00) 3 4 2" xfId="3312"/>
    <cellStyle name="Minus (0.00) 3 4 3" xfId="3313"/>
    <cellStyle name="Minus (0.00) 3 4_AS FULL Tag Trades" xfId="3314"/>
    <cellStyle name="Minus (0.00) 3 5" xfId="3315"/>
    <cellStyle name="Minus (0.00) 3 5 2" xfId="3316"/>
    <cellStyle name="Minus (0.00) 3 5 3" xfId="3317"/>
    <cellStyle name="Minus (0.00) 3 5_AS FULL Tag Trades" xfId="3318"/>
    <cellStyle name="Minus (0.00) 3 6" xfId="3319"/>
    <cellStyle name="Minus (0.00) 3 6 2" xfId="3320"/>
    <cellStyle name="Minus (0.00) 3 6_AS FULL Tag Trades" xfId="3321"/>
    <cellStyle name="Minus (0.00) 3 7" xfId="3322"/>
    <cellStyle name="Minus (0.00) 3 7 2" xfId="3323"/>
    <cellStyle name="Minus (0.00) 3 7_AS FULL Tag Trades" xfId="3324"/>
    <cellStyle name="Minus (0.00) 3 8" xfId="3325"/>
    <cellStyle name="Minus (0.00) 3 9" xfId="3326"/>
    <cellStyle name="Minus (0.00) 3_Admin" xfId="3327"/>
    <cellStyle name="Minus (0.00) 30" xfId="3328"/>
    <cellStyle name="Minus (0.00) 31" xfId="3329"/>
    <cellStyle name="Minus (0.00) 32" xfId="3330"/>
    <cellStyle name="Minus (0.00) 33" xfId="3331"/>
    <cellStyle name="Minus (0.00) 34" xfId="3332"/>
    <cellStyle name="Minus (0.00) 4" xfId="3333"/>
    <cellStyle name="Minus (0.00) 4 2" xfId="3334"/>
    <cellStyle name="Minus (0.00) 4 2 2" xfId="3335"/>
    <cellStyle name="Minus (0.00) 4 2 3" xfId="3336"/>
    <cellStyle name="Minus (0.00) 4 2_AS FULL Tag Trades" xfId="3337"/>
    <cellStyle name="Minus (0.00) 4 3" xfId="3338"/>
    <cellStyle name="Minus (0.00) 4 3 2" xfId="3339"/>
    <cellStyle name="Minus (0.00) 4 3 3" xfId="3340"/>
    <cellStyle name="Minus (0.00) 4 3_AS FULL Tag Trades" xfId="3341"/>
    <cellStyle name="Minus (0.00) 4 4" xfId="3342"/>
    <cellStyle name="Minus (0.00) 4 4 2" xfId="3343"/>
    <cellStyle name="Minus (0.00) 4 4 3" xfId="3344"/>
    <cellStyle name="Minus (0.00) 4 4_AS FULL Tag Trades" xfId="3345"/>
    <cellStyle name="Minus (0.00) 4 5" xfId="3346"/>
    <cellStyle name="Minus (0.00) 4 5 2" xfId="3347"/>
    <cellStyle name="Minus (0.00) 4 5 3" xfId="3348"/>
    <cellStyle name="Minus (0.00) 4 5_AS FULL Tag Trades" xfId="3349"/>
    <cellStyle name="Minus (0.00) 4 6" xfId="3350"/>
    <cellStyle name="Minus (0.00) 4 6 2" xfId="3351"/>
    <cellStyle name="Minus (0.00) 4 6_AS FULL Tag Trades" xfId="3352"/>
    <cellStyle name="Minus (0.00) 4 7" xfId="3353"/>
    <cellStyle name="Minus (0.00) 4 7 2" xfId="3354"/>
    <cellStyle name="Minus (0.00) 4 7_AS FULL Tag Trades" xfId="3355"/>
    <cellStyle name="Minus (0.00) 4 8" xfId="3356"/>
    <cellStyle name="Minus (0.00) 4_AS FULL Tag Trades" xfId="3357"/>
    <cellStyle name="Minus (0.00) 5" xfId="3358"/>
    <cellStyle name="Minus (0.00) 5 2" xfId="3359"/>
    <cellStyle name="Minus (0.00) 5_AS FULL Tag Trades" xfId="3360"/>
    <cellStyle name="Minus (0.00) 6" xfId="3361"/>
    <cellStyle name="Minus (0.00) 6 2" xfId="3362"/>
    <cellStyle name="Minus (0.00) 6_Admin" xfId="3363"/>
    <cellStyle name="Minus (0.00) 7" xfId="3364"/>
    <cellStyle name="Minus (0.00) 7 2" xfId="3365"/>
    <cellStyle name="Minus (0.00) 7_AS FULL Tag Trades" xfId="3366"/>
    <cellStyle name="Minus (0.00) 8" xfId="3367"/>
    <cellStyle name="Minus (0.00) 8 2" xfId="3368"/>
    <cellStyle name="Minus (0.00) 8_AS FULL Tag Trades" xfId="3369"/>
    <cellStyle name="Minus (0.00) 9" xfId="3370"/>
    <cellStyle name="Minus (0.00) 9 2" xfId="3371"/>
    <cellStyle name="Minus (0.00) 9_AS FULL Tag Trades" xfId="3372"/>
    <cellStyle name="Minus (0.00)_Admin" xfId="3373"/>
    <cellStyle name="Neutral 10" xfId="3374"/>
    <cellStyle name="Neutral 11" xfId="3375"/>
    <cellStyle name="Neutral 12" xfId="3376"/>
    <cellStyle name="Neutral 13" xfId="3377"/>
    <cellStyle name="Neutral 14" xfId="3378"/>
    <cellStyle name="Neutral 15" xfId="3379"/>
    <cellStyle name="Neutral 16" xfId="3380"/>
    <cellStyle name="Neutral 16 2" xfId="3381"/>
    <cellStyle name="Neutral 16_Configuration" xfId="3382"/>
    <cellStyle name="Neutral 17" xfId="3383"/>
    <cellStyle name="Neutral 2" xfId="3384"/>
    <cellStyle name="Neutral 2 10" xfId="3385"/>
    <cellStyle name="Neutral 2 11" xfId="3386"/>
    <cellStyle name="Neutral 2 12" xfId="3387"/>
    <cellStyle name="Neutral 2 2" xfId="3388"/>
    <cellStyle name="Neutral 2 2 2" xfId="3389"/>
    <cellStyle name="Neutral 2 2_Admin" xfId="3390"/>
    <cellStyle name="Neutral 2 3" xfId="3391"/>
    <cellStyle name="Neutral 2 4" xfId="3392"/>
    <cellStyle name="Neutral 2 5" xfId="3393"/>
    <cellStyle name="Neutral 2 6" xfId="3394"/>
    <cellStyle name="Neutral 2 7" xfId="3395"/>
    <cellStyle name="Neutral 2 8" xfId="3396"/>
    <cellStyle name="Neutral 2 9" xfId="3397"/>
    <cellStyle name="Neutral 2_LLT Script Reviews" xfId="3398"/>
    <cellStyle name="Neutral 3" xfId="3399"/>
    <cellStyle name="Neutral 3 2" xfId="3400"/>
    <cellStyle name="Neutral 3_Admin" xfId="3401"/>
    <cellStyle name="Neutral 4" xfId="3402"/>
    <cellStyle name="Neutral 4 10" xfId="3403"/>
    <cellStyle name="Neutral 4 11" xfId="3404"/>
    <cellStyle name="Neutral 4 12" xfId="3405"/>
    <cellStyle name="Neutral 4 13" xfId="3406"/>
    <cellStyle name="Neutral 4 14" xfId="3407"/>
    <cellStyle name="Neutral 4 15" xfId="3408"/>
    <cellStyle name="Neutral 4 16" xfId="3409"/>
    <cellStyle name="Neutral 4 2" xfId="3410"/>
    <cellStyle name="Neutral 4 3" xfId="3411"/>
    <cellStyle name="Neutral 4 4" xfId="3412"/>
    <cellStyle name="Neutral 4 5" xfId="3413"/>
    <cellStyle name="Neutral 4 6" xfId="3414"/>
    <cellStyle name="Neutral 4 7" xfId="3415"/>
    <cellStyle name="Neutral 4 8" xfId="3416"/>
    <cellStyle name="Neutral 4 9" xfId="3417"/>
    <cellStyle name="Neutral 5" xfId="3418"/>
    <cellStyle name="Neutral 5 10" xfId="3419"/>
    <cellStyle name="Neutral 5 11" xfId="3420"/>
    <cellStyle name="Neutral 5 12" xfId="3421"/>
    <cellStyle name="Neutral 5 2" xfId="3422"/>
    <cellStyle name="Neutral 5 3" xfId="3423"/>
    <cellStyle name="Neutral 5 4" xfId="3424"/>
    <cellStyle name="Neutral 5 5" xfId="3425"/>
    <cellStyle name="Neutral 5 6" xfId="3426"/>
    <cellStyle name="Neutral 5 7" xfId="3427"/>
    <cellStyle name="Neutral 5 8" xfId="3428"/>
    <cellStyle name="Neutral 5 9" xfId="3429"/>
    <cellStyle name="Neutral 5_Progress" xfId="3430"/>
    <cellStyle name="Neutral 6" xfId="3431"/>
    <cellStyle name="Neutral 6 10" xfId="3432"/>
    <cellStyle name="Neutral 6 11" xfId="3433"/>
    <cellStyle name="Neutral 6 12" xfId="3434"/>
    <cellStyle name="Neutral 6 2" xfId="3435"/>
    <cellStyle name="Neutral 6 3" xfId="3436"/>
    <cellStyle name="Neutral 6 4" xfId="3437"/>
    <cellStyle name="Neutral 6 5" xfId="3438"/>
    <cellStyle name="Neutral 6 6" xfId="3439"/>
    <cellStyle name="Neutral 6 7" xfId="3440"/>
    <cellStyle name="Neutral 6 8" xfId="3441"/>
    <cellStyle name="Neutral 6 9" xfId="3442"/>
    <cellStyle name="Neutral 6_Progress" xfId="3443"/>
    <cellStyle name="Neutral 7" xfId="3444"/>
    <cellStyle name="Neutral 7 10" xfId="3445"/>
    <cellStyle name="Neutral 7 11" xfId="3446"/>
    <cellStyle name="Neutral 7 12" xfId="3447"/>
    <cellStyle name="Neutral 7 2" xfId="3448"/>
    <cellStyle name="Neutral 7 3" xfId="3449"/>
    <cellStyle name="Neutral 7 4" xfId="3450"/>
    <cellStyle name="Neutral 7 5" xfId="3451"/>
    <cellStyle name="Neutral 7 6" xfId="3452"/>
    <cellStyle name="Neutral 7 7" xfId="3453"/>
    <cellStyle name="Neutral 7 8" xfId="3454"/>
    <cellStyle name="Neutral 7 9" xfId="3455"/>
    <cellStyle name="Neutral 7_Progress" xfId="3456"/>
    <cellStyle name="Neutral 8" xfId="3457"/>
    <cellStyle name="Neutral 9" xfId="3458"/>
    <cellStyle name="Normal" xfId="0" builtinId="0"/>
    <cellStyle name="Normal 10" xfId="3459"/>
    <cellStyle name="Normal 10 10" xfId="3460"/>
    <cellStyle name="Normal 10 11" xfId="3461"/>
    <cellStyle name="Normal 10 12" xfId="3462"/>
    <cellStyle name="Normal 10 13" xfId="3463"/>
    <cellStyle name="Normal 10 14" xfId="3464"/>
    <cellStyle name="Normal 10 15" xfId="3465"/>
    <cellStyle name="Normal 10 16" xfId="3466"/>
    <cellStyle name="Normal 10 17" xfId="3467"/>
    <cellStyle name="Normal 10 18" xfId="3468"/>
    <cellStyle name="Normal 10 2" xfId="3469"/>
    <cellStyle name="Normal 10 2 2" xfId="3470"/>
    <cellStyle name="Normal 10 2_Admin" xfId="3471"/>
    <cellStyle name="Normal 10 24" xfId="3472"/>
    <cellStyle name="Normal 10 3" xfId="3473"/>
    <cellStyle name="Normal 10 3 2" xfId="3474"/>
    <cellStyle name="Normal 10 3_Admin" xfId="3475"/>
    <cellStyle name="Normal 10 4" xfId="3476"/>
    <cellStyle name="Normal 10 4 2" xfId="3477"/>
    <cellStyle name="Normal 10 4_Admin" xfId="3478"/>
    <cellStyle name="Normal 10 5" xfId="3479"/>
    <cellStyle name="Normal 10 6" xfId="3480"/>
    <cellStyle name="Normal 10 7" xfId="3481"/>
    <cellStyle name="Normal 10 8" xfId="3482"/>
    <cellStyle name="Normal 10 9" xfId="3483"/>
    <cellStyle name="Normal 10_Admin" xfId="3484"/>
    <cellStyle name="Normal 11" xfId="3485"/>
    <cellStyle name="Normal 11 2" xfId="3486"/>
    <cellStyle name="Normal 11 3" xfId="3487"/>
    <cellStyle name="Normal 11 4" xfId="3488"/>
    <cellStyle name="Normal 11_Admin" xfId="3489"/>
    <cellStyle name="Normal 12" xfId="3490"/>
    <cellStyle name="Normal 12 2" xfId="3491"/>
    <cellStyle name="Normal 13" xfId="3492"/>
    <cellStyle name="Normal 13 2" xfId="3493"/>
    <cellStyle name="Normal 13 2 2" xfId="3494"/>
    <cellStyle name="Normal 13 2_Admin" xfId="3495"/>
    <cellStyle name="Normal 13 3" xfId="3496"/>
    <cellStyle name="Normal 13_Admin" xfId="3497"/>
    <cellStyle name="Normal 14" xfId="3498"/>
    <cellStyle name="Normal 14 2" xfId="3499"/>
    <cellStyle name="Normal 14 3" xfId="3500"/>
    <cellStyle name="Normal 14_Admin" xfId="3501"/>
    <cellStyle name="Normal 15" xfId="3502"/>
    <cellStyle name="Normal 15 2" xfId="3503"/>
    <cellStyle name="Normal 16" xfId="3504"/>
    <cellStyle name="Normal 16 2" xfId="3505"/>
    <cellStyle name="Normal 17" xfId="3506"/>
    <cellStyle name="Normal 17 2" xfId="3507"/>
    <cellStyle name="Normal 17_Admin" xfId="3508"/>
    <cellStyle name="Normal 18" xfId="3509"/>
    <cellStyle name="Normal 18 2" xfId="3510"/>
    <cellStyle name="Normal 18 3" xfId="3511"/>
    <cellStyle name="Normal 18_Admin" xfId="3512"/>
    <cellStyle name="Normal 19" xfId="3513"/>
    <cellStyle name="Normal 19 2" xfId="3514"/>
    <cellStyle name="Normal 19 3" xfId="3515"/>
    <cellStyle name="Normal 19_Admin" xfId="3516"/>
    <cellStyle name="Normal 2" xfId="2"/>
    <cellStyle name="Normal 2 10" xfId="3517"/>
    <cellStyle name="Normal 2 10 2" xfId="3518"/>
    <cellStyle name="Normal 2 10_Admin" xfId="3519"/>
    <cellStyle name="Normal 2 11" xfId="3520"/>
    <cellStyle name="Normal 2 11 2" xfId="3521"/>
    <cellStyle name="Normal 2 12" xfId="3522"/>
    <cellStyle name="Normal 2 13" xfId="3523"/>
    <cellStyle name="Normal 2 14" xfId="3524"/>
    <cellStyle name="Normal 2 15" xfId="3525"/>
    <cellStyle name="Normal 2 16" xfId="3526"/>
    <cellStyle name="Normal 2 17" xfId="3527"/>
    <cellStyle name="Normal 2 18" xfId="3528"/>
    <cellStyle name="Normal 2 19" xfId="3529"/>
    <cellStyle name="Normal 2 2" xfId="5"/>
    <cellStyle name="Normal 2 2 10" xfId="3530"/>
    <cellStyle name="Normal 2 2 11" xfId="3531"/>
    <cellStyle name="Normal 2 2 12" xfId="3532"/>
    <cellStyle name="Normal 2 2 2" xfId="3533"/>
    <cellStyle name="Normal 2 2 2 10" xfId="3534"/>
    <cellStyle name="Normal 2 2 2 11" xfId="3535"/>
    <cellStyle name="Normal 2 2 2 12" xfId="3536"/>
    <cellStyle name="Normal 2 2 2 13" xfId="3537"/>
    <cellStyle name="Normal 2 2 2 2" xfId="3538"/>
    <cellStyle name="Normal 2 2 2 2 10" xfId="3539"/>
    <cellStyle name="Normal 2 2 2 2 11" xfId="3540"/>
    <cellStyle name="Normal 2 2 2 2 12" xfId="3541"/>
    <cellStyle name="Normal 2 2 2 2 2" xfId="3542"/>
    <cellStyle name="Normal 2 2 2 2 2 10" xfId="3543"/>
    <cellStyle name="Normal 2 2 2 2 2 11" xfId="3544"/>
    <cellStyle name="Normal 2 2 2 2 2 2" xfId="3545"/>
    <cellStyle name="Normal 2 2 2 2 2 2 10" xfId="3546"/>
    <cellStyle name="Normal 2 2 2 2 2 2 2" xfId="3547"/>
    <cellStyle name="Normal 2 2 2 2 2 2 3" xfId="3548"/>
    <cellStyle name="Normal 2 2 2 2 2 2 4" xfId="3549"/>
    <cellStyle name="Normal 2 2 2 2 2 2 5" xfId="3550"/>
    <cellStyle name="Normal 2 2 2 2 2 2 6" xfId="3551"/>
    <cellStyle name="Normal 2 2 2 2 2 2 7" xfId="3552"/>
    <cellStyle name="Normal 2 2 2 2 2 2 8" xfId="3553"/>
    <cellStyle name="Normal 2 2 2 2 2 2 9" xfId="3554"/>
    <cellStyle name="Normal 2 2 2 2 2 2_Sheet2" xfId="3555"/>
    <cellStyle name="Normal 2 2 2 2 2 3" xfId="3556"/>
    <cellStyle name="Normal 2 2 2 2 2 4" xfId="3557"/>
    <cellStyle name="Normal 2 2 2 2 2 5" xfId="3558"/>
    <cellStyle name="Normal 2 2 2 2 2 6" xfId="3559"/>
    <cellStyle name="Normal 2 2 2 2 2 7" xfId="3560"/>
    <cellStyle name="Normal 2 2 2 2 2 8" xfId="3561"/>
    <cellStyle name="Normal 2 2 2 2 2 9" xfId="3562"/>
    <cellStyle name="Normal 2 2 2 2 3" xfId="3563"/>
    <cellStyle name="Normal 2 2 2 2 4" xfId="3564"/>
    <cellStyle name="Normal 2 2 2 2 5" xfId="3565"/>
    <cellStyle name="Normal 2 2 2 2 6" xfId="3566"/>
    <cellStyle name="Normal 2 2 2 2 7" xfId="3567"/>
    <cellStyle name="Normal 2 2 2 2 8" xfId="3568"/>
    <cellStyle name="Normal 2 2 2 2 9" xfId="3569"/>
    <cellStyle name="Normal 2 2 2 2_Sheet2" xfId="3570"/>
    <cellStyle name="Normal 2 2 2 3" xfId="3571"/>
    <cellStyle name="Normal 2 2 2 3 2" xfId="3572"/>
    <cellStyle name="Normal 2 2 2 3 2 2" xfId="3573"/>
    <cellStyle name="Normal 2 2 2 4" xfId="3574"/>
    <cellStyle name="Normal 2 2 2 4 2" xfId="3575"/>
    <cellStyle name="Normal 2 2 2 5" xfId="3576"/>
    <cellStyle name="Normal 2 2 2 6" xfId="3577"/>
    <cellStyle name="Normal 2 2 2 7" xfId="3578"/>
    <cellStyle name="Normal 2 2 2 8" xfId="3579"/>
    <cellStyle name="Normal 2 2 2 9" xfId="3580"/>
    <cellStyle name="Normal 2 2 3" xfId="3581"/>
    <cellStyle name="Normal 2 2 3 2" xfId="3582"/>
    <cellStyle name="Normal 2 2 3 3" xfId="3583"/>
    <cellStyle name="Normal 2 2 3_Sheet2" xfId="3584"/>
    <cellStyle name="Normal 2 2 4" xfId="3585"/>
    <cellStyle name="Normal 2 2 5" xfId="3586"/>
    <cellStyle name="Normal 2 2 6" xfId="3587"/>
    <cellStyle name="Normal 2 2 7" xfId="3588"/>
    <cellStyle name="Normal 2 2 8" xfId="3589"/>
    <cellStyle name="Normal 2 2 9" xfId="3590"/>
    <cellStyle name="Normal 2 2_Admin" xfId="3591"/>
    <cellStyle name="Normal 2 20" xfId="3592"/>
    <cellStyle name="Normal 2 21" xfId="3593"/>
    <cellStyle name="Normal 2 3" xfId="3594"/>
    <cellStyle name="Normal 2 3 2" xfId="3595"/>
    <cellStyle name="Normal 2 3 3" xfId="3596"/>
    <cellStyle name="Normal 2 3_Admin" xfId="3597"/>
    <cellStyle name="Normal 2 4" xfId="3598"/>
    <cellStyle name="Normal 2 5" xfId="3599"/>
    <cellStyle name="Normal 2 5 2" xfId="3600"/>
    <cellStyle name="Normal 2 5_Admin" xfId="3601"/>
    <cellStyle name="Normal 2 6" xfId="3602"/>
    <cellStyle name="Normal 2 6 2" xfId="3603"/>
    <cellStyle name="Normal 2 6_Admin" xfId="3604"/>
    <cellStyle name="Normal 2 7" xfId="3605"/>
    <cellStyle name="Normal 2 7 2" xfId="3606"/>
    <cellStyle name="Normal 2 7 2 2" xfId="3607"/>
    <cellStyle name="Normal 2 7 3" xfId="3608"/>
    <cellStyle name="Normal 2 7_Admin" xfId="3609"/>
    <cellStyle name="Normal 2 8" xfId="3610"/>
    <cellStyle name="Normal 2 8 2" xfId="3611"/>
    <cellStyle name="Normal 2 8_Admin" xfId="3612"/>
    <cellStyle name="Normal 2 9" xfId="3613"/>
    <cellStyle name="Normal 2 9 2" xfId="3614"/>
    <cellStyle name="Normal 2 9_Admin" xfId="3615"/>
    <cellStyle name="Normal 2_Admin" xfId="3616"/>
    <cellStyle name="Normal 20" xfId="3617"/>
    <cellStyle name="Normal 20 10" xfId="3618"/>
    <cellStyle name="Normal 20 10 2" xfId="3619"/>
    <cellStyle name="Normal 20 10_AS FULL Tag Trades" xfId="3620"/>
    <cellStyle name="Normal 20 11" xfId="3621"/>
    <cellStyle name="Normal 20 2" xfId="3622"/>
    <cellStyle name="Normal 20 2 2" xfId="3623"/>
    <cellStyle name="Normal 20 2_AS FULL Tag Trades" xfId="3624"/>
    <cellStyle name="Normal 20 3" xfId="3625"/>
    <cellStyle name="Normal 20 3 2" xfId="3626"/>
    <cellStyle name="Normal 20 3_AS FULL Tag Trades" xfId="3627"/>
    <cellStyle name="Normal 20 4" xfId="3628"/>
    <cellStyle name="Normal 20 4 2" xfId="3629"/>
    <cellStyle name="Normal 20 4_AS FULL Tag Trades" xfId="3630"/>
    <cellStyle name="Normal 20 5" xfId="3631"/>
    <cellStyle name="Normal 20 5 2" xfId="3632"/>
    <cellStyle name="Normal 20 5_AS FULL Tag Trades" xfId="3633"/>
    <cellStyle name="Normal 20 6" xfId="3634"/>
    <cellStyle name="Normal 20 6 2" xfId="3635"/>
    <cellStyle name="Normal 20 6_AS FULL Tag Trades" xfId="3636"/>
    <cellStyle name="Normal 20 7" xfId="3637"/>
    <cellStyle name="Normal 20 7 2" xfId="3638"/>
    <cellStyle name="Normal 20 7_AS FULL Tag Trades" xfId="3639"/>
    <cellStyle name="Normal 20 8" xfId="3640"/>
    <cellStyle name="Normal 20 8 2" xfId="3641"/>
    <cellStyle name="Normal 20 8_AS FULL Tag Trades" xfId="3642"/>
    <cellStyle name="Normal 20 9" xfId="3643"/>
    <cellStyle name="Normal 20 9 2" xfId="3644"/>
    <cellStyle name="Normal 20 9_AS FULL Tag Trades" xfId="3645"/>
    <cellStyle name="Normal 20_Admin" xfId="3646"/>
    <cellStyle name="Normal 21" xfId="3647"/>
    <cellStyle name="Normal 21 2" xfId="3648"/>
    <cellStyle name="Normal 21 3" xfId="3649"/>
    <cellStyle name="Normal 21_Admin" xfId="3650"/>
    <cellStyle name="Normal 22" xfId="3651"/>
    <cellStyle name="Normal 22 2" xfId="3652"/>
    <cellStyle name="Normal 22 3" xfId="3653"/>
    <cellStyle name="Normal 22_Admin" xfId="3654"/>
    <cellStyle name="Normal 23" xfId="3655"/>
    <cellStyle name="Normal 23 2" xfId="3656"/>
    <cellStyle name="Normal 23 3" xfId="3657"/>
    <cellStyle name="Normal 23_Admin" xfId="3658"/>
    <cellStyle name="Normal 24" xfId="3659"/>
    <cellStyle name="Normal 24 2" xfId="3660"/>
    <cellStyle name="Normal 24_Admin" xfId="3661"/>
    <cellStyle name="Normal 25" xfId="3662"/>
    <cellStyle name="Normal 26" xfId="3663"/>
    <cellStyle name="Normal 27" xfId="3664"/>
    <cellStyle name="Normal 28" xfId="3665"/>
    <cellStyle name="Normal 29" xfId="3666"/>
    <cellStyle name="Normal 3" xfId="3667"/>
    <cellStyle name="Normal 3 10" xfId="3668"/>
    <cellStyle name="Normal 3 11" xfId="3669"/>
    <cellStyle name="Normal 3 12" xfId="3670"/>
    <cellStyle name="Normal 3 13" xfId="3671"/>
    <cellStyle name="Normal 3 14" xfId="3672"/>
    <cellStyle name="Normal 3 2" xfId="3673"/>
    <cellStyle name="Normal 3 2 10" xfId="3674"/>
    <cellStyle name="Normal 3 2 11" xfId="3675"/>
    <cellStyle name="Normal 3 2 12" xfId="3676"/>
    <cellStyle name="Normal 3 2 2" xfId="3677"/>
    <cellStyle name="Normal 3 2 3" xfId="3678"/>
    <cellStyle name="Normal 3 2 4" xfId="3679"/>
    <cellStyle name="Normal 3 2 5" xfId="3680"/>
    <cellStyle name="Normal 3 2 6" xfId="3681"/>
    <cellStyle name="Normal 3 2 7" xfId="3682"/>
    <cellStyle name="Normal 3 2 8" xfId="3683"/>
    <cellStyle name="Normal 3 2 9" xfId="3684"/>
    <cellStyle name="Normal 3 2_Admin" xfId="3685"/>
    <cellStyle name="Normal 3 3" xfId="3686"/>
    <cellStyle name="Normal 3 3 2" xfId="3687"/>
    <cellStyle name="Normal 3 3_Admin" xfId="3688"/>
    <cellStyle name="Normal 3 4" xfId="3689"/>
    <cellStyle name="Normal 3 5" xfId="3690"/>
    <cellStyle name="Normal 3 6" xfId="3691"/>
    <cellStyle name="Normal 3 7" xfId="3692"/>
    <cellStyle name="Normal 3 8" xfId="3693"/>
    <cellStyle name="Normal 3 9" xfId="3694"/>
    <cellStyle name="Normal 3_Admin" xfId="3695"/>
    <cellStyle name="Normal 30" xfId="3696"/>
    <cellStyle name="Normal 31" xfId="3697"/>
    <cellStyle name="Normal 32" xfId="3698"/>
    <cellStyle name="Normal 33" xfId="3699"/>
    <cellStyle name="Normal 34" xfId="3700"/>
    <cellStyle name="Normal 35" xfId="3701"/>
    <cellStyle name="Normal 36" xfId="3702"/>
    <cellStyle name="Normal 37" xfId="3703"/>
    <cellStyle name="Normal 38" xfId="3704"/>
    <cellStyle name="Normal 39" xfId="3705"/>
    <cellStyle name="Normal 4" xfId="3706"/>
    <cellStyle name="Normal 4 2" xfId="3707"/>
    <cellStyle name="Normal 4 2 2" xfId="3708"/>
    <cellStyle name="Normal 4 2 3" xfId="3709"/>
    <cellStyle name="Normal 4 2_Admin" xfId="3710"/>
    <cellStyle name="Normal 4 3" xfId="3711"/>
    <cellStyle name="Normal 4 4" xfId="3712"/>
    <cellStyle name="Normal 4_All" xfId="3713"/>
    <cellStyle name="Normal 40" xfId="3714"/>
    <cellStyle name="Normal 41" xfId="3715"/>
    <cellStyle name="Normal 42" xfId="3716"/>
    <cellStyle name="Normal 43" xfId="3717"/>
    <cellStyle name="Normal 44" xfId="3718"/>
    <cellStyle name="Normal 45" xfId="3719"/>
    <cellStyle name="Normal 46" xfId="3720"/>
    <cellStyle name="Normal 47" xfId="3721"/>
    <cellStyle name="Normal 48" xfId="3722"/>
    <cellStyle name="Normal 49" xfId="3723"/>
    <cellStyle name="Normal 5" xfId="3724"/>
    <cellStyle name="Normal 5 2" xfId="3725"/>
    <cellStyle name="Normal 5 2 2" xfId="3726"/>
    <cellStyle name="Normal 5 2 3" xfId="3727"/>
    <cellStyle name="Normal 5 2_Admin" xfId="3728"/>
    <cellStyle name="Normal 5 3" xfId="3729"/>
    <cellStyle name="Normal 5 4" xfId="3730"/>
    <cellStyle name="Normal 5_Admin" xfId="3731"/>
    <cellStyle name="Normal 50" xfId="3732"/>
    <cellStyle name="Normal 51" xfId="3733"/>
    <cellStyle name="Normal 52" xfId="3734"/>
    <cellStyle name="Normal 53" xfId="3735"/>
    <cellStyle name="Normal 6" xfId="3736"/>
    <cellStyle name="Normal 6 2" xfId="3737"/>
    <cellStyle name="Normal 6 2 2" xfId="3738"/>
    <cellStyle name="Normal 6 2_Admin" xfId="3739"/>
    <cellStyle name="Normal 6 3" xfId="3740"/>
    <cellStyle name="Normal 6 4" xfId="3741"/>
    <cellStyle name="Normal 6 5" xfId="3742"/>
    <cellStyle name="Normal 6_Admin" xfId="3743"/>
    <cellStyle name="Normal 7" xfId="3744"/>
    <cellStyle name="Normal 7 2" xfId="3745"/>
    <cellStyle name="Normal 7 2 2" xfId="3746"/>
    <cellStyle name="Normal 7 2 3" xfId="3747"/>
    <cellStyle name="Normal 7 2_Admin" xfId="3748"/>
    <cellStyle name="Normal 7 3" xfId="3749"/>
    <cellStyle name="Normal 7 4" xfId="3750"/>
    <cellStyle name="Normal 7 5" xfId="3751"/>
    <cellStyle name="Normal 7 6" xfId="3752"/>
    <cellStyle name="Normal 7_Admin" xfId="3753"/>
    <cellStyle name="Normal 8" xfId="3754"/>
    <cellStyle name="Normal 8 2" xfId="3755"/>
    <cellStyle name="Normal 8 2 2" xfId="3756"/>
    <cellStyle name="Normal 8 2_Admin" xfId="3757"/>
    <cellStyle name="Normal 8 3" xfId="3758"/>
    <cellStyle name="Normal 8 3 2" xfId="3759"/>
    <cellStyle name="Normal 8 4" xfId="3760"/>
    <cellStyle name="Normal 8 5" xfId="3761"/>
    <cellStyle name="Normal 8_Admin" xfId="3762"/>
    <cellStyle name="Normal 9" xfId="3763"/>
    <cellStyle name="Normal 9 2" xfId="3764"/>
    <cellStyle name="Normal 9 2 2" xfId="3765"/>
    <cellStyle name="Normal 9 2_Admin" xfId="3766"/>
    <cellStyle name="Normal 9 3" xfId="3767"/>
    <cellStyle name="Normal 9 4" xfId="3768"/>
    <cellStyle name="Normal 9_Admin" xfId="3769"/>
    <cellStyle name="Normal_ETC Data" xfId="4"/>
    <cellStyle name="Normal_IP version 9" xfId="10"/>
    <cellStyle name="Normal_K6.0 Document Progress Chart" xfId="7"/>
    <cellStyle name="Normal_PR Matrix" xfId="6"/>
    <cellStyle name="Normal_Sheet1" xfId="8"/>
    <cellStyle name="Normal_Sheet1_PR Matrix" xfId="9"/>
    <cellStyle name="Normal_SRS Reviews" xfId="3"/>
    <cellStyle name="Note 10" xfId="3770"/>
    <cellStyle name="Note 10 2" xfId="3771"/>
    <cellStyle name="Note 10 3" xfId="3772"/>
    <cellStyle name="Note 10 4" xfId="3773"/>
    <cellStyle name="Note 10 5" xfId="3774"/>
    <cellStyle name="Note 11" xfId="3775"/>
    <cellStyle name="Note 11 2" xfId="3776"/>
    <cellStyle name="Note 11 3" xfId="3777"/>
    <cellStyle name="Note 11 4" xfId="3778"/>
    <cellStyle name="Note 11 5" xfId="3779"/>
    <cellStyle name="Note 12" xfId="3780"/>
    <cellStyle name="Note 12 2" xfId="3781"/>
    <cellStyle name="Note 12 3" xfId="3782"/>
    <cellStyle name="Note 12 4" xfId="3783"/>
    <cellStyle name="Note 12 5" xfId="3784"/>
    <cellStyle name="Note 13" xfId="3785"/>
    <cellStyle name="Note 13 2" xfId="3786"/>
    <cellStyle name="Note 13 3" xfId="3787"/>
    <cellStyle name="Note 13 4" xfId="3788"/>
    <cellStyle name="Note 13 5" xfId="3789"/>
    <cellStyle name="Note 14" xfId="3790"/>
    <cellStyle name="Note 14 2" xfId="3791"/>
    <cellStyle name="Note 14 3" xfId="3792"/>
    <cellStyle name="Note 14 4" xfId="3793"/>
    <cellStyle name="Note 14 5" xfId="3794"/>
    <cellStyle name="Note 15" xfId="3795"/>
    <cellStyle name="Note 15 2" xfId="3796"/>
    <cellStyle name="Note 15 2 2" xfId="3797"/>
    <cellStyle name="Note 15 3" xfId="3798"/>
    <cellStyle name="Note 15 3 2" xfId="3799"/>
    <cellStyle name="Note 15 4" xfId="3800"/>
    <cellStyle name="Note 15 4 2" xfId="3801"/>
    <cellStyle name="Note 15 5" xfId="3802"/>
    <cellStyle name="Note 15_Admin" xfId="3803"/>
    <cellStyle name="Note 16" xfId="3804"/>
    <cellStyle name="Note 16 2" xfId="3805"/>
    <cellStyle name="Note 16 2 2" xfId="3806"/>
    <cellStyle name="Note 16 3" xfId="3807"/>
    <cellStyle name="Note 16 3 2" xfId="3808"/>
    <cellStyle name="Note 16 4" xfId="3809"/>
    <cellStyle name="Note 16 4 2" xfId="3810"/>
    <cellStyle name="Note 16 5" xfId="3811"/>
    <cellStyle name="Note 17" xfId="3812"/>
    <cellStyle name="Note 17 2" xfId="3813"/>
    <cellStyle name="Note 17 2 2" xfId="3814"/>
    <cellStyle name="Note 17 3" xfId="3815"/>
    <cellStyle name="Note 17 3 2" xfId="3816"/>
    <cellStyle name="Note 17 4" xfId="3817"/>
    <cellStyle name="Note 17 4 2" xfId="3818"/>
    <cellStyle name="Note 17 5" xfId="3819"/>
    <cellStyle name="Note 18" xfId="3820"/>
    <cellStyle name="Note 18 2" xfId="3821"/>
    <cellStyle name="Note 19" xfId="3822"/>
    <cellStyle name="Note 19 2" xfId="3823"/>
    <cellStyle name="Note 2" xfId="3824"/>
    <cellStyle name="Note 2 10" xfId="3825"/>
    <cellStyle name="Note 2 11" xfId="3826"/>
    <cellStyle name="Note 2 12" xfId="3827"/>
    <cellStyle name="Note 2 13" xfId="3828"/>
    <cellStyle name="Note 2 2" xfId="3829"/>
    <cellStyle name="Note 2 3" xfId="3830"/>
    <cellStyle name="Note 2 3 2" xfId="3831"/>
    <cellStyle name="Note 2 4" xfId="3832"/>
    <cellStyle name="Note 2 5" xfId="3833"/>
    <cellStyle name="Note 2 5 2" xfId="3834"/>
    <cellStyle name="Note 2 6" xfId="3835"/>
    <cellStyle name="Note 2 7" xfId="3836"/>
    <cellStyle name="Note 2 8" xfId="3837"/>
    <cellStyle name="Note 2 9" xfId="3838"/>
    <cellStyle name="Note 20" xfId="3839"/>
    <cellStyle name="Note 20 2" xfId="3840"/>
    <cellStyle name="Note 21" xfId="3841"/>
    <cellStyle name="Note 21 2" xfId="3842"/>
    <cellStyle name="Note 22" xfId="3843"/>
    <cellStyle name="Note 22 2" xfId="3844"/>
    <cellStyle name="Note 23" xfId="3845"/>
    <cellStyle name="Note 23 2" xfId="3846"/>
    <cellStyle name="Note 24" xfId="3847"/>
    <cellStyle name="Note 24 2" xfId="3848"/>
    <cellStyle name="Note 25" xfId="3849"/>
    <cellStyle name="Note 25 2" xfId="3850"/>
    <cellStyle name="Note 25 2 2" xfId="3851"/>
    <cellStyle name="Note 25 3" xfId="3852"/>
    <cellStyle name="Note 26" xfId="3853"/>
    <cellStyle name="Note 26 2" xfId="3854"/>
    <cellStyle name="Note 27" xfId="3855"/>
    <cellStyle name="Note 28" xfId="3856"/>
    <cellStyle name="Note 29" xfId="3857"/>
    <cellStyle name="Note 3" xfId="3858"/>
    <cellStyle name="Note 3 2" xfId="3859"/>
    <cellStyle name="Note 3 2 2" xfId="3860"/>
    <cellStyle name="Note 3 2 3" xfId="3861"/>
    <cellStyle name="Note 3 3" xfId="3862"/>
    <cellStyle name="Note 3 3 2" xfId="3863"/>
    <cellStyle name="Note 3 4" xfId="3864"/>
    <cellStyle name="Note 3 5" xfId="3865"/>
    <cellStyle name="Note 3 6" xfId="3866"/>
    <cellStyle name="Note 3 7" xfId="3867"/>
    <cellStyle name="Note 30" xfId="3868"/>
    <cellStyle name="Note 4" xfId="3869"/>
    <cellStyle name="Note 4 2" xfId="3870"/>
    <cellStyle name="Note 4 3" xfId="3871"/>
    <cellStyle name="Note 4 4" xfId="3872"/>
    <cellStyle name="Note 4 5" xfId="3873"/>
    <cellStyle name="Note 5" xfId="3874"/>
    <cellStyle name="Note 5 2" xfId="3875"/>
    <cellStyle name="Note 5 3" xfId="3876"/>
    <cellStyle name="Note 5 4" xfId="3877"/>
    <cellStyle name="Note 5 5" xfId="3878"/>
    <cellStyle name="Note 6" xfId="3879"/>
    <cellStyle name="Note 6 2" xfId="3880"/>
    <cellStyle name="Note 6 3" xfId="3881"/>
    <cellStyle name="Note 6 4" xfId="3882"/>
    <cellStyle name="Note 6 5" xfId="3883"/>
    <cellStyle name="Note 6 6" xfId="3884"/>
    <cellStyle name="Note 6_Admin" xfId="3885"/>
    <cellStyle name="Note 7" xfId="3886"/>
    <cellStyle name="Note 7 2" xfId="3887"/>
    <cellStyle name="Note 7 3" xfId="3888"/>
    <cellStyle name="Note 7 4" xfId="3889"/>
    <cellStyle name="Note 7 5" xfId="3890"/>
    <cellStyle name="Note 8" xfId="3891"/>
    <cellStyle name="Note 8 2" xfId="3892"/>
    <cellStyle name="Note 8 3" xfId="3893"/>
    <cellStyle name="Note 8 4" xfId="3894"/>
    <cellStyle name="Note 8 5" xfId="3895"/>
    <cellStyle name="Note 9" xfId="3896"/>
    <cellStyle name="Note 9 2" xfId="3897"/>
    <cellStyle name="Note 9 3" xfId="3898"/>
    <cellStyle name="Note 9 4" xfId="3899"/>
    <cellStyle name="Note 9 5" xfId="3900"/>
    <cellStyle name="Output 10" xfId="3901"/>
    <cellStyle name="Output 11" xfId="3902"/>
    <cellStyle name="Output 12" xfId="3903"/>
    <cellStyle name="Output 13" xfId="3904"/>
    <cellStyle name="Output 14" xfId="3905"/>
    <cellStyle name="Output 15" xfId="3906"/>
    <cellStyle name="Output 16" xfId="3907"/>
    <cellStyle name="Output 16 2" xfId="3908"/>
    <cellStyle name="Output 16_Configuration" xfId="3909"/>
    <cellStyle name="Output 17" xfId="3910"/>
    <cellStyle name="Output 2" xfId="3911"/>
    <cellStyle name="Output 2 10" xfId="3912"/>
    <cellStyle name="Output 2 11" xfId="3913"/>
    <cellStyle name="Output 2 12" xfId="3914"/>
    <cellStyle name="Output 2 2" xfId="3915"/>
    <cellStyle name="Output 2 2 2" xfId="3916"/>
    <cellStyle name="Output 2 2_Admin" xfId="3917"/>
    <cellStyle name="Output 2 3" xfId="3918"/>
    <cellStyle name="Output 2 4" xfId="3919"/>
    <cellStyle name="Output 2 5" xfId="3920"/>
    <cellStyle name="Output 2 6" xfId="3921"/>
    <cellStyle name="Output 2 7" xfId="3922"/>
    <cellStyle name="Output 2 8" xfId="3923"/>
    <cellStyle name="Output 2 9" xfId="3924"/>
    <cellStyle name="Output 2_LLT Script Reviews" xfId="3925"/>
    <cellStyle name="Output 3" xfId="3926"/>
    <cellStyle name="Output 3 2" xfId="3927"/>
    <cellStyle name="Output 3_Admin" xfId="3928"/>
    <cellStyle name="Output 4" xfId="3929"/>
    <cellStyle name="Output 4 10" xfId="3930"/>
    <cellStyle name="Output 4 11" xfId="3931"/>
    <cellStyle name="Output 4 12" xfId="3932"/>
    <cellStyle name="Output 4 13" xfId="3933"/>
    <cellStyle name="Output 4 14" xfId="3934"/>
    <cellStyle name="Output 4 15" xfId="3935"/>
    <cellStyle name="Output 4 16" xfId="3936"/>
    <cellStyle name="Output 4 2" xfId="3937"/>
    <cellStyle name="Output 4 3" xfId="3938"/>
    <cellStyle name="Output 4 4" xfId="3939"/>
    <cellStyle name="Output 4 5" xfId="3940"/>
    <cellStyle name="Output 4 6" xfId="3941"/>
    <cellStyle name="Output 4 7" xfId="3942"/>
    <cellStyle name="Output 4 8" xfId="3943"/>
    <cellStyle name="Output 4 9" xfId="3944"/>
    <cellStyle name="Output 5" xfId="3945"/>
    <cellStyle name="Output 5 10" xfId="3946"/>
    <cellStyle name="Output 5 11" xfId="3947"/>
    <cellStyle name="Output 5 12" xfId="3948"/>
    <cellStyle name="Output 5 2" xfId="3949"/>
    <cellStyle name="Output 5 3" xfId="3950"/>
    <cellStyle name="Output 5 4" xfId="3951"/>
    <cellStyle name="Output 5 5" xfId="3952"/>
    <cellStyle name="Output 5 6" xfId="3953"/>
    <cellStyle name="Output 5 7" xfId="3954"/>
    <cellStyle name="Output 5 8" xfId="3955"/>
    <cellStyle name="Output 5 9" xfId="3956"/>
    <cellStyle name="Output 5_Progress" xfId="3957"/>
    <cellStyle name="Output 6" xfId="3958"/>
    <cellStyle name="Output 6 10" xfId="3959"/>
    <cellStyle name="Output 6 11" xfId="3960"/>
    <cellStyle name="Output 6 12" xfId="3961"/>
    <cellStyle name="Output 6 2" xfId="3962"/>
    <cellStyle name="Output 6 3" xfId="3963"/>
    <cellStyle name="Output 6 4" xfId="3964"/>
    <cellStyle name="Output 6 5" xfId="3965"/>
    <cellStyle name="Output 6 6" xfId="3966"/>
    <cellStyle name="Output 6 7" xfId="3967"/>
    <cellStyle name="Output 6 8" xfId="3968"/>
    <cellStyle name="Output 6 9" xfId="3969"/>
    <cellStyle name="Output 6_Progress" xfId="3970"/>
    <cellStyle name="Output 7" xfId="3971"/>
    <cellStyle name="Output 7 10" xfId="3972"/>
    <cellStyle name="Output 7 11" xfId="3973"/>
    <cellStyle name="Output 7 12" xfId="3974"/>
    <cellStyle name="Output 7 2" xfId="3975"/>
    <cellStyle name="Output 7 3" xfId="3976"/>
    <cellStyle name="Output 7 4" xfId="3977"/>
    <cellStyle name="Output 7 5" xfId="3978"/>
    <cellStyle name="Output 7 6" xfId="3979"/>
    <cellStyle name="Output 7 7" xfId="3980"/>
    <cellStyle name="Output 7 8" xfId="3981"/>
    <cellStyle name="Output 7 9" xfId="3982"/>
    <cellStyle name="Output 7_Progress" xfId="3983"/>
    <cellStyle name="Output 8" xfId="3984"/>
    <cellStyle name="Output 9" xfId="3985"/>
    <cellStyle name="Percent 12" xfId="3986"/>
    <cellStyle name="Percent 2" xfId="3987"/>
    <cellStyle name="Percent 2 2" xfId="3988"/>
    <cellStyle name="Percent 3" xfId="3989"/>
    <cellStyle name="Title 10" xfId="3990"/>
    <cellStyle name="Title 11" xfId="3991"/>
    <cellStyle name="Title 12" xfId="3992"/>
    <cellStyle name="Title 13" xfId="3993"/>
    <cellStyle name="Title 14" xfId="3994"/>
    <cellStyle name="Title 15" xfId="3995"/>
    <cellStyle name="Title 16" xfId="3996"/>
    <cellStyle name="Title 16 2" xfId="3997"/>
    <cellStyle name="Title 16 3" xfId="3998"/>
    <cellStyle name="Title 16 3 2" xfId="3999"/>
    <cellStyle name="Title 16 3_Configuration" xfId="4000"/>
    <cellStyle name="Title 16_Configuration" xfId="4001"/>
    <cellStyle name="Title 17" xfId="4002"/>
    <cellStyle name="Title 2" xfId="4003"/>
    <cellStyle name="Title 2 10" xfId="4004"/>
    <cellStyle name="Title 2 11" xfId="4005"/>
    <cellStyle name="Title 2 12" xfId="4006"/>
    <cellStyle name="Title 2 2" xfId="4007"/>
    <cellStyle name="Title 2 2 2" xfId="4008"/>
    <cellStyle name="Title 2 2_Admin" xfId="4009"/>
    <cellStyle name="Title 2 3" xfId="4010"/>
    <cellStyle name="Title 2 4" xfId="4011"/>
    <cellStyle name="Title 2 5" xfId="4012"/>
    <cellStyle name="Title 2 6" xfId="4013"/>
    <cellStyle name="Title 2 7" xfId="4014"/>
    <cellStyle name="Title 2 8" xfId="4015"/>
    <cellStyle name="Title 2 9" xfId="4016"/>
    <cellStyle name="Title 2_LLT Script Reviews" xfId="4017"/>
    <cellStyle name="Title 3" xfId="4018"/>
    <cellStyle name="Title 3 2" xfId="4019"/>
    <cellStyle name="Title 3 3" xfId="4020"/>
    <cellStyle name="Title 3_Admin" xfId="4021"/>
    <cellStyle name="Title 4" xfId="4022"/>
    <cellStyle name="Title 4 10" xfId="4023"/>
    <cellStyle name="Title 4 11" xfId="4024"/>
    <cellStyle name="Title 4 12" xfId="4025"/>
    <cellStyle name="Title 4 13" xfId="4026"/>
    <cellStyle name="Title 4 14" xfId="4027"/>
    <cellStyle name="Title 4 15" xfId="4028"/>
    <cellStyle name="Title 4 16" xfId="4029"/>
    <cellStyle name="Title 4 2" xfId="4030"/>
    <cellStyle name="Title 4 3" xfId="4031"/>
    <cellStyle name="Title 4 4" xfId="4032"/>
    <cellStyle name="Title 4 5" xfId="4033"/>
    <cellStyle name="Title 4 6" xfId="4034"/>
    <cellStyle name="Title 4 7" xfId="4035"/>
    <cellStyle name="Title 4 8" xfId="4036"/>
    <cellStyle name="Title 4 9" xfId="4037"/>
    <cellStyle name="Title 5" xfId="4038"/>
    <cellStyle name="Title 5 10" xfId="4039"/>
    <cellStyle name="Title 5 11" xfId="4040"/>
    <cellStyle name="Title 5 12" xfId="4041"/>
    <cellStyle name="Title 5 2" xfId="4042"/>
    <cellStyle name="Title 5 3" xfId="4043"/>
    <cellStyle name="Title 5 4" xfId="4044"/>
    <cellStyle name="Title 5 5" xfId="4045"/>
    <cellStyle name="Title 5 6" xfId="4046"/>
    <cellStyle name="Title 5 7" xfId="4047"/>
    <cellStyle name="Title 5 8" xfId="4048"/>
    <cellStyle name="Title 5 9" xfId="4049"/>
    <cellStyle name="Title 5_Progress" xfId="4050"/>
    <cellStyle name="Title 6" xfId="4051"/>
    <cellStyle name="Title 6 10" xfId="4052"/>
    <cellStyle name="Title 6 11" xfId="4053"/>
    <cellStyle name="Title 6 12" xfId="4054"/>
    <cellStyle name="Title 6 2" xfId="4055"/>
    <cellStyle name="Title 6 3" xfId="4056"/>
    <cellStyle name="Title 6 4" xfId="4057"/>
    <cellStyle name="Title 6 5" xfId="4058"/>
    <cellStyle name="Title 6 6" xfId="4059"/>
    <cellStyle name="Title 6 7" xfId="4060"/>
    <cellStyle name="Title 6 8" xfId="4061"/>
    <cellStyle name="Title 6 9" xfId="4062"/>
    <cellStyle name="Title 6_Progress" xfId="4063"/>
    <cellStyle name="Title 7" xfId="4064"/>
    <cellStyle name="Title 7 10" xfId="4065"/>
    <cellStyle name="Title 7 11" xfId="4066"/>
    <cellStyle name="Title 7 12" xfId="4067"/>
    <cellStyle name="Title 7 2" xfId="4068"/>
    <cellStyle name="Title 7 3" xfId="4069"/>
    <cellStyle name="Title 7 4" xfId="4070"/>
    <cellStyle name="Title 7 5" xfId="4071"/>
    <cellStyle name="Title 7 6" xfId="4072"/>
    <cellStyle name="Title 7 7" xfId="4073"/>
    <cellStyle name="Title 7 8" xfId="4074"/>
    <cellStyle name="Title 7 9" xfId="4075"/>
    <cellStyle name="Title 7_Progress" xfId="4076"/>
    <cellStyle name="Title 8" xfId="4077"/>
    <cellStyle name="Title 9" xfId="4078"/>
    <cellStyle name="Total 10" xfId="4079"/>
    <cellStyle name="Total 11" xfId="4080"/>
    <cellStyle name="Total 12" xfId="4081"/>
    <cellStyle name="Total 13" xfId="4082"/>
    <cellStyle name="Total 14" xfId="4083"/>
    <cellStyle name="Total 15" xfId="4084"/>
    <cellStyle name="Total 16" xfId="4085"/>
    <cellStyle name="Total 16 2" xfId="4086"/>
    <cellStyle name="Total 16 3" xfId="4087"/>
    <cellStyle name="Total 16_Configuration" xfId="4088"/>
    <cellStyle name="Total 17" xfId="4089"/>
    <cellStyle name="Total 2" xfId="4090"/>
    <cellStyle name="Total 2 10" xfId="4091"/>
    <cellStyle name="Total 2 11" xfId="4092"/>
    <cellStyle name="Total 2 12" xfId="4093"/>
    <cellStyle name="Total 2 13" xfId="4094"/>
    <cellStyle name="Total 2 2" xfId="4095"/>
    <cellStyle name="Total 2 2 2" xfId="4096"/>
    <cellStyle name="Total 2 2_Admin" xfId="4097"/>
    <cellStyle name="Total 2 3" xfId="4098"/>
    <cellStyle name="Total 2 4" xfId="4099"/>
    <cellStyle name="Total 2 5" xfId="4100"/>
    <cellStyle name="Total 2 6" xfId="4101"/>
    <cellStyle name="Total 2 7" xfId="4102"/>
    <cellStyle name="Total 2 8" xfId="4103"/>
    <cellStyle name="Total 2 9" xfId="4104"/>
    <cellStyle name="Total 2_LLT Script Reviews" xfId="4105"/>
    <cellStyle name="Total 3" xfId="4106"/>
    <cellStyle name="Total 3 2" xfId="4107"/>
    <cellStyle name="Total 3 3" xfId="4108"/>
    <cellStyle name="Total 3_Admin" xfId="4109"/>
    <cellStyle name="Total 4" xfId="4110"/>
    <cellStyle name="Total 4 10" xfId="4111"/>
    <cellStyle name="Total 4 11" xfId="4112"/>
    <cellStyle name="Total 4 12" xfId="4113"/>
    <cellStyle name="Total 4 13" xfId="4114"/>
    <cellStyle name="Total 4 14" xfId="4115"/>
    <cellStyle name="Total 4 15" xfId="4116"/>
    <cellStyle name="Total 4 16" xfId="4117"/>
    <cellStyle name="Total 4 2" xfId="4118"/>
    <cellStyle name="Total 4 3" xfId="4119"/>
    <cellStyle name="Total 4 4" xfId="4120"/>
    <cellStyle name="Total 4 5" xfId="4121"/>
    <cellStyle name="Total 4 6" xfId="4122"/>
    <cellStyle name="Total 4 7" xfId="4123"/>
    <cellStyle name="Total 4 8" xfId="4124"/>
    <cellStyle name="Total 4 9" xfId="4125"/>
    <cellStyle name="Total 5" xfId="4126"/>
    <cellStyle name="Total 5 10" xfId="4127"/>
    <cellStyle name="Total 5 11" xfId="4128"/>
    <cellStyle name="Total 5 12" xfId="4129"/>
    <cellStyle name="Total 5 2" xfId="4130"/>
    <cellStyle name="Total 5 3" xfId="4131"/>
    <cellStyle name="Total 5 4" xfId="4132"/>
    <cellStyle name="Total 5 5" xfId="4133"/>
    <cellStyle name="Total 5 6" xfId="4134"/>
    <cellStyle name="Total 5 7" xfId="4135"/>
    <cellStyle name="Total 5 8" xfId="4136"/>
    <cellStyle name="Total 5 9" xfId="4137"/>
    <cellStyle name="Total 5_Progress" xfId="4138"/>
    <cellStyle name="Total 6" xfId="4139"/>
    <cellStyle name="Total 6 10" xfId="4140"/>
    <cellStyle name="Total 6 11" xfId="4141"/>
    <cellStyle name="Total 6 12" xfId="4142"/>
    <cellStyle name="Total 6 2" xfId="4143"/>
    <cellStyle name="Total 6 3" xfId="4144"/>
    <cellStyle name="Total 6 4" xfId="4145"/>
    <cellStyle name="Total 6 5" xfId="4146"/>
    <cellStyle name="Total 6 6" xfId="4147"/>
    <cellStyle name="Total 6 7" xfId="4148"/>
    <cellStyle name="Total 6 8" xfId="4149"/>
    <cellStyle name="Total 6 9" xfId="4150"/>
    <cellStyle name="Total 6_Progress" xfId="4151"/>
    <cellStyle name="Total 7" xfId="4152"/>
    <cellStyle name="Total 7 10" xfId="4153"/>
    <cellStyle name="Total 7 11" xfId="4154"/>
    <cellStyle name="Total 7 12" xfId="4155"/>
    <cellStyle name="Total 7 2" xfId="4156"/>
    <cellStyle name="Total 7 3" xfId="4157"/>
    <cellStyle name="Total 7 4" xfId="4158"/>
    <cellStyle name="Total 7 5" xfId="4159"/>
    <cellStyle name="Total 7 6" xfId="4160"/>
    <cellStyle name="Total 7 7" xfId="4161"/>
    <cellStyle name="Total 7 8" xfId="4162"/>
    <cellStyle name="Total 7 9" xfId="4163"/>
    <cellStyle name="Total 7_Progress" xfId="4164"/>
    <cellStyle name="Total 8" xfId="4165"/>
    <cellStyle name="Total 9" xfId="4166"/>
    <cellStyle name="Warning Text 10" xfId="4167"/>
    <cellStyle name="Warning Text 11" xfId="4168"/>
    <cellStyle name="Warning Text 12" xfId="4169"/>
    <cellStyle name="Warning Text 13" xfId="4170"/>
    <cellStyle name="Warning Text 14" xfId="4171"/>
    <cellStyle name="Warning Text 15" xfId="4172"/>
    <cellStyle name="Warning Text 2" xfId="4173"/>
    <cellStyle name="Warning Text 2 10" xfId="4174"/>
    <cellStyle name="Warning Text 2 11" xfId="4175"/>
    <cellStyle name="Warning Text 2 12" xfId="4176"/>
    <cellStyle name="Warning Text 2 13" xfId="4177"/>
    <cellStyle name="Warning Text 2 2" xfId="4178"/>
    <cellStyle name="Warning Text 2 3" xfId="4179"/>
    <cellStyle name="Warning Text 2 4" xfId="4180"/>
    <cellStyle name="Warning Text 2 5" xfId="4181"/>
    <cellStyle name="Warning Text 2 6" xfId="4182"/>
    <cellStyle name="Warning Text 2 7" xfId="4183"/>
    <cellStyle name="Warning Text 2 8" xfId="4184"/>
    <cellStyle name="Warning Text 2 9" xfId="4185"/>
    <cellStyle name="Warning Text 3" xfId="4186"/>
    <cellStyle name="Warning Text 3 2" xfId="4187"/>
    <cellStyle name="Warning Text 4" xfId="4188"/>
    <cellStyle name="Warning Text 5" xfId="4189"/>
    <cellStyle name="Warning Text 6" xfId="4190"/>
    <cellStyle name="Warning Text 7" xfId="4191"/>
    <cellStyle name="Warning Text 8" xfId="4192"/>
    <cellStyle name="Warning Text 9" xfId="4193"/>
    <cellStyle name="坘彂啃䕔偟潲牧獥彳敒潰瑲彳弳爰彳ⴭ彀‭ⴢ㼢弿㬭ⵟ彀‭†††††††††††" xfId="4194"/>
  </cellStyles>
  <dxfs count="517"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indexed="10"/>
        </patternFill>
      </fill>
    </dxf>
    <dxf>
      <fill>
        <patternFill>
          <bgColor indexed="9"/>
        </patternFill>
      </fill>
      <border>
        <left style="dotted">
          <color indexed="64"/>
        </left>
        <right style="dotted">
          <color indexed="64"/>
        </right>
        <top style="dotted">
          <color indexed="64"/>
        </top>
        <bottom style="dotted">
          <color indexed="64"/>
        </bottom>
      </border>
    </dxf>
    <dxf>
      <fill>
        <patternFill>
          <bgColor indexed="51"/>
        </patternFill>
      </fill>
    </dxf>
    <dxf>
      <fill>
        <patternFill>
          <bgColor indexed="9"/>
        </patternFill>
      </fill>
      <border>
        <left style="dotted">
          <color indexed="64"/>
        </left>
        <right style="dotted">
          <color indexed="64"/>
        </right>
        <top style="dotted">
          <color indexed="64"/>
        </top>
        <bottom style="dotted">
          <color indexed="64"/>
        </bottom>
      </border>
    </dxf>
    <dxf>
      <fill>
        <patternFill>
          <bgColor indexed="51"/>
        </patternFill>
      </fill>
    </dxf>
    <dxf>
      <fill>
        <patternFill>
          <bgColor indexed="9"/>
        </patternFill>
      </fill>
      <border>
        <left style="dotted">
          <color indexed="64"/>
        </left>
        <right style="dotted">
          <color indexed="64"/>
        </right>
        <top style="dotted">
          <color indexed="64"/>
        </top>
        <bottom style="dotted">
          <color indexed="64"/>
        </bottom>
      </border>
    </dxf>
    <dxf>
      <fill>
        <patternFill>
          <bgColor indexed="51"/>
        </patternFill>
      </fill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indexed="22"/>
        </patternFill>
      </fill>
    </dxf>
    <dxf>
      <fill>
        <patternFill>
          <bgColor indexed="41"/>
        </patternFill>
      </fill>
    </dxf>
    <dxf>
      <fill>
        <patternFill>
          <bgColor indexed="45"/>
        </patternFill>
      </fill>
    </dxf>
    <dxf>
      <fill>
        <patternFill>
          <bgColor indexed="41"/>
        </patternFill>
      </fill>
    </dxf>
    <dxf>
      <fill>
        <patternFill>
          <bgColor indexed="45"/>
        </patternFill>
      </fill>
    </dxf>
    <dxf>
      <fill>
        <patternFill>
          <bgColor indexed="22"/>
        </patternFill>
      </fill>
    </dxf>
    <dxf>
      <fill>
        <patternFill>
          <bgColor indexed="41"/>
        </patternFill>
      </fill>
    </dxf>
    <dxf>
      <fill>
        <patternFill>
          <bgColor indexed="45"/>
        </patternFill>
      </fill>
    </dxf>
    <dxf>
      <fill>
        <patternFill>
          <bgColor indexed="11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ill>
        <patternFill>
          <bgColor indexed="11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1"/>
        </patternFill>
      </fill>
    </dxf>
    <dxf>
      <fill>
        <patternFill>
          <bgColor indexed="11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1"/>
        </patternFill>
      </fill>
    </dxf>
    <dxf>
      <fill>
        <patternFill>
          <bgColor indexed="11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ill>
        <patternFill>
          <bgColor indexed="11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ill>
        <patternFill>
          <bgColor indexed="11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1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ill>
        <patternFill>
          <bgColor indexed="45"/>
        </patternFill>
      </fill>
    </dxf>
    <dxf>
      <fill>
        <patternFill>
          <bgColor indexed="41"/>
        </patternFill>
      </fill>
    </dxf>
    <dxf>
      <fill>
        <patternFill>
          <bgColor indexed="45"/>
        </patternFill>
      </fill>
    </dxf>
    <dxf>
      <fill>
        <patternFill>
          <bgColor indexed="52"/>
        </patternFill>
      </fill>
    </dxf>
    <dxf>
      <fill>
        <patternFill>
          <bgColor indexed="11"/>
        </patternFill>
      </fill>
    </dxf>
    <dxf>
      <fill>
        <patternFill>
          <bgColor indexed="42"/>
        </patternFill>
      </fill>
      <border>
        <left style="hair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</border>
    </dxf>
    <dxf>
      <fill>
        <patternFill>
          <bgColor indexed="43"/>
        </patternFill>
      </fill>
      <border>
        <left style="hair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</border>
    </dxf>
    <dxf>
      <fill>
        <patternFill>
          <bgColor indexed="45"/>
        </patternFill>
      </fill>
      <border>
        <left style="hair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ill>
        <patternFill>
          <bgColor indexed="43"/>
        </patternFill>
      </fill>
      <border>
        <left style="thin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ill>
        <patternFill>
          <bgColor indexed="45"/>
        </patternFill>
      </fill>
      <border>
        <left style="thin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ill>
        <patternFill>
          <bgColor indexed="42"/>
        </patternFill>
      </fill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ill>
        <patternFill>
          <bgColor indexed="43"/>
        </patternFill>
      </fill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ill>
        <patternFill>
          <bgColor indexed="45"/>
        </patternFill>
      </fill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ill>
        <patternFill>
          <bgColor indexed="9"/>
        </patternFill>
      </fill>
      <border>
        <left style="thin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ill>
        <patternFill>
          <bgColor indexed="45"/>
        </patternFill>
      </fill>
      <border>
        <left style="thin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ill>
        <patternFill>
          <bgColor indexed="9"/>
        </patternFill>
      </fill>
      <border>
        <left style="hair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</border>
    </dxf>
    <dxf>
      <fill>
        <patternFill>
          <bgColor indexed="45"/>
        </patternFill>
      </fill>
      <border>
        <left style="hair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</border>
    </dxf>
    <dxf>
      <fill>
        <patternFill>
          <bgColor indexed="9"/>
        </patternFill>
      </fill>
      <border>
        <left style="thin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ill>
        <patternFill>
          <bgColor indexed="45"/>
        </patternFill>
      </fill>
      <border>
        <left style="thin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ill>
        <patternFill>
          <bgColor indexed="42"/>
        </patternFill>
      </fill>
      <border>
        <left style="hair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</border>
    </dxf>
    <dxf>
      <fill>
        <patternFill>
          <bgColor indexed="43"/>
        </patternFill>
      </fill>
      <border>
        <left style="hair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</border>
    </dxf>
    <dxf>
      <fill>
        <patternFill>
          <bgColor indexed="45"/>
        </patternFill>
      </fill>
      <border>
        <left style="hair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ill>
        <patternFill>
          <bgColor indexed="43"/>
        </patternFill>
      </fill>
      <border>
        <left style="thin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ill>
        <patternFill>
          <bgColor indexed="45"/>
        </patternFill>
      </fill>
      <border>
        <left style="thin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ill>
        <patternFill>
          <bgColor indexed="48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8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2"/>
        </patternFill>
      </fill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ill>
        <patternFill>
          <bgColor indexed="43"/>
        </patternFill>
      </fill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ill>
        <patternFill>
          <bgColor indexed="45"/>
        </patternFill>
      </fill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ill>
        <patternFill>
          <bgColor indexed="9"/>
        </patternFill>
      </fill>
      <border>
        <left style="thin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ill>
        <patternFill>
          <bgColor indexed="45"/>
        </patternFill>
      </fill>
      <border>
        <left style="thin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ill>
        <patternFill>
          <bgColor indexed="9"/>
        </patternFill>
      </fill>
      <border>
        <left style="thin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ill>
        <patternFill>
          <bgColor indexed="45"/>
        </patternFill>
      </fill>
      <border>
        <left style="thin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ill>
        <patternFill>
          <bgColor indexed="9"/>
        </patternFill>
      </fill>
      <border>
        <left style="thin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ill>
        <patternFill>
          <bgColor indexed="45"/>
        </patternFill>
      </fill>
      <border>
        <left style="thin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ill>
        <patternFill>
          <bgColor indexed="9"/>
        </patternFill>
      </fill>
      <border>
        <left style="hair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</border>
    </dxf>
    <dxf>
      <fill>
        <patternFill>
          <bgColor indexed="45"/>
        </patternFill>
      </fill>
      <border>
        <left style="hair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</border>
    </dxf>
    <dxf>
      <fill>
        <patternFill>
          <bgColor indexed="9"/>
        </patternFill>
      </fill>
      <border>
        <left style="hair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</border>
    </dxf>
    <dxf>
      <fill>
        <patternFill>
          <bgColor indexed="45"/>
        </patternFill>
      </fill>
      <border>
        <left style="hair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</border>
    </dxf>
    <dxf>
      <fill>
        <patternFill>
          <bgColor indexed="9"/>
        </patternFill>
      </fill>
      <border>
        <left style="thin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ill>
        <patternFill>
          <bgColor indexed="45"/>
        </patternFill>
      </fill>
      <border>
        <left style="thin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ill>
        <patternFill>
          <bgColor indexed="9"/>
        </patternFill>
      </fill>
      <border>
        <left style="thin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ill>
        <patternFill>
          <bgColor indexed="45"/>
        </patternFill>
      </fill>
      <border>
        <left style="thin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ill>
        <patternFill>
          <bgColor rgb="FFFF99CC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fill>
        <patternFill>
          <bgColor rgb="FFFFFF99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fill>
        <patternFill>
          <bgColor rgb="FFCCFFCC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fill>
        <patternFill>
          <bgColor rgb="FFFF99CC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theme="0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indexed="9"/>
        </patternFill>
      </fill>
      <border>
        <left style="thin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ill>
        <patternFill>
          <bgColor indexed="45"/>
        </patternFill>
      </fill>
      <border>
        <left style="thin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ill>
        <patternFill>
          <bgColor indexed="43"/>
        </patternFill>
      </fill>
      <border>
        <left style="thin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ill>
        <patternFill>
          <bgColor indexed="45"/>
        </patternFill>
      </fill>
      <border>
        <left style="thin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ill>
        <patternFill>
          <bgColor indexed="48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2"/>
        </patternFill>
      </fill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ill>
        <patternFill>
          <bgColor indexed="43"/>
        </patternFill>
      </fill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ill>
        <patternFill>
          <bgColor indexed="45"/>
        </patternFill>
      </fill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ill>
        <patternFill>
          <bgColor indexed="42"/>
        </patternFill>
      </fill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ill>
        <patternFill>
          <bgColor indexed="43"/>
        </patternFill>
      </fill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ill>
        <patternFill>
          <bgColor indexed="45"/>
        </patternFill>
      </fill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ill>
        <patternFill>
          <bgColor indexed="42"/>
        </patternFill>
      </fill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ill>
        <patternFill>
          <bgColor indexed="43"/>
        </patternFill>
      </fill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ill>
        <patternFill>
          <bgColor indexed="45"/>
        </patternFill>
      </fill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ill>
        <patternFill>
          <bgColor indexed="42"/>
        </patternFill>
      </fill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ill>
        <patternFill>
          <bgColor indexed="43"/>
        </patternFill>
      </fill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ill>
        <patternFill>
          <bgColor indexed="45"/>
        </patternFill>
      </fill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ill>
        <patternFill>
          <bgColor indexed="42"/>
        </patternFill>
      </fill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ill>
        <patternFill>
          <bgColor indexed="43"/>
        </patternFill>
      </fill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ill>
        <patternFill>
          <bgColor indexed="45"/>
        </patternFill>
      </fill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ill>
        <patternFill>
          <bgColor indexed="42"/>
        </patternFill>
      </fill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ill>
        <patternFill>
          <bgColor indexed="43"/>
        </patternFill>
      </fill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ill>
        <patternFill>
          <bgColor indexed="45"/>
        </patternFill>
      </fill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45"/>
        </patternFill>
      </fill>
    </dxf>
    <dxf>
      <fill>
        <patternFill>
          <bgColor indexed="42"/>
        </patternFill>
      </fill>
      <border>
        <left style="hair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</border>
    </dxf>
    <dxf>
      <fill>
        <patternFill>
          <bgColor indexed="43"/>
        </patternFill>
      </fill>
      <border>
        <left style="hair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</border>
    </dxf>
    <dxf>
      <fill>
        <patternFill>
          <bgColor indexed="45"/>
        </patternFill>
      </fill>
      <border>
        <left style="hair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</border>
    </dxf>
    <dxf>
      <fill>
        <patternFill>
          <bgColor indexed="42"/>
        </patternFill>
      </fill>
      <border>
        <left style="hair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</border>
    </dxf>
    <dxf>
      <fill>
        <patternFill>
          <bgColor indexed="43"/>
        </patternFill>
      </fill>
      <border>
        <left style="hair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</border>
    </dxf>
    <dxf>
      <fill>
        <patternFill>
          <bgColor indexed="45"/>
        </patternFill>
      </fill>
      <border>
        <left style="hair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</border>
    </dxf>
    <dxf>
      <fill>
        <patternFill>
          <bgColor indexed="42"/>
        </patternFill>
      </fill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ill>
        <patternFill>
          <bgColor indexed="43"/>
        </patternFill>
      </fill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ill>
        <patternFill>
          <bgColor indexed="45"/>
        </patternFill>
      </fill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ill>
        <patternFill>
          <bgColor indexed="42"/>
        </patternFill>
      </fill>
      <border>
        <left style="hair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</border>
    </dxf>
    <dxf>
      <fill>
        <patternFill>
          <bgColor indexed="43"/>
        </patternFill>
      </fill>
      <border>
        <left style="hair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</border>
    </dxf>
    <dxf>
      <fill>
        <patternFill>
          <bgColor indexed="45"/>
        </patternFill>
      </fill>
      <border>
        <left style="hair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</border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42"/>
        </patternFill>
      </fill>
      <border>
        <left style="thin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ill>
        <patternFill>
          <bgColor indexed="43"/>
        </patternFill>
      </fill>
      <border>
        <left style="thin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ill>
        <patternFill>
          <bgColor indexed="45"/>
        </patternFill>
      </fill>
      <border>
        <left style="thin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ill>
        <patternFill>
          <bgColor indexed="42"/>
        </patternFill>
      </fill>
      <border>
        <left style="hair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</border>
    </dxf>
    <dxf>
      <fill>
        <patternFill>
          <bgColor indexed="43"/>
        </patternFill>
      </fill>
      <border>
        <left style="hair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</border>
    </dxf>
    <dxf>
      <fill>
        <patternFill>
          <bgColor indexed="45"/>
        </patternFill>
      </fill>
      <border>
        <left style="hair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</border>
    </dxf>
    <dxf>
      <fill>
        <patternFill>
          <bgColor indexed="9"/>
        </patternFill>
      </fill>
      <border>
        <left style="hair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</border>
    </dxf>
    <dxf>
      <fill>
        <patternFill>
          <bgColor indexed="45"/>
        </patternFill>
      </fill>
      <border>
        <left style="hair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</border>
    </dxf>
    <dxf>
      <fill>
        <patternFill>
          <bgColor indexed="9"/>
        </patternFill>
      </fill>
      <border>
        <left style="thin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ill>
        <patternFill>
          <bgColor indexed="45"/>
        </patternFill>
      </fill>
      <border>
        <left style="thin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ill>
        <patternFill>
          <bgColor indexed="9"/>
        </patternFill>
      </fill>
      <border>
        <left style="thin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ill>
        <patternFill>
          <bgColor indexed="45"/>
        </patternFill>
      </fill>
      <border>
        <left style="thin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ill>
        <patternFill>
          <bgColor indexed="9"/>
        </patternFill>
      </fill>
      <border>
        <left style="hair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</border>
    </dxf>
    <dxf>
      <fill>
        <patternFill>
          <bgColor indexed="45"/>
        </patternFill>
      </fill>
      <border>
        <left style="hair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</border>
    </dxf>
    <dxf>
      <fill>
        <patternFill>
          <bgColor indexed="42"/>
        </patternFill>
      </fill>
      <border>
        <left style="hair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</border>
    </dxf>
    <dxf>
      <fill>
        <patternFill>
          <bgColor indexed="43"/>
        </patternFill>
      </fill>
      <border>
        <left style="hair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</border>
    </dxf>
    <dxf>
      <fill>
        <patternFill>
          <bgColor indexed="45"/>
        </patternFill>
      </fill>
      <border>
        <left style="hair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</border>
    </dxf>
    <dxf>
      <fill>
        <patternFill>
          <bgColor indexed="9"/>
        </patternFill>
      </fill>
      <border>
        <left style="thin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ill>
        <patternFill>
          <bgColor indexed="45"/>
        </patternFill>
      </fill>
      <border>
        <left style="thin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ill>
        <patternFill>
          <bgColor indexed="9"/>
        </patternFill>
      </fill>
      <border>
        <left style="hair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</border>
    </dxf>
    <dxf>
      <fill>
        <patternFill>
          <bgColor indexed="45"/>
        </patternFill>
      </fill>
      <border>
        <left style="hair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ill>
        <patternFill>
          <bgColor indexed="43"/>
        </patternFill>
      </fill>
      <border>
        <left style="thin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ill>
        <patternFill>
          <bgColor indexed="45"/>
        </patternFill>
      </fill>
      <border>
        <left style="thin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ill>
        <patternFill>
          <bgColor indexed="42"/>
        </patternFill>
      </fill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ill>
        <patternFill>
          <bgColor indexed="43"/>
        </patternFill>
      </fill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ill>
        <patternFill>
          <bgColor indexed="45"/>
        </patternFill>
      </fill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ill>
        <patternFill>
          <bgColor indexed="42"/>
        </patternFill>
      </fill>
      <border>
        <left style="hair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</border>
    </dxf>
    <dxf>
      <fill>
        <patternFill>
          <bgColor indexed="43"/>
        </patternFill>
      </fill>
      <border>
        <left style="hair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</border>
    </dxf>
    <dxf>
      <fill>
        <patternFill>
          <bgColor indexed="45"/>
        </patternFill>
      </fill>
      <border>
        <left style="hair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</border>
    </dxf>
    <dxf>
      <fill>
        <patternFill>
          <bgColor indexed="42"/>
        </patternFill>
      </fill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ill>
        <patternFill>
          <bgColor indexed="43"/>
        </patternFill>
      </fill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ill>
        <patternFill>
          <bgColor indexed="45"/>
        </patternFill>
      </fill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ill>
        <patternFill>
          <bgColor indexed="43"/>
        </patternFill>
      </fill>
      <border>
        <left style="thin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ill>
        <patternFill>
          <bgColor indexed="45"/>
        </patternFill>
      </fill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ill>
        <patternFill>
          <bgColor indexed="42"/>
        </patternFill>
      </fill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ill>
        <patternFill>
          <bgColor indexed="43"/>
        </patternFill>
      </fill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ill>
        <patternFill>
          <bgColor indexed="45"/>
        </patternFill>
      </fill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ill>
        <patternFill>
          <bgColor indexed="42"/>
        </patternFill>
      </fill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ill>
        <patternFill>
          <bgColor indexed="43"/>
        </patternFill>
      </fill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ill>
        <patternFill>
          <bgColor indexed="45"/>
        </patternFill>
      </fill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45"/>
        </patternFill>
      </fill>
    </dxf>
    <dxf>
      <fill>
        <patternFill>
          <bgColor indexed="42"/>
        </patternFill>
      </fill>
      <border>
        <left style="hair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</border>
    </dxf>
    <dxf>
      <fill>
        <patternFill>
          <bgColor indexed="43"/>
        </patternFill>
      </fill>
      <border>
        <left style="hair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</border>
    </dxf>
    <dxf>
      <fill>
        <patternFill>
          <bgColor indexed="45"/>
        </patternFill>
      </fill>
      <border>
        <left style="hair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</border>
    </dxf>
    <dxf>
      <fill>
        <patternFill>
          <bgColor indexed="42"/>
        </patternFill>
      </fill>
      <border>
        <left style="hair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</border>
    </dxf>
    <dxf>
      <fill>
        <patternFill>
          <bgColor indexed="43"/>
        </patternFill>
      </fill>
      <border>
        <left style="hair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</border>
    </dxf>
    <dxf>
      <fill>
        <patternFill>
          <bgColor indexed="45"/>
        </patternFill>
      </fill>
      <border>
        <left style="hair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</border>
    </dxf>
    <dxf>
      <fill>
        <patternFill>
          <bgColor indexed="42"/>
        </patternFill>
      </fill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ill>
        <patternFill>
          <bgColor indexed="43"/>
        </patternFill>
      </fill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ill>
        <patternFill>
          <bgColor indexed="45"/>
        </patternFill>
      </fill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ill>
        <patternFill>
          <bgColor indexed="42"/>
        </patternFill>
      </fill>
      <border>
        <left style="hair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</border>
    </dxf>
    <dxf>
      <fill>
        <patternFill>
          <bgColor indexed="43"/>
        </patternFill>
      </fill>
      <border>
        <left style="hair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</border>
    </dxf>
    <dxf>
      <fill>
        <patternFill>
          <bgColor indexed="45"/>
        </patternFill>
      </fill>
      <border>
        <left style="hair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</border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42"/>
        </patternFill>
      </fill>
      <border>
        <left style="thin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ill>
        <patternFill>
          <bgColor indexed="43"/>
        </patternFill>
      </fill>
      <border>
        <left style="thin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ill>
        <patternFill>
          <bgColor indexed="45"/>
        </patternFill>
      </fill>
      <border>
        <left style="thin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ill>
        <patternFill>
          <bgColor indexed="42"/>
        </patternFill>
      </fill>
      <border>
        <left style="hair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</border>
    </dxf>
    <dxf>
      <fill>
        <patternFill>
          <bgColor indexed="43"/>
        </patternFill>
      </fill>
      <border>
        <left style="hair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</border>
    </dxf>
    <dxf>
      <fill>
        <patternFill>
          <bgColor indexed="45"/>
        </patternFill>
      </fill>
      <border>
        <left style="hair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</border>
    </dxf>
    <dxf>
      <fill>
        <patternFill>
          <bgColor indexed="9"/>
        </patternFill>
      </fill>
      <border>
        <left style="hair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</border>
    </dxf>
    <dxf>
      <fill>
        <patternFill>
          <bgColor indexed="45"/>
        </patternFill>
      </fill>
      <border>
        <left style="hair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</border>
    </dxf>
    <dxf>
      <fill>
        <patternFill>
          <bgColor indexed="9"/>
        </patternFill>
      </fill>
      <border>
        <left style="thin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ill>
        <patternFill>
          <bgColor indexed="45"/>
        </patternFill>
      </fill>
      <border>
        <left style="thin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ill>
        <patternFill>
          <bgColor indexed="9"/>
        </patternFill>
      </fill>
      <border>
        <left style="thin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ill>
        <patternFill>
          <bgColor indexed="45"/>
        </patternFill>
      </fill>
      <border>
        <left style="thin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ill>
        <patternFill>
          <bgColor indexed="9"/>
        </patternFill>
      </fill>
      <border>
        <left style="hair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</border>
    </dxf>
    <dxf>
      <fill>
        <patternFill>
          <bgColor indexed="45"/>
        </patternFill>
      </fill>
      <border>
        <left style="hair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</border>
    </dxf>
    <dxf>
      <fill>
        <patternFill>
          <bgColor indexed="42"/>
        </patternFill>
      </fill>
      <border>
        <left style="hair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</border>
    </dxf>
    <dxf>
      <fill>
        <patternFill>
          <bgColor indexed="43"/>
        </patternFill>
      </fill>
      <border>
        <left style="hair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</border>
    </dxf>
    <dxf>
      <fill>
        <patternFill>
          <bgColor indexed="45"/>
        </patternFill>
      </fill>
      <border>
        <left style="hair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</border>
    </dxf>
    <dxf>
      <fill>
        <patternFill>
          <bgColor indexed="9"/>
        </patternFill>
      </fill>
      <border>
        <left style="thin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ill>
        <patternFill>
          <bgColor indexed="45"/>
        </patternFill>
      </fill>
      <border>
        <left style="thin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ill>
        <patternFill>
          <bgColor indexed="9"/>
        </patternFill>
      </fill>
      <border>
        <left style="hair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</border>
    </dxf>
    <dxf>
      <fill>
        <patternFill>
          <bgColor indexed="45"/>
        </patternFill>
      </fill>
      <border>
        <left style="hair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ill>
        <patternFill>
          <bgColor indexed="43"/>
        </patternFill>
      </fill>
      <border>
        <left style="thin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ill>
        <patternFill>
          <bgColor indexed="45"/>
        </patternFill>
      </fill>
      <border>
        <left style="thin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ill>
        <patternFill>
          <bgColor indexed="42"/>
        </patternFill>
      </fill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ill>
        <patternFill>
          <bgColor indexed="43"/>
        </patternFill>
      </fill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ill>
        <patternFill>
          <bgColor indexed="45"/>
        </patternFill>
      </fill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ill>
        <patternFill>
          <bgColor indexed="42"/>
        </patternFill>
      </fill>
      <border>
        <left style="hair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</border>
    </dxf>
    <dxf>
      <fill>
        <patternFill>
          <bgColor indexed="43"/>
        </patternFill>
      </fill>
      <border>
        <left style="hair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</border>
    </dxf>
    <dxf>
      <fill>
        <patternFill>
          <bgColor indexed="45"/>
        </patternFill>
      </fill>
      <border>
        <left style="hair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</border>
    </dxf>
    <dxf>
      <fill>
        <patternFill>
          <bgColor indexed="42"/>
        </patternFill>
      </fill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ill>
        <patternFill>
          <bgColor indexed="43"/>
        </patternFill>
      </fill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ill>
        <patternFill>
          <bgColor indexed="45"/>
        </patternFill>
      </fill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ill>
        <patternFill>
          <bgColor indexed="43"/>
        </patternFill>
      </fill>
      <border>
        <left style="thin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ill>
        <patternFill>
          <bgColor indexed="45"/>
        </patternFill>
      </fill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ill>
        <patternFill>
          <bgColor indexed="42"/>
        </patternFill>
      </fill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ill>
        <patternFill>
          <bgColor indexed="43"/>
        </patternFill>
      </fill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ill>
        <patternFill>
          <bgColor indexed="45"/>
        </patternFill>
      </fill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ill>
        <patternFill>
          <bgColor indexed="42"/>
        </patternFill>
      </fill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ill>
        <patternFill>
          <bgColor indexed="43"/>
        </patternFill>
      </fill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ill>
        <patternFill>
          <bgColor indexed="45"/>
        </patternFill>
      </fill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45"/>
        </patternFill>
      </fill>
    </dxf>
    <dxf>
      <fill>
        <patternFill>
          <bgColor indexed="42"/>
        </patternFill>
      </fill>
      <border>
        <left style="hair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</border>
    </dxf>
    <dxf>
      <fill>
        <patternFill>
          <bgColor indexed="43"/>
        </patternFill>
      </fill>
      <border>
        <left style="hair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</border>
    </dxf>
    <dxf>
      <fill>
        <patternFill>
          <bgColor indexed="45"/>
        </patternFill>
      </fill>
      <border>
        <left style="hair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</border>
    </dxf>
    <dxf>
      <fill>
        <patternFill>
          <bgColor indexed="42"/>
        </patternFill>
      </fill>
      <border>
        <left style="hair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</border>
    </dxf>
    <dxf>
      <fill>
        <patternFill>
          <bgColor indexed="43"/>
        </patternFill>
      </fill>
      <border>
        <left style="hair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</border>
    </dxf>
    <dxf>
      <fill>
        <patternFill>
          <bgColor indexed="45"/>
        </patternFill>
      </fill>
      <border>
        <left style="hair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</border>
    </dxf>
    <dxf>
      <fill>
        <patternFill>
          <bgColor indexed="42"/>
        </patternFill>
      </fill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ill>
        <patternFill>
          <bgColor indexed="43"/>
        </patternFill>
      </fill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ill>
        <patternFill>
          <bgColor indexed="45"/>
        </patternFill>
      </fill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ill>
        <patternFill>
          <bgColor indexed="42"/>
        </patternFill>
      </fill>
      <border>
        <left style="hair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</border>
    </dxf>
    <dxf>
      <fill>
        <patternFill>
          <bgColor indexed="43"/>
        </patternFill>
      </fill>
      <border>
        <left style="hair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</border>
    </dxf>
    <dxf>
      <fill>
        <patternFill>
          <bgColor indexed="45"/>
        </patternFill>
      </fill>
      <border>
        <left style="hair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</border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42"/>
        </patternFill>
      </fill>
      <border>
        <left style="thin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ill>
        <patternFill>
          <bgColor indexed="43"/>
        </patternFill>
      </fill>
      <border>
        <left style="thin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ill>
        <patternFill>
          <bgColor indexed="45"/>
        </patternFill>
      </fill>
      <border>
        <left style="thin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ill>
        <patternFill>
          <bgColor indexed="42"/>
        </patternFill>
      </fill>
      <border>
        <left style="hair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</border>
    </dxf>
    <dxf>
      <fill>
        <patternFill>
          <bgColor indexed="43"/>
        </patternFill>
      </fill>
      <border>
        <left style="hair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</border>
    </dxf>
    <dxf>
      <fill>
        <patternFill>
          <bgColor indexed="45"/>
        </patternFill>
      </fill>
      <border>
        <left style="hair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</border>
    </dxf>
    <dxf>
      <fill>
        <patternFill>
          <bgColor indexed="9"/>
        </patternFill>
      </fill>
      <border>
        <left style="hair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</border>
    </dxf>
    <dxf>
      <fill>
        <patternFill>
          <bgColor indexed="45"/>
        </patternFill>
      </fill>
      <border>
        <left style="hair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</border>
    </dxf>
    <dxf>
      <fill>
        <patternFill>
          <bgColor indexed="9"/>
        </patternFill>
      </fill>
      <border>
        <left style="thin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ill>
        <patternFill>
          <bgColor indexed="45"/>
        </patternFill>
      </fill>
      <border>
        <left style="thin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ill>
        <patternFill>
          <bgColor indexed="9"/>
        </patternFill>
      </fill>
      <border>
        <left style="thin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ill>
        <patternFill>
          <bgColor indexed="45"/>
        </patternFill>
      </fill>
      <border>
        <left style="thin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ill>
        <patternFill>
          <bgColor indexed="9"/>
        </patternFill>
      </fill>
      <border>
        <left style="hair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</border>
    </dxf>
    <dxf>
      <fill>
        <patternFill>
          <bgColor indexed="45"/>
        </patternFill>
      </fill>
      <border>
        <left style="hair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</border>
    </dxf>
    <dxf>
      <fill>
        <patternFill>
          <bgColor indexed="42"/>
        </patternFill>
      </fill>
      <border>
        <left style="hair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</border>
    </dxf>
    <dxf>
      <fill>
        <patternFill>
          <bgColor indexed="43"/>
        </patternFill>
      </fill>
      <border>
        <left style="hair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</border>
    </dxf>
    <dxf>
      <fill>
        <patternFill>
          <bgColor indexed="45"/>
        </patternFill>
      </fill>
      <border>
        <left style="hair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</border>
    </dxf>
    <dxf>
      <fill>
        <patternFill>
          <bgColor indexed="9"/>
        </patternFill>
      </fill>
      <border>
        <left style="thin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ill>
        <patternFill>
          <bgColor indexed="45"/>
        </patternFill>
      </fill>
      <border>
        <left style="thin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ill>
        <patternFill>
          <bgColor indexed="9"/>
        </patternFill>
      </fill>
      <border>
        <left style="hair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</border>
    </dxf>
    <dxf>
      <fill>
        <patternFill>
          <bgColor indexed="45"/>
        </patternFill>
      </fill>
      <border>
        <left style="hair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ill>
        <patternFill>
          <bgColor indexed="43"/>
        </patternFill>
      </fill>
      <border>
        <left style="thin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ill>
        <patternFill>
          <bgColor indexed="45"/>
        </patternFill>
      </fill>
      <border>
        <left style="thin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ill>
        <patternFill>
          <bgColor indexed="42"/>
        </patternFill>
      </fill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ill>
        <patternFill>
          <bgColor indexed="43"/>
        </patternFill>
      </fill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ill>
        <patternFill>
          <bgColor indexed="45"/>
        </patternFill>
      </fill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ill>
        <patternFill>
          <bgColor indexed="42"/>
        </patternFill>
      </fill>
      <border>
        <left style="hair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</border>
    </dxf>
    <dxf>
      <fill>
        <patternFill>
          <bgColor indexed="43"/>
        </patternFill>
      </fill>
      <border>
        <left style="hair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</border>
    </dxf>
    <dxf>
      <fill>
        <patternFill>
          <bgColor indexed="45"/>
        </patternFill>
      </fill>
      <border>
        <left style="hair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</border>
    </dxf>
    <dxf>
      <fill>
        <patternFill>
          <bgColor indexed="42"/>
        </patternFill>
      </fill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ill>
        <patternFill>
          <bgColor indexed="43"/>
        </patternFill>
      </fill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ill>
        <patternFill>
          <bgColor indexed="45"/>
        </patternFill>
      </fill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ill>
        <patternFill>
          <bgColor indexed="43"/>
        </patternFill>
      </fill>
      <border>
        <left style="thin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ill>
        <patternFill>
          <bgColor indexed="45"/>
        </patternFill>
      </fill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ill>
        <patternFill>
          <bgColor indexed="42"/>
        </patternFill>
      </fill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ill>
        <patternFill>
          <bgColor indexed="43"/>
        </patternFill>
      </fill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ill>
        <patternFill>
          <bgColor indexed="45"/>
        </patternFill>
      </fill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ill>
        <patternFill>
          <bgColor indexed="42"/>
        </patternFill>
      </fill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ill>
        <patternFill>
          <bgColor indexed="43"/>
        </patternFill>
      </fill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ill>
        <patternFill>
          <bgColor indexed="45"/>
        </patternFill>
      </fill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45"/>
        </patternFill>
      </fill>
    </dxf>
    <dxf>
      <fill>
        <patternFill>
          <bgColor indexed="42"/>
        </patternFill>
      </fill>
      <border>
        <left style="hair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</border>
    </dxf>
    <dxf>
      <fill>
        <patternFill>
          <bgColor indexed="43"/>
        </patternFill>
      </fill>
      <border>
        <left style="hair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</border>
    </dxf>
    <dxf>
      <fill>
        <patternFill>
          <bgColor indexed="45"/>
        </patternFill>
      </fill>
      <border>
        <left style="hair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</border>
    </dxf>
    <dxf>
      <fill>
        <patternFill>
          <bgColor indexed="42"/>
        </patternFill>
      </fill>
      <border>
        <left style="hair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</border>
    </dxf>
    <dxf>
      <fill>
        <patternFill>
          <bgColor indexed="43"/>
        </patternFill>
      </fill>
      <border>
        <left style="hair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</border>
    </dxf>
    <dxf>
      <fill>
        <patternFill>
          <bgColor indexed="45"/>
        </patternFill>
      </fill>
      <border>
        <left style="hair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</border>
    </dxf>
    <dxf>
      <fill>
        <patternFill>
          <bgColor indexed="42"/>
        </patternFill>
      </fill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ill>
        <patternFill>
          <bgColor indexed="43"/>
        </patternFill>
      </fill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ill>
        <patternFill>
          <bgColor indexed="45"/>
        </patternFill>
      </fill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ill>
        <patternFill>
          <bgColor indexed="42"/>
        </patternFill>
      </fill>
      <border>
        <left style="hair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</border>
    </dxf>
    <dxf>
      <fill>
        <patternFill>
          <bgColor indexed="43"/>
        </patternFill>
      </fill>
      <border>
        <left style="hair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</border>
    </dxf>
    <dxf>
      <fill>
        <patternFill>
          <bgColor indexed="45"/>
        </patternFill>
      </fill>
      <border>
        <left style="hair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</border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42"/>
        </patternFill>
      </fill>
      <border>
        <left style="hair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</border>
    </dxf>
    <dxf>
      <fill>
        <patternFill>
          <bgColor indexed="43"/>
        </patternFill>
      </fill>
      <border>
        <left style="hair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</border>
    </dxf>
    <dxf>
      <fill>
        <patternFill>
          <bgColor indexed="45"/>
        </patternFill>
      </fill>
      <border>
        <left style="hair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</border>
    </dxf>
    <dxf>
      <fill>
        <patternFill>
          <bgColor indexed="9"/>
        </patternFill>
      </fill>
      <border>
        <left style="hair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</border>
    </dxf>
    <dxf>
      <fill>
        <patternFill>
          <bgColor indexed="45"/>
        </patternFill>
      </fill>
      <border>
        <left style="hair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</border>
    </dxf>
    <dxf>
      <fill>
        <patternFill>
          <bgColor indexed="9"/>
        </patternFill>
      </fill>
      <border>
        <left style="thin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ill>
        <patternFill>
          <bgColor indexed="45"/>
        </patternFill>
      </fill>
      <border>
        <left style="thin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ill>
        <patternFill>
          <bgColor indexed="9"/>
        </patternFill>
      </fill>
      <border>
        <left style="hair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</border>
    </dxf>
    <dxf>
      <fill>
        <patternFill>
          <bgColor indexed="45"/>
        </patternFill>
      </fill>
      <border>
        <left style="hair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</border>
    </dxf>
    <dxf>
      <fill>
        <patternFill>
          <bgColor indexed="42"/>
        </patternFill>
      </fill>
      <border>
        <left style="hair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</border>
    </dxf>
    <dxf>
      <fill>
        <patternFill>
          <bgColor indexed="43"/>
        </patternFill>
      </fill>
      <border>
        <left style="hair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</border>
    </dxf>
    <dxf>
      <fill>
        <patternFill>
          <bgColor indexed="45"/>
        </patternFill>
      </fill>
      <border>
        <left style="hair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</border>
    </dxf>
    <dxf>
      <fill>
        <patternFill>
          <bgColor indexed="9"/>
        </patternFill>
      </fill>
      <border>
        <left style="thin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ill>
        <patternFill>
          <bgColor indexed="45"/>
        </patternFill>
      </fill>
      <border>
        <left style="thin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ill>
        <patternFill>
          <bgColor indexed="9"/>
        </patternFill>
      </fill>
      <border>
        <left style="hair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</border>
    </dxf>
    <dxf>
      <fill>
        <patternFill>
          <bgColor indexed="45"/>
        </patternFill>
      </fill>
      <border>
        <left style="hair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ill>
        <patternFill>
          <bgColor indexed="43"/>
        </patternFill>
      </fill>
      <border>
        <left style="thin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ill>
        <patternFill>
          <bgColor indexed="45"/>
        </patternFill>
      </fill>
      <border>
        <left style="thin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ill>
        <patternFill>
          <bgColor indexed="42"/>
        </patternFill>
      </fill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ill>
        <patternFill>
          <bgColor indexed="43"/>
        </patternFill>
      </fill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ill>
        <patternFill>
          <bgColor indexed="45"/>
        </patternFill>
      </fill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ill>
        <patternFill>
          <bgColor indexed="42"/>
        </patternFill>
      </fill>
      <border>
        <left style="hair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</border>
    </dxf>
    <dxf>
      <fill>
        <patternFill>
          <bgColor indexed="43"/>
        </patternFill>
      </fill>
      <border>
        <left style="hair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</border>
    </dxf>
    <dxf>
      <fill>
        <patternFill>
          <bgColor indexed="45"/>
        </patternFill>
      </fill>
      <border>
        <left style="hair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</border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22"/>
        </patternFill>
      </fill>
    </dxf>
    <dxf>
      <fill>
        <patternFill>
          <bgColor indexed="42"/>
        </patternFill>
      </fill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ill>
        <patternFill>
          <bgColor indexed="43"/>
        </patternFill>
      </fill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ill>
        <patternFill>
          <bgColor indexed="45"/>
        </patternFill>
      </fill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ill>
        <patternFill>
          <bgColor indexed="43"/>
        </patternFill>
      </fill>
      <border>
        <left style="thin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ill>
        <patternFill>
          <bgColor indexed="45"/>
        </patternFill>
      </fill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ill>
        <patternFill>
          <bgColor indexed="42"/>
        </patternFill>
      </fill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ill>
        <patternFill>
          <bgColor indexed="43"/>
        </patternFill>
      </fill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ill>
        <patternFill>
          <bgColor indexed="45"/>
        </patternFill>
      </fill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b val="0"/>
        <i val="0"/>
        <strike/>
        <condense val="0"/>
        <extend val="0"/>
      </font>
      <fill>
        <patternFill patternType="gray125">
          <bgColor indexed="53"/>
        </patternFill>
      </fill>
    </dxf>
    <dxf>
      <fill>
        <patternFill>
          <bgColor indexed="42"/>
        </patternFill>
      </fill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ill>
        <patternFill>
          <bgColor indexed="43"/>
        </patternFill>
      </fill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ill>
        <patternFill>
          <bgColor indexed="45"/>
        </patternFill>
      </fill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ill>
        <patternFill>
          <bgColor indexed="51"/>
        </patternFill>
      </fill>
    </dxf>
    <dxf>
      <fill>
        <patternFill>
          <bgColor indexed="22"/>
        </patternFill>
      </fill>
    </dxf>
    <dxf>
      <fill>
        <patternFill>
          <bgColor indexed="45"/>
        </patternFill>
      </fill>
    </dxf>
    <dxf>
      <fill>
        <patternFill>
          <bgColor indexed="42"/>
        </patternFill>
      </fill>
      <border>
        <left style="hair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</border>
    </dxf>
    <dxf>
      <fill>
        <patternFill>
          <bgColor indexed="43"/>
        </patternFill>
      </fill>
      <border>
        <left style="hair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</border>
    </dxf>
    <dxf>
      <fill>
        <patternFill>
          <bgColor indexed="45"/>
        </patternFill>
      </fill>
      <border>
        <left style="hair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</border>
    </dxf>
    <dxf>
      <fill>
        <patternFill>
          <bgColor indexed="42"/>
        </patternFill>
      </fill>
      <border>
        <left style="hair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</border>
    </dxf>
    <dxf>
      <fill>
        <patternFill>
          <bgColor indexed="43"/>
        </patternFill>
      </fill>
      <border>
        <left style="hair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</border>
    </dxf>
    <dxf>
      <fill>
        <patternFill>
          <bgColor indexed="45"/>
        </patternFill>
      </fill>
      <border>
        <left style="hair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</border>
    </dxf>
    <dxf>
      <fill>
        <patternFill>
          <bgColor indexed="42"/>
        </patternFill>
      </fill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ill>
        <patternFill>
          <bgColor indexed="43"/>
        </patternFill>
      </fill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ill>
        <patternFill>
          <bgColor indexed="45"/>
        </patternFill>
      </fill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ill>
        <patternFill>
          <bgColor indexed="42"/>
        </patternFill>
      </fill>
      <border>
        <left style="hair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</border>
    </dxf>
    <dxf>
      <fill>
        <patternFill>
          <bgColor indexed="43"/>
        </patternFill>
      </fill>
      <border>
        <left style="hair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</border>
    </dxf>
    <dxf>
      <fill>
        <patternFill>
          <bgColor indexed="45"/>
        </patternFill>
      </fill>
      <border>
        <left style="hair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</border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48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2"/>
        </patternFill>
      </fill>
      <border>
        <left style="thin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ill>
        <patternFill>
          <bgColor indexed="43"/>
        </patternFill>
      </fill>
      <border>
        <left style="thin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ill>
        <patternFill>
          <bgColor indexed="45"/>
        </patternFill>
      </fill>
      <border>
        <left style="thin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ill>
        <patternFill>
          <bgColor indexed="42"/>
        </patternFill>
      </fill>
      <border>
        <left style="hair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</border>
    </dxf>
    <dxf>
      <fill>
        <patternFill>
          <bgColor indexed="43"/>
        </patternFill>
      </fill>
      <border>
        <left style="hair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</border>
    </dxf>
    <dxf>
      <fill>
        <patternFill>
          <bgColor indexed="45"/>
        </patternFill>
      </fill>
      <border>
        <left style="hair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</border>
    </dxf>
    <dxf>
      <fill>
        <patternFill>
          <bgColor indexed="48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8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9"/>
        </patternFill>
      </fill>
      <border>
        <left style="hair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</border>
    </dxf>
    <dxf>
      <fill>
        <patternFill>
          <bgColor indexed="45"/>
        </patternFill>
      </fill>
      <border>
        <left style="hair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</border>
    </dxf>
    <dxf>
      <fill>
        <patternFill>
          <bgColor indexed="9"/>
        </patternFill>
      </fill>
      <border>
        <left style="thin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ill>
        <patternFill>
          <bgColor indexed="45"/>
        </patternFill>
      </fill>
      <border>
        <left style="thin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ill>
        <patternFill>
          <bgColor indexed="9"/>
        </patternFill>
      </fill>
      <border>
        <left style="thin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ill>
        <patternFill>
          <bgColor indexed="45"/>
        </patternFill>
      </fill>
      <border>
        <left style="thin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ill>
        <patternFill>
          <bgColor indexed="9"/>
        </patternFill>
      </fill>
      <border>
        <left style="hair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</border>
    </dxf>
    <dxf>
      <fill>
        <patternFill>
          <bgColor indexed="45"/>
        </patternFill>
      </fill>
      <border>
        <left style="hair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</border>
    </dxf>
    <dxf>
      <fill>
        <patternFill>
          <bgColor indexed="42"/>
        </patternFill>
      </fill>
      <border>
        <left style="hair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</border>
    </dxf>
    <dxf>
      <fill>
        <patternFill>
          <bgColor indexed="43"/>
        </patternFill>
      </fill>
      <border>
        <left style="hair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</border>
    </dxf>
    <dxf>
      <fill>
        <patternFill>
          <bgColor indexed="45"/>
        </patternFill>
      </fill>
      <border>
        <left style="hair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</border>
    </dxf>
    <dxf>
      <fill>
        <patternFill>
          <bgColor indexed="9"/>
        </patternFill>
      </fill>
      <border>
        <left style="thin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ill>
        <patternFill>
          <bgColor indexed="45"/>
        </patternFill>
      </fill>
      <border>
        <left style="thin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ill>
        <patternFill>
          <bgColor indexed="9"/>
        </patternFill>
      </fill>
      <border>
        <left style="hair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</border>
    </dxf>
    <dxf>
      <fill>
        <patternFill>
          <bgColor indexed="45"/>
        </patternFill>
      </fill>
      <border>
        <left style="hair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ill>
        <patternFill>
          <bgColor indexed="43"/>
        </patternFill>
      </fill>
      <border>
        <left style="thin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ill>
        <patternFill>
          <bgColor indexed="45"/>
        </patternFill>
      </fill>
      <border>
        <left style="thin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ill>
        <patternFill>
          <bgColor indexed="42"/>
        </patternFill>
      </fill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ill>
        <patternFill>
          <bgColor indexed="43"/>
        </patternFill>
      </fill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ill>
        <patternFill>
          <bgColor indexed="45"/>
        </patternFill>
      </fill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ill>
        <patternFill>
          <bgColor indexed="42"/>
        </patternFill>
      </fill>
      <border>
        <left style="hair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</border>
    </dxf>
    <dxf>
      <fill>
        <patternFill>
          <bgColor indexed="43"/>
        </patternFill>
      </fill>
      <border>
        <left style="hair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</border>
    </dxf>
    <dxf>
      <fill>
        <patternFill>
          <bgColor indexed="45"/>
        </patternFill>
      </fill>
      <border>
        <left style="hair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</border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22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22"/>
        </patternFill>
      </fill>
    </dxf>
    <dxf>
      <fill>
        <patternFill>
          <bgColor indexed="42"/>
        </patternFill>
      </fill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ill>
        <patternFill>
          <bgColor indexed="43"/>
        </patternFill>
      </fill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ill>
        <patternFill>
          <bgColor indexed="45"/>
        </patternFill>
      </fill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ill>
        <patternFill>
          <bgColor indexed="42"/>
        </patternFill>
      </fill>
      <border>
        <left style="hair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</border>
    </dxf>
    <dxf>
      <fill>
        <patternFill>
          <bgColor indexed="43"/>
        </patternFill>
      </fill>
      <border>
        <left style="hair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</border>
    </dxf>
    <dxf>
      <fill>
        <patternFill>
          <bgColor indexed="45"/>
        </patternFill>
      </fill>
      <border>
        <left style="hair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</border>
    </dxf>
    <dxf>
      <fill>
        <patternFill>
          <bgColor indexed="42"/>
        </patternFill>
      </fill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ill>
        <patternFill>
          <bgColor indexed="43"/>
        </patternFill>
      </fill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ill>
        <patternFill>
          <bgColor indexed="45"/>
        </patternFill>
      </fill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ill>
        <patternFill>
          <bgColor indexed="43"/>
        </patternFill>
      </fill>
      <border>
        <left style="thin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ill>
        <patternFill>
          <bgColor indexed="45"/>
        </patternFill>
      </fill>
      <border>
        <left style="thin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ill>
        <patternFill>
          <bgColor indexed="48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8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2"/>
        </patternFill>
      </fill>
      <border>
        <left style="thin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ill>
        <patternFill>
          <bgColor indexed="43"/>
        </patternFill>
      </fill>
      <border>
        <left style="thin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ill>
        <patternFill>
          <bgColor indexed="45"/>
        </patternFill>
      </fill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ill>
        <patternFill>
          <bgColor indexed="42"/>
        </patternFill>
      </fill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ill>
        <patternFill>
          <bgColor indexed="43"/>
        </patternFill>
      </fill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ill>
        <patternFill>
          <bgColor indexed="45"/>
        </patternFill>
      </fill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ill>
        <patternFill>
          <bgColor indexed="9"/>
        </patternFill>
      </fill>
      <border>
        <left style="thin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ill>
        <patternFill>
          <bgColor indexed="45"/>
        </patternFill>
      </fill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ill>
        <patternFill>
          <bgColor indexed="42"/>
        </patternFill>
      </fill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ill>
        <patternFill>
          <bgColor indexed="43"/>
        </patternFill>
      </fill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ill>
        <patternFill>
          <bgColor indexed="45"/>
        </patternFill>
      </fill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ill>
        <patternFill>
          <bgColor indexed="9"/>
        </patternFill>
      </fill>
      <border>
        <left style="thin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ill>
        <patternFill>
          <bgColor indexed="45"/>
        </patternFill>
      </fill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ill>
        <patternFill>
          <bgColor indexed="9"/>
        </patternFill>
      </fill>
      <border>
        <left style="thin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ill>
        <patternFill>
          <bgColor indexed="45"/>
        </patternFill>
      </fill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ill>
        <patternFill>
          <bgColor indexed="42"/>
        </patternFill>
      </fill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ill>
        <patternFill>
          <bgColor indexed="43"/>
        </patternFill>
      </fill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ill>
        <patternFill>
          <bgColor indexed="45"/>
        </patternFill>
      </fill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ill>
        <patternFill>
          <bgColor indexed="9"/>
        </patternFill>
      </fill>
      <border>
        <left style="hair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</border>
    </dxf>
    <dxf>
      <fill>
        <patternFill>
          <bgColor indexed="45"/>
        </patternFill>
      </fill>
      <border>
        <left style="hair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</border>
    </dxf>
    <dxf>
      <fill>
        <patternFill>
          <bgColor indexed="42"/>
        </patternFill>
      </fill>
      <border>
        <left style="hair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</border>
    </dxf>
    <dxf>
      <fill>
        <patternFill>
          <bgColor indexed="43"/>
        </patternFill>
      </fill>
      <border>
        <left style="hair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</border>
    </dxf>
    <dxf>
      <fill>
        <patternFill>
          <bgColor indexed="45"/>
        </patternFill>
      </fill>
      <border>
        <left style="hair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</border>
    </dxf>
    <dxf>
      <fill>
        <patternFill>
          <bgColor indexed="9"/>
        </patternFill>
      </fill>
      <border>
        <left style="thin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ill>
        <patternFill>
          <bgColor indexed="45"/>
        </patternFill>
      </fill>
      <border>
        <left style="thin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ill>
        <patternFill>
          <bgColor indexed="42"/>
        </patternFill>
      </fill>
      <border>
        <left style="hair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</border>
    </dxf>
    <dxf>
      <fill>
        <patternFill>
          <bgColor indexed="43"/>
        </patternFill>
      </fill>
      <border>
        <left style="hair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</border>
    </dxf>
    <dxf>
      <fill>
        <patternFill>
          <bgColor indexed="45"/>
        </patternFill>
      </fill>
      <border>
        <left style="hair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</border>
    </dxf>
    <dxf>
      <fill>
        <patternFill>
          <bgColor indexed="42"/>
        </patternFill>
      </fill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ill>
        <patternFill>
          <bgColor indexed="43"/>
        </patternFill>
      </fill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ill>
        <patternFill>
          <bgColor indexed="45"/>
        </patternFill>
      </fill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ill>
        <patternFill>
          <bgColor indexed="43"/>
        </patternFill>
      </fill>
      <border>
        <left style="thin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ill>
        <patternFill>
          <bgColor indexed="45"/>
        </patternFill>
      </fill>
      <border>
        <left style="thin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ill>
        <patternFill>
          <bgColor indexed="9"/>
        </patternFill>
      </fill>
      <border>
        <left style="hair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</border>
    </dxf>
    <dxf>
      <fill>
        <patternFill>
          <bgColor indexed="45"/>
        </patternFill>
      </fill>
      <border>
        <left style="hair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</border>
    </dxf>
    <dxf>
      <fill>
        <patternFill>
          <bgColor indexed="9"/>
        </patternFill>
      </fill>
      <border>
        <left style="thin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ill>
        <patternFill>
          <bgColor indexed="45"/>
        </patternFill>
      </fill>
      <border>
        <left style="thin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ill>
        <patternFill>
          <bgColor indexed="48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8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9"/>
        </patternFill>
      </fill>
      <border>
        <left style="hair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</border>
    </dxf>
    <dxf>
      <fill>
        <patternFill>
          <bgColor indexed="45"/>
        </patternFill>
      </fill>
      <border>
        <left style="hair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</border>
    </dxf>
    <dxf>
      <fill>
        <patternFill>
          <bgColor indexed="9"/>
        </patternFill>
      </fill>
      <border>
        <left style="thin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ill>
        <patternFill>
          <bgColor indexed="45"/>
        </patternFill>
      </fill>
      <border>
        <left style="thin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ill>
        <patternFill>
          <bgColor indexed="42"/>
        </patternFill>
      </fill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ill>
        <patternFill>
          <bgColor indexed="43"/>
        </patternFill>
      </fill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ill>
        <patternFill>
          <bgColor indexed="45"/>
        </patternFill>
      </fill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ill>
        <patternFill>
          <bgColor indexed="43"/>
        </patternFill>
      </fill>
      <border>
        <left style="thin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ill>
        <patternFill>
          <bgColor indexed="45"/>
        </patternFill>
      </fill>
      <border>
        <left style="thin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</dxfs>
  <tableStyles count="0" defaultTableStyle="TableStyleMedium9" defaultPivotStyle="PivotStyleLight16"/>
  <colors>
    <mruColors>
      <color rgb="FF969696"/>
      <color rgb="FFFFFF99"/>
      <color rgb="FFCCFFCC"/>
      <color rgb="FFFFFF66"/>
      <color rgb="FFFF99CC"/>
      <color rgb="FFCCFFFF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openxmlformats.org/officeDocument/2006/relationships/usernames" Target="revisions/userNam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revisionHeaders" Target="revisions/revisionHeader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3.emf"/><Relationship Id="rId5" Type="http://schemas.openxmlformats.org/officeDocument/2006/relationships/image" Target="../media/image6.emf"/><Relationship Id="rId4" Type="http://schemas.openxmlformats.org/officeDocument/2006/relationships/image" Target="../media/image5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990600</xdr:colOff>
          <xdr:row>0</xdr:row>
          <xdr:rowOff>85725</xdr:rowOff>
        </xdr:from>
        <xdr:to>
          <xdr:col>0</xdr:col>
          <xdr:colOff>2009775</xdr:colOff>
          <xdr:row>2</xdr:row>
          <xdr:rowOff>0</xdr:rowOff>
        </xdr:to>
        <xdr:sp macro="" textlink="">
          <xdr:nvSpPr>
            <xdr:cNvPr id="7169" name="button_ResetView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47625</xdr:colOff>
          <xdr:row>0</xdr:row>
          <xdr:rowOff>47625</xdr:rowOff>
        </xdr:from>
        <xdr:to>
          <xdr:col>21</xdr:col>
          <xdr:colOff>390525</xdr:colOff>
          <xdr:row>3</xdr:row>
          <xdr:rowOff>9525</xdr:rowOff>
        </xdr:to>
        <xdr:sp macro="" textlink="">
          <xdr:nvSpPr>
            <xdr:cNvPr id="7170" name="button_Integ" hidden="1">
              <a:extLst>
                <a:ext uri="{63B3BB69-23CF-44E3-9099-C40C66FF867C}">
                  <a14:compatExt spid="_x0000_s71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2647950</xdr:colOff>
          <xdr:row>4</xdr:row>
          <xdr:rowOff>342900</xdr:rowOff>
        </xdr:from>
        <xdr:to>
          <xdr:col>0</xdr:col>
          <xdr:colOff>5067300</xdr:colOff>
          <xdr:row>4</xdr:row>
          <xdr:rowOff>1152525</xdr:rowOff>
        </xdr:to>
        <xdr:sp macro="" textlink="">
          <xdr:nvSpPr>
            <xdr:cNvPr id="7171" name="button_PRsDone" hidden="1">
              <a:extLst>
                <a:ext uri="{63B3BB69-23CF-44E3-9099-C40C66FF867C}">
                  <a14:compatExt spid="_x0000_s71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38100</xdr:colOff>
          <xdr:row>1</xdr:row>
          <xdr:rowOff>38100</xdr:rowOff>
        </xdr:from>
        <xdr:to>
          <xdr:col>25</xdr:col>
          <xdr:colOff>266700</xdr:colOff>
          <xdr:row>2</xdr:row>
          <xdr:rowOff>9525</xdr:rowOff>
        </xdr:to>
        <xdr:sp macro="" textlink="">
          <xdr:nvSpPr>
            <xdr:cNvPr id="7172" name="ToggleButton1" hidden="1">
              <a:extLst>
                <a:ext uri="{63B3BB69-23CF-44E3-9099-C40C66FF867C}">
                  <a14:compatExt spid="_x0000_s71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38100</xdr:colOff>
          <xdr:row>1</xdr:row>
          <xdr:rowOff>38100</xdr:rowOff>
        </xdr:from>
        <xdr:to>
          <xdr:col>26</xdr:col>
          <xdr:colOff>266700</xdr:colOff>
          <xdr:row>2</xdr:row>
          <xdr:rowOff>9525</xdr:rowOff>
        </xdr:to>
        <xdr:sp macro="" textlink="">
          <xdr:nvSpPr>
            <xdr:cNvPr id="7173" name="ToggleButton2" hidden="1">
              <a:extLst>
                <a:ext uri="{63B3BB69-23CF-44E3-9099-C40C66FF867C}">
                  <a14:compatExt spid="_x0000_s71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38100</xdr:colOff>
          <xdr:row>1</xdr:row>
          <xdr:rowOff>38100</xdr:rowOff>
        </xdr:from>
        <xdr:to>
          <xdr:col>27</xdr:col>
          <xdr:colOff>266700</xdr:colOff>
          <xdr:row>2</xdr:row>
          <xdr:rowOff>9525</xdr:rowOff>
        </xdr:to>
        <xdr:sp macro="" textlink="">
          <xdr:nvSpPr>
            <xdr:cNvPr id="7174" name="ToggleButton3" hidden="1">
              <a:extLst>
                <a:ext uri="{63B3BB69-23CF-44E3-9099-C40C66FF867C}">
                  <a14:compatExt spid="_x0000_s71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1</xdr:row>
          <xdr:rowOff>38100</xdr:rowOff>
        </xdr:from>
        <xdr:to>
          <xdr:col>28</xdr:col>
          <xdr:colOff>266700</xdr:colOff>
          <xdr:row>2</xdr:row>
          <xdr:rowOff>9525</xdr:rowOff>
        </xdr:to>
        <xdr:sp macro="" textlink="">
          <xdr:nvSpPr>
            <xdr:cNvPr id="7175" name="ToggleButton4" hidden="1">
              <a:extLst>
                <a:ext uri="{63B3BB69-23CF-44E3-9099-C40C66FF867C}">
                  <a14:compatExt spid="_x0000_s71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29</xdr:col>
          <xdr:colOff>38100</xdr:colOff>
          <xdr:row>1</xdr:row>
          <xdr:rowOff>38100</xdr:rowOff>
        </xdr:from>
        <xdr:to>
          <xdr:col>30</xdr:col>
          <xdr:colOff>0</xdr:colOff>
          <xdr:row>2</xdr:row>
          <xdr:rowOff>9525</xdr:rowOff>
        </xdr:to>
        <xdr:sp macro="" textlink="">
          <xdr:nvSpPr>
            <xdr:cNvPr id="7176" name="ToggleButton5" hidden="1">
              <a:extLst>
                <a:ext uri="{63B3BB69-23CF-44E3-9099-C40C66FF867C}">
                  <a14:compatExt spid="_x0000_s71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34</xdr:col>
          <xdr:colOff>38100</xdr:colOff>
          <xdr:row>1</xdr:row>
          <xdr:rowOff>38100</xdr:rowOff>
        </xdr:from>
        <xdr:to>
          <xdr:col>34</xdr:col>
          <xdr:colOff>266700</xdr:colOff>
          <xdr:row>2</xdr:row>
          <xdr:rowOff>9525</xdr:rowOff>
        </xdr:to>
        <xdr:sp macro="" textlink="">
          <xdr:nvSpPr>
            <xdr:cNvPr id="7177" name="ToggleButton6" hidden="1">
              <a:extLst>
                <a:ext uri="{63B3BB69-23CF-44E3-9099-C40C66FF867C}">
                  <a14:compatExt spid="_x0000_s71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38100</xdr:colOff>
          <xdr:row>1</xdr:row>
          <xdr:rowOff>38100</xdr:rowOff>
        </xdr:from>
        <xdr:to>
          <xdr:col>35</xdr:col>
          <xdr:colOff>266700</xdr:colOff>
          <xdr:row>2</xdr:row>
          <xdr:rowOff>9525</xdr:rowOff>
        </xdr:to>
        <xdr:sp macro="" textlink="">
          <xdr:nvSpPr>
            <xdr:cNvPr id="7178" name="ToggleButton7" hidden="1">
              <a:extLst>
                <a:ext uri="{63B3BB69-23CF-44E3-9099-C40C66FF867C}">
                  <a14:compatExt spid="_x0000_s71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38100</xdr:colOff>
          <xdr:row>1</xdr:row>
          <xdr:rowOff>38100</xdr:rowOff>
        </xdr:from>
        <xdr:to>
          <xdr:col>36</xdr:col>
          <xdr:colOff>266700</xdr:colOff>
          <xdr:row>2</xdr:row>
          <xdr:rowOff>9525</xdr:rowOff>
        </xdr:to>
        <xdr:sp macro="" textlink="">
          <xdr:nvSpPr>
            <xdr:cNvPr id="7179" name="ToggleButton8" hidden="1">
              <a:extLst>
                <a:ext uri="{63B3BB69-23CF-44E3-9099-C40C66FF867C}">
                  <a14:compatExt spid="_x0000_s71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37</xdr:col>
          <xdr:colOff>38100</xdr:colOff>
          <xdr:row>1</xdr:row>
          <xdr:rowOff>38100</xdr:rowOff>
        </xdr:from>
        <xdr:to>
          <xdr:col>37</xdr:col>
          <xdr:colOff>266700</xdr:colOff>
          <xdr:row>2</xdr:row>
          <xdr:rowOff>9525</xdr:rowOff>
        </xdr:to>
        <xdr:sp macro="" textlink="">
          <xdr:nvSpPr>
            <xdr:cNvPr id="7180" name="ToggleButton9" hidden="1">
              <a:extLst>
                <a:ext uri="{63B3BB69-23CF-44E3-9099-C40C66FF867C}">
                  <a14:compatExt spid="_x0000_s71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38</xdr:col>
          <xdr:colOff>38100</xdr:colOff>
          <xdr:row>1</xdr:row>
          <xdr:rowOff>38100</xdr:rowOff>
        </xdr:from>
        <xdr:to>
          <xdr:col>38</xdr:col>
          <xdr:colOff>266700</xdr:colOff>
          <xdr:row>2</xdr:row>
          <xdr:rowOff>9525</xdr:rowOff>
        </xdr:to>
        <xdr:sp macro="" textlink="">
          <xdr:nvSpPr>
            <xdr:cNvPr id="7181" name="ToggleButton10" hidden="1">
              <a:extLst>
                <a:ext uri="{63B3BB69-23CF-44E3-9099-C40C66FF867C}">
                  <a14:compatExt spid="_x0000_s71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38100</xdr:colOff>
          <xdr:row>1</xdr:row>
          <xdr:rowOff>38100</xdr:rowOff>
        </xdr:from>
        <xdr:to>
          <xdr:col>39</xdr:col>
          <xdr:colOff>266700</xdr:colOff>
          <xdr:row>2</xdr:row>
          <xdr:rowOff>9525</xdr:rowOff>
        </xdr:to>
        <xdr:sp macro="" textlink="">
          <xdr:nvSpPr>
            <xdr:cNvPr id="7182" name="ToggleButton11" hidden="1">
              <a:extLst>
                <a:ext uri="{63B3BB69-23CF-44E3-9099-C40C66FF867C}">
                  <a14:compatExt spid="_x0000_s71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40</xdr:col>
          <xdr:colOff>38100</xdr:colOff>
          <xdr:row>1</xdr:row>
          <xdr:rowOff>38100</xdr:rowOff>
        </xdr:from>
        <xdr:to>
          <xdr:col>40</xdr:col>
          <xdr:colOff>266700</xdr:colOff>
          <xdr:row>2</xdr:row>
          <xdr:rowOff>9525</xdr:rowOff>
        </xdr:to>
        <xdr:sp macro="" textlink="">
          <xdr:nvSpPr>
            <xdr:cNvPr id="7183" name="ToggleButton12" hidden="1">
              <a:extLst>
                <a:ext uri="{63B3BB69-23CF-44E3-9099-C40C66FF867C}">
                  <a14:compatExt spid="_x0000_s71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41</xdr:col>
          <xdr:colOff>38100</xdr:colOff>
          <xdr:row>1</xdr:row>
          <xdr:rowOff>38100</xdr:rowOff>
        </xdr:from>
        <xdr:to>
          <xdr:col>41</xdr:col>
          <xdr:colOff>266700</xdr:colOff>
          <xdr:row>2</xdr:row>
          <xdr:rowOff>9525</xdr:rowOff>
        </xdr:to>
        <xdr:sp macro="" textlink="">
          <xdr:nvSpPr>
            <xdr:cNvPr id="7184" name="ToggleButton13" hidden="1">
              <a:extLst>
                <a:ext uri="{63B3BB69-23CF-44E3-9099-C40C66FF867C}">
                  <a14:compatExt spid="_x0000_s71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42</xdr:col>
          <xdr:colOff>38100</xdr:colOff>
          <xdr:row>1</xdr:row>
          <xdr:rowOff>38100</xdr:rowOff>
        </xdr:from>
        <xdr:to>
          <xdr:col>42</xdr:col>
          <xdr:colOff>266700</xdr:colOff>
          <xdr:row>2</xdr:row>
          <xdr:rowOff>9525</xdr:rowOff>
        </xdr:to>
        <xdr:sp macro="" textlink="">
          <xdr:nvSpPr>
            <xdr:cNvPr id="7185" name="ToggleButton14" hidden="1">
              <a:extLst>
                <a:ext uri="{63B3BB69-23CF-44E3-9099-C40C66FF867C}">
                  <a14:compatExt spid="_x0000_s71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43</xdr:col>
          <xdr:colOff>38100</xdr:colOff>
          <xdr:row>1</xdr:row>
          <xdr:rowOff>38100</xdr:rowOff>
        </xdr:from>
        <xdr:to>
          <xdr:col>43</xdr:col>
          <xdr:colOff>266700</xdr:colOff>
          <xdr:row>2</xdr:row>
          <xdr:rowOff>9525</xdr:rowOff>
        </xdr:to>
        <xdr:sp macro="" textlink="">
          <xdr:nvSpPr>
            <xdr:cNvPr id="7186" name="ToggleButton15" hidden="1">
              <a:extLst>
                <a:ext uri="{63B3BB69-23CF-44E3-9099-C40C66FF867C}">
                  <a14:compatExt spid="_x0000_s71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44</xdr:col>
          <xdr:colOff>38100</xdr:colOff>
          <xdr:row>1</xdr:row>
          <xdr:rowOff>38100</xdr:rowOff>
        </xdr:from>
        <xdr:to>
          <xdr:col>44</xdr:col>
          <xdr:colOff>266700</xdr:colOff>
          <xdr:row>2</xdr:row>
          <xdr:rowOff>9525</xdr:rowOff>
        </xdr:to>
        <xdr:sp macro="" textlink="">
          <xdr:nvSpPr>
            <xdr:cNvPr id="7187" name="ToggleButton16" hidden="1">
              <a:extLst>
                <a:ext uri="{63B3BB69-23CF-44E3-9099-C40C66FF867C}">
                  <a14:compatExt spid="_x0000_s71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45</xdr:col>
          <xdr:colOff>38100</xdr:colOff>
          <xdr:row>1</xdr:row>
          <xdr:rowOff>38100</xdr:rowOff>
        </xdr:from>
        <xdr:to>
          <xdr:col>46</xdr:col>
          <xdr:colOff>0</xdr:colOff>
          <xdr:row>2</xdr:row>
          <xdr:rowOff>9525</xdr:rowOff>
        </xdr:to>
        <xdr:sp macro="" textlink="">
          <xdr:nvSpPr>
            <xdr:cNvPr id="7188" name="ToggleButton17" hidden="1">
              <a:extLst>
                <a:ext uri="{63B3BB69-23CF-44E3-9099-C40C66FF867C}">
                  <a14:compatExt spid="_x0000_s71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50</xdr:col>
          <xdr:colOff>38100</xdr:colOff>
          <xdr:row>1</xdr:row>
          <xdr:rowOff>38100</xdr:rowOff>
        </xdr:from>
        <xdr:to>
          <xdr:col>50</xdr:col>
          <xdr:colOff>266700</xdr:colOff>
          <xdr:row>2</xdr:row>
          <xdr:rowOff>9525</xdr:rowOff>
        </xdr:to>
        <xdr:sp macro="" textlink="">
          <xdr:nvSpPr>
            <xdr:cNvPr id="7189" name="ToggleButton18" hidden="1">
              <a:extLst>
                <a:ext uri="{63B3BB69-23CF-44E3-9099-C40C66FF867C}">
                  <a14:compatExt spid="_x0000_s71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52</xdr:col>
          <xdr:colOff>38100</xdr:colOff>
          <xdr:row>1</xdr:row>
          <xdr:rowOff>38100</xdr:rowOff>
        </xdr:from>
        <xdr:to>
          <xdr:col>52</xdr:col>
          <xdr:colOff>266700</xdr:colOff>
          <xdr:row>2</xdr:row>
          <xdr:rowOff>9525</xdr:rowOff>
        </xdr:to>
        <xdr:sp macro="" textlink="">
          <xdr:nvSpPr>
            <xdr:cNvPr id="7190" name="ToggleButton19" hidden="1">
              <a:extLst>
                <a:ext uri="{63B3BB69-23CF-44E3-9099-C40C66FF867C}">
                  <a14:compatExt spid="_x0000_s71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53</xdr:col>
          <xdr:colOff>38100</xdr:colOff>
          <xdr:row>1</xdr:row>
          <xdr:rowOff>38100</xdr:rowOff>
        </xdr:from>
        <xdr:to>
          <xdr:col>53</xdr:col>
          <xdr:colOff>266700</xdr:colOff>
          <xdr:row>2</xdr:row>
          <xdr:rowOff>9525</xdr:rowOff>
        </xdr:to>
        <xdr:sp macro="" textlink="">
          <xdr:nvSpPr>
            <xdr:cNvPr id="7191" name="ToggleButton20" hidden="1">
              <a:extLst>
                <a:ext uri="{63B3BB69-23CF-44E3-9099-C40C66FF867C}">
                  <a14:compatExt spid="_x0000_s71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54</xdr:col>
          <xdr:colOff>38100</xdr:colOff>
          <xdr:row>1</xdr:row>
          <xdr:rowOff>38100</xdr:rowOff>
        </xdr:from>
        <xdr:to>
          <xdr:col>54</xdr:col>
          <xdr:colOff>266700</xdr:colOff>
          <xdr:row>2</xdr:row>
          <xdr:rowOff>9525</xdr:rowOff>
        </xdr:to>
        <xdr:sp macro="" textlink="">
          <xdr:nvSpPr>
            <xdr:cNvPr id="7192" name="ToggleButton21" hidden="1">
              <a:extLst>
                <a:ext uri="{63B3BB69-23CF-44E3-9099-C40C66FF867C}">
                  <a14:compatExt spid="_x0000_s71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38100</xdr:colOff>
          <xdr:row>1</xdr:row>
          <xdr:rowOff>38100</xdr:rowOff>
        </xdr:from>
        <xdr:to>
          <xdr:col>55</xdr:col>
          <xdr:colOff>266700</xdr:colOff>
          <xdr:row>2</xdr:row>
          <xdr:rowOff>9525</xdr:rowOff>
        </xdr:to>
        <xdr:sp macro="" textlink="">
          <xdr:nvSpPr>
            <xdr:cNvPr id="7193" name="ToggleButton22" hidden="1">
              <a:extLst>
                <a:ext uri="{63B3BB69-23CF-44E3-9099-C40C66FF867C}">
                  <a14:compatExt spid="_x0000_s71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56</xdr:col>
          <xdr:colOff>38100</xdr:colOff>
          <xdr:row>1</xdr:row>
          <xdr:rowOff>38100</xdr:rowOff>
        </xdr:from>
        <xdr:to>
          <xdr:col>56</xdr:col>
          <xdr:colOff>266700</xdr:colOff>
          <xdr:row>2</xdr:row>
          <xdr:rowOff>9525</xdr:rowOff>
        </xdr:to>
        <xdr:sp macro="" textlink="">
          <xdr:nvSpPr>
            <xdr:cNvPr id="7194" name="ToggleButton23" hidden="1">
              <a:extLst>
                <a:ext uri="{63B3BB69-23CF-44E3-9099-C40C66FF867C}">
                  <a14:compatExt spid="_x0000_s71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51</xdr:col>
          <xdr:colOff>38100</xdr:colOff>
          <xdr:row>1</xdr:row>
          <xdr:rowOff>19050</xdr:rowOff>
        </xdr:from>
        <xdr:to>
          <xdr:col>51</xdr:col>
          <xdr:colOff>266700</xdr:colOff>
          <xdr:row>2</xdr:row>
          <xdr:rowOff>0</xdr:rowOff>
        </xdr:to>
        <xdr:sp macro="" textlink="">
          <xdr:nvSpPr>
            <xdr:cNvPr id="7196" name="ToggleButton24" hidden="1">
              <a:extLst>
                <a:ext uri="{63B3BB69-23CF-44E3-9099-C40C66FF867C}">
                  <a14:compatExt spid="_x0000_s71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3048000</xdr:colOff>
          <xdr:row>2</xdr:row>
          <xdr:rowOff>2609850</xdr:rowOff>
        </xdr:from>
        <xdr:to>
          <xdr:col>0</xdr:col>
          <xdr:colOff>6067425</xdr:colOff>
          <xdr:row>2</xdr:row>
          <xdr:rowOff>3019425</xdr:rowOff>
        </xdr:to>
        <xdr:sp macro="" textlink="">
          <xdr:nvSpPr>
            <xdr:cNvPr id="14337" name="button_Update" hidden="1">
              <a:extLst>
                <a:ext uri="{63B3BB69-23CF-44E3-9099-C40C66FF867C}">
                  <a14:compatExt spid="_x0000_s143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</xdr:wsDr>
</file>

<file path=xl/revisions/_rels/revisionHeaders.xml.rels><?xml version="1.0" encoding="UTF-8" standalone="yes"?>
<Relationships xmlns="http://schemas.openxmlformats.org/package/2006/relationships"><Relationship Id="rId117" Type="http://schemas.openxmlformats.org/officeDocument/2006/relationships/revisionLog" Target="revisionLog117.xml"/><Relationship Id="rId671" Type="http://schemas.openxmlformats.org/officeDocument/2006/relationships/revisionLog" Target="revisionLog662.xml"/><Relationship Id="rId769" Type="http://schemas.openxmlformats.org/officeDocument/2006/relationships/revisionLog" Target="revisionLog760.xml"/><Relationship Id="rId976" Type="http://schemas.openxmlformats.org/officeDocument/2006/relationships/revisionLog" Target="revisionLog965.xml"/><Relationship Id="rId21" Type="http://schemas.openxmlformats.org/officeDocument/2006/relationships/revisionLog" Target="revisionLog21.xml"/><Relationship Id="rId324" Type="http://schemas.openxmlformats.org/officeDocument/2006/relationships/revisionLog" Target="revisionLog315.xml"/><Relationship Id="rId531" Type="http://schemas.openxmlformats.org/officeDocument/2006/relationships/revisionLog" Target="revisionLog522.xml"/><Relationship Id="rId629" Type="http://schemas.openxmlformats.org/officeDocument/2006/relationships/revisionLog" Target="revisionLog620.xml"/><Relationship Id="rId1161" Type="http://schemas.openxmlformats.org/officeDocument/2006/relationships/revisionLog" Target="revisionLog1150.xml"/><Relationship Id="rId170" Type="http://schemas.openxmlformats.org/officeDocument/2006/relationships/revisionLog" Target="revisionLog162.xml"/><Relationship Id="rId836" Type="http://schemas.openxmlformats.org/officeDocument/2006/relationships/revisionLog" Target="revisionLog827.xml"/><Relationship Id="rId1021" Type="http://schemas.openxmlformats.org/officeDocument/2006/relationships/revisionLog" Target="revisionLog1010.xml"/><Relationship Id="rId1119" Type="http://schemas.openxmlformats.org/officeDocument/2006/relationships/revisionLog" Target="revisionLog1108.xml"/><Relationship Id="rId268" Type="http://schemas.openxmlformats.org/officeDocument/2006/relationships/revisionLog" Target="revisionLog259.xml"/><Relationship Id="rId475" Type="http://schemas.openxmlformats.org/officeDocument/2006/relationships/revisionLog" Target="revisionLog466.xml"/><Relationship Id="rId682" Type="http://schemas.openxmlformats.org/officeDocument/2006/relationships/revisionLog" Target="revisionLog673.xml"/><Relationship Id="rId903" Type="http://schemas.openxmlformats.org/officeDocument/2006/relationships/revisionLog" Target="revisionLog894.xml"/><Relationship Id="rId32" Type="http://schemas.openxmlformats.org/officeDocument/2006/relationships/revisionLog" Target="revisionLog32.xml"/><Relationship Id="rId128" Type="http://schemas.openxmlformats.org/officeDocument/2006/relationships/revisionLog" Target="revisionLog128.xml"/><Relationship Id="rId335" Type="http://schemas.openxmlformats.org/officeDocument/2006/relationships/revisionLog" Target="revisionLog326.xml"/><Relationship Id="rId542" Type="http://schemas.openxmlformats.org/officeDocument/2006/relationships/revisionLog" Target="revisionLog533.xml"/><Relationship Id="rId987" Type="http://schemas.openxmlformats.org/officeDocument/2006/relationships/revisionLog" Target="revisionLog976.xml"/><Relationship Id="rId1172" Type="http://schemas.openxmlformats.org/officeDocument/2006/relationships/revisionLog" Target="revisionLog1161.xml"/><Relationship Id="rId181" Type="http://schemas.openxmlformats.org/officeDocument/2006/relationships/revisionLog" Target="revisionLog172.xml"/><Relationship Id="rId402" Type="http://schemas.openxmlformats.org/officeDocument/2006/relationships/revisionLog" Target="revisionLog393.xml"/><Relationship Id="rId847" Type="http://schemas.openxmlformats.org/officeDocument/2006/relationships/revisionLog" Target="revisionLog838.xml"/><Relationship Id="rId1032" Type="http://schemas.openxmlformats.org/officeDocument/2006/relationships/revisionLog" Target="revisionLog1021.xml"/><Relationship Id="rId279" Type="http://schemas.openxmlformats.org/officeDocument/2006/relationships/revisionLog" Target="revisionLog270.xml"/><Relationship Id="rId486" Type="http://schemas.openxmlformats.org/officeDocument/2006/relationships/revisionLog" Target="revisionLog477.xml"/><Relationship Id="rId693" Type="http://schemas.openxmlformats.org/officeDocument/2006/relationships/revisionLog" Target="revisionLog684.xml"/><Relationship Id="rId707" Type="http://schemas.openxmlformats.org/officeDocument/2006/relationships/revisionLog" Target="revisionLog698.xml"/><Relationship Id="rId914" Type="http://schemas.openxmlformats.org/officeDocument/2006/relationships/revisionLog" Target="revisionLog905.xml"/><Relationship Id="rId43" Type="http://schemas.openxmlformats.org/officeDocument/2006/relationships/revisionLog" Target="revisionLog43.xml"/><Relationship Id="rId139" Type="http://schemas.openxmlformats.org/officeDocument/2006/relationships/revisionLog" Target="revisionLog139.xml"/><Relationship Id="rId346" Type="http://schemas.openxmlformats.org/officeDocument/2006/relationships/revisionLog" Target="revisionLog337.xml"/><Relationship Id="rId553" Type="http://schemas.openxmlformats.org/officeDocument/2006/relationships/revisionLog" Target="revisionLog544.xml"/><Relationship Id="rId760" Type="http://schemas.openxmlformats.org/officeDocument/2006/relationships/revisionLog" Target="revisionLog751.xml"/><Relationship Id="rId998" Type="http://schemas.openxmlformats.org/officeDocument/2006/relationships/revisionLog" Target="revisionLog987.xml"/><Relationship Id="rId192" Type="http://schemas.openxmlformats.org/officeDocument/2006/relationships/revisionLog" Target="revisionLog183.xml"/><Relationship Id="rId206" Type="http://schemas.openxmlformats.org/officeDocument/2006/relationships/revisionLog" Target="revisionLog197.xml"/><Relationship Id="rId413" Type="http://schemas.openxmlformats.org/officeDocument/2006/relationships/revisionLog" Target="revisionLog404.xml"/><Relationship Id="rId858" Type="http://schemas.openxmlformats.org/officeDocument/2006/relationships/revisionLog" Target="revisionLog849.xml"/><Relationship Id="rId1043" Type="http://schemas.openxmlformats.org/officeDocument/2006/relationships/revisionLog" Target="revisionLog1032.xml"/><Relationship Id="rId497" Type="http://schemas.openxmlformats.org/officeDocument/2006/relationships/revisionLog" Target="revisionLog488.xml"/><Relationship Id="rId620" Type="http://schemas.openxmlformats.org/officeDocument/2006/relationships/revisionLog" Target="revisionLog611.xml"/><Relationship Id="rId718" Type="http://schemas.openxmlformats.org/officeDocument/2006/relationships/revisionLog" Target="revisionLog709.xml"/><Relationship Id="rId925" Type="http://schemas.openxmlformats.org/officeDocument/2006/relationships/revisionLog" Target="revisionLog916.xml"/><Relationship Id="rId357" Type="http://schemas.openxmlformats.org/officeDocument/2006/relationships/revisionLog" Target="revisionLog348.xml"/><Relationship Id="rId1110" Type="http://schemas.openxmlformats.org/officeDocument/2006/relationships/revisionLog" Target="revisionLog1099.xml"/><Relationship Id="rId54" Type="http://schemas.openxmlformats.org/officeDocument/2006/relationships/revisionLog" Target="revisionLog54.xml"/><Relationship Id="rId217" Type="http://schemas.openxmlformats.org/officeDocument/2006/relationships/revisionLog" Target="revisionLog208.xml"/><Relationship Id="rId564" Type="http://schemas.openxmlformats.org/officeDocument/2006/relationships/revisionLog" Target="revisionLog555.xml"/><Relationship Id="rId771" Type="http://schemas.openxmlformats.org/officeDocument/2006/relationships/revisionLog" Target="revisionLog762.xml"/><Relationship Id="rId869" Type="http://schemas.openxmlformats.org/officeDocument/2006/relationships/revisionLog" Target="revisionLog860.xml"/><Relationship Id="rId424" Type="http://schemas.openxmlformats.org/officeDocument/2006/relationships/revisionLog" Target="revisionLog415.xml"/><Relationship Id="rId631" Type="http://schemas.openxmlformats.org/officeDocument/2006/relationships/revisionLog" Target="revisionLog622.xml"/><Relationship Id="rId729" Type="http://schemas.openxmlformats.org/officeDocument/2006/relationships/revisionLog" Target="revisionLog720.xml"/><Relationship Id="rId1054" Type="http://schemas.openxmlformats.org/officeDocument/2006/relationships/revisionLog" Target="revisionLog1043.xml"/><Relationship Id="rId270" Type="http://schemas.openxmlformats.org/officeDocument/2006/relationships/revisionLog" Target="revisionLog261.xml"/><Relationship Id="rId936" Type="http://schemas.openxmlformats.org/officeDocument/2006/relationships/revisionLog" Target="revisionLog925.xml"/><Relationship Id="rId1121" Type="http://schemas.openxmlformats.org/officeDocument/2006/relationships/revisionLog" Target="revisionLog1110.xml"/><Relationship Id="rId65" Type="http://schemas.openxmlformats.org/officeDocument/2006/relationships/revisionLog" Target="revisionLog65.xml"/><Relationship Id="rId130" Type="http://schemas.openxmlformats.org/officeDocument/2006/relationships/revisionLog" Target="revisionLog130.xml"/><Relationship Id="rId368" Type="http://schemas.openxmlformats.org/officeDocument/2006/relationships/revisionLog" Target="revisionLog359.xml"/><Relationship Id="rId575" Type="http://schemas.openxmlformats.org/officeDocument/2006/relationships/revisionLog" Target="revisionLog566.xml"/><Relationship Id="rId782" Type="http://schemas.openxmlformats.org/officeDocument/2006/relationships/revisionLog" Target="revisionLog773.xml"/><Relationship Id="rId228" Type="http://schemas.openxmlformats.org/officeDocument/2006/relationships/revisionLog" Target="revisionLog219.xml"/><Relationship Id="rId435" Type="http://schemas.openxmlformats.org/officeDocument/2006/relationships/revisionLog" Target="revisionLog426.xml"/><Relationship Id="rId642" Type="http://schemas.openxmlformats.org/officeDocument/2006/relationships/revisionLog" Target="revisionLog633.xml"/><Relationship Id="rId1065" Type="http://schemas.openxmlformats.org/officeDocument/2006/relationships/revisionLog" Target="revisionLog1054.xml"/><Relationship Id="rId281" Type="http://schemas.openxmlformats.org/officeDocument/2006/relationships/revisionLog" Target="revisionLog272.xml"/><Relationship Id="rId502" Type="http://schemas.openxmlformats.org/officeDocument/2006/relationships/revisionLog" Target="revisionLog493.xml"/><Relationship Id="rId947" Type="http://schemas.openxmlformats.org/officeDocument/2006/relationships/revisionLog" Target="revisionLog936.xml"/><Relationship Id="rId1132" Type="http://schemas.openxmlformats.org/officeDocument/2006/relationships/revisionLog" Target="revisionLog1121.xml"/><Relationship Id="rId76" Type="http://schemas.openxmlformats.org/officeDocument/2006/relationships/revisionLog" Target="revisionLog76.xml"/><Relationship Id="rId141" Type="http://schemas.openxmlformats.org/officeDocument/2006/relationships/revisionLog" Target="revisionLog141.xml"/><Relationship Id="rId379" Type="http://schemas.openxmlformats.org/officeDocument/2006/relationships/revisionLog" Target="revisionLog370.xml"/><Relationship Id="rId586" Type="http://schemas.openxmlformats.org/officeDocument/2006/relationships/revisionLog" Target="revisionLog577.xml"/><Relationship Id="rId793" Type="http://schemas.openxmlformats.org/officeDocument/2006/relationships/revisionLog" Target="revisionLog784.xml"/><Relationship Id="rId807" Type="http://schemas.openxmlformats.org/officeDocument/2006/relationships/revisionLog" Target="revisionLog798.xml"/><Relationship Id="rId239" Type="http://schemas.openxmlformats.org/officeDocument/2006/relationships/revisionLog" Target="revisionLog230.xml"/><Relationship Id="rId446" Type="http://schemas.openxmlformats.org/officeDocument/2006/relationships/revisionLog" Target="revisionLog437.xml"/><Relationship Id="rId653" Type="http://schemas.openxmlformats.org/officeDocument/2006/relationships/revisionLog" Target="revisionLog644.xml"/><Relationship Id="rId1076" Type="http://schemas.openxmlformats.org/officeDocument/2006/relationships/revisionLog" Target="revisionLog1065.xml"/><Relationship Id="rId292" Type="http://schemas.openxmlformats.org/officeDocument/2006/relationships/revisionLog" Target="revisionLog283.xml"/><Relationship Id="rId306" Type="http://schemas.openxmlformats.org/officeDocument/2006/relationships/revisionLog" Target="revisionLog297.xml"/><Relationship Id="rId860" Type="http://schemas.openxmlformats.org/officeDocument/2006/relationships/revisionLog" Target="revisionLog851.xml"/><Relationship Id="rId958" Type="http://schemas.openxmlformats.org/officeDocument/2006/relationships/revisionLog" Target="revisionLog947.xml"/><Relationship Id="rId1143" Type="http://schemas.openxmlformats.org/officeDocument/2006/relationships/revisionLog" Target="revisionLog1132.xml"/><Relationship Id="rId87" Type="http://schemas.openxmlformats.org/officeDocument/2006/relationships/revisionLog" Target="revisionLog87.xml"/><Relationship Id="rId513" Type="http://schemas.openxmlformats.org/officeDocument/2006/relationships/revisionLog" Target="revisionLog504.xml"/><Relationship Id="rId597" Type="http://schemas.openxmlformats.org/officeDocument/2006/relationships/revisionLog" Target="revisionLog588.xml"/><Relationship Id="rId720" Type="http://schemas.openxmlformats.org/officeDocument/2006/relationships/revisionLog" Target="revisionLog711.xml"/><Relationship Id="rId818" Type="http://schemas.openxmlformats.org/officeDocument/2006/relationships/revisionLog" Target="revisionLog809.xml"/><Relationship Id="rId152" Type="http://schemas.openxmlformats.org/officeDocument/2006/relationships/revisionLog" Target="revisionLog152.xml"/><Relationship Id="rId457" Type="http://schemas.openxmlformats.org/officeDocument/2006/relationships/revisionLog" Target="revisionLog448.xml"/><Relationship Id="rId1003" Type="http://schemas.openxmlformats.org/officeDocument/2006/relationships/revisionLog" Target="revisionLog992.xml"/><Relationship Id="rId1087" Type="http://schemas.openxmlformats.org/officeDocument/2006/relationships/revisionLog" Target="revisionLog1076.xml"/><Relationship Id="rId664" Type="http://schemas.openxmlformats.org/officeDocument/2006/relationships/revisionLog" Target="revisionLog655.xml"/><Relationship Id="rId871" Type="http://schemas.openxmlformats.org/officeDocument/2006/relationships/revisionLog" Target="revisionLog862.xml"/><Relationship Id="rId969" Type="http://schemas.openxmlformats.org/officeDocument/2006/relationships/revisionLog" Target="revisionLog958.xml"/><Relationship Id="rId14" Type="http://schemas.openxmlformats.org/officeDocument/2006/relationships/revisionLog" Target="revisionLog14.xml"/><Relationship Id="rId317" Type="http://schemas.openxmlformats.org/officeDocument/2006/relationships/revisionLog" Target="revisionLog308.xml"/><Relationship Id="rId524" Type="http://schemas.openxmlformats.org/officeDocument/2006/relationships/revisionLog" Target="revisionLog515.xml"/><Relationship Id="rId731" Type="http://schemas.openxmlformats.org/officeDocument/2006/relationships/revisionLog" Target="revisionLog722.xml"/><Relationship Id="rId1154" Type="http://schemas.openxmlformats.org/officeDocument/2006/relationships/revisionLog" Target="revisionLog1143.xml"/><Relationship Id="rId163" Type="http://schemas.openxmlformats.org/officeDocument/2006/relationships/revisionLog" Target="revisionLog3.xml"/><Relationship Id="rId98" Type="http://schemas.openxmlformats.org/officeDocument/2006/relationships/revisionLog" Target="revisionLog98.xml"/><Relationship Id="rId370" Type="http://schemas.openxmlformats.org/officeDocument/2006/relationships/revisionLog" Target="revisionLog361.xml"/><Relationship Id="rId829" Type="http://schemas.openxmlformats.org/officeDocument/2006/relationships/revisionLog" Target="revisionLog820.xml"/><Relationship Id="rId1014" Type="http://schemas.openxmlformats.org/officeDocument/2006/relationships/revisionLog" Target="revisionLog1003.xml"/><Relationship Id="rId230" Type="http://schemas.openxmlformats.org/officeDocument/2006/relationships/revisionLog" Target="revisionLog221.xml"/><Relationship Id="rId468" Type="http://schemas.openxmlformats.org/officeDocument/2006/relationships/revisionLog" Target="revisionLog459.xml"/><Relationship Id="rId675" Type="http://schemas.openxmlformats.org/officeDocument/2006/relationships/revisionLog" Target="revisionLog666.xml"/><Relationship Id="rId882" Type="http://schemas.openxmlformats.org/officeDocument/2006/relationships/revisionLog" Target="revisionLog873.xml"/><Relationship Id="rId1098" Type="http://schemas.openxmlformats.org/officeDocument/2006/relationships/revisionLog" Target="revisionLog1087.xml"/><Relationship Id="rId25" Type="http://schemas.openxmlformats.org/officeDocument/2006/relationships/revisionLog" Target="revisionLog25.xml"/><Relationship Id="rId328" Type="http://schemas.openxmlformats.org/officeDocument/2006/relationships/revisionLog" Target="revisionLog319.xml"/><Relationship Id="rId535" Type="http://schemas.openxmlformats.org/officeDocument/2006/relationships/revisionLog" Target="revisionLog526.xml"/><Relationship Id="rId742" Type="http://schemas.openxmlformats.org/officeDocument/2006/relationships/revisionLog" Target="revisionLog733.xml"/><Relationship Id="rId1165" Type="http://schemas.openxmlformats.org/officeDocument/2006/relationships/revisionLog" Target="revisionLog1154.xml"/><Relationship Id="rId174" Type="http://schemas.openxmlformats.org/officeDocument/2006/relationships/revisionLog" Target="revisionLog166.xml"/><Relationship Id="rId381" Type="http://schemas.openxmlformats.org/officeDocument/2006/relationships/revisionLog" Target="revisionLog372.xml"/><Relationship Id="rId602" Type="http://schemas.openxmlformats.org/officeDocument/2006/relationships/revisionLog" Target="revisionLog593.xml"/><Relationship Id="rId1025" Type="http://schemas.openxmlformats.org/officeDocument/2006/relationships/revisionLog" Target="revisionLog1014.xml"/><Relationship Id="rId241" Type="http://schemas.openxmlformats.org/officeDocument/2006/relationships/revisionLog" Target="revisionLog232.xml"/><Relationship Id="rId479" Type="http://schemas.openxmlformats.org/officeDocument/2006/relationships/revisionLog" Target="revisionLog470.xml"/><Relationship Id="rId686" Type="http://schemas.openxmlformats.org/officeDocument/2006/relationships/revisionLog" Target="revisionLog677.xml"/><Relationship Id="rId893" Type="http://schemas.openxmlformats.org/officeDocument/2006/relationships/revisionLog" Target="revisionLog884.xml"/><Relationship Id="rId907" Type="http://schemas.openxmlformats.org/officeDocument/2006/relationships/revisionLog" Target="revisionLog898.xml"/><Relationship Id="rId36" Type="http://schemas.openxmlformats.org/officeDocument/2006/relationships/revisionLog" Target="revisionLog36.xml"/><Relationship Id="rId339" Type="http://schemas.openxmlformats.org/officeDocument/2006/relationships/revisionLog" Target="revisionLog330.xml"/><Relationship Id="rId546" Type="http://schemas.openxmlformats.org/officeDocument/2006/relationships/revisionLog" Target="revisionLog537.xml"/><Relationship Id="rId753" Type="http://schemas.openxmlformats.org/officeDocument/2006/relationships/revisionLog" Target="revisionLog744.xml"/><Relationship Id="rId1176" Type="http://schemas.openxmlformats.org/officeDocument/2006/relationships/revisionLog" Target="revisionLog1165.xml"/><Relationship Id="rId101" Type="http://schemas.openxmlformats.org/officeDocument/2006/relationships/revisionLog" Target="revisionLog101.xml"/><Relationship Id="rId185" Type="http://schemas.openxmlformats.org/officeDocument/2006/relationships/revisionLog" Target="revisionLog176.xml"/><Relationship Id="rId406" Type="http://schemas.openxmlformats.org/officeDocument/2006/relationships/revisionLog" Target="revisionLog397.xml"/><Relationship Id="rId960" Type="http://schemas.openxmlformats.org/officeDocument/2006/relationships/revisionLog" Target="revisionLog949.xml"/><Relationship Id="rId1036" Type="http://schemas.openxmlformats.org/officeDocument/2006/relationships/revisionLog" Target="revisionLog1025.xml"/><Relationship Id="rId392" Type="http://schemas.openxmlformats.org/officeDocument/2006/relationships/revisionLog" Target="revisionLog383.xml"/><Relationship Id="rId613" Type="http://schemas.openxmlformats.org/officeDocument/2006/relationships/revisionLog" Target="revisionLog604.xml"/><Relationship Id="rId697" Type="http://schemas.openxmlformats.org/officeDocument/2006/relationships/revisionLog" Target="revisionLog688.xml"/><Relationship Id="rId820" Type="http://schemas.openxmlformats.org/officeDocument/2006/relationships/revisionLog" Target="revisionLog811.xml"/><Relationship Id="rId918" Type="http://schemas.openxmlformats.org/officeDocument/2006/relationships/revisionLog" Target="revisionLog909.xml"/><Relationship Id="rId252" Type="http://schemas.openxmlformats.org/officeDocument/2006/relationships/revisionLog" Target="revisionLog243.xml"/><Relationship Id="rId1103" Type="http://schemas.openxmlformats.org/officeDocument/2006/relationships/revisionLog" Target="revisionLog1092.xml"/><Relationship Id="rId47" Type="http://schemas.openxmlformats.org/officeDocument/2006/relationships/revisionLog" Target="revisionLog47.xml"/><Relationship Id="rId112" Type="http://schemas.openxmlformats.org/officeDocument/2006/relationships/revisionLog" Target="revisionLog112.xml"/><Relationship Id="rId557" Type="http://schemas.openxmlformats.org/officeDocument/2006/relationships/revisionLog" Target="revisionLog548.xml"/><Relationship Id="rId764" Type="http://schemas.openxmlformats.org/officeDocument/2006/relationships/revisionLog" Target="revisionLog755.xml"/><Relationship Id="rId971" Type="http://schemas.openxmlformats.org/officeDocument/2006/relationships/revisionLog" Target="revisionLog960.xml"/><Relationship Id="rId196" Type="http://schemas.openxmlformats.org/officeDocument/2006/relationships/revisionLog" Target="revisionLog187.xml"/><Relationship Id="rId417" Type="http://schemas.openxmlformats.org/officeDocument/2006/relationships/revisionLog" Target="revisionLog408.xml"/><Relationship Id="rId624" Type="http://schemas.openxmlformats.org/officeDocument/2006/relationships/revisionLog" Target="revisionLog615.xml"/><Relationship Id="rId831" Type="http://schemas.openxmlformats.org/officeDocument/2006/relationships/revisionLog" Target="revisionLog822.xml"/><Relationship Id="rId1047" Type="http://schemas.openxmlformats.org/officeDocument/2006/relationships/revisionLog" Target="revisionLog1036.xml"/><Relationship Id="rId263" Type="http://schemas.openxmlformats.org/officeDocument/2006/relationships/revisionLog" Target="revisionLog254.xml"/><Relationship Id="rId470" Type="http://schemas.openxmlformats.org/officeDocument/2006/relationships/revisionLog" Target="revisionLog461.xml"/><Relationship Id="rId929" Type="http://schemas.openxmlformats.org/officeDocument/2006/relationships/revisionLog" Target="revisionLog918.xml"/><Relationship Id="rId1114" Type="http://schemas.openxmlformats.org/officeDocument/2006/relationships/revisionLog" Target="revisionLog1103.xml"/><Relationship Id="rId58" Type="http://schemas.openxmlformats.org/officeDocument/2006/relationships/revisionLog" Target="revisionLog58.xml"/><Relationship Id="rId123" Type="http://schemas.openxmlformats.org/officeDocument/2006/relationships/revisionLog" Target="revisionLog123.xml"/><Relationship Id="rId330" Type="http://schemas.openxmlformats.org/officeDocument/2006/relationships/revisionLog" Target="revisionLog321.xml"/><Relationship Id="rId568" Type="http://schemas.openxmlformats.org/officeDocument/2006/relationships/revisionLog" Target="revisionLog559.xml"/><Relationship Id="rId775" Type="http://schemas.openxmlformats.org/officeDocument/2006/relationships/revisionLog" Target="revisionLog766.xml"/><Relationship Id="rId982" Type="http://schemas.openxmlformats.org/officeDocument/2006/relationships/revisionLog" Target="revisionLog971.xml"/><Relationship Id="rId428" Type="http://schemas.openxmlformats.org/officeDocument/2006/relationships/revisionLog" Target="revisionLog419.xml"/><Relationship Id="rId635" Type="http://schemas.openxmlformats.org/officeDocument/2006/relationships/revisionLog" Target="revisionLog626.xml"/><Relationship Id="rId842" Type="http://schemas.openxmlformats.org/officeDocument/2006/relationships/revisionLog" Target="revisionLog833.xml"/><Relationship Id="rId1058" Type="http://schemas.openxmlformats.org/officeDocument/2006/relationships/revisionLog" Target="revisionLog1047.xml"/><Relationship Id="rId274" Type="http://schemas.openxmlformats.org/officeDocument/2006/relationships/revisionLog" Target="revisionLog265.xml"/><Relationship Id="rId481" Type="http://schemas.openxmlformats.org/officeDocument/2006/relationships/revisionLog" Target="revisionLog472.xml"/><Relationship Id="rId702" Type="http://schemas.openxmlformats.org/officeDocument/2006/relationships/revisionLog" Target="revisionLog693.xml"/><Relationship Id="rId1125" Type="http://schemas.openxmlformats.org/officeDocument/2006/relationships/revisionLog" Target="revisionLog1114.xml"/><Relationship Id="rId69" Type="http://schemas.openxmlformats.org/officeDocument/2006/relationships/revisionLog" Target="revisionLog69.xml"/><Relationship Id="rId134" Type="http://schemas.openxmlformats.org/officeDocument/2006/relationships/revisionLog" Target="revisionLog134.xml"/><Relationship Id="rId579" Type="http://schemas.openxmlformats.org/officeDocument/2006/relationships/revisionLog" Target="revisionLog570.xml"/><Relationship Id="rId786" Type="http://schemas.openxmlformats.org/officeDocument/2006/relationships/revisionLog" Target="revisionLog777.xml"/><Relationship Id="rId993" Type="http://schemas.openxmlformats.org/officeDocument/2006/relationships/revisionLog" Target="revisionLog982.xml"/><Relationship Id="rId341" Type="http://schemas.openxmlformats.org/officeDocument/2006/relationships/revisionLog" Target="revisionLog332.xml"/><Relationship Id="rId439" Type="http://schemas.openxmlformats.org/officeDocument/2006/relationships/revisionLog" Target="revisionLog430.xml"/><Relationship Id="rId646" Type="http://schemas.openxmlformats.org/officeDocument/2006/relationships/revisionLog" Target="revisionLog637.xml"/><Relationship Id="rId1069" Type="http://schemas.openxmlformats.org/officeDocument/2006/relationships/revisionLog" Target="revisionLog1058.xml"/><Relationship Id="rId201" Type="http://schemas.openxmlformats.org/officeDocument/2006/relationships/revisionLog" Target="revisionLog192.xml"/><Relationship Id="rId285" Type="http://schemas.openxmlformats.org/officeDocument/2006/relationships/revisionLog" Target="revisionLog276.xml"/><Relationship Id="rId506" Type="http://schemas.openxmlformats.org/officeDocument/2006/relationships/revisionLog" Target="revisionLog497.xml"/><Relationship Id="rId853" Type="http://schemas.openxmlformats.org/officeDocument/2006/relationships/revisionLog" Target="revisionLog844.xml"/><Relationship Id="rId1136" Type="http://schemas.openxmlformats.org/officeDocument/2006/relationships/revisionLog" Target="revisionLog1125.xml"/><Relationship Id="rId492" Type="http://schemas.openxmlformats.org/officeDocument/2006/relationships/revisionLog" Target="revisionLog483.xml"/><Relationship Id="rId713" Type="http://schemas.openxmlformats.org/officeDocument/2006/relationships/revisionLog" Target="revisionLog704.xml"/><Relationship Id="rId797" Type="http://schemas.openxmlformats.org/officeDocument/2006/relationships/revisionLog" Target="revisionLog788.xml"/><Relationship Id="rId920" Type="http://schemas.openxmlformats.org/officeDocument/2006/relationships/revisionLog" Target="revisionLog911.xml"/><Relationship Id="rId145" Type="http://schemas.openxmlformats.org/officeDocument/2006/relationships/revisionLog" Target="revisionLog145.xml"/><Relationship Id="rId352" Type="http://schemas.openxmlformats.org/officeDocument/2006/relationships/revisionLog" Target="revisionLog343.xml"/><Relationship Id="rId212" Type="http://schemas.openxmlformats.org/officeDocument/2006/relationships/revisionLog" Target="revisionLog203.xml"/><Relationship Id="rId657" Type="http://schemas.openxmlformats.org/officeDocument/2006/relationships/revisionLog" Target="revisionLog648.xml"/><Relationship Id="rId864" Type="http://schemas.openxmlformats.org/officeDocument/2006/relationships/revisionLog" Target="revisionLog855.xml"/><Relationship Id="rId296" Type="http://schemas.openxmlformats.org/officeDocument/2006/relationships/revisionLog" Target="revisionLog287.xml"/><Relationship Id="rId517" Type="http://schemas.openxmlformats.org/officeDocument/2006/relationships/revisionLog" Target="revisionLog508.xml"/><Relationship Id="rId724" Type="http://schemas.openxmlformats.org/officeDocument/2006/relationships/revisionLog" Target="revisionLog715.xml"/><Relationship Id="rId931" Type="http://schemas.openxmlformats.org/officeDocument/2006/relationships/revisionLog" Target="revisionLog920.xml"/><Relationship Id="rId1147" Type="http://schemas.openxmlformats.org/officeDocument/2006/relationships/revisionLog" Target="revisionLog1136.xml"/><Relationship Id="rId60" Type="http://schemas.openxmlformats.org/officeDocument/2006/relationships/revisionLog" Target="revisionLog60.xml"/><Relationship Id="rId156" Type="http://schemas.openxmlformats.org/officeDocument/2006/relationships/revisionLog" Target="revisionLog156.xml"/><Relationship Id="rId363" Type="http://schemas.openxmlformats.org/officeDocument/2006/relationships/revisionLog" Target="revisionLog354.xml"/><Relationship Id="rId570" Type="http://schemas.openxmlformats.org/officeDocument/2006/relationships/revisionLog" Target="revisionLog561.xml"/><Relationship Id="rId1007" Type="http://schemas.openxmlformats.org/officeDocument/2006/relationships/revisionLog" Target="revisionLog996.xml"/><Relationship Id="rId223" Type="http://schemas.openxmlformats.org/officeDocument/2006/relationships/revisionLog" Target="revisionLog214.xml"/><Relationship Id="rId430" Type="http://schemas.openxmlformats.org/officeDocument/2006/relationships/revisionLog" Target="revisionLog421.xml"/><Relationship Id="rId668" Type="http://schemas.openxmlformats.org/officeDocument/2006/relationships/revisionLog" Target="revisionLog659.xml"/><Relationship Id="rId875" Type="http://schemas.openxmlformats.org/officeDocument/2006/relationships/revisionLog" Target="revisionLog866.xml"/><Relationship Id="rId1060" Type="http://schemas.openxmlformats.org/officeDocument/2006/relationships/revisionLog" Target="revisionLog1049.xml"/><Relationship Id="rId18" Type="http://schemas.openxmlformats.org/officeDocument/2006/relationships/revisionLog" Target="revisionLog18.xml"/><Relationship Id="rId528" Type="http://schemas.openxmlformats.org/officeDocument/2006/relationships/revisionLog" Target="revisionLog519.xml"/><Relationship Id="rId735" Type="http://schemas.openxmlformats.org/officeDocument/2006/relationships/revisionLog" Target="revisionLog726.xml"/><Relationship Id="rId942" Type="http://schemas.openxmlformats.org/officeDocument/2006/relationships/revisionLog" Target="revisionLog931.xml"/><Relationship Id="rId1158" Type="http://schemas.openxmlformats.org/officeDocument/2006/relationships/revisionLog" Target="revisionLog1147.xml"/><Relationship Id="rId167" Type="http://schemas.openxmlformats.org/officeDocument/2006/relationships/revisionLog" Target="revisionLog7.xml"/><Relationship Id="rId374" Type="http://schemas.openxmlformats.org/officeDocument/2006/relationships/revisionLog" Target="revisionLog365.xml"/><Relationship Id="rId581" Type="http://schemas.openxmlformats.org/officeDocument/2006/relationships/revisionLog" Target="revisionLog572.xml"/><Relationship Id="rId1018" Type="http://schemas.openxmlformats.org/officeDocument/2006/relationships/revisionLog" Target="revisionLog1007.xml"/><Relationship Id="rId71" Type="http://schemas.openxmlformats.org/officeDocument/2006/relationships/revisionLog" Target="revisionLog71.xml"/><Relationship Id="rId234" Type="http://schemas.openxmlformats.org/officeDocument/2006/relationships/revisionLog" Target="revisionLog225.xml"/><Relationship Id="rId679" Type="http://schemas.openxmlformats.org/officeDocument/2006/relationships/revisionLog" Target="revisionLog670.xml"/><Relationship Id="rId802" Type="http://schemas.openxmlformats.org/officeDocument/2006/relationships/revisionLog" Target="revisionLog793.xml"/><Relationship Id="rId886" Type="http://schemas.openxmlformats.org/officeDocument/2006/relationships/revisionLog" Target="revisionLog877.xml"/><Relationship Id="rId29" Type="http://schemas.openxmlformats.org/officeDocument/2006/relationships/revisionLog" Target="revisionLog29.xml"/><Relationship Id="rId441" Type="http://schemas.openxmlformats.org/officeDocument/2006/relationships/revisionLog" Target="revisionLog432.xml"/><Relationship Id="rId539" Type="http://schemas.openxmlformats.org/officeDocument/2006/relationships/revisionLog" Target="revisionLog530.xml"/><Relationship Id="rId746" Type="http://schemas.openxmlformats.org/officeDocument/2006/relationships/revisionLog" Target="revisionLog737.xml"/><Relationship Id="rId1071" Type="http://schemas.openxmlformats.org/officeDocument/2006/relationships/revisionLog" Target="revisionLog1060.xml"/><Relationship Id="rId1169" Type="http://schemas.openxmlformats.org/officeDocument/2006/relationships/revisionLog" Target="revisionLog1158.xml"/><Relationship Id="rId178" Type="http://schemas.openxmlformats.org/officeDocument/2006/relationships/revisionLog" Target="revisionLog9.xml"/><Relationship Id="rId301" Type="http://schemas.openxmlformats.org/officeDocument/2006/relationships/revisionLog" Target="revisionLog292.xml"/><Relationship Id="rId953" Type="http://schemas.openxmlformats.org/officeDocument/2006/relationships/revisionLog" Target="revisionLog942.xml"/><Relationship Id="rId1029" Type="http://schemas.openxmlformats.org/officeDocument/2006/relationships/revisionLog" Target="revisionLog1018.xml"/><Relationship Id="rId82" Type="http://schemas.openxmlformats.org/officeDocument/2006/relationships/revisionLog" Target="revisionLog82.xml"/><Relationship Id="rId385" Type="http://schemas.openxmlformats.org/officeDocument/2006/relationships/revisionLog" Target="revisionLog376.xml"/><Relationship Id="rId592" Type="http://schemas.openxmlformats.org/officeDocument/2006/relationships/revisionLog" Target="revisionLog583.xml"/><Relationship Id="rId606" Type="http://schemas.openxmlformats.org/officeDocument/2006/relationships/revisionLog" Target="revisionLog597.xml"/><Relationship Id="rId813" Type="http://schemas.openxmlformats.org/officeDocument/2006/relationships/revisionLog" Target="revisionLog804.xml"/><Relationship Id="rId245" Type="http://schemas.openxmlformats.org/officeDocument/2006/relationships/revisionLog" Target="revisionLog236.xml"/><Relationship Id="rId452" Type="http://schemas.openxmlformats.org/officeDocument/2006/relationships/revisionLog" Target="revisionLog443.xml"/><Relationship Id="rId897" Type="http://schemas.openxmlformats.org/officeDocument/2006/relationships/revisionLog" Target="revisionLog888.xml"/><Relationship Id="rId1082" Type="http://schemas.openxmlformats.org/officeDocument/2006/relationships/revisionLog" Target="revisionLog1071.xml"/><Relationship Id="rId105" Type="http://schemas.openxmlformats.org/officeDocument/2006/relationships/revisionLog" Target="revisionLog105.xml"/><Relationship Id="rId312" Type="http://schemas.openxmlformats.org/officeDocument/2006/relationships/revisionLog" Target="revisionLog303.xml"/><Relationship Id="rId757" Type="http://schemas.openxmlformats.org/officeDocument/2006/relationships/revisionLog" Target="revisionLog748.xml"/><Relationship Id="rId964" Type="http://schemas.openxmlformats.org/officeDocument/2006/relationships/revisionLog" Target="revisionLog953.xml"/><Relationship Id="rId93" Type="http://schemas.openxmlformats.org/officeDocument/2006/relationships/revisionLog" Target="revisionLog93.xml"/><Relationship Id="rId189" Type="http://schemas.openxmlformats.org/officeDocument/2006/relationships/revisionLog" Target="revisionLog180.xml"/><Relationship Id="rId396" Type="http://schemas.openxmlformats.org/officeDocument/2006/relationships/revisionLog" Target="revisionLog387.xml"/><Relationship Id="rId617" Type="http://schemas.openxmlformats.org/officeDocument/2006/relationships/revisionLog" Target="revisionLog608.xml"/><Relationship Id="rId824" Type="http://schemas.openxmlformats.org/officeDocument/2006/relationships/revisionLog" Target="revisionLog815.xml"/><Relationship Id="rId256" Type="http://schemas.openxmlformats.org/officeDocument/2006/relationships/revisionLog" Target="revisionLog247.xml"/><Relationship Id="rId463" Type="http://schemas.openxmlformats.org/officeDocument/2006/relationships/revisionLog" Target="revisionLog454.xml"/><Relationship Id="rId670" Type="http://schemas.openxmlformats.org/officeDocument/2006/relationships/revisionLog" Target="revisionLog661.xml"/><Relationship Id="rId1093" Type="http://schemas.openxmlformats.org/officeDocument/2006/relationships/revisionLog" Target="revisionLog1082.xml"/><Relationship Id="rId1107" Type="http://schemas.openxmlformats.org/officeDocument/2006/relationships/revisionLog" Target="revisionLog1096.xml"/><Relationship Id="rId116" Type="http://schemas.openxmlformats.org/officeDocument/2006/relationships/revisionLog" Target="revisionLog116.xml"/><Relationship Id="rId323" Type="http://schemas.openxmlformats.org/officeDocument/2006/relationships/revisionLog" Target="revisionLog314.xml"/><Relationship Id="rId530" Type="http://schemas.openxmlformats.org/officeDocument/2006/relationships/revisionLog" Target="revisionLog521.xml"/><Relationship Id="rId768" Type="http://schemas.openxmlformats.org/officeDocument/2006/relationships/revisionLog" Target="revisionLog759.xml"/><Relationship Id="rId975" Type="http://schemas.openxmlformats.org/officeDocument/2006/relationships/revisionLog" Target="revisionLog964.xml"/><Relationship Id="rId1160" Type="http://schemas.openxmlformats.org/officeDocument/2006/relationships/revisionLog" Target="revisionLog1149.xml"/><Relationship Id="rId20" Type="http://schemas.openxmlformats.org/officeDocument/2006/relationships/revisionLog" Target="revisionLog20.xml"/><Relationship Id="rId628" Type="http://schemas.openxmlformats.org/officeDocument/2006/relationships/revisionLog" Target="revisionLog619.xml"/><Relationship Id="rId835" Type="http://schemas.openxmlformats.org/officeDocument/2006/relationships/revisionLog" Target="revisionLog826.xml"/><Relationship Id="rId267" Type="http://schemas.openxmlformats.org/officeDocument/2006/relationships/revisionLog" Target="revisionLog258.xml"/><Relationship Id="rId474" Type="http://schemas.openxmlformats.org/officeDocument/2006/relationships/revisionLog" Target="revisionLog465.xml"/><Relationship Id="rId1020" Type="http://schemas.openxmlformats.org/officeDocument/2006/relationships/revisionLog" Target="revisionLog1009.xml"/><Relationship Id="rId1118" Type="http://schemas.openxmlformats.org/officeDocument/2006/relationships/revisionLog" Target="revisionLog1107.xml"/><Relationship Id="rId127" Type="http://schemas.openxmlformats.org/officeDocument/2006/relationships/revisionLog" Target="revisionLog127.xml"/><Relationship Id="rId681" Type="http://schemas.openxmlformats.org/officeDocument/2006/relationships/revisionLog" Target="revisionLog672.xml"/><Relationship Id="rId779" Type="http://schemas.openxmlformats.org/officeDocument/2006/relationships/revisionLog" Target="revisionLog770.xml"/><Relationship Id="rId902" Type="http://schemas.openxmlformats.org/officeDocument/2006/relationships/revisionLog" Target="revisionLog893.xml"/><Relationship Id="rId986" Type="http://schemas.openxmlformats.org/officeDocument/2006/relationships/revisionLog" Target="revisionLog975.xml"/><Relationship Id="rId31" Type="http://schemas.openxmlformats.org/officeDocument/2006/relationships/revisionLog" Target="revisionLog31.xml"/><Relationship Id="rId334" Type="http://schemas.openxmlformats.org/officeDocument/2006/relationships/revisionLog" Target="revisionLog325.xml"/><Relationship Id="rId541" Type="http://schemas.openxmlformats.org/officeDocument/2006/relationships/revisionLog" Target="revisionLog532.xml"/><Relationship Id="rId639" Type="http://schemas.openxmlformats.org/officeDocument/2006/relationships/revisionLog" Target="revisionLog630.xml"/><Relationship Id="rId1171" Type="http://schemas.openxmlformats.org/officeDocument/2006/relationships/revisionLog" Target="revisionLog1160.xml"/><Relationship Id="rId180" Type="http://schemas.openxmlformats.org/officeDocument/2006/relationships/revisionLog" Target="revisionLog171.xml"/><Relationship Id="rId278" Type="http://schemas.openxmlformats.org/officeDocument/2006/relationships/revisionLog" Target="revisionLog269.xml"/><Relationship Id="rId401" Type="http://schemas.openxmlformats.org/officeDocument/2006/relationships/revisionLog" Target="revisionLog392.xml"/><Relationship Id="rId846" Type="http://schemas.openxmlformats.org/officeDocument/2006/relationships/revisionLog" Target="revisionLog837.xml"/><Relationship Id="rId1031" Type="http://schemas.openxmlformats.org/officeDocument/2006/relationships/revisionLog" Target="revisionLog1020.xml"/><Relationship Id="rId1129" Type="http://schemas.openxmlformats.org/officeDocument/2006/relationships/revisionLog" Target="revisionLog1118.xml"/><Relationship Id="rId485" Type="http://schemas.openxmlformats.org/officeDocument/2006/relationships/revisionLog" Target="revisionLog476.xml"/><Relationship Id="rId692" Type="http://schemas.openxmlformats.org/officeDocument/2006/relationships/revisionLog" Target="revisionLog683.xml"/><Relationship Id="rId706" Type="http://schemas.openxmlformats.org/officeDocument/2006/relationships/revisionLog" Target="revisionLog697.xml"/><Relationship Id="rId913" Type="http://schemas.openxmlformats.org/officeDocument/2006/relationships/revisionLog" Target="revisionLog904.xml"/><Relationship Id="rId42" Type="http://schemas.openxmlformats.org/officeDocument/2006/relationships/revisionLog" Target="revisionLog42.xml"/><Relationship Id="rId138" Type="http://schemas.openxmlformats.org/officeDocument/2006/relationships/revisionLog" Target="revisionLog138.xml"/><Relationship Id="rId345" Type="http://schemas.openxmlformats.org/officeDocument/2006/relationships/revisionLog" Target="revisionLog336.xml"/><Relationship Id="rId552" Type="http://schemas.openxmlformats.org/officeDocument/2006/relationships/revisionLog" Target="revisionLog543.xml"/><Relationship Id="rId997" Type="http://schemas.openxmlformats.org/officeDocument/2006/relationships/revisionLog" Target="revisionLog986.xml"/><Relationship Id="rId191" Type="http://schemas.openxmlformats.org/officeDocument/2006/relationships/revisionLog" Target="revisionLog182.xml"/><Relationship Id="rId205" Type="http://schemas.openxmlformats.org/officeDocument/2006/relationships/revisionLog" Target="revisionLog196.xml"/><Relationship Id="rId412" Type="http://schemas.openxmlformats.org/officeDocument/2006/relationships/revisionLog" Target="revisionLog403.xml"/><Relationship Id="rId857" Type="http://schemas.openxmlformats.org/officeDocument/2006/relationships/revisionLog" Target="revisionLog848.xml"/><Relationship Id="rId1042" Type="http://schemas.openxmlformats.org/officeDocument/2006/relationships/revisionLog" Target="revisionLog1031.xml"/><Relationship Id="rId107" Type="http://schemas.openxmlformats.org/officeDocument/2006/relationships/revisionLog" Target="revisionLog107.xml"/><Relationship Id="rId289" Type="http://schemas.openxmlformats.org/officeDocument/2006/relationships/revisionLog" Target="revisionLog280.xml"/><Relationship Id="rId454" Type="http://schemas.openxmlformats.org/officeDocument/2006/relationships/revisionLog" Target="revisionLog445.xml"/><Relationship Id="rId496" Type="http://schemas.openxmlformats.org/officeDocument/2006/relationships/revisionLog" Target="revisionLog487.xml"/><Relationship Id="rId661" Type="http://schemas.openxmlformats.org/officeDocument/2006/relationships/revisionLog" Target="revisionLog652.xml"/><Relationship Id="rId717" Type="http://schemas.openxmlformats.org/officeDocument/2006/relationships/revisionLog" Target="revisionLog708.xml"/><Relationship Id="rId759" Type="http://schemas.openxmlformats.org/officeDocument/2006/relationships/revisionLog" Target="revisionLog750.xml"/><Relationship Id="rId924" Type="http://schemas.openxmlformats.org/officeDocument/2006/relationships/revisionLog" Target="revisionLog915.xml"/><Relationship Id="rId966" Type="http://schemas.openxmlformats.org/officeDocument/2006/relationships/revisionLog" Target="revisionLog955.xml"/><Relationship Id="rId770" Type="http://schemas.openxmlformats.org/officeDocument/2006/relationships/revisionLog" Target="revisionLog761.xml"/><Relationship Id="rId53" Type="http://schemas.openxmlformats.org/officeDocument/2006/relationships/revisionLog" Target="revisionLog53.xml"/><Relationship Id="rId149" Type="http://schemas.openxmlformats.org/officeDocument/2006/relationships/revisionLog" Target="revisionLog149.xml"/><Relationship Id="rId314" Type="http://schemas.openxmlformats.org/officeDocument/2006/relationships/revisionLog" Target="revisionLog305.xml"/><Relationship Id="rId356" Type="http://schemas.openxmlformats.org/officeDocument/2006/relationships/revisionLog" Target="revisionLog347.xml"/><Relationship Id="rId398" Type="http://schemas.openxmlformats.org/officeDocument/2006/relationships/revisionLog" Target="revisionLog389.xml"/><Relationship Id="rId521" Type="http://schemas.openxmlformats.org/officeDocument/2006/relationships/revisionLog" Target="revisionLog512.xml"/><Relationship Id="rId563" Type="http://schemas.openxmlformats.org/officeDocument/2006/relationships/revisionLog" Target="revisionLog554.xml"/><Relationship Id="rId619" Type="http://schemas.openxmlformats.org/officeDocument/2006/relationships/revisionLog" Target="revisionLog610.xml"/><Relationship Id="rId1151" Type="http://schemas.openxmlformats.org/officeDocument/2006/relationships/revisionLog" Target="revisionLog1140.xml"/><Relationship Id="rId160" Type="http://schemas.openxmlformats.org/officeDocument/2006/relationships/revisionLog" Target="revisionLog160.xml"/><Relationship Id="rId95" Type="http://schemas.openxmlformats.org/officeDocument/2006/relationships/revisionLog" Target="revisionLog95.xml"/><Relationship Id="rId216" Type="http://schemas.openxmlformats.org/officeDocument/2006/relationships/revisionLog" Target="revisionLog207.xml"/><Relationship Id="rId423" Type="http://schemas.openxmlformats.org/officeDocument/2006/relationships/revisionLog" Target="revisionLog414.xml"/><Relationship Id="rId826" Type="http://schemas.openxmlformats.org/officeDocument/2006/relationships/revisionLog" Target="revisionLog817.xml"/><Relationship Id="rId868" Type="http://schemas.openxmlformats.org/officeDocument/2006/relationships/revisionLog" Target="revisionLog859.xml"/><Relationship Id="rId1011" Type="http://schemas.openxmlformats.org/officeDocument/2006/relationships/revisionLog" Target="revisionLog1000.xml"/><Relationship Id="rId1053" Type="http://schemas.openxmlformats.org/officeDocument/2006/relationships/revisionLog" Target="revisionLog1042.xml"/><Relationship Id="rId1109" Type="http://schemas.openxmlformats.org/officeDocument/2006/relationships/revisionLog" Target="revisionLog1098.xml"/><Relationship Id="rId258" Type="http://schemas.openxmlformats.org/officeDocument/2006/relationships/revisionLog" Target="revisionLog249.xml"/><Relationship Id="rId465" Type="http://schemas.openxmlformats.org/officeDocument/2006/relationships/revisionLog" Target="revisionLog456.xml"/><Relationship Id="rId630" Type="http://schemas.openxmlformats.org/officeDocument/2006/relationships/revisionLog" Target="revisionLog621.xml"/><Relationship Id="rId672" Type="http://schemas.openxmlformats.org/officeDocument/2006/relationships/revisionLog" Target="revisionLog663.xml"/><Relationship Id="rId728" Type="http://schemas.openxmlformats.org/officeDocument/2006/relationships/revisionLog" Target="revisionLog719.xml"/><Relationship Id="rId935" Type="http://schemas.openxmlformats.org/officeDocument/2006/relationships/revisionLog" Target="revisionLog924.xml"/><Relationship Id="rId1095" Type="http://schemas.openxmlformats.org/officeDocument/2006/relationships/revisionLog" Target="revisionLog1084.xml"/><Relationship Id="rId22" Type="http://schemas.openxmlformats.org/officeDocument/2006/relationships/revisionLog" Target="revisionLog22.xml"/><Relationship Id="rId64" Type="http://schemas.openxmlformats.org/officeDocument/2006/relationships/revisionLog" Target="revisionLog64.xml"/><Relationship Id="rId118" Type="http://schemas.openxmlformats.org/officeDocument/2006/relationships/revisionLog" Target="revisionLog118.xml"/><Relationship Id="rId325" Type="http://schemas.openxmlformats.org/officeDocument/2006/relationships/revisionLog" Target="revisionLog316.xml"/><Relationship Id="rId367" Type="http://schemas.openxmlformats.org/officeDocument/2006/relationships/revisionLog" Target="revisionLog358.xml"/><Relationship Id="rId532" Type="http://schemas.openxmlformats.org/officeDocument/2006/relationships/revisionLog" Target="revisionLog523.xml"/><Relationship Id="rId574" Type="http://schemas.openxmlformats.org/officeDocument/2006/relationships/revisionLog" Target="revisionLog565.xml"/><Relationship Id="rId977" Type="http://schemas.openxmlformats.org/officeDocument/2006/relationships/revisionLog" Target="revisionLog966.xml"/><Relationship Id="rId1120" Type="http://schemas.openxmlformats.org/officeDocument/2006/relationships/revisionLog" Target="revisionLog1109.xml"/><Relationship Id="rId1162" Type="http://schemas.openxmlformats.org/officeDocument/2006/relationships/revisionLog" Target="revisionLog1151.xml"/><Relationship Id="rId171" Type="http://schemas.openxmlformats.org/officeDocument/2006/relationships/revisionLog" Target="revisionLog163.xml"/><Relationship Id="rId227" Type="http://schemas.openxmlformats.org/officeDocument/2006/relationships/revisionLog" Target="revisionLog218.xml"/><Relationship Id="rId781" Type="http://schemas.openxmlformats.org/officeDocument/2006/relationships/revisionLog" Target="revisionLog772.xml"/><Relationship Id="rId837" Type="http://schemas.openxmlformats.org/officeDocument/2006/relationships/revisionLog" Target="revisionLog828.xml"/><Relationship Id="rId879" Type="http://schemas.openxmlformats.org/officeDocument/2006/relationships/revisionLog" Target="revisionLog870.xml"/><Relationship Id="rId1022" Type="http://schemas.openxmlformats.org/officeDocument/2006/relationships/revisionLog" Target="revisionLog1011.xml"/><Relationship Id="rId269" Type="http://schemas.openxmlformats.org/officeDocument/2006/relationships/revisionLog" Target="revisionLog260.xml"/><Relationship Id="rId434" Type="http://schemas.openxmlformats.org/officeDocument/2006/relationships/revisionLog" Target="revisionLog425.xml"/><Relationship Id="rId476" Type="http://schemas.openxmlformats.org/officeDocument/2006/relationships/revisionLog" Target="revisionLog467.xml"/><Relationship Id="rId641" Type="http://schemas.openxmlformats.org/officeDocument/2006/relationships/revisionLog" Target="revisionLog632.xml"/><Relationship Id="rId683" Type="http://schemas.openxmlformats.org/officeDocument/2006/relationships/revisionLog" Target="revisionLog674.xml"/><Relationship Id="rId739" Type="http://schemas.openxmlformats.org/officeDocument/2006/relationships/revisionLog" Target="revisionLog730.xml"/><Relationship Id="rId890" Type="http://schemas.openxmlformats.org/officeDocument/2006/relationships/revisionLog" Target="revisionLog881.xml"/><Relationship Id="rId904" Type="http://schemas.openxmlformats.org/officeDocument/2006/relationships/revisionLog" Target="revisionLog895.xml"/><Relationship Id="rId1064" Type="http://schemas.openxmlformats.org/officeDocument/2006/relationships/revisionLog" Target="revisionLog1053.xml"/><Relationship Id="rId33" Type="http://schemas.openxmlformats.org/officeDocument/2006/relationships/revisionLog" Target="revisionLog33.xml"/><Relationship Id="rId129" Type="http://schemas.openxmlformats.org/officeDocument/2006/relationships/revisionLog" Target="revisionLog129.xml"/><Relationship Id="rId280" Type="http://schemas.openxmlformats.org/officeDocument/2006/relationships/revisionLog" Target="revisionLog271.xml"/><Relationship Id="rId336" Type="http://schemas.openxmlformats.org/officeDocument/2006/relationships/revisionLog" Target="revisionLog327.xml"/><Relationship Id="rId501" Type="http://schemas.openxmlformats.org/officeDocument/2006/relationships/revisionLog" Target="revisionLog492.xml"/><Relationship Id="rId543" Type="http://schemas.openxmlformats.org/officeDocument/2006/relationships/revisionLog" Target="revisionLog534.xml"/><Relationship Id="rId946" Type="http://schemas.openxmlformats.org/officeDocument/2006/relationships/revisionLog" Target="revisionLog935.xml"/><Relationship Id="rId988" Type="http://schemas.openxmlformats.org/officeDocument/2006/relationships/revisionLog" Target="revisionLog977.xml"/><Relationship Id="rId1131" Type="http://schemas.openxmlformats.org/officeDocument/2006/relationships/revisionLog" Target="revisionLog1120.xml"/><Relationship Id="rId1173" Type="http://schemas.openxmlformats.org/officeDocument/2006/relationships/revisionLog" Target="revisionLog1162.xml"/><Relationship Id="rId75" Type="http://schemas.openxmlformats.org/officeDocument/2006/relationships/revisionLog" Target="revisionLog75.xml"/><Relationship Id="rId140" Type="http://schemas.openxmlformats.org/officeDocument/2006/relationships/revisionLog" Target="revisionLog140.xml"/><Relationship Id="rId182" Type="http://schemas.openxmlformats.org/officeDocument/2006/relationships/revisionLog" Target="revisionLog173.xml"/><Relationship Id="rId378" Type="http://schemas.openxmlformats.org/officeDocument/2006/relationships/revisionLog" Target="revisionLog369.xml"/><Relationship Id="rId403" Type="http://schemas.openxmlformats.org/officeDocument/2006/relationships/revisionLog" Target="revisionLog394.xml"/><Relationship Id="rId585" Type="http://schemas.openxmlformats.org/officeDocument/2006/relationships/revisionLog" Target="revisionLog576.xml"/><Relationship Id="rId750" Type="http://schemas.openxmlformats.org/officeDocument/2006/relationships/revisionLog" Target="revisionLog741.xml"/><Relationship Id="rId792" Type="http://schemas.openxmlformats.org/officeDocument/2006/relationships/revisionLog" Target="revisionLog783.xml"/><Relationship Id="rId806" Type="http://schemas.openxmlformats.org/officeDocument/2006/relationships/revisionLog" Target="revisionLog797.xml"/><Relationship Id="rId848" Type="http://schemas.openxmlformats.org/officeDocument/2006/relationships/revisionLog" Target="revisionLog839.xml"/><Relationship Id="rId1033" Type="http://schemas.openxmlformats.org/officeDocument/2006/relationships/revisionLog" Target="revisionLog1022.xml"/><Relationship Id="rId238" Type="http://schemas.openxmlformats.org/officeDocument/2006/relationships/revisionLog" Target="revisionLog229.xml"/><Relationship Id="rId445" Type="http://schemas.openxmlformats.org/officeDocument/2006/relationships/revisionLog" Target="revisionLog436.xml"/><Relationship Id="rId487" Type="http://schemas.openxmlformats.org/officeDocument/2006/relationships/revisionLog" Target="revisionLog478.xml"/><Relationship Id="rId610" Type="http://schemas.openxmlformats.org/officeDocument/2006/relationships/revisionLog" Target="revisionLog601.xml"/><Relationship Id="rId652" Type="http://schemas.openxmlformats.org/officeDocument/2006/relationships/revisionLog" Target="revisionLog643.xml"/><Relationship Id="rId694" Type="http://schemas.openxmlformats.org/officeDocument/2006/relationships/revisionLog" Target="revisionLog685.xml"/><Relationship Id="rId708" Type="http://schemas.openxmlformats.org/officeDocument/2006/relationships/revisionLog" Target="revisionLog699.xml"/><Relationship Id="rId915" Type="http://schemas.openxmlformats.org/officeDocument/2006/relationships/revisionLog" Target="revisionLog906.xml"/><Relationship Id="rId1075" Type="http://schemas.openxmlformats.org/officeDocument/2006/relationships/revisionLog" Target="revisionLog1064.xml"/><Relationship Id="rId291" Type="http://schemas.openxmlformats.org/officeDocument/2006/relationships/revisionLog" Target="revisionLog282.xml"/><Relationship Id="rId305" Type="http://schemas.openxmlformats.org/officeDocument/2006/relationships/revisionLog" Target="revisionLog296.xml"/><Relationship Id="rId347" Type="http://schemas.openxmlformats.org/officeDocument/2006/relationships/revisionLog" Target="revisionLog338.xml"/><Relationship Id="rId512" Type="http://schemas.openxmlformats.org/officeDocument/2006/relationships/revisionLog" Target="revisionLog503.xml"/><Relationship Id="rId957" Type="http://schemas.openxmlformats.org/officeDocument/2006/relationships/revisionLog" Target="revisionLog946.xml"/><Relationship Id="rId999" Type="http://schemas.openxmlformats.org/officeDocument/2006/relationships/revisionLog" Target="revisionLog988.xml"/><Relationship Id="rId1100" Type="http://schemas.openxmlformats.org/officeDocument/2006/relationships/revisionLog" Target="revisionLog1089.xml"/><Relationship Id="rId1142" Type="http://schemas.openxmlformats.org/officeDocument/2006/relationships/revisionLog" Target="revisionLog1131.xml"/><Relationship Id="rId44" Type="http://schemas.openxmlformats.org/officeDocument/2006/relationships/revisionLog" Target="revisionLog44.xml"/><Relationship Id="rId86" Type="http://schemas.openxmlformats.org/officeDocument/2006/relationships/revisionLog" Target="revisionLog86.xml"/><Relationship Id="rId151" Type="http://schemas.openxmlformats.org/officeDocument/2006/relationships/revisionLog" Target="revisionLog151.xml"/><Relationship Id="rId389" Type="http://schemas.openxmlformats.org/officeDocument/2006/relationships/revisionLog" Target="revisionLog380.xml"/><Relationship Id="rId554" Type="http://schemas.openxmlformats.org/officeDocument/2006/relationships/revisionLog" Target="revisionLog545.xml"/><Relationship Id="rId596" Type="http://schemas.openxmlformats.org/officeDocument/2006/relationships/revisionLog" Target="revisionLog587.xml"/><Relationship Id="rId761" Type="http://schemas.openxmlformats.org/officeDocument/2006/relationships/revisionLog" Target="revisionLog752.xml"/><Relationship Id="rId817" Type="http://schemas.openxmlformats.org/officeDocument/2006/relationships/revisionLog" Target="revisionLog808.xml"/><Relationship Id="rId859" Type="http://schemas.openxmlformats.org/officeDocument/2006/relationships/revisionLog" Target="revisionLog850.xml"/><Relationship Id="rId1002" Type="http://schemas.openxmlformats.org/officeDocument/2006/relationships/revisionLog" Target="revisionLog991.xml"/><Relationship Id="rId193" Type="http://schemas.openxmlformats.org/officeDocument/2006/relationships/revisionLog" Target="revisionLog184.xml"/><Relationship Id="rId207" Type="http://schemas.openxmlformats.org/officeDocument/2006/relationships/revisionLog" Target="revisionLog198.xml"/><Relationship Id="rId249" Type="http://schemas.openxmlformats.org/officeDocument/2006/relationships/revisionLog" Target="revisionLog240.xml"/><Relationship Id="rId414" Type="http://schemas.openxmlformats.org/officeDocument/2006/relationships/revisionLog" Target="revisionLog405.xml"/><Relationship Id="rId456" Type="http://schemas.openxmlformats.org/officeDocument/2006/relationships/revisionLog" Target="revisionLog447.xml"/><Relationship Id="rId498" Type="http://schemas.openxmlformats.org/officeDocument/2006/relationships/revisionLog" Target="revisionLog489.xml"/><Relationship Id="rId621" Type="http://schemas.openxmlformats.org/officeDocument/2006/relationships/revisionLog" Target="revisionLog612.xml"/><Relationship Id="rId663" Type="http://schemas.openxmlformats.org/officeDocument/2006/relationships/revisionLog" Target="revisionLog654.xml"/><Relationship Id="rId870" Type="http://schemas.openxmlformats.org/officeDocument/2006/relationships/revisionLog" Target="revisionLog861.xml"/><Relationship Id="rId1044" Type="http://schemas.openxmlformats.org/officeDocument/2006/relationships/revisionLog" Target="revisionLog1033.xml"/><Relationship Id="rId1086" Type="http://schemas.openxmlformats.org/officeDocument/2006/relationships/revisionLog" Target="revisionLog1075.xml"/><Relationship Id="rId13" Type="http://schemas.openxmlformats.org/officeDocument/2006/relationships/revisionLog" Target="revisionLog13.xml"/><Relationship Id="rId109" Type="http://schemas.openxmlformats.org/officeDocument/2006/relationships/revisionLog" Target="revisionLog109.xml"/><Relationship Id="rId260" Type="http://schemas.openxmlformats.org/officeDocument/2006/relationships/revisionLog" Target="revisionLog251.xml"/><Relationship Id="rId316" Type="http://schemas.openxmlformats.org/officeDocument/2006/relationships/revisionLog" Target="revisionLog307.xml"/><Relationship Id="rId523" Type="http://schemas.openxmlformats.org/officeDocument/2006/relationships/revisionLog" Target="revisionLog514.xml"/><Relationship Id="rId719" Type="http://schemas.openxmlformats.org/officeDocument/2006/relationships/revisionLog" Target="revisionLog710.xml"/><Relationship Id="rId926" Type="http://schemas.openxmlformats.org/officeDocument/2006/relationships/revisionLog" Target="revisionLog10.xml"/><Relationship Id="rId968" Type="http://schemas.openxmlformats.org/officeDocument/2006/relationships/revisionLog" Target="revisionLog957.xml"/><Relationship Id="rId1111" Type="http://schemas.openxmlformats.org/officeDocument/2006/relationships/revisionLog" Target="revisionLog1100.xml"/><Relationship Id="rId1153" Type="http://schemas.openxmlformats.org/officeDocument/2006/relationships/revisionLog" Target="revisionLog1142.xml"/><Relationship Id="rId55" Type="http://schemas.openxmlformats.org/officeDocument/2006/relationships/revisionLog" Target="revisionLog55.xml"/><Relationship Id="rId97" Type="http://schemas.openxmlformats.org/officeDocument/2006/relationships/revisionLog" Target="revisionLog97.xml"/><Relationship Id="rId120" Type="http://schemas.openxmlformats.org/officeDocument/2006/relationships/revisionLog" Target="revisionLog120.xml"/><Relationship Id="rId358" Type="http://schemas.openxmlformats.org/officeDocument/2006/relationships/revisionLog" Target="revisionLog349.xml"/><Relationship Id="rId565" Type="http://schemas.openxmlformats.org/officeDocument/2006/relationships/revisionLog" Target="revisionLog556.xml"/><Relationship Id="rId730" Type="http://schemas.openxmlformats.org/officeDocument/2006/relationships/revisionLog" Target="revisionLog721.xml"/><Relationship Id="rId772" Type="http://schemas.openxmlformats.org/officeDocument/2006/relationships/revisionLog" Target="revisionLog763.xml"/><Relationship Id="rId828" Type="http://schemas.openxmlformats.org/officeDocument/2006/relationships/revisionLog" Target="revisionLog819.xml"/><Relationship Id="rId1013" Type="http://schemas.openxmlformats.org/officeDocument/2006/relationships/revisionLog" Target="revisionLog1002.xml"/><Relationship Id="rId162" Type="http://schemas.openxmlformats.org/officeDocument/2006/relationships/revisionLog" Target="revisionLog2.xml"/><Relationship Id="rId218" Type="http://schemas.openxmlformats.org/officeDocument/2006/relationships/revisionLog" Target="revisionLog209.xml"/><Relationship Id="rId425" Type="http://schemas.openxmlformats.org/officeDocument/2006/relationships/revisionLog" Target="revisionLog416.xml"/><Relationship Id="rId467" Type="http://schemas.openxmlformats.org/officeDocument/2006/relationships/revisionLog" Target="revisionLog458.xml"/><Relationship Id="rId632" Type="http://schemas.openxmlformats.org/officeDocument/2006/relationships/revisionLog" Target="revisionLog623.xml"/><Relationship Id="rId1055" Type="http://schemas.openxmlformats.org/officeDocument/2006/relationships/revisionLog" Target="revisionLog1044.xml"/><Relationship Id="rId1097" Type="http://schemas.openxmlformats.org/officeDocument/2006/relationships/revisionLog" Target="revisionLog1086.xml"/><Relationship Id="rId271" Type="http://schemas.openxmlformats.org/officeDocument/2006/relationships/revisionLog" Target="revisionLog262.xml"/><Relationship Id="rId674" Type="http://schemas.openxmlformats.org/officeDocument/2006/relationships/revisionLog" Target="revisionLog665.xml"/><Relationship Id="rId881" Type="http://schemas.openxmlformats.org/officeDocument/2006/relationships/revisionLog" Target="revisionLog872.xml"/><Relationship Id="rId937" Type="http://schemas.openxmlformats.org/officeDocument/2006/relationships/revisionLog" Target="revisionLog926.xml"/><Relationship Id="rId979" Type="http://schemas.openxmlformats.org/officeDocument/2006/relationships/revisionLog" Target="revisionLog968.xml"/><Relationship Id="rId1122" Type="http://schemas.openxmlformats.org/officeDocument/2006/relationships/revisionLog" Target="revisionLog1111.xml"/><Relationship Id="rId24" Type="http://schemas.openxmlformats.org/officeDocument/2006/relationships/revisionLog" Target="revisionLog24.xml"/><Relationship Id="rId66" Type="http://schemas.openxmlformats.org/officeDocument/2006/relationships/revisionLog" Target="revisionLog66.xml"/><Relationship Id="rId131" Type="http://schemas.openxmlformats.org/officeDocument/2006/relationships/revisionLog" Target="revisionLog131.xml"/><Relationship Id="rId327" Type="http://schemas.openxmlformats.org/officeDocument/2006/relationships/revisionLog" Target="revisionLog318.xml"/><Relationship Id="rId369" Type="http://schemas.openxmlformats.org/officeDocument/2006/relationships/revisionLog" Target="revisionLog360.xml"/><Relationship Id="rId534" Type="http://schemas.openxmlformats.org/officeDocument/2006/relationships/revisionLog" Target="revisionLog525.xml"/><Relationship Id="rId576" Type="http://schemas.openxmlformats.org/officeDocument/2006/relationships/revisionLog" Target="revisionLog567.xml"/><Relationship Id="rId741" Type="http://schemas.openxmlformats.org/officeDocument/2006/relationships/revisionLog" Target="revisionLog732.xml"/><Relationship Id="rId783" Type="http://schemas.openxmlformats.org/officeDocument/2006/relationships/revisionLog" Target="revisionLog774.xml"/><Relationship Id="rId839" Type="http://schemas.openxmlformats.org/officeDocument/2006/relationships/revisionLog" Target="revisionLog830.xml"/><Relationship Id="rId990" Type="http://schemas.openxmlformats.org/officeDocument/2006/relationships/revisionLog" Target="revisionLog979.xml"/><Relationship Id="rId1164" Type="http://schemas.openxmlformats.org/officeDocument/2006/relationships/revisionLog" Target="revisionLog1153.xml"/><Relationship Id="rId173" Type="http://schemas.openxmlformats.org/officeDocument/2006/relationships/revisionLog" Target="revisionLog165.xml"/><Relationship Id="rId229" Type="http://schemas.openxmlformats.org/officeDocument/2006/relationships/revisionLog" Target="revisionLog220.xml"/><Relationship Id="rId380" Type="http://schemas.openxmlformats.org/officeDocument/2006/relationships/revisionLog" Target="revisionLog371.xml"/><Relationship Id="rId436" Type="http://schemas.openxmlformats.org/officeDocument/2006/relationships/revisionLog" Target="revisionLog427.xml"/><Relationship Id="rId601" Type="http://schemas.openxmlformats.org/officeDocument/2006/relationships/revisionLog" Target="revisionLog592.xml"/><Relationship Id="rId643" Type="http://schemas.openxmlformats.org/officeDocument/2006/relationships/revisionLog" Target="revisionLog634.xml"/><Relationship Id="rId1024" Type="http://schemas.openxmlformats.org/officeDocument/2006/relationships/revisionLog" Target="revisionLog1013.xml"/><Relationship Id="rId1066" Type="http://schemas.openxmlformats.org/officeDocument/2006/relationships/revisionLog" Target="revisionLog1055.xml"/><Relationship Id="rId240" Type="http://schemas.openxmlformats.org/officeDocument/2006/relationships/revisionLog" Target="revisionLog231.xml"/><Relationship Id="rId478" Type="http://schemas.openxmlformats.org/officeDocument/2006/relationships/revisionLog" Target="revisionLog469.xml"/><Relationship Id="rId685" Type="http://schemas.openxmlformats.org/officeDocument/2006/relationships/revisionLog" Target="revisionLog676.xml"/><Relationship Id="rId850" Type="http://schemas.openxmlformats.org/officeDocument/2006/relationships/revisionLog" Target="revisionLog841.xml"/><Relationship Id="rId892" Type="http://schemas.openxmlformats.org/officeDocument/2006/relationships/revisionLog" Target="revisionLog883.xml"/><Relationship Id="rId906" Type="http://schemas.openxmlformats.org/officeDocument/2006/relationships/revisionLog" Target="revisionLog897.xml"/><Relationship Id="rId948" Type="http://schemas.openxmlformats.org/officeDocument/2006/relationships/revisionLog" Target="revisionLog937.xml"/><Relationship Id="rId1133" Type="http://schemas.openxmlformats.org/officeDocument/2006/relationships/revisionLog" Target="revisionLog1122.xml"/><Relationship Id="rId35" Type="http://schemas.openxmlformats.org/officeDocument/2006/relationships/revisionLog" Target="revisionLog35.xml"/><Relationship Id="rId77" Type="http://schemas.openxmlformats.org/officeDocument/2006/relationships/revisionLog" Target="revisionLog77.xml"/><Relationship Id="rId100" Type="http://schemas.openxmlformats.org/officeDocument/2006/relationships/revisionLog" Target="revisionLog100.xml"/><Relationship Id="rId282" Type="http://schemas.openxmlformats.org/officeDocument/2006/relationships/revisionLog" Target="revisionLog273.xml"/><Relationship Id="rId338" Type="http://schemas.openxmlformats.org/officeDocument/2006/relationships/revisionLog" Target="revisionLog329.xml"/><Relationship Id="rId503" Type="http://schemas.openxmlformats.org/officeDocument/2006/relationships/revisionLog" Target="revisionLog494.xml"/><Relationship Id="rId545" Type="http://schemas.openxmlformats.org/officeDocument/2006/relationships/revisionLog" Target="revisionLog536.xml"/><Relationship Id="rId587" Type="http://schemas.openxmlformats.org/officeDocument/2006/relationships/revisionLog" Target="revisionLog578.xml"/><Relationship Id="rId710" Type="http://schemas.openxmlformats.org/officeDocument/2006/relationships/revisionLog" Target="revisionLog701.xml"/><Relationship Id="rId752" Type="http://schemas.openxmlformats.org/officeDocument/2006/relationships/revisionLog" Target="revisionLog743.xml"/><Relationship Id="rId808" Type="http://schemas.openxmlformats.org/officeDocument/2006/relationships/revisionLog" Target="revisionLog799.xml"/><Relationship Id="rId1175" Type="http://schemas.openxmlformats.org/officeDocument/2006/relationships/revisionLog" Target="revisionLog1164.xml"/><Relationship Id="rId142" Type="http://schemas.openxmlformats.org/officeDocument/2006/relationships/revisionLog" Target="revisionLog142.xml"/><Relationship Id="rId184" Type="http://schemas.openxmlformats.org/officeDocument/2006/relationships/revisionLog" Target="revisionLog175.xml"/><Relationship Id="rId391" Type="http://schemas.openxmlformats.org/officeDocument/2006/relationships/revisionLog" Target="revisionLog382.xml"/><Relationship Id="rId405" Type="http://schemas.openxmlformats.org/officeDocument/2006/relationships/revisionLog" Target="revisionLog396.xml"/><Relationship Id="rId447" Type="http://schemas.openxmlformats.org/officeDocument/2006/relationships/revisionLog" Target="revisionLog438.xml"/><Relationship Id="rId612" Type="http://schemas.openxmlformats.org/officeDocument/2006/relationships/revisionLog" Target="revisionLog603.xml"/><Relationship Id="rId794" Type="http://schemas.openxmlformats.org/officeDocument/2006/relationships/revisionLog" Target="revisionLog785.xml"/><Relationship Id="rId1035" Type="http://schemas.openxmlformats.org/officeDocument/2006/relationships/revisionLog" Target="revisionLog1024.xml"/><Relationship Id="rId1077" Type="http://schemas.openxmlformats.org/officeDocument/2006/relationships/revisionLog" Target="revisionLog1066.xml"/><Relationship Id="rId251" Type="http://schemas.openxmlformats.org/officeDocument/2006/relationships/revisionLog" Target="revisionLog242.xml"/><Relationship Id="rId489" Type="http://schemas.openxmlformats.org/officeDocument/2006/relationships/revisionLog" Target="revisionLog480.xml"/><Relationship Id="rId654" Type="http://schemas.openxmlformats.org/officeDocument/2006/relationships/revisionLog" Target="revisionLog645.xml"/><Relationship Id="rId696" Type="http://schemas.openxmlformats.org/officeDocument/2006/relationships/revisionLog" Target="revisionLog687.xml"/><Relationship Id="rId861" Type="http://schemas.openxmlformats.org/officeDocument/2006/relationships/revisionLog" Target="revisionLog852.xml"/><Relationship Id="rId917" Type="http://schemas.openxmlformats.org/officeDocument/2006/relationships/revisionLog" Target="revisionLog908.xml"/><Relationship Id="rId959" Type="http://schemas.openxmlformats.org/officeDocument/2006/relationships/revisionLog" Target="revisionLog948.xml"/><Relationship Id="rId1102" Type="http://schemas.openxmlformats.org/officeDocument/2006/relationships/revisionLog" Target="revisionLog1091.xml"/><Relationship Id="rId46" Type="http://schemas.openxmlformats.org/officeDocument/2006/relationships/revisionLog" Target="revisionLog46.xml"/><Relationship Id="rId293" Type="http://schemas.openxmlformats.org/officeDocument/2006/relationships/revisionLog" Target="revisionLog284.xml"/><Relationship Id="rId307" Type="http://schemas.openxmlformats.org/officeDocument/2006/relationships/revisionLog" Target="revisionLog298.xml"/><Relationship Id="rId349" Type="http://schemas.openxmlformats.org/officeDocument/2006/relationships/revisionLog" Target="revisionLog340.xml"/><Relationship Id="rId514" Type="http://schemas.openxmlformats.org/officeDocument/2006/relationships/revisionLog" Target="revisionLog505.xml"/><Relationship Id="rId556" Type="http://schemas.openxmlformats.org/officeDocument/2006/relationships/revisionLog" Target="revisionLog547.xml"/><Relationship Id="rId721" Type="http://schemas.openxmlformats.org/officeDocument/2006/relationships/revisionLog" Target="revisionLog712.xml"/><Relationship Id="rId763" Type="http://schemas.openxmlformats.org/officeDocument/2006/relationships/revisionLog" Target="revisionLog754.xml"/><Relationship Id="rId1144" Type="http://schemas.openxmlformats.org/officeDocument/2006/relationships/revisionLog" Target="revisionLog1133.xml"/><Relationship Id="rId88" Type="http://schemas.openxmlformats.org/officeDocument/2006/relationships/revisionLog" Target="revisionLog88.xml"/><Relationship Id="rId111" Type="http://schemas.openxmlformats.org/officeDocument/2006/relationships/revisionLog" Target="revisionLog111.xml"/><Relationship Id="rId153" Type="http://schemas.openxmlformats.org/officeDocument/2006/relationships/revisionLog" Target="revisionLog153.xml"/><Relationship Id="rId195" Type="http://schemas.openxmlformats.org/officeDocument/2006/relationships/revisionLog" Target="revisionLog186.xml"/><Relationship Id="rId209" Type="http://schemas.openxmlformats.org/officeDocument/2006/relationships/revisionLog" Target="revisionLog200.xml"/><Relationship Id="rId360" Type="http://schemas.openxmlformats.org/officeDocument/2006/relationships/revisionLog" Target="revisionLog351.xml"/><Relationship Id="rId416" Type="http://schemas.openxmlformats.org/officeDocument/2006/relationships/revisionLog" Target="revisionLog407.xml"/><Relationship Id="rId598" Type="http://schemas.openxmlformats.org/officeDocument/2006/relationships/revisionLog" Target="revisionLog589.xml"/><Relationship Id="rId819" Type="http://schemas.openxmlformats.org/officeDocument/2006/relationships/revisionLog" Target="revisionLog810.xml"/><Relationship Id="rId970" Type="http://schemas.openxmlformats.org/officeDocument/2006/relationships/revisionLog" Target="revisionLog959.xml"/><Relationship Id="rId1004" Type="http://schemas.openxmlformats.org/officeDocument/2006/relationships/revisionLog" Target="revisionLog993.xml"/><Relationship Id="rId1046" Type="http://schemas.openxmlformats.org/officeDocument/2006/relationships/revisionLog" Target="revisionLog1035.xml"/><Relationship Id="rId220" Type="http://schemas.openxmlformats.org/officeDocument/2006/relationships/revisionLog" Target="revisionLog211.xml"/><Relationship Id="rId458" Type="http://schemas.openxmlformats.org/officeDocument/2006/relationships/revisionLog" Target="revisionLog449.xml"/><Relationship Id="rId623" Type="http://schemas.openxmlformats.org/officeDocument/2006/relationships/revisionLog" Target="revisionLog614.xml"/><Relationship Id="rId665" Type="http://schemas.openxmlformats.org/officeDocument/2006/relationships/revisionLog" Target="revisionLog656.xml"/><Relationship Id="rId830" Type="http://schemas.openxmlformats.org/officeDocument/2006/relationships/revisionLog" Target="revisionLog821.xml"/><Relationship Id="rId872" Type="http://schemas.openxmlformats.org/officeDocument/2006/relationships/revisionLog" Target="revisionLog863.xml"/><Relationship Id="rId928" Type="http://schemas.openxmlformats.org/officeDocument/2006/relationships/revisionLog" Target="revisionLog917.xml"/><Relationship Id="rId1088" Type="http://schemas.openxmlformats.org/officeDocument/2006/relationships/revisionLog" Target="revisionLog1077.xml"/><Relationship Id="rId15" Type="http://schemas.openxmlformats.org/officeDocument/2006/relationships/revisionLog" Target="revisionLog15.xml"/><Relationship Id="rId57" Type="http://schemas.openxmlformats.org/officeDocument/2006/relationships/revisionLog" Target="revisionLog57.xml"/><Relationship Id="rId262" Type="http://schemas.openxmlformats.org/officeDocument/2006/relationships/revisionLog" Target="revisionLog253.xml"/><Relationship Id="rId318" Type="http://schemas.openxmlformats.org/officeDocument/2006/relationships/revisionLog" Target="revisionLog309.xml"/><Relationship Id="rId525" Type="http://schemas.openxmlformats.org/officeDocument/2006/relationships/revisionLog" Target="revisionLog516.xml"/><Relationship Id="rId567" Type="http://schemas.openxmlformats.org/officeDocument/2006/relationships/revisionLog" Target="revisionLog558.xml"/><Relationship Id="rId732" Type="http://schemas.openxmlformats.org/officeDocument/2006/relationships/revisionLog" Target="revisionLog723.xml"/><Relationship Id="rId1113" Type="http://schemas.openxmlformats.org/officeDocument/2006/relationships/revisionLog" Target="revisionLog1102.xml"/><Relationship Id="rId1155" Type="http://schemas.openxmlformats.org/officeDocument/2006/relationships/revisionLog" Target="revisionLog1144.xml"/><Relationship Id="rId99" Type="http://schemas.openxmlformats.org/officeDocument/2006/relationships/revisionLog" Target="revisionLog99.xml"/><Relationship Id="rId122" Type="http://schemas.openxmlformats.org/officeDocument/2006/relationships/revisionLog" Target="revisionLog122.xml"/><Relationship Id="rId164" Type="http://schemas.openxmlformats.org/officeDocument/2006/relationships/revisionLog" Target="revisionLog4.xml"/><Relationship Id="rId371" Type="http://schemas.openxmlformats.org/officeDocument/2006/relationships/revisionLog" Target="revisionLog362.xml"/><Relationship Id="rId774" Type="http://schemas.openxmlformats.org/officeDocument/2006/relationships/revisionLog" Target="revisionLog765.xml"/><Relationship Id="rId981" Type="http://schemas.openxmlformats.org/officeDocument/2006/relationships/revisionLog" Target="revisionLog970.xml"/><Relationship Id="rId1015" Type="http://schemas.openxmlformats.org/officeDocument/2006/relationships/revisionLog" Target="revisionLog1004.xml"/><Relationship Id="rId1057" Type="http://schemas.openxmlformats.org/officeDocument/2006/relationships/revisionLog" Target="revisionLog1046.xml"/><Relationship Id="rId427" Type="http://schemas.openxmlformats.org/officeDocument/2006/relationships/revisionLog" Target="revisionLog418.xml"/><Relationship Id="rId469" Type="http://schemas.openxmlformats.org/officeDocument/2006/relationships/revisionLog" Target="revisionLog460.xml"/><Relationship Id="rId634" Type="http://schemas.openxmlformats.org/officeDocument/2006/relationships/revisionLog" Target="revisionLog625.xml"/><Relationship Id="rId676" Type="http://schemas.openxmlformats.org/officeDocument/2006/relationships/revisionLog" Target="revisionLog667.xml"/><Relationship Id="rId841" Type="http://schemas.openxmlformats.org/officeDocument/2006/relationships/revisionLog" Target="revisionLog832.xml"/><Relationship Id="rId883" Type="http://schemas.openxmlformats.org/officeDocument/2006/relationships/revisionLog" Target="revisionLog874.xml"/><Relationship Id="rId1099" Type="http://schemas.openxmlformats.org/officeDocument/2006/relationships/revisionLog" Target="revisionLog1088.xml"/><Relationship Id="rId26" Type="http://schemas.openxmlformats.org/officeDocument/2006/relationships/revisionLog" Target="revisionLog26.xml"/><Relationship Id="rId231" Type="http://schemas.openxmlformats.org/officeDocument/2006/relationships/revisionLog" Target="revisionLog222.xml"/><Relationship Id="rId273" Type="http://schemas.openxmlformats.org/officeDocument/2006/relationships/revisionLog" Target="revisionLog264.xml"/><Relationship Id="rId329" Type="http://schemas.openxmlformats.org/officeDocument/2006/relationships/revisionLog" Target="revisionLog320.xml"/><Relationship Id="rId480" Type="http://schemas.openxmlformats.org/officeDocument/2006/relationships/revisionLog" Target="revisionLog471.xml"/><Relationship Id="rId536" Type="http://schemas.openxmlformats.org/officeDocument/2006/relationships/revisionLog" Target="revisionLog527.xml"/><Relationship Id="rId701" Type="http://schemas.openxmlformats.org/officeDocument/2006/relationships/revisionLog" Target="revisionLog692.xml"/><Relationship Id="rId939" Type="http://schemas.openxmlformats.org/officeDocument/2006/relationships/revisionLog" Target="revisionLog928.xml"/><Relationship Id="rId1124" Type="http://schemas.openxmlformats.org/officeDocument/2006/relationships/revisionLog" Target="revisionLog1113.xml"/><Relationship Id="rId1166" Type="http://schemas.openxmlformats.org/officeDocument/2006/relationships/revisionLog" Target="revisionLog1155.xml"/><Relationship Id="rId68" Type="http://schemas.openxmlformats.org/officeDocument/2006/relationships/revisionLog" Target="revisionLog68.xml"/><Relationship Id="rId133" Type="http://schemas.openxmlformats.org/officeDocument/2006/relationships/revisionLog" Target="revisionLog133.xml"/><Relationship Id="rId175" Type="http://schemas.openxmlformats.org/officeDocument/2006/relationships/revisionLog" Target="revisionLog167.xml"/><Relationship Id="rId340" Type="http://schemas.openxmlformats.org/officeDocument/2006/relationships/revisionLog" Target="revisionLog331.xml"/><Relationship Id="rId578" Type="http://schemas.openxmlformats.org/officeDocument/2006/relationships/revisionLog" Target="revisionLog569.xml"/><Relationship Id="rId743" Type="http://schemas.openxmlformats.org/officeDocument/2006/relationships/revisionLog" Target="revisionLog734.xml"/><Relationship Id="rId785" Type="http://schemas.openxmlformats.org/officeDocument/2006/relationships/revisionLog" Target="revisionLog776.xml"/><Relationship Id="rId950" Type="http://schemas.openxmlformats.org/officeDocument/2006/relationships/revisionLog" Target="revisionLog939.xml"/><Relationship Id="rId992" Type="http://schemas.openxmlformats.org/officeDocument/2006/relationships/revisionLog" Target="revisionLog981.xml"/><Relationship Id="rId1026" Type="http://schemas.openxmlformats.org/officeDocument/2006/relationships/revisionLog" Target="revisionLog1015.xml"/><Relationship Id="rId200" Type="http://schemas.openxmlformats.org/officeDocument/2006/relationships/revisionLog" Target="revisionLog191.xml"/><Relationship Id="rId382" Type="http://schemas.openxmlformats.org/officeDocument/2006/relationships/revisionLog" Target="revisionLog373.xml"/><Relationship Id="rId438" Type="http://schemas.openxmlformats.org/officeDocument/2006/relationships/revisionLog" Target="revisionLog429.xml"/><Relationship Id="rId603" Type="http://schemas.openxmlformats.org/officeDocument/2006/relationships/revisionLog" Target="revisionLog594.xml"/><Relationship Id="rId645" Type="http://schemas.openxmlformats.org/officeDocument/2006/relationships/revisionLog" Target="revisionLog636.xml"/><Relationship Id="rId687" Type="http://schemas.openxmlformats.org/officeDocument/2006/relationships/revisionLog" Target="revisionLog678.xml"/><Relationship Id="rId810" Type="http://schemas.openxmlformats.org/officeDocument/2006/relationships/revisionLog" Target="revisionLog801.xml"/><Relationship Id="rId852" Type="http://schemas.openxmlformats.org/officeDocument/2006/relationships/revisionLog" Target="revisionLog843.xml"/><Relationship Id="rId908" Type="http://schemas.openxmlformats.org/officeDocument/2006/relationships/revisionLog" Target="revisionLog899.xml"/><Relationship Id="rId1068" Type="http://schemas.openxmlformats.org/officeDocument/2006/relationships/revisionLog" Target="revisionLog1057.xml"/><Relationship Id="rId242" Type="http://schemas.openxmlformats.org/officeDocument/2006/relationships/revisionLog" Target="revisionLog233.xml"/><Relationship Id="rId284" Type="http://schemas.openxmlformats.org/officeDocument/2006/relationships/revisionLog" Target="revisionLog275.xml"/><Relationship Id="rId491" Type="http://schemas.openxmlformats.org/officeDocument/2006/relationships/revisionLog" Target="revisionLog482.xml"/><Relationship Id="rId505" Type="http://schemas.openxmlformats.org/officeDocument/2006/relationships/revisionLog" Target="revisionLog496.xml"/><Relationship Id="rId712" Type="http://schemas.openxmlformats.org/officeDocument/2006/relationships/revisionLog" Target="revisionLog703.xml"/><Relationship Id="rId894" Type="http://schemas.openxmlformats.org/officeDocument/2006/relationships/revisionLog" Target="revisionLog885.xml"/><Relationship Id="rId1135" Type="http://schemas.openxmlformats.org/officeDocument/2006/relationships/revisionLog" Target="revisionLog1124.xml"/><Relationship Id="rId1177" Type="http://schemas.openxmlformats.org/officeDocument/2006/relationships/revisionLog" Target="revisionLog1166.xml"/><Relationship Id="rId37" Type="http://schemas.openxmlformats.org/officeDocument/2006/relationships/revisionLog" Target="revisionLog37.xml"/><Relationship Id="rId79" Type="http://schemas.openxmlformats.org/officeDocument/2006/relationships/revisionLog" Target="revisionLog79.xml"/><Relationship Id="rId102" Type="http://schemas.openxmlformats.org/officeDocument/2006/relationships/revisionLog" Target="revisionLog102.xml"/><Relationship Id="rId144" Type="http://schemas.openxmlformats.org/officeDocument/2006/relationships/revisionLog" Target="revisionLog144.xml"/><Relationship Id="rId547" Type="http://schemas.openxmlformats.org/officeDocument/2006/relationships/revisionLog" Target="revisionLog538.xml"/><Relationship Id="rId589" Type="http://schemas.openxmlformats.org/officeDocument/2006/relationships/revisionLog" Target="revisionLog580.xml"/><Relationship Id="rId754" Type="http://schemas.openxmlformats.org/officeDocument/2006/relationships/revisionLog" Target="revisionLog745.xml"/><Relationship Id="rId796" Type="http://schemas.openxmlformats.org/officeDocument/2006/relationships/revisionLog" Target="revisionLog787.xml"/><Relationship Id="rId961" Type="http://schemas.openxmlformats.org/officeDocument/2006/relationships/revisionLog" Target="revisionLog950.xml"/><Relationship Id="rId90" Type="http://schemas.openxmlformats.org/officeDocument/2006/relationships/revisionLog" Target="revisionLog90.xml"/><Relationship Id="rId186" Type="http://schemas.openxmlformats.org/officeDocument/2006/relationships/revisionLog" Target="revisionLog177.xml"/><Relationship Id="rId351" Type="http://schemas.openxmlformats.org/officeDocument/2006/relationships/revisionLog" Target="revisionLog342.xml"/><Relationship Id="rId393" Type="http://schemas.openxmlformats.org/officeDocument/2006/relationships/revisionLog" Target="revisionLog384.xml"/><Relationship Id="rId407" Type="http://schemas.openxmlformats.org/officeDocument/2006/relationships/revisionLog" Target="revisionLog398.xml"/><Relationship Id="rId449" Type="http://schemas.openxmlformats.org/officeDocument/2006/relationships/revisionLog" Target="revisionLog440.xml"/><Relationship Id="rId614" Type="http://schemas.openxmlformats.org/officeDocument/2006/relationships/revisionLog" Target="revisionLog605.xml"/><Relationship Id="rId656" Type="http://schemas.openxmlformats.org/officeDocument/2006/relationships/revisionLog" Target="revisionLog647.xml"/><Relationship Id="rId821" Type="http://schemas.openxmlformats.org/officeDocument/2006/relationships/revisionLog" Target="revisionLog812.xml"/><Relationship Id="rId863" Type="http://schemas.openxmlformats.org/officeDocument/2006/relationships/revisionLog" Target="revisionLog854.xml"/><Relationship Id="rId1037" Type="http://schemas.openxmlformats.org/officeDocument/2006/relationships/revisionLog" Target="revisionLog1026.xml"/><Relationship Id="rId1079" Type="http://schemas.openxmlformats.org/officeDocument/2006/relationships/revisionLog" Target="revisionLog1068.xml"/><Relationship Id="rId211" Type="http://schemas.openxmlformats.org/officeDocument/2006/relationships/revisionLog" Target="revisionLog202.xml"/><Relationship Id="rId253" Type="http://schemas.openxmlformats.org/officeDocument/2006/relationships/revisionLog" Target="revisionLog244.xml"/><Relationship Id="rId295" Type="http://schemas.openxmlformats.org/officeDocument/2006/relationships/revisionLog" Target="revisionLog286.xml"/><Relationship Id="rId309" Type="http://schemas.openxmlformats.org/officeDocument/2006/relationships/revisionLog" Target="revisionLog300.xml"/><Relationship Id="rId460" Type="http://schemas.openxmlformats.org/officeDocument/2006/relationships/revisionLog" Target="revisionLog451.xml"/><Relationship Id="rId516" Type="http://schemas.openxmlformats.org/officeDocument/2006/relationships/revisionLog" Target="revisionLog507.xml"/><Relationship Id="rId698" Type="http://schemas.openxmlformats.org/officeDocument/2006/relationships/revisionLog" Target="revisionLog689.xml"/><Relationship Id="rId919" Type="http://schemas.openxmlformats.org/officeDocument/2006/relationships/revisionLog" Target="revisionLog910.xml"/><Relationship Id="rId1090" Type="http://schemas.openxmlformats.org/officeDocument/2006/relationships/revisionLog" Target="revisionLog1079.xml"/><Relationship Id="rId1104" Type="http://schemas.openxmlformats.org/officeDocument/2006/relationships/revisionLog" Target="revisionLog1093.xml"/><Relationship Id="rId1146" Type="http://schemas.openxmlformats.org/officeDocument/2006/relationships/revisionLog" Target="revisionLog1135.xml"/><Relationship Id="rId48" Type="http://schemas.openxmlformats.org/officeDocument/2006/relationships/revisionLog" Target="revisionLog48.xml"/><Relationship Id="rId113" Type="http://schemas.openxmlformats.org/officeDocument/2006/relationships/revisionLog" Target="revisionLog113.xml"/><Relationship Id="rId320" Type="http://schemas.openxmlformats.org/officeDocument/2006/relationships/revisionLog" Target="revisionLog311.xml"/><Relationship Id="rId558" Type="http://schemas.openxmlformats.org/officeDocument/2006/relationships/revisionLog" Target="revisionLog549.xml"/><Relationship Id="rId723" Type="http://schemas.openxmlformats.org/officeDocument/2006/relationships/revisionLog" Target="revisionLog714.xml"/><Relationship Id="rId765" Type="http://schemas.openxmlformats.org/officeDocument/2006/relationships/revisionLog" Target="revisionLog756.xml"/><Relationship Id="rId930" Type="http://schemas.openxmlformats.org/officeDocument/2006/relationships/revisionLog" Target="revisionLog919.xml"/><Relationship Id="rId972" Type="http://schemas.openxmlformats.org/officeDocument/2006/relationships/revisionLog" Target="revisionLog961.xml"/><Relationship Id="rId1006" Type="http://schemas.openxmlformats.org/officeDocument/2006/relationships/revisionLog" Target="revisionLog995.xml"/><Relationship Id="rId155" Type="http://schemas.openxmlformats.org/officeDocument/2006/relationships/revisionLog" Target="revisionLog155.xml"/><Relationship Id="rId197" Type="http://schemas.openxmlformats.org/officeDocument/2006/relationships/revisionLog" Target="revisionLog188.xml"/><Relationship Id="rId362" Type="http://schemas.openxmlformats.org/officeDocument/2006/relationships/revisionLog" Target="revisionLog353.xml"/><Relationship Id="rId418" Type="http://schemas.openxmlformats.org/officeDocument/2006/relationships/revisionLog" Target="revisionLog409.xml"/><Relationship Id="rId625" Type="http://schemas.openxmlformats.org/officeDocument/2006/relationships/revisionLog" Target="revisionLog616.xml"/><Relationship Id="rId832" Type="http://schemas.openxmlformats.org/officeDocument/2006/relationships/revisionLog" Target="revisionLog823.xml"/><Relationship Id="rId1048" Type="http://schemas.openxmlformats.org/officeDocument/2006/relationships/revisionLog" Target="revisionLog1037.xml"/><Relationship Id="rId222" Type="http://schemas.openxmlformats.org/officeDocument/2006/relationships/revisionLog" Target="revisionLog213.xml"/><Relationship Id="rId264" Type="http://schemas.openxmlformats.org/officeDocument/2006/relationships/revisionLog" Target="revisionLog255.xml"/><Relationship Id="rId471" Type="http://schemas.openxmlformats.org/officeDocument/2006/relationships/revisionLog" Target="revisionLog462.xml"/><Relationship Id="rId667" Type="http://schemas.openxmlformats.org/officeDocument/2006/relationships/revisionLog" Target="revisionLog658.xml"/><Relationship Id="rId874" Type="http://schemas.openxmlformats.org/officeDocument/2006/relationships/revisionLog" Target="revisionLog865.xml"/><Relationship Id="rId1115" Type="http://schemas.openxmlformats.org/officeDocument/2006/relationships/revisionLog" Target="revisionLog1104.xml"/><Relationship Id="rId17" Type="http://schemas.openxmlformats.org/officeDocument/2006/relationships/revisionLog" Target="revisionLog17.xml"/><Relationship Id="rId59" Type="http://schemas.openxmlformats.org/officeDocument/2006/relationships/revisionLog" Target="revisionLog59.xml"/><Relationship Id="rId124" Type="http://schemas.openxmlformats.org/officeDocument/2006/relationships/revisionLog" Target="revisionLog124.xml"/><Relationship Id="rId527" Type="http://schemas.openxmlformats.org/officeDocument/2006/relationships/revisionLog" Target="revisionLog518.xml"/><Relationship Id="rId569" Type="http://schemas.openxmlformats.org/officeDocument/2006/relationships/revisionLog" Target="revisionLog560.xml"/><Relationship Id="rId734" Type="http://schemas.openxmlformats.org/officeDocument/2006/relationships/revisionLog" Target="revisionLog725.xml"/><Relationship Id="rId776" Type="http://schemas.openxmlformats.org/officeDocument/2006/relationships/revisionLog" Target="revisionLog767.xml"/><Relationship Id="rId941" Type="http://schemas.openxmlformats.org/officeDocument/2006/relationships/revisionLog" Target="revisionLog930.xml"/><Relationship Id="rId983" Type="http://schemas.openxmlformats.org/officeDocument/2006/relationships/revisionLog" Target="revisionLog972.xml"/><Relationship Id="rId1157" Type="http://schemas.openxmlformats.org/officeDocument/2006/relationships/revisionLog" Target="revisionLog1146.xml"/><Relationship Id="rId70" Type="http://schemas.openxmlformats.org/officeDocument/2006/relationships/revisionLog" Target="revisionLog70.xml"/><Relationship Id="rId166" Type="http://schemas.openxmlformats.org/officeDocument/2006/relationships/revisionLog" Target="revisionLog6.xml"/><Relationship Id="rId331" Type="http://schemas.openxmlformats.org/officeDocument/2006/relationships/revisionLog" Target="revisionLog322.xml"/><Relationship Id="rId373" Type="http://schemas.openxmlformats.org/officeDocument/2006/relationships/revisionLog" Target="revisionLog364.xml"/><Relationship Id="rId429" Type="http://schemas.openxmlformats.org/officeDocument/2006/relationships/revisionLog" Target="revisionLog420.xml"/><Relationship Id="rId580" Type="http://schemas.openxmlformats.org/officeDocument/2006/relationships/revisionLog" Target="revisionLog571.xml"/><Relationship Id="rId636" Type="http://schemas.openxmlformats.org/officeDocument/2006/relationships/revisionLog" Target="revisionLog627.xml"/><Relationship Id="rId801" Type="http://schemas.openxmlformats.org/officeDocument/2006/relationships/revisionLog" Target="revisionLog792.xml"/><Relationship Id="rId1017" Type="http://schemas.openxmlformats.org/officeDocument/2006/relationships/revisionLog" Target="revisionLog1006.xml"/><Relationship Id="rId1059" Type="http://schemas.openxmlformats.org/officeDocument/2006/relationships/revisionLog" Target="revisionLog1048.xml"/><Relationship Id="rId233" Type="http://schemas.openxmlformats.org/officeDocument/2006/relationships/revisionLog" Target="revisionLog224.xml"/><Relationship Id="rId440" Type="http://schemas.openxmlformats.org/officeDocument/2006/relationships/revisionLog" Target="revisionLog431.xml"/><Relationship Id="rId678" Type="http://schemas.openxmlformats.org/officeDocument/2006/relationships/revisionLog" Target="revisionLog669.xml"/><Relationship Id="rId843" Type="http://schemas.openxmlformats.org/officeDocument/2006/relationships/revisionLog" Target="revisionLog834.xml"/><Relationship Id="rId885" Type="http://schemas.openxmlformats.org/officeDocument/2006/relationships/revisionLog" Target="revisionLog876.xml"/><Relationship Id="rId1070" Type="http://schemas.openxmlformats.org/officeDocument/2006/relationships/revisionLog" Target="revisionLog1059.xml"/><Relationship Id="rId1126" Type="http://schemas.openxmlformats.org/officeDocument/2006/relationships/revisionLog" Target="revisionLog1115.xml"/><Relationship Id="rId28" Type="http://schemas.openxmlformats.org/officeDocument/2006/relationships/revisionLog" Target="revisionLog28.xml"/><Relationship Id="rId275" Type="http://schemas.openxmlformats.org/officeDocument/2006/relationships/revisionLog" Target="revisionLog266.xml"/><Relationship Id="rId300" Type="http://schemas.openxmlformats.org/officeDocument/2006/relationships/revisionLog" Target="revisionLog291.xml"/><Relationship Id="rId482" Type="http://schemas.openxmlformats.org/officeDocument/2006/relationships/revisionLog" Target="revisionLog473.xml"/><Relationship Id="rId538" Type="http://schemas.openxmlformats.org/officeDocument/2006/relationships/revisionLog" Target="revisionLog529.xml"/><Relationship Id="rId703" Type="http://schemas.openxmlformats.org/officeDocument/2006/relationships/revisionLog" Target="revisionLog694.xml"/><Relationship Id="rId745" Type="http://schemas.openxmlformats.org/officeDocument/2006/relationships/revisionLog" Target="revisionLog736.xml"/><Relationship Id="rId910" Type="http://schemas.openxmlformats.org/officeDocument/2006/relationships/revisionLog" Target="revisionLog901.xml"/><Relationship Id="rId952" Type="http://schemas.openxmlformats.org/officeDocument/2006/relationships/revisionLog" Target="revisionLog941.xml"/><Relationship Id="rId1168" Type="http://schemas.openxmlformats.org/officeDocument/2006/relationships/revisionLog" Target="revisionLog1157.xml"/><Relationship Id="rId81" Type="http://schemas.openxmlformats.org/officeDocument/2006/relationships/revisionLog" Target="revisionLog81.xml"/><Relationship Id="rId135" Type="http://schemas.openxmlformats.org/officeDocument/2006/relationships/revisionLog" Target="revisionLog135.xml"/><Relationship Id="rId177" Type="http://schemas.openxmlformats.org/officeDocument/2006/relationships/revisionLog" Target="revisionLog169.xml"/><Relationship Id="rId342" Type="http://schemas.openxmlformats.org/officeDocument/2006/relationships/revisionLog" Target="revisionLog333.xml"/><Relationship Id="rId384" Type="http://schemas.openxmlformats.org/officeDocument/2006/relationships/revisionLog" Target="revisionLog375.xml"/><Relationship Id="rId591" Type="http://schemas.openxmlformats.org/officeDocument/2006/relationships/revisionLog" Target="revisionLog582.xml"/><Relationship Id="rId605" Type="http://schemas.openxmlformats.org/officeDocument/2006/relationships/revisionLog" Target="revisionLog596.xml"/><Relationship Id="rId787" Type="http://schemas.openxmlformats.org/officeDocument/2006/relationships/revisionLog" Target="revisionLog778.xml"/><Relationship Id="rId812" Type="http://schemas.openxmlformats.org/officeDocument/2006/relationships/revisionLog" Target="revisionLog803.xml"/><Relationship Id="rId994" Type="http://schemas.openxmlformats.org/officeDocument/2006/relationships/revisionLog" Target="revisionLog983.xml"/><Relationship Id="rId1028" Type="http://schemas.openxmlformats.org/officeDocument/2006/relationships/revisionLog" Target="revisionLog1017.xml"/><Relationship Id="rId202" Type="http://schemas.openxmlformats.org/officeDocument/2006/relationships/revisionLog" Target="revisionLog193.xml"/><Relationship Id="rId244" Type="http://schemas.openxmlformats.org/officeDocument/2006/relationships/revisionLog" Target="revisionLog235.xml"/><Relationship Id="rId647" Type="http://schemas.openxmlformats.org/officeDocument/2006/relationships/revisionLog" Target="revisionLog638.xml"/><Relationship Id="rId689" Type="http://schemas.openxmlformats.org/officeDocument/2006/relationships/revisionLog" Target="revisionLog680.xml"/><Relationship Id="rId854" Type="http://schemas.openxmlformats.org/officeDocument/2006/relationships/revisionLog" Target="revisionLog845.xml"/><Relationship Id="rId896" Type="http://schemas.openxmlformats.org/officeDocument/2006/relationships/revisionLog" Target="revisionLog887.xml"/><Relationship Id="rId1081" Type="http://schemas.openxmlformats.org/officeDocument/2006/relationships/revisionLog" Target="revisionLog1070.xml"/><Relationship Id="rId39" Type="http://schemas.openxmlformats.org/officeDocument/2006/relationships/revisionLog" Target="revisionLog39.xml"/><Relationship Id="rId286" Type="http://schemas.openxmlformats.org/officeDocument/2006/relationships/revisionLog" Target="revisionLog277.xml"/><Relationship Id="rId451" Type="http://schemas.openxmlformats.org/officeDocument/2006/relationships/revisionLog" Target="revisionLog442.xml"/><Relationship Id="rId493" Type="http://schemas.openxmlformats.org/officeDocument/2006/relationships/revisionLog" Target="revisionLog484.xml"/><Relationship Id="rId507" Type="http://schemas.openxmlformats.org/officeDocument/2006/relationships/revisionLog" Target="revisionLog498.xml"/><Relationship Id="rId549" Type="http://schemas.openxmlformats.org/officeDocument/2006/relationships/revisionLog" Target="revisionLog540.xml"/><Relationship Id="rId714" Type="http://schemas.openxmlformats.org/officeDocument/2006/relationships/revisionLog" Target="revisionLog705.xml"/><Relationship Id="rId756" Type="http://schemas.openxmlformats.org/officeDocument/2006/relationships/revisionLog" Target="revisionLog747.xml"/><Relationship Id="rId921" Type="http://schemas.openxmlformats.org/officeDocument/2006/relationships/revisionLog" Target="revisionLog912.xml"/><Relationship Id="rId1137" Type="http://schemas.openxmlformats.org/officeDocument/2006/relationships/revisionLog" Target="revisionLog1126.xml"/><Relationship Id="rId50" Type="http://schemas.openxmlformats.org/officeDocument/2006/relationships/revisionLog" Target="revisionLog50.xml"/><Relationship Id="rId104" Type="http://schemas.openxmlformats.org/officeDocument/2006/relationships/revisionLog" Target="revisionLog104.xml"/><Relationship Id="rId146" Type="http://schemas.openxmlformats.org/officeDocument/2006/relationships/revisionLog" Target="revisionLog146.xml"/><Relationship Id="rId188" Type="http://schemas.openxmlformats.org/officeDocument/2006/relationships/revisionLog" Target="revisionLog179.xml"/><Relationship Id="rId311" Type="http://schemas.openxmlformats.org/officeDocument/2006/relationships/revisionLog" Target="revisionLog302.xml"/><Relationship Id="rId353" Type="http://schemas.openxmlformats.org/officeDocument/2006/relationships/revisionLog" Target="revisionLog344.xml"/><Relationship Id="rId395" Type="http://schemas.openxmlformats.org/officeDocument/2006/relationships/revisionLog" Target="revisionLog386.xml"/><Relationship Id="rId409" Type="http://schemas.openxmlformats.org/officeDocument/2006/relationships/revisionLog" Target="revisionLog400.xml"/><Relationship Id="rId560" Type="http://schemas.openxmlformats.org/officeDocument/2006/relationships/revisionLog" Target="revisionLog551.xml"/><Relationship Id="rId798" Type="http://schemas.openxmlformats.org/officeDocument/2006/relationships/revisionLog" Target="revisionLog789.xml"/><Relationship Id="rId963" Type="http://schemas.openxmlformats.org/officeDocument/2006/relationships/revisionLog" Target="revisionLog952.xml"/><Relationship Id="rId1039" Type="http://schemas.openxmlformats.org/officeDocument/2006/relationships/revisionLog" Target="revisionLog1028.xml"/><Relationship Id="rId92" Type="http://schemas.openxmlformats.org/officeDocument/2006/relationships/revisionLog" Target="revisionLog92.xml"/><Relationship Id="rId213" Type="http://schemas.openxmlformats.org/officeDocument/2006/relationships/revisionLog" Target="revisionLog204.xml"/><Relationship Id="rId420" Type="http://schemas.openxmlformats.org/officeDocument/2006/relationships/revisionLog" Target="revisionLog411.xml"/><Relationship Id="rId616" Type="http://schemas.openxmlformats.org/officeDocument/2006/relationships/revisionLog" Target="revisionLog607.xml"/><Relationship Id="rId658" Type="http://schemas.openxmlformats.org/officeDocument/2006/relationships/revisionLog" Target="revisionLog649.xml"/><Relationship Id="rId823" Type="http://schemas.openxmlformats.org/officeDocument/2006/relationships/revisionLog" Target="revisionLog814.xml"/><Relationship Id="rId865" Type="http://schemas.openxmlformats.org/officeDocument/2006/relationships/revisionLog" Target="revisionLog856.xml"/><Relationship Id="rId1050" Type="http://schemas.openxmlformats.org/officeDocument/2006/relationships/revisionLog" Target="revisionLog1039.xml"/><Relationship Id="rId255" Type="http://schemas.openxmlformats.org/officeDocument/2006/relationships/revisionLog" Target="revisionLog246.xml"/><Relationship Id="rId297" Type="http://schemas.openxmlformats.org/officeDocument/2006/relationships/revisionLog" Target="revisionLog288.xml"/><Relationship Id="rId462" Type="http://schemas.openxmlformats.org/officeDocument/2006/relationships/revisionLog" Target="revisionLog453.xml"/><Relationship Id="rId518" Type="http://schemas.openxmlformats.org/officeDocument/2006/relationships/revisionLog" Target="revisionLog509.xml"/><Relationship Id="rId725" Type="http://schemas.openxmlformats.org/officeDocument/2006/relationships/revisionLog" Target="revisionLog716.xml"/><Relationship Id="rId932" Type="http://schemas.openxmlformats.org/officeDocument/2006/relationships/revisionLog" Target="revisionLog921.xml"/><Relationship Id="rId1092" Type="http://schemas.openxmlformats.org/officeDocument/2006/relationships/revisionLog" Target="revisionLog1081.xml"/><Relationship Id="rId1106" Type="http://schemas.openxmlformats.org/officeDocument/2006/relationships/revisionLog" Target="revisionLog1095.xml"/><Relationship Id="rId1148" Type="http://schemas.openxmlformats.org/officeDocument/2006/relationships/revisionLog" Target="revisionLog1137.xml"/><Relationship Id="rId115" Type="http://schemas.openxmlformats.org/officeDocument/2006/relationships/revisionLog" Target="revisionLog115.xml"/><Relationship Id="rId157" Type="http://schemas.openxmlformats.org/officeDocument/2006/relationships/revisionLog" Target="revisionLog157.xml"/><Relationship Id="rId322" Type="http://schemas.openxmlformats.org/officeDocument/2006/relationships/revisionLog" Target="revisionLog313.xml"/><Relationship Id="rId364" Type="http://schemas.openxmlformats.org/officeDocument/2006/relationships/revisionLog" Target="revisionLog355.xml"/><Relationship Id="rId767" Type="http://schemas.openxmlformats.org/officeDocument/2006/relationships/revisionLog" Target="revisionLog758.xml"/><Relationship Id="rId974" Type="http://schemas.openxmlformats.org/officeDocument/2006/relationships/revisionLog" Target="revisionLog963.xml"/><Relationship Id="rId1008" Type="http://schemas.openxmlformats.org/officeDocument/2006/relationships/revisionLog" Target="revisionLog997.xml"/><Relationship Id="rId61" Type="http://schemas.openxmlformats.org/officeDocument/2006/relationships/revisionLog" Target="revisionLog61.xml"/><Relationship Id="rId199" Type="http://schemas.openxmlformats.org/officeDocument/2006/relationships/revisionLog" Target="revisionLog190.xml"/><Relationship Id="rId571" Type="http://schemas.openxmlformats.org/officeDocument/2006/relationships/revisionLog" Target="revisionLog562.xml"/><Relationship Id="rId627" Type="http://schemas.openxmlformats.org/officeDocument/2006/relationships/revisionLog" Target="revisionLog618.xml"/><Relationship Id="rId669" Type="http://schemas.openxmlformats.org/officeDocument/2006/relationships/revisionLog" Target="revisionLog660.xml"/><Relationship Id="rId834" Type="http://schemas.openxmlformats.org/officeDocument/2006/relationships/revisionLog" Target="revisionLog825.xml"/><Relationship Id="rId876" Type="http://schemas.openxmlformats.org/officeDocument/2006/relationships/revisionLog" Target="revisionLog867.xml"/><Relationship Id="rId19" Type="http://schemas.openxmlformats.org/officeDocument/2006/relationships/revisionLog" Target="revisionLog19.xml"/><Relationship Id="rId224" Type="http://schemas.openxmlformats.org/officeDocument/2006/relationships/revisionLog" Target="revisionLog215.xml"/><Relationship Id="rId266" Type="http://schemas.openxmlformats.org/officeDocument/2006/relationships/revisionLog" Target="revisionLog257.xml"/><Relationship Id="rId431" Type="http://schemas.openxmlformats.org/officeDocument/2006/relationships/revisionLog" Target="revisionLog422.xml"/><Relationship Id="rId473" Type="http://schemas.openxmlformats.org/officeDocument/2006/relationships/revisionLog" Target="revisionLog464.xml"/><Relationship Id="rId529" Type="http://schemas.openxmlformats.org/officeDocument/2006/relationships/revisionLog" Target="revisionLog520.xml"/><Relationship Id="rId680" Type="http://schemas.openxmlformats.org/officeDocument/2006/relationships/revisionLog" Target="revisionLog671.xml"/><Relationship Id="rId736" Type="http://schemas.openxmlformats.org/officeDocument/2006/relationships/revisionLog" Target="revisionLog727.xml"/><Relationship Id="rId901" Type="http://schemas.openxmlformats.org/officeDocument/2006/relationships/revisionLog" Target="revisionLog892.xml"/><Relationship Id="rId1061" Type="http://schemas.openxmlformats.org/officeDocument/2006/relationships/revisionLog" Target="revisionLog1050.xml"/><Relationship Id="rId1117" Type="http://schemas.openxmlformats.org/officeDocument/2006/relationships/revisionLog" Target="revisionLog1106.xml"/><Relationship Id="rId1159" Type="http://schemas.openxmlformats.org/officeDocument/2006/relationships/revisionLog" Target="revisionLog1148.xml"/><Relationship Id="rId30" Type="http://schemas.openxmlformats.org/officeDocument/2006/relationships/revisionLog" Target="revisionLog30.xml"/><Relationship Id="rId126" Type="http://schemas.openxmlformats.org/officeDocument/2006/relationships/revisionLog" Target="revisionLog126.xml"/><Relationship Id="rId168" Type="http://schemas.openxmlformats.org/officeDocument/2006/relationships/revisionLog" Target="revisionLog161.xml"/><Relationship Id="rId333" Type="http://schemas.openxmlformats.org/officeDocument/2006/relationships/revisionLog" Target="revisionLog324.xml"/><Relationship Id="rId540" Type="http://schemas.openxmlformats.org/officeDocument/2006/relationships/revisionLog" Target="revisionLog531.xml"/><Relationship Id="rId778" Type="http://schemas.openxmlformats.org/officeDocument/2006/relationships/revisionLog" Target="revisionLog769.xml"/><Relationship Id="rId943" Type="http://schemas.openxmlformats.org/officeDocument/2006/relationships/revisionLog" Target="revisionLog932.xml"/><Relationship Id="rId985" Type="http://schemas.openxmlformats.org/officeDocument/2006/relationships/revisionLog" Target="revisionLog974.xml"/><Relationship Id="rId1019" Type="http://schemas.openxmlformats.org/officeDocument/2006/relationships/revisionLog" Target="revisionLog1008.xml"/><Relationship Id="rId1170" Type="http://schemas.openxmlformats.org/officeDocument/2006/relationships/revisionLog" Target="revisionLog1159.xml"/><Relationship Id="rId72" Type="http://schemas.openxmlformats.org/officeDocument/2006/relationships/revisionLog" Target="revisionLog72.xml"/><Relationship Id="rId375" Type="http://schemas.openxmlformats.org/officeDocument/2006/relationships/revisionLog" Target="revisionLog366.xml"/><Relationship Id="rId582" Type="http://schemas.openxmlformats.org/officeDocument/2006/relationships/revisionLog" Target="revisionLog573.xml"/><Relationship Id="rId638" Type="http://schemas.openxmlformats.org/officeDocument/2006/relationships/revisionLog" Target="revisionLog629.xml"/><Relationship Id="rId803" Type="http://schemas.openxmlformats.org/officeDocument/2006/relationships/revisionLog" Target="revisionLog794.xml"/><Relationship Id="rId845" Type="http://schemas.openxmlformats.org/officeDocument/2006/relationships/revisionLog" Target="revisionLog836.xml"/><Relationship Id="rId1030" Type="http://schemas.openxmlformats.org/officeDocument/2006/relationships/revisionLog" Target="revisionLog1019.xml"/><Relationship Id="rId235" Type="http://schemas.openxmlformats.org/officeDocument/2006/relationships/revisionLog" Target="revisionLog226.xml"/><Relationship Id="rId277" Type="http://schemas.openxmlformats.org/officeDocument/2006/relationships/revisionLog" Target="revisionLog268.xml"/><Relationship Id="rId400" Type="http://schemas.openxmlformats.org/officeDocument/2006/relationships/revisionLog" Target="revisionLog391.xml"/><Relationship Id="rId442" Type="http://schemas.openxmlformats.org/officeDocument/2006/relationships/revisionLog" Target="revisionLog433.xml"/><Relationship Id="rId484" Type="http://schemas.openxmlformats.org/officeDocument/2006/relationships/revisionLog" Target="revisionLog475.xml"/><Relationship Id="rId705" Type="http://schemas.openxmlformats.org/officeDocument/2006/relationships/revisionLog" Target="revisionLog696.xml"/><Relationship Id="rId887" Type="http://schemas.openxmlformats.org/officeDocument/2006/relationships/revisionLog" Target="revisionLog878.xml"/><Relationship Id="rId1072" Type="http://schemas.openxmlformats.org/officeDocument/2006/relationships/revisionLog" Target="revisionLog1061.xml"/><Relationship Id="rId1128" Type="http://schemas.openxmlformats.org/officeDocument/2006/relationships/revisionLog" Target="revisionLog1117.xml"/><Relationship Id="rId137" Type="http://schemas.openxmlformats.org/officeDocument/2006/relationships/revisionLog" Target="revisionLog137.xml"/><Relationship Id="rId302" Type="http://schemas.openxmlformats.org/officeDocument/2006/relationships/revisionLog" Target="revisionLog293.xml"/><Relationship Id="rId344" Type="http://schemas.openxmlformats.org/officeDocument/2006/relationships/revisionLog" Target="revisionLog335.xml"/><Relationship Id="rId691" Type="http://schemas.openxmlformats.org/officeDocument/2006/relationships/revisionLog" Target="revisionLog682.xml"/><Relationship Id="rId747" Type="http://schemas.openxmlformats.org/officeDocument/2006/relationships/revisionLog" Target="revisionLog738.xml"/><Relationship Id="rId789" Type="http://schemas.openxmlformats.org/officeDocument/2006/relationships/revisionLog" Target="revisionLog780.xml"/><Relationship Id="rId912" Type="http://schemas.openxmlformats.org/officeDocument/2006/relationships/revisionLog" Target="revisionLog903.xml"/><Relationship Id="rId954" Type="http://schemas.openxmlformats.org/officeDocument/2006/relationships/revisionLog" Target="revisionLog943.xml"/><Relationship Id="rId996" Type="http://schemas.openxmlformats.org/officeDocument/2006/relationships/revisionLog" Target="revisionLog985.xml"/><Relationship Id="rId41" Type="http://schemas.openxmlformats.org/officeDocument/2006/relationships/revisionLog" Target="revisionLog41.xml"/><Relationship Id="rId83" Type="http://schemas.openxmlformats.org/officeDocument/2006/relationships/revisionLog" Target="revisionLog83.xml"/><Relationship Id="rId179" Type="http://schemas.openxmlformats.org/officeDocument/2006/relationships/revisionLog" Target="revisionLog170.xml"/><Relationship Id="rId386" Type="http://schemas.openxmlformats.org/officeDocument/2006/relationships/revisionLog" Target="revisionLog377.xml"/><Relationship Id="rId551" Type="http://schemas.openxmlformats.org/officeDocument/2006/relationships/revisionLog" Target="revisionLog542.xml"/><Relationship Id="rId593" Type="http://schemas.openxmlformats.org/officeDocument/2006/relationships/revisionLog" Target="revisionLog584.xml"/><Relationship Id="rId607" Type="http://schemas.openxmlformats.org/officeDocument/2006/relationships/revisionLog" Target="revisionLog598.xml"/><Relationship Id="rId649" Type="http://schemas.openxmlformats.org/officeDocument/2006/relationships/revisionLog" Target="revisionLog640.xml"/><Relationship Id="rId814" Type="http://schemas.openxmlformats.org/officeDocument/2006/relationships/revisionLog" Target="revisionLog805.xml"/><Relationship Id="rId856" Type="http://schemas.openxmlformats.org/officeDocument/2006/relationships/revisionLog" Target="revisionLog847.xml"/><Relationship Id="rId190" Type="http://schemas.openxmlformats.org/officeDocument/2006/relationships/revisionLog" Target="revisionLog181.xml"/><Relationship Id="rId204" Type="http://schemas.openxmlformats.org/officeDocument/2006/relationships/revisionLog" Target="revisionLog195.xml"/><Relationship Id="rId246" Type="http://schemas.openxmlformats.org/officeDocument/2006/relationships/revisionLog" Target="revisionLog237.xml"/><Relationship Id="rId288" Type="http://schemas.openxmlformats.org/officeDocument/2006/relationships/revisionLog" Target="revisionLog279.xml"/><Relationship Id="rId411" Type="http://schemas.openxmlformats.org/officeDocument/2006/relationships/revisionLog" Target="revisionLog402.xml"/><Relationship Id="rId453" Type="http://schemas.openxmlformats.org/officeDocument/2006/relationships/revisionLog" Target="revisionLog444.xml"/><Relationship Id="rId509" Type="http://schemas.openxmlformats.org/officeDocument/2006/relationships/revisionLog" Target="revisionLog500.xml"/><Relationship Id="rId660" Type="http://schemas.openxmlformats.org/officeDocument/2006/relationships/revisionLog" Target="revisionLog651.xml"/><Relationship Id="rId898" Type="http://schemas.openxmlformats.org/officeDocument/2006/relationships/revisionLog" Target="revisionLog889.xml"/><Relationship Id="rId1041" Type="http://schemas.openxmlformats.org/officeDocument/2006/relationships/revisionLog" Target="revisionLog1030.xml"/><Relationship Id="rId1083" Type="http://schemas.openxmlformats.org/officeDocument/2006/relationships/revisionLog" Target="revisionLog1072.xml"/><Relationship Id="rId1139" Type="http://schemas.openxmlformats.org/officeDocument/2006/relationships/revisionLog" Target="revisionLog1128.xml"/><Relationship Id="rId106" Type="http://schemas.openxmlformats.org/officeDocument/2006/relationships/revisionLog" Target="revisionLog106.xml"/><Relationship Id="rId313" Type="http://schemas.openxmlformats.org/officeDocument/2006/relationships/revisionLog" Target="revisionLog304.xml"/><Relationship Id="rId495" Type="http://schemas.openxmlformats.org/officeDocument/2006/relationships/revisionLog" Target="revisionLog486.xml"/><Relationship Id="rId716" Type="http://schemas.openxmlformats.org/officeDocument/2006/relationships/revisionLog" Target="revisionLog707.xml"/><Relationship Id="rId758" Type="http://schemas.openxmlformats.org/officeDocument/2006/relationships/revisionLog" Target="revisionLog749.xml"/><Relationship Id="rId923" Type="http://schemas.openxmlformats.org/officeDocument/2006/relationships/revisionLog" Target="revisionLog914.xml"/><Relationship Id="rId965" Type="http://schemas.openxmlformats.org/officeDocument/2006/relationships/revisionLog" Target="revisionLog954.xml"/><Relationship Id="rId1150" Type="http://schemas.openxmlformats.org/officeDocument/2006/relationships/revisionLog" Target="revisionLog1139.xml"/><Relationship Id="rId825" Type="http://schemas.openxmlformats.org/officeDocument/2006/relationships/revisionLog" Target="revisionLog816.xml"/><Relationship Id="rId52" Type="http://schemas.openxmlformats.org/officeDocument/2006/relationships/revisionLog" Target="revisionLog52.xml"/><Relationship Id="rId94" Type="http://schemas.openxmlformats.org/officeDocument/2006/relationships/revisionLog" Target="revisionLog94.xml"/><Relationship Id="rId148" Type="http://schemas.openxmlformats.org/officeDocument/2006/relationships/revisionLog" Target="revisionLog148.xml"/><Relationship Id="rId355" Type="http://schemas.openxmlformats.org/officeDocument/2006/relationships/revisionLog" Target="revisionLog346.xml"/><Relationship Id="rId397" Type="http://schemas.openxmlformats.org/officeDocument/2006/relationships/revisionLog" Target="revisionLog388.xml"/><Relationship Id="rId520" Type="http://schemas.openxmlformats.org/officeDocument/2006/relationships/revisionLog" Target="revisionLog511.xml"/><Relationship Id="rId562" Type="http://schemas.openxmlformats.org/officeDocument/2006/relationships/revisionLog" Target="revisionLog553.xml"/><Relationship Id="rId618" Type="http://schemas.openxmlformats.org/officeDocument/2006/relationships/revisionLog" Target="revisionLog609.xml"/><Relationship Id="rId215" Type="http://schemas.openxmlformats.org/officeDocument/2006/relationships/revisionLog" Target="revisionLog206.xml"/><Relationship Id="rId257" Type="http://schemas.openxmlformats.org/officeDocument/2006/relationships/revisionLog" Target="revisionLog248.xml"/><Relationship Id="rId422" Type="http://schemas.openxmlformats.org/officeDocument/2006/relationships/revisionLog" Target="revisionLog413.xml"/><Relationship Id="rId464" Type="http://schemas.openxmlformats.org/officeDocument/2006/relationships/revisionLog" Target="revisionLog455.xml"/><Relationship Id="rId867" Type="http://schemas.openxmlformats.org/officeDocument/2006/relationships/revisionLog" Target="revisionLog858.xml"/><Relationship Id="rId1010" Type="http://schemas.openxmlformats.org/officeDocument/2006/relationships/revisionLog" Target="revisionLog999.xml"/><Relationship Id="rId1052" Type="http://schemas.openxmlformats.org/officeDocument/2006/relationships/revisionLog" Target="revisionLog1041.xml"/><Relationship Id="rId1094" Type="http://schemas.openxmlformats.org/officeDocument/2006/relationships/revisionLog" Target="revisionLog1083.xml"/><Relationship Id="rId1108" Type="http://schemas.openxmlformats.org/officeDocument/2006/relationships/revisionLog" Target="revisionLog1097.xml"/><Relationship Id="rId299" Type="http://schemas.openxmlformats.org/officeDocument/2006/relationships/revisionLog" Target="revisionLog290.xml"/><Relationship Id="rId727" Type="http://schemas.openxmlformats.org/officeDocument/2006/relationships/revisionLog" Target="revisionLog718.xml"/><Relationship Id="rId934" Type="http://schemas.openxmlformats.org/officeDocument/2006/relationships/revisionLog" Target="revisionLog923.xml"/><Relationship Id="rId63" Type="http://schemas.openxmlformats.org/officeDocument/2006/relationships/revisionLog" Target="revisionLog63.xml"/><Relationship Id="rId159" Type="http://schemas.openxmlformats.org/officeDocument/2006/relationships/revisionLog" Target="revisionLog159.xml"/><Relationship Id="rId366" Type="http://schemas.openxmlformats.org/officeDocument/2006/relationships/revisionLog" Target="revisionLog357.xml"/><Relationship Id="rId573" Type="http://schemas.openxmlformats.org/officeDocument/2006/relationships/revisionLog" Target="revisionLog564.xml"/><Relationship Id="rId780" Type="http://schemas.openxmlformats.org/officeDocument/2006/relationships/revisionLog" Target="revisionLog771.xml"/><Relationship Id="rId226" Type="http://schemas.openxmlformats.org/officeDocument/2006/relationships/revisionLog" Target="revisionLog217.xml"/><Relationship Id="rId433" Type="http://schemas.openxmlformats.org/officeDocument/2006/relationships/revisionLog" Target="revisionLog424.xml"/><Relationship Id="rId878" Type="http://schemas.openxmlformats.org/officeDocument/2006/relationships/revisionLog" Target="revisionLog869.xml"/><Relationship Id="rId1063" Type="http://schemas.openxmlformats.org/officeDocument/2006/relationships/revisionLog" Target="revisionLog1052.xml"/><Relationship Id="rId640" Type="http://schemas.openxmlformats.org/officeDocument/2006/relationships/revisionLog" Target="revisionLog631.xml"/><Relationship Id="rId738" Type="http://schemas.openxmlformats.org/officeDocument/2006/relationships/revisionLog" Target="revisionLog729.xml"/><Relationship Id="rId945" Type="http://schemas.openxmlformats.org/officeDocument/2006/relationships/revisionLog" Target="revisionLog934.xml"/><Relationship Id="rId74" Type="http://schemas.openxmlformats.org/officeDocument/2006/relationships/revisionLog" Target="revisionLog74.xml"/><Relationship Id="rId377" Type="http://schemas.openxmlformats.org/officeDocument/2006/relationships/revisionLog" Target="revisionLog368.xml"/><Relationship Id="rId500" Type="http://schemas.openxmlformats.org/officeDocument/2006/relationships/revisionLog" Target="revisionLog491.xml"/><Relationship Id="rId584" Type="http://schemas.openxmlformats.org/officeDocument/2006/relationships/revisionLog" Target="revisionLog575.xml"/><Relationship Id="rId805" Type="http://schemas.openxmlformats.org/officeDocument/2006/relationships/revisionLog" Target="revisionLog796.xml"/><Relationship Id="rId1130" Type="http://schemas.openxmlformats.org/officeDocument/2006/relationships/revisionLog" Target="revisionLog1119.xml"/><Relationship Id="rId237" Type="http://schemas.openxmlformats.org/officeDocument/2006/relationships/revisionLog" Target="revisionLog228.xml"/><Relationship Id="rId791" Type="http://schemas.openxmlformats.org/officeDocument/2006/relationships/revisionLog" Target="revisionLog782.xml"/><Relationship Id="rId889" Type="http://schemas.openxmlformats.org/officeDocument/2006/relationships/revisionLog" Target="revisionLog880.xml"/><Relationship Id="rId1074" Type="http://schemas.openxmlformats.org/officeDocument/2006/relationships/revisionLog" Target="revisionLog1063.xml"/><Relationship Id="rId444" Type="http://schemas.openxmlformats.org/officeDocument/2006/relationships/revisionLog" Target="revisionLog435.xml"/><Relationship Id="rId651" Type="http://schemas.openxmlformats.org/officeDocument/2006/relationships/revisionLog" Target="revisionLog642.xml"/><Relationship Id="rId749" Type="http://schemas.openxmlformats.org/officeDocument/2006/relationships/revisionLog" Target="revisionLog740.xml"/><Relationship Id="rId290" Type="http://schemas.openxmlformats.org/officeDocument/2006/relationships/revisionLog" Target="revisionLog281.xml"/><Relationship Id="rId304" Type="http://schemas.openxmlformats.org/officeDocument/2006/relationships/revisionLog" Target="revisionLog295.xml"/><Relationship Id="rId388" Type="http://schemas.openxmlformats.org/officeDocument/2006/relationships/revisionLog" Target="revisionLog379.xml"/><Relationship Id="rId511" Type="http://schemas.openxmlformats.org/officeDocument/2006/relationships/revisionLog" Target="revisionLog502.xml"/><Relationship Id="rId609" Type="http://schemas.openxmlformats.org/officeDocument/2006/relationships/revisionLog" Target="revisionLog600.xml"/><Relationship Id="rId956" Type="http://schemas.openxmlformats.org/officeDocument/2006/relationships/revisionLog" Target="revisionLog945.xml"/><Relationship Id="rId1141" Type="http://schemas.openxmlformats.org/officeDocument/2006/relationships/revisionLog" Target="revisionLog1130.xml"/><Relationship Id="rId85" Type="http://schemas.openxmlformats.org/officeDocument/2006/relationships/revisionLog" Target="revisionLog85.xml"/><Relationship Id="rId150" Type="http://schemas.openxmlformats.org/officeDocument/2006/relationships/revisionLog" Target="revisionLog150.xml"/><Relationship Id="rId595" Type="http://schemas.openxmlformats.org/officeDocument/2006/relationships/revisionLog" Target="revisionLog586.xml"/><Relationship Id="rId816" Type="http://schemas.openxmlformats.org/officeDocument/2006/relationships/revisionLog" Target="revisionLog807.xml"/><Relationship Id="rId1001" Type="http://schemas.openxmlformats.org/officeDocument/2006/relationships/revisionLog" Target="revisionLog990.xml"/><Relationship Id="rId248" Type="http://schemas.openxmlformats.org/officeDocument/2006/relationships/revisionLog" Target="revisionLog239.xml"/><Relationship Id="rId455" Type="http://schemas.openxmlformats.org/officeDocument/2006/relationships/revisionLog" Target="revisionLog446.xml"/><Relationship Id="rId662" Type="http://schemas.openxmlformats.org/officeDocument/2006/relationships/revisionLog" Target="revisionLog653.xml"/><Relationship Id="rId1085" Type="http://schemas.openxmlformats.org/officeDocument/2006/relationships/revisionLog" Target="revisionLog1074.xml"/><Relationship Id="rId12" Type="http://schemas.openxmlformats.org/officeDocument/2006/relationships/revisionLog" Target="revisionLog12.xml"/><Relationship Id="rId108" Type="http://schemas.openxmlformats.org/officeDocument/2006/relationships/revisionLog" Target="revisionLog108.xml"/><Relationship Id="rId315" Type="http://schemas.openxmlformats.org/officeDocument/2006/relationships/revisionLog" Target="revisionLog306.xml"/><Relationship Id="rId522" Type="http://schemas.openxmlformats.org/officeDocument/2006/relationships/revisionLog" Target="revisionLog513.xml"/><Relationship Id="rId967" Type="http://schemas.openxmlformats.org/officeDocument/2006/relationships/revisionLog" Target="revisionLog956.xml"/><Relationship Id="rId1152" Type="http://schemas.openxmlformats.org/officeDocument/2006/relationships/revisionLog" Target="revisionLog1141.xml"/><Relationship Id="rId96" Type="http://schemas.openxmlformats.org/officeDocument/2006/relationships/revisionLog" Target="revisionLog96.xml"/><Relationship Id="rId161" Type="http://schemas.openxmlformats.org/officeDocument/2006/relationships/revisionLog" Target="revisionLog1.xml"/><Relationship Id="rId399" Type="http://schemas.openxmlformats.org/officeDocument/2006/relationships/revisionLog" Target="revisionLog390.xml"/><Relationship Id="rId827" Type="http://schemas.openxmlformats.org/officeDocument/2006/relationships/revisionLog" Target="revisionLog818.xml"/><Relationship Id="rId1012" Type="http://schemas.openxmlformats.org/officeDocument/2006/relationships/revisionLog" Target="revisionLog1001.xml"/><Relationship Id="rId259" Type="http://schemas.openxmlformats.org/officeDocument/2006/relationships/revisionLog" Target="revisionLog250.xml"/><Relationship Id="rId466" Type="http://schemas.openxmlformats.org/officeDocument/2006/relationships/revisionLog" Target="revisionLog457.xml"/><Relationship Id="rId673" Type="http://schemas.openxmlformats.org/officeDocument/2006/relationships/revisionLog" Target="revisionLog664.xml"/><Relationship Id="rId880" Type="http://schemas.openxmlformats.org/officeDocument/2006/relationships/revisionLog" Target="revisionLog871.xml"/><Relationship Id="rId1096" Type="http://schemas.openxmlformats.org/officeDocument/2006/relationships/revisionLog" Target="revisionLog1085.xml"/><Relationship Id="rId23" Type="http://schemas.openxmlformats.org/officeDocument/2006/relationships/revisionLog" Target="revisionLog23.xml"/><Relationship Id="rId119" Type="http://schemas.openxmlformats.org/officeDocument/2006/relationships/revisionLog" Target="revisionLog119.xml"/><Relationship Id="rId326" Type="http://schemas.openxmlformats.org/officeDocument/2006/relationships/revisionLog" Target="revisionLog317.xml"/><Relationship Id="rId533" Type="http://schemas.openxmlformats.org/officeDocument/2006/relationships/revisionLog" Target="revisionLog524.xml"/><Relationship Id="rId978" Type="http://schemas.openxmlformats.org/officeDocument/2006/relationships/revisionLog" Target="revisionLog967.xml"/><Relationship Id="rId1163" Type="http://schemas.openxmlformats.org/officeDocument/2006/relationships/revisionLog" Target="revisionLog1152.xml"/><Relationship Id="rId740" Type="http://schemas.openxmlformats.org/officeDocument/2006/relationships/revisionLog" Target="revisionLog731.xml"/><Relationship Id="rId838" Type="http://schemas.openxmlformats.org/officeDocument/2006/relationships/revisionLog" Target="revisionLog829.xml"/><Relationship Id="rId1023" Type="http://schemas.openxmlformats.org/officeDocument/2006/relationships/revisionLog" Target="revisionLog1012.xml"/><Relationship Id="rId172" Type="http://schemas.openxmlformats.org/officeDocument/2006/relationships/revisionLog" Target="revisionLog164.xml"/><Relationship Id="rId477" Type="http://schemas.openxmlformats.org/officeDocument/2006/relationships/revisionLog" Target="revisionLog468.xml"/><Relationship Id="rId600" Type="http://schemas.openxmlformats.org/officeDocument/2006/relationships/revisionLog" Target="revisionLog591.xml"/><Relationship Id="rId684" Type="http://schemas.openxmlformats.org/officeDocument/2006/relationships/revisionLog" Target="revisionLog675.xml"/><Relationship Id="rId337" Type="http://schemas.openxmlformats.org/officeDocument/2006/relationships/revisionLog" Target="revisionLog328.xml"/><Relationship Id="rId891" Type="http://schemas.openxmlformats.org/officeDocument/2006/relationships/revisionLog" Target="revisionLog882.xml"/><Relationship Id="rId905" Type="http://schemas.openxmlformats.org/officeDocument/2006/relationships/revisionLog" Target="revisionLog896.xml"/><Relationship Id="rId989" Type="http://schemas.openxmlformats.org/officeDocument/2006/relationships/revisionLog" Target="revisionLog978.xml"/><Relationship Id="rId34" Type="http://schemas.openxmlformats.org/officeDocument/2006/relationships/revisionLog" Target="revisionLog34.xml"/><Relationship Id="rId544" Type="http://schemas.openxmlformats.org/officeDocument/2006/relationships/revisionLog" Target="revisionLog535.xml"/><Relationship Id="rId751" Type="http://schemas.openxmlformats.org/officeDocument/2006/relationships/revisionLog" Target="revisionLog742.xml"/><Relationship Id="rId849" Type="http://schemas.openxmlformats.org/officeDocument/2006/relationships/revisionLog" Target="revisionLog840.xml"/><Relationship Id="rId1174" Type="http://schemas.openxmlformats.org/officeDocument/2006/relationships/revisionLog" Target="revisionLog1163.xml"/><Relationship Id="rId183" Type="http://schemas.openxmlformats.org/officeDocument/2006/relationships/revisionLog" Target="revisionLog174.xml"/><Relationship Id="rId390" Type="http://schemas.openxmlformats.org/officeDocument/2006/relationships/revisionLog" Target="revisionLog381.xml"/><Relationship Id="rId404" Type="http://schemas.openxmlformats.org/officeDocument/2006/relationships/revisionLog" Target="revisionLog395.xml"/><Relationship Id="rId611" Type="http://schemas.openxmlformats.org/officeDocument/2006/relationships/revisionLog" Target="revisionLog602.xml"/><Relationship Id="rId1034" Type="http://schemas.openxmlformats.org/officeDocument/2006/relationships/revisionLog" Target="revisionLog1023.xml"/><Relationship Id="rId250" Type="http://schemas.openxmlformats.org/officeDocument/2006/relationships/revisionLog" Target="revisionLog241.xml"/><Relationship Id="rId488" Type="http://schemas.openxmlformats.org/officeDocument/2006/relationships/revisionLog" Target="revisionLog479.xml"/><Relationship Id="rId695" Type="http://schemas.openxmlformats.org/officeDocument/2006/relationships/revisionLog" Target="revisionLog686.xml"/><Relationship Id="rId709" Type="http://schemas.openxmlformats.org/officeDocument/2006/relationships/revisionLog" Target="revisionLog700.xml"/><Relationship Id="rId916" Type="http://schemas.openxmlformats.org/officeDocument/2006/relationships/revisionLog" Target="revisionLog907.xml"/><Relationship Id="rId1101" Type="http://schemas.openxmlformats.org/officeDocument/2006/relationships/revisionLog" Target="revisionLog1090.xml"/><Relationship Id="rId45" Type="http://schemas.openxmlformats.org/officeDocument/2006/relationships/revisionLog" Target="revisionLog45.xml"/><Relationship Id="rId110" Type="http://schemas.openxmlformats.org/officeDocument/2006/relationships/revisionLog" Target="revisionLog110.xml"/><Relationship Id="rId348" Type="http://schemas.openxmlformats.org/officeDocument/2006/relationships/revisionLog" Target="revisionLog339.xml"/><Relationship Id="rId555" Type="http://schemas.openxmlformats.org/officeDocument/2006/relationships/revisionLog" Target="revisionLog546.xml"/><Relationship Id="rId762" Type="http://schemas.openxmlformats.org/officeDocument/2006/relationships/revisionLog" Target="revisionLog753.xml"/><Relationship Id="rId194" Type="http://schemas.openxmlformats.org/officeDocument/2006/relationships/revisionLog" Target="revisionLog185.xml"/><Relationship Id="rId208" Type="http://schemas.openxmlformats.org/officeDocument/2006/relationships/revisionLog" Target="revisionLog199.xml"/><Relationship Id="rId415" Type="http://schemas.openxmlformats.org/officeDocument/2006/relationships/revisionLog" Target="revisionLog406.xml"/><Relationship Id="rId622" Type="http://schemas.openxmlformats.org/officeDocument/2006/relationships/revisionLog" Target="revisionLog613.xml"/><Relationship Id="rId1045" Type="http://schemas.openxmlformats.org/officeDocument/2006/relationships/revisionLog" Target="revisionLog1034.xml"/><Relationship Id="rId261" Type="http://schemas.openxmlformats.org/officeDocument/2006/relationships/revisionLog" Target="revisionLog252.xml"/><Relationship Id="rId499" Type="http://schemas.openxmlformats.org/officeDocument/2006/relationships/revisionLog" Target="revisionLog490.xml"/><Relationship Id="rId927" Type="http://schemas.openxmlformats.org/officeDocument/2006/relationships/revisionLog" Target="revisionLog11.xml"/><Relationship Id="rId1112" Type="http://schemas.openxmlformats.org/officeDocument/2006/relationships/revisionLog" Target="revisionLog1101.xml"/><Relationship Id="rId56" Type="http://schemas.openxmlformats.org/officeDocument/2006/relationships/revisionLog" Target="revisionLog56.xml"/><Relationship Id="rId359" Type="http://schemas.openxmlformats.org/officeDocument/2006/relationships/revisionLog" Target="revisionLog350.xml"/><Relationship Id="rId566" Type="http://schemas.openxmlformats.org/officeDocument/2006/relationships/revisionLog" Target="revisionLog557.xml"/><Relationship Id="rId773" Type="http://schemas.openxmlformats.org/officeDocument/2006/relationships/revisionLog" Target="revisionLog764.xml"/><Relationship Id="rId121" Type="http://schemas.openxmlformats.org/officeDocument/2006/relationships/revisionLog" Target="revisionLog121.xml"/><Relationship Id="rId219" Type="http://schemas.openxmlformats.org/officeDocument/2006/relationships/revisionLog" Target="revisionLog210.xml"/><Relationship Id="rId426" Type="http://schemas.openxmlformats.org/officeDocument/2006/relationships/revisionLog" Target="revisionLog417.xml"/><Relationship Id="rId633" Type="http://schemas.openxmlformats.org/officeDocument/2006/relationships/revisionLog" Target="revisionLog624.xml"/><Relationship Id="rId980" Type="http://schemas.openxmlformats.org/officeDocument/2006/relationships/revisionLog" Target="revisionLog969.xml"/><Relationship Id="rId1056" Type="http://schemas.openxmlformats.org/officeDocument/2006/relationships/revisionLog" Target="revisionLog1045.xml"/><Relationship Id="rId840" Type="http://schemas.openxmlformats.org/officeDocument/2006/relationships/revisionLog" Target="revisionLog831.xml"/><Relationship Id="rId938" Type="http://schemas.openxmlformats.org/officeDocument/2006/relationships/revisionLog" Target="revisionLog927.xml"/><Relationship Id="rId67" Type="http://schemas.openxmlformats.org/officeDocument/2006/relationships/revisionLog" Target="revisionLog67.xml"/><Relationship Id="rId272" Type="http://schemas.openxmlformats.org/officeDocument/2006/relationships/revisionLog" Target="revisionLog263.xml"/><Relationship Id="rId577" Type="http://schemas.openxmlformats.org/officeDocument/2006/relationships/revisionLog" Target="revisionLog568.xml"/><Relationship Id="rId700" Type="http://schemas.openxmlformats.org/officeDocument/2006/relationships/revisionLog" Target="revisionLog691.xml"/><Relationship Id="rId1123" Type="http://schemas.openxmlformats.org/officeDocument/2006/relationships/revisionLog" Target="revisionLog1112.xml"/><Relationship Id="rId132" Type="http://schemas.openxmlformats.org/officeDocument/2006/relationships/revisionLog" Target="revisionLog132.xml"/><Relationship Id="rId784" Type="http://schemas.openxmlformats.org/officeDocument/2006/relationships/revisionLog" Target="revisionLog775.xml"/><Relationship Id="rId991" Type="http://schemas.openxmlformats.org/officeDocument/2006/relationships/revisionLog" Target="revisionLog980.xml"/><Relationship Id="rId1067" Type="http://schemas.openxmlformats.org/officeDocument/2006/relationships/revisionLog" Target="revisionLog1056.xml"/><Relationship Id="rId437" Type="http://schemas.openxmlformats.org/officeDocument/2006/relationships/revisionLog" Target="revisionLog428.xml"/><Relationship Id="rId644" Type="http://schemas.openxmlformats.org/officeDocument/2006/relationships/revisionLog" Target="revisionLog635.xml"/><Relationship Id="rId851" Type="http://schemas.openxmlformats.org/officeDocument/2006/relationships/revisionLog" Target="revisionLog842.xml"/><Relationship Id="rId283" Type="http://schemas.openxmlformats.org/officeDocument/2006/relationships/revisionLog" Target="revisionLog274.xml"/><Relationship Id="rId490" Type="http://schemas.openxmlformats.org/officeDocument/2006/relationships/revisionLog" Target="revisionLog481.xml"/><Relationship Id="rId504" Type="http://schemas.openxmlformats.org/officeDocument/2006/relationships/revisionLog" Target="revisionLog495.xml"/><Relationship Id="rId711" Type="http://schemas.openxmlformats.org/officeDocument/2006/relationships/revisionLog" Target="revisionLog702.xml"/><Relationship Id="rId949" Type="http://schemas.openxmlformats.org/officeDocument/2006/relationships/revisionLog" Target="revisionLog938.xml"/><Relationship Id="rId1134" Type="http://schemas.openxmlformats.org/officeDocument/2006/relationships/revisionLog" Target="revisionLog1123.xml"/><Relationship Id="rId78" Type="http://schemas.openxmlformats.org/officeDocument/2006/relationships/revisionLog" Target="revisionLog78.xml"/><Relationship Id="rId143" Type="http://schemas.openxmlformats.org/officeDocument/2006/relationships/revisionLog" Target="revisionLog143.xml"/><Relationship Id="rId350" Type="http://schemas.openxmlformats.org/officeDocument/2006/relationships/revisionLog" Target="revisionLog341.xml"/><Relationship Id="rId588" Type="http://schemas.openxmlformats.org/officeDocument/2006/relationships/revisionLog" Target="revisionLog579.xml"/><Relationship Id="rId795" Type="http://schemas.openxmlformats.org/officeDocument/2006/relationships/revisionLog" Target="revisionLog786.xml"/><Relationship Id="rId809" Type="http://schemas.openxmlformats.org/officeDocument/2006/relationships/revisionLog" Target="revisionLog800.xml"/><Relationship Id="rId210" Type="http://schemas.openxmlformats.org/officeDocument/2006/relationships/revisionLog" Target="revisionLog201.xml"/><Relationship Id="rId448" Type="http://schemas.openxmlformats.org/officeDocument/2006/relationships/revisionLog" Target="revisionLog439.xml"/><Relationship Id="rId655" Type="http://schemas.openxmlformats.org/officeDocument/2006/relationships/revisionLog" Target="revisionLog646.xml"/><Relationship Id="rId862" Type="http://schemas.openxmlformats.org/officeDocument/2006/relationships/revisionLog" Target="revisionLog853.xml"/><Relationship Id="rId1078" Type="http://schemas.openxmlformats.org/officeDocument/2006/relationships/revisionLog" Target="revisionLog1067.xml"/><Relationship Id="rId294" Type="http://schemas.openxmlformats.org/officeDocument/2006/relationships/revisionLog" Target="revisionLog285.xml"/><Relationship Id="rId308" Type="http://schemas.openxmlformats.org/officeDocument/2006/relationships/revisionLog" Target="revisionLog299.xml"/><Relationship Id="rId515" Type="http://schemas.openxmlformats.org/officeDocument/2006/relationships/revisionLog" Target="revisionLog506.xml"/><Relationship Id="rId722" Type="http://schemas.openxmlformats.org/officeDocument/2006/relationships/revisionLog" Target="revisionLog713.xml"/><Relationship Id="rId1145" Type="http://schemas.openxmlformats.org/officeDocument/2006/relationships/revisionLog" Target="revisionLog1134.xml"/><Relationship Id="rId89" Type="http://schemas.openxmlformats.org/officeDocument/2006/relationships/revisionLog" Target="revisionLog89.xml"/><Relationship Id="rId154" Type="http://schemas.openxmlformats.org/officeDocument/2006/relationships/revisionLog" Target="revisionLog154.xml"/><Relationship Id="rId361" Type="http://schemas.openxmlformats.org/officeDocument/2006/relationships/revisionLog" Target="revisionLog352.xml"/><Relationship Id="rId599" Type="http://schemas.openxmlformats.org/officeDocument/2006/relationships/revisionLog" Target="revisionLog590.xml"/><Relationship Id="rId1005" Type="http://schemas.openxmlformats.org/officeDocument/2006/relationships/revisionLog" Target="revisionLog994.xml"/><Relationship Id="rId459" Type="http://schemas.openxmlformats.org/officeDocument/2006/relationships/revisionLog" Target="revisionLog450.xml"/><Relationship Id="rId666" Type="http://schemas.openxmlformats.org/officeDocument/2006/relationships/revisionLog" Target="revisionLog657.xml"/><Relationship Id="rId873" Type="http://schemas.openxmlformats.org/officeDocument/2006/relationships/revisionLog" Target="revisionLog864.xml"/><Relationship Id="rId1089" Type="http://schemas.openxmlformats.org/officeDocument/2006/relationships/revisionLog" Target="revisionLog1078.xml"/><Relationship Id="rId16" Type="http://schemas.openxmlformats.org/officeDocument/2006/relationships/revisionLog" Target="revisionLog16.xml"/><Relationship Id="rId221" Type="http://schemas.openxmlformats.org/officeDocument/2006/relationships/revisionLog" Target="revisionLog212.xml"/><Relationship Id="rId319" Type="http://schemas.openxmlformats.org/officeDocument/2006/relationships/revisionLog" Target="revisionLog310.xml"/><Relationship Id="rId526" Type="http://schemas.openxmlformats.org/officeDocument/2006/relationships/revisionLog" Target="revisionLog517.xml"/><Relationship Id="rId1156" Type="http://schemas.openxmlformats.org/officeDocument/2006/relationships/revisionLog" Target="revisionLog1145.xml"/><Relationship Id="rId733" Type="http://schemas.openxmlformats.org/officeDocument/2006/relationships/revisionLog" Target="revisionLog724.xml"/><Relationship Id="rId940" Type="http://schemas.openxmlformats.org/officeDocument/2006/relationships/revisionLog" Target="revisionLog929.xml"/><Relationship Id="rId1016" Type="http://schemas.openxmlformats.org/officeDocument/2006/relationships/revisionLog" Target="revisionLog1005.xml"/><Relationship Id="rId165" Type="http://schemas.openxmlformats.org/officeDocument/2006/relationships/revisionLog" Target="revisionLog5.xml"/><Relationship Id="rId372" Type="http://schemas.openxmlformats.org/officeDocument/2006/relationships/revisionLog" Target="revisionLog363.xml"/><Relationship Id="rId677" Type="http://schemas.openxmlformats.org/officeDocument/2006/relationships/revisionLog" Target="revisionLog668.xml"/><Relationship Id="rId800" Type="http://schemas.openxmlformats.org/officeDocument/2006/relationships/revisionLog" Target="revisionLog791.xml"/><Relationship Id="rId232" Type="http://schemas.openxmlformats.org/officeDocument/2006/relationships/revisionLog" Target="revisionLog223.xml"/><Relationship Id="rId884" Type="http://schemas.openxmlformats.org/officeDocument/2006/relationships/revisionLog" Target="revisionLog875.xml"/><Relationship Id="rId27" Type="http://schemas.openxmlformats.org/officeDocument/2006/relationships/revisionLog" Target="revisionLog27.xml"/><Relationship Id="rId537" Type="http://schemas.openxmlformats.org/officeDocument/2006/relationships/revisionLog" Target="revisionLog528.xml"/><Relationship Id="rId744" Type="http://schemas.openxmlformats.org/officeDocument/2006/relationships/revisionLog" Target="revisionLog735.xml"/><Relationship Id="rId951" Type="http://schemas.openxmlformats.org/officeDocument/2006/relationships/revisionLog" Target="revisionLog940.xml"/><Relationship Id="rId1167" Type="http://schemas.openxmlformats.org/officeDocument/2006/relationships/revisionLog" Target="revisionLog1156.xml"/><Relationship Id="rId80" Type="http://schemas.openxmlformats.org/officeDocument/2006/relationships/revisionLog" Target="revisionLog80.xml"/><Relationship Id="rId176" Type="http://schemas.openxmlformats.org/officeDocument/2006/relationships/revisionLog" Target="revisionLog168.xml"/><Relationship Id="rId383" Type="http://schemas.openxmlformats.org/officeDocument/2006/relationships/revisionLog" Target="revisionLog374.xml"/><Relationship Id="rId590" Type="http://schemas.openxmlformats.org/officeDocument/2006/relationships/revisionLog" Target="revisionLog581.xml"/><Relationship Id="rId604" Type="http://schemas.openxmlformats.org/officeDocument/2006/relationships/revisionLog" Target="revisionLog595.xml"/><Relationship Id="rId811" Type="http://schemas.openxmlformats.org/officeDocument/2006/relationships/revisionLog" Target="revisionLog802.xml"/><Relationship Id="rId1027" Type="http://schemas.openxmlformats.org/officeDocument/2006/relationships/revisionLog" Target="revisionLog1016.xml"/><Relationship Id="rId243" Type="http://schemas.openxmlformats.org/officeDocument/2006/relationships/revisionLog" Target="revisionLog234.xml"/><Relationship Id="rId450" Type="http://schemas.openxmlformats.org/officeDocument/2006/relationships/revisionLog" Target="revisionLog441.xml"/><Relationship Id="rId688" Type="http://schemas.openxmlformats.org/officeDocument/2006/relationships/revisionLog" Target="revisionLog679.xml"/><Relationship Id="rId895" Type="http://schemas.openxmlformats.org/officeDocument/2006/relationships/revisionLog" Target="revisionLog886.xml"/><Relationship Id="rId909" Type="http://schemas.openxmlformats.org/officeDocument/2006/relationships/revisionLog" Target="revisionLog900.xml"/><Relationship Id="rId1080" Type="http://schemas.openxmlformats.org/officeDocument/2006/relationships/revisionLog" Target="revisionLog1069.xml"/><Relationship Id="rId38" Type="http://schemas.openxmlformats.org/officeDocument/2006/relationships/revisionLog" Target="revisionLog38.xml"/><Relationship Id="rId103" Type="http://schemas.openxmlformats.org/officeDocument/2006/relationships/revisionLog" Target="revisionLog103.xml"/><Relationship Id="rId310" Type="http://schemas.openxmlformats.org/officeDocument/2006/relationships/revisionLog" Target="revisionLog301.xml"/><Relationship Id="rId548" Type="http://schemas.openxmlformats.org/officeDocument/2006/relationships/revisionLog" Target="revisionLog539.xml"/><Relationship Id="rId755" Type="http://schemas.openxmlformats.org/officeDocument/2006/relationships/revisionLog" Target="revisionLog746.xml"/><Relationship Id="rId962" Type="http://schemas.openxmlformats.org/officeDocument/2006/relationships/revisionLog" Target="revisionLog951.xml"/><Relationship Id="rId91" Type="http://schemas.openxmlformats.org/officeDocument/2006/relationships/revisionLog" Target="revisionLog91.xml"/><Relationship Id="rId187" Type="http://schemas.openxmlformats.org/officeDocument/2006/relationships/revisionLog" Target="revisionLog178.xml"/><Relationship Id="rId394" Type="http://schemas.openxmlformats.org/officeDocument/2006/relationships/revisionLog" Target="revisionLog385.xml"/><Relationship Id="rId408" Type="http://schemas.openxmlformats.org/officeDocument/2006/relationships/revisionLog" Target="revisionLog399.xml"/><Relationship Id="rId615" Type="http://schemas.openxmlformats.org/officeDocument/2006/relationships/revisionLog" Target="revisionLog606.xml"/><Relationship Id="rId822" Type="http://schemas.openxmlformats.org/officeDocument/2006/relationships/revisionLog" Target="revisionLog813.xml"/><Relationship Id="rId1038" Type="http://schemas.openxmlformats.org/officeDocument/2006/relationships/revisionLog" Target="revisionLog1027.xml"/><Relationship Id="rId254" Type="http://schemas.openxmlformats.org/officeDocument/2006/relationships/revisionLog" Target="revisionLog245.xml"/><Relationship Id="rId699" Type="http://schemas.openxmlformats.org/officeDocument/2006/relationships/revisionLog" Target="revisionLog690.xml"/><Relationship Id="rId1091" Type="http://schemas.openxmlformats.org/officeDocument/2006/relationships/revisionLog" Target="revisionLog1080.xml"/><Relationship Id="rId1105" Type="http://schemas.openxmlformats.org/officeDocument/2006/relationships/revisionLog" Target="revisionLog1094.xml"/><Relationship Id="rId49" Type="http://schemas.openxmlformats.org/officeDocument/2006/relationships/revisionLog" Target="revisionLog49.xml"/><Relationship Id="rId114" Type="http://schemas.openxmlformats.org/officeDocument/2006/relationships/revisionLog" Target="revisionLog114.xml"/><Relationship Id="rId461" Type="http://schemas.openxmlformats.org/officeDocument/2006/relationships/revisionLog" Target="revisionLog452.xml"/><Relationship Id="rId559" Type="http://schemas.openxmlformats.org/officeDocument/2006/relationships/revisionLog" Target="revisionLog550.xml"/><Relationship Id="rId766" Type="http://schemas.openxmlformats.org/officeDocument/2006/relationships/revisionLog" Target="revisionLog757.xml"/><Relationship Id="rId198" Type="http://schemas.openxmlformats.org/officeDocument/2006/relationships/revisionLog" Target="revisionLog189.xml"/><Relationship Id="rId321" Type="http://schemas.openxmlformats.org/officeDocument/2006/relationships/revisionLog" Target="revisionLog312.xml"/><Relationship Id="rId419" Type="http://schemas.openxmlformats.org/officeDocument/2006/relationships/revisionLog" Target="revisionLog410.xml"/><Relationship Id="rId626" Type="http://schemas.openxmlformats.org/officeDocument/2006/relationships/revisionLog" Target="revisionLog617.xml"/><Relationship Id="rId973" Type="http://schemas.openxmlformats.org/officeDocument/2006/relationships/revisionLog" Target="revisionLog962.xml"/><Relationship Id="rId1049" Type="http://schemas.openxmlformats.org/officeDocument/2006/relationships/revisionLog" Target="revisionLog1038.xml"/><Relationship Id="rId833" Type="http://schemas.openxmlformats.org/officeDocument/2006/relationships/revisionLog" Target="revisionLog824.xml"/><Relationship Id="rId1116" Type="http://schemas.openxmlformats.org/officeDocument/2006/relationships/revisionLog" Target="revisionLog1105.xml"/><Relationship Id="rId265" Type="http://schemas.openxmlformats.org/officeDocument/2006/relationships/revisionLog" Target="revisionLog256.xml"/><Relationship Id="rId472" Type="http://schemas.openxmlformats.org/officeDocument/2006/relationships/revisionLog" Target="revisionLog463.xml"/><Relationship Id="rId900" Type="http://schemas.openxmlformats.org/officeDocument/2006/relationships/revisionLog" Target="revisionLog891.xml"/><Relationship Id="rId125" Type="http://schemas.openxmlformats.org/officeDocument/2006/relationships/revisionLog" Target="revisionLog125.xml"/><Relationship Id="rId332" Type="http://schemas.openxmlformats.org/officeDocument/2006/relationships/revisionLog" Target="revisionLog323.xml"/><Relationship Id="rId777" Type="http://schemas.openxmlformats.org/officeDocument/2006/relationships/revisionLog" Target="revisionLog768.xml"/><Relationship Id="rId984" Type="http://schemas.openxmlformats.org/officeDocument/2006/relationships/revisionLog" Target="revisionLog973.xml"/><Relationship Id="rId637" Type="http://schemas.openxmlformats.org/officeDocument/2006/relationships/revisionLog" Target="revisionLog628.xml"/><Relationship Id="rId844" Type="http://schemas.openxmlformats.org/officeDocument/2006/relationships/revisionLog" Target="revisionLog835.xml"/><Relationship Id="rId276" Type="http://schemas.openxmlformats.org/officeDocument/2006/relationships/revisionLog" Target="revisionLog267.xml"/><Relationship Id="rId483" Type="http://schemas.openxmlformats.org/officeDocument/2006/relationships/revisionLog" Target="revisionLog474.xml"/><Relationship Id="rId690" Type="http://schemas.openxmlformats.org/officeDocument/2006/relationships/revisionLog" Target="revisionLog681.xml"/><Relationship Id="rId704" Type="http://schemas.openxmlformats.org/officeDocument/2006/relationships/revisionLog" Target="revisionLog695.xml"/><Relationship Id="rId911" Type="http://schemas.openxmlformats.org/officeDocument/2006/relationships/revisionLog" Target="revisionLog902.xml"/><Relationship Id="rId1127" Type="http://schemas.openxmlformats.org/officeDocument/2006/relationships/revisionLog" Target="revisionLog1116.xml"/><Relationship Id="rId40" Type="http://schemas.openxmlformats.org/officeDocument/2006/relationships/revisionLog" Target="revisionLog40.xml"/><Relationship Id="rId136" Type="http://schemas.openxmlformats.org/officeDocument/2006/relationships/revisionLog" Target="revisionLog136.xml"/><Relationship Id="rId343" Type="http://schemas.openxmlformats.org/officeDocument/2006/relationships/revisionLog" Target="revisionLog334.xml"/><Relationship Id="rId550" Type="http://schemas.openxmlformats.org/officeDocument/2006/relationships/revisionLog" Target="revisionLog541.xml"/><Relationship Id="rId788" Type="http://schemas.openxmlformats.org/officeDocument/2006/relationships/revisionLog" Target="revisionLog779.xml"/><Relationship Id="rId995" Type="http://schemas.openxmlformats.org/officeDocument/2006/relationships/revisionLog" Target="revisionLog984.xml"/><Relationship Id="rId203" Type="http://schemas.openxmlformats.org/officeDocument/2006/relationships/revisionLog" Target="revisionLog194.xml"/><Relationship Id="rId648" Type="http://schemas.openxmlformats.org/officeDocument/2006/relationships/revisionLog" Target="revisionLog639.xml"/><Relationship Id="rId855" Type="http://schemas.openxmlformats.org/officeDocument/2006/relationships/revisionLog" Target="revisionLog846.xml"/><Relationship Id="rId1040" Type="http://schemas.openxmlformats.org/officeDocument/2006/relationships/revisionLog" Target="revisionLog1029.xml"/><Relationship Id="rId287" Type="http://schemas.openxmlformats.org/officeDocument/2006/relationships/revisionLog" Target="revisionLog278.xml"/><Relationship Id="rId410" Type="http://schemas.openxmlformats.org/officeDocument/2006/relationships/revisionLog" Target="revisionLog401.xml"/><Relationship Id="rId494" Type="http://schemas.openxmlformats.org/officeDocument/2006/relationships/revisionLog" Target="revisionLog485.xml"/><Relationship Id="rId508" Type="http://schemas.openxmlformats.org/officeDocument/2006/relationships/revisionLog" Target="revisionLog499.xml"/><Relationship Id="rId715" Type="http://schemas.openxmlformats.org/officeDocument/2006/relationships/revisionLog" Target="revisionLog706.xml"/><Relationship Id="rId922" Type="http://schemas.openxmlformats.org/officeDocument/2006/relationships/revisionLog" Target="revisionLog913.xml"/><Relationship Id="rId1138" Type="http://schemas.openxmlformats.org/officeDocument/2006/relationships/revisionLog" Target="revisionLog1127.xml"/><Relationship Id="rId147" Type="http://schemas.openxmlformats.org/officeDocument/2006/relationships/revisionLog" Target="revisionLog147.xml"/><Relationship Id="rId354" Type="http://schemas.openxmlformats.org/officeDocument/2006/relationships/revisionLog" Target="revisionLog345.xml"/><Relationship Id="rId799" Type="http://schemas.openxmlformats.org/officeDocument/2006/relationships/revisionLog" Target="revisionLog790.xml"/><Relationship Id="rId51" Type="http://schemas.openxmlformats.org/officeDocument/2006/relationships/revisionLog" Target="revisionLog51.xml"/><Relationship Id="rId561" Type="http://schemas.openxmlformats.org/officeDocument/2006/relationships/revisionLog" Target="revisionLog552.xml"/><Relationship Id="rId659" Type="http://schemas.openxmlformats.org/officeDocument/2006/relationships/revisionLog" Target="revisionLog650.xml"/><Relationship Id="rId866" Type="http://schemas.openxmlformats.org/officeDocument/2006/relationships/revisionLog" Target="revisionLog857.xml"/><Relationship Id="rId214" Type="http://schemas.openxmlformats.org/officeDocument/2006/relationships/revisionLog" Target="revisionLog205.xml"/><Relationship Id="rId298" Type="http://schemas.openxmlformats.org/officeDocument/2006/relationships/revisionLog" Target="revisionLog289.xml"/><Relationship Id="rId421" Type="http://schemas.openxmlformats.org/officeDocument/2006/relationships/revisionLog" Target="revisionLog412.xml"/><Relationship Id="rId519" Type="http://schemas.openxmlformats.org/officeDocument/2006/relationships/revisionLog" Target="revisionLog510.xml"/><Relationship Id="rId1051" Type="http://schemas.openxmlformats.org/officeDocument/2006/relationships/revisionLog" Target="revisionLog1040.xml"/><Relationship Id="rId1149" Type="http://schemas.openxmlformats.org/officeDocument/2006/relationships/revisionLog" Target="revisionLog1138.xml"/><Relationship Id="rId158" Type="http://schemas.openxmlformats.org/officeDocument/2006/relationships/revisionLog" Target="revisionLog158.xml"/><Relationship Id="rId726" Type="http://schemas.openxmlformats.org/officeDocument/2006/relationships/revisionLog" Target="revisionLog717.xml"/><Relationship Id="rId933" Type="http://schemas.openxmlformats.org/officeDocument/2006/relationships/revisionLog" Target="revisionLog922.xml"/><Relationship Id="rId1009" Type="http://schemas.openxmlformats.org/officeDocument/2006/relationships/revisionLog" Target="revisionLog998.xml"/><Relationship Id="rId62" Type="http://schemas.openxmlformats.org/officeDocument/2006/relationships/revisionLog" Target="revisionLog62.xml"/><Relationship Id="rId365" Type="http://schemas.openxmlformats.org/officeDocument/2006/relationships/revisionLog" Target="revisionLog356.xml"/><Relationship Id="rId572" Type="http://schemas.openxmlformats.org/officeDocument/2006/relationships/revisionLog" Target="revisionLog563.xml"/><Relationship Id="rId225" Type="http://schemas.openxmlformats.org/officeDocument/2006/relationships/revisionLog" Target="revisionLog216.xml"/><Relationship Id="rId432" Type="http://schemas.openxmlformats.org/officeDocument/2006/relationships/revisionLog" Target="revisionLog423.xml"/><Relationship Id="rId877" Type="http://schemas.openxmlformats.org/officeDocument/2006/relationships/revisionLog" Target="revisionLog868.xml"/><Relationship Id="rId1062" Type="http://schemas.openxmlformats.org/officeDocument/2006/relationships/revisionLog" Target="revisionLog1051.xml"/><Relationship Id="rId737" Type="http://schemas.openxmlformats.org/officeDocument/2006/relationships/revisionLog" Target="revisionLog728.xml"/><Relationship Id="rId944" Type="http://schemas.openxmlformats.org/officeDocument/2006/relationships/revisionLog" Target="revisionLog933.xml"/><Relationship Id="rId73" Type="http://schemas.openxmlformats.org/officeDocument/2006/relationships/revisionLog" Target="revisionLog73.xml"/><Relationship Id="rId169" Type="http://schemas.openxmlformats.org/officeDocument/2006/relationships/revisionLog" Target="revisionLog8.xml"/><Relationship Id="rId376" Type="http://schemas.openxmlformats.org/officeDocument/2006/relationships/revisionLog" Target="revisionLog367.xml"/><Relationship Id="rId583" Type="http://schemas.openxmlformats.org/officeDocument/2006/relationships/revisionLog" Target="revisionLog574.xml"/><Relationship Id="rId790" Type="http://schemas.openxmlformats.org/officeDocument/2006/relationships/revisionLog" Target="revisionLog781.xml"/><Relationship Id="rId804" Type="http://schemas.openxmlformats.org/officeDocument/2006/relationships/revisionLog" Target="revisionLog795.xml"/><Relationship Id="rId236" Type="http://schemas.openxmlformats.org/officeDocument/2006/relationships/revisionLog" Target="revisionLog227.xml"/><Relationship Id="rId443" Type="http://schemas.openxmlformats.org/officeDocument/2006/relationships/revisionLog" Target="revisionLog434.xml"/><Relationship Id="rId650" Type="http://schemas.openxmlformats.org/officeDocument/2006/relationships/revisionLog" Target="revisionLog641.xml"/><Relationship Id="rId888" Type="http://schemas.openxmlformats.org/officeDocument/2006/relationships/revisionLog" Target="revisionLog879.xml"/><Relationship Id="rId1073" Type="http://schemas.openxmlformats.org/officeDocument/2006/relationships/revisionLog" Target="revisionLog1062.xml"/><Relationship Id="rId303" Type="http://schemas.openxmlformats.org/officeDocument/2006/relationships/revisionLog" Target="revisionLog294.xml"/><Relationship Id="rId748" Type="http://schemas.openxmlformats.org/officeDocument/2006/relationships/revisionLog" Target="revisionLog739.xml"/><Relationship Id="rId955" Type="http://schemas.openxmlformats.org/officeDocument/2006/relationships/revisionLog" Target="revisionLog944.xml"/><Relationship Id="rId1140" Type="http://schemas.openxmlformats.org/officeDocument/2006/relationships/revisionLog" Target="revisionLog1129.xml"/><Relationship Id="rId84" Type="http://schemas.openxmlformats.org/officeDocument/2006/relationships/revisionLog" Target="revisionLog84.xml"/><Relationship Id="rId387" Type="http://schemas.openxmlformats.org/officeDocument/2006/relationships/revisionLog" Target="revisionLog378.xml"/><Relationship Id="rId510" Type="http://schemas.openxmlformats.org/officeDocument/2006/relationships/revisionLog" Target="revisionLog501.xml"/><Relationship Id="rId594" Type="http://schemas.openxmlformats.org/officeDocument/2006/relationships/revisionLog" Target="revisionLog585.xml"/><Relationship Id="rId608" Type="http://schemas.openxmlformats.org/officeDocument/2006/relationships/revisionLog" Target="revisionLog599.xml"/><Relationship Id="rId815" Type="http://schemas.openxmlformats.org/officeDocument/2006/relationships/revisionLog" Target="revisionLog806.xml"/><Relationship Id="rId247" Type="http://schemas.openxmlformats.org/officeDocument/2006/relationships/revisionLog" Target="revisionLog238.xml"/><Relationship Id="rId899" Type="http://schemas.openxmlformats.org/officeDocument/2006/relationships/revisionLog" Target="revisionLog890.xml"/><Relationship Id="rId1000" Type="http://schemas.openxmlformats.org/officeDocument/2006/relationships/revisionLog" Target="revisionLog989.xml"/><Relationship Id="rId1084" Type="http://schemas.openxmlformats.org/officeDocument/2006/relationships/revisionLog" Target="revisionLog1073.xml"/></Relationships>
</file>

<file path=xl/revisions/revisionHeaders.xml><?xml version="1.0" encoding="utf-8"?>
<header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 guid="{8D69411D-6175-43D7-AB23-1D7FEA1C6C5F}" diskRevisions="1" revisionId="28889" version="1177">
  <header guid="{FC8ACF83-F7A0-4917-977E-64BA4E8B8BFE}" dateTime="2017-08-30T12:05:51" maxSheetId="13" userName="Shah, Jigar" r:id="rId12" minRId="145" maxRId="159">
    <sheetIdMap count="12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</sheetIdMap>
  </header>
  <header guid="{5C5C4023-8997-48FA-8EEE-D9873AF4C99B}" dateTime="2017-08-31T06:28:44" maxSheetId="13" userName="Shah, Jigar" r:id="rId13" minRId="160" maxRId="166">
    <sheetIdMap count="12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</sheetIdMap>
  </header>
  <header guid="{91792392-32F0-4B9A-8576-1E5D7AEBD5E4}" dateTime="2017-08-31T10:46:23" maxSheetId="13" userName="Shah, Jigar" r:id="rId14" minRId="180" maxRId="186">
    <sheetIdMap count="12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</sheetIdMap>
  </header>
  <header guid="{3441AE8D-B007-465A-91F1-2F76A77BEBCD}" dateTime="2017-09-01T09:34:58" maxSheetId="13" userName="Pulman, Stephen" r:id="rId15" minRId="187" maxRId="189">
    <sheetIdMap count="12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</sheetIdMap>
  </header>
  <header guid="{CED44CC5-9F01-492D-A64C-37DD312C324C}" dateTime="2017-09-01T11:07:43" maxSheetId="13" userName="Pulman, Stephen" r:id="rId16" minRId="203" maxRId="205">
    <sheetIdMap count="12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</sheetIdMap>
  </header>
  <header guid="{4A0C4FD9-F6D3-4715-9C34-6B11492BCA74}" dateTime="2017-09-01T11:14:05" maxSheetId="13" userName="Allen, Baz" r:id="rId17" minRId="219" maxRId="228">
    <sheetIdMap count="12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</sheetIdMap>
  </header>
  <header guid="{065635B4-CB94-44D2-A20C-89F660CC048C}" dateTime="2017-09-04T11:44:00" maxSheetId="13" userName="Norris, Clare" r:id="rId18" minRId="242" maxRId="243">
    <sheetIdMap count="12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</sheetIdMap>
  </header>
  <header guid="{303A0A83-759B-4444-AD48-132C0F30CACF}" dateTime="2017-09-04T12:34:55" maxSheetId="13" userName="Norris, Clare" r:id="rId19" minRId="244" maxRId="254">
    <sheetIdMap count="12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</sheetIdMap>
  </header>
  <header guid="{DDF7633A-377A-494E-B717-55A9200A0F23}" dateTime="2017-09-04T12:39:24" maxSheetId="13" userName="Chippa, Kiran" r:id="rId20">
    <sheetIdMap count="12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</sheetIdMap>
  </header>
  <header guid="{C1B3B410-893A-4578-90A2-EAE6D84772B4}" dateTime="2017-09-04T16:57:23" maxSheetId="13" userName="Norris, Clare" r:id="rId21" minRId="281" maxRId="294">
    <sheetIdMap count="12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</sheetIdMap>
  </header>
  <header guid="{3D4D9EFF-3713-4BF5-87A4-DEFF7781A369}" dateTime="2017-09-04T16:58:12" maxSheetId="13" userName="Norris, Clare" r:id="rId22" minRId="308" maxRId="315">
    <sheetIdMap count="12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</sheetIdMap>
  </header>
  <header guid="{C2504862-43D5-475E-85DD-AC6FF19646B8}" dateTime="2017-09-04T16:58:58" maxSheetId="13" userName="Norris, Clare" r:id="rId23" minRId="316" maxRId="317">
    <sheetIdMap count="12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</sheetIdMap>
  </header>
  <header guid="{4F5906B7-8AC2-40FC-915D-51782A5C53AD}" dateTime="2017-09-04T17:00:00" maxSheetId="13" userName="Norris, Clare" r:id="rId24" minRId="331">
    <sheetIdMap count="12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</sheetIdMap>
  </header>
  <header guid="{300E7697-6244-4B4C-8F8F-636084745574}" dateTime="2017-09-05T04:01:04" maxSheetId="13" userName="Pathi Reddy, Maheswar" r:id="rId25" minRId="345">
    <sheetIdMap count="12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</sheetIdMap>
  </header>
  <header guid="{BD5643E4-9CBB-41EC-9349-EE3B1652C6EE}" dateTime="2017-09-05T06:35:47" maxSheetId="13" userName="Pathi Reddy, Maheswar" r:id="rId26" minRId="359">
    <sheetIdMap count="12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</sheetIdMap>
  </header>
  <header guid="{51BCA9F2-5765-42CE-AA8E-F0AA698E7103}" dateTime="2017-09-05T07:03:35" maxSheetId="13" userName="Chippa, Kiran" r:id="rId27">
    <sheetIdMap count="12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</sheetIdMap>
  </header>
  <header guid="{86D3D503-6D26-4AE7-AA16-1242008B12DF}" dateTime="2017-09-05T07:43:52" maxSheetId="13" userName="Jayaraman, Jaiganesh" r:id="rId28" minRId="386">
    <sheetIdMap count="12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</sheetIdMap>
  </header>
  <header guid="{870F55E9-1084-4982-AB9C-8AE5E7AE7B6F}" dateTime="2017-09-05T11:36:52" maxSheetId="13" userName="Norris, Clare" r:id="rId29" minRId="400" maxRId="424">
    <sheetIdMap count="12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</sheetIdMap>
  </header>
  <header guid="{C34C6F6D-3F70-4BB4-8023-B78AA3FDDFCA}" dateTime="2017-09-05T11:41:29" maxSheetId="13" userName="Norris, Clare" r:id="rId30" minRId="438" maxRId="466">
    <sheetIdMap count="12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</sheetIdMap>
  </header>
  <header guid="{099DD56A-121B-4245-B7E0-C297C9AFBD8B}" dateTime="2017-09-05T11:45:26" maxSheetId="13" userName="Norris, Clare" r:id="rId31" minRId="479" maxRId="515">
    <sheetIdMap count="12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</sheetIdMap>
  </header>
  <header guid="{D8FA1907-C4E7-4099-B5A7-B6E28A938EA4}" dateTime="2017-09-05T12:04:18" maxSheetId="13" userName="Norris, Clare" r:id="rId32" minRId="528" maxRId="618">
    <sheetIdMap count="12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</sheetIdMap>
  </header>
  <header guid="{392072D8-EDD3-4C9C-B069-403B36ABE1D1}" dateTime="2017-09-05T16:10:57" maxSheetId="13" userName="Norris, Clare" r:id="rId33" minRId="631" maxRId="684">
    <sheetIdMap count="12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</sheetIdMap>
  </header>
  <header guid="{93D97323-9183-4D5A-9D6A-71BCD82AD24C}" dateTime="2017-09-05T16:44:47" maxSheetId="13" userName="Norris, Clare" r:id="rId34" minRId="697" maxRId="756">
    <sheetIdMap count="12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</sheetIdMap>
  </header>
  <header guid="{97E996CE-87AC-47B7-90E9-3157D24EEDBF}" dateTime="2017-09-05T16:45:48" maxSheetId="13" userName="Norris, Clare" r:id="rId35" minRId="769">
    <sheetIdMap count="12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</sheetIdMap>
  </header>
  <header guid="{788E36A9-CF75-460F-AC03-6F34754340C9}" dateTime="2017-09-05T16:46:31" maxSheetId="13" userName="Norris, Clare" r:id="rId36" minRId="770" maxRId="773">
    <sheetIdMap count="12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</sheetIdMap>
  </header>
  <header guid="{6E514AC4-B49E-4AA1-8D92-38C77397F8E2}" dateTime="2017-09-05T16:49:19" maxSheetId="13" userName="Norris, Clare" r:id="rId37" minRId="774" maxRId="776">
    <sheetIdMap count="12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</sheetIdMap>
  </header>
  <header guid="{C4998F9B-848F-43E5-8945-90F0ADE9A4D9}" dateTime="2017-09-05T16:51:47" maxSheetId="13" userName="Norris, Clare" r:id="rId38">
    <sheetIdMap count="12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</sheetIdMap>
  </header>
  <header guid="{9C13A3AD-5BF8-493E-B882-680AC93AAC8C}" dateTime="2017-09-06T04:33:18" maxSheetId="13" userName="Rajula, Jayashubha" r:id="rId39">
    <sheetIdMap count="12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</sheetIdMap>
  </header>
  <header guid="{C23A5358-E0BB-48BB-9D46-FEB048177A1F}" dateTime="2017-09-06T07:04:49" maxSheetId="13" userName="Pulman, Stephen" r:id="rId40" minRId="802">
    <sheetIdMap count="12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</sheetIdMap>
  </header>
  <header guid="{66C618E7-45DD-4EC1-AFAE-6F8C2BC5062F}" dateTime="2017-09-06T07:18:41" maxSheetId="13" userName="Pulman, Stephen" r:id="rId41" minRId="816">
    <sheetIdMap count="12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</sheetIdMap>
  </header>
  <header guid="{74F4128E-93A1-451D-BFC5-506EDC4EAD5B}" dateTime="2017-09-06T09:20:56" maxSheetId="13" userName="Norris, Clare" r:id="rId42" minRId="830" maxRId="831">
    <sheetIdMap count="12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</sheetIdMap>
  </header>
  <header guid="{34EF9A96-BC31-47CE-B158-E17F2280361E}" dateTime="2017-09-06T09:27:09" maxSheetId="13" userName="Norris, Clare" r:id="rId43" minRId="844" maxRId="873">
    <sheetIdMap count="12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</sheetIdMap>
  </header>
  <header guid="{6E50F434-2632-4F79-9656-64BEB7566B1E}" dateTime="2017-09-06T09:29:55" maxSheetId="13" userName="Norris, Clare" r:id="rId44" minRId="886" maxRId="911">
    <sheetIdMap count="12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</sheetIdMap>
  </header>
  <header guid="{B82704F9-8F6C-471C-BBE0-B4ACA9514CAF}" dateTime="2017-09-06T10:37:27" maxSheetId="13" userName="Pulman, Stephen" r:id="rId45" minRId="912" maxRId="921">
    <sheetIdMap count="12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</sheetIdMap>
  </header>
  <header guid="{1BBEC729-0B98-4977-9DEF-8506CA3D0DD0}" dateTime="2017-09-06T10:38:51" maxSheetId="13" userName="Pulman, Stephen" r:id="rId46">
    <sheetIdMap count="12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</sheetIdMap>
  </header>
  <header guid="{8EAD4783-4B99-4A4C-B8C6-0721AB92B1B0}" dateTime="2017-09-06T12:25:27" maxSheetId="13" userName="Shanmugavel, Ranjitha" r:id="rId47" minRId="948">
    <sheetIdMap count="12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</sheetIdMap>
  </header>
  <header guid="{8D1EC108-660B-4232-B94F-99AB0EE478F8}" dateTime="2017-09-06T13:13:34" maxSheetId="13" userName="Pulman, Stephen" r:id="rId48" minRId="962">
    <sheetIdMap count="12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</sheetIdMap>
  </header>
  <header guid="{BADE0EBB-7AD9-4318-8E66-BBA6CC8285D4}" dateTime="2017-09-06T13:23:17" maxSheetId="13" userName="Pulman, Stephen" r:id="rId49">
    <sheetIdMap count="12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</sheetIdMap>
  </header>
  <header guid="{586204C7-97C5-4208-AF36-02C032015F88}" dateTime="2017-09-06T14:07:35" maxSheetId="13" userName="Norris, Clare" r:id="rId50" minRId="989">
    <sheetIdMap count="12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</sheetIdMap>
  </header>
  <header guid="{1C6A8653-9A72-448C-8FAB-FF80439A9BD2}" dateTime="2017-09-06T14:13:33" maxSheetId="13" userName="Norris, Clare" r:id="rId51" minRId="1002">
    <sheetIdMap count="12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</sheetIdMap>
  </header>
  <header guid="{61C0FAA4-E0CC-4E88-8C62-A64385F8ACFE}" dateTime="2017-09-06T16:13:36" maxSheetId="13" userName="Norris, Clare" r:id="rId52" minRId="1003" maxRId="1009">
    <sheetIdMap count="12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</sheetIdMap>
  </header>
  <header guid="{E7C98030-D7D4-48BB-A2A6-7D4C799E67E0}" dateTime="2017-09-06T16:21:19" maxSheetId="13" userName="Norris, Clare" r:id="rId53" minRId="1022" maxRId="1044">
    <sheetIdMap count="12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</sheetIdMap>
  </header>
  <header guid="{84E3D715-5894-44F4-9B9A-C40F1B83FEDB}" dateTime="2017-09-06T16:22:11" maxSheetId="13" userName="Norris, Clare" r:id="rId54" minRId="1057" maxRId="1062">
    <sheetIdMap count="12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</sheetIdMap>
  </header>
  <header guid="{D2A5EBA7-37D7-4769-87FF-67A12ED041D6}" dateTime="2017-09-06T16:22:27" maxSheetId="13" userName="Norris, Clare" r:id="rId55" minRId="1075">
    <sheetIdMap count="12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</sheetIdMap>
  </header>
  <header guid="{59FE7E50-E0C1-4EB3-9A78-450BABC84E07}" dateTime="2017-09-06T16:27:31" maxSheetId="13" userName="Norris, Clare" r:id="rId56" minRId="1088" maxRId="1109">
    <sheetIdMap count="12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</sheetIdMap>
  </header>
  <header guid="{231D4BAF-E25A-4F87-8AA3-C8752D0D04C0}" dateTime="2017-09-06T16:50:28" maxSheetId="13" userName="Norris, Clare" r:id="rId57" minRId="1122" maxRId="1160">
    <sheetIdMap count="12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</sheetIdMap>
  </header>
  <header guid="{B0107211-6446-4D5F-A62E-93784552D797}" dateTime="2017-09-06T16:51:56" maxSheetId="13" userName="Norris, Clare" r:id="rId58" minRId="1173">
    <sheetIdMap count="12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</sheetIdMap>
  </header>
  <header guid="{A4245D3A-6C84-45FC-99AB-4A7D7C419DB9}" dateTime="2017-09-06T16:59:25" maxSheetId="13" userName="Norris, Clare" r:id="rId59" minRId="1174">
    <sheetIdMap count="12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</sheetIdMap>
  </header>
  <header guid="{BC3CFAF2-E7E2-42FB-AE29-AA5D1A0E9BF9}" dateTime="2017-09-06T17:06:37" maxSheetId="13" userName="Norris, Clare" r:id="rId60" minRId="1188" maxRId="1190">
    <sheetIdMap count="12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</sheetIdMap>
  </header>
  <header guid="{6AF4B9C1-4663-4262-9E63-09A2EEB72C5B}" dateTime="2017-09-07T08:55:40" maxSheetId="13" userName="Norris, Clare" r:id="rId61" minRId="1204" maxRId="1205">
    <sheetIdMap count="12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</sheetIdMap>
  </header>
  <header guid="{190A50BF-CB68-4F0C-9DFD-90FD8B0FFCE7}" dateTime="2017-09-07T08:56:53" maxSheetId="13" userName="Pulman, Stephen" r:id="rId62" minRId="1206">
    <sheetIdMap count="12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</sheetIdMap>
  </header>
  <header guid="{E25388EA-E8DA-4028-AF64-EDD125802F67}" dateTime="2017-09-07T08:57:30" maxSheetId="13" userName="Pulman, Stephen" r:id="rId63">
    <sheetIdMap count="12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</sheetIdMap>
  </header>
  <header guid="{660117F3-C37D-4D80-A0AA-97F57DADDD8E}" dateTime="2017-09-07T08:59:05" maxSheetId="13" userName="Pulman, Stephen" r:id="rId64">
    <sheetIdMap count="12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</sheetIdMap>
  </header>
  <header guid="{A8309CBB-DDF8-420D-8348-77B5AC0B9218}" dateTime="2017-09-07T09:02:38" maxSheetId="13" userName="Norris, Clare" r:id="rId65" minRId="1246">
    <sheetIdMap count="12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</sheetIdMap>
  </header>
  <header guid="{DFD5BC9A-EE2E-408F-960A-DC8395DA2BFC}" dateTime="2017-09-07T09:14:12" maxSheetId="13" userName="Pulman, Stephen" r:id="rId66">
    <sheetIdMap count="12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</sheetIdMap>
  </header>
  <header guid="{5C94ED5C-E8C5-43E3-9887-21008A5CCDA1}" dateTime="2017-09-07T10:06:53" maxSheetId="13" userName="Rajula, Jayashubha" r:id="rId67" minRId="1260" maxRId="1263">
    <sheetIdMap count="12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</sheetIdMap>
  </header>
  <header guid="{D67212A1-2418-41C6-8CD8-2851CA596192}" dateTime="2017-09-07T10:18:03" maxSheetId="13" userName="Shanmugavel, Ranjitha" r:id="rId68" minRId="1277" maxRId="1279">
    <sheetIdMap count="12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</sheetIdMap>
  </header>
  <header guid="{6EBBBEBD-FED7-4A22-B06F-1A03C049C931}" dateTime="2017-09-07T10:40:13" maxSheetId="13" userName="Pulman, Stephen" r:id="rId69" minRId="1293" maxRId="1294">
    <sheetIdMap count="12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</sheetIdMap>
  </header>
  <header guid="{89808666-3AA6-4B2C-B7B5-E15E1464AEA4}" dateTime="2017-09-07T10:42:57" maxSheetId="13" userName="Shanmugavel, Ranjitha" r:id="rId70" minRId="1308">
    <sheetIdMap count="12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</sheetIdMap>
  </header>
  <header guid="{12A7E07B-640A-44F1-84C1-85DA3767853E}" dateTime="2017-09-07T10:44:04" maxSheetId="13" userName="Shanmugavel, Ranjitha" r:id="rId71" minRId="1322">
    <sheetIdMap count="12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</sheetIdMap>
  </header>
  <header guid="{49930679-6345-4943-ADCB-E93C29C56889}" dateTime="2017-09-07T10:44:28" maxSheetId="13" userName="Shanmugavel, Ranjitha" r:id="rId72" minRId="1336" maxRId="1337">
    <sheetIdMap count="12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</sheetIdMap>
  </header>
  <header guid="{46DC388E-C1F3-43A1-935A-63993EA48EC8}" dateTime="2017-09-07T11:46:08" maxSheetId="13" userName="Norris, Clare" r:id="rId73" minRId="1351" maxRId="1354">
    <sheetIdMap count="12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</sheetIdMap>
  </header>
  <header guid="{76CAEC9F-0765-4D71-AD3E-8155476BCC2C}" dateTime="2017-09-07T12:08:37" maxSheetId="13" userName="Balasubramanian, Dhaarini" r:id="rId74" minRId="1355" maxRId="1361">
    <sheetIdMap count="12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</sheetIdMap>
  </header>
  <header guid="{AAC9D764-A871-484F-B575-439699EAF95E}" dateTime="2017-09-07T12:24:44" maxSheetId="13" userName="Balasubramanian, Dhaarini" r:id="rId75">
    <sheetIdMap count="12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</sheetIdMap>
  </header>
  <header guid="{5922A52C-1125-47FC-B6F8-965438EE6702}" dateTime="2017-09-07T12:40:23" maxSheetId="13" userName="Norris, Clare" r:id="rId76">
    <sheetIdMap count="12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</sheetIdMap>
  </header>
  <header guid="{8CEFFD78-262A-466E-B773-6765F037572A}" dateTime="2017-09-07T12:41:00" maxSheetId="13" userName="Norris, Clare" r:id="rId77" minRId="1401" maxRId="1402">
    <sheetIdMap count="12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</sheetIdMap>
  </header>
  <header guid="{8FCED08C-6FE2-4752-971A-F4DF3965A665}" dateTime="2017-09-07T12:41:27" maxSheetId="13" userName="Norris, Clare" r:id="rId78" minRId="1416" maxRId="1417">
    <sheetIdMap count="12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</sheetIdMap>
  </header>
  <header guid="{BDC5A710-B13D-471B-B572-A52C5C032E2B}" dateTime="2017-09-07T13:14:13" maxSheetId="13" userName="Vuppulury, Agam" r:id="rId79" minRId="1431">
    <sheetIdMap count="12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</sheetIdMap>
  </header>
  <header guid="{3021CF20-1E2D-43B5-AF3D-611B920695E3}" dateTime="2017-09-07T13:22:09" maxSheetId="13" userName="Sevathan, Thambidurai" r:id="rId80">
    <sheetIdMap count="12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</sheetIdMap>
  </header>
  <header guid="{A5AA50ED-0145-4997-A50D-F3592B1EEDE7}" dateTime="2017-09-07T13:41:24" maxSheetId="13" userName="Norris, Clare" r:id="rId81">
    <sheetIdMap count="12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</sheetIdMap>
  </header>
  <header guid="{2752584A-13BF-4DCE-AA51-377B9B23FC0F}" dateTime="2017-09-07T14:22:21" maxSheetId="13" userName="Pulman, Stephen" r:id="rId82" minRId="1458" maxRId="1459">
    <sheetIdMap count="12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</sheetIdMap>
  </header>
  <header guid="{BC467DCB-4AB3-406C-91B4-D5D80A5ED97F}" dateTime="2017-09-08T06:52:29" maxSheetId="13" userName="Shanmugavel, Ranjitha" r:id="rId83" minRId="1473" maxRId="1474">
    <sheetIdMap count="12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</sheetIdMap>
  </header>
  <header guid="{395F3550-4F92-4058-A2B8-A112EEC1843D}" dateTime="2017-09-08T08:52:57" maxSheetId="13" userName="Allen, Baz" r:id="rId84" minRId="1488" maxRId="1493">
    <sheetIdMap count="12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</sheetIdMap>
  </header>
  <header guid="{30227131-7429-43DB-8F95-ECB744118958}" dateTime="2017-09-08T10:17:05" maxSheetId="13" userName="Sevathan, Thambidurai" r:id="rId85">
    <sheetIdMap count="12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</sheetIdMap>
  </header>
  <header guid="{14A28AED-2DA9-4783-B29F-91C701DF7951}" dateTime="2017-09-08T12:43:52" maxSheetId="13" userName="Norris, Clare" r:id="rId86" minRId="1520" maxRId="1521">
    <sheetIdMap count="12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</sheetIdMap>
  </header>
  <header guid="{BB74D32C-03BA-45CA-A533-CAC70DBBC517}" dateTime="2017-09-08T12:45:20" maxSheetId="13" userName="Norris, Clare" r:id="rId87" minRId="1522" maxRId="1523">
    <sheetIdMap count="12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</sheetIdMap>
  </header>
  <header guid="{441729D0-7AC6-4DDC-94BF-301953A2DBA2}" dateTime="2017-09-08T13:42:31" maxSheetId="13" userName="Rajula, Jayashubha" r:id="rId88" minRId="1524" maxRId="1527">
    <sheetIdMap count="12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</sheetIdMap>
  </header>
  <header guid="{D61D9894-EA3D-455C-8386-DA49D0EEC041}" dateTime="2017-09-08T14:04:18" maxSheetId="13" userName="Shanmugavel, Ranjitha" r:id="rId89" minRId="1541" maxRId="1542">
    <sheetIdMap count="12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</sheetIdMap>
  </header>
  <header guid="{050DD421-1EDC-4386-99A5-419BC4009F44}" dateTime="2017-09-08T14:06:02" maxSheetId="13" userName="Shanmugavel, Ranjitha" r:id="rId90" minRId="1556" maxRId="1557">
    <sheetIdMap count="12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</sheetIdMap>
  </header>
  <header guid="{5630F2A6-0595-4607-8F9F-9AF370798573}" dateTime="2017-09-11T05:52:20" maxSheetId="13" userName="Shanmugavel, Ranjitha" r:id="rId91" minRId="1558" maxRId="1559">
    <sheetIdMap count="12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</sheetIdMap>
  </header>
  <header guid="{FD195AF9-1F88-493C-972B-B6F7B8C7D5A8}" dateTime="2017-09-11T08:52:31" maxSheetId="13" userName="Norris, Clare" r:id="rId92" minRId="1573" maxRId="1575">
    <sheetIdMap count="12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</sheetIdMap>
  </header>
  <header guid="{733D9436-EA26-40E2-8C41-D309768C5F7E}" dateTime="2017-09-11T09:39:10" maxSheetId="13" userName="Rajula, Jayashubha" r:id="rId93" minRId="1589" maxRId="1592">
    <sheetIdMap count="12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</sheetIdMap>
  </header>
  <header guid="{796AD819-E990-48D3-A387-567F6384E60A}" dateTime="2017-09-11T14:09:22" maxSheetId="13" userName="Norris, Clare" r:id="rId94" minRId="1606" maxRId="1611">
    <sheetIdMap count="12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</sheetIdMap>
  </header>
  <header guid="{BB0AE683-D182-4BAD-88B7-125654B85676}" dateTime="2017-09-12T09:28:17" maxSheetId="13" userName="Rajula, Jayashubha" r:id="rId95" minRId="1612" maxRId="1613">
    <sheetIdMap count="12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</sheetIdMap>
  </header>
  <header guid="{63CF7CEE-BD14-4E2A-B2BB-8CA81D0C5976}" dateTime="2017-09-12T15:58:54" maxSheetId="13" userName="Norris, Clare" r:id="rId96" minRId="1627" maxRId="1632">
    <sheetIdMap count="12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</sheetIdMap>
  </header>
  <header guid="{6048E57C-B638-4223-8D60-4123319A23B1}" dateTime="2017-09-12T16:34:08" maxSheetId="13" userName="Sevathan, Thambidurai" r:id="rId97">
    <sheetIdMap count="12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</sheetIdMap>
  </header>
  <header guid="{1BA540C2-4AC9-48B4-9B9A-A6D7F35824BE}" dateTime="2017-09-12T16:45:12" maxSheetId="13" userName="Norris, Clare" r:id="rId98">
    <sheetIdMap count="12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</sheetIdMap>
  </header>
  <header guid="{A27D3CBA-B8B6-4AFE-A76A-9E094A9456AC}" dateTime="2017-09-13T07:14:09" maxSheetId="13" userName="Nesarikar, Sumeet" r:id="rId99" minRId="1672" maxRId="1675">
    <sheetIdMap count="12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</sheetIdMap>
  </header>
  <header guid="{BCA835ED-96E3-4A26-8717-635D73D55FEC}" dateTime="2017-09-13T08:20:44" maxSheetId="13" userName="Balasubramanian, Dhaarini" r:id="rId100">
    <sheetIdMap count="12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</sheetIdMap>
  </header>
  <header guid="{9DAFF80F-2B60-4D4B-BC8D-E7D4588D5D0B}" dateTime="2017-09-13T18:22:17" maxSheetId="13" userName="Norris, Clare" r:id="rId101">
    <sheetIdMap count="12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</sheetIdMap>
  </header>
  <header guid="{795960D4-E7A7-408A-A7C0-5A1D437F4310}" dateTime="2017-09-14T06:53:16" maxSheetId="13" userName="Pulman, Stephen" r:id="rId102" minRId="1702">
    <sheetIdMap count="12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</sheetIdMap>
  </header>
  <header guid="{74551F3F-278C-4382-BDDA-E0C1D03AAF74}" dateTime="2017-09-14T07:14:50" maxSheetId="13" userName="Vuppulury, Agam" r:id="rId103" minRId="1716" maxRId="1717">
    <sheetIdMap count="12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</sheetIdMap>
  </header>
  <header guid="{27701A2A-4B78-4598-A716-926DB04B7589}" dateTime="2017-09-15T08:36:25" maxSheetId="13" userName="Norris, Clare" r:id="rId104" minRId="1731" maxRId="1732">
    <sheetIdMap count="12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</sheetIdMap>
  </header>
  <header guid="{9D1C9835-22B4-442A-B4E0-96F54BD0D0AF}" dateTime="2017-09-15T10:54:46" maxSheetId="13" userName="Norris, Clare" r:id="rId105" minRId="1746" maxRId="1755">
    <sheetIdMap count="12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</sheetIdMap>
  </header>
  <header guid="{D8A2D8E8-76AC-4BF0-BE3B-10EC92B829E0}" dateTime="2017-09-15T15:08:05" maxSheetId="13" userName="Norris, Clare" r:id="rId106" minRId="1756" maxRId="1758">
    <sheetIdMap count="12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</sheetIdMap>
  </header>
  <header guid="{91F55F6E-5F7E-4F71-B1EE-7504CDE81F41}" dateTime="2017-09-15T15:26:31" maxSheetId="13" userName="Norris, Clare" r:id="rId107" minRId="1759" maxRId="1763">
    <sheetIdMap count="12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</sheetIdMap>
  </header>
  <header guid="{AE2512F4-0DE7-48E1-9BEC-8B8212F329AD}" dateTime="2017-09-15T15:34:51" maxSheetId="13" userName="Norris, Clare" r:id="rId108" minRId="1777">
    <sheetIdMap count="12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</sheetIdMap>
  </header>
  <header guid="{61B04D1E-FE7B-43F9-BA19-E76AC63AFB40}" dateTime="2017-09-18T07:08:51" maxSheetId="13" userName="Pulman, Stephen" r:id="rId109" minRId="1778" maxRId="1779">
    <sheetIdMap count="12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</sheetIdMap>
  </header>
  <header guid="{BFB3C7CD-C201-44A3-8E81-5095A74E1E60}" dateTime="2017-09-18T10:00:23" maxSheetId="13" userName="Sevathan, Thambidurai" r:id="rId110">
    <sheetIdMap count="12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</sheetIdMap>
  </header>
  <header guid="{D97D5318-7351-47AB-8A56-5214EDAEF31C}" dateTime="2017-09-18T10:39:13" maxSheetId="13" userName="Sevathan, Thambidurai" r:id="rId111">
    <sheetIdMap count="12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</sheetIdMap>
  </header>
  <header guid="{61B35E35-23B1-4CF6-8A83-A5E21FD7704C}" dateTime="2017-09-18T11:49:31" maxSheetId="13" userName="Norris, Clare" r:id="rId112" minRId="1819" maxRId="1825">
    <sheetIdMap count="12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</sheetIdMap>
  </header>
  <header guid="{063BDA79-459C-43B6-9A13-AD722221074B}" dateTime="2017-09-18T11:53:37" maxSheetId="13" userName="Norris, Clare" r:id="rId113" minRId="1839" maxRId="1840">
    <sheetIdMap count="12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</sheetIdMap>
  </header>
  <header guid="{08FB2AEA-900A-444F-B7FC-E76E7A05F92F}" dateTime="2017-09-18T11:55:23" maxSheetId="13" userName="Norris, Clare" r:id="rId114" minRId="1854" maxRId="1862">
    <sheetIdMap count="12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</sheetIdMap>
  </header>
  <header guid="{F418E267-18BF-4D74-AB34-48496893CC2B}" dateTime="2017-09-18T13:30:12" maxSheetId="13" userName="Pemberton, Craig" r:id="rId115" minRId="1876" maxRId="1914">
    <sheetIdMap count="12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</sheetIdMap>
  </header>
  <header guid="{D7DA51BA-D6B8-4CE1-B223-75716054B190}" dateTime="2017-09-18T13:47:18" maxSheetId="14" userName="Norris, Clare" r:id="rId116" minRId="1915" maxRId="2026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3300113C-52C8-4F47-80EC-BCEC3943F951}" dateTime="2017-09-18T17:14:06" maxSheetId="14" userName="Norris, Clare" r:id="rId117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8538CB3E-7523-4862-9FDD-2BE78C78F478}" dateTime="2017-09-19T13:35:46" maxSheetId="14" userName="Pemberton, Craig" r:id="rId118" minRId="2053" maxRId="2065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6993B0FF-1991-428A-A23C-D2BDAA0D3698}" dateTime="2017-09-19T13:45:14" maxSheetId="14" userName="Pemberton, Craig" r:id="rId119" minRId="2079" maxRId="2087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1F9A6E0E-76B6-4EB3-9128-14A17687A6FC}" dateTime="2017-09-19T13:55:49" maxSheetId="14" userName="Pemberton, Craig" r:id="rId120" minRId="2101" maxRId="2111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27610EF1-4E2A-4D2D-B9B1-29447A356763}" dateTime="2017-09-19T13:59:56" maxSheetId="14" userName="Pemberton, Craig" r:id="rId121" minRId="2125" maxRId="2130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D891EFC3-B726-457E-AE74-7DD56D9B4C0A}" dateTime="2017-09-19T14:02:05" maxSheetId="14" userName="Pemberton, Craig" r:id="rId122" minRId="2144" maxRId="2145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0739E880-5CF9-45B7-B32A-154D4EDD2FF2}" dateTime="2017-09-19T14:07:17" maxSheetId="14" userName="Pemberton, Craig" r:id="rId123" minRId="2159" maxRId="2170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39BD4DA7-CD34-4EBF-BEC5-A62F047879F9}" dateTime="2017-09-19T15:01:46" maxSheetId="14" userName="Norris, Clare" r:id="rId124" minRId="2184" maxRId="2189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E375C308-942B-4D77-B264-C57C37033147}" dateTime="2017-09-19T15:03:19" maxSheetId="14" userName="Pemberton, Craig" r:id="rId125" minRId="2203" maxRId="2863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4EA446B4-A93B-4CA4-86BA-791DB91F880C}" dateTime="2017-09-19T15:06:58" maxSheetId="14" userName="Pemberton, Craig" r:id="rId126" minRId="2877" maxRId="14302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7AAEDA37-AFC3-43F1-97FD-0A4FE0352341}" dateTime="2017-09-19T15:34:56" maxSheetId="14" userName="Nesarikar, Sumeet" r:id="rId127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D6A1FC47-E1B9-4DD6-8386-238602205727}" dateTime="2017-09-19T15:39:02" maxSheetId="14" userName="Pemberton, Craig" r:id="rId128" minRId="14329" maxRId="14333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E91CCCE2-9901-445E-9C9F-CD8E0FD309A6}" dateTime="2017-09-19T15:42:30" maxSheetId="14" userName="Pemberton, Craig" r:id="rId129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F4057BFE-D10B-4A83-960F-BFBB43AE58B9}" dateTime="2017-09-19T16:58:25" maxSheetId="14" userName="Norris, Clare" r:id="rId130" minRId="14347" maxRId="14349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3D666C1F-9C9D-4092-BC02-F70B9DE27913}" dateTime="2017-09-19T17:26:20" maxSheetId="14" userName="Norris, Clare" r:id="rId131" minRId="14363" maxRId="14395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064EB4EC-E84D-48DB-8762-09CED9C0208D}" dateTime="2017-09-19T17:33:06" maxSheetId="14" userName="Norris, Clare" r:id="rId132" minRId="14409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78870646-51F8-486C-8FA3-49D22645DB5E}" dateTime="2017-09-19T17:36:16" maxSheetId="14" userName="Norris, Clare" r:id="rId133" minRId="14410" maxRId="14411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C8D19499-C5EF-4BFE-8B6C-F686BDD420A0}" dateTime="2017-09-20T09:30:10" maxSheetId="14" userName="Norris, Clare" r:id="rId134" minRId="14412" maxRId="14416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13E4DD89-811A-40B1-B67A-7AE745C72F0B}" dateTime="2017-09-20T12:15:58" maxSheetId="14" userName="Norris, Clare" r:id="rId135" minRId="14417" maxRId="14418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FA444E4E-5E12-4685-BA48-A4BD3EB99E38}" dateTime="2017-09-20T12:18:22" maxSheetId="14" userName="Norris, Clare" r:id="rId136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8D753E3B-5710-422D-B96B-8094F36D29CF}" dateTime="2017-09-20T12:19:56" maxSheetId="14" userName="Norris, Clare" r:id="rId137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11FDA0D1-EF69-495D-945E-4BA07E440303}" dateTime="2017-09-20T14:15:43" maxSheetId="14" userName="Norris, Clare" r:id="rId138" minRId="14458" maxRId="14464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2B334CA1-3919-4022-91A1-1D546BAFA61A}" dateTime="2017-09-20T16:11:43" maxSheetId="14" userName="Norris, Clare" r:id="rId139" minRId="14478" maxRId="14483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70B86B87-C9C7-4A69-94FA-AFDC884DC701}" dateTime="2017-09-20T16:24:16" maxSheetId="14" userName="Norris, Clare" r:id="rId140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094EA979-5546-401E-986C-D77B51739B9D}" dateTime="2017-09-20T16:50:57" maxSheetId="14" userName="Norris, Clare" r:id="rId141" minRId="14484" maxRId="14490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291CA588-8017-4495-99DA-723D9073AF8C}" dateTime="2017-09-21T08:20:34" maxSheetId="14" userName="Sevathan, Thambidurai" r:id="rId142" minRId="14491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7D10AD59-BF72-43F7-BCA1-C0D1FD7C6029}" dateTime="2017-09-21T08:21:07" maxSheetId="14" userName="Sevathan, Thambidurai" r:id="rId143" minRId="14505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4498CBF7-DB94-424C-BA75-6C6CFCA1A751}" dateTime="2017-09-21T08:24:57" maxSheetId="14" userName="Sevathan, Thambidurai" r:id="rId144" minRId="14506" maxRId="14507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4C76D3B1-FD19-4C05-B592-91AB8AAC13FD}" dateTime="2017-09-21T09:02:29" maxSheetId="14" userName="Vuppulury, Agam" r:id="rId145" minRId="14521" maxRId="14522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ED10EA7F-C949-4BC4-A43B-6DA0E1EFCC1B}" dateTime="2017-09-21T09:04:52" maxSheetId="14" userName="Vuppulury, Agam" r:id="rId146" minRId="14536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3A64D3DF-A7C2-4829-AB13-06A26557B335}" dateTime="2017-09-21T11:06:17" maxSheetId="14" userName="Sevathan, Thambidurai" r:id="rId147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FEF16C91-1022-4199-BF6C-3090BB0DD6EB}" dateTime="2017-09-21T11:11:59" maxSheetId="14" userName="Norris, Clare" r:id="rId148" minRId="14550" maxRId="14551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0FF5C146-D871-4B69-BEFA-5BA9B1A937F1}" dateTime="2017-09-21T12:10:31" maxSheetId="14" userName="Vuppulury, Agam" r:id="rId149" minRId="14552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63242914-1592-41A0-82AA-325EF1876327}" dateTime="2017-09-21T14:58:34" maxSheetId="14" userName="Pulman, Stephen" r:id="rId150" minRId="14566" maxRId="14569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2598985A-023C-4D05-AA7F-536E4B259529}" dateTime="2017-09-21T14:59:24" maxSheetId="14" userName="Pulman, Stephen" r:id="rId151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29F194E6-DCE1-4F68-ADDE-7E5E2623E43C}" dateTime="2017-09-21T16:03:12" maxSheetId="14" userName="Norris, Clare" r:id="rId152" minRId="14596" maxRId="14599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5C7DEB5C-C9F9-4661-8A23-02E64CED582D}" dateTime="2017-09-21T16:48:32" maxSheetId="14" userName="Norris, Clare" r:id="rId153" minRId="14613" maxRId="14614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6AD18BF5-5629-4F60-AF00-95594A7C76A0}" dateTime="2017-09-21T17:31:36" maxSheetId="14" userName="Norris, Clare" r:id="rId154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179BBAA7-B406-40BD-8A5A-2C5E4C5F93DE}" dateTime="2017-09-22T04:21:00" maxSheetId="14" userName="Rajula, Jayashubha" r:id="rId155" minRId="14641" maxRId="14642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557313B2-B212-490F-8D51-CB10D4F29E30}" dateTime="2017-09-22T04:44:00" maxSheetId="14" userName="Rajula, Jayashubha" r:id="rId156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15567F71-E13A-4DDC-8A8C-ABB0808C6B6A}" dateTime="2017-09-22T07:04:23" maxSheetId="14" userName="Rajula, Jayashubha" r:id="rId157" minRId="14669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C1F1304B-E487-41C3-B36B-171CC647B712}" dateTime="2017-09-22T07:17:12" maxSheetId="14" userName="Chippa, Kiran" r:id="rId158" minRId="14683" maxRId="14719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0C4C75B2-F0AC-416F-B825-045780569BB7}" dateTime="2017-09-22T15:10:46" maxSheetId="14" userName="Norris, Clare" r:id="rId159" minRId="14733" maxRId="14738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B4640B4E-9DDA-48AC-A747-A1A846A21F9E}" dateTime="2017-09-22T15:36:07" maxSheetId="14" userName="Norris, Clare" r:id="rId160" minRId="14752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309AE25E-758C-4C17-AF27-3CCF24746607}" dateTime="2017-09-25T10:47:31" maxSheetId="14" userName="Norris, Clare" r:id="rId161" minRId="14753" maxRId="14755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734A9F97-5F61-4664-A380-9014D60173C6}" dateTime="2017-09-25T10:48:28" maxSheetId="14" userName="Norris, Clare" r:id="rId162" minRId="14756" maxRId="14760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2D31BCC3-DF66-4CF1-B9FB-D4B7423227A9}" dateTime="2017-09-25T14:06:38" maxSheetId="14" userName="Sevathan, Thambidurai" r:id="rId163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2D5A4570-7957-40AA-AA50-947D9BE42064}" dateTime="2017-09-25T14:20:07" maxSheetId="14" userName="Norris, Clare" r:id="rId164" minRId="14787" maxRId="14798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3E84C7DB-E11A-4A83-A0CB-E84E9BB6B379}" dateTime="2017-09-25T14:40:50" maxSheetId="14" userName="Norris, Clare" r:id="rId165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1A9363A7-FDE9-431C-B360-0711DFFD786B}" dateTime="2017-09-26T15:36:47" maxSheetId="14" userName="Norris, Clare" r:id="rId166" minRId="14825" maxRId="14826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6C106FF8-AB06-4E35-A3F0-8E71CA3B228E}" dateTime="2017-09-26T16:38:49" maxSheetId="14" userName="Davies, David" r:id="rId167" minRId="14827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4FA1E41F-FBB5-4E31-B44C-B3480C6324D7}" dateTime="2017-09-26T16:39:44" maxSheetId="14" userName="Davies, David" r:id="rId168" minRId="14828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2B890F1D-3FB5-43BF-B39F-57084DE63B3A}" dateTime="2017-09-27T11:20:34" maxSheetId="14" userName="Norris, Clare" r:id="rId169" minRId="14829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376B0365-59C5-4ADF-8406-1D5D84CF548F}" dateTime="2017-09-27T12:56:16" maxSheetId="14" userName="Nesarikar, Sumeet" r:id="rId170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54EECFD3-FAFC-48FC-BB16-845F56211823}" dateTime="2017-09-27T14:27:42" maxSheetId="14" userName="Norris, Clare" r:id="rId171" minRId="14843" maxRId="14859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1CE05812-B4F2-48FB-BD32-70B50EA7BD73}" dateTime="2017-09-27T14:42:32" maxSheetId="14" userName="Pemberton, Craig" r:id="rId172" minRId="14860" maxRId="14873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FAAA6B03-A71B-4494-8020-34BBAB020F7B}" dateTime="2017-09-27T14:47:36" maxSheetId="14" userName="Pemberton, Craig" r:id="rId173" minRId="14874" maxRId="14896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82835D53-6F1F-4B93-A0E6-FC1CAE1FDEEE}" dateTime="2017-09-27T15:11:14" maxSheetId="14" userName="Norris, Clare" r:id="rId174" minRId="14897" maxRId="14901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A80015F4-0E73-4D98-8F1F-17C73B9F7902}" dateTime="2017-09-27T15:12:12" maxSheetId="14" userName="Norris, Clare" r:id="rId175" minRId="14915" maxRId="14916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50FB41D4-6451-4A13-BEB2-86FEFC359CCA}" dateTime="2017-09-27T15:24:10" maxSheetId="14" userName="Norris, Clare" r:id="rId176" minRId="14917" maxRId="14921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A6062337-FF2D-43D8-9186-C8BA2DD09347}" dateTime="2017-09-27T15:25:47" maxSheetId="14" userName="Norris, Clare" r:id="rId177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1DB64B21-CBC3-4269-9E90-B9A92A4CBF20}" dateTime="2017-09-28T09:47:01" maxSheetId="14" userName="Sevathan, Thambidurai" r:id="rId178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18CB7E80-95AB-4536-B3A2-1263F4FB4BBE}" dateTime="2017-09-28T09:47:48" maxSheetId="14" userName="Sevathan, Thambidurai" r:id="rId179" minRId="14961" maxRId="14970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621ACEA0-C8C9-433E-9BE7-18AA977B49A1}" dateTime="2017-09-28T09:59:11" maxSheetId="14" userName="Sevathan, Thambidurai" r:id="rId180" minRId="14971" maxRId="14973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0DB1065B-4507-4599-A193-830E138F65C3}" dateTime="2017-09-28T10:09:05" maxSheetId="14" userName="Sevathan, Thambidurai" r:id="rId181" minRId="14974" maxRId="14976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4AE4A7A6-6611-461C-B24B-F551CEE4A71C}" dateTime="2017-09-28T10:19:36" maxSheetId="14" userName="Norris, Clare" r:id="rId182" minRId="14977" maxRId="14979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30CE75D9-9DFB-4FD7-816E-EB957E9EA3B5}" dateTime="2017-09-28T11:06:57" maxSheetId="14" userName="Rajan, Pragadesh" r:id="rId183" minRId="14993" maxRId="14996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79FCFC5F-6822-4F34-985B-A1FEAF86AA20}" dateTime="2017-09-28T11:07:09" maxSheetId="14" userName="Rajan, Pragadesh" r:id="rId184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D7500DEE-151D-44CB-8A96-3F09423D91AB}" dateTime="2017-09-28T11:53:51" maxSheetId="14" userName="Shanmugavel, Ranjitha" r:id="rId185" minRId="15023" maxRId="15026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09BE45A2-2F37-4B81-8D9C-16A408954412}" dateTime="2017-09-28T11:56:13" maxSheetId="14" userName="Shanmugavel, Ranjitha" r:id="rId186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ED0993A7-0C9F-4DA5-B6A7-D6D0D0FC97F4}" dateTime="2017-09-28T12:21:48" maxSheetId="14" userName="Norris, Clare" r:id="rId187" minRId="15053" maxRId="15055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78CB3273-0143-4154-A3B8-7BC635C3922F}" dateTime="2017-09-28T14:05:45" maxSheetId="14" userName="Norris, Clare" r:id="rId188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02A024DB-4D73-41FD-8ECA-E0363E874762}" dateTime="2017-09-28T14:07:06" maxSheetId="14" userName="Norris, Clare" r:id="rId189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22F47453-0B7D-4684-A8F3-05669B4763C2}" dateTime="2017-09-28T14:08:41" maxSheetId="14" userName="Norris, Clare" r:id="rId190" minRId="15095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897996FC-6AA9-46A8-97EB-3E9DF406D9B4}" dateTime="2017-09-28T14:37:40" maxSheetId="14" userName="Norris, Clare" r:id="rId191" minRId="15096" maxRId="15116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EAFD3E12-4063-44B7-AA32-66956CFACBDF}" dateTime="2017-09-28T14:50:18" maxSheetId="14" userName="Norris, Clare" r:id="rId192" minRId="15117" maxRId="15131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86363097-D6E1-4828-A77B-42200EFE52FE}" dateTime="2017-09-28T15:05:36" maxSheetId="14" userName="Norris, Clare" r:id="rId193" minRId="15145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068AB1E8-DCE4-4121-9D8F-7D6C50D64CC7}" dateTime="2017-09-28T16:57:59" maxSheetId="14" userName="Norris, Clare" r:id="rId194" minRId="15146" maxRId="15151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A9BAE7E6-704F-4A90-93B4-F3593AD42242}" dateTime="2017-09-28T17:20:24" maxSheetId="14" userName="Norris, Clare" r:id="rId195" minRId="15165" maxRId="15203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5DCE432C-4FA0-4CF2-A702-BDD9F9FD9F59}" dateTime="2017-09-28T17:23:35" maxSheetId="14" userName="Norris, Clare" r:id="rId196" minRId="15217" maxRId="15219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43414C71-5A86-4A2B-B0BD-423ACE9F237B}" dateTime="2017-09-28T17:59:35" maxSheetId="14" userName="Norris, Clare" r:id="rId197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C9B16A52-72E9-4F17-B8E0-70DA34B48E93}" dateTime="2017-09-29T09:57:45" maxSheetId="14" userName="Pemberton, Craig" r:id="rId198" minRId="15246" maxRId="15265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747150D7-7C17-43F5-8E25-A6E1A1F439CC}" dateTime="2017-09-29T10:25:43" maxSheetId="14" userName="Norris, Clare" r:id="rId199" minRId="15279" maxRId="15287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4079B5D0-CBE0-4C34-BCB9-C1991D66DF1C}" dateTime="2017-09-29T11:03:33" maxSheetId="14" userName="Norris, Clare" r:id="rId200" minRId="15301" maxRId="15302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B4102C77-F33F-4B6E-B354-10CD0F00FD50}" dateTime="2017-09-29T11:12:54" maxSheetId="14" userName="Nesarikar, Sumeet" r:id="rId201" minRId="15316" maxRId="15326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A2D4197F-7B7D-4B22-B112-6A6DF9FB4E15}" dateTime="2017-09-29T12:00:18" maxSheetId="14" userName="Norris, Clare" r:id="rId202" minRId="15327" maxRId="15348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C93D072C-968E-4B64-9F41-9163BF7FCAE2}" dateTime="2017-09-29T12:34:41" maxSheetId="14" userName="Nesarikar, Sumeet" r:id="rId203" minRId="15362" maxRId="15364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BF42183C-3C1A-4209-A71B-ADE6B692FF58}" dateTime="2017-09-29T12:49:01" maxSheetId="14" userName="Shanmugavel, Ranjitha" r:id="rId204" minRId="15378" maxRId="15380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81F79798-20F4-42F1-8561-A64DB9AB5C8B}" dateTime="2017-09-29T12:49:43" maxSheetId="14" userName="Shanmugavel, Ranjitha" r:id="rId205" minRId="15394" maxRId="15397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33B666F3-93AE-4E55-BE73-24C18C9403E3}" dateTime="2017-09-29T14:56:50" maxSheetId="14" userName="Norris, Clare" r:id="rId206" minRId="15411" maxRId="15417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4446C90C-1143-48DC-9951-D97035234804}" dateTime="2017-09-29T15:13:30" maxSheetId="14" userName="Norris, Clare" r:id="rId207" minRId="15431" maxRId="15433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15BEA35D-5EBA-406E-8244-7228CEF35570}" dateTime="2017-09-29T15:16:51" maxSheetId="14" userName="Norris, Clare" r:id="rId208" minRId="15447" maxRId="15457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2EA98269-30CD-4BDE-A19E-6A7B437D4D5B}" dateTime="2017-09-29T15:19:00" maxSheetId="14" userName="Norris, Clare" r:id="rId209" minRId="15471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669DC52B-AB63-4E6B-9E01-490C1C996FFB}" dateTime="2017-09-29T15:32:44" maxSheetId="14" userName="Norris, Clare" r:id="rId210" minRId="15485" maxRId="15491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9ED987FF-15B2-4262-916F-15FDEA5EF87E}" dateTime="2017-09-29T16:09:21" maxSheetId="14" userName="Norris, Clare" r:id="rId211" minRId="15505" maxRId="15510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D0E5F849-7580-4D8A-88D5-84B01F684B9E}" dateTime="2017-09-29T16:16:19" maxSheetId="14" userName="Sevathan, Thambidurai" r:id="rId212" minRId="15524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C4EC1E7E-6977-4CC2-9F75-834EF02D91C4}" dateTime="2017-09-29T17:08:38" maxSheetId="14" userName="Heggie, Ian" r:id="rId213" minRId="15525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55EA0AD9-3E8E-495F-8503-03A80F7E8AC5}" dateTime="2017-10-02T07:58:25" maxSheetId="14" userName="Pemberton, Craig" r:id="rId214" minRId="15539" maxRId="15558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3181FD1C-A077-4442-AF33-0A0CBDF5B9C0}" dateTime="2017-10-02T08:15:07" maxSheetId="14" userName="Norris, Clare" r:id="rId215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B342A0AF-8335-458F-8E10-7E73B42FEB91}" dateTime="2017-10-02T11:03:05" maxSheetId="14" userName="Rajan, Pragadesh" r:id="rId216" minRId="15585" maxRId="15588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2268498E-3765-4F46-8EC5-C77E2C74C9C6}" dateTime="2017-10-02T11:06:08" maxSheetId="14" userName="Rajan, Pragadesh" r:id="rId217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508C82D0-A681-47E8-923F-4A595FB51530}" dateTime="2017-10-02T11:44:45" maxSheetId="14" userName="Norris, Clare" r:id="rId218" minRId="15615" maxRId="15621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6E33ADC5-DBC9-4C69-9FD0-3036FDA706F9}" dateTime="2017-10-02T11:45:13" maxSheetId="14" userName="Norris, Clare" r:id="rId219" minRId="15635" maxRId="15636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7F0F28D3-72B0-4C67-80CD-E70E3762365E}" dateTime="2017-10-02T12:08:01" maxSheetId="14" userName="Norris, Clare" r:id="rId220" minRId="15637" maxRId="15642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3654C164-0A88-4C30-8836-98565DA32AAE}" dateTime="2017-10-02T12:10:30" maxSheetId="14" userName="Norris, Clare" r:id="rId221" minRId="15656" maxRId="15663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C3327E96-36BA-469F-B301-233720D6AD8F}" dateTime="2017-10-02T12:12:35" maxSheetId="14" userName="Norris, Clare" r:id="rId222" minRId="15677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2E97E20C-9142-4379-9393-D386F637ED3D}" dateTime="2017-10-02T13:24:35" maxSheetId="14" userName="Norris, Clare" r:id="rId223" minRId="15678" maxRId="15681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5C9C1A73-90EF-4AA1-91F3-4A0D7C9CD6DA}" dateTime="2017-10-02T14:31:34" maxSheetId="14" userName="Caterer, Lee" r:id="rId224" minRId="15695" maxRId="15699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B0897399-127C-4AA1-B0FF-F6CC08DF367D}" dateTime="2017-10-02T15:35:39" maxSheetId="14" userName="Norris, Clare" r:id="rId225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CB5B453E-D9F7-4C5C-8EB6-1DFA8682B18A}" dateTime="2017-10-02T15:36:30" maxSheetId="14" userName="Norris, Clare" r:id="rId226" minRId="15713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852B823C-79A5-49F2-8414-BDDB1784BBCB}" dateTime="2017-10-02T15:47:06" maxSheetId="14" userName="Norris, Clare" r:id="rId227" minRId="15714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E11E73B3-6EA7-4EF5-8EB7-EF3AB2B22E44}" dateTime="2017-10-02T15:47:16" maxSheetId="14" userName="Norris, Clare" r:id="rId228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50C3CFB4-2F2B-4996-8B12-FDE238F39170}" dateTime="2017-10-02T16:31:34" maxSheetId="14" userName="Norris, Clare" r:id="rId229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E36B3BBC-3F54-47F5-A468-0E445017CB7A}" dateTime="2017-10-02T16:44:29" maxSheetId="14" userName="Caterer, Lee" r:id="rId230" minRId="15754" maxRId="15757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1460FB7C-C781-4AB4-93E1-F6607E9043B0}" dateTime="2017-10-02T16:59:55" maxSheetId="14" userName="Norris, Clare" r:id="rId231" minRId="15758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DD282A58-0E04-4D87-8EDA-0F024C029CE7}" dateTime="2017-10-02T17:01:19" maxSheetId="14" userName="Norris, Clare" r:id="rId232" minRId="15772" maxRId="15774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EB14D7D9-2048-4E95-AC37-72E7BE53D9F0}" dateTime="2017-10-03T08:40:10" maxSheetId="14" userName="Norris, Clare" r:id="rId233" minRId="15788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412178D4-14A5-445D-963C-875F0EBFBF32}" dateTime="2017-10-03T08:52:50" maxSheetId="14" userName="Caterer, Lee" r:id="rId234" minRId="15802" maxRId="15806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71392669-DFB0-47E0-8431-000290C70465}" dateTime="2017-10-03T08:53:51" maxSheetId="14" userName="Caterer, Lee" r:id="rId235" minRId="15820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A7F8F5A6-ED14-419B-888A-182758EE5D3F}" dateTime="2017-10-03T09:38:08" maxSheetId="14" userName="Heggie, Ian" r:id="rId236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D1D40053-1F2D-46A1-A6AA-D11390308A48}" dateTime="2017-10-03T09:46:45" maxSheetId="14" userName="Pulman, Stephen" r:id="rId237" minRId="15847" maxRId="15850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D3DD832E-27D6-4E99-9EBE-8F2E06A2DECB}" dateTime="2017-10-03T09:47:21" maxSheetId="14" userName="Pulman, Stephen" r:id="rId238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446EAA85-8B00-4F14-A312-31FE4E71DD34}" dateTime="2017-10-03T11:14:05" maxSheetId="14" userName="Sevathan, Thambidurai" r:id="rId239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D3E07F78-5414-4EEF-8B2D-20403985F361}" dateTime="2017-10-03T13:15:36" maxSheetId="14" userName="Pathi Reddy, Maheswar" r:id="rId240" minRId="15890" maxRId="15892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DDF68C94-14B5-44D2-8EF1-83CAB0BC6335}" dateTime="2017-10-03T13:34:42" maxSheetId="14" userName="Pulman, Stephen" r:id="rId241" minRId="15906" maxRId="15908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EB7F3EA6-72B0-473B-8D84-931EA901D666}" dateTime="2017-10-03T13:36:43" maxSheetId="14" userName="Pulman, Stephen" r:id="rId242" minRId="15922" maxRId="15924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31FA7C6A-C050-41C1-9D3A-8899D8E20A3B}" dateTime="2017-10-03T13:51:06" maxSheetId="14" userName="Caterer, Lee" r:id="rId243" minRId="15938" maxRId="15939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C747B265-E630-4F38-BA74-AB811AEC121C}" dateTime="2017-10-03T14:14:30" maxSheetId="14" userName="Norris, Clare" r:id="rId244" minRId="15953" maxRId="15961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A40AB73F-41E8-4ED8-ABD7-C6B63468CF84}" dateTime="2017-10-03T14:23:26" maxSheetId="14" userName="Norris, Clare" r:id="rId245" minRId="15975" maxRId="15977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7868A056-C175-4828-88C2-3C78F2D9E995}" dateTime="2017-10-03T15:12:41" maxSheetId="14" userName="Pulman, Stephen" r:id="rId246" minRId="15991" maxRId="15993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DAE1DFE5-E503-4439-93F8-EAB8D5AE5D5C}" dateTime="2017-10-03T15:13:32" maxSheetId="14" userName="Pulman, Stephen" r:id="rId247" minRId="16007" maxRId="16010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EA089F7C-57EF-43D3-ABB1-3906CD6987FB}" dateTime="2017-10-03T15:32:10" maxSheetId="14" userName="Norris, Clare" r:id="rId248" minRId="16024" maxRId="16034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5B9DE49F-C68A-432D-A214-6BC29F4F0E87}" dateTime="2017-10-03T15:32:56" maxSheetId="14" userName="Norris, Clare" r:id="rId249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B695A2AC-3357-4067-A0DF-AAE7CBEEF3BD}" dateTime="2017-10-03T16:31:49" maxSheetId="14" userName="Davies, David" r:id="rId250" minRId="16061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568FDF23-AC01-479D-AC2B-ABC23C1C2727}" dateTime="2017-10-03T16:34:10" maxSheetId="14" userName="Davies, David" r:id="rId251" minRId="16062" maxRId="16065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DFDD462A-C582-4F93-A718-A2DFCECDE2C7}" dateTime="2017-10-03T16:45:02" maxSheetId="14" userName="Norris, Clare" r:id="rId252" minRId="16066" maxRId="16078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7D4BD9FD-DC32-47CC-A15B-5A6321D62BCC}" dateTime="2017-10-03T16:51:01" maxSheetId="14" userName="Norris, Clare" r:id="rId253" minRId="16092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42311FC0-F16F-448F-9E6C-2B2A5CFD5BC1}" dateTime="2017-10-04T08:43:15" maxSheetId="14" userName="Pulman, Stephen" r:id="rId254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7FC18A62-BC88-4D93-A22F-4DA831B77C3C}" dateTime="2017-10-04T09:12:46" maxSheetId="14" userName="Norris, Clare" r:id="rId255" minRId="16106" maxRId="16127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157F7CCC-1445-4D89-98FD-D0EEBA1FF6F9}" dateTime="2017-10-04T09:13:01" maxSheetId="14" userName="Norris, Clare" r:id="rId256" minRId="16141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0CAE6D75-E031-40F4-94AF-2E120CA20120}" dateTime="2017-10-04T10:47:35" maxSheetId="14" userName="Sevathan, Thambidurai" r:id="rId257" minRId="16142" maxRId="16145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EFB50D1A-BA91-4779-8BD5-3E9A9BD9ADBB}" dateTime="2017-10-04T11:10:03" maxSheetId="14" userName="Pulman, Stephen" r:id="rId258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2CA99201-714A-4F08-A752-05CDC115F066}" dateTime="2017-10-04T11:25:21" maxSheetId="14" userName="Rajula, Jayashubha" r:id="rId259" minRId="16172" maxRId="16175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3ECF9C71-8E98-4659-8BD7-A60F8E575DA6}" dateTime="2017-10-04T13:14:53" maxSheetId="14" userName="Pathi Reddy, Maheswar" r:id="rId260" minRId="16189" maxRId="16191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E3ED3CA7-3D93-4179-B74F-42845233C9AE}" dateTime="2017-10-04T13:14:57" maxSheetId="14" userName="Pathi Reddy, Maheswar" r:id="rId261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0594364E-6167-40EB-AD68-26902E183E2D}" dateTime="2017-10-04T13:23:26" maxSheetId="14" userName="Norris, Clare" r:id="rId262" minRId="16218" maxRId="16224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2F319D0E-2B0D-457B-9729-1FF532D91A39}" dateTime="2017-10-04T13:25:44" maxSheetId="14" userName="Pulman, Stephen" r:id="rId263" minRId="16238" maxRId="16239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B8F20FFB-2217-4806-BF4E-98FD77178524}" dateTime="2017-10-04T13:26:22" maxSheetId="14" userName="Pulman, Stephen" r:id="rId264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A127644A-B2F4-4B1E-8C08-C4AD262C8A9A}" dateTime="2017-10-04T13:27:40" maxSheetId="14" userName="Pulman, Stephen" r:id="rId265" minRId="16266" maxRId="16268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AB9B7DB1-94B3-4C96-BAAA-33976B3816C2}" dateTime="2017-10-04T13:28:51" maxSheetId="14" userName="Pulman, Stephen" r:id="rId266" minRId="16282" maxRId="16284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3E43786A-CF1E-4C9E-B6A1-9FD9DA68D7D0}" dateTime="2017-10-04T13:31:33" maxSheetId="14" userName="Norris, Clare" r:id="rId267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2C22187B-3E22-4FD0-8A15-72EB6E42F77D}" dateTime="2017-10-04T13:43:21" maxSheetId="14" userName="Sevathan, Thambidurai" r:id="rId268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09509755-F5F1-4D87-9F87-DAA0BA6D0359}" dateTime="2017-10-04T13:50:16" maxSheetId="14" userName="Pulman, Stephen" r:id="rId269" minRId="16324" maxRId="16326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84C71EF3-F926-43B5-98F1-10919AAB6548}" dateTime="2017-10-04T14:53:53" maxSheetId="14" userName="Shanmugavel, Ranjitha" r:id="rId270" minRId="16340" maxRId="16342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DD916FA0-87CB-4F78-967D-113C089FFDBA}" dateTime="2017-10-04T15:05:42" maxSheetId="14" userName="Vuppulury, Agam" r:id="rId271" minRId="16343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EE2FBF31-F6A5-4484-B73C-ED8CE5D84765}" dateTime="2017-10-04T16:42:56" maxSheetId="14" userName="Norris, Clare" r:id="rId272" minRId="16357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9C71707B-F710-47F3-A71F-310E5E760125}" dateTime="2017-10-04T16:54:44" maxSheetId="14" userName="Caterer, Lee" r:id="rId273" minRId="16371" maxRId="16372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3E1D9C8E-67EB-4D90-89B7-9DF8054B9875}" dateTime="2017-10-04T17:04:06" maxSheetId="14" userName="Caterer, Lee" r:id="rId274" minRId="16373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08E3E2E8-F8B2-444C-89D5-3799B0135D19}" dateTime="2017-10-04T17:38:12" maxSheetId="14" userName="Norris, Clare" r:id="rId275" minRId="16374" maxRId="16376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45DB4AF6-BE49-4934-939E-292380068752}" dateTime="2017-10-05T06:39:22" maxSheetId="14" userName="Vuppulury, Agam" r:id="rId276" minRId="16390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04FE25F7-AF98-4983-9A5B-4CEBF399BC22}" dateTime="2017-10-05T06:40:25" maxSheetId="14" userName="Vuppulury, Agam" r:id="rId277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406CBACB-4767-4F4F-B3F4-6C0D2126D201}" dateTime="2017-10-05T07:35:32" maxSheetId="14" userName="Pulman, Stephen" r:id="rId278" minRId="16417" maxRId="16428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568D4373-D64D-4CFE-9551-B5F64BD79EF0}" dateTime="2017-10-05T07:39:10" maxSheetId="14" userName="Pulman, Stephen" r:id="rId279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508FD4D7-04F5-4029-BEEB-877E5BF8AA86}" dateTime="2017-10-05T08:33:34" maxSheetId="14" userName="Sevathan, Thambidurai" r:id="rId280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FB9AD156-7B32-403B-AA08-5F8121F010FC}" dateTime="2017-10-05T08:47:52" maxSheetId="14" userName="Norris, Clare" r:id="rId281" minRId="16468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6CCCE230-0D2F-41CA-A70D-D817D4DCD60E}" dateTime="2017-10-05T08:55:05" maxSheetId="14" userName="Sevathan, Thambidurai" r:id="rId282" minRId="16482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3407FF52-FD39-4233-AA32-FA0E468476B0}" dateTime="2017-10-05T08:56:20" maxSheetId="14" userName="Sevathan, Thambidurai" r:id="rId283" minRId="16496" maxRId="16497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FC663365-8686-455B-8058-3446083AD162}" dateTime="2017-10-05T09:28:41" maxSheetId="14" userName="Pulman, Stephen" r:id="rId284" minRId="16511" maxRId="16514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D8044A4D-4781-472C-BD97-8B5A186C8247}" dateTime="2017-10-05T10:21:29" maxSheetId="14" userName="Sevathan, Thambidurai" r:id="rId285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6B6CB192-69D5-438C-A172-784BF462A5A5}" dateTime="2017-10-05T10:21:41" maxSheetId="14" userName="Sevathan, Thambidurai" r:id="rId286" minRId="16541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995F6FD0-1D33-4280-9007-E1BFF71A91E7}" dateTime="2017-10-05T10:21:51" maxSheetId="14" userName="Sevathan, Thambidurai" r:id="rId287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4CB8EC52-C1B1-474E-B7B9-BE2AC11C024E}" dateTime="2017-10-05T10:35:43" maxSheetId="14" userName="Norris, Clare" r:id="rId288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E77D8665-3EFB-4DD2-836C-2C457405FC0E}" dateTime="2017-10-05T10:37:03" maxSheetId="14" userName="Norris, Clare" r:id="rId289" minRId="16555" maxRId="16556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381DF715-D652-4D43-B76E-4FD0E0ED92FC}" dateTime="2017-10-05T11:52:55" maxSheetId="14" userName="Norris, Clare" r:id="rId290" minRId="16570" maxRId="16572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33896F15-2A2A-4395-B24B-B67B31DEAEFD}" dateTime="2017-10-05T13:27:22" maxSheetId="14" userName="Rajula, Jayashubha" r:id="rId291" minRId="16586" maxRId="16587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4439CDC9-45B5-4C87-BD13-52D49E7CE2BF}" dateTime="2017-10-05T13:31:09" maxSheetId="14" userName="Pathi Reddy, Maheswar" r:id="rId292" minRId="16601" maxRId="16603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E0C4C1D2-A9CB-4AD3-B023-C45181AE1E28}" dateTime="2017-10-05T14:57:48" maxSheetId="14" userName="Heggie, Ian" r:id="rId293" minRId="16617" maxRId="16619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BD3EE7B5-9D34-494F-9CE9-766DD640703A}" dateTime="2017-10-05T15:05:14" maxSheetId="14" userName="Norris, Clare" r:id="rId294" minRId="16633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2E3225D2-E42F-4775-B1F9-5120616FC506}" dateTime="2017-10-05T15:23:58" maxSheetId="14" userName="Norris, Clare" r:id="rId295" minRId="16647" maxRId="16649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FA4D5161-4EC5-46AA-8C10-D9B8B2BBC523}" dateTime="2017-10-05T15:45:26" maxSheetId="14" userName="Norris, Clare" r:id="rId296" minRId="16663" maxRId="16664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336794F5-0DB8-4282-8935-952F1740504C}" dateTime="2017-10-05T15:52:01" maxSheetId="14" userName="Norris, Clare" r:id="rId297" minRId="16665" maxRId="16668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677EA2AA-873D-4F80-AEC7-E6FF41F5B3BE}" dateTime="2017-10-05T16:55:23" maxSheetId="14" userName="Norris, Clare" r:id="rId298" minRId="16682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5981E61A-F12B-40B2-8F95-CEEDCE34EFB8}" dateTime="2017-10-05T17:00:04" maxSheetId="14" userName="Norris, Clare" r:id="rId299" minRId="16696" maxRId="16700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BE7F7444-DA49-41BD-93B3-527131949CCC}" dateTime="2017-10-06T06:06:33" maxSheetId="14" userName="Nesarikar, Sumeet" r:id="rId300" minRId="16714" maxRId="16716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24B7EB8E-C6E4-4AE6-96D5-678269724DBA}" dateTime="2017-10-06T07:06:32" maxSheetId="14" userName="Vuppulury, Agam" r:id="rId301" minRId="16730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43E890AB-EA34-4BD9-BFCC-F97131CF403E}" dateTime="2017-10-06T07:28:45" maxSheetId="14" userName="Rajula, Jayashubha" r:id="rId302" minRId="16744" maxRId="16745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F02689B1-6C61-4FB1-BDC2-2A8C82A5E3E3}" dateTime="2017-10-06T07:30:51" maxSheetId="14" userName="Rajula, Jayashubha" r:id="rId303" minRId="16759" maxRId="16760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85F61393-83F7-4E4B-94DD-F998E8520A4F}" dateTime="2017-10-06T07:31:08" maxSheetId="14" userName="Rajula, Jayashubha" r:id="rId304" minRId="16774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12C0AF81-9D96-4AEC-86FE-6F8645427B46}" dateTime="2017-10-06T10:03:35" maxSheetId="14" userName="Norris, Clare" r:id="rId305" minRId="16788" maxRId="16789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A1336C17-6C81-4985-B9A8-18B6FBCA6D47}" dateTime="2017-10-06T10:30:28" maxSheetId="14" userName="Rajan, Pragadesh" r:id="rId306" minRId="16790" maxRId="16793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3BF8B6E4-6465-416F-8CCE-5734533AA85E}" dateTime="2017-10-06T10:30:41" maxSheetId="14" userName="Rajan, Pragadesh" r:id="rId307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C0B3ED96-4914-4943-AAE2-C080398D3283}" dateTime="2017-10-06T10:57:06" maxSheetId="14" userName="Norris, Clare" r:id="rId308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643AA364-EF2B-45A5-B271-68DF57CB0E34}" dateTime="2017-10-06T13:29:56" maxSheetId="14" userName="Norris, Clare" r:id="rId309" minRId="16833" maxRId="16835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B382449B-2A23-4BBC-9D73-E6F718526B2D}" dateTime="2017-10-06T13:33:24" maxSheetId="14" userName="Norris, Clare" r:id="rId310" minRId="16849" maxRId="16858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C3363D06-BC57-44BB-B46C-C5F57F7146D1}" dateTime="2017-10-06T13:42:35" maxSheetId="14" userName="Norris, Clare" r:id="rId311" minRId="16859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E870E4CE-FBB9-42DE-AC51-83A180840A81}" dateTime="2017-10-06T13:43:19" maxSheetId="14" userName="Norris, Clare" r:id="rId312" minRId="16860" maxRId="16862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CBF02736-2A3C-46BA-B317-05BEE8E82EA1}" dateTime="2017-10-06T13:44:37" maxSheetId="14" userName="Norris, Clare" r:id="rId313" minRId="16876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9A421210-A2AD-4E3F-809F-A9398F8CAF3C}" dateTime="2017-10-06T13:47:46" maxSheetId="14" userName="Norris, Clare" r:id="rId314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9A371592-4C84-45FB-97CC-00844F521FCA}" dateTime="2017-10-06T13:51:45" maxSheetId="14" userName="Norris, Clare" r:id="rId315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1B4ACB7B-BBAC-4EB9-91A2-E7AB1196E586}" dateTime="2017-10-06T14:08:06" maxSheetId="14" userName="Norris, Clare" r:id="rId316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043104B1-F227-4452-BA5F-893712A60FD1}" dateTime="2017-10-06T15:33:07" maxSheetId="14" userName="Nesarikar, Sumeet" r:id="rId317" minRId="16916" maxRId="16919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48183EBE-B9AD-407C-8CED-DA95C428DB05}" dateTime="2017-10-09T06:55:18" maxSheetId="14" userName="Pulman, Stephen" r:id="rId318" minRId="16920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F3CF1C3F-5FB6-45E2-9295-1F1916746F98}" dateTime="2017-10-09T10:20:12" maxSheetId="14" userName="Rajan, Pragadesh" r:id="rId319" minRId="16934" maxRId="16936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2B940AC4-3408-474F-AF02-1D97E274349D}" dateTime="2017-10-09T10:20:44" maxSheetId="14" userName="Rajan, Pragadesh" r:id="rId320" minRId="16950" maxRId="16952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4D1AA57C-B63A-428D-B957-28D10661764C}" dateTime="2017-10-09T10:23:06" maxSheetId="14" userName="Rajan, Pragadesh" r:id="rId321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CC9D2BFB-4AB5-4CA4-A9F7-4F77E89B98D4}" dateTime="2017-10-09T10:24:41" maxSheetId="14" userName="Rajan, Pragadesh" r:id="rId322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99104374-6AC7-4CFB-BB2E-76DC30F778A8}" dateTime="2017-10-09T11:03:52" maxSheetId="14" userName="Norris, Clare" r:id="rId323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BC1B2D84-C28F-4FEA-9793-907B71618B06}" dateTime="2017-10-09T11:04:40" maxSheetId="14" userName="Norris, Clare" r:id="rId324" minRId="17005" maxRId="17006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04456C4A-51F9-429B-A525-CCE637E8BFE6}" dateTime="2017-10-09T11:04:59" maxSheetId="14" userName="Norris, Clare" r:id="rId325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145382B1-9F11-43B9-B93E-2902C23F3C5D}" dateTime="2017-10-09T11:54:06" maxSheetId="14" userName="Sevathan, Thambidurai" r:id="rId326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5E8825C7-4822-4BD8-891B-C61D0EA01E60}" dateTime="2017-10-09T12:41:56" maxSheetId="14" userName="Norris, Clare" r:id="rId327" minRId="17033" maxRId="17042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F4EBD0A9-A5A6-4CC1-B423-2CB937220870}" dateTime="2017-10-09T12:42:32" maxSheetId="14" userName="Gokhale, Hemanth" r:id="rId328" minRId="17056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39CD427D-6F86-4208-8C28-B84399715497}" dateTime="2017-10-10T08:41:13" maxSheetId="14" userName="Rajan, Pragadesh" r:id="rId329" minRId="17070" maxRId="17073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A100BC8D-6746-4FB7-A15F-F441F1DD102A}" dateTime="2017-10-10T09:12:05" maxSheetId="14" userName="Norris, Clare" r:id="rId330" minRId="17087" maxRId="17088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F4B45A7B-A0E2-4737-BC7E-C94C0D3E2688}" dateTime="2017-10-10T09:13:05" maxSheetId="14" userName="Norris, Clare" r:id="rId331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4762869E-0D92-4FA8-8F9F-A3CE26FFCFA9}" dateTime="2017-10-10T10:11:40" maxSheetId="14" userName="Rajula, Jayashubha" r:id="rId332" minRId="17115" maxRId="17127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42A17CE1-D994-41F7-9376-E391ED9D3D32}" dateTime="2017-10-10T10:12:46" maxSheetId="14" userName="Rajula, Jayashubha" r:id="rId333" minRId="17141" maxRId="17145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DAB399DB-4D6C-4B26-AD0D-492560C4F83E}" dateTime="2017-10-10T16:26:44" maxSheetId="14" userName="Gokhale, Hemanth" r:id="rId334" minRId="17159" maxRId="17160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739E372A-3A51-4A3A-9CA0-782B7AED220B}" dateTime="2017-10-10T13:44:06" maxSheetId="14" userName="Sevathan, Thambidurai" r:id="rId335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D53CA640-4799-460D-B674-4B95F574E630}" dateTime="2017-10-10T14:08:31" maxSheetId="14" userName="Allen, Baz" r:id="rId336" minRId="17187" maxRId="17188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1A7E890B-C63F-4539-95F8-22387D7C581F}" dateTime="2017-10-10T14:11:26" maxSheetId="14" userName="Norris, Clare" r:id="rId337" minRId="17202" maxRId="17204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58225651-FF8D-401D-A5AB-7FBBB3471E46}" dateTime="2017-10-10T14:13:22" maxSheetId="14" userName="Norris, Clare" r:id="rId338" minRId="17218" maxRId="17223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09508497-7726-4C7B-9053-64C2D5B09A53}" dateTime="2017-10-10T14:22:08" maxSheetId="14" userName="Allen, Baz" r:id="rId339" minRId="17237" maxRId="17240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A6E039DC-2D30-4A23-BC95-D80FA214010E}" dateTime="2017-10-10T14:40:24" maxSheetId="14" userName="Norris, Clare" r:id="rId340" minRId="17254" maxRId="17259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B7ECB400-3EB3-458A-8D06-D0C9A0E5540E}" dateTime="2017-10-10T14:41:12" maxSheetId="14" userName="Norris, Clare" r:id="rId341" minRId="17273" maxRId="17276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C67F3518-9551-40E7-9848-96747F708304}" dateTime="2017-10-10T14:52:30" maxSheetId="14" userName="Shanmugavel, Ranjitha" r:id="rId342" minRId="17277" maxRId="17281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95466836-DC81-43F4-B8B9-C7952FE04586}" dateTime="2017-10-10T16:51:23" maxSheetId="14" userName="Norris, Clare" r:id="rId343" minRId="17295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D0DA584A-ED19-4901-A63A-858ADD3DE32B}" dateTime="2017-10-10T16:55:44" maxSheetId="14" userName="Sevathan, Thambidurai" r:id="rId344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CB045B93-A870-4D59-8876-3048ABDAD890}" dateTime="2017-10-11T08:41:07" maxSheetId="14" userName="Caterer, Lee" r:id="rId345" minRId="17322" maxRId="17324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9ED048BB-1412-426D-AE70-7E266269791E}" dateTime="2017-10-11T08:41:15" maxSheetId="14" userName="Caterer, Lee" r:id="rId346" minRId="17338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60F276D2-7826-4096-9105-52CEAF017C11}" dateTime="2017-10-11T08:58:10" maxSheetId="14" userName="Norris, Clare" r:id="rId347" minRId="17339" maxRId="17353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70B2688B-9803-4C07-9E82-42A70EB14233}" dateTime="2017-10-11T08:58:39" maxSheetId="14" userName="Norris, Clare" r:id="rId348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DF717CB9-479F-4B5F-9322-921222FB2D73}" dateTime="2017-10-11T09:03:08" maxSheetId="14" userName="Norris, Clare" r:id="rId349" minRId="17380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B453D33E-D284-42E4-8B5E-C2C34A6677F6}" dateTime="2017-10-11T11:20:24" maxSheetId="14" userName="Shanmugavel, Ranjitha" r:id="rId350" minRId="17394" maxRId="17396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5CFF63E1-930D-4BD9-B3BE-4397ACB949F5}" dateTime="2017-10-11T12:03:58" maxSheetId="14" userName="Shanmugavel, Ranjitha" r:id="rId351" minRId="17410" maxRId="17411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05437A5A-83CD-4A8E-A7AE-11A47E7CA97B}" dateTime="2017-10-11T12:52:16" maxSheetId="14" userName="Pulman, Stephen" r:id="rId352" minRId="17425" maxRId="17426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5598E777-325E-4CD2-9CD6-533BB93351D7}" dateTime="2017-10-11T12:56:24" maxSheetId="14" userName="Norris, Clare" r:id="rId353" minRId="17440" maxRId="17448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FE21EC62-5800-41A0-915F-C90AE7EC659D}" dateTime="2017-10-11T13:42:12" maxSheetId="14" userName="Pulman, Stephen" r:id="rId354" minRId="17462" maxRId="17463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A3EDDDEB-D899-4B14-8F20-956E97CD39B0}" dateTime="2017-10-11T13:53:32" maxSheetId="14" userName="Heggie, Ian" r:id="rId355" minRId="17477" maxRId="17478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E85CA9A1-6EF8-4D0A-A13A-3661DBB21E3A}" dateTime="2017-10-11T13:53:43" maxSheetId="14" userName="Heggie, Ian" r:id="rId356" minRId="17492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354D094A-0BBD-4B20-8B27-414453BBB2C1}" dateTime="2017-10-11T13:54:14" maxSheetId="14" userName="Heggie, Ian" r:id="rId357" minRId="17506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EBFF7A31-8E7D-4592-BA6E-F892F20298C8}" dateTime="2017-10-11T13:55:36" maxSheetId="14" userName="Pulman, Stephen" r:id="rId358" minRId="17520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5747FB86-82BC-4A65-B95E-21F98C27EDEA}" dateTime="2017-10-11T14:12:10" maxSheetId="14" userName="Pulman, Stephen" r:id="rId359" minRId="17534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CD1BB14F-3C97-45EC-9384-F26E42041401}" dateTime="2017-10-11T14:56:22" maxSheetId="14" userName="Pulman, Stephen" r:id="rId360" minRId="17548" maxRId="17549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E7211493-5C43-4FEC-B07C-4D353375657D}" dateTime="2017-10-11T15:13:02" maxSheetId="14" userName="Norris, Clare" r:id="rId361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B136637F-23E5-4279-8C8E-F6A7DEE633BB}" dateTime="2017-10-11T15:13:24" maxSheetId="14" userName="Norris, Clare" r:id="rId362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B0729F25-C108-45BF-A264-AEEB1EB6DE29}" dateTime="2017-10-11T15:21:59" maxSheetId="14" userName="Rajan, Pragadesh" r:id="rId363" minRId="17589" maxRId="17592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E8764996-835F-4C2A-9744-FCDCF43F034E}" dateTime="2017-10-11T15:24:41" maxSheetId="14" userName="Rajan, Pragadesh" r:id="rId364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A71D81CD-2FD6-4EE1-98B6-4C93A83FEDA7}" dateTime="2017-10-11T15:34:16" maxSheetId="14" userName="Norris, Clare" r:id="rId365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00070047-3EBA-40F4-84A8-5DC995F70C4A}" dateTime="2017-10-12T06:47:08" maxSheetId="14" userName="Pulman, Stephen" r:id="rId366" minRId="17632" maxRId="17634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0D79E446-6D21-40C2-ABEB-67191B242273}" dateTime="2017-10-12T08:53:44" maxSheetId="14" userName="Caterer, Lee" r:id="rId367" minRId="17648" maxRId="17654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6BF68F3C-3742-4BC4-BE7A-1E309B88250D}" dateTime="2017-10-12T09:00:59" maxSheetId="14" userName="Norris, Clare" r:id="rId368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6FBCE679-7F84-4891-B6FD-C7CC27EB6E28}" dateTime="2017-10-12T09:01:37" maxSheetId="14" userName="Norris, Clare" r:id="rId369" minRId="17681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F8C95EE5-21C7-4F02-A616-726A330829CC}" dateTime="2017-10-12T09:59:27" maxSheetId="14" userName="Pulman, Stephen" r:id="rId370" minRId="17682" maxRId="17688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D320DE64-91DB-49C7-9BCC-DEBCF79052A0}" dateTime="2017-10-12T10:15:49" maxSheetId="14" userName="Pulman, Stephen" r:id="rId371" minRId="17702" maxRId="17703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DAF6D91C-A31F-4BED-9B21-706AECAD748D}" dateTime="2017-10-12T10:17:00" maxSheetId="14" userName="Pulman, Stephen" r:id="rId372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A95A0611-A74D-420D-B87E-7C63820CEE17}" dateTime="2017-10-12T11:18:12" maxSheetId="14" userName="Caterer, Lee" r:id="rId373" minRId="17730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BDD5B173-9685-47B0-B83F-A1B27867AB21}" dateTime="2017-10-12T12:00:06" maxSheetId="14" userName="Caterer, Lee" r:id="rId374" minRId="17731" maxRId="17732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F472B885-8812-4269-8D35-358EC14D2229}" dateTime="2017-10-12T12:10:32" maxSheetId="14" userName="Norris, Clare" r:id="rId375" minRId="17733" maxRId="17735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08662A3B-BCC7-4570-8420-840D5304E766}" dateTime="2017-10-12T12:13:10" maxSheetId="14" userName="Caterer, Lee" r:id="rId376" minRId="17749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3E718B87-0C63-498A-AA5D-FE159F42CAF8}" dateTime="2017-10-12T12:13:35" maxSheetId="14" userName="Caterer, Lee" r:id="rId377" minRId="17750" maxRId="17752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CD3EA77B-A8EF-409E-902E-F50C3781E969}" dateTime="2017-10-12T17:02:09" maxSheetId="14" userName="Gokhale, Hemanth" r:id="rId378" minRId="17753" maxRId="17756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267B8E07-D85B-414D-8250-D6AEB619A1B4}" dateTime="2017-10-12T13:48:11" maxSheetId="14" userName="Norris, Clare" r:id="rId379" minRId="17770" maxRId="17774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63E1795D-8968-4B21-BB8F-4CB9DAFB8387}" dateTime="2017-10-12T14:12:19" maxSheetId="14" userName="Caterer, Lee" r:id="rId380" minRId="17788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2A992A3A-5930-41CD-BEEA-43BE1B603353}" dateTime="2017-10-12T14:21:16" maxSheetId="14" userName="Rajan, Pragadesh" r:id="rId381" minRId="17789" maxRId="17792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8C7C8B1A-0E5D-4DE0-A697-1B7BAECE6F44}" dateTime="2017-10-12T14:30:59" maxSheetId="14" userName="Rajan, Pragadesh" r:id="rId382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3DA0A7AC-217C-44CF-B80B-CEBF65031497}" dateTime="2017-10-12T14:36:57" maxSheetId="14" userName="Caterer, Lee" r:id="rId383" minRId="17819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AA5A979C-3F26-4EF0-AAFF-5335A2076487}" dateTime="2017-10-12T15:00:55" maxSheetId="14" userName="Pulman, Stephen" r:id="rId384" minRId="17820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85C75650-80D1-4BF0-9BCE-3AE92661D8A6}" dateTime="2017-10-12T16:00:13" maxSheetId="14" userName="Norris, Clare" r:id="rId385" minRId="17834" maxRId="17848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E79A8D20-BF61-4986-9AC6-AAE553AFF56B}" dateTime="2017-10-12T16:00:33" maxSheetId="14" userName="Norris, Clare" r:id="rId386" minRId="17849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4C0FF48D-EB3F-422B-AFCF-B5B80DE6E8C0}" dateTime="2017-10-12T16:01:29" maxSheetId="14" userName="Norris, Clare" r:id="rId387" minRId="17850" maxRId="17858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704A7C32-15B2-4C1E-B6CE-CB7E959782EA}" dateTime="2017-10-12T16:03:42" maxSheetId="14" userName="Norris, Clare" r:id="rId388" minRId="17872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CE669EE9-55D7-425E-BCB7-7A15E7D7ACDD}" dateTime="2017-10-12T16:49:29" maxSheetId="14" userName="Norris, Clare" r:id="rId389" minRId="17886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2FEBE767-BA4C-4F90-9626-2E32C272E649}" dateTime="2017-10-12T16:49:55" maxSheetId="14" userName="Norris, Clare" r:id="rId390" minRId="17887" maxRId="17888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2362E4C3-19EE-448C-BC8D-06A185B2EC76}" dateTime="2017-10-13T06:33:24" maxSheetId="14" userName="Nesarikar, Sumeet" r:id="rId391" minRId="17902" maxRId="17907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CF229E77-9F0E-4809-9CD6-4EC28C853509}" dateTime="2017-10-13T06:33:42" maxSheetId="14" userName="Nesarikar, Sumeet" r:id="rId392" minRId="17921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49CC7BE1-2654-4E37-8DCC-0D0AAB713290}" dateTime="2017-10-13T06:35:05" maxSheetId="14" userName="Shanmugavel, Ranjitha" r:id="rId393" minRId="17935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D4C9C114-E139-4318-95C4-3C42865785BC}" dateTime="2017-10-13T06:35:24" maxSheetId="14" userName="Shanmugavel, Ranjitha" r:id="rId394" minRId="17949" maxRId="17951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9D5DE117-7C8A-4CDA-ACFA-9E5BFC173EEB}" dateTime="2017-10-13T06:36:46" maxSheetId="14" userName="Shanmugavel, Ranjitha" r:id="rId395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BEE2ED2C-0E9B-43AE-B07A-A49DDAA4B8FE}" dateTime="2017-10-13T08:33:55" maxSheetId="14" userName="Rajan, Pragadesh" r:id="rId396" minRId="17965" maxRId="17968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76552B8C-7C18-4821-BC06-A964179FC8D3}" dateTime="2017-10-13T08:34:54" maxSheetId="14" userName="Rajan, Pragadesh" r:id="rId397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6C02B8D9-B37B-49C8-9D01-F0333CEB1873}" dateTime="2017-10-13T09:12:47" maxSheetId="14" userName="Norris, Clare" r:id="rId398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5C0C81A4-68F6-4760-80BE-D314521195A3}" dateTime="2017-10-13T09:18:24" maxSheetId="14" userName="Vuppulury, Agam" r:id="rId399" minRId="17995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CC86D861-A49C-4E87-B260-76CB352E97A6}" dateTime="2017-10-13T09:19:41" maxSheetId="14" userName="Rajan, Pragadesh" r:id="rId400" minRId="18009" maxRId="18014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35057B5C-BA00-42E2-82EC-C6597E025D33}" dateTime="2017-10-13T09:24:17" maxSheetId="14" userName="Norris, Clare" r:id="rId401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3DB8EE79-D6E3-42F3-B8E8-1FF4C5E9775B}" dateTime="2017-10-13T09:27:28" maxSheetId="14" userName="Rajan, Pragadesh" r:id="rId402" minRId="18041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409276D6-CD9F-498D-9DBB-C16258741C09}" dateTime="2017-10-13T10:04:29" maxSheetId="14" userName="Rajula, Jayashubha" r:id="rId403" minRId="18055" maxRId="18056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20A12664-4B66-4DF6-91F3-1C2764886CEA}" dateTime="2017-10-13T10:20:21" maxSheetId="14" userName="Norris, Clare" r:id="rId404" minRId="18070" maxRId="18072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038C665B-F9F4-4F72-93E5-FE3B172BD744}" dateTime="2017-10-13T12:21:43" maxSheetId="14" userName="Norris, Clare" r:id="rId405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EB932ED2-BA2A-4B99-8184-E06ED1800B04}" dateTime="2017-10-13T14:12:47" maxSheetId="14" userName="Norris, Clare" r:id="rId406" minRId="18086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2895CA19-CF75-40D3-8A0B-A5FD410C28C4}" dateTime="2017-10-13T16:09:54" maxSheetId="14" userName="Nesarikar, Sumeet" r:id="rId407" minRId="18087" maxRId="18090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B11D993A-53EA-44CA-905B-6FF6EF96F0A4}" dateTime="2017-10-16T11:23:02" maxSheetId="14" userName="Chippa, Kiran" r:id="rId408" minRId="18104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AB7237A4-0175-4DDC-AE40-90693846DDE6}" dateTime="2017-10-16T11:23:29" maxSheetId="14" userName="Chippa, Kiran" r:id="rId409" minRId="18118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8EA955F8-437D-45D7-939C-D6A45E1019A8}" dateTime="2017-10-16T12:01:36" maxSheetId="14" userName="Pathi Reddy, Maheswar" r:id="rId410" minRId="18119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1F29D0F0-6659-4153-80D1-23B428EF0384}" dateTime="2017-10-16T07:55:13" maxSheetId="14" userName="Nesarikar, Sumeet" r:id="rId411" minRId="18133" maxRId="18135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65C2DB19-1E20-4DB9-8A92-76404A85E5A2}" dateTime="2017-10-16T09:37:58" maxSheetId="14" userName="Pulman, Stephen" r:id="rId412" minRId="18136" maxRId="18137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5160646F-B52D-4A8C-8858-73E1E6C56676}" dateTime="2017-10-16T10:39:25" maxSheetId="14" userName="Norris, Clare" r:id="rId413" minRId="18151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09E2292E-3F4B-4FF2-B297-A6A9F318A4BD}" dateTime="2017-10-16T11:11:09" maxSheetId="14" userName="Pulman, Stephen" r:id="rId414" minRId="18165" maxRId="18167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FAAEC5B5-0966-400A-A147-4C00CC5E14D6}" dateTime="2017-10-16T11:43:49" maxSheetId="14" userName="Nesarikar, Sumeet" r:id="rId415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F4EEE777-223A-4D5F-B13D-AE5951F3FAD9}" dateTime="2017-10-16T11:56:15" maxSheetId="14" userName="Norris, Clare" r:id="rId416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2AC12F73-7D09-4182-B17C-17F54CEF85DB}" dateTime="2017-10-16T13:21:42" maxSheetId="14" userName="Pulman, Stephen" r:id="rId417" minRId="18207" maxRId="18209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C3635264-370F-4887-B061-E75009F782F1}" dateTime="2017-10-16T13:23:09" maxSheetId="14" userName="Pulman, Stephen" r:id="rId418" minRId="18223" maxRId="18225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7BF81463-7A49-441B-91F6-35D6D00EF4CE}" dateTime="2017-10-16T13:31:32" maxSheetId="14" userName="Norris, Clare" r:id="rId419" minRId="18239" maxRId="18243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C2EE88B2-F603-429D-B9DE-9F62EF4CAAA9}" dateTime="2017-10-16T14:31:47" maxSheetId="14" userName="Shanmugavel, Ranjitha" r:id="rId420" minRId="18244" maxRId="18250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83BFCA30-9B05-430C-91AD-FA9759EEEA20}" dateTime="2017-10-16T16:30:26" maxSheetId="14" userName="Nesarikar, Sumeet" r:id="rId421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ECC392FC-EC19-4E0F-B9EA-E2DC5E131775}" dateTime="2017-10-16T16:36:14" maxSheetId="14" userName="Nesarikar, Sumeet" r:id="rId422" minRId="18277" maxRId="18282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37D5C25C-4BD0-4E63-890F-88EDA892DC94}" dateTime="2017-10-16T16:39:12" maxSheetId="14" userName="Nesarikar, Sumeet" r:id="rId423" minRId="18296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C3D9771F-CB6A-4886-AAA7-785532D3AAC9}" dateTime="2017-10-16T16:49:28" maxSheetId="14" userName="Norris, Clare" r:id="rId424" minRId="18297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884275FF-87CC-4FDE-B1EF-DDE335C8AF3F}" dateTime="2017-10-16T17:01:49" maxSheetId="14" userName="Nesarikar, Sumeet" r:id="rId425" minRId="18311" maxRId="18312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8B858662-55F2-4CB9-BC61-9858E12D1BA5}" dateTime="2017-10-16T17:13:21" maxSheetId="14" userName="Norris, Clare" r:id="rId426" minRId="18326" maxRId="18328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35DD9260-1A4D-4D1F-B8A3-7BFA8E902482}" dateTime="2017-10-16T17:17:57" maxSheetId="14" userName="Rajan, Pragadesh" r:id="rId427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30E0E98E-E5BD-4A7D-B552-246249E9AC58}" dateTime="2017-10-17T03:58:50" maxSheetId="14" userName="Rajula, Jayashubha" r:id="rId428" minRId="18355" maxRId="18358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29C05083-965F-44D3-8DDD-EC6AF2B3717E}" dateTime="2017-10-17T08:51:11" maxSheetId="14" userName="Jadhav, Sandeep" r:id="rId429" minRId="18372" maxRId="18376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33C6FFDB-A012-4C54-8A5E-8257260755E0}" dateTime="2017-10-17T08:59:31" maxSheetId="14" userName="Gokhale, Hemanth" r:id="rId430" minRId="18390" maxRId="18393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164A808F-01A8-4ADE-A017-2CCD1CC478BD}" dateTime="2017-10-17T09:03:56" maxSheetId="14" userName="Gokhale, Hemanth" r:id="rId431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45B090C8-A939-4509-B92F-B7E8A1CD5DF8}" dateTime="2017-10-17T08:39:46" maxSheetId="14" userName="Rajan, Pragadesh" r:id="rId432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0906BC72-62C3-441D-A91D-7BF234DD2CFE}" dateTime="2017-10-17T09:19:47" maxSheetId="14" userName="Heggie, Ian" r:id="rId433" minRId="18433" maxRId="18438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EBCB5E0D-8CB7-4AAA-BBEB-EB8D2E983BDC}" dateTime="2017-10-17T09:36:45" maxSheetId="14" userName="Nesarikar, Sumeet" r:id="rId434" minRId="18452" maxRId="18453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AF65FB54-4683-436D-89EA-D02AC4390744}" dateTime="2017-10-17T10:12:31" maxSheetId="14" userName="Pulman, Stephen" r:id="rId435" minRId="18454" maxRId="18455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1FCE4C5D-DF47-42DB-8779-F80A24E43357}" dateTime="2017-10-17T10:23:17" maxSheetId="14" userName="Norris, Clare" r:id="rId436" minRId="18469" maxRId="18479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ADC5424B-2E98-4ED9-BD0B-84A44429D2E4}" dateTime="2017-10-17T10:39:26" maxSheetId="14" userName="Norris, Clare" r:id="rId437" minRId="18493" maxRId="18504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7C5D7C85-A57E-4D8E-801A-44ED7DDC715F}" dateTime="2017-10-17T10:53:47" maxSheetId="14" userName="Pulman, Stephen" r:id="rId438" minRId="18518" maxRId="18520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24BF1F4E-8C1C-4C78-BB51-765D9322C839}" dateTime="2017-10-17T13:25:25" maxSheetId="14" userName="Norris, Clare" r:id="rId439" minRId="18534" maxRId="18536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59879E51-2533-4B24-9696-A06DBC64F8C1}" dateTime="2017-10-17T17:56:36" maxSheetId="14" userName="Pathi Reddy, Maheswar" r:id="rId440" minRId="18550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82DA0367-9E26-41B0-9CEE-F9D20D3F29BE}" dateTime="2017-10-17T16:54:14" maxSheetId="14" userName="Norris, Clare" r:id="rId441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E366A95B-439B-4588-8A9F-52B30582BF3B}" dateTime="2017-10-18T06:44:27" maxSheetId="14" userName="Pulman, Stephen" r:id="rId442" minRId="18577" maxRId="18581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ECA879F3-6BC6-4914-922F-36A676BB10BD}" dateTime="2017-10-18T06:46:43" maxSheetId="14" userName="Pulman, Stephen" r:id="rId443" minRId="18595" maxRId="18597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CFBCE5E9-4933-46A4-8B59-06B207C9A947}" dateTime="2017-10-18T07:36:52" maxSheetId="14" userName="Rajula, Jayashubha" r:id="rId444" minRId="18611" maxRId="18614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1E30F0A6-E574-4322-90C6-0E589522E59C}" dateTime="2017-10-18T07:37:32" maxSheetId="14" userName="Rajula, Jayashubha" r:id="rId445" minRId="18628" maxRId="18630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2C511E09-A6B6-4E34-A10F-7EE934F7E9DF}" dateTime="2017-10-18T08:58:45" maxSheetId="14" userName="Heggie, Ian" r:id="rId446" minRId="18644" maxRId="18648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50ABDF27-7F69-4445-9EB3-D20DFE50DC07}" dateTime="2017-10-18T09:54:34" maxSheetId="14" userName="Heggie, Ian" r:id="rId447" minRId="18662" maxRId="18667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F2025B27-718E-47E9-867A-662A36CE6874}" dateTime="2017-10-18T09:59:13" maxSheetId="14" userName="Heggie, Ian" r:id="rId448" minRId="18681" maxRId="18683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FF36E7F4-969E-429D-99D3-06EF743FE934}" dateTime="2017-10-18T14:37:37" maxSheetId="14" userName="Jadhav, Sandeep" r:id="rId449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42BE776D-3AE2-4FE0-B69A-ADE1787141E7}" dateTime="2017-10-18T11:41:14" maxSheetId="14" userName="Norris, Clare" r:id="rId450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CA3A92E0-585F-4FCF-80A5-46820EC7CDAD}" dateTime="2017-10-18T16:26:54" maxSheetId="14" userName="Pathi Reddy, Maheswar" r:id="rId451" minRId="18723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43D96B22-084F-4DEF-892D-CAD3E1D4789D}" dateTime="2017-10-18T13:20:01" maxSheetId="14" userName="Pulman, Stephen" r:id="rId452" minRId="18737" maxRId="18746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CE7A730A-4CE5-423E-B081-32DEA7E692C3}" dateTime="2017-10-18T17:41:50" maxSheetId="14" userName="Norris, Clare" r:id="rId453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B0F74382-5C88-4E17-B946-43D438479A5A}" dateTime="2017-10-18T18:19:04" maxSheetId="14" userName="Norris, Clare" r:id="rId454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7A4A1C66-1591-4A06-9DA4-576ADB41CEAA}" dateTime="2017-10-18T18:19:40" maxSheetId="14" userName="Norris, Clare" r:id="rId455" minRId="18786" maxRId="18787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851FDD49-B2A0-44A1-9E0F-5249D9778AB4}" dateTime="2017-10-19T14:04:49" maxSheetId="14" userName="Chippa, Kiran" r:id="rId456" minRId="18788" maxRId="18802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AD4283A5-2EF6-422A-9550-040346B930BF}" dateTime="2017-10-19T15:05:28" maxSheetId="14" userName="Shah, Jigar" r:id="rId457" minRId="18816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70454D29-17B4-42C1-BC85-2ADD7EB425D3}" dateTime="2017-10-19T17:45:25" maxSheetId="14" userName="Gokhale, Hemanth" r:id="rId458" minRId="18830" maxRId="18834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144F5A28-3311-45A9-A5F8-F471C71341ED}" dateTime="2017-10-19T15:35:57" maxSheetId="14" userName="Norris, Clare" r:id="rId459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D983D589-E610-4A3D-8384-674656D58879}" dateTime="2017-10-19T15:37:18" maxSheetId="14" userName="Norris, Clare" r:id="rId460" minRId="18861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FDC3D01A-3587-4C46-B2BD-92F17A366EAD}" dateTime="2017-10-19T17:26:26" maxSheetId="14" userName="Norris, Clare" r:id="rId461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7BCC56A4-4200-4C68-A96E-8734A648D29A}" dateTime="2017-10-20T06:21:46" maxSheetId="14" userName="Vuppulury, Agam" r:id="rId462" minRId="18888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C6FBAA99-CDE2-46C3-ACFD-33E829164FEC}" dateTime="2017-10-20T12:17:46" maxSheetId="14" userName="Norris, Clare" r:id="rId463" minRId="18902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88E39C4D-67FB-4D3B-AE02-3B2EA58966EE}" dateTime="2017-10-20T14:07:10" maxSheetId="14" userName="Norris, Clare" r:id="rId464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9A77FEF8-9709-4EE3-814D-8F4933C83BED}" dateTime="2017-10-23T05:36:38" maxSheetId="14" userName="Rajula, Jayashubha" r:id="rId465" minRId="18929" maxRId="18932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B4A91753-E5E3-4706-8074-F1A5630413C1}" dateTime="2017-10-23T08:42:44" maxSheetId="14" userName="Norris, Clare" r:id="rId466" minRId="18946" maxRId="18948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6F88B575-17E4-4FAB-96AD-904866023160}" dateTime="2017-10-23T11:06:03" maxSheetId="14" userName="Sevathan, Thambidurai" r:id="rId467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652D8ECD-F542-4A79-BE61-D92C284AE88F}" dateTime="2017-10-23T11:14:22" maxSheetId="14" userName="Rajula, Jayashubha" r:id="rId468" minRId="18975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F144A79C-760D-41B9-907F-9E154BFEF083}" dateTime="2017-10-23T16:24:34" maxSheetId="14" userName="Gokhale, Hemanth" r:id="rId469" minRId="18989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969478BA-2582-4B27-AF6A-F273E435201E}" dateTime="2017-10-23T12:14:44" maxSheetId="14" userName="Shanmugavel, Ranjitha" r:id="rId470" minRId="19003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456D6D09-BE84-4234-8CF0-5232E501C8F1}" dateTime="2017-10-23T12:15:19" maxSheetId="14" userName="Shanmugavel, Ranjitha" r:id="rId471" minRId="19017" maxRId="19019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B82C3BEF-2149-49A4-B8B7-AC149C9238A5}" dateTime="2017-10-23T12:17:15" maxSheetId="14" userName="Sevathan, Thambidurai" r:id="rId472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90A9C97D-D7D7-419F-AA6A-AAF82AE5EAA0}" dateTime="2017-10-23T12:32:45" maxSheetId="14" userName="Rajula, Jayashubha" r:id="rId473" minRId="19046" maxRId="19049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9667CC62-4DED-4B2A-AA63-09F707709DF3}" dateTime="2017-10-23T17:28:52" maxSheetId="14" userName="Chippa, Kiran" r:id="rId474" minRId="19063" maxRId="19064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920FB64D-F64C-4778-80B7-60D1CB022E49}" dateTime="2017-10-23T13:32:44" maxSheetId="14" userName="Vuppulury, Agam" r:id="rId475" minRId="19078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6279CD36-5C1D-477D-A8BC-B69384D6A11C}" dateTime="2017-10-23T14:47:19" maxSheetId="14" userName="Shanmugavel, Ranjitha" r:id="rId476" minRId="19079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DD83072B-9CD4-4A9C-879B-78AF15C7C222}" dateTime="2017-10-23T14:53:15" maxSheetId="14" userName="Shanmugavel, Ranjitha" r:id="rId477" minRId="19093" maxRId="19094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25BF4F14-59A2-43FB-BD4A-63653E35BABF}" dateTime="2017-10-23T14:53:52" maxSheetId="14" userName="Shanmugavel, Ranjitha" r:id="rId478" minRId="19108" maxRId="19109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533347B6-78A9-4212-83B0-F4CE623ED537}" dateTime="2017-10-23T17:50:49" maxSheetId="14" userName="Norris, Clare" r:id="rId479" minRId="19123" maxRId="19139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4B10E1CB-1F3E-4136-BA76-E727293B4DF4}" dateTime="2017-10-24T06:53:05" maxSheetId="14" userName="Shanmugavel, Ranjitha" r:id="rId480" minRId="19140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280B2104-901E-4E1B-AC82-C1F1355AF291}" dateTime="2017-10-24T11:39:00" maxSheetId="14" userName="Gokhale, Hemanth" r:id="rId481" minRId="19154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E3E638DE-ADB2-4AF9-BC74-FFB22E32D7B0}" dateTime="2017-10-24T11:39:54" maxSheetId="14" userName="Gokhale, Hemanth" r:id="rId482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D5D547D3-B009-4DCD-87BC-D63316030A9C}" dateTime="2017-10-24T07:43:40" maxSheetId="14" userName="Pulman, Stephen" r:id="rId483" minRId="19181" maxRId="19187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908A4ADD-03F9-41B8-A4A5-76EBE403C17B}" dateTime="2017-10-24T08:14:00" maxSheetId="14" userName="Pulman, Stephen" r:id="rId484" minRId="19201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ADE59BD0-145F-4495-8F4D-EEBB60A39A04}" dateTime="2017-10-24T09:06:03" maxSheetId="14" userName="Pulman, Stephen" r:id="rId485" minRId="19215" maxRId="19217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34045117-2CA6-4166-A3F6-D9EE86F32B5F}" dateTime="2017-10-24T09:35:44" maxSheetId="14" userName="Pulman, Stephen" r:id="rId486" minRId="19231" maxRId="19234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EF8570ED-CF0C-47BE-8833-A7CE52F789D2}" dateTime="2017-10-24T10:54:36" maxSheetId="14" userName="Norris, Clare" r:id="rId487" minRId="19248" maxRId="19251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A77BFB7B-E64B-49D8-8593-68C4CAA73AEF}" dateTime="2017-10-24T10:58:15" maxSheetId="14" userName="Norris, Clare" r:id="rId488" minRId="19252" maxRId="19261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069D4928-BA31-4C3D-805A-87A8E519597B}" dateTime="2017-10-24T15:06:52" maxSheetId="14" userName="Norris, Clare" r:id="rId489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D01EA76E-EB48-4846-A759-A4B358B214E5}" dateTime="2017-10-25T11:47:46" maxSheetId="14" userName="Norris, Clare" r:id="rId490" minRId="19275" maxRId="19281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9B96D3B3-A270-41B9-83A6-9F4494AFF6F1}" dateTime="2017-10-25T13:22:27" maxSheetId="14" userName="Norris, Clare" r:id="rId491" minRId="19295" maxRId="19303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DCA9E781-96B3-49FC-8328-B2636B0E99AA}" dateTime="2017-10-25T14:16:02" maxSheetId="14" userName="Norris, Clare" r:id="rId492" minRId="19304" maxRId="19309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39E9155E-9275-49C4-856F-BB33138D9076}" dateTime="2017-10-25T14:19:01" maxSheetId="14" userName="Rajan, Pragadesh" r:id="rId493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1D0DAA9F-E71E-412D-BB2D-529E418F0359}" dateTime="2017-10-25T15:03:13" maxSheetId="14" userName="Norris, Clare" r:id="rId494" minRId="19336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6A63AB2F-E73F-41E3-B375-4C7A6424EDE4}" dateTime="2017-10-25T15:07:29" maxSheetId="14" userName="Sevathan, Thambidurai" r:id="rId495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8A767EC6-6D7C-4750-9EFF-26D373444FD2}" dateTime="2017-10-25T16:46:39" maxSheetId="14" userName="Norris, Clare" r:id="rId496" minRId="19363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1E789994-DC7A-4461-983F-426A958459FD}" dateTime="2017-10-25T17:02:12" maxSheetId="14" userName="Norris, Clare" r:id="rId497" minRId="19364" maxRId="19392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B2F7136C-AAAE-4F0D-8E59-AC56DF24B857}" dateTime="2017-10-26T04:40:46" maxSheetId="14" userName="Rajula, Jayashubha" r:id="rId498" minRId="19393" maxRId="19395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52093798-1EC3-478E-8B7F-0300F3550E5F}" dateTime="2017-10-26T04:47:25" maxSheetId="14" userName="Rajula, Jayashubha" r:id="rId499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7F3068A3-416E-486A-AB5C-0A67337666C5}" dateTime="2017-10-26T10:00:04" maxSheetId="14" userName="Chippa, Kiran" r:id="rId500" minRId="19422" maxRId="19423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F5241BA6-97C0-48A7-BEA1-78A5AE4A0FC0}" dateTime="2017-10-26T10:25:57" maxSheetId="14" userName="Chippa, Kiran" r:id="rId501" minRId="19437" maxRId="19441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88202073-55E7-49D4-8A9D-499922FD05CD}" dateTime="2017-10-26T07:00:46" maxSheetId="14" userName="Shanmugavel, Ranjitha" r:id="rId502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518CABFF-F847-4F4C-807B-0693DB3DE92D}" dateTime="2017-10-26T10:16:52" maxSheetId="14" userName="Pemberton, Craig" r:id="rId503" minRId="19455" maxRId="20098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A5844D92-FFC6-4F62-9796-9C42A616B3D6}" dateTime="2017-10-26T10:17:51" maxSheetId="14" userName="Pemberton, Craig" r:id="rId504" minRId="20112" maxRId="20436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F683BBD6-3064-40D3-8E8D-8D0EE582E693}" dateTime="2017-12-13T15:57:21" maxSheetId="14" userName="Norris, Clare" r:id="rId505" minRId="20450" maxRId="20473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97D3D5A6-0C75-4946-8070-8822C9BFB411}" dateTime="2017-12-13T15:58:20" maxSheetId="14" userName="Norris, Clare" r:id="rId506" minRId="20487" maxRId="20491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49506A4A-EFCC-42D2-A3BF-06132805FB8D}" dateTime="2017-12-13T17:17:47" maxSheetId="14" userName="Norris, Clare" r:id="rId507" minRId="20492" maxRId="20514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85DD3ECB-F448-48BA-9F43-C7B594DC71C6}" dateTime="2017-12-13T17:21:25" maxSheetId="14" userName="Norris, Clare" r:id="rId508" minRId="20528" maxRId="20549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3649CFAA-4AB0-403C-AE58-FA32B9E796E0}" dateTime="2017-12-13T17:36:57" maxSheetId="14" userName="Norris, Clare" r:id="rId509" minRId="20562" maxRId="20724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9388F855-8CAA-4133-BE46-531E14EFEC71}" dateTime="2017-12-13T17:37:46" maxSheetId="14" userName="Norris, Clare" r:id="rId510" minRId="20737" maxRId="20744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A85E35D1-9F58-48EC-BEE0-32BD8A1F24A1}" dateTime="2017-12-13T17:38:02" maxSheetId="14" userName="Norris, Clare" r:id="rId511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0E04F3D6-997A-429C-8374-81BF2B6A10B8}" dateTime="2017-12-13T17:38:44" maxSheetId="14" userName="Norris, Clare" r:id="rId512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5853E7AB-692F-4460-BBDA-082491D328F6}" dateTime="2017-12-13T17:41:39" maxSheetId="14" userName="Norris, Clare" r:id="rId513" minRId="20781" maxRId="20806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4D802743-658F-4D5D-9667-59972C12E526}" dateTime="2017-12-14T12:13:38" maxSheetId="14" userName="Norris, Clare" r:id="rId514" minRId="20819" maxRId="20873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E0346C53-4152-4684-8558-187960501214}" dateTime="2017-12-14T12:15:38" maxSheetId="14" userName="Norris, Clare" r:id="rId515" minRId="20874" maxRId="20894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0E7248FE-1DFC-469E-93BF-ADB6499B1321}" dateTime="2017-12-14T16:56:21" maxSheetId="14" userName="Norris, Clare" r:id="rId516" minRId="20907" maxRId="20910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EA15F40E-69E1-43DE-8D74-5362616825C2}" dateTime="2017-12-15T12:20:16" maxSheetId="14" userName="Norris, Clare" r:id="rId517" minRId="20923" maxRId="20927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FAE4CDC4-4008-43EE-929E-DBC76DDF92F6}" dateTime="2018-01-09T14:28:37" maxSheetId="14" userName="Norris, Clare" r:id="rId518" minRId="20940" maxRId="20952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44DAC85B-6687-4C4F-9446-F0707846B36C}" dateTime="2018-01-09T16:29:22" maxSheetId="14" userName="Norris, Clare" r:id="rId519" minRId="20965" maxRId="20979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7737A5B3-8CA3-41BE-85BD-B21BB2D3F5C2}" dateTime="2018-01-09T16:40:04" maxSheetId="14" userName="Norris, Clare" r:id="rId520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84F2DE5E-E88C-420A-A43C-940935F3F32B}" dateTime="2018-01-11T14:15:55" maxSheetId="14" userName="Pemberton, Craig" r:id="rId521" minRId="21004" maxRId="21017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3ACA0088-B4A8-45E7-B85D-01F2E253BD3B}" dateTime="2018-01-11T14:23:25" maxSheetId="14" userName="Pemberton, Craig" r:id="rId522" minRId="21031" maxRId="21043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16EE00D5-F550-41D4-8383-1FEE31F76DFB}" dateTime="2018-01-11T14:29:09" maxSheetId="14" userName="Pemberton, Craig" r:id="rId523" minRId="21056" maxRId="21069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F9EB8B21-D84E-4A6B-A0E1-0247E22E0E2F}" dateTime="2018-01-11T14:33:29" maxSheetId="14" userName="Pemberton, Craig" r:id="rId524" minRId="21082" maxRId="21088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58621197-B6C8-49A1-B432-58E4D9BC6599}" dateTime="2018-01-11T14:53:10" maxSheetId="14" userName="Pemberton, Craig" r:id="rId525" minRId="21101" maxRId="21147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FF3C21C5-7717-4780-8216-A99F7D8598E2}" dateTime="2018-01-11T15:43:53" maxSheetId="14" userName="Norris, Clare" r:id="rId526" minRId="21160" maxRId="21166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8C1F2ED6-2AC5-4C3B-9436-A11D99E54132}" dateTime="2018-01-12T15:40:33" maxSheetId="14" userName="Norris, Clare" r:id="rId527" minRId="21179" maxRId="21197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3EB9EC91-14FC-4E70-81CB-BFC646C623D5}" dateTime="2018-01-17T11:18:23" maxSheetId="14" userName="Norris, Clare" r:id="rId528" minRId="21198" maxRId="21213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E023DB1D-3041-4498-9A5A-12AE48A75A61}" dateTime="2018-01-17T15:09:31" maxSheetId="14" userName="Norris, Clare" r:id="rId529" minRId="21226" maxRId="21242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16058150-5A66-427D-8CB7-9B89908D1762}" dateTime="2018-01-17T17:11:59" maxSheetId="14" userName="Norris, Clare" r:id="rId530" minRId="21243" maxRId="21244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9570A6C7-B9F3-4518-9AF6-B06E6C18E161}" dateTime="2018-01-29T12:25:07" maxSheetId="14" userName="Norris, Clare" r:id="rId531" minRId="21257" maxRId="21275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CC103169-1621-4C8C-8D56-8AE11A1B2D8E}" dateTime="2018-01-29T17:00:14" maxSheetId="14" userName="Norris, Clare" r:id="rId532" minRId="21288" maxRId="21294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AC644814-7BA1-4E9C-96CF-EFE710FE44DD}" dateTime="2018-01-29T17:24:18" maxSheetId="14" userName="Norris, Clare" r:id="rId533" minRId="21307" maxRId="21315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025EECED-516F-4770-A469-218D6279524F}" dateTime="2018-01-29T17:31:57" maxSheetId="14" userName="Norris, Clare" r:id="rId534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D064465D-3590-4FD2-AC27-6EF38FA91EB4}" dateTime="2018-01-30T11:36:37" maxSheetId="14" userName="Norris, Clare" r:id="rId535" minRId="21340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6B2FA729-63D8-4A7E-A50F-6C3988FAE0E8}" dateTime="2018-01-30T17:20:20" maxSheetId="14" userName="Norris, Clare" r:id="rId536" minRId="21341" maxRId="21342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C7E1D065-C937-48E9-9962-56814CFAD571}" dateTime="2018-02-01T15:26:58" maxSheetId="14" userName="Norris, Clare" r:id="rId537" minRId="21343" maxRId="21366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2E26A446-DDF5-4505-8C3F-2C39BEA500B4}" dateTime="2018-02-02T08:25:45" maxSheetId="14" userName="Nesarikar, Sumeet" r:id="rId538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B48DA93F-90AA-45DD-A3D5-B9A843A3BE0B}" dateTime="2018-02-05T12:20:22" maxSheetId="14" userName="Norris, Clare" r:id="rId539" minRId="21392" maxRId="21397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2054A30F-2092-4135-8B3B-72CDC985A0B4}" dateTime="2018-02-05T12:22:15" maxSheetId="14" userName="Norris, Clare" r:id="rId540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96188029-26F2-4410-BEE7-E045A4C72BB1}" dateTime="2018-02-06T10:07:15" maxSheetId="14" userName="Norris, Clare" r:id="rId541" minRId="21422" maxRId="21426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4097D4CA-C728-4CD6-BDB2-B5F7804D6AC6}" dateTime="2018-02-06T10:07:38" maxSheetId="14" userName="Norris, Clare" r:id="rId542" minRId="21439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B7811EF1-3705-4610-B558-E9AE4B0D65A7}" dateTime="2018-02-06T11:41:49" maxSheetId="14" userName="Norris, Clare" r:id="rId543" minRId="21440" maxRId="21445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560CEB1C-51E7-41D8-B1D5-C44917300810}" dateTime="2018-02-08T13:40:24" maxSheetId="14" userName="Norris, Clare" r:id="rId544" minRId="21458" maxRId="21488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1D110C00-8108-47EA-9C29-1317C7394797}" dateTime="2018-02-08T13:45:09" maxSheetId="14" userName="Norris, Clare" r:id="rId545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5CC0BC0D-EDC5-47BB-A883-6F8B6A4D9DC3}" dateTime="2018-02-08T13:48:18" maxSheetId="14" userName="Norris, Clare" r:id="rId546" minRId="21513" maxRId="21515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93DA474B-D48D-4D84-9D68-EB65359CE8C6}" dateTime="2018-02-08T13:49:46" maxSheetId="14" userName="Norris, Clare" r:id="rId547" minRId="21516" maxRId="21518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7813AED3-5EFB-4434-91FD-4F93A4670ED5}" dateTime="2018-02-09T10:51:39" maxSheetId="14" userName="Chippa, Kiran" r:id="rId548" minRId="21519" maxRId="21542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C386B580-B271-47B9-867F-24EF3F33F8DE}" dateTime="2018-02-09T11:46:27" maxSheetId="14" userName="Norris, Clare" r:id="rId549" minRId="21556" maxRId="21563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0E97485C-D7CE-4837-951F-96A4AE7417AC}" dateTime="2018-02-09T11:47:38" maxSheetId="14" userName="Norris, Clare" r:id="rId550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624752B4-5D93-41EB-A9F5-4B5071E74DCF}" dateTime="2018-02-09T11:47:59" maxSheetId="14" userName="Norris, Clare" r:id="rId551" minRId="21588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71618994-5946-403F-8268-1A18D5482FEB}" dateTime="2018-02-09T14:52:17" maxSheetId="14" userName="Norris, Clare" r:id="rId552" minRId="21589" maxRId="21680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FC794A97-C5C1-444D-8620-044A1F3D098B}" dateTime="2018-02-09T15:25:29" maxSheetId="14" userName="Norris, Clare" r:id="rId553" minRId="21681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1999C629-9686-4EAD-A595-A28857EB016B}" dateTime="2018-02-09T16:36:29" maxSheetId="14" userName="Norris, Clare" r:id="rId554" minRId="21682" maxRId="21686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A9843FB8-8AEE-4151-B1FF-34FB986BB976}" dateTime="2018-02-09T16:36:38" maxSheetId="14" userName="Norris, Clare" r:id="rId555" minRId="21699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01D0E5C0-D64E-48C4-BB9F-6CE0FE1A9CDB}" dateTime="2018-02-13T13:33:48" maxSheetId="14" userName="Norris, Clare" r:id="rId556" minRId="21700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5D5E4B69-5629-4D29-9DC3-1403D9E39852}" dateTime="2018-02-13T14:06:53" maxSheetId="14" userName="Norris, Clare" r:id="rId557" minRId="21713" maxRId="21722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0B21FFA8-A548-4BD3-869A-449411CA42AE}" dateTime="2018-02-13T14:15:44" maxSheetId="14" userName="Norris, Clare" r:id="rId558" minRId="21735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05FC40D3-E5D6-4042-82C5-37ACA2A0AC02}" dateTime="2018-02-13T14:19:05" maxSheetId="14" userName="Norris, Clare" r:id="rId559" minRId="21736" maxRId="21741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D2D51F7E-C7E6-44D9-BD3B-FA726A595470}" dateTime="2018-02-13T14:22:02" maxSheetId="14" userName="Norris, Clare" r:id="rId560" minRId="21754" maxRId="21759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11C5850B-E8FA-4690-8208-8C403009E6EA}" dateTime="2018-02-13T15:44:19" maxSheetId="14" userName="Norris, Clare" r:id="rId561" minRId="21772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EC388EEA-096D-4C79-9526-71051F7E4FB7}" dateTime="2018-02-13T15:45:42" maxSheetId="14" userName="Norris, Clare" r:id="rId562" minRId="21773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14CF2B3D-3DB5-4FE1-ACC1-55EDBD67F4C0}" dateTime="2018-02-14T10:31:09" maxSheetId="14" userName="Norris, Clare" r:id="rId563" minRId="21774" maxRId="21776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8C953583-F40F-4CDA-BE87-454C77BA9307}" dateTime="2018-02-14T10:33:28" maxSheetId="14" userName="Norris, Clare" r:id="rId564" minRId="21777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9878F7E5-A68C-4252-A27A-9F15DADF6FD4}" dateTime="2018-02-14T10:53:38" maxSheetId="14" userName="Norris, Clare" r:id="rId565" minRId="21778" maxRId="21797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FD2E82E4-024C-47FB-93CE-01B520B3C0F2}" dateTime="2018-02-14T10:57:15" maxSheetId="14" userName="Norris, Clare" r:id="rId566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37AB75F2-55C4-4288-A105-92F3C0410E9F}" dateTime="2018-02-16T15:53:01" maxSheetId="14" userName="Norris, Clare" r:id="rId567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7EAA810E-9BD5-4834-A6A3-4B53A4250E99}" dateTime="2018-02-19T09:43:13" maxSheetId="14" userName="Norris, Clare" r:id="rId568" minRId="21834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D99B65CC-2B9E-4CD4-91B3-DAA344C6E827}" dateTime="2018-02-19T09:48:39" maxSheetId="14" userName="Norris, Clare" r:id="rId569" minRId="21847" maxRId="21860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DBA7FA6D-AA8E-4D9B-8CD3-82699EF492D3}" dateTime="2018-02-19T17:11:24" maxSheetId="14" userName="Norris, Clare" r:id="rId570" minRId="21873" maxRId="21874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E9DADC81-180F-44A5-9C00-9DAFCDD4AFA3}" dateTime="2018-02-20T17:09:04" maxSheetId="14" userName="Norris, Clare" r:id="rId571" minRId="21887" maxRId="21917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C80A003E-FE55-456C-821E-713BD1348763}" dateTime="2018-02-21T10:16:41" maxSheetId="14" userName="Norris, Clare" r:id="rId572" minRId="21918" maxRId="21924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7CB869A1-8212-4644-B1E6-1B2552821808}" dateTime="2018-02-21T10:45:16" maxSheetId="14" userName="Norris, Clare" r:id="rId573" minRId="21937" maxRId="21938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05347A89-F959-48B1-8DFA-991F0CA68D15}" dateTime="2018-02-21T10:45:59" maxSheetId="14" userName="Norris, Clare" r:id="rId574" minRId="21951" maxRId="21953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9BE9AB67-EA0C-4A88-B765-A839D1D2E338}" dateTime="2018-02-21T13:02:48" maxSheetId="14" userName="Norris, Clare" r:id="rId575" minRId="21954" maxRId="21960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FAEE2414-F028-486E-8267-4A17763AAA4C}" dateTime="2018-02-22T11:11:00" maxSheetId="14" userName="Tripathi, Archana" r:id="rId576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5BCDC9F6-04B0-4358-9D68-2F5BB05103B7}" dateTime="2018-02-22T09:48:08" maxSheetId="14" userName="Norris, Clare" r:id="rId577" minRId="21985" maxRId="22027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F7BE0F50-5B09-4486-B410-F61548665CF0}" dateTime="2018-02-22T09:49:38" maxSheetId="14" userName="Norris, Clare" r:id="rId578" minRId="22040" maxRId="22042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5B2F1A13-96BA-4FDA-AD2E-98159AADE80F}" dateTime="2018-02-22T11:26:11" maxSheetId="14" userName="Norris, Clare" r:id="rId579" minRId="22055" maxRId="22056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05FB96F0-035E-408D-8029-4E8C7F6358C7}" dateTime="2018-02-22T16:18:13" maxSheetId="14" userName="Norris, Clare" r:id="rId580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FF5FEC49-6568-4960-A26B-14BEA63C903C}" dateTime="2018-02-23T15:44:07" maxSheetId="14" userName="Norris, Clare" r:id="rId581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9E0185A4-F08E-4DFF-8DF3-49168D314C6F}" dateTime="2018-02-26T10:58:48" maxSheetId="14" userName="Norris, Clare" r:id="rId582" minRId="22093" maxRId="22097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54DC3165-7BEF-4F99-9DF9-35A9196F1516}" dateTime="2018-02-26T14:51:19" maxSheetId="14" userName="Norris, Clare" r:id="rId583" minRId="22110" maxRId="22115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814953C6-5597-4279-91A0-B887BCB48D79}" dateTime="2018-02-26T14:53:12" maxSheetId="14" userName="Norris, Clare" r:id="rId584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1C64070F-6DBC-4683-B2A8-B91FDEFA7A39}" dateTime="2018-02-26T14:58:58" maxSheetId="14" userName="Norris, Clare" r:id="rId585" minRId="22140" maxRId="22141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091A8A37-0E89-4A5A-AC6B-F8A903997E85}" dateTime="2018-02-26T15:41:33" maxSheetId="14" userName="Norris, Clare" r:id="rId586" minRId="22142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BB433B72-3EF9-437D-A435-B4C83398AE7A}" dateTime="2018-02-26T16:01:27" maxSheetId="14" userName="Norris, Clare" r:id="rId587" minRId="22143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C0F06296-6E50-4B94-9447-79D7F46A4415}" dateTime="2018-02-27T06:28:33" maxSheetId="14" userName="Pulman, Stephen" r:id="rId588" minRId="22144" maxRId="22145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67424C60-F1C9-4D41-B40D-34E735AA686B}" dateTime="2018-02-27T06:33:18" maxSheetId="14" userName="Pulman, Stephen" r:id="rId589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630A0A57-BA27-46F9-92C6-3F2953E6D425}" dateTime="2018-02-27T06:47:12" maxSheetId="14" userName="Pulman, Stephen" r:id="rId590" minRId="22171" maxRId="22174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0052FE30-8DDC-45CC-932B-D1A8B149629D}" dateTime="2018-02-27T08:27:51" maxSheetId="14" userName="Norris, Clare" r:id="rId591" minRId="22187" maxRId="22189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DDE42FF8-F981-40DA-93F2-346BA2D8083A}" dateTime="2018-02-27T09:54:53" maxSheetId="14" userName="Norris, Clare" r:id="rId592" minRId="22202" maxRId="22207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12E386C3-4A0A-49E2-A432-0261784CD1F3}" dateTime="2018-02-27T11:43:28" maxSheetId="14" userName="Norris, Clare" r:id="rId593" minRId="22220" maxRId="22221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12218EFF-9E1D-405B-9BFA-B5D807CCA348}" dateTime="2018-02-27T11:48:51" maxSheetId="14" userName="Norris, Clare" r:id="rId594" minRId="22222" maxRId="22224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F3A48179-27B4-4789-89B8-FFC5C324D392}" dateTime="2018-02-27T11:49:24" maxSheetId="14" userName="Norris, Clare" r:id="rId595" minRId="22225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7B68FD4D-4490-4C2D-81DB-4C28AC7BC1A8}" dateTime="2018-02-27T13:15:25" maxSheetId="14" userName="Norris, Clare" r:id="rId596" minRId="22226" maxRId="22228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0BCBB32B-A9A4-4835-82DB-1D3D04151F79}" dateTime="2018-02-27T16:13:20" maxSheetId="14" userName="Norris, Clare" r:id="rId597" minRId="22241" maxRId="22272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C0EFEBC3-DB46-4CC1-8018-21B536D01D90}" dateTime="2018-02-28T08:16:46" maxSheetId="14" userName="Pulman, Stephen" r:id="rId598" minRId="22285" maxRId="22287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046137D0-B895-463B-AA71-4B1E4B847650}" dateTime="2018-02-28T08:55:27" maxSheetId="14" userName="Pulman, Stephen" r:id="rId599" minRId="22300" maxRId="22304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BF85E4F7-2E67-4BF5-9EA7-8CAD58B3839A}" dateTime="2018-02-28T10:33:39" maxSheetId="14" userName="Norris, Clare" r:id="rId600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C7B2EE5D-EFF0-4287-B236-D557073AF8A8}" dateTime="2018-02-28T13:38:16" maxSheetId="14" userName="Pulman, Stephen" r:id="rId601" minRId="22329" maxRId="22331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C317B3EB-2EB4-48B4-B655-6B2F73EB0FCF}" dateTime="2018-02-28T17:24:34" maxSheetId="14" userName="Norris, Clare" r:id="rId602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A2BD679E-CA0F-4398-A5AA-BD9040363594}" dateTime="2018-03-01T12:28:16" maxSheetId="14" userName="Norris, Clare" r:id="rId603" minRId="22356" maxRId="22358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7A8C1758-5E02-4DFF-9C44-A35759B01BA2}" dateTime="2018-03-01T12:30:40" maxSheetId="14" userName="Norris, Clare" r:id="rId604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4B5AFDD1-BADF-4231-BC7B-CC48D9655426}" dateTime="2018-03-01T12:41:55" maxSheetId="14" userName="Norris, Clare" r:id="rId605" minRId="22383" maxRId="22385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E7F05587-82CF-4281-98FA-93FE34FB0CA8}" dateTime="2018-03-05T07:20:07" maxSheetId="14" userName="Pulman, Stephen" r:id="rId606" minRId="22398" maxRId="22399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6B4C0787-C8CF-4C28-ABC7-4AFD8A922B35}" dateTime="2018-03-05T07:31:34" maxSheetId="14" userName="Pulman, Stephen" r:id="rId607" minRId="22412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1752FEF7-A196-4103-9ED9-D908602D4C13}" dateTime="2018-03-05T07:32:37" maxSheetId="14" userName="Pulman, Stephen" r:id="rId608" minRId="22425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09E91398-83D1-4058-A5C5-5F9177D59CC1}" dateTime="2018-03-05T07:44:26" maxSheetId="14" userName="Pulman, Stephen" r:id="rId609" minRId="22426" maxRId="22429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04F06488-9BA4-43E9-8B8E-AB708CB703C5}" dateTime="2018-03-05T08:57:06" maxSheetId="14" userName="Norris, Clare" r:id="rId610" minRId="22442" maxRId="22445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879F934B-3454-4F52-AD8A-87A251E26237}" dateTime="2018-03-05T08:58:55" maxSheetId="14" userName="Norris, Clare" r:id="rId611" minRId="22458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5508FEBD-C54B-4CA6-8CCC-A5B4DCEA6CB2}" dateTime="2018-03-05T10:14:38" maxSheetId="14" userName="Norris, Clare" r:id="rId612" minRId="22459" maxRId="22471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9DBF8376-73C6-41ED-9DAE-5F775D1EDAB1}" dateTime="2018-03-05T10:15:12" maxSheetId="14" userName="Norris, Clare" r:id="rId613" minRId="22484" maxRId="22489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65612D7C-5410-461D-B8F6-D13220517D58}" dateTime="2018-03-05T10:28:53" maxSheetId="14" userName="Norris, Clare" r:id="rId614" minRId="22490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E5E5F04C-A290-40B1-B17F-9D04E6DDE527}" dateTime="2018-03-05T11:03:12" maxSheetId="14" userName="Norris, Clare" r:id="rId615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C974EF38-9F79-44F2-8717-EEB8CF349291}" dateTime="2018-03-05T14:43:39" maxSheetId="14" userName="Pulman, Stephen" r:id="rId616" minRId="22515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9624B995-806A-4AE7-B15F-2D5215BBB044}" dateTime="2018-03-06T11:40:04" maxSheetId="14" userName="Norris, Clare" r:id="rId617" minRId="22528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072B5F40-5C84-4AF8-959D-BEECDFC0438A}" dateTime="2018-03-06T11:58:32" maxSheetId="14" userName="Norris, Clare" r:id="rId618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6C340BFC-68AA-4541-8AA3-1417C3EAA23B}" dateTime="2018-03-06T18:32:33" maxSheetId="14" userName="Tripathi, Archana" r:id="rId619" minRId="22553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2520567F-F263-4B19-8240-9DB8619199B5}" dateTime="2018-03-06T18:32:47" maxSheetId="14" userName="Tripathi, Archana" r:id="rId620" minRId="22566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08DAC679-1BFE-42FA-B2EA-D5216C0F46B7}" dateTime="2018-03-06T14:04:57" maxSheetId="14" userName="Norris, Clare" r:id="rId621" minRId="22567" maxRId="22591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99601553-10E9-4AAE-B951-1DEDFB3EF1B1}" dateTime="2018-03-06T14:07:11" maxSheetId="14" userName="Norris, Clare" r:id="rId622" minRId="22604" maxRId="22608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D3C6A4DB-2E96-4E7B-B57C-6011FECAA77A}" dateTime="2018-03-06T14:08:48" maxSheetId="14" userName="Pulman, Stephen" r:id="rId623" minRId="22609" maxRId="22612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9980ADF9-749D-43E6-9F90-24D2B7D645F9}" dateTime="2018-03-06T14:09:49" maxSheetId="14" userName="Norris, Clare" r:id="rId624" minRId="22625" maxRId="22626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D119FCD4-4E40-4080-8566-21EDD1D00043}" dateTime="2018-03-06T14:10:06" maxSheetId="14" userName="Norris, Clare" r:id="rId625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8E451A78-B903-4913-8610-673D98E4FC1D}" dateTime="2018-03-06T14:20:06" maxSheetId="14" userName="Norris, Clare" r:id="rId626" minRId="22651" maxRId="22654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0F83CBD6-714F-4DD4-8D7B-2F79FF627F11}" dateTime="2018-03-06T14:23:58" maxSheetId="14" userName="Norris, Clare" r:id="rId627" minRId="22655" maxRId="22660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E4C0D8BE-035F-4094-8E39-D3D766027CFD}" dateTime="2018-03-06T15:00:05" maxSheetId="14" userName="Pemberton, Craig" r:id="rId628" minRId="22673" maxRId="22699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B9379F01-6A64-4625-A59E-77EE7F2B76F6}" dateTime="2018-03-07T10:54:54" maxSheetId="14" userName="Pulman, Stephen" r:id="rId629" minRId="22712" maxRId="22715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A99D510B-BCA4-4DCF-8126-B04C26022299}" dateTime="2018-03-07T11:01:23" maxSheetId="14" userName="Norris, Clare" r:id="rId630" minRId="22728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9D149ECC-3771-4443-A2E2-4BF30168079A}" dateTime="2018-03-07T12:37:41" maxSheetId="14" userName="Norris, Clare" r:id="rId631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6C4ACA1A-2BEA-4FE4-A1E0-49002AB01CEA}" dateTime="2018-03-07T12:37:55" maxSheetId="14" userName="Norris, Clare" r:id="rId632" minRId="22753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DFA324CE-3459-4F39-9962-14A11A7495A0}" dateTime="2018-03-07T14:12:06" maxSheetId="14" userName="Pulman, Stephen" r:id="rId633" minRId="22754" maxRId="22757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9F2869E9-732B-480E-9382-C8FD5864311D}" dateTime="2018-03-07T18:00:59" maxSheetId="14" userName="Norris, Clare" r:id="rId634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1024183C-0C09-4ED7-A31B-F22E99F6353B}" dateTime="2018-03-08T10:31:02" maxSheetId="14" userName="Norris, Clare" r:id="rId635" minRId="22782" maxRId="22787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1CC697B7-C6E9-454A-A263-FFA266C6964A}" dateTime="2018-03-09T12:27:59" maxSheetId="14" userName="Chippa, Kiran" r:id="rId636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D0C43D11-EEEF-4600-8D78-9B252EBEA330}" dateTime="2018-03-09T09:28:41" maxSheetId="14" userName="Pulman, Stephen" r:id="rId637" minRId="22812" maxRId="22815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A2860BC4-61F6-4B7E-A430-5BB94EEBBECF}" dateTime="2018-03-09T10:03:38" maxSheetId="14" userName="Norris, Clare" r:id="rId638" minRId="22828" maxRId="22835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C0F4016F-529B-4214-89FF-AADA385F7879}" dateTime="2018-03-09T10:06:03" maxSheetId="14" userName="Pulman, Stephen" r:id="rId639" minRId="22848" maxRId="22850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B05DD44A-85F0-479A-9F46-7DE59B608F7D}" dateTime="2018-03-09T13:15:12" maxSheetId="14" userName="Norris, Clare" r:id="rId640" minRId="22863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2D1F8B0D-B552-4E6A-A3F6-DAFE30DECC29}" dateTime="2018-03-09T14:51:16" maxSheetId="14" userName="Norris, Clare" r:id="rId641" minRId="22864" maxRId="22869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6B74D376-8173-433D-A29A-D981E211D87B}" dateTime="2018-03-09T14:51:41" maxSheetId="14" userName="Norris, Clare" r:id="rId642" minRId="22882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86FDE954-2CB5-4889-B3CD-871156B3D962}" dateTime="2018-03-12T13:35:16" maxSheetId="14" userName="Norris, Clare" r:id="rId643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A8BA593F-B828-4F12-A32A-86AD1B1DFB14}" dateTime="2018-03-13T06:19:07" maxSheetId="14" userName="Pulman, Stephen" r:id="rId644" minRId="22907" maxRId="22909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77E42628-B2CE-44AB-8032-E6F882BEA623}" dateTime="2018-03-13T06:21:49" maxSheetId="14" userName="Pulman, Stephen" r:id="rId645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B9FB8FDA-02A8-488D-ABD9-C34C7FCE5F9E}" dateTime="2018-03-13T06:41:26" maxSheetId="14" userName="Pulman, Stephen" r:id="rId646" minRId="22934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56BA0EC8-0ECD-46D5-94E9-E78CA14F245E}" dateTime="2018-03-13T12:27:04" maxSheetId="14" userName="Das, Niladri" r:id="rId647" minRId="22947" maxRId="22948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EACC2FD5-7DAC-4CF6-82CC-F7778B961218}" dateTime="2018-03-13T12:27:47" maxSheetId="14" userName="Das, Niladri" r:id="rId648" minRId="22961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15985126-9DAA-4165-84B6-CB6790C26FDD}" dateTime="2018-03-13T12:32:56" maxSheetId="14" userName="Das, Niladri" r:id="rId649" minRId="22962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DFE6C9A9-E7AF-483A-A7B8-902666D65094}" dateTime="2018-03-13T10:01:28" maxSheetId="14" userName="Norris, Clare" r:id="rId650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CCE96F34-9F82-4269-81EC-4F5C1C1D928B}" dateTime="2018-03-14T13:56:17" maxSheetId="14" userName="Gokhale, Hemanth" r:id="rId651" minRId="22975" maxRId="22983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E2613542-593A-4589-BB39-BE19EB10DFB1}" dateTime="2018-03-14T10:42:06" maxSheetId="14" userName="Rajan, Pragadesh" r:id="rId652" minRId="22997" maxRId="23004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402D8B26-590C-4BFD-B6C9-91C16B10C05F}" dateTime="2018-03-14T10:42:48" maxSheetId="14" userName="Pulman, Stephen" r:id="rId653" minRId="23018" maxRId="23021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2D1F36AD-F7B2-41D8-A6E7-02E5A7F8865D}" dateTime="2018-03-14T10:43:50" maxSheetId="14" userName="Pulman, Stephen" r:id="rId654" minRId="23034" maxRId="23038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FFAFA34E-77AE-40A5-8D61-F49B7AE60E17}" dateTime="2018-03-14T10:44:10" maxSheetId="14" userName="Pulman, Stephen" r:id="rId655" minRId="23051" maxRId="23053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85A1CA6D-43FC-412D-BF73-A80CDE8141DF}" dateTime="2018-03-14T10:44:29" maxSheetId="14" userName="Pulman, Stephen" r:id="rId656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121E0BA9-F65E-46B6-B72C-9C2FB979828E}" dateTime="2018-03-14T17:45:31" maxSheetId="14" userName="Das, Niladri" r:id="rId657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54A0CB73-8F57-4E50-A7D4-53E72E5D81CF}" dateTime="2018-03-14T14:17:43" maxSheetId="14" userName="Pulman, Stephen" r:id="rId658" minRId="23090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1551388C-5D47-4701-BAD9-95B1DBD130AB}" dateTime="2018-03-14T14:18:12" maxSheetId="14" userName="Pulman, Stephen" r:id="rId659" minRId="23103" maxRId="23105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82BCD3FE-23B0-4C2D-B071-E2035078578F}" dateTime="2018-03-14T14:39:24" maxSheetId="14" userName="Pulman, Stephen" r:id="rId660" minRId="23118" maxRId="23120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852A1023-FB6F-4BCB-AC5E-7AF97B6E4503}" dateTime="2018-03-14T15:18:35" maxSheetId="14" userName="Norris, Clare" r:id="rId661" minRId="23133" maxRId="23140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6C417669-C05D-4E6B-A6A3-CFA2857486FF}" dateTime="2018-03-14T15:39:54" maxSheetId="14" userName="Norris, Clare" r:id="rId662" minRId="23141" maxRId="23143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90CB4493-205A-4CC9-A2C0-EF34536BFE69}" dateTime="2018-03-14T16:34:20" maxSheetId="14" userName="Norris, Clare" r:id="rId663" minRId="23144" maxRId="23150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9FA38AE7-54A4-42F8-A9FC-043BC189355E}" dateTime="2018-03-14T16:34:43" maxSheetId="14" userName="Norris, Clare" r:id="rId664" minRId="23151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B672E267-020D-40BD-BA8E-E7EB8D0F04CB}" dateTime="2018-03-15T04:00:40" maxSheetId="14" userName="Rajan, Pragadesh" r:id="rId665" minRId="23152" maxRId="23156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0FF1CBA2-6F12-4A7E-86CB-74EDAFC70A88}" dateTime="2018-03-15T04:06:59" maxSheetId="14" userName="Rajan, Pragadesh" r:id="rId666" minRId="23169" maxRId="23170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14408989-6865-403F-8013-299F82BB4B67}" dateTime="2018-03-15T04:07:54" maxSheetId="14" userName="Rajan, Pragadesh" r:id="rId667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61559029-7AF7-4254-A817-AF69FEE4768F}" dateTime="2018-03-15T04:08:08" maxSheetId="14" userName="Rajan, Pragadesh" r:id="rId668" minRId="23171" maxRId="23174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701F47B0-B03B-4901-B10E-86B1E99623DB}" dateTime="2018-03-15T06:54:58" maxSheetId="14" userName="Pulman, Stephen" r:id="rId669" minRId="23187" maxRId="23189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DD6C27BC-9F68-4C22-8EA6-70CABF97BCD9}" dateTime="2018-03-15T06:56:36" maxSheetId="14" userName="Pulman, Stephen" r:id="rId670" minRId="23202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50C2F7FB-837E-41ED-B1A2-3EDBAE6116BC}" dateTime="2018-03-15T07:28:13" maxSheetId="14" userName="Rajan, Pragadesh" r:id="rId671" minRId="23203" maxRId="23219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68374DAE-6727-4F50-BA71-CD0C0D1E24C2}" dateTime="2018-03-15T07:47:22" maxSheetId="14" userName="Pulman, Stephen" r:id="rId672" minRId="23232" maxRId="23243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EE88F8CE-D43F-41C9-9D1F-279E59531F89}" dateTime="2018-03-15T07:48:35" maxSheetId="14" userName="Pulman, Stephen" r:id="rId673" minRId="23256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4D7F95C3-68B3-41D1-9E97-0673EF369EA8}" dateTime="2018-03-15T08:11:46" maxSheetId="14" userName="Pulman, Stephen" r:id="rId674" minRId="23269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175F075E-0A13-4336-AD8A-1A400476D7C3}" dateTime="2018-03-15T08:17:22" maxSheetId="14" userName="Pulman, Stephen" r:id="rId675" minRId="23282" maxRId="23284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17019692-8FE6-4B81-BCD4-D8CAD041E42F}" dateTime="2018-03-15T08:23:02" maxSheetId="14" userName="Pulman, Stephen" r:id="rId676" minRId="23297" maxRId="23300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7D115CE8-3B90-493B-875B-BFAC93BD8D24}" dateTime="2018-03-15T08:28:01" maxSheetId="14" userName="Pulman, Stephen" r:id="rId677" minRId="23313" maxRId="23315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157E0AE5-4ECE-4301-8373-875A52F95604}" dateTime="2018-03-15T08:40:59" maxSheetId="14" userName="Rajan, Pragadesh" r:id="rId678" minRId="23328" maxRId="23329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8FFEC029-3C24-4BF2-87E0-9B202700781F}" dateTime="2018-03-15T08:41:13" maxSheetId="14" userName="Rajan, Pragadesh" r:id="rId679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C9C8D799-ED7E-4D22-B03B-82B8FC6E2BA8}" dateTime="2018-03-15T08:58:38" maxSheetId="14" userName="Pulman, Stephen" r:id="rId680" minRId="23354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2B3A8D31-5092-4B8A-81D5-564918E341C0}" dateTime="2018-03-15T11:17:06" maxSheetId="14" userName="Pulman, Stephen" r:id="rId681" minRId="23367" maxRId="23369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80775701-CB73-401C-A2A6-C3FAE35473CB}" dateTime="2018-03-15T12:02:24" maxSheetId="14" userName="Norris, Clare" r:id="rId682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E9E7D13D-693C-4D39-879F-2CF7DF354722}" dateTime="2018-03-15T12:14:31" maxSheetId="14" userName="Nesarikar, Sumeet" r:id="rId683" minRId="23394" maxRId="23402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534FBAE0-2B30-4EBB-82E0-C7E17268818D}" dateTime="2018-03-15T12:17:52" maxSheetId="14" userName="Nesarikar, Sumeet" r:id="rId684" minRId="23415" maxRId="23420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F4E07481-2272-4278-B37C-AA31DB967E8C}" dateTime="2018-03-15T12:18:09" maxSheetId="14" userName="Nesarikar, Sumeet" r:id="rId685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817E57A4-4E3A-455D-B01C-ED19030BFA29}" dateTime="2018-03-15T12:18:52" maxSheetId="14" userName="Nesarikar, Sumeet" r:id="rId686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47584282-D5A4-4A7E-BB13-9A740E723844}" dateTime="2018-03-15T12:21:31" maxSheetId="14" userName="Norris, Clare" r:id="rId687" minRId="23457" maxRId="23481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81086F32-7ED4-4A4E-9B04-CA1C43DEEC64}" dateTime="2018-03-15T12:22:02" maxSheetId="14" userName="Nesarikar, Sumeet" r:id="rId688" minRId="23494" maxRId="23499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D822CA3E-FC8A-49FE-8396-31CBE48C4C0E}" dateTime="2018-03-15T12:23:48" maxSheetId="14" userName="Norris, Clare" r:id="rId689" minRId="23512" maxRId="23515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A85C34EA-0934-4282-85FE-88A9D73438DE}" dateTime="2018-03-15T12:25:06" maxSheetId="14" userName="Norris, Clare" r:id="rId690" minRId="23516" maxRId="23518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2FDAF9F6-09DD-41BF-B0AB-30CF72599C5A}" dateTime="2018-03-15T12:29:35" maxSheetId="14" userName="Rajula, Jayashubha" r:id="rId691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1CFF12EC-6173-451C-9E29-6F79871D07D6}" dateTime="2018-03-15T12:31:50" maxSheetId="14" userName="Nesarikar, Sumeet" r:id="rId692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B0FB43EE-4892-40D7-AB45-1778FFA789E3}" dateTime="2018-03-15T12:32:22" maxSheetId="14" userName="Nesarikar, Sumeet" r:id="rId693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218D0C94-763C-4AB5-A2D6-601A2FA9524B}" dateTime="2018-03-15T12:32:30" maxSheetId="14" userName="Nesarikar, Sumeet" r:id="rId694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351B1E7E-9453-49D0-9FBB-4D69F8D88523}" dateTime="2018-03-15T12:32:55" maxSheetId="14" userName="Nesarikar, Sumeet" r:id="rId695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4F1FCD27-0719-4DD5-9A4A-12D8EA79FE79}" dateTime="2018-03-15T12:33:24" maxSheetId="14" userName="Norris, Clare" r:id="rId696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0EB6CA92-AC9A-4B39-8C17-83DB7DF57668}" dateTime="2018-03-15T12:50:55" maxSheetId="14" userName="Norris, Clare" r:id="rId697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BAA7BC53-45BC-4B23-B0FB-B09C8A312D09}" dateTime="2018-03-15T12:51:30" maxSheetId="14" userName="Norris, Clare" r:id="rId698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5384DA60-F57B-4361-AA11-5BB3EA579381}" dateTime="2018-03-15T12:55:39" maxSheetId="14" userName="Norris, Clare" r:id="rId699" minRId="23628" maxRId="23633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881173D3-9187-43F3-9BDD-F9C461ECCFAA}" dateTime="2018-03-15T13:16:13" maxSheetId="14" userName="Norris, Clare" r:id="rId700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CFDDCD38-4F4F-4CE5-965A-DBF20C8F54DA}" dateTime="2018-03-15T13:23:41" maxSheetId="14" userName="Norris, Clare" r:id="rId701" minRId="23658" maxRId="23663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99B86DFB-D884-4BDB-AAAF-48E15658E2A6}" dateTime="2018-03-15T13:53:48" maxSheetId="14" userName="Norris, Clare" r:id="rId702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9FFDF26D-B7BC-4FBF-B47B-D5D82ACCDB79}" dateTime="2018-03-15T14:03:28" maxSheetId="14" userName="Norris, Clare" r:id="rId703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C2F02138-E45A-48F8-B6AA-54CE24BCFBFA}" dateTime="2018-03-15T17:47:15" maxSheetId="14" userName="Norris, Clare" r:id="rId704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8912B8FC-1459-4AB1-BC28-945EB934C719}" dateTime="2018-03-15T17:47:55" maxSheetId="14" userName="Norris, Clare" r:id="rId705" minRId="23712" maxRId="23716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FB0275BC-E929-439D-B136-43370AAE1FBB}" dateTime="2018-03-16T03:54:41" maxSheetId="14" userName="Rajan, Pragadesh" r:id="rId706" minRId="23729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09393EBF-FEFB-4FE1-BC43-B4E6747440BB}" dateTime="2018-03-16T03:55:58" maxSheetId="14" userName="Rajan, Pragadesh" r:id="rId707" minRId="23742" maxRId="23743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6C44DE28-0357-445E-A627-F50378FFBD91}" dateTime="2018-03-16T09:57:01" maxSheetId="14" userName="Pulman, Stephen" r:id="rId708" minRId="23756" maxRId="23762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1E706E28-3726-47FA-9112-95CE73BFF29D}" dateTime="2018-03-16T10:10:25" maxSheetId="14" userName="Rajan, Pragadesh" r:id="rId709" minRId="23775" maxRId="23776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0337173F-EFD8-45D1-8FB9-1DCB9ABB7AA3}" dateTime="2018-03-16T10:13:58" maxSheetId="14" userName="Rajan, Pragadesh" r:id="rId710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DAD1B526-BD30-4286-8CD4-A7A0E2A960F3}" dateTime="2018-03-16T11:23:09" maxSheetId="14" userName="Norris, Clare" r:id="rId711" minRId="23801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B0D4B0E8-FDBB-4ACA-A92A-867705793242}" dateTime="2018-03-19T09:59:53" maxSheetId="14" userName="Gokhale, Hemanth" r:id="rId712" minRId="23802" maxRId="23810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AD228C77-E678-4530-8245-77520FC5326C}" dateTime="2018-03-19T05:02:39" maxSheetId="14" userName="Balasubramanian, Dhaarini" r:id="rId713" minRId="23823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AB30467F-4670-4BB8-BCA7-C09A85126345}" dateTime="2018-03-19T05:02:54" maxSheetId="14" userName="Balasubramanian, Dhaarini" r:id="rId714" minRId="23837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5E22037F-2C04-4813-A230-BF42D24A087E}" dateTime="2018-03-19T07:44:39" maxSheetId="14" userName="Pulman, Stephen" r:id="rId715" minRId="23838" maxRId="23845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FC8AAACE-8EDC-46EF-B67D-8561597AAC57}" dateTime="2018-03-19T07:47:32" maxSheetId="14" userName="Pulman, Stephen" r:id="rId716" minRId="23858" maxRId="23862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A699584A-927E-4C50-A6E3-B8051E6CB222}" dateTime="2018-03-19T08:19:43" maxSheetId="14" userName="Norris, Clare" r:id="rId717" minRId="23875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E1B0E4C1-598D-4E47-BDE7-58315010ABE1}" dateTime="2018-03-19T09:27:52" maxSheetId="14" userName="Pulman, Stephen" r:id="rId718" minRId="23888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D1166C2C-0015-4487-8374-B2728D37BF78}" dateTime="2018-03-19T09:29:49" maxSheetId="14" userName="Pulman, Stephen" r:id="rId719" minRId="23901" maxRId="23902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076F1FB0-B2B4-4EFD-81D5-C8011604A1A1}" dateTime="2018-03-19T10:07:26" maxSheetId="14" userName="Norris, Clare" r:id="rId720" minRId="23903" maxRId="23904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C8BFB12B-D7B0-4DB9-BC39-86DBEA63CA92}" dateTime="2018-03-19T10:11:18" maxSheetId="14" userName="Norris, Clare" r:id="rId721" minRId="23905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B9417AEC-DCF7-4BB9-9DF1-F50885D64FA3}" dateTime="2018-03-19T10:56:39" maxSheetId="14" userName="Pulman, Stephen" r:id="rId722" minRId="23906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9E68EF46-D963-41EE-9F5C-A6AD15AADF3F}" dateTime="2018-03-19T13:18:04" maxSheetId="14" userName="Pulman, Stephen" r:id="rId723" minRId="23919" maxRId="23921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7B93BDD2-B2E6-4E96-9601-8A48730BA5AB}" dateTime="2018-03-19T13:18:21" maxSheetId="14" userName="Norris, Clare" r:id="rId724" minRId="23934" maxRId="23945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958ACC3A-A760-4F10-BFBA-196B938BAC76}" dateTime="2018-03-19T13:21:22" maxSheetId="14" userName="Norris, Clare" r:id="rId725" minRId="23946" maxRId="23965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B3FB8F81-9B1D-4DC3-9FEF-83792CEFC3E2}" dateTime="2018-03-19T13:27:55" maxSheetId="14" userName="Norris, Clare" r:id="rId726" minRId="23978" maxRId="23981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224DA004-E745-4A13-91F9-51AB3D10B42E}" dateTime="2018-03-19T13:31:25" maxSheetId="14" userName="Pulman, Stephen" r:id="rId727" minRId="23982" maxRId="23985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BEE163BD-F1A7-4109-AA29-525B0028CA22}" dateTime="2018-03-19T13:33:25" maxSheetId="14" userName="Norris, Clare" r:id="rId728" minRId="23998" maxRId="24001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CE3F3B28-7336-4743-83C5-FB1D9E41B83D}" dateTime="2018-03-19T13:36:11" maxSheetId="14" userName="Norris, Clare" r:id="rId729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C98F53CA-F058-43D2-8912-CB3E11F702ED}" dateTime="2018-03-19T13:39:25" maxSheetId="14" userName="Norris, Clare" r:id="rId730" minRId="24014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598833CB-3A5E-4302-B88F-AF23A2C90959}" dateTime="2018-03-19T19:21:17" maxSheetId="14" userName="Thankachan, Neenu" r:id="rId731" minRId="24015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FAF054E9-D588-4F67-9462-66EA456A58DD}" dateTime="2018-03-19T19:21:59" maxSheetId="14" userName="Thankachan, Neenu" r:id="rId732" minRId="24028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731E3F4F-A2A5-4FC7-83E7-50418FF2B1E5}" dateTime="2018-03-19T14:31:11" maxSheetId="14" userName="Norris, Clare" r:id="rId733" minRId="24029" maxRId="24035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9EDDDC91-5D3E-4E0F-83FB-99DFAC9774FC}" dateTime="2018-03-20T05:10:21" maxSheetId="14" userName="Rajan, Pragadesh" r:id="rId734" minRId="24036" maxRId="24038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A8E7220C-E895-4124-866C-F8C01ACE17FD}" dateTime="2018-03-20T05:12:16" maxSheetId="14" userName="Rajan, Pragadesh" r:id="rId735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479BC856-23C5-4D9C-B0CF-4634B3E239DB}" dateTime="2018-03-20T05:50:35" maxSheetId="14" userName="Nesarikar, Sumeet" r:id="rId736" minRId="24063" maxRId="24070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DC34ECA1-A170-404F-BED3-744D4859F576}" dateTime="2018-03-20T07:24:42" maxSheetId="14" userName="Pulman, Stephen" r:id="rId737" minRId="24083" maxRId="24090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1258BE46-C8A9-4CEF-AA6A-88DD85E55B13}" dateTime="2018-03-20T07:40:38" maxSheetId="14" userName="Pulman, Stephen" r:id="rId738" minRId="24103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437EAFCF-200A-424B-A9CE-63D35AD76135}" dateTime="2018-03-20T08:17:58" maxSheetId="14" userName="Norris, Clare" r:id="rId739" minRId="24116" maxRId="24139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5A4C146C-865E-47EC-B7B5-B1EAC9FAD672}" dateTime="2018-03-20T08:19:58" maxSheetId="14" userName="Norris, Clare" r:id="rId740" minRId="24152" maxRId="24157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80B6C37D-3457-4F56-847C-AA53F24BF3A7}" dateTime="2018-03-20T09:18:14" maxSheetId="14" userName="Caterer, Lee" r:id="rId741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0B056269-B207-4DF9-BBD6-28E0170DED87}" dateTime="2018-03-20T09:49:36" maxSheetId="14" userName="Norris, Clare" r:id="rId742" minRId="24171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C6EC6F52-2431-4203-9D8B-AA1EF19B7988}" dateTime="2018-03-20T14:05:14" maxSheetId="14" userName="Norris, Clare" r:id="rId743" minRId="24172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DBAB69B0-F76D-4F15-BA09-C067C3540EE7}" dateTime="2018-03-20T15:01:44" maxSheetId="14" userName="Norris, Clare" r:id="rId744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70472AB7-72F8-4796-A4BF-EF147B00BEA7}" dateTime="2018-03-20T16:35:41" maxSheetId="14" userName="Norris, Clare" r:id="rId745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84749710-B647-4BDB-8113-7427A4B1B09A}" dateTime="2018-03-21T09:58:23" maxSheetId="14" userName="Thankachan, Neenu" r:id="rId746" minRId="24197" maxRId="24199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C8762C5F-EC75-40B0-A8E9-C5022BBFD99A}" dateTime="2018-03-21T11:23:16" maxSheetId="14" userName="Unniyappan, Amrutha" r:id="rId747" minRId="24212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DD5F2105-EE03-4B39-AD45-12111B954E5B}" dateTime="2018-03-21T06:52:35" maxSheetId="14" userName="Pulman, Stephen" r:id="rId748" minRId="24225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8B82BFB1-164C-4427-BE08-CE0189EB07E2}" dateTime="2018-03-21T06:53:15" maxSheetId="14" userName="Pulman, Stephen" r:id="rId749" minRId="24238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4F6C6038-4CF9-48F4-9BF7-9383708B85A5}" dateTime="2018-03-21T06:53:56" maxSheetId="14" userName="Pulman, Stephen" r:id="rId750" minRId="24239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341C8934-D8F2-479D-87DC-9CFF15ADADF9}" dateTime="2018-03-21T07:09:47" maxSheetId="14" userName="Pulman, Stephen" r:id="rId751" minRId="24252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9B3933E7-B624-4B7A-8B36-DA5837B28E69}" dateTime="2018-03-21T07:12:31" maxSheetId="14" userName="Pulman, Stephen" r:id="rId752" minRId="24265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B9AB4AD9-654D-4948-9AC3-DC3DE3368C23}" dateTime="2018-03-21T08:16:14" maxSheetId="14" userName="Pulman, Stephen" r:id="rId753" minRId="24278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26CD6C37-0F86-4E02-9C04-E400DC3CD90D}" dateTime="2018-03-21T08:17:26" maxSheetId="14" userName="Pulman, Stephen" r:id="rId754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73380E1D-DD30-4C71-BA53-8962E920F96B}" dateTime="2018-03-21T09:23:28" maxSheetId="14" userName="Norris, Clare" r:id="rId755" minRId="24303" maxRId="24341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7625F30B-1A08-4FCD-A0F9-95A9539CB81B}" dateTime="2018-03-21T10:08:48" maxSheetId="14" userName="Pulman, Stephen" r:id="rId756" minRId="24354" maxRId="24355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9839FF41-8483-4DD0-9AE9-607ABC137742}" dateTime="2018-03-21T10:34:01" maxSheetId="14" userName="Pulman, Stephen" r:id="rId757" minRId="24368" maxRId="24370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CF940985-3F28-49FF-8BA2-488863263B3A}" dateTime="2018-03-21T11:54:01" maxSheetId="14" userName="Norris, Clare" r:id="rId758" minRId="24383" maxRId="24385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5CE17EBC-21E5-4D10-809E-81AB07FAEA2A}" dateTime="2018-03-21T11:54:46" maxSheetId="14" userName="Norris, Clare" r:id="rId759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1770EF08-A3C6-4DCF-A67D-D365D9DA7CCE}" dateTime="2018-03-21T11:55:22" maxSheetId="14" userName="Norris, Clare" r:id="rId760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88E843B3-0459-4A59-A617-1FF0E0CC6A02}" dateTime="2018-03-21T11:55:40" maxSheetId="14" userName="Norris, Clare" r:id="rId761" minRId="24422" maxRId="24424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143A4671-B5AE-464A-9C03-44A6BFA62EFA}" dateTime="2018-03-21T12:42:50" maxSheetId="14" userName="Rajula, Jayashubha" r:id="rId762" minRId="24425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8711C6C5-71F1-42DC-AABC-E30465F50B3B}" dateTime="2018-03-21T14:28:09" maxSheetId="14" userName="Pulman, Stephen" r:id="rId763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3E8A3306-40E0-417D-9DC2-EE4C48E867E2}" dateTime="2018-03-21T15:44:53" maxSheetId="14" userName="Norris, Clare" r:id="rId764" minRId="24450" maxRId="24463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FAC9BDE3-50C3-4376-9587-E6E2B9B23A1B}" dateTime="2018-03-21T16:36:20" maxSheetId="14" userName="Norris, Clare" r:id="rId765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2EE8DD80-A273-49B7-B868-8F68750B4955}" dateTime="2018-03-22T03:43:14" maxSheetId="14" userName="Rajula, Jayashubha" r:id="rId766" minRId="24488" maxRId="24489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6DBDFA01-484A-4D22-B02A-83F6A859F7BC}" dateTime="2018-03-22T09:50:03" maxSheetId="14" userName="Thankachan, Neenu" r:id="rId767" minRId="24502" maxRId="24503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8DF8EFAC-829B-4162-8F37-157544384BD6}" dateTime="2018-03-22T08:38:00" maxSheetId="14" userName="Balasubramanian, Dhaarini" r:id="rId768" minRId="24516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B82B2ED2-3683-4B3D-A428-856B975EFE8A}" dateTime="2018-03-22T08:41:18" maxSheetId="14" userName="Shanmugavel, Ranjitha" r:id="rId769" minRId="24517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C0D13B60-8BE3-4B14-82C3-8A9E405DEB0D}" dateTime="2018-03-22T08:41:53" maxSheetId="14" userName="Shanmugavel, Ranjitha" r:id="rId770" minRId="24518" maxRId="24519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A35E7FA8-E3EC-4880-9479-E753FECB7449}" dateTime="2018-03-22T09:23:52" maxSheetId="14" userName="Balasubramanian, Dhaarini" r:id="rId771" minRId="24533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3C162B84-BB4C-4D7C-B15B-A4B60B16FC24}" dateTime="2018-03-22T10:47:06" maxSheetId="14" userName="Nesarikar, Sumeet" r:id="rId772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9611379A-E240-426A-97F7-F24DC31F2F82}" dateTime="2018-03-22T12:39:15" maxSheetId="14" userName="Shanmugavel, Ranjitha" r:id="rId773" minRId="24558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A10ABFEA-CC25-4F3B-8DA1-CFCD702B5596}" dateTime="2018-03-22T16:03:22" maxSheetId="14" userName="Norris, Clare" r:id="rId774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DEB12A8E-6B34-46B5-93F8-40734D9DE424}" dateTime="2018-03-22T17:00:21" maxSheetId="14" userName="Norris, Clare" r:id="rId775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EDB5C620-0059-41F3-BF6A-EACF08ABFE1C}" dateTime="2018-03-23T03:58:57" maxSheetId="14" userName="Vinjamuri, Kalyan" r:id="rId776" minRId="24583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712FCD20-4BB7-4517-BC39-5BF2DC833DE5}" dateTime="2018-03-23T06:28:01" maxSheetId="14" userName="Pulman, Stephen" r:id="rId777" minRId="24597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CDC3A71B-195D-47B2-987B-BFBFD899CD41}" dateTime="2018-03-23T07:46:33" maxSheetId="14" userName="Vinjamuri, Kalyan" r:id="rId778" minRId="24610" maxRId="24612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0A0ABEE6-C883-4BC4-AD6D-CDC77C263F00}" dateTime="2018-03-23T08:14:41" maxSheetId="14" userName="Balasubramanian, Dhaarini" r:id="rId779" minRId="24613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BFC935E5-7075-43D8-A138-68E0A84953A2}" dateTime="2018-03-23T08:17:31" maxSheetId="14" userName="Balasubramanian, Dhaarini" r:id="rId780" minRId="24626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D0454C85-00FF-432A-AF85-99CE3A3A5AAE}" dateTime="2018-03-23T10:39:19" maxSheetId="14" userName="Norris, Clare" r:id="rId781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34EADBF4-3E8D-4451-AE05-26D72B02F7CD}" dateTime="2018-03-23T11:11:01" maxSheetId="14" userName="Shanmugavel, Ranjitha" r:id="rId782" minRId="24651" maxRId="24653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210D119E-CD8A-496E-986B-7B556DEE7A38}" dateTime="2018-03-23T16:57:32" maxSheetId="14" userName="Thankachan, Neenu" r:id="rId783" minRId="24666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29064B40-DF69-415B-AF3A-EBB5AAA8AC10}" dateTime="2018-03-23T16:57:55" maxSheetId="14" userName="Thankachan, Neenu" r:id="rId784" minRId="24679" maxRId="24681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91995867-2997-47DD-ADB5-EC6F3C3A4A11}" dateTime="2018-03-23T17:44:44" maxSheetId="14" userName="Thankachan, Neenu" r:id="rId785" minRId="24682" maxRId="24684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C714F6D4-B6B2-4379-8EA6-D320B1095176}" dateTime="2018-03-23T12:41:09" maxSheetId="14" userName="Balasubramanian, Dhaarini" r:id="rId786" minRId="24697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AF74D49B-05F6-4DEC-8001-E7B7F14086DD}" dateTime="2018-03-23T12:41:15" maxSheetId="14" userName="Balasubramanian, Dhaarini" r:id="rId787" minRId="24710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50CE02DF-89DE-412E-AC75-D9E1F3FC8BD8}" dateTime="2018-03-23T12:41:21" maxSheetId="14" userName="Balasubramanian, Dhaarini" r:id="rId788" minRId="24711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4F3D0E89-D1AF-42D0-B33C-7716728F218F}" dateTime="2018-03-23T14:14:40" maxSheetId="14" userName="Norris, Clare" r:id="rId789" minRId="24724" maxRId="24727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B5F89E7F-CB42-4C24-87B5-58C2A627EEA8}" dateTime="2018-03-23T14:27:02" maxSheetId="14" userName="Norris, Clare" r:id="rId790" minRId="24728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9D116BDE-E4A7-418F-861E-45D6550D4529}" dateTime="2018-03-23T14:47:12" maxSheetId="14" userName="Caterer, Lee" r:id="rId791" minRId="24729" maxRId="24730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4C8D776C-3885-4268-97FB-5F87825277D0}" dateTime="2018-03-26T06:39:54" maxSheetId="14" userName="Rajula, Jayashubha" r:id="rId792" minRId="24743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359E670C-A612-470B-B7B5-62A7D7ECA8F9}" dateTime="2018-03-26T06:40:23" maxSheetId="14" userName="Rajula, Jayashubha" r:id="rId793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D57811B4-F6E1-4CC9-B22D-7A88890D9106}" dateTime="2018-03-26T06:40:52" maxSheetId="14" userName="Rajula, Jayashubha" r:id="rId794" minRId="24768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C33F1894-28CB-4104-9B17-D11BF8ECBCEE}" dateTime="2018-03-26T14:22:03" maxSheetId="14" userName="Pulman, Stephen" r:id="rId795" minRId="24781" maxRId="24793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E7FE0639-3C8C-4BC7-8BF0-98325E752328}" dateTime="2018-03-26T14:22:30" maxSheetId="14" userName="Pulman, Stephen" r:id="rId796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4E5D5487-AFCA-474E-A3DC-EC256CEBD17C}" dateTime="2018-03-27T12:16:48" maxSheetId="14" userName="Thankachan, Neenu" r:id="rId797" minRId="24818" maxRId="24820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B37618FA-34A7-49C5-9AA5-590966E155C1}" dateTime="2018-03-27T12:17:06" maxSheetId="14" userName="Thankachan, Neenu" r:id="rId798" minRId="24833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024C9B8D-92E6-4928-88E9-22E0B0A7030B}" dateTime="2018-03-27T14:16:23" maxSheetId="14" userName="Thankachan, Neenu" r:id="rId799" minRId="24834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FEB223DE-DA9D-4164-83BC-E8616F2922E8}" dateTime="2018-03-27T09:58:09" maxSheetId="14" userName="Norris, Clare" r:id="rId800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6511F764-E2B0-4250-819A-918A966AF4BD}" dateTime="2018-03-27T10:27:08" maxSheetId="14" userName="Norris, Clare" r:id="rId801" minRId="24859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A1C0917B-C2B4-4900-B06C-FB6F4E453376}" dateTime="2018-03-27T10:34:25" maxSheetId="14" userName="Norris, Clare" r:id="rId802" minRId="24860" maxRId="24862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3E8CD94C-A8D7-4DAA-BD32-9ED9C1218DEB}" dateTime="2018-03-27T11:58:55" maxSheetId="14" userName="Norris, Clare" r:id="rId803" minRId="24863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E7002050-3B33-4985-A591-49E448982F52}" dateTime="2018-03-27T12:29:38" maxSheetId="14" userName="Norris, Clare" r:id="rId804" minRId="24864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376A876B-E142-435C-BEDB-9420F5A4816D}" dateTime="2018-03-27T18:03:26" maxSheetId="14" userName="Thankachan, Neenu" r:id="rId805" minRId="24865" maxRId="24866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46E4B580-07A8-43BD-85CB-8050205D8E5B}" dateTime="2018-03-27T13:34:26" maxSheetId="14" userName="Norris, Clare" r:id="rId806" minRId="24879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76A9392D-762B-4F3C-9ADC-3C1C36F198A0}" dateTime="2018-03-27T14:36:06" maxSheetId="14" userName="Shanmugavel, Ranjitha" r:id="rId807" minRId="24880" maxRId="24881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6CB26844-2BC2-43C6-BAAE-7D5C7F08DEDD}" dateTime="2018-03-27T15:23:48" maxSheetId="14" userName="Norris, Clare" r:id="rId808" minRId="24894" maxRId="24895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7C913484-E8F9-44D2-9F92-A9116C85ACD7}" dateTime="2018-03-27T16:56:39" maxSheetId="14" userName="Norris, Clare" r:id="rId809" minRId="24908" maxRId="24910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2777A8FB-3A15-4D61-A275-1BEF18DEBBD2}" dateTime="2018-03-28T05:20:48" maxSheetId="14" userName="Balasubramanian, Dhaarini" r:id="rId810" minRId="24923" maxRId="24925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5A49EFDE-D900-4C7E-A72C-AE3D0F106D7B}" dateTime="2018-03-28T07:16:15" maxSheetId="14" userName="Rajula, Jayashubha" r:id="rId811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4579AB18-9BE5-43FF-99D5-9EA901EEB918}" dateTime="2018-03-28T09:26:14" maxSheetId="14" userName="Norris, Clare" r:id="rId812" minRId="24950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F80C1AC3-1752-449A-AD5C-29BD46189045}" dateTime="2018-03-28T12:33:15" maxSheetId="14" userName="Norris, Clare" r:id="rId813" minRId="24963" maxRId="24966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FB04F550-C032-4F6F-A181-E857092AB29F}" dateTime="2018-03-28T16:51:02" maxSheetId="14" userName="Norris, Clare" r:id="rId814" minRId="24967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B6278ED4-889A-4F56-B634-F19C67932EFA}" dateTime="2018-03-29T05:52:28" maxSheetId="14" userName="Shanmugavel, Ranjitha" r:id="rId815" minRId="24980" maxRId="24981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74563853-F932-46B6-8996-41DEB6329C5E}" dateTime="2018-03-29T05:52:54" maxSheetId="14" userName="Shanmugavel, Ranjitha" r:id="rId816" minRId="24994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45C1C699-EF88-4147-99E6-7C5C6803DC92}" dateTime="2018-03-29T05:53:07" maxSheetId="14" userName="Shanmugavel, Ranjitha" r:id="rId817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32487E64-714A-4C68-B355-97EC5892F448}" dateTime="2018-03-29T10:40:56" maxSheetId="14" userName="Balasubramanian, Dhaarini" r:id="rId818" minRId="25019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A69F371B-4B88-4754-8C35-38A6FFC04154}" dateTime="2018-03-29T15:15:26" maxSheetId="14" userName="Thankachan, Neenu" r:id="rId819" minRId="25032" maxRId="25034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181C409A-DCB6-4373-9F98-D89ABC51FEFB}" dateTime="2018-03-29T17:05:58" maxSheetId="14" userName="Unniyappan, Amrutha" r:id="rId820" minRId="25047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6D61BC1B-4159-4165-8F28-8FBBD14D251F}" dateTime="2018-03-30T09:21:37" maxSheetId="14" userName="Vuppulury, Agam" r:id="rId821" minRId="25060" maxRId="25062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A1225ADB-95D0-46F5-A720-FAB9A1775DE9}" dateTime="2018-04-02T17:38:42" maxSheetId="14" userName="Gokhale, Hemanth" r:id="rId822" minRId="25076" maxRId="25078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BF946707-7555-4782-892F-0B6F71F5A845}" dateTime="2018-04-02T17:39:00" maxSheetId="14" userName="Gokhale, Hemanth" r:id="rId823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A10FA594-7610-4569-B0C9-4ED1CD1A2867}" dateTime="2018-04-03T05:00:07" maxSheetId="14" userName="Vinjamuri, Kalyan" r:id="rId824" minRId="25103" maxRId="25105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5D970AC0-4CDF-447D-887D-64169D4F6CE2}" dateTime="2018-04-03T13:30:43" maxSheetId="14" userName="Shanmugavel, Ranjitha" r:id="rId825" minRId="25118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CEBB71D9-D803-4D48-AA61-DA9E21DAABF8}" dateTime="2018-04-03T13:30:53" maxSheetId="14" userName="Shanmugavel, Ranjitha" r:id="rId826" minRId="25131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E5684B8C-0863-425E-A1EC-8FEDD5BC3814}" dateTime="2018-04-03T13:31:15" maxSheetId="14" userName="Shanmugavel, Ranjitha" r:id="rId827" minRId="25132" maxRId="25133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A1A34238-C6C3-40A7-B3C1-AF58B7136E28}" dateTime="2018-04-04T05:18:11" maxSheetId="14" userName="Vinjamuri, Kalyan" r:id="rId828" minRId="25134" maxRId="25135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D5E93523-E464-4B18-8712-AA621CC07EEF}" dateTime="2018-04-04T05:27:07" maxSheetId="14" userName="Balasubramanian, Dhaarini" r:id="rId829" minRId="25148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A1DA1163-DEA3-4479-8AE3-1C833EEEE434}" dateTime="2018-04-04T10:28:46" maxSheetId="14" userName="Unniyappan, Amrutha" r:id="rId830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31F819F8-0EFB-4D8D-AA6B-04F852D3379F}" dateTime="2018-04-04T06:38:58" maxSheetId="14" userName="Nesarikar, Sumeet" r:id="rId831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1993385B-C878-4025-BDC6-2490C48112C9}" dateTime="2018-04-04T06:44:40" maxSheetId="14" userName="Shanmugavel, Ranjitha" r:id="rId832" minRId="25185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B4F0AE9C-0C78-4607-B1B7-5E4392EED452}" dateTime="2018-04-04T06:45:15" maxSheetId="14" userName="Shanmugavel, Ranjitha" r:id="rId833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C911A27E-2304-46F4-87C7-51476D2BF4FC}" dateTime="2018-04-04T06:46:38" maxSheetId="14" userName="Nesarikar, Sumeet" r:id="rId834" minRId="25210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BE4D4468-C260-48BB-9523-201C522A803C}" dateTime="2018-04-04T08:22:49" maxSheetId="14" userName="Norris, Clare" r:id="rId835" minRId="25223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898A3863-CA08-4409-943F-F1B84BF7E9B3}" dateTime="2018-04-04T09:04:12" maxSheetId="14" userName="Norris, Clare" r:id="rId836" minRId="25236" maxRId="25242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2AD60943-D341-4286-8147-FE8D6AEB6FEC}" dateTime="2018-04-04T10:56:22" maxSheetId="14" userName="Norris, Clare" r:id="rId837" minRId="25243" maxRId="25251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3A1FE50E-65BD-46B3-AB23-D304BAAA2E97}" dateTime="2018-04-04T10:57:31" maxSheetId="14" userName="Nesarikar, Sumeet" r:id="rId838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5372C7C4-F433-4226-A265-94973F3EF657}" dateTime="2018-04-04T10:59:39" maxSheetId="14" userName="Nesarikar, Sumeet" r:id="rId839" minRId="25276" maxRId="25278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FC8B507E-9231-4ED3-99BA-71A8CEFA2D1B}" dateTime="2018-04-04T11:00:11" maxSheetId="14" userName="Nesarikar, Sumeet" r:id="rId840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DA6E3143-6DCB-4377-BA10-CEF97CD5D501}" dateTime="2018-04-04T11:03:25" maxSheetId="14" userName="Norris, Clare" r:id="rId841" minRId="25303" maxRId="25304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09B88788-4ADD-41C1-9B48-E2E07EAFD531}" dateTime="2018-04-04T11:06:57" maxSheetId="14" userName="Norris, Clare" r:id="rId842" minRId="25317" maxRId="25320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9CF06368-2D26-4F76-8DE7-61960CC2A36F}" dateTime="2018-04-04T11:07:16" maxSheetId="14" userName="Norris, Clare" r:id="rId843" minRId="25321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4587433C-20C5-4FD2-8CF7-74947E29969D}" dateTime="2018-04-04T11:15:32" maxSheetId="14" userName="Norris, Clare" r:id="rId844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BF93164E-9F1A-4C31-9D7D-9C8EBB98C9E0}" dateTime="2018-04-04T17:25:14" maxSheetId="14" userName="Gokhale, Hemanth" r:id="rId845" minRId="25334" maxRId="25339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C49E0BF0-DE21-477C-A43C-CFAC91CF0015}" dateTime="2018-04-04T13:34:52" maxSheetId="14" userName="Vuppulury, Agam" r:id="rId846" minRId="25352" maxRId="25355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686F2F07-A4EE-4152-9139-4E3149D336A9}" dateTime="2018-04-04T13:52:06" maxSheetId="14" userName="Norris, Clare" r:id="rId847" minRId="25368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6E7A82E6-6A75-45C5-8E04-E57B82EF3A14}" dateTime="2018-04-04T14:26:21" maxSheetId="14" userName="Caterer, Lee" r:id="rId848" minRId="25381" maxRId="25384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25A42D27-8398-423B-9BAD-A241A56C1227}" dateTime="2018-04-04T14:26:49" maxSheetId="14" userName="Caterer, Lee" r:id="rId849" minRId="25385" maxRId="25388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BFC20C45-245C-49ED-BB38-FBFDBB8CBCC0}" dateTime="2018-04-04T15:27:17" maxSheetId="14" userName="Nesarikar, Sumeet" r:id="rId850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D5B2A7EC-837C-4839-99B7-49FB8CB3A4F1}" dateTime="2018-04-04T17:58:16" maxSheetId="14" userName="Norris, Clare" r:id="rId851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BA0D46E4-AD4A-4AB9-BE91-A6B58A23660A}" dateTime="2018-04-05T04:34:59" maxSheetId="14" userName="Vinjamuri, Kalyan" r:id="rId852" minRId="25401" maxRId="25403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11C8D6AA-3771-4D85-A04B-BA1431945931}" dateTime="2018-04-05T10:37:57" maxSheetId="14" userName="Thankachan, Neenu" r:id="rId853" minRId="25416" maxRId="25417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A55C292B-55C8-4008-BE89-AA3783B25D63}" dateTime="2018-04-05T06:16:21" maxSheetId="14" userName="Vinjamuri, Kalyan" r:id="rId854" minRId="25430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D8379520-EA10-42AB-8FA6-0F6D5BC1970D}" dateTime="2018-04-05T07:09:18" maxSheetId="14" userName="Rajan, Pragadesh" r:id="rId855" minRId="25443" maxRId="25448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A070DEC0-E5EA-489A-A129-365D55D2CD21}" dateTime="2018-04-05T07:52:17" maxSheetId="14" userName="Nesarikar, Sumeet" r:id="rId856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AA07E87D-1880-489A-A4C7-0C20D7D10D07}" dateTime="2018-04-05T07:52:38" maxSheetId="14" userName="Nesarikar, Sumeet" r:id="rId857" minRId="25473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2C42AAEE-DE79-42F3-A426-7A65A85E2991}" dateTime="2018-04-05T16:31:22" maxSheetId="14" userName="Unniyappan, Amrutha" r:id="rId858" minRId="25486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9466B8CE-32B1-4D22-B9A3-B544A1DBEBD8}" dateTime="2018-04-05T16:31:44" maxSheetId="14" userName="Unniyappan, Amrutha" r:id="rId859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60D877C3-1CCA-445B-80C2-7D6F322C361E}" dateTime="2018-04-05T13:59:47" maxSheetId="14" userName="Norris, Clare" r:id="rId860" minRId="25511" maxRId="25518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F074ABDB-8298-489B-9D6A-CD9BE91E1F90}" dateTime="2018-04-05T14:22:51" maxSheetId="14" userName="Norris, Clare" r:id="rId861" minRId="25531" maxRId="25532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37D5225B-B8CB-4144-9A62-C87B50A7DD03}" dateTime="2018-04-05T14:52:46" maxSheetId="14" userName="Norris, Clare" r:id="rId862" minRId="25533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B7BF9596-5578-4FF9-93D5-C89538BCC0F0}" dateTime="2018-04-05T14:59:13" maxSheetId="14" userName="Pulman, Stephen" r:id="rId863" minRId="25534" maxRId="25538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248AEB2F-74D2-417F-92A2-90B1BF5FF51A}" dateTime="2018-04-05T16:00:21" maxSheetId="14" userName="Norris, Clare" r:id="rId864" minRId="25551" maxRId="25553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0E38BF33-B884-486E-89BF-DB4DC527B122}" dateTime="2018-04-06T08:02:21" maxSheetId="14" userName="Pulman, Stephen" r:id="rId865" minRId="25554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BFEEEAD3-8CCB-4981-863A-5B0044EF50CE}" dateTime="2018-04-06T08:21:02" maxSheetId="14" userName="Rajula, Jayashubha" r:id="rId866" minRId="25567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1A5D7318-9401-4725-A5EB-133885249888}" dateTime="2018-04-06T08:21:28" maxSheetId="14" userName="Rajula, Jayashubha" r:id="rId867" minRId="25580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C308B43D-1E02-40D5-B673-E9DAA19A34AB}" dateTime="2018-04-06T08:21:35" maxSheetId="14" userName="Vuppulury, Agam" r:id="rId868" minRId="25593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0751C36E-503D-4D4B-AF58-53B4FBF32010}" dateTime="2018-04-06T09:08:26" maxSheetId="14" userName="Shanmugavel, Ranjitha" r:id="rId869" minRId="25606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9B790192-4D78-4C63-9E6D-16F5722AD98D}" dateTime="2018-04-06T09:08:54" maxSheetId="14" userName="Shanmugavel, Ranjitha" r:id="rId870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5AD5C2FF-E1F7-4D2A-8DB1-CDFD83C9A86D}" dateTime="2018-04-06T09:44:55" maxSheetId="14" userName="Shanmugavel, Ranjitha" r:id="rId871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3824F042-D955-457D-ACBE-2B693516035C}" dateTime="2018-04-06T10:15:00" maxSheetId="14" userName="Rajula, Jayashubha" r:id="rId872" minRId="25643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6CA69E78-F6D8-46E6-BC40-441413C14ADA}" dateTime="2018-04-06T10:15:56" maxSheetId="14" userName="Rajula, Jayashubha" r:id="rId873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45E65458-E8DF-422D-B3E0-0BDAD5700124}" dateTime="2018-04-06T11:01:16" maxSheetId="14" userName="Nesarikar, Sumeet" r:id="rId874" minRId="25668" maxRId="25669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05C79CE4-D5AB-479D-BF7D-F1E1787A1317}" dateTime="2018-04-06T11:18:22" maxSheetId="14" userName="Balasubramanian, Dhaarini" r:id="rId875" minRId="25682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A04C2110-6E2D-4A3C-8C97-CF03A742BC4B}" dateTime="2018-04-06T11:19:02" maxSheetId="14" userName="Balasubramanian, Dhaarini" r:id="rId876" minRId="25695" maxRId="25698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8228850A-F695-4EC0-8F1A-9B28C82C1545}" dateTime="2018-04-06T11:51:29" maxSheetId="14" userName="Norris, Clare" r:id="rId877" minRId="25711" maxRId="25712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B117DD88-0334-4E53-AC0D-2027E63F2FF5}" dateTime="2018-04-06T18:21:06" maxSheetId="14" userName="Thankachan, Neenu" r:id="rId878" minRId="25713" maxRId="25715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06D7DC9A-9271-4752-BC4F-83B3A7B739C6}" dateTime="2018-04-06T18:21:19" maxSheetId="14" userName="Thankachan, Neenu" r:id="rId879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0BD4E3B9-7E28-48F2-A14E-950F0A6490A2}" dateTime="2018-04-06T15:00:27" maxSheetId="14" userName="Heggie, Ian" r:id="rId880" minRId="25740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A56D9EFC-0397-46AC-819E-5C60986B0FA6}" dateTime="2018-04-06T17:24:41" maxSheetId="14" userName="Heggie, Ian" r:id="rId881" minRId="25754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D36D449E-CE20-41C3-AE0B-4657248F72B5}" dateTime="2018-04-09T05:05:07" maxSheetId="14" userName="Vuppulury, Agam" r:id="rId882" minRId="25755" maxRId="25756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AF122EC1-43BB-401F-BB73-056EA9D318CD}" dateTime="2018-04-09T10:20:15" maxSheetId="14" userName="Norris, Clare" r:id="rId883" minRId="25769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DE88D5B8-F795-4EFF-9087-278221BBB13E}" dateTime="2018-04-09T11:55:40" maxSheetId="14" userName="Pulman, Stephen" r:id="rId884" minRId="25782" maxRId="25786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46767F62-245C-4053-A451-151916BE1796}" dateTime="2018-04-09T13:04:36" maxSheetId="14" userName="Pulman, Stephen" r:id="rId885" minRId="25799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82DB43B8-A718-4721-A874-2167468C23D1}" dateTime="2018-04-09T15:57:39" maxSheetId="14" userName="Heggie, Ian" r:id="rId886" minRId="25812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A3D730EA-272E-4391-8649-FB685E75489C}" dateTime="2018-04-09T16:41:39" maxSheetId="14" userName="Norris, Clare" r:id="rId887" minRId="25825" maxRId="25828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8285B16A-900F-4AF3-A0A3-3C1652E7F95B}" dateTime="2018-04-10T10:44:36" maxSheetId="14" userName="Thankachan, Neenu" r:id="rId888" minRId="25829" maxRId="25831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58FCC1EF-E91D-42D1-BC71-91D029414340}" dateTime="2018-04-10T13:10:06" maxSheetId="14" userName="Pulman, Stephen" r:id="rId889" minRId="25844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78E24075-CD0B-43AF-85D8-214D1EFDC6B2}" dateTime="2018-04-10T13:12:30" maxSheetId="14" userName="Caterer, Lee" r:id="rId890" minRId="25857" maxRId="25859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CB664DFC-0327-4658-9486-8AB49FE9121B}" dateTime="2018-04-10T17:55:31" maxSheetId="14" userName="Gokhale, Hemanth" r:id="rId891" minRId="25872" maxRId="25874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82C4A040-8A15-4E9E-8EE0-AB9C8F0251B5}" dateTime="2018-04-10T13:30:42" maxSheetId="14" userName="Caterer, Lee" r:id="rId892" minRId="25887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7470D97A-40BE-47DD-9275-6F6FCB583FBE}" dateTime="2018-04-10T13:42:18" maxSheetId="14" userName="Caterer, Lee" r:id="rId893" minRId="25888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C3165D05-452E-4BA8-9F39-9B068A12E444}" dateTime="2018-04-10T13:43:02" maxSheetId="14" userName="Caterer, Lee" r:id="rId894" minRId="25889" maxRId="25891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416FE8BE-8AE7-4EB9-A250-4BBA6CF29F25}" dateTime="2018-04-10T15:37:24" maxSheetId="14" userName="Caterer, Lee" r:id="rId895" minRId="25892" maxRId="25894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F00A8B96-65D9-4AF5-99B3-016841E115F8}" dateTime="2018-04-11T11:37:13" maxSheetId="14" userName="Thankachan, Neenu" r:id="rId896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92CF9600-7582-4205-869C-A8F8D7D5126C}" dateTime="2018-04-11T09:08:22" maxSheetId="14" userName="Pulman, Stephen" r:id="rId897" minRId="25907" maxRId="25910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697AA8F7-4D38-4D5A-A795-EEC980BE8772}" dateTime="2018-04-11T09:08:46" maxSheetId="14" userName="Pulman, Stephen" r:id="rId898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1BA2D0D1-C166-45D7-845B-4877643263D8}" dateTime="2018-04-11T10:21:41" maxSheetId="14" userName="Pulman, Stephen" r:id="rId899" minRId="25935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6652FE4F-4C16-4280-AAE0-105A6DA3822B}" dateTime="2018-04-11T10:22:33" maxSheetId="14" userName="Norris, Clare" r:id="rId900" minRId="25948" maxRId="25957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6B44F8DD-ED10-4188-AA37-B6B6995CE4C3}" dateTime="2018-04-11T10:24:28" maxSheetId="14" userName="Pulman, Stephen" r:id="rId901" minRId="25958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D4A217AC-781D-4BAB-805F-8191BC608CC9}" dateTime="2018-04-11T13:30:02" maxSheetId="14" userName="Pulman, Stephen" r:id="rId902" minRId="25971" maxRId="25973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0F5CAEE4-4A1B-4394-8FFB-EE1437D50795}" dateTime="2018-04-11T18:11:03" maxSheetId="14" userName="Balasubramanian, Dhaarini" r:id="rId903" minRId="25986" maxRId="25989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C272F630-FA1C-4FC9-836F-8BE2E9987E14}" dateTime="2018-04-11T13:55:42" maxSheetId="14" userName="Pulman, Stephen" r:id="rId904" minRId="26002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1A084A99-DCF6-4C3D-AB3B-4332FDAA336F}" dateTime="2018-04-11T15:18:21" maxSheetId="14" userName="Norris, Clare" r:id="rId905" minRId="26015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04821AF3-01B2-4C34-AAC2-6ED76BC5390F}" dateTime="2018-04-12T05:08:15" maxSheetId="14" userName="Vuppulury, Agam" r:id="rId906" minRId="26016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E3A1349C-22E7-4FF0-8D0C-191376AC7EA4}" dateTime="2018-04-12T05:08:51" maxSheetId="14" userName="Vuppulury, Agam" r:id="rId907" minRId="26029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F1B906B8-9E7F-4489-B464-55B0256A36F8}" dateTime="2018-04-12T10:27:16" maxSheetId="14" userName="Chippa, Kiran" r:id="rId908" minRId="26042" maxRId="26048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11B652E5-D3BE-4A38-AA24-D698B15A8C4A}" dateTime="2018-04-12T06:43:53" maxSheetId="14" userName="Nesarikar, Sumeet" r:id="rId909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AB2DF455-741C-4692-85BB-70C05077E8E2}" dateTime="2018-04-12T11:14:49" maxSheetId="14" userName="Chippa, Kiran" r:id="rId910" minRId="26061" maxRId="26065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590C10E0-CCE4-4746-A303-A153A3D59967}" dateTime="2018-04-12T07:20:47" maxSheetId="14" userName="Nesarikar, Sumeet" r:id="rId911" minRId="26066" maxRId="26067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38B2AF6C-A6A0-4927-BDE4-E4F288F81B09}" dateTime="2018-04-12T10:46:49" maxSheetId="14" userName="Pulman, Stephen" r:id="rId912" minRId="26068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EBC9CAC5-62E9-403A-82C7-7DEA451D8509}" dateTime="2018-04-12T12:12:10" maxSheetId="14" userName="Nesarikar, Sumeet" r:id="rId913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1538F725-965C-4E90-8F22-8D6A8ED5C0C1}" dateTime="2018-04-12T17:43:48" maxSheetId="14" userName="Chippa, Kiran" r:id="rId914" minRId="26093" maxRId="26094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65165DCA-7029-48AD-8459-8FCAAB60AD9C}" dateTime="2018-04-12T19:21:10" maxSheetId="14" userName="Pemberton, Craig" r:id="rId915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BBB9029F-37FF-4140-AEC9-64B5DCC6D2E9}" dateTime="2018-04-13T08:40:07" maxSheetId="14" userName="Pulman, Stephen" r:id="rId916" minRId="26107" maxRId="26110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C5D3349E-C31B-49B1-84D8-F7A7EC693305}" dateTime="2018-04-13T08:48:37" maxSheetId="14" userName="Pulman, Stephen" r:id="rId917" minRId="26123" maxRId="26129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B4490556-15F5-4A41-8FA5-30D06CBCCEA8}" dateTime="2018-04-13T08:50:12" maxSheetId="14" userName="Pulman, Stephen" r:id="rId918" minRId="26142" maxRId="26144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A4B4DDCB-D15B-4E01-B374-B8EFB1D2F15C}" dateTime="2018-04-13T08:58:14" maxSheetId="14" userName="Pulman, Stephen" r:id="rId919" minRId="26157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A65A4B8B-975A-4EC9-8C09-46FA63BE1B3E}" dateTime="2018-04-13T09:08:00" maxSheetId="14" userName="Pulman, Stephen" r:id="rId920" minRId="26170" maxRId="26173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367C8AC0-FC29-414D-A968-0494027B8F77}" dateTime="2018-04-13T09:59:03" maxSheetId="14" userName="Rajula, Jayashubha" r:id="rId921" minRId="26186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2643FC6D-FD45-4D3C-9E9C-419FCB0CF3D5}" dateTime="2018-04-13T09:59:29" maxSheetId="14" userName="Rajula, Jayashubha" r:id="rId922" minRId="26199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8B776E30-60EB-496F-9155-9D908C0562E2}" dateTime="2018-04-13T10:35:01" maxSheetId="14" userName="Pulman, Stephen" r:id="rId923" minRId="26212" maxRId="26215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63FBC265-D3DC-4E91-BA08-06A276C74735}" dateTime="2018-04-13T13:09:49" maxSheetId="14" userName="Heggie, Ian" r:id="rId924" minRId="26228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73F470FE-FFCC-4146-BE46-04187C905003}" dateTime="2018-04-13T13:12:06" maxSheetId="14" userName="Heggie, Ian" r:id="rId925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25AD0511-3443-4B03-B705-C262BD238F67}" dateTime="2018-04-17T07:15:39" maxSheetId="14" userName="Rajan, Pragadesh" r:id="rId926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40981E03-6F26-41E3-B815-F57376670F8B}" dateTime="2018-04-17T09:45:31" maxSheetId="14" userName="Pemberton, Craig" r:id="rId927" minRId="26265" maxRId="26272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D8D0B76E-B1A3-4BCA-81A9-F9C65BC61EA2}" dateTime="2018-04-17T13:02:11" maxSheetId="14" userName="Vinjamuri, Kalyan" r:id="rId928" minRId="26285" maxRId="26287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C246F911-666D-4E9E-A6D0-0A4464F63DF3}" dateTime="2018-04-17T14:42:14" maxSheetId="14" userName="Pemberton, Craig" r:id="rId929" minRId="26300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D12BFDCE-06F2-482F-A87A-77A999AC1529}" dateTime="2018-04-17T14:47:48" maxSheetId="14" userName="Pemberton, Craig" r:id="rId930" minRId="26301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08887140-B626-4E24-82B6-9AA0CD799485}" dateTime="2018-04-18T06:39:16" maxSheetId="14" userName="Vinjamuri, Kalyan" r:id="rId931" minRId="26314" maxRId="26315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00A2DDDD-1215-4A7E-97CD-34C3D2F62A19}" dateTime="2018-04-18T08:45:28" maxSheetId="14" userName="Pemberton, Craig" r:id="rId932" minRId="26328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F88518D9-0F3B-402F-BEDF-436145964BB9}" dateTime="2018-04-18T13:18:53" maxSheetId="14" userName="Pulman, Stephen" r:id="rId933" minRId="26341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AA3EAD79-69CB-426A-9726-7FC3E2A48BAF}" dateTime="2018-04-18T14:09:56" maxSheetId="14" userName="Balasubramanian, Dhaarini" r:id="rId934" minRId="26354" maxRId="26355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1AD6B588-80AD-4E58-938B-2A77AF6680AA}" dateTime="2018-04-18T14:50:35" maxSheetId="14" userName="Pulman, Stephen" r:id="rId935" minRId="26368" maxRId="26373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17964501-1EED-44D4-AB8B-E986A9CF57EF}" dateTime="2018-04-18T15:03:10" maxSheetId="14" userName="Pulman, Stephen" r:id="rId936" minRId="26386" maxRId="26387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E5FCEA4F-FB4A-4488-AFD3-3D0696351AA3}" dateTime="2018-04-19T06:30:52" maxSheetId="14" userName="Nesarikar, Sumeet" r:id="rId937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2DC96643-1E10-4696-A477-0458F728E10D}" dateTime="2018-04-19T06:41:51" maxSheetId="14" userName="Vinjamuri, Kalyan" r:id="rId938" minRId="26412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5CC6BB96-658E-4E6C-B9B7-6F84EC4D553B}" dateTime="2018-04-19T07:17:55" maxSheetId="14" userName="Pemberton, Craig" r:id="rId939" minRId="26413" maxRId="26437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FD472B99-75F8-4A35-877A-639E7BF6767C}" dateTime="2018-04-19T07:31:19" maxSheetId="14" userName="Shanmugavel, Ranjitha" r:id="rId940" minRId="26438" maxRId="26439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A01C8D4B-0F82-4E21-B5B1-9C2CB5A353D4}" dateTime="2018-04-19T07:35:34" maxSheetId="14" userName="Shanmugavel, Ranjitha" r:id="rId941" minRId="26452" maxRId="26453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7E43AC20-0024-4B1E-ACF8-DF5B569DF6B2}" dateTime="2018-04-19T07:35:42" maxSheetId="14" userName="Shanmugavel, Ranjitha" r:id="rId942" minRId="26466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D1D225C5-D5A1-4D29-9A7C-E8D14C1EFE8F}" dateTime="2018-04-19T10:24:02" maxSheetId="14" userName="Pulman, Stephen" r:id="rId943" minRId="26467" maxRId="26470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079290CA-62B1-4707-8366-029C91A0518D}" dateTime="2018-04-19T10:24:16" maxSheetId="14" userName="Shanmugavel, Ranjitha" r:id="rId944" minRId="26483" maxRId="26484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B39594DC-FD61-4B88-A00B-14420DE3850C}" dateTime="2018-04-19T10:39:25" maxSheetId="14" userName="Caterer, Lee" r:id="rId945" minRId="26497" maxRId="26502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72AE9A9E-9F52-4ED6-A98D-2F6A75BDC749}" dateTime="2018-04-19T10:52:42" maxSheetId="14" userName="Nesarikar, Sumeet" r:id="rId946" minRId="26515" maxRId="26516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3C1F5703-1083-4B28-ACC4-20208115831B}" dateTime="2018-04-19T11:18:18" maxSheetId="14" userName="Shanmugavel, Ranjitha" r:id="rId947" minRId="26517" maxRId="26519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0B74898B-6131-4C28-8B77-A4829343CB3A}" dateTime="2018-04-19T11:31:22" maxSheetId="14" userName="Nesarikar, Sumeet" r:id="rId948" minRId="26532" maxRId="26533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0640973E-DA06-4EA1-AD74-C87248807EC9}" dateTime="2018-04-19T14:36:21" maxSheetId="14" userName="Nesarikar, Sumeet" r:id="rId949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35C4F67E-9F20-4E75-9805-033C4AE5ABB9}" dateTime="2018-04-19T14:36:25" maxSheetId="14" userName="Nesarikar, Sumeet" r:id="rId950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D3B3ABDE-6752-4043-8E35-0E48A4F1A6A3}" dateTime="2018-04-19T14:36:27" maxSheetId="14" userName="Nesarikar, Sumeet" r:id="rId951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6DD0130B-7B09-425E-8FC2-B0E3B0B16066}" dateTime="2018-04-20T06:22:33" maxSheetId="14" userName="Vuppulury, Agam" r:id="rId952" minRId="26570" maxRId="26571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0A855302-CCFD-4E2F-96A8-5558C3FB2406}" dateTime="2018-04-20T09:07:45" maxSheetId="14" userName="Pemberton, Craig" r:id="rId953" minRId="26584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CB3BDBEA-6988-4D87-9A6A-973D96706BEF}" dateTime="2018-04-20T14:56:59" maxSheetId="14" userName="Pemberton, Craig" r:id="rId954" minRId="26585" maxRId="26592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1EDCF034-990B-4E5B-825A-E0EC8B4F8F5C}" dateTime="2018-04-23T15:09:49" maxSheetId="14" userName="Nesarikar, Sumeet" r:id="rId955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58B8AC2C-4DFC-4874-9D7A-0A6530CE8B8A}" dateTime="2018-04-23T18:46:46" maxSheetId="14" userName="Pemberton, Craig" r:id="rId956" minRId="26617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1FA97322-D688-46AF-B176-AC55A6F15BD9}" dateTime="2018-04-24T10:20:33" maxSheetId="14" userName="Thankachan, Neenu" r:id="rId957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EF9434FB-F6B2-4E04-B61F-1BCC8AC96219}" dateTime="2018-04-24T13:02:41" maxSheetId="14" userName="Chippa, Kiran" r:id="rId958" minRId="26642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2D0B6F73-228F-4A6A-B94E-02A21187F3CE}" dateTime="2018-04-24T14:23:56" maxSheetId="14" userName="Thankachan, Neenu" r:id="rId959" minRId="26643" maxRId="26645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C7709001-71FC-43C1-A461-C64F65AF203E}" dateTime="2018-04-24T15:05:45" maxSheetId="14" userName="Chippa, Kiran" r:id="rId960" minRId="26658" maxRId="26660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D5D51D86-53F9-4B89-911D-1AF35FE99172}" dateTime="2018-04-24T15:11:01" maxSheetId="14" userName="Chippa, Kiran" r:id="rId961" minRId="26661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749DFABE-10F6-463D-93B7-3F44F9D96899}" dateTime="2018-04-24T15:40:19" maxSheetId="14" userName="Chippa, Kiran" r:id="rId962" minRId="26662" maxRId="26663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4BF6CB95-CE0E-44B4-A5EE-F3C314A342C6}" dateTime="2018-04-24T15:54:04" maxSheetId="14" userName="Chippa, Kiran" r:id="rId963" minRId="26664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AE3C1F89-AB38-427F-B5E6-3CD1FA2A8AED}" dateTime="2018-04-24T12:17:46" maxSheetId="14" userName="Nesarikar, Sumeet" r:id="rId964" minRId="26665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6DE33E85-8794-4EC7-91F2-F42546ADAD0E}" dateTime="2018-04-24T12:18:09" maxSheetId="14" userName="Nesarikar, Sumeet" r:id="rId965" minRId="26678" maxRId="26681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159FA819-74E7-464C-BEEA-4825F3853F51}" dateTime="2018-04-24T17:18:04" maxSheetId="14" userName="Chippa, Kiran" r:id="rId966" minRId="26694" maxRId="26697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1750F5DF-8D1E-4260-AE04-A799A8CA5E3D}" dateTime="2018-04-24T13:55:59" maxSheetId="14" userName="Nesarikar, Sumeet" r:id="rId967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8F428BC8-67E1-43C0-B831-96274C6499BD}" dateTime="2018-04-24T14:59:43" maxSheetId="14" userName="Nesarikar, Sumeet" r:id="rId968" minRId="26710" maxRId="26712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2E8E86F9-2937-4845-87AE-42186B66F778}" dateTime="2018-04-24T16:20:22" maxSheetId="14" userName="Caterer, Lee" r:id="rId969" minRId="26725" maxRId="26730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822C95C8-2D84-4C11-B707-AECDA6E7515A}" dateTime="2018-04-24T16:25:05" maxSheetId="14" userName="Caterer, Lee" r:id="rId970" minRId="26731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D25DD6BE-8042-4C0F-BCC1-CA4A984EF5E9}" dateTime="2018-04-25T06:24:22" maxSheetId="14" userName="Nesarikar, Sumeet" r:id="rId971" minRId="26732" maxRId="26734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9B319E76-8C6E-449D-BCDF-2978A6BFB08F}" dateTime="2018-04-25T10:31:42" maxSheetId="14" userName="Vinjamuri, Kalyan" r:id="rId972" minRId="26747" maxRId="26748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F7392A5A-9152-440A-B0BA-23D84F44439F}" dateTime="2018-04-25T10:32:18" maxSheetId="14" userName="Vinjamuri, Kalyan" r:id="rId973" minRId="26761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6B61B38C-97EC-4282-8E84-ECF79CFBDEF4}" dateTime="2018-04-25T11:35:41" maxSheetId="14" userName="Nesarikar, Sumeet" r:id="rId974" minRId="26762" maxRId="26764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A9C09C0C-6C3A-4A97-9ED3-D090B6693414}" dateTime="2018-04-25T12:02:16" maxSheetId="14" userName="Nesarikar, Sumeet" r:id="rId975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C2455985-996B-4433-B99C-7F9E61ED452D}" dateTime="2018-04-26T06:01:44" maxSheetId="14" userName="Nesarikar, Sumeet" r:id="rId976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5689C915-5A3C-4F6E-88B3-0AE0C02CB692}" dateTime="2018-04-26T06:03:41" maxSheetId="14" userName="Nesarikar, Sumeet" r:id="rId977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E414DCD6-EFBD-4B18-8541-65911033502D}" dateTime="2018-04-26T06:05:59" maxSheetId="14" userName="Nesarikar, Sumeet" r:id="rId978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DF046F82-017E-45A8-BFB9-80EA6EB599B4}" dateTime="2018-04-26T07:17:08" maxSheetId="14" userName="Nesarikar, Sumeet" r:id="rId979" minRId="26825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F004C21D-8A36-43F2-8236-3C9CA7AF019C}" dateTime="2018-04-27T13:09:32" maxSheetId="14" userName="Chippa, Kiran" r:id="rId980" minRId="26826" maxRId="26835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E81C08C2-1FD4-42B0-91F1-B39BEE1DF2B0}" dateTime="2018-04-27T13:10:00" maxSheetId="14" userName="Chippa, Kiran" r:id="rId981" minRId="26848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5F8750B6-2120-4651-AB6F-F5AB10125A80}" dateTime="2018-04-30T15:22:26" maxSheetId="14" userName="Chippa, Kiran" r:id="rId982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246BCB35-BDAD-4C02-98A6-7459DE77A634}" dateTime="2018-04-30T15:56:51" maxSheetId="14" userName="Chippa, Kiran" r:id="rId983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72CC3B98-81B0-4624-A5A1-BC9BC3A9663F}" dateTime="2018-04-30T16:20:21" maxSheetId="14" userName="Chippa, Kiran" r:id="rId984" minRId="26849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520767F1-166D-4CDB-818C-8AB38D53D39D}" dateTime="2018-04-30T14:21:28" maxSheetId="14" userName="Heggie, Ian" r:id="rId985" minRId="26850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AED97120-4B86-4755-A70C-8AB06234D045}" dateTime="2018-04-30T14:22:13" maxSheetId="14" userName="Heggie, Ian" r:id="rId986" minRId="26863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551262CB-1B19-4F98-AAEE-37E9A5FA3D9C}" dateTime="2018-04-30T15:03:34" maxSheetId="14" userName="Heggie, Ian" r:id="rId987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6BCD3326-545F-40E9-B444-683E70CFEC9F}" dateTime="2018-05-02T06:28:30" maxSheetId="14" userName="Nesarikar, Sumeet" r:id="rId988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DD23AA1A-32AA-428B-B723-00480A8AA11E}" dateTime="2018-05-02T06:33:01" maxSheetId="14" userName="Nesarikar, Sumeet" r:id="rId989" minRId="26888" maxRId="26892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88557E84-0A2A-4A85-BDF2-2873A4CD4C2E}" dateTime="2018-05-02T13:22:09" maxSheetId="14" userName="Chippa, Kiran" r:id="rId990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462B5951-0477-4FA0-A94C-8DD329F366F6}" dateTime="2018-05-02T11:13:34" maxSheetId="14" userName="Nesarikar, Sumeet" r:id="rId991" minRId="26917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0A652B47-3518-4DF2-8E44-BE254A644418}" dateTime="2018-05-02T13:27:14" maxSheetId="14" userName="Nesarikar, Sumeet" r:id="rId992" minRId="26930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4BF99561-7B73-4EE2-ABF9-24769DBE3412}" dateTime="2018-05-02T14:18:43" maxSheetId="14" userName="Nesarikar, Sumeet" r:id="rId993" minRId="26943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4AD382E6-3D2C-4568-AC58-DEA8144A01C3}" dateTime="2018-05-02T14:46:33" maxSheetId="14" userName="Nesarikar, Sumeet" r:id="rId994" minRId="26956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68B0499C-BC75-4A8C-90D6-0B08A8C06EF5}" dateTime="2018-05-02T14:47:26" maxSheetId="14" userName="Pemberton, Craig" r:id="rId995" minRId="26969" maxRId="26971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E520A543-F9D2-4095-B470-43B321988948}" dateTime="2018-05-02T15:10:10" maxSheetId="14" userName="Nesarikar, Sumeet" r:id="rId996" minRId="26984" maxRId="26985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BB168168-858A-4950-AFE6-8EFB7C6E94BD}" dateTime="2018-05-03T07:23:01" maxSheetId="14" userName="Pulman, Stephen" r:id="rId997" minRId="26986" maxRId="26990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3F5DBF67-D165-466D-AC11-0AFB353FDD9C}" dateTime="2018-05-03T12:47:50" maxSheetId="14" userName="Chippa, Kiran" r:id="rId998" minRId="27003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1DEBE04C-6242-4C19-B36B-2243F9F97639}" dateTime="2018-05-03T13:02:23" maxSheetId="14" userName="Chippa, Kiran" r:id="rId999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FAA35F33-C737-48FB-9F0E-6A9A144CEBD7}" dateTime="2018-05-03T09:10:45" maxSheetId="14" userName="Nesarikar, Sumeet" r:id="rId1000" minRId="27004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1C5D1493-FEA6-4B64-883C-CD6FCC5A5858}" dateTime="2018-05-03T12:15:15" maxSheetId="14" userName="Nesarikar, Sumeet" r:id="rId1001" minRId="27017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1FE57C52-6730-4EE8-8A03-215BD11E5E29}" dateTime="2018-05-03T13:56:26" maxSheetId="14" userName="Pulman, Stephen" r:id="rId1002" minRId="27030" maxRId="27034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D309BE0E-6BFC-4AA8-916D-7D3CB23DD78C}" dateTime="2018-05-03T13:59:10" maxSheetId="14" userName="Nesarikar, Sumeet" r:id="rId1003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AFBCF8F4-0A14-42B9-9C17-D528C0F654C8}" dateTime="2018-05-03T14:37:03" maxSheetId="14" userName="Nesarikar, Sumeet" r:id="rId1004" minRId="27059" maxRId="27060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41956EFD-27E4-4CB3-A0AA-DB425868799D}" dateTime="2018-05-03T14:38:04" maxSheetId="14" userName="Nesarikar, Sumeet" r:id="rId1005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50CE1E62-73DC-486D-A3DE-75F09BD26E21}" dateTime="2018-05-04T05:24:39" maxSheetId="14" userName="Vinjamuri, Kalyan" r:id="rId1006" minRId="27085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C76AA830-1A69-497B-83F0-923E5B86FFE1}" dateTime="2018-05-04T05:25:34" maxSheetId="14" userName="Vinjamuri, Kalyan" r:id="rId1007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E871C5A5-70A0-4F88-A49E-6E6B0398F294}" dateTime="2018-05-04T05:26:58" maxSheetId="14" userName="Vinjamuri, Kalyan" r:id="rId1008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673FF916-F74D-46F4-9ADC-5EFC4FD390DE}" dateTime="2018-05-04T11:27:13" maxSheetId="14" userName="Chippa, Kiran" r:id="rId1009" minRId="27110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9EA042D8-54D8-4A0F-A9EC-7A200B8ED6BB}" dateTime="2018-05-04T16:54:30" maxSheetId="14" userName="Pemberton, Craig" r:id="rId1010" minRId="27123" maxRId="27126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57EC57B3-6A68-4FF1-95E7-BE35E7CE60A8}" dateTime="2018-05-04T17:04:34" maxSheetId="14" userName="Pemberton, Craig" r:id="rId1011" minRId="27139" maxRId="27144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B82C7783-12AF-42EF-8691-07C4A5461512}" dateTime="2018-05-04T17:20:59" maxSheetId="14" userName="Pemberton, Craig" r:id="rId1012" minRId="27157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6639CFB6-E3C1-42F2-98EA-A12EF85EAC7E}" dateTime="2018-05-04T17:27:26" maxSheetId="14" userName="Pemberton, Craig" r:id="rId1013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756C6516-9C46-426A-9D3D-6D2005073997}" dateTime="2018-05-05T08:56:13" maxSheetId="14" userName="Pemberton, Craig" r:id="rId1014" minRId="27170" maxRId="27174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D44993F7-C8FF-4F15-ADCB-B9EB2CC86C56}" dateTime="2018-05-05T09:17:46" maxSheetId="14" userName="Pemberton, Craig" r:id="rId1015" minRId="27187" maxRId="27191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A16C7D11-5AE4-40AC-AF10-DF005DCC3C96}" dateTime="2018-05-05T10:44:13" maxSheetId="14" userName="Pemberton, Craig" r:id="rId1016" minRId="27204" maxRId="27210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D54BF611-2264-45C2-9DBB-881B1D5C9A6E}" dateTime="2018-05-05T10:58:09" maxSheetId="14" userName="Pemberton, Craig" r:id="rId1017" minRId="27223" maxRId="27224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AE1FEC4B-CB90-489E-A408-2A6F2EDFDF49}" dateTime="2018-05-07T07:36:29" maxSheetId="14" userName="Balasubramanian, Dhaarini" r:id="rId1018" minRId="27237" maxRId="27238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FB3AA8EE-8237-4704-9B40-6B0A64817833}" dateTime="2018-05-07T09:58:11" maxSheetId="14" userName="Shanmugavel, Ranjitha" r:id="rId1019" minRId="27251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74541541-01C2-49D1-ABB5-F4AD29B756CC}" dateTime="2018-05-08T12:23:01" maxSheetId="14" userName="Das, Niladri" r:id="rId1020" minRId="27264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E3DE2204-F862-4103-94CD-5BBC69223618}" dateTime="2018-05-08T08:26:26" maxSheetId="14" userName="Pemberton, Craig" r:id="rId1021" minRId="27277" maxRId="27280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D1D14C74-4A1A-4D7A-B39F-13691FF9527A}" dateTime="2018-05-08T14:59:51" maxSheetId="14" userName="Nesarikar, Sumeet" r:id="rId1022" minRId="27293" maxRId="27295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BF8D0DDA-76D3-4112-9D64-1E035DCFE5B3}" dateTime="2018-05-08T18:12:20" maxSheetId="14" userName="Pemberton, Craig" r:id="rId1023" minRId="27308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F93B1FBF-51F1-4E51-9B6F-DD08A5E7B889}" dateTime="2018-05-08T18:26:50" maxSheetId="14" userName="Pemberton, Craig" r:id="rId1024" minRId="27321" maxRId="27323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7643B632-8CBA-424B-B21D-2AA870C61F20}" dateTime="2018-05-08T18:41:27" maxSheetId="14" userName="Pemberton, Craig" r:id="rId1025" minRId="27336" maxRId="27340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D4ED4B99-9F2A-47C0-9CC6-4F24A0C8D87D}" dateTime="2018-05-08T18:43:22" maxSheetId="14" userName="Pemberton, Craig" r:id="rId1026" minRId="27353" maxRId="27354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DF503833-2F8C-4901-896B-29986652FFB5}" dateTime="2018-05-08T18:46:44" maxSheetId="14" userName="Pemberton, Craig" r:id="rId1027" minRId="27367" maxRId="27368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A1266BD6-CD69-4171-BE0A-FBFCF4FAB2A3}" dateTime="2018-05-08T18:48:43" maxSheetId="14" userName="Pemberton, Craig" r:id="rId1028" minRId="27381" maxRId="27382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7584EDA3-6659-463D-B097-0ED5474711E6}" dateTime="2018-05-08T19:02:46" maxSheetId="14" userName="Pemberton, Craig" r:id="rId1029" minRId="27395" maxRId="27397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BE615EBE-044B-4D3B-A0A8-0C38430D4873}" dateTime="2018-05-08T19:22:22" maxSheetId="14" userName="Pemberton, Craig" r:id="rId1030" minRId="27410" maxRId="27447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79075EFE-2556-48C8-85BB-901EDD065F20}" dateTime="2018-05-08T19:23:30" maxSheetId="14" userName="Pemberton, Craig" r:id="rId1031" minRId="27448" maxRId="27449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3F156F26-35E7-4E76-9C14-DF806D678D37}" dateTime="2018-05-09T05:39:11" maxSheetId="14" userName="Shanmugavel, Ranjitha" r:id="rId1032" minRId="27450" maxRId="27452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9AF806C5-1B0D-4993-9AD0-A02F6CD299D3}" dateTime="2018-05-09T05:39:43" maxSheetId="14" userName="Shanmugavel, Ranjitha" r:id="rId1033" minRId="27465" maxRId="27466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E8A524EA-A690-4739-BB5E-AB81A4C0C497}" dateTime="2018-05-09T05:39:48" maxSheetId="14" userName="Shanmugavel, Ranjitha" r:id="rId1034" minRId="27467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8AD13C2A-F25C-4392-A44B-0E39C4755E8E}" dateTime="2018-05-09T12:30:19" maxSheetId="14" userName="Chippa, Kiran" r:id="rId1035" minRId="27468" maxRId="27478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88A41B05-ECE6-4CD5-9476-327C5D3CA7A9}" dateTime="2018-05-09T08:00:26" maxSheetId="14" userName="Nesarikar, Sumeet" r:id="rId1036" minRId="27491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8955C06C-ABDC-4CED-90E3-7CD72E8830BD}" dateTime="2018-05-09T12:31:25" maxSheetId="14" userName="Chippa, Kiran" r:id="rId1037" minRId="27504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BD49434F-8361-4635-9478-6D49041724CE}" dateTime="2018-05-09T08:06:34" maxSheetId="14" userName="Nesarikar, Sumeet" r:id="rId1038" minRId="27505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7A786575-E10F-40E0-AB6B-BC62FB31914A}" dateTime="2018-05-09T12:38:55" maxSheetId="14" userName="Chippa, Kiran" r:id="rId1039" minRId="27518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7569790C-EDB3-4927-BBAE-004C06B3DACC}" dateTime="2018-05-09T13:14:11" maxSheetId="14" userName="Chippa, Kiran" r:id="rId1040" minRId="27519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73B05D53-4386-461F-9E5F-1DD7C91056E3}" dateTime="2018-05-09T14:08:39" maxSheetId="14" userName="Nesarikar, Sumeet" r:id="rId1041" minRId="27520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16B90D9D-E83A-4CC6-9CC2-7B5A704C8D9F}" dateTime="2018-05-09T14:08:54" maxSheetId="14" userName="Nesarikar, Sumeet" r:id="rId1042" minRId="27521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58B68709-8CA0-4A3D-967C-9A56C9981EE2}" dateTime="2018-05-09T14:15:52" maxSheetId="14" userName="Pemberton, Craig" r:id="rId1043" minRId="27522" maxRId="27535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9D7E7E6C-FF9A-4C73-B53F-F4362F9E8BAA}" dateTime="2018-05-10T10:45:34" maxSheetId="14" userName="Chippa, Kiran" r:id="rId1044" minRId="27536" maxRId="27537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8334A42F-7F50-4F60-982E-7EB01FCA6F98}" dateTime="2018-05-10T07:59:24" maxSheetId="14" userName="Nesarikar, Sumeet" r:id="rId1045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BDAEF25D-554A-4FCE-9182-45D0189663CF}" dateTime="2018-05-10T08:25:42" maxSheetId="14" userName="Balasubramanian, Dhaarini" r:id="rId1046" minRId="27550" maxRId="27552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B27B5F2F-8053-4D54-8CAF-C9BEC0008406}" dateTime="2018-05-10T16:37:11" maxSheetId="14" userName="Chippa, Kiran" r:id="rId1047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16526D19-FD67-4D78-ABAF-7AF27A0D2989}" dateTime="2018-05-10T14:05:30" maxSheetId="14" userName="Pemberton, Craig" r:id="rId1048" minRId="27565" maxRId="27568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9ADF1C01-A3FC-4437-89E3-4C32CF2D18E4}" dateTime="2018-05-10T14:18:56" maxSheetId="14" userName="Nesarikar, Sumeet" r:id="rId1049" minRId="27569" maxRId="27574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5AA65E54-A7B8-497E-9D70-788272A77593}" dateTime="2018-05-10T14:22:04" maxSheetId="14" userName="Pemberton, Craig" r:id="rId1050" minRId="27587" maxRId="27595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D53D80B3-15CD-4208-A715-27297335075E}" dateTime="2018-05-10T14:24:15" maxSheetId="14" userName="Pemberton, Craig" r:id="rId1051" minRId="27608" maxRId="27609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9E8E6F56-3F2A-4EDF-B392-5799B146755D}" dateTime="2018-05-10T14:30:58" maxSheetId="14" userName="Pemberton, Craig" r:id="rId1052" minRId="27610" maxRId="27614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D120640F-0D4F-457D-837F-04BA9407F748}" dateTime="2018-05-10T14:32:20" maxSheetId="14" userName="Pemberton, Craig" r:id="rId1053" minRId="27627" maxRId="27628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EC114508-83D5-4FFF-BBD4-C13308100977}" dateTime="2018-05-10T14:36:22" maxSheetId="14" userName="Pemberton, Craig" r:id="rId1054" minRId="27641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A57E816D-A882-444B-8494-CB5CB527D83E}" dateTime="2018-05-10T15:18:04" maxSheetId="14" userName="Nesarikar, Sumeet" r:id="rId1055" minRId="27642" maxRId="27643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793D8237-5177-4613-AE43-CCA4184FD881}" dateTime="2018-05-10T15:26:20" maxSheetId="14" userName="Nesarikar, Sumeet" r:id="rId1056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87F7D5B7-B8BF-41A7-971E-40098C6DF38B}" dateTime="2018-05-10T15:26:24" maxSheetId="14" userName="Nesarikar, Sumeet" r:id="rId1057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E62DB282-D82D-441F-80BD-18A6E9B047DB}" dateTime="2018-05-10T15:26:26" maxSheetId="14" userName="Nesarikar, Sumeet" r:id="rId1058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EB182511-7AC7-4821-9F4C-9DBBF2348FEF}" dateTime="2018-05-10T15:26:28" maxSheetId="14" userName="Nesarikar, Sumeet" r:id="rId1059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4A012B1A-188A-45DE-84F9-F524D850D560}" dateTime="2018-05-10T16:08:02" maxSheetId="14" userName="Caterer, Lee" r:id="rId1060" minRId="27692" maxRId="27699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39FDE0BD-1FF8-4C4E-8982-44EEE269DD08}" dateTime="2018-05-11T07:00:45" maxSheetId="14" userName="Nesarikar, Sumeet" r:id="rId1061" minRId="27712" maxRId="27717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066E0987-C225-414D-BFA0-0ADA695D2BF1}" dateTime="2018-05-12T07:46:57" maxSheetId="14" userName="Pemberton, Craig" r:id="rId1062" minRId="27730" maxRId="27733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22F5D440-4E8B-4D3F-8C8B-98E69AA5ED02}" dateTime="2018-05-12T08:00:08" maxSheetId="14" userName="Pemberton, Craig" r:id="rId1063" minRId="27746" maxRId="27760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2B5F4C67-6F81-4F53-B236-50F21C17F418}" dateTime="2018-05-12T08:14:12" maxSheetId="14" userName="Pemberton, Craig" r:id="rId1064" minRId="27773" maxRId="27782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54B58C8E-34C5-4E10-B8D1-8FA7BB8286CC}" dateTime="2018-05-14T05:16:26" maxSheetId="14" userName="Nesarikar, Sumeet" r:id="rId1065" minRId="27795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A46BB6B0-76E2-4EA3-958B-4B92ECB015A3}" dateTime="2018-05-14T11:14:30" maxSheetId="14" userName="Nesarikar, Sumeet" r:id="rId1066" minRId="27808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296B9D67-1718-43D7-A218-162D4B081686}" dateTime="2018-05-14T11:15:11" maxSheetId="14" userName="Shanmugavel, Ranjitha" r:id="rId1067" minRId="27821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51F2FA7D-5C4C-4B08-BB93-C50C493E8087}" dateTime="2018-05-15T08:34:20" maxSheetId="14" userName="Das, Niladri" r:id="rId1068" minRId="27834" maxRId="27835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720EBE89-D705-4C73-AE0E-05708FB38134}" dateTime="2018-05-15T05:35:40" maxSheetId="14" userName="Balasubramanian, Dhaarini" r:id="rId1069" minRId="27848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E28B4439-3EE0-4B36-ABB4-08D3971F46E1}" dateTime="2018-05-15T11:02:54" maxSheetId="14" userName="Chippa, Kiran" r:id="rId1070" minRId="27861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FBF5902E-03B3-4BA2-9766-545F3DB1FE43}" dateTime="2018-05-15T07:12:05" maxSheetId="14" userName="Vuppulury, Agam" r:id="rId1071" minRId="27874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59E3872B-E71B-4F01-84CA-50993496138A}" dateTime="2018-05-15T07:13:13" maxSheetId="14" userName="Rajula, Jayashubha" r:id="rId1072" minRId="27887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3C7B7451-C7CF-451F-8BB1-15B3BC05D22A}" dateTime="2018-05-15T13:17:52" maxSheetId="14" userName="Chippa, Kiran" r:id="rId1073" minRId="27900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D1F6DD46-F359-4130-9D44-FB74DE17C2FF}" dateTime="2018-05-15T13:24:18" maxSheetId="14" userName="Chippa, Kiran" r:id="rId1074" minRId="27901" maxRId="27902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873729CB-8067-47FF-834E-050AB525D21C}" dateTime="2018-05-15T09:15:04" maxSheetId="14" userName="Nesarikar, Sumeet" r:id="rId1075" minRId="27903" maxRId="27905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6C4D910F-58F2-4FFE-A9AC-FA3C60A96CE5}" dateTime="2018-05-15T09:15:10" maxSheetId="14" userName="Nesarikar, Sumeet" r:id="rId1076" minRId="27906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D0635957-DBBD-4565-AE3E-A16C89AFD16A}" dateTime="2018-05-15T13:54:39" maxSheetId="14" userName="Thankachan, Neenu" r:id="rId1077" minRId="27907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9914FAFF-CBF0-468A-96AB-B83B9D7DAB70}" dateTime="2018-05-15T10:14:44" maxSheetId="14" userName="Pemberton, Craig" r:id="rId1078" minRId="27920" maxRId="27927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8D986DFD-681D-41AA-AB4C-12368AAD38DA}" dateTime="2018-05-15T15:37:00" maxSheetId="14" userName="Thankachan, Neenu" r:id="rId1079" minRId="27928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2820D937-B8ED-439B-80FA-9B858AB223CF}" dateTime="2018-05-15T13:01:51" maxSheetId="14" userName="Shanmugavel, Ranjitha" r:id="rId1080" minRId="27941" maxRId="27942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6E167810-765C-4559-8956-7633F356A0D4}" dateTime="2018-05-15T13:07:29" maxSheetId="14" userName="Rajula, Jayashubha" r:id="rId1081" minRId="27955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177FB8E7-6110-4C9E-8FF1-0137B0E50058}" dateTime="2018-05-15T15:02:35" maxSheetId="14" userName="Nesarikar, Sumeet" r:id="rId1082" minRId="27956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0C2BF487-E6BB-4203-950C-DBE153F805E7}" dateTime="2018-05-16T07:19:23" maxSheetId="14" userName="Chippa, Kiran" r:id="rId1083" minRId="27957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84F27851-D593-4C0B-8634-5493CB58B339}" dateTime="2018-05-16T07:12:46" maxSheetId="14" userName="Vinjamuri, Kalyan" r:id="rId1084" minRId="27970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6CB9471D-BC70-486D-B54A-EB3637569C12}" dateTime="2018-05-16T07:43:53" maxSheetId="14" userName="Allen, Baz" r:id="rId1085" minRId="27983" maxRId="27984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7A36429D-80D6-4485-960C-BA5979A41989}" dateTime="2018-05-16T08:38:24" maxSheetId="14" userName="Pemberton, Craig" r:id="rId1086" minRId="27998" maxRId="27999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DE7F8545-C039-4C2B-B8FE-1CAA9A80B635}" dateTime="2018-05-16T13:56:51" maxSheetId="14" userName="Chippa, Kiran" r:id="rId1087" minRId="28000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31A8488A-55E5-41F0-8CEA-C9099C12B3E1}" dateTime="2018-05-16T10:00:33" maxSheetId="14" userName="Rajula, Jayashubha" r:id="rId1088" minRId="28013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A6E7779A-883F-4F07-8180-8F4E34E3BC95}" dateTime="2018-05-16T14:31:13" maxSheetId="14" userName="Gokhale, Hemanth" r:id="rId1089" minRId="28026" maxRId="28028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6E977C1F-E13F-47EA-AB36-0EDD68E4A82C}" dateTime="2018-05-16T15:06:40" maxSheetId="14" userName="Thankachan, Neenu" r:id="rId1090" minRId="28041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3A02D7A2-936B-4CFD-A284-4EC18012BC86}" dateTime="2018-05-16T11:03:02" maxSheetId="14" userName="Nesarikar, Sumeet" r:id="rId1091" minRId="28054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13EA10AC-D7F3-4A7A-8B3E-F0D505DB8F27}" dateTime="2018-05-16T12:51:24" maxSheetId="14" userName="Nesarikar, Sumeet" r:id="rId1092" minRId="28055" maxRId="28056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E65F56DB-4901-4889-9E3D-2F1E7A6D32BC}" dateTime="2018-05-16T13:27:51" maxSheetId="14" userName="Allen, Baz" r:id="rId1093" minRId="28057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AACF3555-F4E5-4CE7-BCB4-D927622A8172}" dateTime="2018-05-16T13:28:38" maxSheetId="14" userName="Allen, Baz" r:id="rId1094" minRId="28070" maxRId="28071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ECBE17E5-29F0-4124-956F-B8C0EEDF7992}" dateTime="2018-05-16T15:03:03" maxSheetId="14" userName="Pemberton, Craig" r:id="rId1095" minRId="28072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E8B36A6C-867E-4D7F-BD28-B119A4CF1037}" dateTime="2018-05-16T15:03:11" maxSheetId="14" userName="Pemberton, Craig" r:id="rId1096" minRId="28073" maxRId="28074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7D80724E-DA8D-445A-A827-C4543BDBF51D}" dateTime="2018-05-16T15:26:25" maxSheetId="14" userName="Pemberton, Craig" r:id="rId1097" minRId="28075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515D0D2D-42BD-48F6-85DC-1409C726B20B}" dateTime="2018-05-16T18:50:54" maxSheetId="14" userName="Pemberton, Craig" r:id="rId1098" minRId="28076" maxRId="28080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1755C4E7-E7AD-4EE8-9AF2-4C71F40EAA18}" dateTime="2018-05-16T19:13:49" maxSheetId="14" userName="Pemberton, Craig" r:id="rId1099" minRId="28093" maxRId="28145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58600C35-594F-4F69-809E-6C3CA9716E90}" dateTime="2018-05-16T19:16:22" maxSheetId="14" userName="Pemberton, Craig" r:id="rId1100" minRId="28158" maxRId="28159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187E5EFA-12EC-486C-85EF-40D3D83C9A73}" dateTime="2018-05-17T09:25:32" maxSheetId="14" userName="Chippa, Kiran" r:id="rId1101" minRId="28172" maxRId="28173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4D94443D-9032-4B64-A350-1CBAC9BADE42}" dateTime="2018-05-17T10:50:30" maxSheetId="14" userName="Das, Niladri" r:id="rId1102" minRId="28186" maxRId="28187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C9D0199A-2FA0-413B-8186-37734072037F}" dateTime="2018-05-17T11:07:47" maxSheetId="14" userName="Chippa, Kiran" r:id="rId1103" minRId="28200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A9A4F252-FBE8-4940-A58F-823A43B124C2}" dateTime="2018-05-17T07:50:36" maxSheetId="14" userName="Shanmugavel, Ranjitha" r:id="rId1104" minRId="28201" maxRId="28203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07B079CF-C080-4BF0-917B-DA6409EE383B}" dateTime="2018-05-17T07:52:08" maxSheetId="14" userName="Shanmugavel, Ranjitha" r:id="rId1105" minRId="28216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85B9C885-C9A2-4CE5-AF40-9EC9BDCF1CF8}" dateTime="2018-05-17T14:10:38" maxSheetId="14" userName="Chippa, Kiran" r:id="rId1106" minRId="28217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72B94CE7-477C-4862-BA5F-09508ECC7A04}" dateTime="2018-05-17T10:06:40" maxSheetId="14" userName="Pemberton, Craig" r:id="rId1107" minRId="28218" maxRId="28220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DDFDF307-7811-4E94-ABFA-FDF755EE461D}" dateTime="2018-05-17T11:46:20" maxSheetId="14" userName="Nesarikar, Sumeet" r:id="rId1108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09EB5F1E-70EA-4B5B-B3EB-40F3BDE3D9A0}" dateTime="2018-05-17T12:56:46" maxSheetId="14" userName="Vuppulury, Agam" r:id="rId1109" minRId="28245" maxRId="28246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C399587A-2D2E-40FC-9F38-5931AB49F2F9}" dateTime="2018-05-17T14:16:38" maxSheetId="14" userName="Caterer, Lee" r:id="rId1110" minRId="28259" maxRId="28261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857236F4-384B-4553-991B-9C65E178CD39}" dateTime="2018-05-17T16:27:54" maxSheetId="14" userName="Nesarikar, Sumeet" r:id="rId1111" minRId="28262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E5255E6B-C77D-4925-9231-3B260C5BA86A}" dateTime="2018-05-18T07:52:53" maxSheetId="14" userName="Pemberton, Craig" r:id="rId1112" minRId="28263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5CD11417-D4CB-48BF-936C-0CF471C2DF27}" dateTime="2018-05-18T08:03:45" maxSheetId="14" userName="Rajan, Pragadesh" r:id="rId1113" minRId="28276" maxRId="28277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23987ABA-69BE-4A11-83C2-6E59D41E9ED9}" dateTime="2018-05-18T08:08:45" maxSheetId="14" userName="Pemberton, Craig" r:id="rId1114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33D8A50A-5E05-4974-A2BC-967F94A5E9CD}" dateTime="2018-05-18T08:36:48" maxSheetId="14" userName="Pemberton, Craig" r:id="rId1115" minRId="28302" maxRId="28303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A144BD29-9357-4B12-9378-69621EA82DA7}" dateTime="2018-05-18T10:37:43" maxSheetId="14" userName="Nesarikar, Sumeet" r:id="rId1116" minRId="28316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48804C8F-B31D-4275-BFF1-19752BB35E1D}" dateTime="2018-05-18T10:38:33" maxSheetId="14" userName="Nesarikar, Sumeet" r:id="rId1117" minRId="28329" maxRId="28330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9853EE6A-54FD-4C45-ABD3-F9885F0B445A}" dateTime="2018-05-18T11:39:22" maxSheetId="14" userName="Shanmugavel, Ranjitha" r:id="rId1118" minRId="28331" maxRId="28332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C1CCC24E-6E51-4177-A8D8-6B3CCB065AB4}" dateTime="2018-05-18T13:32:53" maxSheetId="14" userName="Nesarikar, Sumeet" r:id="rId1119" minRId="28345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8B0E3EC9-B509-4099-A112-8D1C75C8446A}" dateTime="2018-05-18T13:48:05" maxSheetId="14" userName="Shanmugavel, Ranjitha" r:id="rId1120" minRId="28346" maxRId="28347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CE3F033A-B1C3-45E4-9AB9-CCFD68F5C725}" dateTime="2018-05-21T09:44:51" maxSheetId="14" userName="Thankachan, Neenu" r:id="rId1121" minRId="28360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C8777F92-46B8-417C-AF0F-4A65E614A7B5}" dateTime="2018-05-21T07:06:21" maxSheetId="14" userName="Nesarikar, Sumeet" r:id="rId1122" minRId="28373" maxRId="28374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8958083A-109E-4EFB-B75C-6F1E0E87EF31}" dateTime="2018-05-21T08:51:05" maxSheetId="14" userName="Allen, Baz" r:id="rId1123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1DD9AE79-16B8-4768-B691-A15F7DC5640D}" dateTime="2018-05-21T11:53:40" maxSheetId="14" userName="Vuppulury, Agam" r:id="rId1124" minRId="28387" maxRId="28389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75C54370-9788-4319-8B99-2B5DE9EFDD6E}" dateTime="2018-05-21T14:15:06" maxSheetId="14" userName="Allen, Baz" r:id="rId1125" minRId="28402" maxRId="28403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A9F50E8B-11D1-43F3-B5DF-5FB35E2805FF}" dateTime="2018-05-22T08:39:42" maxSheetId="14" userName="Gokhale, Hemanth" r:id="rId1126" minRId="28404" maxRId="28405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EC0ED89D-78AF-409A-BE08-08DFA019EF9E}" dateTime="2018-05-22T08:57:17" maxSheetId="14" userName="Gokhale, Hemanth" r:id="rId1127" minRId="28418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32FD0B0B-B55E-48F5-A163-BFE996423485}" dateTime="2018-05-22T08:57:36" maxSheetId="14" userName="Gokhale, Hemanth" r:id="rId1128" minRId="28431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7B6C12FA-4AC2-4852-B4BD-0736C968A620}" dateTime="2018-05-22T08:58:37" maxSheetId="14" userName="Gokhale, Hemanth" r:id="rId1129" minRId="28432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758E45EE-F691-4A04-A45A-F4A8BF99890E}" dateTime="2018-05-23T10:58:33" maxSheetId="14" userName="Vuppulury, Agam" r:id="rId1130" minRId="28433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D6BCD9D4-96D2-41F4-BCF8-08C6BF86C9F5}" dateTime="2018-05-23T13:30:31" maxSheetId="14" userName="Nesarikar, Sumeet" r:id="rId1131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C41E1843-44FB-4B08-8ED7-62E2270ED8A5}" dateTime="2018-05-24T17:44:28" maxSheetId="14" userName="Thankachan, Neenu" r:id="rId1132" minRId="28458" maxRId="28459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CE03A425-6A93-4600-BC1E-43A63A865CF8}" dateTime="2018-05-24T13:19:11" maxSheetId="14" userName="Nesarikar, Sumeet" r:id="rId1133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7BF78A2D-7DD4-48B2-A3B3-9A1444E9E5D3}" dateTime="2018-05-25T10:19:02" maxSheetId="14" userName="Thankachan, Neenu" r:id="rId1134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CDFB580F-EB5E-4002-8F69-9982D2F551DE}" dateTime="2018-05-25T08:35:14" maxSheetId="14" userName="Balasubramanian, Dhaarini" r:id="rId1135" minRId="28496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0ADAE9B3-D6F2-406B-B206-8F540FA4CACE}" dateTime="2018-05-25T15:26:11" maxSheetId="14" userName="Chippa, Kiran" r:id="rId1136" minRId="28509" maxRId="28515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DD3EAE1D-8F4D-431C-81C8-2C327457E99A}" dateTime="2018-05-25T12:28:09" maxSheetId="14" userName="Heggie, Ian" r:id="rId1137" minRId="28516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34459D75-5949-4A88-B9D8-6B43ABAB3A43}" dateTime="2018-05-25T14:25:12" maxSheetId="14" userName="Caterer, Lee" r:id="rId1138" minRId="28529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0258666F-F00F-40C2-B540-8C8928E4A6B0}" dateTime="2018-05-28T16:34:26" maxSheetId="14" userName="Gokhale, Hemanth" r:id="rId1139" minRId="28530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16F0EE09-02A6-4AF4-BEDD-03C665E74B9F}" dateTime="2018-05-29T16:46:13" maxSheetId="14" userName="Gokhale, Hemanth" r:id="rId1140" minRId="28543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E5587D6E-2259-4202-8078-BE44B5765041}" dateTime="2018-05-29T14:43:04" maxSheetId="14" userName="Nesarikar, Sumeet" r:id="rId1141" minRId="28556" maxRId="28557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295EB334-46F5-4EEF-A73B-5B8A8F426CC6}" dateTime="2018-05-30T12:23:28" maxSheetId="14" userName="Heggie, Ian" r:id="rId1142" minRId="28570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7B4E2497-E3F3-4FBC-AD5C-D06FB8EA4558}" dateTime="2018-05-30T13:10:48" maxSheetId="14" userName="Heggie, Ian" r:id="rId1143" minRId="28583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DB4EEEB2-7288-41AE-91C1-B8DFEE7FDB26}" dateTime="2018-06-01T07:27:30" maxSheetId="14" userName="Pemberton, Craig" r:id="rId1144" minRId="28596" maxRId="28597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5A705258-FF3F-4C4E-8AAB-A1DACCB6BE95}" dateTime="2018-06-01T09:13:27" maxSheetId="14" userName="Pemberton, Craig" r:id="rId1145" minRId="28598" maxRId="28599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67C6091F-6359-4589-A56C-FBF81A537C3A}" dateTime="2018-06-01T09:42:18" maxSheetId="14" userName="Nesarikar, Sumeet" r:id="rId1146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B16D5053-7647-4221-B9CA-3E5E52717FF0}" dateTime="2018-06-01T10:53:59" maxSheetId="14" userName="Pemberton, Craig" r:id="rId1147" minRId="28612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F7C02362-E9F5-4709-82BF-ABBB9DDB6084}" dateTime="2018-06-01T10:56:31" maxSheetId="14" userName="Pemberton, Craig" r:id="rId1148" minRId="28613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0E09FBBF-4B89-4045-98ED-9D60CDA64733}" dateTime="2018-06-01T12:33:49" maxSheetId="14" userName="Pemberton, Craig" r:id="rId1149" minRId="28614" maxRId="28616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5567F4C1-DBFC-44EA-B517-4B524EF5665A}" dateTime="2018-06-01T12:51:08" maxSheetId="14" userName="Pemberton, Craig" r:id="rId1150" minRId="28617" maxRId="28620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58F3A6EC-B9B3-4189-AF47-2CEE9FDBDEB1}" dateTime="2018-06-01T13:04:09" maxSheetId="14" userName="Pemberton, Craig" r:id="rId1151" minRId="28621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4D40C8ED-3A67-474A-9244-183ED0348939}" dateTime="2018-06-04T07:34:22" maxSheetId="14" userName="Pemberton, Craig" r:id="rId1152" minRId="28622" maxRId="28635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4955D4F8-319C-420C-9996-932BA53CEEBE}" dateTime="2018-06-04T07:51:40" maxSheetId="14" userName="Pemberton, Craig" r:id="rId1153" minRId="28648" maxRId="28649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47A9DFBC-DC50-4F62-BD35-BCB3FCD732E9}" dateTime="2018-06-05T08:51:27" maxSheetId="14" userName="Gokhale, Hemanth" r:id="rId1154" minRId="28650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8AC21F26-A13A-4197-A831-08695B904480}" dateTime="2018-06-05T05:47:12" maxSheetId="14" userName="Rajan, Pragadesh" r:id="rId1155" minRId="28663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16FFAB3F-9121-491E-89FF-DC0C3DCEC8AD}" dateTime="2018-06-05T05:53:58" maxSheetId="14" userName="Nesarikar, Sumeet" r:id="rId1156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A136EDCF-2F3F-4690-88F6-1AE5BF58FC6B}" dateTime="2018-06-06T10:26:58" maxSheetId="14" userName="Chippa, Kiran" r:id="rId1157" minRId="28688" maxRId="28690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9F806515-1BED-44BF-9410-1D02D86523C3}" dateTime="2018-06-06T09:59:46" maxSheetId="14" userName="Pemberton, Craig" r:id="rId1158" minRId="28703" maxRId="28704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F85468BF-78A4-4C97-9814-A86B3A6CE491}" dateTime="2018-06-11T12:23:22" maxSheetId="14" userName="Nesarikar, Sumeet" r:id="rId1159" minRId="28717" maxRId="28718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C59DF699-D877-486F-8429-FA5442D5B96B}" dateTime="2018-06-12T10:00:34" maxSheetId="14" userName="Chippa, Kiran" r:id="rId1160" minRId="28731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C01F5525-0031-4EA7-B93E-7424EF55D4F3}" dateTime="2018-06-14T16:28:35" maxSheetId="14" userName="Chippa, Kiran" r:id="rId1161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A5DB3109-67D4-4CD0-B6F3-06E95C04446B}" dateTime="2018-06-18T08:37:18" maxSheetId="14" userName="Pemberton, Craig" r:id="rId1162" minRId="28744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0F7599C7-7C04-4F61-866C-84C683B26335}" dateTime="2018-06-18T10:07:33" maxSheetId="14" userName="Heggie, Ian" r:id="rId1163" minRId="28757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54C8F217-A306-4CE8-AB8A-CE7ABF3D98C8}" dateTime="2018-06-18T14:48:13" maxSheetId="14" userName="Heggie, Ian" r:id="rId1164" minRId="28758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C32DCE5E-C199-4BDF-838A-DE76CF5CE34C}" dateTime="2018-06-22T08:24:47" maxSheetId="14" userName="Pemberton, Craig" r:id="rId1165" minRId="28771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A0635C3A-BB8D-468D-8711-758A9A26BD5C}" dateTime="2018-06-22T08:29:20" maxSheetId="14" userName="Pemberton, Craig" r:id="rId1166" minRId="28784" maxRId="28807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FE803DAA-105F-4D22-AEB6-206A0B02D2C4}" dateTime="2018-06-25T13:42:19" maxSheetId="14" userName="Heggie, Ian" r:id="rId1167" minRId="28808" maxRId="28810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57D3A3FF-B814-47FC-B9C5-C48D9FBC7290}" dateTime="2018-06-27T09:50:20" maxSheetId="14" userName="Pemberton, Craig" r:id="rId1168" minRId="28823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8C79C831-4C06-44B0-A345-EB9495EDD0FF}" dateTime="2018-06-27T14:09:59" maxSheetId="14" userName="Nesarikar, Sumeet" r:id="rId1169" minRId="28824" maxRId="28826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39EEC110-5339-4511-8D5F-17593FEE3A9F}" dateTime="2018-06-27T14:26:58" maxSheetId="14" userName="Nesarikar, Sumeet" r:id="rId1170" minRId="28839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06527C71-0BF4-49EF-BC5B-5B81DDCFD648}" dateTime="2018-06-29T10:07:20" maxSheetId="14" userName="Gokhale, Hemanth" r:id="rId1171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F65C395F-2AE9-4292-A33E-AF79BAAE7C56}" dateTime="2018-07-02T13:31:40" maxSheetId="14" userName="Rajan, Pragadesh" r:id="rId1172" minRId="28852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D0AFF257-6286-4040-919B-823CBEA78BE6}" dateTime="2018-07-02T13:33:38" maxSheetId="14" userName="Rajan, Pragadesh" r:id="rId1173" minRId="28865" maxRId="28866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CA010C77-4C42-4C5D-B3DD-B4EC21C63F33}" dateTime="2018-07-10T14:39:32" maxSheetId="14" userName="Heggie, Ian" r:id="rId1174" minRId="28867" maxRId="28871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57027214-501C-4350-AC37-E58563FA0C76}" dateTime="2018-07-10T14:41:51" maxSheetId="14" userName="Heggie, Ian" r:id="rId1175" minRId="28884" maxRId="28886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E18DB9D8-F8AE-4F66-9159-92055BCB69E0}" dateTime="2018-07-10T14:43:53" maxSheetId="14" userName="Heggie, Ian" r:id="rId1176" minRId="28887" maxRId="28888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  <header guid="{8D69411D-6175-43D7-AB23-1D7FEA1C6C5F}" dateTime="2018-07-10T14:46:08" maxSheetId="14" userName="Heggie, Ian" r:id="rId1177" minRId="28889">
    <sheetIdMap count="13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</sheetIdMap>
  </header>
</headers>
</file>

<file path=xl/revisions/revisionLog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4753" sId="3">
    <nc r="Z56">
      <v>1</v>
    </nc>
  </rcc>
  <rcc rId="14754" sId="3">
    <nc r="AI56">
      <v>1</v>
    </nc>
  </rcc>
  <rcc rId="14755" sId="3">
    <nc r="BA56">
      <v>1</v>
    </nc>
  </rcc>
</revisions>
</file>

<file path=xl/revisions/revisionLog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4756" sId="3">
    <nc r="Z55">
      <v>1</v>
    </nc>
  </rcc>
  <rcc rId="14757" sId="3">
    <nc r="AI55">
      <v>1</v>
    </nc>
  </rcc>
  <rcc rId="14758" sId="3">
    <nc r="AY55">
      <v>1</v>
    </nc>
  </rcc>
  <rcc rId="14759" sId="3">
    <nc r="AY56">
      <v>1</v>
    </nc>
  </rcc>
  <rcc rId="14760" sId="3">
    <oc r="BA56">
      <v>1</v>
    </oc>
    <nc r="BA56"/>
  </rcc>
  <rcv guid="{83E26134-8071-4B52-B9C2-8B5396DF70B4}" action="delete"/>
  <rdn rId="0" localSheetId="3" customView="1" name="Z_83E26134_8071_4B52_B9C2_8B5396DF70B4_.wvu.Rows" hidden="1" oldHidden="1">
    <formula>Plan!$488:$750</formula>
    <oldFormula>Plan!$488:$750</oldFormula>
  </rdn>
  <rdn rId="0" localSheetId="3" customView="1" name="Z_83E26134_8071_4B52_B9C2_8B5396DF70B4_.wvu.Cols" hidden="1" oldHidden="1">
    <formula>Plan!$S:$U</formula>
    <oldFormula>Plan!$S:$U</oldFormula>
  </rdn>
  <rdn rId="0" localSheetId="3" customView="1" name="Z_83E26134_8071_4B52_B9C2_8B5396DF70B4_.wvu.FilterData" hidden="1" oldHidden="1">
    <formula>Plan!$A$5:$BQ$468</formula>
    <oldFormula>Plan!$A$5:$BQ$468</oldFormula>
  </rdn>
  <rdn rId="0" localSheetId="4" customView="1" name="Z_83E26134_8071_4B52_B9C2_8B5396DF70B4_.wvu.FilterData" hidden="1" oldHidden="1">
    <formula>'Delivery Docs Plan'!$A$4:$O$33</formula>
    <oldFormula>'Delivery Docs Plan'!$A$4:$O$33</oldFormula>
  </rdn>
  <rdn rId="0" localSheetId="5" customView="1" name="Z_83E26134_8071_4B52_B9C2_8B5396DF70B4_.wvu.Rows" hidden="1" oldHidden="1">
    <formula>'PR Matrix'!$1:$1</formula>
    <oldFormula>'PR Matrix'!$1:$1</oldFormula>
  </rdn>
  <rdn rId="0" localSheetId="5" customView="1" name="Z_83E26134_8071_4B52_B9C2_8B5396DF70B4_.wvu.Cols" hidden="1" oldHidden="1">
    <formula>'PR Matrix'!$JN:$XFD</formula>
    <oldFormula>'PR Matrix'!$JN:$XFD</oldFormula>
  </rdn>
  <rdn rId="0" localSheetId="5" customView="1" name="Z_83E26134_8071_4B52_B9C2_8B5396DF70B4_.wvu.FilterData" hidden="1" oldHidden="1">
    <formula>'PR Matrix'!$C$1:$C$481</formula>
    <oldFormula>'PR Matrix'!$C$1:$C$481</oldFormula>
  </rdn>
  <rdn rId="0" localSheetId="6" customView="1" name="Z_83E26134_8071_4B52_B9C2_8B5396DF70B4_.wvu.Cols" hidden="1" oldHidden="1">
    <formula>Allocation!$L:$XFD</formula>
    <oldFormula>Allocation!$L:$XFD</oldFormula>
  </rdn>
  <rdn rId="0" localSheetId="6" customView="1" name="Z_83E26134_8071_4B52_B9C2_8B5396DF70B4_.wvu.FilterData" hidden="1" oldHidden="1">
    <formula>Allocation!$A$1:$K$1</formula>
    <oldFormula>Allocation!$A$1:$K$1</oldFormula>
  </rdn>
  <rdn rId="0" localSheetId="7" customView="1" name="Z_83E26134_8071_4B52_B9C2_8B5396DF70B4_.wvu.FilterData" hidden="1" oldHidden="1">
    <formula>'SRS Reviews'!$A$1:$Q$136</formula>
    <oldFormula>'SRS Reviews'!$A$1:$Q$136</oldFormula>
  </rdn>
  <rdn rId="0" localSheetId="8" customView="1" name="Z_83E26134_8071_4B52_B9C2_8B5396DF70B4_.wvu.FilterData" hidden="1" oldHidden="1">
    <formula>Estimates!$A$2:$BC$460</formula>
    <oldFormula>Estimates!$A$2:$BC$460</oldFormula>
  </rdn>
  <rdn rId="0" localSheetId="10" customView="1" name="Z_83E26134_8071_4B52_B9C2_8B5396DF70B4_.wvu.FilterData" hidden="1" oldHidden="1">
    <formula>'Open SWPRs'!$A$1:$H$615</formula>
    <oldFormula>'Open SWPRs'!$A$1:$H$615</oldFormula>
  </rdn>
  <rdn rId="0" localSheetId="12" customView="1" name="Z_83E26134_8071_4B52_B9C2_8B5396DF70B4_.wvu.FilterData" hidden="1" oldHidden="1">
    <formula>'Build Plan'!$D$3:$L$48</formula>
    <oldFormula>'Build Plan'!$D$3:$L$48</oldFormula>
  </rdn>
  <rcv guid="{83E26134-8071-4B52-B9C2-8B5396DF70B4}" action="add"/>
</revisions>
</file>

<file path=xl/revisions/revisionLog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mt sheetId="3" cell="AJ211" guid="{00000000-0000-0000-0000-000000000000}" action="delete" author="Sevathan, Thambidurai"/>
  <rcmt sheetId="3" cell="BA211" guid="{00000000-0000-0000-0000-000000000000}" action="delete" author="Sevathan, Thambidurai"/>
  <rcv guid="{18DF35B7-CAA0-4050-BA63-78DA1CA747BE}" action="delete"/>
  <rdn rId="0" localSheetId="3" customView="1" name="Z_18DF35B7_CAA0_4050_BA63_78DA1CA747BE_.wvu.Rows" hidden="1" oldHidden="1">
    <formula>Plan!$488:$750</formula>
    <oldFormula>Plan!$488:$750</oldFormula>
  </rdn>
  <rdn rId="0" localSheetId="3" customView="1" name="Z_18DF35B7_CAA0_4050_BA63_78DA1CA747BE_.wvu.Cols" hidden="1" oldHidden="1">
    <formula>Plan!$S:$U,Plan!$BQ:$BT</formula>
    <oldFormula>Plan!$S:$U,Plan!$BQ:$BT</oldFormula>
  </rdn>
  <rdn rId="0" localSheetId="3" customView="1" name="Z_18DF35B7_CAA0_4050_BA63_78DA1CA747BE_.wvu.FilterData" hidden="1" oldHidden="1">
    <formula>Plan!$A$5:$BQ$468</formula>
    <oldFormula>Plan!$A$5:$BQ$468</oldFormula>
  </rdn>
  <rdn rId="0" localSheetId="4" customView="1" name="Z_18DF35B7_CAA0_4050_BA63_78DA1CA747BE_.wvu.FilterData" hidden="1" oldHidden="1">
    <formula>'Delivery Docs Plan'!$A$4:$O$33</formula>
    <oldFormula>'Delivery Docs Plan'!$A$4:$O$33</oldFormula>
  </rdn>
  <rdn rId="0" localSheetId="5" customView="1" name="Z_18DF35B7_CAA0_4050_BA63_78DA1CA747BE_.wvu.Rows" hidden="1" oldHidden="1">
    <formula>'PR Matrix'!$1:$2</formula>
    <oldFormula>'PR Matrix'!$1:$2</oldFormula>
  </rdn>
  <rdn rId="0" localSheetId="5" customView="1" name="Z_18DF35B7_CAA0_4050_BA63_78DA1CA747BE_.wvu.Cols" hidden="1" oldHidden="1">
    <formula>'PR Matrix'!$JN:$XFD</formula>
    <oldFormula>'PR Matrix'!$JN:$XFD</oldFormula>
  </rdn>
  <rdn rId="0" localSheetId="5" customView="1" name="Z_18DF35B7_CAA0_4050_BA63_78DA1CA747BE_.wvu.FilterData" hidden="1" oldHidden="1">
    <formula>'PR Matrix'!$C$1:$C$481</formula>
    <oldFormula>'PR Matrix'!$C$1:$C$481</oldFormula>
  </rdn>
  <rdn rId="0" localSheetId="6" customView="1" name="Z_18DF35B7_CAA0_4050_BA63_78DA1CA747BE_.wvu.Cols" hidden="1" oldHidden="1">
    <formula>Allocation!$L:$XFD</formula>
    <oldFormula>Allocation!$L:$XFD</oldFormula>
  </rdn>
  <rdn rId="0" localSheetId="6" customView="1" name="Z_18DF35B7_CAA0_4050_BA63_78DA1CA747BE_.wvu.FilterData" hidden="1" oldHidden="1">
    <formula>Allocation!$A$1:$K$1</formula>
    <oldFormula>Allocation!$A$1:$K$1</oldFormula>
  </rdn>
  <rdn rId="0" localSheetId="7" customView="1" name="Z_18DF35B7_CAA0_4050_BA63_78DA1CA747BE_.wvu.FilterData" hidden="1" oldHidden="1">
    <formula>'SRS Reviews'!$A$1:$Q$136</formula>
    <oldFormula>'SRS Reviews'!$A$1:$Q$136</oldFormula>
  </rdn>
  <rdn rId="0" localSheetId="8" customView="1" name="Z_18DF35B7_CAA0_4050_BA63_78DA1CA747BE_.wvu.FilterData" hidden="1" oldHidden="1">
    <formula>Estimates!$A$2:$BC$460</formula>
    <oldFormula>Estimates!$A$2:$BC$460</oldFormula>
  </rdn>
  <rdn rId="0" localSheetId="10" customView="1" name="Z_18DF35B7_CAA0_4050_BA63_78DA1CA747BE_.wvu.FilterData" hidden="1" oldHidden="1">
    <formula>'Open SWPRs'!$A$1:$H$615</formula>
    <oldFormula>'Open SWPRs'!$A$1:$H$615</oldFormula>
  </rdn>
  <rdn rId="0" localSheetId="12" customView="1" name="Z_18DF35B7_CAA0_4050_BA63_78DA1CA747BE_.wvu.FilterData" hidden="1" oldHidden="1">
    <formula>'Build Plan'!$D$3:$L$48</formula>
    <oldFormula>'Build Plan'!$D$3:$L$48</oldFormula>
  </rdn>
  <rcv guid="{18DF35B7-CAA0-4050-BA63-78DA1CA747BE}" action="add"/>
</revisions>
</file>

<file path=xl/revisions/revisionLog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4787" sId="5">
    <nc r="J395" t="inlineStr">
      <is>
        <t>T</t>
      </is>
    </nc>
  </rcc>
  <rcc rId="14788" sId="5">
    <nc r="B395">
      <v>6089</v>
    </nc>
  </rcc>
  <rcc rId="14789" sId="5">
    <nc r="J427" t="inlineStr">
      <is>
        <t>T</t>
      </is>
    </nc>
  </rcc>
  <rcc rId="14790" sId="5">
    <nc r="B427">
      <v>6089</v>
    </nc>
  </rcc>
  <rcc rId="14791" sId="3">
    <nc r="E384">
      <v>6089</v>
    </nc>
  </rcc>
  <rcc rId="14792" sId="3">
    <nc r="E416">
      <v>6089</v>
    </nc>
  </rcc>
  <rcc rId="14793" sId="3">
    <nc r="O384" t="inlineStr">
      <is>
        <t>Y</t>
      </is>
    </nc>
  </rcc>
  <rcc rId="14794" sId="3">
    <nc r="O416" t="inlineStr">
      <is>
        <t>Y</t>
      </is>
    </nc>
  </rcc>
  <rcc rId="14795" sId="3">
    <nc r="AG384" t="inlineStr">
      <is>
        <t>SP</t>
      </is>
    </nc>
  </rcc>
  <rcc rId="14796" sId="3">
    <nc r="AG416" t="inlineStr">
      <is>
        <t>SP</t>
      </is>
    </nc>
  </rcc>
  <rcc rId="14797" sId="3">
    <nc r="AF384" t="inlineStr">
      <is>
        <t>BAZ</t>
      </is>
    </nc>
  </rcc>
  <rcc rId="14798" sId="3">
    <nc r="AF416" t="inlineStr">
      <is>
        <t>BAZ</t>
      </is>
    </nc>
  </rcc>
  <rcv guid="{83E26134-8071-4B52-B9C2-8B5396DF70B4}" action="delete"/>
  <rdn rId="0" localSheetId="3" customView="1" name="Z_83E26134_8071_4B52_B9C2_8B5396DF70B4_.wvu.Rows" hidden="1" oldHidden="1">
    <formula>Plan!$488:$750</formula>
    <oldFormula>Plan!$488:$750</oldFormula>
  </rdn>
  <rdn rId="0" localSheetId="3" customView="1" name="Z_83E26134_8071_4B52_B9C2_8B5396DF70B4_.wvu.Cols" hidden="1" oldHidden="1">
    <formula>Plan!$S:$U</formula>
    <oldFormula>Plan!$S:$U</oldFormula>
  </rdn>
  <rdn rId="0" localSheetId="3" customView="1" name="Z_83E26134_8071_4B52_B9C2_8B5396DF70B4_.wvu.FilterData" hidden="1" oldHidden="1">
    <formula>Plan!$A$5:$BQ$468</formula>
    <oldFormula>Plan!$A$5:$BQ$468</oldFormula>
  </rdn>
  <rdn rId="0" localSheetId="4" customView="1" name="Z_83E26134_8071_4B52_B9C2_8B5396DF70B4_.wvu.FilterData" hidden="1" oldHidden="1">
    <formula>'Delivery Docs Plan'!$A$4:$O$33</formula>
    <oldFormula>'Delivery Docs Plan'!$A$4:$O$33</oldFormula>
  </rdn>
  <rdn rId="0" localSheetId="5" customView="1" name="Z_83E26134_8071_4B52_B9C2_8B5396DF70B4_.wvu.Rows" hidden="1" oldHidden="1">
    <formula>'PR Matrix'!$1:$1</formula>
    <oldFormula>'PR Matrix'!$1:$1</oldFormula>
  </rdn>
  <rdn rId="0" localSheetId="5" customView="1" name="Z_83E26134_8071_4B52_B9C2_8B5396DF70B4_.wvu.Cols" hidden="1" oldHidden="1">
    <formula>'PR Matrix'!$JN:$XFD</formula>
    <oldFormula>'PR Matrix'!$JN:$XFD</oldFormula>
  </rdn>
  <rdn rId="0" localSheetId="5" customView="1" name="Z_83E26134_8071_4B52_B9C2_8B5396DF70B4_.wvu.FilterData" hidden="1" oldHidden="1">
    <formula>'PR Matrix'!$C$1:$C$481</formula>
    <oldFormula>'PR Matrix'!$C$1:$C$481</oldFormula>
  </rdn>
  <rdn rId="0" localSheetId="6" customView="1" name="Z_83E26134_8071_4B52_B9C2_8B5396DF70B4_.wvu.Cols" hidden="1" oldHidden="1">
    <formula>Allocation!$L:$XFD</formula>
    <oldFormula>Allocation!$L:$XFD</oldFormula>
  </rdn>
  <rdn rId="0" localSheetId="6" customView="1" name="Z_83E26134_8071_4B52_B9C2_8B5396DF70B4_.wvu.FilterData" hidden="1" oldHidden="1">
    <formula>Allocation!$A$1:$K$1</formula>
    <oldFormula>Allocation!$A$1:$K$1</oldFormula>
  </rdn>
  <rdn rId="0" localSheetId="7" customView="1" name="Z_83E26134_8071_4B52_B9C2_8B5396DF70B4_.wvu.FilterData" hidden="1" oldHidden="1">
    <formula>'SRS Reviews'!$A$1:$Q$136</formula>
    <oldFormula>'SRS Reviews'!$A$1:$Q$136</oldFormula>
  </rdn>
  <rdn rId="0" localSheetId="8" customView="1" name="Z_83E26134_8071_4B52_B9C2_8B5396DF70B4_.wvu.FilterData" hidden="1" oldHidden="1">
    <formula>Estimates!$A$2:$BC$460</formula>
    <oldFormula>Estimates!$A$2:$BC$460</oldFormula>
  </rdn>
  <rdn rId="0" localSheetId="10" customView="1" name="Z_83E26134_8071_4B52_B9C2_8B5396DF70B4_.wvu.FilterData" hidden="1" oldHidden="1">
    <formula>'Open SWPRs'!$A$1:$H$615</formula>
    <oldFormula>'Open SWPRs'!$A$1:$H$615</oldFormula>
  </rdn>
  <rdn rId="0" localSheetId="12" customView="1" name="Z_83E26134_8071_4B52_B9C2_8B5396DF70B4_.wvu.FilterData" hidden="1" oldHidden="1">
    <formula>'Build Plan'!$D$3:$L$48</formula>
    <oldFormula>'Build Plan'!$D$3:$L$48</oldFormula>
  </rdn>
  <rcv guid="{83E26134-8071-4B52-B9C2-8B5396DF70B4}" action="add"/>
</revisions>
</file>

<file path=xl/revisions/revisionLog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83E26134-8071-4B52-B9C2-8B5396DF70B4}" action="delete"/>
  <rdn rId="0" localSheetId="3" customView="1" name="Z_83E26134_8071_4B52_B9C2_8B5396DF70B4_.wvu.Rows" hidden="1" oldHidden="1">
    <formula>Plan!$488:$750</formula>
    <oldFormula>Plan!$488:$750</oldFormula>
  </rdn>
  <rdn rId="0" localSheetId="3" customView="1" name="Z_83E26134_8071_4B52_B9C2_8B5396DF70B4_.wvu.Cols" hidden="1" oldHidden="1">
    <formula>Plan!$S:$U</formula>
    <oldFormula>Plan!$S:$U</oldFormula>
  </rdn>
  <rdn rId="0" localSheetId="3" customView="1" name="Z_83E26134_8071_4B52_B9C2_8B5396DF70B4_.wvu.FilterData" hidden="1" oldHidden="1">
    <formula>Plan!$A$5:$BQ$468</formula>
    <oldFormula>Plan!$A$5:$BQ$468</oldFormula>
  </rdn>
  <rdn rId="0" localSheetId="4" customView="1" name="Z_83E26134_8071_4B52_B9C2_8B5396DF70B4_.wvu.FilterData" hidden="1" oldHidden="1">
    <formula>'Delivery Docs Plan'!$A$4:$O$33</formula>
    <oldFormula>'Delivery Docs Plan'!$A$4:$O$33</oldFormula>
  </rdn>
  <rdn rId="0" localSheetId="5" customView="1" name="Z_83E26134_8071_4B52_B9C2_8B5396DF70B4_.wvu.Rows" hidden="1" oldHidden="1">
    <formula>'PR Matrix'!$1:$1</formula>
    <oldFormula>'PR Matrix'!$1:$1</oldFormula>
  </rdn>
  <rdn rId="0" localSheetId="5" customView="1" name="Z_83E26134_8071_4B52_B9C2_8B5396DF70B4_.wvu.Cols" hidden="1" oldHidden="1">
    <formula>'PR Matrix'!$JN:$XFD</formula>
    <oldFormula>'PR Matrix'!$JN:$XFD</oldFormula>
  </rdn>
  <rdn rId="0" localSheetId="5" customView="1" name="Z_83E26134_8071_4B52_B9C2_8B5396DF70B4_.wvu.FilterData" hidden="1" oldHidden="1">
    <formula>'PR Matrix'!$C$1:$C$481</formula>
    <oldFormula>'PR Matrix'!$C$1:$C$481</oldFormula>
  </rdn>
  <rdn rId="0" localSheetId="6" customView="1" name="Z_83E26134_8071_4B52_B9C2_8B5396DF70B4_.wvu.Cols" hidden="1" oldHidden="1">
    <formula>Allocation!$L:$XFD</formula>
    <oldFormula>Allocation!$L:$XFD</oldFormula>
  </rdn>
  <rdn rId="0" localSheetId="6" customView="1" name="Z_83E26134_8071_4B52_B9C2_8B5396DF70B4_.wvu.FilterData" hidden="1" oldHidden="1">
    <formula>Allocation!$A$1:$K$1</formula>
    <oldFormula>Allocation!$A$1:$K$1</oldFormula>
  </rdn>
  <rdn rId="0" localSheetId="7" customView="1" name="Z_83E26134_8071_4B52_B9C2_8B5396DF70B4_.wvu.FilterData" hidden="1" oldHidden="1">
    <formula>'SRS Reviews'!$A$1:$Q$136</formula>
    <oldFormula>'SRS Reviews'!$A$1:$Q$136</oldFormula>
  </rdn>
  <rdn rId="0" localSheetId="8" customView="1" name="Z_83E26134_8071_4B52_B9C2_8B5396DF70B4_.wvu.FilterData" hidden="1" oldHidden="1">
    <formula>Estimates!$A$2:$BC$460</formula>
    <oldFormula>Estimates!$A$2:$BC$460</oldFormula>
  </rdn>
  <rdn rId="0" localSheetId="10" customView="1" name="Z_83E26134_8071_4B52_B9C2_8B5396DF70B4_.wvu.FilterData" hidden="1" oldHidden="1">
    <formula>'Open SWPRs'!$A$1:$H$615</formula>
    <oldFormula>'Open SWPRs'!$A$1:$H$615</oldFormula>
  </rdn>
  <rdn rId="0" localSheetId="12" customView="1" name="Z_83E26134_8071_4B52_B9C2_8B5396DF70B4_.wvu.FilterData" hidden="1" oldHidden="1">
    <formula>'Build Plan'!$D$3:$L$48</formula>
    <oldFormula>'Build Plan'!$D$3:$L$48</oldFormula>
  </rdn>
  <rcv guid="{83E26134-8071-4B52-B9C2-8B5396DF70B4}" action="add"/>
</revisions>
</file>

<file path=xl/revisions/revisionLog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4825" sId="4">
    <oc r="H8" t="inlineStr">
      <is>
        <t>Y</t>
      </is>
    </oc>
    <nc r="H8" t="inlineStr">
      <is>
        <t>N</t>
      </is>
    </nc>
  </rcc>
  <rcc rId="14826" sId="4">
    <oc r="I8" t="inlineStr">
      <is>
        <t>IH</t>
      </is>
    </oc>
    <nc r="I8"/>
  </rcc>
  <rcmt sheetId="4" cell="B8" guid="{BB6AEEE6-65DC-48F3-9B99-EE3A7A49EC55}" author="Norris, Clare" newLength="44"/>
</revisions>
</file>

<file path=xl/revisions/revisionLog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4827" sId="3">
    <oc r="E298" t="inlineStr">
      <is>
        <t>6194</t>
      </is>
    </oc>
    <nc r="E298" t="inlineStr">
      <is>
        <t>6194,NFPR_5</t>
      </is>
    </nc>
  </rcc>
</revisions>
</file>

<file path=xl/revisions/revisionLog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4829" sId="3">
    <oc r="E47" t="inlineStr">
      <is>
        <t>6194, NFPR330</t>
      </is>
    </oc>
    <nc r="E47">
      <v>6194</v>
    </nc>
  </rcc>
</revisions>
</file>

<file path=xl/revisions/revisionLog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18DF35B7-CAA0-4050-BA63-78DA1CA747BE}" action="delete"/>
  <rdn rId="0" localSheetId="3" customView="1" name="Z_18DF35B7_CAA0_4050_BA63_78DA1CA747BE_.wvu.Rows" hidden="1" oldHidden="1">
    <formula>Plan!$488:$750</formula>
    <oldFormula>Plan!$488:$750</oldFormula>
  </rdn>
  <rdn rId="0" localSheetId="3" customView="1" name="Z_18DF35B7_CAA0_4050_BA63_78DA1CA747BE_.wvu.Cols" hidden="1" oldHidden="1">
    <formula>Plan!$S:$U,Plan!$BQ:$BT</formula>
    <oldFormula>Plan!$S:$U,Plan!$BQ:$BT</oldFormula>
  </rdn>
  <rdn rId="0" localSheetId="3" customView="1" name="Z_18DF35B7_CAA0_4050_BA63_78DA1CA747BE_.wvu.FilterData" hidden="1" oldHidden="1">
    <formula>Plan!$A$5:$BQ$468</formula>
    <oldFormula>Plan!$A$5:$BQ$468</oldFormula>
  </rdn>
  <rdn rId="0" localSheetId="4" customView="1" name="Z_18DF35B7_CAA0_4050_BA63_78DA1CA747BE_.wvu.FilterData" hidden="1" oldHidden="1">
    <formula>'Delivery Docs Plan'!$A$4:$O$33</formula>
    <oldFormula>'Delivery Docs Plan'!$A$4:$O$33</oldFormula>
  </rdn>
  <rdn rId="0" localSheetId="5" customView="1" name="Z_18DF35B7_CAA0_4050_BA63_78DA1CA747BE_.wvu.Rows" hidden="1" oldHidden="1">
    <formula>'PR Matrix'!$1:$2</formula>
    <oldFormula>'PR Matrix'!$1:$2</oldFormula>
  </rdn>
  <rdn rId="0" localSheetId="5" customView="1" name="Z_18DF35B7_CAA0_4050_BA63_78DA1CA747BE_.wvu.Cols" hidden="1" oldHidden="1">
    <formula>'PR Matrix'!$JN:$XFD</formula>
    <oldFormula>'PR Matrix'!$JN:$XFD</oldFormula>
  </rdn>
  <rdn rId="0" localSheetId="5" customView="1" name="Z_18DF35B7_CAA0_4050_BA63_78DA1CA747BE_.wvu.FilterData" hidden="1" oldHidden="1">
    <formula>'PR Matrix'!$C$1:$C$481</formula>
    <oldFormula>'PR Matrix'!$C$1:$C$481</oldFormula>
  </rdn>
  <rdn rId="0" localSheetId="6" customView="1" name="Z_18DF35B7_CAA0_4050_BA63_78DA1CA747BE_.wvu.Cols" hidden="1" oldHidden="1">
    <formula>Allocation!$L:$XFD</formula>
    <oldFormula>Allocation!$L:$XFD</oldFormula>
  </rdn>
  <rdn rId="0" localSheetId="6" customView="1" name="Z_18DF35B7_CAA0_4050_BA63_78DA1CA747BE_.wvu.FilterData" hidden="1" oldHidden="1">
    <formula>Allocation!$A$1:$K$1</formula>
    <oldFormula>Allocation!$A$1:$K$1</oldFormula>
  </rdn>
  <rdn rId="0" localSheetId="7" customView="1" name="Z_18DF35B7_CAA0_4050_BA63_78DA1CA747BE_.wvu.FilterData" hidden="1" oldHidden="1">
    <formula>'SRS Reviews'!$A$1:$Q$136</formula>
    <oldFormula>'SRS Reviews'!$A$1:$Q$136</oldFormula>
  </rdn>
  <rdn rId="0" localSheetId="8" customView="1" name="Z_18DF35B7_CAA0_4050_BA63_78DA1CA747BE_.wvu.FilterData" hidden="1" oldHidden="1">
    <formula>Estimates!$A$2:$BC$460</formula>
    <oldFormula>Estimates!$A$2:$BC$460</oldFormula>
  </rdn>
  <rdn rId="0" localSheetId="10" customView="1" name="Z_18DF35B7_CAA0_4050_BA63_78DA1CA747BE_.wvu.FilterData" hidden="1" oldHidden="1">
    <formula>'Open SWPRs'!$A$1:$H$615</formula>
    <oldFormula>'Open SWPRs'!$A$1:$H$615</oldFormula>
  </rdn>
  <rdn rId="0" localSheetId="12" customView="1" name="Z_18DF35B7_CAA0_4050_BA63_78DA1CA747BE_.wvu.FilterData" hidden="1" oldHidden="1">
    <formula>'Build Plan'!$D$3:$L$48</formula>
    <oldFormula>'Build Plan'!$D$3:$L$48</oldFormula>
  </rdn>
  <rcv guid="{18DF35B7-CAA0-4050-BA63-78DA1CA747BE}" action="add"/>
</revisions>
</file>

<file path=xl/revisions/revisionLog1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00CA5430-6B3A-4E12-B07E-9C9EC9D8F7A7}" action="delete"/>
  <rdn rId="0" localSheetId="3" customView="1" name="Z_00CA5430_6B3A_4E12_B07E_9C9EC9D8F7A7_.wvu.Rows" hidden="1" oldHidden="1">
    <formula>Plan!$489:$751</formula>
    <oldFormula>Plan!$489:$751</oldFormula>
  </rdn>
  <rdn rId="0" localSheetId="3" customView="1" name="Z_00CA5430_6B3A_4E12_B07E_9C9EC9D8F7A7_.wvu.Cols" hidden="1" oldHidden="1">
    <formula>Plan!$S:$U,Plan!$AL:$AL,Plan!$AN:$AN,Plan!$BQ:$BT</formula>
    <oldFormula>Plan!$S:$U,Plan!$AL:$AL,Plan!$AN:$AN,Plan!$BQ:$BT</oldFormula>
  </rdn>
  <rdn rId="0" localSheetId="3" customView="1" name="Z_00CA5430_6B3A_4E12_B07E_9C9EC9D8F7A7_.wvu.FilterData" hidden="1" oldHidden="1">
    <formula>Plan!$A$5:$BQ$469</formula>
    <oldFormula>Plan!$A$5:$BQ$469</oldFormula>
  </rdn>
  <rdn rId="0" localSheetId="4" customView="1" name="Z_00CA5430_6B3A_4E12_B07E_9C9EC9D8F7A7_.wvu.FilterData" hidden="1" oldHidden="1">
    <formula>'Delivery Docs Plan'!$I$1:$I$38</formula>
    <oldFormula>'Delivery Docs Plan'!$I$1:$I$38</oldFormula>
  </rdn>
  <rdn rId="0" localSheetId="5" customView="1" name="Z_00CA5430_6B3A_4E12_B07E_9C9EC9D8F7A7_.wvu.Rows" hidden="1" oldHidden="1">
    <formula>'PR Matrix'!$1:$1</formula>
    <oldFormula>'PR Matrix'!$1:$1</oldFormula>
  </rdn>
  <rdn rId="0" localSheetId="5" customView="1" name="Z_00CA5430_6B3A_4E12_B07E_9C9EC9D8F7A7_.wvu.Cols" hidden="1" oldHidden="1">
    <formula>'PR Matrix'!$JJ:$XFD</formula>
    <oldFormula>'PR Matrix'!$JJ:$XFD</oldFormula>
  </rdn>
  <rdn rId="0" localSheetId="6" customView="1" name="Z_00CA5430_6B3A_4E12_B07E_9C9EC9D8F7A7_.wvu.Cols" hidden="1" oldHidden="1">
    <formula>Allocation!$L:$XFD</formula>
    <oldFormula>Allocation!$L:$XFD</oldFormula>
  </rdn>
  <rdn rId="0" localSheetId="6" customView="1" name="Z_00CA5430_6B3A_4E12_B07E_9C9EC9D8F7A7_.wvu.FilterData" hidden="1" oldHidden="1">
    <formula>Allocation!$A$1:$K$1</formula>
    <oldFormula>Allocation!$A$1:$K$1</oldFormula>
  </rdn>
  <rdn rId="0" localSheetId="7" customView="1" name="Z_00CA5430_6B3A_4E12_B07E_9C9EC9D8F7A7_.wvu.FilterData" hidden="1" oldHidden="1">
    <formula>'SRS Reviews'!$A$1:$S$136</formula>
    <oldFormula>'SRS Reviews'!$A$1:$S$136</oldFormula>
  </rdn>
  <rdn rId="0" localSheetId="8" customView="1" name="Z_00CA5430_6B3A_4E12_B07E_9C9EC9D8F7A7_.wvu.FilterData" hidden="1" oldHidden="1">
    <formula>Estimates!$A$2:$BC$460</formula>
    <oldFormula>Estimates!$A$2:$BC$460</oldFormula>
  </rdn>
  <rdn rId="0" localSheetId="10" customView="1" name="Z_00CA5430_6B3A_4E12_B07E_9C9EC9D8F7A7_.wvu.FilterData" hidden="1" oldHidden="1">
    <formula>'Open SWPRs'!$A$1:$H$615</formula>
    <oldFormula>'Open SWPRs'!$A$1:$H$615</oldFormula>
  </rdn>
  <rdn rId="0" localSheetId="12" customView="1" name="Z_00CA5430_6B3A_4E12_B07E_9C9EC9D8F7A7_.wvu.FilterData" hidden="1" oldHidden="1">
    <formula>'Build Plan'!$D$3:$L$48</formula>
    <oldFormula>'Build Plan'!$D$3:$L$48</oldFormula>
  </rdn>
  <rcv guid="{00CA5430-6B3A-4E12-B07E-9C9EC9D8F7A7}" action="add"/>
</revisions>
</file>

<file path=xl/revisions/revisionLog1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6265" sId="3">
    <oc r="AB64">
      <v>100</v>
    </oc>
    <nc r="AB64">
      <v>80</v>
    </nc>
  </rcc>
  <rcc rId="26266" sId="3">
    <oc r="AC64">
      <v>100</v>
    </oc>
    <nc r="AC64">
      <v>80</v>
    </nc>
  </rcc>
  <rcc rId="26267" sId="3">
    <oc r="AP64">
      <v>100</v>
    </oc>
    <nc r="AP64">
      <v>80</v>
    </nc>
  </rcc>
  <rcc rId="26268" sId="3">
    <oc r="AK64">
      <v>100</v>
    </oc>
    <nc r="AK64">
      <v>80</v>
    </nc>
  </rcc>
  <rcc rId="26269" sId="3">
    <oc r="AQ64">
      <v>100</v>
    </oc>
    <nc r="AQ64">
      <v>80</v>
    </nc>
  </rcc>
  <rcc rId="26270" sId="3">
    <oc r="AR64">
      <v>100</v>
    </oc>
    <nc r="AR64">
      <v>80</v>
    </nc>
  </rcc>
  <rcc rId="26271" sId="3">
    <oc r="BB64">
      <v>100</v>
    </oc>
    <nc r="BB64">
      <v>80</v>
    </nc>
  </rcc>
  <rcc rId="26272" sId="3">
    <oc r="BD64">
      <v>100</v>
    </oc>
    <nc r="BD64">
      <v>80</v>
    </nc>
  </rcc>
  <rcv guid="{3ACD5A93-9B0E-40EA-8179-EDF0714A0F5F}" action="delete"/>
  <rdn rId="0" localSheetId="3" customView="1" name="Z_3ACD5A93_9B0E_40EA_8179_EDF0714A0F5F_.wvu.Rows" hidden="1" oldHidden="1">
    <formula>Plan!$489:$751</formula>
    <oldFormula>Plan!$489:$751</oldFormula>
  </rdn>
  <rdn rId="0" localSheetId="3" customView="1" name="Z_3ACD5A93_9B0E_40EA_8179_EDF0714A0F5F_.wvu.Cols" hidden="1" oldHidden="1">
    <formula>Plan!$S:$U,Plan!$BQ:$BT</formula>
    <oldFormula>Plan!$S:$U,Plan!$BQ:$BT</oldFormula>
  </rdn>
  <rdn rId="0" localSheetId="3" customView="1" name="Z_3ACD5A93_9B0E_40EA_8179_EDF0714A0F5F_.wvu.FilterData" hidden="1" oldHidden="1">
    <formula>Plan!$A$5:$BQ$469</formula>
    <oldFormula>Plan!$A$5:$BQ$469</oldFormula>
  </rdn>
  <rdn rId="0" localSheetId="4" customView="1" name="Z_3ACD5A93_9B0E_40EA_8179_EDF0714A0F5F_.wvu.FilterData" hidden="1" oldHidden="1">
    <formula>'Delivery Docs Plan'!$I$1:$I$38</formula>
    <oldFormula>'Delivery Docs Plan'!$I$1:$I$38</oldFormula>
  </rdn>
  <rdn rId="0" localSheetId="5" customView="1" name="Z_3ACD5A93_9B0E_40EA_8179_EDF0714A0F5F_.wvu.Rows" hidden="1" oldHidden="1">
    <formula>'PR Matrix'!$1:$1</formula>
    <oldFormula>'PR Matrix'!$1:$1</oldFormula>
  </rdn>
  <rdn rId="0" localSheetId="5" customView="1" name="Z_3ACD5A93_9B0E_40EA_8179_EDF0714A0F5F_.wvu.Cols" hidden="1" oldHidden="1">
    <formula>'PR Matrix'!$JJ:$XFD</formula>
    <oldFormula>'PR Matrix'!$JJ:$XFD</oldFormula>
  </rdn>
  <rdn rId="0" localSheetId="6" customView="1" name="Z_3ACD5A93_9B0E_40EA_8179_EDF0714A0F5F_.wvu.Cols" hidden="1" oldHidden="1">
    <formula>Allocation!$L:$XFD</formula>
    <oldFormula>Allocation!$L:$XFD</oldFormula>
  </rdn>
  <rdn rId="0" localSheetId="6" customView="1" name="Z_3ACD5A93_9B0E_40EA_8179_EDF0714A0F5F_.wvu.FilterData" hidden="1" oldHidden="1">
    <formula>Allocation!$A$1:$K$1</formula>
    <oldFormula>Allocation!$A$1:$K$1</oldFormula>
  </rdn>
  <rdn rId="0" localSheetId="7" customView="1" name="Z_3ACD5A93_9B0E_40EA_8179_EDF0714A0F5F_.wvu.FilterData" hidden="1" oldHidden="1">
    <formula>'SRS Reviews'!$A$1:$S$136</formula>
    <oldFormula>'SRS Reviews'!$A$1:$S$136</oldFormula>
  </rdn>
  <rdn rId="0" localSheetId="8" customView="1" name="Z_3ACD5A93_9B0E_40EA_8179_EDF0714A0F5F_.wvu.FilterData" hidden="1" oldHidden="1">
    <formula>Estimates!$A$2:$BC$460</formula>
    <oldFormula>Estimates!$A$2:$BC$460</oldFormula>
  </rdn>
  <rdn rId="0" localSheetId="10" customView="1" name="Z_3ACD5A93_9B0E_40EA_8179_EDF0714A0F5F_.wvu.FilterData" hidden="1" oldHidden="1">
    <formula>'Open SWPRs'!$A$1:$H$615</formula>
    <oldFormula>'Open SWPRs'!$A$1:$H$615</oldFormula>
  </rdn>
  <rdn rId="0" localSheetId="12" customView="1" name="Z_3ACD5A93_9B0E_40EA_8179_EDF0714A0F5F_.wvu.FilterData" hidden="1" oldHidden="1">
    <formula>'Build Plan'!$D$3:$L$48</formula>
    <oldFormula>'Build Plan'!$D$3:$L$48</oldFormula>
  </rdn>
  <rcv guid="{3ACD5A93-9B0E-40EA-8179-EDF0714A0F5F}" action="add"/>
</revisions>
</file>

<file path=xl/revisions/revisionLog1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45" sId="3">
    <oc r="Z300">
      <v>80</v>
    </oc>
    <nc r="Z300">
      <v>100</v>
    </nc>
  </rcc>
  <rcc rId="146" sId="3">
    <oc r="AI299">
      <v>1</v>
    </oc>
    <nc r="AI299">
      <v>100</v>
    </nc>
  </rcc>
  <rcc rId="147" sId="3">
    <oc r="AI300">
      <v>80</v>
    </oc>
    <nc r="AI300">
      <v>100</v>
    </nc>
  </rcc>
  <rcc rId="148" sId="3">
    <oc r="AI301">
      <v>1</v>
    </oc>
    <nc r="AI301">
      <v>100</v>
    </nc>
  </rcc>
  <rcc rId="149" sId="3">
    <oc r="AI302">
      <v>1</v>
    </oc>
    <nc r="AI302">
      <v>100</v>
    </nc>
  </rcc>
  <rcc rId="150" sId="3">
    <oc r="AI315">
      <v>1</v>
    </oc>
    <nc r="AI315">
      <v>100</v>
    </nc>
  </rcc>
  <rcc rId="151" sId="3">
    <oc r="AY300">
      <v>80</v>
    </oc>
    <nc r="AY300">
      <v>100</v>
    </nc>
  </rcc>
  <rcc rId="152" sId="3">
    <oc r="AY299">
      <v>1</v>
    </oc>
    <nc r="AY299"/>
  </rcc>
  <rcc rId="153" sId="3">
    <oc r="AY301">
      <v>1</v>
    </oc>
    <nc r="AY301"/>
  </rcc>
  <rcc rId="154" sId="3">
    <oc r="AY302">
      <v>1</v>
    </oc>
    <nc r="AY302"/>
  </rcc>
  <rcc rId="155" sId="3">
    <oc r="AY315">
      <v>1</v>
    </oc>
    <nc r="AY315"/>
  </rcc>
  <rcc rId="156" sId="3">
    <oc r="Z299">
      <v>1</v>
    </oc>
    <nc r="Z299"/>
  </rcc>
  <rcc rId="157" sId="3">
    <oc r="Z301">
      <v>1</v>
    </oc>
    <nc r="Z301"/>
  </rcc>
  <rcc rId="158" sId="3">
    <oc r="Z302">
      <v>1</v>
    </oc>
    <nc r="Z302"/>
  </rcc>
  <rcc rId="159" sId="3">
    <oc r="Z315">
      <v>1</v>
    </oc>
    <nc r="Z315"/>
  </rcc>
</revisions>
</file>

<file path=xl/revisions/revisionLog1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60" sId="3">
    <oc r="Z300">
      <v>100</v>
    </oc>
    <nc r="Z300">
      <v>95</v>
    </nc>
  </rcc>
  <rcc rId="161" sId="3">
    <oc r="AI299">
      <v>100</v>
    </oc>
    <nc r="AI299">
      <v>95</v>
    </nc>
  </rcc>
  <rcc rId="162" sId="3">
    <oc r="AI300">
      <v>100</v>
    </oc>
    <nc r="AI300">
      <v>90</v>
    </nc>
  </rcc>
  <rcc rId="163" sId="3">
    <oc r="AI301">
      <v>100</v>
    </oc>
    <nc r="AI301">
      <v>95</v>
    </nc>
  </rcc>
  <rcc rId="164" sId="3">
    <oc r="AI302">
      <v>100</v>
    </oc>
    <nc r="AI302">
      <v>80</v>
    </nc>
  </rcc>
  <rcc rId="165" sId="3">
    <oc r="AI315">
      <v>100</v>
    </oc>
    <nc r="AI315">
      <v>95</v>
    </nc>
  </rcc>
  <rcc rId="166" sId="3">
    <oc r="AY300">
      <v>100</v>
    </oc>
    <nc r="AY300">
      <v>95</v>
    </nc>
  </rcc>
  <rcv guid="{2B096DAF-0513-499A-BB3D-6C1B61550EAD}" action="delete"/>
  <rdn rId="0" localSheetId="3" customView="1" name="Z_2B096DAF_0513_499A_BB3D_6C1B61550EAD_.wvu.Rows" hidden="1" oldHidden="1">
    <formula>Plan!$488:$750</formula>
    <oldFormula>Plan!$488:$750</oldFormula>
  </rdn>
  <rdn rId="0" localSheetId="3" customView="1" name="Z_2B096DAF_0513_499A_BB3D_6C1B61550EAD_.wvu.Cols" hidden="1" oldHidden="1">
    <formula>Plan!$S:$U</formula>
    <oldFormula>Plan!$S:$U</oldFormula>
  </rdn>
  <rdn rId="0" localSheetId="3" customView="1" name="Z_2B096DAF_0513_499A_BB3D_6C1B61550EAD_.wvu.FilterData" hidden="1" oldHidden="1">
    <formula>Plan!$A$5:$BQ$468</formula>
    <oldFormula>Plan!$A$5:$BQ$468</oldFormula>
  </rdn>
  <rdn rId="0" localSheetId="4" customView="1" name="Z_2B096DAF_0513_499A_BB3D_6C1B61550EAD_.wvu.FilterData" hidden="1" oldHidden="1">
    <formula>'Delivery Docs Plan'!$A$4:$O$33</formula>
    <oldFormula>'Delivery Docs Plan'!$A$4:$O$33</oldFormula>
  </rdn>
  <rdn rId="0" localSheetId="5" customView="1" name="Z_2B096DAF_0513_499A_BB3D_6C1B61550EAD_.wvu.Rows" hidden="1" oldHidden="1">
    <formula>'PR Matrix'!$1:$2</formula>
    <oldFormula>'PR Matrix'!$1:$2</oldFormula>
  </rdn>
  <rdn rId="0" localSheetId="5" customView="1" name="Z_2B096DAF_0513_499A_BB3D_6C1B61550EAD_.wvu.Cols" hidden="1" oldHidden="1">
    <formula>'PR Matrix'!$IZ:$XFD</formula>
    <oldFormula>'PR Matrix'!$IZ:$XFD</oldFormula>
  </rdn>
  <rdn rId="0" localSheetId="5" customView="1" name="Z_2B096DAF_0513_499A_BB3D_6C1B61550EAD_.wvu.FilterData" hidden="1" oldHidden="1">
    <formula>'PR Matrix'!$C$1:$C$481</formula>
    <oldFormula>'PR Matrix'!$C$1:$C$481</oldFormula>
  </rdn>
  <rdn rId="0" localSheetId="6" customView="1" name="Z_2B096DAF_0513_499A_BB3D_6C1B61550EAD_.wvu.Cols" hidden="1" oldHidden="1">
    <formula>Allocation!$L:$XFD</formula>
    <oldFormula>Allocation!$L:$XFD</oldFormula>
  </rdn>
  <rdn rId="0" localSheetId="6" customView="1" name="Z_2B096DAF_0513_499A_BB3D_6C1B61550EAD_.wvu.FilterData" hidden="1" oldHidden="1">
    <formula>Allocation!$A$1:$K$1</formula>
    <oldFormula>Allocation!$A$1:$K$1</oldFormula>
  </rdn>
  <rdn rId="0" localSheetId="7" customView="1" name="Z_2B096DAF_0513_499A_BB3D_6C1B61550EAD_.wvu.FilterData" hidden="1" oldHidden="1">
    <formula>'SRS Reviews'!$A$1:$Q$136</formula>
    <oldFormula>'SRS Reviews'!$A$1:$Q$136</oldFormula>
  </rdn>
  <rdn rId="0" localSheetId="8" customView="1" name="Z_2B096DAF_0513_499A_BB3D_6C1B61550EAD_.wvu.FilterData" hidden="1" oldHidden="1">
    <formula>Estimates!$A$2:$BC$460</formula>
    <oldFormula>Estimates!$A$2:$BC$460</oldFormula>
  </rdn>
  <rdn rId="0" localSheetId="10" customView="1" name="Z_2B096DAF_0513_499A_BB3D_6C1B61550EAD_.wvu.FilterData" hidden="1" oldHidden="1">
    <formula>'Open SWPRs'!$A$1:$H$615</formula>
    <oldFormula>'Open SWPRs'!$A$1:$H$615</oldFormula>
  </rdn>
  <rdn rId="0" localSheetId="12" customView="1" name="Z_2B096DAF_0513_499A_BB3D_6C1B61550EAD_.wvu.FilterData" hidden="1" oldHidden="1">
    <formula>'Build Plan'!$D$3:$L$48</formula>
    <oldFormula>'Build Plan'!$D$3:$L$48</oldFormula>
  </rdn>
  <rcv guid="{2B096DAF-0513-499A-BB3D-6C1B61550EAD}" action="add"/>
</revisions>
</file>

<file path=xl/revisions/revisionLog1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80" sId="3">
    <oc r="AI301">
      <v>95</v>
    </oc>
    <nc r="AI301">
      <v>100</v>
    </nc>
  </rcc>
  <rcc rId="181" sId="3">
    <oc r="AI300">
      <v>90</v>
    </oc>
    <nc r="AI300">
      <v>100</v>
    </nc>
  </rcc>
  <rcc rId="182" sId="3">
    <oc r="AI299">
      <v>95</v>
    </oc>
    <nc r="AI299">
      <v>100</v>
    </nc>
  </rcc>
  <rcc rId="183" sId="3">
    <oc r="Z300">
      <v>95</v>
    </oc>
    <nc r="Z300">
      <v>100</v>
    </nc>
  </rcc>
  <rcc rId="184" sId="3">
    <oc r="AY300">
      <v>95</v>
    </oc>
    <nc r="AY300">
      <v>100</v>
    </nc>
  </rcc>
  <rcc rId="185" sId="3">
    <oc r="AI302">
      <v>80</v>
    </oc>
    <nc r="AI302">
      <v>1</v>
    </nc>
  </rcc>
  <rcc rId="186" sId="3">
    <oc r="AI315">
      <v>95</v>
    </oc>
    <nc r="AI315">
      <v>100</v>
    </nc>
  </rcc>
</revisions>
</file>

<file path=xl/revisions/revisionLog1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87" sId="3">
    <nc r="AJ300">
      <v>100</v>
    </nc>
  </rcc>
  <rcc rId="188" sId="3">
    <nc r="BA300">
      <v>100</v>
    </nc>
  </rcc>
  <rcc rId="189" sId="3">
    <nc r="AA300">
      <v>100</v>
    </nc>
  </rcc>
  <rcv guid="{55F258A9-3656-464A-8209-65541A4A9294}" action="delete"/>
  <rdn rId="0" localSheetId="3" customView="1" name="Z_55F258A9_3656_464A_8209_65541A4A9294_.wvu.Rows" hidden="1" oldHidden="1">
    <formula>Plan!$488:$750</formula>
    <oldFormula>Plan!$488:$750</oldFormula>
  </rdn>
  <rdn rId="0" localSheetId="3" customView="1" name="Z_55F258A9_3656_464A_8209_65541A4A9294_.wvu.Cols" hidden="1" oldHidden="1">
    <formula>Plan!$S:$U,Plan!$BQ:$BT</formula>
    <oldFormula>Plan!$S:$U,Plan!$BQ:$BT</oldFormula>
  </rdn>
  <rdn rId="0" localSheetId="3" customView="1" name="Z_55F258A9_3656_464A_8209_65541A4A9294_.wvu.FilterData" hidden="1" oldHidden="1">
    <formula>Plan!$A$5:$BQ$468</formula>
    <oldFormula>Plan!$A$5:$BQ$468</oldFormula>
  </rdn>
  <rdn rId="0" localSheetId="4" customView="1" name="Z_55F258A9_3656_464A_8209_65541A4A9294_.wvu.FilterData" hidden="1" oldHidden="1">
    <formula>'Delivery Docs Plan'!$A$4:$O$33</formula>
    <oldFormula>'Delivery Docs Plan'!$A$4:$O$33</oldFormula>
  </rdn>
  <rdn rId="0" localSheetId="5" customView="1" name="Z_55F258A9_3656_464A_8209_65541A4A9294_.wvu.Rows" hidden="1" oldHidden="1">
    <formula>'PR Matrix'!$1:$2</formula>
    <oldFormula>'PR Matrix'!$1:$2</oldFormula>
  </rdn>
  <rdn rId="0" localSheetId="5" customView="1" name="Z_55F258A9_3656_464A_8209_65541A4A9294_.wvu.Cols" hidden="1" oldHidden="1">
    <formula>'PR Matrix'!$IZ:$XFD</formula>
    <oldFormula>'PR Matrix'!$IZ:$XFD</oldFormula>
  </rdn>
  <rdn rId="0" localSheetId="5" customView="1" name="Z_55F258A9_3656_464A_8209_65541A4A9294_.wvu.FilterData" hidden="1" oldHidden="1">
    <formula>'PR Matrix'!$C$1:$C$481</formula>
    <oldFormula>'PR Matrix'!$C$1:$C$481</oldFormula>
  </rdn>
  <rdn rId="0" localSheetId="6" customView="1" name="Z_55F258A9_3656_464A_8209_65541A4A9294_.wvu.Cols" hidden="1" oldHidden="1">
    <formula>Allocation!$L:$XFD</formula>
    <oldFormula>Allocation!$L:$XFD</oldFormula>
  </rdn>
  <rdn rId="0" localSheetId="6" customView="1" name="Z_55F258A9_3656_464A_8209_65541A4A9294_.wvu.FilterData" hidden="1" oldHidden="1">
    <formula>Allocation!$A$1:$K$1</formula>
    <oldFormula>Allocation!$A$1:$K$1</oldFormula>
  </rdn>
  <rdn rId="0" localSheetId="7" customView="1" name="Z_55F258A9_3656_464A_8209_65541A4A9294_.wvu.FilterData" hidden="1" oldHidden="1">
    <formula>'SRS Reviews'!$A$1:$Q$136</formula>
    <oldFormula>'SRS Reviews'!$A$1:$Q$136</oldFormula>
  </rdn>
  <rdn rId="0" localSheetId="8" customView="1" name="Z_55F258A9_3656_464A_8209_65541A4A9294_.wvu.FilterData" hidden="1" oldHidden="1">
    <formula>Estimates!$A$2:$BC$460</formula>
    <oldFormula>Estimates!$A$2:$BC$460</oldFormula>
  </rdn>
  <rdn rId="0" localSheetId="10" customView="1" name="Z_55F258A9_3656_464A_8209_65541A4A9294_.wvu.FilterData" hidden="1" oldHidden="1">
    <formula>'Open SWPRs'!$A$1:$H$615</formula>
    <oldFormula>'Open SWPRs'!$A$1:$H$615</oldFormula>
  </rdn>
  <rdn rId="0" localSheetId="12" customView="1" name="Z_55F258A9_3656_464A_8209_65541A4A9294_.wvu.FilterData" hidden="1" oldHidden="1">
    <formula>'Build Plan'!$D$3:$L$48</formula>
    <oldFormula>'Build Plan'!$D$3:$L$48</oldFormula>
  </rdn>
  <rcv guid="{55F258A9-3656-464A-8209-65541A4A9294}" action="add"/>
</revisions>
</file>

<file path=xl/revisions/revisionLog1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03" sId="3">
    <oc r="AI299">
      <v>100</v>
    </oc>
    <nc r="AI299"/>
  </rcc>
  <rcc rId="204" sId="3">
    <nc r="AQ299">
      <v>100</v>
    </nc>
  </rcc>
  <rcc rId="205" sId="3">
    <nc r="AR299">
      <v>95</v>
    </nc>
  </rcc>
  <rcmt sheetId="3" cell="AR299" guid="{907F01CA-8659-4F3E-91DE-0956563E61C8}" author="Pulman, Stephen" newLength="46"/>
  <rcv guid="{55F258A9-3656-464A-8209-65541A4A9294}" action="delete"/>
  <rdn rId="0" localSheetId="3" customView="1" name="Z_55F258A9_3656_464A_8209_65541A4A9294_.wvu.Rows" hidden="1" oldHidden="1">
    <formula>Plan!$488:$750</formula>
    <oldFormula>Plan!$488:$750</oldFormula>
  </rdn>
  <rdn rId="0" localSheetId="3" customView="1" name="Z_55F258A9_3656_464A_8209_65541A4A9294_.wvu.Cols" hidden="1" oldHidden="1">
    <formula>Plan!$S:$U,Plan!$BQ:$BT</formula>
    <oldFormula>Plan!$S:$U,Plan!$BQ:$BT</oldFormula>
  </rdn>
  <rdn rId="0" localSheetId="3" customView="1" name="Z_55F258A9_3656_464A_8209_65541A4A9294_.wvu.FilterData" hidden="1" oldHidden="1">
    <formula>Plan!$A$5:$BQ$468</formula>
    <oldFormula>Plan!$A$5:$BQ$468</oldFormula>
  </rdn>
  <rdn rId="0" localSheetId="4" customView="1" name="Z_55F258A9_3656_464A_8209_65541A4A9294_.wvu.FilterData" hidden="1" oldHidden="1">
    <formula>'Delivery Docs Plan'!$A$4:$O$33</formula>
    <oldFormula>'Delivery Docs Plan'!$A$4:$O$33</oldFormula>
  </rdn>
  <rdn rId="0" localSheetId="5" customView="1" name="Z_55F258A9_3656_464A_8209_65541A4A9294_.wvu.Rows" hidden="1" oldHidden="1">
    <formula>'PR Matrix'!$1:$2</formula>
    <oldFormula>'PR Matrix'!$1:$2</oldFormula>
  </rdn>
  <rdn rId="0" localSheetId="5" customView="1" name="Z_55F258A9_3656_464A_8209_65541A4A9294_.wvu.Cols" hidden="1" oldHidden="1">
    <formula>'PR Matrix'!$IZ:$XFD</formula>
    <oldFormula>'PR Matrix'!$IZ:$XFD</oldFormula>
  </rdn>
  <rdn rId="0" localSheetId="5" customView="1" name="Z_55F258A9_3656_464A_8209_65541A4A9294_.wvu.FilterData" hidden="1" oldHidden="1">
    <formula>'PR Matrix'!$C$1:$C$481</formula>
    <oldFormula>'PR Matrix'!$C$1:$C$481</oldFormula>
  </rdn>
  <rdn rId="0" localSheetId="6" customView="1" name="Z_55F258A9_3656_464A_8209_65541A4A9294_.wvu.Cols" hidden="1" oldHidden="1">
    <formula>Allocation!$L:$XFD</formula>
    <oldFormula>Allocation!$L:$XFD</oldFormula>
  </rdn>
  <rdn rId="0" localSheetId="6" customView="1" name="Z_55F258A9_3656_464A_8209_65541A4A9294_.wvu.FilterData" hidden="1" oldHidden="1">
    <formula>Allocation!$A$1:$K$1</formula>
    <oldFormula>Allocation!$A$1:$K$1</oldFormula>
  </rdn>
  <rdn rId="0" localSheetId="7" customView="1" name="Z_55F258A9_3656_464A_8209_65541A4A9294_.wvu.FilterData" hidden="1" oldHidden="1">
    <formula>'SRS Reviews'!$A$1:$Q$136</formula>
    <oldFormula>'SRS Reviews'!$A$1:$Q$136</oldFormula>
  </rdn>
  <rdn rId="0" localSheetId="8" customView="1" name="Z_55F258A9_3656_464A_8209_65541A4A9294_.wvu.FilterData" hidden="1" oldHidden="1">
    <formula>Estimates!$A$2:$BC$460</formula>
    <oldFormula>Estimates!$A$2:$BC$460</oldFormula>
  </rdn>
  <rdn rId="0" localSheetId="10" customView="1" name="Z_55F258A9_3656_464A_8209_65541A4A9294_.wvu.FilterData" hidden="1" oldHidden="1">
    <formula>'Open SWPRs'!$A$1:$H$615</formula>
    <oldFormula>'Open SWPRs'!$A$1:$H$615</oldFormula>
  </rdn>
  <rdn rId="0" localSheetId="12" customView="1" name="Z_55F258A9_3656_464A_8209_65541A4A9294_.wvu.FilterData" hidden="1" oldHidden="1">
    <formula>'Build Plan'!$D$3:$L$48</formula>
    <oldFormula>'Build Plan'!$D$3:$L$48</oldFormula>
  </rdn>
  <rcv guid="{55F258A9-3656-464A-8209-65541A4A9294}" action="add"/>
</revisions>
</file>

<file path=xl/revisions/revisionLog1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19" sId="5" quotePrefix="1">
    <oc r="C5">
      <v>6089</v>
    </oc>
    <nc r="C5" t="inlineStr">
      <is>
        <t>6089</t>
      </is>
    </nc>
  </rcc>
  <rcc rId="220" sId="5" quotePrefix="1">
    <oc r="D5">
      <v>6143</v>
    </oc>
    <nc r="D5" t="inlineStr">
      <is>
        <t>6143</t>
      </is>
    </nc>
  </rcc>
  <rcc rId="221" sId="5" quotePrefix="1">
    <oc r="E5">
      <v>6144</v>
    </oc>
    <nc r="E5" t="inlineStr">
      <is>
        <t>6144</t>
      </is>
    </nc>
  </rcc>
  <rcc rId="222" sId="5" quotePrefix="1">
    <oc r="F5">
      <v>6177</v>
    </oc>
    <nc r="F5" t="inlineStr">
      <is>
        <t>6177</t>
      </is>
    </nc>
  </rcc>
  <rcc rId="223" sId="5" quotePrefix="1">
    <oc r="G5">
      <v>6178</v>
    </oc>
    <nc r="G5" t="inlineStr">
      <is>
        <t>6178</t>
      </is>
    </nc>
  </rcc>
  <rcc rId="224" sId="5" odxf="1" s="1" dxf="1" quotePrefix="1">
    <oc r="C1">
      <v>6089</v>
    </oc>
    <nc r="C1" t="inlineStr">
      <is>
        <t>6089</t>
      </is>
    </nc>
    <o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9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odxf>
    <ndxf>
      <fill>
        <patternFill patternType="solid">
          <bgColor rgb="FFCCFFFF"/>
        </patternFill>
      </fill>
    </ndxf>
  </rcc>
  <rcc rId="225" sId="5" odxf="1" s="1" dxf="1" quotePrefix="1">
    <oc r="D1">
      <v>6143</v>
    </oc>
    <nc r="D1" t="inlineStr">
      <is>
        <t>6143</t>
      </is>
    </nc>
    <o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9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odxf>
    <ndxf>
      <fill>
        <patternFill patternType="solid">
          <bgColor rgb="FFCCFFFF"/>
        </patternFill>
      </fill>
    </ndxf>
  </rcc>
  <rcc rId="226" sId="5" odxf="1" s="1" dxf="1" quotePrefix="1">
    <oc r="E1">
      <v>6144</v>
    </oc>
    <nc r="E1" t="inlineStr">
      <is>
        <t>6144</t>
      </is>
    </nc>
    <o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9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odxf>
    <ndxf>
      <fill>
        <patternFill patternType="solid">
          <bgColor rgb="FFCCFFFF"/>
        </patternFill>
      </fill>
    </ndxf>
  </rcc>
  <rcc rId="227" sId="5" odxf="1" s="1" dxf="1" quotePrefix="1">
    <oc r="F1">
      <v>6177</v>
    </oc>
    <nc r="F1" t="inlineStr">
      <is>
        <t>6177</t>
      </is>
    </nc>
    <o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9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odxf>
    <ndxf>
      <fill>
        <patternFill patternType="solid">
          <bgColor rgb="FFCCFFFF"/>
        </patternFill>
      </fill>
    </ndxf>
  </rcc>
  <rcc rId="228" sId="5" odxf="1" s="1" dxf="1" quotePrefix="1">
    <oc r="G1">
      <v>6178</v>
    </oc>
    <nc r="G1" t="inlineStr">
      <is>
        <t>6178</t>
      </is>
    </nc>
    <o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9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odxf>
    <ndxf>
      <fill>
        <patternFill patternType="solid">
          <bgColor rgb="FFCCFFFF"/>
        </patternFill>
      </fill>
    </ndxf>
  </rcc>
  <rcv guid="{E1C450DA-5A25-49EE-AC15-82D55BC93335}" action="delete"/>
  <rdn rId="0" localSheetId="3" customView="1" name="Z_E1C450DA_5A25_49EE_AC15_82D55BC93335_.wvu.Rows" hidden="1" oldHidden="1">
    <formula>Plan!$488:$750</formula>
    <oldFormula>Plan!$488:$750</oldFormula>
  </rdn>
  <rdn rId="0" localSheetId="3" customView="1" name="Z_E1C450DA_5A25_49EE_AC15_82D55BC93335_.wvu.Cols" hidden="1" oldHidden="1">
    <formula>Plan!$S:$U,Plan!$BQ:$BT</formula>
    <oldFormula>Plan!$S:$U,Plan!$BQ:$BT</oldFormula>
  </rdn>
  <rdn rId="0" localSheetId="3" customView="1" name="Z_E1C450DA_5A25_49EE_AC15_82D55BC93335_.wvu.FilterData" hidden="1" oldHidden="1">
    <formula>Plan!$A$5:$BQ$468</formula>
    <oldFormula>Plan!$A$5:$BT$469</oldFormula>
  </rdn>
  <rdn rId="0" localSheetId="4" customView="1" name="Z_E1C450DA_5A25_49EE_AC15_82D55BC93335_.wvu.FilterData" hidden="1" oldHidden="1">
    <formula>'Delivery Docs Plan'!$A$4:$O$33</formula>
  </rdn>
  <rdn rId="0" localSheetId="5" customView="1" name="Z_E1C450DA_5A25_49EE_AC15_82D55BC93335_.wvu.Rows" hidden="1" oldHidden="1">
    <formula>'PR Matrix'!$1:$2</formula>
    <oldFormula>'PR Matrix'!$1:$2</oldFormula>
  </rdn>
  <rdn rId="0" localSheetId="5" customView="1" name="Z_E1C450DA_5A25_49EE_AC15_82D55BC93335_.wvu.Cols" hidden="1" oldHidden="1">
    <formula>'PR Matrix'!$IZ:$XFD</formula>
    <oldFormula>'PR Matrix'!$IZ:$XFD</oldFormula>
  </rdn>
  <rdn rId="0" localSheetId="5" customView="1" name="Z_E1C450DA_5A25_49EE_AC15_82D55BC93335_.wvu.FilterData" hidden="1" oldHidden="1">
    <formula>'PR Matrix'!$C$1:$C$481</formula>
    <oldFormula>'PR Matrix'!$A$16:$BU$479</oldFormula>
  </rdn>
  <rdn rId="0" localSheetId="6" customView="1" name="Z_E1C450DA_5A25_49EE_AC15_82D55BC93335_.wvu.Cols" hidden="1" oldHidden="1">
    <formula>Allocation!$L:$XFD</formula>
    <oldFormula>Allocation!$L:$XFD</oldFormula>
  </rdn>
  <rdn rId="0" localSheetId="6" customView="1" name="Z_E1C450DA_5A25_49EE_AC15_82D55BC93335_.wvu.FilterData" hidden="1" oldHidden="1">
    <formula>Allocation!$A$1:$K$1</formula>
    <oldFormula>Allocation!$A$1:$K$1</oldFormula>
  </rdn>
  <rdn rId="0" localSheetId="7" customView="1" name="Z_E1C450DA_5A25_49EE_AC15_82D55BC93335_.wvu.FilterData" hidden="1" oldHidden="1">
    <formula>'SRS Reviews'!$A$1:$Q$136</formula>
    <oldFormula>'SRS Reviews'!$A$1:$Q$134</oldFormula>
  </rdn>
  <rdn rId="0" localSheetId="8" customView="1" name="Z_E1C450DA_5A25_49EE_AC15_82D55BC93335_.wvu.FilterData" hidden="1" oldHidden="1">
    <formula>Estimates!$A$2:$BC$460</formula>
    <oldFormula>Estimates!$A$2:$BC$460</oldFormula>
  </rdn>
  <rdn rId="0" localSheetId="10" customView="1" name="Z_E1C450DA_5A25_49EE_AC15_82D55BC93335_.wvu.FilterData" hidden="1" oldHidden="1">
    <formula>'Open SWPRs'!$A$1:$H$615</formula>
    <oldFormula>'Open SWPRs'!$A$1:$H$615</oldFormula>
  </rdn>
  <rdn rId="0" localSheetId="12" customView="1" name="Z_E1C450DA_5A25_49EE_AC15_82D55BC93335_.wvu.FilterData" hidden="1" oldHidden="1">
    <formula>'Build Plan'!$D$3:$L$48</formula>
    <oldFormula>'Build Plan'!$D$3:$L$48</oldFormula>
  </rdn>
  <rcv guid="{E1C450DA-5A25-49EE-AC15-82D55BC93335}" action="add"/>
</revisions>
</file>

<file path=xl/revisions/revisionLog1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42" sId="3">
    <nc r="AY466">
      <v>1</v>
    </nc>
  </rcc>
  <rcc rId="243" sId="3">
    <nc r="AY465">
      <v>1</v>
    </nc>
  </rcc>
</revisions>
</file>

<file path=xl/revisions/revisionLog1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44" sId="5">
    <oc r="D313" t="inlineStr">
      <is>
        <t>T</t>
      </is>
    </oc>
    <nc r="D313"/>
  </rcc>
  <rcc rId="245" sId="5">
    <oc r="B313">
      <v>6143</v>
    </oc>
    <nc r="B313"/>
  </rcc>
  <rcc rId="246" sId="3">
    <oc r="O302" t="inlineStr">
      <is>
        <t>Y</t>
      </is>
    </oc>
    <nc r="O302"/>
  </rcc>
  <rcc rId="247" sId="3">
    <oc r="AF302" t="inlineStr">
      <is>
        <t>JS</t>
      </is>
    </oc>
    <nc r="AF302"/>
  </rcc>
  <rcc rId="248" sId="3">
    <oc r="AG302" t="inlineStr">
      <is>
        <t>SP</t>
      </is>
    </oc>
    <nc r="AG302"/>
  </rcc>
  <rcc rId="249" sId="3">
    <oc r="AI302">
      <v>1</v>
    </oc>
    <nc r="AI302"/>
  </rcc>
  <rcc rId="250" sId="3">
    <oc r="E302" t="inlineStr">
      <is>
        <t>6143</t>
      </is>
    </oc>
    <nc r="E302"/>
  </rcc>
  <rcc rId="251" sId="3">
    <nc r="AQ301">
      <v>100</v>
    </nc>
  </rcc>
  <rcc rId="252" sId="3">
    <nc r="AQ315">
      <v>100</v>
    </nc>
  </rcc>
  <rcc rId="253" sId="3">
    <oc r="AI301">
      <v>100</v>
    </oc>
    <nc r="AI301"/>
  </rcc>
  <rcc rId="254" sId="3">
    <oc r="AI315">
      <v>100</v>
    </oc>
    <nc r="AI315"/>
  </rcc>
  <rcv guid="{83E26134-8071-4B52-B9C2-8B5396DF70B4}" action="delete"/>
  <rdn rId="0" localSheetId="3" customView="1" name="Z_83E26134_8071_4B52_B9C2_8B5396DF70B4_.wvu.Rows" hidden="1" oldHidden="1">
    <formula>Plan!$488:$750</formula>
    <oldFormula>Plan!$488:$750</oldFormula>
  </rdn>
  <rdn rId="0" localSheetId="3" customView="1" name="Z_83E26134_8071_4B52_B9C2_8B5396DF70B4_.wvu.Cols" hidden="1" oldHidden="1">
    <formula>Plan!$S:$U</formula>
    <oldFormula>Plan!$S:$U</oldFormula>
  </rdn>
  <rdn rId="0" localSheetId="3" customView="1" name="Z_83E26134_8071_4B52_B9C2_8B5396DF70B4_.wvu.FilterData" hidden="1" oldHidden="1">
    <formula>Plan!$A$5:$BQ$468</formula>
    <oldFormula>Plan!$A$5:$BQ$468</oldFormula>
  </rdn>
  <rdn rId="0" localSheetId="4" customView="1" name="Z_83E26134_8071_4B52_B9C2_8B5396DF70B4_.wvu.FilterData" hidden="1" oldHidden="1">
    <formula>'Delivery Docs Plan'!$A$4:$O$33</formula>
    <oldFormula>'Delivery Docs Plan'!$A$4:$O$33</oldFormula>
  </rdn>
  <rdn rId="0" localSheetId="5" customView="1" name="Z_83E26134_8071_4B52_B9C2_8B5396DF70B4_.wvu.Rows" hidden="1" oldHidden="1">
    <formula>'PR Matrix'!$1:$2</formula>
    <oldFormula>'PR Matrix'!$1:$2</oldFormula>
  </rdn>
  <rdn rId="0" localSheetId="5" customView="1" name="Z_83E26134_8071_4B52_B9C2_8B5396DF70B4_.wvu.Cols" hidden="1" oldHidden="1">
    <formula>'PR Matrix'!$IZ:$XFD</formula>
    <oldFormula>'PR Matrix'!$IZ:$XFD</oldFormula>
  </rdn>
  <rdn rId="0" localSheetId="5" customView="1" name="Z_83E26134_8071_4B52_B9C2_8B5396DF70B4_.wvu.FilterData" hidden="1" oldHidden="1">
    <formula>'PR Matrix'!$C$1:$C$481</formula>
    <oldFormula>'PR Matrix'!$C$1:$C$481</oldFormula>
  </rdn>
  <rdn rId="0" localSheetId="6" customView="1" name="Z_83E26134_8071_4B52_B9C2_8B5396DF70B4_.wvu.Cols" hidden="1" oldHidden="1">
    <formula>Allocation!$L:$XFD</formula>
    <oldFormula>Allocation!$L:$XFD</oldFormula>
  </rdn>
  <rdn rId="0" localSheetId="6" customView="1" name="Z_83E26134_8071_4B52_B9C2_8B5396DF70B4_.wvu.FilterData" hidden="1" oldHidden="1">
    <formula>Allocation!$A$1:$K$1</formula>
    <oldFormula>Allocation!$A$1:$K$1</oldFormula>
  </rdn>
  <rdn rId="0" localSheetId="7" customView="1" name="Z_83E26134_8071_4B52_B9C2_8B5396DF70B4_.wvu.FilterData" hidden="1" oldHidden="1">
    <formula>'SRS Reviews'!$A$1:$Q$136</formula>
    <oldFormula>'SRS Reviews'!$A$1:$Q$136</oldFormula>
  </rdn>
  <rdn rId="0" localSheetId="8" customView="1" name="Z_83E26134_8071_4B52_B9C2_8B5396DF70B4_.wvu.FilterData" hidden="1" oldHidden="1">
    <formula>Estimates!$A$2:$BC$460</formula>
    <oldFormula>Estimates!$A$2:$BC$460</oldFormula>
  </rdn>
  <rdn rId="0" localSheetId="10" customView="1" name="Z_83E26134_8071_4B52_B9C2_8B5396DF70B4_.wvu.FilterData" hidden="1" oldHidden="1">
    <formula>'Open SWPRs'!$A$1:$H$615</formula>
    <oldFormula>'Open SWPRs'!$A$1:$H$615</oldFormula>
  </rdn>
  <rdn rId="0" localSheetId="12" customView="1" name="Z_83E26134_8071_4B52_B9C2_8B5396DF70B4_.wvu.FilterData" hidden="1" oldHidden="1">
    <formula>'Build Plan'!$D$3:$L$48</formula>
    <oldFormula>'Build Plan'!$D$3:$L$48</oldFormula>
  </rdn>
  <rcv guid="{83E26134-8071-4B52-B9C2-8B5396DF70B4}" action="add"/>
</revisions>
</file>

<file path=xl/revisions/revisionLog2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dn rId="0" localSheetId="3" customView="1" name="Z_02B12058_110B_4DCD_A5EA_5F27400FB028_.wvu.Rows" hidden="1" oldHidden="1">
    <formula>Plan!$488:$750</formula>
  </rdn>
  <rdn rId="0" localSheetId="3" customView="1" name="Z_02B12058_110B_4DCD_A5EA_5F27400FB028_.wvu.Cols" hidden="1" oldHidden="1">
    <formula>Plan!$S:$U,Plan!$BQ:$BT</formula>
  </rdn>
  <rdn rId="0" localSheetId="3" customView="1" name="Z_02B12058_110B_4DCD_A5EA_5F27400FB028_.wvu.FilterData" hidden="1" oldHidden="1">
    <formula>Plan!$A$5:$BQ$468</formula>
  </rdn>
  <rdn rId="0" localSheetId="4" customView="1" name="Z_02B12058_110B_4DCD_A5EA_5F27400FB028_.wvu.FilterData" hidden="1" oldHidden="1">
    <formula>'Delivery Docs Plan'!$A$4:$O$33</formula>
  </rdn>
  <rdn rId="0" localSheetId="5" customView="1" name="Z_02B12058_110B_4DCD_A5EA_5F27400FB028_.wvu.Rows" hidden="1" oldHidden="1">
    <formula>'PR Matrix'!$1:$2</formula>
  </rdn>
  <rdn rId="0" localSheetId="5" customView="1" name="Z_02B12058_110B_4DCD_A5EA_5F27400FB028_.wvu.Cols" hidden="1" oldHidden="1">
    <formula>'PR Matrix'!$IZ:$XFD</formula>
  </rdn>
  <rdn rId="0" localSheetId="5" customView="1" name="Z_02B12058_110B_4DCD_A5EA_5F27400FB028_.wvu.FilterData" hidden="1" oldHidden="1">
    <formula>'PR Matrix'!$C$1:$C$481</formula>
  </rdn>
  <rdn rId="0" localSheetId="6" customView="1" name="Z_02B12058_110B_4DCD_A5EA_5F27400FB028_.wvu.Cols" hidden="1" oldHidden="1">
    <formula>Allocation!$L:$XFD</formula>
  </rdn>
  <rdn rId="0" localSheetId="6" customView="1" name="Z_02B12058_110B_4DCD_A5EA_5F27400FB028_.wvu.FilterData" hidden="1" oldHidden="1">
    <formula>Allocation!$A$1:$K$1</formula>
  </rdn>
  <rdn rId="0" localSheetId="7" customView="1" name="Z_02B12058_110B_4DCD_A5EA_5F27400FB028_.wvu.FilterData" hidden="1" oldHidden="1">
    <formula>'SRS Reviews'!$A$1:$Q$136</formula>
  </rdn>
  <rdn rId="0" localSheetId="8" customView="1" name="Z_02B12058_110B_4DCD_A5EA_5F27400FB028_.wvu.FilterData" hidden="1" oldHidden="1">
    <formula>Estimates!$A$2:$BC$460</formula>
  </rdn>
  <rdn rId="0" localSheetId="10" customView="1" name="Z_02B12058_110B_4DCD_A5EA_5F27400FB028_.wvu.FilterData" hidden="1" oldHidden="1">
    <formula>'Open SWPRs'!$A$1:$H$615</formula>
  </rdn>
  <rdn rId="0" localSheetId="12" customView="1" name="Z_02B12058_110B_4DCD_A5EA_5F27400FB028_.wvu.FilterData" hidden="1" oldHidden="1">
    <formula>'Build Plan'!$D$3:$L$48</formula>
  </rdn>
  <rcv guid="{02B12058-110B-4DCD-A5EA-5F27400FB028}" action="add"/>
</revisions>
</file>

<file path=xl/revisions/revisionLog2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81" sId="7">
    <nc r="D94" t="inlineStr">
      <is>
        <t>Haneef</t>
      </is>
    </nc>
  </rcc>
  <rcc rId="282" sId="7">
    <nc r="H94" t="inlineStr">
      <is>
        <t>Steve</t>
      </is>
    </nc>
  </rcc>
  <rcc rId="283" sId="7">
    <nc r="I94" t="inlineStr">
      <is>
        <t>Jigar</t>
      </is>
    </nc>
  </rcc>
  <rcc rId="284" sId="7">
    <nc r="J94" t="inlineStr">
      <is>
        <t>Steve</t>
      </is>
    </nc>
  </rcc>
  <rcc rId="285" sId="7">
    <oc r="I99" t="inlineStr">
      <is>
        <t>Jigar</t>
      </is>
    </oc>
    <nc r="I99" t="inlineStr">
      <is>
        <t>n/a</t>
      </is>
    </nc>
  </rcc>
  <rcc rId="286" sId="7">
    <oc r="J99" t="inlineStr">
      <is>
        <t>Steve</t>
      </is>
    </oc>
    <nc r="J99" t="inlineStr">
      <is>
        <t>n/a</t>
      </is>
    </nc>
  </rcc>
  <rcc rId="287" sId="7" numFmtId="19">
    <nc r="B94">
      <v>42976</v>
    </nc>
  </rcc>
  <rcc rId="288" sId="7">
    <nc r="D103" t="inlineStr">
      <is>
        <t>Deepika</t>
      </is>
    </nc>
  </rcc>
  <rcc rId="289" sId="7">
    <nc r="H103" t="inlineStr">
      <is>
        <t>Clare</t>
      </is>
    </nc>
  </rcc>
  <rcc rId="290" sId="7">
    <nc r="J103" t="inlineStr">
      <is>
        <t>n/a</t>
      </is>
    </nc>
  </rcc>
  <rcc rId="291" sId="7" numFmtId="19">
    <nc r="B12">
      <v>42996</v>
    </nc>
  </rcc>
  <rfmt sheetId="7" sqref="B1:B1048576">
    <dxf>
      <numFmt numFmtId="176" formatCode="[$-809]dd\ mmmm\ yyyy;@"/>
    </dxf>
  </rfmt>
  <rcc rId="292" sId="7" numFmtId="19">
    <nc r="B107">
      <v>42996</v>
    </nc>
  </rcc>
  <rcc rId="293" sId="7" numFmtId="19">
    <nc r="B134">
      <v>42989</v>
    </nc>
  </rcc>
  <rcc rId="294" sId="7" odxf="1" dxf="1">
    <nc r="D134" t="inlineStr">
      <is>
        <t>Stu</t>
      </is>
    </nc>
    <odxf>
      <font>
        <sz val="10"/>
        <color auto="1"/>
        <name val="Arial"/>
        <scheme val="none"/>
      </font>
    </odxf>
    <ndxf>
      <font>
        <sz val="10"/>
        <color auto="1"/>
        <name val="Arial"/>
        <scheme val="none"/>
      </font>
    </ndxf>
  </rcc>
  <rcv guid="{83E26134-8071-4B52-B9C2-8B5396DF70B4}" action="delete"/>
  <rdn rId="0" localSheetId="3" customView="1" name="Z_83E26134_8071_4B52_B9C2_8B5396DF70B4_.wvu.Rows" hidden="1" oldHidden="1">
    <formula>Plan!$488:$750</formula>
    <oldFormula>Plan!$488:$750</oldFormula>
  </rdn>
  <rdn rId="0" localSheetId="3" customView="1" name="Z_83E26134_8071_4B52_B9C2_8B5396DF70B4_.wvu.Cols" hidden="1" oldHidden="1">
    <formula>Plan!$S:$U</formula>
    <oldFormula>Plan!$S:$U</oldFormula>
  </rdn>
  <rdn rId="0" localSheetId="3" customView="1" name="Z_83E26134_8071_4B52_B9C2_8B5396DF70B4_.wvu.FilterData" hidden="1" oldHidden="1">
    <formula>Plan!$A$5:$BQ$468</formula>
    <oldFormula>Plan!$A$5:$BQ$468</oldFormula>
  </rdn>
  <rdn rId="0" localSheetId="4" customView="1" name="Z_83E26134_8071_4B52_B9C2_8B5396DF70B4_.wvu.FilterData" hidden="1" oldHidden="1">
    <formula>'Delivery Docs Plan'!$A$4:$O$33</formula>
    <oldFormula>'Delivery Docs Plan'!$A$4:$O$33</oldFormula>
  </rdn>
  <rdn rId="0" localSheetId="5" customView="1" name="Z_83E26134_8071_4B52_B9C2_8B5396DF70B4_.wvu.Rows" hidden="1" oldHidden="1">
    <formula>'PR Matrix'!$1:$2</formula>
    <oldFormula>'PR Matrix'!$1:$2</oldFormula>
  </rdn>
  <rdn rId="0" localSheetId="5" customView="1" name="Z_83E26134_8071_4B52_B9C2_8B5396DF70B4_.wvu.Cols" hidden="1" oldHidden="1">
    <formula>'PR Matrix'!$IZ:$XFD</formula>
    <oldFormula>'PR Matrix'!$IZ:$XFD</oldFormula>
  </rdn>
  <rdn rId="0" localSheetId="5" customView="1" name="Z_83E26134_8071_4B52_B9C2_8B5396DF70B4_.wvu.FilterData" hidden="1" oldHidden="1">
    <formula>'PR Matrix'!$C$1:$C$481</formula>
    <oldFormula>'PR Matrix'!$C$1:$C$481</oldFormula>
  </rdn>
  <rdn rId="0" localSheetId="6" customView="1" name="Z_83E26134_8071_4B52_B9C2_8B5396DF70B4_.wvu.Cols" hidden="1" oldHidden="1">
    <formula>Allocation!$L:$XFD</formula>
    <oldFormula>Allocation!$L:$XFD</oldFormula>
  </rdn>
  <rdn rId="0" localSheetId="6" customView="1" name="Z_83E26134_8071_4B52_B9C2_8B5396DF70B4_.wvu.FilterData" hidden="1" oldHidden="1">
    <formula>Allocation!$A$1:$K$1</formula>
    <oldFormula>Allocation!$A$1:$K$1</oldFormula>
  </rdn>
  <rdn rId="0" localSheetId="7" customView="1" name="Z_83E26134_8071_4B52_B9C2_8B5396DF70B4_.wvu.FilterData" hidden="1" oldHidden="1">
    <formula>'SRS Reviews'!$A$1:$Q$136</formula>
    <oldFormula>'SRS Reviews'!$A$1:$Q$136</oldFormula>
  </rdn>
  <rdn rId="0" localSheetId="8" customView="1" name="Z_83E26134_8071_4B52_B9C2_8B5396DF70B4_.wvu.FilterData" hidden="1" oldHidden="1">
    <formula>Estimates!$A$2:$BC$460</formula>
    <oldFormula>Estimates!$A$2:$BC$460</oldFormula>
  </rdn>
  <rdn rId="0" localSheetId="10" customView="1" name="Z_83E26134_8071_4B52_B9C2_8B5396DF70B4_.wvu.FilterData" hidden="1" oldHidden="1">
    <formula>'Open SWPRs'!$A$1:$H$615</formula>
    <oldFormula>'Open SWPRs'!$A$1:$H$615</oldFormula>
  </rdn>
  <rdn rId="0" localSheetId="12" customView="1" name="Z_83E26134_8071_4B52_B9C2_8B5396DF70B4_.wvu.FilterData" hidden="1" oldHidden="1">
    <formula>'Build Plan'!$D$3:$L$48</formula>
    <oldFormula>'Build Plan'!$D$3:$L$48</oldFormula>
  </rdn>
  <rcv guid="{83E26134-8071-4B52-B9C2-8B5396DF70B4}" action="add"/>
</revisions>
</file>

<file path=xl/revisions/revisionLog2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08" sId="3">
    <nc r="F299" t="inlineStr">
      <is>
        <t>6143</t>
      </is>
    </nc>
  </rcc>
  <rcc rId="309" sId="3" odxf="1" dxf="1">
    <nc r="F300" t="inlineStr">
      <is>
        <t>6143</t>
      </is>
    </nc>
    <odxf>
      <font>
        <sz val="8"/>
      </font>
    </odxf>
    <ndxf>
      <font>
        <sz val="8"/>
        <color rgb="FF000000"/>
      </font>
    </ndxf>
  </rcc>
  <rcc rId="310" sId="3" odxf="1" dxf="1">
    <nc r="F301" t="inlineStr">
      <is>
        <t>6143</t>
      </is>
    </nc>
    <odxf>
      <font>
        <sz val="8"/>
      </font>
      <numFmt numFmtId="3" formatCode="#,##0"/>
    </odxf>
    <ndxf>
      <font>
        <sz val="8"/>
        <color rgb="FF000000"/>
      </font>
      <numFmt numFmtId="30" formatCode="@"/>
    </ndxf>
  </rcc>
  <rcc rId="311" sId="3" odxf="1" dxf="1">
    <nc r="F315" t="inlineStr">
      <is>
        <t>6143</t>
      </is>
    </nc>
    <odxf>
      <numFmt numFmtId="3" formatCode="#,##0"/>
    </odxf>
    <ndxf>
      <numFmt numFmtId="30" formatCode="@"/>
    </ndxf>
  </rcc>
  <rcc rId="312" sId="3">
    <oc r="E299" t="inlineStr">
      <is>
        <t>6143</t>
      </is>
    </oc>
    <nc r="E299"/>
  </rcc>
  <rcc rId="313" sId="3">
    <oc r="E300" t="inlineStr">
      <is>
        <t>6143</t>
      </is>
    </oc>
    <nc r="E300"/>
  </rcc>
  <rcc rId="314" sId="3">
    <oc r="E301" t="inlineStr">
      <is>
        <t>6143</t>
      </is>
    </oc>
    <nc r="E301"/>
  </rcc>
  <rcc rId="315" sId="3">
    <oc r="E315" t="inlineStr">
      <is>
        <t>6143</t>
      </is>
    </oc>
    <nc r="E315"/>
  </rcc>
</revisions>
</file>

<file path=xl/revisions/revisionLog2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16" sId="3">
    <oc r="AV167" t="inlineStr">
      <is>
        <t>RRB</t>
      </is>
    </oc>
    <nc r="AV167" t="inlineStr">
      <is>
        <t>MP</t>
      </is>
    </nc>
  </rcc>
  <rcc rId="317" sId="3">
    <nc r="AY167">
      <v>1</v>
    </nc>
  </rcc>
  <rcv guid="{83E26134-8071-4B52-B9C2-8B5396DF70B4}" action="delete"/>
  <rdn rId="0" localSheetId="3" customView="1" name="Z_83E26134_8071_4B52_B9C2_8B5396DF70B4_.wvu.Rows" hidden="1" oldHidden="1">
    <formula>Plan!$488:$750</formula>
    <oldFormula>Plan!$488:$750</oldFormula>
  </rdn>
  <rdn rId="0" localSheetId="3" customView="1" name="Z_83E26134_8071_4B52_B9C2_8B5396DF70B4_.wvu.Cols" hidden="1" oldHidden="1">
    <formula>Plan!$S:$U</formula>
    <oldFormula>Plan!$S:$U</oldFormula>
  </rdn>
  <rdn rId="0" localSheetId="3" customView="1" name="Z_83E26134_8071_4B52_B9C2_8B5396DF70B4_.wvu.FilterData" hidden="1" oldHidden="1">
    <formula>Plan!$A$5:$BQ$468</formula>
    <oldFormula>Plan!$A$5:$BQ$468</oldFormula>
  </rdn>
  <rdn rId="0" localSheetId="4" customView="1" name="Z_83E26134_8071_4B52_B9C2_8B5396DF70B4_.wvu.FilterData" hidden="1" oldHidden="1">
    <formula>'Delivery Docs Plan'!$A$4:$O$33</formula>
    <oldFormula>'Delivery Docs Plan'!$A$4:$O$33</oldFormula>
  </rdn>
  <rdn rId="0" localSheetId="5" customView="1" name="Z_83E26134_8071_4B52_B9C2_8B5396DF70B4_.wvu.Rows" hidden="1" oldHidden="1">
    <formula>'PR Matrix'!$1:$2</formula>
    <oldFormula>'PR Matrix'!$1:$2</oldFormula>
  </rdn>
  <rdn rId="0" localSheetId="5" customView="1" name="Z_83E26134_8071_4B52_B9C2_8B5396DF70B4_.wvu.Cols" hidden="1" oldHidden="1">
    <formula>'PR Matrix'!$IZ:$XFD</formula>
    <oldFormula>'PR Matrix'!$IZ:$XFD</oldFormula>
  </rdn>
  <rdn rId="0" localSheetId="5" customView="1" name="Z_83E26134_8071_4B52_B9C2_8B5396DF70B4_.wvu.FilterData" hidden="1" oldHidden="1">
    <formula>'PR Matrix'!$C$1:$C$481</formula>
    <oldFormula>'PR Matrix'!$C$1:$C$481</oldFormula>
  </rdn>
  <rdn rId="0" localSheetId="6" customView="1" name="Z_83E26134_8071_4B52_B9C2_8B5396DF70B4_.wvu.Cols" hidden="1" oldHidden="1">
    <formula>Allocation!$L:$XFD</formula>
    <oldFormula>Allocation!$L:$XFD</oldFormula>
  </rdn>
  <rdn rId="0" localSheetId="6" customView="1" name="Z_83E26134_8071_4B52_B9C2_8B5396DF70B4_.wvu.FilterData" hidden="1" oldHidden="1">
    <formula>Allocation!$A$1:$K$1</formula>
    <oldFormula>Allocation!$A$1:$K$1</oldFormula>
  </rdn>
  <rdn rId="0" localSheetId="7" customView="1" name="Z_83E26134_8071_4B52_B9C2_8B5396DF70B4_.wvu.FilterData" hidden="1" oldHidden="1">
    <formula>'SRS Reviews'!$A$1:$Q$136</formula>
    <oldFormula>'SRS Reviews'!$A$1:$Q$136</oldFormula>
  </rdn>
  <rdn rId="0" localSheetId="8" customView="1" name="Z_83E26134_8071_4B52_B9C2_8B5396DF70B4_.wvu.FilterData" hidden="1" oldHidden="1">
    <formula>Estimates!$A$2:$BC$460</formula>
    <oldFormula>Estimates!$A$2:$BC$460</oldFormula>
  </rdn>
  <rdn rId="0" localSheetId="10" customView="1" name="Z_83E26134_8071_4B52_B9C2_8B5396DF70B4_.wvu.FilterData" hidden="1" oldHidden="1">
    <formula>'Open SWPRs'!$A$1:$H$615</formula>
    <oldFormula>'Open SWPRs'!$A$1:$H$615</oldFormula>
  </rdn>
  <rdn rId="0" localSheetId="12" customView="1" name="Z_83E26134_8071_4B52_B9C2_8B5396DF70B4_.wvu.FilterData" hidden="1" oldHidden="1">
    <formula>'Build Plan'!$D$3:$L$48</formula>
    <oldFormula>'Build Plan'!$D$3:$L$48</oldFormula>
  </rdn>
  <rcv guid="{83E26134-8071-4B52-B9C2-8B5396DF70B4}" action="add"/>
</revisions>
</file>

<file path=xl/revisions/revisionLog2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31" sId="3">
    <oc r="AV167" t="inlineStr">
      <is>
        <t>MP</t>
      </is>
    </oc>
    <nc r="AV167" t="inlineStr">
      <is>
        <t>MR</t>
      </is>
    </nc>
  </rcc>
  <rcv guid="{83E26134-8071-4B52-B9C2-8B5396DF70B4}" action="delete"/>
  <rdn rId="0" localSheetId="3" customView="1" name="Z_83E26134_8071_4B52_B9C2_8B5396DF70B4_.wvu.Rows" hidden="1" oldHidden="1">
    <formula>Plan!$488:$750</formula>
    <oldFormula>Plan!$488:$750</oldFormula>
  </rdn>
  <rdn rId="0" localSheetId="3" customView="1" name="Z_83E26134_8071_4B52_B9C2_8B5396DF70B4_.wvu.Cols" hidden="1" oldHidden="1">
    <formula>Plan!$S:$U</formula>
    <oldFormula>Plan!$S:$U</oldFormula>
  </rdn>
  <rdn rId="0" localSheetId="3" customView="1" name="Z_83E26134_8071_4B52_B9C2_8B5396DF70B4_.wvu.FilterData" hidden="1" oldHidden="1">
    <formula>Plan!$A$5:$BQ$468</formula>
    <oldFormula>Plan!$A$5:$BQ$468</oldFormula>
  </rdn>
  <rdn rId="0" localSheetId="4" customView="1" name="Z_83E26134_8071_4B52_B9C2_8B5396DF70B4_.wvu.FilterData" hidden="1" oldHidden="1">
    <formula>'Delivery Docs Plan'!$A$4:$O$33</formula>
    <oldFormula>'Delivery Docs Plan'!$A$4:$O$33</oldFormula>
  </rdn>
  <rdn rId="0" localSheetId="5" customView="1" name="Z_83E26134_8071_4B52_B9C2_8B5396DF70B4_.wvu.Rows" hidden="1" oldHidden="1">
    <formula>'PR Matrix'!$1:$2</formula>
    <oldFormula>'PR Matrix'!$1:$2</oldFormula>
  </rdn>
  <rdn rId="0" localSheetId="5" customView="1" name="Z_83E26134_8071_4B52_B9C2_8B5396DF70B4_.wvu.Cols" hidden="1" oldHidden="1">
    <formula>'PR Matrix'!$IZ:$XFD</formula>
    <oldFormula>'PR Matrix'!$IZ:$XFD</oldFormula>
  </rdn>
  <rdn rId="0" localSheetId="5" customView="1" name="Z_83E26134_8071_4B52_B9C2_8B5396DF70B4_.wvu.FilterData" hidden="1" oldHidden="1">
    <formula>'PR Matrix'!$C$1:$C$481</formula>
    <oldFormula>'PR Matrix'!$C$1:$C$481</oldFormula>
  </rdn>
  <rdn rId="0" localSheetId="6" customView="1" name="Z_83E26134_8071_4B52_B9C2_8B5396DF70B4_.wvu.Cols" hidden="1" oldHidden="1">
    <formula>Allocation!$L:$XFD</formula>
    <oldFormula>Allocation!$L:$XFD</oldFormula>
  </rdn>
  <rdn rId="0" localSheetId="6" customView="1" name="Z_83E26134_8071_4B52_B9C2_8B5396DF70B4_.wvu.FilterData" hidden="1" oldHidden="1">
    <formula>Allocation!$A$1:$K$1</formula>
    <oldFormula>Allocation!$A$1:$K$1</oldFormula>
  </rdn>
  <rdn rId="0" localSheetId="7" customView="1" name="Z_83E26134_8071_4B52_B9C2_8B5396DF70B4_.wvu.FilterData" hidden="1" oldHidden="1">
    <formula>'SRS Reviews'!$A$1:$Q$136</formula>
    <oldFormula>'SRS Reviews'!$A$1:$Q$136</oldFormula>
  </rdn>
  <rdn rId="0" localSheetId="8" customView="1" name="Z_83E26134_8071_4B52_B9C2_8B5396DF70B4_.wvu.FilterData" hidden="1" oldHidden="1">
    <formula>Estimates!$A$2:$BC$460</formula>
    <oldFormula>Estimates!$A$2:$BC$460</oldFormula>
  </rdn>
  <rdn rId="0" localSheetId="10" customView="1" name="Z_83E26134_8071_4B52_B9C2_8B5396DF70B4_.wvu.FilterData" hidden="1" oldHidden="1">
    <formula>'Open SWPRs'!$A$1:$H$615</formula>
    <oldFormula>'Open SWPRs'!$A$1:$H$615</oldFormula>
  </rdn>
  <rdn rId="0" localSheetId="12" customView="1" name="Z_83E26134_8071_4B52_B9C2_8B5396DF70B4_.wvu.FilterData" hidden="1" oldHidden="1">
    <formula>'Build Plan'!$D$3:$L$48</formula>
    <oldFormula>'Build Plan'!$D$3:$L$48</oldFormula>
  </rdn>
  <rcv guid="{83E26134-8071-4B52-B9C2-8B5396DF70B4}" action="add"/>
</revisions>
</file>

<file path=xl/revisions/revisionLog2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45" sId="3">
    <oc r="AY167">
      <v>1</v>
    </oc>
    <nc r="AY167">
      <v>80</v>
    </nc>
  </rcc>
  <rdn rId="0" localSheetId="3" customView="1" name="Z_DE76E38F_A1D1_4A3E_9C90_F4B6007A1049_.wvu.Rows" hidden="1" oldHidden="1">
    <formula>Plan!$488:$750</formula>
  </rdn>
  <rdn rId="0" localSheetId="3" customView="1" name="Z_DE76E38F_A1D1_4A3E_9C90_F4B6007A1049_.wvu.Cols" hidden="1" oldHidden="1">
    <formula>Plan!$S:$U</formula>
  </rdn>
  <rdn rId="0" localSheetId="3" customView="1" name="Z_DE76E38F_A1D1_4A3E_9C90_F4B6007A1049_.wvu.FilterData" hidden="1" oldHidden="1">
    <formula>Plan!$A$5:$BQ$468</formula>
  </rdn>
  <rdn rId="0" localSheetId="4" customView="1" name="Z_DE76E38F_A1D1_4A3E_9C90_F4B6007A1049_.wvu.FilterData" hidden="1" oldHidden="1">
    <formula>'Delivery Docs Plan'!$A$4:$O$33</formula>
  </rdn>
  <rdn rId="0" localSheetId="5" customView="1" name="Z_DE76E38F_A1D1_4A3E_9C90_F4B6007A1049_.wvu.Rows" hidden="1" oldHidden="1">
    <formula>'PR Matrix'!$1:$2</formula>
  </rdn>
  <rdn rId="0" localSheetId="5" customView="1" name="Z_DE76E38F_A1D1_4A3E_9C90_F4B6007A1049_.wvu.Cols" hidden="1" oldHidden="1">
    <formula>'PR Matrix'!$IZ:$XFD</formula>
  </rdn>
  <rdn rId="0" localSheetId="5" customView="1" name="Z_DE76E38F_A1D1_4A3E_9C90_F4B6007A1049_.wvu.FilterData" hidden="1" oldHidden="1">
    <formula>'PR Matrix'!$C$1:$C$481</formula>
  </rdn>
  <rdn rId="0" localSheetId="6" customView="1" name="Z_DE76E38F_A1D1_4A3E_9C90_F4B6007A1049_.wvu.Cols" hidden="1" oldHidden="1">
    <formula>Allocation!$L:$XFD</formula>
  </rdn>
  <rdn rId="0" localSheetId="6" customView="1" name="Z_DE76E38F_A1D1_4A3E_9C90_F4B6007A1049_.wvu.FilterData" hidden="1" oldHidden="1">
    <formula>Allocation!$A$1:$K$1</formula>
  </rdn>
  <rdn rId="0" localSheetId="7" customView="1" name="Z_DE76E38F_A1D1_4A3E_9C90_F4B6007A1049_.wvu.FilterData" hidden="1" oldHidden="1">
    <formula>'SRS Reviews'!$A$1:$Q$136</formula>
  </rdn>
  <rdn rId="0" localSheetId="8" customView="1" name="Z_DE76E38F_A1D1_4A3E_9C90_F4B6007A1049_.wvu.FilterData" hidden="1" oldHidden="1">
    <formula>Estimates!$A$2:$BC$460</formula>
  </rdn>
  <rdn rId="0" localSheetId="10" customView="1" name="Z_DE76E38F_A1D1_4A3E_9C90_F4B6007A1049_.wvu.FilterData" hidden="1" oldHidden="1">
    <formula>'Open SWPRs'!$A$1:$H$615</formula>
  </rdn>
  <rdn rId="0" localSheetId="12" customView="1" name="Z_DE76E38F_A1D1_4A3E_9C90_F4B6007A1049_.wvu.FilterData" hidden="1" oldHidden="1">
    <formula>'Build Plan'!$D$3:$L$48</formula>
  </rdn>
  <rcv guid="{DE76E38F-A1D1-4A3E-9C90-F4B6007A1049}" action="add"/>
</revisions>
</file>

<file path=xl/revisions/revisionLog2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59" sId="3">
    <oc r="AY167">
      <v>80</v>
    </oc>
    <nc r="AY167">
      <v>100</v>
    </nc>
  </rcc>
  <rcv guid="{DE76E38F-A1D1-4A3E-9C90-F4B6007A1049}" action="delete"/>
  <rdn rId="0" localSheetId="3" customView="1" name="Z_DE76E38F_A1D1_4A3E_9C90_F4B6007A1049_.wvu.Rows" hidden="1" oldHidden="1">
    <formula>Plan!$488:$750</formula>
    <oldFormula>Plan!$488:$750</oldFormula>
  </rdn>
  <rdn rId="0" localSheetId="3" customView="1" name="Z_DE76E38F_A1D1_4A3E_9C90_F4B6007A1049_.wvu.Cols" hidden="1" oldHidden="1">
    <formula>Plan!$S:$U</formula>
    <oldFormula>Plan!$S:$U</oldFormula>
  </rdn>
  <rdn rId="0" localSheetId="3" customView="1" name="Z_DE76E38F_A1D1_4A3E_9C90_F4B6007A1049_.wvu.FilterData" hidden="1" oldHidden="1">
    <formula>Plan!$A$5:$BQ$468</formula>
    <oldFormula>Plan!$A$5:$BQ$468</oldFormula>
  </rdn>
  <rdn rId="0" localSheetId="4" customView="1" name="Z_DE76E38F_A1D1_4A3E_9C90_F4B6007A1049_.wvu.FilterData" hidden="1" oldHidden="1">
    <formula>'Delivery Docs Plan'!$A$4:$O$33</formula>
    <oldFormula>'Delivery Docs Plan'!$A$4:$O$33</oldFormula>
  </rdn>
  <rdn rId="0" localSheetId="5" customView="1" name="Z_DE76E38F_A1D1_4A3E_9C90_F4B6007A1049_.wvu.Rows" hidden="1" oldHidden="1">
    <formula>'PR Matrix'!$1:$2</formula>
    <oldFormula>'PR Matrix'!$1:$2</oldFormula>
  </rdn>
  <rdn rId="0" localSheetId="5" customView="1" name="Z_DE76E38F_A1D1_4A3E_9C90_F4B6007A1049_.wvu.Cols" hidden="1" oldHidden="1">
    <formula>'PR Matrix'!$IZ:$XFD</formula>
    <oldFormula>'PR Matrix'!$IZ:$XFD</oldFormula>
  </rdn>
  <rdn rId="0" localSheetId="5" customView="1" name="Z_DE76E38F_A1D1_4A3E_9C90_F4B6007A1049_.wvu.FilterData" hidden="1" oldHidden="1">
    <formula>'PR Matrix'!$C$1:$C$481</formula>
    <oldFormula>'PR Matrix'!$C$1:$C$481</oldFormula>
  </rdn>
  <rdn rId="0" localSheetId="6" customView="1" name="Z_DE76E38F_A1D1_4A3E_9C90_F4B6007A1049_.wvu.Cols" hidden="1" oldHidden="1">
    <formula>Allocation!$L:$XFD</formula>
    <oldFormula>Allocation!$L:$XFD</oldFormula>
  </rdn>
  <rdn rId="0" localSheetId="6" customView="1" name="Z_DE76E38F_A1D1_4A3E_9C90_F4B6007A1049_.wvu.FilterData" hidden="1" oldHidden="1">
    <formula>Allocation!$A$1:$K$1</formula>
    <oldFormula>Allocation!$A$1:$K$1</oldFormula>
  </rdn>
  <rdn rId="0" localSheetId="7" customView="1" name="Z_DE76E38F_A1D1_4A3E_9C90_F4B6007A1049_.wvu.FilterData" hidden="1" oldHidden="1">
    <formula>'SRS Reviews'!$A$1:$Q$136</formula>
    <oldFormula>'SRS Reviews'!$A$1:$Q$136</oldFormula>
  </rdn>
  <rdn rId="0" localSheetId="8" customView="1" name="Z_DE76E38F_A1D1_4A3E_9C90_F4B6007A1049_.wvu.FilterData" hidden="1" oldHidden="1">
    <formula>Estimates!$A$2:$BC$460</formula>
    <oldFormula>Estimates!$A$2:$BC$460</oldFormula>
  </rdn>
  <rdn rId="0" localSheetId="10" customView="1" name="Z_DE76E38F_A1D1_4A3E_9C90_F4B6007A1049_.wvu.FilterData" hidden="1" oldHidden="1">
    <formula>'Open SWPRs'!$A$1:$H$615</formula>
    <oldFormula>'Open SWPRs'!$A$1:$H$615</oldFormula>
  </rdn>
  <rdn rId="0" localSheetId="12" customView="1" name="Z_DE76E38F_A1D1_4A3E_9C90_F4B6007A1049_.wvu.FilterData" hidden="1" oldHidden="1">
    <formula>'Build Plan'!$D$3:$L$48</formula>
    <oldFormula>'Build Plan'!$D$3:$L$48</oldFormula>
  </rdn>
  <rcv guid="{DE76E38F-A1D1-4A3E-9C90-F4B6007A1049}" action="add"/>
</revisions>
</file>

<file path=xl/revisions/revisionLog2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02B12058-110B-4DCD-A5EA-5F27400FB028}" action="delete"/>
  <rdn rId="0" localSheetId="3" customView="1" name="Z_02B12058_110B_4DCD_A5EA_5F27400FB028_.wvu.Rows" hidden="1" oldHidden="1">
    <formula>Plan!$488:$750</formula>
    <oldFormula>Plan!$488:$750</oldFormula>
  </rdn>
  <rdn rId="0" localSheetId="3" customView="1" name="Z_02B12058_110B_4DCD_A5EA_5F27400FB028_.wvu.Cols" hidden="1" oldHidden="1">
    <formula>Plan!$S:$U,Plan!$BQ:$BT</formula>
    <oldFormula>Plan!$S:$U,Plan!$BQ:$BT</oldFormula>
  </rdn>
  <rdn rId="0" localSheetId="3" customView="1" name="Z_02B12058_110B_4DCD_A5EA_5F27400FB028_.wvu.FilterData" hidden="1" oldHidden="1">
    <formula>Plan!$A$5:$BQ$468</formula>
    <oldFormula>Plan!$A$5:$BQ$468</oldFormula>
  </rdn>
  <rdn rId="0" localSheetId="4" customView="1" name="Z_02B12058_110B_4DCD_A5EA_5F27400FB028_.wvu.FilterData" hidden="1" oldHidden="1">
    <formula>'Delivery Docs Plan'!$A$4:$O$33</formula>
    <oldFormula>'Delivery Docs Plan'!$A$4:$O$33</oldFormula>
  </rdn>
  <rdn rId="0" localSheetId="5" customView="1" name="Z_02B12058_110B_4DCD_A5EA_5F27400FB028_.wvu.Rows" hidden="1" oldHidden="1">
    <formula>'PR Matrix'!$1:$2</formula>
    <oldFormula>'PR Matrix'!$1:$2</oldFormula>
  </rdn>
  <rdn rId="0" localSheetId="5" customView="1" name="Z_02B12058_110B_4DCD_A5EA_5F27400FB028_.wvu.Cols" hidden="1" oldHidden="1">
    <formula>'PR Matrix'!$IZ:$XFD</formula>
    <oldFormula>'PR Matrix'!$IZ:$XFD</oldFormula>
  </rdn>
  <rdn rId="0" localSheetId="5" customView="1" name="Z_02B12058_110B_4DCD_A5EA_5F27400FB028_.wvu.FilterData" hidden="1" oldHidden="1">
    <formula>'PR Matrix'!$C$1:$C$481</formula>
    <oldFormula>'PR Matrix'!$C$1:$C$481</oldFormula>
  </rdn>
  <rdn rId="0" localSheetId="6" customView="1" name="Z_02B12058_110B_4DCD_A5EA_5F27400FB028_.wvu.Cols" hidden="1" oldHidden="1">
    <formula>Allocation!$L:$XFD</formula>
    <oldFormula>Allocation!$L:$XFD</oldFormula>
  </rdn>
  <rdn rId="0" localSheetId="6" customView="1" name="Z_02B12058_110B_4DCD_A5EA_5F27400FB028_.wvu.FilterData" hidden="1" oldHidden="1">
    <formula>Allocation!$A$1:$K$1</formula>
    <oldFormula>Allocation!$A$1:$K$1</oldFormula>
  </rdn>
  <rdn rId="0" localSheetId="7" customView="1" name="Z_02B12058_110B_4DCD_A5EA_5F27400FB028_.wvu.FilterData" hidden="1" oldHidden="1">
    <formula>'SRS Reviews'!$A$1:$Q$136</formula>
    <oldFormula>'SRS Reviews'!$A$1:$Q$136</oldFormula>
  </rdn>
  <rdn rId="0" localSheetId="8" customView="1" name="Z_02B12058_110B_4DCD_A5EA_5F27400FB028_.wvu.FilterData" hidden="1" oldHidden="1">
    <formula>Estimates!$A$2:$BC$460</formula>
    <oldFormula>Estimates!$A$2:$BC$460</oldFormula>
  </rdn>
  <rdn rId="0" localSheetId="10" customView="1" name="Z_02B12058_110B_4DCD_A5EA_5F27400FB028_.wvu.FilterData" hidden="1" oldHidden="1">
    <formula>'Open SWPRs'!$A$1:$H$615</formula>
    <oldFormula>'Open SWPRs'!$A$1:$H$615</oldFormula>
  </rdn>
  <rdn rId="0" localSheetId="12" customView="1" name="Z_02B12058_110B_4DCD_A5EA_5F27400FB028_.wvu.FilterData" hidden="1" oldHidden="1">
    <formula>'Build Plan'!$D$3:$L$48</formula>
    <oldFormula>'Build Plan'!$D$3:$L$48</oldFormula>
  </rdn>
  <rcv guid="{02B12058-110B-4DCD-A5EA-5F27400FB028}" action="add"/>
</revisions>
</file>

<file path=xl/revisions/revisionLog2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86" sId="3">
    <nc r="AK300">
      <v>100</v>
    </nc>
  </rcc>
  <rdn rId="0" localSheetId="3" customView="1" name="Z_1053507D_AB8D_4416_A992_8628E70BD9D6_.wvu.Rows" hidden="1" oldHidden="1">
    <formula>Plan!$488:$750</formula>
  </rdn>
  <rdn rId="0" localSheetId="3" customView="1" name="Z_1053507D_AB8D_4416_A992_8628E70BD9D6_.wvu.Cols" hidden="1" oldHidden="1">
    <formula>Plan!$S:$U,Plan!$BQ:$BT</formula>
  </rdn>
  <rdn rId="0" localSheetId="3" customView="1" name="Z_1053507D_AB8D_4416_A992_8628E70BD9D6_.wvu.FilterData" hidden="1" oldHidden="1">
    <formula>Plan!$A$5:$BQ$468</formula>
  </rdn>
  <rdn rId="0" localSheetId="4" customView="1" name="Z_1053507D_AB8D_4416_A992_8628E70BD9D6_.wvu.FilterData" hidden="1" oldHidden="1">
    <formula>'Delivery Docs Plan'!$A$4:$O$33</formula>
  </rdn>
  <rdn rId="0" localSheetId="5" customView="1" name="Z_1053507D_AB8D_4416_A992_8628E70BD9D6_.wvu.Rows" hidden="1" oldHidden="1">
    <formula>'PR Matrix'!$1:$2</formula>
  </rdn>
  <rdn rId="0" localSheetId="5" customView="1" name="Z_1053507D_AB8D_4416_A992_8628E70BD9D6_.wvu.Cols" hidden="1" oldHidden="1">
    <formula>'PR Matrix'!$IZ:$XFD</formula>
  </rdn>
  <rdn rId="0" localSheetId="5" customView="1" name="Z_1053507D_AB8D_4416_A992_8628E70BD9D6_.wvu.FilterData" hidden="1" oldHidden="1">
    <formula>'PR Matrix'!$C$1:$C$481</formula>
  </rdn>
  <rdn rId="0" localSheetId="6" customView="1" name="Z_1053507D_AB8D_4416_A992_8628E70BD9D6_.wvu.Cols" hidden="1" oldHidden="1">
    <formula>Allocation!$L:$XFD</formula>
  </rdn>
  <rdn rId="0" localSheetId="6" customView="1" name="Z_1053507D_AB8D_4416_A992_8628E70BD9D6_.wvu.FilterData" hidden="1" oldHidden="1">
    <formula>Allocation!$A$1:$K$1</formula>
  </rdn>
  <rdn rId="0" localSheetId="7" customView="1" name="Z_1053507D_AB8D_4416_A992_8628E70BD9D6_.wvu.FilterData" hidden="1" oldHidden="1">
    <formula>'SRS Reviews'!$A$1:$Q$136</formula>
  </rdn>
  <rdn rId="0" localSheetId="8" customView="1" name="Z_1053507D_AB8D_4416_A992_8628E70BD9D6_.wvu.FilterData" hidden="1" oldHidden="1">
    <formula>Estimates!$A$2:$BC$460</formula>
  </rdn>
  <rdn rId="0" localSheetId="10" customView="1" name="Z_1053507D_AB8D_4416_A992_8628E70BD9D6_.wvu.FilterData" hidden="1" oldHidden="1">
    <formula>'Open SWPRs'!$A$1:$H$615</formula>
  </rdn>
  <rdn rId="0" localSheetId="12" customView="1" name="Z_1053507D_AB8D_4416_A992_8628E70BD9D6_.wvu.FilterData" hidden="1" oldHidden="1">
    <formula>'Build Plan'!$D$3:$L$48</formula>
  </rdn>
  <rcv guid="{1053507D-AB8D-4416-A992-8628E70BD9D6}" action="add"/>
</revisions>
</file>

<file path=xl/revisions/revisionLog2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rc rId="400" sId="5" ref="D1:D1048576" action="insertCol">
    <undo index="4" exp="area" ref3D="1" dr="$A$480:$XFD$481" dn="Z_F78FCA81_B608_454A_B46D_DA1594BED295_.wvu.Rows" sId="5"/>
    <undo index="2" exp="area" ref3D="1" dr="$A$1:$XFD$2" dn="Z_F78FCA81_B608_454A_B46D_DA1594BED295_.wvu.Rows" sId="5"/>
    <undo index="0" exp="area" ref3D="1" dr="$A$1:$XFD$2" dn="Z_F76A2777_C161_4121_A0E8_1678E85F68C6_.wvu.Rows" sId="5"/>
    <undo index="0" exp="area" ref3D="1" dr="$A$1:$XFD$2" dn="Z_F320C882_6208_44BF_AD76_CAB3202B3D93_.wvu.Rows" sId="5"/>
    <undo index="0" exp="area" ref3D="1" dr="$A$1:$XFD$2" dn="Z_F2088572_AEF7_456E_8FEE_9EECE1B46675_.wvu.Rows" sId="5"/>
    <undo index="4" exp="area" ref3D="1" dr="$A$480:$XFD$480" dn="Z_EB824EDC_44B5_480C_9466_88CD55BCD011_.wvu.Rows" sId="5"/>
    <undo index="2" exp="area" ref3D="1" dr="$A$1:$XFD$2" dn="Z_EB824EDC_44B5_480C_9466_88CD55BCD011_.wvu.Rows" sId="5"/>
    <undo index="1" exp="area" ref3D="1" dr="$A$481:$XFD$481" dn="Z_EB824EDC_44B5_480C_9466_88CD55BCD011_.wvu.Rows" sId="5"/>
    <undo index="4" exp="area" ref3D="1" dr="$A$480:$XFD$481" dn="Z_EA2D852B_2EE3_41E7_8B54_530928E32534_.wvu.Rows" sId="5"/>
    <undo index="2" exp="area" ref3D="1" dr="$A$1:$XFD$2" dn="Z_EA2D852B_2EE3_41E7_8B54_530928E32534_.wvu.Rows" sId="5"/>
    <undo index="0" exp="area" ref3D="1" dr="$A$1:$XFD$2" dn="Z_E8B30110_1132_4597_87AA_506263477060_.wvu.Rows" sId="5"/>
    <undo index="0" exp="area" ref3D="1" dr="$IZ$1:$XFD$1048576" dn="Z_E8B30110_1132_4597_87AA_506263477060_.wvu.Cols" sId="5"/>
    <undo index="0" exp="area" ref3D="1" dr="$A$1:$XFD$2" dn="Z_E1FB79D3_6139_4E9D_84E0_D806F17414E7_.wvu.Rows" sId="5"/>
    <undo index="0" exp="area" ref3D="1" dr="$A$1:$XFD$2" dn="Z_E1C450DA_5A25_49EE_AC15_82D55BC93335_.wvu.Rows" sId="5"/>
    <undo index="0" exp="area" ref3D="1" dr="$IZ$1:$XFD$1048576" dn="Z_E1C450DA_5A25_49EE_AC15_82D55BC93335_.wvu.Cols" sId="5"/>
    <undo index="0" exp="area" ref3D="1" dr="$A$1:$XFD$2" dn="Z_DE76E38F_A1D1_4A3E_9C90_F4B6007A1049_.wvu.Rows" sId="5"/>
    <undo index="0" exp="area" ref3D="1" dr="$IZ$1:$XFD$1048576" dn="Z_DE76E38F_A1D1_4A3E_9C90_F4B6007A1049_.wvu.Cols" sId="5"/>
    <undo index="0" exp="area" ref3D="1" dr="$A$1:$XFD$2" dn="Z_DD3C4055_6E9F_4337_AF3C_EAB14138E2FC_.wvu.Rows" sId="5"/>
    <undo index="0" exp="area" ref3D="1" dr="$IZ$1:$XFD$1048576" dn="Z_DD3C4055_6E9F_4337_AF3C_EAB14138E2FC_.wvu.Cols" sId="5"/>
    <undo index="0" exp="area" ref3D="1" dr="$A$1:$XFD$2" dn="Z_D610A0E1_F9A9_4C9F_867A_9AA8DA5806C3_.wvu.Rows" sId="5"/>
    <undo index="0" exp="area" ref3D="1" dr="$IZ$1:$XFD$1048576" dn="Z_D610A0E1_F9A9_4C9F_867A_9AA8DA5806C3_.wvu.Cols" sId="5"/>
    <undo index="0" exp="area" ref3D="1" dr="$A$1:$XFD$2" dn="Z_D0EC701B_BF59_424D_AF90_FAB54F5D9032_.wvu.Rows" sId="5"/>
    <undo index="4" exp="area" ref3D="1" dr="$A$480:$XFD$481" dn="Z_C8A50DBD_6717_4739_8372_D23519BF2F10_.wvu.Rows" sId="5"/>
    <undo index="2" exp="area" ref3D="1" dr="$A$1:$XFD$2" dn="Z_C8A50DBD_6717_4739_8372_D23519BF2F10_.wvu.Rows" sId="5"/>
    <undo index="0" exp="area" ref3D="1" dr="$A$1:$XFD$2" dn="Z_BFE285D7_067E_4802_A267_8E7CA36A08B9_.wvu.Rows" sId="5"/>
    <undo index="0" exp="area" ref3D="1" dr="$IZ$1:$XFD$1048576" dn="Z_BFE285D7_067E_4802_A267_8E7CA36A08B9_.wvu.Cols" sId="5"/>
    <undo index="0" exp="area" ref3D="1" dr="$A$1:$XFD$1" dn="Z_BEFB98C7_6620_4730_80CE_706FB1439778_.wvu.Rows" sId="5"/>
    <undo index="0" exp="area" ref3D="1" dr="$A$1:$XFD$2" dn="Z_BC89DC8A_F93A_4EB3_ACCA_03228A52DC73_.wvu.Rows" sId="5"/>
    <undo index="0" exp="area" ref3D="1" dr="$IZ$1:$XFD$1048576" dn="Z_BC89DC8A_F93A_4EB3_ACCA_03228A52DC73_.wvu.Cols" sId="5"/>
    <undo index="0" exp="area" ref3D="1" dr="$A$1:$XFD$2" dn="Z_B83B79D9_617A_4F50_8CCC_C97938364272_.wvu.Rows" sId="5"/>
    <undo index="0" exp="area" ref3D="1" dr="$IZ$1:$XFD$1048576" dn="Z_B83B79D9_617A_4F50_8CCC_C97938364272_.wvu.Cols" sId="5"/>
    <undo index="0" exp="area" ref3D="1" dr="$A$1:$XFD$2" dn="Z_B6DA4F4E_AC5A_4095_8D8B_FD639A9E9F62_.wvu.Rows" sId="5"/>
    <undo index="0" exp="area" ref3D="1" dr="$A$1:$XFD$2" dn="Z_B3C29866_3474_43EA_99AD_F394C9416B2B_.wvu.Rows" sId="5"/>
    <undo index="0" exp="area" ref3D="1" dr="$IZ$1:$XFD$1048576" dn="Z_B3C29866_3474_43EA_99AD_F394C9416B2B_.wvu.Cols" sId="5"/>
    <undo index="0" exp="area" ref3D="1" dr="$A$1:$XFD$2" dn="Z_B25C0761_BDC6_44DE_BC09_A587D4005716_.wvu.Rows" sId="5"/>
    <undo index="0" exp="area" ref3D="1" dr="$IZ$1:$XFD$1048576" dn="Z_B25C0761_BDC6_44DE_BC09_A587D4005716_.wvu.Cols" sId="5"/>
    <undo index="0" exp="area" ref3D="1" dr="$A$1:$XFD$2" dn="Z_B0A275E6_A927_469D_A668_DC597A053ECA_.wvu.Rows" sId="5"/>
    <undo index="0" exp="area" ref3D="1" dr="$IZ$1:$XFD$1048576" dn="Z_B0A275E6_A927_469D_A668_DC597A053ECA_.wvu.Cols" sId="5"/>
    <undo index="4" exp="area" ref3D="1" dr="$A$480:$XFD$481" dn="Z_AEC31DE9_BA39_44BD_BD19_C1C878D510AE_.wvu.Rows" sId="5"/>
    <undo index="2" exp="area" ref3D="1" dr="$A$1:$XFD$2" dn="Z_AEC31DE9_BA39_44BD_BD19_C1C878D510AE_.wvu.Rows" sId="5"/>
    <undo index="0" exp="area" ref3D="1" dr="$A$1:$XFD$2" dn="Z_A779676E_2DE4_4B43_BC39_AEC5C199B098_.wvu.Rows" sId="5"/>
    <undo index="0" exp="area" ref3D="1" dr="$IZ$1:$XFD$1048576" dn="Z_A779676E_2DE4_4B43_BC39_AEC5C199B098_.wvu.Cols" sId="5"/>
    <undo index="0" exp="area" ref3D="1" dr="$A$1:$XFD$2" dn="Z_A158213F_CC1A_4B2F_8FB3_2D0E9377D318_.wvu.Rows" sId="5"/>
    <undo index="0" exp="area" ref3D="1" dr="$A$1:$XFD$2" dn="Z_9D72E9D6_9DB4_482E_B9DD_F58734D01B5E_.wvu.Rows" sId="5"/>
    <undo index="0" exp="area" ref3D="1" dr="$IZ$1:$XFD$1048576" dn="Z_9D72E9D6_9DB4_482E_B9DD_F58734D01B5E_.wvu.Cols" sId="5"/>
    <undo index="0" exp="area" ref3D="1" dr="$A$1:$XFD$2" dn="Z_9D5226FB_7DD3_447E_B45C_6EAA60152D32_.wvu.Rows" sId="5"/>
    <undo index="0" exp="area" ref3D="1" dr="$A$1:$XFD$2" dn="Z_9C0FECB6_0701_4CC9_8224_D04A63FFA855_.wvu.Rows" sId="5"/>
    <undo index="0" exp="area" ref3D="1" dr="$IZ$1:$XFD$1048576" dn="Z_9C0FECB6_0701_4CC9_8224_D04A63FFA855_.wvu.Cols" sId="5"/>
    <undo index="0" exp="area" ref3D="1" dr="$A$1:$XFD$1" dn="Z_999D8AAC_C53E_4106_83D2_C9E986396FD9_.wvu.Rows" sId="5"/>
    <undo index="0" exp="area" ref3D="1" dr="$IZ$1:$XFD$1048576" dn="Z_999D8AAC_C53E_4106_83D2_C9E986396FD9_.wvu.Cols" sId="5"/>
    <undo index="0" exp="area" ref3D="1" dr="$A$1:$XFD$2" dn="Z_97AAAFE3_C681_4E27_A277_F09D7DA8C2DD_.wvu.Rows" sId="5"/>
    <undo index="0" exp="area" ref3D="1" dr="$IZ$1:$XFD$1048576" dn="Z_97AAAFE3_C681_4E27_A277_F09D7DA8C2DD_.wvu.Cols" sId="5"/>
    <undo index="0" exp="area" ref3D="1" dr="$A$1:$XFD$2" dn="Z_949F8C7F_DA00_479D_BDE6_6166B149A403_.wvu.Rows" sId="5"/>
    <undo index="0" exp="area" ref3D="1" dr="$IZ$1:$XFD$1048576" dn="Z_949F8C7F_DA00_479D_BDE6_6166B149A403_.wvu.Cols" sId="5"/>
    <undo index="0" exp="area" ref3D="1" dr="$A$1:$XFD$2" dn="Z_94202DE1_E113_4D8D_96A4_4561FB59780B_.wvu.Rows" sId="5"/>
    <undo index="0" exp="area" ref3D="1" dr="$IZ$1:$XFD$1048576" dn="Z_94202DE1_E113_4D8D_96A4_4561FB59780B_.wvu.Cols" sId="5"/>
    <undo index="0" exp="area" ref3D="1" dr="$A$1:$XFD$2" dn="Z_90088769_7D29_4324_882D_1F352DFBE762_.wvu.Rows" sId="5"/>
    <undo index="0" exp="area" ref3D="1" dr="$IZ$1:$XFD$1048576" dn="Z_90088769_7D29_4324_882D_1F352DFBE762_.wvu.Cols" sId="5"/>
    <undo index="0" exp="area" ref3D="1" dr="$A$1:$XFD$1" dn="Z_8F2E2A3B_020D_4DD4_B354_81D162F69C48_.wvu.Rows" sId="5"/>
    <undo index="0" exp="area" ref3D="1" dr="$A$1:$XFD$2" dn="Z_8B0C1710_8C04_443E_9575_8D8EEDA52030_.wvu.Rows" sId="5"/>
    <undo index="0" exp="area" ref3D="1" dr="$A$1:$XFD$2" dn="Z_8AEE08A2_F73E_41EF_8662_F43F5532F7EC_.wvu.Rows" sId="5"/>
    <undo index="4" exp="area" ref3D="1" dr="$A$480:$XFD$481" dn="Z_88EF00F5_A891_4E1F_BEBC_C770D5AFEF26_.wvu.Rows" sId="5"/>
    <undo index="2" exp="area" ref3D="1" dr="$A$1:$XFD$2" dn="Z_88EF00F5_A891_4E1F_BEBC_C770D5AFEF26_.wvu.Rows" sId="5"/>
    <undo index="0" exp="area" ref3D="1" dr="$A$1:$XFD$2" dn="Z_840FED42_BEAD_40B5_87A2_918C1E6D4128_.wvu.Rows" sId="5"/>
    <undo index="0" exp="area" ref3D="1" dr="$IZ$1:$XFD$1048576" dn="Z_840FED42_BEAD_40B5_87A2_918C1E6D4128_.wvu.Cols" sId="5"/>
    <undo index="0" exp="area" ref3D="1" dr="$A$1:$XFD$2" dn="Z_83E26134_8071_4B52_B9C2_8B5396DF70B4_.wvu.Rows" sId="5"/>
    <undo index="0" exp="area" ref3D="1" dr="$IZ$1:$XFD$1048576" dn="Z_83E26134_8071_4B52_B9C2_8B5396DF70B4_.wvu.Cols" sId="5"/>
    <undo index="0" exp="area" ref3D="1" dr="$A$1:$XFD$2" dn="Z_7F19FCB4_9655_4ECF_8001_8401CA1B1084_.wvu.Rows" sId="5"/>
    <undo index="4" exp="area" ref3D="1" dr="$A$480:$XFD$480" dn="Z_7E4E90D1_59D3_46C2_B9C5_B4A6E53BE0B7_.wvu.Rows" sId="5"/>
    <undo index="2" exp="area" ref3D="1" dr="$A$1:$XFD$2" dn="Z_7E4E90D1_59D3_46C2_B9C5_B4A6E53BE0B7_.wvu.Rows" sId="5"/>
    <undo index="1" exp="area" ref3D="1" dr="$A$481:$XFD$481" dn="Z_7E4E90D1_59D3_46C2_B9C5_B4A6E53BE0B7_.wvu.Rows" sId="5"/>
    <undo index="0" exp="area" ref3D="1" dr="$A$1:$XFD$2" dn="Z_7E493E76_89EF_40BE_995A_6CD5B38BE486_.wvu.Rows" sId="5"/>
    <undo index="4" exp="area" ref3D="1" dr="$A$480:$XFD$481" dn="Z_774D3B22_FAD7_45CC_9FF9_C08635F41395_.wvu.Rows" sId="5"/>
    <undo index="2" exp="area" ref3D="1" dr="$A$1:$XFD$2" dn="Z_774D3B22_FAD7_45CC_9FF9_C08635F41395_.wvu.Rows" sId="5"/>
    <undo index="4" exp="area" ref3D="1" dr="$A$480:$XFD$481" dn="Z_6FA7792A_1E8F_4225_B55B_C3225E2EEAC0_.wvu.Rows" sId="5"/>
    <undo index="2" exp="area" ref3D="1" dr="$A$1:$XFD$2" dn="Z_6FA7792A_1E8F_4225_B55B_C3225E2EEAC0_.wvu.Rows" sId="5"/>
    <undo index="0" exp="area" ref3D="1" dr="$A$1:$XFD$2" dn="Z_6C263B97_64ED_4CE6_9B05_42BE2811A349_.wvu.Rows" sId="5"/>
    <undo index="0" exp="area" ref3D="1" dr="$IZ$1:$XFD$1048576" dn="Z_6C263B97_64ED_4CE6_9B05_42BE2811A349_.wvu.Cols" sId="5"/>
    <undo index="0" exp="area" ref3D="1" dr="$A$1:$XFD$2" dn="Z_6568F72F_D597_4229_B333_125FDE9654F7_.wvu.Rows" sId="5"/>
    <undo index="0" exp="area" ref3D="1" dr="$IZ$1:$XFD$1048576" dn="Z_6568F72F_D597_4229_B333_125FDE9654F7_.wvu.Cols" sId="5"/>
    <undo index="0" exp="area" ref3D="1" dr="$A$1:$XFD$2" dn="Z_653F5373_3423_4857_B839_026BFFD3E0C5_.wvu.Rows" sId="5"/>
    <undo index="0" exp="area" ref3D="1" dr="$A$1:$XFD$2" dn="Z_607CCD9B_4659_4BD7_A174_E12C78E5291C_.wvu.Rows" sId="5"/>
    <undo index="4" exp="area" ref3D="1" dr="$A$480:$XFD$480" dn="Z_5DABD3DD_3B7F_4D0A_8278_3CABF5A7C879_.wvu.Rows" sId="5"/>
    <undo index="2" exp="area" ref3D="1" dr="$A$1:$XFD$2" dn="Z_5DABD3DD_3B7F_4D0A_8278_3CABF5A7C879_.wvu.Rows" sId="5"/>
    <undo index="1" exp="area" ref3D="1" dr="$A$481:$XFD$481" dn="Z_5DABD3DD_3B7F_4D0A_8278_3CABF5A7C879_.wvu.Rows" sId="5"/>
    <undo index="0" exp="area" ref3D="1" dr="$A$1:$XFD$2" dn="Z_5B263600_835E_44BD_B687_603D70FECA3D_.wvu.Rows" sId="5"/>
    <undo index="0" exp="area" ref3D="1" dr="$IZ$1:$XFD$1048576" dn="Z_5B263600_835E_44BD_B687_603D70FECA3D_.wvu.Cols" sId="5"/>
    <undo index="0" exp="area" ref3D="1" dr="$A$1:$XFD$2" dn="Z_5AC86898_99C0_40C8_A183_7BCAFD4A38C0_.wvu.Rows" sId="5"/>
    <undo index="0" exp="area" ref3D="1" dr="$IZ$1:$XFD$1048576" dn="Z_5AC86898_99C0_40C8_A183_7BCAFD4A38C0_.wvu.Cols" sId="5"/>
    <undo index="0" exp="area" ref3D="1" dr="$A$1:$XFD$2" dn="Z_55F258A9_3656_464A_8209_65541A4A9294_.wvu.Rows" sId="5"/>
    <undo index="0" exp="area" ref3D="1" dr="$IZ$1:$XFD$1048576" dn="Z_55F258A9_3656_464A_8209_65541A4A9294_.wvu.Cols" sId="5"/>
    <undo index="0" exp="area" ref3D="1" dr="$A$1:$XFD$2" dn="Z_5435B979_CD36_44F0_9662_F3B5AC1F741D_.wvu.Rows" sId="5"/>
    <undo index="0" exp="area" ref3D="1" dr="$IZ$1:$XFD$1048576" dn="Z_519FF1E7_076F_47C2_91B9_C17D2E1B6520_.wvu.Cols" sId="5"/>
    <undo index="4" exp="area" ref3D="1" dr="$A$480:$XFD$480" dn="Z_4F91CC6A_177C_44AE_BD3E_9ACFF52E4BB6_.wvu.Rows" sId="5"/>
    <undo index="2" exp="area" ref3D="1" dr="$A$1:$XFD$2" dn="Z_4F91CC6A_177C_44AE_BD3E_9ACFF52E4BB6_.wvu.Rows" sId="5"/>
    <undo index="1" exp="area" ref3D="1" dr="$A$481:$XFD$481" dn="Z_4F91CC6A_177C_44AE_BD3E_9ACFF52E4BB6_.wvu.Rows" sId="5"/>
    <undo index="0" exp="area" ref3D="1" dr="$A$1:$XFD$2" dn="Z_4E796616_3F1B_4206_9288_54987A052220_.wvu.Rows" sId="5"/>
    <undo index="4" exp="area" ref3D="1" dr="$A$480:$XFD$481" dn="Z_4E38BAA4_F7A0_4986_9C0B_2533153E78A8_.wvu.Rows" sId="5"/>
    <undo index="2" exp="area" ref3D="1" dr="$A$1:$XFD$2" dn="Z_4E38BAA4_F7A0_4986_9C0B_2533153E78A8_.wvu.Rows" sId="5"/>
    <undo index="4" exp="area" ref3D="1" dr="$A$480:$XFD$480" dn="Z_4864356C_2EA4_4798_837B_554A65950AB7_.wvu.Rows" sId="5"/>
    <undo index="2" exp="area" ref3D="1" dr="$A$1:$XFD$2" dn="Z_4864356C_2EA4_4798_837B_554A65950AB7_.wvu.Rows" sId="5"/>
    <undo index="1" exp="area" ref3D="1" dr="$A$481:$XFD$481" dn="Z_4864356C_2EA4_4798_837B_554A65950AB7_.wvu.Rows" sId="5"/>
    <undo index="0" exp="area" ref3D="1" dr="$A$1:$XFD$2" dn="Z_440820DD_D35F_4284_A020_75AFCB09A713_.wvu.Rows" sId="5"/>
    <undo index="0" exp="area" ref3D="1" dr="$IZ$1:$XFD$1048576" dn="Z_440820DD_D35F_4284_A020_75AFCB09A713_.wvu.Cols" sId="5"/>
    <undo index="0" exp="area" ref3D="1" dr="$A$1:$XFD$2" dn="Z_3ACD5A93_9B0E_40EA_8179_EDF0714A0F5F_.wvu.Rows" sId="5"/>
    <undo index="0" exp="area" ref3D="1" dr="$IZ$1:$XFD$1048576" dn="Z_3ACD5A93_9B0E_40EA_8179_EDF0714A0F5F_.wvu.Cols" sId="5"/>
    <undo index="0" exp="area" ref3D="1" dr="$A$1:$XFD$2" dn="Z_39344E0E_2CC4_4BC6_A15E_A66B17AEE943_.wvu.Rows" sId="5"/>
    <undo index="0" exp="area" ref3D="1" dr="$IZ$1:$XFD$1048576" dn="Z_39344E0E_2CC4_4BC6_A15E_A66B17AEE943_.wvu.Cols" sId="5"/>
    <undo index="0" exp="area" ref3D="1" dr="$A$1:$XFD$2" dn="Z_38797761_B6E7_4EBC_86AC_BCA6FEF8021E_.wvu.Rows" sId="5"/>
    <undo index="0" exp="area" ref3D="1" dr="$IZ$1:$XFD$1048576" dn="Z_38797761_B6E7_4EBC_86AC_BCA6FEF8021E_.wvu.Cols" sId="5"/>
    <undo index="4" exp="area" ref3D="1" dr="$A$480:$XFD$481" dn="Z_3730BEA2_2AC7_4811_AC70_1FABD98B5F4A_.wvu.Rows" sId="5"/>
    <undo index="2" exp="area" ref3D="1" dr="$A$1:$XFD$2" dn="Z_3730BEA2_2AC7_4811_AC70_1FABD98B5F4A_.wvu.Rows" sId="5"/>
    <undo index="0" exp="area" ref3D="1" dr="$A$1:$XFD$2" dn="Z_34488582_FC68_47CC_ADEF_620C97FA3BE5_.wvu.Rows" sId="5"/>
    <undo index="0" exp="area" ref3D="1" dr="$IZ$1:$XFD$1048576" dn="Z_34488582_FC68_47CC_ADEF_620C97FA3BE5_.wvu.Cols" sId="5"/>
    <undo index="0" exp="area" ref3D="1" dr="$A$1:$XFD$2" dn="Z_3125BE9C_D539_46B3_AB2C_AD44D6D3A43D_.wvu.Rows" sId="5"/>
    <undo index="0" exp="area" ref3D="1" dr="$IZ$1:$XFD$1048576" dn="Z_3125BE9C_D539_46B3_AB2C_AD44D6D3A43D_.wvu.Cols" sId="5"/>
    <undo index="0" exp="area" ref3D="1" dr="$A$1:$XFD$2" dn="Z_2EDD3601_67EA_4D8B_910E_67CE0A6ECBD5_.wvu.Rows" sId="5"/>
    <undo index="0" exp="area" ref3D="1" dr="$IZ$1:$XFD$1048576" dn="Z_2EDD3601_67EA_4D8B_910E_67CE0A6ECBD5_.wvu.Cols" sId="5"/>
    <undo index="0" exp="area" ref3D="1" dr="$A$1:$XFD$2" dn="Z_2C6ABC28_880F_4FC3_AB4C_74CC7AFBB167_.wvu.Rows" sId="5"/>
    <undo index="0" exp="area" ref3D="1" dr="$IZ$1:$XFD$1048576" dn="Z_2C6ABC28_880F_4FC3_AB4C_74CC7AFBB167_.wvu.Cols" sId="5"/>
    <undo index="0" exp="area" ref3D="1" dr="$A$1:$XFD$2" dn="Z_2B096DAF_0513_499A_BB3D_6C1B61550EAD_.wvu.Rows" sId="5"/>
    <undo index="0" exp="area" ref3D="1" dr="$IZ$1:$XFD$1048576" dn="Z_2B096DAF_0513_499A_BB3D_6C1B61550EAD_.wvu.Cols" sId="5"/>
    <undo index="0" exp="area" ref3D="1" dr="$A$1:$XFD$2" dn="Z_28D79C02_A415_42D9_AF37_1523DA21D815_.wvu.Rows" sId="5"/>
    <undo index="0" exp="area" ref3D="1" dr="$IZ$1:$XFD$1048576" dn="Z_28D79C02_A415_42D9_AF37_1523DA21D815_.wvu.Cols" sId="5"/>
    <undo index="0" exp="area" ref3D="1" dr="$A$1:$XFD$2" dn="Z_2843D43C_15A8_41DB_8AAA_3E8B8BBF0B92_.wvu.Rows" sId="5"/>
    <undo index="0" exp="area" ref3D="1" dr="$A$1:$XFD$2" dn="Z_27A4B667_7EE5_4B37_A36E_7A71AE7736F5_.wvu.Rows" sId="5"/>
    <undo index="0" exp="area" ref3D="1" dr="$IZ$1:$XFD$1048576" dn="Z_27A4B667_7EE5_4B37_A36E_7A71AE7736F5_.wvu.Cols" sId="5"/>
    <undo index="0" exp="area" ref3D="1" dr="$A$1:$XFD$2" dn="Z_1CE7FAA3_375A_44FC_8395_7BB368E304B3_.wvu.Rows" sId="5"/>
    <undo index="0" exp="area" ref3D="1" dr="$IZ$1:$XFD$1048576" dn="Z_1CE7FAA3_375A_44FC_8395_7BB368E304B3_.wvu.Cols" sId="5"/>
    <undo index="0" exp="area" ref3D="1" dr="$A$1:$XFD$2" dn="Z_1A677123_3181_47F1_8D94_D23E42118B34_.wvu.Rows" sId="5"/>
    <undo index="0" exp="area" ref3D="1" dr="$IZ$1:$XFD$1048576" dn="Z_1A677123_3181_47F1_8D94_D23E42118B34_.wvu.Cols" sId="5"/>
    <undo index="0" exp="area" ref3D="1" dr="$A$1:$XFD$2" dn="Z_195EEB94_5611_43AB_AD4C_189BF5DF63BD_.wvu.Rows" sId="5"/>
    <undo index="0" exp="area" ref3D="1" dr="$IZ$1:$XFD$1048576" dn="Z_195EEB94_5611_43AB_AD4C_189BF5DF63BD_.wvu.Cols" sId="5"/>
    <undo index="0" exp="area" ref3D="1" dr="$A$1:$XFD$1" dn="Z_18DF35B7_CAA0_4050_BA63_78DA1CA747BE_.wvu.Rows" sId="5"/>
    <undo index="0" exp="area" ref3D="1" dr="$IZ$1:$XFD$1048576" dn="Z_18DF35B7_CAA0_4050_BA63_78DA1CA747BE_.wvu.Cols" sId="5"/>
    <undo index="4" exp="area" ref3D="1" dr="$A$480:$XFD$481" dn="Z_186AB716_4241_4317_9300_D6DC13524A2C_.wvu.Rows" sId="5"/>
    <undo index="2" exp="area" ref3D="1" dr="$A$1:$XFD$2" dn="Z_186AB716_4241_4317_9300_D6DC13524A2C_.wvu.Rows" sId="5"/>
    <undo index="4" exp="area" ref3D="1" dr="$A$480:$XFD$480" dn="Z_16543542_821D_4BC4_91AB_D2C631412736_.wvu.Rows" sId="5"/>
    <undo index="2" exp="area" ref3D="1" dr="$A$1:$XFD$2" dn="Z_16543542_821D_4BC4_91AB_D2C631412736_.wvu.Rows" sId="5"/>
    <undo index="1" exp="area" ref3D="1" dr="$A$481:$XFD$481" dn="Z_16543542_821D_4BC4_91AB_D2C631412736_.wvu.Rows" sId="5"/>
    <undo index="0" exp="area" ref3D="1" dr="$A$1:$XFD$2" dn="Z_11F0A643_03F6_4A9B_A587_984CEF24373C_.wvu.Rows" sId="5"/>
    <undo index="0" exp="area" ref3D="1" dr="$IZ$1:$XFD$1048576" dn="Z_11F0A643_03F6_4A9B_A587_984CEF24373C_.wvu.Cols" sId="5"/>
    <undo index="0" exp="area" ref3D="1" dr="$A$1:$XFD$1" dn="Z_116A1B62_BC36_4DF8_BA7A_5A8B2AC14341_.wvu.Rows" sId="5"/>
    <undo index="0" exp="area" ref3D="1" dr="$A$1:$XFD$2" dn="Z_1053507D_AB8D_4416_A992_8628E70BD9D6_.wvu.Rows" sId="5"/>
    <undo index="0" exp="area" ref3D="1" dr="$IZ$1:$XFD$1048576" dn="Z_1053507D_AB8D_4416_A992_8628E70BD9D6_.wvu.Cols" sId="5"/>
    <undo index="0" exp="area" ref3D="1" dr="$A$1:$XFD$2" dn="Z_0EEF1658_6DED_493F_AB34_5C882B7D8D1D_.wvu.Rows" sId="5"/>
    <undo index="4" exp="area" ref3D="1" dr="$A$480:$XFD$481" dn="Z_0D63E466_D251_474F_9293_B76C0854AE18_.wvu.Rows" sId="5"/>
    <undo index="2" exp="area" ref3D="1" dr="$A$1:$XFD$2" dn="Z_0D63E466_D251_474F_9293_B76C0854AE18_.wvu.Rows" sId="5"/>
    <undo index="0" exp="area" ref3D="1" dr="$A$1:$XFD$2" dn="Z_0B513DDE_5559_48C9_BE83_B3BA05D50CBD_.wvu.Rows" sId="5"/>
    <undo index="4" exp="area" ref3D="1" dr="$A$480:$XFD$481" dn="Z_0B24AFFC_8D10_42B0_ADC8_378D1BCF1541_.wvu.Rows" sId="5"/>
    <undo index="2" exp="area" ref3D="1" dr="$A$1:$XFD$2" dn="Z_0B24AFFC_8D10_42B0_ADC8_378D1BCF1541_.wvu.Rows" sId="5"/>
    <undo index="4" exp="area" ref3D="1" dr="$A$480:$XFD$481" dn="Z_096F67F7_AEB5_413D_899E_0491F5B25FFD_.wvu.Rows" sId="5"/>
    <undo index="2" exp="area" ref3D="1" dr="$A$1:$XFD$2" dn="Z_096F67F7_AEB5_413D_899E_0491F5B25FFD_.wvu.Rows" sId="5"/>
    <undo index="4" exp="area" ref3D="1" dr="$A$480:$XFD$481" dn="Z_0484FDF7_2DB5_4BF2_B382_43CE01593EDC_.wvu.Rows" sId="5"/>
    <undo index="2" exp="area" ref3D="1" dr="$A$1:$XFD$2" dn="Z_0484FDF7_2DB5_4BF2_B382_43CE01593EDC_.wvu.Rows" sId="5"/>
    <undo index="0" exp="area" ref3D="1" dr="$A$1:$XFD$2" dn="Z_02B12058_110B_4DCD_A5EA_5F27400FB028_.wvu.Rows" sId="5"/>
    <undo index="0" exp="area" ref3D="1" dr="$IZ$1:$XFD$1048576" dn="Z_02B12058_110B_4DCD_A5EA_5F27400FB028_.wvu.Cols" sId="5"/>
    <undo index="0" exp="area" ref3D="1" dr="$A$1:$XFD$2" dn="Z_02668375_14EE_499B_A8A1_CFA0F3453F57_.wvu.Rows" sId="5"/>
    <undo index="0" exp="area" ref3D="1" dr="$IZ$1:$XFD$1048576" dn="Z_02668375_14EE_499B_A8A1_CFA0F3453F57_.wvu.Cols" sId="5"/>
    <undo index="0" exp="area" ref3D="1" dr="$A$1:$XFD$2" dn="Z_00CA5430_6B3A_4E12_B07E_9C9EC9D8F7A7_.wvu.Rows" sId="5"/>
    <undo index="0" exp="area" ref3D="1" dr="$IZ$1:$XFD$1048576" dn="Z_00CA5430_6B3A_4E12_B07E_9C9EC9D8F7A7_.wvu.Cols" sId="5"/>
    <undo index="4" exp="area" ref3D="1" dr="$A$480:$XFD$481" dn="Z_FDCD7FD4_7D62_43EB_A646_C382CC277444_.wvu.Rows" sId="5"/>
    <undo index="2" exp="area" ref3D="1" dr="$A$1:$XFD$2" dn="Z_FDCD7FD4_7D62_43EB_A646_C382CC277444_.wvu.Rows" sId="5"/>
    <undo index="4" exp="area" ref3D="1" dr="$A$480:$XFD$481" dn="Z_FD5F77AF_5A8F_4B6D_961B_C7FD9D452FD5_.wvu.Rows" sId="5"/>
    <undo index="2" exp="area" ref3D="1" dr="$A$1:$XFD$2" dn="Z_FD5F77AF_5A8F_4B6D_961B_C7FD9D452FD5_.wvu.Rows" sId="5"/>
    <undo index="4" exp="area" ref3D="1" dr="$A$480:$XFD$481" dn="Z_FAFF16D3_22B3_4C97_ACCF_EE39802F6088_.wvu.Rows" sId="5"/>
    <undo index="2" exp="area" ref3D="1" dr="$A$1:$XFD$2" dn="Z_FAFF16D3_22B3_4C97_ACCF_EE39802F6088_.wvu.Rows" sId="5"/>
    <undo index="0" exp="area" ref3D="1" dr="$A$1:$XFD$2" dn="Z_FAA25FCE_18C5_403C_9C68_9D1F88B3F7EB_.wvu.Rows" sId="5"/>
    <undo index="0" exp="area" ref3D="1" dr="$IZ$1:$XFD$1048576" dn="Z_FAA25FCE_18C5_403C_9C68_9D1F88B3F7EB_.wvu.Cols" sId="5"/>
    <undo index="4" exp="area" ref3D="1" dr="$A$480:$XFD$481" dn="Z_FA025E0E_AAB4_48EA_A8D2_9619F0E6F664_.wvu.Rows" sId="5"/>
    <undo index="2" exp="area" ref3D="1" dr="$A$1:$XFD$2" dn="Z_FA025E0E_AAB4_48EA_A8D2_9619F0E6F664_.wvu.Rows" sId="5"/>
  </rrc>
  <rcc rId="401" sId="5" quotePrefix="1">
    <nc r="D1" t="inlineStr">
      <is>
        <t>6089</t>
      </is>
    </nc>
  </rcc>
  <rcc rId="402" sId="5" quotePrefix="1">
    <nc r="D2" t="inlineStr">
      <is>
        <t>1</t>
      </is>
    </nc>
  </rcc>
  <rcc rId="403" sId="5">
    <nc r="D3" t="inlineStr">
      <is>
        <t>PUC Faults set intermitently on XWB flight test</t>
      </is>
    </nc>
  </rcc>
  <rcc rId="404" sId="5">
    <nc r="D4">
      <f>IF(D5&lt;&gt;"",IF(OR(D15&lt;&gt;"",COUNTA(D17:D479)&gt;0),"Y","N"),"")</f>
    </nc>
  </rcc>
  <rcc rId="405" sId="5" quotePrefix="1">
    <nc r="D5" t="inlineStr">
      <is>
        <t>6089</t>
      </is>
    </nc>
  </rcc>
  <rcc rId="406" sId="5" quotePrefix="1">
    <nc r="D6" t="inlineStr">
      <is>
        <t>1</t>
      </is>
    </nc>
  </rcc>
  <rcc rId="407" sId="5">
    <nc r="D7" t="inlineStr">
      <is>
        <t>SW</t>
      </is>
    </nc>
  </rcc>
  <rcc rId="408" sId="5">
    <nc r="D9" t="inlineStr">
      <is>
        <t>N</t>
      </is>
    </nc>
  </rcc>
  <rcc rId="409" sId="5">
    <nc r="D10" t="inlineStr">
      <is>
        <t>N</t>
      </is>
    </nc>
  </rcc>
  <rcc rId="410" sId="5">
    <nc r="D11" t="inlineStr">
      <is>
        <t>Y</t>
      </is>
    </nc>
  </rcc>
  <rcc rId="411" sId="5">
    <nc r="D12" t="inlineStr">
      <is>
        <t>N</t>
      </is>
    </nc>
  </rcc>
  <rcc rId="412" sId="5">
    <nc r="D13" t="inlineStr">
      <is>
        <t>N</t>
      </is>
    </nc>
  </rcc>
  <rcc rId="413" sId="5">
    <nc r="D14" t="inlineStr">
      <is>
        <t>Y</t>
      </is>
    </nc>
  </rcc>
  <rcc rId="414" sId="5">
    <nc r="D16">
      <f>COUNTA(D17:D479)</f>
    </nc>
  </rcc>
  <rcc rId="415" sId="5">
    <nc r="D459" t="inlineStr">
      <is>
        <t>Y</t>
      </is>
    </nc>
  </rcc>
  <rcc rId="416" sId="5">
    <oc r="C5" t="inlineStr">
      <is>
        <t>6089</t>
      </is>
    </oc>
    <nc r="C5">
      <v>5403</v>
    </nc>
  </rcc>
  <rcc rId="417" sId="5">
    <oc r="C3" t="inlineStr">
      <is>
        <t>PUC Faults set intermitently on XWB flight test</t>
      </is>
    </oc>
    <nc r="C3" t="inlineStr">
      <is>
        <t>TCM – Engine overshoot erodes TCM detection margin</t>
      </is>
    </nc>
  </rcc>
  <rcc rId="418" sId="5">
    <oc r="C1" t="inlineStr">
      <is>
        <t>6089</t>
      </is>
    </oc>
    <nc r="C1">
      <v>5403</v>
    </nc>
  </rcc>
  <rcc rId="419" sId="5">
    <oc r="C11" t="inlineStr">
      <is>
        <t>Y</t>
      </is>
    </oc>
    <nc r="C11" t="inlineStr">
      <is>
        <t>N</t>
      </is>
    </nc>
  </rcc>
  <rcc rId="420" sId="5">
    <nc r="C252" t="inlineStr">
      <is>
        <t>Y</t>
      </is>
    </nc>
  </rcc>
  <rcc rId="421" sId="5">
    <nc r="B252">
      <v>5043</v>
    </nc>
  </rcc>
  <rcc rId="422" sId="3">
    <nc r="J241" t="inlineStr">
      <is>
        <t>Y</t>
      </is>
    </nc>
  </rcc>
  <rcc rId="423" sId="3">
    <nc r="L241" t="inlineStr">
      <is>
        <t>Y</t>
      </is>
    </nc>
  </rcc>
  <rcc rId="424" sId="3">
    <nc r="E241">
      <v>5043</v>
    </nc>
  </rcc>
  <rdn rId="0" localSheetId="5" customView="1" name="Z_83E26134_8071_4B52_B9C2_8B5396DF70B4_.wvu.Rows" hidden="1" oldHidden="1">
    <oldFormula>'PR Matrix'!$1:$2</oldFormula>
  </rdn>
  <rcv guid="{83E26134-8071-4B52-B9C2-8B5396DF70B4}" action="delete"/>
  <rdn rId="0" localSheetId="3" customView="1" name="Z_83E26134_8071_4B52_B9C2_8B5396DF70B4_.wvu.Rows" hidden="1" oldHidden="1">
    <formula>Plan!$488:$750</formula>
    <oldFormula>Plan!$488:$750</oldFormula>
  </rdn>
  <rdn rId="0" localSheetId="3" customView="1" name="Z_83E26134_8071_4B52_B9C2_8B5396DF70B4_.wvu.Cols" hidden="1" oldHidden="1">
    <formula>Plan!$S:$U</formula>
    <oldFormula>Plan!$S:$U</oldFormula>
  </rdn>
  <rdn rId="0" localSheetId="3" customView="1" name="Z_83E26134_8071_4B52_B9C2_8B5396DF70B4_.wvu.FilterData" hidden="1" oldHidden="1">
    <formula>Plan!$A$5:$BQ$468</formula>
    <oldFormula>Plan!$A$5:$BQ$468</oldFormula>
  </rdn>
  <rdn rId="0" localSheetId="4" customView="1" name="Z_83E26134_8071_4B52_B9C2_8B5396DF70B4_.wvu.FilterData" hidden="1" oldHidden="1">
    <formula>'Delivery Docs Plan'!$A$4:$O$33</formula>
    <oldFormula>'Delivery Docs Plan'!$A$4:$O$33</oldFormula>
  </rdn>
  <rdn rId="0" localSheetId="5" customView="1" name="Z_83E26134_8071_4B52_B9C2_8B5396DF70B4_.wvu.Cols" hidden="1" oldHidden="1">
    <formula>'PR Matrix'!$JA:$XFD</formula>
    <oldFormula>'PR Matrix'!$JA:$XFD</oldFormula>
  </rdn>
  <rdn rId="0" localSheetId="5" customView="1" name="Z_83E26134_8071_4B52_B9C2_8B5396DF70B4_.wvu.FilterData" hidden="1" oldHidden="1">
    <formula>'PR Matrix'!$C$1:$C$481</formula>
    <oldFormula>'PR Matrix'!$C$1:$C$481</oldFormula>
  </rdn>
  <rdn rId="0" localSheetId="6" customView="1" name="Z_83E26134_8071_4B52_B9C2_8B5396DF70B4_.wvu.Cols" hidden="1" oldHidden="1">
    <formula>Allocation!$L:$XFD</formula>
    <oldFormula>Allocation!$L:$XFD</oldFormula>
  </rdn>
  <rdn rId="0" localSheetId="6" customView="1" name="Z_83E26134_8071_4B52_B9C2_8B5396DF70B4_.wvu.FilterData" hidden="1" oldHidden="1">
    <formula>Allocation!$A$1:$K$1</formula>
    <oldFormula>Allocation!$A$1:$K$1</oldFormula>
  </rdn>
  <rdn rId="0" localSheetId="7" customView="1" name="Z_83E26134_8071_4B52_B9C2_8B5396DF70B4_.wvu.FilterData" hidden="1" oldHidden="1">
    <formula>'SRS Reviews'!$A$1:$Q$136</formula>
    <oldFormula>'SRS Reviews'!$A$1:$Q$136</oldFormula>
  </rdn>
  <rdn rId="0" localSheetId="8" customView="1" name="Z_83E26134_8071_4B52_B9C2_8B5396DF70B4_.wvu.FilterData" hidden="1" oldHidden="1">
    <formula>Estimates!$A$2:$BC$460</formula>
    <oldFormula>Estimates!$A$2:$BC$460</oldFormula>
  </rdn>
  <rdn rId="0" localSheetId="10" customView="1" name="Z_83E26134_8071_4B52_B9C2_8B5396DF70B4_.wvu.FilterData" hidden="1" oldHidden="1">
    <formula>'Open SWPRs'!$A$1:$H$615</formula>
    <oldFormula>'Open SWPRs'!$A$1:$H$615</oldFormula>
  </rdn>
  <rdn rId="0" localSheetId="12" customView="1" name="Z_83E26134_8071_4B52_B9C2_8B5396DF70B4_.wvu.FilterData" hidden="1" oldHidden="1">
    <formula>'Build Plan'!$D$3:$L$48</formula>
    <oldFormula>'Build Plan'!$D$3:$L$48</oldFormula>
  </rdn>
  <rcv guid="{83E26134-8071-4B52-B9C2-8B5396DF70B4}" action="add"/>
</revisions>
</file>

<file path=xl/revisions/revisionLog3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rc rId="438" sId="5" ref="D1:D1048576" action="insertCol">
    <undo index="4" exp="area" ref3D="1" dr="$A$480:$XFD$481" dn="Z_F78FCA81_B608_454A_B46D_DA1594BED295_.wvu.Rows" sId="5"/>
    <undo index="2" exp="area" ref3D="1" dr="$A$1:$XFD$2" dn="Z_F78FCA81_B608_454A_B46D_DA1594BED295_.wvu.Rows" sId="5"/>
    <undo index="0" exp="area" ref3D="1" dr="$A$1:$XFD$2" dn="Z_F76A2777_C161_4121_A0E8_1678E85F68C6_.wvu.Rows" sId="5"/>
    <undo index="0" exp="area" ref3D="1" dr="$A$1:$XFD$2" dn="Z_F320C882_6208_44BF_AD76_CAB3202B3D93_.wvu.Rows" sId="5"/>
    <undo index="0" exp="area" ref3D="1" dr="$A$1:$XFD$2" dn="Z_F2088572_AEF7_456E_8FEE_9EECE1B46675_.wvu.Rows" sId="5"/>
    <undo index="4" exp="area" ref3D="1" dr="$A$480:$XFD$480" dn="Z_EB824EDC_44B5_480C_9466_88CD55BCD011_.wvu.Rows" sId="5"/>
    <undo index="2" exp="area" ref3D="1" dr="$A$1:$XFD$2" dn="Z_EB824EDC_44B5_480C_9466_88CD55BCD011_.wvu.Rows" sId="5"/>
    <undo index="1" exp="area" ref3D="1" dr="$A$481:$XFD$481" dn="Z_EB824EDC_44B5_480C_9466_88CD55BCD011_.wvu.Rows" sId="5"/>
    <undo index="4" exp="area" ref3D="1" dr="$A$480:$XFD$481" dn="Z_EA2D852B_2EE3_41E7_8B54_530928E32534_.wvu.Rows" sId="5"/>
    <undo index="2" exp="area" ref3D="1" dr="$A$1:$XFD$2" dn="Z_EA2D852B_2EE3_41E7_8B54_530928E32534_.wvu.Rows" sId="5"/>
    <undo index="0" exp="area" ref3D="1" dr="$A$1:$XFD$2" dn="Z_E8B30110_1132_4597_87AA_506263477060_.wvu.Rows" sId="5"/>
    <undo index="0" exp="area" ref3D="1" dr="$JA$1:$XFD$1048576" dn="Z_E8B30110_1132_4597_87AA_506263477060_.wvu.Cols" sId="5"/>
    <undo index="0" exp="area" ref3D="1" dr="$A$1:$XFD$2" dn="Z_E1FB79D3_6139_4E9D_84E0_D806F17414E7_.wvu.Rows" sId="5"/>
    <undo index="0" exp="area" ref3D="1" dr="$A$1:$XFD$2" dn="Z_E1C450DA_5A25_49EE_AC15_82D55BC93335_.wvu.Rows" sId="5"/>
    <undo index="0" exp="area" ref3D="1" dr="$JA$1:$XFD$1048576" dn="Z_E1C450DA_5A25_49EE_AC15_82D55BC93335_.wvu.Cols" sId="5"/>
    <undo index="0" exp="area" ref3D="1" dr="$A$1:$XFD$2" dn="Z_DE76E38F_A1D1_4A3E_9C90_F4B6007A1049_.wvu.Rows" sId="5"/>
    <undo index="0" exp="area" ref3D="1" dr="$JA$1:$XFD$1048576" dn="Z_DE76E38F_A1D1_4A3E_9C90_F4B6007A1049_.wvu.Cols" sId="5"/>
    <undo index="0" exp="area" ref3D="1" dr="$A$1:$XFD$2" dn="Z_DD3C4055_6E9F_4337_AF3C_EAB14138E2FC_.wvu.Rows" sId="5"/>
    <undo index="0" exp="area" ref3D="1" dr="$JA$1:$XFD$1048576" dn="Z_DD3C4055_6E9F_4337_AF3C_EAB14138E2FC_.wvu.Cols" sId="5"/>
    <undo index="0" exp="area" ref3D="1" dr="$A$1:$XFD$2" dn="Z_D610A0E1_F9A9_4C9F_867A_9AA8DA5806C3_.wvu.Rows" sId="5"/>
    <undo index="0" exp="area" ref3D="1" dr="$JA$1:$XFD$1048576" dn="Z_D610A0E1_F9A9_4C9F_867A_9AA8DA5806C3_.wvu.Cols" sId="5"/>
    <undo index="0" exp="area" ref3D="1" dr="$A$1:$XFD$2" dn="Z_D0EC701B_BF59_424D_AF90_FAB54F5D9032_.wvu.Rows" sId="5"/>
    <undo index="4" exp="area" ref3D="1" dr="$A$480:$XFD$481" dn="Z_C8A50DBD_6717_4739_8372_D23519BF2F10_.wvu.Rows" sId="5"/>
    <undo index="2" exp="area" ref3D="1" dr="$A$1:$XFD$2" dn="Z_C8A50DBD_6717_4739_8372_D23519BF2F10_.wvu.Rows" sId="5"/>
    <undo index="0" exp="area" ref3D="1" dr="$A$1:$XFD$2" dn="Z_BFE285D7_067E_4802_A267_8E7CA36A08B9_.wvu.Rows" sId="5"/>
    <undo index="0" exp="area" ref3D="1" dr="$JA$1:$XFD$1048576" dn="Z_BFE285D7_067E_4802_A267_8E7CA36A08B9_.wvu.Cols" sId="5"/>
    <undo index="0" exp="area" ref3D="1" dr="$A$1:$XFD$1" dn="Z_BEFB98C7_6620_4730_80CE_706FB1439778_.wvu.Rows" sId="5"/>
    <undo index="0" exp="area" ref3D="1" dr="$A$1:$XFD$2" dn="Z_BC89DC8A_F93A_4EB3_ACCA_03228A52DC73_.wvu.Rows" sId="5"/>
    <undo index="0" exp="area" ref3D="1" dr="$JA$1:$XFD$1048576" dn="Z_BC89DC8A_F93A_4EB3_ACCA_03228A52DC73_.wvu.Cols" sId="5"/>
    <undo index="0" exp="area" ref3D="1" dr="$A$1:$XFD$2" dn="Z_B83B79D9_617A_4F50_8CCC_C97938364272_.wvu.Rows" sId="5"/>
    <undo index="0" exp="area" ref3D="1" dr="$JA$1:$XFD$1048576" dn="Z_B83B79D9_617A_4F50_8CCC_C97938364272_.wvu.Cols" sId="5"/>
    <undo index="0" exp="area" ref3D="1" dr="$A$1:$XFD$2" dn="Z_B6DA4F4E_AC5A_4095_8D8B_FD639A9E9F62_.wvu.Rows" sId="5"/>
    <undo index="0" exp="area" ref3D="1" dr="$A$1:$XFD$2" dn="Z_B3C29866_3474_43EA_99AD_F394C9416B2B_.wvu.Rows" sId="5"/>
    <undo index="0" exp="area" ref3D="1" dr="$JA$1:$XFD$1048576" dn="Z_B3C29866_3474_43EA_99AD_F394C9416B2B_.wvu.Cols" sId="5"/>
    <undo index="0" exp="area" ref3D="1" dr="$A$1:$XFD$2" dn="Z_B25C0761_BDC6_44DE_BC09_A587D4005716_.wvu.Rows" sId="5"/>
    <undo index="0" exp="area" ref3D="1" dr="$JA$1:$XFD$1048576" dn="Z_B25C0761_BDC6_44DE_BC09_A587D4005716_.wvu.Cols" sId="5"/>
    <undo index="0" exp="area" ref3D="1" dr="$A$1:$XFD$2" dn="Z_B0A275E6_A927_469D_A668_DC597A053ECA_.wvu.Rows" sId="5"/>
    <undo index="0" exp="area" ref3D="1" dr="$JA$1:$XFD$1048576" dn="Z_B0A275E6_A927_469D_A668_DC597A053ECA_.wvu.Cols" sId="5"/>
    <undo index="4" exp="area" ref3D="1" dr="$A$480:$XFD$481" dn="Z_AEC31DE9_BA39_44BD_BD19_C1C878D510AE_.wvu.Rows" sId="5"/>
    <undo index="2" exp="area" ref3D="1" dr="$A$1:$XFD$2" dn="Z_AEC31DE9_BA39_44BD_BD19_C1C878D510AE_.wvu.Rows" sId="5"/>
    <undo index="0" exp="area" ref3D="1" dr="$A$1:$XFD$2" dn="Z_A779676E_2DE4_4B43_BC39_AEC5C199B098_.wvu.Rows" sId="5"/>
    <undo index="0" exp="area" ref3D="1" dr="$JA$1:$XFD$1048576" dn="Z_A779676E_2DE4_4B43_BC39_AEC5C199B098_.wvu.Cols" sId="5"/>
    <undo index="0" exp="area" ref3D="1" dr="$A$1:$XFD$2" dn="Z_A158213F_CC1A_4B2F_8FB3_2D0E9377D318_.wvu.Rows" sId="5"/>
    <undo index="0" exp="area" ref3D="1" dr="$A$1:$XFD$2" dn="Z_9D72E9D6_9DB4_482E_B9DD_F58734D01B5E_.wvu.Rows" sId="5"/>
    <undo index="0" exp="area" ref3D="1" dr="$JA$1:$XFD$1048576" dn="Z_9D72E9D6_9DB4_482E_B9DD_F58734D01B5E_.wvu.Cols" sId="5"/>
    <undo index="0" exp="area" ref3D="1" dr="$A$1:$XFD$2" dn="Z_9D5226FB_7DD3_447E_B45C_6EAA60152D32_.wvu.Rows" sId="5"/>
    <undo index="0" exp="area" ref3D="1" dr="$A$1:$XFD$2" dn="Z_9C0FECB6_0701_4CC9_8224_D04A63FFA855_.wvu.Rows" sId="5"/>
    <undo index="0" exp="area" ref3D="1" dr="$JA$1:$XFD$1048576" dn="Z_9C0FECB6_0701_4CC9_8224_D04A63FFA855_.wvu.Cols" sId="5"/>
    <undo index="0" exp="area" ref3D="1" dr="$A$1:$XFD$1" dn="Z_999D8AAC_C53E_4106_83D2_C9E986396FD9_.wvu.Rows" sId="5"/>
    <undo index="0" exp="area" ref3D="1" dr="$JA$1:$XFD$1048576" dn="Z_999D8AAC_C53E_4106_83D2_C9E986396FD9_.wvu.Cols" sId="5"/>
    <undo index="0" exp="area" ref3D="1" dr="$A$1:$XFD$2" dn="Z_97AAAFE3_C681_4E27_A277_F09D7DA8C2DD_.wvu.Rows" sId="5"/>
    <undo index="0" exp="area" ref3D="1" dr="$JA$1:$XFD$1048576" dn="Z_97AAAFE3_C681_4E27_A277_F09D7DA8C2DD_.wvu.Cols" sId="5"/>
    <undo index="0" exp="area" ref3D="1" dr="$A$1:$XFD$2" dn="Z_949F8C7F_DA00_479D_BDE6_6166B149A403_.wvu.Rows" sId="5"/>
    <undo index="0" exp="area" ref3D="1" dr="$JA$1:$XFD$1048576" dn="Z_949F8C7F_DA00_479D_BDE6_6166B149A403_.wvu.Cols" sId="5"/>
    <undo index="0" exp="area" ref3D="1" dr="$A$1:$XFD$2" dn="Z_94202DE1_E113_4D8D_96A4_4561FB59780B_.wvu.Rows" sId="5"/>
    <undo index="0" exp="area" ref3D="1" dr="$JA$1:$XFD$1048576" dn="Z_94202DE1_E113_4D8D_96A4_4561FB59780B_.wvu.Cols" sId="5"/>
    <undo index="0" exp="area" ref3D="1" dr="$A$1:$XFD$2" dn="Z_90088769_7D29_4324_882D_1F352DFBE762_.wvu.Rows" sId="5"/>
    <undo index="0" exp="area" ref3D="1" dr="$JA$1:$XFD$1048576" dn="Z_90088769_7D29_4324_882D_1F352DFBE762_.wvu.Cols" sId="5"/>
    <undo index="0" exp="area" ref3D="1" dr="$A$1:$XFD$1" dn="Z_8F2E2A3B_020D_4DD4_B354_81D162F69C48_.wvu.Rows" sId="5"/>
    <undo index="0" exp="area" ref3D="1" dr="$A$1:$XFD$2" dn="Z_8B0C1710_8C04_443E_9575_8D8EEDA52030_.wvu.Rows" sId="5"/>
    <undo index="0" exp="area" ref3D="1" dr="$A$1:$XFD$2" dn="Z_8AEE08A2_F73E_41EF_8662_F43F5532F7EC_.wvu.Rows" sId="5"/>
    <undo index="4" exp="area" ref3D="1" dr="$A$480:$XFD$481" dn="Z_88EF00F5_A891_4E1F_BEBC_C770D5AFEF26_.wvu.Rows" sId="5"/>
    <undo index="2" exp="area" ref3D="1" dr="$A$1:$XFD$2" dn="Z_88EF00F5_A891_4E1F_BEBC_C770D5AFEF26_.wvu.Rows" sId="5"/>
    <undo index="0" exp="area" ref3D="1" dr="$A$1:$XFD$2" dn="Z_840FED42_BEAD_40B5_87A2_918C1E6D4128_.wvu.Rows" sId="5"/>
    <undo index="0" exp="area" ref3D="1" dr="$JA$1:$XFD$1048576" dn="Z_840FED42_BEAD_40B5_87A2_918C1E6D4128_.wvu.Cols" sId="5"/>
    <undo index="0" exp="area" ref3D="1" dr="$JA$1:$XFD$1048576" dn="Z_83E26134_8071_4B52_B9C2_8B5396DF70B4_.wvu.Cols" sId="5"/>
    <undo index="0" exp="area" ref3D="1" dr="$A$1:$XFD$2" dn="Z_7F19FCB4_9655_4ECF_8001_8401CA1B1084_.wvu.Rows" sId="5"/>
    <undo index="4" exp="area" ref3D="1" dr="$A$480:$XFD$480" dn="Z_7E4E90D1_59D3_46C2_B9C5_B4A6E53BE0B7_.wvu.Rows" sId="5"/>
    <undo index="2" exp="area" ref3D="1" dr="$A$1:$XFD$2" dn="Z_7E4E90D1_59D3_46C2_B9C5_B4A6E53BE0B7_.wvu.Rows" sId="5"/>
    <undo index="1" exp="area" ref3D="1" dr="$A$481:$XFD$481" dn="Z_7E4E90D1_59D3_46C2_B9C5_B4A6E53BE0B7_.wvu.Rows" sId="5"/>
    <undo index="0" exp="area" ref3D="1" dr="$A$1:$XFD$2" dn="Z_7E493E76_89EF_40BE_995A_6CD5B38BE486_.wvu.Rows" sId="5"/>
    <undo index="4" exp="area" ref3D="1" dr="$A$480:$XFD$481" dn="Z_774D3B22_FAD7_45CC_9FF9_C08635F41395_.wvu.Rows" sId="5"/>
    <undo index="2" exp="area" ref3D="1" dr="$A$1:$XFD$2" dn="Z_774D3B22_FAD7_45CC_9FF9_C08635F41395_.wvu.Rows" sId="5"/>
    <undo index="4" exp="area" ref3D="1" dr="$A$480:$XFD$481" dn="Z_6FA7792A_1E8F_4225_B55B_C3225E2EEAC0_.wvu.Rows" sId="5"/>
    <undo index="2" exp="area" ref3D="1" dr="$A$1:$XFD$2" dn="Z_6FA7792A_1E8F_4225_B55B_C3225E2EEAC0_.wvu.Rows" sId="5"/>
    <undo index="0" exp="area" ref3D="1" dr="$A$1:$XFD$2" dn="Z_6C263B97_64ED_4CE6_9B05_42BE2811A349_.wvu.Rows" sId="5"/>
    <undo index="0" exp="area" ref3D="1" dr="$JA$1:$XFD$1048576" dn="Z_6C263B97_64ED_4CE6_9B05_42BE2811A349_.wvu.Cols" sId="5"/>
    <undo index="0" exp="area" ref3D="1" dr="$A$1:$XFD$2" dn="Z_6568F72F_D597_4229_B333_125FDE9654F7_.wvu.Rows" sId="5"/>
    <undo index="0" exp="area" ref3D="1" dr="$JA$1:$XFD$1048576" dn="Z_6568F72F_D597_4229_B333_125FDE9654F7_.wvu.Cols" sId="5"/>
    <undo index="0" exp="area" ref3D="1" dr="$A$1:$XFD$2" dn="Z_653F5373_3423_4857_B839_026BFFD3E0C5_.wvu.Rows" sId="5"/>
    <undo index="0" exp="area" ref3D="1" dr="$A$1:$XFD$2" dn="Z_607CCD9B_4659_4BD7_A174_E12C78E5291C_.wvu.Rows" sId="5"/>
    <undo index="4" exp="area" ref3D="1" dr="$A$480:$XFD$480" dn="Z_5DABD3DD_3B7F_4D0A_8278_3CABF5A7C879_.wvu.Rows" sId="5"/>
    <undo index="2" exp="area" ref3D="1" dr="$A$1:$XFD$2" dn="Z_5DABD3DD_3B7F_4D0A_8278_3CABF5A7C879_.wvu.Rows" sId="5"/>
    <undo index="1" exp="area" ref3D="1" dr="$A$481:$XFD$481" dn="Z_5DABD3DD_3B7F_4D0A_8278_3CABF5A7C879_.wvu.Rows" sId="5"/>
    <undo index="0" exp="area" ref3D="1" dr="$A$1:$XFD$2" dn="Z_5B263600_835E_44BD_B687_603D70FECA3D_.wvu.Rows" sId="5"/>
    <undo index="0" exp="area" ref3D="1" dr="$JA$1:$XFD$1048576" dn="Z_5B263600_835E_44BD_B687_603D70FECA3D_.wvu.Cols" sId="5"/>
    <undo index="0" exp="area" ref3D="1" dr="$A$1:$XFD$2" dn="Z_5AC86898_99C0_40C8_A183_7BCAFD4A38C0_.wvu.Rows" sId="5"/>
    <undo index="0" exp="area" ref3D="1" dr="$JA$1:$XFD$1048576" dn="Z_5AC86898_99C0_40C8_A183_7BCAFD4A38C0_.wvu.Cols" sId="5"/>
    <undo index="0" exp="area" ref3D="1" dr="$A$1:$XFD$2" dn="Z_55F258A9_3656_464A_8209_65541A4A9294_.wvu.Rows" sId="5"/>
    <undo index="0" exp="area" ref3D="1" dr="$JA$1:$XFD$1048576" dn="Z_55F258A9_3656_464A_8209_65541A4A9294_.wvu.Cols" sId="5"/>
    <undo index="0" exp="area" ref3D="1" dr="$A$1:$XFD$2" dn="Z_5435B979_CD36_44F0_9662_F3B5AC1F741D_.wvu.Rows" sId="5"/>
    <undo index="0" exp="area" ref3D="1" dr="$JA$1:$XFD$1048576" dn="Z_519FF1E7_076F_47C2_91B9_C17D2E1B6520_.wvu.Cols" sId="5"/>
    <undo index="4" exp="area" ref3D="1" dr="$A$480:$XFD$480" dn="Z_4F91CC6A_177C_44AE_BD3E_9ACFF52E4BB6_.wvu.Rows" sId="5"/>
    <undo index="2" exp="area" ref3D="1" dr="$A$1:$XFD$2" dn="Z_4F91CC6A_177C_44AE_BD3E_9ACFF52E4BB6_.wvu.Rows" sId="5"/>
    <undo index="1" exp="area" ref3D="1" dr="$A$481:$XFD$481" dn="Z_4F91CC6A_177C_44AE_BD3E_9ACFF52E4BB6_.wvu.Rows" sId="5"/>
    <undo index="0" exp="area" ref3D="1" dr="$A$1:$XFD$2" dn="Z_4E796616_3F1B_4206_9288_54987A052220_.wvu.Rows" sId="5"/>
    <undo index="4" exp="area" ref3D="1" dr="$A$480:$XFD$481" dn="Z_4E38BAA4_F7A0_4986_9C0B_2533153E78A8_.wvu.Rows" sId="5"/>
    <undo index="2" exp="area" ref3D="1" dr="$A$1:$XFD$2" dn="Z_4E38BAA4_F7A0_4986_9C0B_2533153E78A8_.wvu.Rows" sId="5"/>
    <undo index="4" exp="area" ref3D="1" dr="$A$480:$XFD$480" dn="Z_4864356C_2EA4_4798_837B_554A65950AB7_.wvu.Rows" sId="5"/>
    <undo index="2" exp="area" ref3D="1" dr="$A$1:$XFD$2" dn="Z_4864356C_2EA4_4798_837B_554A65950AB7_.wvu.Rows" sId="5"/>
    <undo index="1" exp="area" ref3D="1" dr="$A$481:$XFD$481" dn="Z_4864356C_2EA4_4798_837B_554A65950AB7_.wvu.Rows" sId="5"/>
    <undo index="0" exp="area" ref3D="1" dr="$A$1:$XFD$2" dn="Z_440820DD_D35F_4284_A020_75AFCB09A713_.wvu.Rows" sId="5"/>
    <undo index="0" exp="area" ref3D="1" dr="$JA$1:$XFD$1048576" dn="Z_440820DD_D35F_4284_A020_75AFCB09A713_.wvu.Cols" sId="5"/>
    <undo index="0" exp="area" ref3D="1" dr="$A$1:$XFD$2" dn="Z_3ACD5A93_9B0E_40EA_8179_EDF0714A0F5F_.wvu.Rows" sId="5"/>
    <undo index="0" exp="area" ref3D="1" dr="$JA$1:$XFD$1048576" dn="Z_3ACD5A93_9B0E_40EA_8179_EDF0714A0F5F_.wvu.Cols" sId="5"/>
    <undo index="0" exp="area" ref3D="1" dr="$A$1:$XFD$2" dn="Z_39344E0E_2CC4_4BC6_A15E_A66B17AEE943_.wvu.Rows" sId="5"/>
    <undo index="0" exp="area" ref3D="1" dr="$JA$1:$XFD$1048576" dn="Z_39344E0E_2CC4_4BC6_A15E_A66B17AEE943_.wvu.Cols" sId="5"/>
    <undo index="0" exp="area" ref3D="1" dr="$A$1:$XFD$2" dn="Z_38797761_B6E7_4EBC_86AC_BCA6FEF8021E_.wvu.Rows" sId="5"/>
    <undo index="0" exp="area" ref3D="1" dr="$JA$1:$XFD$1048576" dn="Z_38797761_B6E7_4EBC_86AC_BCA6FEF8021E_.wvu.Cols" sId="5"/>
    <undo index="4" exp="area" ref3D="1" dr="$A$480:$XFD$481" dn="Z_3730BEA2_2AC7_4811_AC70_1FABD98B5F4A_.wvu.Rows" sId="5"/>
    <undo index="2" exp="area" ref3D="1" dr="$A$1:$XFD$2" dn="Z_3730BEA2_2AC7_4811_AC70_1FABD98B5F4A_.wvu.Rows" sId="5"/>
    <undo index="0" exp="area" ref3D="1" dr="$A$1:$XFD$2" dn="Z_34488582_FC68_47CC_ADEF_620C97FA3BE5_.wvu.Rows" sId="5"/>
    <undo index="0" exp="area" ref3D="1" dr="$JA$1:$XFD$1048576" dn="Z_34488582_FC68_47CC_ADEF_620C97FA3BE5_.wvu.Cols" sId="5"/>
    <undo index="0" exp="area" ref3D="1" dr="$A$1:$XFD$2" dn="Z_3125BE9C_D539_46B3_AB2C_AD44D6D3A43D_.wvu.Rows" sId="5"/>
    <undo index="0" exp="area" ref3D="1" dr="$JA$1:$XFD$1048576" dn="Z_3125BE9C_D539_46B3_AB2C_AD44D6D3A43D_.wvu.Cols" sId="5"/>
    <undo index="0" exp="area" ref3D="1" dr="$A$1:$XFD$2" dn="Z_2EDD3601_67EA_4D8B_910E_67CE0A6ECBD5_.wvu.Rows" sId="5"/>
    <undo index="0" exp="area" ref3D="1" dr="$JA$1:$XFD$1048576" dn="Z_2EDD3601_67EA_4D8B_910E_67CE0A6ECBD5_.wvu.Cols" sId="5"/>
    <undo index="0" exp="area" ref3D="1" dr="$A$1:$XFD$2" dn="Z_2C6ABC28_880F_4FC3_AB4C_74CC7AFBB167_.wvu.Rows" sId="5"/>
    <undo index="0" exp="area" ref3D="1" dr="$JA$1:$XFD$1048576" dn="Z_2C6ABC28_880F_4FC3_AB4C_74CC7AFBB167_.wvu.Cols" sId="5"/>
    <undo index="0" exp="area" ref3D="1" dr="$A$1:$XFD$2" dn="Z_2B096DAF_0513_499A_BB3D_6C1B61550EAD_.wvu.Rows" sId="5"/>
    <undo index="0" exp="area" ref3D="1" dr="$JA$1:$XFD$1048576" dn="Z_2B096DAF_0513_499A_BB3D_6C1B61550EAD_.wvu.Cols" sId="5"/>
    <undo index="0" exp="area" ref3D="1" dr="$A$1:$XFD$2" dn="Z_28D79C02_A415_42D9_AF37_1523DA21D815_.wvu.Rows" sId="5"/>
    <undo index="0" exp="area" ref3D="1" dr="$JA$1:$XFD$1048576" dn="Z_28D79C02_A415_42D9_AF37_1523DA21D815_.wvu.Cols" sId="5"/>
    <undo index="0" exp="area" ref3D="1" dr="$A$1:$XFD$2" dn="Z_2843D43C_15A8_41DB_8AAA_3E8B8BBF0B92_.wvu.Rows" sId="5"/>
    <undo index="0" exp="area" ref3D="1" dr="$A$1:$XFD$2" dn="Z_27A4B667_7EE5_4B37_A36E_7A71AE7736F5_.wvu.Rows" sId="5"/>
    <undo index="0" exp="area" ref3D="1" dr="$JA$1:$XFD$1048576" dn="Z_27A4B667_7EE5_4B37_A36E_7A71AE7736F5_.wvu.Cols" sId="5"/>
    <undo index="0" exp="area" ref3D="1" dr="$A$1:$XFD$2" dn="Z_1CE7FAA3_375A_44FC_8395_7BB368E304B3_.wvu.Rows" sId="5"/>
    <undo index="0" exp="area" ref3D="1" dr="$JA$1:$XFD$1048576" dn="Z_1CE7FAA3_375A_44FC_8395_7BB368E304B3_.wvu.Cols" sId="5"/>
    <undo index="0" exp="area" ref3D="1" dr="$A$1:$XFD$2" dn="Z_1A677123_3181_47F1_8D94_D23E42118B34_.wvu.Rows" sId="5"/>
    <undo index="0" exp="area" ref3D="1" dr="$JA$1:$XFD$1048576" dn="Z_1A677123_3181_47F1_8D94_D23E42118B34_.wvu.Cols" sId="5"/>
    <undo index="0" exp="area" ref3D="1" dr="$A$1:$XFD$2" dn="Z_195EEB94_5611_43AB_AD4C_189BF5DF63BD_.wvu.Rows" sId="5"/>
    <undo index="0" exp="area" ref3D="1" dr="$JA$1:$XFD$1048576" dn="Z_195EEB94_5611_43AB_AD4C_189BF5DF63BD_.wvu.Cols" sId="5"/>
    <undo index="0" exp="area" ref3D="1" dr="$A$1:$XFD$1" dn="Z_18DF35B7_CAA0_4050_BA63_78DA1CA747BE_.wvu.Rows" sId="5"/>
    <undo index="0" exp="area" ref3D="1" dr="$JA$1:$XFD$1048576" dn="Z_18DF35B7_CAA0_4050_BA63_78DA1CA747BE_.wvu.Cols" sId="5"/>
    <undo index="4" exp="area" ref3D="1" dr="$A$480:$XFD$481" dn="Z_186AB716_4241_4317_9300_D6DC13524A2C_.wvu.Rows" sId="5"/>
    <undo index="2" exp="area" ref3D="1" dr="$A$1:$XFD$2" dn="Z_186AB716_4241_4317_9300_D6DC13524A2C_.wvu.Rows" sId="5"/>
    <undo index="4" exp="area" ref3D="1" dr="$A$480:$XFD$480" dn="Z_16543542_821D_4BC4_91AB_D2C631412736_.wvu.Rows" sId="5"/>
    <undo index="2" exp="area" ref3D="1" dr="$A$1:$XFD$2" dn="Z_16543542_821D_4BC4_91AB_D2C631412736_.wvu.Rows" sId="5"/>
    <undo index="1" exp="area" ref3D="1" dr="$A$481:$XFD$481" dn="Z_16543542_821D_4BC4_91AB_D2C631412736_.wvu.Rows" sId="5"/>
    <undo index="0" exp="area" ref3D="1" dr="$A$1:$XFD$2" dn="Z_11F0A643_03F6_4A9B_A587_984CEF24373C_.wvu.Rows" sId="5"/>
    <undo index="0" exp="area" ref3D="1" dr="$JA$1:$XFD$1048576" dn="Z_11F0A643_03F6_4A9B_A587_984CEF24373C_.wvu.Cols" sId="5"/>
    <undo index="0" exp="area" ref3D="1" dr="$A$1:$XFD$1" dn="Z_116A1B62_BC36_4DF8_BA7A_5A8B2AC14341_.wvu.Rows" sId="5"/>
    <undo index="0" exp="area" ref3D="1" dr="$A$1:$XFD$2" dn="Z_1053507D_AB8D_4416_A992_8628E70BD9D6_.wvu.Rows" sId="5"/>
    <undo index="0" exp="area" ref3D="1" dr="$JA$1:$XFD$1048576" dn="Z_1053507D_AB8D_4416_A992_8628E70BD9D6_.wvu.Cols" sId="5"/>
    <undo index="0" exp="area" ref3D="1" dr="$A$1:$XFD$2" dn="Z_0EEF1658_6DED_493F_AB34_5C882B7D8D1D_.wvu.Rows" sId="5"/>
    <undo index="4" exp="area" ref3D="1" dr="$A$480:$XFD$481" dn="Z_0D63E466_D251_474F_9293_B76C0854AE18_.wvu.Rows" sId="5"/>
    <undo index="2" exp="area" ref3D="1" dr="$A$1:$XFD$2" dn="Z_0D63E466_D251_474F_9293_B76C0854AE18_.wvu.Rows" sId="5"/>
    <undo index="0" exp="area" ref3D="1" dr="$A$1:$XFD$2" dn="Z_0B513DDE_5559_48C9_BE83_B3BA05D50CBD_.wvu.Rows" sId="5"/>
    <undo index="4" exp="area" ref3D="1" dr="$A$480:$XFD$481" dn="Z_0B24AFFC_8D10_42B0_ADC8_378D1BCF1541_.wvu.Rows" sId="5"/>
    <undo index="2" exp="area" ref3D="1" dr="$A$1:$XFD$2" dn="Z_0B24AFFC_8D10_42B0_ADC8_378D1BCF1541_.wvu.Rows" sId="5"/>
    <undo index="4" exp="area" ref3D="1" dr="$A$480:$XFD$481" dn="Z_096F67F7_AEB5_413D_899E_0491F5B25FFD_.wvu.Rows" sId="5"/>
    <undo index="2" exp="area" ref3D="1" dr="$A$1:$XFD$2" dn="Z_096F67F7_AEB5_413D_899E_0491F5B25FFD_.wvu.Rows" sId="5"/>
    <undo index="4" exp="area" ref3D="1" dr="$A$480:$XFD$481" dn="Z_0484FDF7_2DB5_4BF2_B382_43CE01593EDC_.wvu.Rows" sId="5"/>
    <undo index="2" exp="area" ref3D="1" dr="$A$1:$XFD$2" dn="Z_0484FDF7_2DB5_4BF2_B382_43CE01593EDC_.wvu.Rows" sId="5"/>
    <undo index="0" exp="area" ref3D="1" dr="$A$1:$XFD$2" dn="Z_02B12058_110B_4DCD_A5EA_5F27400FB028_.wvu.Rows" sId="5"/>
    <undo index="0" exp="area" ref3D="1" dr="$JA$1:$XFD$1048576" dn="Z_02B12058_110B_4DCD_A5EA_5F27400FB028_.wvu.Cols" sId="5"/>
    <undo index="0" exp="area" ref3D="1" dr="$A$1:$XFD$2" dn="Z_02668375_14EE_499B_A8A1_CFA0F3453F57_.wvu.Rows" sId="5"/>
    <undo index="0" exp="area" ref3D="1" dr="$JA$1:$XFD$1048576" dn="Z_02668375_14EE_499B_A8A1_CFA0F3453F57_.wvu.Cols" sId="5"/>
    <undo index="0" exp="area" ref3D="1" dr="$A$1:$XFD$2" dn="Z_00CA5430_6B3A_4E12_B07E_9C9EC9D8F7A7_.wvu.Rows" sId="5"/>
    <undo index="0" exp="area" ref3D="1" dr="$JA$1:$XFD$1048576" dn="Z_00CA5430_6B3A_4E12_B07E_9C9EC9D8F7A7_.wvu.Cols" sId="5"/>
    <undo index="4" exp="area" ref3D="1" dr="$A$480:$XFD$481" dn="Z_FDCD7FD4_7D62_43EB_A646_C382CC277444_.wvu.Rows" sId="5"/>
    <undo index="2" exp="area" ref3D="1" dr="$A$1:$XFD$2" dn="Z_FDCD7FD4_7D62_43EB_A646_C382CC277444_.wvu.Rows" sId="5"/>
    <undo index="4" exp="area" ref3D="1" dr="$A$480:$XFD$481" dn="Z_FD5F77AF_5A8F_4B6D_961B_C7FD9D452FD5_.wvu.Rows" sId="5"/>
    <undo index="2" exp="area" ref3D="1" dr="$A$1:$XFD$2" dn="Z_FD5F77AF_5A8F_4B6D_961B_C7FD9D452FD5_.wvu.Rows" sId="5"/>
    <undo index="4" exp="area" ref3D="1" dr="$A$480:$XFD$481" dn="Z_FAFF16D3_22B3_4C97_ACCF_EE39802F6088_.wvu.Rows" sId="5"/>
    <undo index="2" exp="area" ref3D="1" dr="$A$1:$XFD$2" dn="Z_FAFF16D3_22B3_4C97_ACCF_EE39802F6088_.wvu.Rows" sId="5"/>
    <undo index="0" exp="area" ref3D="1" dr="$A$1:$XFD$2" dn="Z_FAA25FCE_18C5_403C_9C68_9D1F88B3F7EB_.wvu.Rows" sId="5"/>
    <undo index="0" exp="area" ref3D="1" dr="$JA$1:$XFD$1048576" dn="Z_FAA25FCE_18C5_403C_9C68_9D1F88B3F7EB_.wvu.Cols" sId="5"/>
    <undo index="4" exp="area" ref3D="1" dr="$A$480:$XFD$481" dn="Z_FA025E0E_AAB4_48EA_A8D2_9619F0E6F664_.wvu.Rows" sId="5"/>
    <undo index="2" exp="area" ref3D="1" dr="$A$1:$XFD$2" dn="Z_FA025E0E_AAB4_48EA_A8D2_9619F0E6F664_.wvu.Rows" sId="5"/>
  </rrc>
  <rcc rId="439" sId="5" quotePrefix="1">
    <nc r="D2" t="inlineStr">
      <is>
        <t>1</t>
      </is>
    </nc>
  </rcc>
  <rcc rId="440" sId="5">
    <nc r="D4">
      <f>IF(D5&lt;&gt;"",IF(OR(D15&lt;&gt;"",COUNTA(D17:D479)&gt;0),"Y","N"),"")</f>
    </nc>
  </rcc>
  <rcc rId="441" sId="5" quotePrefix="1">
    <nc r="D6" t="inlineStr">
      <is>
        <t>1</t>
      </is>
    </nc>
  </rcc>
  <rcc rId="442" sId="5">
    <nc r="D7" t="inlineStr">
      <is>
        <t>SW</t>
      </is>
    </nc>
  </rcc>
  <rcc rId="443" sId="5">
    <nc r="D9" t="inlineStr">
      <is>
        <t>N</t>
      </is>
    </nc>
  </rcc>
  <rcc rId="444" sId="5">
    <nc r="D10" t="inlineStr">
      <is>
        <t>N</t>
      </is>
    </nc>
  </rcc>
  <rcc rId="445" sId="5">
    <nc r="D12" t="inlineStr">
      <is>
        <t>N</t>
      </is>
    </nc>
  </rcc>
  <rcc rId="446" sId="5">
    <nc r="D13" t="inlineStr">
      <is>
        <t>N</t>
      </is>
    </nc>
  </rcc>
  <rcc rId="447" sId="5">
    <nc r="D14" t="inlineStr">
      <is>
        <t>Y</t>
      </is>
    </nc>
  </rcc>
  <rcc rId="448" sId="5">
    <nc r="D16">
      <f>COUNTA(D17:D479)</f>
    </nc>
  </rcc>
  <rcc rId="449" sId="5">
    <nc r="D459" t="inlineStr">
      <is>
        <t>Y</t>
      </is>
    </nc>
  </rcc>
  <rcc rId="450" sId="5">
    <nc r="D5">
      <v>6036</v>
    </nc>
  </rcc>
  <rcc rId="451" sId="5">
    <nc r="D1">
      <v>6036</v>
    </nc>
  </rcc>
  <rcc rId="452" sId="5">
    <nc r="D3" t="inlineStr">
      <is>
        <t xml:space="preserve">HP3 - Take-off model incorrectly reset </t>
      </is>
    </nc>
  </rcc>
  <rcc rId="453" sId="5">
    <nc r="D11" t="inlineStr">
      <is>
        <t>N</t>
      </is>
    </nc>
  </rcc>
  <rcc rId="454" sId="5">
    <nc r="D66" t="inlineStr">
      <is>
        <t>Y</t>
      </is>
    </nc>
  </rcc>
  <rcc rId="455" sId="5">
    <nc r="B66">
      <v>6036</v>
    </nc>
  </rcc>
  <rcc rId="456" sId="3">
    <nc r="E55">
      <v>6036</v>
    </nc>
  </rcc>
  <rcc rId="457" sId="3">
    <nc r="M55" t="inlineStr">
      <is>
        <t>Y</t>
      </is>
    </nc>
  </rcc>
  <rcc rId="458" sId="3">
    <nc r="N55" t="inlineStr">
      <is>
        <t>Y</t>
      </is>
    </nc>
  </rcc>
  <rcc rId="459" sId="3">
    <nc r="O55" t="inlineStr">
      <is>
        <t>Y</t>
      </is>
    </nc>
  </rcc>
  <rcc rId="460" sId="3">
    <nc r="P55" t="inlineStr">
      <is>
        <t>Y</t>
      </is>
    </nc>
  </rcc>
  <rcc rId="461" sId="3">
    <nc r="W55" t="inlineStr">
      <is>
        <t>PR</t>
      </is>
    </nc>
  </rcc>
  <rcc rId="462" sId="3">
    <nc r="X55" t="inlineStr">
      <is>
        <t>DBY</t>
      </is>
    </nc>
  </rcc>
  <rcc rId="463" sId="3">
    <nc r="AF55" t="inlineStr">
      <is>
        <t>PR</t>
      </is>
    </nc>
  </rcc>
  <rcc rId="464" sId="3">
    <nc r="AG55" t="inlineStr">
      <is>
        <t>DBY</t>
      </is>
    </nc>
  </rcc>
  <rcc rId="465" sId="3">
    <nc r="AV55" t="inlineStr">
      <is>
        <t>PR</t>
      </is>
    </nc>
  </rcc>
  <rcc rId="466" sId="3">
    <nc r="AX55" t="inlineStr">
      <is>
        <t>DBY</t>
      </is>
    </nc>
  </rcc>
  <rcv guid="{83E26134-8071-4B52-B9C2-8B5396DF70B4}" action="delete"/>
  <rdn rId="0" localSheetId="3" customView="1" name="Z_83E26134_8071_4B52_B9C2_8B5396DF70B4_.wvu.Rows" hidden="1" oldHidden="1">
    <formula>Plan!$488:$750</formula>
    <oldFormula>Plan!$488:$750</oldFormula>
  </rdn>
  <rdn rId="0" localSheetId="3" customView="1" name="Z_83E26134_8071_4B52_B9C2_8B5396DF70B4_.wvu.Cols" hidden="1" oldHidden="1">
    <formula>Plan!$S:$U</formula>
    <oldFormula>Plan!$S:$U</oldFormula>
  </rdn>
  <rdn rId="0" localSheetId="3" customView="1" name="Z_83E26134_8071_4B52_B9C2_8B5396DF70B4_.wvu.FilterData" hidden="1" oldHidden="1">
    <formula>Plan!$A$5:$BQ$468</formula>
    <oldFormula>Plan!$A$5:$BQ$468</oldFormula>
  </rdn>
  <rdn rId="0" localSheetId="4" customView="1" name="Z_83E26134_8071_4B52_B9C2_8B5396DF70B4_.wvu.FilterData" hidden="1" oldHidden="1">
    <formula>'Delivery Docs Plan'!$A$4:$O$33</formula>
    <oldFormula>'Delivery Docs Plan'!$A$4:$O$33</oldFormula>
  </rdn>
  <rdn rId="0" localSheetId="5" customView="1" name="Z_83E26134_8071_4B52_B9C2_8B5396DF70B4_.wvu.Cols" hidden="1" oldHidden="1">
    <formula>'PR Matrix'!$JB:$XFD</formula>
    <oldFormula>'PR Matrix'!$JB:$XFD</oldFormula>
  </rdn>
  <rdn rId="0" localSheetId="5" customView="1" name="Z_83E26134_8071_4B52_B9C2_8B5396DF70B4_.wvu.FilterData" hidden="1" oldHidden="1">
    <formula>'PR Matrix'!$C$1:$C$481</formula>
    <oldFormula>'PR Matrix'!$C$1:$C$481</oldFormula>
  </rdn>
  <rdn rId="0" localSheetId="6" customView="1" name="Z_83E26134_8071_4B52_B9C2_8B5396DF70B4_.wvu.Cols" hidden="1" oldHidden="1">
    <formula>Allocation!$L:$XFD</formula>
    <oldFormula>Allocation!$L:$XFD</oldFormula>
  </rdn>
  <rdn rId="0" localSheetId="6" customView="1" name="Z_83E26134_8071_4B52_B9C2_8B5396DF70B4_.wvu.FilterData" hidden="1" oldHidden="1">
    <formula>Allocation!$A$1:$K$1</formula>
    <oldFormula>Allocation!$A$1:$K$1</oldFormula>
  </rdn>
  <rdn rId="0" localSheetId="7" customView="1" name="Z_83E26134_8071_4B52_B9C2_8B5396DF70B4_.wvu.FilterData" hidden="1" oldHidden="1">
    <formula>'SRS Reviews'!$A$1:$Q$136</formula>
    <oldFormula>'SRS Reviews'!$A$1:$Q$136</oldFormula>
  </rdn>
  <rdn rId="0" localSheetId="8" customView="1" name="Z_83E26134_8071_4B52_B9C2_8B5396DF70B4_.wvu.FilterData" hidden="1" oldHidden="1">
    <formula>Estimates!$A$2:$BC$460</formula>
    <oldFormula>Estimates!$A$2:$BC$460</oldFormula>
  </rdn>
  <rdn rId="0" localSheetId="10" customView="1" name="Z_83E26134_8071_4B52_B9C2_8B5396DF70B4_.wvu.FilterData" hidden="1" oldHidden="1">
    <formula>'Open SWPRs'!$A$1:$H$615</formula>
    <oldFormula>'Open SWPRs'!$A$1:$H$615</oldFormula>
  </rdn>
  <rdn rId="0" localSheetId="12" customView="1" name="Z_83E26134_8071_4B52_B9C2_8B5396DF70B4_.wvu.FilterData" hidden="1" oldHidden="1">
    <formula>'Build Plan'!$D$3:$L$48</formula>
    <oldFormula>'Build Plan'!$D$3:$L$48</oldFormula>
  </rdn>
  <rcv guid="{83E26134-8071-4B52-B9C2-8B5396DF70B4}" action="add"/>
</revisions>
</file>

<file path=xl/revisions/revisionLog3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rc rId="479" sId="5" ref="E1:E1048576" action="insertCol">
    <undo index="4" exp="area" ref3D="1" dr="$A$480:$XFD$481" dn="Z_F78FCA81_B608_454A_B46D_DA1594BED295_.wvu.Rows" sId="5"/>
    <undo index="2" exp="area" ref3D="1" dr="$A$1:$XFD$2" dn="Z_F78FCA81_B608_454A_B46D_DA1594BED295_.wvu.Rows" sId="5"/>
    <undo index="0" exp="area" ref3D="1" dr="$A$1:$XFD$2" dn="Z_F76A2777_C161_4121_A0E8_1678E85F68C6_.wvu.Rows" sId="5"/>
    <undo index="0" exp="area" ref3D="1" dr="$A$1:$XFD$2" dn="Z_F320C882_6208_44BF_AD76_CAB3202B3D93_.wvu.Rows" sId="5"/>
    <undo index="0" exp="area" ref3D="1" dr="$A$1:$XFD$2" dn="Z_F2088572_AEF7_456E_8FEE_9EECE1B46675_.wvu.Rows" sId="5"/>
    <undo index="4" exp="area" ref3D="1" dr="$A$480:$XFD$480" dn="Z_EB824EDC_44B5_480C_9466_88CD55BCD011_.wvu.Rows" sId="5"/>
    <undo index="2" exp="area" ref3D="1" dr="$A$1:$XFD$2" dn="Z_EB824EDC_44B5_480C_9466_88CD55BCD011_.wvu.Rows" sId="5"/>
    <undo index="1" exp="area" ref3D="1" dr="$A$481:$XFD$481" dn="Z_EB824EDC_44B5_480C_9466_88CD55BCD011_.wvu.Rows" sId="5"/>
    <undo index="4" exp="area" ref3D="1" dr="$A$480:$XFD$481" dn="Z_EA2D852B_2EE3_41E7_8B54_530928E32534_.wvu.Rows" sId="5"/>
    <undo index="2" exp="area" ref3D="1" dr="$A$1:$XFD$2" dn="Z_EA2D852B_2EE3_41E7_8B54_530928E32534_.wvu.Rows" sId="5"/>
    <undo index="0" exp="area" ref3D="1" dr="$A$1:$XFD$2" dn="Z_E8B30110_1132_4597_87AA_506263477060_.wvu.Rows" sId="5"/>
    <undo index="0" exp="area" ref3D="1" dr="$JB$1:$XFD$1048576" dn="Z_E8B30110_1132_4597_87AA_506263477060_.wvu.Cols" sId="5"/>
    <undo index="0" exp="area" ref3D="1" dr="$A$1:$XFD$2" dn="Z_E1FB79D3_6139_4E9D_84E0_D806F17414E7_.wvu.Rows" sId="5"/>
    <undo index="0" exp="area" ref3D="1" dr="$A$1:$XFD$2" dn="Z_E1C450DA_5A25_49EE_AC15_82D55BC93335_.wvu.Rows" sId="5"/>
    <undo index="0" exp="area" ref3D="1" dr="$JB$1:$XFD$1048576" dn="Z_E1C450DA_5A25_49EE_AC15_82D55BC93335_.wvu.Cols" sId="5"/>
    <undo index="0" exp="area" ref3D="1" dr="$A$1:$XFD$2" dn="Z_DE76E38F_A1D1_4A3E_9C90_F4B6007A1049_.wvu.Rows" sId="5"/>
    <undo index="0" exp="area" ref3D="1" dr="$JB$1:$XFD$1048576" dn="Z_DE76E38F_A1D1_4A3E_9C90_F4B6007A1049_.wvu.Cols" sId="5"/>
    <undo index="0" exp="area" ref3D="1" dr="$A$1:$XFD$2" dn="Z_DD3C4055_6E9F_4337_AF3C_EAB14138E2FC_.wvu.Rows" sId="5"/>
    <undo index="0" exp="area" ref3D="1" dr="$JB$1:$XFD$1048576" dn="Z_DD3C4055_6E9F_4337_AF3C_EAB14138E2FC_.wvu.Cols" sId="5"/>
    <undo index="0" exp="area" ref3D="1" dr="$A$1:$XFD$2" dn="Z_D610A0E1_F9A9_4C9F_867A_9AA8DA5806C3_.wvu.Rows" sId="5"/>
    <undo index="0" exp="area" ref3D="1" dr="$JB$1:$XFD$1048576" dn="Z_D610A0E1_F9A9_4C9F_867A_9AA8DA5806C3_.wvu.Cols" sId="5"/>
    <undo index="0" exp="area" ref3D="1" dr="$A$1:$XFD$2" dn="Z_D0EC701B_BF59_424D_AF90_FAB54F5D9032_.wvu.Rows" sId="5"/>
    <undo index="4" exp="area" ref3D="1" dr="$A$480:$XFD$481" dn="Z_C8A50DBD_6717_4739_8372_D23519BF2F10_.wvu.Rows" sId="5"/>
    <undo index="2" exp="area" ref3D="1" dr="$A$1:$XFD$2" dn="Z_C8A50DBD_6717_4739_8372_D23519BF2F10_.wvu.Rows" sId="5"/>
    <undo index="0" exp="area" ref3D="1" dr="$A$1:$XFD$2" dn="Z_BFE285D7_067E_4802_A267_8E7CA36A08B9_.wvu.Rows" sId="5"/>
    <undo index="0" exp="area" ref3D="1" dr="$JB$1:$XFD$1048576" dn="Z_BFE285D7_067E_4802_A267_8E7CA36A08B9_.wvu.Cols" sId="5"/>
    <undo index="0" exp="area" ref3D="1" dr="$A$1:$XFD$1" dn="Z_BEFB98C7_6620_4730_80CE_706FB1439778_.wvu.Rows" sId="5"/>
    <undo index="0" exp="area" ref3D="1" dr="$A$1:$XFD$2" dn="Z_BC89DC8A_F93A_4EB3_ACCA_03228A52DC73_.wvu.Rows" sId="5"/>
    <undo index="0" exp="area" ref3D="1" dr="$JB$1:$XFD$1048576" dn="Z_BC89DC8A_F93A_4EB3_ACCA_03228A52DC73_.wvu.Cols" sId="5"/>
    <undo index="0" exp="area" ref3D="1" dr="$A$1:$XFD$2" dn="Z_B83B79D9_617A_4F50_8CCC_C97938364272_.wvu.Rows" sId="5"/>
    <undo index="0" exp="area" ref3D="1" dr="$JB$1:$XFD$1048576" dn="Z_B83B79D9_617A_4F50_8CCC_C97938364272_.wvu.Cols" sId="5"/>
    <undo index="0" exp="area" ref3D="1" dr="$A$1:$XFD$2" dn="Z_B6DA4F4E_AC5A_4095_8D8B_FD639A9E9F62_.wvu.Rows" sId="5"/>
    <undo index="0" exp="area" ref3D="1" dr="$A$1:$XFD$2" dn="Z_B3C29866_3474_43EA_99AD_F394C9416B2B_.wvu.Rows" sId="5"/>
    <undo index="0" exp="area" ref3D="1" dr="$JB$1:$XFD$1048576" dn="Z_B3C29866_3474_43EA_99AD_F394C9416B2B_.wvu.Cols" sId="5"/>
    <undo index="0" exp="area" ref3D="1" dr="$A$1:$XFD$2" dn="Z_B25C0761_BDC6_44DE_BC09_A587D4005716_.wvu.Rows" sId="5"/>
    <undo index="0" exp="area" ref3D="1" dr="$JB$1:$XFD$1048576" dn="Z_B25C0761_BDC6_44DE_BC09_A587D4005716_.wvu.Cols" sId="5"/>
    <undo index="0" exp="area" ref3D="1" dr="$A$1:$XFD$2" dn="Z_B0A275E6_A927_469D_A668_DC597A053ECA_.wvu.Rows" sId="5"/>
    <undo index="0" exp="area" ref3D="1" dr="$JB$1:$XFD$1048576" dn="Z_B0A275E6_A927_469D_A668_DC597A053ECA_.wvu.Cols" sId="5"/>
    <undo index="4" exp="area" ref3D="1" dr="$A$480:$XFD$481" dn="Z_AEC31DE9_BA39_44BD_BD19_C1C878D510AE_.wvu.Rows" sId="5"/>
    <undo index="2" exp="area" ref3D="1" dr="$A$1:$XFD$2" dn="Z_AEC31DE9_BA39_44BD_BD19_C1C878D510AE_.wvu.Rows" sId="5"/>
    <undo index="0" exp="area" ref3D="1" dr="$A$1:$XFD$2" dn="Z_A779676E_2DE4_4B43_BC39_AEC5C199B098_.wvu.Rows" sId="5"/>
    <undo index="0" exp="area" ref3D="1" dr="$JB$1:$XFD$1048576" dn="Z_A779676E_2DE4_4B43_BC39_AEC5C199B098_.wvu.Cols" sId="5"/>
    <undo index="0" exp="area" ref3D="1" dr="$A$1:$XFD$2" dn="Z_A158213F_CC1A_4B2F_8FB3_2D0E9377D318_.wvu.Rows" sId="5"/>
    <undo index="0" exp="area" ref3D="1" dr="$A$1:$XFD$2" dn="Z_9D72E9D6_9DB4_482E_B9DD_F58734D01B5E_.wvu.Rows" sId="5"/>
    <undo index="0" exp="area" ref3D="1" dr="$JB$1:$XFD$1048576" dn="Z_9D72E9D6_9DB4_482E_B9DD_F58734D01B5E_.wvu.Cols" sId="5"/>
    <undo index="0" exp="area" ref3D="1" dr="$A$1:$XFD$2" dn="Z_9D5226FB_7DD3_447E_B45C_6EAA60152D32_.wvu.Rows" sId="5"/>
    <undo index="0" exp="area" ref3D="1" dr="$A$1:$XFD$2" dn="Z_9C0FECB6_0701_4CC9_8224_D04A63FFA855_.wvu.Rows" sId="5"/>
    <undo index="0" exp="area" ref3D="1" dr="$JB$1:$XFD$1048576" dn="Z_9C0FECB6_0701_4CC9_8224_D04A63FFA855_.wvu.Cols" sId="5"/>
    <undo index="0" exp="area" ref3D="1" dr="$A$1:$XFD$1" dn="Z_999D8AAC_C53E_4106_83D2_C9E986396FD9_.wvu.Rows" sId="5"/>
    <undo index="0" exp="area" ref3D="1" dr="$JB$1:$XFD$1048576" dn="Z_999D8AAC_C53E_4106_83D2_C9E986396FD9_.wvu.Cols" sId="5"/>
    <undo index="0" exp="area" ref3D="1" dr="$A$1:$XFD$2" dn="Z_97AAAFE3_C681_4E27_A277_F09D7DA8C2DD_.wvu.Rows" sId="5"/>
    <undo index="0" exp="area" ref3D="1" dr="$JB$1:$XFD$1048576" dn="Z_97AAAFE3_C681_4E27_A277_F09D7DA8C2DD_.wvu.Cols" sId="5"/>
    <undo index="0" exp="area" ref3D="1" dr="$A$1:$XFD$2" dn="Z_949F8C7F_DA00_479D_BDE6_6166B149A403_.wvu.Rows" sId="5"/>
    <undo index="0" exp="area" ref3D="1" dr="$JB$1:$XFD$1048576" dn="Z_949F8C7F_DA00_479D_BDE6_6166B149A403_.wvu.Cols" sId="5"/>
    <undo index="0" exp="area" ref3D="1" dr="$A$1:$XFD$2" dn="Z_94202DE1_E113_4D8D_96A4_4561FB59780B_.wvu.Rows" sId="5"/>
    <undo index="0" exp="area" ref3D="1" dr="$JB$1:$XFD$1048576" dn="Z_94202DE1_E113_4D8D_96A4_4561FB59780B_.wvu.Cols" sId="5"/>
    <undo index="0" exp="area" ref3D="1" dr="$A$1:$XFD$2" dn="Z_90088769_7D29_4324_882D_1F352DFBE762_.wvu.Rows" sId="5"/>
    <undo index="0" exp="area" ref3D="1" dr="$JB$1:$XFD$1048576" dn="Z_90088769_7D29_4324_882D_1F352DFBE762_.wvu.Cols" sId="5"/>
    <undo index="0" exp="area" ref3D="1" dr="$A$1:$XFD$1" dn="Z_8F2E2A3B_020D_4DD4_B354_81D162F69C48_.wvu.Rows" sId="5"/>
    <undo index="0" exp="area" ref3D="1" dr="$A$1:$XFD$2" dn="Z_8B0C1710_8C04_443E_9575_8D8EEDA52030_.wvu.Rows" sId="5"/>
    <undo index="0" exp="area" ref3D="1" dr="$A$1:$XFD$2" dn="Z_8AEE08A2_F73E_41EF_8662_F43F5532F7EC_.wvu.Rows" sId="5"/>
    <undo index="4" exp="area" ref3D="1" dr="$A$480:$XFD$481" dn="Z_88EF00F5_A891_4E1F_BEBC_C770D5AFEF26_.wvu.Rows" sId="5"/>
    <undo index="2" exp="area" ref3D="1" dr="$A$1:$XFD$2" dn="Z_88EF00F5_A891_4E1F_BEBC_C770D5AFEF26_.wvu.Rows" sId="5"/>
    <undo index="0" exp="area" ref3D="1" dr="$A$1:$XFD$2" dn="Z_840FED42_BEAD_40B5_87A2_918C1E6D4128_.wvu.Rows" sId="5"/>
    <undo index="0" exp="area" ref3D="1" dr="$JB$1:$XFD$1048576" dn="Z_840FED42_BEAD_40B5_87A2_918C1E6D4128_.wvu.Cols" sId="5"/>
    <undo index="0" exp="area" ref3D="1" dr="$JB$1:$XFD$1048576" dn="Z_83E26134_8071_4B52_B9C2_8B5396DF70B4_.wvu.Cols" sId="5"/>
    <undo index="0" exp="area" ref3D="1" dr="$A$1:$XFD$2" dn="Z_7F19FCB4_9655_4ECF_8001_8401CA1B1084_.wvu.Rows" sId="5"/>
    <undo index="4" exp="area" ref3D="1" dr="$A$480:$XFD$480" dn="Z_7E4E90D1_59D3_46C2_B9C5_B4A6E53BE0B7_.wvu.Rows" sId="5"/>
    <undo index="2" exp="area" ref3D="1" dr="$A$1:$XFD$2" dn="Z_7E4E90D1_59D3_46C2_B9C5_B4A6E53BE0B7_.wvu.Rows" sId="5"/>
    <undo index="1" exp="area" ref3D="1" dr="$A$481:$XFD$481" dn="Z_7E4E90D1_59D3_46C2_B9C5_B4A6E53BE0B7_.wvu.Rows" sId="5"/>
    <undo index="0" exp="area" ref3D="1" dr="$A$1:$XFD$2" dn="Z_7E493E76_89EF_40BE_995A_6CD5B38BE486_.wvu.Rows" sId="5"/>
    <undo index="4" exp="area" ref3D="1" dr="$A$480:$XFD$481" dn="Z_774D3B22_FAD7_45CC_9FF9_C08635F41395_.wvu.Rows" sId="5"/>
    <undo index="2" exp="area" ref3D="1" dr="$A$1:$XFD$2" dn="Z_774D3B22_FAD7_45CC_9FF9_C08635F41395_.wvu.Rows" sId="5"/>
    <undo index="4" exp="area" ref3D="1" dr="$A$480:$XFD$481" dn="Z_6FA7792A_1E8F_4225_B55B_C3225E2EEAC0_.wvu.Rows" sId="5"/>
    <undo index="2" exp="area" ref3D="1" dr="$A$1:$XFD$2" dn="Z_6FA7792A_1E8F_4225_B55B_C3225E2EEAC0_.wvu.Rows" sId="5"/>
    <undo index="0" exp="area" ref3D="1" dr="$A$1:$XFD$2" dn="Z_6C263B97_64ED_4CE6_9B05_42BE2811A349_.wvu.Rows" sId="5"/>
    <undo index="0" exp="area" ref3D="1" dr="$JB$1:$XFD$1048576" dn="Z_6C263B97_64ED_4CE6_9B05_42BE2811A349_.wvu.Cols" sId="5"/>
    <undo index="0" exp="area" ref3D="1" dr="$A$1:$XFD$2" dn="Z_6568F72F_D597_4229_B333_125FDE9654F7_.wvu.Rows" sId="5"/>
    <undo index="0" exp="area" ref3D="1" dr="$JB$1:$XFD$1048576" dn="Z_6568F72F_D597_4229_B333_125FDE9654F7_.wvu.Cols" sId="5"/>
    <undo index="0" exp="area" ref3D="1" dr="$A$1:$XFD$2" dn="Z_653F5373_3423_4857_B839_026BFFD3E0C5_.wvu.Rows" sId="5"/>
    <undo index="0" exp="area" ref3D="1" dr="$A$1:$XFD$2" dn="Z_607CCD9B_4659_4BD7_A174_E12C78E5291C_.wvu.Rows" sId="5"/>
    <undo index="4" exp="area" ref3D="1" dr="$A$480:$XFD$480" dn="Z_5DABD3DD_3B7F_4D0A_8278_3CABF5A7C879_.wvu.Rows" sId="5"/>
    <undo index="2" exp="area" ref3D="1" dr="$A$1:$XFD$2" dn="Z_5DABD3DD_3B7F_4D0A_8278_3CABF5A7C879_.wvu.Rows" sId="5"/>
    <undo index="1" exp="area" ref3D="1" dr="$A$481:$XFD$481" dn="Z_5DABD3DD_3B7F_4D0A_8278_3CABF5A7C879_.wvu.Rows" sId="5"/>
    <undo index="0" exp="area" ref3D="1" dr="$A$1:$XFD$2" dn="Z_5B263600_835E_44BD_B687_603D70FECA3D_.wvu.Rows" sId="5"/>
    <undo index="0" exp="area" ref3D="1" dr="$JB$1:$XFD$1048576" dn="Z_5B263600_835E_44BD_B687_603D70FECA3D_.wvu.Cols" sId="5"/>
    <undo index="0" exp="area" ref3D="1" dr="$A$1:$XFD$2" dn="Z_5AC86898_99C0_40C8_A183_7BCAFD4A38C0_.wvu.Rows" sId="5"/>
    <undo index="0" exp="area" ref3D="1" dr="$JB$1:$XFD$1048576" dn="Z_5AC86898_99C0_40C8_A183_7BCAFD4A38C0_.wvu.Cols" sId="5"/>
    <undo index="0" exp="area" ref3D="1" dr="$A$1:$XFD$2" dn="Z_55F258A9_3656_464A_8209_65541A4A9294_.wvu.Rows" sId="5"/>
    <undo index="0" exp="area" ref3D="1" dr="$JB$1:$XFD$1048576" dn="Z_55F258A9_3656_464A_8209_65541A4A9294_.wvu.Cols" sId="5"/>
    <undo index="0" exp="area" ref3D="1" dr="$A$1:$XFD$2" dn="Z_5435B979_CD36_44F0_9662_F3B5AC1F741D_.wvu.Rows" sId="5"/>
    <undo index="0" exp="area" ref3D="1" dr="$JB$1:$XFD$1048576" dn="Z_519FF1E7_076F_47C2_91B9_C17D2E1B6520_.wvu.Cols" sId="5"/>
    <undo index="4" exp="area" ref3D="1" dr="$A$480:$XFD$480" dn="Z_4F91CC6A_177C_44AE_BD3E_9ACFF52E4BB6_.wvu.Rows" sId="5"/>
    <undo index="2" exp="area" ref3D="1" dr="$A$1:$XFD$2" dn="Z_4F91CC6A_177C_44AE_BD3E_9ACFF52E4BB6_.wvu.Rows" sId="5"/>
    <undo index="1" exp="area" ref3D="1" dr="$A$481:$XFD$481" dn="Z_4F91CC6A_177C_44AE_BD3E_9ACFF52E4BB6_.wvu.Rows" sId="5"/>
    <undo index="0" exp="area" ref3D="1" dr="$A$1:$XFD$2" dn="Z_4E796616_3F1B_4206_9288_54987A052220_.wvu.Rows" sId="5"/>
    <undo index="4" exp="area" ref3D="1" dr="$A$480:$XFD$481" dn="Z_4E38BAA4_F7A0_4986_9C0B_2533153E78A8_.wvu.Rows" sId="5"/>
    <undo index="2" exp="area" ref3D="1" dr="$A$1:$XFD$2" dn="Z_4E38BAA4_F7A0_4986_9C0B_2533153E78A8_.wvu.Rows" sId="5"/>
    <undo index="4" exp="area" ref3D="1" dr="$A$480:$XFD$480" dn="Z_4864356C_2EA4_4798_837B_554A65950AB7_.wvu.Rows" sId="5"/>
    <undo index="2" exp="area" ref3D="1" dr="$A$1:$XFD$2" dn="Z_4864356C_2EA4_4798_837B_554A65950AB7_.wvu.Rows" sId="5"/>
    <undo index="1" exp="area" ref3D="1" dr="$A$481:$XFD$481" dn="Z_4864356C_2EA4_4798_837B_554A65950AB7_.wvu.Rows" sId="5"/>
    <undo index="0" exp="area" ref3D="1" dr="$A$1:$XFD$2" dn="Z_440820DD_D35F_4284_A020_75AFCB09A713_.wvu.Rows" sId="5"/>
    <undo index="0" exp="area" ref3D="1" dr="$JB$1:$XFD$1048576" dn="Z_440820DD_D35F_4284_A020_75AFCB09A713_.wvu.Cols" sId="5"/>
    <undo index="0" exp="area" ref3D="1" dr="$A$1:$XFD$2" dn="Z_3ACD5A93_9B0E_40EA_8179_EDF0714A0F5F_.wvu.Rows" sId="5"/>
    <undo index="0" exp="area" ref3D="1" dr="$JB$1:$XFD$1048576" dn="Z_3ACD5A93_9B0E_40EA_8179_EDF0714A0F5F_.wvu.Cols" sId="5"/>
    <undo index="0" exp="area" ref3D="1" dr="$A$1:$XFD$2" dn="Z_39344E0E_2CC4_4BC6_A15E_A66B17AEE943_.wvu.Rows" sId="5"/>
    <undo index="0" exp="area" ref3D="1" dr="$JB$1:$XFD$1048576" dn="Z_39344E0E_2CC4_4BC6_A15E_A66B17AEE943_.wvu.Cols" sId="5"/>
    <undo index="0" exp="area" ref3D="1" dr="$A$1:$XFD$2" dn="Z_38797761_B6E7_4EBC_86AC_BCA6FEF8021E_.wvu.Rows" sId="5"/>
    <undo index="0" exp="area" ref3D="1" dr="$JB$1:$XFD$1048576" dn="Z_38797761_B6E7_4EBC_86AC_BCA6FEF8021E_.wvu.Cols" sId="5"/>
    <undo index="4" exp="area" ref3D="1" dr="$A$480:$XFD$481" dn="Z_3730BEA2_2AC7_4811_AC70_1FABD98B5F4A_.wvu.Rows" sId="5"/>
    <undo index="2" exp="area" ref3D="1" dr="$A$1:$XFD$2" dn="Z_3730BEA2_2AC7_4811_AC70_1FABD98B5F4A_.wvu.Rows" sId="5"/>
    <undo index="0" exp="area" ref3D="1" dr="$A$1:$XFD$2" dn="Z_34488582_FC68_47CC_ADEF_620C97FA3BE5_.wvu.Rows" sId="5"/>
    <undo index="0" exp="area" ref3D="1" dr="$JB$1:$XFD$1048576" dn="Z_34488582_FC68_47CC_ADEF_620C97FA3BE5_.wvu.Cols" sId="5"/>
    <undo index="0" exp="area" ref3D="1" dr="$A$1:$XFD$2" dn="Z_3125BE9C_D539_46B3_AB2C_AD44D6D3A43D_.wvu.Rows" sId="5"/>
    <undo index="0" exp="area" ref3D="1" dr="$JB$1:$XFD$1048576" dn="Z_3125BE9C_D539_46B3_AB2C_AD44D6D3A43D_.wvu.Cols" sId="5"/>
    <undo index="0" exp="area" ref3D="1" dr="$A$1:$XFD$2" dn="Z_2EDD3601_67EA_4D8B_910E_67CE0A6ECBD5_.wvu.Rows" sId="5"/>
    <undo index="0" exp="area" ref3D="1" dr="$JB$1:$XFD$1048576" dn="Z_2EDD3601_67EA_4D8B_910E_67CE0A6ECBD5_.wvu.Cols" sId="5"/>
    <undo index="0" exp="area" ref3D="1" dr="$A$1:$XFD$2" dn="Z_2C6ABC28_880F_4FC3_AB4C_74CC7AFBB167_.wvu.Rows" sId="5"/>
    <undo index="0" exp="area" ref3D="1" dr="$JB$1:$XFD$1048576" dn="Z_2C6ABC28_880F_4FC3_AB4C_74CC7AFBB167_.wvu.Cols" sId="5"/>
    <undo index="0" exp="area" ref3D="1" dr="$A$1:$XFD$2" dn="Z_2B096DAF_0513_499A_BB3D_6C1B61550EAD_.wvu.Rows" sId="5"/>
    <undo index="0" exp="area" ref3D="1" dr="$JB$1:$XFD$1048576" dn="Z_2B096DAF_0513_499A_BB3D_6C1B61550EAD_.wvu.Cols" sId="5"/>
    <undo index="0" exp="area" ref3D="1" dr="$A$1:$XFD$2" dn="Z_28D79C02_A415_42D9_AF37_1523DA21D815_.wvu.Rows" sId="5"/>
    <undo index="0" exp="area" ref3D="1" dr="$JB$1:$XFD$1048576" dn="Z_28D79C02_A415_42D9_AF37_1523DA21D815_.wvu.Cols" sId="5"/>
    <undo index="0" exp="area" ref3D="1" dr="$A$1:$XFD$2" dn="Z_2843D43C_15A8_41DB_8AAA_3E8B8BBF0B92_.wvu.Rows" sId="5"/>
    <undo index="0" exp="area" ref3D="1" dr="$A$1:$XFD$2" dn="Z_27A4B667_7EE5_4B37_A36E_7A71AE7736F5_.wvu.Rows" sId="5"/>
    <undo index="0" exp="area" ref3D="1" dr="$JB$1:$XFD$1048576" dn="Z_27A4B667_7EE5_4B37_A36E_7A71AE7736F5_.wvu.Cols" sId="5"/>
    <undo index="0" exp="area" ref3D="1" dr="$A$1:$XFD$2" dn="Z_1CE7FAA3_375A_44FC_8395_7BB368E304B3_.wvu.Rows" sId="5"/>
    <undo index="0" exp="area" ref3D="1" dr="$JB$1:$XFD$1048576" dn="Z_1CE7FAA3_375A_44FC_8395_7BB368E304B3_.wvu.Cols" sId="5"/>
    <undo index="0" exp="area" ref3D="1" dr="$A$1:$XFD$2" dn="Z_1A677123_3181_47F1_8D94_D23E42118B34_.wvu.Rows" sId="5"/>
    <undo index="0" exp="area" ref3D="1" dr="$JB$1:$XFD$1048576" dn="Z_1A677123_3181_47F1_8D94_D23E42118B34_.wvu.Cols" sId="5"/>
    <undo index="0" exp="area" ref3D="1" dr="$A$1:$XFD$2" dn="Z_195EEB94_5611_43AB_AD4C_189BF5DF63BD_.wvu.Rows" sId="5"/>
    <undo index="0" exp="area" ref3D="1" dr="$JB$1:$XFD$1048576" dn="Z_195EEB94_5611_43AB_AD4C_189BF5DF63BD_.wvu.Cols" sId="5"/>
    <undo index="0" exp="area" ref3D="1" dr="$A$1:$XFD$1" dn="Z_18DF35B7_CAA0_4050_BA63_78DA1CA747BE_.wvu.Rows" sId="5"/>
    <undo index="0" exp="area" ref3D="1" dr="$JB$1:$XFD$1048576" dn="Z_18DF35B7_CAA0_4050_BA63_78DA1CA747BE_.wvu.Cols" sId="5"/>
    <undo index="4" exp="area" ref3D="1" dr="$A$480:$XFD$481" dn="Z_186AB716_4241_4317_9300_D6DC13524A2C_.wvu.Rows" sId="5"/>
    <undo index="2" exp="area" ref3D="1" dr="$A$1:$XFD$2" dn="Z_186AB716_4241_4317_9300_D6DC13524A2C_.wvu.Rows" sId="5"/>
    <undo index="4" exp="area" ref3D="1" dr="$A$480:$XFD$480" dn="Z_16543542_821D_4BC4_91AB_D2C631412736_.wvu.Rows" sId="5"/>
    <undo index="2" exp="area" ref3D="1" dr="$A$1:$XFD$2" dn="Z_16543542_821D_4BC4_91AB_D2C631412736_.wvu.Rows" sId="5"/>
    <undo index="1" exp="area" ref3D="1" dr="$A$481:$XFD$481" dn="Z_16543542_821D_4BC4_91AB_D2C631412736_.wvu.Rows" sId="5"/>
    <undo index="0" exp="area" ref3D="1" dr="$A$1:$XFD$2" dn="Z_11F0A643_03F6_4A9B_A587_984CEF24373C_.wvu.Rows" sId="5"/>
    <undo index="0" exp="area" ref3D="1" dr="$JB$1:$XFD$1048576" dn="Z_11F0A643_03F6_4A9B_A587_984CEF24373C_.wvu.Cols" sId="5"/>
    <undo index="0" exp="area" ref3D="1" dr="$A$1:$XFD$1" dn="Z_116A1B62_BC36_4DF8_BA7A_5A8B2AC14341_.wvu.Rows" sId="5"/>
    <undo index="0" exp="area" ref3D="1" dr="$A$1:$XFD$2" dn="Z_1053507D_AB8D_4416_A992_8628E70BD9D6_.wvu.Rows" sId="5"/>
    <undo index="0" exp="area" ref3D="1" dr="$JB$1:$XFD$1048576" dn="Z_1053507D_AB8D_4416_A992_8628E70BD9D6_.wvu.Cols" sId="5"/>
    <undo index="0" exp="area" ref3D="1" dr="$A$1:$XFD$2" dn="Z_0EEF1658_6DED_493F_AB34_5C882B7D8D1D_.wvu.Rows" sId="5"/>
    <undo index="4" exp="area" ref3D="1" dr="$A$480:$XFD$481" dn="Z_0D63E466_D251_474F_9293_B76C0854AE18_.wvu.Rows" sId="5"/>
    <undo index="2" exp="area" ref3D="1" dr="$A$1:$XFD$2" dn="Z_0D63E466_D251_474F_9293_B76C0854AE18_.wvu.Rows" sId="5"/>
    <undo index="0" exp="area" ref3D="1" dr="$A$1:$XFD$2" dn="Z_0B513DDE_5559_48C9_BE83_B3BA05D50CBD_.wvu.Rows" sId="5"/>
    <undo index="4" exp="area" ref3D="1" dr="$A$480:$XFD$481" dn="Z_0B24AFFC_8D10_42B0_ADC8_378D1BCF1541_.wvu.Rows" sId="5"/>
    <undo index="2" exp="area" ref3D="1" dr="$A$1:$XFD$2" dn="Z_0B24AFFC_8D10_42B0_ADC8_378D1BCF1541_.wvu.Rows" sId="5"/>
    <undo index="4" exp="area" ref3D="1" dr="$A$480:$XFD$481" dn="Z_096F67F7_AEB5_413D_899E_0491F5B25FFD_.wvu.Rows" sId="5"/>
    <undo index="2" exp="area" ref3D="1" dr="$A$1:$XFD$2" dn="Z_096F67F7_AEB5_413D_899E_0491F5B25FFD_.wvu.Rows" sId="5"/>
    <undo index="4" exp="area" ref3D="1" dr="$A$480:$XFD$481" dn="Z_0484FDF7_2DB5_4BF2_B382_43CE01593EDC_.wvu.Rows" sId="5"/>
    <undo index="2" exp="area" ref3D="1" dr="$A$1:$XFD$2" dn="Z_0484FDF7_2DB5_4BF2_B382_43CE01593EDC_.wvu.Rows" sId="5"/>
    <undo index="0" exp="area" ref3D="1" dr="$A$1:$XFD$2" dn="Z_02B12058_110B_4DCD_A5EA_5F27400FB028_.wvu.Rows" sId="5"/>
    <undo index="0" exp="area" ref3D="1" dr="$JB$1:$XFD$1048576" dn="Z_02B12058_110B_4DCD_A5EA_5F27400FB028_.wvu.Cols" sId="5"/>
    <undo index="0" exp="area" ref3D="1" dr="$A$1:$XFD$2" dn="Z_02668375_14EE_499B_A8A1_CFA0F3453F57_.wvu.Rows" sId="5"/>
    <undo index="0" exp="area" ref3D="1" dr="$JB$1:$XFD$1048576" dn="Z_02668375_14EE_499B_A8A1_CFA0F3453F57_.wvu.Cols" sId="5"/>
    <undo index="0" exp="area" ref3D="1" dr="$A$1:$XFD$2" dn="Z_00CA5430_6B3A_4E12_B07E_9C9EC9D8F7A7_.wvu.Rows" sId="5"/>
    <undo index="0" exp="area" ref3D="1" dr="$JB$1:$XFD$1048576" dn="Z_00CA5430_6B3A_4E12_B07E_9C9EC9D8F7A7_.wvu.Cols" sId="5"/>
    <undo index="4" exp="area" ref3D="1" dr="$A$480:$XFD$481" dn="Z_FDCD7FD4_7D62_43EB_A646_C382CC277444_.wvu.Rows" sId="5"/>
    <undo index="2" exp="area" ref3D="1" dr="$A$1:$XFD$2" dn="Z_FDCD7FD4_7D62_43EB_A646_C382CC277444_.wvu.Rows" sId="5"/>
    <undo index="4" exp="area" ref3D="1" dr="$A$480:$XFD$481" dn="Z_FD5F77AF_5A8F_4B6D_961B_C7FD9D452FD5_.wvu.Rows" sId="5"/>
    <undo index="2" exp="area" ref3D="1" dr="$A$1:$XFD$2" dn="Z_FD5F77AF_5A8F_4B6D_961B_C7FD9D452FD5_.wvu.Rows" sId="5"/>
    <undo index="4" exp="area" ref3D="1" dr="$A$480:$XFD$481" dn="Z_FAFF16D3_22B3_4C97_ACCF_EE39802F6088_.wvu.Rows" sId="5"/>
    <undo index="2" exp="area" ref3D="1" dr="$A$1:$XFD$2" dn="Z_FAFF16D3_22B3_4C97_ACCF_EE39802F6088_.wvu.Rows" sId="5"/>
    <undo index="0" exp="area" ref3D="1" dr="$A$1:$XFD$2" dn="Z_FAA25FCE_18C5_403C_9C68_9D1F88B3F7EB_.wvu.Rows" sId="5"/>
    <undo index="0" exp="area" ref3D="1" dr="$JB$1:$XFD$1048576" dn="Z_FAA25FCE_18C5_403C_9C68_9D1F88B3F7EB_.wvu.Cols" sId="5"/>
    <undo index="4" exp="area" ref3D="1" dr="$A$480:$XFD$481" dn="Z_FA025E0E_AAB4_48EA_A8D2_9619F0E6F664_.wvu.Rows" sId="5"/>
    <undo index="2" exp="area" ref3D="1" dr="$A$1:$XFD$2" dn="Z_FA025E0E_AAB4_48EA_A8D2_9619F0E6F664_.wvu.Rows" sId="5"/>
  </rrc>
  <rcc rId="480" sId="5" quotePrefix="1">
    <nc r="E2" t="inlineStr">
      <is>
        <t>1</t>
      </is>
    </nc>
  </rcc>
  <rcc rId="481" sId="5">
    <nc r="E4">
      <f>IF(E5&lt;&gt;"",IF(OR(E15&lt;&gt;"",COUNTA(E17:E479)&gt;0),"Y","N"),"")</f>
    </nc>
  </rcc>
  <rcc rId="482" sId="5" quotePrefix="1">
    <nc r="E6" t="inlineStr">
      <is>
        <t>1</t>
      </is>
    </nc>
  </rcc>
  <rcc rId="483" sId="5">
    <nc r="E7" t="inlineStr">
      <is>
        <t>SW</t>
      </is>
    </nc>
  </rcc>
  <rcc rId="484" sId="5">
    <nc r="E9" t="inlineStr">
      <is>
        <t>N</t>
      </is>
    </nc>
  </rcc>
  <rcc rId="485" sId="5">
    <nc r="E10" t="inlineStr">
      <is>
        <t>N</t>
      </is>
    </nc>
  </rcc>
  <rcc rId="486" sId="5">
    <nc r="E11" t="inlineStr">
      <is>
        <t>N</t>
      </is>
    </nc>
  </rcc>
  <rcc rId="487" sId="5">
    <nc r="E12" t="inlineStr">
      <is>
        <t>N</t>
      </is>
    </nc>
  </rcc>
  <rcc rId="488" sId="5">
    <nc r="E13" t="inlineStr">
      <is>
        <t>N</t>
      </is>
    </nc>
  </rcc>
  <rcc rId="489" sId="5">
    <nc r="E14" t="inlineStr">
      <is>
        <t>Y</t>
      </is>
    </nc>
  </rcc>
  <rcc rId="490" sId="5">
    <nc r="E16">
      <f>COUNTA(E17:E479)</f>
    </nc>
  </rcc>
  <rcc rId="491" sId="5">
    <nc r="E1">
      <v>6037</v>
    </nc>
  </rcc>
  <rcc rId="492" sId="5">
    <nc r="E5">
      <v>6037</v>
    </nc>
  </rcc>
  <rcc rId="493" sId="5">
    <nc r="E3" t="inlineStr">
      <is>
        <t>HP3 - HP3 Climb model data, flights since last reset counter incorrect</t>
      </is>
    </nc>
  </rcc>
  <rcc rId="494" sId="5">
    <oc r="C459" t="inlineStr">
      <is>
        <t>Y</t>
      </is>
    </oc>
    <nc r="C459"/>
  </rcc>
  <rcc rId="495" sId="5">
    <oc r="D459" t="inlineStr">
      <is>
        <t>Y</t>
      </is>
    </oc>
    <nc r="D459"/>
  </rcc>
  <rcc rId="496" sId="5">
    <nc r="E67" t="inlineStr">
      <is>
        <t>Y</t>
      </is>
    </nc>
  </rcc>
  <rcc rId="497" sId="5">
    <nc r="B67">
      <v>6037</v>
    </nc>
  </rcc>
  <rcc rId="498" sId="3">
    <nc r="E56">
      <v>6037</v>
    </nc>
  </rcc>
  <rcc rId="499" sId="3">
    <nc r="M56" t="inlineStr">
      <is>
        <t>Y</t>
      </is>
    </nc>
  </rcc>
  <rcc rId="500" sId="3">
    <nc r="N56" t="inlineStr">
      <is>
        <t>Y</t>
      </is>
    </nc>
  </rcc>
  <rcc rId="501" sId="3">
    <nc r="O56" t="inlineStr">
      <is>
        <t>Y</t>
      </is>
    </nc>
  </rcc>
  <rcc rId="502" sId="3">
    <nc r="P56" t="inlineStr">
      <is>
        <t>Y</t>
      </is>
    </nc>
  </rcc>
  <rcc rId="503" sId="3">
    <nc r="W56" t="inlineStr">
      <is>
        <t>SN</t>
      </is>
    </nc>
  </rcc>
  <rcc rId="504" sId="3">
    <nc r="X56" t="inlineStr">
      <is>
        <t>DBY</t>
      </is>
    </nc>
  </rcc>
  <rcc rId="505" sId="3">
    <nc r="AF56" t="inlineStr">
      <is>
        <t>SN</t>
      </is>
    </nc>
  </rcc>
  <rcc rId="506" sId="3">
    <nc r="AG56" t="inlineStr">
      <is>
        <t>DBY</t>
      </is>
    </nc>
  </rcc>
  <rcc rId="507" sId="3">
    <nc r="AV56" t="inlineStr">
      <is>
        <t>SN</t>
      </is>
    </nc>
  </rcc>
  <rcc rId="508" sId="3">
    <nc r="AX56" t="inlineStr">
      <is>
        <t>DBY</t>
      </is>
    </nc>
  </rcc>
  <rcc rId="509" sId="3">
    <nc r="W241" t="inlineStr">
      <is>
        <t>DBY</t>
      </is>
    </nc>
  </rcc>
  <rcc rId="510" sId="3">
    <nc r="X241" t="inlineStr">
      <is>
        <t>DBY</t>
      </is>
    </nc>
  </rcc>
  <rcc rId="511" sId="3">
    <nc r="AF241" t="inlineStr">
      <is>
        <t>DBY</t>
      </is>
    </nc>
  </rcc>
  <rcc rId="512" sId="3">
    <nc r="AG241" t="inlineStr">
      <is>
        <t>DBY</t>
      </is>
    </nc>
  </rcc>
  <rcc rId="513" sId="3">
    <nc r="AV241" t="inlineStr">
      <is>
        <t>DBY</t>
      </is>
    </nc>
  </rcc>
  <rcc rId="514" sId="3" odxf="1" dxf="1">
    <nc r="AW241" t="inlineStr">
      <is>
        <t>DBY</t>
      </is>
    </nc>
    <ndxf>
      <border outline="0">
        <right style="thin">
          <color indexed="64"/>
        </right>
      </border>
    </ndxf>
  </rcc>
  <rcc rId="515" sId="3">
    <nc r="AX241" t="inlineStr">
      <is>
        <t>DBY</t>
      </is>
    </nc>
  </rcc>
  <rcv guid="{83E26134-8071-4B52-B9C2-8B5396DF70B4}" action="delete"/>
  <rdn rId="0" localSheetId="3" customView="1" name="Z_83E26134_8071_4B52_B9C2_8B5396DF70B4_.wvu.Rows" hidden="1" oldHidden="1">
    <formula>Plan!$488:$750</formula>
    <oldFormula>Plan!$488:$750</oldFormula>
  </rdn>
  <rdn rId="0" localSheetId="3" customView="1" name="Z_83E26134_8071_4B52_B9C2_8B5396DF70B4_.wvu.Cols" hidden="1" oldHidden="1">
    <formula>Plan!$S:$U</formula>
    <oldFormula>Plan!$S:$U</oldFormula>
  </rdn>
  <rdn rId="0" localSheetId="3" customView="1" name="Z_83E26134_8071_4B52_B9C2_8B5396DF70B4_.wvu.FilterData" hidden="1" oldHidden="1">
    <formula>Plan!$A$5:$BQ$468</formula>
    <oldFormula>Plan!$A$5:$BQ$468</oldFormula>
  </rdn>
  <rdn rId="0" localSheetId="4" customView="1" name="Z_83E26134_8071_4B52_B9C2_8B5396DF70B4_.wvu.FilterData" hidden="1" oldHidden="1">
    <formula>'Delivery Docs Plan'!$A$4:$O$33</formula>
    <oldFormula>'Delivery Docs Plan'!$A$4:$O$33</oldFormula>
  </rdn>
  <rdn rId="0" localSheetId="5" customView="1" name="Z_83E26134_8071_4B52_B9C2_8B5396DF70B4_.wvu.Cols" hidden="1" oldHidden="1">
    <formula>'PR Matrix'!$JC:$XFD</formula>
    <oldFormula>'PR Matrix'!$JC:$XFD</oldFormula>
  </rdn>
  <rdn rId="0" localSheetId="5" customView="1" name="Z_83E26134_8071_4B52_B9C2_8B5396DF70B4_.wvu.FilterData" hidden="1" oldHidden="1">
    <formula>'PR Matrix'!$C$1:$C$481</formula>
    <oldFormula>'PR Matrix'!$C$1:$C$481</oldFormula>
  </rdn>
  <rdn rId="0" localSheetId="6" customView="1" name="Z_83E26134_8071_4B52_B9C2_8B5396DF70B4_.wvu.Cols" hidden="1" oldHidden="1">
    <formula>Allocation!$L:$XFD</formula>
    <oldFormula>Allocation!$L:$XFD</oldFormula>
  </rdn>
  <rdn rId="0" localSheetId="6" customView="1" name="Z_83E26134_8071_4B52_B9C2_8B5396DF70B4_.wvu.FilterData" hidden="1" oldHidden="1">
    <formula>Allocation!$A$1:$K$1</formula>
    <oldFormula>Allocation!$A$1:$K$1</oldFormula>
  </rdn>
  <rdn rId="0" localSheetId="7" customView="1" name="Z_83E26134_8071_4B52_B9C2_8B5396DF70B4_.wvu.FilterData" hidden="1" oldHidden="1">
    <formula>'SRS Reviews'!$A$1:$Q$136</formula>
    <oldFormula>'SRS Reviews'!$A$1:$Q$136</oldFormula>
  </rdn>
  <rdn rId="0" localSheetId="8" customView="1" name="Z_83E26134_8071_4B52_B9C2_8B5396DF70B4_.wvu.FilterData" hidden="1" oldHidden="1">
    <formula>Estimates!$A$2:$BC$460</formula>
    <oldFormula>Estimates!$A$2:$BC$460</oldFormula>
  </rdn>
  <rdn rId="0" localSheetId="10" customView="1" name="Z_83E26134_8071_4B52_B9C2_8B5396DF70B4_.wvu.FilterData" hidden="1" oldHidden="1">
    <formula>'Open SWPRs'!$A$1:$H$615</formula>
    <oldFormula>'Open SWPRs'!$A$1:$H$615</oldFormula>
  </rdn>
  <rdn rId="0" localSheetId="12" customView="1" name="Z_83E26134_8071_4B52_B9C2_8B5396DF70B4_.wvu.FilterData" hidden="1" oldHidden="1">
    <formula>'Build Plan'!$D$3:$L$48</formula>
    <oldFormula>'Build Plan'!$D$3:$L$48</oldFormula>
  </rdn>
  <rcv guid="{83E26134-8071-4B52-B9C2-8B5396DF70B4}" action="add"/>
</revisions>
</file>

<file path=xl/revisions/revisionLog3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rc rId="528" sId="5" ref="F1:F1048576" action="insertCol">
    <undo index="4" exp="area" ref3D="1" dr="$A$480:$XFD$481" dn="Z_F78FCA81_B608_454A_B46D_DA1594BED295_.wvu.Rows" sId="5"/>
    <undo index="2" exp="area" ref3D="1" dr="$A$1:$XFD$2" dn="Z_F78FCA81_B608_454A_B46D_DA1594BED295_.wvu.Rows" sId="5"/>
    <undo index="0" exp="area" ref3D="1" dr="$A$1:$XFD$2" dn="Z_F76A2777_C161_4121_A0E8_1678E85F68C6_.wvu.Rows" sId="5"/>
    <undo index="0" exp="area" ref3D="1" dr="$A$1:$XFD$2" dn="Z_F320C882_6208_44BF_AD76_CAB3202B3D93_.wvu.Rows" sId="5"/>
    <undo index="0" exp="area" ref3D="1" dr="$A$1:$XFD$2" dn="Z_F2088572_AEF7_456E_8FEE_9EECE1B46675_.wvu.Rows" sId="5"/>
    <undo index="4" exp="area" ref3D="1" dr="$A$480:$XFD$480" dn="Z_EB824EDC_44B5_480C_9466_88CD55BCD011_.wvu.Rows" sId="5"/>
    <undo index="2" exp="area" ref3D="1" dr="$A$1:$XFD$2" dn="Z_EB824EDC_44B5_480C_9466_88CD55BCD011_.wvu.Rows" sId="5"/>
    <undo index="1" exp="area" ref3D="1" dr="$A$481:$XFD$481" dn="Z_EB824EDC_44B5_480C_9466_88CD55BCD011_.wvu.Rows" sId="5"/>
    <undo index="4" exp="area" ref3D="1" dr="$A$480:$XFD$481" dn="Z_EA2D852B_2EE3_41E7_8B54_530928E32534_.wvu.Rows" sId="5"/>
    <undo index="2" exp="area" ref3D="1" dr="$A$1:$XFD$2" dn="Z_EA2D852B_2EE3_41E7_8B54_530928E32534_.wvu.Rows" sId="5"/>
    <undo index="0" exp="area" ref3D="1" dr="$A$1:$XFD$2" dn="Z_E8B30110_1132_4597_87AA_506263477060_.wvu.Rows" sId="5"/>
    <undo index="0" exp="area" ref3D="1" dr="$JC$1:$XFD$1048576" dn="Z_E8B30110_1132_4597_87AA_506263477060_.wvu.Cols" sId="5"/>
    <undo index="0" exp="area" ref3D="1" dr="$A$1:$XFD$2" dn="Z_E1FB79D3_6139_4E9D_84E0_D806F17414E7_.wvu.Rows" sId="5"/>
    <undo index="0" exp="area" ref3D="1" dr="$A$1:$XFD$2" dn="Z_E1C450DA_5A25_49EE_AC15_82D55BC93335_.wvu.Rows" sId="5"/>
    <undo index="0" exp="area" ref3D="1" dr="$JC$1:$XFD$1048576" dn="Z_E1C450DA_5A25_49EE_AC15_82D55BC93335_.wvu.Cols" sId="5"/>
    <undo index="0" exp="area" ref3D="1" dr="$A$1:$XFD$2" dn="Z_DE76E38F_A1D1_4A3E_9C90_F4B6007A1049_.wvu.Rows" sId="5"/>
    <undo index="0" exp="area" ref3D="1" dr="$JC$1:$XFD$1048576" dn="Z_DE76E38F_A1D1_4A3E_9C90_F4B6007A1049_.wvu.Cols" sId="5"/>
    <undo index="0" exp="area" ref3D="1" dr="$A$1:$XFD$2" dn="Z_DD3C4055_6E9F_4337_AF3C_EAB14138E2FC_.wvu.Rows" sId="5"/>
    <undo index="0" exp="area" ref3D="1" dr="$JC$1:$XFD$1048576" dn="Z_DD3C4055_6E9F_4337_AF3C_EAB14138E2FC_.wvu.Cols" sId="5"/>
    <undo index="0" exp="area" ref3D="1" dr="$A$1:$XFD$2" dn="Z_D610A0E1_F9A9_4C9F_867A_9AA8DA5806C3_.wvu.Rows" sId="5"/>
    <undo index="0" exp="area" ref3D="1" dr="$JC$1:$XFD$1048576" dn="Z_D610A0E1_F9A9_4C9F_867A_9AA8DA5806C3_.wvu.Cols" sId="5"/>
    <undo index="0" exp="area" ref3D="1" dr="$A$1:$XFD$2" dn="Z_D0EC701B_BF59_424D_AF90_FAB54F5D9032_.wvu.Rows" sId="5"/>
    <undo index="4" exp="area" ref3D="1" dr="$A$480:$XFD$481" dn="Z_C8A50DBD_6717_4739_8372_D23519BF2F10_.wvu.Rows" sId="5"/>
    <undo index="2" exp="area" ref3D="1" dr="$A$1:$XFD$2" dn="Z_C8A50DBD_6717_4739_8372_D23519BF2F10_.wvu.Rows" sId="5"/>
    <undo index="0" exp="area" ref3D="1" dr="$A$1:$XFD$2" dn="Z_BFE285D7_067E_4802_A267_8E7CA36A08B9_.wvu.Rows" sId="5"/>
    <undo index="0" exp="area" ref3D="1" dr="$JC$1:$XFD$1048576" dn="Z_BFE285D7_067E_4802_A267_8E7CA36A08B9_.wvu.Cols" sId="5"/>
    <undo index="0" exp="area" ref3D="1" dr="$A$1:$XFD$1" dn="Z_BEFB98C7_6620_4730_80CE_706FB1439778_.wvu.Rows" sId="5"/>
    <undo index="0" exp="area" ref3D="1" dr="$A$1:$XFD$2" dn="Z_BC89DC8A_F93A_4EB3_ACCA_03228A52DC73_.wvu.Rows" sId="5"/>
    <undo index="0" exp="area" ref3D="1" dr="$JC$1:$XFD$1048576" dn="Z_BC89DC8A_F93A_4EB3_ACCA_03228A52DC73_.wvu.Cols" sId="5"/>
    <undo index="0" exp="area" ref3D="1" dr="$A$1:$XFD$2" dn="Z_B83B79D9_617A_4F50_8CCC_C97938364272_.wvu.Rows" sId="5"/>
    <undo index="0" exp="area" ref3D="1" dr="$JC$1:$XFD$1048576" dn="Z_B83B79D9_617A_4F50_8CCC_C97938364272_.wvu.Cols" sId="5"/>
    <undo index="0" exp="area" ref3D="1" dr="$A$1:$XFD$2" dn="Z_B6DA4F4E_AC5A_4095_8D8B_FD639A9E9F62_.wvu.Rows" sId="5"/>
    <undo index="0" exp="area" ref3D="1" dr="$A$1:$XFD$2" dn="Z_B3C29866_3474_43EA_99AD_F394C9416B2B_.wvu.Rows" sId="5"/>
    <undo index="0" exp="area" ref3D="1" dr="$JC$1:$XFD$1048576" dn="Z_B3C29866_3474_43EA_99AD_F394C9416B2B_.wvu.Cols" sId="5"/>
    <undo index="0" exp="area" ref3D="1" dr="$A$1:$XFD$2" dn="Z_B25C0761_BDC6_44DE_BC09_A587D4005716_.wvu.Rows" sId="5"/>
    <undo index="0" exp="area" ref3D="1" dr="$JC$1:$XFD$1048576" dn="Z_B25C0761_BDC6_44DE_BC09_A587D4005716_.wvu.Cols" sId="5"/>
    <undo index="0" exp="area" ref3D="1" dr="$A$1:$XFD$2" dn="Z_B0A275E6_A927_469D_A668_DC597A053ECA_.wvu.Rows" sId="5"/>
    <undo index="0" exp="area" ref3D="1" dr="$JC$1:$XFD$1048576" dn="Z_B0A275E6_A927_469D_A668_DC597A053ECA_.wvu.Cols" sId="5"/>
    <undo index="4" exp="area" ref3D="1" dr="$A$480:$XFD$481" dn="Z_AEC31DE9_BA39_44BD_BD19_C1C878D510AE_.wvu.Rows" sId="5"/>
    <undo index="2" exp="area" ref3D="1" dr="$A$1:$XFD$2" dn="Z_AEC31DE9_BA39_44BD_BD19_C1C878D510AE_.wvu.Rows" sId="5"/>
    <undo index="0" exp="area" ref3D="1" dr="$A$1:$XFD$2" dn="Z_A779676E_2DE4_4B43_BC39_AEC5C199B098_.wvu.Rows" sId="5"/>
    <undo index="0" exp="area" ref3D="1" dr="$JC$1:$XFD$1048576" dn="Z_A779676E_2DE4_4B43_BC39_AEC5C199B098_.wvu.Cols" sId="5"/>
    <undo index="0" exp="area" ref3D="1" dr="$A$1:$XFD$2" dn="Z_A158213F_CC1A_4B2F_8FB3_2D0E9377D318_.wvu.Rows" sId="5"/>
    <undo index="0" exp="area" ref3D="1" dr="$A$1:$XFD$2" dn="Z_9D72E9D6_9DB4_482E_B9DD_F58734D01B5E_.wvu.Rows" sId="5"/>
    <undo index="0" exp="area" ref3D="1" dr="$JC$1:$XFD$1048576" dn="Z_9D72E9D6_9DB4_482E_B9DD_F58734D01B5E_.wvu.Cols" sId="5"/>
    <undo index="0" exp="area" ref3D="1" dr="$A$1:$XFD$2" dn="Z_9D5226FB_7DD3_447E_B45C_6EAA60152D32_.wvu.Rows" sId="5"/>
    <undo index="0" exp="area" ref3D="1" dr="$A$1:$XFD$2" dn="Z_9C0FECB6_0701_4CC9_8224_D04A63FFA855_.wvu.Rows" sId="5"/>
    <undo index="0" exp="area" ref3D="1" dr="$JC$1:$XFD$1048576" dn="Z_9C0FECB6_0701_4CC9_8224_D04A63FFA855_.wvu.Cols" sId="5"/>
    <undo index="0" exp="area" ref3D="1" dr="$A$1:$XFD$1" dn="Z_999D8AAC_C53E_4106_83D2_C9E986396FD9_.wvu.Rows" sId="5"/>
    <undo index="0" exp="area" ref3D="1" dr="$JC$1:$XFD$1048576" dn="Z_999D8AAC_C53E_4106_83D2_C9E986396FD9_.wvu.Cols" sId="5"/>
    <undo index="0" exp="area" ref3D="1" dr="$A$1:$XFD$2" dn="Z_97AAAFE3_C681_4E27_A277_F09D7DA8C2DD_.wvu.Rows" sId="5"/>
    <undo index="0" exp="area" ref3D="1" dr="$JC$1:$XFD$1048576" dn="Z_97AAAFE3_C681_4E27_A277_F09D7DA8C2DD_.wvu.Cols" sId="5"/>
    <undo index="0" exp="area" ref3D="1" dr="$A$1:$XFD$2" dn="Z_949F8C7F_DA00_479D_BDE6_6166B149A403_.wvu.Rows" sId="5"/>
    <undo index="0" exp="area" ref3D="1" dr="$JC$1:$XFD$1048576" dn="Z_949F8C7F_DA00_479D_BDE6_6166B149A403_.wvu.Cols" sId="5"/>
    <undo index="0" exp="area" ref3D="1" dr="$A$1:$XFD$2" dn="Z_94202DE1_E113_4D8D_96A4_4561FB59780B_.wvu.Rows" sId="5"/>
    <undo index="0" exp="area" ref3D="1" dr="$JC$1:$XFD$1048576" dn="Z_94202DE1_E113_4D8D_96A4_4561FB59780B_.wvu.Cols" sId="5"/>
    <undo index="0" exp="area" ref3D="1" dr="$A$1:$XFD$2" dn="Z_90088769_7D29_4324_882D_1F352DFBE762_.wvu.Rows" sId="5"/>
    <undo index="0" exp="area" ref3D="1" dr="$JC$1:$XFD$1048576" dn="Z_90088769_7D29_4324_882D_1F352DFBE762_.wvu.Cols" sId="5"/>
    <undo index="0" exp="area" ref3D="1" dr="$A$1:$XFD$1" dn="Z_8F2E2A3B_020D_4DD4_B354_81D162F69C48_.wvu.Rows" sId="5"/>
    <undo index="0" exp="area" ref3D="1" dr="$A$1:$XFD$2" dn="Z_8B0C1710_8C04_443E_9575_8D8EEDA52030_.wvu.Rows" sId="5"/>
    <undo index="0" exp="area" ref3D="1" dr="$A$1:$XFD$2" dn="Z_8AEE08A2_F73E_41EF_8662_F43F5532F7EC_.wvu.Rows" sId="5"/>
    <undo index="4" exp="area" ref3D="1" dr="$A$480:$XFD$481" dn="Z_88EF00F5_A891_4E1F_BEBC_C770D5AFEF26_.wvu.Rows" sId="5"/>
    <undo index="2" exp="area" ref3D="1" dr="$A$1:$XFD$2" dn="Z_88EF00F5_A891_4E1F_BEBC_C770D5AFEF26_.wvu.Rows" sId="5"/>
    <undo index="0" exp="area" ref3D="1" dr="$A$1:$XFD$2" dn="Z_840FED42_BEAD_40B5_87A2_918C1E6D4128_.wvu.Rows" sId="5"/>
    <undo index="0" exp="area" ref3D="1" dr="$JC$1:$XFD$1048576" dn="Z_840FED42_BEAD_40B5_87A2_918C1E6D4128_.wvu.Cols" sId="5"/>
    <undo index="0" exp="area" ref3D="1" dr="$JC$1:$XFD$1048576" dn="Z_83E26134_8071_4B52_B9C2_8B5396DF70B4_.wvu.Cols" sId="5"/>
    <undo index="0" exp="area" ref3D="1" dr="$A$1:$XFD$2" dn="Z_7F19FCB4_9655_4ECF_8001_8401CA1B1084_.wvu.Rows" sId="5"/>
    <undo index="4" exp="area" ref3D="1" dr="$A$480:$XFD$480" dn="Z_7E4E90D1_59D3_46C2_B9C5_B4A6E53BE0B7_.wvu.Rows" sId="5"/>
    <undo index="2" exp="area" ref3D="1" dr="$A$1:$XFD$2" dn="Z_7E4E90D1_59D3_46C2_B9C5_B4A6E53BE0B7_.wvu.Rows" sId="5"/>
    <undo index="1" exp="area" ref3D="1" dr="$A$481:$XFD$481" dn="Z_7E4E90D1_59D3_46C2_B9C5_B4A6E53BE0B7_.wvu.Rows" sId="5"/>
    <undo index="0" exp="area" ref3D="1" dr="$A$1:$XFD$2" dn="Z_7E493E76_89EF_40BE_995A_6CD5B38BE486_.wvu.Rows" sId="5"/>
    <undo index="4" exp="area" ref3D="1" dr="$A$480:$XFD$481" dn="Z_774D3B22_FAD7_45CC_9FF9_C08635F41395_.wvu.Rows" sId="5"/>
    <undo index="2" exp="area" ref3D="1" dr="$A$1:$XFD$2" dn="Z_774D3B22_FAD7_45CC_9FF9_C08635F41395_.wvu.Rows" sId="5"/>
    <undo index="4" exp="area" ref3D="1" dr="$A$480:$XFD$481" dn="Z_6FA7792A_1E8F_4225_B55B_C3225E2EEAC0_.wvu.Rows" sId="5"/>
    <undo index="2" exp="area" ref3D="1" dr="$A$1:$XFD$2" dn="Z_6FA7792A_1E8F_4225_B55B_C3225E2EEAC0_.wvu.Rows" sId="5"/>
    <undo index="0" exp="area" ref3D="1" dr="$A$1:$XFD$2" dn="Z_6C263B97_64ED_4CE6_9B05_42BE2811A349_.wvu.Rows" sId="5"/>
    <undo index="0" exp="area" ref3D="1" dr="$JC$1:$XFD$1048576" dn="Z_6C263B97_64ED_4CE6_9B05_42BE2811A349_.wvu.Cols" sId="5"/>
    <undo index="0" exp="area" ref3D="1" dr="$A$1:$XFD$2" dn="Z_6568F72F_D597_4229_B333_125FDE9654F7_.wvu.Rows" sId="5"/>
    <undo index="0" exp="area" ref3D="1" dr="$JC$1:$XFD$1048576" dn="Z_6568F72F_D597_4229_B333_125FDE9654F7_.wvu.Cols" sId="5"/>
    <undo index="0" exp="area" ref3D="1" dr="$A$1:$XFD$2" dn="Z_653F5373_3423_4857_B839_026BFFD3E0C5_.wvu.Rows" sId="5"/>
    <undo index="0" exp="area" ref3D="1" dr="$A$1:$XFD$2" dn="Z_607CCD9B_4659_4BD7_A174_E12C78E5291C_.wvu.Rows" sId="5"/>
    <undo index="4" exp="area" ref3D="1" dr="$A$480:$XFD$480" dn="Z_5DABD3DD_3B7F_4D0A_8278_3CABF5A7C879_.wvu.Rows" sId="5"/>
    <undo index="2" exp="area" ref3D="1" dr="$A$1:$XFD$2" dn="Z_5DABD3DD_3B7F_4D0A_8278_3CABF5A7C879_.wvu.Rows" sId="5"/>
    <undo index="1" exp="area" ref3D="1" dr="$A$481:$XFD$481" dn="Z_5DABD3DD_3B7F_4D0A_8278_3CABF5A7C879_.wvu.Rows" sId="5"/>
    <undo index="0" exp="area" ref3D="1" dr="$A$1:$XFD$2" dn="Z_5B263600_835E_44BD_B687_603D70FECA3D_.wvu.Rows" sId="5"/>
    <undo index="0" exp="area" ref3D="1" dr="$JC$1:$XFD$1048576" dn="Z_5B263600_835E_44BD_B687_603D70FECA3D_.wvu.Cols" sId="5"/>
    <undo index="0" exp="area" ref3D="1" dr="$A$1:$XFD$2" dn="Z_5AC86898_99C0_40C8_A183_7BCAFD4A38C0_.wvu.Rows" sId="5"/>
    <undo index="0" exp="area" ref3D="1" dr="$JC$1:$XFD$1048576" dn="Z_5AC86898_99C0_40C8_A183_7BCAFD4A38C0_.wvu.Cols" sId="5"/>
    <undo index="0" exp="area" ref3D="1" dr="$A$1:$XFD$2" dn="Z_55F258A9_3656_464A_8209_65541A4A9294_.wvu.Rows" sId="5"/>
    <undo index="0" exp="area" ref3D="1" dr="$JC$1:$XFD$1048576" dn="Z_55F258A9_3656_464A_8209_65541A4A9294_.wvu.Cols" sId="5"/>
    <undo index="0" exp="area" ref3D="1" dr="$A$1:$XFD$2" dn="Z_5435B979_CD36_44F0_9662_F3B5AC1F741D_.wvu.Rows" sId="5"/>
    <undo index="0" exp="area" ref3D="1" dr="$JC$1:$XFD$1048576" dn="Z_519FF1E7_076F_47C2_91B9_C17D2E1B6520_.wvu.Cols" sId="5"/>
    <undo index="4" exp="area" ref3D="1" dr="$A$480:$XFD$480" dn="Z_4F91CC6A_177C_44AE_BD3E_9ACFF52E4BB6_.wvu.Rows" sId="5"/>
    <undo index="2" exp="area" ref3D="1" dr="$A$1:$XFD$2" dn="Z_4F91CC6A_177C_44AE_BD3E_9ACFF52E4BB6_.wvu.Rows" sId="5"/>
    <undo index="1" exp="area" ref3D="1" dr="$A$481:$XFD$481" dn="Z_4F91CC6A_177C_44AE_BD3E_9ACFF52E4BB6_.wvu.Rows" sId="5"/>
    <undo index="0" exp="area" ref3D="1" dr="$A$1:$XFD$2" dn="Z_4E796616_3F1B_4206_9288_54987A052220_.wvu.Rows" sId="5"/>
    <undo index="4" exp="area" ref3D="1" dr="$A$480:$XFD$481" dn="Z_4E38BAA4_F7A0_4986_9C0B_2533153E78A8_.wvu.Rows" sId="5"/>
    <undo index="2" exp="area" ref3D="1" dr="$A$1:$XFD$2" dn="Z_4E38BAA4_F7A0_4986_9C0B_2533153E78A8_.wvu.Rows" sId="5"/>
    <undo index="4" exp="area" ref3D="1" dr="$A$480:$XFD$480" dn="Z_4864356C_2EA4_4798_837B_554A65950AB7_.wvu.Rows" sId="5"/>
    <undo index="2" exp="area" ref3D="1" dr="$A$1:$XFD$2" dn="Z_4864356C_2EA4_4798_837B_554A65950AB7_.wvu.Rows" sId="5"/>
    <undo index="1" exp="area" ref3D="1" dr="$A$481:$XFD$481" dn="Z_4864356C_2EA4_4798_837B_554A65950AB7_.wvu.Rows" sId="5"/>
    <undo index="0" exp="area" ref3D="1" dr="$A$1:$XFD$2" dn="Z_440820DD_D35F_4284_A020_75AFCB09A713_.wvu.Rows" sId="5"/>
    <undo index="0" exp="area" ref3D="1" dr="$JC$1:$XFD$1048576" dn="Z_440820DD_D35F_4284_A020_75AFCB09A713_.wvu.Cols" sId="5"/>
    <undo index="0" exp="area" ref3D="1" dr="$A$1:$XFD$2" dn="Z_3ACD5A93_9B0E_40EA_8179_EDF0714A0F5F_.wvu.Rows" sId="5"/>
    <undo index="0" exp="area" ref3D="1" dr="$JC$1:$XFD$1048576" dn="Z_3ACD5A93_9B0E_40EA_8179_EDF0714A0F5F_.wvu.Cols" sId="5"/>
    <undo index="0" exp="area" ref3D="1" dr="$A$1:$XFD$2" dn="Z_39344E0E_2CC4_4BC6_A15E_A66B17AEE943_.wvu.Rows" sId="5"/>
    <undo index="0" exp="area" ref3D="1" dr="$JC$1:$XFD$1048576" dn="Z_39344E0E_2CC4_4BC6_A15E_A66B17AEE943_.wvu.Cols" sId="5"/>
    <undo index="0" exp="area" ref3D="1" dr="$A$1:$XFD$2" dn="Z_38797761_B6E7_4EBC_86AC_BCA6FEF8021E_.wvu.Rows" sId="5"/>
    <undo index="0" exp="area" ref3D="1" dr="$JC$1:$XFD$1048576" dn="Z_38797761_B6E7_4EBC_86AC_BCA6FEF8021E_.wvu.Cols" sId="5"/>
    <undo index="4" exp="area" ref3D="1" dr="$A$480:$XFD$481" dn="Z_3730BEA2_2AC7_4811_AC70_1FABD98B5F4A_.wvu.Rows" sId="5"/>
    <undo index="2" exp="area" ref3D="1" dr="$A$1:$XFD$2" dn="Z_3730BEA2_2AC7_4811_AC70_1FABD98B5F4A_.wvu.Rows" sId="5"/>
    <undo index="0" exp="area" ref3D="1" dr="$A$1:$XFD$2" dn="Z_34488582_FC68_47CC_ADEF_620C97FA3BE5_.wvu.Rows" sId="5"/>
    <undo index="0" exp="area" ref3D="1" dr="$JC$1:$XFD$1048576" dn="Z_34488582_FC68_47CC_ADEF_620C97FA3BE5_.wvu.Cols" sId="5"/>
    <undo index="0" exp="area" ref3D="1" dr="$A$1:$XFD$2" dn="Z_3125BE9C_D539_46B3_AB2C_AD44D6D3A43D_.wvu.Rows" sId="5"/>
    <undo index="0" exp="area" ref3D="1" dr="$JC$1:$XFD$1048576" dn="Z_3125BE9C_D539_46B3_AB2C_AD44D6D3A43D_.wvu.Cols" sId="5"/>
    <undo index="0" exp="area" ref3D="1" dr="$A$1:$XFD$2" dn="Z_2EDD3601_67EA_4D8B_910E_67CE0A6ECBD5_.wvu.Rows" sId="5"/>
    <undo index="0" exp="area" ref3D="1" dr="$JC$1:$XFD$1048576" dn="Z_2EDD3601_67EA_4D8B_910E_67CE0A6ECBD5_.wvu.Cols" sId="5"/>
    <undo index="0" exp="area" ref3D="1" dr="$A$1:$XFD$2" dn="Z_2C6ABC28_880F_4FC3_AB4C_74CC7AFBB167_.wvu.Rows" sId="5"/>
    <undo index="0" exp="area" ref3D="1" dr="$JC$1:$XFD$1048576" dn="Z_2C6ABC28_880F_4FC3_AB4C_74CC7AFBB167_.wvu.Cols" sId="5"/>
    <undo index="0" exp="area" ref3D="1" dr="$A$1:$XFD$2" dn="Z_2B096DAF_0513_499A_BB3D_6C1B61550EAD_.wvu.Rows" sId="5"/>
    <undo index="0" exp="area" ref3D="1" dr="$JC$1:$XFD$1048576" dn="Z_2B096DAF_0513_499A_BB3D_6C1B61550EAD_.wvu.Cols" sId="5"/>
    <undo index="0" exp="area" ref3D="1" dr="$A$1:$XFD$2" dn="Z_28D79C02_A415_42D9_AF37_1523DA21D815_.wvu.Rows" sId="5"/>
    <undo index="0" exp="area" ref3D="1" dr="$JC$1:$XFD$1048576" dn="Z_28D79C02_A415_42D9_AF37_1523DA21D815_.wvu.Cols" sId="5"/>
    <undo index="0" exp="area" ref3D="1" dr="$A$1:$XFD$2" dn="Z_2843D43C_15A8_41DB_8AAA_3E8B8BBF0B92_.wvu.Rows" sId="5"/>
    <undo index="0" exp="area" ref3D="1" dr="$A$1:$XFD$2" dn="Z_27A4B667_7EE5_4B37_A36E_7A71AE7736F5_.wvu.Rows" sId="5"/>
    <undo index="0" exp="area" ref3D="1" dr="$JC$1:$XFD$1048576" dn="Z_27A4B667_7EE5_4B37_A36E_7A71AE7736F5_.wvu.Cols" sId="5"/>
    <undo index="0" exp="area" ref3D="1" dr="$A$1:$XFD$2" dn="Z_1CE7FAA3_375A_44FC_8395_7BB368E304B3_.wvu.Rows" sId="5"/>
    <undo index="0" exp="area" ref3D="1" dr="$JC$1:$XFD$1048576" dn="Z_1CE7FAA3_375A_44FC_8395_7BB368E304B3_.wvu.Cols" sId="5"/>
    <undo index="0" exp="area" ref3D="1" dr="$A$1:$XFD$2" dn="Z_1A677123_3181_47F1_8D94_D23E42118B34_.wvu.Rows" sId="5"/>
    <undo index="0" exp="area" ref3D="1" dr="$JC$1:$XFD$1048576" dn="Z_1A677123_3181_47F1_8D94_D23E42118B34_.wvu.Cols" sId="5"/>
    <undo index="0" exp="area" ref3D="1" dr="$A$1:$XFD$2" dn="Z_195EEB94_5611_43AB_AD4C_189BF5DF63BD_.wvu.Rows" sId="5"/>
    <undo index="0" exp="area" ref3D="1" dr="$JC$1:$XFD$1048576" dn="Z_195EEB94_5611_43AB_AD4C_189BF5DF63BD_.wvu.Cols" sId="5"/>
    <undo index="0" exp="area" ref3D="1" dr="$A$1:$XFD$1" dn="Z_18DF35B7_CAA0_4050_BA63_78DA1CA747BE_.wvu.Rows" sId="5"/>
    <undo index="0" exp="area" ref3D="1" dr="$JC$1:$XFD$1048576" dn="Z_18DF35B7_CAA0_4050_BA63_78DA1CA747BE_.wvu.Cols" sId="5"/>
    <undo index="4" exp="area" ref3D="1" dr="$A$480:$XFD$481" dn="Z_186AB716_4241_4317_9300_D6DC13524A2C_.wvu.Rows" sId="5"/>
    <undo index="2" exp="area" ref3D="1" dr="$A$1:$XFD$2" dn="Z_186AB716_4241_4317_9300_D6DC13524A2C_.wvu.Rows" sId="5"/>
    <undo index="4" exp="area" ref3D="1" dr="$A$480:$XFD$480" dn="Z_16543542_821D_4BC4_91AB_D2C631412736_.wvu.Rows" sId="5"/>
    <undo index="2" exp="area" ref3D="1" dr="$A$1:$XFD$2" dn="Z_16543542_821D_4BC4_91AB_D2C631412736_.wvu.Rows" sId="5"/>
    <undo index="1" exp="area" ref3D="1" dr="$A$481:$XFD$481" dn="Z_16543542_821D_4BC4_91AB_D2C631412736_.wvu.Rows" sId="5"/>
    <undo index="0" exp="area" ref3D="1" dr="$A$1:$XFD$2" dn="Z_11F0A643_03F6_4A9B_A587_984CEF24373C_.wvu.Rows" sId="5"/>
    <undo index="0" exp="area" ref3D="1" dr="$JC$1:$XFD$1048576" dn="Z_11F0A643_03F6_4A9B_A587_984CEF24373C_.wvu.Cols" sId="5"/>
    <undo index="0" exp="area" ref3D="1" dr="$A$1:$XFD$1" dn="Z_116A1B62_BC36_4DF8_BA7A_5A8B2AC14341_.wvu.Rows" sId="5"/>
    <undo index="0" exp="area" ref3D="1" dr="$A$1:$XFD$2" dn="Z_1053507D_AB8D_4416_A992_8628E70BD9D6_.wvu.Rows" sId="5"/>
    <undo index="0" exp="area" ref3D="1" dr="$JC$1:$XFD$1048576" dn="Z_1053507D_AB8D_4416_A992_8628E70BD9D6_.wvu.Cols" sId="5"/>
    <undo index="0" exp="area" ref3D="1" dr="$A$1:$XFD$2" dn="Z_0EEF1658_6DED_493F_AB34_5C882B7D8D1D_.wvu.Rows" sId="5"/>
    <undo index="4" exp="area" ref3D="1" dr="$A$480:$XFD$481" dn="Z_0D63E466_D251_474F_9293_B76C0854AE18_.wvu.Rows" sId="5"/>
    <undo index="2" exp="area" ref3D="1" dr="$A$1:$XFD$2" dn="Z_0D63E466_D251_474F_9293_B76C0854AE18_.wvu.Rows" sId="5"/>
    <undo index="0" exp="area" ref3D="1" dr="$A$1:$XFD$2" dn="Z_0B513DDE_5559_48C9_BE83_B3BA05D50CBD_.wvu.Rows" sId="5"/>
    <undo index="4" exp="area" ref3D="1" dr="$A$480:$XFD$481" dn="Z_0B24AFFC_8D10_42B0_ADC8_378D1BCF1541_.wvu.Rows" sId="5"/>
    <undo index="2" exp="area" ref3D="1" dr="$A$1:$XFD$2" dn="Z_0B24AFFC_8D10_42B0_ADC8_378D1BCF1541_.wvu.Rows" sId="5"/>
    <undo index="4" exp="area" ref3D="1" dr="$A$480:$XFD$481" dn="Z_096F67F7_AEB5_413D_899E_0491F5B25FFD_.wvu.Rows" sId="5"/>
    <undo index="2" exp="area" ref3D="1" dr="$A$1:$XFD$2" dn="Z_096F67F7_AEB5_413D_899E_0491F5B25FFD_.wvu.Rows" sId="5"/>
    <undo index="4" exp="area" ref3D="1" dr="$A$480:$XFD$481" dn="Z_0484FDF7_2DB5_4BF2_B382_43CE01593EDC_.wvu.Rows" sId="5"/>
    <undo index="2" exp="area" ref3D="1" dr="$A$1:$XFD$2" dn="Z_0484FDF7_2DB5_4BF2_B382_43CE01593EDC_.wvu.Rows" sId="5"/>
    <undo index="0" exp="area" ref3D="1" dr="$A$1:$XFD$2" dn="Z_02B12058_110B_4DCD_A5EA_5F27400FB028_.wvu.Rows" sId="5"/>
    <undo index="0" exp="area" ref3D="1" dr="$JC$1:$XFD$1048576" dn="Z_02B12058_110B_4DCD_A5EA_5F27400FB028_.wvu.Cols" sId="5"/>
    <undo index="0" exp="area" ref3D="1" dr="$A$1:$XFD$2" dn="Z_02668375_14EE_499B_A8A1_CFA0F3453F57_.wvu.Rows" sId="5"/>
    <undo index="0" exp="area" ref3D="1" dr="$JC$1:$XFD$1048576" dn="Z_02668375_14EE_499B_A8A1_CFA0F3453F57_.wvu.Cols" sId="5"/>
    <undo index="0" exp="area" ref3D="1" dr="$A$1:$XFD$2" dn="Z_00CA5430_6B3A_4E12_B07E_9C9EC9D8F7A7_.wvu.Rows" sId="5"/>
    <undo index="0" exp="area" ref3D="1" dr="$JC$1:$XFD$1048576" dn="Z_00CA5430_6B3A_4E12_B07E_9C9EC9D8F7A7_.wvu.Cols" sId="5"/>
    <undo index="4" exp="area" ref3D="1" dr="$A$480:$XFD$481" dn="Z_FDCD7FD4_7D62_43EB_A646_C382CC277444_.wvu.Rows" sId="5"/>
    <undo index="2" exp="area" ref3D="1" dr="$A$1:$XFD$2" dn="Z_FDCD7FD4_7D62_43EB_A646_C382CC277444_.wvu.Rows" sId="5"/>
    <undo index="4" exp="area" ref3D="1" dr="$A$480:$XFD$481" dn="Z_FD5F77AF_5A8F_4B6D_961B_C7FD9D452FD5_.wvu.Rows" sId="5"/>
    <undo index="2" exp="area" ref3D="1" dr="$A$1:$XFD$2" dn="Z_FD5F77AF_5A8F_4B6D_961B_C7FD9D452FD5_.wvu.Rows" sId="5"/>
    <undo index="4" exp="area" ref3D="1" dr="$A$480:$XFD$481" dn="Z_FAFF16D3_22B3_4C97_ACCF_EE39802F6088_.wvu.Rows" sId="5"/>
    <undo index="2" exp="area" ref3D="1" dr="$A$1:$XFD$2" dn="Z_FAFF16D3_22B3_4C97_ACCF_EE39802F6088_.wvu.Rows" sId="5"/>
    <undo index="0" exp="area" ref3D="1" dr="$A$1:$XFD$2" dn="Z_FAA25FCE_18C5_403C_9C68_9D1F88B3F7EB_.wvu.Rows" sId="5"/>
    <undo index="0" exp="area" ref3D="1" dr="$JC$1:$XFD$1048576" dn="Z_FAA25FCE_18C5_403C_9C68_9D1F88B3F7EB_.wvu.Cols" sId="5"/>
    <undo index="4" exp="area" ref3D="1" dr="$A$480:$XFD$481" dn="Z_FA025E0E_AAB4_48EA_A8D2_9619F0E6F664_.wvu.Rows" sId="5"/>
    <undo index="2" exp="area" ref3D="1" dr="$A$1:$XFD$2" dn="Z_FA025E0E_AAB4_48EA_A8D2_9619F0E6F664_.wvu.Rows" sId="5"/>
  </rrc>
  <rcc rId="529" sId="5" quotePrefix="1">
    <nc r="F2" t="inlineStr">
      <is>
        <t>1</t>
      </is>
    </nc>
  </rcc>
  <rcc rId="530" sId="5">
    <nc r="F4">
      <f>IF(F5&lt;&gt;"",IF(OR(F15&lt;&gt;"",COUNTA(F17:F479)&gt;0),"Y","N"),"")</f>
    </nc>
  </rcc>
  <rcc rId="531" sId="5" quotePrefix="1">
    <nc r="F6" t="inlineStr">
      <is>
        <t>1</t>
      </is>
    </nc>
  </rcc>
  <rcc rId="532" sId="5">
    <nc r="F7" t="inlineStr">
      <is>
        <t>SW</t>
      </is>
    </nc>
  </rcc>
  <rcc rId="533" sId="5">
    <nc r="F9" t="inlineStr">
      <is>
        <t>N</t>
      </is>
    </nc>
  </rcc>
  <rcc rId="534" sId="5">
    <nc r="F10" t="inlineStr">
      <is>
        <t>N</t>
      </is>
    </nc>
  </rcc>
  <rcc rId="535" sId="5">
    <nc r="F11" t="inlineStr">
      <is>
        <t>N</t>
      </is>
    </nc>
  </rcc>
  <rcc rId="536" sId="5">
    <nc r="F12" t="inlineStr">
      <is>
        <t>N</t>
      </is>
    </nc>
  </rcc>
  <rcc rId="537" sId="5">
    <nc r="F13" t="inlineStr">
      <is>
        <t>N</t>
      </is>
    </nc>
  </rcc>
  <rcc rId="538" sId="5">
    <nc r="F14" t="inlineStr">
      <is>
        <t>Y</t>
      </is>
    </nc>
  </rcc>
  <rcc rId="539" sId="5">
    <nc r="F16">
      <f>COUNTA(F17:F479)</f>
    </nc>
  </rcc>
  <rcc rId="540" sId="5">
    <nc r="F67" t="inlineStr">
      <is>
        <t>Y</t>
      </is>
    </nc>
  </rcc>
  <rcc rId="541" sId="5">
    <nc r="F66" t="inlineStr">
      <is>
        <t>Y</t>
      </is>
    </nc>
  </rcc>
  <rcc rId="542" sId="5">
    <nc r="F5">
      <v>6045</v>
    </nc>
  </rcc>
  <rcc rId="543" sId="5">
    <nc r="F1">
      <v>6045</v>
    </nc>
  </rcc>
  <rcc rId="544" sId="5">
    <nc r="F3" t="inlineStr">
      <is>
        <t>HP3 - SnapShotGiveUp flag unable to be set when Take-Off and Climb snapshots remain FALSE</t>
      </is>
    </nc>
  </rcc>
  <rcc rId="545" sId="3">
    <oc r="E55">
      <v>6036</v>
    </oc>
    <nc r="E55" t="inlineStr">
      <is>
        <t>6036, 6045</t>
      </is>
    </nc>
  </rcc>
  <rrc rId="546" sId="5" ref="G1:G1048576" action="insertCol">
    <undo index="4" exp="area" ref3D="1" dr="$A$480:$XFD$481" dn="Z_F78FCA81_B608_454A_B46D_DA1594BED295_.wvu.Rows" sId="5"/>
    <undo index="2" exp="area" ref3D="1" dr="$A$1:$XFD$2" dn="Z_F78FCA81_B608_454A_B46D_DA1594BED295_.wvu.Rows" sId="5"/>
    <undo index="0" exp="area" ref3D="1" dr="$A$1:$XFD$2" dn="Z_F76A2777_C161_4121_A0E8_1678E85F68C6_.wvu.Rows" sId="5"/>
    <undo index="0" exp="area" ref3D="1" dr="$A$1:$XFD$2" dn="Z_F320C882_6208_44BF_AD76_CAB3202B3D93_.wvu.Rows" sId="5"/>
    <undo index="0" exp="area" ref3D="1" dr="$A$1:$XFD$2" dn="Z_F2088572_AEF7_456E_8FEE_9EECE1B46675_.wvu.Rows" sId="5"/>
    <undo index="4" exp="area" ref3D="1" dr="$A$480:$XFD$480" dn="Z_EB824EDC_44B5_480C_9466_88CD55BCD011_.wvu.Rows" sId="5"/>
    <undo index="2" exp="area" ref3D="1" dr="$A$1:$XFD$2" dn="Z_EB824EDC_44B5_480C_9466_88CD55BCD011_.wvu.Rows" sId="5"/>
    <undo index="1" exp="area" ref3D="1" dr="$A$481:$XFD$481" dn="Z_EB824EDC_44B5_480C_9466_88CD55BCD011_.wvu.Rows" sId="5"/>
    <undo index="4" exp="area" ref3D="1" dr="$A$480:$XFD$481" dn="Z_EA2D852B_2EE3_41E7_8B54_530928E32534_.wvu.Rows" sId="5"/>
    <undo index="2" exp="area" ref3D="1" dr="$A$1:$XFD$2" dn="Z_EA2D852B_2EE3_41E7_8B54_530928E32534_.wvu.Rows" sId="5"/>
    <undo index="0" exp="area" ref3D="1" dr="$A$1:$XFD$2" dn="Z_E8B30110_1132_4597_87AA_506263477060_.wvu.Rows" sId="5"/>
    <undo index="0" exp="area" ref3D="1" dr="$JD$1:$XFD$1048576" dn="Z_E8B30110_1132_4597_87AA_506263477060_.wvu.Cols" sId="5"/>
    <undo index="0" exp="area" ref3D="1" dr="$A$1:$XFD$2" dn="Z_E1FB79D3_6139_4E9D_84E0_D806F17414E7_.wvu.Rows" sId="5"/>
    <undo index="0" exp="area" ref3D="1" dr="$A$1:$XFD$2" dn="Z_E1C450DA_5A25_49EE_AC15_82D55BC93335_.wvu.Rows" sId="5"/>
    <undo index="0" exp="area" ref3D="1" dr="$JD$1:$XFD$1048576" dn="Z_E1C450DA_5A25_49EE_AC15_82D55BC93335_.wvu.Cols" sId="5"/>
    <undo index="0" exp="area" ref3D="1" dr="$A$1:$XFD$2" dn="Z_DE76E38F_A1D1_4A3E_9C90_F4B6007A1049_.wvu.Rows" sId="5"/>
    <undo index="0" exp="area" ref3D="1" dr="$JD$1:$XFD$1048576" dn="Z_DE76E38F_A1D1_4A3E_9C90_F4B6007A1049_.wvu.Cols" sId="5"/>
    <undo index="0" exp="area" ref3D="1" dr="$A$1:$XFD$2" dn="Z_DD3C4055_6E9F_4337_AF3C_EAB14138E2FC_.wvu.Rows" sId="5"/>
    <undo index="0" exp="area" ref3D="1" dr="$JD$1:$XFD$1048576" dn="Z_DD3C4055_6E9F_4337_AF3C_EAB14138E2FC_.wvu.Cols" sId="5"/>
    <undo index="0" exp="area" ref3D="1" dr="$A$1:$XFD$2" dn="Z_D610A0E1_F9A9_4C9F_867A_9AA8DA5806C3_.wvu.Rows" sId="5"/>
    <undo index="0" exp="area" ref3D="1" dr="$JD$1:$XFD$1048576" dn="Z_D610A0E1_F9A9_4C9F_867A_9AA8DA5806C3_.wvu.Cols" sId="5"/>
    <undo index="0" exp="area" ref3D="1" dr="$A$1:$XFD$2" dn="Z_D0EC701B_BF59_424D_AF90_FAB54F5D9032_.wvu.Rows" sId="5"/>
    <undo index="4" exp="area" ref3D="1" dr="$A$480:$XFD$481" dn="Z_C8A50DBD_6717_4739_8372_D23519BF2F10_.wvu.Rows" sId="5"/>
    <undo index="2" exp="area" ref3D="1" dr="$A$1:$XFD$2" dn="Z_C8A50DBD_6717_4739_8372_D23519BF2F10_.wvu.Rows" sId="5"/>
    <undo index="0" exp="area" ref3D="1" dr="$A$1:$XFD$2" dn="Z_BFE285D7_067E_4802_A267_8E7CA36A08B9_.wvu.Rows" sId="5"/>
    <undo index="0" exp="area" ref3D="1" dr="$JD$1:$XFD$1048576" dn="Z_BFE285D7_067E_4802_A267_8E7CA36A08B9_.wvu.Cols" sId="5"/>
    <undo index="0" exp="area" ref3D="1" dr="$A$1:$XFD$1" dn="Z_BEFB98C7_6620_4730_80CE_706FB1439778_.wvu.Rows" sId="5"/>
    <undo index="0" exp="area" ref3D="1" dr="$A$1:$XFD$2" dn="Z_BC89DC8A_F93A_4EB3_ACCA_03228A52DC73_.wvu.Rows" sId="5"/>
    <undo index="0" exp="area" ref3D="1" dr="$JD$1:$XFD$1048576" dn="Z_BC89DC8A_F93A_4EB3_ACCA_03228A52DC73_.wvu.Cols" sId="5"/>
    <undo index="0" exp="area" ref3D="1" dr="$A$1:$XFD$2" dn="Z_B83B79D9_617A_4F50_8CCC_C97938364272_.wvu.Rows" sId="5"/>
    <undo index="0" exp="area" ref3D="1" dr="$JD$1:$XFD$1048576" dn="Z_B83B79D9_617A_4F50_8CCC_C97938364272_.wvu.Cols" sId="5"/>
    <undo index="0" exp="area" ref3D="1" dr="$A$1:$XFD$2" dn="Z_B6DA4F4E_AC5A_4095_8D8B_FD639A9E9F62_.wvu.Rows" sId="5"/>
    <undo index="0" exp="area" ref3D="1" dr="$A$1:$XFD$2" dn="Z_B3C29866_3474_43EA_99AD_F394C9416B2B_.wvu.Rows" sId="5"/>
    <undo index="0" exp="area" ref3D="1" dr="$JD$1:$XFD$1048576" dn="Z_B3C29866_3474_43EA_99AD_F394C9416B2B_.wvu.Cols" sId="5"/>
    <undo index="0" exp="area" ref3D="1" dr="$A$1:$XFD$2" dn="Z_B25C0761_BDC6_44DE_BC09_A587D4005716_.wvu.Rows" sId="5"/>
    <undo index="0" exp="area" ref3D="1" dr="$JD$1:$XFD$1048576" dn="Z_B25C0761_BDC6_44DE_BC09_A587D4005716_.wvu.Cols" sId="5"/>
    <undo index="0" exp="area" ref3D="1" dr="$A$1:$XFD$2" dn="Z_B0A275E6_A927_469D_A668_DC597A053ECA_.wvu.Rows" sId="5"/>
    <undo index="0" exp="area" ref3D="1" dr="$JD$1:$XFD$1048576" dn="Z_B0A275E6_A927_469D_A668_DC597A053ECA_.wvu.Cols" sId="5"/>
    <undo index="4" exp="area" ref3D="1" dr="$A$480:$XFD$481" dn="Z_AEC31DE9_BA39_44BD_BD19_C1C878D510AE_.wvu.Rows" sId="5"/>
    <undo index="2" exp="area" ref3D="1" dr="$A$1:$XFD$2" dn="Z_AEC31DE9_BA39_44BD_BD19_C1C878D510AE_.wvu.Rows" sId="5"/>
    <undo index="0" exp="area" ref3D="1" dr="$A$1:$XFD$2" dn="Z_A779676E_2DE4_4B43_BC39_AEC5C199B098_.wvu.Rows" sId="5"/>
    <undo index="0" exp="area" ref3D="1" dr="$JD$1:$XFD$1048576" dn="Z_A779676E_2DE4_4B43_BC39_AEC5C199B098_.wvu.Cols" sId="5"/>
    <undo index="0" exp="area" ref3D="1" dr="$A$1:$XFD$2" dn="Z_A158213F_CC1A_4B2F_8FB3_2D0E9377D318_.wvu.Rows" sId="5"/>
    <undo index="0" exp="area" ref3D="1" dr="$A$1:$XFD$2" dn="Z_9D72E9D6_9DB4_482E_B9DD_F58734D01B5E_.wvu.Rows" sId="5"/>
    <undo index="0" exp="area" ref3D="1" dr="$JD$1:$XFD$1048576" dn="Z_9D72E9D6_9DB4_482E_B9DD_F58734D01B5E_.wvu.Cols" sId="5"/>
    <undo index="0" exp="area" ref3D="1" dr="$A$1:$XFD$2" dn="Z_9D5226FB_7DD3_447E_B45C_6EAA60152D32_.wvu.Rows" sId="5"/>
    <undo index="0" exp="area" ref3D="1" dr="$A$1:$XFD$2" dn="Z_9C0FECB6_0701_4CC9_8224_D04A63FFA855_.wvu.Rows" sId="5"/>
    <undo index="0" exp="area" ref3D="1" dr="$JD$1:$XFD$1048576" dn="Z_9C0FECB6_0701_4CC9_8224_D04A63FFA855_.wvu.Cols" sId="5"/>
    <undo index="0" exp="area" ref3D="1" dr="$A$1:$XFD$1" dn="Z_999D8AAC_C53E_4106_83D2_C9E986396FD9_.wvu.Rows" sId="5"/>
    <undo index="0" exp="area" ref3D="1" dr="$JD$1:$XFD$1048576" dn="Z_999D8AAC_C53E_4106_83D2_C9E986396FD9_.wvu.Cols" sId="5"/>
    <undo index="0" exp="area" ref3D="1" dr="$A$1:$XFD$2" dn="Z_97AAAFE3_C681_4E27_A277_F09D7DA8C2DD_.wvu.Rows" sId="5"/>
    <undo index="0" exp="area" ref3D="1" dr="$JD$1:$XFD$1048576" dn="Z_97AAAFE3_C681_4E27_A277_F09D7DA8C2DD_.wvu.Cols" sId="5"/>
    <undo index="0" exp="area" ref3D="1" dr="$A$1:$XFD$2" dn="Z_949F8C7F_DA00_479D_BDE6_6166B149A403_.wvu.Rows" sId="5"/>
    <undo index="0" exp="area" ref3D="1" dr="$JD$1:$XFD$1048576" dn="Z_949F8C7F_DA00_479D_BDE6_6166B149A403_.wvu.Cols" sId="5"/>
    <undo index="0" exp="area" ref3D="1" dr="$A$1:$XFD$2" dn="Z_94202DE1_E113_4D8D_96A4_4561FB59780B_.wvu.Rows" sId="5"/>
    <undo index="0" exp="area" ref3D="1" dr="$JD$1:$XFD$1048576" dn="Z_94202DE1_E113_4D8D_96A4_4561FB59780B_.wvu.Cols" sId="5"/>
    <undo index="0" exp="area" ref3D="1" dr="$A$1:$XFD$2" dn="Z_90088769_7D29_4324_882D_1F352DFBE762_.wvu.Rows" sId="5"/>
    <undo index="0" exp="area" ref3D="1" dr="$JD$1:$XFD$1048576" dn="Z_90088769_7D29_4324_882D_1F352DFBE762_.wvu.Cols" sId="5"/>
    <undo index="0" exp="area" ref3D="1" dr="$A$1:$XFD$1" dn="Z_8F2E2A3B_020D_4DD4_B354_81D162F69C48_.wvu.Rows" sId="5"/>
    <undo index="0" exp="area" ref3D="1" dr="$A$1:$XFD$2" dn="Z_8B0C1710_8C04_443E_9575_8D8EEDA52030_.wvu.Rows" sId="5"/>
    <undo index="0" exp="area" ref3D="1" dr="$A$1:$XFD$2" dn="Z_8AEE08A2_F73E_41EF_8662_F43F5532F7EC_.wvu.Rows" sId="5"/>
    <undo index="4" exp="area" ref3D="1" dr="$A$480:$XFD$481" dn="Z_88EF00F5_A891_4E1F_BEBC_C770D5AFEF26_.wvu.Rows" sId="5"/>
    <undo index="2" exp="area" ref3D="1" dr="$A$1:$XFD$2" dn="Z_88EF00F5_A891_4E1F_BEBC_C770D5AFEF26_.wvu.Rows" sId="5"/>
    <undo index="0" exp="area" ref3D="1" dr="$A$1:$XFD$2" dn="Z_840FED42_BEAD_40B5_87A2_918C1E6D4128_.wvu.Rows" sId="5"/>
    <undo index="0" exp="area" ref3D="1" dr="$JD$1:$XFD$1048576" dn="Z_840FED42_BEAD_40B5_87A2_918C1E6D4128_.wvu.Cols" sId="5"/>
    <undo index="0" exp="area" ref3D="1" dr="$JD$1:$XFD$1048576" dn="Z_83E26134_8071_4B52_B9C2_8B5396DF70B4_.wvu.Cols" sId="5"/>
    <undo index="0" exp="area" ref3D="1" dr="$A$1:$XFD$2" dn="Z_7F19FCB4_9655_4ECF_8001_8401CA1B1084_.wvu.Rows" sId="5"/>
    <undo index="4" exp="area" ref3D="1" dr="$A$480:$XFD$480" dn="Z_7E4E90D1_59D3_46C2_B9C5_B4A6E53BE0B7_.wvu.Rows" sId="5"/>
    <undo index="2" exp="area" ref3D="1" dr="$A$1:$XFD$2" dn="Z_7E4E90D1_59D3_46C2_B9C5_B4A6E53BE0B7_.wvu.Rows" sId="5"/>
    <undo index="1" exp="area" ref3D="1" dr="$A$481:$XFD$481" dn="Z_7E4E90D1_59D3_46C2_B9C5_B4A6E53BE0B7_.wvu.Rows" sId="5"/>
    <undo index="0" exp="area" ref3D="1" dr="$A$1:$XFD$2" dn="Z_7E493E76_89EF_40BE_995A_6CD5B38BE486_.wvu.Rows" sId="5"/>
    <undo index="4" exp="area" ref3D="1" dr="$A$480:$XFD$481" dn="Z_774D3B22_FAD7_45CC_9FF9_C08635F41395_.wvu.Rows" sId="5"/>
    <undo index="2" exp="area" ref3D="1" dr="$A$1:$XFD$2" dn="Z_774D3B22_FAD7_45CC_9FF9_C08635F41395_.wvu.Rows" sId="5"/>
    <undo index="4" exp="area" ref3D="1" dr="$A$480:$XFD$481" dn="Z_6FA7792A_1E8F_4225_B55B_C3225E2EEAC0_.wvu.Rows" sId="5"/>
    <undo index="2" exp="area" ref3D="1" dr="$A$1:$XFD$2" dn="Z_6FA7792A_1E8F_4225_B55B_C3225E2EEAC0_.wvu.Rows" sId="5"/>
    <undo index="0" exp="area" ref3D="1" dr="$A$1:$XFD$2" dn="Z_6C263B97_64ED_4CE6_9B05_42BE2811A349_.wvu.Rows" sId="5"/>
    <undo index="0" exp="area" ref3D="1" dr="$JD$1:$XFD$1048576" dn="Z_6C263B97_64ED_4CE6_9B05_42BE2811A349_.wvu.Cols" sId="5"/>
    <undo index="0" exp="area" ref3D="1" dr="$A$1:$XFD$2" dn="Z_6568F72F_D597_4229_B333_125FDE9654F7_.wvu.Rows" sId="5"/>
    <undo index="0" exp="area" ref3D="1" dr="$JD$1:$XFD$1048576" dn="Z_6568F72F_D597_4229_B333_125FDE9654F7_.wvu.Cols" sId="5"/>
    <undo index="0" exp="area" ref3D="1" dr="$A$1:$XFD$2" dn="Z_653F5373_3423_4857_B839_026BFFD3E0C5_.wvu.Rows" sId="5"/>
    <undo index="0" exp="area" ref3D="1" dr="$A$1:$XFD$2" dn="Z_607CCD9B_4659_4BD7_A174_E12C78E5291C_.wvu.Rows" sId="5"/>
    <undo index="4" exp="area" ref3D="1" dr="$A$480:$XFD$480" dn="Z_5DABD3DD_3B7F_4D0A_8278_3CABF5A7C879_.wvu.Rows" sId="5"/>
    <undo index="2" exp="area" ref3D="1" dr="$A$1:$XFD$2" dn="Z_5DABD3DD_3B7F_4D0A_8278_3CABF5A7C879_.wvu.Rows" sId="5"/>
    <undo index="1" exp="area" ref3D="1" dr="$A$481:$XFD$481" dn="Z_5DABD3DD_3B7F_4D0A_8278_3CABF5A7C879_.wvu.Rows" sId="5"/>
    <undo index="0" exp="area" ref3D="1" dr="$A$1:$XFD$2" dn="Z_5B263600_835E_44BD_B687_603D70FECA3D_.wvu.Rows" sId="5"/>
    <undo index="0" exp="area" ref3D="1" dr="$JD$1:$XFD$1048576" dn="Z_5B263600_835E_44BD_B687_603D70FECA3D_.wvu.Cols" sId="5"/>
    <undo index="0" exp="area" ref3D="1" dr="$A$1:$XFD$2" dn="Z_5AC86898_99C0_40C8_A183_7BCAFD4A38C0_.wvu.Rows" sId="5"/>
    <undo index="0" exp="area" ref3D="1" dr="$JD$1:$XFD$1048576" dn="Z_5AC86898_99C0_40C8_A183_7BCAFD4A38C0_.wvu.Cols" sId="5"/>
    <undo index="0" exp="area" ref3D="1" dr="$A$1:$XFD$2" dn="Z_55F258A9_3656_464A_8209_65541A4A9294_.wvu.Rows" sId="5"/>
    <undo index="0" exp="area" ref3D="1" dr="$JD$1:$XFD$1048576" dn="Z_55F258A9_3656_464A_8209_65541A4A9294_.wvu.Cols" sId="5"/>
    <undo index="0" exp="area" ref3D="1" dr="$A$1:$XFD$2" dn="Z_5435B979_CD36_44F0_9662_F3B5AC1F741D_.wvu.Rows" sId="5"/>
    <undo index="0" exp="area" ref3D="1" dr="$JD$1:$XFD$1048576" dn="Z_519FF1E7_076F_47C2_91B9_C17D2E1B6520_.wvu.Cols" sId="5"/>
    <undo index="4" exp="area" ref3D="1" dr="$A$480:$XFD$480" dn="Z_4F91CC6A_177C_44AE_BD3E_9ACFF52E4BB6_.wvu.Rows" sId="5"/>
    <undo index="2" exp="area" ref3D="1" dr="$A$1:$XFD$2" dn="Z_4F91CC6A_177C_44AE_BD3E_9ACFF52E4BB6_.wvu.Rows" sId="5"/>
    <undo index="1" exp="area" ref3D="1" dr="$A$481:$XFD$481" dn="Z_4F91CC6A_177C_44AE_BD3E_9ACFF52E4BB6_.wvu.Rows" sId="5"/>
    <undo index="0" exp="area" ref3D="1" dr="$A$1:$XFD$2" dn="Z_4E796616_3F1B_4206_9288_54987A052220_.wvu.Rows" sId="5"/>
    <undo index="4" exp="area" ref3D="1" dr="$A$480:$XFD$481" dn="Z_4E38BAA4_F7A0_4986_9C0B_2533153E78A8_.wvu.Rows" sId="5"/>
    <undo index="2" exp="area" ref3D="1" dr="$A$1:$XFD$2" dn="Z_4E38BAA4_F7A0_4986_9C0B_2533153E78A8_.wvu.Rows" sId="5"/>
    <undo index="4" exp="area" ref3D="1" dr="$A$480:$XFD$480" dn="Z_4864356C_2EA4_4798_837B_554A65950AB7_.wvu.Rows" sId="5"/>
    <undo index="2" exp="area" ref3D="1" dr="$A$1:$XFD$2" dn="Z_4864356C_2EA4_4798_837B_554A65950AB7_.wvu.Rows" sId="5"/>
    <undo index="1" exp="area" ref3D="1" dr="$A$481:$XFD$481" dn="Z_4864356C_2EA4_4798_837B_554A65950AB7_.wvu.Rows" sId="5"/>
    <undo index="0" exp="area" ref3D="1" dr="$A$1:$XFD$2" dn="Z_440820DD_D35F_4284_A020_75AFCB09A713_.wvu.Rows" sId="5"/>
    <undo index="0" exp="area" ref3D="1" dr="$JD$1:$XFD$1048576" dn="Z_440820DD_D35F_4284_A020_75AFCB09A713_.wvu.Cols" sId="5"/>
    <undo index="0" exp="area" ref3D="1" dr="$A$1:$XFD$2" dn="Z_3ACD5A93_9B0E_40EA_8179_EDF0714A0F5F_.wvu.Rows" sId="5"/>
    <undo index="0" exp="area" ref3D="1" dr="$JD$1:$XFD$1048576" dn="Z_3ACD5A93_9B0E_40EA_8179_EDF0714A0F5F_.wvu.Cols" sId="5"/>
    <undo index="0" exp="area" ref3D="1" dr="$A$1:$XFD$2" dn="Z_39344E0E_2CC4_4BC6_A15E_A66B17AEE943_.wvu.Rows" sId="5"/>
    <undo index="0" exp="area" ref3D="1" dr="$JD$1:$XFD$1048576" dn="Z_39344E0E_2CC4_4BC6_A15E_A66B17AEE943_.wvu.Cols" sId="5"/>
    <undo index="0" exp="area" ref3D="1" dr="$A$1:$XFD$2" dn="Z_38797761_B6E7_4EBC_86AC_BCA6FEF8021E_.wvu.Rows" sId="5"/>
    <undo index="0" exp="area" ref3D="1" dr="$JD$1:$XFD$1048576" dn="Z_38797761_B6E7_4EBC_86AC_BCA6FEF8021E_.wvu.Cols" sId="5"/>
    <undo index="4" exp="area" ref3D="1" dr="$A$480:$XFD$481" dn="Z_3730BEA2_2AC7_4811_AC70_1FABD98B5F4A_.wvu.Rows" sId="5"/>
    <undo index="2" exp="area" ref3D="1" dr="$A$1:$XFD$2" dn="Z_3730BEA2_2AC7_4811_AC70_1FABD98B5F4A_.wvu.Rows" sId="5"/>
    <undo index="0" exp="area" ref3D="1" dr="$A$1:$XFD$2" dn="Z_34488582_FC68_47CC_ADEF_620C97FA3BE5_.wvu.Rows" sId="5"/>
    <undo index="0" exp="area" ref3D="1" dr="$JD$1:$XFD$1048576" dn="Z_34488582_FC68_47CC_ADEF_620C97FA3BE5_.wvu.Cols" sId="5"/>
    <undo index="0" exp="area" ref3D="1" dr="$A$1:$XFD$2" dn="Z_3125BE9C_D539_46B3_AB2C_AD44D6D3A43D_.wvu.Rows" sId="5"/>
    <undo index="0" exp="area" ref3D="1" dr="$JD$1:$XFD$1048576" dn="Z_3125BE9C_D539_46B3_AB2C_AD44D6D3A43D_.wvu.Cols" sId="5"/>
    <undo index="0" exp="area" ref3D="1" dr="$A$1:$XFD$2" dn="Z_2EDD3601_67EA_4D8B_910E_67CE0A6ECBD5_.wvu.Rows" sId="5"/>
    <undo index="0" exp="area" ref3D="1" dr="$JD$1:$XFD$1048576" dn="Z_2EDD3601_67EA_4D8B_910E_67CE0A6ECBD5_.wvu.Cols" sId="5"/>
    <undo index="0" exp="area" ref3D="1" dr="$A$1:$XFD$2" dn="Z_2C6ABC28_880F_4FC3_AB4C_74CC7AFBB167_.wvu.Rows" sId="5"/>
    <undo index="0" exp="area" ref3D="1" dr="$JD$1:$XFD$1048576" dn="Z_2C6ABC28_880F_4FC3_AB4C_74CC7AFBB167_.wvu.Cols" sId="5"/>
    <undo index="0" exp="area" ref3D="1" dr="$A$1:$XFD$2" dn="Z_2B096DAF_0513_499A_BB3D_6C1B61550EAD_.wvu.Rows" sId="5"/>
    <undo index="0" exp="area" ref3D="1" dr="$JD$1:$XFD$1048576" dn="Z_2B096DAF_0513_499A_BB3D_6C1B61550EAD_.wvu.Cols" sId="5"/>
    <undo index="0" exp="area" ref3D="1" dr="$A$1:$XFD$2" dn="Z_28D79C02_A415_42D9_AF37_1523DA21D815_.wvu.Rows" sId="5"/>
    <undo index="0" exp="area" ref3D="1" dr="$JD$1:$XFD$1048576" dn="Z_28D79C02_A415_42D9_AF37_1523DA21D815_.wvu.Cols" sId="5"/>
    <undo index="0" exp="area" ref3D="1" dr="$A$1:$XFD$2" dn="Z_2843D43C_15A8_41DB_8AAA_3E8B8BBF0B92_.wvu.Rows" sId="5"/>
    <undo index="0" exp="area" ref3D="1" dr="$A$1:$XFD$2" dn="Z_27A4B667_7EE5_4B37_A36E_7A71AE7736F5_.wvu.Rows" sId="5"/>
    <undo index="0" exp="area" ref3D="1" dr="$JD$1:$XFD$1048576" dn="Z_27A4B667_7EE5_4B37_A36E_7A71AE7736F5_.wvu.Cols" sId="5"/>
    <undo index="0" exp="area" ref3D="1" dr="$A$1:$XFD$2" dn="Z_1CE7FAA3_375A_44FC_8395_7BB368E304B3_.wvu.Rows" sId="5"/>
    <undo index="0" exp="area" ref3D="1" dr="$JD$1:$XFD$1048576" dn="Z_1CE7FAA3_375A_44FC_8395_7BB368E304B3_.wvu.Cols" sId="5"/>
    <undo index="0" exp="area" ref3D="1" dr="$A$1:$XFD$2" dn="Z_1A677123_3181_47F1_8D94_D23E42118B34_.wvu.Rows" sId="5"/>
    <undo index="0" exp="area" ref3D="1" dr="$JD$1:$XFD$1048576" dn="Z_1A677123_3181_47F1_8D94_D23E42118B34_.wvu.Cols" sId="5"/>
    <undo index="0" exp="area" ref3D="1" dr="$A$1:$XFD$2" dn="Z_195EEB94_5611_43AB_AD4C_189BF5DF63BD_.wvu.Rows" sId="5"/>
    <undo index="0" exp="area" ref3D="1" dr="$JD$1:$XFD$1048576" dn="Z_195EEB94_5611_43AB_AD4C_189BF5DF63BD_.wvu.Cols" sId="5"/>
    <undo index="0" exp="area" ref3D="1" dr="$A$1:$XFD$1" dn="Z_18DF35B7_CAA0_4050_BA63_78DA1CA747BE_.wvu.Rows" sId="5"/>
    <undo index="0" exp="area" ref3D="1" dr="$JD$1:$XFD$1048576" dn="Z_18DF35B7_CAA0_4050_BA63_78DA1CA747BE_.wvu.Cols" sId="5"/>
    <undo index="4" exp="area" ref3D="1" dr="$A$480:$XFD$481" dn="Z_186AB716_4241_4317_9300_D6DC13524A2C_.wvu.Rows" sId="5"/>
    <undo index="2" exp="area" ref3D="1" dr="$A$1:$XFD$2" dn="Z_186AB716_4241_4317_9300_D6DC13524A2C_.wvu.Rows" sId="5"/>
    <undo index="4" exp="area" ref3D="1" dr="$A$480:$XFD$480" dn="Z_16543542_821D_4BC4_91AB_D2C631412736_.wvu.Rows" sId="5"/>
    <undo index="2" exp="area" ref3D="1" dr="$A$1:$XFD$2" dn="Z_16543542_821D_4BC4_91AB_D2C631412736_.wvu.Rows" sId="5"/>
    <undo index="1" exp="area" ref3D="1" dr="$A$481:$XFD$481" dn="Z_16543542_821D_4BC4_91AB_D2C631412736_.wvu.Rows" sId="5"/>
    <undo index="0" exp="area" ref3D="1" dr="$A$1:$XFD$2" dn="Z_11F0A643_03F6_4A9B_A587_984CEF24373C_.wvu.Rows" sId="5"/>
    <undo index="0" exp="area" ref3D="1" dr="$JD$1:$XFD$1048576" dn="Z_11F0A643_03F6_4A9B_A587_984CEF24373C_.wvu.Cols" sId="5"/>
    <undo index="0" exp="area" ref3D="1" dr="$A$1:$XFD$1" dn="Z_116A1B62_BC36_4DF8_BA7A_5A8B2AC14341_.wvu.Rows" sId="5"/>
    <undo index="0" exp="area" ref3D="1" dr="$A$1:$XFD$2" dn="Z_1053507D_AB8D_4416_A992_8628E70BD9D6_.wvu.Rows" sId="5"/>
    <undo index="0" exp="area" ref3D="1" dr="$JD$1:$XFD$1048576" dn="Z_1053507D_AB8D_4416_A992_8628E70BD9D6_.wvu.Cols" sId="5"/>
    <undo index="0" exp="area" ref3D="1" dr="$A$1:$XFD$2" dn="Z_0EEF1658_6DED_493F_AB34_5C882B7D8D1D_.wvu.Rows" sId="5"/>
    <undo index="4" exp="area" ref3D="1" dr="$A$480:$XFD$481" dn="Z_0D63E466_D251_474F_9293_B76C0854AE18_.wvu.Rows" sId="5"/>
    <undo index="2" exp="area" ref3D="1" dr="$A$1:$XFD$2" dn="Z_0D63E466_D251_474F_9293_B76C0854AE18_.wvu.Rows" sId="5"/>
    <undo index="0" exp="area" ref3D="1" dr="$A$1:$XFD$2" dn="Z_0B513DDE_5559_48C9_BE83_B3BA05D50CBD_.wvu.Rows" sId="5"/>
    <undo index="4" exp="area" ref3D="1" dr="$A$480:$XFD$481" dn="Z_0B24AFFC_8D10_42B0_ADC8_378D1BCF1541_.wvu.Rows" sId="5"/>
    <undo index="2" exp="area" ref3D="1" dr="$A$1:$XFD$2" dn="Z_0B24AFFC_8D10_42B0_ADC8_378D1BCF1541_.wvu.Rows" sId="5"/>
    <undo index="4" exp="area" ref3D="1" dr="$A$480:$XFD$481" dn="Z_096F67F7_AEB5_413D_899E_0491F5B25FFD_.wvu.Rows" sId="5"/>
    <undo index="2" exp="area" ref3D="1" dr="$A$1:$XFD$2" dn="Z_096F67F7_AEB5_413D_899E_0491F5B25FFD_.wvu.Rows" sId="5"/>
    <undo index="4" exp="area" ref3D="1" dr="$A$480:$XFD$481" dn="Z_0484FDF7_2DB5_4BF2_B382_43CE01593EDC_.wvu.Rows" sId="5"/>
    <undo index="2" exp="area" ref3D="1" dr="$A$1:$XFD$2" dn="Z_0484FDF7_2DB5_4BF2_B382_43CE01593EDC_.wvu.Rows" sId="5"/>
    <undo index="0" exp="area" ref3D="1" dr="$A$1:$XFD$2" dn="Z_02B12058_110B_4DCD_A5EA_5F27400FB028_.wvu.Rows" sId="5"/>
    <undo index="0" exp="area" ref3D="1" dr="$JD$1:$XFD$1048576" dn="Z_02B12058_110B_4DCD_A5EA_5F27400FB028_.wvu.Cols" sId="5"/>
    <undo index="0" exp="area" ref3D="1" dr="$A$1:$XFD$2" dn="Z_02668375_14EE_499B_A8A1_CFA0F3453F57_.wvu.Rows" sId="5"/>
    <undo index="0" exp="area" ref3D="1" dr="$JD$1:$XFD$1048576" dn="Z_02668375_14EE_499B_A8A1_CFA0F3453F57_.wvu.Cols" sId="5"/>
    <undo index="0" exp="area" ref3D="1" dr="$A$1:$XFD$2" dn="Z_00CA5430_6B3A_4E12_B07E_9C9EC9D8F7A7_.wvu.Rows" sId="5"/>
    <undo index="0" exp="area" ref3D="1" dr="$JD$1:$XFD$1048576" dn="Z_00CA5430_6B3A_4E12_B07E_9C9EC9D8F7A7_.wvu.Cols" sId="5"/>
    <undo index="4" exp="area" ref3D="1" dr="$A$480:$XFD$481" dn="Z_FDCD7FD4_7D62_43EB_A646_C382CC277444_.wvu.Rows" sId="5"/>
    <undo index="2" exp="area" ref3D="1" dr="$A$1:$XFD$2" dn="Z_FDCD7FD4_7D62_43EB_A646_C382CC277444_.wvu.Rows" sId="5"/>
    <undo index="4" exp="area" ref3D="1" dr="$A$480:$XFD$481" dn="Z_FD5F77AF_5A8F_4B6D_961B_C7FD9D452FD5_.wvu.Rows" sId="5"/>
    <undo index="2" exp="area" ref3D="1" dr="$A$1:$XFD$2" dn="Z_FD5F77AF_5A8F_4B6D_961B_C7FD9D452FD5_.wvu.Rows" sId="5"/>
    <undo index="4" exp="area" ref3D="1" dr="$A$480:$XFD$481" dn="Z_FAFF16D3_22B3_4C97_ACCF_EE39802F6088_.wvu.Rows" sId="5"/>
    <undo index="2" exp="area" ref3D="1" dr="$A$1:$XFD$2" dn="Z_FAFF16D3_22B3_4C97_ACCF_EE39802F6088_.wvu.Rows" sId="5"/>
    <undo index="0" exp="area" ref3D="1" dr="$A$1:$XFD$2" dn="Z_FAA25FCE_18C5_403C_9C68_9D1F88B3F7EB_.wvu.Rows" sId="5"/>
    <undo index="0" exp="area" ref3D="1" dr="$JD$1:$XFD$1048576" dn="Z_FAA25FCE_18C5_403C_9C68_9D1F88B3F7EB_.wvu.Cols" sId="5"/>
    <undo index="4" exp="area" ref3D="1" dr="$A$480:$XFD$481" dn="Z_FA025E0E_AAB4_48EA_A8D2_9619F0E6F664_.wvu.Rows" sId="5"/>
    <undo index="2" exp="area" ref3D="1" dr="$A$1:$XFD$2" dn="Z_FA025E0E_AAB4_48EA_A8D2_9619F0E6F664_.wvu.Rows" sId="5"/>
  </rrc>
  <rcc rId="547" sId="5" quotePrefix="1">
    <nc r="G2" t="inlineStr">
      <is>
        <t>1</t>
      </is>
    </nc>
  </rcc>
  <rcc rId="548" sId="5">
    <nc r="G4">
      <f>IF(G5&lt;&gt;"",IF(OR(G15&lt;&gt;"",COUNTA(G17:G479)&gt;0),"Y","N"),"")</f>
    </nc>
  </rcc>
  <rcc rId="549" sId="5" quotePrefix="1">
    <nc r="G6" t="inlineStr">
      <is>
        <t>1</t>
      </is>
    </nc>
  </rcc>
  <rcc rId="550" sId="5">
    <nc r="G7" t="inlineStr">
      <is>
        <t>SW</t>
      </is>
    </nc>
  </rcc>
  <rcc rId="551" sId="5">
    <nc r="G9" t="inlineStr">
      <is>
        <t>N</t>
      </is>
    </nc>
  </rcc>
  <rcc rId="552" sId="5">
    <nc r="G10" t="inlineStr">
      <is>
        <t>N</t>
      </is>
    </nc>
  </rcc>
  <rcc rId="553" sId="5">
    <nc r="G11" t="inlineStr">
      <is>
        <t>N</t>
      </is>
    </nc>
  </rcc>
  <rcc rId="554" sId="5">
    <nc r="G12" t="inlineStr">
      <is>
        <t>N</t>
      </is>
    </nc>
  </rcc>
  <rcc rId="555" sId="5">
    <nc r="G13" t="inlineStr">
      <is>
        <t>N</t>
      </is>
    </nc>
  </rcc>
  <rcc rId="556" sId="5">
    <nc r="G14" t="inlineStr">
      <is>
        <t>Y</t>
      </is>
    </nc>
  </rcc>
  <rcc rId="557" sId="5">
    <nc r="G16">
      <f>COUNTA(G17:G479)</f>
    </nc>
  </rcc>
  <rcc rId="558" sId="5">
    <nc r="G67" t="inlineStr">
      <is>
        <t>Y</t>
      </is>
    </nc>
  </rcc>
  <rcc rId="559" sId="5">
    <nc r="G1">
      <v>6054</v>
    </nc>
  </rcc>
  <rcc rId="560" sId="5">
    <nc r="G5">
      <v>6054</v>
    </nc>
  </rcc>
  <rcc rId="561" sId="5">
    <nc r="G3" t="inlineStr">
      <is>
        <t>HP3 - Take off snapshot rolling buffer faults, and BleedDebitTO, does not match requirements</t>
      </is>
    </nc>
  </rcc>
  <rrc rId="562" sId="5" ref="H1:H1048576" action="insertCol">
    <undo index="4" exp="area" ref3D="1" dr="$A$480:$XFD$481" dn="Z_F78FCA81_B608_454A_B46D_DA1594BED295_.wvu.Rows" sId="5"/>
    <undo index="2" exp="area" ref3D="1" dr="$A$1:$XFD$2" dn="Z_F78FCA81_B608_454A_B46D_DA1594BED295_.wvu.Rows" sId="5"/>
    <undo index="0" exp="area" ref3D="1" dr="$A$1:$XFD$2" dn="Z_F76A2777_C161_4121_A0E8_1678E85F68C6_.wvu.Rows" sId="5"/>
    <undo index="0" exp="area" ref3D="1" dr="$A$1:$XFD$2" dn="Z_F320C882_6208_44BF_AD76_CAB3202B3D93_.wvu.Rows" sId="5"/>
    <undo index="0" exp="area" ref3D="1" dr="$A$1:$XFD$2" dn="Z_F2088572_AEF7_456E_8FEE_9EECE1B46675_.wvu.Rows" sId="5"/>
    <undo index="4" exp="area" ref3D="1" dr="$A$480:$XFD$480" dn="Z_EB824EDC_44B5_480C_9466_88CD55BCD011_.wvu.Rows" sId="5"/>
    <undo index="2" exp="area" ref3D="1" dr="$A$1:$XFD$2" dn="Z_EB824EDC_44B5_480C_9466_88CD55BCD011_.wvu.Rows" sId="5"/>
    <undo index="1" exp="area" ref3D="1" dr="$A$481:$XFD$481" dn="Z_EB824EDC_44B5_480C_9466_88CD55BCD011_.wvu.Rows" sId="5"/>
    <undo index="4" exp="area" ref3D="1" dr="$A$480:$XFD$481" dn="Z_EA2D852B_2EE3_41E7_8B54_530928E32534_.wvu.Rows" sId="5"/>
    <undo index="2" exp="area" ref3D="1" dr="$A$1:$XFD$2" dn="Z_EA2D852B_2EE3_41E7_8B54_530928E32534_.wvu.Rows" sId="5"/>
    <undo index="0" exp="area" ref3D="1" dr="$A$1:$XFD$2" dn="Z_E8B30110_1132_4597_87AA_506263477060_.wvu.Rows" sId="5"/>
    <undo index="0" exp="area" ref3D="1" dr="$JE$1:$XFD$1048576" dn="Z_E8B30110_1132_4597_87AA_506263477060_.wvu.Cols" sId="5"/>
    <undo index="0" exp="area" ref3D="1" dr="$A$1:$XFD$2" dn="Z_E1FB79D3_6139_4E9D_84E0_D806F17414E7_.wvu.Rows" sId="5"/>
    <undo index="0" exp="area" ref3D="1" dr="$A$1:$XFD$2" dn="Z_E1C450DA_5A25_49EE_AC15_82D55BC93335_.wvu.Rows" sId="5"/>
    <undo index="0" exp="area" ref3D="1" dr="$JE$1:$XFD$1048576" dn="Z_E1C450DA_5A25_49EE_AC15_82D55BC93335_.wvu.Cols" sId="5"/>
    <undo index="0" exp="area" ref3D="1" dr="$A$1:$XFD$2" dn="Z_DE76E38F_A1D1_4A3E_9C90_F4B6007A1049_.wvu.Rows" sId="5"/>
    <undo index="0" exp="area" ref3D="1" dr="$JE$1:$XFD$1048576" dn="Z_DE76E38F_A1D1_4A3E_9C90_F4B6007A1049_.wvu.Cols" sId="5"/>
    <undo index="0" exp="area" ref3D="1" dr="$A$1:$XFD$2" dn="Z_DD3C4055_6E9F_4337_AF3C_EAB14138E2FC_.wvu.Rows" sId="5"/>
    <undo index="0" exp="area" ref3D="1" dr="$JE$1:$XFD$1048576" dn="Z_DD3C4055_6E9F_4337_AF3C_EAB14138E2FC_.wvu.Cols" sId="5"/>
    <undo index="0" exp="area" ref3D="1" dr="$A$1:$XFD$2" dn="Z_D610A0E1_F9A9_4C9F_867A_9AA8DA5806C3_.wvu.Rows" sId="5"/>
    <undo index="0" exp="area" ref3D="1" dr="$JE$1:$XFD$1048576" dn="Z_D610A0E1_F9A9_4C9F_867A_9AA8DA5806C3_.wvu.Cols" sId="5"/>
    <undo index="0" exp="area" ref3D="1" dr="$A$1:$XFD$2" dn="Z_D0EC701B_BF59_424D_AF90_FAB54F5D9032_.wvu.Rows" sId="5"/>
    <undo index="4" exp="area" ref3D="1" dr="$A$480:$XFD$481" dn="Z_C8A50DBD_6717_4739_8372_D23519BF2F10_.wvu.Rows" sId="5"/>
    <undo index="2" exp="area" ref3D="1" dr="$A$1:$XFD$2" dn="Z_C8A50DBD_6717_4739_8372_D23519BF2F10_.wvu.Rows" sId="5"/>
    <undo index="0" exp="area" ref3D="1" dr="$A$1:$XFD$2" dn="Z_BFE285D7_067E_4802_A267_8E7CA36A08B9_.wvu.Rows" sId="5"/>
    <undo index="0" exp="area" ref3D="1" dr="$JE$1:$XFD$1048576" dn="Z_BFE285D7_067E_4802_A267_8E7CA36A08B9_.wvu.Cols" sId="5"/>
    <undo index="0" exp="area" ref3D="1" dr="$A$1:$XFD$1" dn="Z_BEFB98C7_6620_4730_80CE_706FB1439778_.wvu.Rows" sId="5"/>
    <undo index="0" exp="area" ref3D="1" dr="$A$1:$XFD$2" dn="Z_BC89DC8A_F93A_4EB3_ACCA_03228A52DC73_.wvu.Rows" sId="5"/>
    <undo index="0" exp="area" ref3D="1" dr="$JE$1:$XFD$1048576" dn="Z_BC89DC8A_F93A_4EB3_ACCA_03228A52DC73_.wvu.Cols" sId="5"/>
    <undo index="0" exp="area" ref3D="1" dr="$A$1:$XFD$2" dn="Z_B83B79D9_617A_4F50_8CCC_C97938364272_.wvu.Rows" sId="5"/>
    <undo index="0" exp="area" ref3D="1" dr="$JE$1:$XFD$1048576" dn="Z_B83B79D9_617A_4F50_8CCC_C97938364272_.wvu.Cols" sId="5"/>
    <undo index="0" exp="area" ref3D="1" dr="$A$1:$XFD$2" dn="Z_B6DA4F4E_AC5A_4095_8D8B_FD639A9E9F62_.wvu.Rows" sId="5"/>
    <undo index="0" exp="area" ref3D="1" dr="$A$1:$XFD$2" dn="Z_B3C29866_3474_43EA_99AD_F394C9416B2B_.wvu.Rows" sId="5"/>
    <undo index="0" exp="area" ref3D="1" dr="$JE$1:$XFD$1048576" dn="Z_B3C29866_3474_43EA_99AD_F394C9416B2B_.wvu.Cols" sId="5"/>
    <undo index="0" exp="area" ref3D="1" dr="$A$1:$XFD$2" dn="Z_B25C0761_BDC6_44DE_BC09_A587D4005716_.wvu.Rows" sId="5"/>
    <undo index="0" exp="area" ref3D="1" dr="$JE$1:$XFD$1048576" dn="Z_B25C0761_BDC6_44DE_BC09_A587D4005716_.wvu.Cols" sId="5"/>
    <undo index="0" exp="area" ref3D="1" dr="$A$1:$XFD$2" dn="Z_B0A275E6_A927_469D_A668_DC597A053ECA_.wvu.Rows" sId="5"/>
    <undo index="0" exp="area" ref3D="1" dr="$JE$1:$XFD$1048576" dn="Z_B0A275E6_A927_469D_A668_DC597A053ECA_.wvu.Cols" sId="5"/>
    <undo index="4" exp="area" ref3D="1" dr="$A$480:$XFD$481" dn="Z_AEC31DE9_BA39_44BD_BD19_C1C878D510AE_.wvu.Rows" sId="5"/>
    <undo index="2" exp="area" ref3D="1" dr="$A$1:$XFD$2" dn="Z_AEC31DE9_BA39_44BD_BD19_C1C878D510AE_.wvu.Rows" sId="5"/>
    <undo index="0" exp="area" ref3D="1" dr="$A$1:$XFD$2" dn="Z_A779676E_2DE4_4B43_BC39_AEC5C199B098_.wvu.Rows" sId="5"/>
    <undo index="0" exp="area" ref3D="1" dr="$JE$1:$XFD$1048576" dn="Z_A779676E_2DE4_4B43_BC39_AEC5C199B098_.wvu.Cols" sId="5"/>
    <undo index="0" exp="area" ref3D="1" dr="$A$1:$XFD$2" dn="Z_A158213F_CC1A_4B2F_8FB3_2D0E9377D318_.wvu.Rows" sId="5"/>
    <undo index="0" exp="area" ref3D="1" dr="$A$1:$XFD$2" dn="Z_9D72E9D6_9DB4_482E_B9DD_F58734D01B5E_.wvu.Rows" sId="5"/>
    <undo index="0" exp="area" ref3D="1" dr="$JE$1:$XFD$1048576" dn="Z_9D72E9D6_9DB4_482E_B9DD_F58734D01B5E_.wvu.Cols" sId="5"/>
    <undo index="0" exp="area" ref3D="1" dr="$A$1:$XFD$2" dn="Z_9D5226FB_7DD3_447E_B45C_6EAA60152D32_.wvu.Rows" sId="5"/>
    <undo index="0" exp="area" ref3D="1" dr="$A$1:$XFD$2" dn="Z_9C0FECB6_0701_4CC9_8224_D04A63FFA855_.wvu.Rows" sId="5"/>
    <undo index="0" exp="area" ref3D="1" dr="$JE$1:$XFD$1048576" dn="Z_9C0FECB6_0701_4CC9_8224_D04A63FFA855_.wvu.Cols" sId="5"/>
    <undo index="0" exp="area" ref3D="1" dr="$A$1:$XFD$1" dn="Z_999D8AAC_C53E_4106_83D2_C9E986396FD9_.wvu.Rows" sId="5"/>
    <undo index="0" exp="area" ref3D="1" dr="$JE$1:$XFD$1048576" dn="Z_999D8AAC_C53E_4106_83D2_C9E986396FD9_.wvu.Cols" sId="5"/>
    <undo index="0" exp="area" ref3D="1" dr="$A$1:$XFD$2" dn="Z_97AAAFE3_C681_4E27_A277_F09D7DA8C2DD_.wvu.Rows" sId="5"/>
    <undo index="0" exp="area" ref3D="1" dr="$JE$1:$XFD$1048576" dn="Z_97AAAFE3_C681_4E27_A277_F09D7DA8C2DD_.wvu.Cols" sId="5"/>
    <undo index="0" exp="area" ref3D="1" dr="$A$1:$XFD$2" dn="Z_949F8C7F_DA00_479D_BDE6_6166B149A403_.wvu.Rows" sId="5"/>
    <undo index="0" exp="area" ref3D="1" dr="$JE$1:$XFD$1048576" dn="Z_949F8C7F_DA00_479D_BDE6_6166B149A403_.wvu.Cols" sId="5"/>
    <undo index="0" exp="area" ref3D="1" dr="$A$1:$XFD$2" dn="Z_94202DE1_E113_4D8D_96A4_4561FB59780B_.wvu.Rows" sId="5"/>
    <undo index="0" exp="area" ref3D="1" dr="$JE$1:$XFD$1048576" dn="Z_94202DE1_E113_4D8D_96A4_4561FB59780B_.wvu.Cols" sId="5"/>
    <undo index="0" exp="area" ref3D="1" dr="$A$1:$XFD$2" dn="Z_90088769_7D29_4324_882D_1F352DFBE762_.wvu.Rows" sId="5"/>
    <undo index="0" exp="area" ref3D="1" dr="$JE$1:$XFD$1048576" dn="Z_90088769_7D29_4324_882D_1F352DFBE762_.wvu.Cols" sId="5"/>
    <undo index="0" exp="area" ref3D="1" dr="$A$1:$XFD$1" dn="Z_8F2E2A3B_020D_4DD4_B354_81D162F69C48_.wvu.Rows" sId="5"/>
    <undo index="0" exp="area" ref3D="1" dr="$A$1:$XFD$2" dn="Z_8B0C1710_8C04_443E_9575_8D8EEDA52030_.wvu.Rows" sId="5"/>
    <undo index="0" exp="area" ref3D="1" dr="$A$1:$XFD$2" dn="Z_8AEE08A2_F73E_41EF_8662_F43F5532F7EC_.wvu.Rows" sId="5"/>
    <undo index="4" exp="area" ref3D="1" dr="$A$480:$XFD$481" dn="Z_88EF00F5_A891_4E1F_BEBC_C770D5AFEF26_.wvu.Rows" sId="5"/>
    <undo index="2" exp="area" ref3D="1" dr="$A$1:$XFD$2" dn="Z_88EF00F5_A891_4E1F_BEBC_C770D5AFEF26_.wvu.Rows" sId="5"/>
    <undo index="0" exp="area" ref3D="1" dr="$A$1:$XFD$2" dn="Z_840FED42_BEAD_40B5_87A2_918C1E6D4128_.wvu.Rows" sId="5"/>
    <undo index="0" exp="area" ref3D="1" dr="$JE$1:$XFD$1048576" dn="Z_840FED42_BEAD_40B5_87A2_918C1E6D4128_.wvu.Cols" sId="5"/>
    <undo index="0" exp="area" ref3D="1" dr="$JE$1:$XFD$1048576" dn="Z_83E26134_8071_4B52_B9C2_8B5396DF70B4_.wvu.Cols" sId="5"/>
    <undo index="0" exp="area" ref3D="1" dr="$A$1:$XFD$2" dn="Z_7F19FCB4_9655_4ECF_8001_8401CA1B1084_.wvu.Rows" sId="5"/>
    <undo index="4" exp="area" ref3D="1" dr="$A$480:$XFD$480" dn="Z_7E4E90D1_59D3_46C2_B9C5_B4A6E53BE0B7_.wvu.Rows" sId="5"/>
    <undo index="2" exp="area" ref3D="1" dr="$A$1:$XFD$2" dn="Z_7E4E90D1_59D3_46C2_B9C5_B4A6E53BE0B7_.wvu.Rows" sId="5"/>
    <undo index="1" exp="area" ref3D="1" dr="$A$481:$XFD$481" dn="Z_7E4E90D1_59D3_46C2_B9C5_B4A6E53BE0B7_.wvu.Rows" sId="5"/>
    <undo index="0" exp="area" ref3D="1" dr="$A$1:$XFD$2" dn="Z_7E493E76_89EF_40BE_995A_6CD5B38BE486_.wvu.Rows" sId="5"/>
    <undo index="4" exp="area" ref3D="1" dr="$A$480:$XFD$481" dn="Z_774D3B22_FAD7_45CC_9FF9_C08635F41395_.wvu.Rows" sId="5"/>
    <undo index="2" exp="area" ref3D="1" dr="$A$1:$XFD$2" dn="Z_774D3B22_FAD7_45CC_9FF9_C08635F41395_.wvu.Rows" sId="5"/>
    <undo index="4" exp="area" ref3D="1" dr="$A$480:$XFD$481" dn="Z_6FA7792A_1E8F_4225_B55B_C3225E2EEAC0_.wvu.Rows" sId="5"/>
    <undo index="2" exp="area" ref3D="1" dr="$A$1:$XFD$2" dn="Z_6FA7792A_1E8F_4225_B55B_C3225E2EEAC0_.wvu.Rows" sId="5"/>
    <undo index="0" exp="area" ref3D="1" dr="$A$1:$XFD$2" dn="Z_6C263B97_64ED_4CE6_9B05_42BE2811A349_.wvu.Rows" sId="5"/>
    <undo index="0" exp="area" ref3D="1" dr="$JE$1:$XFD$1048576" dn="Z_6C263B97_64ED_4CE6_9B05_42BE2811A349_.wvu.Cols" sId="5"/>
    <undo index="0" exp="area" ref3D="1" dr="$A$1:$XFD$2" dn="Z_6568F72F_D597_4229_B333_125FDE9654F7_.wvu.Rows" sId="5"/>
    <undo index="0" exp="area" ref3D="1" dr="$JE$1:$XFD$1048576" dn="Z_6568F72F_D597_4229_B333_125FDE9654F7_.wvu.Cols" sId="5"/>
    <undo index="0" exp="area" ref3D="1" dr="$A$1:$XFD$2" dn="Z_653F5373_3423_4857_B839_026BFFD3E0C5_.wvu.Rows" sId="5"/>
    <undo index="0" exp="area" ref3D="1" dr="$A$1:$XFD$2" dn="Z_607CCD9B_4659_4BD7_A174_E12C78E5291C_.wvu.Rows" sId="5"/>
    <undo index="4" exp="area" ref3D="1" dr="$A$480:$XFD$480" dn="Z_5DABD3DD_3B7F_4D0A_8278_3CABF5A7C879_.wvu.Rows" sId="5"/>
    <undo index="2" exp="area" ref3D="1" dr="$A$1:$XFD$2" dn="Z_5DABD3DD_3B7F_4D0A_8278_3CABF5A7C879_.wvu.Rows" sId="5"/>
    <undo index="1" exp="area" ref3D="1" dr="$A$481:$XFD$481" dn="Z_5DABD3DD_3B7F_4D0A_8278_3CABF5A7C879_.wvu.Rows" sId="5"/>
    <undo index="0" exp="area" ref3D="1" dr="$A$1:$XFD$2" dn="Z_5B263600_835E_44BD_B687_603D70FECA3D_.wvu.Rows" sId="5"/>
    <undo index="0" exp="area" ref3D="1" dr="$JE$1:$XFD$1048576" dn="Z_5B263600_835E_44BD_B687_603D70FECA3D_.wvu.Cols" sId="5"/>
    <undo index="0" exp="area" ref3D="1" dr="$A$1:$XFD$2" dn="Z_5AC86898_99C0_40C8_A183_7BCAFD4A38C0_.wvu.Rows" sId="5"/>
    <undo index="0" exp="area" ref3D="1" dr="$JE$1:$XFD$1048576" dn="Z_5AC86898_99C0_40C8_A183_7BCAFD4A38C0_.wvu.Cols" sId="5"/>
    <undo index="0" exp="area" ref3D="1" dr="$A$1:$XFD$2" dn="Z_55F258A9_3656_464A_8209_65541A4A9294_.wvu.Rows" sId="5"/>
    <undo index="0" exp="area" ref3D="1" dr="$JE$1:$XFD$1048576" dn="Z_55F258A9_3656_464A_8209_65541A4A9294_.wvu.Cols" sId="5"/>
    <undo index="0" exp="area" ref3D="1" dr="$A$1:$XFD$2" dn="Z_5435B979_CD36_44F0_9662_F3B5AC1F741D_.wvu.Rows" sId="5"/>
    <undo index="0" exp="area" ref3D="1" dr="$JE$1:$XFD$1048576" dn="Z_519FF1E7_076F_47C2_91B9_C17D2E1B6520_.wvu.Cols" sId="5"/>
    <undo index="4" exp="area" ref3D="1" dr="$A$480:$XFD$480" dn="Z_4F91CC6A_177C_44AE_BD3E_9ACFF52E4BB6_.wvu.Rows" sId="5"/>
    <undo index="2" exp="area" ref3D="1" dr="$A$1:$XFD$2" dn="Z_4F91CC6A_177C_44AE_BD3E_9ACFF52E4BB6_.wvu.Rows" sId="5"/>
    <undo index="1" exp="area" ref3D="1" dr="$A$481:$XFD$481" dn="Z_4F91CC6A_177C_44AE_BD3E_9ACFF52E4BB6_.wvu.Rows" sId="5"/>
    <undo index="0" exp="area" ref3D="1" dr="$A$1:$XFD$2" dn="Z_4E796616_3F1B_4206_9288_54987A052220_.wvu.Rows" sId="5"/>
    <undo index="4" exp="area" ref3D="1" dr="$A$480:$XFD$481" dn="Z_4E38BAA4_F7A0_4986_9C0B_2533153E78A8_.wvu.Rows" sId="5"/>
    <undo index="2" exp="area" ref3D="1" dr="$A$1:$XFD$2" dn="Z_4E38BAA4_F7A0_4986_9C0B_2533153E78A8_.wvu.Rows" sId="5"/>
    <undo index="4" exp="area" ref3D="1" dr="$A$480:$XFD$480" dn="Z_4864356C_2EA4_4798_837B_554A65950AB7_.wvu.Rows" sId="5"/>
    <undo index="2" exp="area" ref3D="1" dr="$A$1:$XFD$2" dn="Z_4864356C_2EA4_4798_837B_554A65950AB7_.wvu.Rows" sId="5"/>
    <undo index="1" exp="area" ref3D="1" dr="$A$481:$XFD$481" dn="Z_4864356C_2EA4_4798_837B_554A65950AB7_.wvu.Rows" sId="5"/>
    <undo index="0" exp="area" ref3D="1" dr="$A$1:$XFD$2" dn="Z_440820DD_D35F_4284_A020_75AFCB09A713_.wvu.Rows" sId="5"/>
    <undo index="0" exp="area" ref3D="1" dr="$JE$1:$XFD$1048576" dn="Z_440820DD_D35F_4284_A020_75AFCB09A713_.wvu.Cols" sId="5"/>
    <undo index="0" exp="area" ref3D="1" dr="$A$1:$XFD$2" dn="Z_3ACD5A93_9B0E_40EA_8179_EDF0714A0F5F_.wvu.Rows" sId="5"/>
    <undo index="0" exp="area" ref3D="1" dr="$JE$1:$XFD$1048576" dn="Z_3ACD5A93_9B0E_40EA_8179_EDF0714A0F5F_.wvu.Cols" sId="5"/>
    <undo index="0" exp="area" ref3D="1" dr="$A$1:$XFD$2" dn="Z_39344E0E_2CC4_4BC6_A15E_A66B17AEE943_.wvu.Rows" sId="5"/>
    <undo index="0" exp="area" ref3D="1" dr="$JE$1:$XFD$1048576" dn="Z_39344E0E_2CC4_4BC6_A15E_A66B17AEE943_.wvu.Cols" sId="5"/>
    <undo index="0" exp="area" ref3D="1" dr="$A$1:$XFD$2" dn="Z_38797761_B6E7_4EBC_86AC_BCA6FEF8021E_.wvu.Rows" sId="5"/>
    <undo index="0" exp="area" ref3D="1" dr="$JE$1:$XFD$1048576" dn="Z_38797761_B6E7_4EBC_86AC_BCA6FEF8021E_.wvu.Cols" sId="5"/>
    <undo index="4" exp="area" ref3D="1" dr="$A$480:$XFD$481" dn="Z_3730BEA2_2AC7_4811_AC70_1FABD98B5F4A_.wvu.Rows" sId="5"/>
    <undo index="2" exp="area" ref3D="1" dr="$A$1:$XFD$2" dn="Z_3730BEA2_2AC7_4811_AC70_1FABD98B5F4A_.wvu.Rows" sId="5"/>
    <undo index="0" exp="area" ref3D="1" dr="$A$1:$XFD$2" dn="Z_34488582_FC68_47CC_ADEF_620C97FA3BE5_.wvu.Rows" sId="5"/>
    <undo index="0" exp="area" ref3D="1" dr="$JE$1:$XFD$1048576" dn="Z_34488582_FC68_47CC_ADEF_620C97FA3BE5_.wvu.Cols" sId="5"/>
    <undo index="0" exp="area" ref3D="1" dr="$A$1:$XFD$2" dn="Z_3125BE9C_D539_46B3_AB2C_AD44D6D3A43D_.wvu.Rows" sId="5"/>
    <undo index="0" exp="area" ref3D="1" dr="$JE$1:$XFD$1048576" dn="Z_3125BE9C_D539_46B3_AB2C_AD44D6D3A43D_.wvu.Cols" sId="5"/>
    <undo index="0" exp="area" ref3D="1" dr="$A$1:$XFD$2" dn="Z_2EDD3601_67EA_4D8B_910E_67CE0A6ECBD5_.wvu.Rows" sId="5"/>
    <undo index="0" exp="area" ref3D="1" dr="$JE$1:$XFD$1048576" dn="Z_2EDD3601_67EA_4D8B_910E_67CE0A6ECBD5_.wvu.Cols" sId="5"/>
    <undo index="0" exp="area" ref3D="1" dr="$A$1:$XFD$2" dn="Z_2C6ABC28_880F_4FC3_AB4C_74CC7AFBB167_.wvu.Rows" sId="5"/>
    <undo index="0" exp="area" ref3D="1" dr="$JE$1:$XFD$1048576" dn="Z_2C6ABC28_880F_4FC3_AB4C_74CC7AFBB167_.wvu.Cols" sId="5"/>
    <undo index="0" exp="area" ref3D="1" dr="$A$1:$XFD$2" dn="Z_2B096DAF_0513_499A_BB3D_6C1B61550EAD_.wvu.Rows" sId="5"/>
    <undo index="0" exp="area" ref3D="1" dr="$JE$1:$XFD$1048576" dn="Z_2B096DAF_0513_499A_BB3D_6C1B61550EAD_.wvu.Cols" sId="5"/>
    <undo index="0" exp="area" ref3D="1" dr="$A$1:$XFD$2" dn="Z_28D79C02_A415_42D9_AF37_1523DA21D815_.wvu.Rows" sId="5"/>
    <undo index="0" exp="area" ref3D="1" dr="$JE$1:$XFD$1048576" dn="Z_28D79C02_A415_42D9_AF37_1523DA21D815_.wvu.Cols" sId="5"/>
    <undo index="0" exp="area" ref3D="1" dr="$A$1:$XFD$2" dn="Z_2843D43C_15A8_41DB_8AAA_3E8B8BBF0B92_.wvu.Rows" sId="5"/>
    <undo index="0" exp="area" ref3D="1" dr="$A$1:$XFD$2" dn="Z_27A4B667_7EE5_4B37_A36E_7A71AE7736F5_.wvu.Rows" sId="5"/>
    <undo index="0" exp="area" ref3D="1" dr="$JE$1:$XFD$1048576" dn="Z_27A4B667_7EE5_4B37_A36E_7A71AE7736F5_.wvu.Cols" sId="5"/>
    <undo index="0" exp="area" ref3D="1" dr="$A$1:$XFD$2" dn="Z_1CE7FAA3_375A_44FC_8395_7BB368E304B3_.wvu.Rows" sId="5"/>
    <undo index="0" exp="area" ref3D="1" dr="$JE$1:$XFD$1048576" dn="Z_1CE7FAA3_375A_44FC_8395_7BB368E304B3_.wvu.Cols" sId="5"/>
    <undo index="0" exp="area" ref3D="1" dr="$A$1:$XFD$2" dn="Z_1A677123_3181_47F1_8D94_D23E42118B34_.wvu.Rows" sId="5"/>
    <undo index="0" exp="area" ref3D="1" dr="$JE$1:$XFD$1048576" dn="Z_1A677123_3181_47F1_8D94_D23E42118B34_.wvu.Cols" sId="5"/>
    <undo index="0" exp="area" ref3D="1" dr="$A$1:$XFD$2" dn="Z_195EEB94_5611_43AB_AD4C_189BF5DF63BD_.wvu.Rows" sId="5"/>
    <undo index="0" exp="area" ref3D="1" dr="$JE$1:$XFD$1048576" dn="Z_195EEB94_5611_43AB_AD4C_189BF5DF63BD_.wvu.Cols" sId="5"/>
    <undo index="0" exp="area" ref3D="1" dr="$A$1:$XFD$1" dn="Z_18DF35B7_CAA0_4050_BA63_78DA1CA747BE_.wvu.Rows" sId="5"/>
    <undo index="0" exp="area" ref3D="1" dr="$JE$1:$XFD$1048576" dn="Z_18DF35B7_CAA0_4050_BA63_78DA1CA747BE_.wvu.Cols" sId="5"/>
    <undo index="4" exp="area" ref3D="1" dr="$A$480:$XFD$481" dn="Z_186AB716_4241_4317_9300_D6DC13524A2C_.wvu.Rows" sId="5"/>
    <undo index="2" exp="area" ref3D="1" dr="$A$1:$XFD$2" dn="Z_186AB716_4241_4317_9300_D6DC13524A2C_.wvu.Rows" sId="5"/>
    <undo index="4" exp="area" ref3D="1" dr="$A$480:$XFD$480" dn="Z_16543542_821D_4BC4_91AB_D2C631412736_.wvu.Rows" sId="5"/>
    <undo index="2" exp="area" ref3D="1" dr="$A$1:$XFD$2" dn="Z_16543542_821D_4BC4_91AB_D2C631412736_.wvu.Rows" sId="5"/>
    <undo index="1" exp="area" ref3D="1" dr="$A$481:$XFD$481" dn="Z_16543542_821D_4BC4_91AB_D2C631412736_.wvu.Rows" sId="5"/>
    <undo index="0" exp="area" ref3D="1" dr="$A$1:$XFD$2" dn="Z_11F0A643_03F6_4A9B_A587_984CEF24373C_.wvu.Rows" sId="5"/>
    <undo index="0" exp="area" ref3D="1" dr="$JE$1:$XFD$1048576" dn="Z_11F0A643_03F6_4A9B_A587_984CEF24373C_.wvu.Cols" sId="5"/>
    <undo index="0" exp="area" ref3D="1" dr="$A$1:$XFD$1" dn="Z_116A1B62_BC36_4DF8_BA7A_5A8B2AC14341_.wvu.Rows" sId="5"/>
    <undo index="0" exp="area" ref3D="1" dr="$A$1:$XFD$2" dn="Z_1053507D_AB8D_4416_A992_8628E70BD9D6_.wvu.Rows" sId="5"/>
    <undo index="0" exp="area" ref3D="1" dr="$JE$1:$XFD$1048576" dn="Z_1053507D_AB8D_4416_A992_8628E70BD9D6_.wvu.Cols" sId="5"/>
    <undo index="0" exp="area" ref3D="1" dr="$A$1:$XFD$2" dn="Z_0EEF1658_6DED_493F_AB34_5C882B7D8D1D_.wvu.Rows" sId="5"/>
    <undo index="4" exp="area" ref3D="1" dr="$A$480:$XFD$481" dn="Z_0D63E466_D251_474F_9293_B76C0854AE18_.wvu.Rows" sId="5"/>
    <undo index="2" exp="area" ref3D="1" dr="$A$1:$XFD$2" dn="Z_0D63E466_D251_474F_9293_B76C0854AE18_.wvu.Rows" sId="5"/>
    <undo index="0" exp="area" ref3D="1" dr="$A$1:$XFD$2" dn="Z_0B513DDE_5559_48C9_BE83_B3BA05D50CBD_.wvu.Rows" sId="5"/>
    <undo index="4" exp="area" ref3D="1" dr="$A$480:$XFD$481" dn="Z_0B24AFFC_8D10_42B0_ADC8_378D1BCF1541_.wvu.Rows" sId="5"/>
    <undo index="2" exp="area" ref3D="1" dr="$A$1:$XFD$2" dn="Z_0B24AFFC_8D10_42B0_ADC8_378D1BCF1541_.wvu.Rows" sId="5"/>
    <undo index="4" exp="area" ref3D="1" dr="$A$480:$XFD$481" dn="Z_096F67F7_AEB5_413D_899E_0491F5B25FFD_.wvu.Rows" sId="5"/>
    <undo index="2" exp="area" ref3D="1" dr="$A$1:$XFD$2" dn="Z_096F67F7_AEB5_413D_899E_0491F5B25FFD_.wvu.Rows" sId="5"/>
    <undo index="4" exp="area" ref3D="1" dr="$A$480:$XFD$481" dn="Z_0484FDF7_2DB5_4BF2_B382_43CE01593EDC_.wvu.Rows" sId="5"/>
    <undo index="2" exp="area" ref3D="1" dr="$A$1:$XFD$2" dn="Z_0484FDF7_2DB5_4BF2_B382_43CE01593EDC_.wvu.Rows" sId="5"/>
    <undo index="0" exp="area" ref3D="1" dr="$A$1:$XFD$2" dn="Z_02B12058_110B_4DCD_A5EA_5F27400FB028_.wvu.Rows" sId="5"/>
    <undo index="0" exp="area" ref3D="1" dr="$JE$1:$XFD$1048576" dn="Z_02B12058_110B_4DCD_A5EA_5F27400FB028_.wvu.Cols" sId="5"/>
    <undo index="0" exp="area" ref3D="1" dr="$A$1:$XFD$2" dn="Z_02668375_14EE_499B_A8A1_CFA0F3453F57_.wvu.Rows" sId="5"/>
    <undo index="0" exp="area" ref3D="1" dr="$JE$1:$XFD$1048576" dn="Z_02668375_14EE_499B_A8A1_CFA0F3453F57_.wvu.Cols" sId="5"/>
    <undo index="0" exp="area" ref3D="1" dr="$A$1:$XFD$2" dn="Z_00CA5430_6B3A_4E12_B07E_9C9EC9D8F7A7_.wvu.Rows" sId="5"/>
    <undo index="0" exp="area" ref3D="1" dr="$JE$1:$XFD$1048576" dn="Z_00CA5430_6B3A_4E12_B07E_9C9EC9D8F7A7_.wvu.Cols" sId="5"/>
    <undo index="4" exp="area" ref3D="1" dr="$A$480:$XFD$481" dn="Z_FDCD7FD4_7D62_43EB_A646_C382CC277444_.wvu.Rows" sId="5"/>
    <undo index="2" exp="area" ref3D="1" dr="$A$1:$XFD$2" dn="Z_FDCD7FD4_7D62_43EB_A646_C382CC277444_.wvu.Rows" sId="5"/>
    <undo index="4" exp="area" ref3D="1" dr="$A$480:$XFD$481" dn="Z_FD5F77AF_5A8F_4B6D_961B_C7FD9D452FD5_.wvu.Rows" sId="5"/>
    <undo index="2" exp="area" ref3D="1" dr="$A$1:$XFD$2" dn="Z_FD5F77AF_5A8F_4B6D_961B_C7FD9D452FD5_.wvu.Rows" sId="5"/>
    <undo index="4" exp="area" ref3D="1" dr="$A$480:$XFD$481" dn="Z_FAFF16D3_22B3_4C97_ACCF_EE39802F6088_.wvu.Rows" sId="5"/>
    <undo index="2" exp="area" ref3D="1" dr="$A$1:$XFD$2" dn="Z_FAFF16D3_22B3_4C97_ACCF_EE39802F6088_.wvu.Rows" sId="5"/>
    <undo index="0" exp="area" ref3D="1" dr="$A$1:$XFD$2" dn="Z_FAA25FCE_18C5_403C_9C68_9D1F88B3F7EB_.wvu.Rows" sId="5"/>
    <undo index="0" exp="area" ref3D="1" dr="$JE$1:$XFD$1048576" dn="Z_FAA25FCE_18C5_403C_9C68_9D1F88B3F7EB_.wvu.Cols" sId="5"/>
    <undo index="4" exp="area" ref3D="1" dr="$A$480:$XFD$481" dn="Z_FA025E0E_AAB4_48EA_A8D2_9619F0E6F664_.wvu.Rows" sId="5"/>
    <undo index="2" exp="area" ref3D="1" dr="$A$1:$XFD$2" dn="Z_FA025E0E_AAB4_48EA_A8D2_9619F0E6F664_.wvu.Rows" sId="5"/>
  </rrc>
  <rcc rId="563" sId="5" quotePrefix="1">
    <nc r="H2" t="inlineStr">
      <is>
        <t>1</t>
      </is>
    </nc>
  </rcc>
  <rcc rId="564" sId="5">
    <nc r="H4">
      <f>IF(H5&lt;&gt;"",IF(OR(H15&lt;&gt;"",COUNTA(H17:H479)&gt;0),"Y","N"),"")</f>
    </nc>
  </rcc>
  <rcc rId="565" sId="5" quotePrefix="1">
    <nc r="H6" t="inlineStr">
      <is>
        <t>1</t>
      </is>
    </nc>
  </rcc>
  <rcc rId="566" sId="5">
    <nc r="H7" t="inlineStr">
      <is>
        <t>SW</t>
      </is>
    </nc>
  </rcc>
  <rcc rId="567" sId="5">
    <nc r="H9" t="inlineStr">
      <is>
        <t>N</t>
      </is>
    </nc>
  </rcc>
  <rcc rId="568" sId="5">
    <nc r="H10" t="inlineStr">
      <is>
        <t>N</t>
      </is>
    </nc>
  </rcc>
  <rcc rId="569" sId="5">
    <nc r="H11" t="inlineStr">
      <is>
        <t>N</t>
      </is>
    </nc>
  </rcc>
  <rcc rId="570" sId="5">
    <nc r="H12" t="inlineStr">
      <is>
        <t>N</t>
      </is>
    </nc>
  </rcc>
  <rcc rId="571" sId="5">
    <nc r="H13" t="inlineStr">
      <is>
        <t>N</t>
      </is>
    </nc>
  </rcc>
  <rcc rId="572" sId="5">
    <nc r="H16">
      <f>COUNTA(H17:H479)</f>
    </nc>
  </rcc>
  <rcc rId="573" sId="5">
    <nc r="H67" t="inlineStr">
      <is>
        <t>Y</t>
      </is>
    </nc>
  </rcc>
  <rcc rId="574" sId="5">
    <oc r="B66">
      <v>6036</v>
    </oc>
    <nc r="B66" t="inlineStr">
      <is>
        <t>6036, 6045</t>
      </is>
    </nc>
  </rcc>
  <rcc rId="575" sId="5">
    <nc r="H5">
      <v>6062</v>
    </nc>
  </rcc>
  <rcc rId="576" sId="5">
    <nc r="H1">
      <v>6062</v>
    </nc>
  </rcc>
  <rcc rId="577" sId="5">
    <nc r="H3" t="inlineStr">
      <is>
        <t>HP3 - ValidateData mode determination of good datum does not match requirements</t>
      </is>
    </nc>
  </rcc>
  <rcc rId="578" sId="5">
    <nc r="H14" t="inlineStr">
      <is>
        <t>N</t>
      </is>
    </nc>
  </rcc>
  <rrc rId="579" sId="5" ref="N1:N1048576" action="insertCol">
    <undo index="4" exp="area" ref3D="1" dr="$A$480:$XFD$481" dn="Z_F78FCA81_B608_454A_B46D_DA1594BED295_.wvu.Rows" sId="5"/>
    <undo index="2" exp="area" ref3D="1" dr="$A$1:$XFD$2" dn="Z_F78FCA81_B608_454A_B46D_DA1594BED295_.wvu.Rows" sId="5"/>
    <undo index="0" exp="area" ref3D="1" dr="$A$1:$XFD$2" dn="Z_F76A2777_C161_4121_A0E8_1678E85F68C6_.wvu.Rows" sId="5"/>
    <undo index="0" exp="area" ref3D="1" dr="$A$1:$XFD$2" dn="Z_F320C882_6208_44BF_AD76_CAB3202B3D93_.wvu.Rows" sId="5"/>
    <undo index="0" exp="area" ref3D="1" dr="$A$1:$XFD$2" dn="Z_F2088572_AEF7_456E_8FEE_9EECE1B46675_.wvu.Rows" sId="5"/>
    <undo index="4" exp="area" ref3D="1" dr="$A$480:$XFD$480" dn="Z_EB824EDC_44B5_480C_9466_88CD55BCD011_.wvu.Rows" sId="5"/>
    <undo index="2" exp="area" ref3D="1" dr="$A$1:$XFD$2" dn="Z_EB824EDC_44B5_480C_9466_88CD55BCD011_.wvu.Rows" sId="5"/>
    <undo index="1" exp="area" ref3D="1" dr="$A$481:$XFD$481" dn="Z_EB824EDC_44B5_480C_9466_88CD55BCD011_.wvu.Rows" sId="5"/>
    <undo index="4" exp="area" ref3D="1" dr="$A$480:$XFD$481" dn="Z_EA2D852B_2EE3_41E7_8B54_530928E32534_.wvu.Rows" sId="5"/>
    <undo index="2" exp="area" ref3D="1" dr="$A$1:$XFD$2" dn="Z_EA2D852B_2EE3_41E7_8B54_530928E32534_.wvu.Rows" sId="5"/>
    <undo index="0" exp="area" ref3D="1" dr="$A$1:$XFD$2" dn="Z_E8B30110_1132_4597_87AA_506263477060_.wvu.Rows" sId="5"/>
    <undo index="0" exp="area" ref3D="1" dr="$JF$1:$XFD$1048576" dn="Z_E8B30110_1132_4597_87AA_506263477060_.wvu.Cols" sId="5"/>
    <undo index="0" exp="area" ref3D="1" dr="$A$1:$XFD$2" dn="Z_E1FB79D3_6139_4E9D_84E0_D806F17414E7_.wvu.Rows" sId="5"/>
    <undo index="0" exp="area" ref3D="1" dr="$A$1:$XFD$2" dn="Z_E1C450DA_5A25_49EE_AC15_82D55BC93335_.wvu.Rows" sId="5"/>
    <undo index="0" exp="area" ref3D="1" dr="$JF$1:$XFD$1048576" dn="Z_E1C450DA_5A25_49EE_AC15_82D55BC93335_.wvu.Cols" sId="5"/>
    <undo index="0" exp="area" ref3D="1" dr="$A$1:$XFD$2" dn="Z_DE76E38F_A1D1_4A3E_9C90_F4B6007A1049_.wvu.Rows" sId="5"/>
    <undo index="0" exp="area" ref3D="1" dr="$JF$1:$XFD$1048576" dn="Z_DE76E38F_A1D1_4A3E_9C90_F4B6007A1049_.wvu.Cols" sId="5"/>
    <undo index="0" exp="area" ref3D="1" dr="$A$1:$XFD$2" dn="Z_DD3C4055_6E9F_4337_AF3C_EAB14138E2FC_.wvu.Rows" sId="5"/>
    <undo index="0" exp="area" ref3D="1" dr="$JF$1:$XFD$1048576" dn="Z_DD3C4055_6E9F_4337_AF3C_EAB14138E2FC_.wvu.Cols" sId="5"/>
    <undo index="0" exp="area" ref3D="1" dr="$A$1:$XFD$2" dn="Z_D610A0E1_F9A9_4C9F_867A_9AA8DA5806C3_.wvu.Rows" sId="5"/>
    <undo index="0" exp="area" ref3D="1" dr="$JF$1:$XFD$1048576" dn="Z_D610A0E1_F9A9_4C9F_867A_9AA8DA5806C3_.wvu.Cols" sId="5"/>
    <undo index="0" exp="area" ref3D="1" dr="$A$1:$XFD$2" dn="Z_D0EC701B_BF59_424D_AF90_FAB54F5D9032_.wvu.Rows" sId="5"/>
    <undo index="4" exp="area" ref3D="1" dr="$A$480:$XFD$481" dn="Z_C8A50DBD_6717_4739_8372_D23519BF2F10_.wvu.Rows" sId="5"/>
    <undo index="2" exp="area" ref3D="1" dr="$A$1:$XFD$2" dn="Z_C8A50DBD_6717_4739_8372_D23519BF2F10_.wvu.Rows" sId="5"/>
    <undo index="0" exp="area" ref3D="1" dr="$A$1:$XFD$2" dn="Z_BFE285D7_067E_4802_A267_8E7CA36A08B9_.wvu.Rows" sId="5"/>
    <undo index="0" exp="area" ref3D="1" dr="$JF$1:$XFD$1048576" dn="Z_BFE285D7_067E_4802_A267_8E7CA36A08B9_.wvu.Cols" sId="5"/>
    <undo index="0" exp="area" ref3D="1" dr="$A$1:$XFD$1" dn="Z_BEFB98C7_6620_4730_80CE_706FB1439778_.wvu.Rows" sId="5"/>
    <undo index="0" exp="area" ref3D="1" dr="$A$1:$XFD$2" dn="Z_BC89DC8A_F93A_4EB3_ACCA_03228A52DC73_.wvu.Rows" sId="5"/>
    <undo index="0" exp="area" ref3D="1" dr="$JF$1:$XFD$1048576" dn="Z_BC89DC8A_F93A_4EB3_ACCA_03228A52DC73_.wvu.Cols" sId="5"/>
    <undo index="0" exp="area" ref3D="1" dr="$A$1:$XFD$2" dn="Z_B83B79D9_617A_4F50_8CCC_C97938364272_.wvu.Rows" sId="5"/>
    <undo index="0" exp="area" ref3D="1" dr="$JF$1:$XFD$1048576" dn="Z_B83B79D9_617A_4F50_8CCC_C97938364272_.wvu.Cols" sId="5"/>
    <undo index="0" exp="area" ref3D="1" dr="$A$1:$XFD$2" dn="Z_B6DA4F4E_AC5A_4095_8D8B_FD639A9E9F62_.wvu.Rows" sId="5"/>
    <undo index="0" exp="area" ref3D="1" dr="$A$1:$XFD$2" dn="Z_B3C29866_3474_43EA_99AD_F394C9416B2B_.wvu.Rows" sId="5"/>
    <undo index="0" exp="area" ref3D="1" dr="$JF$1:$XFD$1048576" dn="Z_B3C29866_3474_43EA_99AD_F394C9416B2B_.wvu.Cols" sId="5"/>
    <undo index="0" exp="area" ref3D="1" dr="$A$1:$XFD$2" dn="Z_B25C0761_BDC6_44DE_BC09_A587D4005716_.wvu.Rows" sId="5"/>
    <undo index="0" exp="area" ref3D="1" dr="$JF$1:$XFD$1048576" dn="Z_B25C0761_BDC6_44DE_BC09_A587D4005716_.wvu.Cols" sId="5"/>
    <undo index="0" exp="area" ref3D="1" dr="$A$1:$XFD$2" dn="Z_B0A275E6_A927_469D_A668_DC597A053ECA_.wvu.Rows" sId="5"/>
    <undo index="0" exp="area" ref3D="1" dr="$JF$1:$XFD$1048576" dn="Z_B0A275E6_A927_469D_A668_DC597A053ECA_.wvu.Cols" sId="5"/>
    <undo index="4" exp="area" ref3D="1" dr="$A$480:$XFD$481" dn="Z_AEC31DE9_BA39_44BD_BD19_C1C878D510AE_.wvu.Rows" sId="5"/>
    <undo index="2" exp="area" ref3D="1" dr="$A$1:$XFD$2" dn="Z_AEC31DE9_BA39_44BD_BD19_C1C878D510AE_.wvu.Rows" sId="5"/>
    <undo index="0" exp="area" ref3D="1" dr="$A$1:$XFD$2" dn="Z_A779676E_2DE4_4B43_BC39_AEC5C199B098_.wvu.Rows" sId="5"/>
    <undo index="0" exp="area" ref3D="1" dr="$JF$1:$XFD$1048576" dn="Z_A779676E_2DE4_4B43_BC39_AEC5C199B098_.wvu.Cols" sId="5"/>
    <undo index="0" exp="area" ref3D="1" dr="$A$1:$XFD$2" dn="Z_A158213F_CC1A_4B2F_8FB3_2D0E9377D318_.wvu.Rows" sId="5"/>
    <undo index="0" exp="area" ref3D="1" dr="$A$1:$XFD$2" dn="Z_9D72E9D6_9DB4_482E_B9DD_F58734D01B5E_.wvu.Rows" sId="5"/>
    <undo index="0" exp="area" ref3D="1" dr="$JF$1:$XFD$1048576" dn="Z_9D72E9D6_9DB4_482E_B9DD_F58734D01B5E_.wvu.Cols" sId="5"/>
    <undo index="0" exp="area" ref3D="1" dr="$A$1:$XFD$2" dn="Z_9D5226FB_7DD3_447E_B45C_6EAA60152D32_.wvu.Rows" sId="5"/>
    <undo index="0" exp="area" ref3D="1" dr="$A$1:$XFD$2" dn="Z_9C0FECB6_0701_4CC9_8224_D04A63FFA855_.wvu.Rows" sId="5"/>
    <undo index="0" exp="area" ref3D="1" dr="$JF$1:$XFD$1048576" dn="Z_9C0FECB6_0701_4CC9_8224_D04A63FFA855_.wvu.Cols" sId="5"/>
    <undo index="0" exp="area" ref3D="1" dr="$A$1:$XFD$1" dn="Z_999D8AAC_C53E_4106_83D2_C9E986396FD9_.wvu.Rows" sId="5"/>
    <undo index="0" exp="area" ref3D="1" dr="$JF$1:$XFD$1048576" dn="Z_999D8AAC_C53E_4106_83D2_C9E986396FD9_.wvu.Cols" sId="5"/>
    <undo index="0" exp="area" ref3D="1" dr="$A$1:$XFD$2" dn="Z_97AAAFE3_C681_4E27_A277_F09D7DA8C2DD_.wvu.Rows" sId="5"/>
    <undo index="0" exp="area" ref3D="1" dr="$JF$1:$XFD$1048576" dn="Z_97AAAFE3_C681_4E27_A277_F09D7DA8C2DD_.wvu.Cols" sId="5"/>
    <undo index="0" exp="area" ref3D="1" dr="$A$1:$XFD$2" dn="Z_949F8C7F_DA00_479D_BDE6_6166B149A403_.wvu.Rows" sId="5"/>
    <undo index="0" exp="area" ref3D="1" dr="$JF$1:$XFD$1048576" dn="Z_949F8C7F_DA00_479D_BDE6_6166B149A403_.wvu.Cols" sId="5"/>
    <undo index="0" exp="area" ref3D="1" dr="$A$1:$XFD$2" dn="Z_94202DE1_E113_4D8D_96A4_4561FB59780B_.wvu.Rows" sId="5"/>
    <undo index="0" exp="area" ref3D="1" dr="$JF$1:$XFD$1048576" dn="Z_94202DE1_E113_4D8D_96A4_4561FB59780B_.wvu.Cols" sId="5"/>
    <undo index="0" exp="area" ref3D="1" dr="$A$1:$XFD$2" dn="Z_90088769_7D29_4324_882D_1F352DFBE762_.wvu.Rows" sId="5"/>
    <undo index="0" exp="area" ref3D="1" dr="$JF$1:$XFD$1048576" dn="Z_90088769_7D29_4324_882D_1F352DFBE762_.wvu.Cols" sId="5"/>
    <undo index="0" exp="area" ref3D="1" dr="$A$1:$XFD$1" dn="Z_8F2E2A3B_020D_4DD4_B354_81D162F69C48_.wvu.Rows" sId="5"/>
    <undo index="0" exp="area" ref3D="1" dr="$A$1:$XFD$2" dn="Z_8B0C1710_8C04_443E_9575_8D8EEDA52030_.wvu.Rows" sId="5"/>
    <undo index="0" exp="area" ref3D="1" dr="$A$1:$XFD$2" dn="Z_8AEE08A2_F73E_41EF_8662_F43F5532F7EC_.wvu.Rows" sId="5"/>
    <undo index="4" exp="area" ref3D="1" dr="$A$480:$XFD$481" dn="Z_88EF00F5_A891_4E1F_BEBC_C770D5AFEF26_.wvu.Rows" sId="5"/>
    <undo index="2" exp="area" ref3D="1" dr="$A$1:$XFD$2" dn="Z_88EF00F5_A891_4E1F_BEBC_C770D5AFEF26_.wvu.Rows" sId="5"/>
    <undo index="0" exp="area" ref3D="1" dr="$A$1:$XFD$2" dn="Z_840FED42_BEAD_40B5_87A2_918C1E6D4128_.wvu.Rows" sId="5"/>
    <undo index="0" exp="area" ref3D="1" dr="$JF$1:$XFD$1048576" dn="Z_840FED42_BEAD_40B5_87A2_918C1E6D4128_.wvu.Cols" sId="5"/>
    <undo index="0" exp="area" ref3D="1" dr="$JF$1:$XFD$1048576" dn="Z_83E26134_8071_4B52_B9C2_8B5396DF70B4_.wvu.Cols" sId="5"/>
    <undo index="0" exp="area" ref3D="1" dr="$A$1:$XFD$2" dn="Z_7F19FCB4_9655_4ECF_8001_8401CA1B1084_.wvu.Rows" sId="5"/>
    <undo index="4" exp="area" ref3D="1" dr="$A$480:$XFD$480" dn="Z_7E4E90D1_59D3_46C2_B9C5_B4A6E53BE0B7_.wvu.Rows" sId="5"/>
    <undo index="2" exp="area" ref3D="1" dr="$A$1:$XFD$2" dn="Z_7E4E90D1_59D3_46C2_B9C5_B4A6E53BE0B7_.wvu.Rows" sId="5"/>
    <undo index="1" exp="area" ref3D="1" dr="$A$481:$XFD$481" dn="Z_7E4E90D1_59D3_46C2_B9C5_B4A6E53BE0B7_.wvu.Rows" sId="5"/>
    <undo index="0" exp="area" ref3D="1" dr="$A$1:$XFD$2" dn="Z_7E493E76_89EF_40BE_995A_6CD5B38BE486_.wvu.Rows" sId="5"/>
    <undo index="4" exp="area" ref3D="1" dr="$A$480:$XFD$481" dn="Z_774D3B22_FAD7_45CC_9FF9_C08635F41395_.wvu.Rows" sId="5"/>
    <undo index="2" exp="area" ref3D="1" dr="$A$1:$XFD$2" dn="Z_774D3B22_FAD7_45CC_9FF9_C08635F41395_.wvu.Rows" sId="5"/>
    <undo index="4" exp="area" ref3D="1" dr="$A$480:$XFD$481" dn="Z_6FA7792A_1E8F_4225_B55B_C3225E2EEAC0_.wvu.Rows" sId="5"/>
    <undo index="2" exp="area" ref3D="1" dr="$A$1:$XFD$2" dn="Z_6FA7792A_1E8F_4225_B55B_C3225E2EEAC0_.wvu.Rows" sId="5"/>
    <undo index="0" exp="area" ref3D="1" dr="$A$1:$XFD$2" dn="Z_6C263B97_64ED_4CE6_9B05_42BE2811A349_.wvu.Rows" sId="5"/>
    <undo index="0" exp="area" ref3D="1" dr="$JF$1:$XFD$1048576" dn="Z_6C263B97_64ED_4CE6_9B05_42BE2811A349_.wvu.Cols" sId="5"/>
    <undo index="0" exp="area" ref3D="1" dr="$A$1:$XFD$2" dn="Z_6568F72F_D597_4229_B333_125FDE9654F7_.wvu.Rows" sId="5"/>
    <undo index="0" exp="area" ref3D="1" dr="$JF$1:$XFD$1048576" dn="Z_6568F72F_D597_4229_B333_125FDE9654F7_.wvu.Cols" sId="5"/>
    <undo index="0" exp="area" ref3D="1" dr="$A$1:$XFD$2" dn="Z_653F5373_3423_4857_B839_026BFFD3E0C5_.wvu.Rows" sId="5"/>
    <undo index="0" exp="area" ref3D="1" dr="$A$1:$XFD$2" dn="Z_607CCD9B_4659_4BD7_A174_E12C78E5291C_.wvu.Rows" sId="5"/>
    <undo index="4" exp="area" ref3D="1" dr="$A$480:$XFD$480" dn="Z_5DABD3DD_3B7F_4D0A_8278_3CABF5A7C879_.wvu.Rows" sId="5"/>
    <undo index="2" exp="area" ref3D="1" dr="$A$1:$XFD$2" dn="Z_5DABD3DD_3B7F_4D0A_8278_3CABF5A7C879_.wvu.Rows" sId="5"/>
    <undo index="1" exp="area" ref3D="1" dr="$A$481:$XFD$481" dn="Z_5DABD3DD_3B7F_4D0A_8278_3CABF5A7C879_.wvu.Rows" sId="5"/>
    <undo index="0" exp="area" ref3D="1" dr="$A$1:$XFD$2" dn="Z_5B263600_835E_44BD_B687_603D70FECA3D_.wvu.Rows" sId="5"/>
    <undo index="0" exp="area" ref3D="1" dr="$JF$1:$XFD$1048576" dn="Z_5B263600_835E_44BD_B687_603D70FECA3D_.wvu.Cols" sId="5"/>
    <undo index="0" exp="area" ref3D="1" dr="$A$1:$XFD$2" dn="Z_5AC86898_99C0_40C8_A183_7BCAFD4A38C0_.wvu.Rows" sId="5"/>
    <undo index="0" exp="area" ref3D="1" dr="$JF$1:$XFD$1048576" dn="Z_5AC86898_99C0_40C8_A183_7BCAFD4A38C0_.wvu.Cols" sId="5"/>
    <undo index="0" exp="area" ref3D="1" dr="$A$1:$XFD$2" dn="Z_55F258A9_3656_464A_8209_65541A4A9294_.wvu.Rows" sId="5"/>
    <undo index="0" exp="area" ref3D="1" dr="$JF$1:$XFD$1048576" dn="Z_55F258A9_3656_464A_8209_65541A4A9294_.wvu.Cols" sId="5"/>
    <undo index="0" exp="area" ref3D="1" dr="$A$1:$XFD$2" dn="Z_5435B979_CD36_44F0_9662_F3B5AC1F741D_.wvu.Rows" sId="5"/>
    <undo index="0" exp="area" ref3D="1" dr="$JF$1:$XFD$1048576" dn="Z_519FF1E7_076F_47C2_91B9_C17D2E1B6520_.wvu.Cols" sId="5"/>
    <undo index="4" exp="area" ref3D="1" dr="$A$480:$XFD$480" dn="Z_4F91CC6A_177C_44AE_BD3E_9ACFF52E4BB6_.wvu.Rows" sId="5"/>
    <undo index="2" exp="area" ref3D="1" dr="$A$1:$XFD$2" dn="Z_4F91CC6A_177C_44AE_BD3E_9ACFF52E4BB6_.wvu.Rows" sId="5"/>
    <undo index="1" exp="area" ref3D="1" dr="$A$481:$XFD$481" dn="Z_4F91CC6A_177C_44AE_BD3E_9ACFF52E4BB6_.wvu.Rows" sId="5"/>
    <undo index="0" exp="area" ref3D="1" dr="$A$1:$XFD$2" dn="Z_4E796616_3F1B_4206_9288_54987A052220_.wvu.Rows" sId="5"/>
    <undo index="4" exp="area" ref3D="1" dr="$A$480:$XFD$481" dn="Z_4E38BAA4_F7A0_4986_9C0B_2533153E78A8_.wvu.Rows" sId="5"/>
    <undo index="2" exp="area" ref3D="1" dr="$A$1:$XFD$2" dn="Z_4E38BAA4_F7A0_4986_9C0B_2533153E78A8_.wvu.Rows" sId="5"/>
    <undo index="4" exp="area" ref3D="1" dr="$A$480:$XFD$480" dn="Z_4864356C_2EA4_4798_837B_554A65950AB7_.wvu.Rows" sId="5"/>
    <undo index="2" exp="area" ref3D="1" dr="$A$1:$XFD$2" dn="Z_4864356C_2EA4_4798_837B_554A65950AB7_.wvu.Rows" sId="5"/>
    <undo index="1" exp="area" ref3D="1" dr="$A$481:$XFD$481" dn="Z_4864356C_2EA4_4798_837B_554A65950AB7_.wvu.Rows" sId="5"/>
    <undo index="0" exp="area" ref3D="1" dr="$A$1:$XFD$2" dn="Z_440820DD_D35F_4284_A020_75AFCB09A713_.wvu.Rows" sId="5"/>
    <undo index="0" exp="area" ref3D="1" dr="$JF$1:$XFD$1048576" dn="Z_440820DD_D35F_4284_A020_75AFCB09A713_.wvu.Cols" sId="5"/>
    <undo index="0" exp="area" ref3D="1" dr="$A$1:$XFD$2" dn="Z_3ACD5A93_9B0E_40EA_8179_EDF0714A0F5F_.wvu.Rows" sId="5"/>
    <undo index="0" exp="area" ref3D="1" dr="$JF$1:$XFD$1048576" dn="Z_3ACD5A93_9B0E_40EA_8179_EDF0714A0F5F_.wvu.Cols" sId="5"/>
    <undo index="0" exp="area" ref3D="1" dr="$A$1:$XFD$2" dn="Z_39344E0E_2CC4_4BC6_A15E_A66B17AEE943_.wvu.Rows" sId="5"/>
    <undo index="0" exp="area" ref3D="1" dr="$JF$1:$XFD$1048576" dn="Z_39344E0E_2CC4_4BC6_A15E_A66B17AEE943_.wvu.Cols" sId="5"/>
    <undo index="0" exp="area" ref3D="1" dr="$A$1:$XFD$2" dn="Z_38797761_B6E7_4EBC_86AC_BCA6FEF8021E_.wvu.Rows" sId="5"/>
    <undo index="0" exp="area" ref3D="1" dr="$JF$1:$XFD$1048576" dn="Z_38797761_B6E7_4EBC_86AC_BCA6FEF8021E_.wvu.Cols" sId="5"/>
    <undo index="4" exp="area" ref3D="1" dr="$A$480:$XFD$481" dn="Z_3730BEA2_2AC7_4811_AC70_1FABD98B5F4A_.wvu.Rows" sId="5"/>
    <undo index="2" exp="area" ref3D="1" dr="$A$1:$XFD$2" dn="Z_3730BEA2_2AC7_4811_AC70_1FABD98B5F4A_.wvu.Rows" sId="5"/>
    <undo index="0" exp="area" ref3D="1" dr="$A$1:$XFD$2" dn="Z_34488582_FC68_47CC_ADEF_620C97FA3BE5_.wvu.Rows" sId="5"/>
    <undo index="0" exp="area" ref3D="1" dr="$JF$1:$XFD$1048576" dn="Z_34488582_FC68_47CC_ADEF_620C97FA3BE5_.wvu.Cols" sId="5"/>
    <undo index="0" exp="area" ref3D="1" dr="$A$1:$XFD$2" dn="Z_3125BE9C_D539_46B3_AB2C_AD44D6D3A43D_.wvu.Rows" sId="5"/>
    <undo index="0" exp="area" ref3D="1" dr="$JF$1:$XFD$1048576" dn="Z_3125BE9C_D539_46B3_AB2C_AD44D6D3A43D_.wvu.Cols" sId="5"/>
    <undo index="0" exp="area" ref3D="1" dr="$A$1:$XFD$2" dn="Z_2EDD3601_67EA_4D8B_910E_67CE0A6ECBD5_.wvu.Rows" sId="5"/>
    <undo index="0" exp="area" ref3D="1" dr="$JF$1:$XFD$1048576" dn="Z_2EDD3601_67EA_4D8B_910E_67CE0A6ECBD5_.wvu.Cols" sId="5"/>
    <undo index="0" exp="area" ref3D="1" dr="$A$1:$XFD$2" dn="Z_2C6ABC28_880F_4FC3_AB4C_74CC7AFBB167_.wvu.Rows" sId="5"/>
    <undo index="0" exp="area" ref3D="1" dr="$JF$1:$XFD$1048576" dn="Z_2C6ABC28_880F_4FC3_AB4C_74CC7AFBB167_.wvu.Cols" sId="5"/>
    <undo index="0" exp="area" ref3D="1" dr="$A$1:$XFD$2" dn="Z_2B096DAF_0513_499A_BB3D_6C1B61550EAD_.wvu.Rows" sId="5"/>
    <undo index="0" exp="area" ref3D="1" dr="$JF$1:$XFD$1048576" dn="Z_2B096DAF_0513_499A_BB3D_6C1B61550EAD_.wvu.Cols" sId="5"/>
    <undo index="0" exp="area" ref3D="1" dr="$A$1:$XFD$2" dn="Z_28D79C02_A415_42D9_AF37_1523DA21D815_.wvu.Rows" sId="5"/>
    <undo index="0" exp="area" ref3D="1" dr="$JF$1:$XFD$1048576" dn="Z_28D79C02_A415_42D9_AF37_1523DA21D815_.wvu.Cols" sId="5"/>
    <undo index="0" exp="area" ref3D="1" dr="$A$1:$XFD$2" dn="Z_2843D43C_15A8_41DB_8AAA_3E8B8BBF0B92_.wvu.Rows" sId="5"/>
    <undo index="0" exp="area" ref3D="1" dr="$A$1:$XFD$2" dn="Z_27A4B667_7EE5_4B37_A36E_7A71AE7736F5_.wvu.Rows" sId="5"/>
    <undo index="0" exp="area" ref3D="1" dr="$JF$1:$XFD$1048576" dn="Z_27A4B667_7EE5_4B37_A36E_7A71AE7736F5_.wvu.Cols" sId="5"/>
    <undo index="0" exp="area" ref3D="1" dr="$A$1:$XFD$2" dn="Z_1CE7FAA3_375A_44FC_8395_7BB368E304B3_.wvu.Rows" sId="5"/>
    <undo index="0" exp="area" ref3D="1" dr="$JF$1:$XFD$1048576" dn="Z_1CE7FAA3_375A_44FC_8395_7BB368E304B3_.wvu.Cols" sId="5"/>
    <undo index="0" exp="area" ref3D="1" dr="$A$1:$XFD$2" dn="Z_1A677123_3181_47F1_8D94_D23E42118B34_.wvu.Rows" sId="5"/>
    <undo index="0" exp="area" ref3D="1" dr="$JF$1:$XFD$1048576" dn="Z_1A677123_3181_47F1_8D94_D23E42118B34_.wvu.Cols" sId="5"/>
    <undo index="0" exp="area" ref3D="1" dr="$A$1:$XFD$2" dn="Z_195EEB94_5611_43AB_AD4C_189BF5DF63BD_.wvu.Rows" sId="5"/>
    <undo index="0" exp="area" ref3D="1" dr="$JF$1:$XFD$1048576" dn="Z_195EEB94_5611_43AB_AD4C_189BF5DF63BD_.wvu.Cols" sId="5"/>
    <undo index="0" exp="area" ref3D="1" dr="$A$1:$XFD$1" dn="Z_18DF35B7_CAA0_4050_BA63_78DA1CA747BE_.wvu.Rows" sId="5"/>
    <undo index="0" exp="area" ref3D="1" dr="$JF$1:$XFD$1048576" dn="Z_18DF35B7_CAA0_4050_BA63_78DA1CA747BE_.wvu.Cols" sId="5"/>
    <undo index="4" exp="area" ref3D="1" dr="$A$480:$XFD$481" dn="Z_186AB716_4241_4317_9300_D6DC13524A2C_.wvu.Rows" sId="5"/>
    <undo index="2" exp="area" ref3D="1" dr="$A$1:$XFD$2" dn="Z_186AB716_4241_4317_9300_D6DC13524A2C_.wvu.Rows" sId="5"/>
    <undo index="4" exp="area" ref3D="1" dr="$A$480:$XFD$480" dn="Z_16543542_821D_4BC4_91AB_D2C631412736_.wvu.Rows" sId="5"/>
    <undo index="2" exp="area" ref3D="1" dr="$A$1:$XFD$2" dn="Z_16543542_821D_4BC4_91AB_D2C631412736_.wvu.Rows" sId="5"/>
    <undo index="1" exp="area" ref3D="1" dr="$A$481:$XFD$481" dn="Z_16543542_821D_4BC4_91AB_D2C631412736_.wvu.Rows" sId="5"/>
    <undo index="0" exp="area" ref3D="1" dr="$A$1:$XFD$2" dn="Z_11F0A643_03F6_4A9B_A587_984CEF24373C_.wvu.Rows" sId="5"/>
    <undo index="0" exp="area" ref3D="1" dr="$JF$1:$XFD$1048576" dn="Z_11F0A643_03F6_4A9B_A587_984CEF24373C_.wvu.Cols" sId="5"/>
    <undo index="0" exp="area" ref3D="1" dr="$A$1:$XFD$1" dn="Z_116A1B62_BC36_4DF8_BA7A_5A8B2AC14341_.wvu.Rows" sId="5"/>
    <undo index="0" exp="area" ref3D="1" dr="$A$1:$XFD$2" dn="Z_1053507D_AB8D_4416_A992_8628E70BD9D6_.wvu.Rows" sId="5"/>
    <undo index="0" exp="area" ref3D="1" dr="$JF$1:$XFD$1048576" dn="Z_1053507D_AB8D_4416_A992_8628E70BD9D6_.wvu.Cols" sId="5"/>
    <undo index="0" exp="area" ref3D="1" dr="$A$1:$XFD$2" dn="Z_0EEF1658_6DED_493F_AB34_5C882B7D8D1D_.wvu.Rows" sId="5"/>
    <undo index="4" exp="area" ref3D="1" dr="$A$480:$XFD$481" dn="Z_0D63E466_D251_474F_9293_B76C0854AE18_.wvu.Rows" sId="5"/>
    <undo index="2" exp="area" ref3D="1" dr="$A$1:$XFD$2" dn="Z_0D63E466_D251_474F_9293_B76C0854AE18_.wvu.Rows" sId="5"/>
    <undo index="0" exp="area" ref3D="1" dr="$A$1:$XFD$2" dn="Z_0B513DDE_5559_48C9_BE83_B3BA05D50CBD_.wvu.Rows" sId="5"/>
    <undo index="4" exp="area" ref3D="1" dr="$A$480:$XFD$481" dn="Z_0B24AFFC_8D10_42B0_ADC8_378D1BCF1541_.wvu.Rows" sId="5"/>
    <undo index="2" exp="area" ref3D="1" dr="$A$1:$XFD$2" dn="Z_0B24AFFC_8D10_42B0_ADC8_378D1BCF1541_.wvu.Rows" sId="5"/>
    <undo index="4" exp="area" ref3D="1" dr="$A$480:$XFD$481" dn="Z_096F67F7_AEB5_413D_899E_0491F5B25FFD_.wvu.Rows" sId="5"/>
    <undo index="2" exp="area" ref3D="1" dr="$A$1:$XFD$2" dn="Z_096F67F7_AEB5_413D_899E_0491F5B25FFD_.wvu.Rows" sId="5"/>
    <undo index="4" exp="area" ref3D="1" dr="$A$480:$XFD$481" dn="Z_0484FDF7_2DB5_4BF2_B382_43CE01593EDC_.wvu.Rows" sId="5"/>
    <undo index="2" exp="area" ref3D="1" dr="$A$1:$XFD$2" dn="Z_0484FDF7_2DB5_4BF2_B382_43CE01593EDC_.wvu.Rows" sId="5"/>
    <undo index="0" exp="area" ref3D="1" dr="$A$1:$XFD$2" dn="Z_02B12058_110B_4DCD_A5EA_5F27400FB028_.wvu.Rows" sId="5"/>
    <undo index="0" exp="area" ref3D="1" dr="$JF$1:$XFD$1048576" dn="Z_02B12058_110B_4DCD_A5EA_5F27400FB028_.wvu.Cols" sId="5"/>
    <undo index="0" exp="area" ref3D="1" dr="$A$1:$XFD$2" dn="Z_02668375_14EE_499B_A8A1_CFA0F3453F57_.wvu.Rows" sId="5"/>
    <undo index="0" exp="area" ref3D="1" dr="$JF$1:$XFD$1048576" dn="Z_02668375_14EE_499B_A8A1_CFA0F3453F57_.wvu.Cols" sId="5"/>
    <undo index="0" exp="area" ref3D="1" dr="$A$1:$XFD$2" dn="Z_00CA5430_6B3A_4E12_B07E_9C9EC9D8F7A7_.wvu.Rows" sId="5"/>
    <undo index="0" exp="area" ref3D="1" dr="$JF$1:$XFD$1048576" dn="Z_00CA5430_6B3A_4E12_B07E_9C9EC9D8F7A7_.wvu.Cols" sId="5"/>
    <undo index="4" exp="area" ref3D="1" dr="$A$480:$XFD$481" dn="Z_FDCD7FD4_7D62_43EB_A646_C382CC277444_.wvu.Rows" sId="5"/>
    <undo index="2" exp="area" ref3D="1" dr="$A$1:$XFD$2" dn="Z_FDCD7FD4_7D62_43EB_A646_C382CC277444_.wvu.Rows" sId="5"/>
    <undo index="4" exp="area" ref3D="1" dr="$A$480:$XFD$481" dn="Z_FD5F77AF_5A8F_4B6D_961B_C7FD9D452FD5_.wvu.Rows" sId="5"/>
    <undo index="2" exp="area" ref3D="1" dr="$A$1:$XFD$2" dn="Z_FD5F77AF_5A8F_4B6D_961B_C7FD9D452FD5_.wvu.Rows" sId="5"/>
    <undo index="4" exp="area" ref3D="1" dr="$A$480:$XFD$481" dn="Z_FAFF16D3_22B3_4C97_ACCF_EE39802F6088_.wvu.Rows" sId="5"/>
    <undo index="2" exp="area" ref3D="1" dr="$A$1:$XFD$2" dn="Z_FAFF16D3_22B3_4C97_ACCF_EE39802F6088_.wvu.Rows" sId="5"/>
    <undo index="0" exp="area" ref3D="1" dr="$A$1:$XFD$2" dn="Z_FAA25FCE_18C5_403C_9C68_9D1F88B3F7EB_.wvu.Rows" sId="5"/>
    <undo index="0" exp="area" ref3D="1" dr="$JF$1:$XFD$1048576" dn="Z_FAA25FCE_18C5_403C_9C68_9D1F88B3F7EB_.wvu.Cols" sId="5"/>
    <undo index="4" exp="area" ref3D="1" dr="$A$480:$XFD$481" dn="Z_FA025E0E_AAB4_48EA_A8D2_9619F0E6F664_.wvu.Rows" sId="5"/>
    <undo index="2" exp="area" ref3D="1" dr="$A$1:$XFD$2" dn="Z_FA025E0E_AAB4_48EA_A8D2_9619F0E6F664_.wvu.Rows" sId="5"/>
  </rrc>
  <rcc rId="580" sId="5" odxf="1" dxf="1" quotePrefix="1">
    <nc r="N2" t="inlineStr">
      <is>
        <t>1</t>
      </is>
    </nc>
    <odxf/>
    <ndxf/>
  </rcc>
  <rcc rId="581" sId="5">
    <nc r="N4">
      <f>IF(N5&lt;&gt;"",IF(OR(N15&lt;&gt;"",COUNTA(N17:N479)&gt;0),"Y","N"),"")</f>
    </nc>
  </rcc>
  <rcc rId="582" sId="5" odxf="1" dxf="1" quotePrefix="1">
    <nc r="N6" t="inlineStr">
      <is>
        <t>1</t>
      </is>
    </nc>
    <odxf/>
    <ndxf/>
  </rcc>
  <rcc rId="583" sId="5">
    <nc r="N9" t="inlineStr">
      <is>
        <t>N</t>
      </is>
    </nc>
  </rcc>
  <rcc rId="584" sId="5">
    <nc r="N10" t="inlineStr">
      <is>
        <t>N</t>
      </is>
    </nc>
  </rcc>
  <rcc rId="585" sId="5">
    <nc r="N11" t="inlineStr">
      <is>
        <t>N</t>
      </is>
    </nc>
  </rcc>
  <rcc rId="586" sId="5">
    <nc r="N12" t="inlineStr">
      <is>
        <t>N</t>
      </is>
    </nc>
  </rcc>
  <rcc rId="587" sId="5">
    <nc r="N13" t="inlineStr">
      <is>
        <t>N</t>
      </is>
    </nc>
  </rcc>
  <rcc rId="588" sId="5">
    <nc r="N14" t="inlineStr">
      <is>
        <t>N</t>
      </is>
    </nc>
  </rcc>
  <rcc rId="589" sId="5">
    <nc r="N16">
      <f>COUNTA(N17:N479)</f>
    </nc>
  </rcc>
  <rcc rId="590" sId="5">
    <nc r="N67" t="inlineStr">
      <is>
        <t>Y</t>
      </is>
    </nc>
  </rcc>
  <rcc rId="591" sId="5">
    <nc r="N3" t="inlineStr">
      <is>
        <t>HP3 - Data update</t>
      </is>
    </nc>
  </rcc>
  <rcc rId="592" sId="5" quotePrefix="1">
    <nc r="N5" t="inlineStr">
      <is>
        <t>TBD1</t>
      </is>
    </nc>
  </rcc>
  <rcc rId="593" sId="5" quotePrefix="1">
    <nc r="N1" t="inlineStr">
      <is>
        <t>TBD1</t>
      </is>
    </nc>
  </rcc>
  <rcc rId="594" sId="5">
    <nc r="N64" t="inlineStr">
      <is>
        <t>Y</t>
      </is>
    </nc>
  </rcc>
  <rcc rId="595" sId="5">
    <nc r="B64" t="inlineStr">
      <is>
        <t>TBD1</t>
      </is>
    </nc>
  </rcc>
  <rcc rId="596" sId="3">
    <nc r="I56" t="inlineStr">
      <is>
        <t>Y</t>
      </is>
    </nc>
  </rcc>
  <rcc rId="597" sId="3">
    <nc r="J56" t="inlineStr">
      <is>
        <t>Y</t>
      </is>
    </nc>
  </rcc>
  <rcc rId="598" sId="3">
    <nc r="E53" t="inlineStr">
      <is>
        <t>TBD1</t>
      </is>
    </nc>
  </rcc>
  <rcc rId="599" sId="3">
    <nc r="I53" t="inlineStr">
      <is>
        <t>Y</t>
      </is>
    </nc>
  </rcc>
  <rcc rId="600" sId="3">
    <nc r="P53" t="inlineStr">
      <is>
        <t>Y</t>
      </is>
    </nc>
  </rcc>
  <rcc rId="601" sId="3">
    <nc r="AV53" t="inlineStr">
      <is>
        <t>TCS</t>
      </is>
    </nc>
  </rcc>
  <rcc rId="602" sId="3">
    <nc r="AX53" t="inlineStr">
      <is>
        <t>TCS</t>
      </is>
    </nc>
  </rcc>
  <rfmt sheetId="5" s="1" sqref="O1" start="0" length="0">
    <dxf>
      <fill>
        <patternFill patternType="solid">
          <bgColor rgb="FFCCFFFF"/>
        </patternFill>
      </fill>
    </dxf>
  </rfmt>
  <rcc rId="603" sId="5" odxf="1" dxf="1" quotePrefix="1">
    <nc r="O2" t="inlineStr">
      <is>
        <t>1</t>
      </is>
    </nc>
    <odxf/>
    <ndxf/>
  </rcc>
  <rcc rId="604" sId="5">
    <oc r="O4">
      <f>IF(O5&lt;&gt;"",IF(OR(O15&lt;&gt;"",COUNTA(O17:O479)&gt;0),"Y","N"),"")</f>
    </oc>
    <nc r="O4">
      <f>IF(O5&lt;&gt;"",IF(OR(O15&lt;&gt;"",COUNTA(O17:O479)&gt;0),"Y","N"),"")</f>
    </nc>
  </rcc>
  <rcc rId="605" sId="5" odxf="1" dxf="1" quotePrefix="1">
    <nc r="O6" t="inlineStr">
      <is>
        <t>1</t>
      </is>
    </nc>
    <odxf/>
    <ndxf/>
  </rcc>
  <rcc rId="606" sId="5">
    <nc r="O9" t="inlineStr">
      <is>
        <t>N</t>
      </is>
    </nc>
  </rcc>
  <rcc rId="607" sId="5">
    <nc r="O10" t="inlineStr">
      <is>
        <t>N</t>
      </is>
    </nc>
  </rcc>
  <rcc rId="608" sId="5">
    <nc r="O11" t="inlineStr">
      <is>
        <t>N</t>
      </is>
    </nc>
  </rcc>
  <rcc rId="609" sId="5">
    <nc r="O12" t="inlineStr">
      <is>
        <t>N</t>
      </is>
    </nc>
  </rcc>
  <rcc rId="610" sId="5">
    <nc r="O13" t="inlineStr">
      <is>
        <t>N</t>
      </is>
    </nc>
  </rcc>
  <rcc rId="611" sId="5">
    <nc r="O14" t="inlineStr">
      <is>
        <t>N</t>
      </is>
    </nc>
  </rcc>
  <rcc rId="612" sId="5">
    <oc r="O16">
      <f>COUNTA(O17:O479)</f>
    </oc>
    <nc r="O16">
      <f>COUNTA(O17:O479)</f>
    </nc>
  </rcc>
  <rcc rId="613" sId="5">
    <nc r="O67" t="inlineStr">
      <is>
        <t>Y</t>
      </is>
    </nc>
  </rcc>
  <rcc rId="614" sId="5">
    <nc r="O3" t="inlineStr">
      <is>
        <t>HP3 - FaF69 functional update</t>
      </is>
    </nc>
  </rcc>
  <rcc rId="615" sId="5" quotePrefix="1">
    <nc r="O5" t="inlineStr">
      <is>
        <t>TBD2</t>
      </is>
    </nc>
  </rcc>
  <rcc rId="616" sId="5" quotePrefix="1">
    <nc r="O1" t="inlineStr">
      <is>
        <t>TBD2</t>
      </is>
    </nc>
  </rcc>
  <rcc rId="617" sId="5">
    <oc r="B67">
      <v>6037</v>
    </oc>
    <nc r="B67" t="inlineStr">
      <is>
        <t>6037, 6045, 6054, 6062, TBD1, TBD2</t>
      </is>
    </nc>
  </rcc>
  <rcc rId="618" sId="3">
    <oc r="E56">
      <v>6037</v>
    </oc>
    <nc r="E56" t="inlineStr">
      <is>
        <t>6037, 6045, 6054, 6062, TBD1, TBD2</t>
      </is>
    </nc>
  </rcc>
  <rcv guid="{83E26134-8071-4B52-B9C2-8B5396DF70B4}" action="delete"/>
  <rdn rId="0" localSheetId="3" customView="1" name="Z_83E26134_8071_4B52_B9C2_8B5396DF70B4_.wvu.Rows" hidden="1" oldHidden="1">
    <formula>Plan!$488:$750</formula>
    <oldFormula>Plan!$488:$750</oldFormula>
  </rdn>
  <rdn rId="0" localSheetId="3" customView="1" name="Z_83E26134_8071_4B52_B9C2_8B5396DF70B4_.wvu.Cols" hidden="1" oldHidden="1">
    <formula>Plan!$S:$U</formula>
    <oldFormula>Plan!$S:$U</oldFormula>
  </rdn>
  <rdn rId="0" localSheetId="3" customView="1" name="Z_83E26134_8071_4B52_B9C2_8B5396DF70B4_.wvu.FilterData" hidden="1" oldHidden="1">
    <formula>Plan!$A$5:$BQ$468</formula>
    <oldFormula>Plan!$A$5:$BQ$468</oldFormula>
  </rdn>
  <rdn rId="0" localSheetId="4" customView="1" name="Z_83E26134_8071_4B52_B9C2_8B5396DF70B4_.wvu.FilterData" hidden="1" oldHidden="1">
    <formula>'Delivery Docs Plan'!$A$4:$O$33</formula>
    <oldFormula>'Delivery Docs Plan'!$A$4:$O$33</oldFormula>
  </rdn>
  <rdn rId="0" localSheetId="5" customView="1" name="Z_83E26134_8071_4B52_B9C2_8B5396DF70B4_.wvu.Cols" hidden="1" oldHidden="1">
    <formula>'PR Matrix'!$JG:$XFD</formula>
    <oldFormula>'PR Matrix'!$JG:$XFD</oldFormula>
  </rdn>
  <rdn rId="0" localSheetId="5" customView="1" name="Z_83E26134_8071_4B52_B9C2_8B5396DF70B4_.wvu.FilterData" hidden="1" oldHidden="1">
    <formula>'PR Matrix'!$C$1:$C$481</formula>
    <oldFormula>'PR Matrix'!$C$1:$C$481</oldFormula>
  </rdn>
  <rdn rId="0" localSheetId="6" customView="1" name="Z_83E26134_8071_4B52_B9C2_8B5396DF70B4_.wvu.Cols" hidden="1" oldHidden="1">
    <formula>Allocation!$L:$XFD</formula>
    <oldFormula>Allocation!$L:$XFD</oldFormula>
  </rdn>
  <rdn rId="0" localSheetId="6" customView="1" name="Z_83E26134_8071_4B52_B9C2_8B5396DF70B4_.wvu.FilterData" hidden="1" oldHidden="1">
    <formula>Allocation!$A$1:$K$1</formula>
    <oldFormula>Allocation!$A$1:$K$1</oldFormula>
  </rdn>
  <rdn rId="0" localSheetId="7" customView="1" name="Z_83E26134_8071_4B52_B9C2_8B5396DF70B4_.wvu.FilterData" hidden="1" oldHidden="1">
    <formula>'SRS Reviews'!$A$1:$Q$136</formula>
    <oldFormula>'SRS Reviews'!$A$1:$Q$136</oldFormula>
  </rdn>
  <rdn rId="0" localSheetId="8" customView="1" name="Z_83E26134_8071_4B52_B9C2_8B5396DF70B4_.wvu.FilterData" hidden="1" oldHidden="1">
    <formula>Estimates!$A$2:$BC$460</formula>
    <oldFormula>Estimates!$A$2:$BC$460</oldFormula>
  </rdn>
  <rdn rId="0" localSheetId="10" customView="1" name="Z_83E26134_8071_4B52_B9C2_8B5396DF70B4_.wvu.FilterData" hidden="1" oldHidden="1">
    <formula>'Open SWPRs'!$A$1:$H$615</formula>
    <oldFormula>'Open SWPRs'!$A$1:$H$615</oldFormula>
  </rdn>
  <rdn rId="0" localSheetId="12" customView="1" name="Z_83E26134_8071_4B52_B9C2_8B5396DF70B4_.wvu.FilterData" hidden="1" oldHidden="1">
    <formula>'Build Plan'!$D$3:$L$48</formula>
    <oldFormula>'Build Plan'!$D$3:$L$48</oldFormula>
  </rdn>
  <rcv guid="{83E26134-8071-4B52-B9C2-8B5396DF70B4}" action="add"/>
</revisions>
</file>

<file path=xl/revisions/revisionLog3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W55">
    <dxf>
      <fill>
        <patternFill>
          <bgColor theme="7" tint="0.79998168889431442"/>
        </patternFill>
      </fill>
    </dxf>
  </rfmt>
  <rrc rId="631" sId="5" ref="J1:J1048576" action="insertCol">
    <undo index="4" exp="area" ref3D="1" dr="$A$480:$XFD$481" dn="Z_F78FCA81_B608_454A_B46D_DA1594BED295_.wvu.Rows" sId="5"/>
    <undo index="2" exp="area" ref3D="1" dr="$A$1:$XFD$2" dn="Z_F78FCA81_B608_454A_B46D_DA1594BED295_.wvu.Rows" sId="5"/>
    <undo index="0" exp="area" ref3D="1" dr="$A$1:$XFD$2" dn="Z_F76A2777_C161_4121_A0E8_1678E85F68C6_.wvu.Rows" sId="5"/>
    <undo index="0" exp="area" ref3D="1" dr="$A$1:$XFD$2" dn="Z_F320C882_6208_44BF_AD76_CAB3202B3D93_.wvu.Rows" sId="5"/>
    <undo index="0" exp="area" ref3D="1" dr="$A$1:$XFD$2" dn="Z_F2088572_AEF7_456E_8FEE_9EECE1B46675_.wvu.Rows" sId="5"/>
    <undo index="4" exp="area" ref3D="1" dr="$A$480:$XFD$480" dn="Z_EB824EDC_44B5_480C_9466_88CD55BCD011_.wvu.Rows" sId="5"/>
    <undo index="2" exp="area" ref3D="1" dr="$A$1:$XFD$2" dn="Z_EB824EDC_44B5_480C_9466_88CD55BCD011_.wvu.Rows" sId="5"/>
    <undo index="1" exp="area" ref3D="1" dr="$A$481:$XFD$481" dn="Z_EB824EDC_44B5_480C_9466_88CD55BCD011_.wvu.Rows" sId="5"/>
    <undo index="4" exp="area" ref3D="1" dr="$A$480:$XFD$481" dn="Z_EA2D852B_2EE3_41E7_8B54_530928E32534_.wvu.Rows" sId="5"/>
    <undo index="2" exp="area" ref3D="1" dr="$A$1:$XFD$2" dn="Z_EA2D852B_2EE3_41E7_8B54_530928E32534_.wvu.Rows" sId="5"/>
    <undo index="0" exp="area" ref3D="1" dr="$A$1:$XFD$2" dn="Z_E8B30110_1132_4597_87AA_506263477060_.wvu.Rows" sId="5"/>
    <undo index="0" exp="area" ref3D="1" dr="$JG$1:$XFD$1048576" dn="Z_E8B30110_1132_4597_87AA_506263477060_.wvu.Cols" sId="5"/>
    <undo index="0" exp="area" ref3D="1" dr="$A$1:$XFD$2" dn="Z_E1FB79D3_6139_4E9D_84E0_D806F17414E7_.wvu.Rows" sId="5"/>
    <undo index="0" exp="area" ref3D="1" dr="$A$1:$XFD$2" dn="Z_E1C450DA_5A25_49EE_AC15_82D55BC93335_.wvu.Rows" sId="5"/>
    <undo index="0" exp="area" ref3D="1" dr="$JG$1:$XFD$1048576" dn="Z_E1C450DA_5A25_49EE_AC15_82D55BC93335_.wvu.Cols" sId="5"/>
    <undo index="0" exp="area" ref3D="1" dr="$A$1:$XFD$2" dn="Z_DE76E38F_A1D1_4A3E_9C90_F4B6007A1049_.wvu.Rows" sId="5"/>
    <undo index="0" exp="area" ref3D="1" dr="$JG$1:$XFD$1048576" dn="Z_DE76E38F_A1D1_4A3E_9C90_F4B6007A1049_.wvu.Cols" sId="5"/>
    <undo index="0" exp="area" ref3D="1" dr="$A$1:$XFD$2" dn="Z_DD3C4055_6E9F_4337_AF3C_EAB14138E2FC_.wvu.Rows" sId="5"/>
    <undo index="0" exp="area" ref3D="1" dr="$JG$1:$XFD$1048576" dn="Z_DD3C4055_6E9F_4337_AF3C_EAB14138E2FC_.wvu.Cols" sId="5"/>
    <undo index="0" exp="area" ref3D="1" dr="$A$1:$XFD$2" dn="Z_D610A0E1_F9A9_4C9F_867A_9AA8DA5806C3_.wvu.Rows" sId="5"/>
    <undo index="0" exp="area" ref3D="1" dr="$JG$1:$XFD$1048576" dn="Z_D610A0E1_F9A9_4C9F_867A_9AA8DA5806C3_.wvu.Cols" sId="5"/>
    <undo index="0" exp="area" ref3D="1" dr="$A$1:$XFD$2" dn="Z_D0EC701B_BF59_424D_AF90_FAB54F5D9032_.wvu.Rows" sId="5"/>
    <undo index="4" exp="area" ref3D="1" dr="$A$480:$XFD$481" dn="Z_C8A50DBD_6717_4739_8372_D23519BF2F10_.wvu.Rows" sId="5"/>
    <undo index="2" exp="area" ref3D="1" dr="$A$1:$XFD$2" dn="Z_C8A50DBD_6717_4739_8372_D23519BF2F10_.wvu.Rows" sId="5"/>
    <undo index="0" exp="area" ref3D="1" dr="$A$1:$XFD$2" dn="Z_BFE285D7_067E_4802_A267_8E7CA36A08B9_.wvu.Rows" sId="5"/>
    <undo index="0" exp="area" ref3D="1" dr="$JG$1:$XFD$1048576" dn="Z_BFE285D7_067E_4802_A267_8E7CA36A08B9_.wvu.Cols" sId="5"/>
    <undo index="0" exp="area" ref3D="1" dr="$A$1:$XFD$1" dn="Z_BEFB98C7_6620_4730_80CE_706FB1439778_.wvu.Rows" sId="5"/>
    <undo index="0" exp="area" ref3D="1" dr="$A$1:$XFD$2" dn="Z_BC89DC8A_F93A_4EB3_ACCA_03228A52DC73_.wvu.Rows" sId="5"/>
    <undo index="0" exp="area" ref3D="1" dr="$JG$1:$XFD$1048576" dn="Z_BC89DC8A_F93A_4EB3_ACCA_03228A52DC73_.wvu.Cols" sId="5"/>
    <undo index="0" exp="area" ref3D="1" dr="$A$1:$XFD$2" dn="Z_B83B79D9_617A_4F50_8CCC_C97938364272_.wvu.Rows" sId="5"/>
    <undo index="0" exp="area" ref3D="1" dr="$JG$1:$XFD$1048576" dn="Z_B83B79D9_617A_4F50_8CCC_C97938364272_.wvu.Cols" sId="5"/>
    <undo index="0" exp="area" ref3D="1" dr="$A$1:$XFD$2" dn="Z_B6DA4F4E_AC5A_4095_8D8B_FD639A9E9F62_.wvu.Rows" sId="5"/>
    <undo index="0" exp="area" ref3D="1" dr="$A$1:$XFD$2" dn="Z_B3C29866_3474_43EA_99AD_F394C9416B2B_.wvu.Rows" sId="5"/>
    <undo index="0" exp="area" ref3D="1" dr="$JG$1:$XFD$1048576" dn="Z_B3C29866_3474_43EA_99AD_F394C9416B2B_.wvu.Cols" sId="5"/>
    <undo index="0" exp="area" ref3D="1" dr="$A$1:$XFD$2" dn="Z_B25C0761_BDC6_44DE_BC09_A587D4005716_.wvu.Rows" sId="5"/>
    <undo index="0" exp="area" ref3D="1" dr="$JG$1:$XFD$1048576" dn="Z_B25C0761_BDC6_44DE_BC09_A587D4005716_.wvu.Cols" sId="5"/>
    <undo index="0" exp="area" ref3D="1" dr="$A$1:$XFD$2" dn="Z_B0A275E6_A927_469D_A668_DC597A053ECA_.wvu.Rows" sId="5"/>
    <undo index="0" exp="area" ref3D="1" dr="$JG$1:$XFD$1048576" dn="Z_B0A275E6_A927_469D_A668_DC597A053ECA_.wvu.Cols" sId="5"/>
    <undo index="4" exp="area" ref3D="1" dr="$A$480:$XFD$481" dn="Z_AEC31DE9_BA39_44BD_BD19_C1C878D510AE_.wvu.Rows" sId="5"/>
    <undo index="2" exp="area" ref3D="1" dr="$A$1:$XFD$2" dn="Z_AEC31DE9_BA39_44BD_BD19_C1C878D510AE_.wvu.Rows" sId="5"/>
    <undo index="0" exp="area" ref3D="1" dr="$A$1:$XFD$2" dn="Z_A779676E_2DE4_4B43_BC39_AEC5C199B098_.wvu.Rows" sId="5"/>
    <undo index="0" exp="area" ref3D="1" dr="$JG$1:$XFD$1048576" dn="Z_A779676E_2DE4_4B43_BC39_AEC5C199B098_.wvu.Cols" sId="5"/>
    <undo index="0" exp="area" ref3D="1" dr="$A$1:$XFD$2" dn="Z_A158213F_CC1A_4B2F_8FB3_2D0E9377D318_.wvu.Rows" sId="5"/>
    <undo index="0" exp="area" ref3D="1" dr="$A$1:$XFD$2" dn="Z_9D72E9D6_9DB4_482E_B9DD_F58734D01B5E_.wvu.Rows" sId="5"/>
    <undo index="0" exp="area" ref3D="1" dr="$JG$1:$XFD$1048576" dn="Z_9D72E9D6_9DB4_482E_B9DD_F58734D01B5E_.wvu.Cols" sId="5"/>
    <undo index="0" exp="area" ref3D="1" dr="$A$1:$XFD$2" dn="Z_9D5226FB_7DD3_447E_B45C_6EAA60152D32_.wvu.Rows" sId="5"/>
    <undo index="0" exp="area" ref3D="1" dr="$A$1:$XFD$2" dn="Z_9C0FECB6_0701_4CC9_8224_D04A63FFA855_.wvu.Rows" sId="5"/>
    <undo index="0" exp="area" ref3D="1" dr="$JG$1:$XFD$1048576" dn="Z_9C0FECB6_0701_4CC9_8224_D04A63FFA855_.wvu.Cols" sId="5"/>
    <undo index="0" exp="area" ref3D="1" dr="$A$1:$XFD$1" dn="Z_999D8AAC_C53E_4106_83D2_C9E986396FD9_.wvu.Rows" sId="5"/>
    <undo index="0" exp="area" ref3D="1" dr="$JG$1:$XFD$1048576" dn="Z_999D8AAC_C53E_4106_83D2_C9E986396FD9_.wvu.Cols" sId="5"/>
    <undo index="0" exp="area" ref3D="1" dr="$A$1:$XFD$2" dn="Z_97AAAFE3_C681_4E27_A277_F09D7DA8C2DD_.wvu.Rows" sId="5"/>
    <undo index="0" exp="area" ref3D="1" dr="$JG$1:$XFD$1048576" dn="Z_97AAAFE3_C681_4E27_A277_F09D7DA8C2DD_.wvu.Cols" sId="5"/>
    <undo index="0" exp="area" ref3D="1" dr="$A$1:$XFD$2" dn="Z_949F8C7F_DA00_479D_BDE6_6166B149A403_.wvu.Rows" sId="5"/>
    <undo index="0" exp="area" ref3D="1" dr="$JG$1:$XFD$1048576" dn="Z_949F8C7F_DA00_479D_BDE6_6166B149A403_.wvu.Cols" sId="5"/>
    <undo index="0" exp="area" ref3D="1" dr="$A$1:$XFD$2" dn="Z_94202DE1_E113_4D8D_96A4_4561FB59780B_.wvu.Rows" sId="5"/>
    <undo index="0" exp="area" ref3D="1" dr="$JG$1:$XFD$1048576" dn="Z_94202DE1_E113_4D8D_96A4_4561FB59780B_.wvu.Cols" sId="5"/>
    <undo index="0" exp="area" ref3D="1" dr="$A$1:$XFD$2" dn="Z_90088769_7D29_4324_882D_1F352DFBE762_.wvu.Rows" sId="5"/>
    <undo index="0" exp="area" ref3D="1" dr="$JG$1:$XFD$1048576" dn="Z_90088769_7D29_4324_882D_1F352DFBE762_.wvu.Cols" sId="5"/>
    <undo index="0" exp="area" ref3D="1" dr="$A$1:$XFD$1" dn="Z_8F2E2A3B_020D_4DD4_B354_81D162F69C48_.wvu.Rows" sId="5"/>
    <undo index="0" exp="area" ref3D="1" dr="$A$1:$XFD$2" dn="Z_8B0C1710_8C04_443E_9575_8D8EEDA52030_.wvu.Rows" sId="5"/>
    <undo index="0" exp="area" ref3D="1" dr="$A$1:$XFD$2" dn="Z_8AEE08A2_F73E_41EF_8662_F43F5532F7EC_.wvu.Rows" sId="5"/>
    <undo index="4" exp="area" ref3D="1" dr="$A$480:$XFD$481" dn="Z_88EF00F5_A891_4E1F_BEBC_C770D5AFEF26_.wvu.Rows" sId="5"/>
    <undo index="2" exp="area" ref3D="1" dr="$A$1:$XFD$2" dn="Z_88EF00F5_A891_4E1F_BEBC_C770D5AFEF26_.wvu.Rows" sId="5"/>
    <undo index="0" exp="area" ref3D="1" dr="$A$1:$XFD$2" dn="Z_840FED42_BEAD_40B5_87A2_918C1E6D4128_.wvu.Rows" sId="5"/>
    <undo index="0" exp="area" ref3D="1" dr="$JG$1:$XFD$1048576" dn="Z_840FED42_BEAD_40B5_87A2_918C1E6D4128_.wvu.Cols" sId="5"/>
    <undo index="0" exp="area" ref3D="1" dr="$JG$1:$XFD$1048576" dn="Z_83E26134_8071_4B52_B9C2_8B5396DF70B4_.wvu.Cols" sId="5"/>
    <undo index="0" exp="area" ref3D="1" dr="$A$1:$XFD$2" dn="Z_7F19FCB4_9655_4ECF_8001_8401CA1B1084_.wvu.Rows" sId="5"/>
    <undo index="4" exp="area" ref3D="1" dr="$A$480:$XFD$480" dn="Z_7E4E90D1_59D3_46C2_B9C5_B4A6E53BE0B7_.wvu.Rows" sId="5"/>
    <undo index="2" exp="area" ref3D="1" dr="$A$1:$XFD$2" dn="Z_7E4E90D1_59D3_46C2_B9C5_B4A6E53BE0B7_.wvu.Rows" sId="5"/>
    <undo index="1" exp="area" ref3D="1" dr="$A$481:$XFD$481" dn="Z_7E4E90D1_59D3_46C2_B9C5_B4A6E53BE0B7_.wvu.Rows" sId="5"/>
    <undo index="0" exp="area" ref3D="1" dr="$A$1:$XFD$2" dn="Z_7E493E76_89EF_40BE_995A_6CD5B38BE486_.wvu.Rows" sId="5"/>
    <undo index="4" exp="area" ref3D="1" dr="$A$480:$XFD$481" dn="Z_774D3B22_FAD7_45CC_9FF9_C08635F41395_.wvu.Rows" sId="5"/>
    <undo index="2" exp="area" ref3D="1" dr="$A$1:$XFD$2" dn="Z_774D3B22_FAD7_45CC_9FF9_C08635F41395_.wvu.Rows" sId="5"/>
    <undo index="4" exp="area" ref3D="1" dr="$A$480:$XFD$481" dn="Z_6FA7792A_1E8F_4225_B55B_C3225E2EEAC0_.wvu.Rows" sId="5"/>
    <undo index="2" exp="area" ref3D="1" dr="$A$1:$XFD$2" dn="Z_6FA7792A_1E8F_4225_B55B_C3225E2EEAC0_.wvu.Rows" sId="5"/>
    <undo index="0" exp="area" ref3D="1" dr="$A$1:$XFD$2" dn="Z_6C263B97_64ED_4CE6_9B05_42BE2811A349_.wvu.Rows" sId="5"/>
    <undo index="0" exp="area" ref3D="1" dr="$JG$1:$XFD$1048576" dn="Z_6C263B97_64ED_4CE6_9B05_42BE2811A349_.wvu.Cols" sId="5"/>
    <undo index="0" exp="area" ref3D="1" dr="$A$1:$XFD$2" dn="Z_6568F72F_D597_4229_B333_125FDE9654F7_.wvu.Rows" sId="5"/>
    <undo index="0" exp="area" ref3D="1" dr="$JG$1:$XFD$1048576" dn="Z_6568F72F_D597_4229_B333_125FDE9654F7_.wvu.Cols" sId="5"/>
    <undo index="0" exp="area" ref3D="1" dr="$A$1:$XFD$2" dn="Z_653F5373_3423_4857_B839_026BFFD3E0C5_.wvu.Rows" sId="5"/>
    <undo index="0" exp="area" ref3D="1" dr="$A$1:$XFD$2" dn="Z_607CCD9B_4659_4BD7_A174_E12C78E5291C_.wvu.Rows" sId="5"/>
    <undo index="4" exp="area" ref3D="1" dr="$A$480:$XFD$480" dn="Z_5DABD3DD_3B7F_4D0A_8278_3CABF5A7C879_.wvu.Rows" sId="5"/>
    <undo index="2" exp="area" ref3D="1" dr="$A$1:$XFD$2" dn="Z_5DABD3DD_3B7F_4D0A_8278_3CABF5A7C879_.wvu.Rows" sId="5"/>
    <undo index="1" exp="area" ref3D="1" dr="$A$481:$XFD$481" dn="Z_5DABD3DD_3B7F_4D0A_8278_3CABF5A7C879_.wvu.Rows" sId="5"/>
    <undo index="0" exp="area" ref3D="1" dr="$A$1:$XFD$2" dn="Z_5B263600_835E_44BD_B687_603D70FECA3D_.wvu.Rows" sId="5"/>
    <undo index="0" exp="area" ref3D="1" dr="$JG$1:$XFD$1048576" dn="Z_5B263600_835E_44BD_B687_603D70FECA3D_.wvu.Cols" sId="5"/>
    <undo index="0" exp="area" ref3D="1" dr="$A$1:$XFD$2" dn="Z_5AC86898_99C0_40C8_A183_7BCAFD4A38C0_.wvu.Rows" sId="5"/>
    <undo index="0" exp="area" ref3D="1" dr="$JG$1:$XFD$1048576" dn="Z_5AC86898_99C0_40C8_A183_7BCAFD4A38C0_.wvu.Cols" sId="5"/>
    <undo index="0" exp="area" ref3D="1" dr="$A$1:$XFD$2" dn="Z_55F258A9_3656_464A_8209_65541A4A9294_.wvu.Rows" sId="5"/>
    <undo index="0" exp="area" ref3D="1" dr="$JG$1:$XFD$1048576" dn="Z_55F258A9_3656_464A_8209_65541A4A9294_.wvu.Cols" sId="5"/>
    <undo index="0" exp="area" ref3D="1" dr="$A$1:$XFD$2" dn="Z_5435B979_CD36_44F0_9662_F3B5AC1F741D_.wvu.Rows" sId="5"/>
    <undo index="0" exp="area" ref3D="1" dr="$JG$1:$XFD$1048576" dn="Z_519FF1E7_076F_47C2_91B9_C17D2E1B6520_.wvu.Cols" sId="5"/>
    <undo index="4" exp="area" ref3D="1" dr="$A$480:$XFD$480" dn="Z_4F91CC6A_177C_44AE_BD3E_9ACFF52E4BB6_.wvu.Rows" sId="5"/>
    <undo index="2" exp="area" ref3D="1" dr="$A$1:$XFD$2" dn="Z_4F91CC6A_177C_44AE_BD3E_9ACFF52E4BB6_.wvu.Rows" sId="5"/>
    <undo index="1" exp="area" ref3D="1" dr="$A$481:$XFD$481" dn="Z_4F91CC6A_177C_44AE_BD3E_9ACFF52E4BB6_.wvu.Rows" sId="5"/>
    <undo index="0" exp="area" ref3D="1" dr="$A$1:$XFD$2" dn="Z_4E796616_3F1B_4206_9288_54987A052220_.wvu.Rows" sId="5"/>
    <undo index="4" exp="area" ref3D="1" dr="$A$480:$XFD$481" dn="Z_4E38BAA4_F7A0_4986_9C0B_2533153E78A8_.wvu.Rows" sId="5"/>
    <undo index="2" exp="area" ref3D="1" dr="$A$1:$XFD$2" dn="Z_4E38BAA4_F7A0_4986_9C0B_2533153E78A8_.wvu.Rows" sId="5"/>
    <undo index="4" exp="area" ref3D="1" dr="$A$480:$XFD$480" dn="Z_4864356C_2EA4_4798_837B_554A65950AB7_.wvu.Rows" sId="5"/>
    <undo index="2" exp="area" ref3D="1" dr="$A$1:$XFD$2" dn="Z_4864356C_2EA4_4798_837B_554A65950AB7_.wvu.Rows" sId="5"/>
    <undo index="1" exp="area" ref3D="1" dr="$A$481:$XFD$481" dn="Z_4864356C_2EA4_4798_837B_554A65950AB7_.wvu.Rows" sId="5"/>
    <undo index="0" exp="area" ref3D="1" dr="$A$1:$XFD$2" dn="Z_440820DD_D35F_4284_A020_75AFCB09A713_.wvu.Rows" sId="5"/>
    <undo index="0" exp="area" ref3D="1" dr="$JG$1:$XFD$1048576" dn="Z_440820DD_D35F_4284_A020_75AFCB09A713_.wvu.Cols" sId="5"/>
    <undo index="0" exp="area" ref3D="1" dr="$A$1:$XFD$2" dn="Z_3ACD5A93_9B0E_40EA_8179_EDF0714A0F5F_.wvu.Rows" sId="5"/>
    <undo index="0" exp="area" ref3D="1" dr="$JG$1:$XFD$1048576" dn="Z_3ACD5A93_9B0E_40EA_8179_EDF0714A0F5F_.wvu.Cols" sId="5"/>
    <undo index="0" exp="area" ref3D="1" dr="$A$1:$XFD$2" dn="Z_39344E0E_2CC4_4BC6_A15E_A66B17AEE943_.wvu.Rows" sId="5"/>
    <undo index="0" exp="area" ref3D="1" dr="$JG$1:$XFD$1048576" dn="Z_39344E0E_2CC4_4BC6_A15E_A66B17AEE943_.wvu.Cols" sId="5"/>
    <undo index="0" exp="area" ref3D="1" dr="$A$1:$XFD$2" dn="Z_38797761_B6E7_4EBC_86AC_BCA6FEF8021E_.wvu.Rows" sId="5"/>
    <undo index="0" exp="area" ref3D="1" dr="$JG$1:$XFD$1048576" dn="Z_38797761_B6E7_4EBC_86AC_BCA6FEF8021E_.wvu.Cols" sId="5"/>
    <undo index="4" exp="area" ref3D="1" dr="$A$480:$XFD$481" dn="Z_3730BEA2_2AC7_4811_AC70_1FABD98B5F4A_.wvu.Rows" sId="5"/>
    <undo index="2" exp="area" ref3D="1" dr="$A$1:$XFD$2" dn="Z_3730BEA2_2AC7_4811_AC70_1FABD98B5F4A_.wvu.Rows" sId="5"/>
    <undo index="0" exp="area" ref3D="1" dr="$A$1:$XFD$2" dn="Z_34488582_FC68_47CC_ADEF_620C97FA3BE5_.wvu.Rows" sId="5"/>
    <undo index="0" exp="area" ref3D="1" dr="$JG$1:$XFD$1048576" dn="Z_34488582_FC68_47CC_ADEF_620C97FA3BE5_.wvu.Cols" sId="5"/>
    <undo index="0" exp="area" ref3D="1" dr="$A$1:$XFD$2" dn="Z_3125BE9C_D539_46B3_AB2C_AD44D6D3A43D_.wvu.Rows" sId="5"/>
    <undo index="0" exp="area" ref3D="1" dr="$JG$1:$XFD$1048576" dn="Z_3125BE9C_D539_46B3_AB2C_AD44D6D3A43D_.wvu.Cols" sId="5"/>
    <undo index="0" exp="area" ref3D="1" dr="$A$1:$XFD$2" dn="Z_2EDD3601_67EA_4D8B_910E_67CE0A6ECBD5_.wvu.Rows" sId="5"/>
    <undo index="0" exp="area" ref3D="1" dr="$JG$1:$XFD$1048576" dn="Z_2EDD3601_67EA_4D8B_910E_67CE0A6ECBD5_.wvu.Cols" sId="5"/>
    <undo index="0" exp="area" ref3D="1" dr="$A$1:$XFD$2" dn="Z_2C6ABC28_880F_4FC3_AB4C_74CC7AFBB167_.wvu.Rows" sId="5"/>
    <undo index="0" exp="area" ref3D="1" dr="$JG$1:$XFD$1048576" dn="Z_2C6ABC28_880F_4FC3_AB4C_74CC7AFBB167_.wvu.Cols" sId="5"/>
    <undo index="0" exp="area" ref3D="1" dr="$A$1:$XFD$2" dn="Z_2B096DAF_0513_499A_BB3D_6C1B61550EAD_.wvu.Rows" sId="5"/>
    <undo index="0" exp="area" ref3D="1" dr="$JG$1:$XFD$1048576" dn="Z_2B096DAF_0513_499A_BB3D_6C1B61550EAD_.wvu.Cols" sId="5"/>
    <undo index="0" exp="area" ref3D="1" dr="$A$1:$XFD$2" dn="Z_28D79C02_A415_42D9_AF37_1523DA21D815_.wvu.Rows" sId="5"/>
    <undo index="0" exp="area" ref3D="1" dr="$JG$1:$XFD$1048576" dn="Z_28D79C02_A415_42D9_AF37_1523DA21D815_.wvu.Cols" sId="5"/>
    <undo index="0" exp="area" ref3D="1" dr="$A$1:$XFD$2" dn="Z_2843D43C_15A8_41DB_8AAA_3E8B8BBF0B92_.wvu.Rows" sId="5"/>
    <undo index="0" exp="area" ref3D="1" dr="$A$1:$XFD$2" dn="Z_27A4B667_7EE5_4B37_A36E_7A71AE7736F5_.wvu.Rows" sId="5"/>
    <undo index="0" exp="area" ref3D="1" dr="$JG$1:$XFD$1048576" dn="Z_27A4B667_7EE5_4B37_A36E_7A71AE7736F5_.wvu.Cols" sId="5"/>
    <undo index="0" exp="area" ref3D="1" dr="$A$1:$XFD$2" dn="Z_1CE7FAA3_375A_44FC_8395_7BB368E304B3_.wvu.Rows" sId="5"/>
    <undo index="0" exp="area" ref3D="1" dr="$JG$1:$XFD$1048576" dn="Z_1CE7FAA3_375A_44FC_8395_7BB368E304B3_.wvu.Cols" sId="5"/>
    <undo index="0" exp="area" ref3D="1" dr="$A$1:$XFD$2" dn="Z_1A677123_3181_47F1_8D94_D23E42118B34_.wvu.Rows" sId="5"/>
    <undo index="0" exp="area" ref3D="1" dr="$JG$1:$XFD$1048576" dn="Z_1A677123_3181_47F1_8D94_D23E42118B34_.wvu.Cols" sId="5"/>
    <undo index="0" exp="area" ref3D="1" dr="$A$1:$XFD$2" dn="Z_195EEB94_5611_43AB_AD4C_189BF5DF63BD_.wvu.Rows" sId="5"/>
    <undo index="0" exp="area" ref3D="1" dr="$JG$1:$XFD$1048576" dn="Z_195EEB94_5611_43AB_AD4C_189BF5DF63BD_.wvu.Cols" sId="5"/>
    <undo index="0" exp="area" ref3D="1" dr="$A$1:$XFD$1" dn="Z_18DF35B7_CAA0_4050_BA63_78DA1CA747BE_.wvu.Rows" sId="5"/>
    <undo index="0" exp="area" ref3D="1" dr="$JG$1:$XFD$1048576" dn="Z_18DF35B7_CAA0_4050_BA63_78DA1CA747BE_.wvu.Cols" sId="5"/>
    <undo index="4" exp="area" ref3D="1" dr="$A$480:$XFD$481" dn="Z_186AB716_4241_4317_9300_D6DC13524A2C_.wvu.Rows" sId="5"/>
    <undo index="2" exp="area" ref3D="1" dr="$A$1:$XFD$2" dn="Z_186AB716_4241_4317_9300_D6DC13524A2C_.wvu.Rows" sId="5"/>
    <undo index="4" exp="area" ref3D="1" dr="$A$480:$XFD$480" dn="Z_16543542_821D_4BC4_91AB_D2C631412736_.wvu.Rows" sId="5"/>
    <undo index="2" exp="area" ref3D="1" dr="$A$1:$XFD$2" dn="Z_16543542_821D_4BC4_91AB_D2C631412736_.wvu.Rows" sId="5"/>
    <undo index="1" exp="area" ref3D="1" dr="$A$481:$XFD$481" dn="Z_16543542_821D_4BC4_91AB_D2C631412736_.wvu.Rows" sId="5"/>
    <undo index="0" exp="area" ref3D="1" dr="$A$1:$XFD$2" dn="Z_11F0A643_03F6_4A9B_A587_984CEF24373C_.wvu.Rows" sId="5"/>
    <undo index="0" exp="area" ref3D="1" dr="$JG$1:$XFD$1048576" dn="Z_11F0A643_03F6_4A9B_A587_984CEF24373C_.wvu.Cols" sId="5"/>
    <undo index="0" exp="area" ref3D="1" dr="$A$1:$XFD$1" dn="Z_116A1B62_BC36_4DF8_BA7A_5A8B2AC14341_.wvu.Rows" sId="5"/>
    <undo index="0" exp="area" ref3D="1" dr="$A$1:$XFD$2" dn="Z_1053507D_AB8D_4416_A992_8628E70BD9D6_.wvu.Rows" sId="5"/>
    <undo index="0" exp="area" ref3D="1" dr="$JG$1:$XFD$1048576" dn="Z_1053507D_AB8D_4416_A992_8628E70BD9D6_.wvu.Cols" sId="5"/>
    <undo index="0" exp="area" ref3D="1" dr="$A$1:$XFD$2" dn="Z_0EEF1658_6DED_493F_AB34_5C882B7D8D1D_.wvu.Rows" sId="5"/>
    <undo index="4" exp="area" ref3D="1" dr="$A$480:$XFD$481" dn="Z_0D63E466_D251_474F_9293_B76C0854AE18_.wvu.Rows" sId="5"/>
    <undo index="2" exp="area" ref3D="1" dr="$A$1:$XFD$2" dn="Z_0D63E466_D251_474F_9293_B76C0854AE18_.wvu.Rows" sId="5"/>
    <undo index="0" exp="area" ref3D="1" dr="$A$1:$XFD$2" dn="Z_0B513DDE_5559_48C9_BE83_B3BA05D50CBD_.wvu.Rows" sId="5"/>
    <undo index="4" exp="area" ref3D="1" dr="$A$480:$XFD$481" dn="Z_0B24AFFC_8D10_42B0_ADC8_378D1BCF1541_.wvu.Rows" sId="5"/>
    <undo index="2" exp="area" ref3D="1" dr="$A$1:$XFD$2" dn="Z_0B24AFFC_8D10_42B0_ADC8_378D1BCF1541_.wvu.Rows" sId="5"/>
    <undo index="4" exp="area" ref3D="1" dr="$A$480:$XFD$481" dn="Z_096F67F7_AEB5_413D_899E_0491F5B25FFD_.wvu.Rows" sId="5"/>
    <undo index="2" exp="area" ref3D="1" dr="$A$1:$XFD$2" dn="Z_096F67F7_AEB5_413D_899E_0491F5B25FFD_.wvu.Rows" sId="5"/>
    <undo index="4" exp="area" ref3D="1" dr="$A$480:$XFD$481" dn="Z_0484FDF7_2DB5_4BF2_B382_43CE01593EDC_.wvu.Rows" sId="5"/>
    <undo index="2" exp="area" ref3D="1" dr="$A$1:$XFD$2" dn="Z_0484FDF7_2DB5_4BF2_B382_43CE01593EDC_.wvu.Rows" sId="5"/>
    <undo index="0" exp="area" ref3D="1" dr="$A$1:$XFD$2" dn="Z_02B12058_110B_4DCD_A5EA_5F27400FB028_.wvu.Rows" sId="5"/>
    <undo index="0" exp="area" ref3D="1" dr="$JG$1:$XFD$1048576" dn="Z_02B12058_110B_4DCD_A5EA_5F27400FB028_.wvu.Cols" sId="5"/>
    <undo index="0" exp="area" ref3D="1" dr="$A$1:$XFD$2" dn="Z_02668375_14EE_499B_A8A1_CFA0F3453F57_.wvu.Rows" sId="5"/>
    <undo index="0" exp="area" ref3D="1" dr="$JG$1:$XFD$1048576" dn="Z_02668375_14EE_499B_A8A1_CFA0F3453F57_.wvu.Cols" sId="5"/>
    <undo index="0" exp="area" ref3D="1" dr="$A$1:$XFD$2" dn="Z_00CA5430_6B3A_4E12_B07E_9C9EC9D8F7A7_.wvu.Rows" sId="5"/>
    <undo index="0" exp="area" ref3D="1" dr="$JG$1:$XFD$1048576" dn="Z_00CA5430_6B3A_4E12_B07E_9C9EC9D8F7A7_.wvu.Cols" sId="5"/>
    <undo index="4" exp="area" ref3D="1" dr="$A$480:$XFD$481" dn="Z_FDCD7FD4_7D62_43EB_A646_C382CC277444_.wvu.Rows" sId="5"/>
    <undo index="2" exp="area" ref3D="1" dr="$A$1:$XFD$2" dn="Z_FDCD7FD4_7D62_43EB_A646_C382CC277444_.wvu.Rows" sId="5"/>
    <undo index="4" exp="area" ref3D="1" dr="$A$480:$XFD$481" dn="Z_FD5F77AF_5A8F_4B6D_961B_C7FD9D452FD5_.wvu.Rows" sId="5"/>
    <undo index="2" exp="area" ref3D="1" dr="$A$1:$XFD$2" dn="Z_FD5F77AF_5A8F_4B6D_961B_C7FD9D452FD5_.wvu.Rows" sId="5"/>
    <undo index="4" exp="area" ref3D="1" dr="$A$480:$XFD$481" dn="Z_FAFF16D3_22B3_4C97_ACCF_EE39802F6088_.wvu.Rows" sId="5"/>
    <undo index="2" exp="area" ref3D="1" dr="$A$1:$XFD$2" dn="Z_FAFF16D3_22B3_4C97_ACCF_EE39802F6088_.wvu.Rows" sId="5"/>
    <undo index="0" exp="area" ref3D="1" dr="$A$1:$XFD$2" dn="Z_FAA25FCE_18C5_403C_9C68_9D1F88B3F7EB_.wvu.Rows" sId="5"/>
    <undo index="0" exp="area" ref3D="1" dr="$JG$1:$XFD$1048576" dn="Z_FAA25FCE_18C5_403C_9C68_9D1F88B3F7EB_.wvu.Cols" sId="5"/>
    <undo index="4" exp="area" ref3D="1" dr="$A$480:$XFD$481" dn="Z_FA025E0E_AAB4_48EA_A8D2_9619F0E6F664_.wvu.Rows" sId="5"/>
    <undo index="2" exp="area" ref3D="1" dr="$A$1:$XFD$2" dn="Z_FA025E0E_AAB4_48EA_A8D2_9619F0E6F664_.wvu.Rows" sId="5"/>
  </rrc>
  <rcc rId="632" sId="5">
    <oc r="C4">
      <f>IF(C5&lt;&gt;"",IF(OR(C15&lt;&gt;"",COUNTA(C17:C479)&gt;0),"Y","N"),"")</f>
    </oc>
    <nc r="C4"/>
  </rcc>
  <rcc rId="633" sId="5">
    <oc r="D4">
      <f>IF(D5&lt;&gt;"",IF(OR(D15&lt;&gt;"",COUNTA(D17:D479)&gt;0),"Y","N"),"")</f>
    </oc>
    <nc r="D4"/>
  </rcc>
  <rcc rId="634" sId="5">
    <oc r="E4">
      <f>IF(E5&lt;&gt;"",IF(OR(E15&lt;&gt;"",COUNTA(E17:E479)&gt;0),"Y","N"),"")</f>
    </oc>
    <nc r="E4"/>
  </rcc>
  <rcc rId="635" sId="5">
    <oc r="F4">
      <f>IF(F5&lt;&gt;"",IF(OR(F15&lt;&gt;"",COUNTA(F17:F479)&gt;0),"Y","N"),"")</f>
    </oc>
    <nc r="F4"/>
  </rcc>
  <rcc rId="636" sId="5">
    <oc r="G4">
      <f>IF(G5&lt;&gt;"",IF(OR(G15&lt;&gt;"",COUNTA(G17:G479)&gt;0),"Y","N"),"")</f>
    </oc>
    <nc r="G4"/>
  </rcc>
  <rcc rId="637" sId="5">
    <oc r="H4">
      <f>IF(H5&lt;&gt;"",IF(OR(H15&lt;&gt;"",COUNTA(H17:H479)&gt;0),"Y","N"),"")</f>
    </oc>
    <nc r="H4"/>
  </rcc>
  <rcc rId="638" sId="5">
    <oc r="I4">
      <f>IF(I5&lt;&gt;"",IF(OR(I15&lt;&gt;"",COUNTA(I17:I479)&gt;0),"Y","N"),"")</f>
    </oc>
    <nc r="I4" t="inlineStr">
      <is>
        <t>Y</t>
      </is>
    </nc>
  </rcc>
  <rcc rId="639" sId="5">
    <nc r="J7" t="inlineStr">
      <is>
        <t>SW</t>
      </is>
    </nc>
  </rcc>
  <rcc rId="640" sId="5">
    <nc r="J9" t="inlineStr">
      <is>
        <t>N</t>
      </is>
    </nc>
  </rcc>
  <rcc rId="641" sId="5">
    <nc r="J3" t="inlineStr">
      <is>
        <t>TCM 84K RTC - TCMA fuel cutback before overspeed shutdown not guaranteed for 84K RTC variant</t>
      </is>
    </nc>
  </rcc>
  <rcc rId="642" sId="5">
    <nc r="J10" t="inlineStr">
      <is>
        <t>Y</t>
      </is>
    </nc>
  </rcc>
  <rcc rId="643" sId="5">
    <nc r="J11" t="inlineStr">
      <is>
        <t>N</t>
      </is>
    </nc>
  </rcc>
  <rcc rId="644" sId="5">
    <nc r="J12" t="inlineStr">
      <is>
        <t>N</t>
      </is>
    </nc>
  </rcc>
  <rcc rId="645" sId="5">
    <nc r="J13" t="inlineStr">
      <is>
        <t>N</t>
      </is>
    </nc>
  </rcc>
  <rcc rId="646" sId="5">
    <nc r="J14" t="inlineStr">
      <is>
        <t>Y</t>
      </is>
    </nc>
  </rcc>
  <rcc rId="647" sId="5">
    <nc r="J2">
      <v>1</v>
    </nc>
  </rcc>
  <rcc rId="648" sId="5">
    <nc r="J6">
      <v>1</v>
    </nc>
  </rcc>
  <rcc rId="649" sId="5">
    <nc r="J261" t="inlineStr">
      <is>
        <t>Y</t>
      </is>
    </nc>
  </rcc>
  <rcc rId="650" sId="5">
    <nc r="B261">
      <v>6108</v>
    </nc>
  </rcc>
  <rcc rId="651" sId="5">
    <nc r="J16">
      <f>COUNTA(J17:J479)</f>
    </nc>
  </rcc>
  <rcc rId="652" sId="5" quotePrefix="1">
    <nc r="J5" t="inlineStr">
      <is>
        <t>6108</t>
      </is>
    </nc>
  </rcc>
  <rcc rId="653" sId="5" quotePrefix="1">
    <nc r="J1" t="inlineStr">
      <is>
        <t>6108</t>
      </is>
    </nc>
  </rcc>
  <rcc rId="654" sId="5">
    <nc r="J342" t="inlineStr">
      <is>
        <t>Y</t>
      </is>
    </nc>
  </rcc>
  <rcc rId="655" sId="5">
    <nc r="B342">
      <v>6108</v>
    </nc>
  </rcc>
  <rcc rId="656" sId="5">
    <nc r="J344" t="inlineStr">
      <is>
        <t>Y</t>
      </is>
    </nc>
  </rcc>
  <rcc rId="657" sId="5">
    <nc r="B344">
      <v>6108</v>
    </nc>
  </rcc>
  <rcc rId="658" sId="3">
    <nc r="E250">
      <v>6108</v>
    </nc>
  </rcc>
  <rcc rId="659" sId="3">
    <nc r="L250" t="inlineStr">
      <is>
        <t>Y</t>
      </is>
    </nc>
  </rcc>
  <rcc rId="660" sId="3">
    <nc r="W250" t="inlineStr">
      <is>
        <t>IH</t>
      </is>
    </nc>
  </rcc>
  <rcc rId="661" sId="3">
    <nc r="X250" t="inlineStr">
      <is>
        <t>LC</t>
      </is>
    </nc>
  </rcc>
  <rcc rId="662" sId="3">
    <nc r="AF250" t="inlineStr">
      <is>
        <t>IH</t>
      </is>
    </nc>
  </rcc>
  <rcc rId="663" sId="3">
    <nc r="AG250" t="inlineStr">
      <is>
        <t>LC</t>
      </is>
    </nc>
  </rcc>
  <rcc rId="664" sId="3">
    <nc r="AV250" t="inlineStr">
      <is>
        <t>IH</t>
      </is>
    </nc>
  </rcc>
  <rcc rId="665" sId="3">
    <nc r="AW250" t="inlineStr">
      <is>
        <t>IH</t>
      </is>
    </nc>
  </rcc>
  <rcc rId="666" sId="3">
    <nc r="AX250" t="inlineStr">
      <is>
        <t>LC</t>
      </is>
    </nc>
  </rcc>
  <rcc rId="667" sId="3">
    <nc r="E331">
      <v>6108</v>
    </nc>
  </rcc>
  <rcc rId="668" sId="3">
    <nc r="E333">
      <v>6108</v>
    </nc>
  </rcc>
  <rcc rId="669" sId="3">
    <nc r="L331" t="inlineStr">
      <is>
        <t>Y</t>
      </is>
    </nc>
  </rcc>
  <rcc rId="670" sId="3">
    <nc r="L333" t="inlineStr">
      <is>
        <t>Y</t>
      </is>
    </nc>
  </rcc>
  <rcc rId="671" sId="3">
    <nc r="W331" t="inlineStr">
      <is>
        <t>DBY</t>
      </is>
    </nc>
  </rcc>
  <rcc rId="672" sId="3">
    <nc r="W333" t="inlineStr">
      <is>
        <t>DBY</t>
      </is>
    </nc>
  </rcc>
  <rcc rId="673" sId="3" odxf="1" dxf="1">
    <nc r="X333" t="inlineStr">
      <is>
        <t>DBY</t>
      </is>
    </nc>
    <odxf>
      <border outline="0">
        <left/>
        <right style="thin">
          <color indexed="64"/>
        </right>
      </border>
    </odxf>
    <ndxf>
      <border outline="0">
        <left style="thin">
          <color indexed="64"/>
        </left>
        <right/>
      </border>
    </ndxf>
  </rcc>
  <rcc rId="674" sId="3" odxf="1" dxf="1">
    <nc r="X331" t="inlineStr">
      <is>
        <t>DBY</t>
      </is>
    </nc>
    <odxf>
      <border outline="0">
        <left/>
        <right style="thin">
          <color indexed="64"/>
        </right>
      </border>
    </odxf>
    <ndxf>
      <border outline="0">
        <left style="thin">
          <color indexed="64"/>
        </left>
        <right/>
      </border>
    </ndxf>
  </rcc>
  <rcc rId="675" sId="3">
    <nc r="AF331" t="inlineStr">
      <is>
        <t>DBY</t>
      </is>
    </nc>
  </rcc>
  <rcc rId="676" sId="3" odxf="1" dxf="1">
    <nc r="AG331" t="inlineStr">
      <is>
        <t>DBY</t>
      </is>
    </nc>
    <odxf>
      <border outline="0">
        <left/>
        <right style="thin">
          <color indexed="64"/>
        </right>
      </border>
    </odxf>
    <ndxf>
      <border outline="0">
        <left style="thin">
          <color indexed="64"/>
        </left>
        <right/>
      </border>
    </ndxf>
  </rcc>
  <rcc rId="677" sId="3">
    <nc r="AF333" t="inlineStr">
      <is>
        <t>DBY</t>
      </is>
    </nc>
  </rcc>
  <rcc rId="678" sId="3" odxf="1" dxf="1">
    <nc r="AG333" t="inlineStr">
      <is>
        <t>DBY</t>
      </is>
    </nc>
    <odxf>
      <border outline="0">
        <left/>
        <right style="thin">
          <color indexed="64"/>
        </right>
      </border>
    </odxf>
    <ndxf>
      <border outline="0">
        <left style="thin">
          <color indexed="64"/>
        </left>
        <right/>
      </border>
    </ndxf>
  </rcc>
  <rcc rId="679" sId="3">
    <nc r="AV331" t="inlineStr">
      <is>
        <t>DBY</t>
      </is>
    </nc>
  </rcc>
  <rcc rId="680" sId="3" odxf="1" dxf="1">
    <nc r="AW331" t="inlineStr">
      <is>
        <t>DBY</t>
      </is>
    </nc>
    <odxf>
      <border outline="0">
        <left/>
      </border>
    </odxf>
    <ndxf>
      <border outline="0">
        <left style="thin">
          <color indexed="64"/>
        </left>
      </border>
    </ndxf>
  </rcc>
  <rcc rId="681" sId="3" odxf="1" dxf="1">
    <nc r="AX331" t="inlineStr">
      <is>
        <t>DBY</t>
      </is>
    </nc>
    <odxf>
      <border outline="0">
        <left/>
        <right style="thin">
          <color indexed="64"/>
        </right>
      </border>
    </odxf>
    <ndxf>
      <border outline="0">
        <left style="thin">
          <color indexed="64"/>
        </left>
        <right/>
      </border>
    </ndxf>
  </rcc>
  <rcc rId="682" sId="3">
    <nc r="AV333" t="inlineStr">
      <is>
        <t>DBY</t>
      </is>
    </nc>
  </rcc>
  <rcc rId="683" sId="3" odxf="1" dxf="1">
    <nc r="AW333" t="inlineStr">
      <is>
        <t>DBY</t>
      </is>
    </nc>
    <odxf>
      <border outline="0">
        <left/>
      </border>
    </odxf>
    <ndxf>
      <border outline="0">
        <left style="thin">
          <color indexed="64"/>
        </left>
      </border>
    </ndxf>
  </rcc>
  <rcc rId="684" sId="3" odxf="1" dxf="1">
    <nc r="AX333" t="inlineStr">
      <is>
        <t>DBY</t>
      </is>
    </nc>
    <odxf>
      <border outline="0">
        <left/>
        <right style="thin">
          <color indexed="64"/>
        </right>
      </border>
    </odxf>
    <ndxf>
      <border outline="0">
        <left style="thin">
          <color indexed="64"/>
        </left>
        <right/>
      </border>
    </ndxf>
  </rcc>
  <rcv guid="{83E26134-8071-4B52-B9C2-8B5396DF70B4}" action="delete"/>
  <rdn rId="0" localSheetId="3" customView="1" name="Z_83E26134_8071_4B52_B9C2_8B5396DF70B4_.wvu.Rows" hidden="1" oldHidden="1">
    <formula>Plan!$488:$750</formula>
    <oldFormula>Plan!$488:$750</oldFormula>
  </rdn>
  <rdn rId="0" localSheetId="3" customView="1" name="Z_83E26134_8071_4B52_B9C2_8B5396DF70B4_.wvu.Cols" hidden="1" oldHidden="1">
    <formula>Plan!$S:$U</formula>
    <oldFormula>Plan!$S:$U</oldFormula>
  </rdn>
  <rdn rId="0" localSheetId="3" customView="1" name="Z_83E26134_8071_4B52_B9C2_8B5396DF70B4_.wvu.FilterData" hidden="1" oldHidden="1">
    <formula>Plan!$A$5:$BQ$468</formula>
    <oldFormula>Plan!$A$5:$BQ$468</oldFormula>
  </rdn>
  <rdn rId="0" localSheetId="4" customView="1" name="Z_83E26134_8071_4B52_B9C2_8B5396DF70B4_.wvu.FilterData" hidden="1" oldHidden="1">
    <formula>'Delivery Docs Plan'!$A$4:$O$33</formula>
    <oldFormula>'Delivery Docs Plan'!$A$4:$O$33</oldFormula>
  </rdn>
  <rdn rId="0" localSheetId="5" customView="1" name="Z_83E26134_8071_4B52_B9C2_8B5396DF70B4_.wvu.Cols" hidden="1" oldHidden="1">
    <formula>'PR Matrix'!$JH:$XFD</formula>
    <oldFormula>'PR Matrix'!$JH:$XFD</oldFormula>
  </rdn>
  <rdn rId="0" localSheetId="5" customView="1" name="Z_83E26134_8071_4B52_B9C2_8B5396DF70B4_.wvu.FilterData" hidden="1" oldHidden="1">
    <formula>'PR Matrix'!$C$1:$C$481</formula>
    <oldFormula>'PR Matrix'!$C$1:$C$481</oldFormula>
  </rdn>
  <rdn rId="0" localSheetId="6" customView="1" name="Z_83E26134_8071_4B52_B9C2_8B5396DF70B4_.wvu.Cols" hidden="1" oldHidden="1">
    <formula>Allocation!$L:$XFD</formula>
    <oldFormula>Allocation!$L:$XFD</oldFormula>
  </rdn>
  <rdn rId="0" localSheetId="6" customView="1" name="Z_83E26134_8071_4B52_B9C2_8B5396DF70B4_.wvu.FilterData" hidden="1" oldHidden="1">
    <formula>Allocation!$A$1:$K$1</formula>
    <oldFormula>Allocation!$A$1:$K$1</oldFormula>
  </rdn>
  <rdn rId="0" localSheetId="7" customView="1" name="Z_83E26134_8071_4B52_B9C2_8B5396DF70B4_.wvu.FilterData" hidden="1" oldHidden="1">
    <formula>'SRS Reviews'!$A$1:$Q$136</formula>
    <oldFormula>'SRS Reviews'!$A$1:$Q$136</oldFormula>
  </rdn>
  <rdn rId="0" localSheetId="8" customView="1" name="Z_83E26134_8071_4B52_B9C2_8B5396DF70B4_.wvu.FilterData" hidden="1" oldHidden="1">
    <formula>Estimates!$A$2:$BC$460</formula>
    <oldFormula>Estimates!$A$2:$BC$460</oldFormula>
  </rdn>
  <rdn rId="0" localSheetId="10" customView="1" name="Z_83E26134_8071_4B52_B9C2_8B5396DF70B4_.wvu.FilterData" hidden="1" oldHidden="1">
    <formula>'Open SWPRs'!$A$1:$H$615</formula>
    <oldFormula>'Open SWPRs'!$A$1:$H$615</oldFormula>
  </rdn>
  <rdn rId="0" localSheetId="12" customView="1" name="Z_83E26134_8071_4B52_B9C2_8B5396DF70B4_.wvu.FilterData" hidden="1" oldHidden="1">
    <formula>'Build Plan'!$D$3:$L$48</formula>
    <oldFormula>'Build Plan'!$D$3:$L$48</oldFormula>
  </rdn>
  <rcv guid="{83E26134-8071-4B52-B9C2-8B5396DF70B4}" action="add"/>
</revisions>
</file>

<file path=xl/revisions/revisionLog3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rc rId="697" sId="5" ref="O1:O1048576" action="insertCol">
    <undo index="4" exp="area" ref3D="1" dr="$A$480:$XFD$481" dn="Z_F78FCA81_B608_454A_B46D_DA1594BED295_.wvu.Rows" sId="5"/>
    <undo index="2" exp="area" ref3D="1" dr="$A$1:$XFD$2" dn="Z_F78FCA81_B608_454A_B46D_DA1594BED295_.wvu.Rows" sId="5"/>
    <undo index="0" exp="area" ref3D="1" dr="$A$1:$XFD$2" dn="Z_F76A2777_C161_4121_A0E8_1678E85F68C6_.wvu.Rows" sId="5"/>
    <undo index="0" exp="area" ref3D="1" dr="$A$1:$XFD$2" dn="Z_F320C882_6208_44BF_AD76_CAB3202B3D93_.wvu.Rows" sId="5"/>
    <undo index="0" exp="area" ref3D="1" dr="$A$1:$XFD$2" dn="Z_F2088572_AEF7_456E_8FEE_9EECE1B46675_.wvu.Rows" sId="5"/>
    <undo index="4" exp="area" ref3D="1" dr="$A$480:$XFD$480" dn="Z_EB824EDC_44B5_480C_9466_88CD55BCD011_.wvu.Rows" sId="5"/>
    <undo index="2" exp="area" ref3D="1" dr="$A$1:$XFD$2" dn="Z_EB824EDC_44B5_480C_9466_88CD55BCD011_.wvu.Rows" sId="5"/>
    <undo index="1" exp="area" ref3D="1" dr="$A$481:$XFD$481" dn="Z_EB824EDC_44B5_480C_9466_88CD55BCD011_.wvu.Rows" sId="5"/>
    <undo index="4" exp="area" ref3D="1" dr="$A$480:$XFD$481" dn="Z_EA2D852B_2EE3_41E7_8B54_530928E32534_.wvu.Rows" sId="5"/>
    <undo index="2" exp="area" ref3D="1" dr="$A$1:$XFD$2" dn="Z_EA2D852B_2EE3_41E7_8B54_530928E32534_.wvu.Rows" sId="5"/>
    <undo index="0" exp="area" ref3D="1" dr="$A$1:$XFD$2" dn="Z_E8B30110_1132_4597_87AA_506263477060_.wvu.Rows" sId="5"/>
    <undo index="0" exp="area" ref3D="1" dr="$JH$1:$XFD$1048576" dn="Z_E8B30110_1132_4597_87AA_506263477060_.wvu.Cols" sId="5"/>
    <undo index="0" exp="area" ref3D="1" dr="$A$1:$XFD$2" dn="Z_E1FB79D3_6139_4E9D_84E0_D806F17414E7_.wvu.Rows" sId="5"/>
    <undo index="0" exp="area" ref3D="1" dr="$A$1:$XFD$2" dn="Z_E1C450DA_5A25_49EE_AC15_82D55BC93335_.wvu.Rows" sId="5"/>
    <undo index="0" exp="area" ref3D="1" dr="$JH$1:$XFD$1048576" dn="Z_E1C450DA_5A25_49EE_AC15_82D55BC93335_.wvu.Cols" sId="5"/>
    <undo index="0" exp="area" ref3D="1" dr="$A$1:$XFD$2" dn="Z_DE76E38F_A1D1_4A3E_9C90_F4B6007A1049_.wvu.Rows" sId="5"/>
    <undo index="0" exp="area" ref3D="1" dr="$JH$1:$XFD$1048576" dn="Z_DE76E38F_A1D1_4A3E_9C90_F4B6007A1049_.wvu.Cols" sId="5"/>
    <undo index="0" exp="area" ref3D="1" dr="$A$1:$XFD$2" dn="Z_DD3C4055_6E9F_4337_AF3C_EAB14138E2FC_.wvu.Rows" sId="5"/>
    <undo index="0" exp="area" ref3D="1" dr="$JH$1:$XFD$1048576" dn="Z_DD3C4055_6E9F_4337_AF3C_EAB14138E2FC_.wvu.Cols" sId="5"/>
    <undo index="0" exp="area" ref3D="1" dr="$A$1:$XFD$2" dn="Z_D610A0E1_F9A9_4C9F_867A_9AA8DA5806C3_.wvu.Rows" sId="5"/>
    <undo index="0" exp="area" ref3D="1" dr="$JH$1:$XFD$1048576" dn="Z_D610A0E1_F9A9_4C9F_867A_9AA8DA5806C3_.wvu.Cols" sId="5"/>
    <undo index="0" exp="area" ref3D="1" dr="$A$1:$XFD$2" dn="Z_D0EC701B_BF59_424D_AF90_FAB54F5D9032_.wvu.Rows" sId="5"/>
    <undo index="4" exp="area" ref3D="1" dr="$A$480:$XFD$481" dn="Z_C8A50DBD_6717_4739_8372_D23519BF2F10_.wvu.Rows" sId="5"/>
    <undo index="2" exp="area" ref3D="1" dr="$A$1:$XFD$2" dn="Z_C8A50DBD_6717_4739_8372_D23519BF2F10_.wvu.Rows" sId="5"/>
    <undo index="0" exp="area" ref3D="1" dr="$A$1:$XFD$2" dn="Z_BFE285D7_067E_4802_A267_8E7CA36A08B9_.wvu.Rows" sId="5"/>
    <undo index="0" exp="area" ref3D="1" dr="$JH$1:$XFD$1048576" dn="Z_BFE285D7_067E_4802_A267_8E7CA36A08B9_.wvu.Cols" sId="5"/>
    <undo index="0" exp="area" ref3D="1" dr="$A$1:$XFD$1" dn="Z_BEFB98C7_6620_4730_80CE_706FB1439778_.wvu.Rows" sId="5"/>
    <undo index="0" exp="area" ref3D="1" dr="$A$1:$XFD$2" dn="Z_BC89DC8A_F93A_4EB3_ACCA_03228A52DC73_.wvu.Rows" sId="5"/>
    <undo index="0" exp="area" ref3D="1" dr="$JH$1:$XFD$1048576" dn="Z_BC89DC8A_F93A_4EB3_ACCA_03228A52DC73_.wvu.Cols" sId="5"/>
    <undo index="0" exp="area" ref3D="1" dr="$A$1:$XFD$2" dn="Z_B83B79D9_617A_4F50_8CCC_C97938364272_.wvu.Rows" sId="5"/>
    <undo index="0" exp="area" ref3D="1" dr="$JH$1:$XFD$1048576" dn="Z_B83B79D9_617A_4F50_8CCC_C97938364272_.wvu.Cols" sId="5"/>
    <undo index="0" exp="area" ref3D="1" dr="$A$1:$XFD$2" dn="Z_B6DA4F4E_AC5A_4095_8D8B_FD639A9E9F62_.wvu.Rows" sId="5"/>
    <undo index="0" exp="area" ref3D="1" dr="$A$1:$XFD$2" dn="Z_B3C29866_3474_43EA_99AD_F394C9416B2B_.wvu.Rows" sId="5"/>
    <undo index="0" exp="area" ref3D="1" dr="$JH$1:$XFD$1048576" dn="Z_B3C29866_3474_43EA_99AD_F394C9416B2B_.wvu.Cols" sId="5"/>
    <undo index="0" exp="area" ref3D="1" dr="$A$1:$XFD$2" dn="Z_B25C0761_BDC6_44DE_BC09_A587D4005716_.wvu.Rows" sId="5"/>
    <undo index="0" exp="area" ref3D="1" dr="$JH$1:$XFD$1048576" dn="Z_B25C0761_BDC6_44DE_BC09_A587D4005716_.wvu.Cols" sId="5"/>
    <undo index="0" exp="area" ref3D="1" dr="$A$1:$XFD$2" dn="Z_B0A275E6_A927_469D_A668_DC597A053ECA_.wvu.Rows" sId="5"/>
    <undo index="0" exp="area" ref3D="1" dr="$JH$1:$XFD$1048576" dn="Z_B0A275E6_A927_469D_A668_DC597A053ECA_.wvu.Cols" sId="5"/>
    <undo index="4" exp="area" ref3D="1" dr="$A$480:$XFD$481" dn="Z_AEC31DE9_BA39_44BD_BD19_C1C878D510AE_.wvu.Rows" sId="5"/>
    <undo index="2" exp="area" ref3D="1" dr="$A$1:$XFD$2" dn="Z_AEC31DE9_BA39_44BD_BD19_C1C878D510AE_.wvu.Rows" sId="5"/>
    <undo index="0" exp="area" ref3D="1" dr="$A$1:$XFD$2" dn="Z_A779676E_2DE4_4B43_BC39_AEC5C199B098_.wvu.Rows" sId="5"/>
    <undo index="0" exp="area" ref3D="1" dr="$JH$1:$XFD$1048576" dn="Z_A779676E_2DE4_4B43_BC39_AEC5C199B098_.wvu.Cols" sId="5"/>
    <undo index="0" exp="area" ref3D="1" dr="$A$1:$XFD$2" dn="Z_A158213F_CC1A_4B2F_8FB3_2D0E9377D318_.wvu.Rows" sId="5"/>
    <undo index="0" exp="area" ref3D="1" dr="$A$1:$XFD$2" dn="Z_9D72E9D6_9DB4_482E_B9DD_F58734D01B5E_.wvu.Rows" sId="5"/>
    <undo index="0" exp="area" ref3D="1" dr="$JH$1:$XFD$1048576" dn="Z_9D72E9D6_9DB4_482E_B9DD_F58734D01B5E_.wvu.Cols" sId="5"/>
    <undo index="0" exp="area" ref3D="1" dr="$A$1:$XFD$2" dn="Z_9D5226FB_7DD3_447E_B45C_6EAA60152D32_.wvu.Rows" sId="5"/>
    <undo index="0" exp="area" ref3D="1" dr="$A$1:$XFD$2" dn="Z_9C0FECB6_0701_4CC9_8224_D04A63FFA855_.wvu.Rows" sId="5"/>
    <undo index="0" exp="area" ref3D="1" dr="$JH$1:$XFD$1048576" dn="Z_9C0FECB6_0701_4CC9_8224_D04A63FFA855_.wvu.Cols" sId="5"/>
    <undo index="0" exp="area" ref3D="1" dr="$A$1:$XFD$1" dn="Z_999D8AAC_C53E_4106_83D2_C9E986396FD9_.wvu.Rows" sId="5"/>
    <undo index="0" exp="area" ref3D="1" dr="$JH$1:$XFD$1048576" dn="Z_999D8AAC_C53E_4106_83D2_C9E986396FD9_.wvu.Cols" sId="5"/>
    <undo index="0" exp="area" ref3D="1" dr="$A$1:$XFD$2" dn="Z_97AAAFE3_C681_4E27_A277_F09D7DA8C2DD_.wvu.Rows" sId="5"/>
    <undo index="0" exp="area" ref3D="1" dr="$JH$1:$XFD$1048576" dn="Z_97AAAFE3_C681_4E27_A277_F09D7DA8C2DD_.wvu.Cols" sId="5"/>
    <undo index="0" exp="area" ref3D="1" dr="$A$1:$XFD$2" dn="Z_949F8C7F_DA00_479D_BDE6_6166B149A403_.wvu.Rows" sId="5"/>
    <undo index="0" exp="area" ref3D="1" dr="$JH$1:$XFD$1048576" dn="Z_949F8C7F_DA00_479D_BDE6_6166B149A403_.wvu.Cols" sId="5"/>
    <undo index="0" exp="area" ref3D="1" dr="$A$1:$XFD$2" dn="Z_94202DE1_E113_4D8D_96A4_4561FB59780B_.wvu.Rows" sId="5"/>
    <undo index="0" exp="area" ref3D="1" dr="$JH$1:$XFD$1048576" dn="Z_94202DE1_E113_4D8D_96A4_4561FB59780B_.wvu.Cols" sId="5"/>
    <undo index="0" exp="area" ref3D="1" dr="$A$1:$XFD$2" dn="Z_90088769_7D29_4324_882D_1F352DFBE762_.wvu.Rows" sId="5"/>
    <undo index="0" exp="area" ref3D="1" dr="$JH$1:$XFD$1048576" dn="Z_90088769_7D29_4324_882D_1F352DFBE762_.wvu.Cols" sId="5"/>
    <undo index="0" exp="area" ref3D="1" dr="$A$1:$XFD$1" dn="Z_8F2E2A3B_020D_4DD4_B354_81D162F69C48_.wvu.Rows" sId="5"/>
    <undo index="0" exp="area" ref3D="1" dr="$A$1:$XFD$2" dn="Z_8B0C1710_8C04_443E_9575_8D8EEDA52030_.wvu.Rows" sId="5"/>
    <undo index="0" exp="area" ref3D="1" dr="$A$1:$XFD$2" dn="Z_8AEE08A2_F73E_41EF_8662_F43F5532F7EC_.wvu.Rows" sId="5"/>
    <undo index="4" exp="area" ref3D="1" dr="$A$480:$XFD$481" dn="Z_88EF00F5_A891_4E1F_BEBC_C770D5AFEF26_.wvu.Rows" sId="5"/>
    <undo index="2" exp="area" ref3D="1" dr="$A$1:$XFD$2" dn="Z_88EF00F5_A891_4E1F_BEBC_C770D5AFEF26_.wvu.Rows" sId="5"/>
    <undo index="0" exp="area" ref3D="1" dr="$A$1:$XFD$2" dn="Z_840FED42_BEAD_40B5_87A2_918C1E6D4128_.wvu.Rows" sId="5"/>
    <undo index="0" exp="area" ref3D="1" dr="$JH$1:$XFD$1048576" dn="Z_840FED42_BEAD_40B5_87A2_918C1E6D4128_.wvu.Cols" sId="5"/>
    <undo index="0" exp="area" ref3D="1" dr="$JH$1:$XFD$1048576" dn="Z_83E26134_8071_4B52_B9C2_8B5396DF70B4_.wvu.Cols" sId="5"/>
    <undo index="0" exp="area" ref3D="1" dr="$A$1:$XFD$2" dn="Z_7F19FCB4_9655_4ECF_8001_8401CA1B1084_.wvu.Rows" sId="5"/>
    <undo index="4" exp="area" ref3D="1" dr="$A$480:$XFD$480" dn="Z_7E4E90D1_59D3_46C2_B9C5_B4A6E53BE0B7_.wvu.Rows" sId="5"/>
    <undo index="2" exp="area" ref3D="1" dr="$A$1:$XFD$2" dn="Z_7E4E90D1_59D3_46C2_B9C5_B4A6E53BE0B7_.wvu.Rows" sId="5"/>
    <undo index="1" exp="area" ref3D="1" dr="$A$481:$XFD$481" dn="Z_7E4E90D1_59D3_46C2_B9C5_B4A6E53BE0B7_.wvu.Rows" sId="5"/>
    <undo index="0" exp="area" ref3D="1" dr="$A$1:$XFD$2" dn="Z_7E493E76_89EF_40BE_995A_6CD5B38BE486_.wvu.Rows" sId="5"/>
    <undo index="4" exp="area" ref3D="1" dr="$A$480:$XFD$481" dn="Z_774D3B22_FAD7_45CC_9FF9_C08635F41395_.wvu.Rows" sId="5"/>
    <undo index="2" exp="area" ref3D="1" dr="$A$1:$XFD$2" dn="Z_774D3B22_FAD7_45CC_9FF9_C08635F41395_.wvu.Rows" sId="5"/>
    <undo index="4" exp="area" ref3D="1" dr="$A$480:$XFD$481" dn="Z_6FA7792A_1E8F_4225_B55B_C3225E2EEAC0_.wvu.Rows" sId="5"/>
    <undo index="2" exp="area" ref3D="1" dr="$A$1:$XFD$2" dn="Z_6FA7792A_1E8F_4225_B55B_C3225E2EEAC0_.wvu.Rows" sId="5"/>
    <undo index="0" exp="area" ref3D="1" dr="$A$1:$XFD$2" dn="Z_6C263B97_64ED_4CE6_9B05_42BE2811A349_.wvu.Rows" sId="5"/>
    <undo index="0" exp="area" ref3D="1" dr="$JH$1:$XFD$1048576" dn="Z_6C263B97_64ED_4CE6_9B05_42BE2811A349_.wvu.Cols" sId="5"/>
    <undo index="0" exp="area" ref3D="1" dr="$A$1:$XFD$2" dn="Z_6568F72F_D597_4229_B333_125FDE9654F7_.wvu.Rows" sId="5"/>
    <undo index="0" exp="area" ref3D="1" dr="$JH$1:$XFD$1048576" dn="Z_6568F72F_D597_4229_B333_125FDE9654F7_.wvu.Cols" sId="5"/>
    <undo index="0" exp="area" ref3D="1" dr="$A$1:$XFD$2" dn="Z_653F5373_3423_4857_B839_026BFFD3E0C5_.wvu.Rows" sId="5"/>
    <undo index="0" exp="area" ref3D="1" dr="$A$1:$XFD$2" dn="Z_607CCD9B_4659_4BD7_A174_E12C78E5291C_.wvu.Rows" sId="5"/>
    <undo index="4" exp="area" ref3D="1" dr="$A$480:$XFD$480" dn="Z_5DABD3DD_3B7F_4D0A_8278_3CABF5A7C879_.wvu.Rows" sId="5"/>
    <undo index="2" exp="area" ref3D="1" dr="$A$1:$XFD$2" dn="Z_5DABD3DD_3B7F_4D0A_8278_3CABF5A7C879_.wvu.Rows" sId="5"/>
    <undo index="1" exp="area" ref3D="1" dr="$A$481:$XFD$481" dn="Z_5DABD3DD_3B7F_4D0A_8278_3CABF5A7C879_.wvu.Rows" sId="5"/>
    <undo index="0" exp="area" ref3D="1" dr="$A$1:$XFD$2" dn="Z_5B263600_835E_44BD_B687_603D70FECA3D_.wvu.Rows" sId="5"/>
    <undo index="0" exp="area" ref3D="1" dr="$JH$1:$XFD$1048576" dn="Z_5B263600_835E_44BD_B687_603D70FECA3D_.wvu.Cols" sId="5"/>
    <undo index="0" exp="area" ref3D="1" dr="$A$1:$XFD$2" dn="Z_5AC86898_99C0_40C8_A183_7BCAFD4A38C0_.wvu.Rows" sId="5"/>
    <undo index="0" exp="area" ref3D="1" dr="$JH$1:$XFD$1048576" dn="Z_5AC86898_99C0_40C8_A183_7BCAFD4A38C0_.wvu.Cols" sId="5"/>
    <undo index="0" exp="area" ref3D="1" dr="$A$1:$XFD$2" dn="Z_55F258A9_3656_464A_8209_65541A4A9294_.wvu.Rows" sId="5"/>
    <undo index="0" exp="area" ref3D="1" dr="$JH$1:$XFD$1048576" dn="Z_55F258A9_3656_464A_8209_65541A4A9294_.wvu.Cols" sId="5"/>
    <undo index="0" exp="area" ref3D="1" dr="$A$1:$XFD$2" dn="Z_5435B979_CD36_44F0_9662_F3B5AC1F741D_.wvu.Rows" sId="5"/>
    <undo index="0" exp="area" ref3D="1" dr="$JH$1:$XFD$1048576" dn="Z_519FF1E7_076F_47C2_91B9_C17D2E1B6520_.wvu.Cols" sId="5"/>
    <undo index="4" exp="area" ref3D="1" dr="$A$480:$XFD$480" dn="Z_4F91CC6A_177C_44AE_BD3E_9ACFF52E4BB6_.wvu.Rows" sId="5"/>
    <undo index="2" exp="area" ref3D="1" dr="$A$1:$XFD$2" dn="Z_4F91CC6A_177C_44AE_BD3E_9ACFF52E4BB6_.wvu.Rows" sId="5"/>
    <undo index="1" exp="area" ref3D="1" dr="$A$481:$XFD$481" dn="Z_4F91CC6A_177C_44AE_BD3E_9ACFF52E4BB6_.wvu.Rows" sId="5"/>
    <undo index="0" exp="area" ref3D="1" dr="$A$1:$XFD$2" dn="Z_4E796616_3F1B_4206_9288_54987A052220_.wvu.Rows" sId="5"/>
    <undo index="4" exp="area" ref3D="1" dr="$A$480:$XFD$481" dn="Z_4E38BAA4_F7A0_4986_9C0B_2533153E78A8_.wvu.Rows" sId="5"/>
    <undo index="2" exp="area" ref3D="1" dr="$A$1:$XFD$2" dn="Z_4E38BAA4_F7A0_4986_9C0B_2533153E78A8_.wvu.Rows" sId="5"/>
    <undo index="4" exp="area" ref3D="1" dr="$A$480:$XFD$480" dn="Z_4864356C_2EA4_4798_837B_554A65950AB7_.wvu.Rows" sId="5"/>
    <undo index="2" exp="area" ref3D="1" dr="$A$1:$XFD$2" dn="Z_4864356C_2EA4_4798_837B_554A65950AB7_.wvu.Rows" sId="5"/>
    <undo index="1" exp="area" ref3D="1" dr="$A$481:$XFD$481" dn="Z_4864356C_2EA4_4798_837B_554A65950AB7_.wvu.Rows" sId="5"/>
    <undo index="0" exp="area" ref3D="1" dr="$A$1:$XFD$2" dn="Z_440820DD_D35F_4284_A020_75AFCB09A713_.wvu.Rows" sId="5"/>
    <undo index="0" exp="area" ref3D="1" dr="$JH$1:$XFD$1048576" dn="Z_440820DD_D35F_4284_A020_75AFCB09A713_.wvu.Cols" sId="5"/>
    <undo index="0" exp="area" ref3D="1" dr="$A$1:$XFD$2" dn="Z_3ACD5A93_9B0E_40EA_8179_EDF0714A0F5F_.wvu.Rows" sId="5"/>
    <undo index="0" exp="area" ref3D="1" dr="$JH$1:$XFD$1048576" dn="Z_3ACD5A93_9B0E_40EA_8179_EDF0714A0F5F_.wvu.Cols" sId="5"/>
    <undo index="0" exp="area" ref3D="1" dr="$A$1:$XFD$2" dn="Z_39344E0E_2CC4_4BC6_A15E_A66B17AEE943_.wvu.Rows" sId="5"/>
    <undo index="0" exp="area" ref3D="1" dr="$JH$1:$XFD$1048576" dn="Z_39344E0E_2CC4_4BC6_A15E_A66B17AEE943_.wvu.Cols" sId="5"/>
    <undo index="0" exp="area" ref3D="1" dr="$A$1:$XFD$2" dn="Z_38797761_B6E7_4EBC_86AC_BCA6FEF8021E_.wvu.Rows" sId="5"/>
    <undo index="0" exp="area" ref3D="1" dr="$JH$1:$XFD$1048576" dn="Z_38797761_B6E7_4EBC_86AC_BCA6FEF8021E_.wvu.Cols" sId="5"/>
    <undo index="4" exp="area" ref3D="1" dr="$A$480:$XFD$481" dn="Z_3730BEA2_2AC7_4811_AC70_1FABD98B5F4A_.wvu.Rows" sId="5"/>
    <undo index="2" exp="area" ref3D="1" dr="$A$1:$XFD$2" dn="Z_3730BEA2_2AC7_4811_AC70_1FABD98B5F4A_.wvu.Rows" sId="5"/>
    <undo index="0" exp="area" ref3D="1" dr="$A$1:$XFD$2" dn="Z_34488582_FC68_47CC_ADEF_620C97FA3BE5_.wvu.Rows" sId="5"/>
    <undo index="0" exp="area" ref3D="1" dr="$JH$1:$XFD$1048576" dn="Z_34488582_FC68_47CC_ADEF_620C97FA3BE5_.wvu.Cols" sId="5"/>
    <undo index="0" exp="area" ref3D="1" dr="$A$1:$XFD$2" dn="Z_3125BE9C_D539_46B3_AB2C_AD44D6D3A43D_.wvu.Rows" sId="5"/>
    <undo index="0" exp="area" ref3D="1" dr="$JH$1:$XFD$1048576" dn="Z_3125BE9C_D539_46B3_AB2C_AD44D6D3A43D_.wvu.Cols" sId="5"/>
    <undo index="0" exp="area" ref3D="1" dr="$A$1:$XFD$2" dn="Z_2EDD3601_67EA_4D8B_910E_67CE0A6ECBD5_.wvu.Rows" sId="5"/>
    <undo index="0" exp="area" ref3D="1" dr="$JH$1:$XFD$1048576" dn="Z_2EDD3601_67EA_4D8B_910E_67CE0A6ECBD5_.wvu.Cols" sId="5"/>
    <undo index="0" exp="area" ref3D="1" dr="$A$1:$XFD$2" dn="Z_2C6ABC28_880F_4FC3_AB4C_74CC7AFBB167_.wvu.Rows" sId="5"/>
    <undo index="0" exp="area" ref3D="1" dr="$JH$1:$XFD$1048576" dn="Z_2C6ABC28_880F_4FC3_AB4C_74CC7AFBB167_.wvu.Cols" sId="5"/>
    <undo index="0" exp="area" ref3D="1" dr="$A$1:$XFD$2" dn="Z_2B096DAF_0513_499A_BB3D_6C1B61550EAD_.wvu.Rows" sId="5"/>
    <undo index="0" exp="area" ref3D="1" dr="$JH$1:$XFD$1048576" dn="Z_2B096DAF_0513_499A_BB3D_6C1B61550EAD_.wvu.Cols" sId="5"/>
    <undo index="0" exp="area" ref3D="1" dr="$A$1:$XFD$2" dn="Z_28D79C02_A415_42D9_AF37_1523DA21D815_.wvu.Rows" sId="5"/>
    <undo index="0" exp="area" ref3D="1" dr="$JH$1:$XFD$1048576" dn="Z_28D79C02_A415_42D9_AF37_1523DA21D815_.wvu.Cols" sId="5"/>
    <undo index="0" exp="area" ref3D="1" dr="$A$1:$XFD$2" dn="Z_2843D43C_15A8_41DB_8AAA_3E8B8BBF0B92_.wvu.Rows" sId="5"/>
    <undo index="0" exp="area" ref3D="1" dr="$A$1:$XFD$2" dn="Z_27A4B667_7EE5_4B37_A36E_7A71AE7736F5_.wvu.Rows" sId="5"/>
    <undo index="0" exp="area" ref3D="1" dr="$JH$1:$XFD$1048576" dn="Z_27A4B667_7EE5_4B37_A36E_7A71AE7736F5_.wvu.Cols" sId="5"/>
    <undo index="0" exp="area" ref3D="1" dr="$A$1:$XFD$2" dn="Z_1CE7FAA3_375A_44FC_8395_7BB368E304B3_.wvu.Rows" sId="5"/>
    <undo index="0" exp="area" ref3D="1" dr="$JH$1:$XFD$1048576" dn="Z_1CE7FAA3_375A_44FC_8395_7BB368E304B3_.wvu.Cols" sId="5"/>
    <undo index="0" exp="area" ref3D="1" dr="$A$1:$XFD$2" dn="Z_1A677123_3181_47F1_8D94_D23E42118B34_.wvu.Rows" sId="5"/>
    <undo index="0" exp="area" ref3D="1" dr="$JH$1:$XFD$1048576" dn="Z_1A677123_3181_47F1_8D94_D23E42118B34_.wvu.Cols" sId="5"/>
    <undo index="0" exp="area" ref3D="1" dr="$A$1:$XFD$2" dn="Z_195EEB94_5611_43AB_AD4C_189BF5DF63BD_.wvu.Rows" sId="5"/>
    <undo index="0" exp="area" ref3D="1" dr="$JH$1:$XFD$1048576" dn="Z_195EEB94_5611_43AB_AD4C_189BF5DF63BD_.wvu.Cols" sId="5"/>
    <undo index="0" exp="area" ref3D="1" dr="$A$1:$XFD$1" dn="Z_18DF35B7_CAA0_4050_BA63_78DA1CA747BE_.wvu.Rows" sId="5"/>
    <undo index="0" exp="area" ref3D="1" dr="$JH$1:$XFD$1048576" dn="Z_18DF35B7_CAA0_4050_BA63_78DA1CA747BE_.wvu.Cols" sId="5"/>
    <undo index="4" exp="area" ref3D="1" dr="$A$480:$XFD$481" dn="Z_186AB716_4241_4317_9300_D6DC13524A2C_.wvu.Rows" sId="5"/>
    <undo index="2" exp="area" ref3D="1" dr="$A$1:$XFD$2" dn="Z_186AB716_4241_4317_9300_D6DC13524A2C_.wvu.Rows" sId="5"/>
    <undo index="4" exp="area" ref3D="1" dr="$A$480:$XFD$480" dn="Z_16543542_821D_4BC4_91AB_D2C631412736_.wvu.Rows" sId="5"/>
    <undo index="2" exp="area" ref3D="1" dr="$A$1:$XFD$2" dn="Z_16543542_821D_4BC4_91AB_D2C631412736_.wvu.Rows" sId="5"/>
    <undo index="1" exp="area" ref3D="1" dr="$A$481:$XFD$481" dn="Z_16543542_821D_4BC4_91AB_D2C631412736_.wvu.Rows" sId="5"/>
    <undo index="0" exp="area" ref3D="1" dr="$A$1:$XFD$2" dn="Z_11F0A643_03F6_4A9B_A587_984CEF24373C_.wvu.Rows" sId="5"/>
    <undo index="0" exp="area" ref3D="1" dr="$JH$1:$XFD$1048576" dn="Z_11F0A643_03F6_4A9B_A587_984CEF24373C_.wvu.Cols" sId="5"/>
    <undo index="0" exp="area" ref3D="1" dr="$A$1:$XFD$1" dn="Z_116A1B62_BC36_4DF8_BA7A_5A8B2AC14341_.wvu.Rows" sId="5"/>
    <undo index="0" exp="area" ref3D="1" dr="$A$1:$XFD$2" dn="Z_1053507D_AB8D_4416_A992_8628E70BD9D6_.wvu.Rows" sId="5"/>
    <undo index="0" exp="area" ref3D="1" dr="$JH$1:$XFD$1048576" dn="Z_1053507D_AB8D_4416_A992_8628E70BD9D6_.wvu.Cols" sId="5"/>
    <undo index="0" exp="area" ref3D="1" dr="$A$1:$XFD$2" dn="Z_0EEF1658_6DED_493F_AB34_5C882B7D8D1D_.wvu.Rows" sId="5"/>
    <undo index="4" exp="area" ref3D="1" dr="$A$480:$XFD$481" dn="Z_0D63E466_D251_474F_9293_B76C0854AE18_.wvu.Rows" sId="5"/>
    <undo index="2" exp="area" ref3D="1" dr="$A$1:$XFD$2" dn="Z_0D63E466_D251_474F_9293_B76C0854AE18_.wvu.Rows" sId="5"/>
    <undo index="0" exp="area" ref3D="1" dr="$A$1:$XFD$2" dn="Z_0B513DDE_5559_48C9_BE83_B3BA05D50CBD_.wvu.Rows" sId="5"/>
    <undo index="4" exp="area" ref3D="1" dr="$A$480:$XFD$481" dn="Z_0B24AFFC_8D10_42B0_ADC8_378D1BCF1541_.wvu.Rows" sId="5"/>
    <undo index="2" exp="area" ref3D="1" dr="$A$1:$XFD$2" dn="Z_0B24AFFC_8D10_42B0_ADC8_378D1BCF1541_.wvu.Rows" sId="5"/>
    <undo index="4" exp="area" ref3D="1" dr="$A$480:$XFD$481" dn="Z_096F67F7_AEB5_413D_899E_0491F5B25FFD_.wvu.Rows" sId="5"/>
    <undo index="2" exp="area" ref3D="1" dr="$A$1:$XFD$2" dn="Z_096F67F7_AEB5_413D_899E_0491F5B25FFD_.wvu.Rows" sId="5"/>
    <undo index="4" exp="area" ref3D="1" dr="$A$480:$XFD$481" dn="Z_0484FDF7_2DB5_4BF2_B382_43CE01593EDC_.wvu.Rows" sId="5"/>
    <undo index="2" exp="area" ref3D="1" dr="$A$1:$XFD$2" dn="Z_0484FDF7_2DB5_4BF2_B382_43CE01593EDC_.wvu.Rows" sId="5"/>
    <undo index="0" exp="area" ref3D="1" dr="$A$1:$XFD$2" dn="Z_02B12058_110B_4DCD_A5EA_5F27400FB028_.wvu.Rows" sId="5"/>
    <undo index="0" exp="area" ref3D="1" dr="$JH$1:$XFD$1048576" dn="Z_02B12058_110B_4DCD_A5EA_5F27400FB028_.wvu.Cols" sId="5"/>
    <undo index="0" exp="area" ref3D="1" dr="$A$1:$XFD$2" dn="Z_02668375_14EE_499B_A8A1_CFA0F3453F57_.wvu.Rows" sId="5"/>
    <undo index="0" exp="area" ref3D="1" dr="$JH$1:$XFD$1048576" dn="Z_02668375_14EE_499B_A8A1_CFA0F3453F57_.wvu.Cols" sId="5"/>
    <undo index="0" exp="area" ref3D="1" dr="$A$1:$XFD$2" dn="Z_00CA5430_6B3A_4E12_B07E_9C9EC9D8F7A7_.wvu.Rows" sId="5"/>
    <undo index="0" exp="area" ref3D="1" dr="$JH$1:$XFD$1048576" dn="Z_00CA5430_6B3A_4E12_B07E_9C9EC9D8F7A7_.wvu.Cols" sId="5"/>
    <undo index="4" exp="area" ref3D="1" dr="$A$480:$XFD$481" dn="Z_FDCD7FD4_7D62_43EB_A646_C382CC277444_.wvu.Rows" sId="5"/>
    <undo index="2" exp="area" ref3D="1" dr="$A$1:$XFD$2" dn="Z_FDCD7FD4_7D62_43EB_A646_C382CC277444_.wvu.Rows" sId="5"/>
    <undo index="4" exp="area" ref3D="1" dr="$A$480:$XFD$481" dn="Z_FD5F77AF_5A8F_4B6D_961B_C7FD9D452FD5_.wvu.Rows" sId="5"/>
    <undo index="2" exp="area" ref3D="1" dr="$A$1:$XFD$2" dn="Z_FD5F77AF_5A8F_4B6D_961B_C7FD9D452FD5_.wvu.Rows" sId="5"/>
    <undo index="4" exp="area" ref3D="1" dr="$A$480:$XFD$481" dn="Z_FAFF16D3_22B3_4C97_ACCF_EE39802F6088_.wvu.Rows" sId="5"/>
    <undo index="2" exp="area" ref3D="1" dr="$A$1:$XFD$2" dn="Z_FAFF16D3_22B3_4C97_ACCF_EE39802F6088_.wvu.Rows" sId="5"/>
    <undo index="0" exp="area" ref3D="1" dr="$A$1:$XFD$2" dn="Z_FAA25FCE_18C5_403C_9C68_9D1F88B3F7EB_.wvu.Rows" sId="5"/>
    <undo index="0" exp="area" ref3D="1" dr="$JH$1:$XFD$1048576" dn="Z_FAA25FCE_18C5_403C_9C68_9D1F88B3F7EB_.wvu.Cols" sId="5"/>
    <undo index="4" exp="area" ref3D="1" dr="$A$480:$XFD$481" dn="Z_FA025E0E_AAB4_48EA_A8D2_9619F0E6F664_.wvu.Rows" sId="5"/>
    <undo index="2" exp="area" ref3D="1" dr="$A$1:$XFD$2" dn="Z_FA025E0E_AAB4_48EA_A8D2_9619F0E6F664_.wvu.Rows" sId="5"/>
  </rrc>
  <rcc rId="698" sId="5" odxf="1" dxf="1" quotePrefix="1">
    <nc r="O2" t="inlineStr">
      <is>
        <t>1</t>
      </is>
    </nc>
    <odxf/>
    <ndxf/>
  </rcc>
  <rcc rId="699" sId="5">
    <nc r="O4" t="inlineStr">
      <is>
        <t>Y</t>
      </is>
    </nc>
  </rcc>
  <rcc rId="700" sId="5" odxf="1" dxf="1" quotePrefix="1">
    <nc r="O6" t="inlineStr">
      <is>
        <t>1</t>
      </is>
    </nc>
    <odxf/>
    <ndxf/>
  </rcc>
  <rcc rId="701" sId="5">
    <nc r="O7" t="inlineStr">
      <is>
        <t>SW</t>
      </is>
    </nc>
  </rcc>
  <rcc rId="702" sId="5">
    <nc r="O9" t="inlineStr">
      <is>
        <t>N</t>
      </is>
    </nc>
  </rcc>
  <rcc rId="703" sId="5">
    <nc r="O10" t="inlineStr">
      <is>
        <t>N</t>
      </is>
    </nc>
  </rcc>
  <rcc rId="704" sId="5">
    <nc r="O12" t="inlineStr">
      <is>
        <t>N</t>
      </is>
    </nc>
  </rcc>
  <rcc rId="705" sId="5">
    <nc r="O13" t="inlineStr">
      <is>
        <t>N</t>
      </is>
    </nc>
  </rcc>
  <rcc rId="706" sId="5">
    <nc r="O14" t="inlineStr">
      <is>
        <t>Y</t>
      </is>
    </nc>
  </rcc>
  <rcc rId="707" sId="5">
    <nc r="O16">
      <f>COUNTA(O17:O479)</f>
    </nc>
  </rcc>
  <rcc rId="708" sId="5" quotePrefix="1">
    <nc r="O1" t="inlineStr">
      <is>
        <t>6194</t>
      </is>
    </nc>
  </rcc>
  <rcc rId="709" sId="5" quotePrefix="1">
    <nc r="O5" t="inlineStr">
      <is>
        <t>6194</t>
      </is>
    </nc>
  </rcc>
  <rcc rId="710" sId="5">
    <nc r="O11" t="inlineStr">
      <is>
        <t>N</t>
      </is>
    </nc>
  </rcc>
  <rcc rId="711" sId="5">
    <nc r="O3" t="inlineStr">
      <is>
        <t>TCM - Thrust Control Malfunction Accomodation Can Result In IP Compressor Surge After 1000 Engine Cycles</t>
      </is>
    </nc>
  </rcc>
  <rcc rId="712" sId="5">
    <nc r="O261" t="inlineStr">
      <is>
        <t>Y</t>
      </is>
    </nc>
  </rcc>
  <rcc rId="713" sId="5">
    <nc r="O252" t="inlineStr">
      <is>
        <t>Y</t>
      </is>
    </nc>
  </rcc>
  <rcc rId="714" sId="5">
    <oc r="B261">
      <v>6108</v>
    </oc>
    <nc r="B261" t="inlineStr">
      <is>
        <t>6108, 6194</t>
      </is>
    </nc>
  </rcc>
  <rcc rId="715" sId="5">
    <oc r="B252">
      <v>5043</v>
    </oc>
    <nc r="B252" t="inlineStr">
      <is>
        <t>5043, 6194</t>
      </is>
    </nc>
  </rcc>
  <rcc rId="716" sId="5">
    <nc r="O146" t="inlineStr">
      <is>
        <t>Y</t>
      </is>
    </nc>
  </rcc>
  <rcc rId="717" sId="5">
    <oc r="B146">
      <v>6177</v>
    </oc>
    <nc r="B146" t="inlineStr">
      <is>
        <t>6177, 6194</t>
      </is>
    </nc>
  </rcc>
  <rcc rId="718" sId="5">
    <nc r="O147" t="inlineStr">
      <is>
        <t>Y</t>
      </is>
    </nc>
  </rcc>
  <rcc rId="719" sId="5">
    <nc r="B147">
      <v>6194</v>
    </nc>
  </rcc>
  <rcc rId="720" sId="5">
    <nc r="O32" t="inlineStr">
      <is>
        <t>Y</t>
      </is>
    </nc>
  </rcc>
  <rcc rId="721" sId="5">
    <oc r="B32">
      <v>6177</v>
    </oc>
    <nc r="B32" t="inlineStr">
      <is>
        <t>6177, 6194</t>
      </is>
    </nc>
  </rcc>
  <rcc rId="722" sId="5">
    <nc r="O58" t="inlineStr">
      <is>
        <t>Y</t>
      </is>
    </nc>
  </rcc>
  <rcc rId="723" sId="5">
    <nc r="B58">
      <v>6194</v>
    </nc>
  </rcc>
  <rcc rId="724" sId="5">
    <nc r="O159" t="inlineStr">
      <is>
        <t>Y</t>
      </is>
    </nc>
  </rcc>
  <rcc rId="725" sId="5">
    <nc r="B159">
      <v>6194</v>
    </nc>
  </rcc>
  <rcc rId="726" sId="3">
    <nc r="E47">
      <v>6194</v>
    </nc>
  </rcc>
  <rcc rId="727" sId="3">
    <nc r="M47" t="inlineStr">
      <is>
        <t>Y</t>
      </is>
    </nc>
  </rcc>
  <rcc rId="728" sId="3">
    <nc r="N47" t="inlineStr">
      <is>
        <t>Y</t>
      </is>
    </nc>
  </rcc>
  <rcc rId="729" sId="3">
    <nc r="O47" t="inlineStr">
      <is>
        <t>Y</t>
      </is>
    </nc>
  </rcc>
  <rcc rId="730" sId="3">
    <nc r="P47" t="inlineStr">
      <is>
        <t>Y</t>
      </is>
    </nc>
  </rcc>
  <rcc rId="731" sId="3">
    <nc r="W47" t="inlineStr">
      <is>
        <t>RRB</t>
      </is>
    </nc>
  </rcc>
  <rcc rId="732" sId="3">
    <nc r="X47" t="inlineStr">
      <is>
        <t>DBY</t>
      </is>
    </nc>
  </rcc>
  <rcc rId="733" sId="3">
    <nc r="AF47" t="inlineStr">
      <is>
        <t>RRB</t>
      </is>
    </nc>
  </rcc>
  <rcc rId="734" sId="3">
    <nc r="AG47" t="inlineStr">
      <is>
        <t>DBY</t>
      </is>
    </nc>
  </rcc>
  <rcc rId="735" sId="3">
    <nc r="AV47" t="inlineStr">
      <is>
        <t>RRB</t>
      </is>
    </nc>
  </rcc>
  <rcc rId="736" sId="3">
    <nc r="AX47" t="inlineStr">
      <is>
        <t>DBY</t>
      </is>
    </nc>
  </rcc>
  <rcc rId="737" sId="3">
    <nc r="E136">
      <v>6194</v>
    </nc>
  </rcc>
  <rcc rId="738" sId="3">
    <nc r="E148">
      <v>6194</v>
    </nc>
  </rcc>
  <rcc rId="739" sId="3">
    <nc r="L148" t="inlineStr">
      <is>
        <t>Y</t>
      </is>
    </nc>
  </rcc>
  <rcc rId="740" sId="3">
    <nc r="N136" t="inlineStr">
      <is>
        <t>Y</t>
      </is>
    </nc>
  </rcc>
  <rcc rId="741" sId="3">
    <nc r="O136" t="inlineStr">
      <is>
        <t>Y</t>
      </is>
    </nc>
  </rcc>
  <rcc rId="742" sId="3">
    <nc r="P136" t="inlineStr">
      <is>
        <t>Y</t>
      </is>
    </nc>
  </rcc>
  <rcc rId="743" sId="3">
    <nc r="M136" t="inlineStr">
      <is>
        <t>Y</t>
      </is>
    </nc>
  </rcc>
  <rcc rId="744" sId="3">
    <nc r="W136" t="inlineStr">
      <is>
        <t>TCS</t>
      </is>
    </nc>
  </rcc>
  <rcc rId="745" sId="3">
    <nc r="X136" t="inlineStr">
      <is>
        <t>TCS</t>
      </is>
    </nc>
  </rcc>
  <rcc rId="746" sId="3">
    <nc r="AF136" t="inlineStr">
      <is>
        <t>TCS</t>
      </is>
    </nc>
  </rcc>
  <rcc rId="747" sId="3">
    <nc r="AG136" t="inlineStr">
      <is>
        <t>TCS</t>
      </is>
    </nc>
  </rcc>
  <rcc rId="748" sId="3">
    <nc r="AV136" t="inlineStr">
      <is>
        <t>TCS</t>
      </is>
    </nc>
  </rcc>
  <rcc rId="749" sId="3">
    <nc r="AX136" t="inlineStr">
      <is>
        <t>TCS</t>
      </is>
    </nc>
  </rcc>
  <rcc rId="750" sId="3">
    <nc r="W148" t="inlineStr">
      <is>
        <t>LC</t>
      </is>
    </nc>
  </rcc>
  <rcc rId="751" sId="3">
    <nc r="X148" t="inlineStr">
      <is>
        <t>IIH</t>
      </is>
    </nc>
  </rcc>
  <rcc rId="752" sId="3">
    <nc r="AF148" t="inlineStr">
      <is>
        <t>LC</t>
      </is>
    </nc>
  </rcc>
  <rcc rId="753" sId="3">
    <nc r="AG148" t="inlineStr">
      <is>
        <t>IIH</t>
      </is>
    </nc>
  </rcc>
  <rcc rId="754" sId="3">
    <nc r="AV148" t="inlineStr">
      <is>
        <t>LC</t>
      </is>
    </nc>
  </rcc>
  <rcc rId="755" sId="3">
    <nc r="AW148" t="inlineStr">
      <is>
        <t>IH</t>
      </is>
    </nc>
  </rcc>
  <rcc rId="756" sId="3">
    <nc r="AX148" t="inlineStr">
      <is>
        <t>IH</t>
      </is>
    </nc>
  </rcc>
  <rcv guid="{83E26134-8071-4B52-B9C2-8B5396DF70B4}" action="delete"/>
  <rdn rId="0" localSheetId="3" customView="1" name="Z_83E26134_8071_4B52_B9C2_8B5396DF70B4_.wvu.Rows" hidden="1" oldHidden="1">
    <formula>Plan!$488:$750</formula>
    <oldFormula>Plan!$488:$750</oldFormula>
  </rdn>
  <rdn rId="0" localSheetId="3" customView="1" name="Z_83E26134_8071_4B52_B9C2_8B5396DF70B4_.wvu.Cols" hidden="1" oldHidden="1">
    <formula>Plan!$S:$U</formula>
    <oldFormula>Plan!$S:$U</oldFormula>
  </rdn>
  <rdn rId="0" localSheetId="3" customView="1" name="Z_83E26134_8071_4B52_B9C2_8B5396DF70B4_.wvu.FilterData" hidden="1" oldHidden="1">
    <formula>Plan!$A$5:$BQ$468</formula>
    <oldFormula>Plan!$A$5:$BQ$468</oldFormula>
  </rdn>
  <rdn rId="0" localSheetId="4" customView="1" name="Z_83E26134_8071_4B52_B9C2_8B5396DF70B4_.wvu.FilterData" hidden="1" oldHidden="1">
    <formula>'Delivery Docs Plan'!$A$4:$O$33</formula>
    <oldFormula>'Delivery Docs Plan'!$A$4:$O$33</oldFormula>
  </rdn>
  <rdn rId="0" localSheetId="5" customView="1" name="Z_83E26134_8071_4B52_B9C2_8B5396DF70B4_.wvu.Cols" hidden="1" oldHidden="1">
    <formula>'PR Matrix'!$JI:$XFD</formula>
    <oldFormula>'PR Matrix'!$JI:$XFD</oldFormula>
  </rdn>
  <rdn rId="0" localSheetId="5" customView="1" name="Z_83E26134_8071_4B52_B9C2_8B5396DF70B4_.wvu.FilterData" hidden="1" oldHidden="1">
    <formula>'PR Matrix'!$C$1:$C$481</formula>
    <oldFormula>'PR Matrix'!$C$1:$C$481</oldFormula>
  </rdn>
  <rdn rId="0" localSheetId="6" customView="1" name="Z_83E26134_8071_4B52_B9C2_8B5396DF70B4_.wvu.Cols" hidden="1" oldHidden="1">
    <formula>Allocation!$L:$XFD</formula>
    <oldFormula>Allocation!$L:$XFD</oldFormula>
  </rdn>
  <rdn rId="0" localSheetId="6" customView="1" name="Z_83E26134_8071_4B52_B9C2_8B5396DF70B4_.wvu.FilterData" hidden="1" oldHidden="1">
    <formula>Allocation!$A$1:$K$1</formula>
    <oldFormula>Allocation!$A$1:$K$1</oldFormula>
  </rdn>
  <rdn rId="0" localSheetId="7" customView="1" name="Z_83E26134_8071_4B52_B9C2_8B5396DF70B4_.wvu.FilterData" hidden="1" oldHidden="1">
    <formula>'SRS Reviews'!$A$1:$Q$136</formula>
    <oldFormula>'SRS Reviews'!$A$1:$Q$136</oldFormula>
  </rdn>
  <rdn rId="0" localSheetId="8" customView="1" name="Z_83E26134_8071_4B52_B9C2_8B5396DF70B4_.wvu.FilterData" hidden="1" oldHidden="1">
    <formula>Estimates!$A$2:$BC$460</formula>
    <oldFormula>Estimates!$A$2:$BC$460</oldFormula>
  </rdn>
  <rdn rId="0" localSheetId="10" customView="1" name="Z_83E26134_8071_4B52_B9C2_8B5396DF70B4_.wvu.FilterData" hidden="1" oldHidden="1">
    <formula>'Open SWPRs'!$A$1:$H$615</formula>
    <oldFormula>'Open SWPRs'!$A$1:$H$615</oldFormula>
  </rdn>
  <rdn rId="0" localSheetId="12" customView="1" name="Z_83E26134_8071_4B52_B9C2_8B5396DF70B4_.wvu.FilterData" hidden="1" oldHidden="1">
    <formula>'Build Plan'!$D$3:$L$48</formula>
    <oldFormula>'Build Plan'!$D$3:$L$48</oldFormula>
  </rdn>
  <rcv guid="{83E26134-8071-4B52-B9C2-8B5396DF70B4}" action="add"/>
</revisions>
</file>

<file path=xl/revisions/revisionLog3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769" sId="7" numFmtId="19">
    <nc r="B3">
      <v>42996</v>
    </nc>
  </rcc>
</revisions>
</file>

<file path=xl/revisions/revisionLog3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770" sId="7">
    <nc r="H134" t="inlineStr">
      <is>
        <t>Sumeet</t>
      </is>
    </nc>
  </rcc>
  <rcc rId="771" sId="7">
    <nc r="I134" t="inlineStr">
      <is>
        <t>Sumeet</t>
      </is>
    </nc>
  </rcc>
  <rcc rId="772" sId="7">
    <nc r="H12" t="inlineStr">
      <is>
        <t>Clare/ Lee</t>
      </is>
    </nc>
  </rcc>
  <rcc rId="773" sId="7">
    <nc r="H3" t="inlineStr">
      <is>
        <t>Clare</t>
      </is>
    </nc>
  </rcc>
</revisions>
</file>

<file path=xl/revisions/revisionLog3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774" sId="5">
    <oc r="O4" t="inlineStr">
      <is>
        <t>Y</t>
      </is>
    </oc>
    <nc r="O4"/>
  </rcc>
  <rcc rId="775" sId="5">
    <oc r="P4">
      <f>IF(P5&lt;&gt;"",IF(OR(P15&lt;&gt;"",COUNTA(P17:P479)&gt;0),"Y","N"),"")</f>
    </oc>
    <nc r="P4"/>
  </rcc>
  <rcc rId="776" sId="5">
    <oc r="Q4">
      <f>IF(Q5&lt;&gt;"",IF(OR(Q15&lt;&gt;"",COUNTA(Q17:Q479)&gt;0),"Y","N"),"")</f>
    </oc>
    <nc r="Q4"/>
  </rcc>
</revisions>
</file>

<file path=xl/revisions/revisionLog3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W47:X47" start="0" length="2147483647">
    <dxf>
      <font>
        <color theme="0" tint="-0.499984740745262"/>
      </font>
    </dxf>
  </rfmt>
  <rfmt sheetId="3" sqref="W47:X47">
    <dxf>
      <fill>
        <patternFill>
          <bgColor theme="0" tint="-0.34998626667073579"/>
        </patternFill>
      </fill>
    </dxf>
  </rfmt>
  <rfmt sheetId="3" sqref="W47:X47" start="0" length="2147483647">
    <dxf>
      <font>
        <color theme="0" tint="-0.249977111117893"/>
      </font>
    </dxf>
  </rfmt>
  <rfmt sheetId="3" sqref="AF47:AG47" start="0" length="2147483647">
    <dxf>
      <font>
        <color theme="0" tint="-0.249977111117893"/>
      </font>
    </dxf>
  </rfmt>
  <rfmt sheetId="3" sqref="AX21 AX47 AX53 AX55:AX56 AX135:AX136" start="0" length="2147483647">
    <dxf>
      <font>
        <color theme="0" tint="-0.249977111117893"/>
      </font>
    </dxf>
  </rfmt>
  <rfmt sheetId="3" sqref="AV47 AV53" start="0" length="2147483647">
    <dxf>
      <font>
        <color theme="0" tint="-0.249977111117893"/>
      </font>
    </dxf>
  </rfmt>
  <rfmt sheetId="3" sqref="AV136" start="0" length="2147483647">
    <dxf>
      <font>
        <color theme="0" tint="-0.249977111117893"/>
      </font>
    </dxf>
  </rfmt>
  <rfmt sheetId="3" sqref="AX167 AX211 AX241" start="0" length="2147483647">
    <dxf>
      <font>
        <color theme="0" tint="-0.249977111117893"/>
      </font>
    </dxf>
  </rfmt>
  <rfmt sheetId="3" sqref="AV241:AW241" start="0" length="2147483647">
    <dxf>
      <font>
        <color theme="0" tint="-0.249977111117893"/>
      </font>
    </dxf>
  </rfmt>
  <rfmt sheetId="3" sqref="AV331:AX331 AV333:AX333" start="0" length="2147483647">
    <dxf>
      <font>
        <color theme="0" tint="-0.249977111117893"/>
      </font>
    </dxf>
  </rfmt>
  <rfmt sheetId="3" sqref="AX465:AX466" start="0" length="2147483647">
    <dxf>
      <font>
        <color theme="0" tint="-0.249977111117893"/>
      </font>
    </dxf>
  </rfmt>
  <rfmt sheetId="3" sqref="X55:X56 X135:X136" start="0" length="2147483647">
    <dxf>
      <font>
        <color theme="0" tint="-0.249977111117893"/>
      </font>
    </dxf>
  </rfmt>
  <rfmt sheetId="3" sqref="W136" start="0" length="2147483647">
    <dxf>
      <font>
        <color theme="0" tint="-0.249977111117893"/>
      </font>
    </dxf>
  </rfmt>
  <rfmt sheetId="3" sqref="AG55:AG56 AG135:AG136" start="0" length="2147483647">
    <dxf>
      <font>
        <color theme="0" tint="-0.249977111117893"/>
      </font>
    </dxf>
  </rfmt>
  <rfmt sheetId="3" sqref="AF136" start="0" length="2147483647">
    <dxf>
      <font>
        <color theme="0" tint="-0.249977111117893"/>
      </font>
    </dxf>
  </rfmt>
  <rfmt sheetId="3" sqref="AF241:AG241" start="0" length="2147483647">
    <dxf>
      <font>
        <color theme="0" tint="-0.249977111117893"/>
      </font>
    </dxf>
  </rfmt>
  <rfmt sheetId="3" sqref="W241:X241" start="0" length="2147483647">
    <dxf>
      <font>
        <color theme="0" tint="-0.249977111117893"/>
      </font>
    </dxf>
  </rfmt>
  <rfmt sheetId="3" sqref="X211" start="0" length="2147483647">
    <dxf>
      <font>
        <color theme="0" tint="-0.249977111117893"/>
      </font>
    </dxf>
  </rfmt>
  <rfmt sheetId="3" sqref="AG211" start="0" length="2147483647">
    <dxf>
      <font>
        <color theme="0" tint="-0.249977111117893"/>
      </font>
    </dxf>
  </rfmt>
  <rfmt sheetId="3" sqref="W331:X331 W333:X333" start="0" length="2147483647">
    <dxf>
      <font>
        <color theme="0" tint="-0.249977111117893"/>
      </font>
    </dxf>
  </rfmt>
  <rfmt sheetId="3" sqref="AF331:AG331 AF333:AG333" start="0" length="2147483647">
    <dxf>
      <font>
        <color theme="0" tint="-0.249977111117893"/>
      </font>
    </dxf>
  </rfmt>
  <rcv guid="{83E26134-8071-4B52-B9C2-8B5396DF70B4}" action="delete"/>
  <rdn rId="0" localSheetId="3" customView="1" name="Z_83E26134_8071_4B52_B9C2_8B5396DF70B4_.wvu.Rows" hidden="1" oldHidden="1">
    <formula>Plan!$488:$750</formula>
    <oldFormula>Plan!$488:$750</oldFormula>
  </rdn>
  <rdn rId="0" localSheetId="3" customView="1" name="Z_83E26134_8071_4B52_B9C2_8B5396DF70B4_.wvu.Cols" hidden="1" oldHidden="1">
    <formula>Plan!$S:$U</formula>
    <oldFormula>Plan!$S:$U</oldFormula>
  </rdn>
  <rdn rId="0" localSheetId="3" customView="1" name="Z_83E26134_8071_4B52_B9C2_8B5396DF70B4_.wvu.FilterData" hidden="1" oldHidden="1">
    <formula>Plan!$A$5:$BQ$468</formula>
    <oldFormula>Plan!$A$5:$BQ$468</oldFormula>
  </rdn>
  <rdn rId="0" localSheetId="4" customView="1" name="Z_83E26134_8071_4B52_B9C2_8B5396DF70B4_.wvu.FilterData" hidden="1" oldHidden="1">
    <formula>'Delivery Docs Plan'!$A$4:$O$33</formula>
    <oldFormula>'Delivery Docs Plan'!$A$4:$O$33</oldFormula>
  </rdn>
  <rdn rId="0" localSheetId="5" customView="1" name="Z_83E26134_8071_4B52_B9C2_8B5396DF70B4_.wvu.Cols" hidden="1" oldHidden="1">
    <formula>'PR Matrix'!$JI:$XFD</formula>
    <oldFormula>'PR Matrix'!$JI:$XFD</oldFormula>
  </rdn>
  <rdn rId="0" localSheetId="5" customView="1" name="Z_83E26134_8071_4B52_B9C2_8B5396DF70B4_.wvu.FilterData" hidden="1" oldHidden="1">
    <formula>'PR Matrix'!$C$1:$C$481</formula>
    <oldFormula>'PR Matrix'!$C$1:$C$481</oldFormula>
  </rdn>
  <rdn rId="0" localSheetId="6" customView="1" name="Z_83E26134_8071_4B52_B9C2_8B5396DF70B4_.wvu.Cols" hidden="1" oldHidden="1">
    <formula>Allocation!$L:$XFD</formula>
    <oldFormula>Allocation!$L:$XFD</oldFormula>
  </rdn>
  <rdn rId="0" localSheetId="6" customView="1" name="Z_83E26134_8071_4B52_B9C2_8B5396DF70B4_.wvu.FilterData" hidden="1" oldHidden="1">
    <formula>Allocation!$A$1:$K$1</formula>
    <oldFormula>Allocation!$A$1:$K$1</oldFormula>
  </rdn>
  <rdn rId="0" localSheetId="7" customView="1" name="Z_83E26134_8071_4B52_B9C2_8B5396DF70B4_.wvu.FilterData" hidden="1" oldHidden="1">
    <formula>'SRS Reviews'!$A$1:$Q$136</formula>
    <oldFormula>'SRS Reviews'!$A$1:$Q$136</oldFormula>
  </rdn>
  <rdn rId="0" localSheetId="8" customView="1" name="Z_83E26134_8071_4B52_B9C2_8B5396DF70B4_.wvu.FilterData" hidden="1" oldHidden="1">
    <formula>Estimates!$A$2:$BC$460</formula>
    <oldFormula>Estimates!$A$2:$BC$460</oldFormula>
  </rdn>
  <rdn rId="0" localSheetId="10" customView="1" name="Z_83E26134_8071_4B52_B9C2_8B5396DF70B4_.wvu.FilterData" hidden="1" oldHidden="1">
    <formula>'Open SWPRs'!$A$1:$H$615</formula>
    <oldFormula>'Open SWPRs'!$A$1:$H$615</oldFormula>
  </rdn>
  <rdn rId="0" localSheetId="12" customView="1" name="Z_83E26134_8071_4B52_B9C2_8B5396DF70B4_.wvu.FilterData" hidden="1" oldHidden="1">
    <formula>'Build Plan'!$D$3:$L$48</formula>
    <oldFormula>'Build Plan'!$D$3:$L$48</oldFormula>
  </rdn>
  <rcv guid="{83E26134-8071-4B52-B9C2-8B5396DF70B4}" action="add"/>
</revisions>
</file>

<file path=xl/revisions/revisionLog3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38797761-B6E7-4EBC-86AC-BCA6FEF8021E}" action="delete"/>
  <rdn rId="0" localSheetId="3" customView="1" name="Z_38797761_B6E7_4EBC_86AC_BCA6FEF8021E_.wvu.Rows" hidden="1" oldHidden="1">
    <formula>Plan!$488:$750</formula>
    <oldFormula>Plan!$488:$750</oldFormula>
  </rdn>
  <rdn rId="0" localSheetId="3" customView="1" name="Z_38797761_B6E7_4EBC_86AC_BCA6FEF8021E_.wvu.Cols" hidden="1" oldHidden="1">
    <formula>Plan!$S:$U,Plan!$AL:$AL,Plan!$AN:$AO,Plan!$BQ:$BT</formula>
    <oldFormula>Plan!$S:$U,Plan!$AL:$AL,Plan!$AN:$AO,Plan!$BQ:$BT</oldFormula>
  </rdn>
  <rdn rId="0" localSheetId="3" customView="1" name="Z_38797761_B6E7_4EBC_86AC_BCA6FEF8021E_.wvu.FilterData" hidden="1" oldHidden="1">
    <formula>Plan!$BG$5:$BQ$469</formula>
    <oldFormula>Plan!$BG$5:$BQ$469</oldFormula>
  </rdn>
  <rdn rId="0" localSheetId="4" customView="1" name="Z_38797761_B6E7_4EBC_86AC_BCA6FEF8021E_.wvu.FilterData" hidden="1" oldHidden="1">
    <formula>'Delivery Docs Plan'!$A$4:$O$33</formula>
    <oldFormula>'Delivery Docs Plan'!$A$1:$Q$33</oldFormula>
  </rdn>
  <rdn rId="0" localSheetId="5" customView="1" name="Z_38797761_B6E7_4EBC_86AC_BCA6FEF8021E_.wvu.Rows" hidden="1" oldHidden="1">
    <formula>'PR Matrix'!$1:$2</formula>
    <oldFormula>'PR Matrix'!$1:$2</oldFormula>
  </rdn>
  <rdn rId="0" localSheetId="5" customView="1" name="Z_38797761_B6E7_4EBC_86AC_BCA6FEF8021E_.wvu.Cols" hidden="1" oldHidden="1">
    <formula>'PR Matrix'!$JI:$XFD</formula>
    <oldFormula>'PR Matrix'!$JI:$XFD</oldFormula>
  </rdn>
  <rdn rId="0" localSheetId="5" customView="1" name="Z_38797761_B6E7_4EBC_86AC_BCA6FEF8021E_.wvu.FilterData" hidden="1" oldHidden="1">
    <formula>'PR Matrix'!$C$1:$C$481</formula>
    <oldFormula>'PR Matrix'!$C$1:$C$481</oldFormula>
  </rdn>
  <rdn rId="0" localSheetId="6" customView="1" name="Z_38797761_B6E7_4EBC_86AC_BCA6FEF8021E_.wvu.Cols" hidden="1" oldHidden="1">
    <formula>Allocation!$L:$XFD</formula>
    <oldFormula>Allocation!$L:$XFD</oldFormula>
  </rdn>
  <rdn rId="0" localSheetId="6" customView="1" name="Z_38797761_B6E7_4EBC_86AC_BCA6FEF8021E_.wvu.FilterData" hidden="1" oldHidden="1">
    <formula>Allocation!$A$1:$K$1</formula>
    <oldFormula>Allocation!$A$1:$K$1</oldFormula>
  </rdn>
  <rdn rId="0" localSheetId="7" customView="1" name="Z_38797761_B6E7_4EBC_86AC_BCA6FEF8021E_.wvu.FilterData" hidden="1" oldHidden="1">
    <formula>'SRS Reviews'!$A$1:$Q$136</formula>
    <oldFormula>'SRS Reviews'!$A$1:$Q$136</oldFormula>
  </rdn>
  <rdn rId="0" localSheetId="8" customView="1" name="Z_38797761_B6E7_4EBC_86AC_BCA6FEF8021E_.wvu.FilterData" hidden="1" oldHidden="1">
    <formula>Estimates!$A$2:$BC$460</formula>
    <oldFormula>Estimates!$A$2:$BC$460</oldFormula>
  </rdn>
  <rdn rId="0" localSheetId="10" customView="1" name="Z_38797761_B6E7_4EBC_86AC_BCA6FEF8021E_.wvu.FilterData" hidden="1" oldHidden="1">
    <formula>'Open SWPRs'!$A$1:$H$615</formula>
    <oldFormula>'Open SWPRs'!$A$1:$H$615</oldFormula>
  </rdn>
  <rdn rId="0" localSheetId="12" customView="1" name="Z_38797761_B6E7_4EBC_86AC_BCA6FEF8021E_.wvu.FilterData" hidden="1" oldHidden="1">
    <formula>'Build Plan'!$D$3:$L$48</formula>
    <oldFormula>'Build Plan'!$D$3:$L$48</oldFormula>
  </rdn>
  <rcv guid="{38797761-B6E7-4EBC-86AC-BCA6FEF8021E}" action="add"/>
</revisions>
</file>

<file path=xl/revisions/revisionLog4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802" sId="3">
    <nc r="AB300">
      <v>80</v>
    </nc>
  </rcc>
  <rcv guid="{55F258A9-3656-464A-8209-65541A4A9294}" action="delete"/>
  <rdn rId="0" localSheetId="3" customView="1" name="Z_55F258A9_3656_464A_8209_65541A4A9294_.wvu.Rows" hidden="1" oldHidden="1">
    <formula>Plan!$488:$750</formula>
    <oldFormula>Plan!$488:$750</oldFormula>
  </rdn>
  <rdn rId="0" localSheetId="3" customView="1" name="Z_55F258A9_3656_464A_8209_65541A4A9294_.wvu.Cols" hidden="1" oldHidden="1">
    <formula>Plan!$S:$U,Plan!$BQ:$BT</formula>
    <oldFormula>Plan!$S:$U,Plan!$BQ:$BT</oldFormula>
  </rdn>
  <rdn rId="0" localSheetId="3" customView="1" name="Z_55F258A9_3656_464A_8209_65541A4A9294_.wvu.FilterData" hidden="1" oldHidden="1">
    <formula>Plan!$A$5:$BQ$468</formula>
    <oldFormula>Plan!$A$5:$BQ$468</oldFormula>
  </rdn>
  <rdn rId="0" localSheetId="4" customView="1" name="Z_55F258A9_3656_464A_8209_65541A4A9294_.wvu.FilterData" hidden="1" oldHidden="1">
    <formula>'Delivery Docs Plan'!$A$4:$O$33</formula>
    <oldFormula>'Delivery Docs Plan'!$A$4:$O$33</oldFormula>
  </rdn>
  <rdn rId="0" localSheetId="5" customView="1" name="Z_55F258A9_3656_464A_8209_65541A4A9294_.wvu.Rows" hidden="1" oldHidden="1">
    <formula>'PR Matrix'!$1:$2</formula>
    <oldFormula>'PR Matrix'!$1:$2</oldFormula>
  </rdn>
  <rdn rId="0" localSheetId="5" customView="1" name="Z_55F258A9_3656_464A_8209_65541A4A9294_.wvu.Cols" hidden="1" oldHidden="1">
    <formula>'PR Matrix'!$JI:$XFD</formula>
    <oldFormula>'PR Matrix'!$JI:$XFD</oldFormula>
  </rdn>
  <rdn rId="0" localSheetId="5" customView="1" name="Z_55F258A9_3656_464A_8209_65541A4A9294_.wvu.FilterData" hidden="1" oldHidden="1">
    <formula>'PR Matrix'!$C$1:$C$481</formula>
    <oldFormula>'PR Matrix'!$C$1:$C$481</oldFormula>
  </rdn>
  <rdn rId="0" localSheetId="6" customView="1" name="Z_55F258A9_3656_464A_8209_65541A4A9294_.wvu.Cols" hidden="1" oldHidden="1">
    <formula>Allocation!$L:$XFD</formula>
    <oldFormula>Allocation!$L:$XFD</oldFormula>
  </rdn>
  <rdn rId="0" localSheetId="6" customView="1" name="Z_55F258A9_3656_464A_8209_65541A4A9294_.wvu.FilterData" hidden="1" oldHidden="1">
    <formula>Allocation!$A$1:$K$1</formula>
    <oldFormula>Allocation!$A$1:$K$1</oldFormula>
  </rdn>
  <rdn rId="0" localSheetId="7" customView="1" name="Z_55F258A9_3656_464A_8209_65541A4A9294_.wvu.FilterData" hidden="1" oldHidden="1">
    <formula>'SRS Reviews'!$A$1:$Q$136</formula>
    <oldFormula>'SRS Reviews'!$A$1:$Q$136</oldFormula>
  </rdn>
  <rdn rId="0" localSheetId="8" customView="1" name="Z_55F258A9_3656_464A_8209_65541A4A9294_.wvu.FilterData" hidden="1" oldHidden="1">
    <formula>Estimates!$A$2:$BC$460</formula>
    <oldFormula>Estimates!$A$2:$BC$460</oldFormula>
  </rdn>
  <rdn rId="0" localSheetId="10" customView="1" name="Z_55F258A9_3656_464A_8209_65541A4A9294_.wvu.FilterData" hidden="1" oldHidden="1">
    <formula>'Open SWPRs'!$A$1:$H$615</formula>
    <oldFormula>'Open SWPRs'!$A$1:$H$615</oldFormula>
  </rdn>
  <rdn rId="0" localSheetId="12" customView="1" name="Z_55F258A9_3656_464A_8209_65541A4A9294_.wvu.FilterData" hidden="1" oldHidden="1">
    <formula>'Build Plan'!$D$3:$L$48</formula>
    <oldFormula>'Build Plan'!$D$3:$L$48</oldFormula>
  </rdn>
  <rcv guid="{55F258A9-3656-464A-8209-65541A4A9294}" action="add"/>
</revisions>
</file>

<file path=xl/revisions/revisionLog4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816" sId="3">
    <nc r="AM300" t="inlineStr">
      <is>
        <t>Y</t>
      </is>
    </nc>
  </rcc>
  <rcv guid="{55F258A9-3656-464A-8209-65541A4A9294}" action="delete"/>
  <rdn rId="0" localSheetId="3" customView="1" name="Z_55F258A9_3656_464A_8209_65541A4A9294_.wvu.Rows" hidden="1" oldHidden="1">
    <formula>Plan!$488:$750</formula>
    <oldFormula>Plan!$488:$750</oldFormula>
  </rdn>
  <rdn rId="0" localSheetId="3" customView="1" name="Z_55F258A9_3656_464A_8209_65541A4A9294_.wvu.Cols" hidden="1" oldHidden="1">
    <formula>Plan!$S:$U,Plan!$BQ:$BT</formula>
    <oldFormula>Plan!$S:$U,Plan!$BQ:$BT</oldFormula>
  </rdn>
  <rdn rId="0" localSheetId="3" customView="1" name="Z_55F258A9_3656_464A_8209_65541A4A9294_.wvu.FilterData" hidden="1" oldHidden="1">
    <formula>Plan!$A$5:$BQ$468</formula>
    <oldFormula>Plan!$A$5:$BQ$468</oldFormula>
  </rdn>
  <rdn rId="0" localSheetId="4" customView="1" name="Z_55F258A9_3656_464A_8209_65541A4A9294_.wvu.FilterData" hidden="1" oldHidden="1">
    <formula>'Delivery Docs Plan'!$A$4:$O$33</formula>
    <oldFormula>'Delivery Docs Plan'!$A$4:$O$33</oldFormula>
  </rdn>
  <rdn rId="0" localSheetId="5" customView="1" name="Z_55F258A9_3656_464A_8209_65541A4A9294_.wvu.Rows" hidden="1" oldHidden="1">
    <formula>'PR Matrix'!$1:$2</formula>
    <oldFormula>'PR Matrix'!$1:$2</oldFormula>
  </rdn>
  <rdn rId="0" localSheetId="5" customView="1" name="Z_55F258A9_3656_464A_8209_65541A4A9294_.wvu.Cols" hidden="1" oldHidden="1">
    <formula>'PR Matrix'!$JI:$XFD</formula>
    <oldFormula>'PR Matrix'!$JI:$XFD</oldFormula>
  </rdn>
  <rdn rId="0" localSheetId="5" customView="1" name="Z_55F258A9_3656_464A_8209_65541A4A9294_.wvu.FilterData" hidden="1" oldHidden="1">
    <formula>'PR Matrix'!$C$1:$C$481</formula>
    <oldFormula>'PR Matrix'!$C$1:$C$481</oldFormula>
  </rdn>
  <rdn rId="0" localSheetId="6" customView="1" name="Z_55F258A9_3656_464A_8209_65541A4A9294_.wvu.Cols" hidden="1" oldHidden="1">
    <formula>Allocation!$L:$XFD</formula>
    <oldFormula>Allocation!$L:$XFD</oldFormula>
  </rdn>
  <rdn rId="0" localSheetId="6" customView="1" name="Z_55F258A9_3656_464A_8209_65541A4A9294_.wvu.FilterData" hidden="1" oldHidden="1">
    <formula>Allocation!$A$1:$K$1</formula>
    <oldFormula>Allocation!$A$1:$K$1</oldFormula>
  </rdn>
  <rdn rId="0" localSheetId="7" customView="1" name="Z_55F258A9_3656_464A_8209_65541A4A9294_.wvu.FilterData" hidden="1" oldHidden="1">
    <formula>'SRS Reviews'!$A$1:$Q$136</formula>
    <oldFormula>'SRS Reviews'!$A$1:$Q$136</oldFormula>
  </rdn>
  <rdn rId="0" localSheetId="8" customView="1" name="Z_55F258A9_3656_464A_8209_65541A4A9294_.wvu.FilterData" hidden="1" oldHidden="1">
    <formula>Estimates!$A$2:$BC$460</formula>
    <oldFormula>Estimates!$A$2:$BC$460</oldFormula>
  </rdn>
  <rdn rId="0" localSheetId="10" customView="1" name="Z_55F258A9_3656_464A_8209_65541A4A9294_.wvu.FilterData" hidden="1" oldHidden="1">
    <formula>'Open SWPRs'!$A$1:$H$615</formula>
    <oldFormula>'Open SWPRs'!$A$1:$H$615</oldFormula>
  </rdn>
  <rdn rId="0" localSheetId="12" customView="1" name="Z_55F258A9_3656_464A_8209_65541A4A9294_.wvu.FilterData" hidden="1" oldHidden="1">
    <formula>'Build Plan'!$D$3:$L$48</formula>
    <oldFormula>'Build Plan'!$D$3:$L$48</oldFormula>
  </rdn>
  <rcv guid="{55F258A9-3656-464A-8209-65541A4A9294}" action="add"/>
</revisions>
</file>

<file path=xl/revisions/revisionLog4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830" sId="3">
    <nc r="F167">
      <v>6144</v>
    </nc>
  </rcc>
  <rcc rId="831" sId="3">
    <oc r="E167" t="inlineStr">
      <is>
        <t>6144</t>
      </is>
    </oc>
    <nc r="E167"/>
  </rcc>
  <rcv guid="{83E26134-8071-4B52-B9C2-8B5396DF70B4}" action="delete"/>
  <rdn rId="0" localSheetId="3" customView="1" name="Z_83E26134_8071_4B52_B9C2_8B5396DF70B4_.wvu.Rows" hidden="1" oldHidden="1">
    <formula>Plan!$488:$750</formula>
    <oldFormula>Plan!$488:$750</oldFormula>
  </rdn>
  <rdn rId="0" localSheetId="3" customView="1" name="Z_83E26134_8071_4B52_B9C2_8B5396DF70B4_.wvu.Cols" hidden="1" oldHidden="1">
    <formula>Plan!$S:$U</formula>
    <oldFormula>Plan!$S:$U</oldFormula>
  </rdn>
  <rdn rId="0" localSheetId="3" customView="1" name="Z_83E26134_8071_4B52_B9C2_8B5396DF70B4_.wvu.FilterData" hidden="1" oldHidden="1">
    <formula>Plan!$A$5:$BQ$468</formula>
    <oldFormula>Plan!$A$5:$BQ$468</oldFormula>
  </rdn>
  <rdn rId="0" localSheetId="4" customView="1" name="Z_83E26134_8071_4B52_B9C2_8B5396DF70B4_.wvu.FilterData" hidden="1" oldHidden="1">
    <formula>'Delivery Docs Plan'!$A$4:$O$33</formula>
    <oldFormula>'Delivery Docs Plan'!$A$4:$O$33</oldFormula>
  </rdn>
  <rdn rId="0" localSheetId="5" customView="1" name="Z_83E26134_8071_4B52_B9C2_8B5396DF70B4_.wvu.Cols" hidden="1" oldHidden="1">
    <formula>'PR Matrix'!$JI:$XFD</formula>
    <oldFormula>'PR Matrix'!$JI:$XFD</oldFormula>
  </rdn>
  <rdn rId="0" localSheetId="5" customView="1" name="Z_83E26134_8071_4B52_B9C2_8B5396DF70B4_.wvu.FilterData" hidden="1" oldHidden="1">
    <formula>'PR Matrix'!$C$1:$C$481</formula>
    <oldFormula>'PR Matrix'!$C$1:$C$481</oldFormula>
  </rdn>
  <rdn rId="0" localSheetId="6" customView="1" name="Z_83E26134_8071_4B52_B9C2_8B5396DF70B4_.wvu.Cols" hidden="1" oldHidden="1">
    <formula>Allocation!$L:$XFD</formula>
    <oldFormula>Allocation!$L:$XFD</oldFormula>
  </rdn>
  <rdn rId="0" localSheetId="6" customView="1" name="Z_83E26134_8071_4B52_B9C2_8B5396DF70B4_.wvu.FilterData" hidden="1" oldHidden="1">
    <formula>Allocation!$A$1:$K$1</formula>
    <oldFormula>Allocation!$A$1:$K$1</oldFormula>
  </rdn>
  <rdn rId="0" localSheetId="7" customView="1" name="Z_83E26134_8071_4B52_B9C2_8B5396DF70B4_.wvu.FilterData" hidden="1" oldHidden="1">
    <formula>'SRS Reviews'!$A$1:$Q$136</formula>
    <oldFormula>'SRS Reviews'!$A$1:$Q$136</oldFormula>
  </rdn>
  <rdn rId="0" localSheetId="8" customView="1" name="Z_83E26134_8071_4B52_B9C2_8B5396DF70B4_.wvu.FilterData" hidden="1" oldHidden="1">
    <formula>Estimates!$A$2:$BC$460</formula>
    <oldFormula>Estimates!$A$2:$BC$460</oldFormula>
  </rdn>
  <rdn rId="0" localSheetId="10" customView="1" name="Z_83E26134_8071_4B52_B9C2_8B5396DF70B4_.wvu.FilterData" hidden="1" oldHidden="1">
    <formula>'Open SWPRs'!$A$1:$H$615</formula>
    <oldFormula>'Open SWPRs'!$A$1:$H$615</oldFormula>
  </rdn>
  <rdn rId="0" localSheetId="12" customView="1" name="Z_83E26134_8071_4B52_B9C2_8B5396DF70B4_.wvu.FilterData" hidden="1" oldHidden="1">
    <formula>'Build Plan'!$D$3:$L$48</formula>
    <oldFormula>'Build Plan'!$D$3:$L$48</oldFormula>
  </rdn>
  <rcv guid="{83E26134-8071-4B52-B9C2-8B5396DF70B4}" action="add"/>
</revisions>
</file>

<file path=xl/revisions/revisionLog4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rc rId="844" sId="5" ref="D1:D1048576" action="insertCol">
    <undo index="4" exp="area" ref3D="1" dr="$A$480:$XFD$481" dn="Z_FDCD7FD4_7D62_43EB_A646_C382CC277444_.wvu.Rows" sId="5"/>
    <undo index="2" exp="area" ref3D="1" dr="$A$1:$XFD$2" dn="Z_FDCD7FD4_7D62_43EB_A646_C382CC277444_.wvu.Rows" sId="5"/>
    <undo index="4" exp="area" ref3D="1" dr="$A$480:$XFD$481" dn="Z_FD5F77AF_5A8F_4B6D_961B_C7FD9D452FD5_.wvu.Rows" sId="5"/>
    <undo index="2" exp="area" ref3D="1" dr="$A$1:$XFD$2" dn="Z_FD5F77AF_5A8F_4B6D_961B_C7FD9D452FD5_.wvu.Rows" sId="5"/>
    <undo index="4" exp="area" ref3D="1" dr="$A$480:$XFD$481" dn="Z_FAFF16D3_22B3_4C97_ACCF_EE39802F6088_.wvu.Rows" sId="5"/>
    <undo index="2" exp="area" ref3D="1" dr="$A$1:$XFD$2" dn="Z_FAFF16D3_22B3_4C97_ACCF_EE39802F6088_.wvu.Rows" sId="5"/>
    <undo index="0" exp="area" ref3D="1" dr="$A$1:$XFD$2" dn="Z_FAA25FCE_18C5_403C_9C68_9D1F88B3F7EB_.wvu.Rows" sId="5"/>
    <undo index="0" exp="area" ref3D="1" dr="$JI$1:$XFD$1048576" dn="Z_FAA25FCE_18C5_403C_9C68_9D1F88B3F7EB_.wvu.Cols" sId="5"/>
    <undo index="4" exp="area" ref3D="1" dr="$A$480:$XFD$481" dn="Z_FA025E0E_AAB4_48EA_A8D2_9619F0E6F664_.wvu.Rows" sId="5"/>
    <undo index="2" exp="area" ref3D="1" dr="$A$1:$XFD$2" dn="Z_FA025E0E_AAB4_48EA_A8D2_9619F0E6F664_.wvu.Rows" sId="5"/>
    <undo index="0" exp="area" ref3D="1" dr="$A$1:$XFD$2" dn="Z_DE76E38F_A1D1_4A3E_9C90_F4B6007A1049_.wvu.Rows" sId="5"/>
    <undo index="0" exp="area" ref3D="1" dr="$JI$1:$XFD$1048576" dn="Z_DE76E38F_A1D1_4A3E_9C90_F4B6007A1049_.wvu.Cols" sId="5"/>
    <undo index="0" exp="area" ref3D="1" dr="$A$1:$XFD$2" dn="Z_DD3C4055_6E9F_4337_AF3C_EAB14138E2FC_.wvu.Rows" sId="5"/>
    <undo index="0" exp="area" ref3D="1" dr="$JI$1:$XFD$1048576" dn="Z_DD3C4055_6E9F_4337_AF3C_EAB14138E2FC_.wvu.Cols" sId="5"/>
    <undo index="0" exp="area" ref3D="1" dr="$A$1:$XFD$2" dn="Z_D610A0E1_F9A9_4C9F_867A_9AA8DA5806C3_.wvu.Rows" sId="5"/>
    <undo index="0" exp="area" ref3D="1" dr="$JI$1:$XFD$1048576" dn="Z_D610A0E1_F9A9_4C9F_867A_9AA8DA5806C3_.wvu.Cols" sId="5"/>
    <undo index="0" exp="area" ref3D="1" dr="$A$1:$XFD$2" dn="Z_D0EC701B_BF59_424D_AF90_FAB54F5D9032_.wvu.Rows" sId="5"/>
    <undo index="4" exp="area" ref3D="1" dr="$A$480:$XFD$481" dn="Z_C8A50DBD_6717_4739_8372_D23519BF2F10_.wvu.Rows" sId="5"/>
    <undo index="2" exp="area" ref3D="1" dr="$A$1:$XFD$2" dn="Z_C8A50DBD_6717_4739_8372_D23519BF2F10_.wvu.Rows" sId="5"/>
    <undo index="0" exp="area" ref3D="1" dr="$A$1:$XFD$2" dn="Z_BFE285D7_067E_4802_A267_8E7CA36A08B9_.wvu.Rows" sId="5"/>
    <undo index="0" exp="area" ref3D="1" dr="$JI$1:$XFD$1048576" dn="Z_BFE285D7_067E_4802_A267_8E7CA36A08B9_.wvu.Cols" sId="5"/>
    <undo index="0" exp="area" ref3D="1" dr="$A$1:$XFD$1" dn="Z_BEFB98C7_6620_4730_80CE_706FB1439778_.wvu.Rows" sId="5"/>
    <undo index="0" exp="area" ref3D="1" dr="$A$1:$XFD$2" dn="Z_BC89DC8A_F93A_4EB3_ACCA_03228A52DC73_.wvu.Rows" sId="5"/>
    <undo index="0" exp="area" ref3D="1" dr="$JI$1:$XFD$1048576" dn="Z_BC89DC8A_F93A_4EB3_ACCA_03228A52DC73_.wvu.Cols" sId="5"/>
    <undo index="0" exp="area" ref3D="1" dr="$A$1:$XFD$2" dn="Z_B83B79D9_617A_4F50_8CCC_C97938364272_.wvu.Rows" sId="5"/>
    <undo index="0" exp="area" ref3D="1" dr="$JI$1:$XFD$1048576" dn="Z_B83B79D9_617A_4F50_8CCC_C97938364272_.wvu.Cols" sId="5"/>
    <undo index="0" exp="area" ref3D="1" dr="$A$1:$XFD$2" dn="Z_B6DA4F4E_AC5A_4095_8D8B_FD639A9E9F62_.wvu.Rows" sId="5"/>
    <undo index="0" exp="area" ref3D="1" dr="$A$1:$XFD$2" dn="Z_B3C29866_3474_43EA_99AD_F394C9416B2B_.wvu.Rows" sId="5"/>
    <undo index="0" exp="area" ref3D="1" dr="$JI$1:$XFD$1048576" dn="Z_B3C29866_3474_43EA_99AD_F394C9416B2B_.wvu.Cols" sId="5"/>
    <undo index="0" exp="area" ref3D="1" dr="$A$1:$XFD$2" dn="Z_B25C0761_BDC6_44DE_BC09_A587D4005716_.wvu.Rows" sId="5"/>
    <undo index="0" exp="area" ref3D="1" dr="$JI$1:$XFD$1048576" dn="Z_B25C0761_BDC6_44DE_BC09_A587D4005716_.wvu.Cols" sId="5"/>
    <undo index="0" exp="area" ref3D="1" dr="$A$1:$XFD$2" dn="Z_B0A275E6_A927_469D_A668_DC597A053ECA_.wvu.Rows" sId="5"/>
    <undo index="0" exp="area" ref3D="1" dr="$JI$1:$XFD$1048576" dn="Z_B0A275E6_A927_469D_A668_DC597A053ECA_.wvu.Cols" sId="5"/>
    <undo index="4" exp="area" ref3D="1" dr="$A$480:$XFD$481" dn="Z_AEC31DE9_BA39_44BD_BD19_C1C878D510AE_.wvu.Rows" sId="5"/>
    <undo index="2" exp="area" ref3D="1" dr="$A$1:$XFD$2" dn="Z_AEC31DE9_BA39_44BD_BD19_C1C878D510AE_.wvu.Rows" sId="5"/>
    <undo index="0" exp="area" ref3D="1" dr="$A$1:$XFD$2" dn="Z_A779676E_2DE4_4B43_BC39_AEC5C199B098_.wvu.Rows" sId="5"/>
    <undo index="0" exp="area" ref3D="1" dr="$JI$1:$XFD$1048576" dn="Z_A779676E_2DE4_4B43_BC39_AEC5C199B098_.wvu.Cols" sId="5"/>
    <undo index="0" exp="area" ref3D="1" dr="$A$1:$XFD$2" dn="Z_A158213F_CC1A_4B2F_8FB3_2D0E9377D318_.wvu.Rows" sId="5"/>
    <undo index="0" exp="area" ref3D="1" dr="$A$1:$XFD$2" dn="Z_9D72E9D6_9DB4_482E_B9DD_F58734D01B5E_.wvu.Rows" sId="5"/>
    <undo index="0" exp="area" ref3D="1" dr="$JI$1:$XFD$1048576" dn="Z_9D72E9D6_9DB4_482E_B9DD_F58734D01B5E_.wvu.Cols" sId="5"/>
    <undo index="0" exp="area" ref3D="1" dr="$A$1:$XFD$2" dn="Z_9D5226FB_7DD3_447E_B45C_6EAA60152D32_.wvu.Rows" sId="5"/>
    <undo index="0" exp="area" ref3D="1" dr="$A$1:$XFD$2" dn="Z_9C0FECB6_0701_4CC9_8224_D04A63FFA855_.wvu.Rows" sId="5"/>
    <undo index="0" exp="area" ref3D="1" dr="$JI$1:$XFD$1048576" dn="Z_9C0FECB6_0701_4CC9_8224_D04A63FFA855_.wvu.Cols" sId="5"/>
    <undo index="0" exp="area" ref3D="1" dr="$A$1:$XFD$1" dn="Z_999D8AAC_C53E_4106_83D2_C9E986396FD9_.wvu.Rows" sId="5"/>
    <undo index="0" exp="area" ref3D="1" dr="$JI$1:$XFD$1048576" dn="Z_999D8AAC_C53E_4106_83D2_C9E986396FD9_.wvu.Cols" sId="5"/>
    <undo index="0" exp="area" ref3D="1" dr="$A$1:$XFD$2" dn="Z_97AAAFE3_C681_4E27_A277_F09D7DA8C2DD_.wvu.Rows" sId="5"/>
    <undo index="0" exp="area" ref3D="1" dr="$JI$1:$XFD$1048576" dn="Z_97AAAFE3_C681_4E27_A277_F09D7DA8C2DD_.wvu.Cols" sId="5"/>
    <undo index="0" exp="area" ref3D="1" dr="$A$1:$XFD$2" dn="Z_949F8C7F_DA00_479D_BDE6_6166B149A403_.wvu.Rows" sId="5"/>
    <undo index="0" exp="area" ref3D="1" dr="$JI$1:$XFD$1048576" dn="Z_949F8C7F_DA00_479D_BDE6_6166B149A403_.wvu.Cols" sId="5"/>
    <undo index="0" exp="area" ref3D="1" dr="$A$1:$XFD$2" dn="Z_94202DE1_E113_4D8D_96A4_4561FB59780B_.wvu.Rows" sId="5"/>
    <undo index="0" exp="area" ref3D="1" dr="$JI$1:$XFD$1048576" dn="Z_94202DE1_E113_4D8D_96A4_4561FB59780B_.wvu.Cols" sId="5"/>
    <undo index="0" exp="area" ref3D="1" dr="$A$1:$XFD$2" dn="Z_90088769_7D29_4324_882D_1F352DFBE762_.wvu.Rows" sId="5"/>
    <undo index="0" exp="area" ref3D="1" dr="$JI$1:$XFD$1048576" dn="Z_90088769_7D29_4324_882D_1F352DFBE762_.wvu.Cols" sId="5"/>
    <undo index="0" exp="area" ref3D="1" dr="$A$1:$XFD$1" dn="Z_8F2E2A3B_020D_4DD4_B354_81D162F69C48_.wvu.Rows" sId="5"/>
    <undo index="0" exp="area" ref3D="1" dr="$A$1:$XFD$2" dn="Z_8B0C1710_8C04_443E_9575_8D8EEDA52030_.wvu.Rows" sId="5"/>
    <undo index="0" exp="area" ref3D="1" dr="$A$1:$XFD$2" dn="Z_8AEE08A2_F73E_41EF_8662_F43F5532F7EC_.wvu.Rows" sId="5"/>
    <undo index="4" exp="area" ref3D="1" dr="$A$480:$XFD$481" dn="Z_88EF00F5_A891_4E1F_BEBC_C770D5AFEF26_.wvu.Rows" sId="5"/>
    <undo index="2" exp="area" ref3D="1" dr="$A$1:$XFD$2" dn="Z_88EF00F5_A891_4E1F_BEBC_C770D5AFEF26_.wvu.Rows" sId="5"/>
    <undo index="0" exp="area" ref3D="1" dr="$A$1:$XFD$2" dn="Z_840FED42_BEAD_40B5_87A2_918C1E6D4128_.wvu.Rows" sId="5"/>
    <undo index="0" exp="area" ref3D="1" dr="$JI$1:$XFD$1048576" dn="Z_840FED42_BEAD_40B5_87A2_918C1E6D4128_.wvu.Cols" sId="5"/>
    <undo index="0" exp="area" ref3D="1" dr="$JI$1:$XFD$1048576" dn="Z_83E26134_8071_4B52_B9C2_8B5396DF70B4_.wvu.Cols" sId="5"/>
    <undo index="0" exp="area" ref3D="1" dr="$A$1:$XFD$2" dn="Z_7F19FCB4_9655_4ECF_8001_8401CA1B1084_.wvu.Rows" sId="5"/>
    <undo index="4" exp="area" ref3D="1" dr="$A$480:$XFD$480" dn="Z_7E4E90D1_59D3_46C2_B9C5_B4A6E53BE0B7_.wvu.Rows" sId="5"/>
    <undo index="2" exp="area" ref3D="1" dr="$A$1:$XFD$2" dn="Z_7E4E90D1_59D3_46C2_B9C5_B4A6E53BE0B7_.wvu.Rows" sId="5"/>
    <undo index="1" exp="area" ref3D="1" dr="$A$481:$XFD$481" dn="Z_7E4E90D1_59D3_46C2_B9C5_B4A6E53BE0B7_.wvu.Rows" sId="5"/>
    <undo index="0" exp="area" ref3D="1" dr="$A$1:$XFD$2" dn="Z_7E493E76_89EF_40BE_995A_6CD5B38BE486_.wvu.Rows" sId="5"/>
    <undo index="4" exp="area" ref3D="1" dr="$A$480:$XFD$481" dn="Z_774D3B22_FAD7_45CC_9FF9_C08635F41395_.wvu.Rows" sId="5"/>
    <undo index="2" exp="area" ref3D="1" dr="$A$1:$XFD$2" dn="Z_774D3B22_FAD7_45CC_9FF9_C08635F41395_.wvu.Rows" sId="5"/>
    <undo index="4" exp="area" ref3D="1" dr="$A$480:$XFD$481" dn="Z_6FA7792A_1E8F_4225_B55B_C3225E2EEAC0_.wvu.Rows" sId="5"/>
    <undo index="2" exp="area" ref3D="1" dr="$A$1:$XFD$2" dn="Z_6FA7792A_1E8F_4225_B55B_C3225E2EEAC0_.wvu.Rows" sId="5"/>
    <undo index="0" exp="area" ref3D="1" dr="$A$1:$XFD$2" dn="Z_6C263B97_64ED_4CE6_9B05_42BE2811A349_.wvu.Rows" sId="5"/>
    <undo index="0" exp="area" ref3D="1" dr="$JI$1:$XFD$1048576" dn="Z_6C263B97_64ED_4CE6_9B05_42BE2811A349_.wvu.Cols" sId="5"/>
    <undo index="0" exp="area" ref3D="1" dr="$A$1:$XFD$2" dn="Z_6568F72F_D597_4229_B333_125FDE9654F7_.wvu.Rows" sId="5"/>
    <undo index="0" exp="area" ref3D="1" dr="$JI$1:$XFD$1048576" dn="Z_6568F72F_D597_4229_B333_125FDE9654F7_.wvu.Cols" sId="5"/>
    <undo index="0" exp="area" ref3D="1" dr="$A$1:$XFD$2" dn="Z_653F5373_3423_4857_B839_026BFFD3E0C5_.wvu.Rows" sId="5"/>
    <undo index="0" exp="area" ref3D="1" dr="$A$1:$XFD$2" dn="Z_607CCD9B_4659_4BD7_A174_E12C78E5291C_.wvu.Rows" sId="5"/>
    <undo index="4" exp="area" ref3D="1" dr="$A$480:$XFD$480" dn="Z_5DABD3DD_3B7F_4D0A_8278_3CABF5A7C879_.wvu.Rows" sId="5"/>
    <undo index="2" exp="area" ref3D="1" dr="$A$1:$XFD$2" dn="Z_5DABD3DD_3B7F_4D0A_8278_3CABF5A7C879_.wvu.Rows" sId="5"/>
    <undo index="1" exp="area" ref3D="1" dr="$A$481:$XFD$481" dn="Z_5DABD3DD_3B7F_4D0A_8278_3CABF5A7C879_.wvu.Rows" sId="5"/>
    <undo index="0" exp="area" ref3D="1" dr="$A$1:$XFD$2" dn="Z_5B263600_835E_44BD_B687_603D70FECA3D_.wvu.Rows" sId="5"/>
    <undo index="0" exp="area" ref3D="1" dr="$JI$1:$XFD$1048576" dn="Z_5B263600_835E_44BD_B687_603D70FECA3D_.wvu.Cols" sId="5"/>
    <undo index="0" exp="area" ref3D="1" dr="$A$1:$XFD$2" dn="Z_5AC86898_99C0_40C8_A183_7BCAFD4A38C0_.wvu.Rows" sId="5"/>
    <undo index="0" exp="area" ref3D="1" dr="$JI$1:$XFD$1048576" dn="Z_5AC86898_99C0_40C8_A183_7BCAFD4A38C0_.wvu.Cols" sId="5"/>
    <undo index="0" exp="area" ref3D="1" dr="$A$1:$XFD$2" dn="Z_55F258A9_3656_464A_8209_65541A4A9294_.wvu.Rows" sId="5"/>
    <undo index="0" exp="area" ref3D="1" dr="$JI$1:$XFD$1048576" dn="Z_55F258A9_3656_464A_8209_65541A4A9294_.wvu.Cols" sId="5"/>
    <undo index="0" exp="area" ref3D="1" dr="$A$1:$XFD$2" dn="Z_5435B979_CD36_44F0_9662_F3B5AC1F741D_.wvu.Rows" sId="5"/>
    <undo index="0" exp="area" ref3D="1" dr="$JI$1:$XFD$1048576" dn="Z_519FF1E7_076F_47C2_91B9_C17D2E1B6520_.wvu.Cols" sId="5"/>
    <undo index="4" exp="area" ref3D="1" dr="$A$480:$XFD$480" dn="Z_4F91CC6A_177C_44AE_BD3E_9ACFF52E4BB6_.wvu.Rows" sId="5"/>
    <undo index="2" exp="area" ref3D="1" dr="$A$1:$XFD$2" dn="Z_4F91CC6A_177C_44AE_BD3E_9ACFF52E4BB6_.wvu.Rows" sId="5"/>
    <undo index="1" exp="area" ref3D="1" dr="$A$481:$XFD$481" dn="Z_4F91CC6A_177C_44AE_BD3E_9ACFF52E4BB6_.wvu.Rows" sId="5"/>
    <undo index="0" exp="area" ref3D="1" dr="$A$1:$XFD$2" dn="Z_4E796616_3F1B_4206_9288_54987A052220_.wvu.Rows" sId="5"/>
    <undo index="4" exp="area" ref3D="1" dr="$A$480:$XFD$481" dn="Z_4E38BAA4_F7A0_4986_9C0B_2533153E78A8_.wvu.Rows" sId="5"/>
    <undo index="2" exp="area" ref3D="1" dr="$A$1:$XFD$2" dn="Z_4E38BAA4_F7A0_4986_9C0B_2533153E78A8_.wvu.Rows" sId="5"/>
    <undo index="4" exp="area" ref3D="1" dr="$A$480:$XFD$480" dn="Z_4864356C_2EA4_4798_837B_554A65950AB7_.wvu.Rows" sId="5"/>
    <undo index="2" exp="area" ref3D="1" dr="$A$1:$XFD$2" dn="Z_4864356C_2EA4_4798_837B_554A65950AB7_.wvu.Rows" sId="5"/>
    <undo index="1" exp="area" ref3D="1" dr="$A$481:$XFD$481" dn="Z_4864356C_2EA4_4798_837B_554A65950AB7_.wvu.Rows" sId="5"/>
    <undo index="0" exp="area" ref3D="1" dr="$A$1:$XFD$2" dn="Z_440820DD_D35F_4284_A020_75AFCB09A713_.wvu.Rows" sId="5"/>
    <undo index="0" exp="area" ref3D="1" dr="$JI$1:$XFD$1048576" dn="Z_440820DD_D35F_4284_A020_75AFCB09A713_.wvu.Cols" sId="5"/>
    <undo index="0" exp="area" ref3D="1" dr="$A$1:$XFD$2" dn="Z_3ACD5A93_9B0E_40EA_8179_EDF0714A0F5F_.wvu.Rows" sId="5"/>
    <undo index="0" exp="area" ref3D="1" dr="$JI$1:$XFD$1048576" dn="Z_3ACD5A93_9B0E_40EA_8179_EDF0714A0F5F_.wvu.Cols" sId="5"/>
    <undo index="0" exp="area" ref3D="1" dr="$A$1:$XFD$2" dn="Z_39344E0E_2CC4_4BC6_A15E_A66B17AEE943_.wvu.Rows" sId="5"/>
    <undo index="0" exp="area" ref3D="1" dr="$JI$1:$XFD$1048576" dn="Z_39344E0E_2CC4_4BC6_A15E_A66B17AEE943_.wvu.Cols" sId="5"/>
    <undo index="0" exp="area" ref3D="1" dr="$A$1:$XFD$2" dn="Z_38797761_B6E7_4EBC_86AC_BCA6FEF8021E_.wvu.Rows" sId="5"/>
    <undo index="0" exp="area" ref3D="1" dr="$JI$1:$XFD$1048576" dn="Z_38797761_B6E7_4EBC_86AC_BCA6FEF8021E_.wvu.Cols" sId="5"/>
    <undo index="4" exp="area" ref3D="1" dr="$A$480:$XFD$481" dn="Z_3730BEA2_2AC7_4811_AC70_1FABD98B5F4A_.wvu.Rows" sId="5"/>
    <undo index="2" exp="area" ref3D="1" dr="$A$1:$XFD$2" dn="Z_3730BEA2_2AC7_4811_AC70_1FABD98B5F4A_.wvu.Rows" sId="5"/>
    <undo index="0" exp="area" ref3D="1" dr="$A$1:$XFD$2" dn="Z_34488582_FC68_47CC_ADEF_620C97FA3BE5_.wvu.Rows" sId="5"/>
    <undo index="0" exp="area" ref3D="1" dr="$JI$1:$XFD$1048576" dn="Z_34488582_FC68_47CC_ADEF_620C97FA3BE5_.wvu.Cols" sId="5"/>
    <undo index="0" exp="area" ref3D="1" dr="$A$1:$XFD$2" dn="Z_3125BE9C_D539_46B3_AB2C_AD44D6D3A43D_.wvu.Rows" sId="5"/>
    <undo index="0" exp="area" ref3D="1" dr="$JI$1:$XFD$1048576" dn="Z_3125BE9C_D539_46B3_AB2C_AD44D6D3A43D_.wvu.Cols" sId="5"/>
    <undo index="0" exp="area" ref3D="1" dr="$A$1:$XFD$2" dn="Z_2EDD3601_67EA_4D8B_910E_67CE0A6ECBD5_.wvu.Rows" sId="5"/>
    <undo index="0" exp="area" ref3D="1" dr="$JI$1:$XFD$1048576" dn="Z_2EDD3601_67EA_4D8B_910E_67CE0A6ECBD5_.wvu.Cols" sId="5"/>
    <undo index="0" exp="area" ref3D="1" dr="$A$1:$XFD$2" dn="Z_2C6ABC28_880F_4FC3_AB4C_74CC7AFBB167_.wvu.Rows" sId="5"/>
    <undo index="0" exp="area" ref3D="1" dr="$JI$1:$XFD$1048576" dn="Z_2C6ABC28_880F_4FC3_AB4C_74CC7AFBB167_.wvu.Cols" sId="5"/>
    <undo index="0" exp="area" ref3D="1" dr="$A$1:$XFD$2" dn="Z_2B096DAF_0513_499A_BB3D_6C1B61550EAD_.wvu.Rows" sId="5"/>
    <undo index="0" exp="area" ref3D="1" dr="$JI$1:$XFD$1048576" dn="Z_2B096DAF_0513_499A_BB3D_6C1B61550EAD_.wvu.Cols" sId="5"/>
    <undo index="0" exp="area" ref3D="1" dr="$A$1:$XFD$2" dn="Z_28D79C02_A415_42D9_AF37_1523DA21D815_.wvu.Rows" sId="5"/>
    <undo index="0" exp="area" ref3D="1" dr="$JI$1:$XFD$1048576" dn="Z_28D79C02_A415_42D9_AF37_1523DA21D815_.wvu.Cols" sId="5"/>
    <undo index="0" exp="area" ref3D="1" dr="$A$1:$XFD$2" dn="Z_2843D43C_15A8_41DB_8AAA_3E8B8BBF0B92_.wvu.Rows" sId="5"/>
    <undo index="0" exp="area" ref3D="1" dr="$A$1:$XFD$2" dn="Z_27A4B667_7EE5_4B37_A36E_7A71AE7736F5_.wvu.Rows" sId="5"/>
    <undo index="0" exp="area" ref3D="1" dr="$JI$1:$XFD$1048576" dn="Z_27A4B667_7EE5_4B37_A36E_7A71AE7736F5_.wvu.Cols" sId="5"/>
    <undo index="0" exp="area" ref3D="1" dr="$A$1:$XFD$2" dn="Z_1CE7FAA3_375A_44FC_8395_7BB368E304B3_.wvu.Rows" sId="5"/>
    <undo index="0" exp="area" ref3D="1" dr="$JI$1:$XFD$1048576" dn="Z_1CE7FAA3_375A_44FC_8395_7BB368E304B3_.wvu.Cols" sId="5"/>
    <undo index="0" exp="area" ref3D="1" dr="$A$1:$XFD$2" dn="Z_1A677123_3181_47F1_8D94_D23E42118B34_.wvu.Rows" sId="5"/>
    <undo index="0" exp="area" ref3D="1" dr="$JI$1:$XFD$1048576" dn="Z_1A677123_3181_47F1_8D94_D23E42118B34_.wvu.Cols" sId="5"/>
    <undo index="0" exp="area" ref3D="1" dr="$A$1:$XFD$2" dn="Z_195EEB94_5611_43AB_AD4C_189BF5DF63BD_.wvu.Rows" sId="5"/>
    <undo index="0" exp="area" ref3D="1" dr="$JI$1:$XFD$1048576" dn="Z_195EEB94_5611_43AB_AD4C_189BF5DF63BD_.wvu.Cols" sId="5"/>
    <undo index="0" exp="area" ref3D="1" dr="$A$1:$XFD$1" dn="Z_18DF35B7_CAA0_4050_BA63_78DA1CA747BE_.wvu.Rows" sId="5"/>
    <undo index="0" exp="area" ref3D="1" dr="$JI$1:$XFD$1048576" dn="Z_18DF35B7_CAA0_4050_BA63_78DA1CA747BE_.wvu.Cols" sId="5"/>
    <undo index="4" exp="area" ref3D="1" dr="$A$480:$XFD$481" dn="Z_186AB716_4241_4317_9300_D6DC13524A2C_.wvu.Rows" sId="5"/>
    <undo index="2" exp="area" ref3D="1" dr="$A$1:$XFD$2" dn="Z_186AB716_4241_4317_9300_D6DC13524A2C_.wvu.Rows" sId="5"/>
    <undo index="4" exp="area" ref3D="1" dr="$A$480:$XFD$480" dn="Z_16543542_821D_4BC4_91AB_D2C631412736_.wvu.Rows" sId="5"/>
    <undo index="2" exp="area" ref3D="1" dr="$A$1:$XFD$2" dn="Z_16543542_821D_4BC4_91AB_D2C631412736_.wvu.Rows" sId="5"/>
    <undo index="1" exp="area" ref3D="1" dr="$A$481:$XFD$481" dn="Z_16543542_821D_4BC4_91AB_D2C631412736_.wvu.Rows" sId="5"/>
    <undo index="0" exp="area" ref3D="1" dr="$A$1:$XFD$2" dn="Z_11F0A643_03F6_4A9B_A587_984CEF24373C_.wvu.Rows" sId="5"/>
    <undo index="0" exp="area" ref3D="1" dr="$JI$1:$XFD$1048576" dn="Z_11F0A643_03F6_4A9B_A587_984CEF24373C_.wvu.Cols" sId="5"/>
    <undo index="0" exp="area" ref3D="1" dr="$A$1:$XFD$1" dn="Z_116A1B62_BC36_4DF8_BA7A_5A8B2AC14341_.wvu.Rows" sId="5"/>
    <undo index="0" exp="area" ref3D="1" dr="$A$1:$XFD$2" dn="Z_1053507D_AB8D_4416_A992_8628E70BD9D6_.wvu.Rows" sId="5"/>
    <undo index="0" exp="area" ref3D="1" dr="$JI$1:$XFD$1048576" dn="Z_1053507D_AB8D_4416_A992_8628E70BD9D6_.wvu.Cols" sId="5"/>
    <undo index="0" exp="area" ref3D="1" dr="$A$1:$XFD$2" dn="Z_0EEF1658_6DED_493F_AB34_5C882B7D8D1D_.wvu.Rows" sId="5"/>
    <undo index="4" exp="area" ref3D="1" dr="$A$480:$XFD$481" dn="Z_0D63E466_D251_474F_9293_B76C0854AE18_.wvu.Rows" sId="5"/>
    <undo index="2" exp="area" ref3D="1" dr="$A$1:$XFD$2" dn="Z_0D63E466_D251_474F_9293_B76C0854AE18_.wvu.Rows" sId="5"/>
    <undo index="0" exp="area" ref3D="1" dr="$A$1:$XFD$2" dn="Z_0B513DDE_5559_48C9_BE83_B3BA05D50CBD_.wvu.Rows" sId="5"/>
    <undo index="4" exp="area" ref3D="1" dr="$A$480:$XFD$481" dn="Z_0B24AFFC_8D10_42B0_ADC8_378D1BCF1541_.wvu.Rows" sId="5"/>
    <undo index="2" exp="area" ref3D="1" dr="$A$1:$XFD$2" dn="Z_0B24AFFC_8D10_42B0_ADC8_378D1BCF1541_.wvu.Rows" sId="5"/>
    <undo index="4" exp="area" ref3D="1" dr="$A$480:$XFD$481" dn="Z_096F67F7_AEB5_413D_899E_0491F5B25FFD_.wvu.Rows" sId="5"/>
    <undo index="2" exp="area" ref3D="1" dr="$A$1:$XFD$2" dn="Z_096F67F7_AEB5_413D_899E_0491F5B25FFD_.wvu.Rows" sId="5"/>
    <undo index="4" exp="area" ref3D="1" dr="$A$480:$XFD$481" dn="Z_0484FDF7_2DB5_4BF2_B382_43CE01593EDC_.wvu.Rows" sId="5"/>
    <undo index="2" exp="area" ref3D="1" dr="$A$1:$XFD$2" dn="Z_0484FDF7_2DB5_4BF2_B382_43CE01593EDC_.wvu.Rows" sId="5"/>
    <undo index="0" exp="area" ref3D="1" dr="$A$1:$XFD$2" dn="Z_02B12058_110B_4DCD_A5EA_5F27400FB028_.wvu.Rows" sId="5"/>
    <undo index="0" exp="area" ref3D="1" dr="$JI$1:$XFD$1048576" dn="Z_02B12058_110B_4DCD_A5EA_5F27400FB028_.wvu.Cols" sId="5"/>
    <undo index="0" exp="area" ref3D="1" dr="$A$1:$XFD$2" dn="Z_02668375_14EE_499B_A8A1_CFA0F3453F57_.wvu.Rows" sId="5"/>
    <undo index="0" exp="area" ref3D="1" dr="$JI$1:$XFD$1048576" dn="Z_02668375_14EE_499B_A8A1_CFA0F3453F57_.wvu.Cols" sId="5"/>
    <undo index="0" exp="area" ref3D="1" dr="$A$1:$XFD$2" dn="Z_00CA5430_6B3A_4E12_B07E_9C9EC9D8F7A7_.wvu.Rows" sId="5"/>
    <undo index="0" exp="area" ref3D="1" dr="$JI$1:$XFD$1048576" dn="Z_00CA5430_6B3A_4E12_B07E_9C9EC9D8F7A7_.wvu.Cols" sId="5"/>
    <undo index="4" exp="area" ref3D="1" dr="$A$480:$XFD$481" dn="Z_F78FCA81_B608_454A_B46D_DA1594BED295_.wvu.Rows" sId="5"/>
    <undo index="2" exp="area" ref3D="1" dr="$A$1:$XFD$2" dn="Z_F78FCA81_B608_454A_B46D_DA1594BED295_.wvu.Rows" sId="5"/>
    <undo index="0" exp="area" ref3D="1" dr="$A$1:$XFD$2" dn="Z_F76A2777_C161_4121_A0E8_1678E85F68C6_.wvu.Rows" sId="5"/>
    <undo index="0" exp="area" ref3D="1" dr="$A$1:$XFD$2" dn="Z_F320C882_6208_44BF_AD76_CAB3202B3D93_.wvu.Rows" sId="5"/>
    <undo index="0" exp="area" ref3D="1" dr="$A$1:$XFD$2" dn="Z_F2088572_AEF7_456E_8FEE_9EECE1B46675_.wvu.Rows" sId="5"/>
    <undo index="4" exp="area" ref3D="1" dr="$A$480:$XFD$480" dn="Z_EB824EDC_44B5_480C_9466_88CD55BCD011_.wvu.Rows" sId="5"/>
    <undo index="2" exp="area" ref3D="1" dr="$A$1:$XFD$2" dn="Z_EB824EDC_44B5_480C_9466_88CD55BCD011_.wvu.Rows" sId="5"/>
    <undo index="1" exp="area" ref3D="1" dr="$A$481:$XFD$481" dn="Z_EB824EDC_44B5_480C_9466_88CD55BCD011_.wvu.Rows" sId="5"/>
    <undo index="4" exp="area" ref3D="1" dr="$A$480:$XFD$481" dn="Z_EA2D852B_2EE3_41E7_8B54_530928E32534_.wvu.Rows" sId="5"/>
    <undo index="2" exp="area" ref3D="1" dr="$A$1:$XFD$2" dn="Z_EA2D852B_2EE3_41E7_8B54_530928E32534_.wvu.Rows" sId="5"/>
    <undo index="0" exp="area" ref3D="1" dr="$A$1:$XFD$2" dn="Z_E8B30110_1132_4597_87AA_506263477060_.wvu.Rows" sId="5"/>
    <undo index="0" exp="area" ref3D="1" dr="$JI$1:$XFD$1048576" dn="Z_E8B30110_1132_4597_87AA_506263477060_.wvu.Cols" sId="5"/>
    <undo index="0" exp="area" ref3D="1" dr="$A$1:$XFD$2" dn="Z_E1FB79D3_6139_4E9D_84E0_D806F17414E7_.wvu.Rows" sId="5"/>
    <undo index="0" exp="area" ref3D="1" dr="$A$1:$XFD$2" dn="Z_E1C450DA_5A25_49EE_AC15_82D55BC93335_.wvu.Rows" sId="5"/>
    <undo index="0" exp="area" ref3D="1" dr="$JI$1:$XFD$1048576" dn="Z_E1C450DA_5A25_49EE_AC15_82D55BC93335_.wvu.Cols" sId="5"/>
  </rrc>
  <rcc rId="845" sId="5" quotePrefix="1">
    <nc r="D2" t="inlineStr">
      <is>
        <t>1</t>
      </is>
    </nc>
  </rcc>
  <rcc rId="846" sId="5" quotePrefix="1">
    <nc r="D6" t="inlineStr">
      <is>
        <t>1</t>
      </is>
    </nc>
  </rcc>
  <rcc rId="847" sId="5">
    <nc r="D7" t="inlineStr">
      <is>
        <t>SW</t>
      </is>
    </nc>
  </rcc>
  <rcc rId="848" sId="5">
    <nc r="D1">
      <v>5920</v>
    </nc>
  </rcc>
  <rcc rId="849" sId="5">
    <nc r="D5">
      <v>5920</v>
    </nc>
  </rcc>
  <rcc rId="850" sId="5">
    <nc r="D3" t="inlineStr">
      <is>
        <t>DMP - Modification of  Derived and Modeled Parameter values for 84 K RTC variant</t>
      </is>
    </nc>
  </rcc>
  <rcc rId="851" sId="5">
    <nc r="D9" t="inlineStr">
      <is>
        <t>N</t>
      </is>
    </nc>
  </rcc>
  <rcc rId="852" sId="5">
    <nc r="D10" t="inlineStr">
      <is>
        <t>N</t>
      </is>
    </nc>
  </rcc>
  <rcc rId="853" sId="5">
    <nc r="D11" t="inlineStr">
      <is>
        <t>N</t>
      </is>
    </nc>
  </rcc>
  <rcc rId="854" sId="5">
    <nc r="D12" t="inlineStr">
      <is>
        <t>N</t>
      </is>
    </nc>
  </rcc>
  <rcc rId="855" sId="5">
    <nc r="D13" t="inlineStr">
      <is>
        <t>N</t>
      </is>
    </nc>
  </rcc>
  <rcc rId="856" sId="5">
    <nc r="D14" t="inlineStr">
      <is>
        <t>N</t>
      </is>
    </nc>
  </rcc>
  <rcc rId="857" sId="5">
    <nc r="D177" t="inlineStr">
      <is>
        <t>Y</t>
      </is>
    </nc>
  </rcc>
  <rcc rId="858" sId="5">
    <nc r="D171" t="inlineStr">
      <is>
        <t>Y</t>
      </is>
    </nc>
  </rcc>
  <rcc rId="859" sId="5">
    <nc r="B171">
      <v>5920</v>
    </nc>
  </rcc>
  <rcc rId="860" sId="5">
    <nc r="B177">
      <v>5920</v>
    </nc>
  </rcc>
  <rcc rId="861" sId="5">
    <nc r="D16">
      <f>COUNTA(D17:D479)</f>
    </nc>
  </rcc>
  <rcc rId="862" sId="3">
    <nc r="E160">
      <v>5920</v>
    </nc>
  </rcc>
  <rcc rId="863" sId="3">
    <nc r="E166">
      <v>5920</v>
    </nc>
  </rcc>
  <rcc rId="864" sId="3">
    <nc r="I160" t="inlineStr">
      <is>
        <t>Y</t>
      </is>
    </nc>
  </rcc>
  <rcc rId="865" sId="3">
    <nc r="I166" t="inlineStr">
      <is>
        <t>Y</t>
      </is>
    </nc>
  </rcc>
  <rcc rId="866" sId="3">
    <nc r="P160" t="inlineStr">
      <is>
        <t>Y</t>
      </is>
    </nc>
  </rcc>
  <rcc rId="867" sId="3">
    <nc r="P166" t="inlineStr">
      <is>
        <t>Y</t>
      </is>
    </nc>
  </rcc>
  <rcc rId="868" sId="3">
    <nc r="AV160" t="inlineStr">
      <is>
        <t>RRB</t>
      </is>
    </nc>
  </rcc>
  <rcc rId="869" sId="3">
    <nc r="AV166" t="inlineStr">
      <is>
        <t>RRB</t>
      </is>
    </nc>
  </rcc>
  <rcc rId="870" sId="3">
    <nc r="AX160" t="inlineStr">
      <is>
        <t>DBY</t>
      </is>
    </nc>
  </rcc>
  <rcc rId="871" sId="3">
    <nc r="AX166" t="inlineStr">
      <is>
        <t>DBY</t>
      </is>
    </nc>
  </rcc>
  <rcc rId="872" sId="3">
    <oc r="BI211" t="inlineStr">
      <is>
        <t>SP</t>
      </is>
    </oc>
    <nc r="BI211"/>
  </rcc>
  <rcc rId="873" sId="3">
    <nc r="BI53" t="inlineStr">
      <is>
        <t>SP</t>
      </is>
    </nc>
  </rcc>
  <rfmt sheetId="3" sqref="AV160:AX160 AV166:AX166" start="0" length="2147483647">
    <dxf>
      <font>
        <color theme="0" tint="-0.249977111117893"/>
      </font>
    </dxf>
  </rfmt>
  <rcv guid="{83E26134-8071-4B52-B9C2-8B5396DF70B4}" action="delete"/>
  <rdn rId="0" localSheetId="3" customView="1" name="Z_83E26134_8071_4B52_B9C2_8B5396DF70B4_.wvu.Rows" hidden="1" oldHidden="1">
    <formula>Plan!$488:$750</formula>
    <oldFormula>Plan!$488:$750</oldFormula>
  </rdn>
  <rdn rId="0" localSheetId="3" customView="1" name="Z_83E26134_8071_4B52_B9C2_8B5396DF70B4_.wvu.Cols" hidden="1" oldHidden="1">
    <formula>Plan!$S:$U</formula>
    <oldFormula>Plan!$S:$U</oldFormula>
  </rdn>
  <rdn rId="0" localSheetId="3" customView="1" name="Z_83E26134_8071_4B52_B9C2_8B5396DF70B4_.wvu.FilterData" hidden="1" oldHidden="1">
    <formula>Plan!$A$5:$BQ$468</formula>
    <oldFormula>Plan!$A$5:$BQ$468</oldFormula>
  </rdn>
  <rdn rId="0" localSheetId="4" customView="1" name="Z_83E26134_8071_4B52_B9C2_8B5396DF70B4_.wvu.FilterData" hidden="1" oldHidden="1">
    <formula>'Delivery Docs Plan'!$A$4:$O$33</formula>
    <oldFormula>'Delivery Docs Plan'!$A$4:$O$33</oldFormula>
  </rdn>
  <rdn rId="0" localSheetId="5" customView="1" name="Z_83E26134_8071_4B52_B9C2_8B5396DF70B4_.wvu.Cols" hidden="1" oldHidden="1">
    <formula>'PR Matrix'!$JJ:$XFD</formula>
    <oldFormula>'PR Matrix'!$JJ:$XFD</oldFormula>
  </rdn>
  <rdn rId="0" localSheetId="5" customView="1" name="Z_83E26134_8071_4B52_B9C2_8B5396DF70B4_.wvu.FilterData" hidden="1" oldHidden="1">
    <formula>'PR Matrix'!$C$1:$C$481</formula>
    <oldFormula>'PR Matrix'!$C$1:$C$481</oldFormula>
  </rdn>
  <rdn rId="0" localSheetId="6" customView="1" name="Z_83E26134_8071_4B52_B9C2_8B5396DF70B4_.wvu.Cols" hidden="1" oldHidden="1">
    <formula>Allocation!$L:$XFD</formula>
    <oldFormula>Allocation!$L:$XFD</oldFormula>
  </rdn>
  <rdn rId="0" localSheetId="6" customView="1" name="Z_83E26134_8071_4B52_B9C2_8B5396DF70B4_.wvu.FilterData" hidden="1" oldHidden="1">
    <formula>Allocation!$A$1:$K$1</formula>
    <oldFormula>Allocation!$A$1:$K$1</oldFormula>
  </rdn>
  <rdn rId="0" localSheetId="7" customView="1" name="Z_83E26134_8071_4B52_B9C2_8B5396DF70B4_.wvu.FilterData" hidden="1" oldHidden="1">
    <formula>'SRS Reviews'!$A$1:$Q$136</formula>
    <oldFormula>'SRS Reviews'!$A$1:$Q$136</oldFormula>
  </rdn>
  <rdn rId="0" localSheetId="8" customView="1" name="Z_83E26134_8071_4B52_B9C2_8B5396DF70B4_.wvu.FilterData" hidden="1" oldHidden="1">
    <formula>Estimates!$A$2:$BC$460</formula>
    <oldFormula>Estimates!$A$2:$BC$460</oldFormula>
  </rdn>
  <rdn rId="0" localSheetId="10" customView="1" name="Z_83E26134_8071_4B52_B9C2_8B5396DF70B4_.wvu.FilterData" hidden="1" oldHidden="1">
    <formula>'Open SWPRs'!$A$1:$H$615</formula>
    <oldFormula>'Open SWPRs'!$A$1:$H$615</oldFormula>
  </rdn>
  <rdn rId="0" localSheetId="12" customView="1" name="Z_83E26134_8071_4B52_B9C2_8B5396DF70B4_.wvu.FilterData" hidden="1" oldHidden="1">
    <formula>'Build Plan'!$D$3:$L$48</formula>
    <oldFormula>'Build Plan'!$D$3:$L$48</oldFormula>
  </rdn>
  <rcv guid="{83E26134-8071-4B52-B9C2-8B5396DF70B4}" action="add"/>
</revisions>
</file>

<file path=xl/revisions/revisionLog4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rc rId="886" sId="5" ref="O1:O1048576" action="insertCol">
    <undo index="4" exp="area" ref3D="1" dr="$A$480:$XFD$481" dn="Z_FDCD7FD4_7D62_43EB_A646_C382CC277444_.wvu.Rows" sId="5"/>
    <undo index="2" exp="area" ref3D="1" dr="$A$1:$XFD$2" dn="Z_FDCD7FD4_7D62_43EB_A646_C382CC277444_.wvu.Rows" sId="5"/>
    <undo index="4" exp="area" ref3D="1" dr="$A$480:$XFD$481" dn="Z_FD5F77AF_5A8F_4B6D_961B_C7FD9D452FD5_.wvu.Rows" sId="5"/>
    <undo index="2" exp="area" ref3D="1" dr="$A$1:$XFD$2" dn="Z_FD5F77AF_5A8F_4B6D_961B_C7FD9D452FD5_.wvu.Rows" sId="5"/>
    <undo index="4" exp="area" ref3D="1" dr="$A$480:$XFD$481" dn="Z_FAFF16D3_22B3_4C97_ACCF_EE39802F6088_.wvu.Rows" sId="5"/>
    <undo index="2" exp="area" ref3D="1" dr="$A$1:$XFD$2" dn="Z_FAFF16D3_22B3_4C97_ACCF_EE39802F6088_.wvu.Rows" sId="5"/>
    <undo index="0" exp="area" ref3D="1" dr="$A$1:$XFD$2" dn="Z_FAA25FCE_18C5_403C_9C68_9D1F88B3F7EB_.wvu.Rows" sId="5"/>
    <undo index="0" exp="area" ref3D="1" dr="$JJ$1:$XFD$1048576" dn="Z_FAA25FCE_18C5_403C_9C68_9D1F88B3F7EB_.wvu.Cols" sId="5"/>
    <undo index="4" exp="area" ref3D="1" dr="$A$480:$XFD$481" dn="Z_FA025E0E_AAB4_48EA_A8D2_9619F0E6F664_.wvu.Rows" sId="5"/>
    <undo index="2" exp="area" ref3D="1" dr="$A$1:$XFD$2" dn="Z_FA025E0E_AAB4_48EA_A8D2_9619F0E6F664_.wvu.Rows" sId="5"/>
    <undo index="0" exp="area" ref3D="1" dr="$A$1:$XFD$2" dn="Z_DE76E38F_A1D1_4A3E_9C90_F4B6007A1049_.wvu.Rows" sId="5"/>
    <undo index="0" exp="area" ref3D="1" dr="$JJ$1:$XFD$1048576" dn="Z_DE76E38F_A1D1_4A3E_9C90_F4B6007A1049_.wvu.Cols" sId="5"/>
    <undo index="0" exp="area" ref3D="1" dr="$A$1:$XFD$2" dn="Z_DD3C4055_6E9F_4337_AF3C_EAB14138E2FC_.wvu.Rows" sId="5"/>
    <undo index="0" exp="area" ref3D="1" dr="$JJ$1:$XFD$1048576" dn="Z_DD3C4055_6E9F_4337_AF3C_EAB14138E2FC_.wvu.Cols" sId="5"/>
    <undo index="0" exp="area" ref3D="1" dr="$A$1:$XFD$2" dn="Z_D610A0E1_F9A9_4C9F_867A_9AA8DA5806C3_.wvu.Rows" sId="5"/>
    <undo index="0" exp="area" ref3D="1" dr="$JJ$1:$XFD$1048576" dn="Z_D610A0E1_F9A9_4C9F_867A_9AA8DA5806C3_.wvu.Cols" sId="5"/>
    <undo index="0" exp="area" ref3D="1" dr="$A$1:$XFD$2" dn="Z_D0EC701B_BF59_424D_AF90_FAB54F5D9032_.wvu.Rows" sId="5"/>
    <undo index="4" exp="area" ref3D="1" dr="$A$480:$XFD$481" dn="Z_C8A50DBD_6717_4739_8372_D23519BF2F10_.wvu.Rows" sId="5"/>
    <undo index="2" exp="area" ref3D="1" dr="$A$1:$XFD$2" dn="Z_C8A50DBD_6717_4739_8372_D23519BF2F10_.wvu.Rows" sId="5"/>
    <undo index="0" exp="area" ref3D="1" dr="$A$1:$XFD$2" dn="Z_BFE285D7_067E_4802_A267_8E7CA36A08B9_.wvu.Rows" sId="5"/>
    <undo index="0" exp="area" ref3D="1" dr="$JJ$1:$XFD$1048576" dn="Z_BFE285D7_067E_4802_A267_8E7CA36A08B9_.wvu.Cols" sId="5"/>
    <undo index="0" exp="area" ref3D="1" dr="$A$1:$XFD$1" dn="Z_BEFB98C7_6620_4730_80CE_706FB1439778_.wvu.Rows" sId="5"/>
    <undo index="0" exp="area" ref3D="1" dr="$A$1:$XFD$2" dn="Z_BC89DC8A_F93A_4EB3_ACCA_03228A52DC73_.wvu.Rows" sId="5"/>
    <undo index="0" exp="area" ref3D="1" dr="$JJ$1:$XFD$1048576" dn="Z_BC89DC8A_F93A_4EB3_ACCA_03228A52DC73_.wvu.Cols" sId="5"/>
    <undo index="0" exp="area" ref3D="1" dr="$A$1:$XFD$2" dn="Z_B83B79D9_617A_4F50_8CCC_C97938364272_.wvu.Rows" sId="5"/>
    <undo index="0" exp="area" ref3D="1" dr="$JJ$1:$XFD$1048576" dn="Z_B83B79D9_617A_4F50_8CCC_C97938364272_.wvu.Cols" sId="5"/>
    <undo index="0" exp="area" ref3D="1" dr="$A$1:$XFD$2" dn="Z_B6DA4F4E_AC5A_4095_8D8B_FD639A9E9F62_.wvu.Rows" sId="5"/>
    <undo index="0" exp="area" ref3D="1" dr="$A$1:$XFD$2" dn="Z_B3C29866_3474_43EA_99AD_F394C9416B2B_.wvu.Rows" sId="5"/>
    <undo index="0" exp="area" ref3D="1" dr="$JJ$1:$XFD$1048576" dn="Z_B3C29866_3474_43EA_99AD_F394C9416B2B_.wvu.Cols" sId="5"/>
    <undo index="0" exp="area" ref3D="1" dr="$A$1:$XFD$2" dn="Z_B25C0761_BDC6_44DE_BC09_A587D4005716_.wvu.Rows" sId="5"/>
    <undo index="0" exp="area" ref3D="1" dr="$JJ$1:$XFD$1048576" dn="Z_B25C0761_BDC6_44DE_BC09_A587D4005716_.wvu.Cols" sId="5"/>
    <undo index="0" exp="area" ref3D="1" dr="$A$1:$XFD$2" dn="Z_B0A275E6_A927_469D_A668_DC597A053ECA_.wvu.Rows" sId="5"/>
    <undo index="0" exp="area" ref3D="1" dr="$JJ$1:$XFD$1048576" dn="Z_B0A275E6_A927_469D_A668_DC597A053ECA_.wvu.Cols" sId="5"/>
    <undo index="4" exp="area" ref3D="1" dr="$A$480:$XFD$481" dn="Z_AEC31DE9_BA39_44BD_BD19_C1C878D510AE_.wvu.Rows" sId="5"/>
    <undo index="2" exp="area" ref3D="1" dr="$A$1:$XFD$2" dn="Z_AEC31DE9_BA39_44BD_BD19_C1C878D510AE_.wvu.Rows" sId="5"/>
    <undo index="0" exp="area" ref3D="1" dr="$A$1:$XFD$2" dn="Z_A779676E_2DE4_4B43_BC39_AEC5C199B098_.wvu.Rows" sId="5"/>
    <undo index="0" exp="area" ref3D="1" dr="$JJ$1:$XFD$1048576" dn="Z_A779676E_2DE4_4B43_BC39_AEC5C199B098_.wvu.Cols" sId="5"/>
    <undo index="0" exp="area" ref3D="1" dr="$A$1:$XFD$2" dn="Z_A158213F_CC1A_4B2F_8FB3_2D0E9377D318_.wvu.Rows" sId="5"/>
    <undo index="0" exp="area" ref3D="1" dr="$A$1:$XFD$2" dn="Z_9D72E9D6_9DB4_482E_B9DD_F58734D01B5E_.wvu.Rows" sId="5"/>
    <undo index="0" exp="area" ref3D="1" dr="$JJ$1:$XFD$1048576" dn="Z_9D72E9D6_9DB4_482E_B9DD_F58734D01B5E_.wvu.Cols" sId="5"/>
    <undo index="0" exp="area" ref3D="1" dr="$A$1:$XFD$2" dn="Z_9D5226FB_7DD3_447E_B45C_6EAA60152D32_.wvu.Rows" sId="5"/>
    <undo index="0" exp="area" ref3D="1" dr="$A$1:$XFD$2" dn="Z_9C0FECB6_0701_4CC9_8224_D04A63FFA855_.wvu.Rows" sId="5"/>
    <undo index="0" exp="area" ref3D="1" dr="$JJ$1:$XFD$1048576" dn="Z_9C0FECB6_0701_4CC9_8224_D04A63FFA855_.wvu.Cols" sId="5"/>
    <undo index="0" exp="area" ref3D="1" dr="$A$1:$XFD$1" dn="Z_999D8AAC_C53E_4106_83D2_C9E986396FD9_.wvu.Rows" sId="5"/>
    <undo index="0" exp="area" ref3D="1" dr="$JJ$1:$XFD$1048576" dn="Z_999D8AAC_C53E_4106_83D2_C9E986396FD9_.wvu.Cols" sId="5"/>
    <undo index="0" exp="area" ref3D="1" dr="$A$1:$XFD$2" dn="Z_97AAAFE3_C681_4E27_A277_F09D7DA8C2DD_.wvu.Rows" sId="5"/>
    <undo index="0" exp="area" ref3D="1" dr="$JJ$1:$XFD$1048576" dn="Z_97AAAFE3_C681_4E27_A277_F09D7DA8C2DD_.wvu.Cols" sId="5"/>
    <undo index="0" exp="area" ref3D="1" dr="$A$1:$XFD$2" dn="Z_949F8C7F_DA00_479D_BDE6_6166B149A403_.wvu.Rows" sId="5"/>
    <undo index="0" exp="area" ref3D="1" dr="$JJ$1:$XFD$1048576" dn="Z_949F8C7F_DA00_479D_BDE6_6166B149A403_.wvu.Cols" sId="5"/>
    <undo index="0" exp="area" ref3D="1" dr="$A$1:$XFD$2" dn="Z_94202DE1_E113_4D8D_96A4_4561FB59780B_.wvu.Rows" sId="5"/>
    <undo index="0" exp="area" ref3D="1" dr="$JJ$1:$XFD$1048576" dn="Z_94202DE1_E113_4D8D_96A4_4561FB59780B_.wvu.Cols" sId="5"/>
    <undo index="0" exp="area" ref3D="1" dr="$A$1:$XFD$2" dn="Z_90088769_7D29_4324_882D_1F352DFBE762_.wvu.Rows" sId="5"/>
    <undo index="0" exp="area" ref3D="1" dr="$JJ$1:$XFD$1048576" dn="Z_90088769_7D29_4324_882D_1F352DFBE762_.wvu.Cols" sId="5"/>
    <undo index="0" exp="area" ref3D="1" dr="$A$1:$XFD$1" dn="Z_8F2E2A3B_020D_4DD4_B354_81D162F69C48_.wvu.Rows" sId="5"/>
    <undo index="0" exp="area" ref3D="1" dr="$A$1:$XFD$2" dn="Z_8B0C1710_8C04_443E_9575_8D8EEDA52030_.wvu.Rows" sId="5"/>
    <undo index="0" exp="area" ref3D="1" dr="$A$1:$XFD$2" dn="Z_8AEE08A2_F73E_41EF_8662_F43F5532F7EC_.wvu.Rows" sId="5"/>
    <undo index="4" exp="area" ref3D="1" dr="$A$480:$XFD$481" dn="Z_88EF00F5_A891_4E1F_BEBC_C770D5AFEF26_.wvu.Rows" sId="5"/>
    <undo index="2" exp="area" ref3D="1" dr="$A$1:$XFD$2" dn="Z_88EF00F5_A891_4E1F_BEBC_C770D5AFEF26_.wvu.Rows" sId="5"/>
    <undo index="0" exp="area" ref3D="1" dr="$A$1:$XFD$2" dn="Z_840FED42_BEAD_40B5_87A2_918C1E6D4128_.wvu.Rows" sId="5"/>
    <undo index="0" exp="area" ref3D="1" dr="$JJ$1:$XFD$1048576" dn="Z_840FED42_BEAD_40B5_87A2_918C1E6D4128_.wvu.Cols" sId="5"/>
    <undo index="0" exp="area" ref3D="1" dr="$JJ$1:$XFD$1048576" dn="Z_83E26134_8071_4B52_B9C2_8B5396DF70B4_.wvu.Cols" sId="5"/>
    <undo index="0" exp="area" ref3D="1" dr="$A$1:$XFD$2" dn="Z_7F19FCB4_9655_4ECF_8001_8401CA1B1084_.wvu.Rows" sId="5"/>
    <undo index="4" exp="area" ref3D="1" dr="$A$480:$XFD$480" dn="Z_7E4E90D1_59D3_46C2_B9C5_B4A6E53BE0B7_.wvu.Rows" sId="5"/>
    <undo index="2" exp="area" ref3D="1" dr="$A$1:$XFD$2" dn="Z_7E4E90D1_59D3_46C2_B9C5_B4A6E53BE0B7_.wvu.Rows" sId="5"/>
    <undo index="1" exp="area" ref3D="1" dr="$A$481:$XFD$481" dn="Z_7E4E90D1_59D3_46C2_B9C5_B4A6E53BE0B7_.wvu.Rows" sId="5"/>
    <undo index="0" exp="area" ref3D="1" dr="$A$1:$XFD$2" dn="Z_7E493E76_89EF_40BE_995A_6CD5B38BE486_.wvu.Rows" sId="5"/>
    <undo index="4" exp="area" ref3D="1" dr="$A$480:$XFD$481" dn="Z_774D3B22_FAD7_45CC_9FF9_C08635F41395_.wvu.Rows" sId="5"/>
    <undo index="2" exp="area" ref3D="1" dr="$A$1:$XFD$2" dn="Z_774D3B22_FAD7_45CC_9FF9_C08635F41395_.wvu.Rows" sId="5"/>
    <undo index="4" exp="area" ref3D="1" dr="$A$480:$XFD$481" dn="Z_6FA7792A_1E8F_4225_B55B_C3225E2EEAC0_.wvu.Rows" sId="5"/>
    <undo index="2" exp="area" ref3D="1" dr="$A$1:$XFD$2" dn="Z_6FA7792A_1E8F_4225_B55B_C3225E2EEAC0_.wvu.Rows" sId="5"/>
    <undo index="0" exp="area" ref3D="1" dr="$A$1:$XFD$2" dn="Z_6C263B97_64ED_4CE6_9B05_42BE2811A349_.wvu.Rows" sId="5"/>
    <undo index="0" exp="area" ref3D="1" dr="$JJ$1:$XFD$1048576" dn="Z_6C263B97_64ED_4CE6_9B05_42BE2811A349_.wvu.Cols" sId="5"/>
    <undo index="0" exp="area" ref3D="1" dr="$A$1:$XFD$2" dn="Z_6568F72F_D597_4229_B333_125FDE9654F7_.wvu.Rows" sId="5"/>
    <undo index="0" exp="area" ref3D="1" dr="$JJ$1:$XFD$1048576" dn="Z_6568F72F_D597_4229_B333_125FDE9654F7_.wvu.Cols" sId="5"/>
    <undo index="0" exp="area" ref3D="1" dr="$A$1:$XFD$2" dn="Z_653F5373_3423_4857_B839_026BFFD3E0C5_.wvu.Rows" sId="5"/>
    <undo index="0" exp="area" ref3D="1" dr="$A$1:$XFD$2" dn="Z_607CCD9B_4659_4BD7_A174_E12C78E5291C_.wvu.Rows" sId="5"/>
    <undo index="4" exp="area" ref3D="1" dr="$A$480:$XFD$480" dn="Z_5DABD3DD_3B7F_4D0A_8278_3CABF5A7C879_.wvu.Rows" sId="5"/>
    <undo index="2" exp="area" ref3D="1" dr="$A$1:$XFD$2" dn="Z_5DABD3DD_3B7F_4D0A_8278_3CABF5A7C879_.wvu.Rows" sId="5"/>
    <undo index="1" exp="area" ref3D="1" dr="$A$481:$XFD$481" dn="Z_5DABD3DD_3B7F_4D0A_8278_3CABF5A7C879_.wvu.Rows" sId="5"/>
    <undo index="0" exp="area" ref3D="1" dr="$A$1:$XFD$2" dn="Z_5B263600_835E_44BD_B687_603D70FECA3D_.wvu.Rows" sId="5"/>
    <undo index="0" exp="area" ref3D="1" dr="$JJ$1:$XFD$1048576" dn="Z_5B263600_835E_44BD_B687_603D70FECA3D_.wvu.Cols" sId="5"/>
    <undo index="0" exp="area" ref3D="1" dr="$A$1:$XFD$2" dn="Z_5AC86898_99C0_40C8_A183_7BCAFD4A38C0_.wvu.Rows" sId="5"/>
    <undo index="0" exp="area" ref3D="1" dr="$JJ$1:$XFD$1048576" dn="Z_5AC86898_99C0_40C8_A183_7BCAFD4A38C0_.wvu.Cols" sId="5"/>
    <undo index="0" exp="area" ref3D="1" dr="$A$1:$XFD$2" dn="Z_55F258A9_3656_464A_8209_65541A4A9294_.wvu.Rows" sId="5"/>
    <undo index="0" exp="area" ref3D="1" dr="$JJ$1:$XFD$1048576" dn="Z_55F258A9_3656_464A_8209_65541A4A9294_.wvu.Cols" sId="5"/>
    <undo index="0" exp="area" ref3D="1" dr="$A$1:$XFD$2" dn="Z_5435B979_CD36_44F0_9662_F3B5AC1F741D_.wvu.Rows" sId="5"/>
    <undo index="0" exp="area" ref3D="1" dr="$JJ$1:$XFD$1048576" dn="Z_519FF1E7_076F_47C2_91B9_C17D2E1B6520_.wvu.Cols" sId="5"/>
    <undo index="4" exp="area" ref3D="1" dr="$A$480:$XFD$480" dn="Z_4F91CC6A_177C_44AE_BD3E_9ACFF52E4BB6_.wvu.Rows" sId="5"/>
    <undo index="2" exp="area" ref3D="1" dr="$A$1:$XFD$2" dn="Z_4F91CC6A_177C_44AE_BD3E_9ACFF52E4BB6_.wvu.Rows" sId="5"/>
    <undo index="1" exp="area" ref3D="1" dr="$A$481:$XFD$481" dn="Z_4F91CC6A_177C_44AE_BD3E_9ACFF52E4BB6_.wvu.Rows" sId="5"/>
    <undo index="0" exp="area" ref3D="1" dr="$A$1:$XFD$2" dn="Z_4E796616_3F1B_4206_9288_54987A052220_.wvu.Rows" sId="5"/>
    <undo index="4" exp="area" ref3D="1" dr="$A$480:$XFD$481" dn="Z_4E38BAA4_F7A0_4986_9C0B_2533153E78A8_.wvu.Rows" sId="5"/>
    <undo index="2" exp="area" ref3D="1" dr="$A$1:$XFD$2" dn="Z_4E38BAA4_F7A0_4986_9C0B_2533153E78A8_.wvu.Rows" sId="5"/>
    <undo index="4" exp="area" ref3D="1" dr="$A$480:$XFD$480" dn="Z_4864356C_2EA4_4798_837B_554A65950AB7_.wvu.Rows" sId="5"/>
    <undo index="2" exp="area" ref3D="1" dr="$A$1:$XFD$2" dn="Z_4864356C_2EA4_4798_837B_554A65950AB7_.wvu.Rows" sId="5"/>
    <undo index="1" exp="area" ref3D="1" dr="$A$481:$XFD$481" dn="Z_4864356C_2EA4_4798_837B_554A65950AB7_.wvu.Rows" sId="5"/>
    <undo index="0" exp="area" ref3D="1" dr="$A$1:$XFD$2" dn="Z_440820DD_D35F_4284_A020_75AFCB09A713_.wvu.Rows" sId="5"/>
    <undo index="0" exp="area" ref3D="1" dr="$JJ$1:$XFD$1048576" dn="Z_440820DD_D35F_4284_A020_75AFCB09A713_.wvu.Cols" sId="5"/>
    <undo index="0" exp="area" ref3D="1" dr="$A$1:$XFD$2" dn="Z_3ACD5A93_9B0E_40EA_8179_EDF0714A0F5F_.wvu.Rows" sId="5"/>
    <undo index="0" exp="area" ref3D="1" dr="$JJ$1:$XFD$1048576" dn="Z_3ACD5A93_9B0E_40EA_8179_EDF0714A0F5F_.wvu.Cols" sId="5"/>
    <undo index="0" exp="area" ref3D="1" dr="$A$1:$XFD$2" dn="Z_39344E0E_2CC4_4BC6_A15E_A66B17AEE943_.wvu.Rows" sId="5"/>
    <undo index="0" exp="area" ref3D="1" dr="$JJ$1:$XFD$1048576" dn="Z_39344E0E_2CC4_4BC6_A15E_A66B17AEE943_.wvu.Cols" sId="5"/>
    <undo index="0" exp="area" ref3D="1" dr="$A$1:$XFD$2" dn="Z_38797761_B6E7_4EBC_86AC_BCA6FEF8021E_.wvu.Rows" sId="5"/>
    <undo index="0" exp="area" ref3D="1" dr="$JJ$1:$XFD$1048576" dn="Z_38797761_B6E7_4EBC_86AC_BCA6FEF8021E_.wvu.Cols" sId="5"/>
    <undo index="4" exp="area" ref3D="1" dr="$A$480:$XFD$481" dn="Z_3730BEA2_2AC7_4811_AC70_1FABD98B5F4A_.wvu.Rows" sId="5"/>
    <undo index="2" exp="area" ref3D="1" dr="$A$1:$XFD$2" dn="Z_3730BEA2_2AC7_4811_AC70_1FABD98B5F4A_.wvu.Rows" sId="5"/>
    <undo index="0" exp="area" ref3D="1" dr="$A$1:$XFD$2" dn="Z_34488582_FC68_47CC_ADEF_620C97FA3BE5_.wvu.Rows" sId="5"/>
    <undo index="0" exp="area" ref3D="1" dr="$JJ$1:$XFD$1048576" dn="Z_34488582_FC68_47CC_ADEF_620C97FA3BE5_.wvu.Cols" sId="5"/>
    <undo index="0" exp="area" ref3D="1" dr="$A$1:$XFD$2" dn="Z_3125BE9C_D539_46B3_AB2C_AD44D6D3A43D_.wvu.Rows" sId="5"/>
    <undo index="0" exp="area" ref3D="1" dr="$JJ$1:$XFD$1048576" dn="Z_3125BE9C_D539_46B3_AB2C_AD44D6D3A43D_.wvu.Cols" sId="5"/>
    <undo index="0" exp="area" ref3D="1" dr="$A$1:$XFD$2" dn="Z_2EDD3601_67EA_4D8B_910E_67CE0A6ECBD5_.wvu.Rows" sId="5"/>
    <undo index="0" exp="area" ref3D="1" dr="$JJ$1:$XFD$1048576" dn="Z_2EDD3601_67EA_4D8B_910E_67CE0A6ECBD5_.wvu.Cols" sId="5"/>
    <undo index="0" exp="area" ref3D="1" dr="$A$1:$XFD$2" dn="Z_2C6ABC28_880F_4FC3_AB4C_74CC7AFBB167_.wvu.Rows" sId="5"/>
    <undo index="0" exp="area" ref3D="1" dr="$JJ$1:$XFD$1048576" dn="Z_2C6ABC28_880F_4FC3_AB4C_74CC7AFBB167_.wvu.Cols" sId="5"/>
    <undo index="0" exp="area" ref3D="1" dr="$A$1:$XFD$2" dn="Z_2B096DAF_0513_499A_BB3D_6C1B61550EAD_.wvu.Rows" sId="5"/>
    <undo index="0" exp="area" ref3D="1" dr="$JJ$1:$XFD$1048576" dn="Z_2B096DAF_0513_499A_BB3D_6C1B61550EAD_.wvu.Cols" sId="5"/>
    <undo index="0" exp="area" ref3D="1" dr="$A$1:$XFD$2" dn="Z_28D79C02_A415_42D9_AF37_1523DA21D815_.wvu.Rows" sId="5"/>
    <undo index="0" exp="area" ref3D="1" dr="$JJ$1:$XFD$1048576" dn="Z_28D79C02_A415_42D9_AF37_1523DA21D815_.wvu.Cols" sId="5"/>
    <undo index="0" exp="area" ref3D="1" dr="$A$1:$XFD$2" dn="Z_2843D43C_15A8_41DB_8AAA_3E8B8BBF0B92_.wvu.Rows" sId="5"/>
    <undo index="0" exp="area" ref3D="1" dr="$A$1:$XFD$2" dn="Z_27A4B667_7EE5_4B37_A36E_7A71AE7736F5_.wvu.Rows" sId="5"/>
    <undo index="0" exp="area" ref3D="1" dr="$JJ$1:$XFD$1048576" dn="Z_27A4B667_7EE5_4B37_A36E_7A71AE7736F5_.wvu.Cols" sId="5"/>
    <undo index="0" exp="area" ref3D="1" dr="$A$1:$XFD$2" dn="Z_1CE7FAA3_375A_44FC_8395_7BB368E304B3_.wvu.Rows" sId="5"/>
    <undo index="0" exp="area" ref3D="1" dr="$JJ$1:$XFD$1048576" dn="Z_1CE7FAA3_375A_44FC_8395_7BB368E304B3_.wvu.Cols" sId="5"/>
    <undo index="0" exp="area" ref3D="1" dr="$A$1:$XFD$2" dn="Z_1A677123_3181_47F1_8D94_D23E42118B34_.wvu.Rows" sId="5"/>
    <undo index="0" exp="area" ref3D="1" dr="$JJ$1:$XFD$1048576" dn="Z_1A677123_3181_47F1_8D94_D23E42118B34_.wvu.Cols" sId="5"/>
    <undo index="0" exp="area" ref3D="1" dr="$A$1:$XFD$2" dn="Z_195EEB94_5611_43AB_AD4C_189BF5DF63BD_.wvu.Rows" sId="5"/>
    <undo index="0" exp="area" ref3D="1" dr="$JJ$1:$XFD$1048576" dn="Z_195EEB94_5611_43AB_AD4C_189BF5DF63BD_.wvu.Cols" sId="5"/>
    <undo index="0" exp="area" ref3D="1" dr="$A$1:$XFD$1" dn="Z_18DF35B7_CAA0_4050_BA63_78DA1CA747BE_.wvu.Rows" sId="5"/>
    <undo index="0" exp="area" ref3D="1" dr="$JJ$1:$XFD$1048576" dn="Z_18DF35B7_CAA0_4050_BA63_78DA1CA747BE_.wvu.Cols" sId="5"/>
    <undo index="4" exp="area" ref3D="1" dr="$A$480:$XFD$481" dn="Z_186AB716_4241_4317_9300_D6DC13524A2C_.wvu.Rows" sId="5"/>
    <undo index="2" exp="area" ref3D="1" dr="$A$1:$XFD$2" dn="Z_186AB716_4241_4317_9300_D6DC13524A2C_.wvu.Rows" sId="5"/>
    <undo index="4" exp="area" ref3D="1" dr="$A$480:$XFD$480" dn="Z_16543542_821D_4BC4_91AB_D2C631412736_.wvu.Rows" sId="5"/>
    <undo index="2" exp="area" ref3D="1" dr="$A$1:$XFD$2" dn="Z_16543542_821D_4BC4_91AB_D2C631412736_.wvu.Rows" sId="5"/>
    <undo index="1" exp="area" ref3D="1" dr="$A$481:$XFD$481" dn="Z_16543542_821D_4BC4_91AB_D2C631412736_.wvu.Rows" sId="5"/>
    <undo index="0" exp="area" ref3D="1" dr="$A$1:$XFD$2" dn="Z_11F0A643_03F6_4A9B_A587_984CEF24373C_.wvu.Rows" sId="5"/>
    <undo index="0" exp="area" ref3D="1" dr="$JJ$1:$XFD$1048576" dn="Z_11F0A643_03F6_4A9B_A587_984CEF24373C_.wvu.Cols" sId="5"/>
    <undo index="0" exp="area" ref3D="1" dr="$A$1:$XFD$1" dn="Z_116A1B62_BC36_4DF8_BA7A_5A8B2AC14341_.wvu.Rows" sId="5"/>
    <undo index="0" exp="area" ref3D="1" dr="$A$1:$XFD$2" dn="Z_1053507D_AB8D_4416_A992_8628E70BD9D6_.wvu.Rows" sId="5"/>
    <undo index="0" exp="area" ref3D="1" dr="$JJ$1:$XFD$1048576" dn="Z_1053507D_AB8D_4416_A992_8628E70BD9D6_.wvu.Cols" sId="5"/>
    <undo index="0" exp="area" ref3D="1" dr="$A$1:$XFD$2" dn="Z_0EEF1658_6DED_493F_AB34_5C882B7D8D1D_.wvu.Rows" sId="5"/>
    <undo index="4" exp="area" ref3D="1" dr="$A$480:$XFD$481" dn="Z_0D63E466_D251_474F_9293_B76C0854AE18_.wvu.Rows" sId="5"/>
    <undo index="2" exp="area" ref3D="1" dr="$A$1:$XFD$2" dn="Z_0D63E466_D251_474F_9293_B76C0854AE18_.wvu.Rows" sId="5"/>
    <undo index="0" exp="area" ref3D="1" dr="$A$1:$XFD$2" dn="Z_0B513DDE_5559_48C9_BE83_B3BA05D50CBD_.wvu.Rows" sId="5"/>
    <undo index="4" exp="area" ref3D="1" dr="$A$480:$XFD$481" dn="Z_0B24AFFC_8D10_42B0_ADC8_378D1BCF1541_.wvu.Rows" sId="5"/>
    <undo index="2" exp="area" ref3D="1" dr="$A$1:$XFD$2" dn="Z_0B24AFFC_8D10_42B0_ADC8_378D1BCF1541_.wvu.Rows" sId="5"/>
    <undo index="4" exp="area" ref3D="1" dr="$A$480:$XFD$481" dn="Z_096F67F7_AEB5_413D_899E_0491F5B25FFD_.wvu.Rows" sId="5"/>
    <undo index="2" exp="area" ref3D="1" dr="$A$1:$XFD$2" dn="Z_096F67F7_AEB5_413D_899E_0491F5B25FFD_.wvu.Rows" sId="5"/>
    <undo index="4" exp="area" ref3D="1" dr="$A$480:$XFD$481" dn="Z_0484FDF7_2DB5_4BF2_B382_43CE01593EDC_.wvu.Rows" sId="5"/>
    <undo index="2" exp="area" ref3D="1" dr="$A$1:$XFD$2" dn="Z_0484FDF7_2DB5_4BF2_B382_43CE01593EDC_.wvu.Rows" sId="5"/>
    <undo index="0" exp="area" ref3D="1" dr="$A$1:$XFD$2" dn="Z_02B12058_110B_4DCD_A5EA_5F27400FB028_.wvu.Rows" sId="5"/>
    <undo index="0" exp="area" ref3D="1" dr="$JJ$1:$XFD$1048576" dn="Z_02B12058_110B_4DCD_A5EA_5F27400FB028_.wvu.Cols" sId="5"/>
    <undo index="0" exp="area" ref3D="1" dr="$A$1:$XFD$2" dn="Z_02668375_14EE_499B_A8A1_CFA0F3453F57_.wvu.Rows" sId="5"/>
    <undo index="0" exp="area" ref3D="1" dr="$JJ$1:$XFD$1048576" dn="Z_02668375_14EE_499B_A8A1_CFA0F3453F57_.wvu.Cols" sId="5"/>
    <undo index="0" exp="area" ref3D="1" dr="$A$1:$XFD$2" dn="Z_00CA5430_6B3A_4E12_B07E_9C9EC9D8F7A7_.wvu.Rows" sId="5"/>
    <undo index="0" exp="area" ref3D="1" dr="$JJ$1:$XFD$1048576" dn="Z_00CA5430_6B3A_4E12_B07E_9C9EC9D8F7A7_.wvu.Cols" sId="5"/>
    <undo index="4" exp="area" ref3D="1" dr="$A$480:$XFD$481" dn="Z_F78FCA81_B608_454A_B46D_DA1594BED295_.wvu.Rows" sId="5"/>
    <undo index="2" exp="area" ref3D="1" dr="$A$1:$XFD$2" dn="Z_F78FCA81_B608_454A_B46D_DA1594BED295_.wvu.Rows" sId="5"/>
    <undo index="0" exp="area" ref3D="1" dr="$A$1:$XFD$2" dn="Z_F76A2777_C161_4121_A0E8_1678E85F68C6_.wvu.Rows" sId="5"/>
    <undo index="0" exp="area" ref3D="1" dr="$A$1:$XFD$2" dn="Z_F320C882_6208_44BF_AD76_CAB3202B3D93_.wvu.Rows" sId="5"/>
    <undo index="0" exp="area" ref3D="1" dr="$A$1:$XFD$2" dn="Z_F2088572_AEF7_456E_8FEE_9EECE1B46675_.wvu.Rows" sId="5"/>
    <undo index="4" exp="area" ref3D="1" dr="$A$480:$XFD$480" dn="Z_EB824EDC_44B5_480C_9466_88CD55BCD011_.wvu.Rows" sId="5"/>
    <undo index="2" exp="area" ref3D="1" dr="$A$1:$XFD$2" dn="Z_EB824EDC_44B5_480C_9466_88CD55BCD011_.wvu.Rows" sId="5"/>
    <undo index="1" exp="area" ref3D="1" dr="$A$481:$XFD$481" dn="Z_EB824EDC_44B5_480C_9466_88CD55BCD011_.wvu.Rows" sId="5"/>
    <undo index="4" exp="area" ref3D="1" dr="$A$480:$XFD$481" dn="Z_EA2D852B_2EE3_41E7_8B54_530928E32534_.wvu.Rows" sId="5"/>
    <undo index="2" exp="area" ref3D="1" dr="$A$1:$XFD$2" dn="Z_EA2D852B_2EE3_41E7_8B54_530928E32534_.wvu.Rows" sId="5"/>
    <undo index="0" exp="area" ref3D="1" dr="$A$1:$XFD$2" dn="Z_E8B30110_1132_4597_87AA_506263477060_.wvu.Rows" sId="5"/>
    <undo index="0" exp="area" ref3D="1" dr="$JJ$1:$XFD$1048576" dn="Z_E8B30110_1132_4597_87AA_506263477060_.wvu.Cols" sId="5"/>
    <undo index="0" exp="area" ref3D="1" dr="$A$1:$XFD$2" dn="Z_E1FB79D3_6139_4E9D_84E0_D806F17414E7_.wvu.Rows" sId="5"/>
    <undo index="0" exp="area" ref3D="1" dr="$A$1:$XFD$2" dn="Z_E1C450DA_5A25_49EE_AC15_82D55BC93335_.wvu.Rows" sId="5"/>
    <undo index="0" exp="area" ref3D="1" dr="$JJ$1:$XFD$1048576" dn="Z_E1C450DA_5A25_49EE_AC15_82D55BC93335_.wvu.Cols" sId="5"/>
  </rrc>
  <rcc rId="887" sId="5">
    <nc r="O2">
      <v>1</v>
    </nc>
  </rcc>
  <rcc rId="888" sId="5">
    <nc r="O4">
      <f>IF(O5&lt;&gt;"",IF(OR(O15&lt;&gt;"",COUNTA(O17:O479)&gt;0),"Y","N"),"")</f>
    </nc>
  </rcc>
  <rcc rId="889" sId="5">
    <nc r="O6">
      <v>1</v>
    </nc>
  </rcc>
  <rcc rId="890" sId="5">
    <nc r="O7" t="inlineStr">
      <is>
        <t>SW</t>
      </is>
    </nc>
  </rcc>
  <rcc rId="891" sId="5">
    <nc r="O9" t="inlineStr">
      <is>
        <t>N</t>
      </is>
    </nc>
  </rcc>
  <rcc rId="892" sId="5">
    <nc r="O10" t="inlineStr">
      <is>
        <t>N</t>
      </is>
    </nc>
  </rcc>
  <rcc rId="893" sId="5">
    <nc r="O11" t="inlineStr">
      <is>
        <t>N</t>
      </is>
    </nc>
  </rcc>
  <rcc rId="894" sId="5">
    <nc r="O13" t="inlineStr">
      <is>
        <t>N</t>
      </is>
    </nc>
  </rcc>
  <rcc rId="895" sId="5">
    <nc r="O16">
      <f>COUNTA(O17:O479)</f>
    </nc>
  </rcc>
  <rcc rId="896" sId="5">
    <nc r="O1">
      <v>6181</v>
    </nc>
  </rcc>
  <rcc rId="897" sId="5">
    <nc r="O5">
      <v>6181</v>
    </nc>
  </rcc>
  <rcc rId="898" sId="5">
    <nc r="O12" t="inlineStr">
      <is>
        <t>N</t>
      </is>
    </nc>
  </rcc>
  <rcc rId="899" sId="5">
    <nc r="O14" t="inlineStr">
      <is>
        <t>N</t>
      </is>
    </nc>
  </rcc>
  <rcc rId="900" sId="5">
    <nc r="C4" t="inlineStr">
      <is>
        <t>N</t>
      </is>
    </nc>
  </rcc>
  <rcc rId="901" sId="5">
    <nc r="E4" t="inlineStr">
      <is>
        <t>N</t>
      </is>
    </nc>
  </rcc>
  <rcc rId="902" sId="5">
    <nc r="F4" t="inlineStr">
      <is>
        <t>N</t>
      </is>
    </nc>
  </rcc>
  <rcc rId="903" sId="5">
    <nc r="G4" t="inlineStr">
      <is>
        <t>N</t>
      </is>
    </nc>
  </rcc>
  <rcc rId="904" sId="5">
    <nc r="H4" t="inlineStr">
      <is>
        <t>N</t>
      </is>
    </nc>
  </rcc>
  <rcc rId="905" sId="5">
    <nc r="I4" t="inlineStr">
      <is>
        <t>N</t>
      </is>
    </nc>
  </rcc>
  <rcc rId="906" sId="5">
    <nc r="D4" t="inlineStr">
      <is>
        <t>N</t>
      </is>
    </nc>
  </rcc>
  <rcc rId="907" sId="5">
    <nc r="K4" t="inlineStr">
      <is>
        <t>N</t>
      </is>
    </nc>
  </rcc>
  <rcc rId="908" sId="5">
    <nc r="Q4" t="inlineStr">
      <is>
        <t>N</t>
      </is>
    </nc>
  </rcc>
  <rcc rId="909" sId="5">
    <nc r="R4" t="inlineStr">
      <is>
        <t>N</t>
      </is>
    </nc>
  </rcc>
  <rcc rId="910" sId="5">
    <nc r="S4" t="inlineStr">
      <is>
        <t>N</t>
      </is>
    </nc>
  </rcc>
  <rcc rId="911" sId="5">
    <nc r="O3" t="inlineStr">
      <is>
        <t>RTC: HBV Data Changes - Modification of HP Handling Bleed Valve schedule for XWB-84</t>
      </is>
    </nc>
  </rcc>
</revisions>
</file>

<file path=xl/revisions/revisionLog4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912" sId="3">
    <nc r="AP300">
      <v>95</v>
    </nc>
  </rcc>
  <rcc rId="913" sId="3">
    <oc r="AB300">
      <v>80</v>
    </oc>
    <nc r="AB300">
      <v>100</v>
    </nc>
  </rcc>
  <rcc rId="914" sId="3">
    <nc r="AC300">
      <v>100</v>
    </nc>
  </rcc>
  <rcc rId="915" sId="3">
    <nc r="AQ300">
      <v>100</v>
    </nc>
  </rcc>
  <rcc rId="916" sId="3">
    <nc r="AR300">
      <v>100</v>
    </nc>
  </rcc>
  <rcc rId="917" sId="3">
    <nc r="BB300">
      <v>100</v>
    </nc>
  </rcc>
  <rcc rId="918" sId="3">
    <nc r="BD300">
      <v>100</v>
    </nc>
  </rcc>
  <rcc rId="919" sId="3">
    <nc r="AR301">
      <v>95</v>
    </nc>
  </rcc>
  <rcc rId="920" sId="3">
    <oc r="AR299">
      <v>95</v>
    </oc>
    <nc r="AR299">
      <v>100</v>
    </nc>
  </rcc>
  <rcmt sheetId="3" cell="AR299" guid="{00000000-0000-0000-0000-000000000000}" action="delete" author="Pulman, Stephen"/>
  <rcc rId="921" sId="3">
    <nc r="AR315">
      <v>1</v>
    </nc>
  </rcc>
  <rcmt sheetId="3" cell="AP300" guid="{C27D7466-26FE-4DBB-BB23-05F6DE5A32F9}" author="Pulman, Stephen" newLength="56"/>
  <rcmt sheetId="3" cell="AR301" guid="{45CDCF47-FCE9-4386-8D69-086AC32F2671}" author="Pulman, Stephen" newLength="33"/>
  <rcv guid="{55F258A9-3656-464A-8209-65541A4A9294}" action="delete"/>
  <rdn rId="0" localSheetId="3" customView="1" name="Z_55F258A9_3656_464A_8209_65541A4A9294_.wvu.Rows" hidden="1" oldHidden="1">
    <formula>Plan!$488:$750</formula>
    <oldFormula>Plan!$488:$750</oldFormula>
  </rdn>
  <rdn rId="0" localSheetId="3" customView="1" name="Z_55F258A9_3656_464A_8209_65541A4A9294_.wvu.Cols" hidden="1" oldHidden="1">
    <formula>Plan!$S:$U,Plan!$BQ:$BT</formula>
    <oldFormula>Plan!$S:$U,Plan!$BQ:$BT</oldFormula>
  </rdn>
  <rdn rId="0" localSheetId="3" customView="1" name="Z_55F258A9_3656_464A_8209_65541A4A9294_.wvu.FilterData" hidden="1" oldHidden="1">
    <formula>Plan!$A$5:$BQ$468</formula>
    <oldFormula>Plan!$A$5:$BQ$468</oldFormula>
  </rdn>
  <rdn rId="0" localSheetId="4" customView="1" name="Z_55F258A9_3656_464A_8209_65541A4A9294_.wvu.FilterData" hidden="1" oldHidden="1">
    <formula>'Delivery Docs Plan'!$A$4:$O$33</formula>
    <oldFormula>'Delivery Docs Plan'!$A$4:$O$33</oldFormula>
  </rdn>
  <rdn rId="0" localSheetId="5" customView="1" name="Z_55F258A9_3656_464A_8209_65541A4A9294_.wvu.Rows" hidden="1" oldHidden="1">
    <formula>'PR Matrix'!$1:$2</formula>
    <oldFormula>'PR Matrix'!$1:$2</oldFormula>
  </rdn>
  <rdn rId="0" localSheetId="5" customView="1" name="Z_55F258A9_3656_464A_8209_65541A4A9294_.wvu.Cols" hidden="1" oldHidden="1">
    <formula>'PR Matrix'!$JK:$XFD</formula>
    <oldFormula>'PR Matrix'!$JK:$XFD</oldFormula>
  </rdn>
  <rdn rId="0" localSheetId="5" customView="1" name="Z_55F258A9_3656_464A_8209_65541A4A9294_.wvu.FilterData" hidden="1" oldHidden="1">
    <formula>'PR Matrix'!$C$1:$C$481</formula>
    <oldFormula>'PR Matrix'!$C$1:$C$481</oldFormula>
  </rdn>
  <rdn rId="0" localSheetId="6" customView="1" name="Z_55F258A9_3656_464A_8209_65541A4A9294_.wvu.Cols" hidden="1" oldHidden="1">
    <formula>Allocation!$L:$XFD</formula>
    <oldFormula>Allocation!$L:$XFD</oldFormula>
  </rdn>
  <rdn rId="0" localSheetId="6" customView="1" name="Z_55F258A9_3656_464A_8209_65541A4A9294_.wvu.FilterData" hidden="1" oldHidden="1">
    <formula>Allocation!$A$1:$K$1</formula>
    <oldFormula>Allocation!$A$1:$K$1</oldFormula>
  </rdn>
  <rdn rId="0" localSheetId="7" customView="1" name="Z_55F258A9_3656_464A_8209_65541A4A9294_.wvu.FilterData" hidden="1" oldHidden="1">
    <formula>'SRS Reviews'!$A$1:$Q$136</formula>
    <oldFormula>'SRS Reviews'!$A$1:$Q$136</oldFormula>
  </rdn>
  <rdn rId="0" localSheetId="8" customView="1" name="Z_55F258A9_3656_464A_8209_65541A4A9294_.wvu.FilterData" hidden="1" oldHidden="1">
    <formula>Estimates!$A$2:$BC$460</formula>
    <oldFormula>Estimates!$A$2:$BC$460</oldFormula>
  </rdn>
  <rdn rId="0" localSheetId="10" customView="1" name="Z_55F258A9_3656_464A_8209_65541A4A9294_.wvu.FilterData" hidden="1" oldHidden="1">
    <formula>'Open SWPRs'!$A$1:$H$615</formula>
    <oldFormula>'Open SWPRs'!$A$1:$H$615</oldFormula>
  </rdn>
  <rdn rId="0" localSheetId="12" customView="1" name="Z_55F258A9_3656_464A_8209_65541A4A9294_.wvu.FilterData" hidden="1" oldHidden="1">
    <formula>'Build Plan'!$D$3:$L$48</formula>
    <oldFormula>'Build Plan'!$D$3:$L$48</oldFormula>
  </rdn>
  <rcv guid="{55F258A9-3656-464A-8209-65541A4A9294}" action="add"/>
</revisions>
</file>

<file path=xl/revisions/revisionLog4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55F258A9-3656-464A-8209-65541A4A9294}" action="delete"/>
  <rdn rId="0" localSheetId="3" customView="1" name="Z_55F258A9_3656_464A_8209_65541A4A9294_.wvu.Rows" hidden="1" oldHidden="1">
    <formula>Plan!$488:$750</formula>
    <oldFormula>Plan!$488:$750</oldFormula>
  </rdn>
  <rdn rId="0" localSheetId="3" customView="1" name="Z_55F258A9_3656_464A_8209_65541A4A9294_.wvu.Cols" hidden="1" oldHidden="1">
    <formula>Plan!$S:$U,Plan!$BQ:$BT</formula>
    <oldFormula>Plan!$S:$U,Plan!$BQ:$BT</oldFormula>
  </rdn>
  <rdn rId="0" localSheetId="3" customView="1" name="Z_55F258A9_3656_464A_8209_65541A4A9294_.wvu.FilterData" hidden="1" oldHidden="1">
    <formula>Plan!$A$5:$BQ$468</formula>
    <oldFormula>Plan!$A$5:$BQ$468</oldFormula>
  </rdn>
  <rdn rId="0" localSheetId="4" customView="1" name="Z_55F258A9_3656_464A_8209_65541A4A9294_.wvu.FilterData" hidden="1" oldHidden="1">
    <formula>'Delivery Docs Plan'!$A$4:$O$33</formula>
    <oldFormula>'Delivery Docs Plan'!$A$4:$O$33</oldFormula>
  </rdn>
  <rdn rId="0" localSheetId="5" customView="1" name="Z_55F258A9_3656_464A_8209_65541A4A9294_.wvu.Rows" hidden="1" oldHidden="1">
    <formula>'PR Matrix'!$1:$2</formula>
    <oldFormula>'PR Matrix'!$1:$2</oldFormula>
  </rdn>
  <rdn rId="0" localSheetId="5" customView="1" name="Z_55F258A9_3656_464A_8209_65541A4A9294_.wvu.Cols" hidden="1" oldHidden="1">
    <formula>'PR Matrix'!$JK:$XFD</formula>
    <oldFormula>'PR Matrix'!$JK:$XFD</oldFormula>
  </rdn>
  <rdn rId="0" localSheetId="5" customView="1" name="Z_55F258A9_3656_464A_8209_65541A4A9294_.wvu.FilterData" hidden="1" oldHidden="1">
    <formula>'PR Matrix'!$C$1:$C$481</formula>
    <oldFormula>'PR Matrix'!$C$1:$C$481</oldFormula>
  </rdn>
  <rdn rId="0" localSheetId="6" customView="1" name="Z_55F258A9_3656_464A_8209_65541A4A9294_.wvu.Cols" hidden="1" oldHidden="1">
    <formula>Allocation!$L:$XFD</formula>
    <oldFormula>Allocation!$L:$XFD</oldFormula>
  </rdn>
  <rdn rId="0" localSheetId="6" customView="1" name="Z_55F258A9_3656_464A_8209_65541A4A9294_.wvu.FilterData" hidden="1" oldHidden="1">
    <formula>Allocation!$A$1:$K$1</formula>
    <oldFormula>Allocation!$A$1:$K$1</oldFormula>
  </rdn>
  <rdn rId="0" localSheetId="7" customView="1" name="Z_55F258A9_3656_464A_8209_65541A4A9294_.wvu.FilterData" hidden="1" oldHidden="1">
    <formula>'SRS Reviews'!$A$1:$Q$136</formula>
    <oldFormula>'SRS Reviews'!$A$1:$Q$136</oldFormula>
  </rdn>
  <rdn rId="0" localSheetId="8" customView="1" name="Z_55F258A9_3656_464A_8209_65541A4A9294_.wvu.FilterData" hidden="1" oldHidden="1">
    <formula>Estimates!$A$2:$BC$460</formula>
    <oldFormula>Estimates!$A$2:$BC$460</oldFormula>
  </rdn>
  <rdn rId="0" localSheetId="10" customView="1" name="Z_55F258A9_3656_464A_8209_65541A4A9294_.wvu.FilterData" hidden="1" oldHidden="1">
    <formula>'Open SWPRs'!$A$1:$H$615</formula>
    <oldFormula>'Open SWPRs'!$A$1:$H$615</oldFormula>
  </rdn>
  <rdn rId="0" localSheetId="12" customView="1" name="Z_55F258A9_3656_464A_8209_65541A4A9294_.wvu.FilterData" hidden="1" oldHidden="1">
    <formula>'Build Plan'!$D$3:$L$48</formula>
    <oldFormula>'Build Plan'!$D$3:$L$48</oldFormula>
  </rdn>
  <rcv guid="{55F258A9-3656-464A-8209-65541A4A9294}" action="add"/>
</revisions>
</file>

<file path=xl/revisions/revisionLog4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948" sId="3">
    <nc r="AY21">
      <v>90</v>
    </nc>
  </rcc>
  <rcv guid="{27A4B667-7EE5-4B37-A36E-7A71AE7736F5}" action="delete"/>
  <rdn rId="0" localSheetId="3" customView="1" name="Z_27A4B667_7EE5_4B37_A36E_7A71AE7736F5_.wvu.Rows" hidden="1" oldHidden="1">
    <formula>Plan!$488:$750</formula>
    <oldFormula>Plan!$488:$750</oldFormula>
  </rdn>
  <rdn rId="0" localSheetId="3" customView="1" name="Z_27A4B667_7EE5_4B37_A36E_7A71AE7736F5_.wvu.Cols" hidden="1" oldHidden="1">
    <formula>Plan!$S:$U,Plan!$BQ:$BT</formula>
    <oldFormula>Plan!$S:$U,Plan!$BQ:$BT</oldFormula>
  </rdn>
  <rdn rId="0" localSheetId="3" customView="1" name="Z_27A4B667_7EE5_4B37_A36E_7A71AE7736F5_.wvu.FilterData" hidden="1" oldHidden="1">
    <formula>Plan!$A$5:$BQ$468</formula>
    <oldFormula>Plan!$A$5:$BT$468</oldFormula>
  </rdn>
  <rdn rId="0" localSheetId="4" customView="1" name="Z_27A4B667_7EE5_4B37_A36E_7A71AE7736F5_.wvu.FilterData" hidden="1" oldHidden="1">
    <formula>'Delivery Docs Plan'!$A$4:$O$33</formula>
    <oldFormula>'Delivery Docs Plan'!$A$1:$Q$33</oldFormula>
  </rdn>
  <rdn rId="0" localSheetId="5" customView="1" name="Z_27A4B667_7EE5_4B37_A36E_7A71AE7736F5_.wvu.Rows" hidden="1" oldHidden="1">
    <formula>'PR Matrix'!$1:$2</formula>
    <oldFormula>'PR Matrix'!$1:$2</oldFormula>
  </rdn>
  <rdn rId="0" localSheetId="5" customView="1" name="Z_27A4B667_7EE5_4B37_A36E_7A71AE7736F5_.wvu.Cols" hidden="1" oldHidden="1">
    <formula>'PR Matrix'!$JK:$XFD</formula>
    <oldFormula>'PR Matrix'!$JK:$XFD</oldFormula>
  </rdn>
  <rdn rId="0" localSheetId="5" customView="1" name="Z_27A4B667_7EE5_4B37_A36E_7A71AE7736F5_.wvu.FilterData" hidden="1" oldHidden="1">
    <formula>'PR Matrix'!$C$1:$C$481</formula>
    <oldFormula>'PR Matrix'!$C$1:$C$481</oldFormula>
  </rdn>
  <rdn rId="0" localSheetId="6" customView="1" name="Z_27A4B667_7EE5_4B37_A36E_7A71AE7736F5_.wvu.Cols" hidden="1" oldHidden="1">
    <formula>Allocation!$L:$XFD</formula>
    <oldFormula>Allocation!$L:$XFD</oldFormula>
  </rdn>
  <rdn rId="0" localSheetId="6" customView="1" name="Z_27A4B667_7EE5_4B37_A36E_7A71AE7736F5_.wvu.FilterData" hidden="1" oldHidden="1">
    <formula>Allocation!$A$1:$K$1</formula>
    <oldFormula>Allocation!$A$1:$K$1</oldFormula>
  </rdn>
  <rdn rId="0" localSheetId="7" customView="1" name="Z_27A4B667_7EE5_4B37_A36E_7A71AE7736F5_.wvu.FilterData" hidden="1" oldHidden="1">
    <formula>'SRS Reviews'!$A$1:$Q$136</formula>
    <oldFormula>'SRS Reviews'!$A$1:$Q$136</oldFormula>
  </rdn>
  <rdn rId="0" localSheetId="8" customView="1" name="Z_27A4B667_7EE5_4B37_A36E_7A71AE7736F5_.wvu.FilterData" hidden="1" oldHidden="1">
    <formula>Estimates!$A$2:$BC$460</formula>
    <oldFormula>Estimates!$A$2:$BC$460</oldFormula>
  </rdn>
  <rdn rId="0" localSheetId="10" customView="1" name="Z_27A4B667_7EE5_4B37_A36E_7A71AE7736F5_.wvu.FilterData" hidden="1" oldHidden="1">
    <formula>'Open SWPRs'!$A$1:$H$615</formula>
    <oldFormula>'Open SWPRs'!$A$1:$H$615</oldFormula>
  </rdn>
  <rdn rId="0" localSheetId="12" customView="1" name="Z_27A4B667_7EE5_4B37_A36E_7A71AE7736F5_.wvu.FilterData" hidden="1" oldHidden="1">
    <formula>'Build Plan'!$D$3:$L$48</formula>
    <oldFormula>'Build Plan'!$D$3:$L$48</oldFormula>
  </rdn>
  <rcv guid="{27A4B667-7EE5-4B37-A36E-7A71AE7736F5}" action="add"/>
</revisions>
</file>

<file path=xl/revisions/revisionLog4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962" sId="3">
    <oc r="AR315">
      <v>1</v>
    </oc>
    <nc r="AR315">
      <v>100</v>
    </nc>
  </rcc>
  <rcv guid="{55F258A9-3656-464A-8209-65541A4A9294}" action="delete"/>
  <rdn rId="0" localSheetId="3" customView="1" name="Z_55F258A9_3656_464A_8209_65541A4A9294_.wvu.Rows" hidden="1" oldHidden="1">
    <formula>Plan!$488:$750</formula>
    <oldFormula>Plan!$488:$750</oldFormula>
  </rdn>
  <rdn rId="0" localSheetId="3" customView="1" name="Z_55F258A9_3656_464A_8209_65541A4A9294_.wvu.Cols" hidden="1" oldHidden="1">
    <formula>Plan!$S:$U,Plan!$BQ:$BT</formula>
    <oldFormula>Plan!$S:$U,Plan!$BQ:$BT</oldFormula>
  </rdn>
  <rdn rId="0" localSheetId="3" customView="1" name="Z_55F258A9_3656_464A_8209_65541A4A9294_.wvu.FilterData" hidden="1" oldHidden="1">
    <formula>Plan!$A$5:$BQ$468</formula>
    <oldFormula>Plan!$A$5:$BQ$468</oldFormula>
  </rdn>
  <rdn rId="0" localSheetId="4" customView="1" name="Z_55F258A9_3656_464A_8209_65541A4A9294_.wvu.FilterData" hidden="1" oldHidden="1">
    <formula>'Delivery Docs Plan'!$A$4:$O$33</formula>
    <oldFormula>'Delivery Docs Plan'!$A$4:$O$33</oldFormula>
  </rdn>
  <rdn rId="0" localSheetId="5" customView="1" name="Z_55F258A9_3656_464A_8209_65541A4A9294_.wvu.Rows" hidden="1" oldHidden="1">
    <formula>'PR Matrix'!$1:$2</formula>
    <oldFormula>'PR Matrix'!$1:$2</oldFormula>
  </rdn>
  <rdn rId="0" localSheetId="5" customView="1" name="Z_55F258A9_3656_464A_8209_65541A4A9294_.wvu.Cols" hidden="1" oldHidden="1">
    <formula>'PR Matrix'!$JK:$XFD</formula>
    <oldFormula>'PR Matrix'!$JK:$XFD</oldFormula>
  </rdn>
  <rdn rId="0" localSheetId="5" customView="1" name="Z_55F258A9_3656_464A_8209_65541A4A9294_.wvu.FilterData" hidden="1" oldHidden="1">
    <formula>'PR Matrix'!$C$1:$C$481</formula>
    <oldFormula>'PR Matrix'!$C$1:$C$481</oldFormula>
  </rdn>
  <rdn rId="0" localSheetId="6" customView="1" name="Z_55F258A9_3656_464A_8209_65541A4A9294_.wvu.Cols" hidden="1" oldHidden="1">
    <formula>Allocation!$L:$XFD</formula>
    <oldFormula>Allocation!$L:$XFD</oldFormula>
  </rdn>
  <rdn rId="0" localSheetId="6" customView="1" name="Z_55F258A9_3656_464A_8209_65541A4A9294_.wvu.FilterData" hidden="1" oldHidden="1">
    <formula>Allocation!$A$1:$K$1</formula>
    <oldFormula>Allocation!$A$1:$K$1</oldFormula>
  </rdn>
  <rdn rId="0" localSheetId="7" customView="1" name="Z_55F258A9_3656_464A_8209_65541A4A9294_.wvu.FilterData" hidden="1" oldHidden="1">
    <formula>'SRS Reviews'!$A$1:$Q$136</formula>
    <oldFormula>'SRS Reviews'!$A$1:$Q$136</oldFormula>
  </rdn>
  <rdn rId="0" localSheetId="8" customView="1" name="Z_55F258A9_3656_464A_8209_65541A4A9294_.wvu.FilterData" hidden="1" oldHidden="1">
    <formula>Estimates!$A$2:$BC$460</formula>
    <oldFormula>Estimates!$A$2:$BC$460</oldFormula>
  </rdn>
  <rdn rId="0" localSheetId="10" customView="1" name="Z_55F258A9_3656_464A_8209_65541A4A9294_.wvu.FilterData" hidden="1" oldHidden="1">
    <formula>'Open SWPRs'!$A$1:$H$615</formula>
    <oldFormula>'Open SWPRs'!$A$1:$H$615</oldFormula>
  </rdn>
  <rdn rId="0" localSheetId="12" customView="1" name="Z_55F258A9_3656_464A_8209_65541A4A9294_.wvu.FilterData" hidden="1" oldHidden="1">
    <formula>'Build Plan'!$D$3:$L$48</formula>
    <oldFormula>'Build Plan'!$D$3:$L$48</oldFormula>
  </rdn>
  <rcv guid="{55F258A9-3656-464A-8209-65541A4A9294}" action="add"/>
</revisions>
</file>

<file path=xl/revisions/revisionLog4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55F258A9-3656-464A-8209-65541A4A9294}" action="delete"/>
  <rdn rId="0" localSheetId="3" customView="1" name="Z_55F258A9_3656_464A_8209_65541A4A9294_.wvu.Rows" hidden="1" oldHidden="1">
    <formula>Plan!$488:$750</formula>
    <oldFormula>Plan!$488:$750</oldFormula>
  </rdn>
  <rdn rId="0" localSheetId="3" customView="1" name="Z_55F258A9_3656_464A_8209_65541A4A9294_.wvu.Cols" hidden="1" oldHidden="1">
    <formula>Plan!$S:$U,Plan!$BQ:$BT</formula>
    <oldFormula>Plan!$S:$U,Plan!$BQ:$BT</oldFormula>
  </rdn>
  <rdn rId="0" localSheetId="3" customView="1" name="Z_55F258A9_3656_464A_8209_65541A4A9294_.wvu.FilterData" hidden="1" oldHidden="1">
    <formula>Plan!$A$5:$BQ$468</formula>
    <oldFormula>Plan!$A$5:$BQ$468</oldFormula>
  </rdn>
  <rdn rId="0" localSheetId="4" customView="1" name="Z_55F258A9_3656_464A_8209_65541A4A9294_.wvu.FilterData" hidden="1" oldHidden="1">
    <formula>'Delivery Docs Plan'!$A$4:$O$33</formula>
    <oldFormula>'Delivery Docs Plan'!$A$4:$O$33</oldFormula>
  </rdn>
  <rdn rId="0" localSheetId="5" customView="1" name="Z_55F258A9_3656_464A_8209_65541A4A9294_.wvu.Rows" hidden="1" oldHidden="1">
    <formula>'PR Matrix'!$1:$2</formula>
    <oldFormula>'PR Matrix'!$1:$2</oldFormula>
  </rdn>
  <rdn rId="0" localSheetId="5" customView="1" name="Z_55F258A9_3656_464A_8209_65541A4A9294_.wvu.Cols" hidden="1" oldHidden="1">
    <formula>'PR Matrix'!$JK:$XFD</formula>
    <oldFormula>'PR Matrix'!$JK:$XFD</oldFormula>
  </rdn>
  <rdn rId="0" localSheetId="5" customView="1" name="Z_55F258A9_3656_464A_8209_65541A4A9294_.wvu.FilterData" hidden="1" oldHidden="1">
    <formula>'PR Matrix'!$C$1:$C$481</formula>
    <oldFormula>'PR Matrix'!$C$1:$C$481</oldFormula>
  </rdn>
  <rdn rId="0" localSheetId="6" customView="1" name="Z_55F258A9_3656_464A_8209_65541A4A9294_.wvu.Cols" hidden="1" oldHidden="1">
    <formula>Allocation!$L:$XFD</formula>
    <oldFormula>Allocation!$L:$XFD</oldFormula>
  </rdn>
  <rdn rId="0" localSheetId="6" customView="1" name="Z_55F258A9_3656_464A_8209_65541A4A9294_.wvu.FilterData" hidden="1" oldHidden="1">
    <formula>Allocation!$A$1:$K$1</formula>
    <oldFormula>Allocation!$A$1:$K$1</oldFormula>
  </rdn>
  <rdn rId="0" localSheetId="7" customView="1" name="Z_55F258A9_3656_464A_8209_65541A4A9294_.wvu.FilterData" hidden="1" oldHidden="1">
    <formula>'SRS Reviews'!$A$1:$Q$136</formula>
    <oldFormula>'SRS Reviews'!$A$1:$Q$136</oldFormula>
  </rdn>
  <rdn rId="0" localSheetId="8" customView="1" name="Z_55F258A9_3656_464A_8209_65541A4A9294_.wvu.FilterData" hidden="1" oldHidden="1">
    <formula>Estimates!$A$2:$BC$460</formula>
    <oldFormula>Estimates!$A$2:$BC$460</oldFormula>
  </rdn>
  <rdn rId="0" localSheetId="10" customView="1" name="Z_55F258A9_3656_464A_8209_65541A4A9294_.wvu.FilterData" hidden="1" oldHidden="1">
    <formula>'Open SWPRs'!$A$1:$H$615</formula>
    <oldFormula>'Open SWPRs'!$A$1:$H$615</oldFormula>
  </rdn>
  <rdn rId="0" localSheetId="12" customView="1" name="Z_55F258A9_3656_464A_8209_65541A4A9294_.wvu.FilterData" hidden="1" oldHidden="1">
    <formula>'Build Plan'!$D$3:$L$48</formula>
    <oldFormula>'Build Plan'!$D$3:$L$48</oldFormula>
  </rdn>
  <rcv guid="{55F258A9-3656-464A-8209-65541A4A9294}" action="add"/>
</revisions>
</file>

<file path=xl/revisions/revisionLog5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989" sId="3">
    <oc r="AX167" t="inlineStr">
      <is>
        <t>DBY</t>
      </is>
    </oc>
    <nc r="AX167" t="inlineStr">
      <is>
        <t>SP</t>
      </is>
    </nc>
  </rcc>
  <rfmt sheetId="3" sqref="AX167" start="0" length="2147483647">
    <dxf>
      <font>
        <color auto="1"/>
      </font>
    </dxf>
  </rfmt>
  <rcv guid="{83E26134-8071-4B52-B9C2-8B5396DF70B4}" action="delete"/>
  <rdn rId="0" localSheetId="3" customView="1" name="Z_83E26134_8071_4B52_B9C2_8B5396DF70B4_.wvu.Rows" hidden="1" oldHidden="1">
    <formula>Plan!$488:$750</formula>
    <oldFormula>Plan!$488:$750</oldFormula>
  </rdn>
  <rdn rId="0" localSheetId="3" customView="1" name="Z_83E26134_8071_4B52_B9C2_8B5396DF70B4_.wvu.Cols" hidden="1" oldHidden="1">
    <formula>Plan!$S:$U</formula>
    <oldFormula>Plan!$S:$U</oldFormula>
  </rdn>
  <rdn rId="0" localSheetId="3" customView="1" name="Z_83E26134_8071_4B52_B9C2_8B5396DF70B4_.wvu.FilterData" hidden="1" oldHidden="1">
    <formula>Plan!$A$5:$BQ$468</formula>
    <oldFormula>Plan!$A$5:$BQ$468</oldFormula>
  </rdn>
  <rdn rId="0" localSheetId="4" customView="1" name="Z_83E26134_8071_4B52_B9C2_8B5396DF70B4_.wvu.FilterData" hidden="1" oldHidden="1">
    <formula>'Delivery Docs Plan'!$A$4:$O$33</formula>
    <oldFormula>'Delivery Docs Plan'!$A$4:$O$33</oldFormula>
  </rdn>
  <rdn rId="0" localSheetId="5" customView="1" name="Z_83E26134_8071_4B52_B9C2_8B5396DF70B4_.wvu.Cols" hidden="1" oldHidden="1">
    <formula>'PR Matrix'!$JK:$XFD</formula>
    <oldFormula>'PR Matrix'!$JK:$XFD</oldFormula>
  </rdn>
  <rdn rId="0" localSheetId="5" customView="1" name="Z_83E26134_8071_4B52_B9C2_8B5396DF70B4_.wvu.FilterData" hidden="1" oldHidden="1">
    <formula>'PR Matrix'!$C$1:$C$481</formula>
    <oldFormula>'PR Matrix'!$C$1:$C$481</oldFormula>
  </rdn>
  <rdn rId="0" localSheetId="6" customView="1" name="Z_83E26134_8071_4B52_B9C2_8B5396DF70B4_.wvu.Cols" hidden="1" oldHidden="1">
    <formula>Allocation!$L:$XFD</formula>
    <oldFormula>Allocation!$L:$XFD</oldFormula>
  </rdn>
  <rdn rId="0" localSheetId="6" customView="1" name="Z_83E26134_8071_4B52_B9C2_8B5396DF70B4_.wvu.FilterData" hidden="1" oldHidden="1">
    <formula>Allocation!$A$1:$K$1</formula>
    <oldFormula>Allocation!$A$1:$K$1</oldFormula>
  </rdn>
  <rdn rId="0" localSheetId="7" customView="1" name="Z_83E26134_8071_4B52_B9C2_8B5396DF70B4_.wvu.FilterData" hidden="1" oldHidden="1">
    <formula>'SRS Reviews'!$A$1:$Q$136</formula>
    <oldFormula>'SRS Reviews'!$A$1:$Q$136</oldFormula>
  </rdn>
  <rdn rId="0" localSheetId="8" customView="1" name="Z_83E26134_8071_4B52_B9C2_8B5396DF70B4_.wvu.FilterData" hidden="1" oldHidden="1">
    <formula>Estimates!$A$2:$BC$460</formula>
    <oldFormula>Estimates!$A$2:$BC$460</oldFormula>
  </rdn>
  <rdn rId="0" localSheetId="10" customView="1" name="Z_83E26134_8071_4B52_B9C2_8B5396DF70B4_.wvu.FilterData" hidden="1" oldHidden="1">
    <formula>'Open SWPRs'!$A$1:$H$615</formula>
    <oldFormula>'Open SWPRs'!$A$1:$H$615</oldFormula>
  </rdn>
  <rdn rId="0" localSheetId="12" customView="1" name="Z_83E26134_8071_4B52_B9C2_8B5396DF70B4_.wvu.FilterData" hidden="1" oldHidden="1">
    <formula>'Build Plan'!$D$3:$L$48</formula>
    <oldFormula>'Build Plan'!$D$3:$L$48</oldFormula>
  </rdn>
  <rcv guid="{83E26134-8071-4B52-B9C2-8B5396DF70B4}" action="add"/>
</revisions>
</file>

<file path=xl/revisions/revisionLog5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002" sId="3">
    <nc r="BA167">
      <v>1</v>
    </nc>
  </rcc>
</revisions>
</file>

<file path=xl/revisions/revisionLog5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003" sId="5">
    <nc r="O48" t="inlineStr">
      <is>
        <t>Y</t>
      </is>
    </nc>
  </rcc>
  <rcc rId="1004" sId="5">
    <nc r="B48">
      <v>6181</v>
    </nc>
  </rcc>
  <rcc rId="1005" sId="3">
    <nc r="E37">
      <v>6181</v>
    </nc>
  </rcc>
  <rcc rId="1006" sId="3">
    <nc r="J37" t="inlineStr">
      <is>
        <t>Y</t>
      </is>
    </nc>
  </rcc>
  <rcc rId="1007" sId="3">
    <nc r="P37" t="inlineStr">
      <is>
        <t>Y</t>
      </is>
    </nc>
  </rcc>
  <rcc rId="1008" sId="3" odxf="1" dxf="1">
    <nc r="AV37" t="inlineStr">
      <is>
        <t>RRB</t>
      </is>
    </nc>
    <odxf>
      <font>
        <sz val="8"/>
      </font>
    </odxf>
    <ndxf>
      <font>
        <sz val="8"/>
        <color theme="0" tint="-0.249977111117893"/>
      </font>
    </ndxf>
  </rcc>
  <rcc rId="1009" sId="3" odxf="1" dxf="1">
    <nc r="AX37" t="inlineStr">
      <is>
        <t>DBY</t>
      </is>
    </nc>
    <odxf>
      <font>
        <sz val="8"/>
      </font>
    </odxf>
    <ndxf>
      <font>
        <sz val="8"/>
        <color theme="0" tint="-0.249977111117893"/>
      </font>
    </ndxf>
  </rcc>
  <rcv guid="{83E26134-8071-4B52-B9C2-8B5396DF70B4}" action="delete"/>
  <rdn rId="0" localSheetId="3" customView="1" name="Z_83E26134_8071_4B52_B9C2_8B5396DF70B4_.wvu.Rows" hidden="1" oldHidden="1">
    <formula>Plan!$488:$750</formula>
    <oldFormula>Plan!$488:$750</oldFormula>
  </rdn>
  <rdn rId="0" localSheetId="3" customView="1" name="Z_83E26134_8071_4B52_B9C2_8B5396DF70B4_.wvu.Cols" hidden="1" oldHidden="1">
    <formula>Plan!$S:$U</formula>
    <oldFormula>Plan!$S:$U</oldFormula>
  </rdn>
  <rdn rId="0" localSheetId="3" customView="1" name="Z_83E26134_8071_4B52_B9C2_8B5396DF70B4_.wvu.FilterData" hidden="1" oldHidden="1">
    <formula>Plan!$A$5:$BQ$468</formula>
    <oldFormula>Plan!$A$5:$BQ$468</oldFormula>
  </rdn>
  <rdn rId="0" localSheetId="4" customView="1" name="Z_83E26134_8071_4B52_B9C2_8B5396DF70B4_.wvu.FilterData" hidden="1" oldHidden="1">
    <formula>'Delivery Docs Plan'!$A$4:$O$33</formula>
    <oldFormula>'Delivery Docs Plan'!$A$4:$O$33</oldFormula>
  </rdn>
  <rdn rId="0" localSheetId="5" customView="1" name="Z_83E26134_8071_4B52_B9C2_8B5396DF70B4_.wvu.Cols" hidden="1" oldHidden="1">
    <formula>'PR Matrix'!$JK:$XFD</formula>
    <oldFormula>'PR Matrix'!$JK:$XFD</oldFormula>
  </rdn>
  <rdn rId="0" localSheetId="5" customView="1" name="Z_83E26134_8071_4B52_B9C2_8B5396DF70B4_.wvu.FilterData" hidden="1" oldHidden="1">
    <formula>'PR Matrix'!$C$1:$C$481</formula>
    <oldFormula>'PR Matrix'!$C$1:$C$481</oldFormula>
  </rdn>
  <rdn rId="0" localSheetId="6" customView="1" name="Z_83E26134_8071_4B52_B9C2_8B5396DF70B4_.wvu.Cols" hidden="1" oldHidden="1">
    <formula>Allocation!$L:$XFD</formula>
    <oldFormula>Allocation!$L:$XFD</oldFormula>
  </rdn>
  <rdn rId="0" localSheetId="6" customView="1" name="Z_83E26134_8071_4B52_B9C2_8B5396DF70B4_.wvu.FilterData" hidden="1" oldHidden="1">
    <formula>Allocation!$A$1:$K$1</formula>
    <oldFormula>Allocation!$A$1:$K$1</oldFormula>
  </rdn>
  <rdn rId="0" localSheetId="7" customView="1" name="Z_83E26134_8071_4B52_B9C2_8B5396DF70B4_.wvu.FilterData" hidden="1" oldHidden="1">
    <formula>'SRS Reviews'!$A$1:$Q$136</formula>
    <oldFormula>'SRS Reviews'!$A$1:$Q$136</oldFormula>
  </rdn>
  <rdn rId="0" localSheetId="8" customView="1" name="Z_83E26134_8071_4B52_B9C2_8B5396DF70B4_.wvu.FilterData" hidden="1" oldHidden="1">
    <formula>Estimates!$A$2:$BC$460</formula>
    <oldFormula>Estimates!$A$2:$BC$460</oldFormula>
  </rdn>
  <rdn rId="0" localSheetId="10" customView="1" name="Z_83E26134_8071_4B52_B9C2_8B5396DF70B4_.wvu.FilterData" hidden="1" oldHidden="1">
    <formula>'Open SWPRs'!$A$1:$H$615</formula>
    <oldFormula>'Open SWPRs'!$A$1:$H$615</oldFormula>
  </rdn>
  <rdn rId="0" localSheetId="12" customView="1" name="Z_83E26134_8071_4B52_B9C2_8B5396DF70B4_.wvu.FilterData" hidden="1" oldHidden="1">
    <formula>'Build Plan'!$D$3:$L$48</formula>
    <oldFormula>'Build Plan'!$D$3:$L$48</oldFormula>
  </rdn>
  <rcv guid="{83E26134-8071-4B52-B9C2-8B5396DF70B4}" action="add"/>
</revisions>
</file>

<file path=xl/revisions/revisionLog5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rc rId="1022" sId="5" ref="P1:P1048576" action="insertCol">
    <undo index="4" exp="area" ref3D="1" dr="$A$480:$XFD$481" dn="Z_FDCD7FD4_7D62_43EB_A646_C382CC277444_.wvu.Rows" sId="5"/>
    <undo index="2" exp="area" ref3D="1" dr="$A$1:$XFD$2" dn="Z_FDCD7FD4_7D62_43EB_A646_C382CC277444_.wvu.Rows" sId="5"/>
    <undo index="4" exp="area" ref3D="1" dr="$A$480:$XFD$481" dn="Z_FD5F77AF_5A8F_4B6D_961B_C7FD9D452FD5_.wvu.Rows" sId="5"/>
    <undo index="2" exp="area" ref3D="1" dr="$A$1:$XFD$2" dn="Z_FD5F77AF_5A8F_4B6D_961B_C7FD9D452FD5_.wvu.Rows" sId="5"/>
    <undo index="4" exp="area" ref3D="1" dr="$A$480:$XFD$481" dn="Z_FAFF16D3_22B3_4C97_ACCF_EE39802F6088_.wvu.Rows" sId="5"/>
    <undo index="2" exp="area" ref3D="1" dr="$A$1:$XFD$2" dn="Z_FAFF16D3_22B3_4C97_ACCF_EE39802F6088_.wvu.Rows" sId="5"/>
    <undo index="0" exp="area" ref3D="1" dr="$A$1:$XFD$2" dn="Z_FAA25FCE_18C5_403C_9C68_9D1F88B3F7EB_.wvu.Rows" sId="5"/>
    <undo index="0" exp="area" ref3D="1" dr="$JK$1:$XFD$1048576" dn="Z_FAA25FCE_18C5_403C_9C68_9D1F88B3F7EB_.wvu.Cols" sId="5"/>
    <undo index="4" exp="area" ref3D="1" dr="$A$480:$XFD$481" dn="Z_FA025E0E_AAB4_48EA_A8D2_9619F0E6F664_.wvu.Rows" sId="5"/>
    <undo index="2" exp="area" ref3D="1" dr="$A$1:$XFD$2" dn="Z_FA025E0E_AAB4_48EA_A8D2_9619F0E6F664_.wvu.Rows" sId="5"/>
    <undo index="0" exp="area" ref3D="1" dr="$A$1:$XFD$2" dn="Z_DE76E38F_A1D1_4A3E_9C90_F4B6007A1049_.wvu.Rows" sId="5"/>
    <undo index="0" exp="area" ref3D="1" dr="$JK$1:$XFD$1048576" dn="Z_DE76E38F_A1D1_4A3E_9C90_F4B6007A1049_.wvu.Cols" sId="5"/>
    <undo index="0" exp="area" ref3D="1" dr="$A$1:$XFD$2" dn="Z_DD3C4055_6E9F_4337_AF3C_EAB14138E2FC_.wvu.Rows" sId="5"/>
    <undo index="0" exp="area" ref3D="1" dr="$JK$1:$XFD$1048576" dn="Z_DD3C4055_6E9F_4337_AF3C_EAB14138E2FC_.wvu.Cols" sId="5"/>
    <undo index="0" exp="area" ref3D="1" dr="$A$1:$XFD$2" dn="Z_D610A0E1_F9A9_4C9F_867A_9AA8DA5806C3_.wvu.Rows" sId="5"/>
    <undo index="0" exp="area" ref3D="1" dr="$JK$1:$XFD$1048576" dn="Z_D610A0E1_F9A9_4C9F_867A_9AA8DA5806C3_.wvu.Cols" sId="5"/>
    <undo index="0" exp="area" ref3D="1" dr="$A$1:$XFD$2" dn="Z_D0EC701B_BF59_424D_AF90_FAB54F5D9032_.wvu.Rows" sId="5"/>
    <undo index="4" exp="area" ref3D="1" dr="$A$480:$XFD$481" dn="Z_C8A50DBD_6717_4739_8372_D23519BF2F10_.wvu.Rows" sId="5"/>
    <undo index="2" exp="area" ref3D="1" dr="$A$1:$XFD$2" dn="Z_C8A50DBD_6717_4739_8372_D23519BF2F10_.wvu.Rows" sId="5"/>
    <undo index="0" exp="area" ref3D="1" dr="$A$1:$XFD$2" dn="Z_BFE285D7_067E_4802_A267_8E7CA36A08B9_.wvu.Rows" sId="5"/>
    <undo index="0" exp="area" ref3D="1" dr="$JK$1:$XFD$1048576" dn="Z_BFE285D7_067E_4802_A267_8E7CA36A08B9_.wvu.Cols" sId="5"/>
    <undo index="0" exp="area" ref3D="1" dr="$A$1:$XFD$1" dn="Z_BEFB98C7_6620_4730_80CE_706FB1439778_.wvu.Rows" sId="5"/>
    <undo index="0" exp="area" ref3D="1" dr="$A$1:$XFD$2" dn="Z_BC89DC8A_F93A_4EB3_ACCA_03228A52DC73_.wvu.Rows" sId="5"/>
    <undo index="0" exp="area" ref3D="1" dr="$JK$1:$XFD$1048576" dn="Z_BC89DC8A_F93A_4EB3_ACCA_03228A52DC73_.wvu.Cols" sId="5"/>
    <undo index="0" exp="area" ref3D="1" dr="$A$1:$XFD$2" dn="Z_B83B79D9_617A_4F50_8CCC_C97938364272_.wvu.Rows" sId="5"/>
    <undo index="0" exp="area" ref3D="1" dr="$JK$1:$XFD$1048576" dn="Z_B83B79D9_617A_4F50_8CCC_C97938364272_.wvu.Cols" sId="5"/>
    <undo index="0" exp="area" ref3D="1" dr="$A$1:$XFD$2" dn="Z_B6DA4F4E_AC5A_4095_8D8B_FD639A9E9F62_.wvu.Rows" sId="5"/>
    <undo index="0" exp="area" ref3D="1" dr="$A$1:$XFD$2" dn="Z_B3C29866_3474_43EA_99AD_F394C9416B2B_.wvu.Rows" sId="5"/>
    <undo index="0" exp="area" ref3D="1" dr="$JK$1:$XFD$1048576" dn="Z_B3C29866_3474_43EA_99AD_F394C9416B2B_.wvu.Cols" sId="5"/>
    <undo index="0" exp="area" ref3D="1" dr="$A$1:$XFD$2" dn="Z_B25C0761_BDC6_44DE_BC09_A587D4005716_.wvu.Rows" sId="5"/>
    <undo index="0" exp="area" ref3D="1" dr="$JK$1:$XFD$1048576" dn="Z_B25C0761_BDC6_44DE_BC09_A587D4005716_.wvu.Cols" sId="5"/>
    <undo index="0" exp="area" ref3D="1" dr="$A$1:$XFD$2" dn="Z_B0A275E6_A927_469D_A668_DC597A053ECA_.wvu.Rows" sId="5"/>
    <undo index="0" exp="area" ref3D="1" dr="$JK$1:$XFD$1048576" dn="Z_B0A275E6_A927_469D_A668_DC597A053ECA_.wvu.Cols" sId="5"/>
    <undo index="4" exp="area" ref3D="1" dr="$A$480:$XFD$481" dn="Z_AEC31DE9_BA39_44BD_BD19_C1C878D510AE_.wvu.Rows" sId="5"/>
    <undo index="2" exp="area" ref3D="1" dr="$A$1:$XFD$2" dn="Z_AEC31DE9_BA39_44BD_BD19_C1C878D510AE_.wvu.Rows" sId="5"/>
    <undo index="0" exp="area" ref3D="1" dr="$A$1:$XFD$2" dn="Z_A779676E_2DE4_4B43_BC39_AEC5C199B098_.wvu.Rows" sId="5"/>
    <undo index="0" exp="area" ref3D="1" dr="$JK$1:$XFD$1048576" dn="Z_A779676E_2DE4_4B43_BC39_AEC5C199B098_.wvu.Cols" sId="5"/>
    <undo index="0" exp="area" ref3D="1" dr="$A$1:$XFD$2" dn="Z_A158213F_CC1A_4B2F_8FB3_2D0E9377D318_.wvu.Rows" sId="5"/>
    <undo index="0" exp="area" ref3D="1" dr="$A$1:$XFD$2" dn="Z_9D72E9D6_9DB4_482E_B9DD_F58734D01B5E_.wvu.Rows" sId="5"/>
    <undo index="0" exp="area" ref3D="1" dr="$JK$1:$XFD$1048576" dn="Z_9D72E9D6_9DB4_482E_B9DD_F58734D01B5E_.wvu.Cols" sId="5"/>
    <undo index="0" exp="area" ref3D="1" dr="$A$1:$XFD$2" dn="Z_9D5226FB_7DD3_447E_B45C_6EAA60152D32_.wvu.Rows" sId="5"/>
    <undo index="0" exp="area" ref3D="1" dr="$A$1:$XFD$2" dn="Z_9C0FECB6_0701_4CC9_8224_D04A63FFA855_.wvu.Rows" sId="5"/>
    <undo index="0" exp="area" ref3D="1" dr="$JK$1:$XFD$1048576" dn="Z_9C0FECB6_0701_4CC9_8224_D04A63FFA855_.wvu.Cols" sId="5"/>
    <undo index="0" exp="area" ref3D="1" dr="$A$1:$XFD$1" dn="Z_999D8AAC_C53E_4106_83D2_C9E986396FD9_.wvu.Rows" sId="5"/>
    <undo index="0" exp="area" ref3D="1" dr="$JK$1:$XFD$1048576" dn="Z_999D8AAC_C53E_4106_83D2_C9E986396FD9_.wvu.Cols" sId="5"/>
    <undo index="0" exp="area" ref3D="1" dr="$A$1:$XFD$2" dn="Z_97AAAFE3_C681_4E27_A277_F09D7DA8C2DD_.wvu.Rows" sId="5"/>
    <undo index="0" exp="area" ref3D="1" dr="$JK$1:$XFD$1048576" dn="Z_97AAAFE3_C681_4E27_A277_F09D7DA8C2DD_.wvu.Cols" sId="5"/>
    <undo index="0" exp="area" ref3D="1" dr="$A$1:$XFD$2" dn="Z_949F8C7F_DA00_479D_BDE6_6166B149A403_.wvu.Rows" sId="5"/>
    <undo index="0" exp="area" ref3D="1" dr="$JK$1:$XFD$1048576" dn="Z_949F8C7F_DA00_479D_BDE6_6166B149A403_.wvu.Cols" sId="5"/>
    <undo index="0" exp="area" ref3D="1" dr="$A$1:$XFD$2" dn="Z_94202DE1_E113_4D8D_96A4_4561FB59780B_.wvu.Rows" sId="5"/>
    <undo index="0" exp="area" ref3D="1" dr="$JK$1:$XFD$1048576" dn="Z_94202DE1_E113_4D8D_96A4_4561FB59780B_.wvu.Cols" sId="5"/>
    <undo index="0" exp="area" ref3D="1" dr="$A$1:$XFD$2" dn="Z_90088769_7D29_4324_882D_1F352DFBE762_.wvu.Rows" sId="5"/>
    <undo index="0" exp="area" ref3D="1" dr="$JK$1:$XFD$1048576" dn="Z_90088769_7D29_4324_882D_1F352DFBE762_.wvu.Cols" sId="5"/>
    <undo index="0" exp="area" ref3D="1" dr="$A$1:$XFD$1" dn="Z_8F2E2A3B_020D_4DD4_B354_81D162F69C48_.wvu.Rows" sId="5"/>
    <undo index="0" exp="area" ref3D="1" dr="$A$1:$XFD$2" dn="Z_8B0C1710_8C04_443E_9575_8D8EEDA52030_.wvu.Rows" sId="5"/>
    <undo index="0" exp="area" ref3D="1" dr="$A$1:$XFD$2" dn="Z_8AEE08A2_F73E_41EF_8662_F43F5532F7EC_.wvu.Rows" sId="5"/>
    <undo index="4" exp="area" ref3D="1" dr="$A$480:$XFD$481" dn="Z_88EF00F5_A891_4E1F_BEBC_C770D5AFEF26_.wvu.Rows" sId="5"/>
    <undo index="2" exp="area" ref3D="1" dr="$A$1:$XFD$2" dn="Z_88EF00F5_A891_4E1F_BEBC_C770D5AFEF26_.wvu.Rows" sId="5"/>
    <undo index="0" exp="area" ref3D="1" dr="$A$1:$XFD$2" dn="Z_840FED42_BEAD_40B5_87A2_918C1E6D4128_.wvu.Rows" sId="5"/>
    <undo index="0" exp="area" ref3D="1" dr="$JK$1:$XFD$1048576" dn="Z_840FED42_BEAD_40B5_87A2_918C1E6D4128_.wvu.Cols" sId="5"/>
    <undo index="0" exp="area" ref3D="1" dr="$JK$1:$XFD$1048576" dn="Z_83E26134_8071_4B52_B9C2_8B5396DF70B4_.wvu.Cols" sId="5"/>
    <undo index="0" exp="area" ref3D="1" dr="$A$1:$XFD$2" dn="Z_7F19FCB4_9655_4ECF_8001_8401CA1B1084_.wvu.Rows" sId="5"/>
    <undo index="4" exp="area" ref3D="1" dr="$A$480:$XFD$480" dn="Z_7E4E90D1_59D3_46C2_B9C5_B4A6E53BE0B7_.wvu.Rows" sId="5"/>
    <undo index="2" exp="area" ref3D="1" dr="$A$1:$XFD$2" dn="Z_7E4E90D1_59D3_46C2_B9C5_B4A6E53BE0B7_.wvu.Rows" sId="5"/>
    <undo index="1" exp="area" ref3D="1" dr="$A$481:$XFD$481" dn="Z_7E4E90D1_59D3_46C2_B9C5_B4A6E53BE0B7_.wvu.Rows" sId="5"/>
    <undo index="0" exp="area" ref3D="1" dr="$A$1:$XFD$2" dn="Z_7E493E76_89EF_40BE_995A_6CD5B38BE486_.wvu.Rows" sId="5"/>
    <undo index="4" exp="area" ref3D="1" dr="$A$480:$XFD$481" dn="Z_774D3B22_FAD7_45CC_9FF9_C08635F41395_.wvu.Rows" sId="5"/>
    <undo index="2" exp="area" ref3D="1" dr="$A$1:$XFD$2" dn="Z_774D3B22_FAD7_45CC_9FF9_C08635F41395_.wvu.Rows" sId="5"/>
    <undo index="4" exp="area" ref3D="1" dr="$A$480:$XFD$481" dn="Z_6FA7792A_1E8F_4225_B55B_C3225E2EEAC0_.wvu.Rows" sId="5"/>
    <undo index="2" exp="area" ref3D="1" dr="$A$1:$XFD$2" dn="Z_6FA7792A_1E8F_4225_B55B_C3225E2EEAC0_.wvu.Rows" sId="5"/>
    <undo index="0" exp="area" ref3D="1" dr="$A$1:$XFD$2" dn="Z_6C263B97_64ED_4CE6_9B05_42BE2811A349_.wvu.Rows" sId="5"/>
    <undo index="0" exp="area" ref3D="1" dr="$JK$1:$XFD$1048576" dn="Z_6C263B97_64ED_4CE6_9B05_42BE2811A349_.wvu.Cols" sId="5"/>
    <undo index="0" exp="area" ref3D="1" dr="$A$1:$XFD$2" dn="Z_6568F72F_D597_4229_B333_125FDE9654F7_.wvu.Rows" sId="5"/>
    <undo index="0" exp="area" ref3D="1" dr="$JK$1:$XFD$1048576" dn="Z_6568F72F_D597_4229_B333_125FDE9654F7_.wvu.Cols" sId="5"/>
    <undo index="0" exp="area" ref3D="1" dr="$A$1:$XFD$2" dn="Z_653F5373_3423_4857_B839_026BFFD3E0C5_.wvu.Rows" sId="5"/>
    <undo index="0" exp="area" ref3D="1" dr="$A$1:$XFD$2" dn="Z_607CCD9B_4659_4BD7_A174_E12C78E5291C_.wvu.Rows" sId="5"/>
    <undo index="4" exp="area" ref3D="1" dr="$A$480:$XFD$480" dn="Z_5DABD3DD_3B7F_4D0A_8278_3CABF5A7C879_.wvu.Rows" sId="5"/>
    <undo index="2" exp="area" ref3D="1" dr="$A$1:$XFD$2" dn="Z_5DABD3DD_3B7F_4D0A_8278_3CABF5A7C879_.wvu.Rows" sId="5"/>
    <undo index="1" exp="area" ref3D="1" dr="$A$481:$XFD$481" dn="Z_5DABD3DD_3B7F_4D0A_8278_3CABF5A7C879_.wvu.Rows" sId="5"/>
    <undo index="0" exp="area" ref3D="1" dr="$A$1:$XFD$2" dn="Z_5B263600_835E_44BD_B687_603D70FECA3D_.wvu.Rows" sId="5"/>
    <undo index="0" exp="area" ref3D="1" dr="$JK$1:$XFD$1048576" dn="Z_5B263600_835E_44BD_B687_603D70FECA3D_.wvu.Cols" sId="5"/>
    <undo index="0" exp="area" ref3D="1" dr="$A$1:$XFD$2" dn="Z_5AC86898_99C0_40C8_A183_7BCAFD4A38C0_.wvu.Rows" sId="5"/>
    <undo index="0" exp="area" ref3D="1" dr="$JK$1:$XFD$1048576" dn="Z_5AC86898_99C0_40C8_A183_7BCAFD4A38C0_.wvu.Cols" sId="5"/>
    <undo index="0" exp="area" ref3D="1" dr="$A$1:$XFD$2" dn="Z_55F258A9_3656_464A_8209_65541A4A9294_.wvu.Rows" sId="5"/>
    <undo index="0" exp="area" ref3D="1" dr="$JK$1:$XFD$1048576" dn="Z_55F258A9_3656_464A_8209_65541A4A9294_.wvu.Cols" sId="5"/>
    <undo index="0" exp="area" ref3D="1" dr="$A$1:$XFD$2" dn="Z_5435B979_CD36_44F0_9662_F3B5AC1F741D_.wvu.Rows" sId="5"/>
    <undo index="0" exp="area" ref3D="1" dr="$JK$1:$XFD$1048576" dn="Z_519FF1E7_076F_47C2_91B9_C17D2E1B6520_.wvu.Cols" sId="5"/>
    <undo index="4" exp="area" ref3D="1" dr="$A$480:$XFD$480" dn="Z_4F91CC6A_177C_44AE_BD3E_9ACFF52E4BB6_.wvu.Rows" sId="5"/>
    <undo index="2" exp="area" ref3D="1" dr="$A$1:$XFD$2" dn="Z_4F91CC6A_177C_44AE_BD3E_9ACFF52E4BB6_.wvu.Rows" sId="5"/>
    <undo index="1" exp="area" ref3D="1" dr="$A$481:$XFD$481" dn="Z_4F91CC6A_177C_44AE_BD3E_9ACFF52E4BB6_.wvu.Rows" sId="5"/>
    <undo index="0" exp="area" ref3D="1" dr="$A$1:$XFD$2" dn="Z_4E796616_3F1B_4206_9288_54987A052220_.wvu.Rows" sId="5"/>
    <undo index="4" exp="area" ref3D="1" dr="$A$480:$XFD$481" dn="Z_4E38BAA4_F7A0_4986_9C0B_2533153E78A8_.wvu.Rows" sId="5"/>
    <undo index="2" exp="area" ref3D="1" dr="$A$1:$XFD$2" dn="Z_4E38BAA4_F7A0_4986_9C0B_2533153E78A8_.wvu.Rows" sId="5"/>
    <undo index="4" exp="area" ref3D="1" dr="$A$480:$XFD$480" dn="Z_4864356C_2EA4_4798_837B_554A65950AB7_.wvu.Rows" sId="5"/>
    <undo index="2" exp="area" ref3D="1" dr="$A$1:$XFD$2" dn="Z_4864356C_2EA4_4798_837B_554A65950AB7_.wvu.Rows" sId="5"/>
    <undo index="1" exp="area" ref3D="1" dr="$A$481:$XFD$481" dn="Z_4864356C_2EA4_4798_837B_554A65950AB7_.wvu.Rows" sId="5"/>
    <undo index="0" exp="area" ref3D="1" dr="$A$1:$XFD$2" dn="Z_440820DD_D35F_4284_A020_75AFCB09A713_.wvu.Rows" sId="5"/>
    <undo index="0" exp="area" ref3D="1" dr="$JK$1:$XFD$1048576" dn="Z_440820DD_D35F_4284_A020_75AFCB09A713_.wvu.Cols" sId="5"/>
    <undo index="0" exp="area" ref3D="1" dr="$A$1:$XFD$2" dn="Z_3ACD5A93_9B0E_40EA_8179_EDF0714A0F5F_.wvu.Rows" sId="5"/>
    <undo index="0" exp="area" ref3D="1" dr="$JK$1:$XFD$1048576" dn="Z_3ACD5A93_9B0E_40EA_8179_EDF0714A0F5F_.wvu.Cols" sId="5"/>
    <undo index="0" exp="area" ref3D="1" dr="$A$1:$XFD$2" dn="Z_39344E0E_2CC4_4BC6_A15E_A66B17AEE943_.wvu.Rows" sId="5"/>
    <undo index="0" exp="area" ref3D="1" dr="$JK$1:$XFD$1048576" dn="Z_39344E0E_2CC4_4BC6_A15E_A66B17AEE943_.wvu.Cols" sId="5"/>
    <undo index="0" exp="area" ref3D="1" dr="$A$1:$XFD$2" dn="Z_38797761_B6E7_4EBC_86AC_BCA6FEF8021E_.wvu.Rows" sId="5"/>
    <undo index="0" exp="area" ref3D="1" dr="$JK$1:$XFD$1048576" dn="Z_38797761_B6E7_4EBC_86AC_BCA6FEF8021E_.wvu.Cols" sId="5"/>
    <undo index="4" exp="area" ref3D="1" dr="$A$480:$XFD$481" dn="Z_3730BEA2_2AC7_4811_AC70_1FABD98B5F4A_.wvu.Rows" sId="5"/>
    <undo index="2" exp="area" ref3D="1" dr="$A$1:$XFD$2" dn="Z_3730BEA2_2AC7_4811_AC70_1FABD98B5F4A_.wvu.Rows" sId="5"/>
    <undo index="0" exp="area" ref3D="1" dr="$A$1:$XFD$2" dn="Z_34488582_FC68_47CC_ADEF_620C97FA3BE5_.wvu.Rows" sId="5"/>
    <undo index="0" exp="area" ref3D="1" dr="$JK$1:$XFD$1048576" dn="Z_34488582_FC68_47CC_ADEF_620C97FA3BE5_.wvu.Cols" sId="5"/>
    <undo index="0" exp="area" ref3D="1" dr="$A$1:$XFD$2" dn="Z_3125BE9C_D539_46B3_AB2C_AD44D6D3A43D_.wvu.Rows" sId="5"/>
    <undo index="0" exp="area" ref3D="1" dr="$JK$1:$XFD$1048576" dn="Z_3125BE9C_D539_46B3_AB2C_AD44D6D3A43D_.wvu.Cols" sId="5"/>
    <undo index="0" exp="area" ref3D="1" dr="$A$1:$XFD$2" dn="Z_2EDD3601_67EA_4D8B_910E_67CE0A6ECBD5_.wvu.Rows" sId="5"/>
    <undo index="0" exp="area" ref3D="1" dr="$JK$1:$XFD$1048576" dn="Z_2EDD3601_67EA_4D8B_910E_67CE0A6ECBD5_.wvu.Cols" sId="5"/>
    <undo index="0" exp="area" ref3D="1" dr="$A$1:$XFD$2" dn="Z_2C6ABC28_880F_4FC3_AB4C_74CC7AFBB167_.wvu.Rows" sId="5"/>
    <undo index="0" exp="area" ref3D="1" dr="$JK$1:$XFD$1048576" dn="Z_2C6ABC28_880F_4FC3_AB4C_74CC7AFBB167_.wvu.Cols" sId="5"/>
    <undo index="0" exp="area" ref3D="1" dr="$A$1:$XFD$2" dn="Z_2B096DAF_0513_499A_BB3D_6C1B61550EAD_.wvu.Rows" sId="5"/>
    <undo index="0" exp="area" ref3D="1" dr="$JK$1:$XFD$1048576" dn="Z_2B096DAF_0513_499A_BB3D_6C1B61550EAD_.wvu.Cols" sId="5"/>
    <undo index="0" exp="area" ref3D="1" dr="$A$1:$XFD$2" dn="Z_28D79C02_A415_42D9_AF37_1523DA21D815_.wvu.Rows" sId="5"/>
    <undo index="0" exp="area" ref3D="1" dr="$JK$1:$XFD$1048576" dn="Z_28D79C02_A415_42D9_AF37_1523DA21D815_.wvu.Cols" sId="5"/>
    <undo index="0" exp="area" ref3D="1" dr="$A$1:$XFD$2" dn="Z_2843D43C_15A8_41DB_8AAA_3E8B8BBF0B92_.wvu.Rows" sId="5"/>
    <undo index="0" exp="area" ref3D="1" dr="$A$1:$XFD$2" dn="Z_27A4B667_7EE5_4B37_A36E_7A71AE7736F5_.wvu.Rows" sId="5"/>
    <undo index="0" exp="area" ref3D="1" dr="$JK$1:$XFD$1048576" dn="Z_27A4B667_7EE5_4B37_A36E_7A71AE7736F5_.wvu.Cols" sId="5"/>
    <undo index="0" exp="area" ref3D="1" dr="$A$1:$XFD$2" dn="Z_1CE7FAA3_375A_44FC_8395_7BB368E304B3_.wvu.Rows" sId="5"/>
    <undo index="0" exp="area" ref3D="1" dr="$JK$1:$XFD$1048576" dn="Z_1CE7FAA3_375A_44FC_8395_7BB368E304B3_.wvu.Cols" sId="5"/>
    <undo index="0" exp="area" ref3D="1" dr="$A$1:$XFD$2" dn="Z_1A677123_3181_47F1_8D94_D23E42118B34_.wvu.Rows" sId="5"/>
    <undo index="0" exp="area" ref3D="1" dr="$JK$1:$XFD$1048576" dn="Z_1A677123_3181_47F1_8D94_D23E42118B34_.wvu.Cols" sId="5"/>
    <undo index="0" exp="area" ref3D="1" dr="$A$1:$XFD$2" dn="Z_195EEB94_5611_43AB_AD4C_189BF5DF63BD_.wvu.Rows" sId="5"/>
    <undo index="0" exp="area" ref3D="1" dr="$JK$1:$XFD$1048576" dn="Z_195EEB94_5611_43AB_AD4C_189BF5DF63BD_.wvu.Cols" sId="5"/>
    <undo index="0" exp="area" ref3D="1" dr="$A$1:$XFD$1" dn="Z_18DF35B7_CAA0_4050_BA63_78DA1CA747BE_.wvu.Rows" sId="5"/>
    <undo index="0" exp="area" ref3D="1" dr="$JK$1:$XFD$1048576" dn="Z_18DF35B7_CAA0_4050_BA63_78DA1CA747BE_.wvu.Cols" sId="5"/>
    <undo index="4" exp="area" ref3D="1" dr="$A$480:$XFD$481" dn="Z_186AB716_4241_4317_9300_D6DC13524A2C_.wvu.Rows" sId="5"/>
    <undo index="2" exp="area" ref3D="1" dr="$A$1:$XFD$2" dn="Z_186AB716_4241_4317_9300_D6DC13524A2C_.wvu.Rows" sId="5"/>
    <undo index="4" exp="area" ref3D="1" dr="$A$480:$XFD$480" dn="Z_16543542_821D_4BC4_91AB_D2C631412736_.wvu.Rows" sId="5"/>
    <undo index="2" exp="area" ref3D="1" dr="$A$1:$XFD$2" dn="Z_16543542_821D_4BC4_91AB_D2C631412736_.wvu.Rows" sId="5"/>
    <undo index="1" exp="area" ref3D="1" dr="$A$481:$XFD$481" dn="Z_16543542_821D_4BC4_91AB_D2C631412736_.wvu.Rows" sId="5"/>
    <undo index="0" exp="area" ref3D="1" dr="$A$1:$XFD$2" dn="Z_11F0A643_03F6_4A9B_A587_984CEF24373C_.wvu.Rows" sId="5"/>
    <undo index="0" exp="area" ref3D="1" dr="$JK$1:$XFD$1048576" dn="Z_11F0A643_03F6_4A9B_A587_984CEF24373C_.wvu.Cols" sId="5"/>
    <undo index="0" exp="area" ref3D="1" dr="$A$1:$XFD$1" dn="Z_116A1B62_BC36_4DF8_BA7A_5A8B2AC14341_.wvu.Rows" sId="5"/>
    <undo index="0" exp="area" ref3D="1" dr="$A$1:$XFD$2" dn="Z_1053507D_AB8D_4416_A992_8628E70BD9D6_.wvu.Rows" sId="5"/>
    <undo index="0" exp="area" ref3D="1" dr="$JK$1:$XFD$1048576" dn="Z_1053507D_AB8D_4416_A992_8628E70BD9D6_.wvu.Cols" sId="5"/>
    <undo index="0" exp="area" ref3D="1" dr="$A$1:$XFD$2" dn="Z_0EEF1658_6DED_493F_AB34_5C882B7D8D1D_.wvu.Rows" sId="5"/>
    <undo index="4" exp="area" ref3D="1" dr="$A$480:$XFD$481" dn="Z_0D63E466_D251_474F_9293_B76C0854AE18_.wvu.Rows" sId="5"/>
    <undo index="2" exp="area" ref3D="1" dr="$A$1:$XFD$2" dn="Z_0D63E466_D251_474F_9293_B76C0854AE18_.wvu.Rows" sId="5"/>
    <undo index="0" exp="area" ref3D="1" dr="$A$1:$XFD$2" dn="Z_0B513DDE_5559_48C9_BE83_B3BA05D50CBD_.wvu.Rows" sId="5"/>
    <undo index="4" exp="area" ref3D="1" dr="$A$480:$XFD$481" dn="Z_0B24AFFC_8D10_42B0_ADC8_378D1BCF1541_.wvu.Rows" sId="5"/>
    <undo index="2" exp="area" ref3D="1" dr="$A$1:$XFD$2" dn="Z_0B24AFFC_8D10_42B0_ADC8_378D1BCF1541_.wvu.Rows" sId="5"/>
    <undo index="4" exp="area" ref3D="1" dr="$A$480:$XFD$481" dn="Z_096F67F7_AEB5_413D_899E_0491F5B25FFD_.wvu.Rows" sId="5"/>
    <undo index="2" exp="area" ref3D="1" dr="$A$1:$XFD$2" dn="Z_096F67F7_AEB5_413D_899E_0491F5B25FFD_.wvu.Rows" sId="5"/>
    <undo index="4" exp="area" ref3D="1" dr="$A$480:$XFD$481" dn="Z_0484FDF7_2DB5_4BF2_B382_43CE01593EDC_.wvu.Rows" sId="5"/>
    <undo index="2" exp="area" ref3D="1" dr="$A$1:$XFD$2" dn="Z_0484FDF7_2DB5_4BF2_B382_43CE01593EDC_.wvu.Rows" sId="5"/>
    <undo index="0" exp="area" ref3D="1" dr="$A$1:$XFD$2" dn="Z_02B12058_110B_4DCD_A5EA_5F27400FB028_.wvu.Rows" sId="5"/>
    <undo index="0" exp="area" ref3D="1" dr="$JK$1:$XFD$1048576" dn="Z_02B12058_110B_4DCD_A5EA_5F27400FB028_.wvu.Cols" sId="5"/>
    <undo index="0" exp="area" ref3D="1" dr="$A$1:$XFD$2" dn="Z_02668375_14EE_499B_A8A1_CFA0F3453F57_.wvu.Rows" sId="5"/>
    <undo index="0" exp="area" ref3D="1" dr="$JK$1:$XFD$1048576" dn="Z_02668375_14EE_499B_A8A1_CFA0F3453F57_.wvu.Cols" sId="5"/>
    <undo index="0" exp="area" ref3D="1" dr="$A$1:$XFD$2" dn="Z_00CA5430_6B3A_4E12_B07E_9C9EC9D8F7A7_.wvu.Rows" sId="5"/>
    <undo index="0" exp="area" ref3D="1" dr="$JK$1:$XFD$1048576" dn="Z_00CA5430_6B3A_4E12_B07E_9C9EC9D8F7A7_.wvu.Cols" sId="5"/>
    <undo index="4" exp="area" ref3D="1" dr="$A$480:$XFD$481" dn="Z_F78FCA81_B608_454A_B46D_DA1594BED295_.wvu.Rows" sId="5"/>
    <undo index="2" exp="area" ref3D="1" dr="$A$1:$XFD$2" dn="Z_F78FCA81_B608_454A_B46D_DA1594BED295_.wvu.Rows" sId="5"/>
    <undo index="0" exp="area" ref3D="1" dr="$A$1:$XFD$2" dn="Z_F76A2777_C161_4121_A0E8_1678E85F68C6_.wvu.Rows" sId="5"/>
    <undo index="0" exp="area" ref3D="1" dr="$A$1:$XFD$2" dn="Z_F320C882_6208_44BF_AD76_CAB3202B3D93_.wvu.Rows" sId="5"/>
    <undo index="0" exp="area" ref3D="1" dr="$A$1:$XFD$2" dn="Z_F2088572_AEF7_456E_8FEE_9EECE1B46675_.wvu.Rows" sId="5"/>
    <undo index="4" exp="area" ref3D="1" dr="$A$480:$XFD$480" dn="Z_EB824EDC_44B5_480C_9466_88CD55BCD011_.wvu.Rows" sId="5"/>
    <undo index="2" exp="area" ref3D="1" dr="$A$1:$XFD$2" dn="Z_EB824EDC_44B5_480C_9466_88CD55BCD011_.wvu.Rows" sId="5"/>
    <undo index="1" exp="area" ref3D="1" dr="$A$481:$XFD$481" dn="Z_EB824EDC_44B5_480C_9466_88CD55BCD011_.wvu.Rows" sId="5"/>
    <undo index="4" exp="area" ref3D="1" dr="$A$480:$XFD$481" dn="Z_EA2D852B_2EE3_41E7_8B54_530928E32534_.wvu.Rows" sId="5"/>
    <undo index="2" exp="area" ref3D="1" dr="$A$1:$XFD$2" dn="Z_EA2D852B_2EE3_41E7_8B54_530928E32534_.wvu.Rows" sId="5"/>
    <undo index="0" exp="area" ref3D="1" dr="$A$1:$XFD$2" dn="Z_E8B30110_1132_4597_87AA_506263477060_.wvu.Rows" sId="5"/>
    <undo index="0" exp="area" ref3D="1" dr="$JK$1:$XFD$1048576" dn="Z_E8B30110_1132_4597_87AA_506263477060_.wvu.Cols" sId="5"/>
    <undo index="0" exp="area" ref3D="1" dr="$A$1:$XFD$2" dn="Z_E1FB79D3_6139_4E9D_84E0_D806F17414E7_.wvu.Rows" sId="5"/>
    <undo index="0" exp="area" ref3D="1" dr="$A$1:$XFD$2" dn="Z_E1C450DA_5A25_49EE_AC15_82D55BC93335_.wvu.Rows" sId="5"/>
    <undo index="0" exp="area" ref3D="1" dr="$JK$1:$XFD$1048576" dn="Z_E1C450DA_5A25_49EE_AC15_82D55BC93335_.wvu.Cols" sId="5"/>
  </rrc>
  <rcc rId="1023" sId="5">
    <nc r="P2">
      <v>1</v>
    </nc>
  </rcc>
  <rcc rId="1024" sId="5">
    <nc r="P3" t="inlineStr">
      <is>
        <t>RTC: HBV Data Changes - Modification of HP Handling Bleed Valve schedule for XWB-84</t>
      </is>
    </nc>
  </rcc>
  <rcc rId="1025" sId="5">
    <nc r="P4">
      <f>IF(P5&lt;&gt;"",IF(OR(P15&lt;&gt;"",COUNTA(P17:P479)&gt;0),"Y","N"),"")</f>
    </nc>
  </rcc>
  <rcc rId="1026" sId="5">
    <nc r="P6">
      <v>1</v>
    </nc>
  </rcc>
  <rcc rId="1027" sId="5">
    <nc r="P7" t="inlineStr">
      <is>
        <t>SW</t>
      </is>
    </nc>
  </rcc>
  <rcc rId="1028" sId="5">
    <nc r="P9" t="inlineStr">
      <is>
        <t>N</t>
      </is>
    </nc>
  </rcc>
  <rcc rId="1029" sId="5">
    <nc r="P10" t="inlineStr">
      <is>
        <t>N</t>
      </is>
    </nc>
  </rcc>
  <rcc rId="1030" sId="5">
    <nc r="P11" t="inlineStr">
      <is>
        <t>N</t>
      </is>
    </nc>
  </rcc>
  <rcc rId="1031" sId="5">
    <nc r="P12" t="inlineStr">
      <is>
        <t>N</t>
      </is>
    </nc>
  </rcc>
  <rcc rId="1032" sId="5">
    <nc r="P13" t="inlineStr">
      <is>
        <t>N</t>
      </is>
    </nc>
  </rcc>
  <rcc rId="1033" sId="5">
    <nc r="P14" t="inlineStr">
      <is>
        <t>N</t>
      </is>
    </nc>
  </rcc>
  <rcc rId="1034" sId="5">
    <nc r="P16">
      <f>COUNTA(P17:P479)</f>
    </nc>
  </rcc>
  <rcc rId="1035" sId="5">
    <nc r="P5">
      <v>6182</v>
    </nc>
  </rcc>
  <rcc rId="1036" sId="5">
    <nc r="P1">
      <v>6182</v>
    </nc>
  </rcc>
  <rcc rId="1037" sId="5">
    <oc r="O4">
      <f>IF(O5&lt;&gt;"",IF(OR(O15&lt;&gt;"",COUNTA(O17:O479)&gt;0),"Y","N"),"")</f>
    </oc>
    <nc r="O4" t="inlineStr">
      <is>
        <t>N</t>
      </is>
    </nc>
  </rcc>
  <rcc rId="1038" sId="5">
    <nc r="P88" t="inlineStr">
      <is>
        <t>Y</t>
      </is>
    </nc>
  </rcc>
  <rcc rId="1039" sId="5">
    <nc r="B88">
      <v>6182</v>
    </nc>
  </rcc>
  <rcc rId="1040" sId="3">
    <nc r="E77">
      <v>6182</v>
    </nc>
  </rcc>
  <rcc rId="1041" sId="3">
    <nc r="J77" t="inlineStr">
      <is>
        <t>Y</t>
      </is>
    </nc>
  </rcc>
  <rcc rId="1042" sId="3">
    <nc r="P77" t="inlineStr">
      <is>
        <t>Y</t>
      </is>
    </nc>
  </rcc>
  <rcc rId="1043" sId="3" odxf="1" dxf="1">
    <nc r="AV77" t="inlineStr">
      <is>
        <t>RRB</t>
      </is>
    </nc>
    <odxf>
      <font>
        <sz val="8"/>
      </font>
    </odxf>
    <ndxf>
      <font>
        <sz val="8"/>
        <color theme="0" tint="-0.249977111117893"/>
      </font>
    </ndxf>
  </rcc>
  <rcc rId="1044" sId="3" odxf="1" dxf="1">
    <nc r="AX77" t="inlineStr">
      <is>
        <t>DBY</t>
      </is>
    </nc>
    <odxf>
      <font>
        <sz val="8"/>
      </font>
    </odxf>
    <ndxf>
      <font>
        <sz val="8"/>
        <color theme="0" tint="-0.249977111117893"/>
      </font>
    </ndxf>
  </rcc>
  <rcv guid="{83E26134-8071-4B52-B9C2-8B5396DF70B4}" action="delete"/>
  <rdn rId="0" localSheetId="3" customView="1" name="Z_83E26134_8071_4B52_B9C2_8B5396DF70B4_.wvu.Rows" hidden="1" oldHidden="1">
    <formula>Plan!$488:$750</formula>
    <oldFormula>Plan!$488:$750</oldFormula>
  </rdn>
  <rdn rId="0" localSheetId="3" customView="1" name="Z_83E26134_8071_4B52_B9C2_8B5396DF70B4_.wvu.Cols" hidden="1" oldHidden="1">
    <formula>Plan!$S:$U</formula>
    <oldFormula>Plan!$S:$U</oldFormula>
  </rdn>
  <rdn rId="0" localSheetId="3" customView="1" name="Z_83E26134_8071_4B52_B9C2_8B5396DF70B4_.wvu.FilterData" hidden="1" oldHidden="1">
    <formula>Plan!$A$5:$BQ$468</formula>
    <oldFormula>Plan!$A$5:$BQ$468</oldFormula>
  </rdn>
  <rdn rId="0" localSheetId="4" customView="1" name="Z_83E26134_8071_4B52_B9C2_8B5396DF70B4_.wvu.FilterData" hidden="1" oldHidden="1">
    <formula>'Delivery Docs Plan'!$A$4:$O$33</formula>
    <oldFormula>'Delivery Docs Plan'!$A$4:$O$33</oldFormula>
  </rdn>
  <rdn rId="0" localSheetId="5" customView="1" name="Z_83E26134_8071_4B52_B9C2_8B5396DF70B4_.wvu.Cols" hidden="1" oldHidden="1">
    <formula>'PR Matrix'!$JL:$XFD</formula>
    <oldFormula>'PR Matrix'!$JL:$XFD</oldFormula>
  </rdn>
  <rdn rId="0" localSheetId="5" customView="1" name="Z_83E26134_8071_4B52_B9C2_8B5396DF70B4_.wvu.FilterData" hidden="1" oldHidden="1">
    <formula>'PR Matrix'!$C$1:$C$481</formula>
    <oldFormula>'PR Matrix'!$C$1:$C$481</oldFormula>
  </rdn>
  <rdn rId="0" localSheetId="6" customView="1" name="Z_83E26134_8071_4B52_B9C2_8B5396DF70B4_.wvu.Cols" hidden="1" oldHidden="1">
    <formula>Allocation!$L:$XFD</formula>
    <oldFormula>Allocation!$L:$XFD</oldFormula>
  </rdn>
  <rdn rId="0" localSheetId="6" customView="1" name="Z_83E26134_8071_4B52_B9C2_8B5396DF70B4_.wvu.FilterData" hidden="1" oldHidden="1">
    <formula>Allocation!$A$1:$K$1</formula>
    <oldFormula>Allocation!$A$1:$K$1</oldFormula>
  </rdn>
  <rdn rId="0" localSheetId="7" customView="1" name="Z_83E26134_8071_4B52_B9C2_8B5396DF70B4_.wvu.FilterData" hidden="1" oldHidden="1">
    <formula>'SRS Reviews'!$A$1:$Q$136</formula>
    <oldFormula>'SRS Reviews'!$A$1:$Q$136</oldFormula>
  </rdn>
  <rdn rId="0" localSheetId="8" customView="1" name="Z_83E26134_8071_4B52_B9C2_8B5396DF70B4_.wvu.FilterData" hidden="1" oldHidden="1">
    <formula>Estimates!$A$2:$BC$460</formula>
    <oldFormula>Estimates!$A$2:$BC$460</oldFormula>
  </rdn>
  <rdn rId="0" localSheetId="10" customView="1" name="Z_83E26134_8071_4B52_B9C2_8B5396DF70B4_.wvu.FilterData" hidden="1" oldHidden="1">
    <formula>'Open SWPRs'!$A$1:$H$615</formula>
    <oldFormula>'Open SWPRs'!$A$1:$H$615</oldFormula>
  </rdn>
  <rdn rId="0" localSheetId="12" customView="1" name="Z_83E26134_8071_4B52_B9C2_8B5396DF70B4_.wvu.FilterData" hidden="1" oldHidden="1">
    <formula>'Build Plan'!$D$3:$L$48</formula>
    <oldFormula>'Build Plan'!$D$3:$L$48</oldFormula>
  </rdn>
  <rcv guid="{83E26134-8071-4B52-B9C2-8B5396DF70B4}" action="add"/>
</revisions>
</file>

<file path=xl/revisions/revisionLog5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057" sId="5">
    <oc r="S6" t="inlineStr">
      <is>
        <t>1</t>
      </is>
    </oc>
    <nc r="S6"/>
  </rcc>
  <rcc rId="1058" sId="5">
    <oc r="T6" t="inlineStr">
      <is>
        <t>1</t>
      </is>
    </oc>
    <nc r="T6"/>
  </rcc>
  <rcc rId="1059" sId="5">
    <oc r="T2" t="inlineStr">
      <is>
        <t>1</t>
      </is>
    </oc>
    <nc r="T2"/>
  </rcc>
  <rcc rId="1060" sId="5">
    <oc r="S2" t="inlineStr">
      <is>
        <t>1</t>
      </is>
    </oc>
    <nc r="S2"/>
  </rcc>
  <rcc rId="1061" sId="5">
    <oc r="P4">
      <f>IF(P5&lt;&gt;"",IF(OR(P15&lt;&gt;"",COUNTA(P17:P479)&gt;0),"Y","N"),"")</f>
    </oc>
    <nc r="P4" t="inlineStr">
      <is>
        <t>N</t>
      </is>
    </nc>
  </rcc>
  <rcc rId="1062" sId="5">
    <oc r="P3" t="inlineStr">
      <is>
        <t>RTC: HBV Data Changes - Modification of HP Handling Bleed Valve schedule for XWB-84</t>
      </is>
    </oc>
    <nc r="P3" t="inlineStr">
      <is>
        <t>CTL Data Changes: Trent XWB-84 RTC Ice Crystal Idle Operability Fix</t>
      </is>
    </nc>
  </rcc>
  <rcv guid="{83E26134-8071-4B52-B9C2-8B5396DF70B4}" action="delete"/>
  <rdn rId="0" localSheetId="3" customView="1" name="Z_83E26134_8071_4B52_B9C2_8B5396DF70B4_.wvu.Rows" hidden="1" oldHidden="1">
    <formula>Plan!$488:$750</formula>
    <oldFormula>Plan!$488:$750</oldFormula>
  </rdn>
  <rdn rId="0" localSheetId="3" customView="1" name="Z_83E26134_8071_4B52_B9C2_8B5396DF70B4_.wvu.Cols" hidden="1" oldHidden="1">
    <formula>Plan!$S:$U</formula>
    <oldFormula>Plan!$S:$U</oldFormula>
  </rdn>
  <rdn rId="0" localSheetId="3" customView="1" name="Z_83E26134_8071_4B52_B9C2_8B5396DF70B4_.wvu.FilterData" hidden="1" oldHidden="1">
    <formula>Plan!$A$5:$BQ$468</formula>
    <oldFormula>Plan!$A$5:$BQ$468</oldFormula>
  </rdn>
  <rdn rId="0" localSheetId="4" customView="1" name="Z_83E26134_8071_4B52_B9C2_8B5396DF70B4_.wvu.FilterData" hidden="1" oldHidden="1">
    <formula>'Delivery Docs Plan'!$A$4:$O$33</formula>
    <oldFormula>'Delivery Docs Plan'!$A$4:$O$33</oldFormula>
  </rdn>
  <rdn rId="0" localSheetId="5" customView="1" name="Z_83E26134_8071_4B52_B9C2_8B5396DF70B4_.wvu.Cols" hidden="1" oldHidden="1">
    <formula>'PR Matrix'!$JL:$XFD</formula>
    <oldFormula>'PR Matrix'!$JL:$XFD</oldFormula>
  </rdn>
  <rdn rId="0" localSheetId="5" customView="1" name="Z_83E26134_8071_4B52_B9C2_8B5396DF70B4_.wvu.FilterData" hidden="1" oldHidden="1">
    <formula>'PR Matrix'!$C$1:$C$481</formula>
    <oldFormula>'PR Matrix'!$C$1:$C$481</oldFormula>
  </rdn>
  <rdn rId="0" localSheetId="6" customView="1" name="Z_83E26134_8071_4B52_B9C2_8B5396DF70B4_.wvu.Cols" hidden="1" oldHidden="1">
    <formula>Allocation!$L:$XFD</formula>
    <oldFormula>Allocation!$L:$XFD</oldFormula>
  </rdn>
  <rdn rId="0" localSheetId="6" customView="1" name="Z_83E26134_8071_4B52_B9C2_8B5396DF70B4_.wvu.FilterData" hidden="1" oldHidden="1">
    <formula>Allocation!$A$1:$K$1</formula>
    <oldFormula>Allocation!$A$1:$K$1</oldFormula>
  </rdn>
  <rdn rId="0" localSheetId="7" customView="1" name="Z_83E26134_8071_4B52_B9C2_8B5396DF70B4_.wvu.FilterData" hidden="1" oldHidden="1">
    <formula>'SRS Reviews'!$A$1:$Q$136</formula>
    <oldFormula>'SRS Reviews'!$A$1:$Q$136</oldFormula>
  </rdn>
  <rdn rId="0" localSheetId="8" customView="1" name="Z_83E26134_8071_4B52_B9C2_8B5396DF70B4_.wvu.FilterData" hidden="1" oldHidden="1">
    <formula>Estimates!$A$2:$BC$460</formula>
    <oldFormula>Estimates!$A$2:$BC$460</oldFormula>
  </rdn>
  <rdn rId="0" localSheetId="10" customView="1" name="Z_83E26134_8071_4B52_B9C2_8B5396DF70B4_.wvu.FilterData" hidden="1" oldHidden="1">
    <formula>'Open SWPRs'!$A$1:$H$615</formula>
    <oldFormula>'Open SWPRs'!$A$1:$H$615</oldFormula>
  </rdn>
  <rdn rId="0" localSheetId="12" customView="1" name="Z_83E26134_8071_4B52_B9C2_8B5396DF70B4_.wvu.FilterData" hidden="1" oldHidden="1">
    <formula>'Build Plan'!$D$3:$L$48</formula>
    <oldFormula>'Build Plan'!$D$3:$L$48</oldFormula>
  </rdn>
  <rcv guid="{83E26134-8071-4B52-B9C2-8B5396DF70B4}" action="add"/>
</revisions>
</file>

<file path=xl/revisions/revisionLog5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075" sId="5">
    <oc r="D7" t="inlineStr">
      <is>
        <t>SW</t>
      </is>
    </oc>
    <nc r="D7"/>
  </rcc>
  <rcv guid="{83E26134-8071-4B52-B9C2-8B5396DF70B4}" action="delete"/>
  <rdn rId="0" localSheetId="3" customView="1" name="Z_83E26134_8071_4B52_B9C2_8B5396DF70B4_.wvu.Rows" hidden="1" oldHidden="1">
    <formula>Plan!$488:$750</formula>
    <oldFormula>Plan!$488:$750</oldFormula>
  </rdn>
  <rdn rId="0" localSheetId="3" customView="1" name="Z_83E26134_8071_4B52_B9C2_8B5396DF70B4_.wvu.Cols" hidden="1" oldHidden="1">
    <formula>Plan!$S:$U</formula>
    <oldFormula>Plan!$S:$U</oldFormula>
  </rdn>
  <rdn rId="0" localSheetId="3" customView="1" name="Z_83E26134_8071_4B52_B9C2_8B5396DF70B4_.wvu.FilterData" hidden="1" oldHidden="1">
    <formula>Plan!$A$5:$BQ$468</formula>
    <oldFormula>Plan!$A$5:$BQ$468</oldFormula>
  </rdn>
  <rdn rId="0" localSheetId="4" customView="1" name="Z_83E26134_8071_4B52_B9C2_8B5396DF70B4_.wvu.FilterData" hidden="1" oldHidden="1">
    <formula>'Delivery Docs Plan'!$A$4:$O$33</formula>
    <oldFormula>'Delivery Docs Plan'!$A$4:$O$33</oldFormula>
  </rdn>
  <rdn rId="0" localSheetId="5" customView="1" name="Z_83E26134_8071_4B52_B9C2_8B5396DF70B4_.wvu.Cols" hidden="1" oldHidden="1">
    <formula>'PR Matrix'!$JL:$XFD</formula>
    <oldFormula>'PR Matrix'!$JL:$XFD</oldFormula>
  </rdn>
  <rdn rId="0" localSheetId="5" customView="1" name="Z_83E26134_8071_4B52_B9C2_8B5396DF70B4_.wvu.FilterData" hidden="1" oldHidden="1">
    <formula>'PR Matrix'!$C$1:$C$481</formula>
    <oldFormula>'PR Matrix'!$C$1:$C$481</oldFormula>
  </rdn>
  <rdn rId="0" localSheetId="6" customView="1" name="Z_83E26134_8071_4B52_B9C2_8B5396DF70B4_.wvu.Cols" hidden="1" oldHidden="1">
    <formula>Allocation!$L:$XFD</formula>
    <oldFormula>Allocation!$L:$XFD</oldFormula>
  </rdn>
  <rdn rId="0" localSheetId="6" customView="1" name="Z_83E26134_8071_4B52_B9C2_8B5396DF70B4_.wvu.FilterData" hidden="1" oldHidden="1">
    <formula>Allocation!$A$1:$K$1</formula>
    <oldFormula>Allocation!$A$1:$K$1</oldFormula>
  </rdn>
  <rdn rId="0" localSheetId="7" customView="1" name="Z_83E26134_8071_4B52_B9C2_8B5396DF70B4_.wvu.FilterData" hidden="1" oldHidden="1">
    <formula>'SRS Reviews'!$A$1:$Q$136</formula>
    <oldFormula>'SRS Reviews'!$A$1:$Q$136</oldFormula>
  </rdn>
  <rdn rId="0" localSheetId="8" customView="1" name="Z_83E26134_8071_4B52_B9C2_8B5396DF70B4_.wvu.FilterData" hidden="1" oldHidden="1">
    <formula>Estimates!$A$2:$BC$460</formula>
    <oldFormula>Estimates!$A$2:$BC$460</oldFormula>
  </rdn>
  <rdn rId="0" localSheetId="10" customView="1" name="Z_83E26134_8071_4B52_B9C2_8B5396DF70B4_.wvu.FilterData" hidden="1" oldHidden="1">
    <formula>'Open SWPRs'!$A$1:$H$615</formula>
    <oldFormula>'Open SWPRs'!$A$1:$H$615</oldFormula>
  </rdn>
  <rdn rId="0" localSheetId="12" customView="1" name="Z_83E26134_8071_4B52_B9C2_8B5396DF70B4_.wvu.FilterData" hidden="1" oldHidden="1">
    <formula>'Build Plan'!$D$3:$L$48</formula>
    <oldFormula>'Build Plan'!$D$3:$L$48</oldFormula>
  </rdn>
  <rcv guid="{83E26134-8071-4B52-B9C2-8B5396DF70B4}" action="add"/>
</revisions>
</file>

<file path=xl/revisions/revisionLog5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rc rId="1088" sId="5" ref="Q1:Q1048576" action="insertCol">
    <undo index="4" exp="area" ref3D="1" dr="$A$480:$XFD$481" dn="Z_FDCD7FD4_7D62_43EB_A646_C382CC277444_.wvu.Rows" sId="5"/>
    <undo index="2" exp="area" ref3D="1" dr="$A$1:$XFD$2" dn="Z_FDCD7FD4_7D62_43EB_A646_C382CC277444_.wvu.Rows" sId="5"/>
    <undo index="4" exp="area" ref3D="1" dr="$A$480:$XFD$481" dn="Z_FD5F77AF_5A8F_4B6D_961B_C7FD9D452FD5_.wvu.Rows" sId="5"/>
    <undo index="2" exp="area" ref3D="1" dr="$A$1:$XFD$2" dn="Z_FD5F77AF_5A8F_4B6D_961B_C7FD9D452FD5_.wvu.Rows" sId="5"/>
    <undo index="4" exp="area" ref3D="1" dr="$A$480:$XFD$481" dn="Z_FAFF16D3_22B3_4C97_ACCF_EE39802F6088_.wvu.Rows" sId="5"/>
    <undo index="2" exp="area" ref3D="1" dr="$A$1:$XFD$2" dn="Z_FAFF16D3_22B3_4C97_ACCF_EE39802F6088_.wvu.Rows" sId="5"/>
    <undo index="0" exp="area" ref3D="1" dr="$A$1:$XFD$2" dn="Z_FAA25FCE_18C5_403C_9C68_9D1F88B3F7EB_.wvu.Rows" sId="5"/>
    <undo index="0" exp="area" ref3D="1" dr="$JL$1:$XFD$1048576" dn="Z_FAA25FCE_18C5_403C_9C68_9D1F88B3F7EB_.wvu.Cols" sId="5"/>
    <undo index="4" exp="area" ref3D="1" dr="$A$480:$XFD$481" dn="Z_FA025E0E_AAB4_48EA_A8D2_9619F0E6F664_.wvu.Rows" sId="5"/>
    <undo index="2" exp="area" ref3D="1" dr="$A$1:$XFD$2" dn="Z_FA025E0E_AAB4_48EA_A8D2_9619F0E6F664_.wvu.Rows" sId="5"/>
    <undo index="0" exp="area" ref3D="1" dr="$A$1:$XFD$2" dn="Z_DE76E38F_A1D1_4A3E_9C90_F4B6007A1049_.wvu.Rows" sId="5"/>
    <undo index="0" exp="area" ref3D="1" dr="$JL$1:$XFD$1048576" dn="Z_DE76E38F_A1D1_4A3E_9C90_F4B6007A1049_.wvu.Cols" sId="5"/>
    <undo index="0" exp="area" ref3D="1" dr="$A$1:$XFD$2" dn="Z_DD3C4055_6E9F_4337_AF3C_EAB14138E2FC_.wvu.Rows" sId="5"/>
    <undo index="0" exp="area" ref3D="1" dr="$JL$1:$XFD$1048576" dn="Z_DD3C4055_6E9F_4337_AF3C_EAB14138E2FC_.wvu.Cols" sId="5"/>
    <undo index="0" exp="area" ref3D="1" dr="$A$1:$XFD$2" dn="Z_D610A0E1_F9A9_4C9F_867A_9AA8DA5806C3_.wvu.Rows" sId="5"/>
    <undo index="0" exp="area" ref3D="1" dr="$JL$1:$XFD$1048576" dn="Z_D610A0E1_F9A9_4C9F_867A_9AA8DA5806C3_.wvu.Cols" sId="5"/>
    <undo index="0" exp="area" ref3D="1" dr="$A$1:$XFD$2" dn="Z_D0EC701B_BF59_424D_AF90_FAB54F5D9032_.wvu.Rows" sId="5"/>
    <undo index="4" exp="area" ref3D="1" dr="$A$480:$XFD$481" dn="Z_C8A50DBD_6717_4739_8372_D23519BF2F10_.wvu.Rows" sId="5"/>
    <undo index="2" exp="area" ref3D="1" dr="$A$1:$XFD$2" dn="Z_C8A50DBD_6717_4739_8372_D23519BF2F10_.wvu.Rows" sId="5"/>
    <undo index="0" exp="area" ref3D="1" dr="$A$1:$XFD$2" dn="Z_BFE285D7_067E_4802_A267_8E7CA36A08B9_.wvu.Rows" sId="5"/>
    <undo index="0" exp="area" ref3D="1" dr="$JL$1:$XFD$1048576" dn="Z_BFE285D7_067E_4802_A267_8E7CA36A08B9_.wvu.Cols" sId="5"/>
    <undo index="0" exp="area" ref3D="1" dr="$A$1:$XFD$1" dn="Z_BEFB98C7_6620_4730_80CE_706FB1439778_.wvu.Rows" sId="5"/>
    <undo index="0" exp="area" ref3D="1" dr="$A$1:$XFD$2" dn="Z_BC89DC8A_F93A_4EB3_ACCA_03228A52DC73_.wvu.Rows" sId="5"/>
    <undo index="0" exp="area" ref3D="1" dr="$JL$1:$XFD$1048576" dn="Z_BC89DC8A_F93A_4EB3_ACCA_03228A52DC73_.wvu.Cols" sId="5"/>
    <undo index="0" exp="area" ref3D="1" dr="$A$1:$XFD$2" dn="Z_B83B79D9_617A_4F50_8CCC_C97938364272_.wvu.Rows" sId="5"/>
    <undo index="0" exp="area" ref3D="1" dr="$JL$1:$XFD$1048576" dn="Z_B83B79D9_617A_4F50_8CCC_C97938364272_.wvu.Cols" sId="5"/>
    <undo index="0" exp="area" ref3D="1" dr="$A$1:$XFD$2" dn="Z_B6DA4F4E_AC5A_4095_8D8B_FD639A9E9F62_.wvu.Rows" sId="5"/>
    <undo index="0" exp="area" ref3D="1" dr="$A$1:$XFD$2" dn="Z_B3C29866_3474_43EA_99AD_F394C9416B2B_.wvu.Rows" sId="5"/>
    <undo index="0" exp="area" ref3D="1" dr="$JL$1:$XFD$1048576" dn="Z_B3C29866_3474_43EA_99AD_F394C9416B2B_.wvu.Cols" sId="5"/>
    <undo index="0" exp="area" ref3D="1" dr="$A$1:$XFD$2" dn="Z_B25C0761_BDC6_44DE_BC09_A587D4005716_.wvu.Rows" sId="5"/>
    <undo index="0" exp="area" ref3D="1" dr="$JL$1:$XFD$1048576" dn="Z_B25C0761_BDC6_44DE_BC09_A587D4005716_.wvu.Cols" sId="5"/>
    <undo index="0" exp="area" ref3D="1" dr="$A$1:$XFD$2" dn="Z_B0A275E6_A927_469D_A668_DC597A053ECA_.wvu.Rows" sId="5"/>
    <undo index="0" exp="area" ref3D="1" dr="$JL$1:$XFD$1048576" dn="Z_B0A275E6_A927_469D_A668_DC597A053ECA_.wvu.Cols" sId="5"/>
    <undo index="4" exp="area" ref3D="1" dr="$A$480:$XFD$481" dn="Z_AEC31DE9_BA39_44BD_BD19_C1C878D510AE_.wvu.Rows" sId="5"/>
    <undo index="2" exp="area" ref3D="1" dr="$A$1:$XFD$2" dn="Z_AEC31DE9_BA39_44BD_BD19_C1C878D510AE_.wvu.Rows" sId="5"/>
    <undo index="0" exp="area" ref3D="1" dr="$A$1:$XFD$2" dn="Z_A779676E_2DE4_4B43_BC39_AEC5C199B098_.wvu.Rows" sId="5"/>
    <undo index="0" exp="area" ref3D="1" dr="$JL$1:$XFD$1048576" dn="Z_A779676E_2DE4_4B43_BC39_AEC5C199B098_.wvu.Cols" sId="5"/>
    <undo index="0" exp="area" ref3D="1" dr="$A$1:$XFD$2" dn="Z_A158213F_CC1A_4B2F_8FB3_2D0E9377D318_.wvu.Rows" sId="5"/>
    <undo index="0" exp="area" ref3D="1" dr="$A$1:$XFD$2" dn="Z_9D72E9D6_9DB4_482E_B9DD_F58734D01B5E_.wvu.Rows" sId="5"/>
    <undo index="0" exp="area" ref3D="1" dr="$JL$1:$XFD$1048576" dn="Z_9D72E9D6_9DB4_482E_B9DD_F58734D01B5E_.wvu.Cols" sId="5"/>
    <undo index="0" exp="area" ref3D="1" dr="$A$1:$XFD$2" dn="Z_9D5226FB_7DD3_447E_B45C_6EAA60152D32_.wvu.Rows" sId="5"/>
    <undo index="0" exp="area" ref3D="1" dr="$A$1:$XFD$2" dn="Z_9C0FECB6_0701_4CC9_8224_D04A63FFA855_.wvu.Rows" sId="5"/>
    <undo index="0" exp="area" ref3D="1" dr="$JL$1:$XFD$1048576" dn="Z_9C0FECB6_0701_4CC9_8224_D04A63FFA855_.wvu.Cols" sId="5"/>
    <undo index="0" exp="area" ref3D="1" dr="$A$1:$XFD$1" dn="Z_999D8AAC_C53E_4106_83D2_C9E986396FD9_.wvu.Rows" sId="5"/>
    <undo index="0" exp="area" ref3D="1" dr="$JL$1:$XFD$1048576" dn="Z_999D8AAC_C53E_4106_83D2_C9E986396FD9_.wvu.Cols" sId="5"/>
    <undo index="0" exp="area" ref3D="1" dr="$A$1:$XFD$2" dn="Z_97AAAFE3_C681_4E27_A277_F09D7DA8C2DD_.wvu.Rows" sId="5"/>
    <undo index="0" exp="area" ref3D="1" dr="$JL$1:$XFD$1048576" dn="Z_97AAAFE3_C681_4E27_A277_F09D7DA8C2DD_.wvu.Cols" sId="5"/>
    <undo index="0" exp="area" ref3D="1" dr="$A$1:$XFD$2" dn="Z_949F8C7F_DA00_479D_BDE6_6166B149A403_.wvu.Rows" sId="5"/>
    <undo index="0" exp="area" ref3D="1" dr="$JL$1:$XFD$1048576" dn="Z_949F8C7F_DA00_479D_BDE6_6166B149A403_.wvu.Cols" sId="5"/>
    <undo index="0" exp="area" ref3D="1" dr="$A$1:$XFD$2" dn="Z_94202DE1_E113_4D8D_96A4_4561FB59780B_.wvu.Rows" sId="5"/>
    <undo index="0" exp="area" ref3D="1" dr="$JL$1:$XFD$1048576" dn="Z_94202DE1_E113_4D8D_96A4_4561FB59780B_.wvu.Cols" sId="5"/>
    <undo index="0" exp="area" ref3D="1" dr="$A$1:$XFD$2" dn="Z_90088769_7D29_4324_882D_1F352DFBE762_.wvu.Rows" sId="5"/>
    <undo index="0" exp="area" ref3D="1" dr="$JL$1:$XFD$1048576" dn="Z_90088769_7D29_4324_882D_1F352DFBE762_.wvu.Cols" sId="5"/>
    <undo index="0" exp="area" ref3D="1" dr="$A$1:$XFD$1" dn="Z_8F2E2A3B_020D_4DD4_B354_81D162F69C48_.wvu.Rows" sId="5"/>
    <undo index="0" exp="area" ref3D="1" dr="$A$1:$XFD$2" dn="Z_8B0C1710_8C04_443E_9575_8D8EEDA52030_.wvu.Rows" sId="5"/>
    <undo index="0" exp="area" ref3D="1" dr="$A$1:$XFD$2" dn="Z_8AEE08A2_F73E_41EF_8662_F43F5532F7EC_.wvu.Rows" sId="5"/>
    <undo index="4" exp="area" ref3D="1" dr="$A$480:$XFD$481" dn="Z_88EF00F5_A891_4E1F_BEBC_C770D5AFEF26_.wvu.Rows" sId="5"/>
    <undo index="2" exp="area" ref3D="1" dr="$A$1:$XFD$2" dn="Z_88EF00F5_A891_4E1F_BEBC_C770D5AFEF26_.wvu.Rows" sId="5"/>
    <undo index="0" exp="area" ref3D="1" dr="$A$1:$XFD$2" dn="Z_840FED42_BEAD_40B5_87A2_918C1E6D4128_.wvu.Rows" sId="5"/>
    <undo index="0" exp="area" ref3D="1" dr="$JL$1:$XFD$1048576" dn="Z_840FED42_BEAD_40B5_87A2_918C1E6D4128_.wvu.Cols" sId="5"/>
    <undo index="0" exp="area" ref3D="1" dr="$JL$1:$XFD$1048576" dn="Z_83E26134_8071_4B52_B9C2_8B5396DF70B4_.wvu.Cols" sId="5"/>
    <undo index="0" exp="area" ref3D="1" dr="$A$1:$XFD$2" dn="Z_7F19FCB4_9655_4ECF_8001_8401CA1B1084_.wvu.Rows" sId="5"/>
    <undo index="4" exp="area" ref3D="1" dr="$A$480:$XFD$480" dn="Z_7E4E90D1_59D3_46C2_B9C5_B4A6E53BE0B7_.wvu.Rows" sId="5"/>
    <undo index="2" exp="area" ref3D="1" dr="$A$1:$XFD$2" dn="Z_7E4E90D1_59D3_46C2_B9C5_B4A6E53BE0B7_.wvu.Rows" sId="5"/>
    <undo index="1" exp="area" ref3D="1" dr="$A$481:$XFD$481" dn="Z_7E4E90D1_59D3_46C2_B9C5_B4A6E53BE0B7_.wvu.Rows" sId="5"/>
    <undo index="0" exp="area" ref3D="1" dr="$A$1:$XFD$2" dn="Z_7E493E76_89EF_40BE_995A_6CD5B38BE486_.wvu.Rows" sId="5"/>
    <undo index="4" exp="area" ref3D="1" dr="$A$480:$XFD$481" dn="Z_774D3B22_FAD7_45CC_9FF9_C08635F41395_.wvu.Rows" sId="5"/>
    <undo index="2" exp="area" ref3D="1" dr="$A$1:$XFD$2" dn="Z_774D3B22_FAD7_45CC_9FF9_C08635F41395_.wvu.Rows" sId="5"/>
    <undo index="4" exp="area" ref3D="1" dr="$A$480:$XFD$481" dn="Z_6FA7792A_1E8F_4225_B55B_C3225E2EEAC0_.wvu.Rows" sId="5"/>
    <undo index="2" exp="area" ref3D="1" dr="$A$1:$XFD$2" dn="Z_6FA7792A_1E8F_4225_B55B_C3225E2EEAC0_.wvu.Rows" sId="5"/>
    <undo index="0" exp="area" ref3D="1" dr="$A$1:$XFD$2" dn="Z_6C263B97_64ED_4CE6_9B05_42BE2811A349_.wvu.Rows" sId="5"/>
    <undo index="0" exp="area" ref3D="1" dr="$JL$1:$XFD$1048576" dn="Z_6C263B97_64ED_4CE6_9B05_42BE2811A349_.wvu.Cols" sId="5"/>
    <undo index="0" exp="area" ref3D="1" dr="$A$1:$XFD$2" dn="Z_6568F72F_D597_4229_B333_125FDE9654F7_.wvu.Rows" sId="5"/>
    <undo index="0" exp="area" ref3D="1" dr="$JL$1:$XFD$1048576" dn="Z_6568F72F_D597_4229_B333_125FDE9654F7_.wvu.Cols" sId="5"/>
    <undo index="0" exp="area" ref3D="1" dr="$A$1:$XFD$2" dn="Z_653F5373_3423_4857_B839_026BFFD3E0C5_.wvu.Rows" sId="5"/>
    <undo index="0" exp="area" ref3D="1" dr="$A$1:$XFD$2" dn="Z_607CCD9B_4659_4BD7_A174_E12C78E5291C_.wvu.Rows" sId="5"/>
    <undo index="4" exp="area" ref3D="1" dr="$A$480:$XFD$480" dn="Z_5DABD3DD_3B7F_4D0A_8278_3CABF5A7C879_.wvu.Rows" sId="5"/>
    <undo index="2" exp="area" ref3D="1" dr="$A$1:$XFD$2" dn="Z_5DABD3DD_3B7F_4D0A_8278_3CABF5A7C879_.wvu.Rows" sId="5"/>
    <undo index="1" exp="area" ref3D="1" dr="$A$481:$XFD$481" dn="Z_5DABD3DD_3B7F_4D0A_8278_3CABF5A7C879_.wvu.Rows" sId="5"/>
    <undo index="0" exp="area" ref3D="1" dr="$A$1:$XFD$2" dn="Z_5B263600_835E_44BD_B687_603D70FECA3D_.wvu.Rows" sId="5"/>
    <undo index="0" exp="area" ref3D="1" dr="$JL$1:$XFD$1048576" dn="Z_5B263600_835E_44BD_B687_603D70FECA3D_.wvu.Cols" sId="5"/>
    <undo index="0" exp="area" ref3D="1" dr="$A$1:$XFD$2" dn="Z_5AC86898_99C0_40C8_A183_7BCAFD4A38C0_.wvu.Rows" sId="5"/>
    <undo index="0" exp="area" ref3D="1" dr="$JL$1:$XFD$1048576" dn="Z_5AC86898_99C0_40C8_A183_7BCAFD4A38C0_.wvu.Cols" sId="5"/>
    <undo index="0" exp="area" ref3D="1" dr="$A$1:$XFD$2" dn="Z_55F258A9_3656_464A_8209_65541A4A9294_.wvu.Rows" sId="5"/>
    <undo index="0" exp="area" ref3D="1" dr="$JL$1:$XFD$1048576" dn="Z_55F258A9_3656_464A_8209_65541A4A9294_.wvu.Cols" sId="5"/>
    <undo index="0" exp="area" ref3D="1" dr="$A$1:$XFD$2" dn="Z_5435B979_CD36_44F0_9662_F3B5AC1F741D_.wvu.Rows" sId="5"/>
    <undo index="0" exp="area" ref3D="1" dr="$JL$1:$XFD$1048576" dn="Z_519FF1E7_076F_47C2_91B9_C17D2E1B6520_.wvu.Cols" sId="5"/>
    <undo index="4" exp="area" ref3D="1" dr="$A$480:$XFD$480" dn="Z_4F91CC6A_177C_44AE_BD3E_9ACFF52E4BB6_.wvu.Rows" sId="5"/>
    <undo index="2" exp="area" ref3D="1" dr="$A$1:$XFD$2" dn="Z_4F91CC6A_177C_44AE_BD3E_9ACFF52E4BB6_.wvu.Rows" sId="5"/>
    <undo index="1" exp="area" ref3D="1" dr="$A$481:$XFD$481" dn="Z_4F91CC6A_177C_44AE_BD3E_9ACFF52E4BB6_.wvu.Rows" sId="5"/>
    <undo index="0" exp="area" ref3D="1" dr="$A$1:$XFD$2" dn="Z_4E796616_3F1B_4206_9288_54987A052220_.wvu.Rows" sId="5"/>
    <undo index="4" exp="area" ref3D="1" dr="$A$480:$XFD$481" dn="Z_4E38BAA4_F7A0_4986_9C0B_2533153E78A8_.wvu.Rows" sId="5"/>
    <undo index="2" exp="area" ref3D="1" dr="$A$1:$XFD$2" dn="Z_4E38BAA4_F7A0_4986_9C0B_2533153E78A8_.wvu.Rows" sId="5"/>
    <undo index="4" exp="area" ref3D="1" dr="$A$480:$XFD$480" dn="Z_4864356C_2EA4_4798_837B_554A65950AB7_.wvu.Rows" sId="5"/>
    <undo index="2" exp="area" ref3D="1" dr="$A$1:$XFD$2" dn="Z_4864356C_2EA4_4798_837B_554A65950AB7_.wvu.Rows" sId="5"/>
    <undo index="1" exp="area" ref3D="1" dr="$A$481:$XFD$481" dn="Z_4864356C_2EA4_4798_837B_554A65950AB7_.wvu.Rows" sId="5"/>
    <undo index="0" exp="area" ref3D="1" dr="$A$1:$XFD$2" dn="Z_440820DD_D35F_4284_A020_75AFCB09A713_.wvu.Rows" sId="5"/>
    <undo index="0" exp="area" ref3D="1" dr="$JL$1:$XFD$1048576" dn="Z_440820DD_D35F_4284_A020_75AFCB09A713_.wvu.Cols" sId="5"/>
    <undo index="0" exp="area" ref3D="1" dr="$A$1:$XFD$2" dn="Z_3ACD5A93_9B0E_40EA_8179_EDF0714A0F5F_.wvu.Rows" sId="5"/>
    <undo index="0" exp="area" ref3D="1" dr="$JL$1:$XFD$1048576" dn="Z_3ACD5A93_9B0E_40EA_8179_EDF0714A0F5F_.wvu.Cols" sId="5"/>
    <undo index="0" exp="area" ref3D="1" dr="$A$1:$XFD$2" dn="Z_39344E0E_2CC4_4BC6_A15E_A66B17AEE943_.wvu.Rows" sId="5"/>
    <undo index="0" exp="area" ref3D="1" dr="$JL$1:$XFD$1048576" dn="Z_39344E0E_2CC4_4BC6_A15E_A66B17AEE943_.wvu.Cols" sId="5"/>
    <undo index="0" exp="area" ref3D="1" dr="$A$1:$XFD$2" dn="Z_38797761_B6E7_4EBC_86AC_BCA6FEF8021E_.wvu.Rows" sId="5"/>
    <undo index="0" exp="area" ref3D="1" dr="$JL$1:$XFD$1048576" dn="Z_38797761_B6E7_4EBC_86AC_BCA6FEF8021E_.wvu.Cols" sId="5"/>
    <undo index="4" exp="area" ref3D="1" dr="$A$480:$XFD$481" dn="Z_3730BEA2_2AC7_4811_AC70_1FABD98B5F4A_.wvu.Rows" sId="5"/>
    <undo index="2" exp="area" ref3D="1" dr="$A$1:$XFD$2" dn="Z_3730BEA2_2AC7_4811_AC70_1FABD98B5F4A_.wvu.Rows" sId="5"/>
    <undo index="0" exp="area" ref3D="1" dr="$A$1:$XFD$2" dn="Z_34488582_FC68_47CC_ADEF_620C97FA3BE5_.wvu.Rows" sId="5"/>
    <undo index="0" exp="area" ref3D="1" dr="$JL$1:$XFD$1048576" dn="Z_34488582_FC68_47CC_ADEF_620C97FA3BE5_.wvu.Cols" sId="5"/>
    <undo index="0" exp="area" ref3D="1" dr="$A$1:$XFD$2" dn="Z_3125BE9C_D539_46B3_AB2C_AD44D6D3A43D_.wvu.Rows" sId="5"/>
    <undo index="0" exp="area" ref3D="1" dr="$JL$1:$XFD$1048576" dn="Z_3125BE9C_D539_46B3_AB2C_AD44D6D3A43D_.wvu.Cols" sId="5"/>
    <undo index="0" exp="area" ref3D="1" dr="$A$1:$XFD$2" dn="Z_2EDD3601_67EA_4D8B_910E_67CE0A6ECBD5_.wvu.Rows" sId="5"/>
    <undo index="0" exp="area" ref3D="1" dr="$JL$1:$XFD$1048576" dn="Z_2EDD3601_67EA_4D8B_910E_67CE0A6ECBD5_.wvu.Cols" sId="5"/>
    <undo index="0" exp="area" ref3D="1" dr="$A$1:$XFD$2" dn="Z_2C6ABC28_880F_4FC3_AB4C_74CC7AFBB167_.wvu.Rows" sId="5"/>
    <undo index="0" exp="area" ref3D="1" dr="$JL$1:$XFD$1048576" dn="Z_2C6ABC28_880F_4FC3_AB4C_74CC7AFBB167_.wvu.Cols" sId="5"/>
    <undo index="0" exp="area" ref3D="1" dr="$A$1:$XFD$2" dn="Z_2B096DAF_0513_499A_BB3D_6C1B61550EAD_.wvu.Rows" sId="5"/>
    <undo index="0" exp="area" ref3D="1" dr="$JL$1:$XFD$1048576" dn="Z_2B096DAF_0513_499A_BB3D_6C1B61550EAD_.wvu.Cols" sId="5"/>
    <undo index="0" exp="area" ref3D="1" dr="$A$1:$XFD$2" dn="Z_28D79C02_A415_42D9_AF37_1523DA21D815_.wvu.Rows" sId="5"/>
    <undo index="0" exp="area" ref3D="1" dr="$JL$1:$XFD$1048576" dn="Z_28D79C02_A415_42D9_AF37_1523DA21D815_.wvu.Cols" sId="5"/>
    <undo index="0" exp="area" ref3D="1" dr="$A$1:$XFD$2" dn="Z_2843D43C_15A8_41DB_8AAA_3E8B8BBF0B92_.wvu.Rows" sId="5"/>
    <undo index="0" exp="area" ref3D="1" dr="$A$1:$XFD$2" dn="Z_27A4B667_7EE5_4B37_A36E_7A71AE7736F5_.wvu.Rows" sId="5"/>
    <undo index="0" exp="area" ref3D="1" dr="$JL$1:$XFD$1048576" dn="Z_27A4B667_7EE5_4B37_A36E_7A71AE7736F5_.wvu.Cols" sId="5"/>
    <undo index="0" exp="area" ref3D="1" dr="$A$1:$XFD$2" dn="Z_1CE7FAA3_375A_44FC_8395_7BB368E304B3_.wvu.Rows" sId="5"/>
    <undo index="0" exp="area" ref3D="1" dr="$JL$1:$XFD$1048576" dn="Z_1CE7FAA3_375A_44FC_8395_7BB368E304B3_.wvu.Cols" sId="5"/>
    <undo index="0" exp="area" ref3D="1" dr="$A$1:$XFD$2" dn="Z_1A677123_3181_47F1_8D94_D23E42118B34_.wvu.Rows" sId="5"/>
    <undo index="0" exp="area" ref3D="1" dr="$JL$1:$XFD$1048576" dn="Z_1A677123_3181_47F1_8D94_D23E42118B34_.wvu.Cols" sId="5"/>
    <undo index="0" exp="area" ref3D="1" dr="$A$1:$XFD$2" dn="Z_195EEB94_5611_43AB_AD4C_189BF5DF63BD_.wvu.Rows" sId="5"/>
    <undo index="0" exp="area" ref3D="1" dr="$JL$1:$XFD$1048576" dn="Z_195EEB94_5611_43AB_AD4C_189BF5DF63BD_.wvu.Cols" sId="5"/>
    <undo index="0" exp="area" ref3D="1" dr="$A$1:$XFD$1" dn="Z_18DF35B7_CAA0_4050_BA63_78DA1CA747BE_.wvu.Rows" sId="5"/>
    <undo index="0" exp="area" ref3D="1" dr="$JL$1:$XFD$1048576" dn="Z_18DF35B7_CAA0_4050_BA63_78DA1CA747BE_.wvu.Cols" sId="5"/>
    <undo index="4" exp="area" ref3D="1" dr="$A$480:$XFD$481" dn="Z_186AB716_4241_4317_9300_D6DC13524A2C_.wvu.Rows" sId="5"/>
    <undo index="2" exp="area" ref3D="1" dr="$A$1:$XFD$2" dn="Z_186AB716_4241_4317_9300_D6DC13524A2C_.wvu.Rows" sId="5"/>
    <undo index="4" exp="area" ref3D="1" dr="$A$480:$XFD$480" dn="Z_16543542_821D_4BC4_91AB_D2C631412736_.wvu.Rows" sId="5"/>
    <undo index="2" exp="area" ref3D="1" dr="$A$1:$XFD$2" dn="Z_16543542_821D_4BC4_91AB_D2C631412736_.wvu.Rows" sId="5"/>
    <undo index="1" exp="area" ref3D="1" dr="$A$481:$XFD$481" dn="Z_16543542_821D_4BC4_91AB_D2C631412736_.wvu.Rows" sId="5"/>
    <undo index="0" exp="area" ref3D="1" dr="$A$1:$XFD$2" dn="Z_11F0A643_03F6_4A9B_A587_984CEF24373C_.wvu.Rows" sId="5"/>
    <undo index="0" exp="area" ref3D="1" dr="$JL$1:$XFD$1048576" dn="Z_11F0A643_03F6_4A9B_A587_984CEF24373C_.wvu.Cols" sId="5"/>
    <undo index="0" exp="area" ref3D="1" dr="$A$1:$XFD$1" dn="Z_116A1B62_BC36_4DF8_BA7A_5A8B2AC14341_.wvu.Rows" sId="5"/>
    <undo index="0" exp="area" ref3D="1" dr="$A$1:$XFD$2" dn="Z_1053507D_AB8D_4416_A992_8628E70BD9D6_.wvu.Rows" sId="5"/>
    <undo index="0" exp="area" ref3D="1" dr="$JL$1:$XFD$1048576" dn="Z_1053507D_AB8D_4416_A992_8628E70BD9D6_.wvu.Cols" sId="5"/>
    <undo index="0" exp="area" ref3D="1" dr="$A$1:$XFD$2" dn="Z_0EEF1658_6DED_493F_AB34_5C882B7D8D1D_.wvu.Rows" sId="5"/>
    <undo index="4" exp="area" ref3D="1" dr="$A$480:$XFD$481" dn="Z_0D63E466_D251_474F_9293_B76C0854AE18_.wvu.Rows" sId="5"/>
    <undo index="2" exp="area" ref3D="1" dr="$A$1:$XFD$2" dn="Z_0D63E466_D251_474F_9293_B76C0854AE18_.wvu.Rows" sId="5"/>
    <undo index="0" exp="area" ref3D="1" dr="$A$1:$XFD$2" dn="Z_0B513DDE_5559_48C9_BE83_B3BA05D50CBD_.wvu.Rows" sId="5"/>
    <undo index="4" exp="area" ref3D="1" dr="$A$480:$XFD$481" dn="Z_0B24AFFC_8D10_42B0_ADC8_378D1BCF1541_.wvu.Rows" sId="5"/>
    <undo index="2" exp="area" ref3D="1" dr="$A$1:$XFD$2" dn="Z_0B24AFFC_8D10_42B0_ADC8_378D1BCF1541_.wvu.Rows" sId="5"/>
    <undo index="4" exp="area" ref3D="1" dr="$A$480:$XFD$481" dn="Z_096F67F7_AEB5_413D_899E_0491F5B25FFD_.wvu.Rows" sId="5"/>
    <undo index="2" exp="area" ref3D="1" dr="$A$1:$XFD$2" dn="Z_096F67F7_AEB5_413D_899E_0491F5B25FFD_.wvu.Rows" sId="5"/>
    <undo index="4" exp="area" ref3D="1" dr="$A$480:$XFD$481" dn="Z_0484FDF7_2DB5_4BF2_B382_43CE01593EDC_.wvu.Rows" sId="5"/>
    <undo index="2" exp="area" ref3D="1" dr="$A$1:$XFD$2" dn="Z_0484FDF7_2DB5_4BF2_B382_43CE01593EDC_.wvu.Rows" sId="5"/>
    <undo index="0" exp="area" ref3D="1" dr="$A$1:$XFD$2" dn="Z_02B12058_110B_4DCD_A5EA_5F27400FB028_.wvu.Rows" sId="5"/>
    <undo index="0" exp="area" ref3D="1" dr="$JL$1:$XFD$1048576" dn="Z_02B12058_110B_4DCD_A5EA_5F27400FB028_.wvu.Cols" sId="5"/>
    <undo index="0" exp="area" ref3D="1" dr="$A$1:$XFD$2" dn="Z_02668375_14EE_499B_A8A1_CFA0F3453F57_.wvu.Rows" sId="5"/>
    <undo index="0" exp="area" ref3D="1" dr="$JL$1:$XFD$1048576" dn="Z_02668375_14EE_499B_A8A1_CFA0F3453F57_.wvu.Cols" sId="5"/>
    <undo index="0" exp="area" ref3D="1" dr="$A$1:$XFD$2" dn="Z_00CA5430_6B3A_4E12_B07E_9C9EC9D8F7A7_.wvu.Rows" sId="5"/>
    <undo index="0" exp="area" ref3D="1" dr="$JL$1:$XFD$1048576" dn="Z_00CA5430_6B3A_4E12_B07E_9C9EC9D8F7A7_.wvu.Cols" sId="5"/>
    <undo index="4" exp="area" ref3D="1" dr="$A$480:$XFD$481" dn="Z_F78FCA81_B608_454A_B46D_DA1594BED295_.wvu.Rows" sId="5"/>
    <undo index="2" exp="area" ref3D="1" dr="$A$1:$XFD$2" dn="Z_F78FCA81_B608_454A_B46D_DA1594BED295_.wvu.Rows" sId="5"/>
    <undo index="0" exp="area" ref3D="1" dr="$A$1:$XFD$2" dn="Z_F76A2777_C161_4121_A0E8_1678E85F68C6_.wvu.Rows" sId="5"/>
    <undo index="0" exp="area" ref3D="1" dr="$A$1:$XFD$2" dn="Z_F320C882_6208_44BF_AD76_CAB3202B3D93_.wvu.Rows" sId="5"/>
    <undo index="0" exp="area" ref3D="1" dr="$A$1:$XFD$2" dn="Z_F2088572_AEF7_456E_8FEE_9EECE1B46675_.wvu.Rows" sId="5"/>
    <undo index="4" exp="area" ref3D="1" dr="$A$480:$XFD$480" dn="Z_EB824EDC_44B5_480C_9466_88CD55BCD011_.wvu.Rows" sId="5"/>
    <undo index="2" exp="area" ref3D="1" dr="$A$1:$XFD$2" dn="Z_EB824EDC_44B5_480C_9466_88CD55BCD011_.wvu.Rows" sId="5"/>
    <undo index="1" exp="area" ref3D="1" dr="$A$481:$XFD$481" dn="Z_EB824EDC_44B5_480C_9466_88CD55BCD011_.wvu.Rows" sId="5"/>
    <undo index="4" exp="area" ref3D="1" dr="$A$480:$XFD$481" dn="Z_EA2D852B_2EE3_41E7_8B54_530928E32534_.wvu.Rows" sId="5"/>
    <undo index="2" exp="area" ref3D="1" dr="$A$1:$XFD$2" dn="Z_EA2D852B_2EE3_41E7_8B54_530928E32534_.wvu.Rows" sId="5"/>
    <undo index="0" exp="area" ref3D="1" dr="$A$1:$XFD$2" dn="Z_E8B30110_1132_4597_87AA_506263477060_.wvu.Rows" sId="5"/>
    <undo index="0" exp="area" ref3D="1" dr="$JL$1:$XFD$1048576" dn="Z_E8B30110_1132_4597_87AA_506263477060_.wvu.Cols" sId="5"/>
    <undo index="0" exp="area" ref3D="1" dr="$A$1:$XFD$2" dn="Z_E1FB79D3_6139_4E9D_84E0_D806F17414E7_.wvu.Rows" sId="5"/>
    <undo index="0" exp="area" ref3D="1" dr="$A$1:$XFD$2" dn="Z_E1C450DA_5A25_49EE_AC15_82D55BC93335_.wvu.Rows" sId="5"/>
    <undo index="0" exp="area" ref3D="1" dr="$JL$1:$XFD$1048576" dn="Z_E1C450DA_5A25_49EE_AC15_82D55BC93335_.wvu.Cols" sId="5"/>
  </rrc>
  <rcc rId="1089" sId="5">
    <nc r="Q2">
      <v>1</v>
    </nc>
  </rcc>
  <rcc rId="1090" sId="5">
    <nc r="Q4">
      <f>IF(Q5&lt;&gt;"",IF(OR(Q15&lt;&gt;"",COUNTA(Q17:Q479)&gt;0),"Y","N"),"")</f>
    </nc>
  </rcc>
  <rcc rId="1091" sId="5">
    <nc r="Q7" t="inlineStr">
      <is>
        <t>SW</t>
      </is>
    </nc>
  </rcc>
  <rcc rId="1092" sId="5">
    <nc r="Q10" t="inlineStr">
      <is>
        <t>N</t>
      </is>
    </nc>
  </rcc>
  <rcc rId="1093" sId="5">
    <nc r="Q11" t="inlineStr">
      <is>
        <t>N</t>
      </is>
    </nc>
  </rcc>
  <rcc rId="1094" sId="5">
    <nc r="Q13" t="inlineStr">
      <is>
        <t>N</t>
      </is>
    </nc>
  </rcc>
  <rcc rId="1095" sId="5" odxf="1" dxf="1">
    <nc r="Q14" t="inlineStr">
      <is>
        <t>N</t>
      </is>
    </nc>
    <odxf>
      <alignment wrapText="1" readingOrder="0"/>
    </odxf>
    <ndxf>
      <alignment wrapText="0" readingOrder="0"/>
    </ndxf>
  </rcc>
  <rcc rId="1096" sId="5">
    <nc r="Q16">
      <f>COUNTA(Q17:Q479)</f>
    </nc>
  </rcc>
  <rcc rId="1097" sId="5">
    <nc r="Q1">
      <v>6183</v>
    </nc>
  </rcc>
  <rcc rId="1098" sId="5">
    <nc r="Q6">
      <v>1</v>
    </nc>
  </rcc>
  <rcc rId="1099" sId="5">
    <nc r="Q5">
      <v>6183</v>
    </nc>
  </rcc>
  <rcc rId="1100" sId="5">
    <nc r="Q9" t="inlineStr">
      <is>
        <t>N</t>
      </is>
    </nc>
  </rcc>
  <rcc rId="1101" sId="5">
    <nc r="Q12" t="inlineStr">
      <is>
        <t>N</t>
      </is>
    </nc>
  </rcc>
  <rcc rId="1102" sId="5">
    <nc r="Q3" t="inlineStr">
      <is>
        <t>VSV Data changes: Trent XWB -84 RTC VSV Low Speed Stop Change for Water Ingestion</t>
      </is>
    </nc>
  </rcc>
  <rcc rId="1103" sId="5">
    <nc r="Q107" t="inlineStr">
      <is>
        <t>Y</t>
      </is>
    </nc>
  </rcc>
  <rcc rId="1104" sId="5">
    <nc r="B107">
      <v>6183</v>
    </nc>
  </rcc>
  <rcc rId="1105" sId="3">
    <nc r="E96">
      <v>6183</v>
    </nc>
  </rcc>
  <rcc rId="1106" sId="3">
    <nc r="I96" t="inlineStr">
      <is>
        <t>Y</t>
      </is>
    </nc>
  </rcc>
  <rcc rId="1107" sId="3">
    <nc r="P96" t="inlineStr">
      <is>
        <t>Y</t>
      </is>
    </nc>
  </rcc>
  <rcc rId="1108" sId="3" odxf="1" dxf="1">
    <nc r="AV96" t="inlineStr">
      <is>
        <t>RRB</t>
      </is>
    </nc>
    <odxf>
      <font>
        <sz val="8"/>
      </font>
    </odxf>
    <ndxf>
      <font>
        <sz val="8"/>
        <color theme="0" tint="-0.249977111117893"/>
      </font>
    </ndxf>
  </rcc>
  <rcc rId="1109" sId="3" odxf="1" dxf="1">
    <nc r="AX96" t="inlineStr">
      <is>
        <t>DBY</t>
      </is>
    </nc>
    <odxf>
      <font>
        <sz val="8"/>
      </font>
    </odxf>
    <ndxf>
      <font>
        <sz val="8"/>
        <color theme="0" tint="-0.249977111117893"/>
      </font>
    </ndxf>
  </rcc>
  <rcv guid="{83E26134-8071-4B52-B9C2-8B5396DF70B4}" action="delete"/>
  <rdn rId="0" localSheetId="3" customView="1" name="Z_83E26134_8071_4B52_B9C2_8B5396DF70B4_.wvu.Rows" hidden="1" oldHidden="1">
    <formula>Plan!$488:$750</formula>
    <oldFormula>Plan!$488:$750</oldFormula>
  </rdn>
  <rdn rId="0" localSheetId="3" customView="1" name="Z_83E26134_8071_4B52_B9C2_8B5396DF70B4_.wvu.Cols" hidden="1" oldHidden="1">
    <formula>Plan!$S:$U</formula>
    <oldFormula>Plan!$S:$U</oldFormula>
  </rdn>
  <rdn rId="0" localSheetId="3" customView="1" name="Z_83E26134_8071_4B52_B9C2_8B5396DF70B4_.wvu.FilterData" hidden="1" oldHidden="1">
    <formula>Plan!$A$5:$BQ$468</formula>
    <oldFormula>Plan!$A$5:$BQ$468</oldFormula>
  </rdn>
  <rdn rId="0" localSheetId="4" customView="1" name="Z_83E26134_8071_4B52_B9C2_8B5396DF70B4_.wvu.FilterData" hidden="1" oldHidden="1">
    <formula>'Delivery Docs Plan'!$A$4:$O$33</formula>
    <oldFormula>'Delivery Docs Plan'!$A$4:$O$33</oldFormula>
  </rdn>
  <rdn rId="0" localSheetId="5" customView="1" name="Z_83E26134_8071_4B52_B9C2_8B5396DF70B4_.wvu.Cols" hidden="1" oldHidden="1">
    <formula>'PR Matrix'!$JM:$XFD</formula>
    <oldFormula>'PR Matrix'!$JM:$XFD</oldFormula>
  </rdn>
  <rdn rId="0" localSheetId="5" customView="1" name="Z_83E26134_8071_4B52_B9C2_8B5396DF70B4_.wvu.FilterData" hidden="1" oldHidden="1">
    <formula>'PR Matrix'!$C$1:$C$481</formula>
    <oldFormula>'PR Matrix'!$C$1:$C$481</oldFormula>
  </rdn>
  <rdn rId="0" localSheetId="6" customView="1" name="Z_83E26134_8071_4B52_B9C2_8B5396DF70B4_.wvu.Cols" hidden="1" oldHidden="1">
    <formula>Allocation!$L:$XFD</formula>
    <oldFormula>Allocation!$L:$XFD</oldFormula>
  </rdn>
  <rdn rId="0" localSheetId="6" customView="1" name="Z_83E26134_8071_4B52_B9C2_8B5396DF70B4_.wvu.FilterData" hidden="1" oldHidden="1">
    <formula>Allocation!$A$1:$K$1</formula>
    <oldFormula>Allocation!$A$1:$K$1</oldFormula>
  </rdn>
  <rdn rId="0" localSheetId="7" customView="1" name="Z_83E26134_8071_4B52_B9C2_8B5396DF70B4_.wvu.FilterData" hidden="1" oldHidden="1">
    <formula>'SRS Reviews'!$A$1:$Q$136</formula>
    <oldFormula>'SRS Reviews'!$A$1:$Q$136</oldFormula>
  </rdn>
  <rdn rId="0" localSheetId="8" customView="1" name="Z_83E26134_8071_4B52_B9C2_8B5396DF70B4_.wvu.FilterData" hidden="1" oldHidden="1">
    <formula>Estimates!$A$2:$BC$460</formula>
    <oldFormula>Estimates!$A$2:$BC$460</oldFormula>
  </rdn>
  <rdn rId="0" localSheetId="10" customView="1" name="Z_83E26134_8071_4B52_B9C2_8B5396DF70B4_.wvu.FilterData" hidden="1" oldHidden="1">
    <formula>'Open SWPRs'!$A$1:$H$615</formula>
    <oldFormula>'Open SWPRs'!$A$1:$H$615</oldFormula>
  </rdn>
  <rdn rId="0" localSheetId="12" customView="1" name="Z_83E26134_8071_4B52_B9C2_8B5396DF70B4_.wvu.FilterData" hidden="1" oldHidden="1">
    <formula>'Build Plan'!$D$3:$L$48</formula>
    <oldFormula>'Build Plan'!$D$3:$L$48</oldFormula>
  </rdn>
  <rcv guid="{83E26134-8071-4B52-B9C2-8B5396DF70B4}" action="add"/>
</revisions>
</file>

<file path=xl/revisions/revisionLog5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rc rId="1122" sId="5" ref="R1:R1048576" action="insertCol">
    <undo index="4" exp="area" ref3D="1" dr="$A$480:$XFD$481" dn="Z_FDCD7FD4_7D62_43EB_A646_C382CC277444_.wvu.Rows" sId="5"/>
    <undo index="2" exp="area" ref3D="1" dr="$A$1:$XFD$2" dn="Z_FDCD7FD4_7D62_43EB_A646_C382CC277444_.wvu.Rows" sId="5"/>
    <undo index="4" exp="area" ref3D="1" dr="$A$480:$XFD$481" dn="Z_FD5F77AF_5A8F_4B6D_961B_C7FD9D452FD5_.wvu.Rows" sId="5"/>
    <undo index="2" exp="area" ref3D="1" dr="$A$1:$XFD$2" dn="Z_FD5F77AF_5A8F_4B6D_961B_C7FD9D452FD5_.wvu.Rows" sId="5"/>
    <undo index="4" exp="area" ref3D="1" dr="$A$480:$XFD$481" dn="Z_FAFF16D3_22B3_4C97_ACCF_EE39802F6088_.wvu.Rows" sId="5"/>
    <undo index="2" exp="area" ref3D="1" dr="$A$1:$XFD$2" dn="Z_FAFF16D3_22B3_4C97_ACCF_EE39802F6088_.wvu.Rows" sId="5"/>
    <undo index="0" exp="area" ref3D="1" dr="$A$1:$XFD$2" dn="Z_FAA25FCE_18C5_403C_9C68_9D1F88B3F7EB_.wvu.Rows" sId="5"/>
    <undo index="0" exp="area" ref3D="1" dr="$JM$1:$XFD$1048576" dn="Z_FAA25FCE_18C5_403C_9C68_9D1F88B3F7EB_.wvu.Cols" sId="5"/>
    <undo index="4" exp="area" ref3D="1" dr="$A$480:$XFD$481" dn="Z_FA025E0E_AAB4_48EA_A8D2_9619F0E6F664_.wvu.Rows" sId="5"/>
    <undo index="2" exp="area" ref3D="1" dr="$A$1:$XFD$2" dn="Z_FA025E0E_AAB4_48EA_A8D2_9619F0E6F664_.wvu.Rows" sId="5"/>
    <undo index="0" exp="area" ref3D="1" dr="$A$1:$XFD$2" dn="Z_DE76E38F_A1D1_4A3E_9C90_F4B6007A1049_.wvu.Rows" sId="5"/>
    <undo index="0" exp="area" ref3D="1" dr="$JM$1:$XFD$1048576" dn="Z_DE76E38F_A1D1_4A3E_9C90_F4B6007A1049_.wvu.Cols" sId="5"/>
    <undo index="0" exp="area" ref3D="1" dr="$A$1:$XFD$2" dn="Z_DD3C4055_6E9F_4337_AF3C_EAB14138E2FC_.wvu.Rows" sId="5"/>
    <undo index="0" exp="area" ref3D="1" dr="$JM$1:$XFD$1048576" dn="Z_DD3C4055_6E9F_4337_AF3C_EAB14138E2FC_.wvu.Cols" sId="5"/>
    <undo index="0" exp="area" ref3D="1" dr="$A$1:$XFD$2" dn="Z_D610A0E1_F9A9_4C9F_867A_9AA8DA5806C3_.wvu.Rows" sId="5"/>
    <undo index="0" exp="area" ref3D="1" dr="$JM$1:$XFD$1048576" dn="Z_D610A0E1_F9A9_4C9F_867A_9AA8DA5806C3_.wvu.Cols" sId="5"/>
    <undo index="0" exp="area" ref3D="1" dr="$A$1:$XFD$2" dn="Z_D0EC701B_BF59_424D_AF90_FAB54F5D9032_.wvu.Rows" sId="5"/>
    <undo index="4" exp="area" ref3D="1" dr="$A$480:$XFD$481" dn="Z_C8A50DBD_6717_4739_8372_D23519BF2F10_.wvu.Rows" sId="5"/>
    <undo index="2" exp="area" ref3D="1" dr="$A$1:$XFD$2" dn="Z_C8A50DBD_6717_4739_8372_D23519BF2F10_.wvu.Rows" sId="5"/>
    <undo index="0" exp="area" ref3D="1" dr="$A$1:$XFD$2" dn="Z_BFE285D7_067E_4802_A267_8E7CA36A08B9_.wvu.Rows" sId="5"/>
    <undo index="0" exp="area" ref3D="1" dr="$JM$1:$XFD$1048576" dn="Z_BFE285D7_067E_4802_A267_8E7CA36A08B9_.wvu.Cols" sId="5"/>
    <undo index="0" exp="area" ref3D="1" dr="$A$1:$XFD$1" dn="Z_BEFB98C7_6620_4730_80CE_706FB1439778_.wvu.Rows" sId="5"/>
    <undo index="0" exp="area" ref3D="1" dr="$A$1:$XFD$2" dn="Z_BC89DC8A_F93A_4EB3_ACCA_03228A52DC73_.wvu.Rows" sId="5"/>
    <undo index="0" exp="area" ref3D="1" dr="$JM$1:$XFD$1048576" dn="Z_BC89DC8A_F93A_4EB3_ACCA_03228A52DC73_.wvu.Cols" sId="5"/>
    <undo index="0" exp="area" ref3D="1" dr="$A$1:$XFD$2" dn="Z_B83B79D9_617A_4F50_8CCC_C97938364272_.wvu.Rows" sId="5"/>
    <undo index="0" exp="area" ref3D="1" dr="$JM$1:$XFD$1048576" dn="Z_B83B79D9_617A_4F50_8CCC_C97938364272_.wvu.Cols" sId="5"/>
    <undo index="0" exp="area" ref3D="1" dr="$A$1:$XFD$2" dn="Z_B6DA4F4E_AC5A_4095_8D8B_FD639A9E9F62_.wvu.Rows" sId="5"/>
    <undo index="0" exp="area" ref3D="1" dr="$A$1:$XFD$2" dn="Z_B3C29866_3474_43EA_99AD_F394C9416B2B_.wvu.Rows" sId="5"/>
    <undo index="0" exp="area" ref3D="1" dr="$JM$1:$XFD$1048576" dn="Z_B3C29866_3474_43EA_99AD_F394C9416B2B_.wvu.Cols" sId="5"/>
    <undo index="0" exp="area" ref3D="1" dr="$A$1:$XFD$2" dn="Z_B25C0761_BDC6_44DE_BC09_A587D4005716_.wvu.Rows" sId="5"/>
    <undo index="0" exp="area" ref3D="1" dr="$JM$1:$XFD$1048576" dn="Z_B25C0761_BDC6_44DE_BC09_A587D4005716_.wvu.Cols" sId="5"/>
    <undo index="0" exp="area" ref3D="1" dr="$A$1:$XFD$2" dn="Z_B0A275E6_A927_469D_A668_DC597A053ECA_.wvu.Rows" sId="5"/>
    <undo index="0" exp="area" ref3D="1" dr="$JM$1:$XFD$1048576" dn="Z_B0A275E6_A927_469D_A668_DC597A053ECA_.wvu.Cols" sId="5"/>
    <undo index="4" exp="area" ref3D="1" dr="$A$480:$XFD$481" dn="Z_AEC31DE9_BA39_44BD_BD19_C1C878D510AE_.wvu.Rows" sId="5"/>
    <undo index="2" exp="area" ref3D="1" dr="$A$1:$XFD$2" dn="Z_AEC31DE9_BA39_44BD_BD19_C1C878D510AE_.wvu.Rows" sId="5"/>
    <undo index="0" exp="area" ref3D="1" dr="$A$1:$XFD$2" dn="Z_A779676E_2DE4_4B43_BC39_AEC5C199B098_.wvu.Rows" sId="5"/>
    <undo index="0" exp="area" ref3D="1" dr="$JM$1:$XFD$1048576" dn="Z_A779676E_2DE4_4B43_BC39_AEC5C199B098_.wvu.Cols" sId="5"/>
    <undo index="0" exp="area" ref3D="1" dr="$A$1:$XFD$2" dn="Z_A158213F_CC1A_4B2F_8FB3_2D0E9377D318_.wvu.Rows" sId="5"/>
    <undo index="0" exp="area" ref3D="1" dr="$A$1:$XFD$2" dn="Z_9D72E9D6_9DB4_482E_B9DD_F58734D01B5E_.wvu.Rows" sId="5"/>
    <undo index="0" exp="area" ref3D="1" dr="$JM$1:$XFD$1048576" dn="Z_9D72E9D6_9DB4_482E_B9DD_F58734D01B5E_.wvu.Cols" sId="5"/>
    <undo index="0" exp="area" ref3D="1" dr="$A$1:$XFD$2" dn="Z_9D5226FB_7DD3_447E_B45C_6EAA60152D32_.wvu.Rows" sId="5"/>
    <undo index="0" exp="area" ref3D="1" dr="$A$1:$XFD$2" dn="Z_9C0FECB6_0701_4CC9_8224_D04A63FFA855_.wvu.Rows" sId="5"/>
    <undo index="0" exp="area" ref3D="1" dr="$JM$1:$XFD$1048576" dn="Z_9C0FECB6_0701_4CC9_8224_D04A63FFA855_.wvu.Cols" sId="5"/>
    <undo index="0" exp="area" ref3D="1" dr="$A$1:$XFD$1" dn="Z_999D8AAC_C53E_4106_83D2_C9E986396FD9_.wvu.Rows" sId="5"/>
    <undo index="0" exp="area" ref3D="1" dr="$JM$1:$XFD$1048576" dn="Z_999D8AAC_C53E_4106_83D2_C9E986396FD9_.wvu.Cols" sId="5"/>
    <undo index="0" exp="area" ref3D="1" dr="$A$1:$XFD$2" dn="Z_97AAAFE3_C681_4E27_A277_F09D7DA8C2DD_.wvu.Rows" sId="5"/>
    <undo index="0" exp="area" ref3D="1" dr="$JM$1:$XFD$1048576" dn="Z_97AAAFE3_C681_4E27_A277_F09D7DA8C2DD_.wvu.Cols" sId="5"/>
    <undo index="0" exp="area" ref3D="1" dr="$A$1:$XFD$2" dn="Z_949F8C7F_DA00_479D_BDE6_6166B149A403_.wvu.Rows" sId="5"/>
    <undo index="0" exp="area" ref3D="1" dr="$JM$1:$XFD$1048576" dn="Z_949F8C7F_DA00_479D_BDE6_6166B149A403_.wvu.Cols" sId="5"/>
    <undo index="0" exp="area" ref3D="1" dr="$A$1:$XFD$2" dn="Z_94202DE1_E113_4D8D_96A4_4561FB59780B_.wvu.Rows" sId="5"/>
    <undo index="0" exp="area" ref3D="1" dr="$JM$1:$XFD$1048576" dn="Z_94202DE1_E113_4D8D_96A4_4561FB59780B_.wvu.Cols" sId="5"/>
    <undo index="0" exp="area" ref3D="1" dr="$A$1:$XFD$2" dn="Z_90088769_7D29_4324_882D_1F352DFBE762_.wvu.Rows" sId="5"/>
    <undo index="0" exp="area" ref3D="1" dr="$JM$1:$XFD$1048576" dn="Z_90088769_7D29_4324_882D_1F352DFBE762_.wvu.Cols" sId="5"/>
    <undo index="0" exp="area" ref3D="1" dr="$A$1:$XFD$1" dn="Z_8F2E2A3B_020D_4DD4_B354_81D162F69C48_.wvu.Rows" sId="5"/>
    <undo index="0" exp="area" ref3D="1" dr="$A$1:$XFD$2" dn="Z_8B0C1710_8C04_443E_9575_8D8EEDA52030_.wvu.Rows" sId="5"/>
    <undo index="0" exp="area" ref3D="1" dr="$A$1:$XFD$2" dn="Z_8AEE08A2_F73E_41EF_8662_F43F5532F7EC_.wvu.Rows" sId="5"/>
    <undo index="4" exp="area" ref3D="1" dr="$A$480:$XFD$481" dn="Z_88EF00F5_A891_4E1F_BEBC_C770D5AFEF26_.wvu.Rows" sId="5"/>
    <undo index="2" exp="area" ref3D="1" dr="$A$1:$XFD$2" dn="Z_88EF00F5_A891_4E1F_BEBC_C770D5AFEF26_.wvu.Rows" sId="5"/>
    <undo index="0" exp="area" ref3D="1" dr="$A$1:$XFD$2" dn="Z_840FED42_BEAD_40B5_87A2_918C1E6D4128_.wvu.Rows" sId="5"/>
    <undo index="0" exp="area" ref3D="1" dr="$JM$1:$XFD$1048576" dn="Z_840FED42_BEAD_40B5_87A2_918C1E6D4128_.wvu.Cols" sId="5"/>
    <undo index="0" exp="area" ref3D="1" dr="$JM$1:$XFD$1048576" dn="Z_83E26134_8071_4B52_B9C2_8B5396DF70B4_.wvu.Cols" sId="5"/>
    <undo index="0" exp="area" ref3D="1" dr="$A$1:$XFD$2" dn="Z_7F19FCB4_9655_4ECF_8001_8401CA1B1084_.wvu.Rows" sId="5"/>
    <undo index="4" exp="area" ref3D="1" dr="$A$480:$XFD$480" dn="Z_7E4E90D1_59D3_46C2_B9C5_B4A6E53BE0B7_.wvu.Rows" sId="5"/>
    <undo index="2" exp="area" ref3D="1" dr="$A$1:$XFD$2" dn="Z_7E4E90D1_59D3_46C2_B9C5_B4A6E53BE0B7_.wvu.Rows" sId="5"/>
    <undo index="1" exp="area" ref3D="1" dr="$A$481:$XFD$481" dn="Z_7E4E90D1_59D3_46C2_B9C5_B4A6E53BE0B7_.wvu.Rows" sId="5"/>
    <undo index="0" exp="area" ref3D="1" dr="$A$1:$XFD$2" dn="Z_7E493E76_89EF_40BE_995A_6CD5B38BE486_.wvu.Rows" sId="5"/>
    <undo index="4" exp="area" ref3D="1" dr="$A$480:$XFD$481" dn="Z_774D3B22_FAD7_45CC_9FF9_C08635F41395_.wvu.Rows" sId="5"/>
    <undo index="2" exp="area" ref3D="1" dr="$A$1:$XFD$2" dn="Z_774D3B22_FAD7_45CC_9FF9_C08635F41395_.wvu.Rows" sId="5"/>
    <undo index="4" exp="area" ref3D="1" dr="$A$480:$XFD$481" dn="Z_6FA7792A_1E8F_4225_B55B_C3225E2EEAC0_.wvu.Rows" sId="5"/>
    <undo index="2" exp="area" ref3D="1" dr="$A$1:$XFD$2" dn="Z_6FA7792A_1E8F_4225_B55B_C3225E2EEAC0_.wvu.Rows" sId="5"/>
    <undo index="0" exp="area" ref3D="1" dr="$A$1:$XFD$2" dn="Z_6C263B97_64ED_4CE6_9B05_42BE2811A349_.wvu.Rows" sId="5"/>
    <undo index="0" exp="area" ref3D="1" dr="$JM$1:$XFD$1048576" dn="Z_6C263B97_64ED_4CE6_9B05_42BE2811A349_.wvu.Cols" sId="5"/>
    <undo index="0" exp="area" ref3D="1" dr="$A$1:$XFD$2" dn="Z_6568F72F_D597_4229_B333_125FDE9654F7_.wvu.Rows" sId="5"/>
    <undo index="0" exp="area" ref3D="1" dr="$JM$1:$XFD$1048576" dn="Z_6568F72F_D597_4229_B333_125FDE9654F7_.wvu.Cols" sId="5"/>
    <undo index="0" exp="area" ref3D="1" dr="$A$1:$XFD$2" dn="Z_653F5373_3423_4857_B839_026BFFD3E0C5_.wvu.Rows" sId="5"/>
    <undo index="0" exp="area" ref3D="1" dr="$A$1:$XFD$2" dn="Z_607CCD9B_4659_4BD7_A174_E12C78E5291C_.wvu.Rows" sId="5"/>
    <undo index="4" exp="area" ref3D="1" dr="$A$480:$XFD$480" dn="Z_5DABD3DD_3B7F_4D0A_8278_3CABF5A7C879_.wvu.Rows" sId="5"/>
    <undo index="2" exp="area" ref3D="1" dr="$A$1:$XFD$2" dn="Z_5DABD3DD_3B7F_4D0A_8278_3CABF5A7C879_.wvu.Rows" sId="5"/>
    <undo index="1" exp="area" ref3D="1" dr="$A$481:$XFD$481" dn="Z_5DABD3DD_3B7F_4D0A_8278_3CABF5A7C879_.wvu.Rows" sId="5"/>
    <undo index="0" exp="area" ref3D="1" dr="$A$1:$XFD$2" dn="Z_5B263600_835E_44BD_B687_603D70FECA3D_.wvu.Rows" sId="5"/>
    <undo index="0" exp="area" ref3D="1" dr="$JM$1:$XFD$1048576" dn="Z_5B263600_835E_44BD_B687_603D70FECA3D_.wvu.Cols" sId="5"/>
    <undo index="0" exp="area" ref3D="1" dr="$A$1:$XFD$2" dn="Z_5AC86898_99C0_40C8_A183_7BCAFD4A38C0_.wvu.Rows" sId="5"/>
    <undo index="0" exp="area" ref3D="1" dr="$JM$1:$XFD$1048576" dn="Z_5AC86898_99C0_40C8_A183_7BCAFD4A38C0_.wvu.Cols" sId="5"/>
    <undo index="0" exp="area" ref3D="1" dr="$A$1:$XFD$2" dn="Z_55F258A9_3656_464A_8209_65541A4A9294_.wvu.Rows" sId="5"/>
    <undo index="0" exp="area" ref3D="1" dr="$JM$1:$XFD$1048576" dn="Z_55F258A9_3656_464A_8209_65541A4A9294_.wvu.Cols" sId="5"/>
    <undo index="0" exp="area" ref3D="1" dr="$A$1:$XFD$2" dn="Z_5435B979_CD36_44F0_9662_F3B5AC1F741D_.wvu.Rows" sId="5"/>
    <undo index="0" exp="area" ref3D="1" dr="$JM$1:$XFD$1048576" dn="Z_519FF1E7_076F_47C2_91B9_C17D2E1B6520_.wvu.Cols" sId="5"/>
    <undo index="4" exp="area" ref3D="1" dr="$A$480:$XFD$480" dn="Z_4F91CC6A_177C_44AE_BD3E_9ACFF52E4BB6_.wvu.Rows" sId="5"/>
    <undo index="2" exp="area" ref3D="1" dr="$A$1:$XFD$2" dn="Z_4F91CC6A_177C_44AE_BD3E_9ACFF52E4BB6_.wvu.Rows" sId="5"/>
    <undo index="1" exp="area" ref3D="1" dr="$A$481:$XFD$481" dn="Z_4F91CC6A_177C_44AE_BD3E_9ACFF52E4BB6_.wvu.Rows" sId="5"/>
    <undo index="0" exp="area" ref3D="1" dr="$A$1:$XFD$2" dn="Z_4E796616_3F1B_4206_9288_54987A052220_.wvu.Rows" sId="5"/>
    <undo index="4" exp="area" ref3D="1" dr="$A$480:$XFD$481" dn="Z_4E38BAA4_F7A0_4986_9C0B_2533153E78A8_.wvu.Rows" sId="5"/>
    <undo index="2" exp="area" ref3D="1" dr="$A$1:$XFD$2" dn="Z_4E38BAA4_F7A0_4986_9C0B_2533153E78A8_.wvu.Rows" sId="5"/>
    <undo index="4" exp="area" ref3D="1" dr="$A$480:$XFD$480" dn="Z_4864356C_2EA4_4798_837B_554A65950AB7_.wvu.Rows" sId="5"/>
    <undo index="2" exp="area" ref3D="1" dr="$A$1:$XFD$2" dn="Z_4864356C_2EA4_4798_837B_554A65950AB7_.wvu.Rows" sId="5"/>
    <undo index="1" exp="area" ref3D="1" dr="$A$481:$XFD$481" dn="Z_4864356C_2EA4_4798_837B_554A65950AB7_.wvu.Rows" sId="5"/>
    <undo index="0" exp="area" ref3D="1" dr="$A$1:$XFD$2" dn="Z_440820DD_D35F_4284_A020_75AFCB09A713_.wvu.Rows" sId="5"/>
    <undo index="0" exp="area" ref3D="1" dr="$JM$1:$XFD$1048576" dn="Z_440820DD_D35F_4284_A020_75AFCB09A713_.wvu.Cols" sId="5"/>
    <undo index="0" exp="area" ref3D="1" dr="$A$1:$XFD$2" dn="Z_3ACD5A93_9B0E_40EA_8179_EDF0714A0F5F_.wvu.Rows" sId="5"/>
    <undo index="0" exp="area" ref3D="1" dr="$JM$1:$XFD$1048576" dn="Z_3ACD5A93_9B0E_40EA_8179_EDF0714A0F5F_.wvu.Cols" sId="5"/>
    <undo index="0" exp="area" ref3D="1" dr="$A$1:$XFD$2" dn="Z_39344E0E_2CC4_4BC6_A15E_A66B17AEE943_.wvu.Rows" sId="5"/>
    <undo index="0" exp="area" ref3D="1" dr="$JM$1:$XFD$1048576" dn="Z_39344E0E_2CC4_4BC6_A15E_A66B17AEE943_.wvu.Cols" sId="5"/>
    <undo index="0" exp="area" ref3D="1" dr="$A$1:$XFD$2" dn="Z_38797761_B6E7_4EBC_86AC_BCA6FEF8021E_.wvu.Rows" sId="5"/>
    <undo index="0" exp="area" ref3D="1" dr="$JM$1:$XFD$1048576" dn="Z_38797761_B6E7_4EBC_86AC_BCA6FEF8021E_.wvu.Cols" sId="5"/>
    <undo index="4" exp="area" ref3D="1" dr="$A$480:$XFD$481" dn="Z_3730BEA2_2AC7_4811_AC70_1FABD98B5F4A_.wvu.Rows" sId="5"/>
    <undo index="2" exp="area" ref3D="1" dr="$A$1:$XFD$2" dn="Z_3730BEA2_2AC7_4811_AC70_1FABD98B5F4A_.wvu.Rows" sId="5"/>
    <undo index="0" exp="area" ref3D="1" dr="$A$1:$XFD$2" dn="Z_34488582_FC68_47CC_ADEF_620C97FA3BE5_.wvu.Rows" sId="5"/>
    <undo index="0" exp="area" ref3D="1" dr="$JM$1:$XFD$1048576" dn="Z_34488582_FC68_47CC_ADEF_620C97FA3BE5_.wvu.Cols" sId="5"/>
    <undo index="0" exp="area" ref3D="1" dr="$A$1:$XFD$2" dn="Z_3125BE9C_D539_46B3_AB2C_AD44D6D3A43D_.wvu.Rows" sId="5"/>
    <undo index="0" exp="area" ref3D="1" dr="$JM$1:$XFD$1048576" dn="Z_3125BE9C_D539_46B3_AB2C_AD44D6D3A43D_.wvu.Cols" sId="5"/>
    <undo index="0" exp="area" ref3D="1" dr="$A$1:$XFD$2" dn="Z_2EDD3601_67EA_4D8B_910E_67CE0A6ECBD5_.wvu.Rows" sId="5"/>
    <undo index="0" exp="area" ref3D="1" dr="$JM$1:$XFD$1048576" dn="Z_2EDD3601_67EA_4D8B_910E_67CE0A6ECBD5_.wvu.Cols" sId="5"/>
    <undo index="0" exp="area" ref3D="1" dr="$A$1:$XFD$2" dn="Z_2C6ABC28_880F_4FC3_AB4C_74CC7AFBB167_.wvu.Rows" sId="5"/>
    <undo index="0" exp="area" ref3D="1" dr="$JM$1:$XFD$1048576" dn="Z_2C6ABC28_880F_4FC3_AB4C_74CC7AFBB167_.wvu.Cols" sId="5"/>
    <undo index="0" exp="area" ref3D="1" dr="$A$1:$XFD$2" dn="Z_2B096DAF_0513_499A_BB3D_6C1B61550EAD_.wvu.Rows" sId="5"/>
    <undo index="0" exp="area" ref3D="1" dr="$JM$1:$XFD$1048576" dn="Z_2B096DAF_0513_499A_BB3D_6C1B61550EAD_.wvu.Cols" sId="5"/>
    <undo index="0" exp="area" ref3D="1" dr="$A$1:$XFD$2" dn="Z_28D79C02_A415_42D9_AF37_1523DA21D815_.wvu.Rows" sId="5"/>
    <undo index="0" exp="area" ref3D="1" dr="$JM$1:$XFD$1048576" dn="Z_28D79C02_A415_42D9_AF37_1523DA21D815_.wvu.Cols" sId="5"/>
    <undo index="0" exp="area" ref3D="1" dr="$A$1:$XFD$2" dn="Z_2843D43C_15A8_41DB_8AAA_3E8B8BBF0B92_.wvu.Rows" sId="5"/>
    <undo index="0" exp="area" ref3D="1" dr="$A$1:$XFD$2" dn="Z_27A4B667_7EE5_4B37_A36E_7A71AE7736F5_.wvu.Rows" sId="5"/>
    <undo index="0" exp="area" ref3D="1" dr="$JM$1:$XFD$1048576" dn="Z_27A4B667_7EE5_4B37_A36E_7A71AE7736F5_.wvu.Cols" sId="5"/>
    <undo index="0" exp="area" ref3D="1" dr="$A$1:$XFD$2" dn="Z_1CE7FAA3_375A_44FC_8395_7BB368E304B3_.wvu.Rows" sId="5"/>
    <undo index="0" exp="area" ref3D="1" dr="$JM$1:$XFD$1048576" dn="Z_1CE7FAA3_375A_44FC_8395_7BB368E304B3_.wvu.Cols" sId="5"/>
    <undo index="0" exp="area" ref3D="1" dr="$A$1:$XFD$2" dn="Z_1A677123_3181_47F1_8D94_D23E42118B34_.wvu.Rows" sId="5"/>
    <undo index="0" exp="area" ref3D="1" dr="$JM$1:$XFD$1048576" dn="Z_1A677123_3181_47F1_8D94_D23E42118B34_.wvu.Cols" sId="5"/>
    <undo index="0" exp="area" ref3D="1" dr="$A$1:$XFD$2" dn="Z_195EEB94_5611_43AB_AD4C_189BF5DF63BD_.wvu.Rows" sId="5"/>
    <undo index="0" exp="area" ref3D="1" dr="$JM$1:$XFD$1048576" dn="Z_195EEB94_5611_43AB_AD4C_189BF5DF63BD_.wvu.Cols" sId="5"/>
    <undo index="0" exp="area" ref3D="1" dr="$A$1:$XFD$1" dn="Z_18DF35B7_CAA0_4050_BA63_78DA1CA747BE_.wvu.Rows" sId="5"/>
    <undo index="0" exp="area" ref3D="1" dr="$JM$1:$XFD$1048576" dn="Z_18DF35B7_CAA0_4050_BA63_78DA1CA747BE_.wvu.Cols" sId="5"/>
    <undo index="4" exp="area" ref3D="1" dr="$A$480:$XFD$481" dn="Z_186AB716_4241_4317_9300_D6DC13524A2C_.wvu.Rows" sId="5"/>
    <undo index="2" exp="area" ref3D="1" dr="$A$1:$XFD$2" dn="Z_186AB716_4241_4317_9300_D6DC13524A2C_.wvu.Rows" sId="5"/>
    <undo index="4" exp="area" ref3D="1" dr="$A$480:$XFD$480" dn="Z_16543542_821D_4BC4_91AB_D2C631412736_.wvu.Rows" sId="5"/>
    <undo index="2" exp="area" ref3D="1" dr="$A$1:$XFD$2" dn="Z_16543542_821D_4BC4_91AB_D2C631412736_.wvu.Rows" sId="5"/>
    <undo index="1" exp="area" ref3D="1" dr="$A$481:$XFD$481" dn="Z_16543542_821D_4BC4_91AB_D2C631412736_.wvu.Rows" sId="5"/>
    <undo index="0" exp="area" ref3D="1" dr="$A$1:$XFD$2" dn="Z_11F0A643_03F6_4A9B_A587_984CEF24373C_.wvu.Rows" sId="5"/>
    <undo index="0" exp="area" ref3D="1" dr="$JM$1:$XFD$1048576" dn="Z_11F0A643_03F6_4A9B_A587_984CEF24373C_.wvu.Cols" sId="5"/>
    <undo index="0" exp="area" ref3D="1" dr="$A$1:$XFD$1" dn="Z_116A1B62_BC36_4DF8_BA7A_5A8B2AC14341_.wvu.Rows" sId="5"/>
    <undo index="0" exp="area" ref3D="1" dr="$A$1:$XFD$2" dn="Z_1053507D_AB8D_4416_A992_8628E70BD9D6_.wvu.Rows" sId="5"/>
    <undo index="0" exp="area" ref3D="1" dr="$JM$1:$XFD$1048576" dn="Z_1053507D_AB8D_4416_A992_8628E70BD9D6_.wvu.Cols" sId="5"/>
    <undo index="0" exp="area" ref3D="1" dr="$A$1:$XFD$2" dn="Z_0EEF1658_6DED_493F_AB34_5C882B7D8D1D_.wvu.Rows" sId="5"/>
    <undo index="4" exp="area" ref3D="1" dr="$A$480:$XFD$481" dn="Z_0D63E466_D251_474F_9293_B76C0854AE18_.wvu.Rows" sId="5"/>
    <undo index="2" exp="area" ref3D="1" dr="$A$1:$XFD$2" dn="Z_0D63E466_D251_474F_9293_B76C0854AE18_.wvu.Rows" sId="5"/>
    <undo index="0" exp="area" ref3D="1" dr="$A$1:$XFD$2" dn="Z_0B513DDE_5559_48C9_BE83_B3BA05D50CBD_.wvu.Rows" sId="5"/>
    <undo index="4" exp="area" ref3D="1" dr="$A$480:$XFD$481" dn="Z_0B24AFFC_8D10_42B0_ADC8_378D1BCF1541_.wvu.Rows" sId="5"/>
    <undo index="2" exp="area" ref3D="1" dr="$A$1:$XFD$2" dn="Z_0B24AFFC_8D10_42B0_ADC8_378D1BCF1541_.wvu.Rows" sId="5"/>
    <undo index="4" exp="area" ref3D="1" dr="$A$480:$XFD$481" dn="Z_096F67F7_AEB5_413D_899E_0491F5B25FFD_.wvu.Rows" sId="5"/>
    <undo index="2" exp="area" ref3D="1" dr="$A$1:$XFD$2" dn="Z_096F67F7_AEB5_413D_899E_0491F5B25FFD_.wvu.Rows" sId="5"/>
    <undo index="4" exp="area" ref3D="1" dr="$A$480:$XFD$481" dn="Z_0484FDF7_2DB5_4BF2_B382_43CE01593EDC_.wvu.Rows" sId="5"/>
    <undo index="2" exp="area" ref3D="1" dr="$A$1:$XFD$2" dn="Z_0484FDF7_2DB5_4BF2_B382_43CE01593EDC_.wvu.Rows" sId="5"/>
    <undo index="0" exp="area" ref3D="1" dr="$A$1:$XFD$2" dn="Z_02B12058_110B_4DCD_A5EA_5F27400FB028_.wvu.Rows" sId="5"/>
    <undo index="0" exp="area" ref3D="1" dr="$JM$1:$XFD$1048576" dn="Z_02B12058_110B_4DCD_A5EA_5F27400FB028_.wvu.Cols" sId="5"/>
    <undo index="0" exp="area" ref3D="1" dr="$A$1:$XFD$2" dn="Z_02668375_14EE_499B_A8A1_CFA0F3453F57_.wvu.Rows" sId="5"/>
    <undo index="0" exp="area" ref3D="1" dr="$JM$1:$XFD$1048576" dn="Z_02668375_14EE_499B_A8A1_CFA0F3453F57_.wvu.Cols" sId="5"/>
    <undo index="0" exp="area" ref3D="1" dr="$A$1:$XFD$2" dn="Z_00CA5430_6B3A_4E12_B07E_9C9EC9D8F7A7_.wvu.Rows" sId="5"/>
    <undo index="0" exp="area" ref3D="1" dr="$JM$1:$XFD$1048576" dn="Z_00CA5430_6B3A_4E12_B07E_9C9EC9D8F7A7_.wvu.Cols" sId="5"/>
    <undo index="4" exp="area" ref3D="1" dr="$A$480:$XFD$481" dn="Z_F78FCA81_B608_454A_B46D_DA1594BED295_.wvu.Rows" sId="5"/>
    <undo index="2" exp="area" ref3D="1" dr="$A$1:$XFD$2" dn="Z_F78FCA81_B608_454A_B46D_DA1594BED295_.wvu.Rows" sId="5"/>
    <undo index="0" exp="area" ref3D="1" dr="$A$1:$XFD$2" dn="Z_F76A2777_C161_4121_A0E8_1678E85F68C6_.wvu.Rows" sId="5"/>
    <undo index="0" exp="area" ref3D="1" dr="$A$1:$XFD$2" dn="Z_F320C882_6208_44BF_AD76_CAB3202B3D93_.wvu.Rows" sId="5"/>
    <undo index="0" exp="area" ref3D="1" dr="$A$1:$XFD$2" dn="Z_F2088572_AEF7_456E_8FEE_9EECE1B46675_.wvu.Rows" sId="5"/>
    <undo index="4" exp="area" ref3D="1" dr="$A$480:$XFD$480" dn="Z_EB824EDC_44B5_480C_9466_88CD55BCD011_.wvu.Rows" sId="5"/>
    <undo index="2" exp="area" ref3D="1" dr="$A$1:$XFD$2" dn="Z_EB824EDC_44B5_480C_9466_88CD55BCD011_.wvu.Rows" sId="5"/>
    <undo index="1" exp="area" ref3D="1" dr="$A$481:$XFD$481" dn="Z_EB824EDC_44B5_480C_9466_88CD55BCD011_.wvu.Rows" sId="5"/>
    <undo index="4" exp="area" ref3D="1" dr="$A$480:$XFD$481" dn="Z_EA2D852B_2EE3_41E7_8B54_530928E32534_.wvu.Rows" sId="5"/>
    <undo index="2" exp="area" ref3D="1" dr="$A$1:$XFD$2" dn="Z_EA2D852B_2EE3_41E7_8B54_530928E32534_.wvu.Rows" sId="5"/>
    <undo index="0" exp="area" ref3D="1" dr="$A$1:$XFD$2" dn="Z_E8B30110_1132_4597_87AA_506263477060_.wvu.Rows" sId="5"/>
    <undo index="0" exp="area" ref3D="1" dr="$JM$1:$XFD$1048576" dn="Z_E8B30110_1132_4597_87AA_506263477060_.wvu.Cols" sId="5"/>
    <undo index="0" exp="area" ref3D="1" dr="$A$1:$XFD$2" dn="Z_E1FB79D3_6139_4E9D_84E0_D806F17414E7_.wvu.Rows" sId="5"/>
    <undo index="0" exp="area" ref3D="1" dr="$A$1:$XFD$2" dn="Z_E1C450DA_5A25_49EE_AC15_82D55BC93335_.wvu.Rows" sId="5"/>
    <undo index="0" exp="area" ref3D="1" dr="$JM$1:$XFD$1048576" dn="Z_E1C450DA_5A25_49EE_AC15_82D55BC93335_.wvu.Cols" sId="5"/>
  </rrc>
  <rcc rId="1123" sId="5">
    <nc r="R5">
      <v>6184</v>
    </nc>
  </rcc>
  <rcc rId="1124" sId="5">
    <nc r="R1">
      <v>6184</v>
    </nc>
  </rcc>
  <rcc rId="1125" sId="5">
    <nc r="R4" t="inlineStr">
      <is>
        <t>N</t>
      </is>
    </nc>
  </rcc>
  <rcc rId="1126" sId="5">
    <oc r="Q4">
      <f>IF(Q5&lt;&gt;"",IF(OR(Q15&lt;&gt;"",COUNTA(Q17:Q479)&gt;0),"Y","N"),"")</f>
    </oc>
    <nc r="Q4" t="inlineStr">
      <is>
        <t>N</t>
      </is>
    </nc>
  </rcc>
  <rcc rId="1127" sId="5">
    <nc r="R7" t="inlineStr">
      <is>
        <t>SW</t>
      </is>
    </nc>
  </rcc>
  <rcc rId="1128" sId="5">
    <nc r="R9" t="inlineStr">
      <is>
        <t>N</t>
      </is>
    </nc>
  </rcc>
  <rcc rId="1129" sId="5">
    <nc r="R10" t="inlineStr">
      <is>
        <t>N</t>
      </is>
    </nc>
  </rcc>
  <rcc rId="1130" sId="5">
    <nc r="R11" t="inlineStr">
      <is>
        <t>N</t>
      </is>
    </nc>
  </rcc>
  <rcc rId="1131" sId="5">
    <nc r="R12" t="inlineStr">
      <is>
        <t>N</t>
      </is>
    </nc>
  </rcc>
  <rcc rId="1132" sId="5">
    <nc r="R13" t="inlineStr">
      <is>
        <t>N</t>
      </is>
    </nc>
  </rcc>
  <rcc rId="1133" sId="5">
    <nc r="R14" t="inlineStr">
      <is>
        <t>N</t>
      </is>
    </nc>
  </rcc>
  <rcc rId="1134" sId="5">
    <nc r="R6">
      <v>1</v>
    </nc>
  </rcc>
  <rcc rId="1135" sId="5">
    <nc r="R2">
      <v>1</v>
    </nc>
  </rcc>
  <rcc rId="1136" sId="5">
    <nc r="R3" t="inlineStr">
      <is>
        <t>RTC 84k: CTL Data Changes - Speed redline updates</t>
      </is>
    </nc>
  </rcc>
  <rcc rId="1137" sId="5">
    <nc r="R88" t="inlineStr">
      <is>
        <t>Y</t>
      </is>
    </nc>
  </rcc>
  <rcc rId="1138" sId="5">
    <nc r="R84" t="inlineStr">
      <is>
        <t>Y</t>
      </is>
    </nc>
  </rcc>
  <rcc rId="1139" sId="5">
    <nc r="B84">
      <v>6184</v>
    </nc>
  </rcc>
  <rcc rId="1140" sId="5">
    <oc r="B88">
      <v>6182</v>
    </oc>
    <nc r="B88" t="inlineStr">
      <is>
        <t>6182, 6184</t>
      </is>
    </nc>
  </rcc>
  <rcc rId="1141" sId="5">
    <nc r="R175" t="inlineStr">
      <is>
        <t>Y</t>
      </is>
    </nc>
  </rcc>
  <rcc rId="1142" sId="5">
    <nc r="B175">
      <v>6184</v>
    </nc>
  </rcc>
  <rcc rId="1143" sId="5">
    <nc r="R237" t="inlineStr">
      <is>
        <t>Y</t>
      </is>
    </nc>
  </rcc>
  <rcc rId="1144" sId="5">
    <nc r="B237">
      <v>6184</v>
    </nc>
  </rcc>
  <rcc rId="1145" sId="3">
    <oc r="E77">
      <v>6182</v>
    </oc>
    <nc r="E77" t="inlineStr">
      <is>
        <t>6182, 6184</t>
      </is>
    </nc>
  </rcc>
  <rcc rId="1146" sId="3">
    <nc r="E73">
      <v>6184</v>
    </nc>
  </rcc>
  <rcc rId="1147" sId="3">
    <nc r="I73" t="inlineStr">
      <is>
        <t>Y</t>
      </is>
    </nc>
  </rcc>
  <rcc rId="1148" sId="3">
    <nc r="P73" t="inlineStr">
      <is>
        <t>Y</t>
      </is>
    </nc>
  </rcc>
  <rcc rId="1149" sId="3" odxf="1" dxf="1">
    <nc r="AV73" t="inlineStr">
      <is>
        <t>RRB</t>
      </is>
    </nc>
    <odxf>
      <font>
        <sz val="8"/>
      </font>
    </odxf>
    <ndxf>
      <font>
        <sz val="8"/>
        <color theme="0" tint="-0.249977111117893"/>
      </font>
    </ndxf>
  </rcc>
  <rcc rId="1150" sId="3" odxf="1" dxf="1">
    <nc r="AX73" t="inlineStr">
      <is>
        <t>DBY</t>
      </is>
    </nc>
    <odxf>
      <font>
        <sz val="8"/>
      </font>
    </odxf>
    <ndxf>
      <font>
        <sz val="8"/>
        <color theme="0" tint="-0.249977111117893"/>
      </font>
    </ndxf>
  </rcc>
  <rcc rId="1151" sId="3">
    <nc r="E164">
      <v>6184</v>
    </nc>
  </rcc>
  <rcc rId="1152" sId="3">
    <nc r="I164" t="inlineStr">
      <is>
        <t>Y</t>
      </is>
    </nc>
  </rcc>
  <rcc rId="1153" sId="3">
    <nc r="P164" t="inlineStr">
      <is>
        <t>Y</t>
      </is>
    </nc>
  </rcc>
  <rcc rId="1154" sId="3" odxf="1" dxf="1">
    <nc r="AV164" t="inlineStr">
      <is>
        <t>RRB</t>
      </is>
    </nc>
    <odxf>
      <font>
        <sz val="8"/>
      </font>
    </odxf>
    <ndxf>
      <font>
        <sz val="8"/>
        <color theme="0" tint="-0.249977111117893"/>
      </font>
    </ndxf>
  </rcc>
  <rfmt sheetId="3" sqref="AW164" start="0" length="0">
    <dxf>
      <font>
        <sz val="8"/>
        <color theme="0" tint="-0.249977111117893"/>
      </font>
    </dxf>
  </rfmt>
  <rcc rId="1155" sId="3" odxf="1" dxf="1">
    <nc r="AX164" t="inlineStr">
      <is>
        <t>DBY</t>
      </is>
    </nc>
    <odxf>
      <font>
        <sz val="8"/>
      </font>
    </odxf>
    <ndxf>
      <font>
        <sz val="8"/>
        <color theme="0" tint="-0.249977111117893"/>
      </font>
    </ndxf>
  </rcc>
  <rcc rId="1156" sId="3">
    <nc r="E226">
      <v>6184</v>
    </nc>
  </rcc>
  <rcc rId="1157" sId="3">
    <nc r="I226" t="inlineStr">
      <is>
        <t>Y</t>
      </is>
    </nc>
  </rcc>
  <rcc rId="1158" sId="3">
    <nc r="P226" t="inlineStr">
      <is>
        <t>Y</t>
      </is>
    </nc>
  </rcc>
  <rcc rId="1159" sId="3" odxf="1" dxf="1">
    <nc r="AV226" t="inlineStr">
      <is>
        <t>RRB</t>
      </is>
    </nc>
    <odxf>
      <font>
        <sz val="8"/>
      </font>
    </odxf>
    <ndxf>
      <font>
        <sz val="8"/>
        <color theme="0" tint="-0.249977111117893"/>
      </font>
    </ndxf>
  </rcc>
  <rfmt sheetId="3" sqref="AW226" start="0" length="0">
    <dxf>
      <font>
        <sz val="8"/>
        <color theme="0" tint="-0.249977111117893"/>
      </font>
    </dxf>
  </rfmt>
  <rcc rId="1160" sId="3" odxf="1" dxf="1">
    <nc r="AX226" t="inlineStr">
      <is>
        <t>DBY</t>
      </is>
    </nc>
    <odxf>
      <font>
        <sz val="8"/>
      </font>
    </odxf>
    <ndxf>
      <font>
        <sz val="8"/>
        <color theme="0" tint="-0.249977111117893"/>
      </font>
    </ndxf>
  </rcc>
  <rcv guid="{83E26134-8071-4B52-B9C2-8B5396DF70B4}" action="delete"/>
  <rdn rId="0" localSheetId="3" customView="1" name="Z_83E26134_8071_4B52_B9C2_8B5396DF70B4_.wvu.Rows" hidden="1" oldHidden="1">
    <formula>Plan!$488:$750</formula>
    <oldFormula>Plan!$488:$750</oldFormula>
  </rdn>
  <rdn rId="0" localSheetId="3" customView="1" name="Z_83E26134_8071_4B52_B9C2_8B5396DF70B4_.wvu.Cols" hidden="1" oldHidden="1">
    <formula>Plan!$S:$U</formula>
    <oldFormula>Plan!$S:$U</oldFormula>
  </rdn>
  <rdn rId="0" localSheetId="3" customView="1" name="Z_83E26134_8071_4B52_B9C2_8B5396DF70B4_.wvu.FilterData" hidden="1" oldHidden="1">
    <formula>Plan!$A$5:$BQ$468</formula>
    <oldFormula>Plan!$A$5:$BQ$468</oldFormula>
  </rdn>
  <rdn rId="0" localSheetId="4" customView="1" name="Z_83E26134_8071_4B52_B9C2_8B5396DF70B4_.wvu.FilterData" hidden="1" oldHidden="1">
    <formula>'Delivery Docs Plan'!$A$4:$O$33</formula>
    <oldFormula>'Delivery Docs Plan'!$A$4:$O$33</oldFormula>
  </rdn>
  <rdn rId="0" localSheetId="5" customView="1" name="Z_83E26134_8071_4B52_B9C2_8B5396DF70B4_.wvu.Cols" hidden="1" oldHidden="1">
    <formula>'PR Matrix'!$JN:$XFD</formula>
    <oldFormula>'PR Matrix'!$JN:$XFD</oldFormula>
  </rdn>
  <rdn rId="0" localSheetId="5" customView="1" name="Z_83E26134_8071_4B52_B9C2_8B5396DF70B4_.wvu.FilterData" hidden="1" oldHidden="1">
    <formula>'PR Matrix'!$C$1:$C$481</formula>
    <oldFormula>'PR Matrix'!$C$1:$C$481</oldFormula>
  </rdn>
  <rdn rId="0" localSheetId="6" customView="1" name="Z_83E26134_8071_4B52_B9C2_8B5396DF70B4_.wvu.Cols" hidden="1" oldHidden="1">
    <formula>Allocation!$L:$XFD</formula>
    <oldFormula>Allocation!$L:$XFD</oldFormula>
  </rdn>
  <rdn rId="0" localSheetId="6" customView="1" name="Z_83E26134_8071_4B52_B9C2_8B5396DF70B4_.wvu.FilterData" hidden="1" oldHidden="1">
    <formula>Allocation!$A$1:$K$1</formula>
    <oldFormula>Allocation!$A$1:$K$1</oldFormula>
  </rdn>
  <rdn rId="0" localSheetId="7" customView="1" name="Z_83E26134_8071_4B52_B9C2_8B5396DF70B4_.wvu.FilterData" hidden="1" oldHidden="1">
    <formula>'SRS Reviews'!$A$1:$Q$136</formula>
    <oldFormula>'SRS Reviews'!$A$1:$Q$136</oldFormula>
  </rdn>
  <rdn rId="0" localSheetId="8" customView="1" name="Z_83E26134_8071_4B52_B9C2_8B5396DF70B4_.wvu.FilterData" hidden="1" oldHidden="1">
    <formula>Estimates!$A$2:$BC$460</formula>
    <oldFormula>Estimates!$A$2:$BC$460</oldFormula>
  </rdn>
  <rdn rId="0" localSheetId="10" customView="1" name="Z_83E26134_8071_4B52_B9C2_8B5396DF70B4_.wvu.FilterData" hidden="1" oldHidden="1">
    <formula>'Open SWPRs'!$A$1:$H$615</formula>
    <oldFormula>'Open SWPRs'!$A$1:$H$615</oldFormula>
  </rdn>
  <rdn rId="0" localSheetId="12" customView="1" name="Z_83E26134_8071_4B52_B9C2_8B5396DF70B4_.wvu.FilterData" hidden="1" oldHidden="1">
    <formula>'Build Plan'!$D$3:$L$48</formula>
    <oldFormula>'Build Plan'!$D$3:$L$48</oldFormula>
  </rdn>
  <rcv guid="{83E26134-8071-4B52-B9C2-8B5396DF70B4}" action="add"/>
</revisions>
</file>

<file path=xl/revisions/revisionLog5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173" sId="3">
    <oc r="E21" t="inlineStr">
      <is>
        <t>6177</t>
      </is>
    </oc>
    <nc r="E21" t="inlineStr">
      <is>
        <t>6177, 6194</t>
      </is>
    </nc>
  </rcc>
</revisions>
</file>

<file path=xl/revisions/revisionLog5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174" sId="5">
    <nc r="R16">
      <f>COUNTA(R17:R479)</f>
    </nc>
  </rcc>
  <rcv guid="{83E26134-8071-4B52-B9C2-8B5396DF70B4}" action="delete"/>
  <rdn rId="0" localSheetId="3" customView="1" name="Z_83E26134_8071_4B52_B9C2_8B5396DF70B4_.wvu.Rows" hidden="1" oldHidden="1">
    <formula>Plan!$488:$750</formula>
    <oldFormula>Plan!$488:$750</oldFormula>
  </rdn>
  <rdn rId="0" localSheetId="3" customView="1" name="Z_83E26134_8071_4B52_B9C2_8B5396DF70B4_.wvu.Cols" hidden="1" oldHidden="1">
    <formula>Plan!$S:$U</formula>
    <oldFormula>Plan!$S:$U</oldFormula>
  </rdn>
  <rdn rId="0" localSheetId="3" customView="1" name="Z_83E26134_8071_4B52_B9C2_8B5396DF70B4_.wvu.FilterData" hidden="1" oldHidden="1">
    <formula>Plan!$A$5:$BQ$468</formula>
    <oldFormula>Plan!$A$5:$BQ$468</oldFormula>
  </rdn>
  <rdn rId="0" localSheetId="4" customView="1" name="Z_83E26134_8071_4B52_B9C2_8B5396DF70B4_.wvu.FilterData" hidden="1" oldHidden="1">
    <formula>'Delivery Docs Plan'!$A$4:$O$33</formula>
    <oldFormula>'Delivery Docs Plan'!$A$4:$O$33</oldFormula>
  </rdn>
  <rdn rId="0" localSheetId="5" customView="1" name="Z_83E26134_8071_4B52_B9C2_8B5396DF70B4_.wvu.Rows" hidden="1" oldHidden="1">
    <formula>'PR Matrix'!$1:$2</formula>
  </rdn>
  <rdn rId="0" localSheetId="5" customView="1" name="Z_83E26134_8071_4B52_B9C2_8B5396DF70B4_.wvu.Cols" hidden="1" oldHidden="1">
    <formula>'PR Matrix'!$JN:$XFD</formula>
    <oldFormula>'PR Matrix'!$JN:$XFD</oldFormula>
  </rdn>
  <rdn rId="0" localSheetId="5" customView="1" name="Z_83E26134_8071_4B52_B9C2_8B5396DF70B4_.wvu.FilterData" hidden="1" oldHidden="1">
    <formula>'PR Matrix'!$C$1:$C$481</formula>
    <oldFormula>'PR Matrix'!$C$1:$C$481</oldFormula>
  </rdn>
  <rdn rId="0" localSheetId="6" customView="1" name="Z_83E26134_8071_4B52_B9C2_8B5396DF70B4_.wvu.Cols" hidden="1" oldHidden="1">
    <formula>Allocation!$L:$XFD</formula>
    <oldFormula>Allocation!$L:$XFD</oldFormula>
  </rdn>
  <rdn rId="0" localSheetId="6" customView="1" name="Z_83E26134_8071_4B52_B9C2_8B5396DF70B4_.wvu.FilterData" hidden="1" oldHidden="1">
    <formula>Allocation!$A$1:$K$1</formula>
    <oldFormula>Allocation!$A$1:$K$1</oldFormula>
  </rdn>
  <rdn rId="0" localSheetId="7" customView="1" name="Z_83E26134_8071_4B52_B9C2_8B5396DF70B4_.wvu.FilterData" hidden="1" oldHidden="1">
    <formula>'SRS Reviews'!$A$1:$Q$136</formula>
    <oldFormula>'SRS Reviews'!$A$1:$Q$136</oldFormula>
  </rdn>
  <rdn rId="0" localSheetId="8" customView="1" name="Z_83E26134_8071_4B52_B9C2_8B5396DF70B4_.wvu.FilterData" hidden="1" oldHidden="1">
    <formula>Estimates!$A$2:$BC$460</formula>
    <oldFormula>Estimates!$A$2:$BC$460</oldFormula>
  </rdn>
  <rdn rId="0" localSheetId="10" customView="1" name="Z_83E26134_8071_4B52_B9C2_8B5396DF70B4_.wvu.FilterData" hidden="1" oldHidden="1">
    <formula>'Open SWPRs'!$A$1:$H$615</formula>
    <oldFormula>'Open SWPRs'!$A$1:$H$615</oldFormula>
  </rdn>
  <rdn rId="0" localSheetId="12" customView="1" name="Z_83E26134_8071_4B52_B9C2_8B5396DF70B4_.wvu.FilterData" hidden="1" oldHidden="1">
    <formula>'Build Plan'!$D$3:$L$48</formula>
    <oldFormula>'Build Plan'!$D$3:$L$48</oldFormula>
  </rdn>
  <rcv guid="{83E26134-8071-4B52-B9C2-8B5396DF70B4}" action="add"/>
</revisions>
</file>

<file path=xl/revisions/revisionLog6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188" sId="3">
    <oc r="E135">
      <v>6177</v>
    </oc>
    <nc r="E135" t="inlineStr">
      <is>
        <t>6177, 6194</t>
      </is>
    </nc>
  </rcc>
  <rcc rId="1189" sId="3">
    <oc r="E241">
      <v>5043</v>
    </oc>
    <nc r="E241" t="inlineStr">
      <is>
        <t>5043, 6194</t>
      </is>
    </nc>
  </rcc>
  <rcc rId="1190" sId="3">
    <oc r="E250">
      <v>6108</v>
    </oc>
    <nc r="E250" t="inlineStr">
      <is>
        <t>6108, 6194</t>
      </is>
    </nc>
  </rcc>
  <rcv guid="{83E26134-8071-4B52-B9C2-8B5396DF70B4}" action="delete"/>
  <rdn rId="0" localSheetId="3" customView="1" name="Z_83E26134_8071_4B52_B9C2_8B5396DF70B4_.wvu.Rows" hidden="1" oldHidden="1">
    <formula>Plan!$488:$750</formula>
    <oldFormula>Plan!$488:$750</oldFormula>
  </rdn>
  <rdn rId="0" localSheetId="3" customView="1" name="Z_83E26134_8071_4B52_B9C2_8B5396DF70B4_.wvu.Cols" hidden="1" oldHidden="1">
    <formula>Plan!$S:$U</formula>
    <oldFormula>Plan!$S:$U</oldFormula>
  </rdn>
  <rdn rId="0" localSheetId="3" customView="1" name="Z_83E26134_8071_4B52_B9C2_8B5396DF70B4_.wvu.FilterData" hidden="1" oldHidden="1">
    <formula>Plan!$A$5:$BQ$468</formula>
    <oldFormula>Plan!$A$5:$BQ$468</oldFormula>
  </rdn>
  <rdn rId="0" localSheetId="4" customView="1" name="Z_83E26134_8071_4B52_B9C2_8B5396DF70B4_.wvu.FilterData" hidden="1" oldHidden="1">
    <formula>'Delivery Docs Plan'!$A$4:$O$33</formula>
    <oldFormula>'Delivery Docs Plan'!$A$4:$O$33</oldFormula>
  </rdn>
  <rdn rId="0" localSheetId="5" customView="1" name="Z_83E26134_8071_4B52_B9C2_8B5396DF70B4_.wvu.Rows" hidden="1" oldHidden="1">
    <formula>'PR Matrix'!$1:$2</formula>
    <oldFormula>'PR Matrix'!$1:$2</oldFormula>
  </rdn>
  <rdn rId="0" localSheetId="5" customView="1" name="Z_83E26134_8071_4B52_B9C2_8B5396DF70B4_.wvu.Cols" hidden="1" oldHidden="1">
    <formula>'PR Matrix'!$JN:$XFD</formula>
    <oldFormula>'PR Matrix'!$JN:$XFD</oldFormula>
  </rdn>
  <rdn rId="0" localSheetId="5" customView="1" name="Z_83E26134_8071_4B52_B9C2_8B5396DF70B4_.wvu.FilterData" hidden="1" oldHidden="1">
    <formula>'PR Matrix'!$C$1:$C$481</formula>
    <oldFormula>'PR Matrix'!$C$1:$C$481</oldFormula>
  </rdn>
  <rdn rId="0" localSheetId="6" customView="1" name="Z_83E26134_8071_4B52_B9C2_8B5396DF70B4_.wvu.Cols" hidden="1" oldHidden="1">
    <formula>Allocation!$L:$XFD</formula>
    <oldFormula>Allocation!$L:$XFD</oldFormula>
  </rdn>
  <rdn rId="0" localSheetId="6" customView="1" name="Z_83E26134_8071_4B52_B9C2_8B5396DF70B4_.wvu.FilterData" hidden="1" oldHidden="1">
    <formula>Allocation!$A$1:$K$1</formula>
    <oldFormula>Allocation!$A$1:$K$1</oldFormula>
  </rdn>
  <rdn rId="0" localSheetId="7" customView="1" name="Z_83E26134_8071_4B52_B9C2_8B5396DF70B4_.wvu.FilterData" hidden="1" oldHidden="1">
    <formula>'SRS Reviews'!$A$1:$Q$136</formula>
    <oldFormula>'SRS Reviews'!$A$1:$Q$136</oldFormula>
  </rdn>
  <rdn rId="0" localSheetId="8" customView="1" name="Z_83E26134_8071_4B52_B9C2_8B5396DF70B4_.wvu.FilterData" hidden="1" oldHidden="1">
    <formula>Estimates!$A$2:$BC$460</formula>
    <oldFormula>Estimates!$A$2:$BC$460</oldFormula>
  </rdn>
  <rdn rId="0" localSheetId="10" customView="1" name="Z_83E26134_8071_4B52_B9C2_8B5396DF70B4_.wvu.FilterData" hidden="1" oldHidden="1">
    <formula>'Open SWPRs'!$A$1:$H$615</formula>
    <oldFormula>'Open SWPRs'!$A$1:$H$615</oldFormula>
  </rdn>
  <rdn rId="0" localSheetId="12" customView="1" name="Z_83E26134_8071_4B52_B9C2_8B5396DF70B4_.wvu.FilterData" hidden="1" oldHidden="1">
    <formula>'Build Plan'!$D$3:$L$48</formula>
    <oldFormula>'Build Plan'!$D$3:$L$48</oldFormula>
  </rdn>
  <rcv guid="{83E26134-8071-4B52-B9C2-8B5396DF70B4}" action="add"/>
</revisions>
</file>

<file path=xl/revisions/revisionLog6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204" sId="3">
    <oc r="BI53" t="inlineStr">
      <is>
        <t>SP</t>
      </is>
    </oc>
    <nc r="BI53"/>
  </rcc>
  <rcc rId="1205" sId="3">
    <nc r="BI136" t="inlineStr">
      <is>
        <t>DBY</t>
      </is>
    </nc>
  </rcc>
</revisions>
</file>

<file path=xl/revisions/revisionLog6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206" sId="3">
    <oc r="BA167">
      <v>1</v>
    </oc>
    <nc r="BA167">
      <v>100</v>
    </nc>
  </rcc>
  <rcv guid="{55F258A9-3656-464A-8209-65541A4A9294}" action="delete"/>
  <rdn rId="0" localSheetId="3" customView="1" name="Z_55F258A9_3656_464A_8209_65541A4A9294_.wvu.Rows" hidden="1" oldHidden="1">
    <formula>Plan!$488:$750</formula>
    <oldFormula>Plan!$488:$750</oldFormula>
  </rdn>
  <rdn rId="0" localSheetId="3" customView="1" name="Z_55F258A9_3656_464A_8209_65541A4A9294_.wvu.Cols" hidden="1" oldHidden="1">
    <formula>Plan!$S:$U,Plan!$BQ:$BT</formula>
    <oldFormula>Plan!$S:$U,Plan!$BQ:$BT</oldFormula>
  </rdn>
  <rdn rId="0" localSheetId="3" customView="1" name="Z_55F258A9_3656_464A_8209_65541A4A9294_.wvu.FilterData" hidden="1" oldHidden="1">
    <formula>Plan!$A$5:$BQ$468</formula>
    <oldFormula>Plan!$A$5:$BQ$468</oldFormula>
  </rdn>
  <rdn rId="0" localSheetId="4" customView="1" name="Z_55F258A9_3656_464A_8209_65541A4A9294_.wvu.FilterData" hidden="1" oldHidden="1">
    <formula>'Delivery Docs Plan'!$A$4:$O$33</formula>
    <oldFormula>'Delivery Docs Plan'!$A$4:$O$33</oldFormula>
  </rdn>
  <rdn rId="0" localSheetId="5" customView="1" name="Z_55F258A9_3656_464A_8209_65541A4A9294_.wvu.Rows" hidden="1" oldHidden="1">
    <formula>'PR Matrix'!$1:$2</formula>
    <oldFormula>'PR Matrix'!$1:$2</oldFormula>
  </rdn>
  <rdn rId="0" localSheetId="5" customView="1" name="Z_55F258A9_3656_464A_8209_65541A4A9294_.wvu.Cols" hidden="1" oldHidden="1">
    <formula>'PR Matrix'!$JN:$XFD</formula>
    <oldFormula>'PR Matrix'!$JN:$XFD</oldFormula>
  </rdn>
  <rdn rId="0" localSheetId="5" customView="1" name="Z_55F258A9_3656_464A_8209_65541A4A9294_.wvu.FilterData" hidden="1" oldHidden="1">
    <formula>'PR Matrix'!$C$1:$C$481</formula>
    <oldFormula>'PR Matrix'!$C$1:$C$481</oldFormula>
  </rdn>
  <rdn rId="0" localSheetId="6" customView="1" name="Z_55F258A9_3656_464A_8209_65541A4A9294_.wvu.Cols" hidden="1" oldHidden="1">
    <formula>Allocation!$L:$XFD</formula>
    <oldFormula>Allocation!$L:$XFD</oldFormula>
  </rdn>
  <rdn rId="0" localSheetId="6" customView="1" name="Z_55F258A9_3656_464A_8209_65541A4A9294_.wvu.FilterData" hidden="1" oldHidden="1">
    <formula>Allocation!$A$1:$K$1</formula>
    <oldFormula>Allocation!$A$1:$K$1</oldFormula>
  </rdn>
  <rdn rId="0" localSheetId="7" customView="1" name="Z_55F258A9_3656_464A_8209_65541A4A9294_.wvu.FilterData" hidden="1" oldHidden="1">
    <formula>'SRS Reviews'!$A$1:$Q$136</formula>
    <oldFormula>'SRS Reviews'!$A$1:$Q$136</oldFormula>
  </rdn>
  <rdn rId="0" localSheetId="8" customView="1" name="Z_55F258A9_3656_464A_8209_65541A4A9294_.wvu.FilterData" hidden="1" oldHidden="1">
    <formula>Estimates!$A$2:$BC$460</formula>
    <oldFormula>Estimates!$A$2:$BC$460</oldFormula>
  </rdn>
  <rdn rId="0" localSheetId="10" customView="1" name="Z_55F258A9_3656_464A_8209_65541A4A9294_.wvu.FilterData" hidden="1" oldHidden="1">
    <formula>'Open SWPRs'!$A$1:$H$615</formula>
    <oldFormula>'Open SWPRs'!$A$1:$H$615</oldFormula>
  </rdn>
  <rdn rId="0" localSheetId="12" customView="1" name="Z_55F258A9_3656_464A_8209_65541A4A9294_.wvu.FilterData" hidden="1" oldHidden="1">
    <formula>'Build Plan'!$D$3:$L$48</formula>
    <oldFormula>'Build Plan'!$D$3:$L$48</oldFormula>
  </rdn>
  <rcv guid="{55F258A9-3656-464A-8209-65541A4A9294}" action="add"/>
</revisions>
</file>

<file path=xl/revisions/revisionLog6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55F258A9-3656-464A-8209-65541A4A9294}" action="delete"/>
  <rdn rId="0" localSheetId="3" customView="1" name="Z_55F258A9_3656_464A_8209_65541A4A9294_.wvu.Rows" hidden="1" oldHidden="1">
    <formula>Plan!$488:$750</formula>
    <oldFormula>Plan!$488:$750</oldFormula>
  </rdn>
  <rdn rId="0" localSheetId="3" customView="1" name="Z_55F258A9_3656_464A_8209_65541A4A9294_.wvu.Cols" hidden="1" oldHidden="1">
    <formula>Plan!$S:$U,Plan!$BQ:$BT</formula>
    <oldFormula>Plan!$S:$U,Plan!$BQ:$BT</oldFormula>
  </rdn>
  <rdn rId="0" localSheetId="3" customView="1" name="Z_55F258A9_3656_464A_8209_65541A4A9294_.wvu.FilterData" hidden="1" oldHidden="1">
    <formula>Plan!$A$5:$BQ$468</formula>
    <oldFormula>Plan!$A$5:$BQ$468</oldFormula>
  </rdn>
  <rdn rId="0" localSheetId="4" customView="1" name="Z_55F258A9_3656_464A_8209_65541A4A9294_.wvu.FilterData" hidden="1" oldHidden="1">
    <formula>'Delivery Docs Plan'!$A$4:$O$33</formula>
    <oldFormula>'Delivery Docs Plan'!$A$4:$O$33</oldFormula>
  </rdn>
  <rdn rId="0" localSheetId="5" customView="1" name="Z_55F258A9_3656_464A_8209_65541A4A9294_.wvu.Rows" hidden="1" oldHidden="1">
    <formula>'PR Matrix'!$1:$2</formula>
    <oldFormula>'PR Matrix'!$1:$2</oldFormula>
  </rdn>
  <rdn rId="0" localSheetId="5" customView="1" name="Z_55F258A9_3656_464A_8209_65541A4A9294_.wvu.Cols" hidden="1" oldHidden="1">
    <formula>'PR Matrix'!$JN:$XFD</formula>
    <oldFormula>'PR Matrix'!$JN:$XFD</oldFormula>
  </rdn>
  <rdn rId="0" localSheetId="5" customView="1" name="Z_55F258A9_3656_464A_8209_65541A4A9294_.wvu.FilterData" hidden="1" oldHidden="1">
    <formula>'PR Matrix'!$C$1:$C$481</formula>
    <oldFormula>'PR Matrix'!$C$1:$C$481</oldFormula>
  </rdn>
  <rdn rId="0" localSheetId="6" customView="1" name="Z_55F258A9_3656_464A_8209_65541A4A9294_.wvu.Cols" hidden="1" oldHidden="1">
    <formula>Allocation!$L:$XFD</formula>
    <oldFormula>Allocation!$L:$XFD</oldFormula>
  </rdn>
  <rdn rId="0" localSheetId="6" customView="1" name="Z_55F258A9_3656_464A_8209_65541A4A9294_.wvu.FilterData" hidden="1" oldHidden="1">
    <formula>Allocation!$A$1:$K$1</formula>
    <oldFormula>Allocation!$A$1:$K$1</oldFormula>
  </rdn>
  <rdn rId="0" localSheetId="7" customView="1" name="Z_55F258A9_3656_464A_8209_65541A4A9294_.wvu.FilterData" hidden="1" oldHidden="1">
    <formula>'SRS Reviews'!$A$1:$Q$136</formula>
    <oldFormula>'SRS Reviews'!$A$1:$Q$136</oldFormula>
  </rdn>
  <rdn rId="0" localSheetId="8" customView="1" name="Z_55F258A9_3656_464A_8209_65541A4A9294_.wvu.FilterData" hidden="1" oldHidden="1">
    <formula>Estimates!$A$2:$BC$460</formula>
    <oldFormula>Estimates!$A$2:$BC$460</oldFormula>
  </rdn>
  <rdn rId="0" localSheetId="10" customView="1" name="Z_55F258A9_3656_464A_8209_65541A4A9294_.wvu.FilterData" hidden="1" oldHidden="1">
    <formula>'Open SWPRs'!$A$1:$H$615</formula>
    <oldFormula>'Open SWPRs'!$A$1:$H$615</oldFormula>
  </rdn>
  <rdn rId="0" localSheetId="12" customView="1" name="Z_55F258A9_3656_464A_8209_65541A4A9294_.wvu.FilterData" hidden="1" oldHidden="1">
    <formula>'Build Plan'!$D$3:$L$48</formula>
    <oldFormula>'Build Plan'!$D$3:$L$48</oldFormula>
  </rdn>
  <rcv guid="{55F258A9-3656-464A-8209-65541A4A9294}" action="add"/>
</revisions>
</file>

<file path=xl/revisions/revisionLog6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55F258A9-3656-464A-8209-65541A4A9294}" action="delete"/>
  <rdn rId="0" localSheetId="3" customView="1" name="Z_55F258A9_3656_464A_8209_65541A4A9294_.wvu.Rows" hidden="1" oldHidden="1">
    <formula>Plan!$488:$750</formula>
    <oldFormula>Plan!$488:$750</oldFormula>
  </rdn>
  <rdn rId="0" localSheetId="3" customView="1" name="Z_55F258A9_3656_464A_8209_65541A4A9294_.wvu.Cols" hidden="1" oldHidden="1">
    <formula>Plan!$S:$U,Plan!$BQ:$BT</formula>
    <oldFormula>Plan!$S:$U,Plan!$BQ:$BT</oldFormula>
  </rdn>
  <rdn rId="0" localSheetId="3" customView="1" name="Z_55F258A9_3656_464A_8209_65541A4A9294_.wvu.FilterData" hidden="1" oldHidden="1">
    <formula>Plan!$A$5:$BQ$468</formula>
    <oldFormula>Plan!$A$5:$BQ$468</oldFormula>
  </rdn>
  <rdn rId="0" localSheetId="4" customView="1" name="Z_55F258A9_3656_464A_8209_65541A4A9294_.wvu.FilterData" hidden="1" oldHidden="1">
    <formula>'Delivery Docs Plan'!$A$4:$O$33</formula>
    <oldFormula>'Delivery Docs Plan'!$A$4:$O$33</oldFormula>
  </rdn>
  <rdn rId="0" localSheetId="5" customView="1" name="Z_55F258A9_3656_464A_8209_65541A4A9294_.wvu.Rows" hidden="1" oldHidden="1">
    <formula>'PR Matrix'!$1:$2</formula>
    <oldFormula>'PR Matrix'!$1:$2</oldFormula>
  </rdn>
  <rdn rId="0" localSheetId="5" customView="1" name="Z_55F258A9_3656_464A_8209_65541A4A9294_.wvu.Cols" hidden="1" oldHidden="1">
    <formula>'PR Matrix'!$JN:$XFD</formula>
    <oldFormula>'PR Matrix'!$JN:$XFD</oldFormula>
  </rdn>
  <rdn rId="0" localSheetId="5" customView="1" name="Z_55F258A9_3656_464A_8209_65541A4A9294_.wvu.FilterData" hidden="1" oldHidden="1">
    <formula>'PR Matrix'!$C$1:$C$481</formula>
    <oldFormula>'PR Matrix'!$C$1:$C$481</oldFormula>
  </rdn>
  <rdn rId="0" localSheetId="6" customView="1" name="Z_55F258A9_3656_464A_8209_65541A4A9294_.wvu.Cols" hidden="1" oldHidden="1">
    <formula>Allocation!$L:$XFD</formula>
    <oldFormula>Allocation!$L:$XFD</oldFormula>
  </rdn>
  <rdn rId="0" localSheetId="6" customView="1" name="Z_55F258A9_3656_464A_8209_65541A4A9294_.wvu.FilterData" hidden="1" oldHidden="1">
    <formula>Allocation!$A$1:$K$1</formula>
    <oldFormula>Allocation!$A$1:$K$1</oldFormula>
  </rdn>
  <rdn rId="0" localSheetId="7" customView="1" name="Z_55F258A9_3656_464A_8209_65541A4A9294_.wvu.FilterData" hidden="1" oldHidden="1">
    <formula>'SRS Reviews'!$A$1:$Q$136</formula>
    <oldFormula>'SRS Reviews'!$A$1:$Q$136</oldFormula>
  </rdn>
  <rdn rId="0" localSheetId="8" customView="1" name="Z_55F258A9_3656_464A_8209_65541A4A9294_.wvu.FilterData" hidden="1" oldHidden="1">
    <formula>Estimates!$A$2:$BC$460</formula>
    <oldFormula>Estimates!$A$2:$BC$460</oldFormula>
  </rdn>
  <rdn rId="0" localSheetId="10" customView="1" name="Z_55F258A9_3656_464A_8209_65541A4A9294_.wvu.FilterData" hidden="1" oldHidden="1">
    <formula>'Open SWPRs'!$A$1:$H$615</formula>
    <oldFormula>'Open SWPRs'!$A$1:$H$615</oldFormula>
  </rdn>
  <rdn rId="0" localSheetId="12" customView="1" name="Z_55F258A9_3656_464A_8209_65541A4A9294_.wvu.FilterData" hidden="1" oldHidden="1">
    <formula>'Build Plan'!$D$3:$L$48</formula>
    <oldFormula>'Build Plan'!$D$3:$L$48</oldFormula>
  </rdn>
  <rcv guid="{55F258A9-3656-464A-8209-65541A4A9294}" action="add"/>
</revisions>
</file>

<file path=xl/revisions/revisionLog6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246" sId="3">
    <oc r="M136" t="inlineStr">
      <is>
        <t>Y</t>
      </is>
    </oc>
    <nc r="M136"/>
  </rcc>
</revisions>
</file>

<file path=xl/revisions/revisionLog6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55F258A9-3656-464A-8209-65541A4A9294}" action="delete"/>
  <rdn rId="0" localSheetId="3" customView="1" name="Z_55F258A9_3656_464A_8209_65541A4A9294_.wvu.Rows" hidden="1" oldHidden="1">
    <formula>Plan!$488:$750</formula>
    <oldFormula>Plan!$488:$750</oldFormula>
  </rdn>
  <rdn rId="0" localSheetId="3" customView="1" name="Z_55F258A9_3656_464A_8209_65541A4A9294_.wvu.Cols" hidden="1" oldHidden="1">
    <formula>Plan!$S:$U,Plan!$BQ:$BT</formula>
    <oldFormula>Plan!$S:$U,Plan!$BQ:$BT</oldFormula>
  </rdn>
  <rdn rId="0" localSheetId="3" customView="1" name="Z_55F258A9_3656_464A_8209_65541A4A9294_.wvu.FilterData" hidden="1" oldHidden="1">
    <formula>Plan!$A$5:$BQ$468</formula>
    <oldFormula>Plan!$A$5:$BQ$468</oldFormula>
  </rdn>
  <rdn rId="0" localSheetId="4" customView="1" name="Z_55F258A9_3656_464A_8209_65541A4A9294_.wvu.FilterData" hidden="1" oldHidden="1">
    <formula>'Delivery Docs Plan'!$A$4:$O$33</formula>
    <oldFormula>'Delivery Docs Plan'!$A$4:$O$33</oldFormula>
  </rdn>
  <rdn rId="0" localSheetId="5" customView="1" name="Z_55F258A9_3656_464A_8209_65541A4A9294_.wvu.Rows" hidden="1" oldHidden="1">
    <formula>'PR Matrix'!$1:$2</formula>
    <oldFormula>'PR Matrix'!$1:$2</oldFormula>
  </rdn>
  <rdn rId="0" localSheetId="5" customView="1" name="Z_55F258A9_3656_464A_8209_65541A4A9294_.wvu.Cols" hidden="1" oldHidden="1">
    <formula>'PR Matrix'!$JN:$XFD</formula>
    <oldFormula>'PR Matrix'!$JN:$XFD</oldFormula>
  </rdn>
  <rdn rId="0" localSheetId="5" customView="1" name="Z_55F258A9_3656_464A_8209_65541A4A9294_.wvu.FilterData" hidden="1" oldHidden="1">
    <formula>'PR Matrix'!$C$1:$C$481</formula>
    <oldFormula>'PR Matrix'!$C$1:$C$481</oldFormula>
  </rdn>
  <rdn rId="0" localSheetId="6" customView="1" name="Z_55F258A9_3656_464A_8209_65541A4A9294_.wvu.Cols" hidden="1" oldHidden="1">
    <formula>Allocation!$L:$XFD</formula>
    <oldFormula>Allocation!$L:$XFD</oldFormula>
  </rdn>
  <rdn rId="0" localSheetId="6" customView="1" name="Z_55F258A9_3656_464A_8209_65541A4A9294_.wvu.FilterData" hidden="1" oldHidden="1">
    <formula>Allocation!$A$1:$K$1</formula>
    <oldFormula>Allocation!$A$1:$K$1</oldFormula>
  </rdn>
  <rdn rId="0" localSheetId="7" customView="1" name="Z_55F258A9_3656_464A_8209_65541A4A9294_.wvu.FilterData" hidden="1" oldHidden="1">
    <formula>'SRS Reviews'!$A$1:$Q$136</formula>
    <oldFormula>'SRS Reviews'!$A$1:$Q$136</oldFormula>
  </rdn>
  <rdn rId="0" localSheetId="8" customView="1" name="Z_55F258A9_3656_464A_8209_65541A4A9294_.wvu.FilterData" hidden="1" oldHidden="1">
    <formula>Estimates!$A$2:$BC$460</formula>
    <oldFormula>Estimates!$A$2:$BC$460</oldFormula>
  </rdn>
  <rdn rId="0" localSheetId="10" customView="1" name="Z_55F258A9_3656_464A_8209_65541A4A9294_.wvu.FilterData" hidden="1" oldHidden="1">
    <formula>'Open SWPRs'!$A$1:$H$615</formula>
    <oldFormula>'Open SWPRs'!$A$1:$H$615</oldFormula>
  </rdn>
  <rdn rId="0" localSheetId="12" customView="1" name="Z_55F258A9_3656_464A_8209_65541A4A9294_.wvu.FilterData" hidden="1" oldHidden="1">
    <formula>'Build Plan'!$D$3:$L$48</formula>
    <oldFormula>'Build Plan'!$D$3:$L$48</oldFormula>
  </rdn>
  <rcv guid="{55F258A9-3656-464A-8209-65541A4A9294}" action="add"/>
</revisions>
</file>

<file path=xl/revisions/revisionLog6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260" sId="3">
    <oc r="E135" t="inlineStr">
      <is>
        <t>6177, 6194</t>
      </is>
    </oc>
    <nc r="E135">
      <v>6194</v>
    </nc>
  </rcc>
  <rcc rId="1261" sId="3">
    <nc r="F135" t="inlineStr">
      <is>
        <t>6177</t>
      </is>
    </nc>
  </rcc>
  <rcc rId="1262" sId="3">
    <nc r="AI135">
      <v>50</v>
    </nc>
  </rcc>
  <rcc rId="1263" sId="3">
    <nc r="AY135">
      <v>50</v>
    </nc>
  </rcc>
  <rcv guid="{38797761-B6E7-4EBC-86AC-BCA6FEF8021E}" action="delete"/>
  <rdn rId="0" localSheetId="3" customView="1" name="Z_38797761_B6E7_4EBC_86AC_BCA6FEF8021E_.wvu.Rows" hidden="1" oldHidden="1">
    <formula>Plan!$488:$750</formula>
    <oldFormula>Plan!$488:$750</oldFormula>
  </rdn>
  <rdn rId="0" localSheetId="3" customView="1" name="Z_38797761_B6E7_4EBC_86AC_BCA6FEF8021E_.wvu.Cols" hidden="1" oldHidden="1">
    <formula>Plan!$S:$U,Plan!$AL:$AL,Plan!$AN:$AO,Plan!$BQ:$BT</formula>
    <oldFormula>Plan!$S:$U,Plan!$AL:$AL,Plan!$AN:$AO,Plan!$BQ:$BT</oldFormula>
  </rdn>
  <rdn rId="0" localSheetId="3" customView="1" name="Z_38797761_B6E7_4EBC_86AC_BCA6FEF8021E_.wvu.FilterData" hidden="1" oldHidden="1">
    <formula>Plan!$BG$5:$BQ$469</formula>
    <oldFormula>Plan!$BG$5:$BQ$469</oldFormula>
  </rdn>
  <rdn rId="0" localSheetId="4" customView="1" name="Z_38797761_B6E7_4EBC_86AC_BCA6FEF8021E_.wvu.FilterData" hidden="1" oldHidden="1">
    <formula>'Delivery Docs Plan'!$A$4:$O$33</formula>
    <oldFormula>'Delivery Docs Plan'!$A$4:$O$33</oldFormula>
  </rdn>
  <rdn rId="0" localSheetId="5" customView="1" name="Z_38797761_B6E7_4EBC_86AC_BCA6FEF8021E_.wvu.Rows" hidden="1" oldHidden="1">
    <formula>'PR Matrix'!$1:$2</formula>
    <oldFormula>'PR Matrix'!$1:$2</oldFormula>
  </rdn>
  <rdn rId="0" localSheetId="5" customView="1" name="Z_38797761_B6E7_4EBC_86AC_BCA6FEF8021E_.wvu.Cols" hidden="1" oldHidden="1">
    <formula>'PR Matrix'!$JN:$XFD</formula>
    <oldFormula>'PR Matrix'!$JN:$XFD</oldFormula>
  </rdn>
  <rdn rId="0" localSheetId="5" customView="1" name="Z_38797761_B6E7_4EBC_86AC_BCA6FEF8021E_.wvu.FilterData" hidden="1" oldHidden="1">
    <formula>'PR Matrix'!$C$1:$C$481</formula>
    <oldFormula>'PR Matrix'!$C$1:$C$481</oldFormula>
  </rdn>
  <rdn rId="0" localSheetId="6" customView="1" name="Z_38797761_B6E7_4EBC_86AC_BCA6FEF8021E_.wvu.Cols" hidden="1" oldHidden="1">
    <formula>Allocation!$L:$XFD</formula>
    <oldFormula>Allocation!$L:$XFD</oldFormula>
  </rdn>
  <rdn rId="0" localSheetId="6" customView="1" name="Z_38797761_B6E7_4EBC_86AC_BCA6FEF8021E_.wvu.FilterData" hidden="1" oldHidden="1">
    <formula>Allocation!$A$1:$K$1</formula>
    <oldFormula>Allocation!$A$1:$K$1</oldFormula>
  </rdn>
  <rdn rId="0" localSheetId="7" customView="1" name="Z_38797761_B6E7_4EBC_86AC_BCA6FEF8021E_.wvu.FilterData" hidden="1" oldHidden="1">
    <formula>'SRS Reviews'!$A$1:$Q$136</formula>
    <oldFormula>'SRS Reviews'!$A$1:$Q$136</oldFormula>
  </rdn>
  <rdn rId="0" localSheetId="8" customView="1" name="Z_38797761_B6E7_4EBC_86AC_BCA6FEF8021E_.wvu.FilterData" hidden="1" oldHidden="1">
    <formula>Estimates!$A$2:$BC$460</formula>
    <oldFormula>Estimates!$A$2:$BC$460</oldFormula>
  </rdn>
  <rdn rId="0" localSheetId="10" customView="1" name="Z_38797761_B6E7_4EBC_86AC_BCA6FEF8021E_.wvu.FilterData" hidden="1" oldHidden="1">
    <formula>'Open SWPRs'!$A$1:$H$615</formula>
    <oldFormula>'Open SWPRs'!$A$1:$H$615</oldFormula>
  </rdn>
  <rdn rId="0" localSheetId="12" customView="1" name="Z_38797761_B6E7_4EBC_86AC_BCA6FEF8021E_.wvu.FilterData" hidden="1" oldHidden="1">
    <formula>'Build Plan'!$D$3:$L$48</formula>
    <oldFormula>'Build Plan'!$D$3:$L$48</oldFormula>
  </rdn>
  <rcv guid="{38797761-B6E7-4EBC-86AC-BCA6FEF8021E}" action="add"/>
</revisions>
</file>

<file path=xl/revisions/revisionLog6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277" sId="3">
    <oc r="E21" t="inlineStr">
      <is>
        <t>6177, 6194</t>
      </is>
    </oc>
    <nc r="E21" t="inlineStr">
      <is>
        <t>6194</t>
      </is>
    </nc>
  </rcc>
  <rcc rId="1278" sId="3">
    <nc r="F21">
      <v>6177</v>
    </nc>
  </rcc>
  <rcc rId="1279" sId="3">
    <oc r="AY21">
      <v>90</v>
    </oc>
    <nc r="AY21">
      <v>50</v>
    </nc>
  </rcc>
  <rcmt sheetId="3" cell="AY21" guid="{409DBD13-A16F-4886-B9C5-010A0A767700}" author="Shanmugavel, Ranjitha" newLength="56"/>
  <rcv guid="{27A4B667-7EE5-4B37-A36E-7A71AE7736F5}" action="delete"/>
  <rdn rId="0" localSheetId="3" customView="1" name="Z_27A4B667_7EE5_4B37_A36E_7A71AE7736F5_.wvu.Rows" hidden="1" oldHidden="1">
    <formula>Plan!$488:$750</formula>
    <oldFormula>Plan!$488:$750</oldFormula>
  </rdn>
  <rdn rId="0" localSheetId="3" customView="1" name="Z_27A4B667_7EE5_4B37_A36E_7A71AE7736F5_.wvu.Cols" hidden="1" oldHidden="1">
    <formula>Plan!$S:$U,Plan!$BQ:$BT</formula>
    <oldFormula>Plan!$S:$U,Plan!$BQ:$BT</oldFormula>
  </rdn>
  <rdn rId="0" localSheetId="3" customView="1" name="Z_27A4B667_7EE5_4B37_A36E_7A71AE7736F5_.wvu.FilterData" hidden="1" oldHidden="1">
    <formula>Plan!$A$5:$BQ$468</formula>
    <oldFormula>Plan!$A$5:$BQ$468</oldFormula>
  </rdn>
  <rdn rId="0" localSheetId="4" customView="1" name="Z_27A4B667_7EE5_4B37_A36E_7A71AE7736F5_.wvu.FilterData" hidden="1" oldHidden="1">
    <formula>'Delivery Docs Plan'!$A$4:$O$33</formula>
    <oldFormula>'Delivery Docs Plan'!$A$4:$O$33</oldFormula>
  </rdn>
  <rdn rId="0" localSheetId="5" customView="1" name="Z_27A4B667_7EE5_4B37_A36E_7A71AE7736F5_.wvu.Rows" hidden="1" oldHidden="1">
    <formula>'PR Matrix'!$1:$2</formula>
    <oldFormula>'PR Matrix'!$1:$2</oldFormula>
  </rdn>
  <rdn rId="0" localSheetId="5" customView="1" name="Z_27A4B667_7EE5_4B37_A36E_7A71AE7736F5_.wvu.Cols" hidden="1" oldHidden="1">
    <formula>'PR Matrix'!$JN:$XFD</formula>
    <oldFormula>'PR Matrix'!$JN:$XFD</oldFormula>
  </rdn>
  <rdn rId="0" localSheetId="5" customView="1" name="Z_27A4B667_7EE5_4B37_A36E_7A71AE7736F5_.wvu.FilterData" hidden="1" oldHidden="1">
    <formula>'PR Matrix'!$C$1:$C$481</formula>
    <oldFormula>'PR Matrix'!$C$1:$C$481</oldFormula>
  </rdn>
  <rdn rId="0" localSheetId="6" customView="1" name="Z_27A4B667_7EE5_4B37_A36E_7A71AE7736F5_.wvu.Cols" hidden="1" oldHidden="1">
    <formula>Allocation!$L:$XFD</formula>
    <oldFormula>Allocation!$L:$XFD</oldFormula>
  </rdn>
  <rdn rId="0" localSheetId="6" customView="1" name="Z_27A4B667_7EE5_4B37_A36E_7A71AE7736F5_.wvu.FilterData" hidden="1" oldHidden="1">
    <formula>Allocation!$A$1:$K$1</formula>
    <oldFormula>Allocation!$A$1:$K$1</oldFormula>
  </rdn>
  <rdn rId="0" localSheetId="7" customView="1" name="Z_27A4B667_7EE5_4B37_A36E_7A71AE7736F5_.wvu.FilterData" hidden="1" oldHidden="1">
    <formula>'SRS Reviews'!$A$1:$Q$136</formula>
    <oldFormula>'SRS Reviews'!$A$1:$Q$136</oldFormula>
  </rdn>
  <rdn rId="0" localSheetId="8" customView="1" name="Z_27A4B667_7EE5_4B37_A36E_7A71AE7736F5_.wvu.FilterData" hidden="1" oldHidden="1">
    <formula>Estimates!$A$2:$BC$460</formula>
    <oldFormula>Estimates!$A$2:$BC$460</oldFormula>
  </rdn>
  <rdn rId="0" localSheetId="10" customView="1" name="Z_27A4B667_7EE5_4B37_A36E_7A71AE7736F5_.wvu.FilterData" hidden="1" oldHidden="1">
    <formula>'Open SWPRs'!$A$1:$H$615</formula>
    <oldFormula>'Open SWPRs'!$A$1:$H$615</oldFormula>
  </rdn>
  <rdn rId="0" localSheetId="12" customView="1" name="Z_27A4B667_7EE5_4B37_A36E_7A71AE7736F5_.wvu.FilterData" hidden="1" oldHidden="1">
    <formula>'Build Plan'!$D$3:$L$48</formula>
    <oldFormula>'Build Plan'!$D$3:$L$48</oldFormula>
  </rdn>
  <rcv guid="{27A4B667-7EE5-4B37-A36E-7A71AE7736F5}" action="add"/>
</revisions>
</file>

<file path=xl/revisions/revisionLog6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293" sId="3">
    <nc r="BB167">
      <v>100</v>
    </nc>
  </rcc>
  <rcc rId="1294" sId="3">
    <nc r="BD167">
      <v>100</v>
    </nc>
  </rcc>
  <rcv guid="{55F258A9-3656-464A-8209-65541A4A9294}" action="delete"/>
  <rdn rId="0" localSheetId="3" customView="1" name="Z_55F258A9_3656_464A_8209_65541A4A9294_.wvu.Rows" hidden="1" oldHidden="1">
    <formula>Plan!$488:$750</formula>
    <oldFormula>Plan!$488:$750</oldFormula>
  </rdn>
  <rdn rId="0" localSheetId="3" customView="1" name="Z_55F258A9_3656_464A_8209_65541A4A9294_.wvu.Cols" hidden="1" oldHidden="1">
    <formula>Plan!$S:$U,Plan!$BQ:$BT</formula>
    <oldFormula>Plan!$S:$U,Plan!$BQ:$BT</oldFormula>
  </rdn>
  <rdn rId="0" localSheetId="3" customView="1" name="Z_55F258A9_3656_464A_8209_65541A4A9294_.wvu.FilterData" hidden="1" oldHidden="1">
    <formula>Plan!$A$5:$BQ$468</formula>
    <oldFormula>Plan!$A$5:$BQ$468</oldFormula>
  </rdn>
  <rdn rId="0" localSheetId="4" customView="1" name="Z_55F258A9_3656_464A_8209_65541A4A9294_.wvu.FilterData" hidden="1" oldHidden="1">
    <formula>'Delivery Docs Plan'!$A$4:$O$33</formula>
    <oldFormula>'Delivery Docs Plan'!$A$4:$O$33</oldFormula>
  </rdn>
  <rdn rId="0" localSheetId="5" customView="1" name="Z_55F258A9_3656_464A_8209_65541A4A9294_.wvu.Rows" hidden="1" oldHidden="1">
    <formula>'PR Matrix'!$1:$2</formula>
    <oldFormula>'PR Matrix'!$1:$2</oldFormula>
  </rdn>
  <rdn rId="0" localSheetId="5" customView="1" name="Z_55F258A9_3656_464A_8209_65541A4A9294_.wvu.Cols" hidden="1" oldHidden="1">
    <formula>'PR Matrix'!$JN:$XFD</formula>
    <oldFormula>'PR Matrix'!$JN:$XFD</oldFormula>
  </rdn>
  <rdn rId="0" localSheetId="5" customView="1" name="Z_55F258A9_3656_464A_8209_65541A4A9294_.wvu.FilterData" hidden="1" oldHidden="1">
    <formula>'PR Matrix'!$C$1:$C$481</formula>
    <oldFormula>'PR Matrix'!$C$1:$C$481</oldFormula>
  </rdn>
  <rdn rId="0" localSheetId="6" customView="1" name="Z_55F258A9_3656_464A_8209_65541A4A9294_.wvu.Cols" hidden="1" oldHidden="1">
    <formula>Allocation!$L:$XFD</formula>
    <oldFormula>Allocation!$L:$XFD</oldFormula>
  </rdn>
  <rdn rId="0" localSheetId="6" customView="1" name="Z_55F258A9_3656_464A_8209_65541A4A9294_.wvu.FilterData" hidden="1" oldHidden="1">
    <formula>Allocation!$A$1:$K$1</formula>
    <oldFormula>Allocation!$A$1:$K$1</oldFormula>
  </rdn>
  <rdn rId="0" localSheetId="7" customView="1" name="Z_55F258A9_3656_464A_8209_65541A4A9294_.wvu.FilterData" hidden="1" oldHidden="1">
    <formula>'SRS Reviews'!$A$1:$Q$136</formula>
    <oldFormula>'SRS Reviews'!$A$1:$Q$136</oldFormula>
  </rdn>
  <rdn rId="0" localSheetId="8" customView="1" name="Z_55F258A9_3656_464A_8209_65541A4A9294_.wvu.FilterData" hidden="1" oldHidden="1">
    <formula>Estimates!$A$2:$BC$460</formula>
    <oldFormula>Estimates!$A$2:$BC$460</oldFormula>
  </rdn>
  <rdn rId="0" localSheetId="10" customView="1" name="Z_55F258A9_3656_464A_8209_65541A4A9294_.wvu.FilterData" hidden="1" oldHidden="1">
    <formula>'Open SWPRs'!$A$1:$H$615</formula>
    <oldFormula>'Open SWPRs'!$A$1:$H$615</oldFormula>
  </rdn>
  <rdn rId="0" localSheetId="12" customView="1" name="Z_55F258A9_3656_464A_8209_65541A4A9294_.wvu.FilterData" hidden="1" oldHidden="1">
    <formula>'Build Plan'!$D$3:$L$48</formula>
    <oldFormula>'Build Plan'!$D$3:$L$48</oldFormula>
  </rdn>
  <rcv guid="{55F258A9-3656-464A-8209-65541A4A9294}" action="add"/>
</revisions>
</file>

<file path=xl/revisions/revisionLog7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308" sId="3" odxf="1" dxf="1">
    <oc r="AV53" t="inlineStr">
      <is>
        <t>TCS</t>
      </is>
    </oc>
    <nc r="AV53" t="inlineStr">
      <is>
        <t>RS</t>
      </is>
    </nc>
    <ndxf>
      <font>
        <sz val="8"/>
        <color theme="0" tint="-0.249977111117893"/>
      </font>
    </ndxf>
  </rcc>
  <rcv guid="{27A4B667-7EE5-4B37-A36E-7A71AE7736F5}" action="delete"/>
  <rdn rId="0" localSheetId="3" customView="1" name="Z_27A4B667_7EE5_4B37_A36E_7A71AE7736F5_.wvu.Rows" hidden="1" oldHidden="1">
    <formula>Plan!$488:$750</formula>
    <oldFormula>Plan!$488:$750</oldFormula>
  </rdn>
  <rdn rId="0" localSheetId="3" customView="1" name="Z_27A4B667_7EE5_4B37_A36E_7A71AE7736F5_.wvu.Cols" hidden="1" oldHidden="1">
    <formula>Plan!$S:$U,Plan!$BQ:$BT</formula>
    <oldFormula>Plan!$S:$U,Plan!$BQ:$BT</oldFormula>
  </rdn>
  <rdn rId="0" localSheetId="3" customView="1" name="Z_27A4B667_7EE5_4B37_A36E_7A71AE7736F5_.wvu.FilterData" hidden="1" oldHidden="1">
    <formula>Plan!$A$5:$BQ$468</formula>
    <oldFormula>Plan!$A$5:$BQ$468</oldFormula>
  </rdn>
  <rdn rId="0" localSheetId="4" customView="1" name="Z_27A4B667_7EE5_4B37_A36E_7A71AE7736F5_.wvu.FilterData" hidden="1" oldHidden="1">
    <formula>'Delivery Docs Plan'!$A$4:$O$33</formula>
    <oldFormula>'Delivery Docs Plan'!$A$4:$O$33</oldFormula>
  </rdn>
  <rdn rId="0" localSheetId="5" customView="1" name="Z_27A4B667_7EE5_4B37_A36E_7A71AE7736F5_.wvu.Rows" hidden="1" oldHidden="1">
    <formula>'PR Matrix'!$1:$2</formula>
    <oldFormula>'PR Matrix'!$1:$2</oldFormula>
  </rdn>
  <rdn rId="0" localSheetId="5" customView="1" name="Z_27A4B667_7EE5_4B37_A36E_7A71AE7736F5_.wvu.Cols" hidden="1" oldHidden="1">
    <formula>'PR Matrix'!$JN:$XFD</formula>
    <oldFormula>'PR Matrix'!$JN:$XFD</oldFormula>
  </rdn>
  <rdn rId="0" localSheetId="5" customView="1" name="Z_27A4B667_7EE5_4B37_A36E_7A71AE7736F5_.wvu.FilterData" hidden="1" oldHidden="1">
    <formula>'PR Matrix'!$C$1:$C$481</formula>
    <oldFormula>'PR Matrix'!$C$1:$C$481</oldFormula>
  </rdn>
  <rdn rId="0" localSheetId="6" customView="1" name="Z_27A4B667_7EE5_4B37_A36E_7A71AE7736F5_.wvu.Cols" hidden="1" oldHidden="1">
    <formula>Allocation!$L:$XFD</formula>
    <oldFormula>Allocation!$L:$XFD</oldFormula>
  </rdn>
  <rdn rId="0" localSheetId="6" customView="1" name="Z_27A4B667_7EE5_4B37_A36E_7A71AE7736F5_.wvu.FilterData" hidden="1" oldHidden="1">
    <formula>Allocation!$A$1:$K$1</formula>
    <oldFormula>Allocation!$A$1:$K$1</oldFormula>
  </rdn>
  <rdn rId="0" localSheetId="7" customView="1" name="Z_27A4B667_7EE5_4B37_A36E_7A71AE7736F5_.wvu.FilterData" hidden="1" oldHidden="1">
    <formula>'SRS Reviews'!$A$1:$Q$136</formula>
    <oldFormula>'SRS Reviews'!$A$1:$Q$136</oldFormula>
  </rdn>
  <rdn rId="0" localSheetId="8" customView="1" name="Z_27A4B667_7EE5_4B37_A36E_7A71AE7736F5_.wvu.FilterData" hidden="1" oldHidden="1">
    <formula>Estimates!$A$2:$BC$460</formula>
    <oldFormula>Estimates!$A$2:$BC$460</oldFormula>
  </rdn>
  <rdn rId="0" localSheetId="10" customView="1" name="Z_27A4B667_7EE5_4B37_A36E_7A71AE7736F5_.wvu.FilterData" hidden="1" oldHidden="1">
    <formula>'Open SWPRs'!$A$1:$H$615</formula>
    <oldFormula>'Open SWPRs'!$A$1:$H$615</oldFormula>
  </rdn>
  <rdn rId="0" localSheetId="12" customView="1" name="Z_27A4B667_7EE5_4B37_A36E_7A71AE7736F5_.wvu.FilterData" hidden="1" oldHidden="1">
    <formula>'Build Plan'!$D$3:$L$48</formula>
    <oldFormula>'Build Plan'!$D$3:$L$48</oldFormula>
  </rdn>
  <rcv guid="{27A4B667-7EE5-4B37-A36E-7A71AE7736F5}" action="add"/>
</revisions>
</file>

<file path=xl/revisions/revisionLog7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322" sId="3">
    <oc r="AX21" t="inlineStr">
      <is>
        <t>TCS</t>
      </is>
    </oc>
    <nc r="AX21" t="inlineStr">
      <is>
        <t>AV</t>
      </is>
    </nc>
  </rcc>
  <rcv guid="{27A4B667-7EE5-4B37-A36E-7A71AE7736F5}" action="delete"/>
  <rdn rId="0" localSheetId="3" customView="1" name="Z_27A4B667_7EE5_4B37_A36E_7A71AE7736F5_.wvu.Rows" hidden="1" oldHidden="1">
    <formula>Plan!$488:$750</formula>
    <oldFormula>Plan!$488:$750</oldFormula>
  </rdn>
  <rdn rId="0" localSheetId="3" customView="1" name="Z_27A4B667_7EE5_4B37_A36E_7A71AE7736F5_.wvu.Cols" hidden="1" oldHidden="1">
    <formula>Plan!$S:$U,Plan!$BQ:$BT</formula>
    <oldFormula>Plan!$S:$U,Plan!$BQ:$BT</oldFormula>
  </rdn>
  <rdn rId="0" localSheetId="3" customView="1" name="Z_27A4B667_7EE5_4B37_A36E_7A71AE7736F5_.wvu.FilterData" hidden="1" oldHidden="1">
    <formula>Plan!$A$5:$BQ$468</formula>
    <oldFormula>Plan!$A$5:$BQ$468</oldFormula>
  </rdn>
  <rdn rId="0" localSheetId="4" customView="1" name="Z_27A4B667_7EE5_4B37_A36E_7A71AE7736F5_.wvu.FilterData" hidden="1" oldHidden="1">
    <formula>'Delivery Docs Plan'!$A$4:$O$33</formula>
    <oldFormula>'Delivery Docs Plan'!$A$4:$O$33</oldFormula>
  </rdn>
  <rdn rId="0" localSheetId="5" customView="1" name="Z_27A4B667_7EE5_4B37_A36E_7A71AE7736F5_.wvu.Rows" hidden="1" oldHidden="1">
    <formula>'PR Matrix'!$1:$2</formula>
    <oldFormula>'PR Matrix'!$1:$2</oldFormula>
  </rdn>
  <rdn rId="0" localSheetId="5" customView="1" name="Z_27A4B667_7EE5_4B37_A36E_7A71AE7736F5_.wvu.Cols" hidden="1" oldHidden="1">
    <formula>'PR Matrix'!$JN:$XFD</formula>
    <oldFormula>'PR Matrix'!$JN:$XFD</oldFormula>
  </rdn>
  <rdn rId="0" localSheetId="5" customView="1" name="Z_27A4B667_7EE5_4B37_A36E_7A71AE7736F5_.wvu.FilterData" hidden="1" oldHidden="1">
    <formula>'PR Matrix'!$C$1:$C$481</formula>
    <oldFormula>'PR Matrix'!$C$1:$C$481</oldFormula>
  </rdn>
  <rdn rId="0" localSheetId="6" customView="1" name="Z_27A4B667_7EE5_4B37_A36E_7A71AE7736F5_.wvu.Cols" hidden="1" oldHidden="1">
    <formula>Allocation!$L:$XFD</formula>
    <oldFormula>Allocation!$L:$XFD</oldFormula>
  </rdn>
  <rdn rId="0" localSheetId="6" customView="1" name="Z_27A4B667_7EE5_4B37_A36E_7A71AE7736F5_.wvu.FilterData" hidden="1" oldHidden="1">
    <formula>Allocation!$A$1:$K$1</formula>
    <oldFormula>Allocation!$A$1:$K$1</oldFormula>
  </rdn>
  <rdn rId="0" localSheetId="7" customView="1" name="Z_27A4B667_7EE5_4B37_A36E_7A71AE7736F5_.wvu.FilterData" hidden="1" oldHidden="1">
    <formula>'SRS Reviews'!$A$1:$Q$136</formula>
    <oldFormula>'SRS Reviews'!$A$1:$Q$136</oldFormula>
  </rdn>
  <rdn rId="0" localSheetId="8" customView="1" name="Z_27A4B667_7EE5_4B37_A36E_7A71AE7736F5_.wvu.FilterData" hidden="1" oldHidden="1">
    <formula>Estimates!$A$2:$BC$460</formula>
    <oldFormula>Estimates!$A$2:$BC$460</oldFormula>
  </rdn>
  <rdn rId="0" localSheetId="10" customView="1" name="Z_27A4B667_7EE5_4B37_A36E_7A71AE7736F5_.wvu.FilterData" hidden="1" oldHidden="1">
    <formula>'Open SWPRs'!$A$1:$H$615</formula>
    <oldFormula>'Open SWPRs'!$A$1:$H$615</oldFormula>
  </rdn>
  <rdn rId="0" localSheetId="12" customView="1" name="Z_27A4B667_7EE5_4B37_A36E_7A71AE7736F5_.wvu.FilterData" hidden="1" oldHidden="1">
    <formula>'Build Plan'!$D$3:$L$48</formula>
    <oldFormula>'Build Plan'!$D$3:$L$48</oldFormula>
  </rdn>
  <rcv guid="{27A4B667-7EE5-4B37-A36E-7A71AE7736F5}" action="add"/>
</revisions>
</file>

<file path=xl/revisions/revisionLog7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336" sId="3" odxf="1" dxf="1">
    <oc r="AG135" t="inlineStr">
      <is>
        <t>TCS</t>
      </is>
    </oc>
    <nc r="AG135" t="inlineStr">
      <is>
        <t>RS</t>
      </is>
    </nc>
    <odxf>
      <font>
        <sz val="8"/>
        <color theme="0" tint="-0.249977111117893"/>
      </font>
      <border outline="0">
        <left/>
        <right style="thin">
          <color indexed="64"/>
        </right>
      </border>
    </odxf>
    <ndxf>
      <font>
        <sz val="8"/>
        <color theme="0" tint="-0.249977111117893"/>
      </font>
      <border outline="0">
        <left style="thin">
          <color indexed="64"/>
        </left>
        <right/>
      </border>
    </ndxf>
  </rcc>
  <rcc rId="1337" sId="3" odxf="1" dxf="1">
    <oc r="AX135" t="inlineStr">
      <is>
        <t>TCS</t>
      </is>
    </oc>
    <nc r="AX135" t="inlineStr">
      <is>
        <t>RS</t>
      </is>
    </nc>
    <odxf>
      <font>
        <sz val="8"/>
        <color theme="0" tint="-0.249977111117893"/>
      </font>
      <border outline="0">
        <left/>
        <right style="thin">
          <color indexed="64"/>
        </right>
      </border>
    </odxf>
    <ndxf>
      <font>
        <sz val="8"/>
        <color theme="0" tint="-0.249977111117893"/>
      </font>
      <border outline="0">
        <left style="thin">
          <color indexed="64"/>
        </left>
        <right/>
      </border>
    </ndxf>
  </rcc>
  <rcv guid="{27A4B667-7EE5-4B37-A36E-7A71AE7736F5}" action="delete"/>
  <rdn rId="0" localSheetId="3" customView="1" name="Z_27A4B667_7EE5_4B37_A36E_7A71AE7736F5_.wvu.Rows" hidden="1" oldHidden="1">
    <formula>Plan!$488:$750</formula>
    <oldFormula>Plan!$488:$750</oldFormula>
  </rdn>
  <rdn rId="0" localSheetId="3" customView="1" name="Z_27A4B667_7EE5_4B37_A36E_7A71AE7736F5_.wvu.Cols" hidden="1" oldHidden="1">
    <formula>Plan!$S:$U,Plan!$BQ:$BT</formula>
    <oldFormula>Plan!$S:$U,Plan!$BQ:$BT</oldFormula>
  </rdn>
  <rdn rId="0" localSheetId="3" customView="1" name="Z_27A4B667_7EE5_4B37_A36E_7A71AE7736F5_.wvu.FilterData" hidden="1" oldHidden="1">
    <formula>Plan!$A$5:$BQ$468</formula>
    <oldFormula>Plan!$A$5:$BQ$468</oldFormula>
  </rdn>
  <rdn rId="0" localSheetId="4" customView="1" name="Z_27A4B667_7EE5_4B37_A36E_7A71AE7736F5_.wvu.FilterData" hidden="1" oldHidden="1">
    <formula>'Delivery Docs Plan'!$A$4:$O$33</formula>
    <oldFormula>'Delivery Docs Plan'!$A$4:$O$33</oldFormula>
  </rdn>
  <rdn rId="0" localSheetId="5" customView="1" name="Z_27A4B667_7EE5_4B37_A36E_7A71AE7736F5_.wvu.Rows" hidden="1" oldHidden="1">
    <formula>'PR Matrix'!$1:$2</formula>
    <oldFormula>'PR Matrix'!$1:$2</oldFormula>
  </rdn>
  <rdn rId="0" localSheetId="5" customView="1" name="Z_27A4B667_7EE5_4B37_A36E_7A71AE7736F5_.wvu.Cols" hidden="1" oldHidden="1">
    <formula>'PR Matrix'!$JN:$XFD</formula>
    <oldFormula>'PR Matrix'!$JN:$XFD</oldFormula>
  </rdn>
  <rdn rId="0" localSheetId="5" customView="1" name="Z_27A4B667_7EE5_4B37_A36E_7A71AE7736F5_.wvu.FilterData" hidden="1" oldHidden="1">
    <formula>'PR Matrix'!$C$1:$C$481</formula>
    <oldFormula>'PR Matrix'!$C$1:$C$481</oldFormula>
  </rdn>
  <rdn rId="0" localSheetId="6" customView="1" name="Z_27A4B667_7EE5_4B37_A36E_7A71AE7736F5_.wvu.Cols" hidden="1" oldHidden="1">
    <formula>Allocation!$L:$XFD</formula>
    <oldFormula>Allocation!$L:$XFD</oldFormula>
  </rdn>
  <rdn rId="0" localSheetId="6" customView="1" name="Z_27A4B667_7EE5_4B37_A36E_7A71AE7736F5_.wvu.FilterData" hidden="1" oldHidden="1">
    <formula>Allocation!$A$1:$K$1</formula>
    <oldFormula>Allocation!$A$1:$K$1</oldFormula>
  </rdn>
  <rdn rId="0" localSheetId="7" customView="1" name="Z_27A4B667_7EE5_4B37_A36E_7A71AE7736F5_.wvu.FilterData" hidden="1" oldHidden="1">
    <formula>'SRS Reviews'!$A$1:$Q$136</formula>
    <oldFormula>'SRS Reviews'!$A$1:$Q$136</oldFormula>
  </rdn>
  <rdn rId="0" localSheetId="8" customView="1" name="Z_27A4B667_7EE5_4B37_A36E_7A71AE7736F5_.wvu.FilterData" hidden="1" oldHidden="1">
    <formula>Estimates!$A$2:$BC$460</formula>
    <oldFormula>Estimates!$A$2:$BC$460</oldFormula>
  </rdn>
  <rdn rId="0" localSheetId="10" customView="1" name="Z_27A4B667_7EE5_4B37_A36E_7A71AE7736F5_.wvu.FilterData" hidden="1" oldHidden="1">
    <formula>'Open SWPRs'!$A$1:$H$615</formula>
    <oldFormula>'Open SWPRs'!$A$1:$H$615</oldFormula>
  </rdn>
  <rdn rId="0" localSheetId="12" customView="1" name="Z_27A4B667_7EE5_4B37_A36E_7A71AE7736F5_.wvu.FilterData" hidden="1" oldHidden="1">
    <formula>'Build Plan'!$D$3:$L$48</formula>
    <oldFormula>'Build Plan'!$D$3:$L$48</oldFormula>
  </rdn>
  <rcv guid="{27A4B667-7EE5-4B37-A36E-7A71AE7736F5}" action="add"/>
</revisions>
</file>

<file path=xl/revisions/revisionLog7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351" sId="3">
    <oc r="E56" t="inlineStr">
      <is>
        <t>6037, 6045, 6054, 6062, TBD1, TBD2</t>
      </is>
    </oc>
    <nc r="E56" t="inlineStr">
      <is>
        <t>6037, 6045, 6054, 6062, 6198, 6199</t>
      </is>
    </nc>
  </rcc>
  <rcc rId="1352" sId="3">
    <oc r="E53" t="inlineStr">
      <is>
        <t>TBD1</t>
      </is>
    </oc>
    <nc r="E53">
      <v>6198</v>
    </nc>
  </rcc>
  <rcc rId="1353" sId="5">
    <oc r="U5" t="inlineStr">
      <is>
        <t>TBD1</t>
      </is>
    </oc>
    <nc r="U5">
      <v>6198</v>
    </nc>
  </rcc>
  <rcc rId="1354" sId="5">
    <oc r="V5" t="inlineStr">
      <is>
        <t>TBD2</t>
      </is>
    </oc>
    <nc r="V5">
      <v>6199</v>
    </nc>
  </rcc>
</revisions>
</file>

<file path=xl/revisions/revisionLog7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355" sId="3">
    <nc r="Z211">
      <v>100</v>
    </nc>
  </rcc>
  <rcc rId="1356" sId="3">
    <nc r="AI211">
      <v>100</v>
    </nc>
  </rcc>
  <rcc rId="1357" sId="3">
    <nc r="AQ211">
      <v>100</v>
    </nc>
  </rcc>
  <rcc rId="1358" sId="3">
    <nc r="AY211">
      <v>100</v>
    </nc>
  </rcc>
  <rcc rId="1359" sId="3">
    <oc r="E211">
      <v>6177</v>
    </oc>
    <nc r="E211"/>
  </rcc>
  <rcc rId="1360" sId="3">
    <nc r="F211">
      <v>6177</v>
    </nc>
  </rcc>
  <rcc rId="1361" sId="3">
    <oc r="C211" t="inlineStr">
      <is>
        <t>Y</t>
      </is>
    </oc>
    <nc r="C211" t="inlineStr">
      <is>
        <t>N</t>
      </is>
    </nc>
  </rcc>
  <rcv guid="{B83B79D9-617A-4F50-8CCC-C97938364272}" action="delete"/>
  <rdn rId="0" localSheetId="3" customView="1" name="Z_B83B79D9_617A_4F50_8CCC_C97938364272_.wvu.Rows" hidden="1" oldHidden="1">
    <formula>Plan!$488:$750</formula>
    <oldFormula>Plan!$488:$750</oldFormula>
  </rdn>
  <rdn rId="0" localSheetId="3" customView="1" name="Z_B83B79D9_617A_4F50_8CCC_C97938364272_.wvu.Cols" hidden="1" oldHidden="1">
    <formula>Plan!$S:$U,Plan!$BQ:$BT</formula>
    <oldFormula>Plan!$S:$U,Plan!$BQ:$BT</oldFormula>
  </rdn>
  <rdn rId="0" localSheetId="3" customView="1" name="Z_B83B79D9_617A_4F50_8CCC_C97938364272_.wvu.FilterData" hidden="1" oldHidden="1">
    <formula>Plan!$A$5:$BQ$468</formula>
    <oldFormula>Plan!$A$5:$BT$468</oldFormula>
  </rdn>
  <rdn rId="0" localSheetId="4" customView="1" name="Z_B83B79D9_617A_4F50_8CCC_C97938364272_.wvu.FilterData" hidden="1" oldHidden="1">
    <formula>'Delivery Docs Plan'!$A$4:$O$33</formula>
    <oldFormula>'Delivery Docs Plan'!$A$4:$O$33</oldFormula>
  </rdn>
  <rdn rId="0" localSheetId="5" customView="1" name="Z_B83B79D9_617A_4F50_8CCC_C97938364272_.wvu.Rows" hidden="1" oldHidden="1">
    <formula>'PR Matrix'!$1:$2</formula>
    <oldFormula>'PR Matrix'!$1:$2</oldFormula>
  </rdn>
  <rdn rId="0" localSheetId="5" customView="1" name="Z_B83B79D9_617A_4F50_8CCC_C97938364272_.wvu.Cols" hidden="1" oldHidden="1">
    <formula>'PR Matrix'!$JN:$XFD</formula>
    <oldFormula>'PR Matrix'!$JN:$XFD</oldFormula>
  </rdn>
  <rdn rId="0" localSheetId="5" customView="1" name="Z_B83B79D9_617A_4F50_8CCC_C97938364272_.wvu.FilterData" hidden="1" oldHidden="1">
    <formula>'PR Matrix'!$C$1:$C$481</formula>
    <oldFormula>'PR Matrix'!$C$1:$C$481</oldFormula>
  </rdn>
  <rdn rId="0" localSheetId="6" customView="1" name="Z_B83B79D9_617A_4F50_8CCC_C97938364272_.wvu.Cols" hidden="1" oldHidden="1">
    <formula>Allocation!$L:$XFD</formula>
    <oldFormula>Allocation!$L:$XFD</oldFormula>
  </rdn>
  <rdn rId="0" localSheetId="6" customView="1" name="Z_B83B79D9_617A_4F50_8CCC_C97938364272_.wvu.FilterData" hidden="1" oldHidden="1">
    <formula>Allocation!$A$1:$K$1</formula>
    <oldFormula>Allocation!$A$1:$K$1</oldFormula>
  </rdn>
  <rdn rId="0" localSheetId="7" customView="1" name="Z_B83B79D9_617A_4F50_8CCC_C97938364272_.wvu.FilterData" hidden="1" oldHidden="1">
    <formula>'SRS Reviews'!$A$1:$Q$136</formula>
    <oldFormula>'SRS Reviews'!$A$1:$Q$136</oldFormula>
  </rdn>
  <rdn rId="0" localSheetId="8" customView="1" name="Z_B83B79D9_617A_4F50_8CCC_C97938364272_.wvu.FilterData" hidden="1" oldHidden="1">
    <formula>Estimates!$A$2:$BC$460</formula>
    <oldFormula>Estimates!$A$2:$BC$460</oldFormula>
  </rdn>
  <rdn rId="0" localSheetId="10" customView="1" name="Z_B83B79D9_617A_4F50_8CCC_C97938364272_.wvu.FilterData" hidden="1" oldHidden="1">
    <formula>'Open SWPRs'!$A$1:$H$615</formula>
    <oldFormula>'Open SWPRs'!$A$1:$H$615</oldFormula>
  </rdn>
  <rdn rId="0" localSheetId="12" customView="1" name="Z_B83B79D9_617A_4F50_8CCC_C97938364272_.wvu.FilterData" hidden="1" oldHidden="1">
    <formula>'Build Plan'!$D$3:$L$48</formula>
    <oldFormula>'Build Plan'!$D$3:$L$48</oldFormula>
  </rdn>
  <rcv guid="{B83B79D9-617A-4F50-8CCC-C97938364272}" action="add"/>
</revisions>
</file>

<file path=xl/revisions/revisionLog7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B83B79D9-617A-4F50-8CCC-C97938364272}" action="delete"/>
  <rdn rId="0" localSheetId="3" customView="1" name="Z_B83B79D9_617A_4F50_8CCC_C97938364272_.wvu.Rows" hidden="1" oldHidden="1">
    <formula>Plan!$488:$750</formula>
    <oldFormula>Plan!$488:$750</oldFormula>
  </rdn>
  <rdn rId="0" localSheetId="3" customView="1" name="Z_B83B79D9_617A_4F50_8CCC_C97938364272_.wvu.Cols" hidden="1" oldHidden="1">
    <formula>Plan!$S:$U,Plan!$BQ:$BT</formula>
    <oldFormula>Plan!$S:$U,Plan!$BQ:$BT</oldFormula>
  </rdn>
  <rdn rId="0" localSheetId="3" customView="1" name="Z_B83B79D9_617A_4F50_8CCC_C97938364272_.wvu.FilterData" hidden="1" oldHidden="1">
    <formula>Plan!$A$5:$BQ$468</formula>
    <oldFormula>Plan!$A$5:$BQ$468</oldFormula>
  </rdn>
  <rdn rId="0" localSheetId="4" customView="1" name="Z_B83B79D9_617A_4F50_8CCC_C97938364272_.wvu.FilterData" hidden="1" oldHidden="1">
    <formula>'Delivery Docs Plan'!$A$4:$O$33</formula>
    <oldFormula>'Delivery Docs Plan'!$A$4:$O$33</oldFormula>
  </rdn>
  <rdn rId="0" localSheetId="5" customView="1" name="Z_B83B79D9_617A_4F50_8CCC_C97938364272_.wvu.Rows" hidden="1" oldHidden="1">
    <formula>'PR Matrix'!$1:$2</formula>
    <oldFormula>'PR Matrix'!$1:$2</oldFormula>
  </rdn>
  <rdn rId="0" localSheetId="5" customView="1" name="Z_B83B79D9_617A_4F50_8CCC_C97938364272_.wvu.Cols" hidden="1" oldHidden="1">
    <formula>'PR Matrix'!$JN:$XFD</formula>
    <oldFormula>'PR Matrix'!$JN:$XFD</oldFormula>
  </rdn>
  <rdn rId="0" localSheetId="5" customView="1" name="Z_B83B79D9_617A_4F50_8CCC_C97938364272_.wvu.FilterData" hidden="1" oldHidden="1">
    <formula>'PR Matrix'!$C$1:$C$481</formula>
    <oldFormula>'PR Matrix'!$C$1:$C$481</oldFormula>
  </rdn>
  <rdn rId="0" localSheetId="6" customView="1" name="Z_B83B79D9_617A_4F50_8CCC_C97938364272_.wvu.Cols" hidden="1" oldHidden="1">
    <formula>Allocation!$L:$XFD</formula>
    <oldFormula>Allocation!$L:$XFD</oldFormula>
  </rdn>
  <rdn rId="0" localSheetId="6" customView="1" name="Z_B83B79D9_617A_4F50_8CCC_C97938364272_.wvu.FilterData" hidden="1" oldHidden="1">
    <formula>Allocation!$A$1:$K$1</formula>
    <oldFormula>Allocation!$A$1:$K$1</oldFormula>
  </rdn>
  <rdn rId="0" localSheetId="7" customView="1" name="Z_B83B79D9_617A_4F50_8CCC_C97938364272_.wvu.FilterData" hidden="1" oldHidden="1">
    <formula>'SRS Reviews'!$A$1:$Q$136</formula>
    <oldFormula>'SRS Reviews'!$A$1:$Q$136</oldFormula>
  </rdn>
  <rdn rId="0" localSheetId="8" customView="1" name="Z_B83B79D9_617A_4F50_8CCC_C97938364272_.wvu.FilterData" hidden="1" oldHidden="1">
    <formula>Estimates!$A$2:$BC$460</formula>
    <oldFormula>Estimates!$A$2:$BC$460</oldFormula>
  </rdn>
  <rdn rId="0" localSheetId="10" customView="1" name="Z_B83B79D9_617A_4F50_8CCC_C97938364272_.wvu.FilterData" hidden="1" oldHidden="1">
    <formula>'Open SWPRs'!$A$1:$H$615</formula>
    <oldFormula>'Open SWPRs'!$A$1:$H$615</oldFormula>
  </rdn>
  <rdn rId="0" localSheetId="12" customView="1" name="Z_B83B79D9_617A_4F50_8CCC_C97938364272_.wvu.FilterData" hidden="1" oldHidden="1">
    <formula>'Build Plan'!$D$3:$L$48</formula>
    <oldFormula>'Build Plan'!$D$3:$L$48</oldFormula>
  </rdn>
  <rcv guid="{B83B79D9-617A-4F50-8CCC-C97938364272}" action="add"/>
</revisions>
</file>

<file path=xl/revisions/revisionLog7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AG135" start="0" length="2147483647">
    <dxf>
      <font>
        <color auto="1"/>
      </font>
    </dxf>
  </rfmt>
  <rfmt sheetId="3" sqref="AX135" start="0" length="2147483647">
    <dxf>
      <font>
        <color auto="1"/>
      </font>
    </dxf>
  </rfmt>
  <rfmt sheetId="3" sqref="AX21" start="0" length="2147483647">
    <dxf>
      <font>
        <color auto="1"/>
      </font>
    </dxf>
  </rfmt>
  <rcv guid="{83E26134-8071-4B52-B9C2-8B5396DF70B4}" action="delete"/>
  <rdn rId="0" localSheetId="3" customView="1" name="Z_83E26134_8071_4B52_B9C2_8B5396DF70B4_.wvu.Rows" hidden="1" oldHidden="1">
    <formula>Plan!$488:$750</formula>
    <oldFormula>Plan!$488:$750</oldFormula>
  </rdn>
  <rdn rId="0" localSheetId="3" customView="1" name="Z_83E26134_8071_4B52_B9C2_8B5396DF70B4_.wvu.Cols" hidden="1" oldHidden="1">
    <formula>Plan!$S:$U</formula>
    <oldFormula>Plan!$S:$U</oldFormula>
  </rdn>
  <rdn rId="0" localSheetId="3" customView="1" name="Z_83E26134_8071_4B52_B9C2_8B5396DF70B4_.wvu.FilterData" hidden="1" oldHidden="1">
    <formula>Plan!$A$5:$BQ$468</formula>
    <oldFormula>Plan!$A$5:$BQ$468</oldFormula>
  </rdn>
  <rdn rId="0" localSheetId="4" customView="1" name="Z_83E26134_8071_4B52_B9C2_8B5396DF70B4_.wvu.FilterData" hidden="1" oldHidden="1">
    <formula>'Delivery Docs Plan'!$A$4:$O$33</formula>
    <oldFormula>'Delivery Docs Plan'!$A$4:$O$33</oldFormula>
  </rdn>
  <rdn rId="0" localSheetId="5" customView="1" name="Z_83E26134_8071_4B52_B9C2_8B5396DF70B4_.wvu.Rows" hidden="1" oldHidden="1">
    <formula>'PR Matrix'!$1:$2</formula>
    <oldFormula>'PR Matrix'!$1:$2</oldFormula>
  </rdn>
  <rdn rId="0" localSheetId="5" customView="1" name="Z_83E26134_8071_4B52_B9C2_8B5396DF70B4_.wvu.Cols" hidden="1" oldHidden="1">
    <formula>'PR Matrix'!$JN:$XFD</formula>
    <oldFormula>'PR Matrix'!$JN:$XFD</oldFormula>
  </rdn>
  <rdn rId="0" localSheetId="5" customView="1" name="Z_83E26134_8071_4B52_B9C2_8B5396DF70B4_.wvu.FilterData" hidden="1" oldHidden="1">
    <formula>'PR Matrix'!$C$1:$C$481</formula>
    <oldFormula>'PR Matrix'!$C$1:$C$481</oldFormula>
  </rdn>
  <rdn rId="0" localSheetId="6" customView="1" name="Z_83E26134_8071_4B52_B9C2_8B5396DF70B4_.wvu.Cols" hidden="1" oldHidden="1">
    <formula>Allocation!$L:$XFD</formula>
    <oldFormula>Allocation!$L:$XFD</oldFormula>
  </rdn>
  <rdn rId="0" localSheetId="6" customView="1" name="Z_83E26134_8071_4B52_B9C2_8B5396DF70B4_.wvu.FilterData" hidden="1" oldHidden="1">
    <formula>Allocation!$A$1:$K$1</formula>
    <oldFormula>Allocation!$A$1:$K$1</oldFormula>
  </rdn>
  <rdn rId="0" localSheetId="7" customView="1" name="Z_83E26134_8071_4B52_B9C2_8B5396DF70B4_.wvu.FilterData" hidden="1" oldHidden="1">
    <formula>'SRS Reviews'!$A$1:$Q$136</formula>
    <oldFormula>'SRS Reviews'!$A$1:$Q$136</oldFormula>
  </rdn>
  <rdn rId="0" localSheetId="8" customView="1" name="Z_83E26134_8071_4B52_B9C2_8B5396DF70B4_.wvu.FilterData" hidden="1" oldHidden="1">
    <formula>Estimates!$A$2:$BC$460</formula>
    <oldFormula>Estimates!$A$2:$BC$460</oldFormula>
  </rdn>
  <rdn rId="0" localSheetId="10" customView="1" name="Z_83E26134_8071_4B52_B9C2_8B5396DF70B4_.wvu.FilterData" hidden="1" oldHidden="1">
    <formula>'Open SWPRs'!$A$1:$H$615</formula>
    <oldFormula>'Open SWPRs'!$A$1:$H$615</oldFormula>
  </rdn>
  <rdn rId="0" localSheetId="12" customView="1" name="Z_83E26134_8071_4B52_B9C2_8B5396DF70B4_.wvu.FilterData" hidden="1" oldHidden="1">
    <formula>'Build Plan'!$D$3:$L$48</formula>
    <oldFormula>'Build Plan'!$D$3:$L$48</oldFormula>
  </rdn>
  <rcv guid="{83E26134-8071-4B52-B9C2-8B5396DF70B4}" action="add"/>
</revisions>
</file>

<file path=xl/revisions/revisionLog7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401" sId="3">
    <oc r="BI136" t="inlineStr">
      <is>
        <t>DBY</t>
      </is>
    </oc>
    <nc r="BI136"/>
  </rcc>
  <rcc rId="1402" sId="3">
    <nc r="BI135" t="inlineStr">
      <is>
        <t>DBY</t>
      </is>
    </nc>
  </rcc>
  <rcv guid="{83E26134-8071-4B52-B9C2-8B5396DF70B4}" action="delete"/>
  <rdn rId="0" localSheetId="3" customView="1" name="Z_83E26134_8071_4B52_B9C2_8B5396DF70B4_.wvu.Rows" hidden="1" oldHidden="1">
    <formula>Plan!$488:$750</formula>
    <oldFormula>Plan!$488:$750</oldFormula>
  </rdn>
  <rdn rId="0" localSheetId="3" customView="1" name="Z_83E26134_8071_4B52_B9C2_8B5396DF70B4_.wvu.Cols" hidden="1" oldHidden="1">
    <formula>Plan!$S:$U</formula>
    <oldFormula>Plan!$S:$U</oldFormula>
  </rdn>
  <rdn rId="0" localSheetId="3" customView="1" name="Z_83E26134_8071_4B52_B9C2_8B5396DF70B4_.wvu.FilterData" hidden="1" oldHidden="1">
    <formula>Plan!$A$5:$BQ$468</formula>
    <oldFormula>Plan!$A$5:$BQ$468</oldFormula>
  </rdn>
  <rdn rId="0" localSheetId="4" customView="1" name="Z_83E26134_8071_4B52_B9C2_8B5396DF70B4_.wvu.FilterData" hidden="1" oldHidden="1">
    <formula>'Delivery Docs Plan'!$A$4:$O$33</formula>
    <oldFormula>'Delivery Docs Plan'!$A$4:$O$33</oldFormula>
  </rdn>
  <rdn rId="0" localSheetId="5" customView="1" name="Z_83E26134_8071_4B52_B9C2_8B5396DF70B4_.wvu.Rows" hidden="1" oldHidden="1">
    <formula>'PR Matrix'!$1:$2</formula>
    <oldFormula>'PR Matrix'!$1:$2</oldFormula>
  </rdn>
  <rdn rId="0" localSheetId="5" customView="1" name="Z_83E26134_8071_4B52_B9C2_8B5396DF70B4_.wvu.Cols" hidden="1" oldHidden="1">
    <formula>'PR Matrix'!$JN:$XFD</formula>
    <oldFormula>'PR Matrix'!$JN:$XFD</oldFormula>
  </rdn>
  <rdn rId="0" localSheetId="5" customView="1" name="Z_83E26134_8071_4B52_B9C2_8B5396DF70B4_.wvu.FilterData" hidden="1" oldHidden="1">
    <formula>'PR Matrix'!$C$1:$C$481</formula>
    <oldFormula>'PR Matrix'!$C$1:$C$481</oldFormula>
  </rdn>
  <rdn rId="0" localSheetId="6" customView="1" name="Z_83E26134_8071_4B52_B9C2_8B5396DF70B4_.wvu.Cols" hidden="1" oldHidden="1">
    <formula>Allocation!$L:$XFD</formula>
    <oldFormula>Allocation!$L:$XFD</oldFormula>
  </rdn>
  <rdn rId="0" localSheetId="6" customView="1" name="Z_83E26134_8071_4B52_B9C2_8B5396DF70B4_.wvu.FilterData" hidden="1" oldHidden="1">
    <formula>Allocation!$A$1:$K$1</formula>
    <oldFormula>Allocation!$A$1:$K$1</oldFormula>
  </rdn>
  <rdn rId="0" localSheetId="7" customView="1" name="Z_83E26134_8071_4B52_B9C2_8B5396DF70B4_.wvu.FilterData" hidden="1" oldHidden="1">
    <formula>'SRS Reviews'!$A$1:$Q$136</formula>
    <oldFormula>'SRS Reviews'!$A$1:$Q$136</oldFormula>
  </rdn>
  <rdn rId="0" localSheetId="8" customView="1" name="Z_83E26134_8071_4B52_B9C2_8B5396DF70B4_.wvu.FilterData" hidden="1" oldHidden="1">
    <formula>Estimates!$A$2:$BC$460</formula>
    <oldFormula>Estimates!$A$2:$BC$460</oldFormula>
  </rdn>
  <rdn rId="0" localSheetId="10" customView="1" name="Z_83E26134_8071_4B52_B9C2_8B5396DF70B4_.wvu.FilterData" hidden="1" oldHidden="1">
    <formula>'Open SWPRs'!$A$1:$H$615</formula>
    <oldFormula>'Open SWPRs'!$A$1:$H$615</oldFormula>
  </rdn>
  <rdn rId="0" localSheetId="12" customView="1" name="Z_83E26134_8071_4B52_B9C2_8B5396DF70B4_.wvu.FilterData" hidden="1" oldHidden="1">
    <formula>'Build Plan'!$D$3:$L$48</formula>
    <oldFormula>'Build Plan'!$D$3:$L$48</oldFormula>
  </rdn>
  <rcv guid="{83E26134-8071-4B52-B9C2-8B5396DF70B4}" action="add"/>
</revisions>
</file>

<file path=xl/revisions/revisionLog7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416" sId="3">
    <oc r="AF136" t="inlineStr">
      <is>
        <t>TCS</t>
      </is>
    </oc>
    <nc r="AF136" t="inlineStr">
      <is>
        <t>JR</t>
      </is>
    </nc>
  </rcc>
  <rfmt sheetId="3" sqref="AF136" start="0" length="2147483647">
    <dxf>
      <font>
        <color auto="1"/>
      </font>
    </dxf>
  </rfmt>
  <rcc rId="1417" sId="3">
    <oc r="AV136" t="inlineStr">
      <is>
        <t>TCS</t>
      </is>
    </oc>
    <nc r="AV136" t="inlineStr">
      <is>
        <t>JR</t>
      </is>
    </nc>
  </rcc>
  <rfmt sheetId="3" sqref="AV136" start="0" length="2147483647">
    <dxf>
      <font>
        <color auto="1"/>
      </font>
    </dxf>
  </rfmt>
  <rcv guid="{83E26134-8071-4B52-B9C2-8B5396DF70B4}" action="delete"/>
  <rdn rId="0" localSheetId="3" customView="1" name="Z_83E26134_8071_4B52_B9C2_8B5396DF70B4_.wvu.Rows" hidden="1" oldHidden="1">
    <formula>Plan!$488:$750</formula>
    <oldFormula>Plan!$488:$750</oldFormula>
  </rdn>
  <rdn rId="0" localSheetId="3" customView="1" name="Z_83E26134_8071_4B52_B9C2_8B5396DF70B4_.wvu.Cols" hidden="1" oldHidden="1">
    <formula>Plan!$S:$U</formula>
    <oldFormula>Plan!$S:$U</oldFormula>
  </rdn>
  <rdn rId="0" localSheetId="3" customView="1" name="Z_83E26134_8071_4B52_B9C2_8B5396DF70B4_.wvu.FilterData" hidden="1" oldHidden="1">
    <formula>Plan!$A$5:$BQ$468</formula>
    <oldFormula>Plan!$A$5:$BQ$468</oldFormula>
  </rdn>
  <rdn rId="0" localSheetId="4" customView="1" name="Z_83E26134_8071_4B52_B9C2_8B5396DF70B4_.wvu.FilterData" hidden="1" oldHidden="1">
    <formula>'Delivery Docs Plan'!$A$4:$O$33</formula>
    <oldFormula>'Delivery Docs Plan'!$A$4:$O$33</oldFormula>
  </rdn>
  <rdn rId="0" localSheetId="5" customView="1" name="Z_83E26134_8071_4B52_B9C2_8B5396DF70B4_.wvu.Rows" hidden="1" oldHidden="1">
    <formula>'PR Matrix'!$1:$2</formula>
    <oldFormula>'PR Matrix'!$1:$2</oldFormula>
  </rdn>
  <rdn rId="0" localSheetId="5" customView="1" name="Z_83E26134_8071_4B52_B9C2_8B5396DF70B4_.wvu.Cols" hidden="1" oldHidden="1">
    <formula>'PR Matrix'!$JN:$XFD</formula>
    <oldFormula>'PR Matrix'!$JN:$XFD</oldFormula>
  </rdn>
  <rdn rId="0" localSheetId="5" customView="1" name="Z_83E26134_8071_4B52_B9C2_8B5396DF70B4_.wvu.FilterData" hidden="1" oldHidden="1">
    <formula>'PR Matrix'!$C$1:$C$481</formula>
    <oldFormula>'PR Matrix'!$C$1:$C$481</oldFormula>
  </rdn>
  <rdn rId="0" localSheetId="6" customView="1" name="Z_83E26134_8071_4B52_B9C2_8B5396DF70B4_.wvu.Cols" hidden="1" oldHidden="1">
    <formula>Allocation!$L:$XFD</formula>
    <oldFormula>Allocation!$L:$XFD</oldFormula>
  </rdn>
  <rdn rId="0" localSheetId="6" customView="1" name="Z_83E26134_8071_4B52_B9C2_8B5396DF70B4_.wvu.FilterData" hidden="1" oldHidden="1">
    <formula>Allocation!$A$1:$K$1</formula>
    <oldFormula>Allocation!$A$1:$K$1</oldFormula>
  </rdn>
  <rdn rId="0" localSheetId="7" customView="1" name="Z_83E26134_8071_4B52_B9C2_8B5396DF70B4_.wvu.FilterData" hidden="1" oldHidden="1">
    <formula>'SRS Reviews'!$A$1:$Q$136</formula>
    <oldFormula>'SRS Reviews'!$A$1:$Q$136</oldFormula>
  </rdn>
  <rdn rId="0" localSheetId="8" customView="1" name="Z_83E26134_8071_4B52_B9C2_8B5396DF70B4_.wvu.FilterData" hidden="1" oldHidden="1">
    <formula>Estimates!$A$2:$BC$460</formula>
    <oldFormula>Estimates!$A$2:$BC$460</oldFormula>
  </rdn>
  <rdn rId="0" localSheetId="10" customView="1" name="Z_83E26134_8071_4B52_B9C2_8B5396DF70B4_.wvu.FilterData" hidden="1" oldHidden="1">
    <formula>'Open SWPRs'!$A$1:$H$615</formula>
    <oldFormula>'Open SWPRs'!$A$1:$H$615</oldFormula>
  </rdn>
  <rdn rId="0" localSheetId="12" customView="1" name="Z_83E26134_8071_4B52_B9C2_8B5396DF70B4_.wvu.FilterData" hidden="1" oldHidden="1">
    <formula>'Build Plan'!$D$3:$L$48</formula>
    <oldFormula>'Build Plan'!$D$3:$L$48</oldFormula>
  </rdn>
  <rcv guid="{83E26134-8071-4B52-B9C2-8B5396DF70B4}" action="add"/>
</revisions>
</file>

<file path=xl/revisions/revisionLog7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431" sId="3">
    <nc r="BA21">
      <v>25</v>
    </nc>
  </rcc>
</revisions>
</file>

<file path=xl/revisions/revisionLog8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18DF35B7-CAA0-4050-BA63-78DA1CA747BE}" action="delete"/>
  <rdn rId="0" localSheetId="3" customView="1" name="Z_18DF35B7_CAA0_4050_BA63_78DA1CA747BE_.wvu.Rows" hidden="1" oldHidden="1">
    <formula>Plan!$488:$750</formula>
    <oldFormula>Plan!$488:$750</oldFormula>
  </rdn>
  <rdn rId="0" localSheetId="3" customView="1" name="Z_18DF35B7_CAA0_4050_BA63_78DA1CA747BE_.wvu.Cols" hidden="1" oldHidden="1">
    <formula>Plan!$S:$U,Plan!$BQ:$BT</formula>
    <oldFormula>Plan!$S:$U,Plan!$BQ:$BT</oldFormula>
  </rdn>
  <rdn rId="0" localSheetId="3" customView="1" name="Z_18DF35B7_CAA0_4050_BA63_78DA1CA747BE_.wvu.FilterData" hidden="1" oldHidden="1">
    <formula>Plan!$A$5:$BQ$468</formula>
    <oldFormula>Plan!$A$5:$BT$468</oldFormula>
  </rdn>
  <rdn rId="0" localSheetId="4" customView="1" name="Z_18DF35B7_CAA0_4050_BA63_78DA1CA747BE_.wvu.FilterData" hidden="1" oldHidden="1">
    <formula>'Delivery Docs Plan'!$A$4:$O$33</formula>
    <oldFormula>'Delivery Docs Plan'!$A$4:$O$33</oldFormula>
  </rdn>
  <rdn rId="0" localSheetId="5" customView="1" name="Z_18DF35B7_CAA0_4050_BA63_78DA1CA747BE_.wvu.Rows" hidden="1" oldHidden="1">
    <formula>'PR Matrix'!$1:$2</formula>
    <oldFormula>'PR Matrix'!$1:$1</oldFormula>
  </rdn>
  <rdn rId="0" localSheetId="5" customView="1" name="Z_18DF35B7_CAA0_4050_BA63_78DA1CA747BE_.wvu.Cols" hidden="1" oldHidden="1">
    <formula>'PR Matrix'!$JN:$XFD</formula>
    <oldFormula>'PR Matrix'!$JN:$XFD</oldFormula>
  </rdn>
  <rdn rId="0" localSheetId="5" customView="1" name="Z_18DF35B7_CAA0_4050_BA63_78DA1CA747BE_.wvu.FilterData" hidden="1" oldHidden="1">
    <formula>'PR Matrix'!$C$1:$C$481</formula>
    <oldFormula>'PR Matrix'!$C$1:$C$481</oldFormula>
  </rdn>
  <rdn rId="0" localSheetId="6" customView="1" name="Z_18DF35B7_CAA0_4050_BA63_78DA1CA747BE_.wvu.Cols" hidden="1" oldHidden="1">
    <formula>Allocation!$L:$XFD</formula>
    <oldFormula>Allocation!$L:$XFD</oldFormula>
  </rdn>
  <rdn rId="0" localSheetId="6" customView="1" name="Z_18DF35B7_CAA0_4050_BA63_78DA1CA747BE_.wvu.FilterData" hidden="1" oldHidden="1">
    <formula>Allocation!$A$1:$K$1</formula>
    <oldFormula>Allocation!$A$1:$K$1</oldFormula>
  </rdn>
  <rdn rId="0" localSheetId="7" customView="1" name="Z_18DF35B7_CAA0_4050_BA63_78DA1CA747BE_.wvu.FilterData" hidden="1" oldHidden="1">
    <formula>'SRS Reviews'!$A$1:$Q$136</formula>
    <oldFormula>'SRS Reviews'!$A$1:$Q$136</oldFormula>
  </rdn>
  <rdn rId="0" localSheetId="8" customView="1" name="Z_18DF35B7_CAA0_4050_BA63_78DA1CA747BE_.wvu.FilterData" hidden="1" oldHidden="1">
    <formula>Estimates!$A$2:$BC$460</formula>
    <oldFormula>Estimates!$A$2:$BC$460</oldFormula>
  </rdn>
  <rdn rId="0" localSheetId="10" customView="1" name="Z_18DF35B7_CAA0_4050_BA63_78DA1CA747BE_.wvu.FilterData" hidden="1" oldHidden="1">
    <formula>'Open SWPRs'!$A$1:$H$615</formula>
    <oldFormula>'Open SWPRs'!$A$1:$H$615</oldFormula>
  </rdn>
  <rdn rId="0" localSheetId="12" customView="1" name="Z_18DF35B7_CAA0_4050_BA63_78DA1CA747BE_.wvu.FilterData" hidden="1" oldHidden="1">
    <formula>'Build Plan'!$D$3:$L$48</formula>
    <oldFormula>'Build Plan'!$D$3:$L$48</oldFormula>
  </rdn>
  <rcv guid="{18DF35B7-CAA0-4050-BA63-78DA1CA747BE}" action="add"/>
</revisions>
</file>

<file path=xl/revisions/revisionLog8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83E26134-8071-4B52-B9C2-8B5396DF70B4}" action="delete"/>
  <rdn rId="0" localSheetId="3" customView="1" name="Z_83E26134_8071_4B52_B9C2_8B5396DF70B4_.wvu.Rows" hidden="1" oldHidden="1">
    <formula>Plan!$488:$750</formula>
    <oldFormula>Plan!$488:$750</oldFormula>
  </rdn>
  <rdn rId="0" localSheetId="3" customView="1" name="Z_83E26134_8071_4B52_B9C2_8B5396DF70B4_.wvu.Cols" hidden="1" oldHidden="1">
    <formula>Plan!$S:$U</formula>
    <oldFormula>Plan!$S:$U</oldFormula>
  </rdn>
  <rdn rId="0" localSheetId="3" customView="1" name="Z_83E26134_8071_4B52_B9C2_8B5396DF70B4_.wvu.FilterData" hidden="1" oldHidden="1">
    <formula>Plan!$A$5:$BQ$468</formula>
    <oldFormula>Plan!$A$5:$BQ$468</oldFormula>
  </rdn>
  <rdn rId="0" localSheetId="4" customView="1" name="Z_83E26134_8071_4B52_B9C2_8B5396DF70B4_.wvu.FilterData" hidden="1" oldHidden="1">
    <formula>'Delivery Docs Plan'!$A$4:$O$33</formula>
    <oldFormula>'Delivery Docs Plan'!$A$4:$O$33</oldFormula>
  </rdn>
  <rdn rId="0" localSheetId="5" customView="1" name="Z_83E26134_8071_4B52_B9C2_8B5396DF70B4_.wvu.Rows" hidden="1" oldHidden="1">
    <formula>'PR Matrix'!$1:$2</formula>
    <oldFormula>'PR Matrix'!$1:$2</oldFormula>
  </rdn>
  <rdn rId="0" localSheetId="5" customView="1" name="Z_83E26134_8071_4B52_B9C2_8B5396DF70B4_.wvu.Cols" hidden="1" oldHidden="1">
    <formula>'PR Matrix'!$JN:$XFD</formula>
    <oldFormula>'PR Matrix'!$JN:$XFD</oldFormula>
  </rdn>
  <rdn rId="0" localSheetId="5" customView="1" name="Z_83E26134_8071_4B52_B9C2_8B5396DF70B4_.wvu.FilterData" hidden="1" oldHidden="1">
    <formula>'PR Matrix'!$C$1:$C$481</formula>
    <oldFormula>'PR Matrix'!$C$1:$C$481</oldFormula>
  </rdn>
  <rdn rId="0" localSheetId="6" customView="1" name="Z_83E26134_8071_4B52_B9C2_8B5396DF70B4_.wvu.Cols" hidden="1" oldHidden="1">
    <formula>Allocation!$L:$XFD</formula>
    <oldFormula>Allocation!$L:$XFD</oldFormula>
  </rdn>
  <rdn rId="0" localSheetId="6" customView="1" name="Z_83E26134_8071_4B52_B9C2_8B5396DF70B4_.wvu.FilterData" hidden="1" oldHidden="1">
    <formula>Allocation!$A$1:$K$1</formula>
    <oldFormula>Allocation!$A$1:$K$1</oldFormula>
  </rdn>
  <rdn rId="0" localSheetId="7" customView="1" name="Z_83E26134_8071_4B52_B9C2_8B5396DF70B4_.wvu.FilterData" hidden="1" oldHidden="1">
    <formula>'SRS Reviews'!$A$1:$Q$136</formula>
    <oldFormula>'SRS Reviews'!$A$1:$Q$136</oldFormula>
  </rdn>
  <rdn rId="0" localSheetId="8" customView="1" name="Z_83E26134_8071_4B52_B9C2_8B5396DF70B4_.wvu.FilterData" hidden="1" oldHidden="1">
    <formula>Estimates!$A$2:$BC$460</formula>
    <oldFormula>Estimates!$A$2:$BC$460</oldFormula>
  </rdn>
  <rdn rId="0" localSheetId="10" customView="1" name="Z_83E26134_8071_4B52_B9C2_8B5396DF70B4_.wvu.FilterData" hidden="1" oldHidden="1">
    <formula>'Open SWPRs'!$A$1:$H$615</formula>
    <oldFormula>'Open SWPRs'!$A$1:$H$615</oldFormula>
  </rdn>
  <rdn rId="0" localSheetId="12" customView="1" name="Z_83E26134_8071_4B52_B9C2_8B5396DF70B4_.wvu.FilterData" hidden="1" oldHidden="1">
    <formula>'Build Plan'!$D$3:$L$48</formula>
    <oldFormula>'Build Plan'!$D$3:$L$48</oldFormula>
  </rdn>
  <rcv guid="{83E26134-8071-4B52-B9C2-8B5396DF70B4}" action="add"/>
</revisions>
</file>

<file path=xl/revisions/revisionLog8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458" sId="3">
    <oc r="AP300">
      <v>95</v>
    </oc>
    <nc r="AP300">
      <v>80</v>
    </nc>
  </rcc>
  <rcmt sheetId="3" cell="AP300" guid="{00000000-0000-0000-0000-000000000000}" action="delete" author="Pulman, Stephen"/>
  <rcc rId="1459" sId="3">
    <oc r="AP300">
      <v>95</v>
    </oc>
    <nc r="AP300">
      <v>80</v>
    </nc>
  </rcc>
  <rcmt sheetId="3" cell="AP300" guid="{15D062C1-7982-4A15-A16A-0FE8173A6A3B}" author="Pulman, Stephen" newLength="48"/>
  <rcv guid="{55F258A9-3656-464A-8209-65541A4A9294}" action="delete"/>
  <rdn rId="0" localSheetId="3" customView="1" name="Z_55F258A9_3656_464A_8209_65541A4A9294_.wvu.Rows" hidden="1" oldHidden="1">
    <formula>Plan!$488:$750</formula>
    <oldFormula>Plan!$488:$750</oldFormula>
  </rdn>
  <rdn rId="0" localSheetId="3" customView="1" name="Z_55F258A9_3656_464A_8209_65541A4A9294_.wvu.Cols" hidden="1" oldHidden="1">
    <formula>Plan!$S:$U,Plan!$BQ:$BT</formula>
    <oldFormula>Plan!$S:$U,Plan!$BQ:$BT</oldFormula>
  </rdn>
  <rdn rId="0" localSheetId="3" customView="1" name="Z_55F258A9_3656_464A_8209_65541A4A9294_.wvu.FilterData" hidden="1" oldHidden="1">
    <formula>Plan!$A$5:$BQ$468</formula>
    <oldFormula>Plan!$A$5:$BQ$468</oldFormula>
  </rdn>
  <rdn rId="0" localSheetId="4" customView="1" name="Z_55F258A9_3656_464A_8209_65541A4A9294_.wvu.FilterData" hidden="1" oldHidden="1">
    <formula>'Delivery Docs Plan'!$A$4:$O$33</formula>
    <oldFormula>'Delivery Docs Plan'!$A$4:$O$33</oldFormula>
  </rdn>
  <rdn rId="0" localSheetId="5" customView="1" name="Z_55F258A9_3656_464A_8209_65541A4A9294_.wvu.Rows" hidden="1" oldHidden="1">
    <formula>'PR Matrix'!$1:$2</formula>
    <oldFormula>'PR Matrix'!$1:$2</oldFormula>
  </rdn>
  <rdn rId="0" localSheetId="5" customView="1" name="Z_55F258A9_3656_464A_8209_65541A4A9294_.wvu.Cols" hidden="1" oldHidden="1">
    <formula>'PR Matrix'!$JN:$XFD</formula>
    <oldFormula>'PR Matrix'!$JN:$XFD</oldFormula>
  </rdn>
  <rdn rId="0" localSheetId="5" customView="1" name="Z_55F258A9_3656_464A_8209_65541A4A9294_.wvu.FilterData" hidden="1" oldHidden="1">
    <formula>'PR Matrix'!$C$1:$C$481</formula>
    <oldFormula>'PR Matrix'!$C$1:$C$481</oldFormula>
  </rdn>
  <rdn rId="0" localSheetId="6" customView="1" name="Z_55F258A9_3656_464A_8209_65541A4A9294_.wvu.Cols" hidden="1" oldHidden="1">
    <formula>Allocation!$L:$XFD</formula>
    <oldFormula>Allocation!$L:$XFD</oldFormula>
  </rdn>
  <rdn rId="0" localSheetId="6" customView="1" name="Z_55F258A9_3656_464A_8209_65541A4A9294_.wvu.FilterData" hidden="1" oldHidden="1">
    <formula>Allocation!$A$1:$K$1</formula>
    <oldFormula>Allocation!$A$1:$K$1</oldFormula>
  </rdn>
  <rdn rId="0" localSheetId="7" customView="1" name="Z_55F258A9_3656_464A_8209_65541A4A9294_.wvu.FilterData" hidden="1" oldHidden="1">
    <formula>'SRS Reviews'!$A$1:$Q$136</formula>
    <oldFormula>'SRS Reviews'!$A$1:$Q$136</oldFormula>
  </rdn>
  <rdn rId="0" localSheetId="8" customView="1" name="Z_55F258A9_3656_464A_8209_65541A4A9294_.wvu.FilterData" hidden="1" oldHidden="1">
    <formula>Estimates!$A$2:$BC$460</formula>
    <oldFormula>Estimates!$A$2:$BC$460</oldFormula>
  </rdn>
  <rdn rId="0" localSheetId="10" customView="1" name="Z_55F258A9_3656_464A_8209_65541A4A9294_.wvu.FilterData" hidden="1" oldHidden="1">
    <formula>'Open SWPRs'!$A$1:$H$615</formula>
    <oldFormula>'Open SWPRs'!$A$1:$H$615</oldFormula>
  </rdn>
  <rdn rId="0" localSheetId="12" customView="1" name="Z_55F258A9_3656_464A_8209_65541A4A9294_.wvu.FilterData" hidden="1" oldHidden="1">
    <formula>'Build Plan'!$D$3:$L$48</formula>
    <oldFormula>'Build Plan'!$D$3:$L$48</oldFormula>
  </rdn>
  <rcv guid="{55F258A9-3656-464A-8209-65541A4A9294}" action="add"/>
</revisions>
</file>

<file path=xl/revisions/revisionLog8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473" sId="3">
    <nc r="AJ135">
      <v>10</v>
    </nc>
  </rcc>
  <rcc rId="1474" sId="3">
    <nc r="BA135">
      <v>10</v>
    </nc>
  </rcc>
  <rcv guid="{27A4B667-7EE5-4B37-A36E-7A71AE7736F5}" action="delete"/>
  <rdn rId="0" localSheetId="3" customView="1" name="Z_27A4B667_7EE5_4B37_A36E_7A71AE7736F5_.wvu.Rows" hidden="1" oldHidden="1">
    <formula>Plan!$488:$750</formula>
    <oldFormula>Plan!$488:$750</oldFormula>
  </rdn>
  <rdn rId="0" localSheetId="3" customView="1" name="Z_27A4B667_7EE5_4B37_A36E_7A71AE7736F5_.wvu.Cols" hidden="1" oldHidden="1">
    <formula>Plan!$S:$U,Plan!$BQ:$BT</formula>
    <oldFormula>Plan!$S:$U,Plan!$BQ:$BT</oldFormula>
  </rdn>
  <rdn rId="0" localSheetId="3" customView="1" name="Z_27A4B667_7EE5_4B37_A36E_7A71AE7736F5_.wvu.FilterData" hidden="1" oldHidden="1">
    <formula>Plan!$A$5:$BQ$468</formula>
    <oldFormula>Plan!$A$5:$BQ$468</oldFormula>
  </rdn>
  <rdn rId="0" localSheetId="4" customView="1" name="Z_27A4B667_7EE5_4B37_A36E_7A71AE7736F5_.wvu.FilterData" hidden="1" oldHidden="1">
    <formula>'Delivery Docs Plan'!$A$4:$O$33</formula>
    <oldFormula>'Delivery Docs Plan'!$A$4:$O$33</oldFormula>
  </rdn>
  <rdn rId="0" localSheetId="5" customView="1" name="Z_27A4B667_7EE5_4B37_A36E_7A71AE7736F5_.wvu.Rows" hidden="1" oldHidden="1">
    <formula>'PR Matrix'!$1:$2</formula>
    <oldFormula>'PR Matrix'!$1:$2</oldFormula>
  </rdn>
  <rdn rId="0" localSheetId="5" customView="1" name="Z_27A4B667_7EE5_4B37_A36E_7A71AE7736F5_.wvu.Cols" hidden="1" oldHidden="1">
    <formula>'PR Matrix'!$JN:$XFD</formula>
    <oldFormula>'PR Matrix'!$JN:$XFD</oldFormula>
  </rdn>
  <rdn rId="0" localSheetId="5" customView="1" name="Z_27A4B667_7EE5_4B37_A36E_7A71AE7736F5_.wvu.FilterData" hidden="1" oldHidden="1">
    <formula>'PR Matrix'!$C$1:$C$481</formula>
    <oldFormula>'PR Matrix'!$C$1:$C$481</oldFormula>
  </rdn>
  <rdn rId="0" localSheetId="6" customView="1" name="Z_27A4B667_7EE5_4B37_A36E_7A71AE7736F5_.wvu.Cols" hidden="1" oldHidden="1">
    <formula>Allocation!$L:$XFD</formula>
    <oldFormula>Allocation!$L:$XFD</oldFormula>
  </rdn>
  <rdn rId="0" localSheetId="6" customView="1" name="Z_27A4B667_7EE5_4B37_A36E_7A71AE7736F5_.wvu.FilterData" hidden="1" oldHidden="1">
    <formula>Allocation!$A$1:$K$1</formula>
    <oldFormula>Allocation!$A$1:$K$1</oldFormula>
  </rdn>
  <rdn rId="0" localSheetId="7" customView="1" name="Z_27A4B667_7EE5_4B37_A36E_7A71AE7736F5_.wvu.FilterData" hidden="1" oldHidden="1">
    <formula>'SRS Reviews'!$A$1:$Q$136</formula>
    <oldFormula>'SRS Reviews'!$A$1:$Q$136</oldFormula>
  </rdn>
  <rdn rId="0" localSheetId="8" customView="1" name="Z_27A4B667_7EE5_4B37_A36E_7A71AE7736F5_.wvu.FilterData" hidden="1" oldHidden="1">
    <formula>Estimates!$A$2:$BC$460</formula>
    <oldFormula>Estimates!$A$2:$BC$460</oldFormula>
  </rdn>
  <rdn rId="0" localSheetId="10" customView="1" name="Z_27A4B667_7EE5_4B37_A36E_7A71AE7736F5_.wvu.FilterData" hidden="1" oldHidden="1">
    <formula>'Open SWPRs'!$A$1:$H$615</formula>
    <oldFormula>'Open SWPRs'!$A$1:$H$615</oldFormula>
  </rdn>
  <rdn rId="0" localSheetId="12" customView="1" name="Z_27A4B667_7EE5_4B37_A36E_7A71AE7736F5_.wvu.FilterData" hidden="1" oldHidden="1">
    <formula>'Build Plan'!$D$3:$L$48</formula>
    <oldFormula>'Build Plan'!$D$3:$L$48</oldFormula>
  </rdn>
  <rcv guid="{27A4B667-7EE5-4B37-A36E-7A71AE7736F5}" action="add"/>
</revisions>
</file>

<file path=xl/revisions/revisionLog8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488" sId="3">
    <oc r="AY465">
      <v>1</v>
    </oc>
    <nc r="AY465">
      <v>100</v>
    </nc>
  </rcc>
  <rcc rId="1489" sId="3" odxf="1" dxf="1">
    <nc r="F465" t="inlineStr">
      <is>
        <t>6178</t>
      </is>
    </nc>
    <odxf>
      <font>
        <sz val="8"/>
      </font>
    </odxf>
    <ndxf>
      <font>
        <sz val="8"/>
        <color rgb="FF000000"/>
      </font>
    </ndxf>
  </rcc>
  <rcc rId="1490" sId="3" odxf="1" dxf="1">
    <nc r="F466" t="inlineStr">
      <is>
        <t>6178</t>
      </is>
    </nc>
    <odxf>
      <font>
        <sz val="8"/>
      </font>
    </odxf>
    <ndxf>
      <font>
        <sz val="8"/>
        <color rgb="FF000000"/>
      </font>
    </ndxf>
  </rcc>
  <rcc rId="1491" sId="3">
    <oc r="E465" t="inlineStr">
      <is>
        <t>6178</t>
      </is>
    </oc>
    <nc r="E465"/>
  </rcc>
  <rcc rId="1492" sId="3">
    <oc r="E466" t="inlineStr">
      <is>
        <t>6178</t>
      </is>
    </oc>
    <nc r="E466"/>
  </rcc>
  <rcc rId="1493" sId="3">
    <oc r="AY466">
      <v>1</v>
    </oc>
    <nc r="AY466">
      <v>100</v>
    </nc>
  </rcc>
  <rcv guid="{E1C450DA-5A25-49EE-AC15-82D55BC93335}" action="delete"/>
  <rdn rId="0" localSheetId="3" customView="1" name="Z_E1C450DA_5A25_49EE_AC15_82D55BC93335_.wvu.Rows" hidden="1" oldHidden="1">
    <formula>Plan!$488:$750</formula>
    <oldFormula>Plan!$488:$750</oldFormula>
  </rdn>
  <rdn rId="0" localSheetId="3" customView="1" name="Z_E1C450DA_5A25_49EE_AC15_82D55BC93335_.wvu.Cols" hidden="1" oldHidden="1">
    <formula>Plan!$S:$U,Plan!$BQ:$BT</formula>
    <oldFormula>Plan!$S:$U,Plan!$BQ:$BT</oldFormula>
  </rdn>
  <rdn rId="0" localSheetId="3" customView="1" name="Z_E1C450DA_5A25_49EE_AC15_82D55BC93335_.wvu.FilterData" hidden="1" oldHidden="1">
    <formula>Plan!$A$5:$BQ$468</formula>
    <oldFormula>Plan!$A$5:$BQ$468</oldFormula>
  </rdn>
  <rdn rId="0" localSheetId="4" customView="1" name="Z_E1C450DA_5A25_49EE_AC15_82D55BC93335_.wvu.FilterData" hidden="1" oldHidden="1">
    <formula>'Delivery Docs Plan'!$A$4:$O$33</formula>
    <oldFormula>'Delivery Docs Plan'!$A$4:$O$33</oldFormula>
  </rdn>
  <rdn rId="0" localSheetId="5" customView="1" name="Z_E1C450DA_5A25_49EE_AC15_82D55BC93335_.wvu.Rows" hidden="1" oldHidden="1">
    <formula>'PR Matrix'!$1:$2</formula>
    <oldFormula>'PR Matrix'!$1:$2</oldFormula>
  </rdn>
  <rdn rId="0" localSheetId="5" customView="1" name="Z_E1C450DA_5A25_49EE_AC15_82D55BC93335_.wvu.Cols" hidden="1" oldHidden="1">
    <formula>'PR Matrix'!$JN:$XFD</formula>
    <oldFormula>'PR Matrix'!$JN:$XFD</oldFormula>
  </rdn>
  <rdn rId="0" localSheetId="5" customView="1" name="Z_E1C450DA_5A25_49EE_AC15_82D55BC93335_.wvu.FilterData" hidden="1" oldHidden="1">
    <formula>'PR Matrix'!$C$1:$C$481</formula>
    <oldFormula>'PR Matrix'!$C$1:$C$481</oldFormula>
  </rdn>
  <rdn rId="0" localSheetId="6" customView="1" name="Z_E1C450DA_5A25_49EE_AC15_82D55BC93335_.wvu.Cols" hidden="1" oldHidden="1">
    <formula>Allocation!$L:$XFD</formula>
    <oldFormula>Allocation!$L:$XFD</oldFormula>
  </rdn>
  <rdn rId="0" localSheetId="6" customView="1" name="Z_E1C450DA_5A25_49EE_AC15_82D55BC93335_.wvu.FilterData" hidden="1" oldHidden="1">
    <formula>Allocation!$A$1:$K$1</formula>
    <oldFormula>Allocation!$A$1:$K$1</oldFormula>
  </rdn>
  <rdn rId="0" localSheetId="7" customView="1" name="Z_E1C450DA_5A25_49EE_AC15_82D55BC93335_.wvu.FilterData" hidden="1" oldHidden="1">
    <formula>'SRS Reviews'!$A$1:$Q$136</formula>
    <oldFormula>'SRS Reviews'!$A$1:$Q$136</oldFormula>
  </rdn>
  <rdn rId="0" localSheetId="8" customView="1" name="Z_E1C450DA_5A25_49EE_AC15_82D55BC93335_.wvu.FilterData" hidden="1" oldHidden="1">
    <formula>Estimates!$A$2:$BC$460</formula>
    <oldFormula>Estimates!$A$2:$BC$460</oldFormula>
  </rdn>
  <rdn rId="0" localSheetId="10" customView="1" name="Z_E1C450DA_5A25_49EE_AC15_82D55BC93335_.wvu.FilterData" hidden="1" oldHidden="1">
    <formula>'Open SWPRs'!$A$1:$H$615</formula>
    <oldFormula>'Open SWPRs'!$A$1:$H$615</oldFormula>
  </rdn>
  <rdn rId="0" localSheetId="12" customView="1" name="Z_E1C450DA_5A25_49EE_AC15_82D55BC93335_.wvu.FilterData" hidden="1" oldHidden="1">
    <formula>'Build Plan'!$D$3:$L$48</formula>
    <oldFormula>'Build Plan'!$D$3:$L$48</oldFormula>
  </rdn>
  <rcv guid="{E1C450DA-5A25-49EE-AC15-82D55BC93335}" action="add"/>
</revisions>
</file>

<file path=xl/revisions/revisionLog8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18DF35B7-CAA0-4050-BA63-78DA1CA747BE}" action="delete"/>
  <rdn rId="0" localSheetId="3" customView="1" name="Z_18DF35B7_CAA0_4050_BA63_78DA1CA747BE_.wvu.Rows" hidden="1" oldHidden="1">
    <formula>Plan!$488:$750</formula>
    <oldFormula>Plan!$488:$750</oldFormula>
  </rdn>
  <rdn rId="0" localSheetId="3" customView="1" name="Z_18DF35B7_CAA0_4050_BA63_78DA1CA747BE_.wvu.Cols" hidden="1" oldHidden="1">
    <formula>Plan!$S:$U,Plan!$BQ:$BT</formula>
    <oldFormula>Plan!$S:$U,Plan!$BQ:$BT</oldFormula>
  </rdn>
  <rdn rId="0" localSheetId="3" customView="1" name="Z_18DF35B7_CAA0_4050_BA63_78DA1CA747BE_.wvu.FilterData" hidden="1" oldHidden="1">
    <formula>Plan!$A$5:$BQ$468</formula>
    <oldFormula>Plan!$A$5:$BQ$468</oldFormula>
  </rdn>
  <rdn rId="0" localSheetId="4" customView="1" name="Z_18DF35B7_CAA0_4050_BA63_78DA1CA747BE_.wvu.FilterData" hidden="1" oldHidden="1">
    <formula>'Delivery Docs Plan'!$A$4:$O$33</formula>
    <oldFormula>'Delivery Docs Plan'!$A$4:$O$33</oldFormula>
  </rdn>
  <rdn rId="0" localSheetId="5" customView="1" name="Z_18DF35B7_CAA0_4050_BA63_78DA1CA747BE_.wvu.Rows" hidden="1" oldHidden="1">
    <formula>'PR Matrix'!$1:$2</formula>
    <oldFormula>'PR Matrix'!$1:$2</oldFormula>
  </rdn>
  <rdn rId="0" localSheetId="5" customView="1" name="Z_18DF35B7_CAA0_4050_BA63_78DA1CA747BE_.wvu.Cols" hidden="1" oldHidden="1">
    <formula>'PR Matrix'!$JN:$XFD</formula>
    <oldFormula>'PR Matrix'!$JN:$XFD</oldFormula>
  </rdn>
  <rdn rId="0" localSheetId="5" customView="1" name="Z_18DF35B7_CAA0_4050_BA63_78DA1CA747BE_.wvu.FilterData" hidden="1" oldHidden="1">
    <formula>'PR Matrix'!$C$1:$C$481</formula>
    <oldFormula>'PR Matrix'!$C$1:$C$481</oldFormula>
  </rdn>
  <rdn rId="0" localSheetId="6" customView="1" name="Z_18DF35B7_CAA0_4050_BA63_78DA1CA747BE_.wvu.Cols" hidden="1" oldHidden="1">
    <formula>Allocation!$L:$XFD</formula>
    <oldFormula>Allocation!$L:$XFD</oldFormula>
  </rdn>
  <rdn rId="0" localSheetId="6" customView="1" name="Z_18DF35B7_CAA0_4050_BA63_78DA1CA747BE_.wvu.FilterData" hidden="1" oldHidden="1">
    <formula>Allocation!$A$1:$K$1</formula>
    <oldFormula>Allocation!$A$1:$K$1</oldFormula>
  </rdn>
  <rdn rId="0" localSheetId="7" customView="1" name="Z_18DF35B7_CAA0_4050_BA63_78DA1CA747BE_.wvu.FilterData" hidden="1" oldHidden="1">
    <formula>'SRS Reviews'!$A$1:$Q$136</formula>
    <oldFormula>'SRS Reviews'!$A$1:$Q$136</oldFormula>
  </rdn>
  <rdn rId="0" localSheetId="8" customView="1" name="Z_18DF35B7_CAA0_4050_BA63_78DA1CA747BE_.wvu.FilterData" hidden="1" oldHidden="1">
    <formula>Estimates!$A$2:$BC$460</formula>
    <oldFormula>Estimates!$A$2:$BC$460</oldFormula>
  </rdn>
  <rdn rId="0" localSheetId="10" customView="1" name="Z_18DF35B7_CAA0_4050_BA63_78DA1CA747BE_.wvu.FilterData" hidden="1" oldHidden="1">
    <formula>'Open SWPRs'!$A$1:$H$615</formula>
    <oldFormula>'Open SWPRs'!$A$1:$H$615</oldFormula>
  </rdn>
  <rdn rId="0" localSheetId="12" customView="1" name="Z_18DF35B7_CAA0_4050_BA63_78DA1CA747BE_.wvu.FilterData" hidden="1" oldHidden="1">
    <formula>'Build Plan'!$D$3:$L$48</formula>
    <oldFormula>'Build Plan'!$D$3:$L$48</oldFormula>
  </rdn>
  <rcv guid="{18DF35B7-CAA0-4050-BA63-78DA1CA747BE}" action="add"/>
</revisions>
</file>

<file path=xl/revisions/revisionLog8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520" sId="3">
    <oc r="AY465">
      <v>100</v>
    </oc>
    <nc r="AY465">
      <v>95</v>
    </nc>
  </rcc>
  <rcc rId="1521" sId="3">
    <oc r="AY466">
      <v>100</v>
    </oc>
    <nc r="AY466">
      <v>95</v>
    </nc>
  </rcc>
</revisions>
</file>

<file path=xl/revisions/revisionLog8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522" sId="3">
    <oc r="AY465">
      <v>95</v>
    </oc>
    <nc r="AY465">
      <v>100</v>
    </nc>
  </rcc>
  <rcc rId="1523" sId="3">
    <oc r="AY466">
      <v>95</v>
    </oc>
    <nc r="AY466">
      <v>100</v>
    </nc>
  </rcc>
</revisions>
</file>

<file path=xl/revisions/revisionLog8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524" sId="3">
    <nc r="AA211">
      <v>50</v>
    </nc>
  </rcc>
  <rcc rId="1525" sId="3">
    <nc r="AJ211">
      <v>50</v>
    </nc>
  </rcc>
  <rcc rId="1526" sId="3">
    <nc r="AR211">
      <v>50</v>
    </nc>
  </rcc>
  <rcc rId="1527" sId="3">
    <nc r="BA211">
      <v>50</v>
    </nc>
  </rcc>
  <rcv guid="{38797761-B6E7-4EBC-86AC-BCA6FEF8021E}" action="delete"/>
  <rdn rId="0" localSheetId="3" customView="1" name="Z_38797761_B6E7_4EBC_86AC_BCA6FEF8021E_.wvu.Rows" hidden="1" oldHidden="1">
    <formula>Plan!$488:$750</formula>
    <oldFormula>Plan!$488:$750</oldFormula>
  </rdn>
  <rdn rId="0" localSheetId="3" customView="1" name="Z_38797761_B6E7_4EBC_86AC_BCA6FEF8021E_.wvu.Cols" hidden="1" oldHidden="1">
    <formula>Plan!$S:$U,Plan!$AL:$AL,Plan!$AN:$AO,Plan!$BQ:$BT</formula>
    <oldFormula>Plan!$S:$U,Plan!$AL:$AL,Plan!$AN:$AO,Plan!$BQ:$BT</oldFormula>
  </rdn>
  <rdn rId="0" localSheetId="3" customView="1" name="Z_38797761_B6E7_4EBC_86AC_BCA6FEF8021E_.wvu.FilterData" hidden="1" oldHidden="1">
    <formula>Plan!$BG$5:$BQ$469</formula>
    <oldFormula>Plan!$BG$5:$BQ$469</oldFormula>
  </rdn>
  <rdn rId="0" localSheetId="4" customView="1" name="Z_38797761_B6E7_4EBC_86AC_BCA6FEF8021E_.wvu.FilterData" hidden="1" oldHidden="1">
    <formula>'Delivery Docs Plan'!$A$4:$O$33</formula>
    <oldFormula>'Delivery Docs Plan'!$A$4:$O$33</oldFormula>
  </rdn>
  <rdn rId="0" localSheetId="5" customView="1" name="Z_38797761_B6E7_4EBC_86AC_BCA6FEF8021E_.wvu.Rows" hidden="1" oldHidden="1">
    <formula>'PR Matrix'!$1:$2</formula>
    <oldFormula>'PR Matrix'!$1:$2</oldFormula>
  </rdn>
  <rdn rId="0" localSheetId="5" customView="1" name="Z_38797761_B6E7_4EBC_86AC_BCA6FEF8021E_.wvu.Cols" hidden="1" oldHidden="1">
    <formula>'PR Matrix'!$JN:$XFD</formula>
    <oldFormula>'PR Matrix'!$JN:$XFD</oldFormula>
  </rdn>
  <rdn rId="0" localSheetId="5" customView="1" name="Z_38797761_B6E7_4EBC_86AC_BCA6FEF8021E_.wvu.FilterData" hidden="1" oldHidden="1">
    <formula>'PR Matrix'!$C$1:$C$481</formula>
    <oldFormula>'PR Matrix'!$C$1:$C$481</oldFormula>
  </rdn>
  <rdn rId="0" localSheetId="6" customView="1" name="Z_38797761_B6E7_4EBC_86AC_BCA6FEF8021E_.wvu.Cols" hidden="1" oldHidden="1">
    <formula>Allocation!$L:$XFD</formula>
    <oldFormula>Allocation!$L:$XFD</oldFormula>
  </rdn>
  <rdn rId="0" localSheetId="6" customView="1" name="Z_38797761_B6E7_4EBC_86AC_BCA6FEF8021E_.wvu.FilterData" hidden="1" oldHidden="1">
    <formula>Allocation!$A$1:$K$1</formula>
    <oldFormula>Allocation!$A$1:$K$1</oldFormula>
  </rdn>
  <rdn rId="0" localSheetId="7" customView="1" name="Z_38797761_B6E7_4EBC_86AC_BCA6FEF8021E_.wvu.FilterData" hidden="1" oldHidden="1">
    <formula>'SRS Reviews'!$A$1:$Q$136</formula>
    <oldFormula>'SRS Reviews'!$A$1:$Q$136</oldFormula>
  </rdn>
  <rdn rId="0" localSheetId="8" customView="1" name="Z_38797761_B6E7_4EBC_86AC_BCA6FEF8021E_.wvu.FilterData" hidden="1" oldHidden="1">
    <formula>Estimates!$A$2:$BC$460</formula>
    <oldFormula>Estimates!$A$2:$BC$460</oldFormula>
  </rdn>
  <rdn rId="0" localSheetId="10" customView="1" name="Z_38797761_B6E7_4EBC_86AC_BCA6FEF8021E_.wvu.FilterData" hidden="1" oldHidden="1">
    <formula>'Open SWPRs'!$A$1:$H$615</formula>
    <oldFormula>'Open SWPRs'!$A$1:$H$615</oldFormula>
  </rdn>
  <rdn rId="0" localSheetId="12" customView="1" name="Z_38797761_B6E7_4EBC_86AC_BCA6FEF8021E_.wvu.FilterData" hidden="1" oldHidden="1">
    <formula>'Build Plan'!$D$3:$L$48</formula>
    <oldFormula>'Build Plan'!$D$3:$L$48</oldFormula>
  </rdn>
  <rcv guid="{38797761-B6E7-4EBC-86AC-BCA6FEF8021E}" action="add"/>
</revisions>
</file>

<file path=xl/revisions/revisionLog8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541" sId="3">
    <oc r="AJ135">
      <v>10</v>
    </oc>
    <nc r="AJ135">
      <v>50</v>
    </nc>
  </rcc>
  <rcc rId="1542" sId="3">
    <oc r="BA135">
      <v>10</v>
    </oc>
    <nc r="BA135">
      <v>50</v>
    </nc>
  </rcc>
  <rcmt sheetId="3" cell="AI135" guid="{525FC71B-F917-4DEA-82D0-A77AE16577F5}" author="Shanmugavel, Ranjitha" newLength="66"/>
  <rcmt sheetId="3" cell="AJ135" guid="{5D11229B-9062-4920-A067-631ACAC1F325}" author="Shanmugavel, Ranjitha" newLength="68"/>
  <rcmt sheetId="3" cell="AY135" guid="{D0A68547-B31E-474A-BA70-786E5E2EE53C}" author="Shanmugavel, Ranjitha" newLength="67"/>
  <rcmt sheetId="3" cell="BA135" guid="{5E87E20E-19B8-425B-9D3C-CCED2CEAA012}" author="Shanmugavel, Ranjitha" newLength="68"/>
  <rcv guid="{27A4B667-7EE5-4B37-A36E-7A71AE7736F5}" action="delete"/>
  <rdn rId="0" localSheetId="3" customView="1" name="Z_27A4B667_7EE5_4B37_A36E_7A71AE7736F5_.wvu.Rows" hidden="1" oldHidden="1">
    <formula>Plan!$488:$750</formula>
    <oldFormula>Plan!$488:$750</oldFormula>
  </rdn>
  <rdn rId="0" localSheetId="3" customView="1" name="Z_27A4B667_7EE5_4B37_A36E_7A71AE7736F5_.wvu.Cols" hidden="1" oldHidden="1">
    <formula>Plan!$S:$U,Plan!$BQ:$BT</formula>
    <oldFormula>Plan!$S:$U,Plan!$BQ:$BT</oldFormula>
  </rdn>
  <rdn rId="0" localSheetId="3" customView="1" name="Z_27A4B667_7EE5_4B37_A36E_7A71AE7736F5_.wvu.FilterData" hidden="1" oldHidden="1">
    <formula>Plan!$A$5:$BQ$468</formula>
    <oldFormula>Plan!$A$5:$BQ$468</oldFormula>
  </rdn>
  <rdn rId="0" localSheetId="4" customView="1" name="Z_27A4B667_7EE5_4B37_A36E_7A71AE7736F5_.wvu.FilterData" hidden="1" oldHidden="1">
    <formula>'Delivery Docs Plan'!$A$4:$O$33</formula>
    <oldFormula>'Delivery Docs Plan'!$A$4:$O$33</oldFormula>
  </rdn>
  <rdn rId="0" localSheetId="5" customView="1" name="Z_27A4B667_7EE5_4B37_A36E_7A71AE7736F5_.wvu.Rows" hidden="1" oldHidden="1">
    <formula>'PR Matrix'!$1:$2</formula>
    <oldFormula>'PR Matrix'!$1:$2</oldFormula>
  </rdn>
  <rdn rId="0" localSheetId="5" customView="1" name="Z_27A4B667_7EE5_4B37_A36E_7A71AE7736F5_.wvu.Cols" hidden="1" oldHidden="1">
    <formula>'PR Matrix'!$JN:$XFD</formula>
    <oldFormula>'PR Matrix'!$JN:$XFD</oldFormula>
  </rdn>
  <rdn rId="0" localSheetId="5" customView="1" name="Z_27A4B667_7EE5_4B37_A36E_7A71AE7736F5_.wvu.FilterData" hidden="1" oldHidden="1">
    <formula>'PR Matrix'!$C$1:$C$481</formula>
    <oldFormula>'PR Matrix'!$C$1:$C$481</oldFormula>
  </rdn>
  <rdn rId="0" localSheetId="6" customView="1" name="Z_27A4B667_7EE5_4B37_A36E_7A71AE7736F5_.wvu.Cols" hidden="1" oldHidden="1">
    <formula>Allocation!$L:$XFD</formula>
    <oldFormula>Allocation!$L:$XFD</oldFormula>
  </rdn>
  <rdn rId="0" localSheetId="6" customView="1" name="Z_27A4B667_7EE5_4B37_A36E_7A71AE7736F5_.wvu.FilterData" hidden="1" oldHidden="1">
    <formula>Allocation!$A$1:$K$1</formula>
    <oldFormula>Allocation!$A$1:$K$1</oldFormula>
  </rdn>
  <rdn rId="0" localSheetId="7" customView="1" name="Z_27A4B667_7EE5_4B37_A36E_7A71AE7736F5_.wvu.FilterData" hidden="1" oldHidden="1">
    <formula>'SRS Reviews'!$A$1:$Q$136</formula>
    <oldFormula>'SRS Reviews'!$A$1:$Q$136</oldFormula>
  </rdn>
  <rdn rId="0" localSheetId="8" customView="1" name="Z_27A4B667_7EE5_4B37_A36E_7A71AE7736F5_.wvu.FilterData" hidden="1" oldHidden="1">
    <formula>Estimates!$A$2:$BC$460</formula>
    <oldFormula>Estimates!$A$2:$BC$460</oldFormula>
  </rdn>
  <rdn rId="0" localSheetId="10" customView="1" name="Z_27A4B667_7EE5_4B37_A36E_7A71AE7736F5_.wvu.FilterData" hidden="1" oldHidden="1">
    <formula>'Open SWPRs'!$A$1:$H$615</formula>
    <oldFormula>'Open SWPRs'!$A$1:$H$615</oldFormula>
  </rdn>
  <rdn rId="0" localSheetId="12" customView="1" name="Z_27A4B667_7EE5_4B37_A36E_7A71AE7736F5_.wvu.FilterData" hidden="1" oldHidden="1">
    <formula>'Build Plan'!$D$3:$L$48</formula>
    <oldFormula>'Build Plan'!$D$3:$L$48</oldFormula>
  </rdn>
  <rcv guid="{27A4B667-7EE5-4B37-A36E-7A71AE7736F5}" action="add"/>
</revisions>
</file>

<file path=xl/revisions/revisionLog9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556" sId="3">
    <oc r="AJ135">
      <v>50</v>
    </oc>
    <nc r="AJ135">
      <v>45</v>
    </nc>
  </rcc>
  <rcc rId="1557" sId="3">
    <oc r="BA135">
      <v>50</v>
    </oc>
    <nc r="BA135">
      <v>45</v>
    </nc>
  </rcc>
</revisions>
</file>

<file path=xl/revisions/revisionLog9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558" sId="3">
    <oc r="AJ135">
      <v>45</v>
    </oc>
    <nc r="AJ135">
      <v>50</v>
    </nc>
  </rcc>
  <rcc rId="1559" sId="3">
    <oc r="BA135">
      <v>45</v>
    </oc>
    <nc r="BA135">
      <v>50</v>
    </nc>
  </rcc>
  <rcv guid="{27A4B667-7EE5-4B37-A36E-7A71AE7736F5}" action="delete"/>
  <rdn rId="0" localSheetId="3" customView="1" name="Z_27A4B667_7EE5_4B37_A36E_7A71AE7736F5_.wvu.Rows" hidden="1" oldHidden="1">
    <formula>Plan!$488:$750</formula>
    <oldFormula>Plan!$488:$750</oldFormula>
  </rdn>
  <rdn rId="0" localSheetId="3" customView="1" name="Z_27A4B667_7EE5_4B37_A36E_7A71AE7736F5_.wvu.Cols" hidden="1" oldHidden="1">
    <formula>Plan!$S:$U,Plan!$BQ:$BT</formula>
    <oldFormula>Plan!$S:$U,Plan!$BQ:$BT</oldFormula>
  </rdn>
  <rdn rId="0" localSheetId="3" customView="1" name="Z_27A4B667_7EE5_4B37_A36E_7A71AE7736F5_.wvu.FilterData" hidden="1" oldHidden="1">
    <formula>Plan!$A$5:$BQ$468</formula>
    <oldFormula>Plan!$A$5:$BQ$468</oldFormula>
  </rdn>
  <rdn rId="0" localSheetId="4" customView="1" name="Z_27A4B667_7EE5_4B37_A36E_7A71AE7736F5_.wvu.FilterData" hidden="1" oldHidden="1">
    <formula>'Delivery Docs Plan'!$A$4:$O$33</formula>
    <oldFormula>'Delivery Docs Plan'!$A$4:$O$33</oldFormula>
  </rdn>
  <rdn rId="0" localSheetId="5" customView="1" name="Z_27A4B667_7EE5_4B37_A36E_7A71AE7736F5_.wvu.Rows" hidden="1" oldHidden="1">
    <formula>'PR Matrix'!$1:$2</formula>
    <oldFormula>'PR Matrix'!$1:$2</oldFormula>
  </rdn>
  <rdn rId="0" localSheetId="5" customView="1" name="Z_27A4B667_7EE5_4B37_A36E_7A71AE7736F5_.wvu.Cols" hidden="1" oldHidden="1">
    <formula>'PR Matrix'!$JN:$XFD</formula>
    <oldFormula>'PR Matrix'!$JN:$XFD</oldFormula>
  </rdn>
  <rdn rId="0" localSheetId="5" customView="1" name="Z_27A4B667_7EE5_4B37_A36E_7A71AE7736F5_.wvu.FilterData" hidden="1" oldHidden="1">
    <formula>'PR Matrix'!$C$1:$C$481</formula>
    <oldFormula>'PR Matrix'!$C$1:$C$481</oldFormula>
  </rdn>
  <rdn rId="0" localSheetId="6" customView="1" name="Z_27A4B667_7EE5_4B37_A36E_7A71AE7736F5_.wvu.Cols" hidden="1" oldHidden="1">
    <formula>Allocation!$L:$XFD</formula>
    <oldFormula>Allocation!$L:$XFD</oldFormula>
  </rdn>
  <rdn rId="0" localSheetId="6" customView="1" name="Z_27A4B667_7EE5_4B37_A36E_7A71AE7736F5_.wvu.FilterData" hidden="1" oldHidden="1">
    <formula>Allocation!$A$1:$K$1</formula>
    <oldFormula>Allocation!$A$1:$K$1</oldFormula>
  </rdn>
  <rdn rId="0" localSheetId="7" customView="1" name="Z_27A4B667_7EE5_4B37_A36E_7A71AE7736F5_.wvu.FilterData" hidden="1" oldHidden="1">
    <formula>'SRS Reviews'!$A$1:$Q$136</formula>
    <oldFormula>'SRS Reviews'!$A$1:$Q$136</oldFormula>
  </rdn>
  <rdn rId="0" localSheetId="8" customView="1" name="Z_27A4B667_7EE5_4B37_A36E_7A71AE7736F5_.wvu.FilterData" hidden="1" oldHidden="1">
    <formula>Estimates!$A$2:$BC$460</formula>
    <oldFormula>Estimates!$A$2:$BC$460</oldFormula>
  </rdn>
  <rdn rId="0" localSheetId="10" customView="1" name="Z_27A4B667_7EE5_4B37_A36E_7A71AE7736F5_.wvu.FilterData" hidden="1" oldHidden="1">
    <formula>'Open SWPRs'!$A$1:$H$615</formula>
    <oldFormula>'Open SWPRs'!$A$1:$H$615</oldFormula>
  </rdn>
  <rdn rId="0" localSheetId="12" customView="1" name="Z_27A4B667_7EE5_4B37_A36E_7A71AE7736F5_.wvu.FilterData" hidden="1" oldHidden="1">
    <formula>'Build Plan'!$D$3:$L$48</formula>
    <oldFormula>'Build Plan'!$D$3:$L$48</oldFormula>
  </rdn>
  <rcv guid="{27A4B667-7EE5-4B37-A36E-7A71AE7736F5}" action="add"/>
</revisions>
</file>

<file path=xl/revisions/revisionLog9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573" sId="3">
    <oc r="X211" t="inlineStr">
      <is>
        <t>TCS</t>
      </is>
    </oc>
    <nc r="X211" t="inlineStr">
      <is>
        <t>JR</t>
      </is>
    </nc>
  </rcc>
  <rfmt sheetId="3" sqref="X211" start="0" length="2147483647">
    <dxf>
      <font>
        <color auto="1"/>
      </font>
    </dxf>
  </rfmt>
  <rcc rId="1574" sId="3" odxf="1" dxf="1">
    <oc r="AG211" t="inlineStr">
      <is>
        <t>TCS</t>
      </is>
    </oc>
    <nc r="AG211" t="inlineStr">
      <is>
        <t>JR</t>
      </is>
    </nc>
    <odxf>
      <font>
        <sz val="8"/>
        <color theme="0" tint="-0.249977111117893"/>
      </font>
    </odxf>
    <ndxf>
      <font>
        <sz val="8"/>
        <color theme="0" tint="-0.249977111117893"/>
      </font>
    </ndxf>
  </rcc>
  <rcc rId="1575" sId="3" odxf="1" dxf="1">
    <oc r="AX211" t="inlineStr">
      <is>
        <t>TCS</t>
      </is>
    </oc>
    <nc r="AX211" t="inlineStr">
      <is>
        <t>JR</t>
      </is>
    </nc>
    <odxf>
      <font>
        <sz val="8"/>
        <color theme="0" tint="-0.249977111117893"/>
      </font>
    </odxf>
    <ndxf>
      <font>
        <sz val="8"/>
        <color theme="0" tint="-0.249977111117893"/>
      </font>
    </ndxf>
  </rcc>
  <rcv guid="{83E26134-8071-4B52-B9C2-8B5396DF70B4}" action="delete"/>
  <rdn rId="0" localSheetId="3" customView="1" name="Z_83E26134_8071_4B52_B9C2_8B5396DF70B4_.wvu.Rows" hidden="1" oldHidden="1">
    <formula>Plan!$488:$750</formula>
    <oldFormula>Plan!$488:$750</oldFormula>
  </rdn>
  <rdn rId="0" localSheetId="3" customView="1" name="Z_83E26134_8071_4B52_B9C2_8B5396DF70B4_.wvu.Cols" hidden="1" oldHidden="1">
    <formula>Plan!$S:$U</formula>
    <oldFormula>Plan!$S:$U</oldFormula>
  </rdn>
  <rdn rId="0" localSheetId="3" customView="1" name="Z_83E26134_8071_4B52_B9C2_8B5396DF70B4_.wvu.FilterData" hidden="1" oldHidden="1">
    <formula>Plan!$A$5:$BQ$468</formula>
    <oldFormula>Plan!$A$5:$BQ$468</oldFormula>
  </rdn>
  <rdn rId="0" localSheetId="4" customView="1" name="Z_83E26134_8071_4B52_B9C2_8B5396DF70B4_.wvu.FilterData" hidden="1" oldHidden="1">
    <formula>'Delivery Docs Plan'!$A$4:$O$33</formula>
    <oldFormula>'Delivery Docs Plan'!$A$4:$O$33</oldFormula>
  </rdn>
  <rdn rId="0" localSheetId="5" customView="1" name="Z_83E26134_8071_4B52_B9C2_8B5396DF70B4_.wvu.Rows" hidden="1" oldHidden="1">
    <formula>'PR Matrix'!$1:$2</formula>
    <oldFormula>'PR Matrix'!$1:$2</oldFormula>
  </rdn>
  <rdn rId="0" localSheetId="5" customView="1" name="Z_83E26134_8071_4B52_B9C2_8B5396DF70B4_.wvu.Cols" hidden="1" oldHidden="1">
    <formula>'PR Matrix'!$JN:$XFD</formula>
    <oldFormula>'PR Matrix'!$JN:$XFD</oldFormula>
  </rdn>
  <rdn rId="0" localSheetId="5" customView="1" name="Z_83E26134_8071_4B52_B9C2_8B5396DF70B4_.wvu.FilterData" hidden="1" oldHidden="1">
    <formula>'PR Matrix'!$C$1:$C$481</formula>
    <oldFormula>'PR Matrix'!$C$1:$C$481</oldFormula>
  </rdn>
  <rdn rId="0" localSheetId="6" customView="1" name="Z_83E26134_8071_4B52_B9C2_8B5396DF70B4_.wvu.Cols" hidden="1" oldHidden="1">
    <formula>Allocation!$L:$XFD</formula>
    <oldFormula>Allocation!$L:$XFD</oldFormula>
  </rdn>
  <rdn rId="0" localSheetId="6" customView="1" name="Z_83E26134_8071_4B52_B9C2_8B5396DF70B4_.wvu.FilterData" hidden="1" oldHidden="1">
    <formula>Allocation!$A$1:$K$1</formula>
    <oldFormula>Allocation!$A$1:$K$1</oldFormula>
  </rdn>
  <rdn rId="0" localSheetId="7" customView="1" name="Z_83E26134_8071_4B52_B9C2_8B5396DF70B4_.wvu.FilterData" hidden="1" oldHidden="1">
    <formula>'SRS Reviews'!$A$1:$Q$136</formula>
    <oldFormula>'SRS Reviews'!$A$1:$Q$136</oldFormula>
  </rdn>
  <rdn rId="0" localSheetId="8" customView="1" name="Z_83E26134_8071_4B52_B9C2_8B5396DF70B4_.wvu.FilterData" hidden="1" oldHidden="1">
    <formula>Estimates!$A$2:$BC$460</formula>
    <oldFormula>Estimates!$A$2:$BC$460</oldFormula>
  </rdn>
  <rdn rId="0" localSheetId="10" customView="1" name="Z_83E26134_8071_4B52_B9C2_8B5396DF70B4_.wvu.FilterData" hidden="1" oldHidden="1">
    <formula>'Open SWPRs'!$A$1:$H$615</formula>
    <oldFormula>'Open SWPRs'!$A$1:$H$615</oldFormula>
  </rdn>
  <rdn rId="0" localSheetId="12" customView="1" name="Z_83E26134_8071_4B52_B9C2_8B5396DF70B4_.wvu.FilterData" hidden="1" oldHidden="1">
    <formula>'Build Plan'!$D$3:$L$48</formula>
    <oldFormula>'Build Plan'!$D$3:$L$48</oldFormula>
  </rdn>
  <rcv guid="{83E26134-8071-4B52-B9C2-8B5396DF70B4}" action="add"/>
</revisions>
</file>

<file path=xl/revisions/revisionLog9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589" sId="3">
    <oc r="AA211">
      <v>50</v>
    </oc>
    <nc r="AA211">
      <v>99</v>
    </nc>
  </rcc>
  <rcc rId="1590" sId="3">
    <oc r="AJ211">
      <v>50</v>
    </oc>
    <nc r="AJ211">
      <v>99</v>
    </nc>
  </rcc>
  <rcc rId="1591" sId="3">
    <oc r="AR211">
      <v>50</v>
    </oc>
    <nc r="AR211">
      <v>99</v>
    </nc>
  </rcc>
  <rcc rId="1592" sId="3">
    <oc r="BA211">
      <v>50</v>
    </oc>
    <nc r="BA211">
      <v>99</v>
    </nc>
  </rcc>
  <rcv guid="{38797761-B6E7-4EBC-86AC-BCA6FEF8021E}" action="delete"/>
  <rdn rId="0" localSheetId="3" customView="1" name="Z_38797761_B6E7_4EBC_86AC_BCA6FEF8021E_.wvu.Rows" hidden="1" oldHidden="1">
    <formula>Plan!$488:$750</formula>
    <oldFormula>Plan!$488:$750</oldFormula>
  </rdn>
  <rdn rId="0" localSheetId="3" customView="1" name="Z_38797761_B6E7_4EBC_86AC_BCA6FEF8021E_.wvu.Cols" hidden="1" oldHidden="1">
    <formula>Plan!$S:$U,Plan!$AL:$AL,Plan!$AN:$AO,Plan!$BQ:$BT</formula>
    <oldFormula>Plan!$S:$U,Plan!$AL:$AL,Plan!$AN:$AO,Plan!$BQ:$BT</oldFormula>
  </rdn>
  <rdn rId="0" localSheetId="3" customView="1" name="Z_38797761_B6E7_4EBC_86AC_BCA6FEF8021E_.wvu.FilterData" hidden="1" oldHidden="1">
    <formula>Plan!$BG$5:$BQ$469</formula>
    <oldFormula>Plan!$BG$5:$BQ$469</oldFormula>
  </rdn>
  <rdn rId="0" localSheetId="4" customView="1" name="Z_38797761_B6E7_4EBC_86AC_BCA6FEF8021E_.wvu.FilterData" hidden="1" oldHidden="1">
    <formula>'Delivery Docs Plan'!$A$4:$O$33</formula>
    <oldFormula>'Delivery Docs Plan'!$A$4:$O$33</oldFormula>
  </rdn>
  <rdn rId="0" localSheetId="5" customView="1" name="Z_38797761_B6E7_4EBC_86AC_BCA6FEF8021E_.wvu.Rows" hidden="1" oldHidden="1">
    <formula>'PR Matrix'!$1:$2</formula>
    <oldFormula>'PR Matrix'!$1:$2</oldFormula>
  </rdn>
  <rdn rId="0" localSheetId="5" customView="1" name="Z_38797761_B6E7_4EBC_86AC_BCA6FEF8021E_.wvu.Cols" hidden="1" oldHidden="1">
    <formula>'PR Matrix'!$JN:$XFD</formula>
    <oldFormula>'PR Matrix'!$JN:$XFD</oldFormula>
  </rdn>
  <rdn rId="0" localSheetId="5" customView="1" name="Z_38797761_B6E7_4EBC_86AC_BCA6FEF8021E_.wvu.FilterData" hidden="1" oldHidden="1">
    <formula>'PR Matrix'!$C$1:$C$481</formula>
    <oldFormula>'PR Matrix'!$C$1:$C$481</oldFormula>
  </rdn>
  <rdn rId="0" localSheetId="6" customView="1" name="Z_38797761_B6E7_4EBC_86AC_BCA6FEF8021E_.wvu.Cols" hidden="1" oldHidden="1">
    <formula>Allocation!$L:$XFD</formula>
    <oldFormula>Allocation!$L:$XFD</oldFormula>
  </rdn>
  <rdn rId="0" localSheetId="6" customView="1" name="Z_38797761_B6E7_4EBC_86AC_BCA6FEF8021E_.wvu.FilterData" hidden="1" oldHidden="1">
    <formula>Allocation!$A$1:$K$1</formula>
    <oldFormula>Allocation!$A$1:$K$1</oldFormula>
  </rdn>
  <rdn rId="0" localSheetId="7" customView="1" name="Z_38797761_B6E7_4EBC_86AC_BCA6FEF8021E_.wvu.FilterData" hidden="1" oldHidden="1">
    <formula>'SRS Reviews'!$A$1:$Q$136</formula>
    <oldFormula>'SRS Reviews'!$A$1:$Q$136</oldFormula>
  </rdn>
  <rdn rId="0" localSheetId="8" customView="1" name="Z_38797761_B6E7_4EBC_86AC_BCA6FEF8021E_.wvu.FilterData" hidden="1" oldHidden="1">
    <formula>Estimates!$A$2:$BC$460</formula>
    <oldFormula>Estimates!$A$2:$BC$460</oldFormula>
  </rdn>
  <rdn rId="0" localSheetId="10" customView="1" name="Z_38797761_B6E7_4EBC_86AC_BCA6FEF8021E_.wvu.FilterData" hidden="1" oldHidden="1">
    <formula>'Open SWPRs'!$A$1:$H$615</formula>
    <oldFormula>'Open SWPRs'!$A$1:$H$615</oldFormula>
  </rdn>
  <rdn rId="0" localSheetId="12" customView="1" name="Z_38797761_B6E7_4EBC_86AC_BCA6FEF8021E_.wvu.FilterData" hidden="1" oldHidden="1">
    <formula>'Build Plan'!$D$3:$L$48</formula>
    <oldFormula>'Build Plan'!$D$3:$L$48</oldFormula>
  </rdn>
  <rcv guid="{38797761-B6E7-4EBC-86AC-BCA6FEF8021E}" action="add"/>
</revisions>
</file>

<file path=xl/revisions/revisionLog9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606" sId="3">
    <oc r="W55" t="inlineStr">
      <is>
        <t>PR</t>
      </is>
    </oc>
    <nc r="W55" t="inlineStr">
      <is>
        <t>SN</t>
      </is>
    </nc>
  </rcc>
  <rcc rId="1607" sId="3">
    <oc r="W56" t="inlineStr">
      <is>
        <t>SN</t>
      </is>
    </oc>
    <nc r="W56" t="inlineStr">
      <is>
        <t>PR</t>
      </is>
    </nc>
  </rcc>
  <rcc rId="1608" sId="3" odxf="1" dxf="1">
    <oc r="AF55" t="inlineStr">
      <is>
        <t>PR</t>
      </is>
    </oc>
    <nc r="AF55" t="inlineStr">
      <is>
        <t>SN</t>
      </is>
    </nc>
    <odxf>
      <fill>
        <patternFill>
          <bgColor indexed="22"/>
        </patternFill>
      </fill>
    </odxf>
    <ndxf>
      <fill>
        <patternFill>
          <bgColor theme="7" tint="0.79998168889431442"/>
        </patternFill>
      </fill>
    </ndxf>
  </rcc>
  <rcc rId="1609" sId="3">
    <oc r="AF56" t="inlineStr">
      <is>
        <t>SN</t>
      </is>
    </oc>
    <nc r="AF56" t="inlineStr">
      <is>
        <t>PR</t>
      </is>
    </nc>
  </rcc>
  <rcc rId="1610" sId="3" odxf="1" dxf="1">
    <oc r="AV55" t="inlineStr">
      <is>
        <t>PR</t>
      </is>
    </oc>
    <nc r="AV55" t="inlineStr">
      <is>
        <t>SN</t>
      </is>
    </nc>
    <odxf>
      <fill>
        <patternFill>
          <bgColor indexed="22"/>
        </patternFill>
      </fill>
    </odxf>
    <ndxf>
      <fill>
        <patternFill>
          <bgColor theme="7" tint="0.79998168889431442"/>
        </patternFill>
      </fill>
    </ndxf>
  </rcc>
  <rcc rId="1611" sId="3">
    <oc r="AV56" t="inlineStr">
      <is>
        <t>SN</t>
      </is>
    </oc>
    <nc r="AV56" t="inlineStr">
      <is>
        <t>PR</t>
      </is>
    </nc>
  </rcc>
</revisions>
</file>

<file path=xl/revisions/revisionLog9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612" sId="3">
    <oc r="AJ211">
      <v>99</v>
    </oc>
    <nc r="AJ211">
      <v>90</v>
    </nc>
  </rcc>
  <rcc rId="1613" sId="3">
    <oc r="BA211">
      <v>99</v>
    </oc>
    <nc r="BA211">
      <v>90</v>
    </nc>
  </rcc>
  <rcv guid="{38797761-B6E7-4EBC-86AC-BCA6FEF8021E}" action="delete"/>
  <rdn rId="0" localSheetId="3" customView="1" name="Z_38797761_B6E7_4EBC_86AC_BCA6FEF8021E_.wvu.Rows" hidden="1" oldHidden="1">
    <formula>Plan!$488:$750</formula>
    <oldFormula>Plan!$488:$750</oldFormula>
  </rdn>
  <rdn rId="0" localSheetId="3" customView="1" name="Z_38797761_B6E7_4EBC_86AC_BCA6FEF8021E_.wvu.Cols" hidden="1" oldHidden="1">
    <formula>Plan!$S:$U,Plan!$AL:$AL,Plan!$AN:$AO,Plan!$BQ:$BT</formula>
    <oldFormula>Plan!$S:$U,Plan!$AL:$AL,Plan!$AN:$AO,Plan!$BQ:$BT</oldFormula>
  </rdn>
  <rdn rId="0" localSheetId="3" customView="1" name="Z_38797761_B6E7_4EBC_86AC_BCA6FEF8021E_.wvu.FilterData" hidden="1" oldHidden="1">
    <formula>Plan!$BG$5:$BQ$469</formula>
    <oldFormula>Plan!$BG$5:$BQ$469</oldFormula>
  </rdn>
  <rdn rId="0" localSheetId="4" customView="1" name="Z_38797761_B6E7_4EBC_86AC_BCA6FEF8021E_.wvu.FilterData" hidden="1" oldHidden="1">
    <formula>'Delivery Docs Plan'!$A$4:$O$33</formula>
    <oldFormula>'Delivery Docs Plan'!$A$4:$O$33</oldFormula>
  </rdn>
  <rdn rId="0" localSheetId="5" customView="1" name="Z_38797761_B6E7_4EBC_86AC_BCA6FEF8021E_.wvu.Rows" hidden="1" oldHidden="1">
    <formula>'PR Matrix'!$1:$2</formula>
    <oldFormula>'PR Matrix'!$1:$2</oldFormula>
  </rdn>
  <rdn rId="0" localSheetId="5" customView="1" name="Z_38797761_B6E7_4EBC_86AC_BCA6FEF8021E_.wvu.Cols" hidden="1" oldHidden="1">
    <formula>'PR Matrix'!$JN:$XFD</formula>
    <oldFormula>'PR Matrix'!$JN:$XFD</oldFormula>
  </rdn>
  <rdn rId="0" localSheetId="5" customView="1" name="Z_38797761_B6E7_4EBC_86AC_BCA6FEF8021E_.wvu.FilterData" hidden="1" oldHidden="1">
    <formula>'PR Matrix'!$C$1:$C$481</formula>
    <oldFormula>'PR Matrix'!$C$1:$C$481</oldFormula>
  </rdn>
  <rdn rId="0" localSheetId="6" customView="1" name="Z_38797761_B6E7_4EBC_86AC_BCA6FEF8021E_.wvu.Cols" hidden="1" oldHidden="1">
    <formula>Allocation!$L:$XFD</formula>
    <oldFormula>Allocation!$L:$XFD</oldFormula>
  </rdn>
  <rdn rId="0" localSheetId="6" customView="1" name="Z_38797761_B6E7_4EBC_86AC_BCA6FEF8021E_.wvu.FilterData" hidden="1" oldHidden="1">
    <formula>Allocation!$A$1:$K$1</formula>
    <oldFormula>Allocation!$A$1:$K$1</oldFormula>
  </rdn>
  <rdn rId="0" localSheetId="7" customView="1" name="Z_38797761_B6E7_4EBC_86AC_BCA6FEF8021E_.wvu.FilterData" hidden="1" oldHidden="1">
    <formula>'SRS Reviews'!$A$1:$Q$136</formula>
    <oldFormula>'SRS Reviews'!$A$1:$Q$136</oldFormula>
  </rdn>
  <rdn rId="0" localSheetId="8" customView="1" name="Z_38797761_B6E7_4EBC_86AC_BCA6FEF8021E_.wvu.FilterData" hidden="1" oldHidden="1">
    <formula>Estimates!$A$2:$BC$460</formula>
    <oldFormula>Estimates!$A$2:$BC$460</oldFormula>
  </rdn>
  <rdn rId="0" localSheetId="10" customView="1" name="Z_38797761_B6E7_4EBC_86AC_BCA6FEF8021E_.wvu.FilterData" hidden="1" oldHidden="1">
    <formula>'Open SWPRs'!$A$1:$H$615</formula>
    <oldFormula>'Open SWPRs'!$A$1:$H$615</oldFormula>
  </rdn>
  <rdn rId="0" localSheetId="12" customView="1" name="Z_38797761_B6E7_4EBC_86AC_BCA6FEF8021E_.wvu.FilterData" hidden="1" oldHidden="1">
    <formula>'Build Plan'!$D$3:$L$48</formula>
    <oldFormula>'Build Plan'!$D$3:$L$48</oldFormula>
  </rdn>
  <rcv guid="{38797761-B6E7-4EBC-86AC-BCA6FEF8021E}" action="add"/>
</revisions>
</file>

<file path=xl/revisions/revisionLog9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627" sId="3">
    <nc r="BI211" t="inlineStr">
      <is>
        <t>DBY</t>
      </is>
    </nc>
  </rcc>
  <rrc rId="1628" sId="3" ref="A797:XFD797" action="insertRow">
    <undo index="0" exp="area" dr="R$1:R$1048576" r="G482" sId="3"/>
    <undo index="0" exp="area" dr="R$1:R$1048576" r="G483" sId="3"/>
    <undo index="0" exp="area" dr="R$1:R$1048576" r="G484" sId="3"/>
    <undo index="0" exp="area" dr="R$1:R$1048576" r="G485" sId="3"/>
    <undo index="0" exp="area" dr="R$1:R$1048576" r="G486" sId="3"/>
    <undo index="1" exp="area" ref3D="1" dr="$S$1:$U$1048576" dn="Z_F320C882_6208_44BF_AD76_CAB3202B3D93_.wvu.Cols" sId="3"/>
    <undo index="1" exp="area" ref3D="1" dr="$S$1:$U$1048576" dn="Z_F2088572_AEF7_456E_8FEE_9EECE1B46675_.wvu.Cols" sId="3"/>
    <undo index="1" exp="area" ref3D="1" dr="$S$1:$U$1048576" dn="Z_EB824EDC_44B5_480C_9466_88CD55BCD011_.wvu.Cols" sId="3"/>
    <undo index="1" exp="area" ref3D="1" dr="$S$1:$U$1048576" dn="Z_EA2D852B_2EE3_41E7_8B54_530928E32534_.wvu.Cols" sId="3"/>
    <undo index="2" exp="area" ref3D="1" dr="$BQ$1:$BT$1048576" dn="Z_E8B30110_1132_4597_87AA_506263477060_.wvu.Cols" sId="3"/>
    <undo index="1" exp="area" ref3D="1" dr="$S$1:$U$1048576" dn="Z_E8B30110_1132_4597_87AA_506263477060_.wvu.Cols" sId="3"/>
    <undo index="1" exp="area" ref3D="1" dr="$S$1:$U$1048576" dn="Z_E1FB79D3_6139_4E9D_84E0_D806F17414E7_.wvu.Cols" sId="3"/>
    <undo index="2" exp="area" ref3D="1" dr="$BQ$1:$BT$1048576" dn="Z_E1C450DA_5A25_49EE_AC15_82D55BC93335_.wvu.Cols" sId="3"/>
    <undo index="1" exp="area" ref3D="1" dr="$S$1:$U$1048576" dn="Z_E1C450DA_5A25_49EE_AC15_82D55BC93335_.wvu.Cols" sId="3"/>
    <undo index="0" exp="area" ref3D="1" dr="$S$1:$U$1048576" dn="Z_DE76E38F_A1D1_4A3E_9C90_F4B6007A1049_.wvu.Cols" sId="3"/>
    <undo index="2" exp="area" ref3D="1" dr="$BQ$1:$BT$1048576" dn="Z_DD3C4055_6E9F_4337_AF3C_EAB14138E2FC_.wvu.Cols" sId="3"/>
    <undo index="1" exp="area" ref3D="1" dr="$S$1:$U$1048576" dn="Z_DD3C4055_6E9F_4337_AF3C_EAB14138E2FC_.wvu.Cols" sId="3"/>
    <undo index="1" exp="area" ref3D="1" dr="$S$1:$U$1048576" dn="Z_FDCD7FD4_7D62_43EB_A646_C382CC277444_.wvu.Cols" sId="3"/>
    <undo index="1" exp="area" ref3D="1" dr="$S$1:$U$1048576" dn="Z_FD5F77AF_5A8F_4B6D_961B_C7FD9D452FD5_.wvu.Cols" sId="3"/>
    <undo index="1" exp="area" ref3D="1" dr="$S$1:$U$1048576" dn="Z_FAFF16D3_22B3_4C97_ACCF_EE39802F6088_.wvu.Cols" sId="3"/>
    <undo index="6" exp="area" ref3D="1" dr="$BQ$1:$BT$1048576" dn="Z_FAA25FCE_18C5_403C_9C68_9D1F88B3F7EB_.wvu.Cols" sId="3"/>
    <undo index="4" exp="area" ref3D="1" dr="$S$1:$U$1048576" dn="Z_FAA25FCE_18C5_403C_9C68_9D1F88B3F7EB_.wvu.Cols" sId="3"/>
    <undo index="2" exp="area" ref3D="1" dr="$I$1:$P$1048576" dn="Z_FAA25FCE_18C5_403C_9C68_9D1F88B3F7EB_.wvu.Cols" sId="3"/>
    <undo index="1" exp="area" ref3D="1" dr="$B$1:$E$1048576" dn="Z_FAA25FCE_18C5_403C_9C68_9D1F88B3F7EB_.wvu.Cols" sId="3"/>
    <undo index="1" exp="area" ref3D="1" dr="$S$1:$U$1048576" dn="Z_FA025E0E_AAB4_48EA_A8D2_9619F0E6F664_.wvu.Cols" sId="3"/>
    <undo index="1" exp="area" ref3D="1" dr="$S$1:$U$1048576" dn="Z_F78FCA81_B608_454A_B46D_DA1594BED295_.wvu.Cols" sId="3"/>
    <undo index="1" exp="area" ref3D="1" dr="$S$1:$U$1048576" dn="Z_F76A2777_C161_4121_A0E8_1678E85F68C6_.wvu.Cols" sId="3"/>
    <undo index="2" exp="area" ref3D="1" dr="$BQ$1:$BT$1048576" dn="Z_D610A0E1_F9A9_4C9F_867A_9AA8DA5806C3_.wvu.Cols" sId="3"/>
    <undo index="1" exp="area" ref3D="1" dr="$S$1:$U$1048576" dn="Z_D610A0E1_F9A9_4C9F_867A_9AA8DA5806C3_.wvu.Cols" sId="3"/>
    <undo index="1" exp="area" ref3D="1" dr="$S$1:$U$1048576" dn="Z_D0EC701B_BF59_424D_AF90_FAB54F5D9032_.wvu.Cols" sId="3"/>
    <undo index="1" exp="area" ref3D="1" dr="$S$1:$U$1048576" dn="Z_C8A50DBD_6717_4739_8372_D23519BF2F10_.wvu.Cols" sId="3"/>
    <undo index="2" exp="area" ref3D="1" dr="$BQ$1:$BT$1048576" dn="Z_BFE285D7_067E_4802_A267_8E7CA36A08B9_.wvu.Cols" sId="3"/>
    <undo index="1" exp="area" ref3D="1" dr="$S$1:$U$1048576" dn="Z_BFE285D7_067E_4802_A267_8E7CA36A08B9_.wvu.Cols" sId="3"/>
    <undo index="1" exp="area" ref3D="1" dr="$S$1:$U$1048576" dn="Z_BEFB98C7_6620_4730_80CE_706FB1439778_.wvu.Cols" sId="3"/>
    <undo index="2" exp="area" ref3D="1" dr="$BQ$1:$BT$1048576" dn="Z_BC89DC8A_F93A_4EB3_ACCA_03228A52DC73_.wvu.Cols" sId="3"/>
    <undo index="1" exp="area" ref3D="1" dr="$S$1:$U$1048576" dn="Z_BC89DC8A_F93A_4EB3_ACCA_03228A52DC73_.wvu.Cols" sId="3"/>
    <undo index="2" exp="area" ref3D="1" dr="$BQ$1:$BT$1048576" dn="Z_B83B79D9_617A_4F50_8CCC_C97938364272_.wvu.Cols" sId="3"/>
    <undo index="1" exp="area" ref3D="1" dr="$S$1:$U$1048576" dn="Z_B83B79D9_617A_4F50_8CCC_C97938364272_.wvu.Cols" sId="3"/>
    <undo index="1" exp="area" ref3D="1" dr="$S$1:$U$1048576" dn="Z_B6DA4F4E_AC5A_4095_8D8B_FD639A9E9F62_.wvu.Cols" sId="3"/>
    <undo index="2" exp="area" ref3D="1" dr="$BQ$1:$BT$1048576" dn="Z_B3C29866_3474_43EA_99AD_F394C9416B2B_.wvu.Cols" sId="3"/>
    <undo index="1" exp="area" ref3D="1" dr="$S$1:$U$1048576" dn="Z_B3C29866_3474_43EA_99AD_F394C9416B2B_.wvu.Cols" sId="3"/>
    <undo index="2" exp="area" ref3D="1" dr="$BQ$1:$BT$1048576" dn="Z_B25C0761_BDC6_44DE_BC09_A587D4005716_.wvu.Cols" sId="3"/>
    <undo index="1" exp="area" ref3D="1" dr="$S$1:$U$1048576" dn="Z_B25C0761_BDC6_44DE_BC09_A587D4005716_.wvu.Cols" sId="3"/>
    <undo index="2" exp="area" ref3D="1" dr="$BQ$1:$BT$1048576" dn="Z_B0A275E6_A927_469D_A668_DC597A053ECA_.wvu.Cols" sId="3"/>
    <undo index="1" exp="area" ref3D="1" dr="$S$1:$U$1048576" dn="Z_B0A275E6_A927_469D_A668_DC597A053ECA_.wvu.Cols" sId="3"/>
    <undo index="2" exp="area" ref3D="1" dr="$BQ$1:$BT$1048576" dn="Z_A779676E_2DE4_4B43_BC39_AEC5C199B098_.wvu.Cols" sId="3"/>
    <undo index="1" exp="area" ref3D="1" dr="$S$1:$U$1048576" dn="Z_A779676E_2DE4_4B43_BC39_AEC5C199B098_.wvu.Cols" sId="3"/>
    <undo index="1" exp="area" ref3D="1" dr="$S$1:$U$1048576" dn="Z_A158213F_CC1A_4B2F_8FB3_2D0E9377D318_.wvu.Cols" sId="3"/>
    <undo index="2" exp="area" ref3D="1" dr="$BQ$1:$BT$1048576" dn="Z_9D72E9D6_9DB4_482E_B9DD_F58734D01B5E_.wvu.Cols" sId="3"/>
    <undo index="1" exp="area" ref3D="1" dr="$S$1:$U$1048576" dn="Z_9D72E9D6_9DB4_482E_B9DD_F58734D01B5E_.wvu.Cols" sId="3"/>
    <undo index="1" exp="area" ref3D="1" dr="$S$1:$U$1048576" dn="Z_9D5226FB_7DD3_447E_B45C_6EAA60152D32_.wvu.Cols" sId="3"/>
    <undo index="2" exp="area" ref3D="1" dr="$BN$1:$BT$1048576" dn="Z_9C0FECB6_0701_4CC9_8224_D04A63FFA855_.wvu.Cols" sId="3"/>
    <undo index="1" exp="area" ref3D="1" dr="$S$1:$U$1048576" dn="Z_9C0FECB6_0701_4CC9_8224_D04A63FFA855_.wvu.Cols" sId="3"/>
    <undo index="2" exp="area" ref3D="1" dr="$BQ$1:$BT$1048576" dn="Z_999D8AAC_C53E_4106_83D2_C9E986396FD9_.wvu.Cols" sId="3"/>
    <undo index="1" exp="area" ref3D="1" dr="$S$1:$U$1048576" dn="Z_999D8AAC_C53E_4106_83D2_C9E986396FD9_.wvu.Cols" sId="3"/>
    <undo index="2" exp="area" ref3D="1" dr="$BQ$1:$BT$1048576" dn="Z_97AAAFE3_C681_4E27_A277_F09D7DA8C2DD_.wvu.Cols" sId="3"/>
    <undo index="1" exp="area" ref3D="1" dr="$S$1:$U$1048576" dn="Z_97AAAFE3_C681_4E27_A277_F09D7DA8C2DD_.wvu.Cols" sId="3"/>
    <undo index="2" exp="area" ref3D="1" dr="$BQ$1:$BT$1048576" dn="Z_949F8C7F_DA00_479D_BDE6_6166B149A403_.wvu.Cols" sId="3"/>
    <undo index="1" exp="area" ref3D="1" dr="$S$1:$U$1048576" dn="Z_949F8C7F_DA00_479D_BDE6_6166B149A403_.wvu.Cols" sId="3"/>
    <undo index="2" exp="area" ref3D="1" dr="$BQ$1:$BT$1048576" dn="Z_94202DE1_E113_4D8D_96A4_4561FB59780B_.wvu.Cols" sId="3"/>
    <undo index="1" exp="area" ref3D="1" dr="$S$1:$U$1048576" dn="Z_94202DE1_E113_4D8D_96A4_4561FB59780B_.wvu.Cols" sId="3"/>
    <undo index="2" exp="area" ref3D="1" dr="$BQ$1:$BT$1048576" dn="Z_90088769_7D29_4324_882D_1F352DFBE762_.wvu.Cols" sId="3"/>
    <undo index="1" exp="area" ref3D="1" dr="$S$1:$U$1048576" dn="Z_90088769_7D29_4324_882D_1F352DFBE762_.wvu.Cols" sId="3"/>
    <undo index="1" exp="area" ref3D="1" dr="$S$1:$U$1048576" dn="Z_8F2E2A3B_020D_4DD4_B354_81D162F69C48_.wvu.Cols" sId="3"/>
    <undo index="1" exp="area" ref3D="1" dr="$S$1:$U$1048576" dn="Z_8B0C1710_8C04_443E_9575_8D8EEDA52030_.wvu.Cols" sId="3"/>
    <undo index="1" exp="area" ref3D="1" dr="$S$1:$U$1048576" dn="Z_8AEE08A2_F73E_41EF_8662_F43F5532F7EC_.wvu.Cols" sId="3"/>
    <undo index="1" exp="area" ref3D="1" dr="$S$1:$U$1048576" dn="Z_88EF00F5_A891_4E1F_BEBC_C770D5AFEF26_.wvu.Cols" sId="3"/>
    <undo index="2" exp="area" ref3D="1" dr="$BQ$1:$BT$1048576" dn="Z_840FED42_BEAD_40B5_87A2_918C1E6D4128_.wvu.Cols" sId="3"/>
    <undo index="1" exp="area" ref3D="1" dr="$S$1:$U$1048576" dn="Z_840FED42_BEAD_40B5_87A2_918C1E6D4128_.wvu.Cols" sId="3"/>
    <undo index="0" exp="area" ref3D="1" dr="$S$1:$U$1048576" dn="Z_83E26134_8071_4B52_B9C2_8B5396DF70B4_.wvu.Cols" sId="3"/>
    <undo index="1" exp="area" ref3D="1" dr="$S$1:$U$1048576" dn="Z_7F19FCB4_9655_4ECF_8001_8401CA1B1084_.wvu.Cols" sId="3"/>
    <undo index="1" exp="area" ref3D="1" dr="$S$1:$U$1048576" dn="Z_7E4E90D1_59D3_46C2_B9C5_B4A6E53BE0B7_.wvu.Cols" sId="3"/>
    <undo index="1" exp="area" ref3D="1" dr="$S$1:$U$1048576" dn="Z_7E493E76_89EF_40BE_995A_6CD5B38BE486_.wvu.Cols" sId="3"/>
    <undo index="1" exp="area" ref3D="1" dr="$S$1:$U$1048576" dn="Z_774D3B22_FAD7_45CC_9FF9_C08635F41395_.wvu.Cols" sId="3"/>
    <undo index="1" exp="area" ref3D="1" dr="$S$1:$U$1048576" dn="Z_6FA7792A_1E8F_4225_B55B_C3225E2EEAC0_.wvu.Cols" sId="3"/>
    <undo index="2" exp="area" ref3D="1" dr="$BQ$1:$BT$1048576" dn="Z_6C263B97_64ED_4CE6_9B05_42BE2811A349_.wvu.Cols" sId="3"/>
    <undo index="1" exp="area" ref3D="1" dr="$S$1:$U$1048576" dn="Z_6C263B97_64ED_4CE6_9B05_42BE2811A349_.wvu.Cols" sId="3"/>
    <undo index="2" exp="area" ref3D="1" dr="$BQ$1:$BT$1048576" dn="Z_6568F72F_D597_4229_B333_125FDE9654F7_.wvu.Cols" sId="3"/>
    <undo index="1" exp="area" ref3D="1" dr="$S$1:$U$1048576" dn="Z_6568F72F_D597_4229_B333_125FDE9654F7_.wvu.Cols" sId="3"/>
    <undo index="1" exp="area" ref3D="1" dr="$S$1:$U$1048576" dn="Z_653F5373_3423_4857_B839_026BFFD3E0C5_.wvu.Cols" sId="3"/>
    <undo index="1" exp="area" ref3D="1" dr="$S$1:$U$1048576" dn="Z_607CCD9B_4659_4BD7_A174_E12C78E5291C_.wvu.Cols" sId="3"/>
    <undo index="1" exp="area" ref3D="1" dr="$S$1:$U$1048576" dn="Z_5DABD3DD_3B7F_4D0A_8278_3CABF5A7C879_.wvu.Cols" sId="3"/>
    <undo index="2" exp="area" ref3D="1" dr="$BQ$1:$BT$1048576" dn="Z_5B263600_835E_44BD_B687_603D70FECA3D_.wvu.Cols" sId="3"/>
    <undo index="1" exp="area" ref3D="1" dr="$S$1:$U$1048576" dn="Z_5B263600_835E_44BD_B687_603D70FECA3D_.wvu.Cols" sId="3"/>
    <undo index="2" exp="area" ref3D="1" dr="$BQ$1:$BT$1048576" dn="Z_5AC86898_99C0_40C8_A183_7BCAFD4A38C0_.wvu.Cols" sId="3"/>
    <undo index="1" exp="area" ref3D="1" dr="$S$1:$U$1048576" dn="Z_5AC86898_99C0_40C8_A183_7BCAFD4A38C0_.wvu.Cols" sId="3"/>
    <undo index="2" exp="area" ref3D="1" dr="$BQ$1:$BT$1048576" dn="Z_55F258A9_3656_464A_8209_65541A4A9294_.wvu.Cols" sId="3"/>
    <undo index="1" exp="area" ref3D="1" dr="$S$1:$U$1048576" dn="Z_55F258A9_3656_464A_8209_65541A4A9294_.wvu.Cols" sId="3"/>
    <undo index="1" exp="area" ref3D="1" dr="$S$1:$U$1048576" dn="Z_5435B979_CD36_44F0_9662_F3B5AC1F741D_.wvu.Cols" sId="3"/>
    <undo index="6" exp="area" ref3D="1" dr="$BQ$1:$BT$1048576" dn="Z_519FF1E7_076F_47C2_91B9_C17D2E1B6520_.wvu.Cols" sId="3"/>
    <undo index="4" exp="area" ref3D="1" dr="$AN$1:$AN$1048576" dn="Z_519FF1E7_076F_47C2_91B9_C17D2E1B6520_.wvu.Cols" sId="3"/>
    <undo index="2" exp="area" ref3D="1" dr="$AL$1:$AL$1048576" dn="Z_519FF1E7_076F_47C2_91B9_C17D2E1B6520_.wvu.Cols" sId="3"/>
    <undo index="1" exp="area" ref3D="1" dr="$S$1:$U$1048576" dn="Z_519FF1E7_076F_47C2_91B9_C17D2E1B6520_.wvu.Cols" sId="3"/>
    <undo index="1" exp="area" ref3D="1" dr="$S$1:$U$1048576" dn="Z_4F91CC6A_177C_44AE_BD3E_9ACFF52E4BB6_.wvu.Cols" sId="3"/>
    <undo index="1" exp="area" ref3D="1" dr="$S$1:$U$1048576" dn="Z_4E796616_3F1B_4206_9288_54987A052220_.wvu.Cols" sId="3"/>
    <undo index="1" exp="area" ref3D="1" dr="$S$1:$U$1048576" dn="Z_4E38BAA4_F7A0_4986_9C0B_2533153E78A8_.wvu.Cols" sId="3"/>
    <undo index="1" exp="area" ref3D="1" dr="$S$1:$U$1048576" dn="Z_4864356C_2EA4_4798_837B_554A65950AB7_.wvu.Cols" sId="3"/>
    <undo index="2" exp="area" ref3D="1" dr="$BQ$1:$BT$1048576" dn="Z_440820DD_D35F_4284_A020_75AFCB09A713_.wvu.Cols" sId="3"/>
    <undo index="1" exp="area" ref3D="1" dr="$S$1:$U$1048576" dn="Z_440820DD_D35F_4284_A020_75AFCB09A713_.wvu.Cols" sId="3"/>
    <undo index="2" exp="area" ref3D="1" dr="$BQ$1:$BT$1048576" dn="Z_3ACD5A93_9B0E_40EA_8179_EDF0714A0F5F_.wvu.Cols" sId="3"/>
    <undo index="1" exp="area" ref3D="1" dr="$S$1:$U$1048576" dn="Z_3ACD5A93_9B0E_40EA_8179_EDF0714A0F5F_.wvu.Cols" sId="3"/>
    <undo index="2" exp="area" ref3D="1" dr="$BN$1:$BT$1048576" dn="Z_39344E0E_2CC4_4BC6_A15E_A66B17AEE943_.wvu.Cols" sId="3"/>
    <undo index="1" exp="area" ref3D="1" dr="$S$1:$U$1048576" dn="Z_39344E0E_2CC4_4BC6_A15E_A66B17AEE943_.wvu.Cols" sId="3"/>
    <undo index="6" exp="area" ref3D="1" dr="$BQ$1:$BT$1048576" dn="Z_38797761_B6E7_4EBC_86AC_BCA6FEF8021E_.wvu.Cols" sId="3"/>
    <undo index="4" exp="area" ref3D="1" dr="$AN$1:$AO$1048576" dn="Z_38797761_B6E7_4EBC_86AC_BCA6FEF8021E_.wvu.Cols" sId="3"/>
    <undo index="2" exp="area" ref3D="1" dr="$AL$1:$AL$1048576" dn="Z_38797761_B6E7_4EBC_86AC_BCA6FEF8021E_.wvu.Cols" sId="3"/>
    <undo index="1" exp="area" ref3D="1" dr="$S$1:$U$1048576" dn="Z_38797761_B6E7_4EBC_86AC_BCA6FEF8021E_.wvu.Cols" sId="3"/>
    <undo index="1" exp="area" ref3D="1" dr="$S$1:$U$1048576" dn="Z_3730BEA2_2AC7_4811_AC70_1FABD98B5F4A_.wvu.Cols" sId="3"/>
    <undo index="2" exp="area" ref3D="1" dr="$BQ$1:$BT$1048576" dn="Z_34488582_FC68_47CC_ADEF_620C97FA3BE5_.wvu.Cols" sId="3"/>
    <undo index="1" exp="area" ref3D="1" dr="$S$1:$U$1048576" dn="Z_34488582_FC68_47CC_ADEF_620C97FA3BE5_.wvu.Cols" sId="3"/>
    <undo index="2" exp="area" ref3D="1" dr="$BN$1:$BT$1048576" dn="Z_3125BE9C_D539_46B3_AB2C_AD44D6D3A43D_.wvu.Cols" sId="3"/>
    <undo index="1" exp="area" ref3D="1" dr="$S$1:$U$1048576" dn="Z_3125BE9C_D539_46B3_AB2C_AD44D6D3A43D_.wvu.Cols" sId="3"/>
    <undo index="2" exp="area" ref3D="1" dr="$BQ$1:$BT$1048576" dn="Z_2EDD3601_67EA_4D8B_910E_67CE0A6ECBD5_.wvu.Cols" sId="3"/>
    <undo index="1" exp="area" ref3D="1" dr="$S$1:$U$1048576" dn="Z_2EDD3601_67EA_4D8B_910E_67CE0A6ECBD5_.wvu.Cols" sId="3"/>
    <undo index="2" exp="area" ref3D="1" dr="$BQ$1:$BT$1048576" dn="Z_2C6ABC28_880F_4FC3_AB4C_74CC7AFBB167_.wvu.Cols" sId="3"/>
    <undo index="1" exp="area" ref3D="1" dr="$S$1:$U$1048576" dn="Z_2C6ABC28_880F_4FC3_AB4C_74CC7AFBB167_.wvu.Cols" sId="3"/>
    <undo index="0" exp="area" ref3D="1" dr="$S$1:$U$1048576" dn="Z_2B096DAF_0513_499A_BB3D_6C1B61550EAD_.wvu.Cols" sId="3"/>
    <undo index="1" exp="area" ref3D="1" dr="$S$1:$U$1048576" dn="Z_29D4EA0C_C332_4606_AA75_F5E39836AAA2_.wvu.Cols" sId="3"/>
    <undo index="2" exp="area" ref3D="1" dr="$BN$1:$BT$1048576" dn="Z_28D79C02_A415_42D9_AF37_1523DA21D815_.wvu.Cols" sId="3"/>
    <undo index="1" exp="area" ref3D="1" dr="$S$1:$U$1048576" dn="Z_28D79C02_A415_42D9_AF37_1523DA21D815_.wvu.Cols" sId="3"/>
    <undo index="1" exp="area" ref3D="1" dr="$S$1:$U$1048576" dn="Z_2843D43C_15A8_41DB_8AAA_3E8B8BBF0B92_.wvu.Cols" sId="3"/>
    <undo index="2" exp="area" ref3D="1" dr="$BQ$1:$BT$1048576" dn="Z_27A4B667_7EE5_4B37_A36E_7A71AE7736F5_.wvu.Cols" sId="3"/>
    <undo index="1" exp="area" ref3D="1" dr="$S$1:$U$1048576" dn="Z_27A4B667_7EE5_4B37_A36E_7A71AE7736F5_.wvu.Cols" sId="3"/>
    <undo index="2" exp="area" ref3D="1" dr="$BQ$1:$BT$1048576" dn="Z_1CE7FAA3_375A_44FC_8395_7BB368E304B3_.wvu.Cols" sId="3"/>
    <undo index="1" exp="area" ref3D="1" dr="$S$1:$U$1048576" dn="Z_1CE7FAA3_375A_44FC_8395_7BB368E304B3_.wvu.Cols" sId="3"/>
    <undo index="2" exp="area" ref3D="1" dr="$BQ$1:$BT$1048576" dn="Z_1A677123_3181_47F1_8D94_D23E42118B34_.wvu.Cols" sId="3"/>
    <undo index="1" exp="area" ref3D="1" dr="$S$1:$U$1048576" dn="Z_1A677123_3181_47F1_8D94_D23E42118B34_.wvu.Cols" sId="3"/>
    <undo index="2" exp="area" ref3D="1" dr="$BN$1:$BT$1048576" dn="Z_195EEB94_5611_43AB_AD4C_189BF5DF63BD_.wvu.Cols" sId="3"/>
    <undo index="1" exp="area" ref3D="1" dr="$S$1:$U$1048576" dn="Z_195EEB94_5611_43AB_AD4C_189BF5DF63BD_.wvu.Cols" sId="3"/>
    <undo index="2" exp="area" ref3D="1" dr="$BQ$1:$BT$1048576" dn="Z_18DF35B7_CAA0_4050_BA63_78DA1CA747BE_.wvu.Cols" sId="3"/>
    <undo index="1" exp="area" ref3D="1" dr="$S$1:$U$1048576" dn="Z_18DF35B7_CAA0_4050_BA63_78DA1CA747BE_.wvu.Cols" sId="3"/>
    <undo index="1" exp="area" ref3D="1" dr="$S$1:$U$1048576" dn="Z_186AB716_4241_4317_9300_D6DC13524A2C_.wvu.Cols" sId="3"/>
    <undo index="1" exp="area" ref3D="1" dr="$S$1:$U$1048576" dn="Z_16543542_821D_4BC4_91AB_D2C631412736_.wvu.Cols" sId="3"/>
    <undo index="2" exp="area" ref3D="1" dr="$BQ$1:$BT$1048576" dn="Z_11F0A643_03F6_4A9B_A587_984CEF24373C_.wvu.Cols" sId="3"/>
    <undo index="1" exp="area" ref3D="1" dr="$S$1:$U$1048576" dn="Z_11F0A643_03F6_4A9B_A587_984CEF24373C_.wvu.Cols" sId="3"/>
    <undo index="1" exp="area" ref3D="1" dr="$S$1:$U$1048576" dn="Z_116A1B62_BC36_4DF8_BA7A_5A8B2AC14341_.wvu.Cols" sId="3"/>
    <undo index="2" exp="area" ref3D="1" dr="$BQ$1:$BT$1048576" dn="Z_1053507D_AB8D_4416_A992_8628E70BD9D6_.wvu.Cols" sId="3"/>
    <undo index="1" exp="area" ref3D="1" dr="$S$1:$U$1048576" dn="Z_1053507D_AB8D_4416_A992_8628E70BD9D6_.wvu.Cols" sId="3"/>
    <undo index="1" exp="area" ref3D="1" dr="$S$1:$U$1048576" dn="Z_0EEF1658_6DED_493F_AB34_5C882B7D8D1D_.wvu.Cols" sId="3"/>
    <undo index="1" exp="area" ref3D="1" dr="$S$1:$U$1048576" dn="Z_0D63E466_D251_474F_9293_B76C0854AE18_.wvu.Cols" sId="3"/>
    <undo index="1" exp="area" ref3D="1" dr="$S$1:$U$1048576" dn="Z_0B513DDE_5559_48C9_BE83_B3BA05D50CBD_.wvu.Cols" sId="3"/>
    <undo index="1" exp="area" ref3D="1" dr="$S$1:$U$1048576" dn="Z_096F67F7_AEB5_413D_899E_0491F5B25FFD_.wvu.Cols" sId="3"/>
    <undo index="1" exp="area" ref3D="1" dr="$S$1:$U$1048576" dn="Z_0484FDF7_2DB5_4BF2_B382_43CE01593EDC_.wvu.Cols" sId="3"/>
    <undo index="2" exp="area" ref3D="1" dr="$BQ$1:$BT$1048576" dn="Z_02B12058_110B_4DCD_A5EA_5F27400FB028_.wvu.Cols" sId="3"/>
    <undo index="1" exp="area" ref3D="1" dr="$S$1:$U$1048576" dn="Z_02B12058_110B_4DCD_A5EA_5F27400FB028_.wvu.Cols" sId="3"/>
    <undo index="2" exp="area" ref3D="1" dr="$BQ$1:$BT$1048576" dn="Z_02668375_14EE_499B_A8A1_CFA0F3453F57_.wvu.Cols" sId="3"/>
    <undo index="1" exp="area" ref3D="1" dr="$S$1:$U$1048576" dn="Z_02668375_14EE_499B_A8A1_CFA0F3453F57_.wvu.Cols" sId="3"/>
    <undo index="6" exp="area" ref3D="1" dr="$BQ$1:$BT$1048576" dn="Z_00CA5430_6B3A_4E12_B07E_9C9EC9D8F7A7_.wvu.Cols" sId="3"/>
    <undo index="4" exp="area" ref3D="1" dr="$AN$1:$AN$1048576" dn="Z_00CA5430_6B3A_4E12_B07E_9C9EC9D8F7A7_.wvu.Cols" sId="3"/>
    <undo index="2" exp="area" ref3D="1" dr="$AL$1:$AL$1048576" dn="Z_00CA5430_6B3A_4E12_B07E_9C9EC9D8F7A7_.wvu.Cols" sId="3"/>
    <undo index="1" exp="area" ref3D="1" dr="$S$1:$U$1048576" dn="Z_00CA5430_6B3A_4E12_B07E_9C9EC9D8F7A7_.wvu.Cols" sId="3"/>
  </rrc>
  <rcc rId="1629" sId="3">
    <nc r="A797" t="inlineStr">
      <is>
        <t>MR</t>
      </is>
    </nc>
  </rcc>
  <rcc rId="1630" sId="5">
    <nc r="D7" t="inlineStr">
      <is>
        <t>SW</t>
      </is>
    </nc>
  </rcc>
  <rcc rId="1631" sId="5">
    <nc r="U7" t="inlineStr">
      <is>
        <t>SW</t>
      </is>
    </nc>
  </rcc>
  <rcc rId="1632" sId="5">
    <nc r="V7" t="inlineStr">
      <is>
        <t>SW</t>
      </is>
    </nc>
  </rcc>
  <rcv guid="{83E26134-8071-4B52-B9C2-8B5396DF70B4}" action="delete"/>
  <rdn rId="0" localSheetId="3" customView="1" name="Z_83E26134_8071_4B52_B9C2_8B5396DF70B4_.wvu.Rows" hidden="1" oldHidden="1">
    <formula>Plan!$488:$750</formula>
    <oldFormula>Plan!$488:$750</oldFormula>
  </rdn>
  <rdn rId="0" localSheetId="3" customView="1" name="Z_83E26134_8071_4B52_B9C2_8B5396DF70B4_.wvu.Cols" hidden="1" oldHidden="1">
    <formula>Plan!$S:$U</formula>
    <oldFormula>Plan!$S:$U</oldFormula>
  </rdn>
  <rdn rId="0" localSheetId="3" customView="1" name="Z_83E26134_8071_4B52_B9C2_8B5396DF70B4_.wvu.FilterData" hidden="1" oldHidden="1">
    <formula>Plan!$A$5:$BQ$468</formula>
    <oldFormula>Plan!$A$5:$BQ$468</oldFormula>
  </rdn>
  <rdn rId="0" localSheetId="4" customView="1" name="Z_83E26134_8071_4B52_B9C2_8B5396DF70B4_.wvu.FilterData" hidden="1" oldHidden="1">
    <formula>'Delivery Docs Plan'!$A$4:$O$33</formula>
    <oldFormula>'Delivery Docs Plan'!$A$4:$O$33</oldFormula>
  </rdn>
  <rdn rId="0" localSheetId="5" customView="1" name="Z_83E26134_8071_4B52_B9C2_8B5396DF70B4_.wvu.Rows" hidden="1" oldHidden="1">
    <formula>'PR Matrix'!$1:$2</formula>
    <oldFormula>'PR Matrix'!$1:$2</oldFormula>
  </rdn>
  <rdn rId="0" localSheetId="5" customView="1" name="Z_83E26134_8071_4B52_B9C2_8B5396DF70B4_.wvu.Cols" hidden="1" oldHidden="1">
    <formula>'PR Matrix'!$JN:$XFD</formula>
    <oldFormula>'PR Matrix'!$JN:$XFD</oldFormula>
  </rdn>
  <rdn rId="0" localSheetId="5" customView="1" name="Z_83E26134_8071_4B52_B9C2_8B5396DF70B4_.wvu.FilterData" hidden="1" oldHidden="1">
    <formula>'PR Matrix'!$C$1:$C$481</formula>
    <oldFormula>'PR Matrix'!$C$1:$C$481</oldFormula>
  </rdn>
  <rdn rId="0" localSheetId="6" customView="1" name="Z_83E26134_8071_4B52_B9C2_8B5396DF70B4_.wvu.Cols" hidden="1" oldHidden="1">
    <formula>Allocation!$L:$XFD</formula>
    <oldFormula>Allocation!$L:$XFD</oldFormula>
  </rdn>
  <rdn rId="0" localSheetId="6" customView="1" name="Z_83E26134_8071_4B52_B9C2_8B5396DF70B4_.wvu.FilterData" hidden="1" oldHidden="1">
    <formula>Allocation!$A$1:$K$1</formula>
    <oldFormula>Allocation!$A$1:$K$1</oldFormula>
  </rdn>
  <rdn rId="0" localSheetId="7" customView="1" name="Z_83E26134_8071_4B52_B9C2_8B5396DF70B4_.wvu.FilterData" hidden="1" oldHidden="1">
    <formula>'SRS Reviews'!$A$1:$Q$136</formula>
    <oldFormula>'SRS Reviews'!$A$1:$Q$136</oldFormula>
  </rdn>
  <rdn rId="0" localSheetId="8" customView="1" name="Z_83E26134_8071_4B52_B9C2_8B5396DF70B4_.wvu.FilterData" hidden="1" oldHidden="1">
    <formula>Estimates!$A$2:$BC$460</formula>
    <oldFormula>Estimates!$A$2:$BC$460</oldFormula>
  </rdn>
  <rdn rId="0" localSheetId="10" customView="1" name="Z_83E26134_8071_4B52_B9C2_8B5396DF70B4_.wvu.FilterData" hidden="1" oldHidden="1">
    <formula>'Open SWPRs'!$A$1:$H$615</formula>
    <oldFormula>'Open SWPRs'!$A$1:$H$615</oldFormula>
  </rdn>
  <rdn rId="0" localSheetId="12" customView="1" name="Z_83E26134_8071_4B52_B9C2_8B5396DF70B4_.wvu.FilterData" hidden="1" oldHidden="1">
    <formula>'Build Plan'!$D$3:$L$48</formula>
    <oldFormula>'Build Plan'!$D$3:$L$48</oldFormula>
  </rdn>
  <rcv guid="{83E26134-8071-4B52-B9C2-8B5396DF70B4}" action="add"/>
</revisions>
</file>

<file path=xl/revisions/revisionLog9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18DF35B7-CAA0-4050-BA63-78DA1CA747BE}" action="delete"/>
  <rdn rId="0" localSheetId="3" customView="1" name="Z_18DF35B7_CAA0_4050_BA63_78DA1CA747BE_.wvu.Rows" hidden="1" oldHidden="1">
    <formula>Plan!$488:$750</formula>
    <oldFormula>Plan!$488:$750</oldFormula>
  </rdn>
  <rdn rId="0" localSheetId="3" customView="1" name="Z_18DF35B7_CAA0_4050_BA63_78DA1CA747BE_.wvu.Cols" hidden="1" oldHidden="1">
    <formula>Plan!$S:$U,Plan!$BQ:$BT</formula>
    <oldFormula>Plan!$S:$U,Plan!$BQ:$BT</oldFormula>
  </rdn>
  <rdn rId="0" localSheetId="3" customView="1" name="Z_18DF35B7_CAA0_4050_BA63_78DA1CA747BE_.wvu.FilterData" hidden="1" oldHidden="1">
    <formula>Plan!$A$5:$BQ$468</formula>
    <oldFormula>Plan!$A$5:$BQ$468</oldFormula>
  </rdn>
  <rdn rId="0" localSheetId="4" customView="1" name="Z_18DF35B7_CAA0_4050_BA63_78DA1CA747BE_.wvu.FilterData" hidden="1" oldHidden="1">
    <formula>'Delivery Docs Plan'!$A$4:$O$33</formula>
    <oldFormula>'Delivery Docs Plan'!$A$4:$O$33</oldFormula>
  </rdn>
  <rdn rId="0" localSheetId="5" customView="1" name="Z_18DF35B7_CAA0_4050_BA63_78DA1CA747BE_.wvu.Rows" hidden="1" oldHidden="1">
    <formula>'PR Matrix'!$1:$2</formula>
    <oldFormula>'PR Matrix'!$1:$2</oldFormula>
  </rdn>
  <rdn rId="0" localSheetId="5" customView="1" name="Z_18DF35B7_CAA0_4050_BA63_78DA1CA747BE_.wvu.Cols" hidden="1" oldHidden="1">
    <formula>'PR Matrix'!$JN:$XFD</formula>
    <oldFormula>'PR Matrix'!$JN:$XFD</oldFormula>
  </rdn>
  <rdn rId="0" localSheetId="5" customView="1" name="Z_18DF35B7_CAA0_4050_BA63_78DA1CA747BE_.wvu.FilterData" hidden="1" oldHidden="1">
    <formula>'PR Matrix'!$C$1:$C$481</formula>
    <oldFormula>'PR Matrix'!$C$1:$C$481</oldFormula>
  </rdn>
  <rdn rId="0" localSheetId="6" customView="1" name="Z_18DF35B7_CAA0_4050_BA63_78DA1CA747BE_.wvu.Cols" hidden="1" oldHidden="1">
    <formula>Allocation!$L:$XFD</formula>
    <oldFormula>Allocation!$L:$XFD</oldFormula>
  </rdn>
  <rdn rId="0" localSheetId="6" customView="1" name="Z_18DF35B7_CAA0_4050_BA63_78DA1CA747BE_.wvu.FilterData" hidden="1" oldHidden="1">
    <formula>Allocation!$A$1:$K$1</formula>
    <oldFormula>Allocation!$A$1:$K$1</oldFormula>
  </rdn>
  <rdn rId="0" localSheetId="7" customView="1" name="Z_18DF35B7_CAA0_4050_BA63_78DA1CA747BE_.wvu.FilterData" hidden="1" oldHidden="1">
    <formula>'SRS Reviews'!$A$1:$Q$136</formula>
    <oldFormula>'SRS Reviews'!$A$1:$Q$136</oldFormula>
  </rdn>
  <rdn rId="0" localSheetId="8" customView="1" name="Z_18DF35B7_CAA0_4050_BA63_78DA1CA747BE_.wvu.FilterData" hidden="1" oldHidden="1">
    <formula>Estimates!$A$2:$BC$460</formula>
    <oldFormula>Estimates!$A$2:$BC$460</oldFormula>
  </rdn>
  <rdn rId="0" localSheetId="10" customView="1" name="Z_18DF35B7_CAA0_4050_BA63_78DA1CA747BE_.wvu.FilterData" hidden="1" oldHidden="1">
    <formula>'Open SWPRs'!$A$1:$H$615</formula>
    <oldFormula>'Open SWPRs'!$A$1:$H$615</oldFormula>
  </rdn>
  <rdn rId="0" localSheetId="12" customView="1" name="Z_18DF35B7_CAA0_4050_BA63_78DA1CA747BE_.wvu.FilterData" hidden="1" oldHidden="1">
    <formula>'Build Plan'!$D$3:$L$48</formula>
    <oldFormula>'Build Plan'!$D$3:$L$48</oldFormula>
  </rdn>
  <rcv guid="{18DF35B7-CAA0-4050-BA63-78DA1CA747BE}" action="add"/>
</revisions>
</file>

<file path=xl/revisions/revisionLog9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83E26134-8071-4B52-B9C2-8B5396DF70B4}" action="delete"/>
  <rdn rId="0" localSheetId="3" customView="1" name="Z_83E26134_8071_4B52_B9C2_8B5396DF70B4_.wvu.Rows" hidden="1" oldHidden="1">
    <formula>Plan!$488:$750</formula>
    <oldFormula>Plan!$488:$750</oldFormula>
  </rdn>
  <rdn rId="0" localSheetId="3" customView="1" name="Z_83E26134_8071_4B52_B9C2_8B5396DF70B4_.wvu.Cols" hidden="1" oldHidden="1">
    <formula>Plan!$S:$U</formula>
    <oldFormula>Plan!$S:$U</oldFormula>
  </rdn>
  <rdn rId="0" localSheetId="3" customView="1" name="Z_83E26134_8071_4B52_B9C2_8B5396DF70B4_.wvu.FilterData" hidden="1" oldHidden="1">
    <formula>Plan!$A$5:$BQ$468</formula>
    <oldFormula>Plan!$A$5:$BQ$468</oldFormula>
  </rdn>
  <rdn rId="0" localSheetId="4" customView="1" name="Z_83E26134_8071_4B52_B9C2_8B5396DF70B4_.wvu.FilterData" hidden="1" oldHidden="1">
    <formula>'Delivery Docs Plan'!$A$4:$O$33</formula>
    <oldFormula>'Delivery Docs Plan'!$A$4:$O$33</oldFormula>
  </rdn>
  <rdn rId="0" localSheetId="5" customView="1" name="Z_83E26134_8071_4B52_B9C2_8B5396DF70B4_.wvu.Rows" hidden="1" oldHidden="1">
    <formula>'PR Matrix'!$1:$2</formula>
    <oldFormula>'PR Matrix'!$1:$2</oldFormula>
  </rdn>
  <rdn rId="0" localSheetId="5" customView="1" name="Z_83E26134_8071_4B52_B9C2_8B5396DF70B4_.wvu.Cols" hidden="1" oldHidden="1">
    <formula>'PR Matrix'!$JN:$XFD</formula>
    <oldFormula>'PR Matrix'!$JN:$XFD</oldFormula>
  </rdn>
  <rdn rId="0" localSheetId="5" customView="1" name="Z_83E26134_8071_4B52_B9C2_8B5396DF70B4_.wvu.FilterData" hidden="1" oldHidden="1">
    <formula>'PR Matrix'!$C$1:$C$481</formula>
    <oldFormula>'PR Matrix'!$C$1:$C$481</oldFormula>
  </rdn>
  <rdn rId="0" localSheetId="6" customView="1" name="Z_83E26134_8071_4B52_B9C2_8B5396DF70B4_.wvu.Cols" hidden="1" oldHidden="1">
    <formula>Allocation!$L:$XFD</formula>
    <oldFormula>Allocation!$L:$XFD</oldFormula>
  </rdn>
  <rdn rId="0" localSheetId="6" customView="1" name="Z_83E26134_8071_4B52_B9C2_8B5396DF70B4_.wvu.FilterData" hidden="1" oldHidden="1">
    <formula>Allocation!$A$1:$K$1</formula>
    <oldFormula>Allocation!$A$1:$K$1</oldFormula>
  </rdn>
  <rdn rId="0" localSheetId="7" customView="1" name="Z_83E26134_8071_4B52_B9C2_8B5396DF70B4_.wvu.FilterData" hidden="1" oldHidden="1">
    <formula>'SRS Reviews'!$A$1:$Q$136</formula>
    <oldFormula>'SRS Reviews'!$A$1:$Q$136</oldFormula>
  </rdn>
  <rdn rId="0" localSheetId="8" customView="1" name="Z_83E26134_8071_4B52_B9C2_8B5396DF70B4_.wvu.FilterData" hidden="1" oldHidden="1">
    <formula>Estimates!$A$2:$BC$460</formula>
    <oldFormula>Estimates!$A$2:$BC$460</oldFormula>
  </rdn>
  <rdn rId="0" localSheetId="10" customView="1" name="Z_83E26134_8071_4B52_B9C2_8B5396DF70B4_.wvu.FilterData" hidden="1" oldHidden="1">
    <formula>'Open SWPRs'!$A$1:$H$615</formula>
    <oldFormula>'Open SWPRs'!$A$1:$H$615</oldFormula>
  </rdn>
  <rdn rId="0" localSheetId="12" customView="1" name="Z_83E26134_8071_4B52_B9C2_8B5396DF70B4_.wvu.FilterData" hidden="1" oldHidden="1">
    <formula>'Build Plan'!$D$3:$L$48</formula>
    <oldFormula>'Build Plan'!$D$3:$L$48</oldFormula>
  </rdn>
  <rcv guid="{83E26134-8071-4B52-B9C2-8B5396DF70B4}" action="add"/>
</revisions>
</file>

<file path=xl/revisions/revisionLog9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672" sId="3">
    <oc r="AX465" t="inlineStr">
      <is>
        <t>TCS</t>
      </is>
    </oc>
    <nc r="AX465" t="inlineStr">
      <is>
        <t>DHB</t>
      </is>
    </nc>
  </rcc>
  <rcc rId="1673" sId="3">
    <oc r="AX466" t="inlineStr">
      <is>
        <t>TCS</t>
      </is>
    </oc>
    <nc r="AX466" t="inlineStr">
      <is>
        <t>DHB</t>
      </is>
    </nc>
  </rcc>
  <rcc rId="1674" sId="3">
    <nc r="BA465">
      <v>1</v>
    </nc>
  </rcc>
  <rcc rId="1675" sId="3">
    <nc r="BA466">
      <v>1</v>
    </nc>
  </rcc>
  <rcv guid="{FAA25FCE-18C5-403C-9C68-9D1F88B3F7EB}" action="delete"/>
  <rdn rId="0" localSheetId="3" customView="1" name="Z_FAA25FCE_18C5_403C_9C68_9D1F88B3F7EB_.wvu.Rows" hidden="1" oldHidden="1">
    <formula>Plan!$488:$750</formula>
    <oldFormula>Plan!$488:$750</oldFormula>
  </rdn>
  <rdn rId="0" localSheetId="3" customView="1" name="Z_FAA25FCE_18C5_403C_9C68_9D1F88B3F7EB_.wvu.Cols" hidden="1" oldHidden="1">
    <formula>Plan!$B:$E,Plan!$I:$P,Plan!$S:$U,Plan!$BQ:$BT</formula>
    <oldFormula>Plan!$B:$E,Plan!$I:$P,Plan!$S:$U,Plan!$BQ:$BT</oldFormula>
  </rdn>
  <rdn rId="0" localSheetId="3" customView="1" name="Z_FAA25FCE_18C5_403C_9C68_9D1F88B3F7EB_.wvu.FilterData" hidden="1" oldHidden="1">
    <formula>Plan!$A$5:$BQ$468</formula>
    <oldFormula>Plan!$A$5:$BP$469</oldFormula>
  </rdn>
  <rdn rId="0" localSheetId="4" customView="1" name="Z_FAA25FCE_18C5_403C_9C68_9D1F88B3F7EB_.wvu.FilterData" hidden="1" oldHidden="1">
    <formula>'Delivery Docs Plan'!$A$4:$O$33</formula>
    <oldFormula>'Delivery Docs Plan'!$A$1:$O$33</oldFormula>
  </rdn>
  <rdn rId="0" localSheetId="5" customView="1" name="Z_FAA25FCE_18C5_403C_9C68_9D1F88B3F7EB_.wvu.Rows" hidden="1" oldHidden="1">
    <formula>'PR Matrix'!$1:$2</formula>
    <oldFormula>'PR Matrix'!$1:$2</oldFormula>
  </rdn>
  <rdn rId="0" localSheetId="5" customView="1" name="Z_FAA25FCE_18C5_403C_9C68_9D1F88B3F7EB_.wvu.Cols" hidden="1" oldHidden="1">
    <formula>'PR Matrix'!$JN:$XFD</formula>
    <oldFormula>'PR Matrix'!$JN:$XFD</oldFormula>
  </rdn>
  <rdn rId="0" localSheetId="5" customView="1" name="Z_FAA25FCE_18C5_403C_9C68_9D1F88B3F7EB_.wvu.FilterData" hidden="1" oldHidden="1">
    <formula>'PR Matrix'!$C$1:$C$481</formula>
    <oldFormula>'PR Matrix'!$C$1:$C$481</oldFormula>
  </rdn>
  <rdn rId="0" localSheetId="6" customView="1" name="Z_FAA25FCE_18C5_403C_9C68_9D1F88B3F7EB_.wvu.Cols" hidden="1" oldHidden="1">
    <formula>Allocation!$L:$XFD</formula>
    <oldFormula>Allocation!$L:$XFD</oldFormula>
  </rdn>
  <rdn rId="0" localSheetId="6" customView="1" name="Z_FAA25FCE_18C5_403C_9C68_9D1F88B3F7EB_.wvu.FilterData" hidden="1" oldHidden="1">
    <formula>Allocation!$A$1:$K$1</formula>
    <oldFormula>Allocation!$A$1:$K$1</oldFormula>
  </rdn>
  <rdn rId="0" localSheetId="7" customView="1" name="Z_FAA25FCE_18C5_403C_9C68_9D1F88B3F7EB_.wvu.FilterData" hidden="1" oldHidden="1">
    <formula>'SRS Reviews'!$A$1:$Q$136</formula>
    <oldFormula>'SRS Reviews'!$A$1:$Q$136</oldFormula>
  </rdn>
  <rdn rId="0" localSheetId="8" customView="1" name="Z_FAA25FCE_18C5_403C_9C68_9D1F88B3F7EB_.wvu.FilterData" hidden="1" oldHidden="1">
    <formula>Estimates!$A$2:$BC$460</formula>
    <oldFormula>Estimates!$A$2:$BC$460</oldFormula>
  </rdn>
  <rdn rId="0" localSheetId="10" customView="1" name="Z_FAA25FCE_18C5_403C_9C68_9D1F88B3F7EB_.wvu.FilterData" hidden="1" oldHidden="1">
    <formula>'Open SWPRs'!$A$1:$H$615</formula>
    <oldFormula>'Open SWPRs'!$A$1:$H$615</oldFormula>
  </rdn>
  <rdn rId="0" localSheetId="12" customView="1" name="Z_FAA25FCE_18C5_403C_9C68_9D1F88B3F7EB_.wvu.FilterData" hidden="1" oldHidden="1">
    <formula>'Build Plan'!$D$3:$L$48</formula>
    <oldFormula>'Build Plan'!$D$3:$L$48</oldFormula>
  </rdn>
  <rcv guid="{FAA25FCE-18C5-403C-9C68-9D1F88B3F7EB}" action="add"/>
</revisions>
</file>

<file path=xl/revisions/revisionLog10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B83B79D9-617A-4F50-8CCC-C97938364272}" action="delete"/>
  <rdn rId="0" localSheetId="3" customView="1" name="Z_B83B79D9_617A_4F50_8CCC_C97938364272_.wvu.Rows" hidden="1" oldHidden="1">
    <formula>Plan!$488:$750</formula>
    <oldFormula>Plan!$488:$750</oldFormula>
  </rdn>
  <rdn rId="0" localSheetId="3" customView="1" name="Z_B83B79D9_617A_4F50_8CCC_C97938364272_.wvu.Cols" hidden="1" oldHidden="1">
    <formula>Plan!$S:$U,Plan!$BQ:$BT</formula>
    <oldFormula>Plan!$S:$U,Plan!$BQ:$BT</oldFormula>
  </rdn>
  <rdn rId="0" localSheetId="3" customView="1" name="Z_B83B79D9_617A_4F50_8CCC_C97938364272_.wvu.FilterData" hidden="1" oldHidden="1">
    <formula>Plan!$A$5:$BQ$468</formula>
    <oldFormula>Plan!$A$5:$BQ$468</oldFormula>
  </rdn>
  <rdn rId="0" localSheetId="4" customView="1" name="Z_B83B79D9_617A_4F50_8CCC_C97938364272_.wvu.FilterData" hidden="1" oldHidden="1">
    <formula>'Delivery Docs Plan'!$A$4:$O$33</formula>
    <oldFormula>'Delivery Docs Plan'!$A$4:$O$33</oldFormula>
  </rdn>
  <rdn rId="0" localSheetId="5" customView="1" name="Z_B83B79D9_617A_4F50_8CCC_C97938364272_.wvu.Rows" hidden="1" oldHidden="1">
    <formula>'PR Matrix'!$1:$2</formula>
    <oldFormula>'PR Matrix'!$1:$2</oldFormula>
  </rdn>
  <rdn rId="0" localSheetId="5" customView="1" name="Z_B83B79D9_617A_4F50_8CCC_C97938364272_.wvu.Cols" hidden="1" oldHidden="1">
    <formula>'PR Matrix'!$JN:$XFD</formula>
    <oldFormula>'PR Matrix'!$JN:$XFD</oldFormula>
  </rdn>
  <rdn rId="0" localSheetId="5" customView="1" name="Z_B83B79D9_617A_4F50_8CCC_C97938364272_.wvu.FilterData" hidden="1" oldHidden="1">
    <formula>'PR Matrix'!$C$1:$C$481</formula>
    <oldFormula>'PR Matrix'!$C$1:$C$481</oldFormula>
  </rdn>
  <rdn rId="0" localSheetId="6" customView="1" name="Z_B83B79D9_617A_4F50_8CCC_C97938364272_.wvu.Cols" hidden="1" oldHidden="1">
    <formula>Allocation!$L:$XFD</formula>
    <oldFormula>Allocation!$L:$XFD</oldFormula>
  </rdn>
  <rdn rId="0" localSheetId="6" customView="1" name="Z_B83B79D9_617A_4F50_8CCC_C97938364272_.wvu.FilterData" hidden="1" oldHidden="1">
    <formula>Allocation!$A$1:$K$1</formula>
    <oldFormula>Allocation!$A$1:$K$1</oldFormula>
  </rdn>
  <rdn rId="0" localSheetId="7" customView="1" name="Z_B83B79D9_617A_4F50_8CCC_C97938364272_.wvu.FilterData" hidden="1" oldHidden="1">
    <formula>'SRS Reviews'!$A$1:$Q$136</formula>
    <oldFormula>'SRS Reviews'!$A$1:$Q$136</oldFormula>
  </rdn>
  <rdn rId="0" localSheetId="8" customView="1" name="Z_B83B79D9_617A_4F50_8CCC_C97938364272_.wvu.FilterData" hidden="1" oldHidden="1">
    <formula>Estimates!$A$2:$BC$460</formula>
    <oldFormula>Estimates!$A$2:$BC$460</oldFormula>
  </rdn>
  <rdn rId="0" localSheetId="10" customView="1" name="Z_B83B79D9_617A_4F50_8CCC_C97938364272_.wvu.FilterData" hidden="1" oldHidden="1">
    <formula>'Open SWPRs'!$A$1:$H$615</formula>
    <oldFormula>'Open SWPRs'!$A$1:$H$615</oldFormula>
  </rdn>
  <rdn rId="0" localSheetId="12" customView="1" name="Z_B83B79D9_617A_4F50_8CCC_C97938364272_.wvu.FilterData" hidden="1" oldHidden="1">
    <formula>'Build Plan'!$D$3:$L$48</formula>
    <oldFormula>'Build Plan'!$D$3:$L$48</oldFormula>
  </rdn>
  <rcv guid="{B83B79D9-617A-4F50-8CCC-C97938364272}" action="add"/>
</revisions>
</file>

<file path=xl/revisions/revisionLog10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AX465:AX466" start="0" length="2147483647">
    <dxf>
      <font>
        <color auto="1"/>
      </font>
    </dxf>
  </rfmt>
</revisions>
</file>

<file path=xl/revisions/revisionLog10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702" sId="3">
    <oc r="AR301">
      <v>95</v>
    </oc>
    <nc r="AR301">
      <v>100</v>
    </nc>
  </rcc>
  <rcmt sheetId="3" cell="AR301" guid="{00000000-0000-0000-0000-000000000000}" action="delete" author="Pulman, Stephen"/>
  <rcv guid="{55F258A9-3656-464A-8209-65541A4A9294}" action="delete"/>
  <rdn rId="0" localSheetId="3" customView="1" name="Z_55F258A9_3656_464A_8209_65541A4A9294_.wvu.Rows" hidden="1" oldHidden="1">
    <formula>Plan!$488:$750</formula>
    <oldFormula>Plan!$488:$750</oldFormula>
  </rdn>
  <rdn rId="0" localSheetId="3" customView="1" name="Z_55F258A9_3656_464A_8209_65541A4A9294_.wvu.Cols" hidden="1" oldHidden="1">
    <formula>Plan!$S:$U,Plan!$BQ:$BT</formula>
    <oldFormula>Plan!$S:$U,Plan!$BQ:$BT</oldFormula>
  </rdn>
  <rdn rId="0" localSheetId="3" customView="1" name="Z_55F258A9_3656_464A_8209_65541A4A9294_.wvu.FilterData" hidden="1" oldHidden="1">
    <formula>Plan!$A$5:$BQ$468</formula>
    <oldFormula>Plan!$A$5:$BQ$468</oldFormula>
  </rdn>
  <rdn rId="0" localSheetId="4" customView="1" name="Z_55F258A9_3656_464A_8209_65541A4A9294_.wvu.FilterData" hidden="1" oldHidden="1">
    <formula>'Delivery Docs Plan'!$A$4:$O$33</formula>
    <oldFormula>'Delivery Docs Plan'!$A$4:$O$33</oldFormula>
  </rdn>
  <rdn rId="0" localSheetId="5" customView="1" name="Z_55F258A9_3656_464A_8209_65541A4A9294_.wvu.Rows" hidden="1" oldHidden="1">
    <formula>'PR Matrix'!$1:$2</formula>
    <oldFormula>'PR Matrix'!$1:$2</oldFormula>
  </rdn>
  <rdn rId="0" localSheetId="5" customView="1" name="Z_55F258A9_3656_464A_8209_65541A4A9294_.wvu.Cols" hidden="1" oldHidden="1">
    <formula>'PR Matrix'!$JN:$XFD</formula>
    <oldFormula>'PR Matrix'!$JN:$XFD</oldFormula>
  </rdn>
  <rdn rId="0" localSheetId="5" customView="1" name="Z_55F258A9_3656_464A_8209_65541A4A9294_.wvu.FilterData" hidden="1" oldHidden="1">
    <formula>'PR Matrix'!$C$1:$C$481</formula>
    <oldFormula>'PR Matrix'!$C$1:$C$481</oldFormula>
  </rdn>
  <rdn rId="0" localSheetId="6" customView="1" name="Z_55F258A9_3656_464A_8209_65541A4A9294_.wvu.Cols" hidden="1" oldHidden="1">
    <formula>Allocation!$L:$XFD</formula>
    <oldFormula>Allocation!$L:$XFD</oldFormula>
  </rdn>
  <rdn rId="0" localSheetId="6" customView="1" name="Z_55F258A9_3656_464A_8209_65541A4A9294_.wvu.FilterData" hidden="1" oldHidden="1">
    <formula>Allocation!$A$1:$K$1</formula>
    <oldFormula>Allocation!$A$1:$K$1</oldFormula>
  </rdn>
  <rdn rId="0" localSheetId="7" customView="1" name="Z_55F258A9_3656_464A_8209_65541A4A9294_.wvu.FilterData" hidden="1" oldHidden="1">
    <formula>'SRS Reviews'!$A$1:$Q$136</formula>
    <oldFormula>'SRS Reviews'!$A$1:$Q$136</oldFormula>
  </rdn>
  <rdn rId="0" localSheetId="8" customView="1" name="Z_55F258A9_3656_464A_8209_65541A4A9294_.wvu.FilterData" hidden="1" oldHidden="1">
    <formula>Estimates!$A$2:$BC$460</formula>
    <oldFormula>Estimates!$A$2:$BC$460</oldFormula>
  </rdn>
  <rdn rId="0" localSheetId="10" customView="1" name="Z_55F258A9_3656_464A_8209_65541A4A9294_.wvu.FilterData" hidden="1" oldHidden="1">
    <formula>'Open SWPRs'!$A$1:$H$615</formula>
    <oldFormula>'Open SWPRs'!$A$1:$H$615</oldFormula>
  </rdn>
  <rdn rId="0" localSheetId="12" customView="1" name="Z_55F258A9_3656_464A_8209_65541A4A9294_.wvu.FilterData" hidden="1" oldHidden="1">
    <formula>'Build Plan'!$D$3:$L$48</formula>
    <oldFormula>'Build Plan'!$D$3:$L$48</oldFormula>
  </rdn>
  <rcv guid="{55F258A9-3656-464A-8209-65541A4A9294}" action="add"/>
</revisions>
</file>

<file path=xl/revisions/revisionLog10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716" sId="3">
    <oc r="BA21">
      <v>25</v>
    </oc>
    <nc r="BA21">
      <v>100</v>
    </nc>
  </rcc>
  <rcc rId="1717" sId="3">
    <oc r="AY21">
      <v>50</v>
    </oc>
    <nc r="AY21">
      <v>100</v>
    </nc>
  </rcc>
  <rcmt sheetId="3" cell="BA21" guid="{CE165259-64D5-40AD-90EF-4369AD7683BD}" author="Vuppulury, Agam" newLength="49"/>
  <rcv guid="{39344E0E-2CC4-4BC6-A15E-A66B17AEE943}" action="delete"/>
  <rdn rId="0" localSheetId="3" customView="1" name="Z_39344E0E_2CC4_4BC6_A15E_A66B17AEE943_.wvu.Rows" hidden="1" oldHidden="1">
    <formula>Plan!$488:$750</formula>
    <oldFormula>Plan!$488:$750</oldFormula>
  </rdn>
  <rdn rId="0" localSheetId="3" customView="1" name="Z_39344E0E_2CC4_4BC6_A15E_A66B17AEE943_.wvu.Cols" hidden="1" oldHidden="1">
    <formula>Plan!$S:$U,Plan!$BN:$BT</formula>
    <oldFormula>Plan!$S:$U,Plan!$BN:$BT</oldFormula>
  </rdn>
  <rdn rId="0" localSheetId="3" customView="1" name="Z_39344E0E_2CC4_4BC6_A15E_A66B17AEE943_.wvu.FilterData" hidden="1" oldHidden="1">
    <formula>Plan!$A$5:$BQ$468</formula>
    <oldFormula>Plan!$A$5:$BT$468</oldFormula>
  </rdn>
  <rdn rId="0" localSheetId="4" customView="1" name="Z_39344E0E_2CC4_4BC6_A15E_A66B17AEE943_.wvu.FilterData" hidden="1" oldHidden="1">
    <formula>'Delivery Docs Plan'!$A$4:$O$33</formula>
    <oldFormula>'Delivery Docs Plan'!$A$4:$O$33</oldFormula>
  </rdn>
  <rdn rId="0" localSheetId="5" customView="1" name="Z_39344E0E_2CC4_4BC6_A15E_A66B17AEE943_.wvu.Rows" hidden="1" oldHidden="1">
    <formula>'PR Matrix'!$1:$2</formula>
    <oldFormula>'PR Matrix'!$1:$2</oldFormula>
  </rdn>
  <rdn rId="0" localSheetId="5" customView="1" name="Z_39344E0E_2CC4_4BC6_A15E_A66B17AEE943_.wvu.Cols" hidden="1" oldHidden="1">
    <formula>'PR Matrix'!$JN:$XFD</formula>
    <oldFormula>'PR Matrix'!$JN:$XFD</oldFormula>
  </rdn>
  <rdn rId="0" localSheetId="5" customView="1" name="Z_39344E0E_2CC4_4BC6_A15E_A66B17AEE943_.wvu.FilterData" hidden="1" oldHidden="1">
    <formula>'PR Matrix'!$C$1:$C$481</formula>
    <oldFormula>'PR Matrix'!$C$1:$C$481</oldFormula>
  </rdn>
  <rdn rId="0" localSheetId="6" customView="1" name="Z_39344E0E_2CC4_4BC6_A15E_A66B17AEE943_.wvu.Cols" hidden="1" oldHidden="1">
    <formula>Allocation!$L:$XFD</formula>
    <oldFormula>Allocation!$L:$XFD</oldFormula>
  </rdn>
  <rdn rId="0" localSheetId="6" customView="1" name="Z_39344E0E_2CC4_4BC6_A15E_A66B17AEE943_.wvu.FilterData" hidden="1" oldHidden="1">
    <formula>Allocation!$A$1:$K$1</formula>
    <oldFormula>Allocation!$A$1:$K$1</oldFormula>
  </rdn>
  <rdn rId="0" localSheetId="7" customView="1" name="Z_39344E0E_2CC4_4BC6_A15E_A66B17AEE943_.wvu.FilterData" hidden="1" oldHidden="1">
    <formula>'SRS Reviews'!$A$1:$Q$136</formula>
    <oldFormula>'SRS Reviews'!$A$1:$Q$136</oldFormula>
  </rdn>
  <rdn rId="0" localSheetId="8" customView="1" name="Z_39344E0E_2CC4_4BC6_A15E_A66B17AEE943_.wvu.FilterData" hidden="1" oldHidden="1">
    <formula>Estimates!$A$2:$BC$460</formula>
    <oldFormula>Estimates!$A$2:$BC$460</oldFormula>
  </rdn>
  <rdn rId="0" localSheetId="10" customView="1" name="Z_39344E0E_2CC4_4BC6_A15E_A66B17AEE943_.wvu.FilterData" hidden="1" oldHidden="1">
    <formula>'Open SWPRs'!$A$1:$H$615</formula>
    <oldFormula>'Open SWPRs'!$A$1:$H$615</oldFormula>
  </rdn>
  <rdn rId="0" localSheetId="12" customView="1" name="Z_39344E0E_2CC4_4BC6_A15E_A66B17AEE943_.wvu.FilterData" hidden="1" oldHidden="1">
    <formula>'Build Plan'!$D$3:$L$48</formula>
    <oldFormula>'Build Plan'!$D$3:$L$48</oldFormula>
  </rdn>
  <rcv guid="{39344E0E-2CC4-4BC6-A15E-A66B17AEE943}" action="add"/>
</revisions>
</file>

<file path=xl/revisions/revisionLog10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731" sId="3">
    <oc r="AG136" t="inlineStr">
      <is>
        <t>TCS</t>
      </is>
    </oc>
    <nc r="AG136" t="inlineStr">
      <is>
        <t>RS</t>
      </is>
    </nc>
  </rcc>
  <rfmt sheetId="3" sqref="AG136" start="0" length="2147483647">
    <dxf>
      <font>
        <color auto="1"/>
      </font>
    </dxf>
  </rfmt>
  <rcc rId="1732" sId="3">
    <oc r="AX136" t="inlineStr">
      <is>
        <t>TCS</t>
      </is>
    </oc>
    <nc r="AX136" t="inlineStr">
      <is>
        <t>RS</t>
      </is>
    </nc>
  </rcc>
  <rfmt sheetId="3" sqref="AX136" start="0" length="2147483647">
    <dxf>
      <font>
        <color auto="1"/>
      </font>
    </dxf>
  </rfmt>
  <rcv guid="{83E26134-8071-4B52-B9C2-8B5396DF70B4}" action="delete"/>
  <rdn rId="0" localSheetId="3" customView="1" name="Z_83E26134_8071_4B52_B9C2_8B5396DF70B4_.wvu.Rows" hidden="1" oldHidden="1">
    <formula>Plan!$488:$750</formula>
    <oldFormula>Plan!$488:$750</oldFormula>
  </rdn>
  <rdn rId="0" localSheetId="3" customView="1" name="Z_83E26134_8071_4B52_B9C2_8B5396DF70B4_.wvu.Cols" hidden="1" oldHidden="1">
    <formula>Plan!$S:$U</formula>
    <oldFormula>Plan!$S:$U</oldFormula>
  </rdn>
  <rdn rId="0" localSheetId="3" customView="1" name="Z_83E26134_8071_4B52_B9C2_8B5396DF70B4_.wvu.FilterData" hidden="1" oldHidden="1">
    <formula>Plan!$A$5:$BQ$468</formula>
    <oldFormula>Plan!$A$5:$BQ$468</oldFormula>
  </rdn>
  <rdn rId="0" localSheetId="4" customView="1" name="Z_83E26134_8071_4B52_B9C2_8B5396DF70B4_.wvu.FilterData" hidden="1" oldHidden="1">
    <formula>'Delivery Docs Plan'!$A$4:$O$33</formula>
    <oldFormula>'Delivery Docs Plan'!$A$4:$O$33</oldFormula>
  </rdn>
  <rdn rId="0" localSheetId="5" customView="1" name="Z_83E26134_8071_4B52_B9C2_8B5396DF70B4_.wvu.Rows" hidden="1" oldHidden="1">
    <formula>'PR Matrix'!$1:$2</formula>
    <oldFormula>'PR Matrix'!$1:$2</oldFormula>
  </rdn>
  <rdn rId="0" localSheetId="5" customView="1" name="Z_83E26134_8071_4B52_B9C2_8B5396DF70B4_.wvu.Cols" hidden="1" oldHidden="1">
    <formula>'PR Matrix'!$JN:$XFD</formula>
    <oldFormula>'PR Matrix'!$JN:$XFD</oldFormula>
  </rdn>
  <rdn rId="0" localSheetId="5" customView="1" name="Z_83E26134_8071_4B52_B9C2_8B5396DF70B4_.wvu.FilterData" hidden="1" oldHidden="1">
    <formula>'PR Matrix'!$C$1:$C$481</formula>
    <oldFormula>'PR Matrix'!$C$1:$C$481</oldFormula>
  </rdn>
  <rdn rId="0" localSheetId="6" customView="1" name="Z_83E26134_8071_4B52_B9C2_8B5396DF70B4_.wvu.Cols" hidden="1" oldHidden="1">
    <formula>Allocation!$L:$XFD</formula>
    <oldFormula>Allocation!$L:$XFD</oldFormula>
  </rdn>
  <rdn rId="0" localSheetId="6" customView="1" name="Z_83E26134_8071_4B52_B9C2_8B5396DF70B4_.wvu.FilterData" hidden="1" oldHidden="1">
    <formula>Allocation!$A$1:$K$1</formula>
    <oldFormula>Allocation!$A$1:$K$1</oldFormula>
  </rdn>
  <rdn rId="0" localSheetId="7" customView="1" name="Z_83E26134_8071_4B52_B9C2_8B5396DF70B4_.wvu.FilterData" hidden="1" oldHidden="1">
    <formula>'SRS Reviews'!$A$1:$Q$136</formula>
    <oldFormula>'SRS Reviews'!$A$1:$Q$136</oldFormula>
  </rdn>
  <rdn rId="0" localSheetId="8" customView="1" name="Z_83E26134_8071_4B52_B9C2_8B5396DF70B4_.wvu.FilterData" hidden="1" oldHidden="1">
    <formula>Estimates!$A$2:$BC$460</formula>
    <oldFormula>Estimates!$A$2:$BC$460</oldFormula>
  </rdn>
  <rdn rId="0" localSheetId="10" customView="1" name="Z_83E26134_8071_4B52_B9C2_8B5396DF70B4_.wvu.FilterData" hidden="1" oldHidden="1">
    <formula>'Open SWPRs'!$A$1:$H$615</formula>
    <oldFormula>'Open SWPRs'!$A$1:$H$615</oldFormula>
  </rdn>
  <rdn rId="0" localSheetId="12" customView="1" name="Z_83E26134_8071_4B52_B9C2_8B5396DF70B4_.wvu.FilterData" hidden="1" oldHidden="1">
    <formula>'Build Plan'!$D$3:$L$48</formula>
    <oldFormula>'Build Plan'!$D$3:$L$48</oldFormula>
  </rdn>
  <rcv guid="{83E26134-8071-4B52-B9C2-8B5396DF70B4}" action="add"/>
</revisions>
</file>

<file path=xl/revisions/revisionLog10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746" sId="5">
    <nc r="B340">
      <v>6108</v>
    </nc>
  </rcc>
  <rcc rId="1747" sId="5">
    <nc r="K340" t="inlineStr">
      <is>
        <t>Y</t>
      </is>
    </nc>
  </rcc>
  <rcc rId="1748" sId="3">
    <nc r="E329">
      <v>6108</v>
    </nc>
  </rcc>
  <rcc rId="1749" sId="3">
    <nc r="P329" t="inlineStr">
      <is>
        <t>Y</t>
      </is>
    </nc>
  </rcc>
  <rcc rId="1750" sId="3">
    <nc r="AV329" t="inlineStr">
      <is>
        <t>DBY</t>
      </is>
    </nc>
  </rcc>
  <rcc rId="1751" sId="3">
    <nc r="AX329" t="inlineStr">
      <is>
        <t>DBY</t>
      </is>
    </nc>
  </rcc>
  <rfmt sheetId="3" sqref="AV329" start="0" length="2147483647">
    <dxf>
      <font>
        <color theme="0" tint="-0.499984740745262"/>
      </font>
    </dxf>
  </rfmt>
  <rfmt sheetId="3" sqref="AV329" start="0" length="2147483647">
    <dxf>
      <font>
        <color theme="0" tint="-0.34998626667073579"/>
      </font>
    </dxf>
  </rfmt>
  <rfmt sheetId="3" sqref="AX329" start="0" length="2147483647">
    <dxf>
      <font>
        <color theme="0" tint="-0.34998626667073579"/>
      </font>
    </dxf>
  </rfmt>
  <rcc rId="1752" sId="7">
    <oc r="D134" t="inlineStr">
      <is>
        <t>Stu</t>
      </is>
    </oc>
    <nc r="D134" t="inlineStr">
      <is>
        <t>Felix</t>
      </is>
    </nc>
  </rcc>
  <rcc rId="1753" sId="7" numFmtId="19">
    <nc r="E134">
      <v>42992</v>
    </nc>
  </rcc>
  <rcc rId="1754" sId="7">
    <oc r="I134" t="inlineStr">
      <is>
        <t>Sumeet</t>
      </is>
    </oc>
    <nc r="I134" t="inlineStr">
      <is>
        <t>Sumeet/Pragadesh</t>
      </is>
    </nc>
  </rcc>
  <rcc rId="1755" sId="7" numFmtId="19">
    <nc r="E106">
      <v>42989</v>
    </nc>
  </rcc>
</revisions>
</file>

<file path=xl/revisions/revisionLog10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756" sId="5">
    <nc r="H66" t="inlineStr">
      <is>
        <t>Y</t>
      </is>
    </nc>
  </rcc>
  <rcc rId="1757" sId="5">
    <oc r="B66" t="inlineStr">
      <is>
        <t>6036, 6045</t>
      </is>
    </oc>
    <nc r="B66" t="inlineStr">
      <is>
        <t>6036, 6045, 6054</t>
      </is>
    </nc>
  </rcc>
  <rcc rId="1758" sId="3">
    <oc r="E55" t="inlineStr">
      <is>
        <t>6036, 6045</t>
      </is>
    </oc>
    <nc r="E55" t="inlineStr">
      <is>
        <t>6036, 6045, 6054</t>
      </is>
    </nc>
  </rcc>
</revisions>
</file>

<file path=xl/revisions/revisionLog10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759" sId="5">
    <oc r="B67" t="inlineStr">
      <is>
        <t>6037, 6045, 6054, 6062, TBD1, TBD2</t>
      </is>
    </oc>
    <nc r="B67" t="inlineStr">
      <is>
        <t>6037, 6045, 6054, 6062, 6198, 6199</t>
      </is>
    </nc>
  </rcc>
  <rcc rId="1760" sId="5">
    <nc r="F66" t="inlineStr">
      <is>
        <t>T</t>
      </is>
    </nc>
  </rcc>
  <rcc rId="1761" sId="5">
    <nc r="V66" t="inlineStr">
      <is>
        <t>T</t>
      </is>
    </nc>
  </rcc>
  <rcc rId="1762" sId="5">
    <oc r="B66" t="inlineStr">
      <is>
        <t>6036, 6045, 6054</t>
      </is>
    </oc>
    <nc r="B66" t="inlineStr">
      <is>
        <t>6036, 6037, 6045, 6054, 6199</t>
      </is>
    </nc>
  </rcc>
  <rcc rId="1763" sId="3">
    <oc r="E55" t="inlineStr">
      <is>
        <t>6036, 6045, 6054</t>
      </is>
    </oc>
    <nc r="E55" t="inlineStr">
      <is>
        <t>6036, 6037, 6045, 6054, 6199</t>
      </is>
    </nc>
  </rcc>
  <rcv guid="{83E26134-8071-4B52-B9C2-8B5396DF70B4}" action="delete"/>
  <rdn rId="0" localSheetId="3" customView="1" name="Z_83E26134_8071_4B52_B9C2_8B5396DF70B4_.wvu.Rows" hidden="1" oldHidden="1">
    <formula>Plan!$488:$750</formula>
    <oldFormula>Plan!$488:$750</oldFormula>
  </rdn>
  <rdn rId="0" localSheetId="3" customView="1" name="Z_83E26134_8071_4B52_B9C2_8B5396DF70B4_.wvu.Cols" hidden="1" oldHidden="1">
    <formula>Plan!$S:$U</formula>
    <oldFormula>Plan!$S:$U</oldFormula>
  </rdn>
  <rdn rId="0" localSheetId="3" customView="1" name="Z_83E26134_8071_4B52_B9C2_8B5396DF70B4_.wvu.FilterData" hidden="1" oldHidden="1">
    <formula>Plan!$A$5:$BQ$468</formula>
    <oldFormula>Plan!$A$5:$BQ$468</oldFormula>
  </rdn>
  <rdn rId="0" localSheetId="4" customView="1" name="Z_83E26134_8071_4B52_B9C2_8B5396DF70B4_.wvu.FilterData" hidden="1" oldHidden="1">
    <formula>'Delivery Docs Plan'!$A$4:$O$33</formula>
    <oldFormula>'Delivery Docs Plan'!$A$4:$O$33</oldFormula>
  </rdn>
  <rdn rId="0" localSheetId="5" customView="1" name="Z_83E26134_8071_4B52_B9C2_8B5396DF70B4_.wvu.Rows" hidden="1" oldHidden="1">
    <formula>'PR Matrix'!$1:$2</formula>
    <oldFormula>'PR Matrix'!$1:$2</oldFormula>
  </rdn>
  <rdn rId="0" localSheetId="5" customView="1" name="Z_83E26134_8071_4B52_B9C2_8B5396DF70B4_.wvu.Cols" hidden="1" oldHidden="1">
    <formula>'PR Matrix'!$JN:$XFD</formula>
    <oldFormula>'PR Matrix'!$JN:$XFD</oldFormula>
  </rdn>
  <rdn rId="0" localSheetId="5" customView="1" name="Z_83E26134_8071_4B52_B9C2_8B5396DF70B4_.wvu.FilterData" hidden="1" oldHidden="1">
    <formula>'PR Matrix'!$C$1:$C$481</formula>
    <oldFormula>'PR Matrix'!$C$1:$C$481</oldFormula>
  </rdn>
  <rdn rId="0" localSheetId="6" customView="1" name="Z_83E26134_8071_4B52_B9C2_8B5396DF70B4_.wvu.Cols" hidden="1" oldHidden="1">
    <formula>Allocation!$L:$XFD</formula>
    <oldFormula>Allocation!$L:$XFD</oldFormula>
  </rdn>
  <rdn rId="0" localSheetId="6" customView="1" name="Z_83E26134_8071_4B52_B9C2_8B5396DF70B4_.wvu.FilterData" hidden="1" oldHidden="1">
    <formula>Allocation!$A$1:$K$1</formula>
    <oldFormula>Allocation!$A$1:$K$1</oldFormula>
  </rdn>
  <rdn rId="0" localSheetId="7" customView="1" name="Z_83E26134_8071_4B52_B9C2_8B5396DF70B4_.wvu.FilterData" hidden="1" oldHidden="1">
    <formula>'SRS Reviews'!$A$1:$Q$136</formula>
    <oldFormula>'SRS Reviews'!$A$1:$Q$136</oldFormula>
  </rdn>
  <rdn rId="0" localSheetId="8" customView="1" name="Z_83E26134_8071_4B52_B9C2_8B5396DF70B4_.wvu.FilterData" hidden="1" oldHidden="1">
    <formula>Estimates!$A$2:$BC$460</formula>
    <oldFormula>Estimates!$A$2:$BC$460</oldFormula>
  </rdn>
  <rdn rId="0" localSheetId="10" customView="1" name="Z_83E26134_8071_4B52_B9C2_8B5396DF70B4_.wvu.FilterData" hidden="1" oldHidden="1">
    <formula>'Open SWPRs'!$A$1:$H$615</formula>
    <oldFormula>'Open SWPRs'!$A$1:$H$615</oldFormula>
  </rdn>
  <rdn rId="0" localSheetId="12" customView="1" name="Z_83E26134_8071_4B52_B9C2_8B5396DF70B4_.wvu.FilterData" hidden="1" oldHidden="1">
    <formula>'Build Plan'!$D$3:$L$48</formula>
    <oldFormula>'Build Plan'!$D$3:$L$48</oldFormula>
  </rdn>
  <rcv guid="{83E26134-8071-4B52-B9C2-8B5396DF70B4}" action="add"/>
</revisions>
</file>

<file path=xl/revisions/revisionLog10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777" sId="5">
    <oc r="B64" t="inlineStr">
      <is>
        <t>TBD1</t>
      </is>
    </oc>
    <nc r="B64">
      <v>6198</v>
    </nc>
  </rcc>
</revisions>
</file>

<file path=xl/revisions/revisionLog10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778" sId="3">
    <nc r="AO300" t="inlineStr">
      <is>
        <t>Y</t>
      </is>
    </nc>
  </rcc>
  <rcc rId="1779" sId="3">
    <oc r="AP300">
      <v>80</v>
    </oc>
    <nc r="AP300">
      <v>100</v>
    </nc>
  </rcc>
  <rcmt sheetId="3" cell="AP300" guid="{00000000-0000-0000-0000-000000000000}" action="delete" author="Pulman, Stephen"/>
  <rcv guid="{55F258A9-3656-464A-8209-65541A4A9294}" action="delete"/>
  <rdn rId="0" localSheetId="3" customView="1" name="Z_55F258A9_3656_464A_8209_65541A4A9294_.wvu.Rows" hidden="1" oldHidden="1">
    <formula>Plan!$488:$750</formula>
    <oldFormula>Plan!$488:$750</oldFormula>
  </rdn>
  <rdn rId="0" localSheetId="3" customView="1" name="Z_55F258A9_3656_464A_8209_65541A4A9294_.wvu.Cols" hidden="1" oldHidden="1">
    <formula>Plan!$S:$U,Plan!$BQ:$BT</formula>
    <oldFormula>Plan!$S:$U,Plan!$BQ:$BT</oldFormula>
  </rdn>
  <rdn rId="0" localSheetId="3" customView="1" name="Z_55F258A9_3656_464A_8209_65541A4A9294_.wvu.FilterData" hidden="1" oldHidden="1">
    <formula>Plan!$A$5:$BQ$468</formula>
    <oldFormula>Plan!$A$5:$BQ$468</oldFormula>
  </rdn>
  <rdn rId="0" localSheetId="4" customView="1" name="Z_55F258A9_3656_464A_8209_65541A4A9294_.wvu.FilterData" hidden="1" oldHidden="1">
    <formula>'Delivery Docs Plan'!$A$4:$O$33</formula>
    <oldFormula>'Delivery Docs Plan'!$A$4:$O$33</oldFormula>
  </rdn>
  <rdn rId="0" localSheetId="5" customView="1" name="Z_55F258A9_3656_464A_8209_65541A4A9294_.wvu.Rows" hidden="1" oldHidden="1">
    <formula>'PR Matrix'!$1:$2</formula>
    <oldFormula>'PR Matrix'!$1:$2</oldFormula>
  </rdn>
  <rdn rId="0" localSheetId="5" customView="1" name="Z_55F258A9_3656_464A_8209_65541A4A9294_.wvu.Cols" hidden="1" oldHidden="1">
    <formula>'PR Matrix'!$JN:$XFD</formula>
    <oldFormula>'PR Matrix'!$JN:$XFD</oldFormula>
  </rdn>
  <rdn rId="0" localSheetId="5" customView="1" name="Z_55F258A9_3656_464A_8209_65541A4A9294_.wvu.FilterData" hidden="1" oldHidden="1">
    <formula>'PR Matrix'!$C$1:$C$481</formula>
    <oldFormula>'PR Matrix'!$C$1:$C$481</oldFormula>
  </rdn>
  <rdn rId="0" localSheetId="6" customView="1" name="Z_55F258A9_3656_464A_8209_65541A4A9294_.wvu.Cols" hidden="1" oldHidden="1">
    <formula>Allocation!$L:$XFD</formula>
    <oldFormula>Allocation!$L:$XFD</oldFormula>
  </rdn>
  <rdn rId="0" localSheetId="6" customView="1" name="Z_55F258A9_3656_464A_8209_65541A4A9294_.wvu.FilterData" hidden="1" oldHidden="1">
    <formula>Allocation!$A$1:$K$1</formula>
    <oldFormula>Allocation!$A$1:$K$1</oldFormula>
  </rdn>
  <rdn rId="0" localSheetId="7" customView="1" name="Z_55F258A9_3656_464A_8209_65541A4A9294_.wvu.FilterData" hidden="1" oldHidden="1">
    <formula>'SRS Reviews'!$A$1:$Q$136</formula>
    <oldFormula>'SRS Reviews'!$A$1:$Q$136</oldFormula>
  </rdn>
  <rdn rId="0" localSheetId="8" customView="1" name="Z_55F258A9_3656_464A_8209_65541A4A9294_.wvu.FilterData" hidden="1" oldHidden="1">
    <formula>Estimates!$A$2:$BC$460</formula>
    <oldFormula>Estimates!$A$2:$BC$460</oldFormula>
  </rdn>
  <rdn rId="0" localSheetId="10" customView="1" name="Z_55F258A9_3656_464A_8209_65541A4A9294_.wvu.FilterData" hidden="1" oldHidden="1">
    <formula>'Open SWPRs'!$A$1:$H$615</formula>
    <oldFormula>'Open SWPRs'!$A$1:$H$615</oldFormula>
  </rdn>
  <rdn rId="0" localSheetId="12" customView="1" name="Z_55F258A9_3656_464A_8209_65541A4A9294_.wvu.FilterData" hidden="1" oldHidden="1">
    <formula>'Build Plan'!$D$3:$L$48</formula>
    <oldFormula>'Build Plan'!$D$3:$L$48</oldFormula>
  </rdn>
  <rcv guid="{55F258A9-3656-464A-8209-65541A4A9294}" action="add"/>
</revisions>
</file>

<file path=xl/revisions/revisionLog11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18DF35B7-CAA0-4050-BA63-78DA1CA747BE}" action="delete"/>
  <rdn rId="0" localSheetId="3" customView="1" name="Z_18DF35B7_CAA0_4050_BA63_78DA1CA747BE_.wvu.Rows" hidden="1" oldHidden="1">
    <formula>Plan!$488:$750</formula>
    <oldFormula>Plan!$488:$750</oldFormula>
  </rdn>
  <rdn rId="0" localSheetId="3" customView="1" name="Z_18DF35B7_CAA0_4050_BA63_78DA1CA747BE_.wvu.Cols" hidden="1" oldHidden="1">
    <formula>Plan!$S:$U,Plan!$BQ:$BT</formula>
    <oldFormula>Plan!$S:$U,Plan!$BQ:$BT</oldFormula>
  </rdn>
  <rdn rId="0" localSheetId="3" customView="1" name="Z_18DF35B7_CAA0_4050_BA63_78DA1CA747BE_.wvu.FilterData" hidden="1" oldHidden="1">
    <formula>Plan!$A$5:$BQ$468</formula>
    <oldFormula>Plan!$A$5:$BQ$468</oldFormula>
  </rdn>
  <rdn rId="0" localSheetId="4" customView="1" name="Z_18DF35B7_CAA0_4050_BA63_78DA1CA747BE_.wvu.FilterData" hidden="1" oldHidden="1">
    <formula>'Delivery Docs Plan'!$A$4:$O$33</formula>
    <oldFormula>'Delivery Docs Plan'!$A$4:$O$33</oldFormula>
  </rdn>
  <rdn rId="0" localSheetId="5" customView="1" name="Z_18DF35B7_CAA0_4050_BA63_78DA1CA747BE_.wvu.Rows" hidden="1" oldHidden="1">
    <formula>'PR Matrix'!$1:$2</formula>
    <oldFormula>'PR Matrix'!$1:$2</oldFormula>
  </rdn>
  <rdn rId="0" localSheetId="5" customView="1" name="Z_18DF35B7_CAA0_4050_BA63_78DA1CA747BE_.wvu.Cols" hidden="1" oldHidden="1">
    <formula>'PR Matrix'!$JN:$XFD</formula>
    <oldFormula>'PR Matrix'!$JN:$XFD</oldFormula>
  </rdn>
  <rdn rId="0" localSheetId="5" customView="1" name="Z_18DF35B7_CAA0_4050_BA63_78DA1CA747BE_.wvu.FilterData" hidden="1" oldHidden="1">
    <formula>'PR Matrix'!$C$1:$C$481</formula>
    <oldFormula>'PR Matrix'!$C$1:$C$481</oldFormula>
  </rdn>
  <rdn rId="0" localSheetId="6" customView="1" name="Z_18DF35B7_CAA0_4050_BA63_78DA1CA747BE_.wvu.Cols" hidden="1" oldHidden="1">
    <formula>Allocation!$L:$XFD</formula>
    <oldFormula>Allocation!$L:$XFD</oldFormula>
  </rdn>
  <rdn rId="0" localSheetId="6" customView="1" name="Z_18DF35B7_CAA0_4050_BA63_78DA1CA747BE_.wvu.FilterData" hidden="1" oldHidden="1">
    <formula>Allocation!$A$1:$K$1</formula>
    <oldFormula>Allocation!$A$1:$K$1</oldFormula>
  </rdn>
  <rdn rId="0" localSheetId="7" customView="1" name="Z_18DF35B7_CAA0_4050_BA63_78DA1CA747BE_.wvu.FilterData" hidden="1" oldHidden="1">
    <formula>'SRS Reviews'!$A$1:$Q$136</formula>
    <oldFormula>'SRS Reviews'!$A$1:$Q$136</oldFormula>
  </rdn>
  <rdn rId="0" localSheetId="8" customView="1" name="Z_18DF35B7_CAA0_4050_BA63_78DA1CA747BE_.wvu.FilterData" hidden="1" oldHidden="1">
    <formula>Estimates!$A$2:$BC$460</formula>
    <oldFormula>Estimates!$A$2:$BC$460</oldFormula>
  </rdn>
  <rdn rId="0" localSheetId="10" customView="1" name="Z_18DF35B7_CAA0_4050_BA63_78DA1CA747BE_.wvu.FilterData" hidden="1" oldHidden="1">
    <formula>'Open SWPRs'!$A$1:$H$615</formula>
    <oldFormula>'Open SWPRs'!$A$1:$H$615</oldFormula>
  </rdn>
  <rdn rId="0" localSheetId="12" customView="1" name="Z_18DF35B7_CAA0_4050_BA63_78DA1CA747BE_.wvu.FilterData" hidden="1" oldHidden="1">
    <formula>'Build Plan'!$D$3:$L$48</formula>
    <oldFormula>'Build Plan'!$D$3:$L$48</oldFormula>
  </rdn>
  <rcv guid="{18DF35B7-CAA0-4050-BA63-78DA1CA747BE}" action="add"/>
</revisions>
</file>

<file path=xl/revisions/revisionLog11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18DF35B7-CAA0-4050-BA63-78DA1CA747BE}" action="delete"/>
  <rdn rId="0" localSheetId="3" customView="1" name="Z_18DF35B7_CAA0_4050_BA63_78DA1CA747BE_.wvu.Rows" hidden="1" oldHidden="1">
    <formula>Plan!$488:$750</formula>
    <oldFormula>Plan!$488:$750</oldFormula>
  </rdn>
  <rdn rId="0" localSheetId="3" customView="1" name="Z_18DF35B7_CAA0_4050_BA63_78DA1CA747BE_.wvu.Cols" hidden="1" oldHidden="1">
    <formula>Plan!$S:$U,Plan!$BQ:$BT</formula>
    <oldFormula>Plan!$S:$U,Plan!$BQ:$BT</oldFormula>
  </rdn>
  <rdn rId="0" localSheetId="3" customView="1" name="Z_18DF35B7_CAA0_4050_BA63_78DA1CA747BE_.wvu.FilterData" hidden="1" oldHidden="1">
    <formula>Plan!$A$5:$BQ$468</formula>
    <oldFormula>Plan!$A$5:$BQ$468</oldFormula>
  </rdn>
  <rdn rId="0" localSheetId="4" customView="1" name="Z_18DF35B7_CAA0_4050_BA63_78DA1CA747BE_.wvu.FilterData" hidden="1" oldHidden="1">
    <formula>'Delivery Docs Plan'!$A$4:$O$33</formula>
    <oldFormula>'Delivery Docs Plan'!$A$4:$O$33</oldFormula>
  </rdn>
  <rdn rId="0" localSheetId="5" customView="1" name="Z_18DF35B7_CAA0_4050_BA63_78DA1CA747BE_.wvu.Rows" hidden="1" oldHidden="1">
    <formula>'PR Matrix'!$1:$2</formula>
    <oldFormula>'PR Matrix'!$1:$2</oldFormula>
  </rdn>
  <rdn rId="0" localSheetId="5" customView="1" name="Z_18DF35B7_CAA0_4050_BA63_78DA1CA747BE_.wvu.Cols" hidden="1" oldHidden="1">
    <formula>'PR Matrix'!$JN:$XFD</formula>
    <oldFormula>'PR Matrix'!$JN:$XFD</oldFormula>
  </rdn>
  <rdn rId="0" localSheetId="5" customView="1" name="Z_18DF35B7_CAA0_4050_BA63_78DA1CA747BE_.wvu.FilterData" hidden="1" oldHidden="1">
    <formula>'PR Matrix'!$C$1:$C$481</formula>
    <oldFormula>'PR Matrix'!$C$1:$C$481</oldFormula>
  </rdn>
  <rdn rId="0" localSheetId="6" customView="1" name="Z_18DF35B7_CAA0_4050_BA63_78DA1CA747BE_.wvu.Cols" hidden="1" oldHidden="1">
    <formula>Allocation!$L:$XFD</formula>
    <oldFormula>Allocation!$L:$XFD</oldFormula>
  </rdn>
  <rdn rId="0" localSheetId="6" customView="1" name="Z_18DF35B7_CAA0_4050_BA63_78DA1CA747BE_.wvu.FilterData" hidden="1" oldHidden="1">
    <formula>Allocation!$A$1:$K$1</formula>
    <oldFormula>Allocation!$A$1:$K$1</oldFormula>
  </rdn>
  <rdn rId="0" localSheetId="7" customView="1" name="Z_18DF35B7_CAA0_4050_BA63_78DA1CA747BE_.wvu.FilterData" hidden="1" oldHidden="1">
    <formula>'SRS Reviews'!$A$1:$Q$136</formula>
    <oldFormula>'SRS Reviews'!$A$1:$Q$136</oldFormula>
  </rdn>
  <rdn rId="0" localSheetId="8" customView="1" name="Z_18DF35B7_CAA0_4050_BA63_78DA1CA747BE_.wvu.FilterData" hidden="1" oldHidden="1">
    <formula>Estimates!$A$2:$BC$460</formula>
    <oldFormula>Estimates!$A$2:$BC$460</oldFormula>
  </rdn>
  <rdn rId="0" localSheetId="10" customView="1" name="Z_18DF35B7_CAA0_4050_BA63_78DA1CA747BE_.wvu.FilterData" hidden="1" oldHidden="1">
    <formula>'Open SWPRs'!$A$1:$H$615</formula>
    <oldFormula>'Open SWPRs'!$A$1:$H$615</oldFormula>
  </rdn>
  <rdn rId="0" localSheetId="12" customView="1" name="Z_18DF35B7_CAA0_4050_BA63_78DA1CA747BE_.wvu.FilterData" hidden="1" oldHidden="1">
    <formula>'Build Plan'!$D$3:$L$48</formula>
    <oldFormula>'Build Plan'!$D$3:$L$48</oldFormula>
  </rdn>
  <rcv guid="{18DF35B7-CAA0-4050-BA63-78DA1CA747BE}" action="add"/>
</revisions>
</file>

<file path=xl/revisions/revisionLog11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819" sId="3">
    <nc r="M53" t="inlineStr">
      <is>
        <t>Y</t>
      </is>
    </nc>
  </rcc>
  <rcc rId="1820" sId="3">
    <nc r="N53" t="inlineStr">
      <is>
        <t>Y</t>
      </is>
    </nc>
  </rcc>
  <rcc rId="1821" sId="3">
    <nc r="O53" t="inlineStr">
      <is>
        <t>Y</t>
      </is>
    </nc>
  </rcc>
  <rcc rId="1822" sId="3">
    <nc r="W53" t="inlineStr">
      <is>
        <t>RS</t>
      </is>
    </nc>
  </rcc>
  <rcc rId="1823" sId="3">
    <nc r="X53" t="inlineStr">
      <is>
        <t>TCS</t>
      </is>
    </nc>
  </rcc>
  <rfmt sheetId="3" sqref="X53" start="0" length="2147483647">
    <dxf>
      <font>
        <color theme="0" tint="-0.34998626667073579"/>
      </font>
    </dxf>
  </rfmt>
  <rcc rId="1824" sId="3">
    <nc r="AF53" t="inlineStr">
      <is>
        <t>RS</t>
      </is>
    </nc>
  </rcc>
  <rcc rId="1825" sId="3" odxf="1" dxf="1">
    <nc r="AG53" t="inlineStr">
      <is>
        <t>TCS</t>
      </is>
    </nc>
    <odxf>
      <font>
        <sz val="8"/>
      </font>
    </odxf>
    <ndxf>
      <font>
        <sz val="8"/>
        <color theme="0" tint="-0.34998626667073579"/>
      </font>
    </ndxf>
  </rcc>
  <rcv guid="{83E26134-8071-4B52-B9C2-8B5396DF70B4}" action="delete"/>
  <rdn rId="0" localSheetId="3" customView="1" name="Z_83E26134_8071_4B52_B9C2_8B5396DF70B4_.wvu.Rows" hidden="1" oldHidden="1">
    <formula>Plan!$488:$750</formula>
    <oldFormula>Plan!$488:$750</oldFormula>
  </rdn>
  <rdn rId="0" localSheetId="3" customView="1" name="Z_83E26134_8071_4B52_B9C2_8B5396DF70B4_.wvu.Cols" hidden="1" oldHidden="1">
    <formula>Plan!$S:$U</formula>
    <oldFormula>Plan!$S:$U</oldFormula>
  </rdn>
  <rdn rId="0" localSheetId="3" customView="1" name="Z_83E26134_8071_4B52_B9C2_8B5396DF70B4_.wvu.FilterData" hidden="1" oldHidden="1">
    <formula>Plan!$A$5:$BQ$468</formula>
    <oldFormula>Plan!$A$5:$BQ$468</oldFormula>
  </rdn>
  <rdn rId="0" localSheetId="4" customView="1" name="Z_83E26134_8071_4B52_B9C2_8B5396DF70B4_.wvu.FilterData" hidden="1" oldHidden="1">
    <formula>'Delivery Docs Plan'!$A$4:$O$33</formula>
    <oldFormula>'Delivery Docs Plan'!$A$4:$O$33</oldFormula>
  </rdn>
  <rdn rId="0" localSheetId="5" customView="1" name="Z_83E26134_8071_4B52_B9C2_8B5396DF70B4_.wvu.Rows" hidden="1" oldHidden="1">
    <formula>'PR Matrix'!$1:$2</formula>
    <oldFormula>'PR Matrix'!$1:$2</oldFormula>
  </rdn>
  <rdn rId="0" localSheetId="5" customView="1" name="Z_83E26134_8071_4B52_B9C2_8B5396DF70B4_.wvu.Cols" hidden="1" oldHidden="1">
    <formula>'PR Matrix'!$JN:$XFD</formula>
    <oldFormula>'PR Matrix'!$JN:$XFD</oldFormula>
  </rdn>
  <rdn rId="0" localSheetId="5" customView="1" name="Z_83E26134_8071_4B52_B9C2_8B5396DF70B4_.wvu.FilterData" hidden="1" oldHidden="1">
    <formula>'PR Matrix'!$C$1:$C$481</formula>
    <oldFormula>'PR Matrix'!$C$1:$C$481</oldFormula>
  </rdn>
  <rdn rId="0" localSheetId="6" customView="1" name="Z_83E26134_8071_4B52_B9C2_8B5396DF70B4_.wvu.Cols" hidden="1" oldHidden="1">
    <formula>Allocation!$L:$XFD</formula>
    <oldFormula>Allocation!$L:$XFD</oldFormula>
  </rdn>
  <rdn rId="0" localSheetId="6" customView="1" name="Z_83E26134_8071_4B52_B9C2_8B5396DF70B4_.wvu.FilterData" hidden="1" oldHidden="1">
    <formula>Allocation!$A$1:$K$1</formula>
    <oldFormula>Allocation!$A$1:$K$1</oldFormula>
  </rdn>
  <rdn rId="0" localSheetId="7" customView="1" name="Z_83E26134_8071_4B52_B9C2_8B5396DF70B4_.wvu.FilterData" hidden="1" oldHidden="1">
    <formula>'SRS Reviews'!$A$1:$Q$136</formula>
    <oldFormula>'SRS Reviews'!$A$1:$Q$136</oldFormula>
  </rdn>
  <rdn rId="0" localSheetId="8" customView="1" name="Z_83E26134_8071_4B52_B9C2_8B5396DF70B4_.wvu.FilterData" hidden="1" oldHidden="1">
    <formula>Estimates!$A$2:$BC$460</formula>
    <oldFormula>Estimates!$A$2:$BC$460</oldFormula>
  </rdn>
  <rdn rId="0" localSheetId="10" customView="1" name="Z_83E26134_8071_4B52_B9C2_8B5396DF70B4_.wvu.FilterData" hidden="1" oldHidden="1">
    <formula>'Open SWPRs'!$A$1:$H$615</formula>
    <oldFormula>'Open SWPRs'!$A$1:$H$615</oldFormula>
  </rdn>
  <rdn rId="0" localSheetId="12" customView="1" name="Z_83E26134_8071_4B52_B9C2_8B5396DF70B4_.wvu.FilterData" hidden="1" oldHidden="1">
    <formula>'Build Plan'!$D$3:$L$48</formula>
    <oldFormula>'Build Plan'!$D$3:$L$48</oldFormula>
  </rdn>
  <rcv guid="{83E26134-8071-4B52-B9C2-8B5396DF70B4}" action="add"/>
</revisions>
</file>

<file path=xl/revisions/revisionLog11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839" sId="3" odxf="1" dxf="1">
    <oc r="W53" t="inlineStr">
      <is>
        <t>RS</t>
      </is>
    </oc>
    <nc r="W53" t="inlineStr">
      <is>
        <t>TCS</t>
      </is>
    </nc>
    <odxf>
      <font>
        <sz val="8"/>
      </font>
      <border outline="0">
        <left style="thin">
          <color indexed="64"/>
        </left>
        <right/>
      </border>
    </odxf>
    <ndxf>
      <font>
        <sz val="8"/>
        <color theme="0" tint="-0.34998626667073579"/>
      </font>
      <border outline="0">
        <left/>
        <right style="thin">
          <color indexed="64"/>
        </right>
      </border>
    </ndxf>
  </rcc>
  <rcc rId="1840" sId="3" odxf="1" dxf="1">
    <oc r="AF53" t="inlineStr">
      <is>
        <t>RS</t>
      </is>
    </oc>
    <nc r="AF53" t="inlineStr">
      <is>
        <t>TCS</t>
      </is>
    </nc>
    <odxf>
      <font>
        <sz val="8"/>
      </font>
      <border outline="0">
        <left style="thin">
          <color indexed="64"/>
        </left>
        <right/>
      </border>
    </odxf>
    <ndxf>
      <font>
        <sz val="8"/>
        <color theme="0" tint="-0.34998626667073579"/>
      </font>
      <border outline="0">
        <left/>
        <right style="thin">
          <color indexed="64"/>
        </right>
      </border>
    </ndxf>
  </rcc>
  <rcv guid="{83E26134-8071-4B52-B9C2-8B5396DF70B4}" action="delete"/>
  <rdn rId="0" localSheetId="3" customView="1" name="Z_83E26134_8071_4B52_B9C2_8B5396DF70B4_.wvu.Rows" hidden="1" oldHidden="1">
    <formula>Plan!$488:$750</formula>
    <oldFormula>Plan!$488:$750</oldFormula>
  </rdn>
  <rdn rId="0" localSheetId="3" customView="1" name="Z_83E26134_8071_4B52_B9C2_8B5396DF70B4_.wvu.Cols" hidden="1" oldHidden="1">
    <formula>Plan!$S:$U</formula>
    <oldFormula>Plan!$S:$U</oldFormula>
  </rdn>
  <rdn rId="0" localSheetId="3" customView="1" name="Z_83E26134_8071_4B52_B9C2_8B5396DF70B4_.wvu.FilterData" hidden="1" oldHidden="1">
    <formula>Plan!$A$5:$BQ$468</formula>
    <oldFormula>Plan!$A$5:$BQ$468</oldFormula>
  </rdn>
  <rdn rId="0" localSheetId="4" customView="1" name="Z_83E26134_8071_4B52_B9C2_8B5396DF70B4_.wvu.FilterData" hidden="1" oldHidden="1">
    <formula>'Delivery Docs Plan'!$A$4:$O$33</formula>
    <oldFormula>'Delivery Docs Plan'!$A$4:$O$33</oldFormula>
  </rdn>
  <rdn rId="0" localSheetId="5" customView="1" name="Z_83E26134_8071_4B52_B9C2_8B5396DF70B4_.wvu.Rows" hidden="1" oldHidden="1">
    <formula>'PR Matrix'!$1:$2</formula>
    <oldFormula>'PR Matrix'!$1:$2</oldFormula>
  </rdn>
  <rdn rId="0" localSheetId="5" customView="1" name="Z_83E26134_8071_4B52_B9C2_8B5396DF70B4_.wvu.Cols" hidden="1" oldHidden="1">
    <formula>'PR Matrix'!$JN:$XFD</formula>
    <oldFormula>'PR Matrix'!$JN:$XFD</oldFormula>
  </rdn>
  <rdn rId="0" localSheetId="5" customView="1" name="Z_83E26134_8071_4B52_B9C2_8B5396DF70B4_.wvu.FilterData" hidden="1" oldHidden="1">
    <formula>'PR Matrix'!$C$1:$C$481</formula>
    <oldFormula>'PR Matrix'!$C$1:$C$481</oldFormula>
  </rdn>
  <rdn rId="0" localSheetId="6" customView="1" name="Z_83E26134_8071_4B52_B9C2_8B5396DF70B4_.wvu.Cols" hidden="1" oldHidden="1">
    <formula>Allocation!$L:$XFD</formula>
    <oldFormula>Allocation!$L:$XFD</oldFormula>
  </rdn>
  <rdn rId="0" localSheetId="6" customView="1" name="Z_83E26134_8071_4B52_B9C2_8B5396DF70B4_.wvu.FilterData" hidden="1" oldHidden="1">
    <formula>Allocation!$A$1:$K$1</formula>
    <oldFormula>Allocation!$A$1:$K$1</oldFormula>
  </rdn>
  <rdn rId="0" localSheetId="7" customView="1" name="Z_83E26134_8071_4B52_B9C2_8B5396DF70B4_.wvu.FilterData" hidden="1" oldHidden="1">
    <formula>'SRS Reviews'!$A$1:$Q$136</formula>
    <oldFormula>'SRS Reviews'!$A$1:$Q$136</oldFormula>
  </rdn>
  <rdn rId="0" localSheetId="8" customView="1" name="Z_83E26134_8071_4B52_B9C2_8B5396DF70B4_.wvu.FilterData" hidden="1" oldHidden="1">
    <formula>Estimates!$A$2:$BC$460</formula>
    <oldFormula>Estimates!$A$2:$BC$460</oldFormula>
  </rdn>
  <rdn rId="0" localSheetId="10" customView="1" name="Z_83E26134_8071_4B52_B9C2_8B5396DF70B4_.wvu.FilterData" hidden="1" oldHidden="1">
    <formula>'Open SWPRs'!$A$1:$H$615</formula>
    <oldFormula>'Open SWPRs'!$A$1:$H$615</oldFormula>
  </rdn>
  <rdn rId="0" localSheetId="12" customView="1" name="Z_83E26134_8071_4B52_B9C2_8B5396DF70B4_.wvu.FilterData" hidden="1" oldHidden="1">
    <formula>'Build Plan'!$D$3:$L$48</formula>
    <oldFormula>'Build Plan'!$D$3:$L$48</oldFormula>
  </rdn>
  <rcv guid="{83E26134-8071-4B52-B9C2-8B5396DF70B4}" action="add"/>
</revisions>
</file>

<file path=xl/revisions/revisionLog11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854" sId="5">
    <oc r="U14" t="inlineStr">
      <is>
        <t>N</t>
      </is>
    </oc>
    <nc r="U14" t="inlineStr">
      <is>
        <t>Y</t>
      </is>
    </nc>
  </rcc>
  <rcc rId="1855" sId="5">
    <oc r="V14" t="inlineStr">
      <is>
        <t>N</t>
      </is>
    </oc>
    <nc r="V14" t="inlineStr">
      <is>
        <t>Y</t>
      </is>
    </nc>
  </rcc>
  <rcc rId="1856" sId="5">
    <oc r="U4" t="inlineStr">
      <is>
        <t>N</t>
      </is>
    </oc>
    <nc r="U4" t="inlineStr">
      <is>
        <t>Y</t>
      </is>
    </nc>
  </rcc>
  <rcc rId="1857" sId="5">
    <oc r="V4" t="inlineStr">
      <is>
        <t>N</t>
      </is>
    </oc>
    <nc r="V4" t="inlineStr">
      <is>
        <t>Y</t>
      </is>
    </nc>
  </rcc>
  <rcc rId="1858" sId="5">
    <oc r="I4" t="inlineStr">
      <is>
        <t>N</t>
      </is>
    </oc>
    <nc r="I4" t="inlineStr">
      <is>
        <t>Y</t>
      </is>
    </nc>
  </rcc>
  <rcc rId="1859" sId="5">
    <oc r="H4" t="inlineStr">
      <is>
        <t>N</t>
      </is>
    </oc>
    <nc r="H4" t="inlineStr">
      <is>
        <t>Y</t>
      </is>
    </nc>
  </rcc>
  <rcc rId="1860" sId="5">
    <oc r="G4" t="inlineStr">
      <is>
        <t>N</t>
      </is>
    </oc>
    <nc r="G4" t="inlineStr">
      <is>
        <t>Y</t>
      </is>
    </nc>
  </rcc>
  <rcc rId="1861" sId="5">
    <oc r="F4" t="inlineStr">
      <is>
        <t>N</t>
      </is>
    </oc>
    <nc r="F4" t="inlineStr">
      <is>
        <t>Y</t>
      </is>
    </nc>
  </rcc>
  <rcc rId="1862" sId="5">
    <oc r="E4" t="inlineStr">
      <is>
        <t>N</t>
      </is>
    </oc>
    <nc r="E4" t="inlineStr">
      <is>
        <t>Y</t>
      </is>
    </nc>
  </rcc>
  <rcv guid="{83E26134-8071-4B52-B9C2-8B5396DF70B4}" action="delete"/>
  <rdn rId="0" localSheetId="3" customView="1" name="Z_83E26134_8071_4B52_B9C2_8B5396DF70B4_.wvu.Rows" hidden="1" oldHidden="1">
    <formula>Plan!$488:$750</formula>
    <oldFormula>Plan!$488:$750</oldFormula>
  </rdn>
  <rdn rId="0" localSheetId="3" customView="1" name="Z_83E26134_8071_4B52_B9C2_8B5396DF70B4_.wvu.Cols" hidden="1" oldHidden="1">
    <formula>Plan!$S:$U</formula>
    <oldFormula>Plan!$S:$U</oldFormula>
  </rdn>
  <rdn rId="0" localSheetId="3" customView="1" name="Z_83E26134_8071_4B52_B9C2_8B5396DF70B4_.wvu.FilterData" hidden="1" oldHidden="1">
    <formula>Plan!$A$5:$BQ$468</formula>
    <oldFormula>Plan!$A$5:$BQ$468</oldFormula>
  </rdn>
  <rdn rId="0" localSheetId="4" customView="1" name="Z_83E26134_8071_4B52_B9C2_8B5396DF70B4_.wvu.FilterData" hidden="1" oldHidden="1">
    <formula>'Delivery Docs Plan'!$A$4:$O$33</formula>
    <oldFormula>'Delivery Docs Plan'!$A$4:$O$33</oldFormula>
  </rdn>
  <rdn rId="0" localSheetId="5" customView="1" name="Z_83E26134_8071_4B52_B9C2_8B5396DF70B4_.wvu.Rows" hidden="1" oldHidden="1">
    <formula>'PR Matrix'!$1:$2</formula>
    <oldFormula>'PR Matrix'!$1:$2</oldFormula>
  </rdn>
  <rdn rId="0" localSheetId="5" customView="1" name="Z_83E26134_8071_4B52_B9C2_8B5396DF70B4_.wvu.Cols" hidden="1" oldHidden="1">
    <formula>'PR Matrix'!$JN:$XFD</formula>
    <oldFormula>'PR Matrix'!$JN:$XFD</oldFormula>
  </rdn>
  <rdn rId="0" localSheetId="5" customView="1" name="Z_83E26134_8071_4B52_B9C2_8B5396DF70B4_.wvu.FilterData" hidden="1" oldHidden="1">
    <formula>'PR Matrix'!$C$1:$C$481</formula>
    <oldFormula>'PR Matrix'!$C$1:$C$481</oldFormula>
  </rdn>
  <rdn rId="0" localSheetId="6" customView="1" name="Z_83E26134_8071_4B52_B9C2_8B5396DF70B4_.wvu.Cols" hidden="1" oldHidden="1">
    <formula>Allocation!$L:$XFD</formula>
    <oldFormula>Allocation!$L:$XFD</oldFormula>
  </rdn>
  <rdn rId="0" localSheetId="6" customView="1" name="Z_83E26134_8071_4B52_B9C2_8B5396DF70B4_.wvu.FilterData" hidden="1" oldHidden="1">
    <formula>Allocation!$A$1:$K$1</formula>
    <oldFormula>Allocation!$A$1:$K$1</oldFormula>
  </rdn>
  <rdn rId="0" localSheetId="7" customView="1" name="Z_83E26134_8071_4B52_B9C2_8B5396DF70B4_.wvu.FilterData" hidden="1" oldHidden="1">
    <formula>'SRS Reviews'!$A$1:$Q$136</formula>
    <oldFormula>'SRS Reviews'!$A$1:$Q$136</oldFormula>
  </rdn>
  <rdn rId="0" localSheetId="8" customView="1" name="Z_83E26134_8071_4B52_B9C2_8B5396DF70B4_.wvu.FilterData" hidden="1" oldHidden="1">
    <formula>Estimates!$A$2:$BC$460</formula>
    <oldFormula>Estimates!$A$2:$BC$460</oldFormula>
  </rdn>
  <rdn rId="0" localSheetId="10" customView="1" name="Z_83E26134_8071_4B52_B9C2_8B5396DF70B4_.wvu.FilterData" hidden="1" oldHidden="1">
    <formula>'Open SWPRs'!$A$1:$H$615</formula>
    <oldFormula>'Open SWPRs'!$A$1:$H$615</oldFormula>
  </rdn>
  <rdn rId="0" localSheetId="12" customView="1" name="Z_83E26134_8071_4B52_B9C2_8B5396DF70B4_.wvu.FilterData" hidden="1" oldHidden="1">
    <formula>'Build Plan'!$D$3:$L$48</formula>
    <oldFormula>'Build Plan'!$D$3:$L$48</oldFormula>
  </rdn>
  <rcv guid="{83E26134-8071-4B52-B9C2-8B5396DF70B4}" action="add"/>
</revisions>
</file>

<file path=xl/revisions/revisionLog11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876" sId="4">
    <oc r="B6" t="inlineStr">
      <is>
        <t>ACCOMMS Trim Files Review (Software Team review)</t>
      </is>
    </oc>
    <nc r="B6" t="inlineStr">
      <is>
        <t>Oversight Review Report</t>
      </is>
    </nc>
  </rcc>
  <rcc rId="1877" sId="4">
    <oc r="C6" t="inlineStr">
      <is>
        <t>N/A</t>
      </is>
    </oc>
    <nc r="C6" t="inlineStr">
      <is>
        <t>JXW001/2918</t>
      </is>
    </nc>
  </rcc>
  <rcc rId="1878" sId="4">
    <nc r="G6">
      <v>7</v>
    </nc>
  </rcc>
  <rcc rId="1879" sId="4">
    <oc r="G7">
      <v>24</v>
    </oc>
    <nc r="G7">
      <v>27</v>
    </nc>
  </rcc>
  <rcc rId="1880" sId="4">
    <oc r="H6" t="inlineStr">
      <is>
        <t>N</t>
      </is>
    </oc>
    <nc r="H6" t="inlineStr">
      <is>
        <t>Y</t>
      </is>
    </nc>
  </rcc>
  <rcc rId="1881" sId="4">
    <oc r="H32" t="inlineStr">
      <is>
        <t>Y</t>
      </is>
    </oc>
    <nc r="H32" t="inlineStr">
      <is>
        <t>N</t>
      </is>
    </nc>
  </rcc>
  <rcc rId="1882" sId="4">
    <oc r="H8" t="inlineStr">
      <is>
        <t>N</t>
      </is>
    </oc>
    <nc r="H8" t="inlineStr">
      <is>
        <t>Y</t>
      </is>
    </nc>
  </rcc>
  <rcc rId="1883" sId="4">
    <nc r="I8" t="inlineStr">
      <is>
        <t>IH</t>
      </is>
    </nc>
  </rcc>
  <rcc rId="1884" sId="4">
    <oc r="G11">
      <v>29</v>
    </oc>
    <nc r="G11">
      <v>32</v>
    </nc>
  </rcc>
  <rcc rId="1885" sId="4">
    <oc r="G8">
      <v>21</v>
    </oc>
    <nc r="G8">
      <v>22</v>
    </nc>
  </rcc>
  <rcc rId="1886" sId="4">
    <oc r="G12">
      <v>18</v>
    </oc>
    <nc r="G12">
      <v>21</v>
    </nc>
  </rcc>
  <rcc rId="1887" sId="4">
    <oc r="G13">
      <v>43</v>
    </oc>
    <nc r="G13">
      <v>46</v>
    </nc>
  </rcc>
  <rcc rId="1888" sId="4">
    <nc r="I14" t="inlineStr">
      <is>
        <t>CN (ASSESS)</t>
      </is>
    </nc>
  </rcc>
  <rcc rId="1889" sId="4">
    <oc r="G14">
      <v>20</v>
    </oc>
    <nc r="G14">
      <v>22</v>
    </nc>
  </rcc>
  <rcc rId="1890" sId="4">
    <oc r="G15">
      <v>31</v>
    </oc>
    <nc r="G15">
      <v>34</v>
    </nc>
  </rcc>
  <rcc rId="1891" sId="4">
    <oc r="H16" t="inlineStr">
      <is>
        <t>N</t>
      </is>
    </oc>
    <nc r="H16" t="inlineStr">
      <is>
        <t>Y</t>
      </is>
    </nc>
  </rcc>
  <rcc rId="1892" sId="4">
    <oc r="G16">
      <v>19</v>
    </oc>
    <nc r="G16">
      <v>20</v>
    </nc>
  </rcc>
  <rcc rId="1893" sId="4">
    <oc r="G17">
      <v>28</v>
    </oc>
    <nc r="G17">
      <v>31</v>
    </nc>
  </rcc>
  <rcc rId="1894" sId="4">
    <oc r="G19">
      <v>25</v>
    </oc>
    <nc r="G19">
      <v>28</v>
    </nc>
  </rcc>
  <rcc rId="1895" sId="4">
    <oc r="G20">
      <v>25</v>
    </oc>
    <nc r="G20">
      <v>26</v>
    </nc>
  </rcc>
  <rcc rId="1896" sId="4">
    <oc r="H20" t="inlineStr">
      <is>
        <t>N</t>
      </is>
    </oc>
    <nc r="H20" t="inlineStr">
      <is>
        <t>Y</t>
      </is>
    </nc>
  </rcc>
  <rfmt sheetId="4" sqref="I20" start="0" length="0">
    <dxf>
      <fill>
        <patternFill patternType="solid">
          <bgColor indexed="22"/>
        </patternFill>
      </fill>
    </dxf>
  </rfmt>
  <rcc rId="1897" sId="4">
    <nc r="I20" t="inlineStr">
      <is>
        <t>CN (ASSESS)</t>
      </is>
    </nc>
  </rcc>
  <rcc rId="1898" sId="4">
    <nc r="I21" t="inlineStr">
      <is>
        <t>CN (ASSESS)</t>
      </is>
    </nc>
  </rcc>
  <rcc rId="1899" sId="4">
    <oc r="G22">
      <v>33</v>
    </oc>
    <nc r="G22">
      <v>36</v>
    </nc>
  </rcc>
  <rcc rId="1900" sId="4">
    <oc r="G23">
      <v>13</v>
    </oc>
    <nc r="G23">
      <v>16</v>
    </nc>
  </rcc>
  <rcc rId="1901" sId="4">
    <oc r="G24">
      <v>16</v>
    </oc>
    <nc r="G24">
      <v>19</v>
    </nc>
  </rcc>
  <rcc rId="1902" sId="4">
    <oc r="G25">
      <v>22</v>
    </oc>
    <nc r="G25">
      <v>25</v>
    </nc>
  </rcc>
  <rcc rId="1903" sId="4">
    <oc r="H26" t="inlineStr">
      <is>
        <t>N</t>
      </is>
    </oc>
    <nc r="H26" t="inlineStr">
      <is>
        <t>Y</t>
      </is>
    </nc>
  </rcc>
  <rcc rId="1904" sId="4">
    <oc r="G26">
      <v>25</v>
    </oc>
    <nc r="G26">
      <v>26</v>
    </nc>
  </rcc>
  <rcc rId="1905" sId="4">
    <oc r="G27">
      <v>16</v>
    </oc>
    <nc r="G27">
      <v>15</v>
    </nc>
  </rcc>
  <rcc rId="1906" sId="4">
    <nc r="I27" t="inlineStr">
      <is>
        <t>CN (ASSESS - E REPORT?)</t>
      </is>
    </nc>
  </rcc>
  <rcc rId="1907" sId="4">
    <oc r="G28">
      <v>19</v>
    </oc>
    <nc r="G28">
      <v>22</v>
    </nc>
  </rcc>
  <rcc rId="1908" sId="4">
    <oc r="G29">
      <v>26</v>
    </oc>
    <nc r="G29">
      <v>27</v>
    </nc>
  </rcc>
  <rcc rId="1909" sId="4">
    <oc r="G30">
      <v>13</v>
    </oc>
    <nc r="G30">
      <v>14</v>
    </nc>
  </rcc>
  <rcc rId="1910" sId="4">
    <oc r="H30" t="inlineStr">
      <is>
        <t>N</t>
      </is>
    </oc>
    <nc r="H30" t="inlineStr">
      <is>
        <t>Y</t>
      </is>
    </nc>
  </rcc>
  <rcc rId="1911" sId="4">
    <oc r="H29" t="inlineStr">
      <is>
        <t>N</t>
      </is>
    </oc>
    <nc r="H29" t="inlineStr">
      <is>
        <t>Y</t>
      </is>
    </nc>
  </rcc>
  <rcc rId="1912" sId="4">
    <nc r="I30" t="inlineStr">
      <is>
        <t>CN (ASSESS)</t>
      </is>
    </nc>
  </rcc>
  <rcc rId="1913" sId="4">
    <oc r="G31">
      <v>10</v>
    </oc>
    <nc r="G31"/>
  </rcc>
  <rfmt sheetId="4" s="1" sqref="G32" start="0" length="0">
    <dxf>
      <alignment horizontal="center" readingOrder="0"/>
    </dxf>
  </rfmt>
  <rcc rId="1914" sId="4">
    <oc r="G33">
      <v>37</v>
    </oc>
    <nc r="G33">
      <v>39</v>
    </nc>
  </rcc>
</revisions>
</file>

<file path=xl/revisions/revisionLog11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is rId="1915" sheetId="13" name="[XWB-5.4 Delivery Progress Chart Data.xlsm]Sheet1" sheetPosition="12"/>
  <rcc rId="1916" sId="13" odxf="1" dxf="1">
    <nc r="A2" t="inlineStr">
      <is>
        <t>Code</t>
      </is>
    </nc>
    <odxf>
      <alignment vertical="bottom" readingOrder="0"/>
    </odxf>
    <ndxf>
      <alignment vertical="center" readingOrder="0"/>
    </ndxf>
  </rcc>
  <rcc rId="1917" sId="13" odxf="1">
    <nc r="B2" t="inlineStr">
      <is>
        <t>Name</t>
      </is>
    </nc>
    <odxf/>
  </rcc>
  <rcc rId="1918" sId="13" odxf="1">
    <nc r="C2" t="inlineStr">
      <is>
        <t>Where</t>
      </is>
    </nc>
    <odxf/>
  </rcc>
  <rcc rId="1919" sId="13" odxf="1">
    <nc r="D2" t="inlineStr">
      <is>
        <t>Email</t>
      </is>
    </nc>
    <odxf/>
  </rcc>
  <rcc rId="1920" sId="13" odxf="1">
    <nc r="E2" t="inlineStr">
      <is>
        <t>Logon</t>
      </is>
    </nc>
    <odxf/>
  </rcc>
  <rfmt sheetId="13" sqref="A3" start="0" length="0">
    <dxf>
      <alignment vertical="center" readingOrder="0"/>
    </dxf>
  </rfmt>
  <rcc rId="1921" sId="13" odxf="1" dxf="1">
    <nc r="A4" t="inlineStr">
      <is>
        <t>ABr</t>
      </is>
    </nc>
    <odxf>
      <alignment vertical="bottom" readingOrder="0"/>
    </odxf>
    <ndxf>
      <alignment vertical="center" readingOrder="0"/>
    </ndxf>
  </rcc>
  <rcc rId="1922" sId="13" odxf="1">
    <nc r="B4" t="inlineStr">
      <is>
        <t>Andy Burrell</t>
      </is>
    </nc>
    <odxf/>
  </rcc>
  <rcc rId="1923" sId="13" odxf="1">
    <nc r="C4" t="inlineStr">
      <is>
        <t>Derby</t>
      </is>
    </nc>
    <odxf/>
  </rcc>
  <rcc rId="1924" sId="13" odxf="1" dxf="1">
    <nc r="A5" t="inlineStr">
      <is>
        <t>AK</t>
      </is>
    </nc>
    <odxf>
      <alignment vertical="bottom" readingOrder="0"/>
    </odxf>
    <ndxf>
      <alignment vertical="center" readingOrder="0"/>
    </ndxf>
  </rcc>
  <rcc rId="1925" sId="13">
    <nc r="B5" t="inlineStr">
      <is>
        <t>Abhirami Kannambath</t>
      </is>
    </nc>
  </rcc>
  <rcc rId="1926" sId="13">
    <nc r="C5" t="inlineStr">
      <is>
        <t>TCS</t>
      </is>
    </nc>
  </rcc>
  <rcc rId="1927" sId="13" odxf="1">
    <nc r="E5" t="inlineStr">
      <is>
        <t>Abh102</t>
      </is>
    </nc>
    <odxf/>
  </rcc>
  <rcc rId="1928" sId="13" odxf="1" dxf="1">
    <nc r="A6" t="inlineStr">
      <is>
        <t>AV</t>
      </is>
    </nc>
    <odxf>
      <alignment vertical="bottom" readingOrder="0"/>
    </odxf>
    <ndxf>
      <alignment vertical="center" readingOrder="0"/>
    </ndxf>
  </rcc>
  <rcc rId="1929" sId="13">
    <nc r="B6" t="inlineStr">
      <is>
        <t>Agam Vuppulury</t>
      </is>
    </nc>
  </rcc>
  <rcc rId="1930" sId="13">
    <nc r="C6" t="inlineStr">
      <is>
        <t>TCS</t>
      </is>
    </nc>
  </rcc>
  <rcc rId="1931" sId="13" odxf="1">
    <nc r="E6" t="inlineStr">
      <is>
        <t>Aga101</t>
      </is>
    </nc>
    <odxf/>
  </rcc>
  <rcc rId="1932" sId="13" odxf="1" dxf="1">
    <nc r="A7" t="inlineStr">
      <is>
        <t>BAZ</t>
      </is>
    </nc>
    <odxf>
      <alignment vertical="bottom" readingOrder="0"/>
    </odxf>
    <ndxf>
      <alignment vertical="center" readingOrder="0"/>
    </ndxf>
  </rcc>
  <rcc rId="1933" sId="13">
    <nc r="B7" t="inlineStr">
      <is>
        <t>Baz Allen</t>
      </is>
    </nc>
  </rcc>
  <rcc rId="1934" sId="13">
    <nc r="C7" t="inlineStr">
      <is>
        <t>Derby</t>
      </is>
    </nc>
  </rcc>
  <rcc rId="1935" sId="13" odxf="1">
    <nc r="E7" t="inlineStr">
      <is>
        <t>Bar110</t>
      </is>
    </nc>
    <odxf/>
  </rcc>
  <rcc rId="1936" sId="13" odxf="1" dxf="1">
    <nc r="A8" t="inlineStr">
      <is>
        <t>CN</t>
      </is>
    </nc>
    <odxf>
      <alignment vertical="bottom" readingOrder="0"/>
    </odxf>
    <ndxf>
      <alignment vertical="center" readingOrder="0"/>
    </ndxf>
  </rcc>
  <rcc rId="1937" sId="13">
    <nc r="B8" t="inlineStr">
      <is>
        <t>Clare Norris</t>
      </is>
    </nc>
  </rcc>
  <rcc rId="1938" sId="13">
    <nc r="C8" t="inlineStr">
      <is>
        <t>Derby</t>
      </is>
    </nc>
  </rcc>
  <rcc rId="1939" sId="13" odxf="1">
    <nc r="E8" t="inlineStr">
      <is>
        <t>Cla124</t>
      </is>
    </nc>
    <odxf/>
  </rcc>
  <rcc rId="1940" sId="13" odxf="1" dxf="1">
    <nc r="A9" t="inlineStr">
      <is>
        <t>CP</t>
      </is>
    </nc>
    <odxf>
      <alignment vertical="bottom" readingOrder="0"/>
    </odxf>
    <ndxf>
      <alignment vertical="center" readingOrder="0"/>
    </ndxf>
  </rcc>
  <rcc rId="1941" sId="13" odxf="1">
    <nc r="B9" t="inlineStr">
      <is>
        <t>Craig Pemberton</t>
      </is>
    </nc>
    <odxf/>
  </rcc>
  <rcc rId="1942" sId="13" odxf="1">
    <nc r="C9" t="inlineStr">
      <is>
        <t>Derby</t>
      </is>
    </nc>
    <odxf/>
  </rcc>
  <rcc rId="1943" sId="13" odxf="1" dxf="1">
    <nc r="A10" t="inlineStr">
      <is>
        <t>DBY</t>
      </is>
    </nc>
    <odxf>
      <alignment vertical="bottom" readingOrder="0"/>
    </odxf>
    <ndxf>
      <alignment vertical="center" readingOrder="0"/>
    </ndxf>
  </rcc>
  <rcc rId="1944" sId="13" odxf="1">
    <nc r="B10" t="inlineStr">
      <is>
        <t>placeholder - work allocated RR Derby office</t>
      </is>
    </nc>
    <odxf/>
  </rcc>
  <rcc rId="1945" sId="13" odxf="1" dxf="1">
    <nc r="A11" t="inlineStr">
      <is>
        <t>DD</t>
      </is>
    </nc>
    <odxf>
      <alignment vertical="bottom" readingOrder="0"/>
    </odxf>
    <ndxf>
      <alignment vertical="center" readingOrder="0"/>
    </ndxf>
  </rcc>
  <rcc rId="1946" sId="13">
    <nc r="B11" t="inlineStr">
      <is>
        <t>Dave Davies</t>
      </is>
    </nc>
  </rcc>
  <rcc rId="1947" sId="13">
    <nc r="C11" t="inlineStr">
      <is>
        <t>Derby</t>
      </is>
    </nc>
  </rcc>
  <rcc rId="1948" sId="13" odxf="1" dxf="1">
    <nc r="A12" t="inlineStr">
      <is>
        <t>DHB</t>
      </is>
    </nc>
    <odxf>
      <alignment vertical="bottom" readingOrder="0"/>
    </odxf>
    <ndxf>
      <alignment vertical="center" readingOrder="0"/>
    </ndxf>
  </rcc>
  <rcc rId="1949" sId="13">
    <nc r="B12" t="inlineStr">
      <is>
        <t>Dhaarini Balasubramanian</t>
      </is>
    </nc>
  </rcc>
  <rcc rId="1950" sId="13">
    <nc r="C12" t="inlineStr">
      <is>
        <t>TCS</t>
      </is>
    </nc>
  </rcc>
  <rcc rId="1951" sId="13" odxf="1">
    <nc r="E12" t="inlineStr">
      <is>
        <t>Dha104</t>
      </is>
    </nc>
    <odxf/>
  </rcc>
  <rcc rId="1952" sId="13" odxf="1" dxf="1">
    <nc r="A13" t="inlineStr">
      <is>
        <t>HG</t>
      </is>
    </nc>
    <odxf>
      <alignment vertical="bottom" readingOrder="0"/>
    </odxf>
    <ndxf>
      <alignment vertical="center" readingOrder="0"/>
    </ndxf>
  </rcc>
  <rcc rId="1953" sId="13" odxf="1">
    <nc r="B13" t="inlineStr">
      <is>
        <t>Hemanth Gokhale</t>
      </is>
    </nc>
    <odxf/>
  </rcc>
  <rcc rId="1954" sId="13" odxf="1">
    <nc r="C13" t="inlineStr">
      <is>
        <t>RRB</t>
      </is>
    </nc>
    <odxf/>
  </rcc>
  <rcc rId="1955" sId="13" odxf="1" dxf="1">
    <nc r="A14" t="inlineStr">
      <is>
        <t>IH</t>
      </is>
    </nc>
    <odxf>
      <alignment vertical="bottom" readingOrder="0"/>
    </odxf>
    <ndxf>
      <alignment vertical="center" readingOrder="0"/>
    </ndxf>
  </rcc>
  <rcc rId="1956" sId="13">
    <nc r="B14" t="inlineStr">
      <is>
        <t>Ian Heggie</t>
      </is>
    </nc>
  </rcc>
  <rcc rId="1957" sId="13">
    <nc r="C14" t="inlineStr">
      <is>
        <t>Derby</t>
      </is>
    </nc>
  </rcc>
  <rcc rId="1958" sId="13" odxf="1" dxf="1">
    <nc r="A15" t="inlineStr">
      <is>
        <t>JR</t>
      </is>
    </nc>
    <odxf>
      <alignment vertical="bottom" readingOrder="0"/>
    </odxf>
    <ndxf>
      <alignment vertical="center" readingOrder="0"/>
    </ndxf>
  </rcc>
  <rcc rId="1959" sId="13">
    <nc r="B15" t="inlineStr">
      <is>
        <t>Jayashubha Rajula</t>
      </is>
    </nc>
  </rcc>
  <rcc rId="1960" sId="13">
    <nc r="C15" t="inlineStr">
      <is>
        <t>TCS</t>
      </is>
    </nc>
  </rcc>
  <rcc rId="1961" sId="13" odxf="1">
    <nc r="E15" t="inlineStr">
      <is>
        <t>Jay111</t>
      </is>
    </nc>
    <odxf/>
  </rcc>
  <rcc rId="1962" sId="13" odxf="1" dxf="1">
    <nc r="A16" t="inlineStr">
      <is>
        <t>JS</t>
      </is>
    </nc>
    <odxf>
      <alignment vertical="bottom" readingOrder="0"/>
    </odxf>
    <ndxf>
      <alignment vertical="center" readingOrder="0"/>
    </ndxf>
  </rcc>
  <rcc rId="1963" sId="13" odxf="1">
    <nc r="B16" t="inlineStr">
      <is>
        <t>Jigar Shah</t>
      </is>
    </nc>
    <odxf/>
  </rcc>
  <rcc rId="1964" sId="13" odxf="1">
    <nc r="C16" t="inlineStr">
      <is>
        <t>RRB</t>
      </is>
    </nc>
    <odxf/>
  </rcc>
  <rcc rId="1965" sId="13" odxf="1">
    <nc r="E16" t="inlineStr">
      <is>
        <t>Jig101</t>
      </is>
    </nc>
    <odxf/>
  </rcc>
  <rcc rId="1966" sId="13" odxf="1" dxf="1">
    <nc r="A17" t="inlineStr">
      <is>
        <t>KC</t>
      </is>
    </nc>
    <odxf>
      <alignment vertical="bottom" readingOrder="0"/>
    </odxf>
    <ndxf>
      <alignment vertical="center" readingOrder="0"/>
    </ndxf>
  </rcc>
  <rcc rId="1967" sId="13" odxf="1">
    <nc r="B17" t="inlineStr">
      <is>
        <t>Kiran Chippa</t>
      </is>
    </nc>
    <odxf/>
  </rcc>
  <rcc rId="1968" sId="13" odxf="1">
    <nc r="C17" t="inlineStr">
      <is>
        <t>RRB</t>
      </is>
    </nc>
    <odxf/>
  </rcc>
  <rcc rId="1969" sId="13" odxf="1" dxf="1">
    <nc r="A18" t="inlineStr">
      <is>
        <t>KV</t>
      </is>
    </nc>
    <odxf>
      <alignment vertical="bottom" readingOrder="0"/>
    </odxf>
    <ndxf>
      <alignment vertical="center" readingOrder="0"/>
    </ndxf>
  </rcc>
  <rcc rId="1970" sId="13">
    <nc r="B18" t="inlineStr">
      <is>
        <t>Kalyan Vinjamuri</t>
      </is>
    </nc>
  </rcc>
  <rcc rId="1971" sId="13">
    <nc r="C18" t="inlineStr">
      <is>
        <t>TCS</t>
      </is>
    </nc>
  </rcc>
  <rcc rId="1972" sId="13" odxf="1" dxf="1">
    <nc r="A19" t="inlineStr">
      <is>
        <t>LC</t>
      </is>
    </nc>
    <odxf>
      <alignment vertical="bottom" readingOrder="0"/>
    </odxf>
    <ndxf>
      <alignment vertical="center" readingOrder="0"/>
    </ndxf>
  </rcc>
  <rcc rId="1973" sId="13">
    <nc r="B19" t="inlineStr">
      <is>
        <t>Lee Caterer</t>
      </is>
    </nc>
  </rcc>
  <rcc rId="1974" sId="13">
    <nc r="C19" t="inlineStr">
      <is>
        <t>Derby</t>
      </is>
    </nc>
  </rcc>
  <rcc rId="1975" sId="13" odxf="1" dxf="1">
    <nc r="A20" t="inlineStr">
      <is>
        <t>LV</t>
      </is>
    </nc>
    <odxf>
      <alignment vertical="bottom" readingOrder="0"/>
    </odxf>
    <ndxf>
      <alignment vertical="center" readingOrder="0"/>
    </ndxf>
  </rcc>
  <rcc rId="1976" sId="13">
    <nc r="B20" t="inlineStr">
      <is>
        <t>Lokapavani Vicharapu</t>
      </is>
    </nc>
  </rcc>
  <rcc rId="1977" sId="13">
    <nc r="C20" t="inlineStr">
      <is>
        <t>TCS</t>
      </is>
    </nc>
  </rcc>
  <rcc rId="1978" sId="13" odxf="1">
    <nc r="E20" t="inlineStr">
      <is>
        <t>Lok102</t>
      </is>
    </nc>
    <odxf/>
  </rcc>
  <rcc rId="1979" sId="13" odxf="1" dxf="1">
    <nc r="A21" t="inlineStr">
      <is>
        <t>PAL</t>
      </is>
    </nc>
    <odxf>
      <alignment vertical="bottom" readingOrder="0"/>
    </odxf>
    <ndxf>
      <alignment vertical="center" readingOrder="0"/>
    </ndxf>
  </rcc>
  <rcc rId="1980" sId="13">
    <nc r="B21" t="inlineStr">
      <is>
        <t>Pallavi Hedge</t>
      </is>
    </nc>
  </rcc>
  <rcc rId="1981" sId="13">
    <nc r="C21" t="inlineStr">
      <is>
        <t>TCS</t>
      </is>
    </nc>
  </rcc>
  <rcc rId="1982" sId="13" odxf="1">
    <nc r="E21" t="inlineStr">
      <is>
        <t>Pal102</t>
      </is>
    </nc>
    <odxf/>
  </rcc>
  <rcc rId="1983" sId="13" odxf="1" dxf="1">
    <nc r="A22" t="inlineStr">
      <is>
        <t>PD</t>
      </is>
    </nc>
    <odxf>
      <alignment vertical="bottom" readingOrder="0"/>
    </odxf>
    <ndxf>
      <alignment vertical="center" readingOrder="0"/>
    </ndxf>
  </rcc>
  <rcc rId="1984" sId="13">
    <nc r="B22" t="inlineStr">
      <is>
        <t>Prashant Deshpande</t>
      </is>
    </nc>
  </rcc>
  <rcc rId="1985" sId="13">
    <nc r="C22" t="inlineStr">
      <is>
        <t>TCS</t>
      </is>
    </nc>
  </rcc>
  <rcc rId="1986" sId="13" odxf="1" dxf="1">
    <nc r="A23" t="inlineStr">
      <is>
        <t>PP</t>
      </is>
    </nc>
    <odxf>
      <alignment vertical="bottom" readingOrder="0"/>
    </odxf>
    <ndxf>
      <alignment vertical="center" readingOrder="0"/>
    </ndxf>
  </rcc>
  <rcc rId="1987" sId="13" odxf="1">
    <nc r="B23" t="inlineStr">
      <is>
        <t>Partha P</t>
      </is>
    </nc>
    <odxf/>
  </rcc>
  <rcc rId="1988" sId="13" odxf="1">
    <nc r="C23" t="inlineStr">
      <is>
        <t>RRB</t>
      </is>
    </nc>
    <odxf/>
  </rcc>
  <rcc rId="1989" sId="13" odxf="1" dxf="1">
    <nc r="A24" t="inlineStr">
      <is>
        <t>PR</t>
      </is>
    </nc>
    <odxf>
      <alignment vertical="bottom" readingOrder="0"/>
    </odxf>
    <ndxf>
      <alignment vertical="center" readingOrder="0"/>
    </ndxf>
  </rcc>
  <rcc rId="1990" sId="13">
    <nc r="B24" t="inlineStr">
      <is>
        <t>Pragadesh Rajan</t>
      </is>
    </nc>
  </rcc>
  <rcc rId="1991" sId="13">
    <nc r="C24" t="inlineStr">
      <is>
        <t>TCS</t>
      </is>
    </nc>
  </rcc>
  <rcc rId="1992" sId="13" odxf="1">
    <nc r="E24" t="inlineStr">
      <is>
        <t>Pon100</t>
      </is>
    </nc>
    <odxf/>
  </rcc>
  <rcc rId="1993" sId="13" odxf="1" dxf="1">
    <nc r="A25" t="inlineStr">
      <is>
        <t>PW</t>
      </is>
    </nc>
    <odxf>
      <alignment vertical="bottom" readingOrder="0"/>
    </odxf>
    <ndxf>
      <alignment vertical="center" readingOrder="0"/>
    </ndxf>
  </rcc>
  <rcc rId="1994" sId="13">
    <nc r="B25" t="inlineStr">
      <is>
        <t>Paul Whitehall</t>
      </is>
    </nc>
  </rcc>
  <rcc rId="1995" sId="13">
    <nc r="C25" t="inlineStr">
      <is>
        <t>Derby</t>
      </is>
    </nc>
  </rcc>
  <rcc rId="1996" sId="13" odxf="1" dxf="1">
    <nc r="A26" t="inlineStr">
      <is>
        <t>RRB</t>
      </is>
    </nc>
    <odxf>
      <alignment vertical="bottom" readingOrder="0"/>
    </odxf>
    <ndxf>
      <alignment vertical="center" readingOrder="0"/>
    </ndxf>
  </rcc>
  <rcc rId="1997" sId="13" odxf="1">
    <nc r="B26" t="inlineStr">
      <is>
        <t>placeholder - work allocated RR Bangalore office</t>
      </is>
    </nc>
    <odxf/>
  </rcc>
  <rcc rId="1998" sId="13" odxf="1" dxf="1">
    <nc r="A27" t="inlineStr">
      <is>
        <t>RS</t>
      </is>
    </nc>
    <odxf>
      <alignment vertical="bottom" readingOrder="0"/>
    </odxf>
    <ndxf>
      <alignment vertical="center" readingOrder="0"/>
    </ndxf>
  </rcc>
  <rcc rId="1999" sId="13">
    <nc r="B27" t="inlineStr">
      <is>
        <t>Ranjitha Shanmugavel</t>
      </is>
    </nc>
  </rcc>
  <rcc rId="2000" sId="13">
    <nc r="C27" t="inlineStr">
      <is>
        <t>TCS</t>
      </is>
    </nc>
  </rcc>
  <rcc rId="2001" sId="13" odxf="1">
    <nc r="E27" t="inlineStr">
      <is>
        <t>Ran105</t>
      </is>
    </nc>
    <odxf/>
  </rcc>
  <rcc rId="2002" sId="13" odxf="1" dxf="1">
    <nc r="A28" t="inlineStr">
      <is>
        <t>SL</t>
      </is>
    </nc>
    <odxf>
      <alignment vertical="bottom" readingOrder="0"/>
    </odxf>
    <ndxf>
      <alignment vertical="center" readingOrder="0"/>
    </ndxf>
  </rcc>
  <rcc rId="2003" sId="13">
    <nc r="B28" t="inlineStr">
      <is>
        <t>Logesan Srinivasalu</t>
      </is>
    </nc>
  </rcc>
  <rcc rId="2004" sId="13">
    <nc r="C28" t="inlineStr">
      <is>
        <t>TCS</t>
      </is>
    </nc>
  </rcc>
  <rcc rId="2005" sId="13" odxf="1" dxf="1">
    <nc r="A29" t="inlineStr">
      <is>
        <t>SN</t>
      </is>
    </nc>
    <odxf>
      <alignment vertical="bottom" readingOrder="0"/>
    </odxf>
    <ndxf>
      <alignment vertical="center" readingOrder="0"/>
    </ndxf>
  </rcc>
  <rcc rId="2006" sId="13">
    <nc r="B29" t="inlineStr">
      <is>
        <t>Sumeet Nesarikar</t>
      </is>
    </nc>
  </rcc>
  <rcc rId="2007" sId="13">
    <nc r="C29" t="inlineStr">
      <is>
        <t>TCS</t>
      </is>
    </nc>
  </rcc>
  <rcc rId="2008" sId="13" odxf="1">
    <nc r="E29" t="inlineStr">
      <is>
        <t>Sum104</t>
      </is>
    </nc>
    <odxf/>
  </rcc>
  <rcc rId="2009" sId="13" odxf="1" dxf="1">
    <nc r="A30" t="inlineStr">
      <is>
        <t>SP</t>
      </is>
    </nc>
    <odxf>
      <alignment vertical="bottom" readingOrder="0"/>
    </odxf>
    <ndxf>
      <alignment vertical="center" readingOrder="0"/>
    </ndxf>
  </rcc>
  <rcc rId="2010" sId="13">
    <nc r="B30" t="inlineStr">
      <is>
        <t>Steve Pulman</t>
      </is>
    </nc>
  </rcc>
  <rcc rId="2011" sId="13">
    <nc r="C30" t="inlineStr">
      <is>
        <t>Derby</t>
      </is>
    </nc>
  </rcc>
  <rcc rId="2012" sId="13" odxf="1">
    <nc r="E30" t="inlineStr">
      <is>
        <t>Ste260</t>
      </is>
    </nc>
    <odxf/>
  </rcc>
  <rcc rId="2013" sId="13" odxf="1" dxf="1">
    <nc r="A31" t="inlineStr">
      <is>
        <t>TCS</t>
      </is>
    </nc>
    <odxf>
      <alignment vertical="bottom" readingOrder="0"/>
    </odxf>
    <ndxf>
      <alignment vertical="center" readingOrder="0"/>
    </ndxf>
  </rcc>
  <rcc rId="2014" sId="13" odxf="1">
    <nc r="B31" t="inlineStr">
      <is>
        <t>placeholder - work allocated TCS Bangalore office</t>
      </is>
    </nc>
    <odxf/>
  </rcc>
  <rcc rId="2015" sId="13" odxf="1" dxf="1">
    <nc r="A32" t="inlineStr">
      <is>
        <t>TS</t>
      </is>
    </nc>
    <odxf>
      <alignment vertical="bottom" readingOrder="0"/>
    </odxf>
    <ndxf>
      <alignment vertical="center" readingOrder="0"/>
    </ndxf>
  </rcc>
  <rcc rId="2016" sId="13">
    <nc r="B32" t="inlineStr">
      <is>
        <t>Thambidurai Sevathan</t>
      </is>
    </nc>
  </rcc>
  <rcc rId="2017" sId="13">
    <nc r="C32" t="inlineStr">
      <is>
        <t>TCS (Derby)</t>
      </is>
    </nc>
  </rcc>
  <rcc rId="2018" sId="13" odxf="1" dxf="1">
    <nc r="A33" t="inlineStr">
      <is>
        <t>VN</t>
      </is>
    </nc>
    <odxf>
      <alignment vertical="bottom" readingOrder="0"/>
    </odxf>
    <ndxf>
      <alignment vertical="center" readingOrder="0"/>
    </ndxf>
  </rcc>
  <rcc rId="2019" sId="13">
    <nc r="B33" t="inlineStr">
      <is>
        <t>Venkat Nag</t>
      </is>
    </nc>
  </rcc>
  <rcc rId="2020" sId="13" odxf="1">
    <nc r="C33" t="inlineStr">
      <is>
        <t>RRB</t>
      </is>
    </nc>
    <odxf/>
  </rcc>
  <rcc rId="2021" sId="13" odxf="1">
    <nc r="E33" t="inlineStr">
      <is>
        <t>Ven109</t>
      </is>
    </nc>
    <odxf/>
  </rcc>
  <rcc rId="2022" sId="13" odxf="1" dxf="1">
    <nc r="A34" t="inlineStr">
      <is>
        <t>WB</t>
      </is>
    </nc>
    <odxf>
      <alignment vertical="bottom" readingOrder="0"/>
    </odxf>
    <ndxf>
      <alignment vertical="center" readingOrder="0"/>
    </ndxf>
  </rcc>
  <rcc rId="2023" sId="13" odxf="1">
    <nc r="B34" t="inlineStr">
      <is>
        <t>Will Berry</t>
      </is>
    </nc>
    <odxf/>
  </rcc>
  <rcc rId="2024" sId="13" odxf="1">
    <nc r="C34" t="inlineStr">
      <is>
        <t>Derby</t>
      </is>
    </nc>
    <odxf/>
  </rcc>
  <rcc rId="2025" sId="3">
    <oc r="W53" t="inlineStr">
      <is>
        <t>TCS</t>
      </is>
    </oc>
    <nc r="W53" t="inlineStr">
      <is>
        <t>RS</t>
      </is>
    </nc>
  </rcc>
  <rfmt sheetId="3" sqref="W53" start="0" length="2147483647">
    <dxf>
      <font>
        <color auto="1"/>
      </font>
    </dxf>
  </rfmt>
  <rcc rId="2026" sId="3">
    <oc r="AF53" t="inlineStr">
      <is>
        <t>TCS</t>
      </is>
    </oc>
    <nc r="AF53" t="inlineStr">
      <is>
        <t>RS</t>
      </is>
    </nc>
  </rcc>
  <rfmt sheetId="3" sqref="AF53" start="0" length="2147483647">
    <dxf>
      <font>
        <color auto="1"/>
      </font>
    </dxf>
  </rfmt>
  <rcv guid="{83E26134-8071-4B52-B9C2-8B5396DF70B4}" action="delete"/>
  <rdn rId="0" localSheetId="3" customView="1" name="Z_83E26134_8071_4B52_B9C2_8B5396DF70B4_.wvu.Rows" hidden="1" oldHidden="1">
    <formula>Plan!$488:$750</formula>
    <oldFormula>Plan!$488:$750</oldFormula>
  </rdn>
  <rdn rId="0" localSheetId="3" customView="1" name="Z_83E26134_8071_4B52_B9C2_8B5396DF70B4_.wvu.Cols" hidden="1" oldHidden="1">
    <formula>Plan!$S:$U</formula>
    <oldFormula>Plan!$S:$U</oldFormula>
  </rdn>
  <rdn rId="0" localSheetId="3" customView="1" name="Z_83E26134_8071_4B52_B9C2_8B5396DF70B4_.wvu.FilterData" hidden="1" oldHidden="1">
    <formula>Plan!$A$5:$BQ$468</formula>
    <oldFormula>Plan!$A$5:$BQ$468</oldFormula>
  </rdn>
  <rdn rId="0" localSheetId="4" customView="1" name="Z_83E26134_8071_4B52_B9C2_8B5396DF70B4_.wvu.FilterData" hidden="1" oldHidden="1">
    <formula>'Delivery Docs Plan'!$A$4:$O$33</formula>
    <oldFormula>'Delivery Docs Plan'!$A$4:$O$33</oldFormula>
  </rdn>
  <rdn rId="0" localSheetId="5" customView="1" name="Z_83E26134_8071_4B52_B9C2_8B5396DF70B4_.wvu.Rows" hidden="1" oldHidden="1">
    <formula>'PR Matrix'!$1:$2</formula>
    <oldFormula>'PR Matrix'!$1:$2</oldFormula>
  </rdn>
  <rdn rId="0" localSheetId="5" customView="1" name="Z_83E26134_8071_4B52_B9C2_8B5396DF70B4_.wvu.Cols" hidden="1" oldHidden="1">
    <formula>'PR Matrix'!$JN:$XFD</formula>
    <oldFormula>'PR Matrix'!$JN:$XFD</oldFormula>
  </rdn>
  <rdn rId="0" localSheetId="5" customView="1" name="Z_83E26134_8071_4B52_B9C2_8B5396DF70B4_.wvu.FilterData" hidden="1" oldHidden="1">
    <formula>'PR Matrix'!$C$1:$C$481</formula>
    <oldFormula>'PR Matrix'!$C$1:$C$481</oldFormula>
  </rdn>
  <rdn rId="0" localSheetId="6" customView="1" name="Z_83E26134_8071_4B52_B9C2_8B5396DF70B4_.wvu.Cols" hidden="1" oldHidden="1">
    <formula>Allocation!$L:$XFD</formula>
    <oldFormula>Allocation!$L:$XFD</oldFormula>
  </rdn>
  <rdn rId="0" localSheetId="6" customView="1" name="Z_83E26134_8071_4B52_B9C2_8B5396DF70B4_.wvu.FilterData" hidden="1" oldHidden="1">
    <formula>Allocation!$A$1:$K$1</formula>
    <oldFormula>Allocation!$A$1:$K$1</oldFormula>
  </rdn>
  <rdn rId="0" localSheetId="7" customView="1" name="Z_83E26134_8071_4B52_B9C2_8B5396DF70B4_.wvu.FilterData" hidden="1" oldHidden="1">
    <formula>'SRS Reviews'!$A$1:$Q$136</formula>
    <oldFormula>'SRS Reviews'!$A$1:$Q$136</oldFormula>
  </rdn>
  <rdn rId="0" localSheetId="8" customView="1" name="Z_83E26134_8071_4B52_B9C2_8B5396DF70B4_.wvu.FilterData" hidden="1" oldHidden="1">
    <formula>Estimates!$A$2:$BC$460</formula>
    <oldFormula>Estimates!$A$2:$BC$460</oldFormula>
  </rdn>
  <rdn rId="0" localSheetId="10" customView="1" name="Z_83E26134_8071_4B52_B9C2_8B5396DF70B4_.wvu.FilterData" hidden="1" oldHidden="1">
    <formula>'Open SWPRs'!$A$1:$H$615</formula>
    <oldFormula>'Open SWPRs'!$A$1:$H$615</oldFormula>
  </rdn>
  <rdn rId="0" localSheetId="12" customView="1" name="Z_83E26134_8071_4B52_B9C2_8B5396DF70B4_.wvu.FilterData" hidden="1" oldHidden="1">
    <formula>'Build Plan'!$D$3:$L$48</formula>
    <oldFormula>'Build Plan'!$D$3:$L$48</oldFormula>
  </rdn>
  <rcv guid="{83E26134-8071-4B52-B9C2-8B5396DF70B4}" action="add"/>
</revisions>
</file>

<file path=xl/revisions/revisionLog11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83E26134-8071-4B52-B9C2-8B5396DF70B4}" action="delete"/>
  <rdn rId="0" localSheetId="3" customView="1" name="Z_83E26134_8071_4B52_B9C2_8B5396DF70B4_.wvu.Rows" hidden="1" oldHidden="1">
    <formula>Plan!$488:$750</formula>
    <oldFormula>Plan!$488:$750</oldFormula>
  </rdn>
  <rdn rId="0" localSheetId="3" customView="1" name="Z_83E26134_8071_4B52_B9C2_8B5396DF70B4_.wvu.Cols" hidden="1" oldHidden="1">
    <formula>Plan!$S:$U</formula>
    <oldFormula>Plan!$S:$U</oldFormula>
  </rdn>
  <rdn rId="0" localSheetId="3" customView="1" name="Z_83E26134_8071_4B52_B9C2_8B5396DF70B4_.wvu.FilterData" hidden="1" oldHidden="1">
    <formula>Plan!$A$5:$BQ$468</formula>
    <oldFormula>Plan!$A$5:$BQ$468</oldFormula>
  </rdn>
  <rdn rId="0" localSheetId="4" customView="1" name="Z_83E26134_8071_4B52_B9C2_8B5396DF70B4_.wvu.FilterData" hidden="1" oldHidden="1">
    <formula>'Delivery Docs Plan'!$A$4:$O$33</formula>
    <oldFormula>'Delivery Docs Plan'!$A$4:$O$33</oldFormula>
  </rdn>
  <rdn rId="0" localSheetId="5" customView="1" name="Z_83E26134_8071_4B52_B9C2_8B5396DF70B4_.wvu.Rows" hidden="1" oldHidden="1">
    <formula>'PR Matrix'!$1:$2</formula>
    <oldFormula>'PR Matrix'!$1:$2</oldFormula>
  </rdn>
  <rdn rId="0" localSheetId="5" customView="1" name="Z_83E26134_8071_4B52_B9C2_8B5396DF70B4_.wvu.Cols" hidden="1" oldHidden="1">
    <formula>'PR Matrix'!$JN:$XFD</formula>
    <oldFormula>'PR Matrix'!$JN:$XFD</oldFormula>
  </rdn>
  <rdn rId="0" localSheetId="5" customView="1" name="Z_83E26134_8071_4B52_B9C2_8B5396DF70B4_.wvu.FilterData" hidden="1" oldHidden="1">
    <formula>'PR Matrix'!$C$1:$C$481</formula>
    <oldFormula>'PR Matrix'!$C$1:$C$481</oldFormula>
  </rdn>
  <rdn rId="0" localSheetId="6" customView="1" name="Z_83E26134_8071_4B52_B9C2_8B5396DF70B4_.wvu.Cols" hidden="1" oldHidden="1">
    <formula>Allocation!$L:$XFD</formula>
    <oldFormula>Allocation!$L:$XFD</oldFormula>
  </rdn>
  <rdn rId="0" localSheetId="6" customView="1" name="Z_83E26134_8071_4B52_B9C2_8B5396DF70B4_.wvu.FilterData" hidden="1" oldHidden="1">
    <formula>Allocation!$A$1:$K$1</formula>
    <oldFormula>Allocation!$A$1:$K$1</oldFormula>
  </rdn>
  <rdn rId="0" localSheetId="7" customView="1" name="Z_83E26134_8071_4B52_B9C2_8B5396DF70B4_.wvu.FilterData" hidden="1" oldHidden="1">
    <formula>'SRS Reviews'!$A$1:$Q$136</formula>
    <oldFormula>'SRS Reviews'!$A$1:$Q$136</oldFormula>
  </rdn>
  <rdn rId="0" localSheetId="8" customView="1" name="Z_83E26134_8071_4B52_B9C2_8B5396DF70B4_.wvu.FilterData" hidden="1" oldHidden="1">
    <formula>Estimates!$A$2:$BC$460</formula>
    <oldFormula>Estimates!$A$2:$BC$460</oldFormula>
  </rdn>
  <rdn rId="0" localSheetId="10" customView="1" name="Z_83E26134_8071_4B52_B9C2_8B5396DF70B4_.wvu.FilterData" hidden="1" oldHidden="1">
    <formula>'Open SWPRs'!$A$1:$H$615</formula>
    <oldFormula>'Open SWPRs'!$A$1:$H$615</oldFormula>
  </rdn>
  <rdn rId="0" localSheetId="12" customView="1" name="Z_83E26134_8071_4B52_B9C2_8B5396DF70B4_.wvu.FilterData" hidden="1" oldHidden="1">
    <formula>'Build Plan'!$D$3:$L$48</formula>
    <oldFormula>'Build Plan'!$D$3:$L$48</oldFormula>
  </rdn>
  <rcv guid="{83E26134-8071-4B52-B9C2-8B5396DF70B4}" action="add"/>
</revisions>
</file>

<file path=xl/revisions/revisionLog11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053" sId="3">
    <nc r="P333" t="inlineStr">
      <is>
        <t>Y</t>
      </is>
    </nc>
  </rcc>
  <rcc rId="2054" sId="3">
    <oc r="L333" t="inlineStr">
      <is>
        <t>Y</t>
      </is>
    </oc>
    <nc r="L333"/>
  </rcc>
  <rcc rId="2055" sId="5">
    <nc r="K254" t="inlineStr">
      <is>
        <t>Y</t>
      </is>
    </nc>
  </rcc>
  <rcc rId="2056" sId="5">
    <nc r="B254">
      <v>6108</v>
    </nc>
  </rcc>
  <rcc rId="2057" sId="3">
    <nc r="E243">
      <v>6109</v>
    </nc>
  </rcc>
  <rcc rId="2058" sId="3">
    <nc r="L243" t="inlineStr">
      <is>
        <t>Y</t>
      </is>
    </nc>
  </rcc>
  <rcc rId="2059" sId="3">
    <nc r="W243" t="inlineStr">
      <is>
        <t>IH</t>
      </is>
    </nc>
  </rcc>
  <rcc rId="2060" sId="3">
    <nc r="X243" t="inlineStr">
      <is>
        <t>LC</t>
      </is>
    </nc>
  </rcc>
  <rcc rId="2061" sId="3">
    <nc r="AF243" t="inlineStr">
      <is>
        <t>IH</t>
      </is>
    </nc>
  </rcc>
  <rcc rId="2062" sId="3">
    <nc r="AG243" t="inlineStr">
      <is>
        <t>LC</t>
      </is>
    </nc>
  </rcc>
  <rcc rId="2063" sId="3">
    <nc r="AV243" t="inlineStr">
      <is>
        <t>IH</t>
      </is>
    </nc>
  </rcc>
  <rcc rId="2064" sId="3">
    <nc r="AW243" t="inlineStr">
      <is>
        <t>IH</t>
      </is>
    </nc>
  </rcc>
  <rcc rId="2065" sId="3">
    <nc r="AX243" t="inlineStr">
      <is>
        <t>LC</t>
      </is>
    </nc>
  </rcc>
  <rcv guid="{3ACD5A93-9B0E-40EA-8179-EDF0714A0F5F}" action="delete"/>
  <rdn rId="0" localSheetId="3" customView="1" name="Z_3ACD5A93_9B0E_40EA_8179_EDF0714A0F5F_.wvu.Rows" hidden="1" oldHidden="1">
    <formula>Plan!$488:$750</formula>
    <oldFormula>Plan!$488:$750</oldFormula>
  </rdn>
  <rdn rId="0" localSheetId="3" customView="1" name="Z_3ACD5A93_9B0E_40EA_8179_EDF0714A0F5F_.wvu.Cols" hidden="1" oldHidden="1">
    <formula>Plan!$S:$U,Plan!$BQ:$BT</formula>
    <oldFormula>Plan!$S:$U,Plan!$BQ:$BT</oldFormula>
  </rdn>
  <rdn rId="0" localSheetId="3" customView="1" name="Z_3ACD5A93_9B0E_40EA_8179_EDF0714A0F5F_.wvu.FilterData" hidden="1" oldHidden="1">
    <formula>Plan!$A$5:$BQ$468</formula>
    <oldFormula>Plan!$A$5:$BT$468</oldFormula>
  </rdn>
  <rdn rId="0" localSheetId="4" customView="1" name="Z_3ACD5A93_9B0E_40EA_8179_EDF0714A0F5F_.wvu.FilterData" hidden="1" oldHidden="1">
    <formula>'Delivery Docs Plan'!$A$4:$O$33</formula>
    <oldFormula>'Delivery Docs Plan'!$A$4:$O$33</oldFormula>
  </rdn>
  <rdn rId="0" localSheetId="5" customView="1" name="Z_3ACD5A93_9B0E_40EA_8179_EDF0714A0F5F_.wvu.Rows" hidden="1" oldHidden="1">
    <formula>'PR Matrix'!$1:$2</formula>
    <oldFormula>'PR Matrix'!$1:$2</oldFormula>
  </rdn>
  <rdn rId="0" localSheetId="5" customView="1" name="Z_3ACD5A93_9B0E_40EA_8179_EDF0714A0F5F_.wvu.Cols" hidden="1" oldHidden="1">
    <formula>'PR Matrix'!$JN:$XFD</formula>
    <oldFormula>'PR Matrix'!$JN:$XFD</oldFormula>
  </rdn>
  <rdn rId="0" localSheetId="5" customView="1" name="Z_3ACD5A93_9B0E_40EA_8179_EDF0714A0F5F_.wvu.FilterData" hidden="1" oldHidden="1">
    <formula>'PR Matrix'!$C$1:$C$481</formula>
    <oldFormula>'PR Matrix'!$C$1:$C$481</oldFormula>
  </rdn>
  <rdn rId="0" localSheetId="6" customView="1" name="Z_3ACD5A93_9B0E_40EA_8179_EDF0714A0F5F_.wvu.Cols" hidden="1" oldHidden="1">
    <formula>Allocation!$L:$XFD</formula>
    <oldFormula>Allocation!$L:$XFD</oldFormula>
  </rdn>
  <rdn rId="0" localSheetId="6" customView="1" name="Z_3ACD5A93_9B0E_40EA_8179_EDF0714A0F5F_.wvu.FilterData" hidden="1" oldHidden="1">
    <formula>Allocation!$A$1:$K$1</formula>
    <oldFormula>Allocation!$A$1:$K$1</oldFormula>
  </rdn>
  <rdn rId="0" localSheetId="7" customView="1" name="Z_3ACD5A93_9B0E_40EA_8179_EDF0714A0F5F_.wvu.FilterData" hidden="1" oldHidden="1">
    <formula>'SRS Reviews'!$A$1:$Q$136</formula>
    <oldFormula>'SRS Reviews'!$A$1:$Q$136</oldFormula>
  </rdn>
  <rdn rId="0" localSheetId="8" customView="1" name="Z_3ACD5A93_9B0E_40EA_8179_EDF0714A0F5F_.wvu.FilterData" hidden="1" oldHidden="1">
    <formula>Estimates!$A$2:$BC$460</formula>
    <oldFormula>Estimates!$A$2:$BC$460</oldFormula>
  </rdn>
  <rdn rId="0" localSheetId="10" customView="1" name="Z_3ACD5A93_9B0E_40EA_8179_EDF0714A0F5F_.wvu.FilterData" hidden="1" oldHidden="1">
    <formula>'Open SWPRs'!$A$1:$H$615</formula>
    <oldFormula>'Open SWPRs'!$A$1:$H$615</oldFormula>
  </rdn>
  <rdn rId="0" localSheetId="12" customView="1" name="Z_3ACD5A93_9B0E_40EA_8179_EDF0714A0F5F_.wvu.FilterData" hidden="1" oldHidden="1">
    <formula>'Build Plan'!$D$3:$L$48</formula>
    <oldFormula>'Build Plan'!$D$3:$L$48</oldFormula>
  </rdn>
  <rcv guid="{3ACD5A93-9B0E-40EA-8179-EDF0714A0F5F}" action="add"/>
</revisions>
</file>

<file path=xl/revisions/revisionLog11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079" sId="8">
    <oc r="B325" t="inlineStr">
      <is>
        <t>Low</t>
      </is>
    </oc>
    <nc r="B325" t="inlineStr">
      <is>
        <t>High</t>
      </is>
    </nc>
  </rcc>
  <rcc rId="2080" sId="8">
    <nc r="C325" t="inlineStr">
      <is>
        <t>High</t>
      </is>
    </nc>
  </rcc>
  <rcc rId="2081" sId="8" numFmtId="4">
    <oc r="AK325">
      <f>IF(AJ325,O325*'ETC Data'!$H$5*'ETC Data'!$I$5,0)</f>
    </oc>
    <nc r="AK325">
      <v>14.1</v>
    </nc>
  </rcc>
  <rcc rId="2082" sId="8">
    <nc r="C323" t="inlineStr">
      <is>
        <t>Medium</t>
      </is>
    </nc>
  </rcc>
  <rcc rId="2083" sId="8">
    <oc r="R323">
      <f>Q323-(Q323*((VLOOKUP(A323,Plan!A$1:Z$798,25,FALSE)/100)))</f>
    </oc>
    <nc r="R323">
      <f>Q323-(Q323*((VLOOKUP(A323,Plan!A$1:Z$798,25,FALSE)/100)))</f>
    </nc>
  </rcc>
  <rcc rId="2084" sId="8">
    <nc r="C321" t="inlineStr">
      <is>
        <t>High</t>
      </is>
    </nc>
  </rcc>
  <rcc rId="2085" sId="8">
    <nc r="C236" t="inlineStr">
      <is>
        <t>Low</t>
      </is>
    </nc>
  </rcc>
  <rcc rId="2086" sId="3">
    <oc r="E243">
      <v>6109</v>
    </oc>
    <nc r="E243">
      <v>6108</v>
    </nc>
  </rcc>
  <rcc rId="2087" sId="8">
    <nc r="C243" t="inlineStr">
      <is>
        <t>Medium</t>
      </is>
    </nc>
  </rcc>
  <rcv guid="{3ACD5A93-9B0E-40EA-8179-EDF0714A0F5F}" action="delete"/>
  <rdn rId="0" localSheetId="3" customView="1" name="Z_3ACD5A93_9B0E_40EA_8179_EDF0714A0F5F_.wvu.Rows" hidden="1" oldHidden="1">
    <formula>Plan!$488:$750</formula>
    <oldFormula>Plan!$488:$750</oldFormula>
  </rdn>
  <rdn rId="0" localSheetId="3" customView="1" name="Z_3ACD5A93_9B0E_40EA_8179_EDF0714A0F5F_.wvu.Cols" hidden="1" oldHidden="1">
    <formula>Plan!$S:$U,Plan!$BQ:$BT</formula>
    <oldFormula>Plan!$S:$U,Plan!$BQ:$BT</oldFormula>
  </rdn>
  <rdn rId="0" localSheetId="3" customView="1" name="Z_3ACD5A93_9B0E_40EA_8179_EDF0714A0F5F_.wvu.FilterData" hidden="1" oldHidden="1">
    <formula>Plan!$A$5:$BQ$468</formula>
    <oldFormula>Plan!$A$5:$BQ$468</oldFormula>
  </rdn>
  <rdn rId="0" localSheetId="4" customView="1" name="Z_3ACD5A93_9B0E_40EA_8179_EDF0714A0F5F_.wvu.FilterData" hidden="1" oldHidden="1">
    <formula>'Delivery Docs Plan'!$A$4:$O$33</formula>
    <oldFormula>'Delivery Docs Plan'!$A$4:$O$33</oldFormula>
  </rdn>
  <rdn rId="0" localSheetId="5" customView="1" name="Z_3ACD5A93_9B0E_40EA_8179_EDF0714A0F5F_.wvu.Rows" hidden="1" oldHidden="1">
    <formula>'PR Matrix'!$1:$2</formula>
    <oldFormula>'PR Matrix'!$1:$2</oldFormula>
  </rdn>
  <rdn rId="0" localSheetId="5" customView="1" name="Z_3ACD5A93_9B0E_40EA_8179_EDF0714A0F5F_.wvu.Cols" hidden="1" oldHidden="1">
    <formula>'PR Matrix'!$JN:$XFD</formula>
    <oldFormula>'PR Matrix'!$JN:$XFD</oldFormula>
  </rdn>
  <rdn rId="0" localSheetId="5" customView="1" name="Z_3ACD5A93_9B0E_40EA_8179_EDF0714A0F5F_.wvu.FilterData" hidden="1" oldHidden="1">
    <formula>'PR Matrix'!$C$1:$C$481</formula>
    <oldFormula>'PR Matrix'!$C$1:$C$481</oldFormula>
  </rdn>
  <rdn rId="0" localSheetId="6" customView="1" name="Z_3ACD5A93_9B0E_40EA_8179_EDF0714A0F5F_.wvu.Cols" hidden="1" oldHidden="1">
    <formula>Allocation!$L:$XFD</formula>
    <oldFormula>Allocation!$L:$XFD</oldFormula>
  </rdn>
  <rdn rId="0" localSheetId="6" customView="1" name="Z_3ACD5A93_9B0E_40EA_8179_EDF0714A0F5F_.wvu.FilterData" hidden="1" oldHidden="1">
    <formula>Allocation!$A$1:$K$1</formula>
    <oldFormula>Allocation!$A$1:$K$1</oldFormula>
  </rdn>
  <rdn rId="0" localSheetId="7" customView="1" name="Z_3ACD5A93_9B0E_40EA_8179_EDF0714A0F5F_.wvu.FilterData" hidden="1" oldHidden="1">
    <formula>'SRS Reviews'!$A$1:$Q$136</formula>
    <oldFormula>'SRS Reviews'!$A$1:$Q$136</oldFormula>
  </rdn>
  <rdn rId="0" localSheetId="8" customView="1" name="Z_3ACD5A93_9B0E_40EA_8179_EDF0714A0F5F_.wvu.FilterData" hidden="1" oldHidden="1">
    <formula>Estimates!$A$2:$BC$460</formula>
    <oldFormula>Estimates!$A$2:$BC$460</oldFormula>
  </rdn>
  <rdn rId="0" localSheetId="10" customView="1" name="Z_3ACD5A93_9B0E_40EA_8179_EDF0714A0F5F_.wvu.FilterData" hidden="1" oldHidden="1">
    <formula>'Open SWPRs'!$A$1:$H$615</formula>
    <oldFormula>'Open SWPRs'!$A$1:$H$615</oldFormula>
  </rdn>
  <rdn rId="0" localSheetId="12" customView="1" name="Z_3ACD5A93_9B0E_40EA_8179_EDF0714A0F5F_.wvu.FilterData" hidden="1" oldHidden="1">
    <formula>'Build Plan'!$D$3:$L$48</formula>
    <oldFormula>'Build Plan'!$D$3:$L$48</oldFormula>
  </rdn>
  <rcv guid="{3ACD5A93-9B0E-40EA-8179-EDF0714A0F5F}" action="add"/>
</revisions>
</file>

<file path=xl/revisions/revisionLog12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101" sId="8">
    <nc r="C234" t="inlineStr">
      <is>
        <t>High</t>
      </is>
    </nc>
  </rcc>
  <rcc rId="2102" sId="5">
    <nc r="T309" t="inlineStr">
      <is>
        <t>Y</t>
      </is>
    </nc>
  </rcc>
  <rcc rId="2103" sId="5">
    <nc r="B309">
      <v>6194</v>
    </nc>
  </rcc>
  <rcc rId="2104" sId="3">
    <nc r="E298" t="inlineStr">
      <is>
        <t>6194</t>
      </is>
    </nc>
  </rcc>
  <rcc rId="2105" sId="3">
    <nc r="N298" t="inlineStr">
      <is>
        <t>Y</t>
      </is>
    </nc>
  </rcc>
  <rcc rId="2106" sId="3">
    <nc r="O298" t="inlineStr">
      <is>
        <t>Y</t>
      </is>
    </nc>
  </rcc>
  <rcc rId="2107" sId="3">
    <nc r="P298" t="inlineStr">
      <is>
        <t>Y</t>
      </is>
    </nc>
  </rcc>
  <rcc rId="2108" sId="3">
    <nc r="AF298" t="inlineStr">
      <is>
        <t>JR</t>
      </is>
    </nc>
  </rcc>
  <rcc rId="2109" sId="3">
    <nc r="AG298" t="inlineStr">
      <is>
        <t>RS</t>
      </is>
    </nc>
  </rcc>
  <rcc rId="2110" sId="3">
    <nc r="AV298" t="inlineStr">
      <is>
        <t>JR</t>
      </is>
    </nc>
  </rcc>
  <rcc rId="2111" sId="3">
    <nc r="AX298" t="inlineStr">
      <is>
        <t>RS</t>
      </is>
    </nc>
  </rcc>
  <rcv guid="{3ACD5A93-9B0E-40EA-8179-EDF0714A0F5F}" action="delete"/>
  <rdn rId="0" localSheetId="3" customView="1" name="Z_3ACD5A93_9B0E_40EA_8179_EDF0714A0F5F_.wvu.Rows" hidden="1" oldHidden="1">
    <formula>Plan!$488:$750</formula>
    <oldFormula>Plan!$488:$750</oldFormula>
  </rdn>
  <rdn rId="0" localSheetId="3" customView="1" name="Z_3ACD5A93_9B0E_40EA_8179_EDF0714A0F5F_.wvu.Cols" hidden="1" oldHidden="1">
    <formula>Plan!$S:$U,Plan!$BQ:$BT</formula>
    <oldFormula>Plan!$S:$U,Plan!$BQ:$BT</oldFormula>
  </rdn>
  <rdn rId="0" localSheetId="3" customView="1" name="Z_3ACD5A93_9B0E_40EA_8179_EDF0714A0F5F_.wvu.FilterData" hidden="1" oldHidden="1">
    <formula>Plan!$A$5:$BQ$468</formula>
    <oldFormula>Plan!$A$5:$BQ$468</oldFormula>
  </rdn>
  <rdn rId="0" localSheetId="4" customView="1" name="Z_3ACD5A93_9B0E_40EA_8179_EDF0714A0F5F_.wvu.FilterData" hidden="1" oldHidden="1">
    <formula>'Delivery Docs Plan'!$A$4:$O$33</formula>
    <oldFormula>'Delivery Docs Plan'!$A$4:$O$33</oldFormula>
  </rdn>
  <rdn rId="0" localSheetId="5" customView="1" name="Z_3ACD5A93_9B0E_40EA_8179_EDF0714A0F5F_.wvu.Rows" hidden="1" oldHidden="1">
    <formula>'PR Matrix'!$1:$2</formula>
    <oldFormula>'PR Matrix'!$1:$2</oldFormula>
  </rdn>
  <rdn rId="0" localSheetId="5" customView="1" name="Z_3ACD5A93_9B0E_40EA_8179_EDF0714A0F5F_.wvu.Cols" hidden="1" oldHidden="1">
    <formula>'PR Matrix'!$JN:$XFD</formula>
    <oldFormula>'PR Matrix'!$JN:$XFD</oldFormula>
  </rdn>
  <rdn rId="0" localSheetId="5" customView="1" name="Z_3ACD5A93_9B0E_40EA_8179_EDF0714A0F5F_.wvu.FilterData" hidden="1" oldHidden="1">
    <formula>'PR Matrix'!$C$1:$C$481</formula>
    <oldFormula>'PR Matrix'!$C$1:$C$481</oldFormula>
  </rdn>
  <rdn rId="0" localSheetId="6" customView="1" name="Z_3ACD5A93_9B0E_40EA_8179_EDF0714A0F5F_.wvu.Cols" hidden="1" oldHidden="1">
    <formula>Allocation!$L:$XFD</formula>
    <oldFormula>Allocation!$L:$XFD</oldFormula>
  </rdn>
  <rdn rId="0" localSheetId="6" customView="1" name="Z_3ACD5A93_9B0E_40EA_8179_EDF0714A0F5F_.wvu.FilterData" hidden="1" oldHidden="1">
    <formula>Allocation!$A$1:$K$1</formula>
    <oldFormula>Allocation!$A$1:$K$1</oldFormula>
  </rdn>
  <rdn rId="0" localSheetId="7" customView="1" name="Z_3ACD5A93_9B0E_40EA_8179_EDF0714A0F5F_.wvu.FilterData" hidden="1" oldHidden="1">
    <formula>'SRS Reviews'!$A$1:$Q$136</formula>
    <oldFormula>'SRS Reviews'!$A$1:$Q$136</oldFormula>
  </rdn>
  <rdn rId="0" localSheetId="8" customView="1" name="Z_3ACD5A93_9B0E_40EA_8179_EDF0714A0F5F_.wvu.FilterData" hidden="1" oldHidden="1">
    <formula>Estimates!$A$2:$BC$460</formula>
    <oldFormula>Estimates!$A$2:$BC$460</oldFormula>
  </rdn>
  <rdn rId="0" localSheetId="10" customView="1" name="Z_3ACD5A93_9B0E_40EA_8179_EDF0714A0F5F_.wvu.FilterData" hidden="1" oldHidden="1">
    <formula>'Open SWPRs'!$A$1:$H$615</formula>
    <oldFormula>'Open SWPRs'!$A$1:$H$615</oldFormula>
  </rdn>
  <rdn rId="0" localSheetId="12" customView="1" name="Z_3ACD5A93_9B0E_40EA_8179_EDF0714A0F5F_.wvu.FilterData" hidden="1" oldHidden="1">
    <formula>'Build Plan'!$D$3:$L$48</formula>
    <oldFormula>'Build Plan'!$D$3:$L$48</oldFormula>
  </rdn>
  <rcv guid="{3ACD5A93-9B0E-40EA-8179-EDF0714A0F5F}" action="add"/>
</revisions>
</file>

<file path=xl/revisions/revisionLog12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125" sId="8">
    <nc r="C18" t="inlineStr">
      <is>
        <t>Medium</t>
      </is>
    </nc>
  </rcc>
  <rcc rId="2126" sId="8">
    <nc r="C43" t="inlineStr">
      <is>
        <t>Low</t>
      </is>
    </nc>
  </rcc>
  <rcc rId="2127" sId="8">
    <nc r="C130" t="inlineStr">
      <is>
        <t>Medium</t>
      </is>
    </nc>
  </rcc>
  <rcc rId="2128" sId="8">
    <nc r="C131" t="inlineStr">
      <is>
        <t>Medium</t>
      </is>
    </nc>
  </rcc>
  <rcc rId="2129" sId="8">
    <nc r="C291" t="inlineStr">
      <is>
        <t>Medium</t>
      </is>
    </nc>
  </rcc>
  <rcc rId="2130" sId="8">
    <nc r="C142" t="inlineStr">
      <is>
        <t>Medium</t>
      </is>
    </nc>
  </rcc>
  <rcv guid="{3ACD5A93-9B0E-40EA-8179-EDF0714A0F5F}" action="delete"/>
  <rdn rId="0" localSheetId="3" customView="1" name="Z_3ACD5A93_9B0E_40EA_8179_EDF0714A0F5F_.wvu.Rows" hidden="1" oldHidden="1">
    <formula>Plan!$488:$750</formula>
    <oldFormula>Plan!$488:$750</oldFormula>
  </rdn>
  <rdn rId="0" localSheetId="3" customView="1" name="Z_3ACD5A93_9B0E_40EA_8179_EDF0714A0F5F_.wvu.Cols" hidden="1" oldHidden="1">
    <formula>Plan!$S:$U,Plan!$BQ:$BT</formula>
    <oldFormula>Plan!$S:$U,Plan!$BQ:$BT</oldFormula>
  </rdn>
  <rdn rId="0" localSheetId="3" customView="1" name="Z_3ACD5A93_9B0E_40EA_8179_EDF0714A0F5F_.wvu.FilterData" hidden="1" oldHidden="1">
    <formula>Plan!$A$5:$BQ$468</formula>
    <oldFormula>Plan!$A$5:$BQ$468</oldFormula>
  </rdn>
  <rdn rId="0" localSheetId="4" customView="1" name="Z_3ACD5A93_9B0E_40EA_8179_EDF0714A0F5F_.wvu.FilterData" hidden="1" oldHidden="1">
    <formula>'Delivery Docs Plan'!$A$4:$O$33</formula>
    <oldFormula>'Delivery Docs Plan'!$A$4:$O$33</oldFormula>
  </rdn>
  <rdn rId="0" localSheetId="5" customView="1" name="Z_3ACD5A93_9B0E_40EA_8179_EDF0714A0F5F_.wvu.Rows" hidden="1" oldHidden="1">
    <formula>'PR Matrix'!$1:$2</formula>
    <oldFormula>'PR Matrix'!$1:$2</oldFormula>
  </rdn>
  <rdn rId="0" localSheetId="5" customView="1" name="Z_3ACD5A93_9B0E_40EA_8179_EDF0714A0F5F_.wvu.Cols" hidden="1" oldHidden="1">
    <formula>'PR Matrix'!$JN:$XFD</formula>
    <oldFormula>'PR Matrix'!$JN:$XFD</oldFormula>
  </rdn>
  <rdn rId="0" localSheetId="5" customView="1" name="Z_3ACD5A93_9B0E_40EA_8179_EDF0714A0F5F_.wvu.FilterData" hidden="1" oldHidden="1">
    <formula>'PR Matrix'!$C$1:$C$481</formula>
    <oldFormula>'PR Matrix'!$C$1:$C$481</oldFormula>
  </rdn>
  <rdn rId="0" localSheetId="6" customView="1" name="Z_3ACD5A93_9B0E_40EA_8179_EDF0714A0F5F_.wvu.Cols" hidden="1" oldHidden="1">
    <formula>Allocation!$L:$XFD</formula>
    <oldFormula>Allocation!$L:$XFD</oldFormula>
  </rdn>
  <rdn rId="0" localSheetId="6" customView="1" name="Z_3ACD5A93_9B0E_40EA_8179_EDF0714A0F5F_.wvu.FilterData" hidden="1" oldHidden="1">
    <formula>Allocation!$A$1:$K$1</formula>
    <oldFormula>Allocation!$A$1:$K$1</oldFormula>
  </rdn>
  <rdn rId="0" localSheetId="7" customView="1" name="Z_3ACD5A93_9B0E_40EA_8179_EDF0714A0F5F_.wvu.FilterData" hidden="1" oldHidden="1">
    <formula>'SRS Reviews'!$A$1:$Q$136</formula>
    <oldFormula>'SRS Reviews'!$A$1:$Q$136</oldFormula>
  </rdn>
  <rdn rId="0" localSheetId="8" customView="1" name="Z_3ACD5A93_9B0E_40EA_8179_EDF0714A0F5F_.wvu.FilterData" hidden="1" oldHidden="1">
    <formula>Estimates!$A$2:$BC$460</formula>
    <oldFormula>Estimates!$A$2:$BC$460</oldFormula>
  </rdn>
  <rdn rId="0" localSheetId="10" customView="1" name="Z_3ACD5A93_9B0E_40EA_8179_EDF0714A0F5F_.wvu.FilterData" hidden="1" oldHidden="1">
    <formula>'Open SWPRs'!$A$1:$H$615</formula>
    <oldFormula>'Open SWPRs'!$A$1:$H$615</oldFormula>
  </rdn>
  <rdn rId="0" localSheetId="12" customView="1" name="Z_3ACD5A93_9B0E_40EA_8179_EDF0714A0F5F_.wvu.FilterData" hidden="1" oldHidden="1">
    <formula>'Build Plan'!$D$3:$L$48</formula>
    <oldFormula>'Build Plan'!$D$3:$L$48</oldFormula>
  </rdn>
  <rcv guid="{3ACD5A93-9B0E-40EA-8179-EDF0714A0F5F}" action="add"/>
</revisions>
</file>

<file path=xl/revisions/revisionLog12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144" sId="8">
    <nc r="C457" t="inlineStr">
      <is>
        <t>Medium</t>
      </is>
    </nc>
  </rcc>
  <rcc rId="2145" sId="8">
    <nc r="C458" t="inlineStr">
      <is>
        <t>Medium</t>
      </is>
    </nc>
  </rcc>
  <rcv guid="{3ACD5A93-9B0E-40EA-8179-EDF0714A0F5F}" action="delete"/>
  <rdn rId="0" localSheetId="3" customView="1" name="Z_3ACD5A93_9B0E_40EA_8179_EDF0714A0F5F_.wvu.Rows" hidden="1" oldHidden="1">
    <formula>Plan!$488:$750</formula>
    <oldFormula>Plan!$488:$750</oldFormula>
  </rdn>
  <rdn rId="0" localSheetId="3" customView="1" name="Z_3ACD5A93_9B0E_40EA_8179_EDF0714A0F5F_.wvu.Cols" hidden="1" oldHidden="1">
    <formula>Plan!$S:$U,Plan!$BQ:$BT</formula>
    <oldFormula>Plan!$S:$U,Plan!$BQ:$BT</oldFormula>
  </rdn>
  <rdn rId="0" localSheetId="3" customView="1" name="Z_3ACD5A93_9B0E_40EA_8179_EDF0714A0F5F_.wvu.FilterData" hidden="1" oldHidden="1">
    <formula>Plan!$A$5:$BQ$468</formula>
    <oldFormula>Plan!$A$5:$BQ$468</oldFormula>
  </rdn>
  <rdn rId="0" localSheetId="4" customView="1" name="Z_3ACD5A93_9B0E_40EA_8179_EDF0714A0F5F_.wvu.FilterData" hidden="1" oldHidden="1">
    <formula>'Delivery Docs Plan'!$A$4:$O$33</formula>
    <oldFormula>'Delivery Docs Plan'!$A$4:$O$33</oldFormula>
  </rdn>
  <rdn rId="0" localSheetId="5" customView="1" name="Z_3ACD5A93_9B0E_40EA_8179_EDF0714A0F5F_.wvu.Rows" hidden="1" oldHidden="1">
    <formula>'PR Matrix'!$1:$2</formula>
    <oldFormula>'PR Matrix'!$1:$2</oldFormula>
  </rdn>
  <rdn rId="0" localSheetId="5" customView="1" name="Z_3ACD5A93_9B0E_40EA_8179_EDF0714A0F5F_.wvu.Cols" hidden="1" oldHidden="1">
    <formula>'PR Matrix'!$JN:$XFD</formula>
    <oldFormula>'PR Matrix'!$JN:$XFD</oldFormula>
  </rdn>
  <rdn rId="0" localSheetId="5" customView="1" name="Z_3ACD5A93_9B0E_40EA_8179_EDF0714A0F5F_.wvu.FilterData" hidden="1" oldHidden="1">
    <formula>'PR Matrix'!$C$1:$C$481</formula>
    <oldFormula>'PR Matrix'!$C$1:$C$481</oldFormula>
  </rdn>
  <rdn rId="0" localSheetId="6" customView="1" name="Z_3ACD5A93_9B0E_40EA_8179_EDF0714A0F5F_.wvu.Cols" hidden="1" oldHidden="1">
    <formula>Allocation!$L:$XFD</formula>
    <oldFormula>Allocation!$L:$XFD</oldFormula>
  </rdn>
  <rdn rId="0" localSheetId="6" customView="1" name="Z_3ACD5A93_9B0E_40EA_8179_EDF0714A0F5F_.wvu.FilterData" hidden="1" oldHidden="1">
    <formula>Allocation!$A$1:$K$1</formula>
    <oldFormula>Allocation!$A$1:$K$1</oldFormula>
  </rdn>
  <rdn rId="0" localSheetId="7" customView="1" name="Z_3ACD5A93_9B0E_40EA_8179_EDF0714A0F5F_.wvu.FilterData" hidden="1" oldHidden="1">
    <formula>'SRS Reviews'!$A$1:$Q$136</formula>
    <oldFormula>'SRS Reviews'!$A$1:$Q$136</oldFormula>
  </rdn>
  <rdn rId="0" localSheetId="8" customView="1" name="Z_3ACD5A93_9B0E_40EA_8179_EDF0714A0F5F_.wvu.FilterData" hidden="1" oldHidden="1">
    <formula>Estimates!$A$2:$BC$460</formula>
    <oldFormula>Estimates!$A$2:$BC$460</oldFormula>
  </rdn>
  <rdn rId="0" localSheetId="10" customView="1" name="Z_3ACD5A93_9B0E_40EA_8179_EDF0714A0F5F_.wvu.FilterData" hidden="1" oldHidden="1">
    <formula>'Open SWPRs'!$A$1:$H$615</formula>
    <oldFormula>'Open SWPRs'!$A$1:$H$615</oldFormula>
  </rdn>
  <rdn rId="0" localSheetId="12" customView="1" name="Z_3ACD5A93_9B0E_40EA_8179_EDF0714A0F5F_.wvu.FilterData" hidden="1" oldHidden="1">
    <formula>'Build Plan'!$D$3:$L$48</formula>
    <oldFormula>'Build Plan'!$D$3:$L$48</oldFormula>
  </rdn>
  <rcv guid="{3ACD5A93-9B0E-40EA-8179-EDF0714A0F5F}" action="add"/>
</revisions>
</file>

<file path=xl/revisions/revisionLog12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159" sId="8">
    <nc r="C440" t="inlineStr">
      <is>
        <t>Medium</t>
      </is>
    </nc>
  </rcc>
  <rcc rId="2160" sId="8">
    <nc r="C33" t="inlineStr">
      <is>
        <t>Low</t>
      </is>
    </nc>
  </rcc>
  <rcc rId="2161" sId="8">
    <oc r="B68" t="inlineStr">
      <is>
        <t>High</t>
      </is>
    </oc>
    <nc r="B68" t="inlineStr">
      <is>
        <t>Medium</t>
      </is>
    </nc>
  </rcc>
  <rcc rId="2162" sId="8">
    <nc r="C68" t="inlineStr">
      <is>
        <t>Low</t>
      </is>
    </nc>
  </rcc>
  <rcc rId="2163" sId="8">
    <oc r="B72" t="inlineStr">
      <is>
        <t>High</t>
      </is>
    </oc>
    <nc r="B72" t="inlineStr">
      <is>
        <t>Medium</t>
      </is>
    </nc>
  </rcc>
  <rcc rId="2164" sId="8">
    <nc r="C72" t="inlineStr">
      <is>
        <t>Low</t>
      </is>
    </nc>
  </rcc>
  <rcc rId="2165" sId="8">
    <oc r="B91" t="inlineStr">
      <is>
        <t>High</t>
      </is>
    </oc>
    <nc r="B91" t="inlineStr">
      <is>
        <t>Medium</t>
      </is>
    </nc>
  </rcc>
  <rcc rId="2166" sId="8">
    <nc r="C91" t="inlineStr">
      <is>
        <t>Low</t>
      </is>
    </nc>
  </rcc>
  <rcc rId="2167" sId="8">
    <nc r="C154" t="inlineStr">
      <is>
        <t>Low</t>
      </is>
    </nc>
  </rcc>
  <rcc rId="2168" sId="8">
    <nc r="C158" t="inlineStr">
      <is>
        <t>Low</t>
      </is>
    </nc>
  </rcc>
  <rcc rId="2169" sId="8">
    <nc r="C160" t="inlineStr">
      <is>
        <t>Low</t>
      </is>
    </nc>
  </rcc>
  <rcc rId="2170" sId="8">
    <nc r="C219" t="inlineStr">
      <is>
        <t>Low</t>
      </is>
    </nc>
  </rcc>
  <rcv guid="{3ACD5A93-9B0E-40EA-8179-EDF0714A0F5F}" action="delete"/>
  <rdn rId="0" localSheetId="3" customView="1" name="Z_3ACD5A93_9B0E_40EA_8179_EDF0714A0F5F_.wvu.Rows" hidden="1" oldHidden="1">
    <formula>Plan!$488:$750</formula>
    <oldFormula>Plan!$488:$750</oldFormula>
  </rdn>
  <rdn rId="0" localSheetId="3" customView="1" name="Z_3ACD5A93_9B0E_40EA_8179_EDF0714A0F5F_.wvu.Cols" hidden="1" oldHidden="1">
    <formula>Plan!$S:$U,Plan!$BQ:$BT</formula>
    <oldFormula>Plan!$S:$U,Plan!$BQ:$BT</oldFormula>
  </rdn>
  <rdn rId="0" localSheetId="3" customView="1" name="Z_3ACD5A93_9B0E_40EA_8179_EDF0714A0F5F_.wvu.FilterData" hidden="1" oldHidden="1">
    <formula>Plan!$A$5:$BQ$468</formula>
    <oldFormula>Plan!$A$5:$BQ$468</oldFormula>
  </rdn>
  <rdn rId="0" localSheetId="4" customView="1" name="Z_3ACD5A93_9B0E_40EA_8179_EDF0714A0F5F_.wvu.FilterData" hidden="1" oldHidden="1">
    <formula>'Delivery Docs Plan'!$A$4:$O$33</formula>
    <oldFormula>'Delivery Docs Plan'!$A$4:$O$33</oldFormula>
  </rdn>
  <rdn rId="0" localSheetId="5" customView="1" name="Z_3ACD5A93_9B0E_40EA_8179_EDF0714A0F5F_.wvu.Rows" hidden="1" oldHidden="1">
    <formula>'PR Matrix'!$1:$2</formula>
    <oldFormula>'PR Matrix'!$1:$2</oldFormula>
  </rdn>
  <rdn rId="0" localSheetId="5" customView="1" name="Z_3ACD5A93_9B0E_40EA_8179_EDF0714A0F5F_.wvu.Cols" hidden="1" oldHidden="1">
    <formula>'PR Matrix'!$JN:$XFD</formula>
    <oldFormula>'PR Matrix'!$JN:$XFD</oldFormula>
  </rdn>
  <rdn rId="0" localSheetId="5" customView="1" name="Z_3ACD5A93_9B0E_40EA_8179_EDF0714A0F5F_.wvu.FilterData" hidden="1" oldHidden="1">
    <formula>'PR Matrix'!$C$1:$C$481</formula>
    <oldFormula>'PR Matrix'!$C$1:$C$481</oldFormula>
  </rdn>
  <rdn rId="0" localSheetId="6" customView="1" name="Z_3ACD5A93_9B0E_40EA_8179_EDF0714A0F5F_.wvu.Cols" hidden="1" oldHidden="1">
    <formula>Allocation!$L:$XFD</formula>
    <oldFormula>Allocation!$L:$XFD</oldFormula>
  </rdn>
  <rdn rId="0" localSheetId="6" customView="1" name="Z_3ACD5A93_9B0E_40EA_8179_EDF0714A0F5F_.wvu.FilterData" hidden="1" oldHidden="1">
    <formula>Allocation!$A$1:$K$1</formula>
    <oldFormula>Allocation!$A$1:$K$1</oldFormula>
  </rdn>
  <rdn rId="0" localSheetId="7" customView="1" name="Z_3ACD5A93_9B0E_40EA_8179_EDF0714A0F5F_.wvu.FilterData" hidden="1" oldHidden="1">
    <formula>'SRS Reviews'!$A$1:$Q$136</formula>
    <oldFormula>'SRS Reviews'!$A$1:$Q$136</oldFormula>
  </rdn>
  <rdn rId="0" localSheetId="8" customView="1" name="Z_3ACD5A93_9B0E_40EA_8179_EDF0714A0F5F_.wvu.FilterData" hidden="1" oldHidden="1">
    <formula>Estimates!$A$2:$BC$460</formula>
    <oldFormula>Estimates!$A$2:$BC$460</oldFormula>
  </rdn>
  <rdn rId="0" localSheetId="10" customView="1" name="Z_3ACD5A93_9B0E_40EA_8179_EDF0714A0F5F_.wvu.FilterData" hidden="1" oldHidden="1">
    <formula>'Open SWPRs'!$A$1:$H$615</formula>
    <oldFormula>'Open SWPRs'!$A$1:$H$615</oldFormula>
  </rdn>
  <rdn rId="0" localSheetId="12" customView="1" name="Z_3ACD5A93_9B0E_40EA_8179_EDF0714A0F5F_.wvu.FilterData" hidden="1" oldHidden="1">
    <formula>'Build Plan'!$D$3:$L$48</formula>
    <oldFormula>'Build Plan'!$D$3:$L$48</oldFormula>
  </rdn>
  <rcv guid="{3ACD5A93-9B0E-40EA-8179-EDF0714A0F5F}" action="add"/>
</revisions>
</file>

<file path=xl/revisions/revisionLog12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184" sId="5">
    <nc r="H65" t="inlineStr">
      <is>
        <t>Y</t>
      </is>
    </nc>
  </rcc>
  <rcc rId="2185" sId="5">
    <nc r="B65">
      <v>6054</v>
    </nc>
  </rcc>
  <rcc rId="2186" sId="3">
    <nc r="E54">
      <v>6054</v>
    </nc>
  </rcc>
  <rcc rId="2187" sId="3">
    <nc r="P54" t="inlineStr">
      <is>
        <t>Y</t>
      </is>
    </nc>
  </rcc>
  <rcc rId="2188" sId="3">
    <nc r="AV54" t="inlineStr">
      <is>
        <t>SN</t>
      </is>
    </nc>
  </rcc>
  <rcc rId="2189" sId="3" odxf="1" dxf="1">
    <nc r="AX54" t="inlineStr">
      <is>
        <t>DBY</t>
      </is>
    </nc>
    <ndxf>
      <font>
        <sz val="8"/>
        <color theme="0" tint="-0.249977111117893"/>
      </font>
    </ndxf>
  </rcc>
  <rcv guid="{83E26134-8071-4B52-B9C2-8B5396DF70B4}" action="delete"/>
  <rdn rId="0" localSheetId="3" customView="1" name="Z_83E26134_8071_4B52_B9C2_8B5396DF70B4_.wvu.Rows" hidden="1" oldHidden="1">
    <formula>Plan!$488:$750</formula>
    <oldFormula>Plan!$488:$750</oldFormula>
  </rdn>
  <rdn rId="0" localSheetId="3" customView="1" name="Z_83E26134_8071_4B52_B9C2_8B5396DF70B4_.wvu.Cols" hidden="1" oldHidden="1">
    <formula>Plan!$S:$U</formula>
    <oldFormula>Plan!$S:$U</oldFormula>
  </rdn>
  <rdn rId="0" localSheetId="3" customView="1" name="Z_83E26134_8071_4B52_B9C2_8B5396DF70B4_.wvu.FilterData" hidden="1" oldHidden="1">
    <formula>Plan!$A$5:$BQ$468</formula>
    <oldFormula>Plan!$A$5:$BQ$468</oldFormula>
  </rdn>
  <rdn rId="0" localSheetId="4" customView="1" name="Z_83E26134_8071_4B52_B9C2_8B5396DF70B4_.wvu.FilterData" hidden="1" oldHidden="1">
    <formula>'Delivery Docs Plan'!$A$4:$O$33</formula>
    <oldFormula>'Delivery Docs Plan'!$A$4:$O$33</oldFormula>
  </rdn>
  <rdn rId="0" localSheetId="5" customView="1" name="Z_83E26134_8071_4B52_B9C2_8B5396DF70B4_.wvu.Rows" hidden="1" oldHidden="1">
    <formula>'PR Matrix'!$1:$2</formula>
    <oldFormula>'PR Matrix'!$1:$2</oldFormula>
  </rdn>
  <rdn rId="0" localSheetId="5" customView="1" name="Z_83E26134_8071_4B52_B9C2_8B5396DF70B4_.wvu.Cols" hidden="1" oldHidden="1">
    <formula>'PR Matrix'!$JN:$XFD</formula>
    <oldFormula>'PR Matrix'!$JN:$XFD</oldFormula>
  </rdn>
  <rdn rId="0" localSheetId="5" customView="1" name="Z_83E26134_8071_4B52_B9C2_8B5396DF70B4_.wvu.FilterData" hidden="1" oldHidden="1">
    <formula>'PR Matrix'!$C$1:$C$481</formula>
    <oldFormula>'PR Matrix'!$C$1:$C$481</oldFormula>
  </rdn>
  <rdn rId="0" localSheetId="6" customView="1" name="Z_83E26134_8071_4B52_B9C2_8B5396DF70B4_.wvu.Cols" hidden="1" oldHidden="1">
    <formula>Allocation!$L:$XFD</formula>
    <oldFormula>Allocation!$L:$XFD</oldFormula>
  </rdn>
  <rdn rId="0" localSheetId="6" customView="1" name="Z_83E26134_8071_4B52_B9C2_8B5396DF70B4_.wvu.FilterData" hidden="1" oldHidden="1">
    <formula>Allocation!$A$1:$K$1</formula>
    <oldFormula>Allocation!$A$1:$K$1</oldFormula>
  </rdn>
  <rdn rId="0" localSheetId="7" customView="1" name="Z_83E26134_8071_4B52_B9C2_8B5396DF70B4_.wvu.FilterData" hidden="1" oldHidden="1">
    <formula>'SRS Reviews'!$A$1:$Q$136</formula>
    <oldFormula>'SRS Reviews'!$A$1:$Q$136</oldFormula>
  </rdn>
  <rdn rId="0" localSheetId="8" customView="1" name="Z_83E26134_8071_4B52_B9C2_8B5396DF70B4_.wvu.FilterData" hidden="1" oldHidden="1">
    <formula>Estimates!$A$2:$BC$460</formula>
    <oldFormula>Estimates!$A$2:$BC$460</oldFormula>
  </rdn>
  <rdn rId="0" localSheetId="10" customView="1" name="Z_83E26134_8071_4B52_B9C2_8B5396DF70B4_.wvu.FilterData" hidden="1" oldHidden="1">
    <formula>'Open SWPRs'!$A$1:$H$615</formula>
    <oldFormula>'Open SWPRs'!$A$1:$H$615</oldFormula>
  </rdn>
  <rdn rId="0" localSheetId="12" customView="1" name="Z_83E26134_8071_4B52_B9C2_8B5396DF70B4_.wvu.FilterData" hidden="1" oldHidden="1">
    <formula>'Build Plan'!$D$3:$L$48</formula>
    <oldFormula>'Build Plan'!$D$3:$L$48</oldFormula>
  </rdn>
  <rcv guid="{83E26134-8071-4B52-B9C2-8B5396DF70B4}" action="add"/>
</revisions>
</file>

<file path=xl/revisions/revisionLog12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203" sId="8">
    <nc r="C49" t="inlineStr">
      <is>
        <t>Low</t>
      </is>
    </nc>
  </rcc>
  <rcc rId="2204" sId="8">
    <oc r="B49" t="inlineStr">
      <is>
        <t>High</t>
      </is>
    </oc>
    <nc r="B49" t="inlineStr">
      <is>
        <t>Medium</t>
      </is>
    </nc>
  </rcc>
  <rcc rId="2205" sId="8">
    <nc r="C51" t="inlineStr">
      <is>
        <t>Medium</t>
      </is>
    </nc>
  </rcc>
  <rcc rId="2206" sId="8">
    <nc r="C52" t="inlineStr">
      <is>
        <t>Medium</t>
      </is>
    </nc>
  </rcc>
  <rcc rId="2207" sId="8">
    <oc r="R43">
      <f>Q43-(Q43*((VLOOKUP(A43,Plan!A$1:Z$798,25,FALSE)/100)))</f>
    </oc>
    <nc r="R43">
      <f>Q43-(Q43*((VLOOKUP(A43,Plan!A$1:Z$798,26,FALSE)/100)))</f>
    </nc>
  </rcc>
  <rcc rId="2208" sId="8">
    <oc r="R18">
      <f>Q18-(Q18*((VLOOKUP(A18,Plan!A$1:Z$798,25,FALSE)/100)))</f>
    </oc>
    <nc r="R18">
      <f>Q18-(Q18*((VLOOKUP(A18,Plan!A$1:Z$798,26,FALSE)/100)))</f>
    </nc>
  </rcc>
  <rcc rId="2209" sId="8">
    <oc r="X18">
      <f>W18-(W18*((VLOOKUP(A18,Plan!A$1:AC$798,28,FALSE)/100)))</f>
    </oc>
    <nc r="X18">
      <f>W18-(W18*((VLOOKUP(A18,Plan!A$1:AC$798,29,FALSE)/100)))</f>
    </nc>
  </rcc>
  <rcc rId="2210" sId="8">
    <oc r="T43">
      <f>S43-(S43*((VLOOKUP(A43,Plan!A$1:AA$798,26,FALSE)/100)))</f>
    </oc>
    <nc r="T43">
      <f>S43-(S43*((VLOOKUP(A43,Plan!A$1:AA$798,27,FALSE)/100)))</f>
    </nc>
  </rcc>
  <rcc rId="2211" sId="8">
    <oc r="V43">
      <f>U43-(U43*((VLOOKUP(A43,Plan!A$1:AB$798,27,FALSE)/100)))</f>
    </oc>
    <nc r="V43">
      <f>U43-(U43*((VLOOKUP(A43,Plan!A$1:AB$798,28,FALSE)/100)))</f>
    </nc>
  </rcc>
  <rcc rId="2212" sId="8">
    <oc r="X43">
      <f>W43-(W43*((VLOOKUP(A43,Plan!A$1:AC$798,28,FALSE)/100)))</f>
    </oc>
    <nc r="X43">
      <f>W43-(W43*((VLOOKUP(A43,Plan!A$1:AC$798,29,FALSE)/100)))</f>
    </nc>
  </rcc>
  <rcc rId="2213" sId="8">
    <oc r="S49">
      <f>IF(P49,O49*'ETC Data'!$H$3*'ETC Data'!$J$3,0)</f>
    </oc>
    <nc r="S49">
      <f>IF(P49,O49*'ETC Data'!$H$3*'ETC Data'!$J$3,0)</f>
    </nc>
  </rcc>
  <rcc rId="2214" sId="8">
    <oc r="T49">
      <f>S49-(S49*((VLOOKUP(A49,Plan!A$1:AA$798,26,FALSE)/100)))</f>
    </oc>
    <nc r="T49">
      <f>S49-(S49*((VLOOKUP(A49,Plan!A$1:AA$798,27,FALSE)/100)))</f>
    </nc>
  </rcc>
  <rcc rId="2215" sId="8">
    <oc r="U49">
      <f>IF(P49,O49*'ETC Data'!$H$3*'ETC Data'!$K$3,0)</f>
    </oc>
    <nc r="U49">
      <f>IF(P49,O49*'ETC Data'!$H$3*'ETC Data'!$K$3,0)</f>
    </nc>
  </rcc>
  <rcc rId="2216" sId="8">
    <oc r="V49">
      <f>U49-(U49*((VLOOKUP(A49,Plan!A$1:AB$798,27,FALSE)/100)))</f>
    </oc>
    <nc r="V49">
      <f>U49-(U49*((VLOOKUP(A49,Plan!A$1:AB$798,28,FALSE)/100)))</f>
    </nc>
  </rcc>
  <rcc rId="2217" sId="8">
    <oc r="W49">
      <f>IF(P49,O49*'ETC Data'!$H$3*'ETC Data'!$L$3,0)</f>
    </oc>
    <nc r="W49">
      <f>IF(P49,O49*'ETC Data'!$H$3*'ETC Data'!$L$3,0)</f>
    </nc>
  </rcc>
  <rcc rId="2218" sId="8">
    <oc r="X49">
      <f>W49-(W49*((VLOOKUP(A49,Plan!A$1:AC$798,28,FALSE)/100)))</f>
    </oc>
    <nc r="X49">
      <f>W49-(W49*((VLOOKUP(A49,Plan!A$1:AC$798,29,FALSE)/100)))</f>
    </nc>
  </rcc>
  <rcc rId="2219" sId="8">
    <oc r="R49">
      <f>Q49-(Q49*((VLOOKUP(A49,Plan!A$1:Z$798,25,FALSE)/100)))</f>
    </oc>
    <nc r="R49">
      <f>Q49-(Q49*((VLOOKUP(A49,Plan!A$1:Z$798,26,FALSE)/100)))</f>
    </nc>
  </rcc>
  <rcc rId="2220" sId="8">
    <nc r="C293" t="inlineStr">
      <is>
        <t>Low</t>
      </is>
    </nc>
  </rcc>
  <rcc rId="2221" sId="8">
    <oc r="AB43">
      <f>AA43-(AA43*((VLOOKUP(A43,Plan!A$1:AI$798,34,FALSE)/100)))</f>
    </oc>
    <nc r="AB43">
      <f>AA43-(AA43*((VLOOKUP(A43,Plan!A$1:AI$798,35,FALSE)/100)))</f>
    </nc>
  </rcc>
  <rcc rId="2222" sId="8">
    <oc r="AD43">
      <f>AC43-(AC43*((VLOOKUP(A43,Plan!A$1:AJ$798,35,FALSE)/100)))</f>
    </oc>
    <nc r="AD43">
      <f>AC43-(AC43*((VLOOKUP(A43,Plan!A$1:AJ$798,36,FALSE)/100)))</f>
    </nc>
  </rcc>
  <rcc rId="2223" sId="8">
    <oc r="AF43">
      <f>AE43-(AE43*((VLOOKUP(A43,Plan!A$1:AK$798,36,FALSE)/100)))</f>
    </oc>
    <nc r="AF43">
      <f>AE43-(AE43*((VLOOKUP(A43,Plan!A$1:AK$798,37,FALSE)/100)))</f>
    </nc>
  </rcc>
  <rcc rId="2224" sId="8">
    <oc r="AH43">
      <f>AG43-(AG43*((VLOOKUP(A43,Plan!A$1:AP$798,41,FALSE)/100)))</f>
    </oc>
    <nc r="AH43">
      <f>AG43-(AG43*((VLOOKUP(A43,Plan!A$1:AP$798,42,FALSE)/100)))</f>
    </nc>
  </rcc>
  <rcc rId="2225" sId="8">
    <oc r="AB33">
      <f>AA33-(AA33*((VLOOKUP(A33,Plan!A$1:AI$798,34,FALSE)/100)))</f>
    </oc>
    <nc r="AB33">
      <f>AA33-(AA33*((VLOOKUP(A33,Plan!A$1:AI$798,35,FALSE)/100)))</f>
    </nc>
  </rcc>
  <rcc rId="2226" sId="8">
    <oc r="AC33">
      <f>IF(Z33,O33*'ETC Data'!$H$4*'ETC Data'!$J$4,0)</f>
    </oc>
    <nc r="AC33">
      <f>IF(Z33,O33*'ETC Data'!$H$4*'ETC Data'!$J$4,0)</f>
    </nc>
  </rcc>
  <rcc rId="2227" sId="8">
    <oc r="AD33">
      <f>AC33-(AC33*((VLOOKUP(A33,Plan!A$1:AJ$798,35,FALSE)/100)))</f>
    </oc>
    <nc r="AD33">
      <f>AC33-(AC33*((VLOOKUP(A33,Plan!A$1:AJ$798,36,FALSE)/100)))</f>
    </nc>
  </rcc>
  <rcc rId="2228" sId="8">
    <oc r="AE33">
      <f>IF(Z33,O33*'ETC Data'!$H$4*'ETC Data'!$K$4,0)</f>
    </oc>
    <nc r="AE33">
      <f>IF(Z33,O33*'ETC Data'!$H$4*'ETC Data'!$K$4,0)</f>
    </nc>
  </rcc>
  <rcc rId="2229" sId="8">
    <oc r="AF33">
      <f>AE33-(AE33*((VLOOKUP(A33,Plan!A$1:AK$798,36,FALSE)/100)))</f>
    </oc>
    <nc r="AF33">
      <f>AE33-(AE33*((VLOOKUP(A33,Plan!A$1:AK$798,37,FALSE)/100)))</f>
    </nc>
  </rcc>
  <rcc rId="2230" sId="8">
    <oc r="AG33">
      <f>IF(Z33,O33*'ETC Data'!$H$4*'ETC Data'!$L$4,0)</f>
    </oc>
    <nc r="AG33">
      <f>IF(Z33,O33*'ETC Data'!$H$4*'ETC Data'!$L$4,0)</f>
    </nc>
  </rcc>
  <rcc rId="2231" sId="8">
    <oc r="AH33">
      <f>AG33-(AG33*((VLOOKUP(A33,Plan!A$1:AP$798,41,FALSE)/100)))</f>
    </oc>
    <nc r="AH33">
      <f>AG33-(AG33*((VLOOKUP(A33,Plan!A$1:AP$798,42,FALSE)/100)))</f>
    </nc>
  </rcc>
  <rcc rId="2232" sId="8">
    <oc r="AB18">
      <f>AA18-(AA18*((VLOOKUP(A18,Plan!A$1:AI$798,34,FALSE)/100)))</f>
    </oc>
    <nc r="AB18">
      <f>AA18-(AA18*((VLOOKUP(A18,Plan!A$1:AI$798,35,FALSE)/100)))</f>
    </nc>
  </rcc>
  <rcc rId="2233" sId="8">
    <oc r="AC18">
      <f>IF(Z18,O18*'ETC Data'!$H$4*'ETC Data'!$J$4,0)</f>
    </oc>
    <nc r="AC18">
      <f>IF(Z18,O18*'ETC Data'!$H$4*'ETC Data'!$J$4,0)</f>
    </nc>
  </rcc>
  <rcc rId="2234" sId="8">
    <oc r="AD18">
      <f>AC18-(AC18*((VLOOKUP(A18,Plan!A$1:AJ$798,35,FALSE)/100)))</f>
    </oc>
    <nc r="AD18">
      <f>AC18-(AC18*((VLOOKUP(A18,Plan!A$1:AJ$798,36,FALSE)/100)))</f>
    </nc>
  </rcc>
  <rcc rId="2235" sId="8">
    <oc r="AE18">
      <f>IF(Z18,O18*'ETC Data'!$H$4*'ETC Data'!$K$4,0)</f>
    </oc>
    <nc r="AE18">
      <f>IF(Z18,O18*'ETC Data'!$H$4*'ETC Data'!$K$4,0)</f>
    </nc>
  </rcc>
  <rcc rId="2236" sId="8">
    <oc r="AF18">
      <f>AE18-(AE18*((VLOOKUP(A18,Plan!A$1:AK$798,36,FALSE)/100)))</f>
    </oc>
    <nc r="AF18">
      <f>AE18-(AE18*((VLOOKUP(A18,Plan!A$1:AK$798,37,FALSE)/100)))</f>
    </nc>
  </rcc>
  <rcc rId="2237" sId="8">
    <oc r="AG18">
      <f>IF(Z18,O18*'ETC Data'!$H$4*'ETC Data'!$L$4,0)</f>
    </oc>
    <nc r="AG18">
      <f>IF(Z18,O18*'ETC Data'!$H$4*'ETC Data'!$L$4,0)</f>
    </nc>
  </rcc>
  <rcc rId="2238" sId="8">
    <oc r="AH18">
      <f>AG18-(AG18*((VLOOKUP(A18,Plan!A$1:AP$798,41,FALSE)/100)))</f>
    </oc>
    <nc r="AH18">
      <f>AG18-(AG18*((VLOOKUP(A18,Plan!A$1:AP$798,42,FALSE)/100)))</f>
    </nc>
  </rcc>
  <rcc rId="2239" sId="8">
    <oc r="AB49">
      <f>AA49-(AA49*((VLOOKUP(A49,Plan!A$1:AI$798,34,FALSE)/100)))</f>
    </oc>
    <nc r="AB49">
      <f>AA49-(AA49*((VLOOKUP(A49,Plan!A$1:AI$798,35,FALSE)/100)))</f>
    </nc>
  </rcc>
  <rcc rId="2240" sId="8">
    <oc r="AC49">
      <f>IF(Z49,O49*'ETC Data'!$H$4*'ETC Data'!$J$4,0)</f>
    </oc>
    <nc r="AC49">
      <f>IF(Z49,O49*'ETC Data'!$H$4*'ETC Data'!$J$4,0)</f>
    </nc>
  </rcc>
  <rcc rId="2241" sId="8">
    <oc r="AD49">
      <f>AC49-(AC49*((VLOOKUP(A49,Plan!A$1:AJ$798,35,FALSE)/100)))</f>
    </oc>
    <nc r="AD49">
      <f>AC49-(AC49*((VLOOKUP(A49,Plan!A$1:AJ$798,36,FALSE)/100)))</f>
    </nc>
  </rcc>
  <rcc rId="2242" sId="8">
    <oc r="AE49">
      <f>IF(Z49,O49*'ETC Data'!$H$4*'ETC Data'!$K$4,0)</f>
    </oc>
    <nc r="AE49">
      <f>IF(Z49,O49*'ETC Data'!$H$4*'ETC Data'!$K$4,0)</f>
    </nc>
  </rcc>
  <rcc rId="2243" sId="8">
    <oc r="AF49">
      <f>AE49-(AE49*((VLOOKUP(A49,Plan!A$1:AK$798,36,FALSE)/100)))</f>
    </oc>
    <nc r="AF49">
      <f>AE49-(AE49*((VLOOKUP(A49,Plan!A$1:AK$798,37,FALSE)/100)))</f>
    </nc>
  </rcc>
  <rcc rId="2244" sId="8">
    <oc r="AG49">
      <f>IF(Z49,O49*'ETC Data'!$H$4*'ETC Data'!$L$4,0)</f>
    </oc>
    <nc r="AG49">
      <f>IF(Z49,O49*'ETC Data'!$H$4*'ETC Data'!$L$4,0)</f>
    </nc>
  </rcc>
  <rcc rId="2245" sId="8">
    <oc r="AH49">
      <f>AG49-(AG49*((VLOOKUP(A49,Plan!A$1:AP$798,41,FALSE)/100)))</f>
    </oc>
    <nc r="AH49">
      <f>AG49-(AG49*((VLOOKUP(A49,Plan!A$1:AP$798,42,FALSE)/100)))</f>
    </nc>
  </rcc>
  <rcc rId="2246" sId="8">
    <oc r="AB51">
      <f>AA51-(AA51*((VLOOKUP(A51,Plan!A$1:AI$798,34,FALSE)/100)))</f>
    </oc>
    <nc r="AB51">
      <f>AA51-(AA51*((VLOOKUP(A51,Plan!A$1:AI$798,35,FALSE)/100)))</f>
    </nc>
  </rcc>
  <rcc rId="2247" sId="8">
    <oc r="AC51">
      <f>IF(Z51,O51*'ETC Data'!$H$4*'ETC Data'!$J$4,0)</f>
    </oc>
    <nc r="AC51">
      <f>IF(Z51,O51*'ETC Data'!$H$4*'ETC Data'!$J$4,0)</f>
    </nc>
  </rcc>
  <rcc rId="2248" sId="8">
    <oc r="AD51">
      <f>AC51-(AC51*((VLOOKUP(A51,Plan!A$1:AJ$798,35,FALSE)/100)))</f>
    </oc>
    <nc r="AD51">
      <f>AC51-(AC51*((VLOOKUP(A51,Plan!A$1:AJ$798,36,FALSE)/100)))</f>
    </nc>
  </rcc>
  <rcc rId="2249" sId="8">
    <oc r="AE51">
      <f>IF(Z51,O51*'ETC Data'!$H$4*'ETC Data'!$K$4,0)</f>
    </oc>
    <nc r="AE51">
      <f>IF(Z51,O51*'ETC Data'!$H$4*'ETC Data'!$K$4,0)</f>
    </nc>
  </rcc>
  <rcc rId="2250" sId="8">
    <oc r="AF51">
      <f>AE51-(AE51*((VLOOKUP(A51,Plan!A$1:AK$798,36,FALSE)/100)))</f>
    </oc>
    <nc r="AF51">
      <f>AE51-(AE51*((VLOOKUP(A51,Plan!A$1:AK$798,37,FALSE)/100)))</f>
    </nc>
  </rcc>
  <rcc rId="2251" sId="8">
    <oc r="AG51">
      <f>IF(Z51,O51*'ETC Data'!$H$4*'ETC Data'!$L$4,0)</f>
    </oc>
    <nc r="AG51">
      <f>IF(Z51,O51*'ETC Data'!$H$4*'ETC Data'!$L$4,0)</f>
    </nc>
  </rcc>
  <rcc rId="2252" sId="8">
    <oc r="AH51">
      <f>AG51-(AG51*((VLOOKUP(A51,Plan!A$1:AP$798,41,FALSE)/100)))</f>
    </oc>
    <nc r="AH51">
      <f>AG51-(AG51*((VLOOKUP(A51,Plan!A$1:AP$798,42,FALSE)/100)))</f>
    </nc>
  </rcc>
  <rcc rId="2253" sId="8">
    <oc r="AB52">
      <f>AA52-(AA52*((VLOOKUP(A52,Plan!A$1:AI$798,34,FALSE)/100)))</f>
    </oc>
    <nc r="AB52">
      <f>AA52-(AA52*((VLOOKUP(A52,Plan!A$1:AI$798,35,FALSE)/100)))</f>
    </nc>
  </rcc>
  <rcc rId="2254" sId="8">
    <oc r="AC52">
      <f>IF(Z52,O52*'ETC Data'!$H$4*'ETC Data'!$J$4,0)</f>
    </oc>
    <nc r="AC52">
      <f>IF(Z52,O52*'ETC Data'!$H$4*'ETC Data'!$J$4,0)</f>
    </nc>
  </rcc>
  <rcc rId="2255" sId="8">
    <oc r="AD52">
      <f>AC52-(AC52*((VLOOKUP(A52,Plan!A$1:AJ$798,35,FALSE)/100)))</f>
    </oc>
    <nc r="AD52">
      <f>AC52-(AC52*((VLOOKUP(A52,Plan!A$1:AJ$798,36,FALSE)/100)))</f>
    </nc>
  </rcc>
  <rcc rId="2256" sId="8">
    <oc r="AE52">
      <f>IF(Z52,O52*'ETC Data'!$H$4*'ETC Data'!$K$4,0)</f>
    </oc>
    <nc r="AE52">
      <f>IF(Z52,O52*'ETC Data'!$H$4*'ETC Data'!$K$4,0)</f>
    </nc>
  </rcc>
  <rcc rId="2257" sId="8">
    <oc r="AF52">
      <f>AE52-(AE52*((VLOOKUP(A52,Plan!A$1:AK$798,36,FALSE)/100)))</f>
    </oc>
    <nc r="AF52">
      <f>AE52-(AE52*((VLOOKUP(A52,Plan!A$1:AK$798,37,FALSE)/100)))</f>
    </nc>
  </rcc>
  <rcc rId="2258" sId="8">
    <oc r="AG52">
      <f>IF(Z52,O52*'ETC Data'!$H$4*'ETC Data'!$L$4,0)</f>
    </oc>
    <nc r="AG52">
      <f>IF(Z52,O52*'ETC Data'!$H$4*'ETC Data'!$L$4,0)</f>
    </nc>
  </rcc>
  <rcc rId="2259" sId="8">
    <oc r="AH52">
      <f>AG52-(AG52*((VLOOKUP(A52,Plan!A$1:AP$798,41,FALSE)/100)))</f>
    </oc>
    <nc r="AH52">
      <f>AG52-(AG52*((VLOOKUP(A52,Plan!A$1:AP$798,42,FALSE)/100)))</f>
    </nc>
  </rcc>
  <rcc rId="2260" sId="8">
    <oc r="AB68">
      <f>AA68-(AA68*((VLOOKUP(A68,Plan!A$1:AI$798,34,FALSE)/100)))</f>
    </oc>
    <nc r="AB68">
      <f>AA68-(AA68*((VLOOKUP(A68,Plan!A$1:AI$798,35,FALSE)/100)))</f>
    </nc>
  </rcc>
  <rcc rId="2261" sId="8">
    <oc r="AC68">
      <f>IF(Z68,O68*'ETC Data'!$H$4*'ETC Data'!$J$4,0)</f>
    </oc>
    <nc r="AC68">
      <f>IF(Z68,O68*'ETC Data'!$H$4*'ETC Data'!$J$4,0)</f>
    </nc>
  </rcc>
  <rcc rId="2262" sId="8">
    <oc r="AD68">
      <f>AC68-(AC68*((VLOOKUP(A68,Plan!A$1:AJ$798,35,FALSE)/100)))</f>
    </oc>
    <nc r="AD68">
      <f>AC68-(AC68*((VLOOKUP(A68,Plan!A$1:AJ$798,36,FALSE)/100)))</f>
    </nc>
  </rcc>
  <rcc rId="2263" sId="8">
    <oc r="AE68">
      <f>IF(Z68,O68*'ETC Data'!$H$4*'ETC Data'!$K$4,0)</f>
    </oc>
    <nc r="AE68">
      <f>IF(Z68,O68*'ETC Data'!$H$4*'ETC Data'!$K$4,0)</f>
    </nc>
  </rcc>
  <rcc rId="2264" sId="8">
    <oc r="AF68">
      <f>AE68-(AE68*((VLOOKUP(A68,Plan!A$1:AK$798,36,FALSE)/100)))</f>
    </oc>
    <nc r="AF68">
      <f>AE68-(AE68*((VLOOKUP(A68,Plan!A$1:AK$798,37,FALSE)/100)))</f>
    </nc>
  </rcc>
  <rcc rId="2265" sId="8">
    <oc r="AG68">
      <f>IF(Z68,O68*'ETC Data'!$H$4*'ETC Data'!$L$4,0)</f>
    </oc>
    <nc r="AG68">
      <f>IF(Z68,O68*'ETC Data'!$H$4*'ETC Data'!$L$4,0)</f>
    </nc>
  </rcc>
  <rcc rId="2266" sId="8">
    <oc r="AH68">
      <f>AG68-(AG68*((VLOOKUP(A68,Plan!A$1:AP$798,41,FALSE)/100)))</f>
    </oc>
    <nc r="AH68">
      <f>AG68-(AG68*((VLOOKUP(A68,Plan!A$1:AP$798,42,FALSE)/100)))</f>
    </nc>
  </rcc>
  <rcc rId="2267" sId="8">
    <oc r="AB72">
      <f>AA72-(AA72*((VLOOKUP(A72,Plan!A$1:AI$798,34,FALSE)/100)))</f>
    </oc>
    <nc r="AB72">
      <f>AA72-(AA72*((VLOOKUP(A72,Plan!A$1:AI$798,35,FALSE)/100)))</f>
    </nc>
  </rcc>
  <rcc rId="2268" sId="8">
    <oc r="AC72">
      <f>IF(Z72,O72*'ETC Data'!$H$4*'ETC Data'!$J$4,0)</f>
    </oc>
    <nc r="AC72">
      <f>IF(Z72,O72*'ETC Data'!$H$4*'ETC Data'!$J$4,0)</f>
    </nc>
  </rcc>
  <rcc rId="2269" sId="8">
    <oc r="AD72">
      <f>AC72-(AC72*((VLOOKUP(A72,Plan!A$1:AJ$798,35,FALSE)/100)))</f>
    </oc>
    <nc r="AD72">
      <f>AC72-(AC72*((VLOOKUP(A72,Plan!A$1:AJ$798,36,FALSE)/100)))</f>
    </nc>
  </rcc>
  <rcc rId="2270" sId="8">
    <oc r="AE72">
      <f>IF(Z72,O72*'ETC Data'!$H$4*'ETC Data'!$K$4,0)</f>
    </oc>
    <nc r="AE72">
      <f>IF(Z72,O72*'ETC Data'!$H$4*'ETC Data'!$K$4,0)</f>
    </nc>
  </rcc>
  <rcc rId="2271" sId="8">
    <oc r="AF72">
      <f>AE72-(AE72*((VLOOKUP(A72,Plan!A$1:AK$798,36,FALSE)/100)))</f>
    </oc>
    <nc r="AF72">
      <f>AE72-(AE72*((VLOOKUP(A72,Plan!A$1:AK$798,37,FALSE)/100)))</f>
    </nc>
  </rcc>
  <rcc rId="2272" sId="8">
    <oc r="AG72">
      <f>IF(Z72,O72*'ETC Data'!$H$4*'ETC Data'!$L$4,0)</f>
    </oc>
    <nc r="AG72">
      <f>IF(Z72,O72*'ETC Data'!$H$4*'ETC Data'!$L$4,0)</f>
    </nc>
  </rcc>
  <rcc rId="2273" sId="8">
    <oc r="AH72">
      <f>AG72-(AG72*((VLOOKUP(A72,Plan!A$1:AP$798,41,FALSE)/100)))</f>
    </oc>
    <nc r="AH72">
      <f>AG72-(AG72*((VLOOKUP(A72,Plan!A$1:AP$798,42,FALSE)/100)))</f>
    </nc>
  </rcc>
  <rcc rId="2274" sId="8">
    <oc r="AB91">
      <f>AA91-(AA91*((VLOOKUP(A91,Plan!A$1:AI$798,34,FALSE)/100)))</f>
    </oc>
    <nc r="AB91">
      <f>AA91-(AA91*((VLOOKUP(A91,Plan!A$1:AI$798,35,FALSE)/100)))</f>
    </nc>
  </rcc>
  <rcc rId="2275" sId="8">
    <oc r="AC91">
      <f>IF(Z91,O91*'ETC Data'!$H$4*'ETC Data'!$J$4,0)</f>
    </oc>
    <nc r="AC91">
      <f>IF(Z91,O91*'ETC Data'!$H$4*'ETC Data'!$J$4,0)</f>
    </nc>
  </rcc>
  <rcc rId="2276" sId="8">
    <oc r="AD91">
      <f>AC91-(AC91*((VLOOKUP(A91,Plan!A$1:AJ$798,35,FALSE)/100)))</f>
    </oc>
    <nc r="AD91">
      <f>AC91-(AC91*((VLOOKUP(A91,Plan!A$1:AJ$798,36,FALSE)/100)))</f>
    </nc>
  </rcc>
  <rcc rId="2277" sId="8">
    <oc r="AE91">
      <f>IF(Z91,O91*'ETC Data'!$H$4*'ETC Data'!$K$4,0)</f>
    </oc>
    <nc r="AE91">
      <f>IF(Z91,O91*'ETC Data'!$H$4*'ETC Data'!$K$4,0)</f>
    </nc>
  </rcc>
  <rcc rId="2278" sId="8">
    <oc r="AF91">
      <f>AE91-(AE91*((VLOOKUP(A91,Plan!A$1:AK$798,36,FALSE)/100)))</f>
    </oc>
    <nc r="AF91">
      <f>AE91-(AE91*((VLOOKUP(A91,Plan!A$1:AK$798,37,FALSE)/100)))</f>
    </nc>
  </rcc>
  <rcc rId="2279" sId="8">
    <oc r="AG91">
      <f>IF(Z91,O91*'ETC Data'!$H$4*'ETC Data'!$L$4,0)</f>
    </oc>
    <nc r="AG91">
      <f>IF(Z91,O91*'ETC Data'!$H$4*'ETC Data'!$L$4,0)</f>
    </nc>
  </rcc>
  <rcc rId="2280" sId="8">
    <oc r="AH91">
      <f>AG91-(AG91*((VLOOKUP(A91,Plan!A$1:AP$798,41,FALSE)/100)))</f>
    </oc>
    <nc r="AH91">
      <f>AG91-(AG91*((VLOOKUP(A91,Plan!A$1:AP$798,42,FALSE)/100)))</f>
    </nc>
  </rcc>
  <rcc rId="2281" sId="8">
    <oc r="AB130">
      <f>AA130-(AA130*((VLOOKUP(A130,Plan!A$1:AI$798,34,FALSE)/100)))</f>
    </oc>
    <nc r="AB130">
      <f>AA130-(AA130*((VLOOKUP(A130,Plan!A$1:AI$798,35,FALSE)/100)))</f>
    </nc>
  </rcc>
  <rcc rId="2282" sId="8">
    <oc r="AC130">
      <f>IF(Z130,O130*'ETC Data'!$H$4*'ETC Data'!$J$4,0)</f>
    </oc>
    <nc r="AC130">
      <f>IF(Z130,O130*'ETC Data'!$H$4*'ETC Data'!$J$4,0)</f>
    </nc>
  </rcc>
  <rcc rId="2283" sId="8">
    <oc r="AD130">
      <f>AC130-(AC130*((VLOOKUP(A130,Plan!A$1:AJ$798,35,FALSE)/100)))</f>
    </oc>
    <nc r="AD130">
      <f>AC130-(AC130*((VLOOKUP(A130,Plan!A$1:AJ$798,36,FALSE)/100)))</f>
    </nc>
  </rcc>
  <rcc rId="2284" sId="8">
    <oc r="AE130">
      <f>IF(Z130,O130*'ETC Data'!$H$4*'ETC Data'!$K$4,0)</f>
    </oc>
    <nc r="AE130">
      <f>IF(Z130,O130*'ETC Data'!$H$4*'ETC Data'!$K$4,0)</f>
    </nc>
  </rcc>
  <rcc rId="2285" sId="8">
    <oc r="AF130">
      <f>AE130-(AE130*((VLOOKUP(A130,Plan!A$1:AK$798,36,FALSE)/100)))</f>
    </oc>
    <nc r="AF130">
      <f>AE130-(AE130*((VLOOKUP(A130,Plan!A$1:AK$798,37,FALSE)/100)))</f>
    </nc>
  </rcc>
  <rcc rId="2286" sId="8">
    <oc r="AG130">
      <f>IF(Z130,O130*'ETC Data'!$H$4*'ETC Data'!$L$4,0)</f>
    </oc>
    <nc r="AG130">
      <f>IF(Z130,O130*'ETC Data'!$H$4*'ETC Data'!$L$4,0)</f>
    </nc>
  </rcc>
  <rcc rId="2287" sId="8">
    <oc r="AH130">
      <f>AG130-(AG130*((VLOOKUP(A130,Plan!A$1:AP$798,41,FALSE)/100)))</f>
    </oc>
    <nc r="AH130">
      <f>AG130-(AG130*((VLOOKUP(A130,Plan!A$1:AP$798,42,FALSE)/100)))</f>
    </nc>
  </rcc>
  <rcc rId="2288" sId="8">
    <oc r="AB131">
      <f>AA131-(AA131*((VLOOKUP(A131,Plan!A$1:AI$798,34,FALSE)/100)))</f>
    </oc>
    <nc r="AB131">
      <f>AA131-(AA131*((VLOOKUP(A131,Plan!A$1:AI$798,35,FALSE)/100)))</f>
    </nc>
  </rcc>
  <rcc rId="2289" sId="8">
    <oc r="AC131">
      <f>IF(Z131,O131*'ETC Data'!$H$4*'ETC Data'!$J$4,0)</f>
    </oc>
    <nc r="AC131">
      <f>IF(Z131,O131*'ETC Data'!$H$4*'ETC Data'!$J$4,0)</f>
    </nc>
  </rcc>
  <rcc rId="2290" sId="8">
    <oc r="AD131">
      <f>AC131-(AC131*((VLOOKUP(A131,Plan!A$1:AJ$798,35,FALSE)/100)))</f>
    </oc>
    <nc r="AD131">
      <f>AC131-(AC131*((VLOOKUP(A131,Plan!A$1:AJ$798,36,FALSE)/100)))</f>
    </nc>
  </rcc>
  <rcc rId="2291" sId="8">
    <oc r="AE131">
      <f>IF(Z131,O131*'ETC Data'!$H$4*'ETC Data'!$K$4,0)</f>
    </oc>
    <nc r="AE131">
      <f>IF(Z131,O131*'ETC Data'!$H$4*'ETC Data'!$K$4,0)</f>
    </nc>
  </rcc>
  <rcc rId="2292" sId="8">
    <oc r="AF131">
      <f>AE131-(AE131*((VLOOKUP(A131,Plan!A$1:AK$798,36,FALSE)/100)))</f>
    </oc>
    <nc r="AF131">
      <f>AE131-(AE131*((VLOOKUP(A131,Plan!A$1:AK$798,37,FALSE)/100)))</f>
    </nc>
  </rcc>
  <rcc rId="2293" sId="8">
    <oc r="AG131">
      <f>IF(Z131,O131*'ETC Data'!$H$4*'ETC Data'!$L$4,0)</f>
    </oc>
    <nc r="AG131">
      <f>IF(Z131,O131*'ETC Data'!$H$4*'ETC Data'!$L$4,0)</f>
    </nc>
  </rcc>
  <rcc rId="2294" sId="8">
    <oc r="AH131">
      <f>AG131-(AG131*((VLOOKUP(A131,Plan!A$1:AP$798,41,FALSE)/100)))</f>
    </oc>
    <nc r="AH131">
      <f>AG131-(AG131*((VLOOKUP(A131,Plan!A$1:AP$798,42,FALSE)/100)))</f>
    </nc>
  </rcc>
  <rcc rId="2295" sId="8">
    <oc r="AB142">
      <f>AA142-(AA142*((VLOOKUP(A142,Plan!A$1:AI$798,34,FALSE)/100)))</f>
    </oc>
    <nc r="AB142">
      <f>AA142-(AA142*((VLOOKUP(A142,Plan!A$1:AI$798,35,FALSE)/100)))</f>
    </nc>
  </rcc>
  <rcc rId="2296" sId="8">
    <oc r="AC142">
      <f>IF(Z142,O142*'ETC Data'!$H$4*'ETC Data'!$J$4,0)</f>
    </oc>
    <nc r="AC142">
      <f>IF(Z142,O142*'ETC Data'!$H$4*'ETC Data'!$J$4,0)</f>
    </nc>
  </rcc>
  <rcc rId="2297" sId="8">
    <oc r="AD142">
      <f>AC142-(AC142*((VLOOKUP(A142,Plan!A$1:AJ$798,35,FALSE)/100)))</f>
    </oc>
    <nc r="AD142">
      <f>AC142-(AC142*((VLOOKUP(A142,Plan!A$1:AJ$798,36,FALSE)/100)))</f>
    </nc>
  </rcc>
  <rcc rId="2298" sId="8">
    <oc r="AE142">
      <f>IF(Z142,O142*'ETC Data'!$H$4*'ETC Data'!$K$4,0)</f>
    </oc>
    <nc r="AE142">
      <f>IF(Z142,O142*'ETC Data'!$H$4*'ETC Data'!$K$4,0)</f>
    </nc>
  </rcc>
  <rcc rId="2299" sId="8">
    <oc r="AF142">
      <f>AE142-(AE142*((VLOOKUP(A142,Plan!A$1:AK$798,36,FALSE)/100)))</f>
    </oc>
    <nc r="AF142">
      <f>AE142-(AE142*((VLOOKUP(A142,Plan!A$1:AK$798,37,FALSE)/100)))</f>
    </nc>
  </rcc>
  <rcc rId="2300" sId="8">
    <oc r="AG142">
      <f>IF(Z142,O142*'ETC Data'!$H$4*'ETC Data'!$L$4,0)</f>
    </oc>
    <nc r="AG142">
      <f>IF(Z142,O142*'ETC Data'!$H$4*'ETC Data'!$L$4,0)</f>
    </nc>
  </rcc>
  <rcc rId="2301" sId="8">
    <oc r="AH142">
      <f>AG142-(AG142*((VLOOKUP(A142,Plan!A$1:AP$798,41,FALSE)/100)))</f>
    </oc>
    <nc r="AH142">
      <f>AG142-(AG142*((VLOOKUP(A142,Plan!A$1:AP$798,42,FALSE)/100)))</f>
    </nc>
  </rcc>
  <rcc rId="2302" sId="8">
    <oc r="AB154">
      <f>AA154-(AA154*((VLOOKUP(A154,Plan!A$1:AI$798,34,FALSE)/100)))</f>
    </oc>
    <nc r="AB154">
      <f>AA154-(AA154*((VLOOKUP(A154,Plan!A$1:AI$798,35,FALSE)/100)))</f>
    </nc>
  </rcc>
  <rcc rId="2303" sId="8">
    <oc r="AC154">
      <f>IF(Z154,O154*'ETC Data'!$H$4*'ETC Data'!$J$4,0)</f>
    </oc>
    <nc r="AC154">
      <f>IF(Z154,O154*'ETC Data'!$H$4*'ETC Data'!$J$4,0)</f>
    </nc>
  </rcc>
  <rcc rId="2304" sId="8">
    <oc r="AD154">
      <f>AC154-(AC154*((VLOOKUP(A154,Plan!A$1:AJ$798,35,FALSE)/100)))</f>
    </oc>
    <nc r="AD154">
      <f>AC154-(AC154*((VLOOKUP(A154,Plan!A$1:AJ$798,36,FALSE)/100)))</f>
    </nc>
  </rcc>
  <rcc rId="2305" sId="8">
    <oc r="AE154">
      <f>IF(Z154,O154*'ETC Data'!$H$4*'ETC Data'!$K$4,0)</f>
    </oc>
    <nc r="AE154">
      <f>IF(Z154,O154*'ETC Data'!$H$4*'ETC Data'!$K$4,0)</f>
    </nc>
  </rcc>
  <rcc rId="2306" sId="8">
    <oc r="AF154">
      <f>AE154-(AE154*((VLOOKUP(A154,Plan!A$1:AK$798,36,FALSE)/100)))</f>
    </oc>
    <nc r="AF154">
      <f>AE154-(AE154*((VLOOKUP(A154,Plan!A$1:AK$798,37,FALSE)/100)))</f>
    </nc>
  </rcc>
  <rcc rId="2307" sId="8">
    <oc r="AG154">
      <f>IF(Z154,O154*'ETC Data'!$H$4*'ETC Data'!$L$4,0)</f>
    </oc>
    <nc r="AG154">
      <f>IF(Z154,O154*'ETC Data'!$H$4*'ETC Data'!$L$4,0)</f>
    </nc>
  </rcc>
  <rcc rId="2308" sId="8">
    <oc r="AH154">
      <f>AG154-(AG154*((VLOOKUP(A154,Plan!A$1:AP$798,41,FALSE)/100)))</f>
    </oc>
    <nc r="AH154">
      <f>AG154-(AG154*((VLOOKUP(A154,Plan!A$1:AP$798,42,FALSE)/100)))</f>
    </nc>
  </rcc>
  <rcc rId="2309" sId="8">
    <oc r="AB158">
      <f>AA158-(AA158*((VLOOKUP(A158,Plan!A$1:AI$798,34,FALSE)/100)))</f>
    </oc>
    <nc r="AB158">
      <f>AA158-(AA158*((VLOOKUP(A158,Plan!A$1:AI$798,35,FALSE)/100)))</f>
    </nc>
  </rcc>
  <rcc rId="2310" sId="8">
    <oc r="AC158">
      <f>IF(Z158,O158*'ETC Data'!$H$4*'ETC Data'!$J$4,0)</f>
    </oc>
    <nc r="AC158">
      <f>IF(Z158,O158*'ETC Data'!$H$4*'ETC Data'!$J$4,0)</f>
    </nc>
  </rcc>
  <rcc rId="2311" sId="8">
    <oc r="AD158">
      <f>AC158-(AC158*((VLOOKUP(A158,Plan!A$1:AJ$798,35,FALSE)/100)))</f>
    </oc>
    <nc r="AD158">
      <f>AC158-(AC158*((VLOOKUP(A158,Plan!A$1:AJ$798,36,FALSE)/100)))</f>
    </nc>
  </rcc>
  <rcc rId="2312" sId="8">
    <oc r="AE158">
      <f>IF(Z158,O158*'ETC Data'!$H$4*'ETC Data'!$K$4,0)</f>
    </oc>
    <nc r="AE158">
      <f>IF(Z158,O158*'ETC Data'!$H$4*'ETC Data'!$K$4,0)</f>
    </nc>
  </rcc>
  <rcc rId="2313" sId="8">
    <oc r="AF158">
      <f>AE158-(AE158*((VLOOKUP(A158,Plan!A$1:AK$798,36,FALSE)/100)))</f>
    </oc>
    <nc r="AF158">
      <f>AE158-(AE158*((VLOOKUP(A158,Plan!A$1:AK$798,37,FALSE)/100)))</f>
    </nc>
  </rcc>
  <rcc rId="2314" sId="8">
    <oc r="AG158">
      <f>IF(Z158,O158*'ETC Data'!$H$4*'ETC Data'!$L$4,0)</f>
    </oc>
    <nc r="AG158">
      <f>IF(Z158,O158*'ETC Data'!$H$4*'ETC Data'!$L$4,0)</f>
    </nc>
  </rcc>
  <rcc rId="2315" sId="8">
    <oc r="AH158">
      <f>AG158-(AG158*((VLOOKUP(A158,Plan!A$1:AP$798,41,FALSE)/100)))</f>
    </oc>
    <nc r="AH158">
      <f>AG158-(AG158*((VLOOKUP(A158,Plan!A$1:AP$798,42,FALSE)/100)))</f>
    </nc>
  </rcc>
  <rcc rId="2316" sId="8">
    <oc r="AB160">
      <f>AA160-(AA160*((VLOOKUP(A160,Plan!A$1:AI$798,34,FALSE)/100)))</f>
    </oc>
    <nc r="AB160">
      <f>AA160-(AA160*((VLOOKUP(A160,Plan!A$1:AI$798,35,FALSE)/100)))</f>
    </nc>
  </rcc>
  <rcc rId="2317" sId="8">
    <oc r="AC160">
      <f>IF(Z160,O160*'ETC Data'!$H$4*'ETC Data'!$J$4,0)</f>
    </oc>
    <nc r="AC160">
      <f>IF(Z160,O160*'ETC Data'!$H$4*'ETC Data'!$J$4,0)</f>
    </nc>
  </rcc>
  <rcc rId="2318" sId="8">
    <oc r="AD160">
      <f>AC160-(AC160*((VLOOKUP(A160,Plan!A$1:AJ$798,35,FALSE)/100)))</f>
    </oc>
    <nc r="AD160">
      <f>AC160-(AC160*((VLOOKUP(A160,Plan!A$1:AJ$798,36,FALSE)/100)))</f>
    </nc>
  </rcc>
  <rcc rId="2319" sId="8">
    <oc r="AE160">
      <f>IF(Z160,O160*'ETC Data'!$H$4*'ETC Data'!$K$4,0)</f>
    </oc>
    <nc r="AE160">
      <f>IF(Z160,O160*'ETC Data'!$H$4*'ETC Data'!$K$4,0)</f>
    </nc>
  </rcc>
  <rcc rId="2320" sId="8">
    <oc r="AF160">
      <f>AE160-(AE160*((VLOOKUP(A160,Plan!A$1:AK$798,36,FALSE)/100)))</f>
    </oc>
    <nc r="AF160">
      <f>AE160-(AE160*((VLOOKUP(A160,Plan!A$1:AK$798,37,FALSE)/100)))</f>
    </nc>
  </rcc>
  <rcc rId="2321" sId="8">
    <oc r="AG160">
      <f>IF(Z160,O160*'ETC Data'!$H$4*'ETC Data'!$L$4,0)</f>
    </oc>
    <nc r="AG160">
      <f>IF(Z160,O160*'ETC Data'!$H$4*'ETC Data'!$L$4,0)</f>
    </nc>
  </rcc>
  <rcc rId="2322" sId="8">
    <oc r="AH160">
      <f>AG160-(AG160*((VLOOKUP(A160,Plan!A$1:AP$798,41,FALSE)/100)))</f>
    </oc>
    <nc r="AH160">
      <f>AG160-(AG160*((VLOOKUP(A160,Plan!A$1:AP$798,42,FALSE)/100)))</f>
    </nc>
  </rcc>
  <rcc rId="2323" sId="8">
    <oc r="AB161">
      <f>AA161-(AA161*((VLOOKUP(A161,Plan!A$1:AI$798,34,FALSE)/100)))</f>
    </oc>
    <nc r="AB161">
      <f>AA161-(AA161*((VLOOKUP(A161,Plan!A$1:AI$798,35,FALSE)/100)))</f>
    </nc>
  </rcc>
  <rcc rId="2324" sId="8">
    <oc r="AC161">
      <f>IF(Z161,O161*'ETC Data'!$H$4*'ETC Data'!$J$4,0)</f>
    </oc>
    <nc r="AC161">
      <f>IF(Z161,O161*'ETC Data'!$H$4*'ETC Data'!$J$4,0)</f>
    </nc>
  </rcc>
  <rcc rId="2325" sId="8">
    <oc r="AD161">
      <f>AC161-(AC161*((VLOOKUP(A161,Plan!A$1:AJ$798,35,FALSE)/100)))</f>
    </oc>
    <nc r="AD161">
      <f>AC161-(AC161*((VLOOKUP(A161,Plan!A$1:AJ$798,36,FALSE)/100)))</f>
    </nc>
  </rcc>
  <rcc rId="2326" sId="8">
    <oc r="AE161">
      <f>IF(Z161,O161*'ETC Data'!$H$4*'ETC Data'!$K$4,0)</f>
    </oc>
    <nc r="AE161">
      <f>IF(Z161,O161*'ETC Data'!$H$4*'ETC Data'!$K$4,0)</f>
    </nc>
  </rcc>
  <rcc rId="2327" sId="8">
    <oc r="AF161">
      <f>AE161-(AE161*((VLOOKUP(A161,Plan!A$1:AK$798,36,FALSE)/100)))</f>
    </oc>
    <nc r="AF161">
      <f>AE161-(AE161*((VLOOKUP(A161,Plan!A$1:AK$798,37,FALSE)/100)))</f>
    </nc>
  </rcc>
  <rcc rId="2328" sId="8">
    <oc r="AG161">
      <f>IF(Z161,O161*'ETC Data'!$H$4*'ETC Data'!$L$4,0)</f>
    </oc>
    <nc r="AG161">
      <f>IF(Z161,O161*'ETC Data'!$H$4*'ETC Data'!$L$4,0)</f>
    </nc>
  </rcc>
  <rcc rId="2329" sId="8">
    <oc r="AH161">
      <f>AG161-(AG161*((VLOOKUP(A161,Plan!A$1:AP$798,41,FALSE)/100)))</f>
    </oc>
    <nc r="AH161">
      <f>AG161-(AG161*((VLOOKUP(A161,Plan!A$1:AP$798,42,FALSE)/100)))</f>
    </nc>
  </rcc>
  <rcc rId="2330" sId="8">
    <oc r="AB205">
      <f>AA205-(AA205*((VLOOKUP(A205,Plan!A$1:AI$798,34,FALSE)/100)))</f>
    </oc>
    <nc r="AB205">
      <f>AA205-(AA205*((VLOOKUP(A205,Plan!A$1:AI$798,35,FALSE)/100)))</f>
    </nc>
  </rcc>
  <rcc rId="2331" sId="8">
    <oc r="AC205">
      <f>IF(Z205,O205*'ETC Data'!$H$4*'ETC Data'!$J$4,0)</f>
    </oc>
    <nc r="AC205">
      <f>IF(Z205,O205*'ETC Data'!$H$4*'ETC Data'!$J$4,0)</f>
    </nc>
  </rcc>
  <rcc rId="2332" sId="8">
    <oc r="AD205">
      <f>AC205-(AC205*((VLOOKUP(A205,Plan!A$1:AJ$798,35,FALSE)/100)))</f>
    </oc>
    <nc r="AD205">
      <f>AC205-(AC205*((VLOOKUP(A205,Plan!A$1:AJ$798,36,FALSE)/100)))</f>
    </nc>
  </rcc>
  <rcc rId="2333" sId="8">
    <oc r="AE205">
      <f>IF(Z205,O205*'ETC Data'!$H$4*'ETC Data'!$K$4,0)</f>
    </oc>
    <nc r="AE205">
      <f>IF(Z205,O205*'ETC Data'!$H$4*'ETC Data'!$K$4,0)</f>
    </nc>
  </rcc>
  <rcc rId="2334" sId="8">
    <oc r="AF205">
      <f>AE205-(AE205*((VLOOKUP(A205,Plan!A$1:AK$798,36,FALSE)/100)))</f>
    </oc>
    <nc r="AF205">
      <f>AE205-(AE205*((VLOOKUP(A205,Plan!A$1:AK$798,37,FALSE)/100)))</f>
    </nc>
  </rcc>
  <rcc rId="2335" sId="8">
    <oc r="AG205">
      <f>IF(Z205,O205*'ETC Data'!$H$4*'ETC Data'!$L$4,0)</f>
    </oc>
    <nc r="AG205">
      <f>IF(Z205,O205*'ETC Data'!$H$4*'ETC Data'!$L$4,0)</f>
    </nc>
  </rcc>
  <rcc rId="2336" sId="8">
    <oc r="AH205">
      <f>AG205-(AG205*((VLOOKUP(A205,Plan!A$1:AP$798,41,FALSE)/100)))</f>
    </oc>
    <nc r="AH205">
      <f>AG205-(AG205*((VLOOKUP(A205,Plan!A$1:AP$798,42,FALSE)/100)))</f>
    </nc>
  </rcc>
  <rcc rId="2337" sId="8">
    <oc r="AB219">
      <f>AA219-(AA219*((VLOOKUP(A219,Plan!A$1:AI$798,34,FALSE)/100)))</f>
    </oc>
    <nc r="AB219">
      <f>AA219-(AA219*((VLOOKUP(A219,Plan!A$1:AI$798,35,FALSE)/100)))</f>
    </nc>
  </rcc>
  <rcc rId="2338" sId="8">
    <oc r="AC219">
      <f>IF(Z219,O219*'ETC Data'!$H$4*'ETC Data'!$J$4,0)</f>
    </oc>
    <nc r="AC219">
      <f>IF(Z219,O219*'ETC Data'!$H$4*'ETC Data'!$J$4,0)</f>
    </nc>
  </rcc>
  <rcc rId="2339" sId="8">
    <oc r="AD219">
      <f>AC219-(AC219*((VLOOKUP(A219,Plan!A$1:AJ$798,35,FALSE)/100)))</f>
    </oc>
    <nc r="AD219">
      <f>AC219-(AC219*((VLOOKUP(A219,Plan!A$1:AJ$798,36,FALSE)/100)))</f>
    </nc>
  </rcc>
  <rcc rId="2340" sId="8">
    <oc r="AE219">
      <f>IF(Z219,O219*'ETC Data'!$H$4*'ETC Data'!$K$4,0)</f>
    </oc>
    <nc r="AE219">
      <f>IF(Z219,O219*'ETC Data'!$H$4*'ETC Data'!$K$4,0)</f>
    </nc>
  </rcc>
  <rcc rId="2341" sId="8">
    <oc r="AF219">
      <f>AE219-(AE219*((VLOOKUP(A219,Plan!A$1:AK$798,36,FALSE)/100)))</f>
    </oc>
    <nc r="AF219">
      <f>AE219-(AE219*((VLOOKUP(A219,Plan!A$1:AK$798,37,FALSE)/100)))</f>
    </nc>
  </rcc>
  <rcc rId="2342" sId="8">
    <oc r="AG219">
      <f>IF(Z219,O219*'ETC Data'!$H$4*'ETC Data'!$L$4,0)</f>
    </oc>
    <nc r="AG219">
      <f>IF(Z219,O219*'ETC Data'!$H$4*'ETC Data'!$L$4,0)</f>
    </nc>
  </rcc>
  <rcc rId="2343" sId="8">
    <oc r="AH219">
      <f>AG219-(AG219*((VLOOKUP(A219,Plan!A$1:AP$798,41,FALSE)/100)))</f>
    </oc>
    <nc r="AH219">
      <f>AG219-(AG219*((VLOOKUP(A219,Plan!A$1:AP$798,42,FALSE)/100)))</f>
    </nc>
  </rcc>
  <rcc rId="2344" sId="8">
    <oc r="AB234">
      <f>AA234-(AA234*((VLOOKUP(A234,Plan!A$1:AI$798,34,FALSE)/100)))</f>
    </oc>
    <nc r="AB234">
      <f>AA234-(AA234*((VLOOKUP(A234,Plan!A$1:AI$798,35,FALSE)/100)))</f>
    </nc>
  </rcc>
  <rcc rId="2345" sId="8">
    <oc r="AC234">
      <f>IF(Z234,O234*'ETC Data'!$H$4*'ETC Data'!$J$4,0)</f>
    </oc>
    <nc r="AC234">
      <f>IF(Z234,O234*'ETC Data'!$H$4*'ETC Data'!$J$4,0)</f>
    </nc>
  </rcc>
  <rcc rId="2346" sId="8">
    <oc r="AD234">
      <f>AC234-(AC234*((VLOOKUP(A234,Plan!A$1:AJ$798,35,FALSE)/100)))</f>
    </oc>
    <nc r="AD234">
      <f>AC234-(AC234*((VLOOKUP(A234,Plan!A$1:AJ$798,36,FALSE)/100)))</f>
    </nc>
  </rcc>
  <rcc rId="2347" sId="8">
    <oc r="AE234">
      <f>IF(Z234,O234*'ETC Data'!$H$4*'ETC Data'!$K$4,0)</f>
    </oc>
    <nc r="AE234">
      <f>IF(Z234,O234*'ETC Data'!$H$4*'ETC Data'!$K$4,0)</f>
    </nc>
  </rcc>
  <rcc rId="2348" sId="8">
    <oc r="AF234">
      <f>AE234-(AE234*((VLOOKUP(A234,Plan!A$1:AK$798,36,FALSE)/100)))</f>
    </oc>
    <nc r="AF234">
      <f>AE234-(AE234*((VLOOKUP(A234,Plan!A$1:AK$798,37,FALSE)/100)))</f>
    </nc>
  </rcc>
  <rcc rId="2349" sId="8">
    <oc r="AG234">
      <f>IF(Z234,O234*'ETC Data'!$H$4*'ETC Data'!$L$4,0)</f>
    </oc>
    <nc r="AG234">
      <f>IF(Z234,O234*'ETC Data'!$H$4*'ETC Data'!$L$4,0)</f>
    </nc>
  </rcc>
  <rcc rId="2350" sId="8">
    <oc r="AH234">
      <f>AG234-(AG234*((VLOOKUP(A234,Plan!A$1:AP$798,41,FALSE)/100)))</f>
    </oc>
    <nc r="AH234">
      <f>AG234-(AG234*((VLOOKUP(A234,Plan!A$1:AP$798,42,FALSE)/100)))</f>
    </nc>
  </rcc>
  <rcc rId="2351" sId="8">
    <oc r="AB236">
      <f>AA236-(AA236*((VLOOKUP(A236,Plan!A$1:AI$798,34,FALSE)/100)))</f>
    </oc>
    <nc r="AB236">
      <f>AA236-(AA236*((VLOOKUP(A236,Plan!A$1:AI$798,35,FALSE)/100)))</f>
    </nc>
  </rcc>
  <rcc rId="2352" sId="8">
    <oc r="AC236">
      <f>IF(Z236,O236*'ETC Data'!$H$4*'ETC Data'!$J$4,0)</f>
    </oc>
    <nc r="AC236">
      <f>IF(Z236,O236*'ETC Data'!$H$4*'ETC Data'!$J$4,0)</f>
    </nc>
  </rcc>
  <rcc rId="2353" sId="8">
    <oc r="AD236">
      <f>AC236-(AC236*((VLOOKUP(A236,Plan!A$1:AJ$798,35,FALSE)/100)))</f>
    </oc>
    <nc r="AD236">
      <f>AC236-(AC236*((VLOOKUP(A236,Plan!A$1:AJ$798,36,FALSE)/100)))</f>
    </nc>
  </rcc>
  <rcc rId="2354" sId="8">
    <oc r="AE236">
      <f>IF(Z236,O236*'ETC Data'!$H$4*'ETC Data'!$K$4,0)</f>
    </oc>
    <nc r="AE236">
      <f>IF(Z236,O236*'ETC Data'!$H$4*'ETC Data'!$K$4,0)</f>
    </nc>
  </rcc>
  <rcc rId="2355" sId="8">
    <oc r="AF236">
      <f>AE236-(AE236*((VLOOKUP(A236,Plan!A$1:AK$798,36,FALSE)/100)))</f>
    </oc>
    <nc r="AF236">
      <f>AE236-(AE236*((VLOOKUP(A236,Plan!A$1:AK$798,37,FALSE)/100)))</f>
    </nc>
  </rcc>
  <rcc rId="2356" sId="8">
    <oc r="AG236">
      <f>IF(Z236,O236*'ETC Data'!$H$4*'ETC Data'!$L$4,0)</f>
    </oc>
    <nc r="AG236">
      <f>IF(Z236,O236*'ETC Data'!$H$4*'ETC Data'!$L$4,0)</f>
    </nc>
  </rcc>
  <rcc rId="2357" sId="8">
    <oc r="AH236">
      <f>AG236-(AG236*((VLOOKUP(A236,Plan!A$1:AP$798,41,FALSE)/100)))</f>
    </oc>
    <nc r="AH236">
      <f>AG236-(AG236*((VLOOKUP(A236,Plan!A$1:AP$798,42,FALSE)/100)))</f>
    </nc>
  </rcc>
  <rcc rId="2358" sId="8">
    <oc r="AB243">
      <f>AA243-(AA243*((VLOOKUP(A243,Plan!A$1:AI$798,34,FALSE)/100)))</f>
    </oc>
    <nc r="AB243">
      <f>AA243-(AA243*((VLOOKUP(A243,Plan!A$1:AI$798,35,FALSE)/100)))</f>
    </nc>
  </rcc>
  <rcc rId="2359" sId="8">
    <oc r="AC243">
      <f>IF(Z243,O243*'ETC Data'!$H$4*'ETC Data'!$J$4,0)</f>
    </oc>
    <nc r="AC243">
      <f>IF(Z243,O243*'ETC Data'!$H$4*'ETC Data'!$J$4,0)</f>
    </nc>
  </rcc>
  <rcc rId="2360" sId="8">
    <oc r="AD243">
      <f>AC243-(AC243*((VLOOKUP(A243,Plan!A$1:AJ$798,35,FALSE)/100)))</f>
    </oc>
    <nc r="AD243">
      <f>AC243-(AC243*((VLOOKUP(A243,Plan!A$1:AJ$798,36,FALSE)/100)))</f>
    </nc>
  </rcc>
  <rcc rId="2361" sId="8">
    <oc r="AE243">
      <f>IF(Z243,O243*'ETC Data'!$H$4*'ETC Data'!$K$4,0)</f>
    </oc>
    <nc r="AE243">
      <f>IF(Z243,O243*'ETC Data'!$H$4*'ETC Data'!$K$4,0)</f>
    </nc>
  </rcc>
  <rcc rId="2362" sId="8">
    <oc r="AF243">
      <f>AE243-(AE243*((VLOOKUP(A243,Plan!A$1:AK$798,36,FALSE)/100)))</f>
    </oc>
    <nc r="AF243">
      <f>AE243-(AE243*((VLOOKUP(A243,Plan!A$1:AK$798,37,FALSE)/100)))</f>
    </nc>
  </rcc>
  <rcc rId="2363" sId="8">
    <oc r="AG243">
      <f>IF(Z243,O243*'ETC Data'!$H$4*'ETC Data'!$L$4,0)</f>
    </oc>
    <nc r="AG243">
      <f>IF(Z243,O243*'ETC Data'!$H$4*'ETC Data'!$L$4,0)</f>
    </nc>
  </rcc>
  <rcc rId="2364" sId="8">
    <oc r="AH243">
      <f>AG243-(AG243*((VLOOKUP(A243,Plan!A$1:AP$798,41,FALSE)/100)))</f>
    </oc>
    <nc r="AH243">
      <f>AG243-(AG243*((VLOOKUP(A243,Plan!A$1:AP$798,42,FALSE)/100)))</f>
    </nc>
  </rcc>
  <rcc rId="2365" sId="8">
    <oc r="AB291">
      <f>AA291-(AA291*((VLOOKUP(A291,Plan!A$1:AI$798,34,FALSE)/100)))</f>
    </oc>
    <nc r="AB291">
      <f>AA291-(AA291*((VLOOKUP(A291,Plan!A$1:AI$798,35,FALSE)/100)))</f>
    </nc>
  </rcc>
  <rcc rId="2366" sId="8">
    <oc r="AC291">
      <f>IF(Z291,O291*'ETC Data'!$H$4*'ETC Data'!$J$4,0)</f>
    </oc>
    <nc r="AC291">
      <f>IF(Z291,O291*'ETC Data'!$H$4*'ETC Data'!$J$4,0)</f>
    </nc>
  </rcc>
  <rcc rId="2367" sId="8">
    <oc r="AD291">
      <f>AC291-(AC291*((VLOOKUP(A291,Plan!A$1:AJ$798,35,FALSE)/100)))</f>
    </oc>
    <nc r="AD291">
      <f>AC291-(AC291*((VLOOKUP(A291,Plan!A$1:AJ$798,36,FALSE)/100)))</f>
    </nc>
  </rcc>
  <rcc rId="2368" sId="8">
    <oc r="AE291">
      <f>IF(Z291,O291*'ETC Data'!$H$4*'ETC Data'!$K$4,0)</f>
    </oc>
    <nc r="AE291">
      <f>IF(Z291,O291*'ETC Data'!$H$4*'ETC Data'!$K$4,0)</f>
    </nc>
  </rcc>
  <rcc rId="2369" sId="8">
    <oc r="AF291">
      <f>AE291-(AE291*((VLOOKUP(A291,Plan!A$1:AK$798,36,FALSE)/100)))</f>
    </oc>
    <nc r="AF291">
      <f>AE291-(AE291*((VLOOKUP(A291,Plan!A$1:AK$798,37,FALSE)/100)))</f>
    </nc>
  </rcc>
  <rcc rId="2370" sId="8">
    <oc r="AG291">
      <f>IF(Z291,O291*'ETC Data'!$H$4*'ETC Data'!$L$4,0)</f>
    </oc>
    <nc r="AG291">
      <f>IF(Z291,O291*'ETC Data'!$H$4*'ETC Data'!$L$4,0)</f>
    </nc>
  </rcc>
  <rcc rId="2371" sId="8">
    <oc r="AH291">
      <f>AG291-(AG291*((VLOOKUP(A291,Plan!A$1:AP$798,41,FALSE)/100)))</f>
    </oc>
    <nc r="AH291">
      <f>AG291-(AG291*((VLOOKUP(A291,Plan!A$1:AP$798,42,FALSE)/100)))</f>
    </nc>
  </rcc>
  <rcc rId="2372" sId="8">
    <oc r="AB292">
      <f>AA292-(AA292*((VLOOKUP(A292,Plan!A$1:AI$798,34,FALSE)/100)))</f>
    </oc>
    <nc r="AB292">
      <f>AA292-(AA292*((VLOOKUP(A292,Plan!A$1:AI$798,35,FALSE)/100)))</f>
    </nc>
  </rcc>
  <rcc rId="2373" sId="8">
    <oc r="AC292">
      <f>IF(Z292,O292*'ETC Data'!$H$4*'ETC Data'!$J$4,0)</f>
    </oc>
    <nc r="AC292">
      <f>IF(Z292,O292*'ETC Data'!$H$4*'ETC Data'!$J$4,0)</f>
    </nc>
  </rcc>
  <rcc rId="2374" sId="8">
    <oc r="AD292">
      <f>AC292-(AC292*((VLOOKUP(A292,Plan!A$1:AJ$798,35,FALSE)/100)))</f>
    </oc>
    <nc r="AD292">
      <f>AC292-(AC292*((VLOOKUP(A292,Plan!A$1:AJ$798,36,FALSE)/100)))</f>
    </nc>
  </rcc>
  <rcc rId="2375" sId="8">
    <oc r="AE292">
      <f>IF(Z292,O292*'ETC Data'!$H$4*'ETC Data'!$K$4,0)</f>
    </oc>
    <nc r="AE292">
      <f>IF(Z292,O292*'ETC Data'!$H$4*'ETC Data'!$K$4,0)</f>
    </nc>
  </rcc>
  <rcc rId="2376" sId="8">
    <oc r="AF292">
      <f>AE292-(AE292*((VLOOKUP(A292,Plan!A$1:AK$798,36,FALSE)/100)))</f>
    </oc>
    <nc r="AF292">
      <f>AE292-(AE292*((VLOOKUP(A292,Plan!A$1:AK$798,37,FALSE)/100)))</f>
    </nc>
  </rcc>
  <rcc rId="2377" sId="8">
    <oc r="AG292">
      <f>IF(Z292,O292*'ETC Data'!$H$4*'ETC Data'!$L$4,0)</f>
    </oc>
    <nc r="AG292">
      <f>IF(Z292,O292*'ETC Data'!$H$4*'ETC Data'!$L$4,0)</f>
    </nc>
  </rcc>
  <rcc rId="2378" sId="8">
    <oc r="AH292">
      <f>AG292-(AG292*((VLOOKUP(A292,Plan!A$1:AP$798,41,FALSE)/100)))</f>
    </oc>
    <nc r="AH292">
      <f>AG292-(AG292*((VLOOKUP(A292,Plan!A$1:AP$798,42,FALSE)/100)))</f>
    </nc>
  </rcc>
  <rcc rId="2379" sId="8">
    <oc r="AB293">
      <f>AA293-(AA293*((VLOOKUP(A293,Plan!A$1:AI$798,34,FALSE)/100)))</f>
    </oc>
    <nc r="AB293">
      <f>AA293-(AA293*((VLOOKUP(A293,Plan!A$1:AI$798,35,FALSE)/100)))</f>
    </nc>
  </rcc>
  <rcc rId="2380" sId="8">
    <oc r="AC293">
      <f>IF(Z293,O293*'ETC Data'!$H$4*'ETC Data'!$J$4,0)</f>
    </oc>
    <nc r="AC293">
      <f>IF(Z293,O293*'ETC Data'!$H$4*'ETC Data'!$J$4,0)</f>
    </nc>
  </rcc>
  <rcc rId="2381" sId="8">
    <oc r="AD293">
      <f>AC293-(AC293*((VLOOKUP(A293,Plan!A$1:AJ$798,35,FALSE)/100)))</f>
    </oc>
    <nc r="AD293">
      <f>AC293-(AC293*((VLOOKUP(A293,Plan!A$1:AJ$798,36,FALSE)/100)))</f>
    </nc>
  </rcc>
  <rcc rId="2382" sId="8">
    <oc r="AE293">
      <f>IF(Z293,O293*'ETC Data'!$H$4*'ETC Data'!$K$4,0)</f>
    </oc>
    <nc r="AE293">
      <f>IF(Z293,O293*'ETC Data'!$H$4*'ETC Data'!$K$4,0)</f>
    </nc>
  </rcc>
  <rcc rId="2383" sId="8">
    <oc r="AF293">
      <f>AE293-(AE293*((VLOOKUP(A293,Plan!A$1:AK$798,36,FALSE)/100)))</f>
    </oc>
    <nc r="AF293">
      <f>AE293-(AE293*((VLOOKUP(A293,Plan!A$1:AK$798,37,FALSE)/100)))</f>
    </nc>
  </rcc>
  <rcc rId="2384" sId="8">
    <oc r="AG293">
      <f>IF(Z293,O293*'ETC Data'!$H$4*'ETC Data'!$L$4,0)</f>
    </oc>
    <nc r="AG293">
      <f>IF(Z293,O293*'ETC Data'!$H$4*'ETC Data'!$L$4,0)</f>
    </nc>
  </rcc>
  <rcc rId="2385" sId="8">
    <oc r="AH293">
      <f>AG293-(AG293*((VLOOKUP(A293,Plan!A$1:AP$798,41,FALSE)/100)))</f>
    </oc>
    <nc r="AH293">
      <f>AG293-(AG293*((VLOOKUP(A293,Plan!A$1:AP$798,42,FALSE)/100)))</f>
    </nc>
  </rcc>
  <rcc rId="2386" sId="8">
    <oc r="AB294">
      <f>AA294-(AA294*((VLOOKUP(A294,Plan!A$1:AI$798,34,FALSE)/100)))</f>
    </oc>
    <nc r="AB294">
      <f>AA294-(AA294*((VLOOKUP(A294,Plan!A$1:AI$798,35,FALSE)/100)))</f>
    </nc>
  </rcc>
  <rcc rId="2387" sId="8">
    <oc r="AC294">
      <f>IF(Z294,O294*'ETC Data'!$H$4*'ETC Data'!$J$4,0)</f>
    </oc>
    <nc r="AC294">
      <f>IF(Z294,O294*'ETC Data'!$H$4*'ETC Data'!$J$4,0)</f>
    </nc>
  </rcc>
  <rcc rId="2388" sId="8">
    <oc r="AD294">
      <f>AC294-(AC294*((VLOOKUP(A294,Plan!A$1:AJ$798,35,FALSE)/100)))</f>
    </oc>
    <nc r="AD294">
      <f>AC294-(AC294*((VLOOKUP(A294,Plan!A$1:AJ$798,36,FALSE)/100)))</f>
    </nc>
  </rcc>
  <rcc rId="2389" sId="8">
    <oc r="AE294">
      <f>IF(Z294,O294*'ETC Data'!$H$4*'ETC Data'!$K$4,0)</f>
    </oc>
    <nc r="AE294">
      <f>IF(Z294,O294*'ETC Data'!$H$4*'ETC Data'!$K$4,0)</f>
    </nc>
  </rcc>
  <rcc rId="2390" sId="8">
    <oc r="AF294">
      <f>AE294-(AE294*((VLOOKUP(A294,Plan!A$1:AK$798,36,FALSE)/100)))</f>
    </oc>
    <nc r="AF294">
      <f>AE294-(AE294*((VLOOKUP(A294,Plan!A$1:AK$798,37,FALSE)/100)))</f>
    </nc>
  </rcc>
  <rcc rId="2391" sId="8">
    <oc r="AG294">
      <f>IF(Z294,O294*'ETC Data'!$H$4*'ETC Data'!$L$4,0)</f>
    </oc>
    <nc r="AG294">
      <f>IF(Z294,O294*'ETC Data'!$H$4*'ETC Data'!$L$4,0)</f>
    </nc>
  </rcc>
  <rcc rId="2392" sId="8">
    <oc r="AH294">
      <f>AG294-(AG294*((VLOOKUP(A294,Plan!A$1:AP$798,41,FALSE)/100)))</f>
    </oc>
    <nc r="AH294">
      <f>AG294-(AG294*((VLOOKUP(A294,Plan!A$1:AP$798,42,FALSE)/100)))</f>
    </nc>
  </rcc>
  <rcc rId="2393" sId="8">
    <oc r="AB308">
      <f>AA308-(AA308*((VLOOKUP(A308,Plan!A$1:AI$798,34,FALSE)/100)))</f>
    </oc>
    <nc r="AB308">
      <f>AA308-(AA308*((VLOOKUP(A308,Plan!A$1:AI$798,35,FALSE)/100)))</f>
    </nc>
  </rcc>
  <rcc rId="2394" sId="8">
    <oc r="AC308">
      <f>IF(Z308,O308*'ETC Data'!$H$4*'ETC Data'!$J$4,0)</f>
    </oc>
    <nc r="AC308">
      <f>IF(Z308,O308*'ETC Data'!$H$4*'ETC Data'!$J$4,0)</f>
    </nc>
  </rcc>
  <rcc rId="2395" sId="8">
    <oc r="AD308">
      <f>AC308-(AC308*((VLOOKUP(A308,Plan!A$1:AJ$798,35,FALSE)/100)))</f>
    </oc>
    <nc r="AD308">
      <f>AC308-(AC308*((VLOOKUP(A308,Plan!A$1:AJ$798,36,FALSE)/100)))</f>
    </nc>
  </rcc>
  <rcc rId="2396" sId="8">
    <oc r="AE308">
      <f>IF(Z308,O308*'ETC Data'!$H$4*'ETC Data'!$K$4,0)</f>
    </oc>
    <nc r="AE308">
      <f>IF(Z308,O308*'ETC Data'!$H$4*'ETC Data'!$K$4,0)</f>
    </nc>
  </rcc>
  <rcc rId="2397" sId="8">
    <oc r="AF308">
      <f>AE308-(AE308*((VLOOKUP(A308,Plan!A$1:AK$798,36,FALSE)/100)))</f>
    </oc>
    <nc r="AF308">
      <f>AE308-(AE308*((VLOOKUP(A308,Plan!A$1:AK$798,37,FALSE)/100)))</f>
    </nc>
  </rcc>
  <rcc rId="2398" sId="8">
    <oc r="AG308">
      <f>IF(Z308,O308*'ETC Data'!$H$4*'ETC Data'!$L$4,0)</f>
    </oc>
    <nc r="AG308">
      <f>IF(Z308,O308*'ETC Data'!$H$4*'ETC Data'!$L$4,0)</f>
    </nc>
  </rcc>
  <rcc rId="2399" sId="8">
    <oc r="AH308">
      <f>AG308-(AG308*((VLOOKUP(A308,Plan!A$1:AP$798,41,FALSE)/100)))</f>
    </oc>
    <nc r="AH308">
      <f>AG308-(AG308*((VLOOKUP(A308,Plan!A$1:AP$798,42,FALSE)/100)))</f>
    </nc>
  </rcc>
  <rcc rId="2400" sId="8">
    <oc r="AB321">
      <f>AA321-(AA321*((VLOOKUP(A321,Plan!A$1:AI$798,34,FALSE)/100)))</f>
    </oc>
    <nc r="AB321">
      <f>AA321-(AA321*((VLOOKUP(A321,Plan!A$1:AI$798,35,FALSE)/100)))</f>
    </nc>
  </rcc>
  <rcc rId="2401" sId="8">
    <oc r="AC321">
      <f>IF(Z321,O321*'ETC Data'!$H$4*'ETC Data'!$J$4,0)</f>
    </oc>
    <nc r="AC321">
      <f>IF(Z321,O321*'ETC Data'!$H$4*'ETC Data'!$J$4,0)</f>
    </nc>
  </rcc>
  <rcc rId="2402" sId="8">
    <oc r="AD321">
      <f>AC321-(AC321*((VLOOKUP(A321,Plan!A$1:AJ$798,35,FALSE)/100)))</f>
    </oc>
    <nc r="AD321">
      <f>AC321-(AC321*((VLOOKUP(A321,Plan!A$1:AJ$798,36,FALSE)/100)))</f>
    </nc>
  </rcc>
  <rcc rId="2403" sId="8">
    <oc r="AE321">
      <f>IF(Z321,O321*'ETC Data'!$H$4*'ETC Data'!$K$4,0)</f>
    </oc>
    <nc r="AE321">
      <f>IF(Z321,O321*'ETC Data'!$H$4*'ETC Data'!$K$4,0)</f>
    </nc>
  </rcc>
  <rcc rId="2404" sId="8">
    <oc r="AF321">
      <f>AE321-(AE321*((VLOOKUP(A321,Plan!A$1:AK$798,36,FALSE)/100)))</f>
    </oc>
    <nc r="AF321">
      <f>AE321-(AE321*((VLOOKUP(A321,Plan!A$1:AK$798,37,FALSE)/100)))</f>
    </nc>
  </rcc>
  <rcc rId="2405" sId="8">
    <oc r="AG321">
      <f>IF(Z321,O321*'ETC Data'!$H$4*'ETC Data'!$L$4,0)</f>
    </oc>
    <nc r="AG321">
      <f>IF(Z321,O321*'ETC Data'!$H$4*'ETC Data'!$L$4,0)</f>
    </nc>
  </rcc>
  <rcc rId="2406" sId="8">
    <oc r="AH321">
      <f>AG321-(AG321*((VLOOKUP(A321,Plan!A$1:AP$798,41,FALSE)/100)))</f>
    </oc>
    <nc r="AH321">
      <f>AG321-(AG321*((VLOOKUP(A321,Plan!A$1:AP$798,42,FALSE)/100)))</f>
    </nc>
  </rcc>
  <rcc rId="2407" sId="8">
    <oc r="AB323">
      <f>AA323-(AA323*((VLOOKUP(A323,Plan!A$1:AI$798,34,FALSE)/100)))</f>
    </oc>
    <nc r="AB323">
      <f>AA323-(AA323*((VLOOKUP(A323,Plan!A$1:AI$798,35,FALSE)/100)))</f>
    </nc>
  </rcc>
  <rcc rId="2408" sId="8">
    <oc r="AC323">
      <f>IF(Z323,O323*'ETC Data'!$H$4*'ETC Data'!$J$4,0)</f>
    </oc>
    <nc r="AC323">
      <f>IF(Z323,O323*'ETC Data'!$H$4*'ETC Data'!$J$4,0)</f>
    </nc>
  </rcc>
  <rcc rId="2409" sId="8">
    <oc r="AD323">
      <f>AC323-(AC323*((VLOOKUP(A323,Plan!A$1:AJ$798,35,FALSE)/100)))</f>
    </oc>
    <nc r="AD323">
      <f>AC323-(AC323*((VLOOKUP(A323,Plan!A$1:AJ$798,36,FALSE)/100)))</f>
    </nc>
  </rcc>
  <rcc rId="2410" sId="8">
    <oc r="AE323">
      <f>IF(Z323,O323*'ETC Data'!$H$4*'ETC Data'!$K$4,0)</f>
    </oc>
    <nc r="AE323">
      <f>IF(Z323,O323*'ETC Data'!$H$4*'ETC Data'!$K$4,0)</f>
    </nc>
  </rcc>
  <rcc rId="2411" sId="8">
    <oc r="AF323">
      <f>AE323-(AE323*((VLOOKUP(A323,Plan!A$1:AK$798,36,FALSE)/100)))</f>
    </oc>
    <nc r="AF323">
      <f>AE323-(AE323*((VLOOKUP(A323,Plan!A$1:AK$798,37,FALSE)/100)))</f>
    </nc>
  </rcc>
  <rcc rId="2412" sId="8">
    <oc r="AG323">
      <f>IF(Z323,O323*'ETC Data'!$H$4*'ETC Data'!$L$4,0)</f>
    </oc>
    <nc r="AG323">
      <f>IF(Z323,O323*'ETC Data'!$H$4*'ETC Data'!$L$4,0)</f>
    </nc>
  </rcc>
  <rcc rId="2413" sId="8">
    <oc r="AH323">
      <f>AG323-(AG323*((VLOOKUP(A323,Plan!A$1:AP$798,41,FALSE)/100)))</f>
    </oc>
    <nc r="AH323">
      <f>AG323-(AG323*((VLOOKUP(A323,Plan!A$1:AP$798,42,FALSE)/100)))</f>
    </nc>
  </rcc>
  <rcc rId="2414" sId="8">
    <oc r="AB325">
      <f>AA325-(AA325*((VLOOKUP(A325,Plan!A$1:AI$798,34,FALSE)/100)))</f>
    </oc>
    <nc r="AB325">
      <f>AA325-(AA325*((VLOOKUP(A325,Plan!A$1:AI$798,35,FALSE)/100)))</f>
    </nc>
  </rcc>
  <rcc rId="2415" sId="8">
    <oc r="AC325">
      <f>IF(Z325,O325*'ETC Data'!$H$4*'ETC Data'!$J$4,0)</f>
    </oc>
    <nc r="AC325">
      <f>IF(Z325,O325*'ETC Data'!$H$4*'ETC Data'!$J$4,0)</f>
    </nc>
  </rcc>
  <rcc rId="2416" sId="8">
    <oc r="AD325">
      <f>AC325-(AC325*((VLOOKUP(A325,Plan!A$1:AJ$798,35,FALSE)/100)))</f>
    </oc>
    <nc r="AD325">
      <f>AC325-(AC325*((VLOOKUP(A325,Plan!A$1:AJ$798,36,FALSE)/100)))</f>
    </nc>
  </rcc>
  <rcc rId="2417" sId="8">
    <oc r="AE325">
      <f>IF(Z325,O325*'ETC Data'!$H$4*'ETC Data'!$K$4,0)</f>
    </oc>
    <nc r="AE325">
      <f>IF(Z325,O325*'ETC Data'!$H$4*'ETC Data'!$K$4,0)</f>
    </nc>
  </rcc>
  <rcc rId="2418" sId="8">
    <oc r="AF325">
      <f>AE325-(AE325*((VLOOKUP(A325,Plan!A$1:AK$798,36,FALSE)/100)))</f>
    </oc>
    <nc r="AF325">
      <f>AE325-(AE325*((VLOOKUP(A325,Plan!A$1:AK$798,37,FALSE)/100)))</f>
    </nc>
  </rcc>
  <rcc rId="2419" sId="8">
    <oc r="AG325">
      <f>IF(Z325,O325*'ETC Data'!$H$4*'ETC Data'!$L$4,0)</f>
    </oc>
    <nc r="AG325">
      <f>IF(Z325,O325*'ETC Data'!$H$4*'ETC Data'!$L$4,0)</f>
    </nc>
  </rcc>
  <rcc rId="2420" sId="8">
    <oc r="AH325">
      <f>AG325-(AG325*((VLOOKUP(A325,Plan!A$1:AP$798,41,FALSE)/100)))</f>
    </oc>
    <nc r="AH325">
      <f>AG325-(AG325*((VLOOKUP(A325,Plan!A$1:AP$798,42,FALSE)/100)))</f>
    </nc>
  </rcc>
  <rcc rId="2421" sId="8">
    <oc r="AB440">
      <f>AA440-(AA440*((VLOOKUP(A440,Plan!A$1:AI$798,34,FALSE)/100)))</f>
    </oc>
    <nc r="AB440">
      <f>AA440-(AA440*((VLOOKUP(A440,Plan!A$1:AI$798,35,FALSE)/100)))</f>
    </nc>
  </rcc>
  <rcc rId="2422" sId="8">
    <oc r="AC440">
      <f>IF(Z440,O440*'ETC Data'!$H$4*'ETC Data'!$J$4,0)</f>
    </oc>
    <nc r="AC440">
      <f>IF(Z440,O440*'ETC Data'!$H$4*'ETC Data'!$J$4,0)</f>
    </nc>
  </rcc>
  <rcc rId="2423" sId="8">
    <oc r="AD440">
      <f>AC440-(AC440*((VLOOKUP(A440,Plan!A$1:AJ$798,35,FALSE)/100)))</f>
    </oc>
    <nc r="AD440">
      <f>AC440-(AC440*((VLOOKUP(A440,Plan!A$1:AJ$798,36,FALSE)/100)))</f>
    </nc>
  </rcc>
  <rcc rId="2424" sId="8">
    <oc r="AE440">
      <f>IF(Z440,O440*'ETC Data'!$H$4*'ETC Data'!$K$4,0)</f>
    </oc>
    <nc r="AE440">
      <f>IF(Z440,O440*'ETC Data'!$H$4*'ETC Data'!$K$4,0)</f>
    </nc>
  </rcc>
  <rcc rId="2425" sId="8">
    <oc r="AF440">
      <f>AE440-(AE440*((VLOOKUP(A440,Plan!A$1:AK$798,36,FALSE)/100)))</f>
    </oc>
    <nc r="AF440">
      <f>AE440-(AE440*((VLOOKUP(A440,Plan!A$1:AK$798,37,FALSE)/100)))</f>
    </nc>
  </rcc>
  <rcc rId="2426" sId="8">
    <oc r="AG440">
      <f>IF(Z440,O440*'ETC Data'!$H$4*'ETC Data'!$L$4,0)</f>
    </oc>
    <nc r="AG440">
      <f>IF(Z440,O440*'ETC Data'!$H$4*'ETC Data'!$L$4,0)</f>
    </nc>
  </rcc>
  <rcc rId="2427" sId="8">
    <oc r="AH440">
      <f>AG440-(AG440*((VLOOKUP(A440,Plan!A$1:AP$798,41,FALSE)/100)))</f>
    </oc>
    <nc r="AH440">
      <f>AG440-(AG440*((VLOOKUP(A440,Plan!A$1:AP$798,42,FALSE)/100)))</f>
    </nc>
  </rcc>
  <rcc rId="2428" sId="8">
    <oc r="AB457">
      <f>AA457-(AA457*((VLOOKUP(A457,Plan!A$1:AI$798,34,FALSE)/100)))</f>
    </oc>
    <nc r="AB457">
      <f>AA457-(AA457*((VLOOKUP(A457,Plan!A$1:AI$798,35,FALSE)/100)))</f>
    </nc>
  </rcc>
  <rcc rId="2429" sId="8">
    <oc r="AC457">
      <f>IF(Z457,O457*'ETC Data'!$H$4*'ETC Data'!$J$4,0)</f>
    </oc>
    <nc r="AC457">
      <f>IF(Z457,O457*'ETC Data'!$H$4*'ETC Data'!$J$4,0)</f>
    </nc>
  </rcc>
  <rcc rId="2430" sId="8">
    <oc r="AD457">
      <f>AC457-(AC457*((VLOOKUP(A457,Plan!A$1:AJ$798,35,FALSE)/100)))</f>
    </oc>
    <nc r="AD457">
      <f>AC457-(AC457*((VLOOKUP(A457,Plan!A$1:AJ$798,36,FALSE)/100)))</f>
    </nc>
  </rcc>
  <rcc rId="2431" sId="8">
    <oc r="AE457">
      <f>IF(Z457,O457*'ETC Data'!$H$4*'ETC Data'!$K$4,0)</f>
    </oc>
    <nc r="AE457">
      <f>IF(Z457,O457*'ETC Data'!$H$4*'ETC Data'!$K$4,0)</f>
    </nc>
  </rcc>
  <rcc rId="2432" sId="8">
    <oc r="AF457">
      <f>AE457-(AE457*((VLOOKUP(A457,Plan!A$1:AK$798,36,FALSE)/100)))</f>
    </oc>
    <nc r="AF457">
      <f>AE457-(AE457*((VLOOKUP(A457,Plan!A$1:AK$798,37,FALSE)/100)))</f>
    </nc>
  </rcc>
  <rcc rId="2433" sId="8">
    <oc r="AG457">
      <f>IF(Z457,O457*'ETC Data'!$H$4*'ETC Data'!$L$4,0)</f>
    </oc>
    <nc r="AG457">
      <f>IF(Z457,O457*'ETC Data'!$H$4*'ETC Data'!$L$4,0)</f>
    </nc>
  </rcc>
  <rcc rId="2434" sId="8">
    <oc r="AH457">
      <f>AG457-(AG457*((VLOOKUP(A457,Plan!A$1:AP$798,41,FALSE)/100)))</f>
    </oc>
    <nc r="AH457">
      <f>AG457-(AG457*((VLOOKUP(A457,Plan!A$1:AP$798,42,FALSE)/100)))</f>
    </nc>
  </rcc>
  <rcc rId="2435" sId="8">
    <oc r="AB458">
      <f>AA458-(AA458*((VLOOKUP(A458,Plan!A$1:AI$798,34,FALSE)/100)))</f>
    </oc>
    <nc r="AB458">
      <f>AA458-(AA458*((VLOOKUP(A458,Plan!A$1:AI$798,35,FALSE)/100)))</f>
    </nc>
  </rcc>
  <rcc rId="2436" sId="8">
    <oc r="AC458">
      <f>IF(Z458,O458*'ETC Data'!$H$4*'ETC Data'!$J$4,0)</f>
    </oc>
    <nc r="AC458">
      <f>IF(Z458,O458*'ETC Data'!$H$4*'ETC Data'!$J$4,0)</f>
    </nc>
  </rcc>
  <rcc rId="2437" sId="8">
    <oc r="AD458">
      <f>AC458-(AC458*((VLOOKUP(A458,Plan!A$1:AJ$798,35,FALSE)/100)))</f>
    </oc>
    <nc r="AD458">
      <f>AC458-(AC458*((VLOOKUP(A458,Plan!A$1:AJ$798,36,FALSE)/100)))</f>
    </nc>
  </rcc>
  <rcc rId="2438" sId="8">
    <oc r="AE458">
      <f>IF(Z458,O458*'ETC Data'!$H$4*'ETC Data'!$K$4,0)</f>
    </oc>
    <nc r="AE458">
      <f>IF(Z458,O458*'ETC Data'!$H$4*'ETC Data'!$K$4,0)</f>
    </nc>
  </rcc>
  <rcc rId="2439" sId="8">
    <oc r="AF458">
      <f>AE458-(AE458*((VLOOKUP(A458,Plan!A$1:AK$798,36,FALSE)/100)))</f>
    </oc>
    <nc r="AF458">
      <f>AE458-(AE458*((VLOOKUP(A458,Plan!A$1:AK$798,37,FALSE)/100)))</f>
    </nc>
  </rcc>
  <rcc rId="2440" sId="8">
    <oc r="AG458">
      <f>IF(Z458,O458*'ETC Data'!$H$4*'ETC Data'!$L$4,0)</f>
    </oc>
    <nc r="AG458">
      <f>IF(Z458,O458*'ETC Data'!$H$4*'ETC Data'!$L$4,0)</f>
    </nc>
  </rcc>
  <rcc rId="2441" sId="8">
    <oc r="AH458">
      <f>AG458-(AG458*((VLOOKUP(A458,Plan!A$1:AP$798,41,FALSE)/100)))</f>
    </oc>
    <nc r="AH458">
      <f>AG458-(AG458*((VLOOKUP(A458,Plan!A$1:AP$798,42,FALSE)/100)))</f>
    </nc>
  </rcc>
  <rcc rId="2442" sId="8">
    <oc r="AL18">
      <f>AK18-(AK18*((VLOOKUP(A18,Plan!A$1:AY$798,49,FALSE)/100)))</f>
    </oc>
    <nc r="AL18">
      <f>AK18-(AK18*((VLOOKUP(A18,Plan!A$1:AY$798,51,FALSE)/100)))</f>
    </nc>
  </rcc>
  <rcc rId="2443" sId="8">
    <oc r="AN18">
      <f>AM18-(AM18*((VLOOKUP(A18,Plan!A$1:BA$798,50,FALSE)/100)))</f>
    </oc>
    <nc r="AN18">
      <f>AM18-(AM18*((VLOOKUP(A18,Plan!A$1:BA$798,53,FALSE)/100)))</f>
    </nc>
  </rcc>
  <rcc rId="2444" sId="8">
    <oc r="AR18">
      <f>AQ18-(AQ18*((VLOOKUP(A18,Plan!A$1:BD$798,53,FALSE)/100)))</f>
    </oc>
    <nc r="AR18">
      <f>AQ18-(AQ18*((VLOOKUP(A18,Plan!A$1:BD$798,56,FALSE)/100)))</f>
    </nc>
  </rcc>
  <rcc rId="2445" sId="8">
    <oc r="AP18">
      <f>AO18-(AO18*((VLOOKUP(A18,Plan!A$1:BB$798,51,FALSE)/100)))</f>
    </oc>
    <nc r="AP18">
      <f>AO18-(AO18*((VLOOKUP(A18,Plan!A$1:BB$798,54,FALSE)/100)))</f>
    </nc>
  </rcc>
  <rcc rId="2446" sId="8">
    <oc r="AL33">
      <f>AK33-(AK33*((VLOOKUP(A33,Plan!A$1:AY$798,49,FALSE)/100)))</f>
    </oc>
    <nc r="AL33">
      <f>AK33-(AK33*((VLOOKUP(A33,Plan!A$1:AY$798,51,FALSE)/100)))</f>
    </nc>
  </rcc>
  <rcc rId="2447" sId="8">
    <oc r="AM33">
      <f>IF(AJ33,O33*'ETC Data'!$H$5*'ETC Data'!$J$5,0)</f>
    </oc>
    <nc r="AM33">
      <f>IF(AJ33,O33*'ETC Data'!$H$5*'ETC Data'!$J$5,0)</f>
    </nc>
  </rcc>
  <rcc rId="2448" sId="8">
    <oc r="AN33">
      <f>AM33-(AM33*((VLOOKUP(A33,Plan!A$1:BA$798,50,FALSE)/100)))</f>
    </oc>
    <nc r="AN33">
      <f>AM33-(AM33*((VLOOKUP(A33,Plan!A$1:BA$798,53,FALSE)/100)))</f>
    </nc>
  </rcc>
  <rcc rId="2449" sId="8">
    <oc r="AO33">
      <f>IF(AJ33,O33*'ETC Data'!$H$5*'ETC Data'!$K$5,0)</f>
    </oc>
    <nc r="AO33">
      <f>IF(AJ33,O33*'ETC Data'!$H$5*'ETC Data'!$K$5,0)</f>
    </nc>
  </rcc>
  <rcc rId="2450" sId="8">
    <oc r="AP33">
      <f>AO33-(AO33*((VLOOKUP(A33,Plan!A$1:BB$798,51,FALSE)/100)))</f>
    </oc>
    <nc r="AP33">
      <f>AO33-(AO33*((VLOOKUP(A33,Plan!A$1:BB$798,54,FALSE)/100)))</f>
    </nc>
  </rcc>
  <rcc rId="2451" sId="8">
    <oc r="AQ33">
      <f>IF(AJ33,O33*'ETC Data'!$H$5*'ETC Data'!$L$5,0)</f>
    </oc>
    <nc r="AQ33">
      <f>IF(AJ33,O33*'ETC Data'!$H$5*'ETC Data'!$L$5,0)</f>
    </nc>
  </rcc>
  <rcc rId="2452" sId="8">
    <oc r="AR33">
      <f>AQ33-(AQ33*((VLOOKUP(A33,Plan!A$1:BD$798,53,FALSE)/100)))</f>
    </oc>
    <nc r="AR33">
      <f>AQ33-(AQ33*((VLOOKUP(A33,Plan!A$1:BD$798,56,FALSE)/100)))</f>
    </nc>
  </rcc>
  <rcc rId="2453" sId="8">
    <oc r="AL43">
      <f>AK43-(AK43*((VLOOKUP(A43,Plan!A$1:AY$798,49,FALSE)/100)))</f>
    </oc>
    <nc r="AL43">
      <f>AK43-(AK43*((VLOOKUP(A43,Plan!A$1:AY$798,51,FALSE)/100)))</f>
    </nc>
  </rcc>
  <rcc rId="2454" sId="8">
    <oc r="AM43">
      <f>IF(AJ43,O43*'ETC Data'!$H$5*'ETC Data'!$J$5,0)</f>
    </oc>
    <nc r="AM43">
      <f>IF(AJ43,O43*'ETC Data'!$H$5*'ETC Data'!$J$5,0)</f>
    </nc>
  </rcc>
  <rcc rId="2455" sId="8">
    <oc r="AN43">
      <f>AM43-(AM43*((VLOOKUP(A43,Plan!A$1:BA$798,50,FALSE)/100)))</f>
    </oc>
    <nc r="AN43">
      <f>AM43-(AM43*((VLOOKUP(A43,Plan!A$1:BA$798,53,FALSE)/100)))</f>
    </nc>
  </rcc>
  <rcc rId="2456" sId="8">
    <oc r="AO43">
      <f>IF(AJ43,O43*'ETC Data'!$H$5*'ETC Data'!$K$5,0)</f>
    </oc>
    <nc r="AO43">
      <f>IF(AJ43,O43*'ETC Data'!$H$5*'ETC Data'!$K$5,0)</f>
    </nc>
  </rcc>
  <rcc rId="2457" sId="8">
    <oc r="AP43">
      <f>AO43-(AO43*((VLOOKUP(A43,Plan!A$1:BB$798,51,FALSE)/100)))</f>
    </oc>
    <nc r="AP43">
      <f>AO43-(AO43*((VLOOKUP(A43,Plan!A$1:BB$798,54,FALSE)/100)))</f>
    </nc>
  </rcc>
  <rcc rId="2458" sId="8">
    <oc r="AQ43">
      <f>IF(AJ43,O43*'ETC Data'!$H$5*'ETC Data'!$L$5,0)</f>
    </oc>
    <nc r="AQ43">
      <f>IF(AJ43,O43*'ETC Data'!$H$5*'ETC Data'!$L$5,0)</f>
    </nc>
  </rcc>
  <rcc rId="2459" sId="8">
    <oc r="AR43">
      <f>AQ43-(AQ43*((VLOOKUP(A43,Plan!A$1:BD$798,53,FALSE)/100)))</f>
    </oc>
    <nc r="AR43">
      <f>AQ43-(AQ43*((VLOOKUP(A43,Plan!A$1:BD$798,56,FALSE)/100)))</f>
    </nc>
  </rcc>
  <rcc rId="2460" sId="8">
    <oc r="AL49">
      <f>AK49-(AK49*((VLOOKUP(A49,Plan!A$1:AY$798,49,FALSE)/100)))</f>
    </oc>
    <nc r="AL49">
      <f>AK49-(AK49*((VLOOKUP(A49,Plan!A$1:AY$798,51,FALSE)/100)))</f>
    </nc>
  </rcc>
  <rcc rId="2461" sId="8">
    <oc r="AM49">
      <f>IF(AJ49,O49*'ETC Data'!$H$5*'ETC Data'!$J$5,0)</f>
    </oc>
    <nc r="AM49">
      <f>IF(AJ49,O49*'ETC Data'!$H$5*'ETC Data'!$J$5,0)</f>
    </nc>
  </rcc>
  <rcc rId="2462" sId="8">
    <oc r="AN49">
      <f>AM49-(AM49*((VLOOKUP(A49,Plan!A$1:BA$798,50,FALSE)/100)))</f>
    </oc>
    <nc r="AN49">
      <f>AM49-(AM49*((VLOOKUP(A49,Plan!A$1:BA$798,53,FALSE)/100)))</f>
    </nc>
  </rcc>
  <rcc rId="2463" sId="8">
    <oc r="AO49">
      <f>IF(AJ49,O49*'ETC Data'!$H$5*'ETC Data'!$K$5,0)</f>
    </oc>
    <nc r="AO49">
      <f>IF(AJ49,O49*'ETC Data'!$H$5*'ETC Data'!$K$5,0)</f>
    </nc>
  </rcc>
  <rcc rId="2464" sId="8">
    <oc r="AP49">
      <f>AO49-(AO49*((VLOOKUP(A49,Plan!A$1:BB$798,51,FALSE)/100)))</f>
    </oc>
    <nc r="AP49">
      <f>AO49-(AO49*((VLOOKUP(A49,Plan!A$1:BB$798,54,FALSE)/100)))</f>
    </nc>
  </rcc>
  <rcc rId="2465" sId="8">
    <oc r="AQ49">
      <f>IF(AJ49,O49*'ETC Data'!$H$5*'ETC Data'!$L$5,0)</f>
    </oc>
    <nc r="AQ49">
      <f>IF(AJ49,O49*'ETC Data'!$H$5*'ETC Data'!$L$5,0)</f>
    </nc>
  </rcc>
  <rcc rId="2466" sId="8">
    <oc r="AR49">
      <f>AQ49-(AQ49*((VLOOKUP(A49,Plan!A$1:BD$798,53,FALSE)/100)))</f>
    </oc>
    <nc r="AR49">
      <f>AQ49-(AQ49*((VLOOKUP(A49,Plan!A$1:BD$798,56,FALSE)/100)))</f>
    </nc>
  </rcc>
  <rcc rId="2467" sId="8">
    <oc r="AL51">
      <f>AK51-(AK51*((VLOOKUP(A51,Plan!A$1:AY$798,49,FALSE)/100)))</f>
    </oc>
    <nc r="AL51">
      <f>AK51-(AK51*((VLOOKUP(A51,Plan!A$1:AY$798,51,FALSE)/100)))</f>
    </nc>
  </rcc>
  <rcc rId="2468" sId="8">
    <oc r="AM51">
      <f>IF(AJ51,O51*'ETC Data'!$H$5*'ETC Data'!$J$5,0)</f>
    </oc>
    <nc r="AM51">
      <f>IF(AJ51,O51*'ETC Data'!$H$5*'ETC Data'!$J$5,0)</f>
    </nc>
  </rcc>
  <rcc rId="2469" sId="8">
    <oc r="AN51">
      <f>AM51-(AM51*((VLOOKUP(A51,Plan!A$1:BA$798,50,FALSE)/100)))</f>
    </oc>
    <nc r="AN51">
      <f>AM51-(AM51*((VLOOKUP(A51,Plan!A$1:BA$798,53,FALSE)/100)))</f>
    </nc>
  </rcc>
  <rcc rId="2470" sId="8">
    <oc r="AO51">
      <f>IF(AJ51,O51*'ETC Data'!$H$5*'ETC Data'!$K$5,0)</f>
    </oc>
    <nc r="AO51">
      <f>IF(AJ51,O51*'ETC Data'!$H$5*'ETC Data'!$K$5,0)</f>
    </nc>
  </rcc>
  <rcc rId="2471" sId="8">
    <oc r="AP51">
      <f>AO51-(AO51*((VLOOKUP(A51,Plan!A$1:BB$798,51,FALSE)/100)))</f>
    </oc>
    <nc r="AP51">
      <f>AO51-(AO51*((VLOOKUP(A51,Plan!A$1:BB$798,54,FALSE)/100)))</f>
    </nc>
  </rcc>
  <rcc rId="2472" sId="8">
    <oc r="AQ51">
      <f>IF(AJ51,O51*'ETC Data'!$H$5*'ETC Data'!$L$5,0)</f>
    </oc>
    <nc r="AQ51">
      <f>IF(AJ51,O51*'ETC Data'!$H$5*'ETC Data'!$L$5,0)</f>
    </nc>
  </rcc>
  <rcc rId="2473" sId="8">
    <oc r="AR51">
      <f>AQ51-(AQ51*((VLOOKUP(A51,Plan!A$1:BD$798,53,FALSE)/100)))</f>
    </oc>
    <nc r="AR51">
      <f>AQ51-(AQ51*((VLOOKUP(A51,Plan!A$1:BD$798,56,FALSE)/100)))</f>
    </nc>
  </rcc>
  <rcc rId="2474" sId="8">
    <oc r="AL52">
      <f>AK52-(AK52*((VLOOKUP(A52,Plan!A$1:AY$798,49,FALSE)/100)))</f>
    </oc>
    <nc r="AL52">
      <f>AK52-(AK52*((VLOOKUP(A52,Plan!A$1:AY$798,51,FALSE)/100)))</f>
    </nc>
  </rcc>
  <rcc rId="2475" sId="8">
    <oc r="AM52">
      <f>IF(AJ52,O52*'ETC Data'!$H$5*'ETC Data'!$J$5,0)</f>
    </oc>
    <nc r="AM52">
      <f>IF(AJ52,O52*'ETC Data'!$H$5*'ETC Data'!$J$5,0)</f>
    </nc>
  </rcc>
  <rcc rId="2476" sId="8">
    <oc r="AN52">
      <f>AM52-(AM52*((VLOOKUP(A52,Plan!A$1:BA$798,50,FALSE)/100)))</f>
    </oc>
    <nc r="AN52">
      <f>AM52-(AM52*((VLOOKUP(A52,Plan!A$1:BA$798,53,FALSE)/100)))</f>
    </nc>
  </rcc>
  <rcc rId="2477" sId="8">
    <oc r="AO52">
      <f>IF(AJ52,O52*'ETC Data'!$H$5*'ETC Data'!$K$5,0)</f>
    </oc>
    <nc r="AO52">
      <f>IF(AJ52,O52*'ETC Data'!$H$5*'ETC Data'!$K$5,0)</f>
    </nc>
  </rcc>
  <rcc rId="2478" sId="8">
    <oc r="AP52">
      <f>AO52-(AO52*((VLOOKUP(A52,Plan!A$1:BB$798,51,FALSE)/100)))</f>
    </oc>
    <nc r="AP52">
      <f>AO52-(AO52*((VLOOKUP(A52,Plan!A$1:BB$798,54,FALSE)/100)))</f>
    </nc>
  </rcc>
  <rcc rId="2479" sId="8">
    <oc r="AQ52">
      <f>IF(AJ52,O52*'ETC Data'!$H$5*'ETC Data'!$L$5,0)</f>
    </oc>
    <nc r="AQ52">
      <f>IF(AJ52,O52*'ETC Data'!$H$5*'ETC Data'!$L$5,0)</f>
    </nc>
  </rcc>
  <rcc rId="2480" sId="8">
    <oc r="AR52">
      <f>AQ52-(AQ52*((VLOOKUP(A52,Plan!A$1:BD$798,53,FALSE)/100)))</f>
    </oc>
    <nc r="AR52">
      <f>AQ52-(AQ52*((VLOOKUP(A52,Plan!A$1:BD$798,56,FALSE)/100)))</f>
    </nc>
  </rcc>
  <rcc rId="2481" sId="8">
    <oc r="AL68">
      <f>AK68-(AK68*((VLOOKUP(A68,Plan!A$1:AY$798,49,FALSE)/100)))</f>
    </oc>
    <nc r="AL68">
      <f>AK68-(AK68*((VLOOKUP(A68,Plan!A$1:AY$798,51,FALSE)/100)))</f>
    </nc>
  </rcc>
  <rcc rId="2482" sId="8">
    <oc r="AM68">
      <f>IF(AJ68,O68*'ETC Data'!$H$5*'ETC Data'!$J$5,0)</f>
    </oc>
    <nc r="AM68">
      <f>IF(AJ68,O68*'ETC Data'!$H$5*'ETC Data'!$J$5,0)</f>
    </nc>
  </rcc>
  <rcc rId="2483" sId="8">
    <oc r="AN68">
      <f>AM68-(AM68*((VLOOKUP(A68,Plan!A$1:BA$798,50,FALSE)/100)))</f>
    </oc>
    <nc r="AN68">
      <f>AM68-(AM68*((VLOOKUP(A68,Plan!A$1:BA$798,53,FALSE)/100)))</f>
    </nc>
  </rcc>
  <rcc rId="2484" sId="8">
    <oc r="AO68">
      <f>IF(AJ68,O68*'ETC Data'!$H$5*'ETC Data'!$K$5,0)</f>
    </oc>
    <nc r="AO68">
      <f>IF(AJ68,O68*'ETC Data'!$H$5*'ETC Data'!$K$5,0)</f>
    </nc>
  </rcc>
  <rcc rId="2485" sId="8">
    <oc r="AP68">
      <f>AO68-(AO68*((VLOOKUP(A68,Plan!A$1:BB$798,51,FALSE)/100)))</f>
    </oc>
    <nc r="AP68">
      <f>AO68-(AO68*((VLOOKUP(A68,Plan!A$1:BB$798,54,FALSE)/100)))</f>
    </nc>
  </rcc>
  <rcc rId="2486" sId="8">
    <oc r="AQ68">
      <f>IF(AJ68,O68*'ETC Data'!$H$5*'ETC Data'!$L$5,0)</f>
    </oc>
    <nc r="AQ68">
      <f>IF(AJ68,O68*'ETC Data'!$H$5*'ETC Data'!$L$5,0)</f>
    </nc>
  </rcc>
  <rcc rId="2487" sId="8">
    <oc r="AR68">
      <f>AQ68-(AQ68*((VLOOKUP(A68,Plan!A$1:BD$798,53,FALSE)/100)))</f>
    </oc>
    <nc r="AR68">
      <f>AQ68-(AQ68*((VLOOKUP(A68,Plan!A$1:BD$798,56,FALSE)/100)))</f>
    </nc>
  </rcc>
  <rcc rId="2488" sId="8">
    <oc r="AL72">
      <f>AK72-(AK72*((VLOOKUP(A72,Plan!A$1:AY$798,49,FALSE)/100)))</f>
    </oc>
    <nc r="AL72">
      <f>AK72-(AK72*((VLOOKUP(A72,Plan!A$1:AY$798,51,FALSE)/100)))</f>
    </nc>
  </rcc>
  <rcc rId="2489" sId="8">
    <oc r="AM72">
      <f>IF(AJ72,O72*'ETC Data'!$H$5*'ETC Data'!$J$5,0)</f>
    </oc>
    <nc r="AM72">
      <f>IF(AJ72,O72*'ETC Data'!$H$5*'ETC Data'!$J$5,0)</f>
    </nc>
  </rcc>
  <rcc rId="2490" sId="8">
    <oc r="AN72">
      <f>AM72-(AM72*((VLOOKUP(A72,Plan!A$1:BA$798,50,FALSE)/100)))</f>
    </oc>
    <nc r="AN72">
      <f>AM72-(AM72*((VLOOKUP(A72,Plan!A$1:BA$798,53,FALSE)/100)))</f>
    </nc>
  </rcc>
  <rcc rId="2491" sId="8">
    <oc r="AO72">
      <f>IF(AJ72,O72*'ETC Data'!$H$5*'ETC Data'!$K$5,0)</f>
    </oc>
    <nc r="AO72">
      <f>IF(AJ72,O72*'ETC Data'!$H$5*'ETC Data'!$K$5,0)</f>
    </nc>
  </rcc>
  <rcc rId="2492" sId="8">
    <oc r="AP72">
      <f>AO72-(AO72*((VLOOKUP(A72,Plan!A$1:BB$798,51,FALSE)/100)))</f>
    </oc>
    <nc r="AP72">
      <f>AO72-(AO72*((VLOOKUP(A72,Plan!A$1:BB$798,54,FALSE)/100)))</f>
    </nc>
  </rcc>
  <rcc rId="2493" sId="8">
    <oc r="AQ72">
      <f>IF(AJ72,O72*'ETC Data'!$H$5*'ETC Data'!$L$5,0)</f>
    </oc>
    <nc r="AQ72">
      <f>IF(AJ72,O72*'ETC Data'!$H$5*'ETC Data'!$L$5,0)</f>
    </nc>
  </rcc>
  <rcc rId="2494" sId="8">
    <oc r="AR72">
      <f>AQ72-(AQ72*((VLOOKUP(A72,Plan!A$1:BD$798,53,FALSE)/100)))</f>
    </oc>
    <nc r="AR72">
      <f>AQ72-(AQ72*((VLOOKUP(A72,Plan!A$1:BD$798,56,FALSE)/100)))</f>
    </nc>
  </rcc>
  <rcc rId="2495" sId="8">
    <oc r="AL91">
      <f>AK91-(AK91*((VLOOKUP(A91,Plan!A$1:AY$798,49,FALSE)/100)))</f>
    </oc>
    <nc r="AL91">
      <f>AK91-(AK91*((VLOOKUP(A91,Plan!A$1:AY$798,51,FALSE)/100)))</f>
    </nc>
  </rcc>
  <rcc rId="2496" sId="8">
    <oc r="AM91">
      <f>IF(AJ91,O91*'ETC Data'!$H$5*'ETC Data'!$J$5,0)</f>
    </oc>
    <nc r="AM91">
      <f>IF(AJ91,O91*'ETC Data'!$H$5*'ETC Data'!$J$5,0)</f>
    </nc>
  </rcc>
  <rcc rId="2497" sId="8">
    <oc r="AN91">
      <f>AM91-(AM91*((VLOOKUP(A91,Plan!A$1:BA$798,50,FALSE)/100)))</f>
    </oc>
    <nc r="AN91">
      <f>AM91-(AM91*((VLOOKUP(A91,Plan!A$1:BA$798,53,FALSE)/100)))</f>
    </nc>
  </rcc>
  <rcc rId="2498" sId="8">
    <oc r="AO91">
      <f>IF(AJ91,O91*'ETC Data'!$H$5*'ETC Data'!$K$5,0)</f>
    </oc>
    <nc r="AO91">
      <f>IF(AJ91,O91*'ETC Data'!$H$5*'ETC Data'!$K$5,0)</f>
    </nc>
  </rcc>
  <rcc rId="2499" sId="8">
    <oc r="AP91">
      <f>AO91-(AO91*((VLOOKUP(A91,Plan!A$1:BB$798,51,FALSE)/100)))</f>
    </oc>
    <nc r="AP91">
      <f>AO91-(AO91*((VLOOKUP(A91,Plan!A$1:BB$798,54,FALSE)/100)))</f>
    </nc>
  </rcc>
  <rcc rId="2500" sId="8">
    <oc r="AQ91">
      <f>IF(AJ91,O91*'ETC Data'!$H$5*'ETC Data'!$L$5,0)</f>
    </oc>
    <nc r="AQ91">
      <f>IF(AJ91,O91*'ETC Data'!$H$5*'ETC Data'!$L$5,0)</f>
    </nc>
  </rcc>
  <rcc rId="2501" sId="8">
    <oc r="AR91">
      <f>AQ91-(AQ91*((VLOOKUP(A91,Plan!A$1:BD$798,53,FALSE)/100)))</f>
    </oc>
    <nc r="AR91">
      <f>AQ91-(AQ91*((VLOOKUP(A91,Plan!A$1:BD$798,56,FALSE)/100)))</f>
    </nc>
  </rcc>
  <rcc rId="2502" sId="8">
    <oc r="AL130">
      <f>AK130-(AK130*((VLOOKUP(A130,Plan!A$1:AY$798,49,FALSE)/100)))</f>
    </oc>
    <nc r="AL130">
      <f>AK130-(AK130*((VLOOKUP(A130,Plan!A$1:AY$798,51,FALSE)/100)))</f>
    </nc>
  </rcc>
  <rcc rId="2503" sId="8">
    <oc r="AM130">
      <f>IF(AJ130,O130*'ETC Data'!$H$5*'ETC Data'!$J$5,0)</f>
    </oc>
    <nc r="AM130">
      <f>IF(AJ130,O130*'ETC Data'!$H$5*'ETC Data'!$J$5,0)</f>
    </nc>
  </rcc>
  <rcc rId="2504" sId="8">
    <oc r="AN130">
      <f>AM130-(AM130*((VLOOKUP(A130,Plan!A$1:BA$798,50,FALSE)/100)))</f>
    </oc>
    <nc r="AN130">
      <f>AM130-(AM130*((VLOOKUP(A130,Plan!A$1:BA$798,53,FALSE)/100)))</f>
    </nc>
  </rcc>
  <rcc rId="2505" sId="8">
    <oc r="AO130">
      <f>IF(AJ130,O130*'ETC Data'!$H$5*'ETC Data'!$K$5,0)</f>
    </oc>
    <nc r="AO130">
      <f>IF(AJ130,O130*'ETC Data'!$H$5*'ETC Data'!$K$5,0)</f>
    </nc>
  </rcc>
  <rcc rId="2506" sId="8">
    <oc r="AP130">
      <f>AO130-(AO130*((VLOOKUP(A130,Plan!A$1:BB$798,51,FALSE)/100)))</f>
    </oc>
    <nc r="AP130">
      <f>AO130-(AO130*((VLOOKUP(A130,Plan!A$1:BB$798,54,FALSE)/100)))</f>
    </nc>
  </rcc>
  <rcc rId="2507" sId="8">
    <oc r="AQ130">
      <f>IF(AJ130,O130*'ETC Data'!$H$5*'ETC Data'!$L$5,0)</f>
    </oc>
    <nc r="AQ130">
      <f>IF(AJ130,O130*'ETC Data'!$H$5*'ETC Data'!$L$5,0)</f>
    </nc>
  </rcc>
  <rcc rId="2508" sId="8">
    <oc r="AR130">
      <f>AQ130-(AQ130*((VLOOKUP(A130,Plan!A$1:BD$798,53,FALSE)/100)))</f>
    </oc>
    <nc r="AR130">
      <f>AQ130-(AQ130*((VLOOKUP(A130,Plan!A$1:BD$798,56,FALSE)/100)))</f>
    </nc>
  </rcc>
  <rcc rId="2509" sId="8">
    <oc r="AL131">
      <f>AK131-(AK131*((VLOOKUP(A131,Plan!A$1:AY$798,49,FALSE)/100)))</f>
    </oc>
    <nc r="AL131">
      <f>AK131-(AK131*((VLOOKUP(A131,Plan!A$1:AY$798,51,FALSE)/100)))</f>
    </nc>
  </rcc>
  <rcc rId="2510" sId="8">
    <oc r="AM131">
      <f>IF(AJ131,O131*'ETC Data'!$H$5*'ETC Data'!$J$5,0)</f>
    </oc>
    <nc r="AM131">
      <f>IF(AJ131,O131*'ETC Data'!$H$5*'ETC Data'!$J$5,0)</f>
    </nc>
  </rcc>
  <rcc rId="2511" sId="8">
    <oc r="AN131">
      <f>AM131-(AM131*((VLOOKUP(A131,Plan!A$1:BA$798,50,FALSE)/100)))</f>
    </oc>
    <nc r="AN131">
      <f>AM131-(AM131*((VLOOKUP(A131,Plan!A$1:BA$798,53,FALSE)/100)))</f>
    </nc>
  </rcc>
  <rcc rId="2512" sId="8">
    <oc r="AO131">
      <f>IF(AJ131,O131*'ETC Data'!$H$5*'ETC Data'!$K$5,0)</f>
    </oc>
    <nc r="AO131">
      <f>IF(AJ131,O131*'ETC Data'!$H$5*'ETC Data'!$K$5,0)</f>
    </nc>
  </rcc>
  <rcc rId="2513" sId="8">
    <oc r="AP131">
      <f>AO131-(AO131*((VLOOKUP(A131,Plan!A$1:BB$798,51,FALSE)/100)))</f>
    </oc>
    <nc r="AP131">
      <f>AO131-(AO131*((VLOOKUP(A131,Plan!A$1:BB$798,54,FALSE)/100)))</f>
    </nc>
  </rcc>
  <rcc rId="2514" sId="8">
    <oc r="AQ131">
      <f>IF(AJ131,O131*'ETC Data'!$H$5*'ETC Data'!$L$5,0)</f>
    </oc>
    <nc r="AQ131">
      <f>IF(AJ131,O131*'ETC Data'!$H$5*'ETC Data'!$L$5,0)</f>
    </nc>
  </rcc>
  <rcc rId="2515" sId="8">
    <oc r="AR131">
      <f>AQ131-(AQ131*((VLOOKUP(A131,Plan!A$1:BD$798,53,FALSE)/100)))</f>
    </oc>
    <nc r="AR131">
      <f>AQ131-(AQ131*((VLOOKUP(A131,Plan!A$1:BD$798,56,FALSE)/100)))</f>
    </nc>
  </rcc>
  <rcc rId="2516" sId="8">
    <oc r="AL142">
      <f>AK142-(AK142*((VLOOKUP(A142,Plan!A$1:AY$798,49,FALSE)/100)))</f>
    </oc>
    <nc r="AL142">
      <f>AK142-(AK142*((VLOOKUP(A142,Plan!A$1:AY$798,51,FALSE)/100)))</f>
    </nc>
  </rcc>
  <rcc rId="2517" sId="8">
    <oc r="AM142">
      <f>IF(AJ142,O142*'ETC Data'!$H$5*'ETC Data'!$J$5,0)</f>
    </oc>
    <nc r="AM142">
      <f>IF(AJ142,O142*'ETC Data'!$H$5*'ETC Data'!$J$5,0)</f>
    </nc>
  </rcc>
  <rcc rId="2518" sId="8">
    <oc r="AN142">
      <f>AM142-(AM142*((VLOOKUP(A142,Plan!A$1:BA$798,50,FALSE)/100)))</f>
    </oc>
    <nc r="AN142">
      <f>AM142-(AM142*((VLOOKUP(A142,Plan!A$1:BA$798,53,FALSE)/100)))</f>
    </nc>
  </rcc>
  <rcc rId="2519" sId="8">
    <oc r="AO142">
      <f>IF(AJ142,O142*'ETC Data'!$H$5*'ETC Data'!$K$5,0)</f>
    </oc>
    <nc r="AO142">
      <f>IF(AJ142,O142*'ETC Data'!$H$5*'ETC Data'!$K$5,0)</f>
    </nc>
  </rcc>
  <rcc rId="2520" sId="8">
    <oc r="AP142">
      <f>AO142-(AO142*((VLOOKUP(A142,Plan!A$1:BB$798,51,FALSE)/100)))</f>
    </oc>
    <nc r="AP142">
      <f>AO142-(AO142*((VLOOKUP(A142,Plan!A$1:BB$798,54,FALSE)/100)))</f>
    </nc>
  </rcc>
  <rcc rId="2521" sId="8">
    <oc r="AQ142">
      <f>IF(AJ142,O142*'ETC Data'!$H$5*'ETC Data'!$L$5,0)</f>
    </oc>
    <nc r="AQ142">
      <f>IF(AJ142,O142*'ETC Data'!$H$5*'ETC Data'!$L$5,0)</f>
    </nc>
  </rcc>
  <rcc rId="2522" sId="8">
    <oc r="AR142">
      <f>AQ142-(AQ142*((VLOOKUP(A142,Plan!A$1:BD$798,53,FALSE)/100)))</f>
    </oc>
    <nc r="AR142">
      <f>AQ142-(AQ142*((VLOOKUP(A142,Plan!A$1:BD$798,56,FALSE)/100)))</f>
    </nc>
  </rcc>
  <rcc rId="2523" sId="8">
    <oc r="AL154">
      <f>AK154-(AK154*((VLOOKUP(A154,Plan!A$1:AY$798,49,FALSE)/100)))</f>
    </oc>
    <nc r="AL154">
      <f>AK154-(AK154*((VLOOKUP(A154,Plan!A$1:AY$798,51,FALSE)/100)))</f>
    </nc>
  </rcc>
  <rcc rId="2524" sId="8">
    <oc r="AM154">
      <f>IF(AJ154,O154*'ETC Data'!$H$5*'ETC Data'!$J$5,0)</f>
    </oc>
    <nc r="AM154">
      <f>IF(AJ154,O154*'ETC Data'!$H$5*'ETC Data'!$J$5,0)</f>
    </nc>
  </rcc>
  <rcc rId="2525" sId="8">
    <oc r="AN154">
      <f>AM154-(AM154*((VLOOKUP(A154,Plan!A$1:BA$798,50,FALSE)/100)))</f>
    </oc>
    <nc r="AN154">
      <f>AM154-(AM154*((VLOOKUP(A154,Plan!A$1:BA$798,53,FALSE)/100)))</f>
    </nc>
  </rcc>
  <rcc rId="2526" sId="8">
    <oc r="AO154">
      <f>IF(AJ154,O154*'ETC Data'!$H$5*'ETC Data'!$K$5,0)</f>
    </oc>
    <nc r="AO154">
      <f>IF(AJ154,O154*'ETC Data'!$H$5*'ETC Data'!$K$5,0)</f>
    </nc>
  </rcc>
  <rcc rId="2527" sId="8">
    <oc r="AP154">
      <f>AO154-(AO154*((VLOOKUP(A154,Plan!A$1:BB$798,51,FALSE)/100)))</f>
    </oc>
    <nc r="AP154">
      <f>AO154-(AO154*((VLOOKUP(A154,Plan!A$1:BB$798,54,FALSE)/100)))</f>
    </nc>
  </rcc>
  <rcc rId="2528" sId="8">
    <oc r="AQ154">
      <f>IF(AJ154,O154*'ETC Data'!$H$5*'ETC Data'!$L$5,0)</f>
    </oc>
    <nc r="AQ154">
      <f>IF(AJ154,O154*'ETC Data'!$H$5*'ETC Data'!$L$5,0)</f>
    </nc>
  </rcc>
  <rcc rId="2529" sId="8">
    <oc r="AR154">
      <f>AQ154-(AQ154*((VLOOKUP(A154,Plan!A$1:BD$798,53,FALSE)/100)))</f>
    </oc>
    <nc r="AR154">
      <f>AQ154-(AQ154*((VLOOKUP(A154,Plan!A$1:BD$798,56,FALSE)/100)))</f>
    </nc>
  </rcc>
  <rcc rId="2530" sId="8">
    <oc r="AL158">
      <f>AK158-(AK158*((VLOOKUP(A158,Plan!A$1:AY$798,49,FALSE)/100)))</f>
    </oc>
    <nc r="AL158">
      <f>AK158-(AK158*((VLOOKUP(A158,Plan!A$1:AY$798,51,FALSE)/100)))</f>
    </nc>
  </rcc>
  <rcc rId="2531" sId="8">
    <oc r="AM158">
      <f>IF(AJ158,O158*'ETC Data'!$H$5*'ETC Data'!$J$5,0)</f>
    </oc>
    <nc r="AM158">
      <f>IF(AJ158,O158*'ETC Data'!$H$5*'ETC Data'!$J$5,0)</f>
    </nc>
  </rcc>
  <rcc rId="2532" sId="8">
    <oc r="AN158">
      <f>AM158-(AM158*((VLOOKUP(A158,Plan!A$1:BA$798,50,FALSE)/100)))</f>
    </oc>
    <nc r="AN158">
      <f>AM158-(AM158*((VLOOKUP(A158,Plan!A$1:BA$798,53,FALSE)/100)))</f>
    </nc>
  </rcc>
  <rcc rId="2533" sId="8">
    <oc r="AO158">
      <f>IF(AJ158,O158*'ETC Data'!$H$5*'ETC Data'!$K$5,0)</f>
    </oc>
    <nc r="AO158">
      <f>IF(AJ158,O158*'ETC Data'!$H$5*'ETC Data'!$K$5,0)</f>
    </nc>
  </rcc>
  <rcc rId="2534" sId="8">
    <oc r="AP158">
      <f>AO158-(AO158*((VLOOKUP(A158,Plan!A$1:BB$798,51,FALSE)/100)))</f>
    </oc>
    <nc r="AP158">
      <f>AO158-(AO158*((VLOOKUP(A158,Plan!A$1:BB$798,54,FALSE)/100)))</f>
    </nc>
  </rcc>
  <rcc rId="2535" sId="8">
    <oc r="AQ158">
      <f>IF(AJ158,O158*'ETC Data'!$H$5*'ETC Data'!$L$5,0)</f>
    </oc>
    <nc r="AQ158">
      <f>IF(AJ158,O158*'ETC Data'!$H$5*'ETC Data'!$L$5,0)</f>
    </nc>
  </rcc>
  <rcc rId="2536" sId="8">
    <oc r="AR158">
      <f>AQ158-(AQ158*((VLOOKUP(A158,Plan!A$1:BD$798,53,FALSE)/100)))</f>
    </oc>
    <nc r="AR158">
      <f>AQ158-(AQ158*((VLOOKUP(A158,Plan!A$1:BD$798,56,FALSE)/100)))</f>
    </nc>
  </rcc>
  <rcc rId="2537" sId="8">
    <oc r="AL160">
      <f>AK160-(AK160*((VLOOKUP(A160,Plan!A$1:AY$798,49,FALSE)/100)))</f>
    </oc>
    <nc r="AL160">
      <f>AK160-(AK160*((VLOOKUP(A160,Plan!A$1:AY$798,51,FALSE)/100)))</f>
    </nc>
  </rcc>
  <rcc rId="2538" sId="8">
    <oc r="AM160">
      <f>IF(AJ160,O160*'ETC Data'!$H$5*'ETC Data'!$J$5,0)</f>
    </oc>
    <nc r="AM160">
      <f>IF(AJ160,O160*'ETC Data'!$H$5*'ETC Data'!$J$5,0)</f>
    </nc>
  </rcc>
  <rcc rId="2539" sId="8">
    <oc r="AN160">
      <f>AM160-(AM160*((VLOOKUP(A160,Plan!A$1:BA$798,50,FALSE)/100)))</f>
    </oc>
    <nc r="AN160">
      <f>AM160-(AM160*((VLOOKUP(A160,Plan!A$1:BA$798,53,FALSE)/100)))</f>
    </nc>
  </rcc>
  <rcc rId="2540" sId="8">
    <oc r="AO160">
      <f>IF(AJ160,O160*'ETC Data'!$H$5*'ETC Data'!$K$5,0)</f>
    </oc>
    <nc r="AO160">
      <f>IF(AJ160,O160*'ETC Data'!$H$5*'ETC Data'!$K$5,0)</f>
    </nc>
  </rcc>
  <rcc rId="2541" sId="8">
    <oc r="AP160">
      <f>AO160-(AO160*((VLOOKUP(A160,Plan!A$1:BB$798,51,FALSE)/100)))</f>
    </oc>
    <nc r="AP160">
      <f>AO160-(AO160*((VLOOKUP(A160,Plan!A$1:BB$798,54,FALSE)/100)))</f>
    </nc>
  </rcc>
  <rcc rId="2542" sId="8">
    <oc r="AQ160">
      <f>IF(AJ160,O160*'ETC Data'!$H$5*'ETC Data'!$L$5,0)</f>
    </oc>
    <nc r="AQ160">
      <f>IF(AJ160,O160*'ETC Data'!$H$5*'ETC Data'!$L$5,0)</f>
    </nc>
  </rcc>
  <rcc rId="2543" sId="8">
    <oc r="AR160">
      <f>AQ160-(AQ160*((VLOOKUP(A160,Plan!A$1:BD$798,53,FALSE)/100)))</f>
    </oc>
    <nc r="AR160">
      <f>AQ160-(AQ160*((VLOOKUP(A160,Plan!A$1:BD$798,56,FALSE)/100)))</f>
    </nc>
  </rcc>
  <rcc rId="2544" sId="8">
    <oc r="AL161">
      <f>AK161-(AK161*((VLOOKUP(A161,Plan!A$1:AY$798,49,FALSE)/100)))</f>
    </oc>
    <nc r="AL161">
      <f>AK161-(AK161*((VLOOKUP(A161,Plan!A$1:AY$798,51,FALSE)/100)))</f>
    </nc>
  </rcc>
  <rcc rId="2545" sId="8">
    <oc r="AM161">
      <f>IF(AJ161,O161*'ETC Data'!$H$5*'ETC Data'!$J$5,0)</f>
    </oc>
    <nc r="AM161">
      <f>IF(AJ161,O161*'ETC Data'!$H$5*'ETC Data'!$J$5,0)</f>
    </nc>
  </rcc>
  <rcc rId="2546" sId="8">
    <oc r="AN161">
      <f>AM161-(AM161*((VLOOKUP(A161,Plan!A$1:BA$798,50,FALSE)/100)))</f>
    </oc>
    <nc r="AN161">
      <f>AM161-(AM161*((VLOOKUP(A161,Plan!A$1:BA$798,53,FALSE)/100)))</f>
    </nc>
  </rcc>
  <rcc rId="2547" sId="8">
    <oc r="AO161">
      <f>IF(AJ161,O161*'ETC Data'!$H$5*'ETC Data'!$K$5,0)</f>
    </oc>
    <nc r="AO161">
      <f>IF(AJ161,O161*'ETC Data'!$H$5*'ETC Data'!$K$5,0)</f>
    </nc>
  </rcc>
  <rcc rId="2548" sId="8">
    <oc r="AP161">
      <f>AO161-(AO161*((VLOOKUP(A161,Plan!A$1:BB$798,51,FALSE)/100)))</f>
    </oc>
    <nc r="AP161">
      <f>AO161-(AO161*((VLOOKUP(A161,Plan!A$1:BB$798,54,FALSE)/100)))</f>
    </nc>
  </rcc>
  <rcc rId="2549" sId="8">
    <oc r="AQ161">
      <f>IF(AJ161,O161*'ETC Data'!$H$5*'ETC Data'!$L$5,0)</f>
    </oc>
    <nc r="AQ161">
      <f>IF(AJ161,O161*'ETC Data'!$H$5*'ETC Data'!$L$5,0)</f>
    </nc>
  </rcc>
  <rcc rId="2550" sId="8">
    <oc r="AR161">
      <f>AQ161-(AQ161*((VLOOKUP(A161,Plan!A$1:BD$798,53,FALSE)/100)))</f>
    </oc>
    <nc r="AR161">
      <f>AQ161-(AQ161*((VLOOKUP(A161,Plan!A$1:BD$798,56,FALSE)/100)))</f>
    </nc>
  </rcc>
  <rcc rId="2551" sId="8">
    <oc r="AL205">
      <f>AK205-(AK205*((VLOOKUP(A205,Plan!A$1:AY$798,49,FALSE)/100)))</f>
    </oc>
    <nc r="AL205">
      <f>AK205-(AK205*((VLOOKUP(A205,Plan!A$1:AY$798,51,FALSE)/100)))</f>
    </nc>
  </rcc>
  <rcc rId="2552" sId="8">
    <oc r="AM205">
      <f>IF(AJ205,O205*'ETC Data'!$H$5*'ETC Data'!$J$5,0)</f>
    </oc>
    <nc r="AM205">
      <f>IF(AJ205,O205*'ETC Data'!$H$5*'ETC Data'!$J$5,0)</f>
    </nc>
  </rcc>
  <rcc rId="2553" sId="8">
    <oc r="AN205">
      <f>AM205-(AM205*((VLOOKUP(A205,Plan!A$1:BA$798,50,FALSE)/100)))</f>
    </oc>
    <nc r="AN205">
      <f>AM205-(AM205*((VLOOKUP(A205,Plan!A$1:BA$798,53,FALSE)/100)))</f>
    </nc>
  </rcc>
  <rcc rId="2554" sId="8">
    <oc r="AO205">
      <f>IF(AJ205,O205*'ETC Data'!$H$5*'ETC Data'!$K$5,0)</f>
    </oc>
    <nc r="AO205">
      <f>IF(AJ205,O205*'ETC Data'!$H$5*'ETC Data'!$K$5,0)</f>
    </nc>
  </rcc>
  <rcc rId="2555" sId="8">
    <oc r="AP205">
      <f>AO205-(AO205*((VLOOKUP(A205,Plan!A$1:BB$798,51,FALSE)/100)))</f>
    </oc>
    <nc r="AP205">
      <f>AO205-(AO205*((VLOOKUP(A205,Plan!A$1:BB$798,54,FALSE)/100)))</f>
    </nc>
  </rcc>
  <rcc rId="2556" sId="8">
    <oc r="AQ205">
      <f>IF(AJ205,O205*'ETC Data'!$H$5*'ETC Data'!$L$5,0)</f>
    </oc>
    <nc r="AQ205">
      <f>IF(AJ205,O205*'ETC Data'!$H$5*'ETC Data'!$L$5,0)</f>
    </nc>
  </rcc>
  <rcc rId="2557" sId="8">
    <oc r="AR205">
      <f>AQ205-(AQ205*((VLOOKUP(A205,Plan!A$1:BD$798,53,FALSE)/100)))</f>
    </oc>
    <nc r="AR205">
      <f>AQ205-(AQ205*((VLOOKUP(A205,Plan!A$1:BD$798,56,FALSE)/100)))</f>
    </nc>
  </rcc>
  <rcc rId="2558" sId="8">
    <oc r="AL219">
      <f>AK219-(AK219*((VLOOKUP(A219,Plan!A$1:AY$798,49,FALSE)/100)))</f>
    </oc>
    <nc r="AL219">
      <f>AK219-(AK219*((VLOOKUP(A219,Plan!A$1:AY$798,51,FALSE)/100)))</f>
    </nc>
  </rcc>
  <rcc rId="2559" sId="8">
    <oc r="AM219">
      <f>IF(AJ219,O219*'ETC Data'!$H$5*'ETC Data'!$J$5,0)</f>
    </oc>
    <nc r="AM219">
      <f>IF(AJ219,O219*'ETC Data'!$H$5*'ETC Data'!$J$5,0)</f>
    </nc>
  </rcc>
  <rcc rId="2560" sId="8">
    <oc r="AN219">
      <f>AM219-(AM219*((VLOOKUP(A219,Plan!A$1:BA$798,50,FALSE)/100)))</f>
    </oc>
    <nc r="AN219">
      <f>AM219-(AM219*((VLOOKUP(A219,Plan!A$1:BA$798,53,FALSE)/100)))</f>
    </nc>
  </rcc>
  <rcc rId="2561" sId="8">
    <oc r="AO219">
      <f>IF(AJ219,O219*'ETC Data'!$H$5*'ETC Data'!$K$5,0)</f>
    </oc>
    <nc r="AO219">
      <f>IF(AJ219,O219*'ETC Data'!$H$5*'ETC Data'!$K$5,0)</f>
    </nc>
  </rcc>
  <rcc rId="2562" sId="8">
    <oc r="AP219">
      <f>AO219-(AO219*((VLOOKUP(A219,Plan!A$1:BB$798,51,FALSE)/100)))</f>
    </oc>
    <nc r="AP219">
      <f>AO219-(AO219*((VLOOKUP(A219,Plan!A$1:BB$798,54,FALSE)/100)))</f>
    </nc>
  </rcc>
  <rcc rId="2563" sId="8">
    <oc r="AQ219">
      <f>IF(AJ219,O219*'ETC Data'!$H$5*'ETC Data'!$L$5,0)</f>
    </oc>
    <nc r="AQ219">
      <f>IF(AJ219,O219*'ETC Data'!$H$5*'ETC Data'!$L$5,0)</f>
    </nc>
  </rcc>
  <rcc rId="2564" sId="8">
    <oc r="AR219">
      <f>AQ219-(AQ219*((VLOOKUP(A219,Plan!A$1:BD$798,53,FALSE)/100)))</f>
    </oc>
    <nc r="AR219">
      <f>AQ219-(AQ219*((VLOOKUP(A219,Plan!A$1:BD$798,56,FALSE)/100)))</f>
    </nc>
  </rcc>
  <rcc rId="2565" sId="8">
    <oc r="AL234">
      <f>AK234-(AK234*((VLOOKUP(A234,Plan!A$1:AY$798,49,FALSE)/100)))</f>
    </oc>
    <nc r="AL234">
      <f>AK234-(AK234*((VLOOKUP(A234,Plan!A$1:AY$798,51,FALSE)/100)))</f>
    </nc>
  </rcc>
  <rcc rId="2566" sId="8">
    <oc r="AM234">
      <f>IF(AJ234,O234*'ETC Data'!$H$5*'ETC Data'!$J$5,0)</f>
    </oc>
    <nc r="AM234">
      <f>IF(AJ234,O234*'ETC Data'!$H$5*'ETC Data'!$J$5,0)</f>
    </nc>
  </rcc>
  <rcc rId="2567" sId="8">
    <oc r="AN234">
      <f>AM234-(AM234*((VLOOKUP(A234,Plan!A$1:BA$798,50,FALSE)/100)))</f>
    </oc>
    <nc r="AN234">
      <f>AM234-(AM234*((VLOOKUP(A234,Plan!A$1:BA$798,53,FALSE)/100)))</f>
    </nc>
  </rcc>
  <rcc rId="2568" sId="8">
    <oc r="AO234">
      <f>IF(AJ234,O234*'ETC Data'!$H$5*'ETC Data'!$K$5,0)</f>
    </oc>
    <nc r="AO234">
      <f>IF(AJ234,O234*'ETC Data'!$H$5*'ETC Data'!$K$5,0)</f>
    </nc>
  </rcc>
  <rcc rId="2569" sId="8">
    <oc r="AP234">
      <f>AO234-(AO234*((VLOOKUP(A234,Plan!A$1:BB$798,51,FALSE)/100)))</f>
    </oc>
    <nc r="AP234">
      <f>AO234-(AO234*((VLOOKUP(A234,Plan!A$1:BB$798,54,FALSE)/100)))</f>
    </nc>
  </rcc>
  <rcc rId="2570" sId="8">
    <oc r="AQ234">
      <f>IF(AJ234,O234*'ETC Data'!$H$5*'ETC Data'!$L$5,0)</f>
    </oc>
    <nc r="AQ234">
      <f>IF(AJ234,O234*'ETC Data'!$H$5*'ETC Data'!$L$5,0)</f>
    </nc>
  </rcc>
  <rcc rId="2571" sId="8">
    <oc r="AR234">
      <f>AQ234-(AQ234*((VLOOKUP(A234,Plan!A$1:BD$798,53,FALSE)/100)))</f>
    </oc>
    <nc r="AR234">
      <f>AQ234-(AQ234*((VLOOKUP(A234,Plan!A$1:BD$798,56,FALSE)/100)))</f>
    </nc>
  </rcc>
  <rcc rId="2572" sId="8">
    <oc r="AL236">
      <f>AK236-(AK236*((VLOOKUP(A236,Plan!A$1:AY$798,49,FALSE)/100)))</f>
    </oc>
    <nc r="AL236">
      <f>AK236-(AK236*((VLOOKUP(A236,Plan!A$1:AY$798,51,FALSE)/100)))</f>
    </nc>
  </rcc>
  <rcc rId="2573" sId="8">
    <oc r="AM236">
      <f>IF(AJ236,O236*'ETC Data'!$H$5*'ETC Data'!$J$5,0)</f>
    </oc>
    <nc r="AM236">
      <f>IF(AJ236,O236*'ETC Data'!$H$5*'ETC Data'!$J$5,0)</f>
    </nc>
  </rcc>
  <rcc rId="2574" sId="8">
    <oc r="AN236">
      <f>AM236-(AM236*((VLOOKUP(A236,Plan!A$1:BA$798,50,FALSE)/100)))</f>
    </oc>
    <nc r="AN236">
      <f>AM236-(AM236*((VLOOKUP(A236,Plan!A$1:BA$798,53,FALSE)/100)))</f>
    </nc>
  </rcc>
  <rcc rId="2575" sId="8">
    <oc r="AO236">
      <f>IF(AJ236,O236*'ETC Data'!$H$5*'ETC Data'!$K$5,0)</f>
    </oc>
    <nc r="AO236">
      <f>IF(AJ236,O236*'ETC Data'!$H$5*'ETC Data'!$K$5,0)</f>
    </nc>
  </rcc>
  <rcc rId="2576" sId="8">
    <oc r="AP236">
      <f>AO236-(AO236*((VLOOKUP(A236,Plan!A$1:BB$798,51,FALSE)/100)))</f>
    </oc>
    <nc r="AP236">
      <f>AO236-(AO236*((VLOOKUP(A236,Plan!A$1:BB$798,54,FALSE)/100)))</f>
    </nc>
  </rcc>
  <rcc rId="2577" sId="8">
    <oc r="AQ236">
      <f>IF(AJ236,O236*'ETC Data'!$H$5*'ETC Data'!$L$5,0)</f>
    </oc>
    <nc r="AQ236">
      <f>IF(AJ236,O236*'ETC Data'!$H$5*'ETC Data'!$L$5,0)</f>
    </nc>
  </rcc>
  <rcc rId="2578" sId="8">
    <oc r="AR236">
      <f>AQ236-(AQ236*((VLOOKUP(A236,Plan!A$1:BD$798,53,FALSE)/100)))</f>
    </oc>
    <nc r="AR236">
      <f>AQ236-(AQ236*((VLOOKUP(A236,Plan!A$1:BD$798,56,FALSE)/100)))</f>
    </nc>
  </rcc>
  <rcc rId="2579" sId="8">
    <oc r="AL243">
      <f>AK243-(AK243*((VLOOKUP(A243,Plan!A$1:AY$798,49,FALSE)/100)))</f>
    </oc>
    <nc r="AL243">
      <f>AK243-(AK243*((VLOOKUP(A243,Plan!A$1:AY$798,51,FALSE)/100)))</f>
    </nc>
  </rcc>
  <rcc rId="2580" sId="8">
    <oc r="AM243">
      <f>IF(AJ243,O243*'ETC Data'!$H$5*'ETC Data'!$J$5,0)</f>
    </oc>
    <nc r="AM243">
      <f>IF(AJ243,O243*'ETC Data'!$H$5*'ETC Data'!$J$5,0)</f>
    </nc>
  </rcc>
  <rcc rId="2581" sId="8">
    <oc r="AN243">
      <f>AM243-(AM243*((VLOOKUP(A243,Plan!A$1:BA$798,50,FALSE)/100)))</f>
    </oc>
    <nc r="AN243">
      <f>AM243-(AM243*((VLOOKUP(A243,Plan!A$1:BA$798,53,FALSE)/100)))</f>
    </nc>
  </rcc>
  <rcc rId="2582" sId="8">
    <oc r="AO243">
      <f>IF(AJ243,O243*'ETC Data'!$H$5*'ETC Data'!$K$5,0)</f>
    </oc>
    <nc r="AO243">
      <f>IF(AJ243,O243*'ETC Data'!$H$5*'ETC Data'!$K$5,0)</f>
    </nc>
  </rcc>
  <rcc rId="2583" sId="8">
    <oc r="AP243">
      <f>AO243-(AO243*((VLOOKUP(A243,Plan!A$1:BB$798,51,FALSE)/100)))</f>
    </oc>
    <nc r="AP243">
      <f>AO243-(AO243*((VLOOKUP(A243,Plan!A$1:BB$798,54,FALSE)/100)))</f>
    </nc>
  </rcc>
  <rcc rId="2584" sId="8">
    <oc r="AQ243">
      <f>IF(AJ243,O243*'ETC Data'!$H$5*'ETC Data'!$L$5,0)</f>
    </oc>
    <nc r="AQ243">
      <f>IF(AJ243,O243*'ETC Data'!$H$5*'ETC Data'!$L$5,0)</f>
    </nc>
  </rcc>
  <rcc rId="2585" sId="8">
    <oc r="AR243">
      <f>AQ243-(AQ243*((VLOOKUP(A243,Plan!A$1:BD$798,53,FALSE)/100)))</f>
    </oc>
    <nc r="AR243">
      <f>AQ243-(AQ243*((VLOOKUP(A243,Plan!A$1:BD$798,56,FALSE)/100)))</f>
    </nc>
  </rcc>
  <rcc rId="2586" sId="8">
    <oc r="AL291">
      <f>AK291-(AK291*((VLOOKUP(A291,Plan!A$1:AY$798,49,FALSE)/100)))</f>
    </oc>
    <nc r="AL291">
      <f>AK291-(AK291*((VLOOKUP(A291,Plan!A$1:AY$798,51,FALSE)/100)))</f>
    </nc>
  </rcc>
  <rcc rId="2587" sId="8">
    <oc r="AM291">
      <f>IF(AJ291,O291*'ETC Data'!$H$5*'ETC Data'!$J$5,0)</f>
    </oc>
    <nc r="AM291">
      <f>IF(AJ291,O291*'ETC Data'!$H$5*'ETC Data'!$J$5,0)</f>
    </nc>
  </rcc>
  <rcc rId="2588" sId="8">
    <oc r="AN291">
      <f>AM291-(AM291*((VLOOKUP(A291,Plan!A$1:BA$798,50,FALSE)/100)))</f>
    </oc>
    <nc r="AN291">
      <f>AM291-(AM291*((VLOOKUP(A291,Plan!A$1:BA$798,53,FALSE)/100)))</f>
    </nc>
  </rcc>
  <rcc rId="2589" sId="8">
    <oc r="AO291">
      <f>IF(AJ291,O291*'ETC Data'!$H$5*'ETC Data'!$K$5,0)</f>
    </oc>
    <nc r="AO291">
      <f>IF(AJ291,O291*'ETC Data'!$H$5*'ETC Data'!$K$5,0)</f>
    </nc>
  </rcc>
  <rcc rId="2590" sId="8">
    <oc r="AP291">
      <f>AO291-(AO291*((VLOOKUP(A291,Plan!A$1:BB$798,51,FALSE)/100)))</f>
    </oc>
    <nc r="AP291">
      <f>AO291-(AO291*((VLOOKUP(A291,Plan!A$1:BB$798,54,FALSE)/100)))</f>
    </nc>
  </rcc>
  <rcc rId="2591" sId="8">
    <oc r="AQ291">
      <f>IF(AJ291,O291*'ETC Data'!$H$5*'ETC Data'!$L$5,0)</f>
    </oc>
    <nc r="AQ291">
      <f>IF(AJ291,O291*'ETC Data'!$H$5*'ETC Data'!$L$5,0)</f>
    </nc>
  </rcc>
  <rcc rId="2592" sId="8">
    <oc r="AR291">
      <f>AQ291-(AQ291*((VLOOKUP(A291,Plan!A$1:BD$798,53,FALSE)/100)))</f>
    </oc>
    <nc r="AR291">
      <f>AQ291-(AQ291*((VLOOKUP(A291,Plan!A$1:BD$798,56,FALSE)/100)))</f>
    </nc>
  </rcc>
  <rcc rId="2593" sId="8">
    <oc r="AL292">
      <f>AK292-(AK292*((VLOOKUP(A292,Plan!A$1:AY$798,49,FALSE)/100)))</f>
    </oc>
    <nc r="AL292">
      <f>AK292-(AK292*((VLOOKUP(A292,Plan!A$1:AY$798,51,FALSE)/100)))</f>
    </nc>
  </rcc>
  <rcc rId="2594" sId="8">
    <oc r="AM292">
      <f>IF(AJ292,O292*'ETC Data'!$H$5*'ETC Data'!$J$5,0)</f>
    </oc>
    <nc r="AM292">
      <f>IF(AJ292,O292*'ETC Data'!$H$5*'ETC Data'!$J$5,0)</f>
    </nc>
  </rcc>
  <rcc rId="2595" sId="8">
    <oc r="AN292">
      <f>AM292-(AM292*((VLOOKUP(A292,Plan!A$1:BA$798,50,FALSE)/100)))</f>
    </oc>
    <nc r="AN292">
      <f>AM292-(AM292*((VLOOKUP(A292,Plan!A$1:BA$798,53,FALSE)/100)))</f>
    </nc>
  </rcc>
  <rcc rId="2596" sId="8">
    <oc r="AO292">
      <f>IF(AJ292,O292*'ETC Data'!$H$5*'ETC Data'!$K$5,0)</f>
    </oc>
    <nc r="AO292">
      <f>IF(AJ292,O292*'ETC Data'!$H$5*'ETC Data'!$K$5,0)</f>
    </nc>
  </rcc>
  <rcc rId="2597" sId="8">
    <oc r="AP292">
      <f>AO292-(AO292*((VLOOKUP(A292,Plan!A$1:BB$798,51,FALSE)/100)))</f>
    </oc>
    <nc r="AP292">
      <f>AO292-(AO292*((VLOOKUP(A292,Plan!A$1:BB$798,54,FALSE)/100)))</f>
    </nc>
  </rcc>
  <rcc rId="2598" sId="8">
    <oc r="AQ292">
      <f>IF(AJ292,O292*'ETC Data'!$H$5*'ETC Data'!$L$5,0)</f>
    </oc>
    <nc r="AQ292">
      <f>IF(AJ292,O292*'ETC Data'!$H$5*'ETC Data'!$L$5,0)</f>
    </nc>
  </rcc>
  <rcc rId="2599" sId="8">
    <oc r="AR292">
      <f>AQ292-(AQ292*((VLOOKUP(A292,Plan!A$1:BD$798,53,FALSE)/100)))</f>
    </oc>
    <nc r="AR292">
      <f>AQ292-(AQ292*((VLOOKUP(A292,Plan!A$1:BD$798,56,FALSE)/100)))</f>
    </nc>
  </rcc>
  <rcc rId="2600" sId="8">
    <oc r="AL293">
      <f>AK293-(AK293*((VLOOKUP(A293,Plan!A$1:AY$798,49,FALSE)/100)))</f>
    </oc>
    <nc r="AL293">
      <f>AK293-(AK293*((VLOOKUP(A293,Plan!A$1:AY$798,51,FALSE)/100)))</f>
    </nc>
  </rcc>
  <rcc rId="2601" sId="8">
    <oc r="AM293">
      <f>IF(AJ293,O293*'ETC Data'!$H$5*'ETC Data'!$J$5,0)</f>
    </oc>
    <nc r="AM293">
      <f>IF(AJ293,O293*'ETC Data'!$H$5*'ETC Data'!$J$5,0)</f>
    </nc>
  </rcc>
  <rcc rId="2602" sId="8">
    <oc r="AN293">
      <f>AM293-(AM293*((VLOOKUP(A293,Plan!A$1:BA$798,50,FALSE)/100)))</f>
    </oc>
    <nc r="AN293">
      <f>AM293-(AM293*((VLOOKUP(A293,Plan!A$1:BA$798,53,FALSE)/100)))</f>
    </nc>
  </rcc>
  <rcc rId="2603" sId="8">
    <oc r="AO293">
      <f>IF(AJ293,O293*'ETC Data'!$H$5*'ETC Data'!$K$5,0)</f>
    </oc>
    <nc r="AO293">
      <f>IF(AJ293,O293*'ETC Data'!$H$5*'ETC Data'!$K$5,0)</f>
    </nc>
  </rcc>
  <rcc rId="2604" sId="8">
    <oc r="AP293">
      <f>AO293-(AO293*((VLOOKUP(A293,Plan!A$1:BB$798,51,FALSE)/100)))</f>
    </oc>
    <nc r="AP293">
      <f>AO293-(AO293*((VLOOKUP(A293,Plan!A$1:BB$798,54,FALSE)/100)))</f>
    </nc>
  </rcc>
  <rcc rId="2605" sId="8">
    <oc r="AQ293">
      <f>IF(AJ293,O293*'ETC Data'!$H$5*'ETC Data'!$L$5,0)</f>
    </oc>
    <nc r="AQ293">
      <f>IF(AJ293,O293*'ETC Data'!$H$5*'ETC Data'!$L$5,0)</f>
    </nc>
  </rcc>
  <rcc rId="2606" sId="8">
    <oc r="AR293">
      <f>AQ293-(AQ293*((VLOOKUP(A293,Plan!A$1:BD$798,53,FALSE)/100)))</f>
    </oc>
    <nc r="AR293">
      <f>AQ293-(AQ293*((VLOOKUP(A293,Plan!A$1:BD$798,56,FALSE)/100)))</f>
    </nc>
  </rcc>
  <rcc rId="2607" sId="8">
    <oc r="AL294">
      <f>AK294-(AK294*((VLOOKUP(A294,Plan!A$1:AY$798,49,FALSE)/100)))</f>
    </oc>
    <nc r="AL294">
      <f>AK294-(AK294*((VLOOKUP(A294,Plan!A$1:AY$798,51,FALSE)/100)))</f>
    </nc>
  </rcc>
  <rcc rId="2608" sId="8">
    <oc r="AM294">
      <f>IF(AJ294,O294*'ETC Data'!$H$5*'ETC Data'!$J$5,0)</f>
    </oc>
    <nc r="AM294">
      <f>IF(AJ294,O294*'ETC Data'!$H$5*'ETC Data'!$J$5,0)</f>
    </nc>
  </rcc>
  <rcc rId="2609" sId="8">
    <oc r="AN294">
      <f>AM294-(AM294*((VLOOKUP(A294,Plan!A$1:BA$798,50,FALSE)/100)))</f>
    </oc>
    <nc r="AN294">
      <f>AM294-(AM294*((VLOOKUP(A294,Plan!A$1:BA$798,53,FALSE)/100)))</f>
    </nc>
  </rcc>
  <rcc rId="2610" sId="8">
    <oc r="AO294">
      <f>IF(AJ294,O294*'ETC Data'!$H$5*'ETC Data'!$K$5,0)</f>
    </oc>
    <nc r="AO294">
      <f>IF(AJ294,O294*'ETC Data'!$H$5*'ETC Data'!$K$5,0)</f>
    </nc>
  </rcc>
  <rcc rId="2611" sId="8">
    <oc r="AP294">
      <f>AO294-(AO294*((VLOOKUP(A294,Plan!A$1:BB$798,51,FALSE)/100)))</f>
    </oc>
    <nc r="AP294">
      <f>AO294-(AO294*((VLOOKUP(A294,Plan!A$1:BB$798,54,FALSE)/100)))</f>
    </nc>
  </rcc>
  <rcc rId="2612" sId="8">
    <oc r="AQ294">
      <f>IF(AJ294,O294*'ETC Data'!$H$5*'ETC Data'!$L$5,0)</f>
    </oc>
    <nc r="AQ294">
      <f>IF(AJ294,O294*'ETC Data'!$H$5*'ETC Data'!$L$5,0)</f>
    </nc>
  </rcc>
  <rcc rId="2613" sId="8">
    <oc r="AR294">
      <f>AQ294-(AQ294*((VLOOKUP(A294,Plan!A$1:BD$798,53,FALSE)/100)))</f>
    </oc>
    <nc r="AR294">
      <f>AQ294-(AQ294*((VLOOKUP(A294,Plan!A$1:BD$798,56,FALSE)/100)))</f>
    </nc>
  </rcc>
  <rcc rId="2614" sId="8">
    <oc r="AL308">
      <f>AK308-(AK308*((VLOOKUP(A308,Plan!A$1:AY$798,49,FALSE)/100)))</f>
    </oc>
    <nc r="AL308">
      <f>AK308-(AK308*((VLOOKUP(A308,Plan!A$1:AY$798,51,FALSE)/100)))</f>
    </nc>
  </rcc>
  <rcc rId="2615" sId="8">
    <oc r="AM308">
      <f>IF(AJ308,O308*'ETC Data'!$H$5*'ETC Data'!$J$5,0)</f>
    </oc>
    <nc r="AM308">
      <f>IF(AJ308,O308*'ETC Data'!$H$5*'ETC Data'!$J$5,0)</f>
    </nc>
  </rcc>
  <rcc rId="2616" sId="8">
    <oc r="AN308">
      <f>AM308-(AM308*((VLOOKUP(A308,Plan!A$1:BA$798,50,FALSE)/100)))</f>
    </oc>
    <nc r="AN308">
      <f>AM308-(AM308*((VLOOKUP(A308,Plan!A$1:BA$798,53,FALSE)/100)))</f>
    </nc>
  </rcc>
  <rcc rId="2617" sId="8">
    <oc r="AO308">
      <f>IF(AJ308,O308*'ETC Data'!$H$5*'ETC Data'!$K$5,0)</f>
    </oc>
    <nc r="AO308">
      <f>IF(AJ308,O308*'ETC Data'!$H$5*'ETC Data'!$K$5,0)</f>
    </nc>
  </rcc>
  <rcc rId="2618" sId="8">
    <oc r="AP308">
      <f>AO308-(AO308*((VLOOKUP(A308,Plan!A$1:BB$798,51,FALSE)/100)))</f>
    </oc>
    <nc r="AP308">
      <f>AO308-(AO308*((VLOOKUP(A308,Plan!A$1:BB$798,54,FALSE)/100)))</f>
    </nc>
  </rcc>
  <rcc rId="2619" sId="8">
    <oc r="AQ308">
      <f>IF(AJ308,O308*'ETC Data'!$H$5*'ETC Data'!$L$5,0)</f>
    </oc>
    <nc r="AQ308">
      <f>IF(AJ308,O308*'ETC Data'!$H$5*'ETC Data'!$L$5,0)</f>
    </nc>
  </rcc>
  <rcc rId="2620" sId="8">
    <oc r="AR308">
      <f>AQ308-(AQ308*((VLOOKUP(A308,Plan!A$1:BD$798,53,FALSE)/100)))</f>
    </oc>
    <nc r="AR308">
      <f>AQ308-(AQ308*((VLOOKUP(A308,Plan!A$1:BD$798,56,FALSE)/100)))</f>
    </nc>
  </rcc>
  <rcc rId="2621" sId="8">
    <oc r="AL321">
      <f>AK321-(AK321*((VLOOKUP(A321,Plan!A$1:AY$798,49,FALSE)/100)))</f>
    </oc>
    <nc r="AL321">
      <f>AK321-(AK321*((VLOOKUP(A321,Plan!A$1:AY$798,51,FALSE)/100)))</f>
    </nc>
  </rcc>
  <rcc rId="2622" sId="8">
    <oc r="AM321">
      <f>IF(AJ321,O321*'ETC Data'!$H$5*'ETC Data'!$J$5,0)</f>
    </oc>
    <nc r="AM321">
      <f>IF(AJ321,O321*'ETC Data'!$H$5*'ETC Data'!$J$5,0)</f>
    </nc>
  </rcc>
  <rcc rId="2623" sId="8">
    <oc r="AN321">
      <f>AM321-(AM321*((VLOOKUP(A321,Plan!A$1:BA$798,50,FALSE)/100)))</f>
    </oc>
    <nc r="AN321">
      <f>AM321-(AM321*((VLOOKUP(A321,Plan!A$1:BA$798,53,FALSE)/100)))</f>
    </nc>
  </rcc>
  <rcc rId="2624" sId="8">
    <oc r="AO321">
      <f>IF(AJ321,O321*'ETC Data'!$H$5*'ETC Data'!$K$5,0)</f>
    </oc>
    <nc r="AO321">
      <f>IF(AJ321,O321*'ETC Data'!$H$5*'ETC Data'!$K$5,0)</f>
    </nc>
  </rcc>
  <rcc rId="2625" sId="8">
    <oc r="AP321">
      <f>AO321-(AO321*((VLOOKUP(A321,Plan!A$1:BB$798,51,FALSE)/100)))</f>
    </oc>
    <nc r="AP321">
      <f>AO321-(AO321*((VLOOKUP(A321,Plan!A$1:BB$798,54,FALSE)/100)))</f>
    </nc>
  </rcc>
  <rcc rId="2626" sId="8">
    <oc r="AQ321">
      <f>IF(AJ321,O321*'ETC Data'!$H$5*'ETC Data'!$L$5,0)</f>
    </oc>
    <nc r="AQ321">
      <f>IF(AJ321,O321*'ETC Data'!$H$5*'ETC Data'!$L$5,0)</f>
    </nc>
  </rcc>
  <rcc rId="2627" sId="8">
    <oc r="AR321">
      <f>AQ321-(AQ321*((VLOOKUP(A321,Plan!A$1:BD$798,53,FALSE)/100)))</f>
    </oc>
    <nc r="AR321">
      <f>AQ321-(AQ321*((VLOOKUP(A321,Plan!A$1:BD$798,56,FALSE)/100)))</f>
    </nc>
  </rcc>
  <rcc rId="2628" sId="8">
    <oc r="AL323">
      <f>AK323-(AK323*((VLOOKUP(A323,Plan!A$1:AY$798,49,FALSE)/100)))</f>
    </oc>
    <nc r="AL323">
      <f>AK323-(AK323*((VLOOKUP(A323,Plan!A$1:AY$798,51,FALSE)/100)))</f>
    </nc>
  </rcc>
  <rcc rId="2629" sId="8">
    <oc r="AM323">
      <f>IF(AJ323,O323*'ETC Data'!$H$5*'ETC Data'!$J$5,0)</f>
    </oc>
    <nc r="AM323">
      <f>IF(AJ323,O323*'ETC Data'!$H$5*'ETC Data'!$J$5,0)</f>
    </nc>
  </rcc>
  <rcc rId="2630" sId="8">
    <oc r="AN323">
      <f>AM323-(AM323*((VLOOKUP(A323,Plan!A$1:BA$798,50,FALSE)/100)))</f>
    </oc>
    <nc r="AN323">
      <f>AM323-(AM323*((VLOOKUP(A323,Plan!A$1:BA$798,53,FALSE)/100)))</f>
    </nc>
  </rcc>
  <rcc rId="2631" sId="8">
    <oc r="AO323">
      <f>IF(AJ323,O323*'ETC Data'!$H$5*'ETC Data'!$K$5,0)</f>
    </oc>
    <nc r="AO323">
      <f>IF(AJ323,O323*'ETC Data'!$H$5*'ETC Data'!$K$5,0)</f>
    </nc>
  </rcc>
  <rcc rId="2632" sId="8">
    <oc r="AP323">
      <f>AO323-(AO323*((VLOOKUP(A323,Plan!A$1:BB$798,51,FALSE)/100)))</f>
    </oc>
    <nc r="AP323">
      <f>AO323-(AO323*((VLOOKUP(A323,Plan!A$1:BB$798,54,FALSE)/100)))</f>
    </nc>
  </rcc>
  <rcc rId="2633" sId="8">
    <oc r="AQ323">
      <f>IF(AJ323,O323*'ETC Data'!$H$5*'ETC Data'!$L$5,0)</f>
    </oc>
    <nc r="AQ323">
      <f>IF(AJ323,O323*'ETC Data'!$H$5*'ETC Data'!$L$5,0)</f>
    </nc>
  </rcc>
  <rcc rId="2634" sId="8">
    <oc r="AR323">
      <f>AQ323-(AQ323*((VLOOKUP(A323,Plan!A$1:BD$798,53,FALSE)/100)))</f>
    </oc>
    <nc r="AR323">
      <f>AQ323-(AQ323*((VLOOKUP(A323,Plan!A$1:BD$798,56,FALSE)/100)))</f>
    </nc>
  </rcc>
  <rcc rId="2635" sId="8">
    <oc r="AL325">
      <f>AK325-(AK325*((VLOOKUP(A325,Plan!A$1:AY$798,49,FALSE)/100)))</f>
    </oc>
    <nc r="AL325">
      <f>AK325-(AK325*((VLOOKUP(A325,Plan!A$1:AY$798,51,FALSE)/100)))</f>
    </nc>
  </rcc>
  <rcc rId="2636" sId="8">
    <oc r="AM325">
      <f>IF(AJ325,O325*'ETC Data'!$H$5*'ETC Data'!$J$5,0)</f>
    </oc>
    <nc r="AM325">
      <f>IF(AJ325,O325*'ETC Data'!$H$5*'ETC Data'!$J$5,0)</f>
    </nc>
  </rcc>
  <rcc rId="2637" sId="8">
    <oc r="AN325">
      <f>AM325-(AM325*((VLOOKUP(A325,Plan!A$1:BA$798,50,FALSE)/100)))</f>
    </oc>
    <nc r="AN325">
      <f>AM325-(AM325*((VLOOKUP(A325,Plan!A$1:BA$798,53,FALSE)/100)))</f>
    </nc>
  </rcc>
  <rcc rId="2638" sId="8">
    <oc r="AO325">
      <f>IF(AJ325,O325*'ETC Data'!$H$5*'ETC Data'!$K$5,0)</f>
    </oc>
    <nc r="AO325">
      <f>IF(AJ325,O325*'ETC Data'!$H$5*'ETC Data'!$K$5,0)</f>
    </nc>
  </rcc>
  <rcc rId="2639" sId="8">
    <oc r="AP325">
      <f>AO325-(AO325*((VLOOKUP(A325,Plan!A$1:BB$798,51,FALSE)/100)))</f>
    </oc>
    <nc r="AP325">
      <f>AO325-(AO325*((VLOOKUP(A325,Plan!A$1:BB$798,54,FALSE)/100)))</f>
    </nc>
  </rcc>
  <rcc rId="2640" sId="8">
    <oc r="AQ325">
      <f>IF(AJ325,O325*'ETC Data'!$H$5*'ETC Data'!$L$5,0)</f>
    </oc>
    <nc r="AQ325">
      <f>IF(AJ325,O325*'ETC Data'!$H$5*'ETC Data'!$L$5,0)</f>
    </nc>
  </rcc>
  <rcc rId="2641" sId="8">
    <oc r="AR325">
      <f>AQ325-(AQ325*((VLOOKUP(A325,Plan!A$1:BD$798,53,FALSE)/100)))</f>
    </oc>
    <nc r="AR325">
      <f>AQ325-(AQ325*((VLOOKUP(A325,Plan!A$1:BD$798,56,FALSE)/100)))</f>
    </nc>
  </rcc>
  <rcc rId="2642" sId="8">
    <oc r="AL440">
      <f>AK440-(AK440*((VLOOKUP(A440,Plan!A$1:AY$798,49,FALSE)/100)))</f>
    </oc>
    <nc r="AL440">
      <f>AK440-(AK440*((VLOOKUP(A440,Plan!A$1:AY$798,51,FALSE)/100)))</f>
    </nc>
  </rcc>
  <rcc rId="2643" sId="8">
    <oc r="AM440">
      <f>IF(AJ440,O440*'ETC Data'!$H$5*'ETC Data'!$J$5,0)</f>
    </oc>
    <nc r="AM440">
      <f>IF(AJ440,O440*'ETC Data'!$H$5*'ETC Data'!$J$5,0)</f>
    </nc>
  </rcc>
  <rcc rId="2644" sId="8">
    <oc r="AN440">
      <f>AM440-(AM440*((VLOOKUP(A440,Plan!A$1:BA$798,50,FALSE)/100)))</f>
    </oc>
    <nc r="AN440">
      <f>AM440-(AM440*((VLOOKUP(A440,Plan!A$1:BA$798,53,FALSE)/100)))</f>
    </nc>
  </rcc>
  <rcc rId="2645" sId="8">
    <oc r="AO440">
      <f>IF(AJ440,O440*'ETC Data'!$H$5*'ETC Data'!$K$5,0)</f>
    </oc>
    <nc r="AO440">
      <f>IF(AJ440,O440*'ETC Data'!$H$5*'ETC Data'!$K$5,0)</f>
    </nc>
  </rcc>
  <rcc rId="2646" sId="8">
    <oc r="AP440">
      <f>AO440-(AO440*((VLOOKUP(A440,Plan!A$1:BB$798,51,FALSE)/100)))</f>
    </oc>
    <nc r="AP440">
      <f>AO440-(AO440*((VLOOKUP(A440,Plan!A$1:BB$798,54,FALSE)/100)))</f>
    </nc>
  </rcc>
  <rcc rId="2647" sId="8">
    <oc r="AQ440">
      <f>IF(AJ440,O440*'ETC Data'!$H$5*'ETC Data'!$L$5,0)</f>
    </oc>
    <nc r="AQ440">
      <f>IF(AJ440,O440*'ETC Data'!$H$5*'ETC Data'!$L$5,0)</f>
    </nc>
  </rcc>
  <rcc rId="2648" sId="8">
    <oc r="AR440">
      <f>AQ440-(AQ440*((VLOOKUP(A440,Plan!A$1:BD$798,53,FALSE)/100)))</f>
    </oc>
    <nc r="AR440">
      <f>AQ440-(AQ440*((VLOOKUP(A440,Plan!A$1:BD$798,56,FALSE)/100)))</f>
    </nc>
  </rcc>
  <rcc rId="2649" sId="8">
    <oc r="AL457">
      <f>AK457-(AK457*((VLOOKUP(A457,Plan!A$1:AY$798,49,FALSE)/100)))</f>
    </oc>
    <nc r="AL457">
      <f>AK457-(AK457*((VLOOKUP(A457,Plan!A$1:AY$798,51,FALSE)/100)))</f>
    </nc>
  </rcc>
  <rcc rId="2650" sId="8">
    <oc r="AM457">
      <f>IF(AJ457,O457*'ETC Data'!$H$5*'ETC Data'!$J$5,0)</f>
    </oc>
    <nc r="AM457">
      <f>IF(AJ457,O457*'ETC Data'!$H$5*'ETC Data'!$J$5,0)</f>
    </nc>
  </rcc>
  <rcc rId="2651" sId="8">
    <oc r="AN457">
      <f>AM457-(AM457*((VLOOKUP(A457,Plan!A$1:BA$798,50,FALSE)/100)))</f>
    </oc>
    <nc r="AN457">
      <f>AM457-(AM457*((VLOOKUP(A457,Plan!A$1:BA$798,53,FALSE)/100)))</f>
    </nc>
  </rcc>
  <rcc rId="2652" sId="8">
    <oc r="AO457">
      <f>IF(AJ457,O457*'ETC Data'!$H$5*'ETC Data'!$K$5,0)</f>
    </oc>
    <nc r="AO457">
      <f>IF(AJ457,O457*'ETC Data'!$H$5*'ETC Data'!$K$5,0)</f>
    </nc>
  </rcc>
  <rcc rId="2653" sId="8">
    <oc r="AP457">
      <f>AO457-(AO457*((VLOOKUP(A457,Plan!A$1:BB$798,51,FALSE)/100)))</f>
    </oc>
    <nc r="AP457">
      <f>AO457-(AO457*((VLOOKUP(A457,Plan!A$1:BB$798,54,FALSE)/100)))</f>
    </nc>
  </rcc>
  <rcc rId="2654" sId="8">
    <oc r="AQ457">
      <f>IF(AJ457,O457*'ETC Data'!$H$5*'ETC Data'!$L$5,0)</f>
    </oc>
    <nc r="AQ457">
      <f>IF(AJ457,O457*'ETC Data'!$H$5*'ETC Data'!$L$5,0)</f>
    </nc>
  </rcc>
  <rcc rId="2655" sId="8">
    <oc r="AR457">
      <f>AQ457-(AQ457*((VLOOKUP(A457,Plan!A$1:BD$798,53,FALSE)/100)))</f>
    </oc>
    <nc r="AR457">
      <f>AQ457-(AQ457*((VLOOKUP(A457,Plan!A$1:BD$798,56,FALSE)/100)))</f>
    </nc>
  </rcc>
  <rcc rId="2656" sId="8">
    <oc r="AL458">
      <f>AK458-(AK458*((VLOOKUP(A458,Plan!A$1:AY$798,49,FALSE)/100)))</f>
    </oc>
    <nc r="AL458">
      <f>AK458-(AK458*((VLOOKUP(A458,Plan!A$1:AY$798,51,FALSE)/100)))</f>
    </nc>
  </rcc>
  <rcc rId="2657" sId="8">
    <oc r="AM458">
      <f>IF(AJ458,O458*'ETC Data'!$H$5*'ETC Data'!$J$5,0)</f>
    </oc>
    <nc r="AM458">
      <f>IF(AJ458,O458*'ETC Data'!$H$5*'ETC Data'!$J$5,0)</f>
    </nc>
  </rcc>
  <rcc rId="2658" sId="8">
    <oc r="AN458">
      <f>AM458-(AM458*((VLOOKUP(A458,Plan!A$1:BA$798,50,FALSE)/100)))</f>
    </oc>
    <nc r="AN458">
      <f>AM458-(AM458*((VLOOKUP(A458,Plan!A$1:BA$798,53,FALSE)/100)))</f>
    </nc>
  </rcc>
  <rcc rId="2659" sId="8">
    <oc r="AO458">
      <f>IF(AJ458,O458*'ETC Data'!$H$5*'ETC Data'!$K$5,0)</f>
    </oc>
    <nc r="AO458">
      <f>IF(AJ458,O458*'ETC Data'!$H$5*'ETC Data'!$K$5,0)</f>
    </nc>
  </rcc>
  <rcc rId="2660" sId="8">
    <oc r="AP458">
      <f>AO458-(AO458*((VLOOKUP(A458,Plan!A$1:BB$798,51,FALSE)/100)))</f>
    </oc>
    <nc r="AP458">
      <f>AO458-(AO458*((VLOOKUP(A458,Plan!A$1:BB$798,54,FALSE)/100)))</f>
    </nc>
  </rcc>
  <rcc rId="2661" sId="8">
    <oc r="AQ458">
      <f>IF(AJ458,O458*'ETC Data'!$H$5*'ETC Data'!$L$5,0)</f>
    </oc>
    <nc r="AQ458">
      <f>IF(AJ458,O458*'ETC Data'!$H$5*'ETC Data'!$L$5,0)</f>
    </nc>
  </rcc>
  <rcc rId="2662" sId="8">
    <oc r="AR458">
      <f>AQ458-(AQ458*((VLOOKUP(A458,Plan!A$1:BD$798,53,FALSE)/100)))</f>
    </oc>
    <nc r="AR458">
      <f>AQ458-(AQ458*((VLOOKUP(A458,Plan!A$1:BD$798,56,FALSE)/100)))</f>
    </nc>
  </rcc>
  <rcc rId="2663" sId="8">
    <nc r="C161" t="inlineStr">
      <is>
        <t>Low</t>
      </is>
    </nc>
  </rcc>
  <rcc rId="2664" sId="8">
    <nc r="C205" t="inlineStr">
      <is>
        <t>Low</t>
      </is>
    </nc>
  </rcc>
  <rcc rId="2665" sId="8">
    <nc r="C292" t="inlineStr">
      <is>
        <t>Low</t>
      </is>
    </nc>
  </rcc>
  <rcc rId="2666" sId="8">
    <nc r="C294" t="inlineStr">
      <is>
        <t>Low</t>
      </is>
    </nc>
  </rcc>
  <rcc rId="2667" sId="8">
    <nc r="C308" t="inlineStr">
      <is>
        <t>Low</t>
      </is>
    </nc>
  </rcc>
  <rcc rId="2668" sId="8">
    <oc r="R51">
      <f>Q51-(Q51*((VLOOKUP(A51,Plan!A$1:Z$798,25,FALSE)/100)))</f>
    </oc>
    <nc r="R51">
      <f>Q51-(Q51*((VLOOKUP(A51,Plan!A$1:Z$798,26,FALSE)/100)))</f>
    </nc>
  </rcc>
  <rcc rId="2669" sId="8">
    <oc r="S51">
      <f>IF(P51,O51*'ETC Data'!$H$3*'ETC Data'!$J$3,0)</f>
    </oc>
    <nc r="S51">
      <f>IF(P51,O51*'ETC Data'!$H$3*'ETC Data'!$J$3,0)</f>
    </nc>
  </rcc>
  <rcc rId="2670" sId="8">
    <oc r="T51">
      <f>S51-(S51*((VLOOKUP(A51,Plan!A$1:AA$798,26,FALSE)/100)))</f>
    </oc>
    <nc r="T51">
      <f>S51-(S51*((VLOOKUP(A51,Plan!A$1:AA$798,27,FALSE)/100)))</f>
    </nc>
  </rcc>
  <rcc rId="2671" sId="8">
    <oc r="U51">
      <f>IF(P51,O51*'ETC Data'!$H$3*'ETC Data'!$K$3,0)</f>
    </oc>
    <nc r="U51">
      <f>IF(P51,O51*'ETC Data'!$H$3*'ETC Data'!$K$3,0)</f>
    </nc>
  </rcc>
  <rcc rId="2672" sId="8">
    <oc r="V51">
      <f>U51-(U51*((VLOOKUP(A51,Plan!A$1:AB$798,27,FALSE)/100)))</f>
    </oc>
    <nc r="V51">
      <f>U51-(U51*((VLOOKUP(A51,Plan!A$1:AB$798,28,FALSE)/100)))</f>
    </nc>
  </rcc>
  <rcc rId="2673" sId="8">
    <oc r="W51">
      <f>IF(P51,O51*'ETC Data'!$H$3*'ETC Data'!$L$3,0)</f>
    </oc>
    <nc r="W51">
      <f>IF(P51,O51*'ETC Data'!$H$3*'ETC Data'!$L$3,0)</f>
    </nc>
  </rcc>
  <rcc rId="2674" sId="8">
    <oc r="X51">
      <f>W51-(W51*((VLOOKUP(A51,Plan!A$1:AC$798,28,FALSE)/100)))</f>
    </oc>
    <nc r="X51">
      <f>W51-(W51*((VLOOKUP(A51,Plan!A$1:AC$798,29,FALSE)/100)))</f>
    </nc>
  </rcc>
  <rcc rId="2675" sId="8">
    <oc r="R52">
      <f>Q52-(Q52*((VLOOKUP(A52,Plan!A$1:Z$798,25,FALSE)/100)))</f>
    </oc>
    <nc r="R52">
      <f>Q52-(Q52*((VLOOKUP(A52,Plan!A$1:Z$798,26,FALSE)/100)))</f>
    </nc>
  </rcc>
  <rcc rId="2676" sId="8">
    <oc r="S52">
      <f>IF(P52,O52*'ETC Data'!$H$3*'ETC Data'!$J$3,0)</f>
    </oc>
    <nc r="S52">
      <f>IF(P52,O52*'ETC Data'!$H$3*'ETC Data'!$J$3,0)</f>
    </nc>
  </rcc>
  <rcc rId="2677" sId="8">
    <oc r="T52">
      <f>S52-(S52*((VLOOKUP(A52,Plan!A$1:AA$798,26,FALSE)/100)))</f>
    </oc>
    <nc r="T52">
      <f>S52-(S52*((VLOOKUP(A52,Plan!A$1:AA$798,27,FALSE)/100)))</f>
    </nc>
  </rcc>
  <rcc rId="2678" sId="8">
    <oc r="U52">
      <f>IF(P52,O52*'ETC Data'!$H$3*'ETC Data'!$K$3,0)</f>
    </oc>
    <nc r="U52">
      <f>IF(P52,O52*'ETC Data'!$H$3*'ETC Data'!$K$3,0)</f>
    </nc>
  </rcc>
  <rcc rId="2679" sId="8">
    <oc r="V52">
      <f>U52-(U52*((VLOOKUP(A52,Plan!A$1:AB$798,27,FALSE)/100)))</f>
    </oc>
    <nc r="V52">
      <f>U52-(U52*((VLOOKUP(A52,Plan!A$1:AB$798,28,FALSE)/100)))</f>
    </nc>
  </rcc>
  <rcc rId="2680" sId="8">
    <oc r="W52">
      <f>IF(P52,O52*'ETC Data'!$H$3*'ETC Data'!$L$3,0)</f>
    </oc>
    <nc r="W52">
      <f>IF(P52,O52*'ETC Data'!$H$3*'ETC Data'!$L$3,0)</f>
    </nc>
  </rcc>
  <rcc rId="2681" sId="8">
    <oc r="X52">
      <f>W52-(W52*((VLOOKUP(A52,Plan!A$1:AC$798,28,FALSE)/100)))</f>
    </oc>
    <nc r="X52">
      <f>W52-(W52*((VLOOKUP(A52,Plan!A$1:AC$798,29,FALSE)/100)))</f>
    </nc>
  </rcc>
  <rcc rId="2682" sId="8">
    <oc r="R68">
      <f>Q68-(Q68*((VLOOKUP(A68,Plan!A$1:Z$798,25,FALSE)/100)))</f>
    </oc>
    <nc r="R68">
      <f>Q68-(Q68*((VLOOKUP(A68,Plan!A$1:Z$798,26,FALSE)/100)))</f>
    </nc>
  </rcc>
  <rcc rId="2683" sId="8">
    <oc r="S68">
      <f>IF(P68,O68*'ETC Data'!$H$3*'ETC Data'!$J$3,0)</f>
    </oc>
    <nc r="S68">
      <f>IF(P68,O68*'ETC Data'!$H$3*'ETC Data'!$J$3,0)</f>
    </nc>
  </rcc>
  <rcc rId="2684" sId="8">
    <oc r="T68">
      <f>S68-(S68*((VLOOKUP(A68,Plan!A$1:AA$798,26,FALSE)/100)))</f>
    </oc>
    <nc r="T68">
      <f>S68-(S68*((VLOOKUP(A68,Plan!A$1:AA$798,27,FALSE)/100)))</f>
    </nc>
  </rcc>
  <rcc rId="2685" sId="8">
    <oc r="U68">
      <f>IF(P68,O68*'ETC Data'!$H$3*'ETC Data'!$K$3,0)</f>
    </oc>
    <nc r="U68">
      <f>IF(P68,O68*'ETC Data'!$H$3*'ETC Data'!$K$3,0)</f>
    </nc>
  </rcc>
  <rcc rId="2686" sId="8">
    <oc r="V68">
      <f>U68-(U68*((VLOOKUP(A68,Plan!A$1:AB$798,27,FALSE)/100)))</f>
    </oc>
    <nc r="V68">
      <f>U68-(U68*((VLOOKUP(A68,Plan!A$1:AB$798,28,FALSE)/100)))</f>
    </nc>
  </rcc>
  <rcc rId="2687" sId="8">
    <oc r="W68">
      <f>IF(P68,O68*'ETC Data'!$H$3*'ETC Data'!$L$3,0)</f>
    </oc>
    <nc r="W68">
      <f>IF(P68,O68*'ETC Data'!$H$3*'ETC Data'!$L$3,0)</f>
    </nc>
  </rcc>
  <rcc rId="2688" sId="8">
    <oc r="X68">
      <f>W68-(W68*((VLOOKUP(A68,Plan!A$1:AC$798,28,FALSE)/100)))</f>
    </oc>
    <nc r="X68">
      <f>W68-(W68*((VLOOKUP(A68,Plan!A$1:AC$798,29,FALSE)/100)))</f>
    </nc>
  </rcc>
  <rcc rId="2689" sId="8">
    <oc r="R72">
      <f>Q72-(Q72*((VLOOKUP(A72,Plan!A$1:Z$798,25,FALSE)/100)))</f>
    </oc>
    <nc r="R72">
      <f>Q72-(Q72*((VLOOKUP(A72,Plan!A$1:Z$798,26,FALSE)/100)))</f>
    </nc>
  </rcc>
  <rcc rId="2690" sId="8">
    <oc r="S72">
      <f>IF(P72,O72*'ETC Data'!$H$3*'ETC Data'!$J$3,0)</f>
    </oc>
    <nc r="S72">
      <f>IF(P72,O72*'ETC Data'!$H$3*'ETC Data'!$J$3,0)</f>
    </nc>
  </rcc>
  <rcc rId="2691" sId="8">
    <oc r="T72">
      <f>S72-(S72*((VLOOKUP(A72,Plan!A$1:AA$798,26,FALSE)/100)))</f>
    </oc>
    <nc r="T72">
      <f>S72-(S72*((VLOOKUP(A72,Plan!A$1:AA$798,27,FALSE)/100)))</f>
    </nc>
  </rcc>
  <rcc rId="2692" sId="8">
    <oc r="U72">
      <f>IF(P72,O72*'ETC Data'!$H$3*'ETC Data'!$K$3,0)</f>
    </oc>
    <nc r="U72">
      <f>IF(P72,O72*'ETC Data'!$H$3*'ETC Data'!$K$3,0)</f>
    </nc>
  </rcc>
  <rcc rId="2693" sId="8">
    <oc r="V72">
      <f>U72-(U72*((VLOOKUP(A72,Plan!A$1:AB$798,27,FALSE)/100)))</f>
    </oc>
    <nc r="V72">
      <f>U72-(U72*((VLOOKUP(A72,Plan!A$1:AB$798,28,FALSE)/100)))</f>
    </nc>
  </rcc>
  <rcc rId="2694" sId="8">
    <oc r="W72">
      <f>IF(P72,O72*'ETC Data'!$H$3*'ETC Data'!$L$3,0)</f>
    </oc>
    <nc r="W72">
      <f>IF(P72,O72*'ETC Data'!$H$3*'ETC Data'!$L$3,0)</f>
    </nc>
  </rcc>
  <rcc rId="2695" sId="8">
    <oc r="X72">
      <f>W72-(W72*((VLOOKUP(A72,Plan!A$1:AC$798,28,FALSE)/100)))</f>
    </oc>
    <nc r="X72">
      <f>W72-(W72*((VLOOKUP(A72,Plan!A$1:AC$798,29,FALSE)/100)))</f>
    </nc>
  </rcc>
  <rcc rId="2696" sId="8">
    <oc r="R91">
      <f>Q91-(Q91*((VLOOKUP(A91,Plan!A$1:Z$798,25,FALSE)/100)))</f>
    </oc>
    <nc r="R91">
      <f>Q91-(Q91*((VLOOKUP(A91,Plan!A$1:Z$798,26,FALSE)/100)))</f>
    </nc>
  </rcc>
  <rcc rId="2697" sId="8">
    <oc r="S91">
      <f>IF(P91,O91*'ETC Data'!$H$3*'ETC Data'!$J$3,0)</f>
    </oc>
    <nc r="S91">
      <f>IF(P91,O91*'ETC Data'!$H$3*'ETC Data'!$J$3,0)</f>
    </nc>
  </rcc>
  <rcc rId="2698" sId="8">
    <oc r="T91">
      <f>S91-(S91*((VLOOKUP(A91,Plan!A$1:AA$798,26,FALSE)/100)))</f>
    </oc>
    <nc r="T91">
      <f>S91-(S91*((VLOOKUP(A91,Plan!A$1:AA$798,27,FALSE)/100)))</f>
    </nc>
  </rcc>
  <rcc rId="2699" sId="8">
    <oc r="U91">
      <f>IF(P91,O91*'ETC Data'!$H$3*'ETC Data'!$K$3,0)</f>
    </oc>
    <nc r="U91">
      <f>IF(P91,O91*'ETC Data'!$H$3*'ETC Data'!$K$3,0)</f>
    </nc>
  </rcc>
  <rcc rId="2700" sId="8">
    <oc r="V91">
      <f>U91-(U91*((VLOOKUP(A91,Plan!A$1:AB$798,27,FALSE)/100)))</f>
    </oc>
    <nc r="V91">
      <f>U91-(U91*((VLOOKUP(A91,Plan!A$1:AB$798,28,FALSE)/100)))</f>
    </nc>
  </rcc>
  <rcc rId="2701" sId="8">
    <oc r="W91">
      <f>IF(P91,O91*'ETC Data'!$H$3*'ETC Data'!$L$3,0)</f>
    </oc>
    <nc r="W91">
      <f>IF(P91,O91*'ETC Data'!$H$3*'ETC Data'!$L$3,0)</f>
    </nc>
  </rcc>
  <rcc rId="2702" sId="8">
    <oc r="X91">
      <f>W91-(W91*((VLOOKUP(A91,Plan!A$1:AC$798,28,FALSE)/100)))</f>
    </oc>
    <nc r="X91">
      <f>W91-(W91*((VLOOKUP(A91,Plan!A$1:AC$798,29,FALSE)/100)))</f>
    </nc>
  </rcc>
  <rcc rId="2703" sId="8">
    <oc r="R130">
      <f>Q130-(Q130*((VLOOKUP(A130,Plan!A$1:Z$798,25,FALSE)/100)))</f>
    </oc>
    <nc r="R130">
      <f>Q130-(Q130*((VLOOKUP(A130,Plan!A$1:Z$798,26,FALSE)/100)))</f>
    </nc>
  </rcc>
  <rcc rId="2704" sId="8">
    <oc r="S130">
      <f>IF(P130,O130*'ETC Data'!$H$3*'ETC Data'!$J$3,0)</f>
    </oc>
    <nc r="S130">
      <f>IF(P130,O130*'ETC Data'!$H$3*'ETC Data'!$J$3,0)</f>
    </nc>
  </rcc>
  <rcc rId="2705" sId="8">
    <oc r="T130">
      <f>S130-(S130*((VLOOKUP(A130,Plan!A$1:AA$798,26,FALSE)/100)))</f>
    </oc>
    <nc r="T130">
      <f>S130-(S130*((VLOOKUP(A130,Plan!A$1:AA$798,27,FALSE)/100)))</f>
    </nc>
  </rcc>
  <rcc rId="2706" sId="8">
    <oc r="U130">
      <f>IF(P130,O130*'ETC Data'!$H$3*'ETC Data'!$K$3,0)</f>
    </oc>
    <nc r="U130">
      <f>IF(P130,O130*'ETC Data'!$H$3*'ETC Data'!$K$3,0)</f>
    </nc>
  </rcc>
  <rcc rId="2707" sId="8">
    <oc r="V130">
      <f>U130-(U130*((VLOOKUP(A130,Plan!A$1:AB$798,27,FALSE)/100)))</f>
    </oc>
    <nc r="V130">
      <f>U130-(U130*((VLOOKUP(A130,Plan!A$1:AB$798,28,FALSE)/100)))</f>
    </nc>
  </rcc>
  <rcc rId="2708" sId="8">
    <oc r="W130">
      <f>IF(P130,O130*'ETC Data'!$H$3*'ETC Data'!$L$3,0)</f>
    </oc>
    <nc r="W130">
      <f>IF(P130,O130*'ETC Data'!$H$3*'ETC Data'!$L$3,0)</f>
    </nc>
  </rcc>
  <rcc rId="2709" sId="8">
    <oc r="X130">
      <f>W130-(W130*((VLOOKUP(A130,Plan!A$1:AC$798,28,FALSE)/100)))</f>
    </oc>
    <nc r="X130">
      <f>W130-(W130*((VLOOKUP(A130,Plan!A$1:AC$798,29,FALSE)/100)))</f>
    </nc>
  </rcc>
  <rcc rId="2710" sId="8">
    <oc r="R131">
      <f>Q131-(Q131*((VLOOKUP(A131,Plan!A$1:Z$798,25,FALSE)/100)))</f>
    </oc>
    <nc r="R131">
      <f>Q131-(Q131*((VLOOKUP(A131,Plan!A$1:Z$798,26,FALSE)/100)))</f>
    </nc>
  </rcc>
  <rcc rId="2711" sId="8">
    <oc r="S131">
      <f>IF(P131,O131*'ETC Data'!$H$3*'ETC Data'!$J$3,0)</f>
    </oc>
    <nc r="S131">
      <f>IF(P131,O131*'ETC Data'!$H$3*'ETC Data'!$J$3,0)</f>
    </nc>
  </rcc>
  <rcc rId="2712" sId="8">
    <oc r="T131">
      <f>S131-(S131*((VLOOKUP(A131,Plan!A$1:AA$798,26,FALSE)/100)))</f>
    </oc>
    <nc r="T131">
      <f>S131-(S131*((VLOOKUP(A131,Plan!A$1:AA$798,27,FALSE)/100)))</f>
    </nc>
  </rcc>
  <rcc rId="2713" sId="8">
    <oc r="U131">
      <f>IF(P131,O131*'ETC Data'!$H$3*'ETC Data'!$K$3,0)</f>
    </oc>
    <nc r="U131">
      <f>IF(P131,O131*'ETC Data'!$H$3*'ETC Data'!$K$3,0)</f>
    </nc>
  </rcc>
  <rcc rId="2714" sId="8">
    <oc r="V131">
      <f>U131-(U131*((VLOOKUP(A131,Plan!A$1:AB$798,27,FALSE)/100)))</f>
    </oc>
    <nc r="V131">
      <f>U131-(U131*((VLOOKUP(A131,Plan!A$1:AB$798,28,FALSE)/100)))</f>
    </nc>
  </rcc>
  <rcc rId="2715" sId="8">
    <oc r="W131">
      <f>IF(P131,O131*'ETC Data'!$H$3*'ETC Data'!$L$3,0)</f>
    </oc>
    <nc r="W131">
      <f>IF(P131,O131*'ETC Data'!$H$3*'ETC Data'!$L$3,0)</f>
    </nc>
  </rcc>
  <rcc rId="2716" sId="8">
    <oc r="X131">
      <f>W131-(W131*((VLOOKUP(A131,Plan!A$1:AC$798,28,FALSE)/100)))</f>
    </oc>
    <nc r="X131">
      <f>W131-(W131*((VLOOKUP(A131,Plan!A$1:AC$798,29,FALSE)/100)))</f>
    </nc>
  </rcc>
  <rcc rId="2717" sId="8">
    <oc r="R142">
      <f>Q142-(Q142*((VLOOKUP(A142,Plan!A$1:Z$798,25,FALSE)/100)))</f>
    </oc>
    <nc r="R142">
      <f>Q142-(Q142*((VLOOKUP(A142,Plan!A$1:Z$798,26,FALSE)/100)))</f>
    </nc>
  </rcc>
  <rcc rId="2718" sId="8">
    <oc r="S142">
      <f>IF(P142,O142*'ETC Data'!$H$3*'ETC Data'!$J$3,0)</f>
    </oc>
    <nc r="S142">
      <f>IF(P142,O142*'ETC Data'!$H$3*'ETC Data'!$J$3,0)</f>
    </nc>
  </rcc>
  <rcc rId="2719" sId="8">
    <oc r="T142">
      <f>S142-(S142*((VLOOKUP(A142,Plan!A$1:AA$798,26,FALSE)/100)))</f>
    </oc>
    <nc r="T142">
      <f>S142-(S142*((VLOOKUP(A142,Plan!A$1:AA$798,27,FALSE)/100)))</f>
    </nc>
  </rcc>
  <rcc rId="2720" sId="8">
    <oc r="U142">
      <f>IF(P142,O142*'ETC Data'!$H$3*'ETC Data'!$K$3,0)</f>
    </oc>
    <nc r="U142">
      <f>IF(P142,O142*'ETC Data'!$H$3*'ETC Data'!$K$3,0)</f>
    </nc>
  </rcc>
  <rcc rId="2721" sId="8">
    <oc r="V142">
      <f>U142-(U142*((VLOOKUP(A142,Plan!A$1:AB$798,27,FALSE)/100)))</f>
    </oc>
    <nc r="V142">
      <f>U142-(U142*((VLOOKUP(A142,Plan!A$1:AB$798,28,FALSE)/100)))</f>
    </nc>
  </rcc>
  <rcc rId="2722" sId="8">
    <oc r="W142">
      <f>IF(P142,O142*'ETC Data'!$H$3*'ETC Data'!$L$3,0)</f>
    </oc>
    <nc r="W142">
      <f>IF(P142,O142*'ETC Data'!$H$3*'ETC Data'!$L$3,0)</f>
    </nc>
  </rcc>
  <rcc rId="2723" sId="8">
    <oc r="X142">
      <f>W142-(W142*((VLOOKUP(A142,Plan!A$1:AC$798,28,FALSE)/100)))</f>
    </oc>
    <nc r="X142">
      <f>W142-(W142*((VLOOKUP(A142,Plan!A$1:AC$798,29,FALSE)/100)))</f>
    </nc>
  </rcc>
  <rcc rId="2724" sId="8">
    <oc r="R154">
      <f>Q154-(Q154*((VLOOKUP(A154,Plan!A$1:Z$798,25,FALSE)/100)))</f>
    </oc>
    <nc r="R154">
      <f>Q154-(Q154*((VLOOKUP(A154,Plan!A$1:Z$798,26,FALSE)/100)))</f>
    </nc>
  </rcc>
  <rcc rId="2725" sId="8">
    <oc r="S154">
      <f>IF(P154,O154*'ETC Data'!$H$3*'ETC Data'!$J$3,0)</f>
    </oc>
    <nc r="S154">
      <f>IF(P154,O154*'ETC Data'!$H$3*'ETC Data'!$J$3,0)</f>
    </nc>
  </rcc>
  <rcc rId="2726" sId="8">
    <oc r="T154">
      <f>S154-(S154*((VLOOKUP(A154,Plan!A$1:AA$798,26,FALSE)/100)))</f>
    </oc>
    <nc r="T154">
      <f>S154-(S154*((VLOOKUP(A154,Plan!A$1:AA$798,27,FALSE)/100)))</f>
    </nc>
  </rcc>
  <rcc rId="2727" sId="8">
    <oc r="U154">
      <f>IF(P154,O154*'ETC Data'!$H$3*'ETC Data'!$K$3,0)</f>
    </oc>
    <nc r="U154">
      <f>IF(P154,O154*'ETC Data'!$H$3*'ETC Data'!$K$3,0)</f>
    </nc>
  </rcc>
  <rcc rId="2728" sId="8">
    <oc r="V154">
      <f>U154-(U154*((VLOOKUP(A154,Plan!A$1:AB$798,27,FALSE)/100)))</f>
    </oc>
    <nc r="V154">
      <f>U154-(U154*((VLOOKUP(A154,Plan!A$1:AB$798,28,FALSE)/100)))</f>
    </nc>
  </rcc>
  <rcc rId="2729" sId="8">
    <oc r="W154">
      <f>IF(P154,O154*'ETC Data'!$H$3*'ETC Data'!$L$3,0)</f>
    </oc>
    <nc r="W154">
      <f>IF(P154,O154*'ETC Data'!$H$3*'ETC Data'!$L$3,0)</f>
    </nc>
  </rcc>
  <rcc rId="2730" sId="8">
    <oc r="X154">
      <f>W154-(W154*((VLOOKUP(A154,Plan!A$1:AC$798,28,FALSE)/100)))</f>
    </oc>
    <nc r="X154">
      <f>W154-(W154*((VLOOKUP(A154,Plan!A$1:AC$798,29,FALSE)/100)))</f>
    </nc>
  </rcc>
  <rcc rId="2731" sId="8">
    <oc r="R158">
      <f>Q158-(Q158*((VLOOKUP(A158,Plan!A$1:Z$798,25,FALSE)/100)))</f>
    </oc>
    <nc r="R158">
      <f>Q158-(Q158*((VLOOKUP(A158,Plan!A$1:Z$798,26,FALSE)/100)))</f>
    </nc>
  </rcc>
  <rcc rId="2732" sId="8">
    <oc r="S158">
      <f>IF(P158,O158*'ETC Data'!$H$3*'ETC Data'!$J$3,0)</f>
    </oc>
    <nc r="S158">
      <f>IF(P158,O158*'ETC Data'!$H$3*'ETC Data'!$J$3,0)</f>
    </nc>
  </rcc>
  <rcc rId="2733" sId="8">
    <oc r="T158">
      <f>S158-(S158*((VLOOKUP(A158,Plan!A$1:AA$798,26,FALSE)/100)))</f>
    </oc>
    <nc r="T158">
      <f>S158-(S158*((VLOOKUP(A158,Plan!A$1:AA$798,27,FALSE)/100)))</f>
    </nc>
  </rcc>
  <rcc rId="2734" sId="8">
    <oc r="U158">
      <f>IF(P158,O158*'ETC Data'!$H$3*'ETC Data'!$K$3,0)</f>
    </oc>
    <nc r="U158">
      <f>IF(P158,O158*'ETC Data'!$H$3*'ETC Data'!$K$3,0)</f>
    </nc>
  </rcc>
  <rcc rId="2735" sId="8">
    <oc r="V158">
      <f>U158-(U158*((VLOOKUP(A158,Plan!A$1:AB$798,27,FALSE)/100)))</f>
    </oc>
    <nc r="V158">
      <f>U158-(U158*((VLOOKUP(A158,Plan!A$1:AB$798,28,FALSE)/100)))</f>
    </nc>
  </rcc>
  <rcc rId="2736" sId="8">
    <oc r="W158">
      <f>IF(P158,O158*'ETC Data'!$H$3*'ETC Data'!$L$3,0)</f>
    </oc>
    <nc r="W158">
      <f>IF(P158,O158*'ETC Data'!$H$3*'ETC Data'!$L$3,0)</f>
    </nc>
  </rcc>
  <rcc rId="2737" sId="8">
    <oc r="X158">
      <f>W158-(W158*((VLOOKUP(A158,Plan!A$1:AC$798,28,FALSE)/100)))</f>
    </oc>
    <nc r="X158">
      <f>W158-(W158*((VLOOKUP(A158,Plan!A$1:AC$798,29,FALSE)/100)))</f>
    </nc>
  </rcc>
  <rcc rId="2738" sId="8">
    <oc r="R160">
      <f>Q160-(Q160*((VLOOKUP(A160,Plan!A$1:Z$798,25,FALSE)/100)))</f>
    </oc>
    <nc r="R160">
      <f>Q160-(Q160*((VLOOKUP(A160,Plan!A$1:Z$798,26,FALSE)/100)))</f>
    </nc>
  </rcc>
  <rcc rId="2739" sId="8">
    <oc r="S160">
      <f>IF(P160,O160*'ETC Data'!$H$3*'ETC Data'!$J$3,0)</f>
    </oc>
    <nc r="S160">
      <f>IF(P160,O160*'ETC Data'!$H$3*'ETC Data'!$J$3,0)</f>
    </nc>
  </rcc>
  <rcc rId="2740" sId="8">
    <oc r="T160">
      <f>S160-(S160*((VLOOKUP(A160,Plan!A$1:AA$798,26,FALSE)/100)))</f>
    </oc>
    <nc r="T160">
      <f>S160-(S160*((VLOOKUP(A160,Plan!A$1:AA$798,27,FALSE)/100)))</f>
    </nc>
  </rcc>
  <rcc rId="2741" sId="8">
    <oc r="U160">
      <f>IF(P160,O160*'ETC Data'!$H$3*'ETC Data'!$K$3,0)</f>
    </oc>
    <nc r="U160">
      <f>IF(P160,O160*'ETC Data'!$H$3*'ETC Data'!$K$3,0)</f>
    </nc>
  </rcc>
  <rcc rId="2742" sId="8">
    <oc r="V160">
      <f>U160-(U160*((VLOOKUP(A160,Plan!A$1:AB$798,27,FALSE)/100)))</f>
    </oc>
    <nc r="V160">
      <f>U160-(U160*((VLOOKUP(A160,Plan!A$1:AB$798,28,FALSE)/100)))</f>
    </nc>
  </rcc>
  <rcc rId="2743" sId="8">
    <oc r="W160">
      <f>IF(P160,O160*'ETC Data'!$H$3*'ETC Data'!$L$3,0)</f>
    </oc>
    <nc r="W160">
      <f>IF(P160,O160*'ETC Data'!$H$3*'ETC Data'!$L$3,0)</f>
    </nc>
  </rcc>
  <rcc rId="2744" sId="8">
    <oc r="X160">
      <f>W160-(W160*((VLOOKUP(A160,Plan!A$1:AC$798,28,FALSE)/100)))</f>
    </oc>
    <nc r="X160">
      <f>W160-(W160*((VLOOKUP(A160,Plan!A$1:AC$798,29,FALSE)/100)))</f>
    </nc>
  </rcc>
  <rcc rId="2745" sId="8">
    <oc r="R161">
      <f>Q161-(Q161*((VLOOKUP(A161,Plan!A$1:Z$798,25,FALSE)/100)))</f>
    </oc>
    <nc r="R161">
      <f>Q161-(Q161*((VLOOKUP(A161,Plan!A$1:Z$798,26,FALSE)/100)))</f>
    </nc>
  </rcc>
  <rcc rId="2746" sId="8">
    <oc r="S161">
      <f>IF(P161,O161*'ETC Data'!$H$3*'ETC Data'!$J$3,0)</f>
    </oc>
    <nc r="S161">
      <f>IF(P161,O161*'ETC Data'!$H$3*'ETC Data'!$J$3,0)</f>
    </nc>
  </rcc>
  <rcc rId="2747" sId="8">
    <oc r="T161">
      <f>S161-(S161*((VLOOKUP(A161,Plan!A$1:AA$798,26,FALSE)/100)))</f>
    </oc>
    <nc r="T161">
      <f>S161-(S161*((VLOOKUP(A161,Plan!A$1:AA$798,27,FALSE)/100)))</f>
    </nc>
  </rcc>
  <rcc rId="2748" sId="8">
    <oc r="U161">
      <f>IF(P161,O161*'ETC Data'!$H$3*'ETC Data'!$K$3,0)</f>
    </oc>
    <nc r="U161">
      <f>IF(P161,O161*'ETC Data'!$H$3*'ETC Data'!$K$3,0)</f>
    </nc>
  </rcc>
  <rcc rId="2749" sId="8">
    <oc r="V161">
      <f>U161-(U161*((VLOOKUP(A161,Plan!A$1:AB$798,27,FALSE)/100)))</f>
    </oc>
    <nc r="V161">
      <f>U161-(U161*((VLOOKUP(A161,Plan!A$1:AB$798,28,FALSE)/100)))</f>
    </nc>
  </rcc>
  <rcc rId="2750" sId="8">
    <oc r="W161">
      <f>IF(P161,O161*'ETC Data'!$H$3*'ETC Data'!$L$3,0)</f>
    </oc>
    <nc r="W161">
      <f>IF(P161,O161*'ETC Data'!$H$3*'ETC Data'!$L$3,0)</f>
    </nc>
  </rcc>
  <rcc rId="2751" sId="8">
    <oc r="X161">
      <f>W161-(W161*((VLOOKUP(A161,Plan!A$1:AC$798,28,FALSE)/100)))</f>
    </oc>
    <nc r="X161">
      <f>W161-(W161*((VLOOKUP(A161,Plan!A$1:AC$798,29,FALSE)/100)))</f>
    </nc>
  </rcc>
  <rcc rId="2752" sId="8">
    <oc r="R205">
      <f>Q205-(Q205*((VLOOKUP(A205,Plan!A$1:Z$798,25,FALSE)/100)))</f>
    </oc>
    <nc r="R205">
      <f>Q205-(Q205*((VLOOKUP(A205,Plan!A$1:Z$798,26,FALSE)/100)))</f>
    </nc>
  </rcc>
  <rcc rId="2753" sId="8">
    <oc r="S205">
      <f>IF(P205,O205*'ETC Data'!$H$3*'ETC Data'!$J$3,0)</f>
    </oc>
    <nc r="S205">
      <f>IF(P205,O205*'ETC Data'!$H$3*'ETC Data'!$J$3,0)</f>
    </nc>
  </rcc>
  <rcc rId="2754" sId="8">
    <oc r="T205">
      <f>S205-(S205*((VLOOKUP(A205,Plan!A$1:AA$798,26,FALSE)/100)))</f>
    </oc>
    <nc r="T205">
      <f>S205-(S205*((VLOOKUP(A205,Plan!A$1:AA$798,27,FALSE)/100)))</f>
    </nc>
  </rcc>
  <rcc rId="2755" sId="8">
    <oc r="U205">
      <f>IF(P205,O205*'ETC Data'!$H$3*'ETC Data'!$K$3,0)</f>
    </oc>
    <nc r="U205">
      <f>IF(P205,O205*'ETC Data'!$H$3*'ETC Data'!$K$3,0)</f>
    </nc>
  </rcc>
  <rcc rId="2756" sId="8">
    <oc r="V205">
      <f>U205-(U205*((VLOOKUP(A205,Plan!A$1:AB$798,27,FALSE)/100)))</f>
    </oc>
    <nc r="V205">
      <f>U205-(U205*((VLOOKUP(A205,Plan!A$1:AB$798,28,FALSE)/100)))</f>
    </nc>
  </rcc>
  <rcc rId="2757" sId="8">
    <oc r="W205">
      <f>IF(P205,O205*'ETC Data'!$H$3*'ETC Data'!$L$3,0)</f>
    </oc>
    <nc r="W205">
      <f>IF(P205,O205*'ETC Data'!$H$3*'ETC Data'!$L$3,0)</f>
    </nc>
  </rcc>
  <rcc rId="2758" sId="8">
    <oc r="X205">
      <f>W205-(W205*((VLOOKUP(A205,Plan!A$1:AC$798,28,FALSE)/100)))</f>
    </oc>
    <nc r="X205">
      <f>W205-(W205*((VLOOKUP(A205,Plan!A$1:AC$798,29,FALSE)/100)))</f>
    </nc>
  </rcc>
  <rcc rId="2759" sId="8">
    <oc r="R219">
      <f>Q219-(Q219*((VLOOKUP(A219,Plan!A$1:Z$798,25,FALSE)/100)))</f>
    </oc>
    <nc r="R219">
      <f>Q219-(Q219*((VLOOKUP(A219,Plan!A$1:Z$798,26,FALSE)/100)))</f>
    </nc>
  </rcc>
  <rcc rId="2760" sId="8">
    <oc r="S219">
      <f>IF(P219,O219*'ETC Data'!$H$3*'ETC Data'!$J$3,0)</f>
    </oc>
    <nc r="S219">
      <f>IF(P219,O219*'ETC Data'!$H$3*'ETC Data'!$J$3,0)</f>
    </nc>
  </rcc>
  <rcc rId="2761" sId="8">
    <oc r="T219">
      <f>S219-(S219*((VLOOKUP(A219,Plan!A$1:AA$798,26,FALSE)/100)))</f>
    </oc>
    <nc r="T219">
      <f>S219-(S219*((VLOOKUP(A219,Plan!A$1:AA$798,27,FALSE)/100)))</f>
    </nc>
  </rcc>
  <rcc rId="2762" sId="8">
    <oc r="U219">
      <f>IF(P219,O219*'ETC Data'!$H$3*'ETC Data'!$K$3,0)</f>
    </oc>
    <nc r="U219">
      <f>IF(P219,O219*'ETC Data'!$H$3*'ETC Data'!$K$3,0)</f>
    </nc>
  </rcc>
  <rcc rId="2763" sId="8">
    <oc r="V219">
      <f>U219-(U219*((VLOOKUP(A219,Plan!A$1:AB$798,27,FALSE)/100)))</f>
    </oc>
    <nc r="V219">
      <f>U219-(U219*((VLOOKUP(A219,Plan!A$1:AB$798,28,FALSE)/100)))</f>
    </nc>
  </rcc>
  <rcc rId="2764" sId="8">
    <oc r="W219">
      <f>IF(P219,O219*'ETC Data'!$H$3*'ETC Data'!$L$3,0)</f>
    </oc>
    <nc r="W219">
      <f>IF(P219,O219*'ETC Data'!$H$3*'ETC Data'!$L$3,0)</f>
    </nc>
  </rcc>
  <rcc rId="2765" sId="8">
    <oc r="X219">
      <f>W219-(W219*((VLOOKUP(A219,Plan!A$1:AC$798,28,FALSE)/100)))</f>
    </oc>
    <nc r="X219">
      <f>W219-(W219*((VLOOKUP(A219,Plan!A$1:AC$798,29,FALSE)/100)))</f>
    </nc>
  </rcc>
  <rcc rId="2766" sId="8">
    <oc r="R234">
      <f>Q234-(Q234*((VLOOKUP(A234,Plan!A$1:Z$798,25,FALSE)/100)))</f>
    </oc>
    <nc r="R234">
      <f>Q234-(Q234*((VLOOKUP(A234,Plan!A$1:Z$798,26,FALSE)/100)))</f>
    </nc>
  </rcc>
  <rcc rId="2767" sId="8">
    <oc r="S234">
      <f>IF(P234,O234*'ETC Data'!$H$3*'ETC Data'!$J$3,0)</f>
    </oc>
    <nc r="S234">
      <f>IF(P234,O234*'ETC Data'!$H$3*'ETC Data'!$J$3,0)</f>
    </nc>
  </rcc>
  <rcc rId="2768" sId="8">
    <oc r="T234">
      <f>S234-(S234*((VLOOKUP(A234,Plan!A$1:AA$798,26,FALSE)/100)))</f>
    </oc>
    <nc r="T234">
      <f>S234-(S234*((VLOOKUP(A234,Plan!A$1:AA$798,27,FALSE)/100)))</f>
    </nc>
  </rcc>
  <rcc rId="2769" sId="8">
    <oc r="U234">
      <f>IF(P234,O234*'ETC Data'!$H$3*'ETC Data'!$K$3,0)</f>
    </oc>
    <nc r="U234">
      <f>IF(P234,O234*'ETC Data'!$H$3*'ETC Data'!$K$3,0)</f>
    </nc>
  </rcc>
  <rcc rId="2770" sId="8">
    <oc r="V234">
      <f>U234-(U234*((VLOOKUP(A234,Plan!A$1:AB$798,27,FALSE)/100)))</f>
    </oc>
    <nc r="V234">
      <f>U234-(U234*((VLOOKUP(A234,Plan!A$1:AB$798,28,FALSE)/100)))</f>
    </nc>
  </rcc>
  <rcc rId="2771" sId="8">
    <oc r="W234">
      <f>IF(P234,O234*'ETC Data'!$H$3*'ETC Data'!$L$3,0)</f>
    </oc>
    <nc r="W234">
      <f>IF(P234,O234*'ETC Data'!$H$3*'ETC Data'!$L$3,0)</f>
    </nc>
  </rcc>
  <rcc rId="2772" sId="8">
    <oc r="X234">
      <f>W234-(W234*((VLOOKUP(A234,Plan!A$1:AC$798,28,FALSE)/100)))</f>
    </oc>
    <nc r="X234">
      <f>W234-(W234*((VLOOKUP(A234,Plan!A$1:AC$798,29,FALSE)/100)))</f>
    </nc>
  </rcc>
  <rcc rId="2773" sId="8">
    <oc r="R236">
      <f>Q236-(Q236*((VLOOKUP(A236,Plan!A$1:Z$798,25,FALSE)/100)))</f>
    </oc>
    <nc r="R236">
      <f>Q236-(Q236*((VLOOKUP(A236,Plan!A$1:Z$798,26,FALSE)/100)))</f>
    </nc>
  </rcc>
  <rcc rId="2774" sId="8">
    <oc r="S236">
      <f>IF(P236,O236*'ETC Data'!$H$3*'ETC Data'!$J$3,0)</f>
    </oc>
    <nc r="S236">
      <f>IF(P236,O236*'ETC Data'!$H$3*'ETC Data'!$J$3,0)</f>
    </nc>
  </rcc>
  <rcc rId="2775" sId="8">
    <oc r="T236">
      <f>S236-(S236*((VLOOKUP(A236,Plan!A$1:AA$798,26,FALSE)/100)))</f>
    </oc>
    <nc r="T236">
      <f>S236-(S236*((VLOOKUP(A236,Plan!A$1:AA$798,27,FALSE)/100)))</f>
    </nc>
  </rcc>
  <rcc rId="2776" sId="8">
    <oc r="U236">
      <f>IF(P236,O236*'ETC Data'!$H$3*'ETC Data'!$K$3,0)</f>
    </oc>
    <nc r="U236">
      <f>IF(P236,O236*'ETC Data'!$H$3*'ETC Data'!$K$3,0)</f>
    </nc>
  </rcc>
  <rcc rId="2777" sId="8">
    <oc r="V236">
      <f>U236-(U236*((VLOOKUP(A236,Plan!A$1:AB$798,27,FALSE)/100)))</f>
    </oc>
    <nc r="V236">
      <f>U236-(U236*((VLOOKUP(A236,Plan!A$1:AB$798,28,FALSE)/100)))</f>
    </nc>
  </rcc>
  <rcc rId="2778" sId="8">
    <oc r="W236">
      <f>IF(P236,O236*'ETC Data'!$H$3*'ETC Data'!$L$3,0)</f>
    </oc>
    <nc r="W236">
      <f>IF(P236,O236*'ETC Data'!$H$3*'ETC Data'!$L$3,0)</f>
    </nc>
  </rcc>
  <rcc rId="2779" sId="8">
    <oc r="X236">
      <f>W236-(W236*((VLOOKUP(A236,Plan!A$1:AC$798,28,FALSE)/100)))</f>
    </oc>
    <nc r="X236">
      <f>W236-(W236*((VLOOKUP(A236,Plan!A$1:AC$798,29,FALSE)/100)))</f>
    </nc>
  </rcc>
  <rcc rId="2780" sId="8">
    <oc r="R243">
      <f>Q243-(Q243*((VLOOKUP(A243,Plan!A$1:Z$798,25,FALSE)/100)))</f>
    </oc>
    <nc r="R243">
      <f>Q243-(Q243*((VLOOKUP(A243,Plan!A$1:Z$798,26,FALSE)/100)))</f>
    </nc>
  </rcc>
  <rcc rId="2781" sId="8">
    <oc r="S243">
      <f>IF(P243,O243*'ETC Data'!$H$3*'ETC Data'!$J$3,0)</f>
    </oc>
    <nc r="S243">
      <f>IF(P243,O243*'ETC Data'!$H$3*'ETC Data'!$J$3,0)</f>
    </nc>
  </rcc>
  <rcc rId="2782" sId="8">
    <oc r="T243">
      <f>S243-(S243*((VLOOKUP(A243,Plan!A$1:AA$798,26,FALSE)/100)))</f>
    </oc>
    <nc r="T243">
      <f>S243-(S243*((VLOOKUP(A243,Plan!A$1:AA$798,27,FALSE)/100)))</f>
    </nc>
  </rcc>
  <rcc rId="2783" sId="8">
    <oc r="U243">
      <f>IF(P243,O243*'ETC Data'!$H$3*'ETC Data'!$K$3,0)</f>
    </oc>
    <nc r="U243">
      <f>IF(P243,O243*'ETC Data'!$H$3*'ETC Data'!$K$3,0)</f>
    </nc>
  </rcc>
  <rcc rId="2784" sId="8">
    <oc r="V243">
      <f>U243-(U243*((VLOOKUP(A243,Plan!A$1:AB$798,27,FALSE)/100)))</f>
    </oc>
    <nc r="V243">
      <f>U243-(U243*((VLOOKUP(A243,Plan!A$1:AB$798,28,FALSE)/100)))</f>
    </nc>
  </rcc>
  <rcc rId="2785" sId="8">
    <oc r="W243">
      <f>IF(P243,O243*'ETC Data'!$H$3*'ETC Data'!$L$3,0)</f>
    </oc>
    <nc r="W243">
      <f>IF(P243,O243*'ETC Data'!$H$3*'ETC Data'!$L$3,0)</f>
    </nc>
  </rcc>
  <rcc rId="2786" sId="8">
    <oc r="X243">
      <f>W243-(W243*((VLOOKUP(A243,Plan!A$1:AC$798,28,FALSE)/100)))</f>
    </oc>
    <nc r="X243">
      <f>W243-(W243*((VLOOKUP(A243,Plan!A$1:AC$798,29,FALSE)/100)))</f>
    </nc>
  </rcc>
  <rcc rId="2787" sId="8">
    <oc r="R291">
      <f>Q291-(Q291*((VLOOKUP(A291,Plan!A$1:Z$798,25,FALSE)/100)))</f>
    </oc>
    <nc r="R291">
      <f>Q291-(Q291*((VLOOKUP(A291,Plan!A$1:Z$798,26,FALSE)/100)))</f>
    </nc>
  </rcc>
  <rcc rId="2788" sId="8">
    <oc r="S291">
      <f>IF(P291,O291*'ETC Data'!$H$3*'ETC Data'!$J$3,0)</f>
    </oc>
    <nc r="S291">
      <f>IF(P291,O291*'ETC Data'!$H$3*'ETC Data'!$J$3,0)</f>
    </nc>
  </rcc>
  <rcc rId="2789" sId="8">
    <oc r="T291">
      <f>S291-(S291*((VLOOKUP(A291,Plan!A$1:AA$798,26,FALSE)/100)))</f>
    </oc>
    <nc r="T291">
      <f>S291-(S291*((VLOOKUP(A291,Plan!A$1:AA$798,27,FALSE)/100)))</f>
    </nc>
  </rcc>
  <rcc rId="2790" sId="8">
    <oc r="U291">
      <f>IF(P291,O291*'ETC Data'!$H$3*'ETC Data'!$K$3,0)</f>
    </oc>
    <nc r="U291">
      <f>IF(P291,O291*'ETC Data'!$H$3*'ETC Data'!$K$3,0)</f>
    </nc>
  </rcc>
  <rcc rId="2791" sId="8">
    <oc r="V291">
      <f>U291-(U291*((VLOOKUP(A291,Plan!A$1:AB$798,27,FALSE)/100)))</f>
    </oc>
    <nc r="V291">
      <f>U291-(U291*((VLOOKUP(A291,Plan!A$1:AB$798,28,FALSE)/100)))</f>
    </nc>
  </rcc>
  <rcc rId="2792" sId="8">
    <oc r="W291">
      <f>IF(P291,O291*'ETC Data'!$H$3*'ETC Data'!$L$3,0)</f>
    </oc>
    <nc r="W291">
      <f>IF(P291,O291*'ETC Data'!$H$3*'ETC Data'!$L$3,0)</f>
    </nc>
  </rcc>
  <rcc rId="2793" sId="8">
    <oc r="X291">
      <f>W291-(W291*((VLOOKUP(A291,Plan!A$1:AC$798,28,FALSE)/100)))</f>
    </oc>
    <nc r="X291">
      <f>W291-(W291*((VLOOKUP(A291,Plan!A$1:AC$798,29,FALSE)/100)))</f>
    </nc>
  </rcc>
  <rcc rId="2794" sId="8">
    <oc r="R292">
      <f>Q292-(Q292*((VLOOKUP(A292,Plan!A$1:Z$798,25,FALSE)/100)))</f>
    </oc>
    <nc r="R292">
      <f>Q292-(Q292*((VLOOKUP(A292,Plan!A$1:Z$798,26,FALSE)/100)))</f>
    </nc>
  </rcc>
  <rcc rId="2795" sId="8">
    <oc r="S292">
      <f>IF(P292,O292*'ETC Data'!$H$3*'ETC Data'!$J$3,0)</f>
    </oc>
    <nc r="S292">
      <f>IF(P292,O292*'ETC Data'!$H$3*'ETC Data'!$J$3,0)</f>
    </nc>
  </rcc>
  <rcc rId="2796" sId="8">
    <oc r="T292">
      <f>S292-(S292*((VLOOKUP(A292,Plan!A$1:AA$798,26,FALSE)/100)))</f>
    </oc>
    <nc r="T292">
      <f>S292-(S292*((VLOOKUP(A292,Plan!A$1:AA$798,27,FALSE)/100)))</f>
    </nc>
  </rcc>
  <rcc rId="2797" sId="8">
    <oc r="U292">
      <f>IF(P292,O292*'ETC Data'!$H$3*'ETC Data'!$K$3,0)</f>
    </oc>
    <nc r="U292">
      <f>IF(P292,O292*'ETC Data'!$H$3*'ETC Data'!$K$3,0)</f>
    </nc>
  </rcc>
  <rcc rId="2798" sId="8">
    <oc r="V292">
      <f>U292-(U292*((VLOOKUP(A292,Plan!A$1:AB$798,27,FALSE)/100)))</f>
    </oc>
    <nc r="V292">
      <f>U292-(U292*((VLOOKUP(A292,Plan!A$1:AB$798,28,FALSE)/100)))</f>
    </nc>
  </rcc>
  <rcc rId="2799" sId="8">
    <oc r="W292">
      <f>IF(P292,O292*'ETC Data'!$H$3*'ETC Data'!$L$3,0)</f>
    </oc>
    <nc r="W292">
      <f>IF(P292,O292*'ETC Data'!$H$3*'ETC Data'!$L$3,0)</f>
    </nc>
  </rcc>
  <rcc rId="2800" sId="8">
    <oc r="X292">
      <f>W292-(W292*((VLOOKUP(A292,Plan!A$1:AC$798,28,FALSE)/100)))</f>
    </oc>
    <nc r="X292">
      <f>W292-(W292*((VLOOKUP(A292,Plan!A$1:AC$798,29,FALSE)/100)))</f>
    </nc>
  </rcc>
  <rcc rId="2801" sId="8">
    <oc r="R293">
      <f>Q293-(Q293*((VLOOKUP(A293,Plan!A$1:Z$798,25,FALSE)/100)))</f>
    </oc>
    <nc r="R293">
      <f>Q293-(Q293*((VLOOKUP(A293,Plan!A$1:Z$798,26,FALSE)/100)))</f>
    </nc>
  </rcc>
  <rcc rId="2802" sId="8">
    <oc r="S293">
      <f>IF(P293,O293*'ETC Data'!$H$3*'ETC Data'!$J$3,0)</f>
    </oc>
    <nc r="S293">
      <f>IF(P293,O293*'ETC Data'!$H$3*'ETC Data'!$J$3,0)</f>
    </nc>
  </rcc>
  <rcc rId="2803" sId="8">
    <oc r="T293">
      <f>S293-(S293*((VLOOKUP(A293,Plan!A$1:AA$798,26,FALSE)/100)))</f>
    </oc>
    <nc r="T293">
      <f>S293-(S293*((VLOOKUP(A293,Plan!A$1:AA$798,27,FALSE)/100)))</f>
    </nc>
  </rcc>
  <rcc rId="2804" sId="8">
    <oc r="U293">
      <f>IF(P293,O293*'ETC Data'!$H$3*'ETC Data'!$K$3,0)</f>
    </oc>
    <nc r="U293">
      <f>IF(P293,O293*'ETC Data'!$H$3*'ETC Data'!$K$3,0)</f>
    </nc>
  </rcc>
  <rcc rId="2805" sId="8">
    <oc r="V293">
      <f>U293-(U293*((VLOOKUP(A293,Plan!A$1:AB$798,27,FALSE)/100)))</f>
    </oc>
    <nc r="V293">
      <f>U293-(U293*((VLOOKUP(A293,Plan!A$1:AB$798,28,FALSE)/100)))</f>
    </nc>
  </rcc>
  <rcc rId="2806" sId="8">
    <oc r="W293">
      <f>IF(P293,O293*'ETC Data'!$H$3*'ETC Data'!$L$3,0)</f>
    </oc>
    <nc r="W293">
      <f>IF(P293,O293*'ETC Data'!$H$3*'ETC Data'!$L$3,0)</f>
    </nc>
  </rcc>
  <rcc rId="2807" sId="8">
    <oc r="X293">
      <f>W293-(W293*((VLOOKUP(A293,Plan!A$1:AC$798,28,FALSE)/100)))</f>
    </oc>
    <nc r="X293">
      <f>W293-(W293*((VLOOKUP(A293,Plan!A$1:AC$798,29,FALSE)/100)))</f>
    </nc>
  </rcc>
  <rcc rId="2808" sId="8">
    <oc r="R294">
      <f>Q294-(Q294*((VLOOKUP(A294,Plan!A$1:Z$798,25,FALSE)/100)))</f>
    </oc>
    <nc r="R294">
      <f>Q294-(Q294*((VLOOKUP(A294,Plan!A$1:Z$798,26,FALSE)/100)))</f>
    </nc>
  </rcc>
  <rcc rId="2809" sId="8">
    <oc r="S294">
      <f>IF(P294,O294*'ETC Data'!$H$3*'ETC Data'!$J$3,0)</f>
    </oc>
    <nc r="S294">
      <f>IF(P294,O294*'ETC Data'!$H$3*'ETC Data'!$J$3,0)</f>
    </nc>
  </rcc>
  <rcc rId="2810" sId="8">
    <oc r="T294">
      <f>S294-(S294*((VLOOKUP(A294,Plan!A$1:AA$798,26,FALSE)/100)))</f>
    </oc>
    <nc r="T294">
      <f>S294-(S294*((VLOOKUP(A294,Plan!A$1:AA$798,27,FALSE)/100)))</f>
    </nc>
  </rcc>
  <rcc rId="2811" sId="8">
    <oc r="U294">
      <f>IF(P294,O294*'ETC Data'!$H$3*'ETC Data'!$K$3,0)</f>
    </oc>
    <nc r="U294">
      <f>IF(P294,O294*'ETC Data'!$H$3*'ETC Data'!$K$3,0)</f>
    </nc>
  </rcc>
  <rcc rId="2812" sId="8">
    <oc r="V294">
      <f>U294-(U294*((VLOOKUP(A294,Plan!A$1:AB$798,27,FALSE)/100)))</f>
    </oc>
    <nc r="V294">
      <f>U294-(U294*((VLOOKUP(A294,Plan!A$1:AB$798,28,FALSE)/100)))</f>
    </nc>
  </rcc>
  <rcc rId="2813" sId="8">
    <oc r="W294">
      <f>IF(P294,O294*'ETC Data'!$H$3*'ETC Data'!$L$3,0)</f>
    </oc>
    <nc r="W294">
      <f>IF(P294,O294*'ETC Data'!$H$3*'ETC Data'!$L$3,0)</f>
    </nc>
  </rcc>
  <rcc rId="2814" sId="8">
    <oc r="X294">
      <f>W294-(W294*((VLOOKUP(A294,Plan!A$1:AC$798,28,FALSE)/100)))</f>
    </oc>
    <nc r="X294">
      <f>W294-(W294*((VLOOKUP(A294,Plan!A$1:AC$798,29,FALSE)/100)))</f>
    </nc>
  </rcc>
  <rcc rId="2815" sId="8">
    <oc r="R308">
      <f>Q308-(Q308*((VLOOKUP(A308,Plan!A$1:Z$798,25,FALSE)/100)))</f>
    </oc>
    <nc r="R308">
      <f>Q308-(Q308*((VLOOKUP(A308,Plan!A$1:Z$798,26,FALSE)/100)))</f>
    </nc>
  </rcc>
  <rcc rId="2816" sId="8">
    <oc r="S308">
      <f>IF(P308,O308*'ETC Data'!$H$3*'ETC Data'!$J$3,0)</f>
    </oc>
    <nc r="S308">
      <f>IF(P308,O308*'ETC Data'!$H$3*'ETC Data'!$J$3,0)</f>
    </nc>
  </rcc>
  <rcc rId="2817" sId="8">
    <oc r="T308">
      <f>S308-(S308*((VLOOKUP(A308,Plan!A$1:AA$798,26,FALSE)/100)))</f>
    </oc>
    <nc r="T308">
      <f>S308-(S308*((VLOOKUP(A308,Plan!A$1:AA$798,27,FALSE)/100)))</f>
    </nc>
  </rcc>
  <rcc rId="2818" sId="8">
    <oc r="U308">
      <f>IF(P308,O308*'ETC Data'!$H$3*'ETC Data'!$K$3,0)</f>
    </oc>
    <nc r="U308">
      <f>IF(P308,O308*'ETC Data'!$H$3*'ETC Data'!$K$3,0)</f>
    </nc>
  </rcc>
  <rcc rId="2819" sId="8">
    <oc r="V308">
      <f>U308-(U308*((VLOOKUP(A308,Plan!A$1:AB$798,27,FALSE)/100)))</f>
    </oc>
    <nc r="V308">
      <f>U308-(U308*((VLOOKUP(A308,Plan!A$1:AB$798,28,FALSE)/100)))</f>
    </nc>
  </rcc>
  <rcc rId="2820" sId="8">
    <oc r="W308">
      <f>IF(P308,O308*'ETC Data'!$H$3*'ETC Data'!$L$3,0)</f>
    </oc>
    <nc r="W308">
      <f>IF(P308,O308*'ETC Data'!$H$3*'ETC Data'!$L$3,0)</f>
    </nc>
  </rcc>
  <rcc rId="2821" sId="8">
    <oc r="X308">
      <f>W308-(W308*((VLOOKUP(A308,Plan!A$1:AC$798,28,FALSE)/100)))</f>
    </oc>
    <nc r="X308">
      <f>W308-(W308*((VLOOKUP(A308,Plan!A$1:AC$798,29,FALSE)/100)))</f>
    </nc>
  </rcc>
  <rcc rId="2822" sId="8">
    <oc r="R321">
      <f>Q321-(Q321*((VLOOKUP(A321,Plan!A$1:Z$798,25,FALSE)/100)))</f>
    </oc>
    <nc r="R321">
      <f>Q321-(Q321*((VLOOKUP(A321,Plan!A$1:Z$798,26,FALSE)/100)))</f>
    </nc>
  </rcc>
  <rcc rId="2823" sId="8">
    <oc r="S321">
      <f>IF(P321,O321*'ETC Data'!$H$3*'ETC Data'!$J$3,0)</f>
    </oc>
    <nc r="S321">
      <f>IF(P321,O321*'ETC Data'!$H$3*'ETC Data'!$J$3,0)</f>
    </nc>
  </rcc>
  <rcc rId="2824" sId="8">
    <oc r="T321">
      <f>S321-(S321*((VLOOKUP(A321,Plan!A$1:AA$798,26,FALSE)/100)))</f>
    </oc>
    <nc r="T321">
      <f>S321-(S321*((VLOOKUP(A321,Plan!A$1:AA$798,27,FALSE)/100)))</f>
    </nc>
  </rcc>
  <rcc rId="2825" sId="8">
    <oc r="U321">
      <f>IF(P321,O321*'ETC Data'!$H$3*'ETC Data'!$K$3,0)</f>
    </oc>
    <nc r="U321">
      <f>IF(P321,O321*'ETC Data'!$H$3*'ETC Data'!$K$3,0)</f>
    </nc>
  </rcc>
  <rcc rId="2826" sId="8">
    <oc r="V321">
      <f>U321-(U321*((VLOOKUP(A321,Plan!A$1:AB$798,27,FALSE)/100)))</f>
    </oc>
    <nc r="V321">
      <f>U321-(U321*((VLOOKUP(A321,Plan!A$1:AB$798,28,FALSE)/100)))</f>
    </nc>
  </rcc>
  <rcc rId="2827" sId="8">
    <oc r="W321">
      <f>IF(P321,O321*'ETC Data'!$H$3*'ETC Data'!$L$3,0)</f>
    </oc>
    <nc r="W321">
      <f>IF(P321,O321*'ETC Data'!$H$3*'ETC Data'!$L$3,0)</f>
    </nc>
  </rcc>
  <rcc rId="2828" sId="8">
    <oc r="X321">
      <f>W321-(W321*((VLOOKUP(A321,Plan!A$1:AC$798,28,FALSE)/100)))</f>
    </oc>
    <nc r="X321">
      <f>W321-(W321*((VLOOKUP(A321,Plan!A$1:AC$798,29,FALSE)/100)))</f>
    </nc>
  </rcc>
  <rcc rId="2829" sId="8">
    <oc r="R323">
      <f>Q323-(Q323*((VLOOKUP(A323,Plan!A$1:Z$798,25,FALSE)/100)))</f>
    </oc>
    <nc r="R323">
      <f>Q323-(Q323*((VLOOKUP(A323,Plan!A$1:Z$798,26,FALSE)/100)))</f>
    </nc>
  </rcc>
  <rcc rId="2830" sId="8">
    <oc r="S323">
      <f>IF(P323,O323*'ETC Data'!$H$3*'ETC Data'!$J$3,0)</f>
    </oc>
    <nc r="S323">
      <f>IF(P323,O323*'ETC Data'!$H$3*'ETC Data'!$J$3,0)</f>
    </nc>
  </rcc>
  <rcc rId="2831" sId="8">
    <oc r="T323">
      <f>S323-(S323*((VLOOKUP(A323,Plan!A$1:AA$798,26,FALSE)/100)))</f>
    </oc>
    <nc r="T323">
      <f>S323-(S323*((VLOOKUP(A323,Plan!A$1:AA$798,27,FALSE)/100)))</f>
    </nc>
  </rcc>
  <rcc rId="2832" sId="8">
    <oc r="U323">
      <f>IF(P323,O323*'ETC Data'!$H$3*'ETC Data'!$K$3,0)</f>
    </oc>
    <nc r="U323">
      <f>IF(P323,O323*'ETC Data'!$H$3*'ETC Data'!$K$3,0)</f>
    </nc>
  </rcc>
  <rcc rId="2833" sId="8">
    <oc r="V323">
      <f>U323-(U323*((VLOOKUP(A323,Plan!A$1:AB$798,27,FALSE)/100)))</f>
    </oc>
    <nc r="V323">
      <f>U323-(U323*((VLOOKUP(A323,Plan!A$1:AB$798,28,FALSE)/100)))</f>
    </nc>
  </rcc>
  <rcc rId="2834" sId="8">
    <oc r="W323">
      <f>IF(P323,O323*'ETC Data'!$H$3*'ETC Data'!$L$3,0)</f>
    </oc>
    <nc r="W323">
      <f>IF(P323,O323*'ETC Data'!$H$3*'ETC Data'!$L$3,0)</f>
    </nc>
  </rcc>
  <rcc rId="2835" sId="8">
    <oc r="X323">
      <f>W323-(W323*((VLOOKUP(A323,Plan!A$1:AC$798,28,FALSE)/100)))</f>
    </oc>
    <nc r="X323">
      <f>W323-(W323*((VLOOKUP(A323,Plan!A$1:AC$798,29,FALSE)/100)))</f>
    </nc>
  </rcc>
  <rcc rId="2836" sId="8">
    <oc r="R325">
      <f>Q325-(Q325*((VLOOKUP(A325,Plan!A$1:Z$798,25,FALSE)/100)))</f>
    </oc>
    <nc r="R325">
      <f>Q325-(Q325*((VLOOKUP(A325,Plan!A$1:Z$798,26,FALSE)/100)))</f>
    </nc>
  </rcc>
  <rcc rId="2837" sId="8">
    <oc r="S325">
      <f>IF(P325,O325*'ETC Data'!$H$3*'ETC Data'!$J$3,0)</f>
    </oc>
    <nc r="S325">
      <f>IF(P325,O325*'ETC Data'!$H$3*'ETC Data'!$J$3,0)</f>
    </nc>
  </rcc>
  <rcc rId="2838" sId="8">
    <oc r="T325">
      <f>S325-(S325*((VLOOKUP(A325,Plan!A$1:AA$798,26,FALSE)/100)))</f>
    </oc>
    <nc r="T325">
      <f>S325-(S325*((VLOOKUP(A325,Plan!A$1:AA$798,27,FALSE)/100)))</f>
    </nc>
  </rcc>
  <rcc rId="2839" sId="8">
    <oc r="U325">
      <f>IF(P325,O325*'ETC Data'!$H$3*'ETC Data'!$K$3,0)</f>
    </oc>
    <nc r="U325">
      <f>IF(P325,O325*'ETC Data'!$H$3*'ETC Data'!$K$3,0)</f>
    </nc>
  </rcc>
  <rcc rId="2840" sId="8">
    <oc r="V325">
      <f>U325-(U325*((VLOOKUP(A325,Plan!A$1:AB$798,27,FALSE)/100)))</f>
    </oc>
    <nc r="V325">
      <f>U325-(U325*((VLOOKUP(A325,Plan!A$1:AB$798,28,FALSE)/100)))</f>
    </nc>
  </rcc>
  <rcc rId="2841" sId="8">
    <oc r="W325">
      <f>IF(P325,O325*'ETC Data'!$H$3*'ETC Data'!$L$3,0)</f>
    </oc>
    <nc r="W325">
      <f>IF(P325,O325*'ETC Data'!$H$3*'ETC Data'!$L$3,0)</f>
    </nc>
  </rcc>
  <rcc rId="2842" sId="8">
    <oc r="X325">
      <f>W325-(W325*((VLOOKUP(A325,Plan!A$1:AC$798,28,FALSE)/100)))</f>
    </oc>
    <nc r="X325">
      <f>W325-(W325*((VLOOKUP(A325,Plan!A$1:AC$798,29,FALSE)/100)))</f>
    </nc>
  </rcc>
  <rcc rId="2843" sId="8">
    <oc r="R440">
      <f>Q440-(Q440*((VLOOKUP(A440,Plan!A$1:Z$798,25,FALSE)/100)))</f>
    </oc>
    <nc r="R440">
      <f>Q440-(Q440*((VLOOKUP(A440,Plan!A$1:Z$798,26,FALSE)/100)))</f>
    </nc>
  </rcc>
  <rcc rId="2844" sId="8">
    <oc r="S440">
      <f>IF(P440,O440*'ETC Data'!$H$3*'ETC Data'!$J$3,0)</f>
    </oc>
    <nc r="S440">
      <f>IF(P440,O440*'ETC Data'!$H$3*'ETC Data'!$J$3,0)</f>
    </nc>
  </rcc>
  <rcc rId="2845" sId="8">
    <oc r="T440">
      <f>S440-(S440*((VLOOKUP(A440,Plan!A$1:AA$798,26,FALSE)/100)))</f>
    </oc>
    <nc r="T440">
      <f>S440-(S440*((VLOOKUP(A440,Plan!A$1:AA$798,27,FALSE)/100)))</f>
    </nc>
  </rcc>
  <rcc rId="2846" sId="8">
    <oc r="U440">
      <f>IF(P440,O440*'ETC Data'!$H$3*'ETC Data'!$K$3,0)</f>
    </oc>
    <nc r="U440">
      <f>IF(P440,O440*'ETC Data'!$H$3*'ETC Data'!$K$3,0)</f>
    </nc>
  </rcc>
  <rcc rId="2847" sId="8">
    <oc r="V440">
      <f>U440-(U440*((VLOOKUP(A440,Plan!A$1:AB$798,27,FALSE)/100)))</f>
    </oc>
    <nc r="V440">
      <f>U440-(U440*((VLOOKUP(A440,Plan!A$1:AB$798,28,FALSE)/100)))</f>
    </nc>
  </rcc>
  <rcc rId="2848" sId="8">
    <oc r="W440">
      <f>IF(P440,O440*'ETC Data'!$H$3*'ETC Data'!$L$3,0)</f>
    </oc>
    <nc r="W440">
      <f>IF(P440,O440*'ETC Data'!$H$3*'ETC Data'!$L$3,0)</f>
    </nc>
  </rcc>
  <rcc rId="2849" sId="8">
    <oc r="X440">
      <f>W440-(W440*((VLOOKUP(A440,Plan!A$1:AC$798,28,FALSE)/100)))</f>
    </oc>
    <nc r="X440">
      <f>W440-(W440*((VLOOKUP(A440,Plan!A$1:AC$798,29,FALSE)/100)))</f>
    </nc>
  </rcc>
  <rcc rId="2850" sId="8">
    <oc r="R457">
      <f>Q457-(Q457*((VLOOKUP(A457,Plan!A$1:Z$798,25,FALSE)/100)))</f>
    </oc>
    <nc r="R457">
      <f>Q457-(Q457*((VLOOKUP(A457,Plan!A$1:Z$798,26,FALSE)/100)))</f>
    </nc>
  </rcc>
  <rcc rId="2851" sId="8">
    <oc r="S457">
      <f>IF(P457,O457*'ETC Data'!$H$3*'ETC Data'!$J$3,0)</f>
    </oc>
    <nc r="S457">
      <f>IF(P457,O457*'ETC Data'!$H$3*'ETC Data'!$J$3,0)</f>
    </nc>
  </rcc>
  <rcc rId="2852" sId="8">
    <oc r="T457">
      <f>S457-(S457*((VLOOKUP(A457,Plan!A$1:AA$798,26,FALSE)/100)))</f>
    </oc>
    <nc r="T457">
      <f>S457-(S457*((VLOOKUP(A457,Plan!A$1:AA$798,27,FALSE)/100)))</f>
    </nc>
  </rcc>
  <rcc rId="2853" sId="8">
    <oc r="U457">
      <f>IF(P457,O457*'ETC Data'!$H$3*'ETC Data'!$K$3,0)</f>
    </oc>
    <nc r="U457">
      <f>IF(P457,O457*'ETC Data'!$H$3*'ETC Data'!$K$3,0)</f>
    </nc>
  </rcc>
  <rcc rId="2854" sId="8">
    <oc r="V457">
      <f>U457-(U457*((VLOOKUP(A457,Plan!A$1:AB$798,27,FALSE)/100)))</f>
    </oc>
    <nc r="V457">
      <f>U457-(U457*((VLOOKUP(A457,Plan!A$1:AB$798,28,FALSE)/100)))</f>
    </nc>
  </rcc>
  <rcc rId="2855" sId="8">
    <oc r="W457">
      <f>IF(P457,O457*'ETC Data'!$H$3*'ETC Data'!$L$3,0)</f>
    </oc>
    <nc r="W457">
      <f>IF(P457,O457*'ETC Data'!$H$3*'ETC Data'!$L$3,0)</f>
    </nc>
  </rcc>
  <rcc rId="2856" sId="8">
    <oc r="X457">
      <f>W457-(W457*((VLOOKUP(A457,Plan!A$1:AC$798,28,FALSE)/100)))</f>
    </oc>
    <nc r="X457">
      <f>W457-(W457*((VLOOKUP(A457,Plan!A$1:AC$798,29,FALSE)/100)))</f>
    </nc>
  </rcc>
  <rcc rId="2857" sId="8">
    <oc r="R458">
      <f>Q458-(Q458*((VLOOKUP(A458,Plan!A$1:Z$798,25,FALSE)/100)))</f>
    </oc>
    <nc r="R458">
      <f>Q458-(Q458*((VLOOKUP(A458,Plan!A$1:Z$798,26,FALSE)/100)))</f>
    </nc>
  </rcc>
  <rcc rId="2858" sId="8">
    <oc r="S458">
      <f>IF(P458,O458*'ETC Data'!$H$3*'ETC Data'!$J$3,0)</f>
    </oc>
    <nc r="S458">
      <f>IF(P458,O458*'ETC Data'!$H$3*'ETC Data'!$J$3,0)</f>
    </nc>
  </rcc>
  <rcc rId="2859" sId="8">
    <oc r="T458">
      <f>S458-(S458*((VLOOKUP(A458,Plan!A$1:AA$798,26,FALSE)/100)))</f>
    </oc>
    <nc r="T458">
      <f>S458-(S458*((VLOOKUP(A458,Plan!A$1:AA$798,27,FALSE)/100)))</f>
    </nc>
  </rcc>
  <rcc rId="2860" sId="8">
    <oc r="U458">
      <f>IF(P458,O458*'ETC Data'!$H$3*'ETC Data'!$K$3,0)</f>
    </oc>
    <nc r="U458">
      <f>IF(P458,O458*'ETC Data'!$H$3*'ETC Data'!$K$3,0)</f>
    </nc>
  </rcc>
  <rcc rId="2861" sId="8">
    <oc r="V458">
      <f>U458-(U458*((VLOOKUP(A458,Plan!A$1:AB$798,27,FALSE)/100)))</f>
    </oc>
    <nc r="V458">
      <f>U458-(U458*((VLOOKUP(A458,Plan!A$1:AB$798,28,FALSE)/100)))</f>
    </nc>
  </rcc>
  <rcc rId="2862" sId="8">
    <oc r="W458">
      <f>IF(P458,O458*'ETC Data'!$H$3*'ETC Data'!$L$3,0)</f>
    </oc>
    <nc r="W458">
      <f>IF(P458,O458*'ETC Data'!$H$3*'ETC Data'!$L$3,0)</f>
    </nc>
  </rcc>
  <rcc rId="2863" sId="8">
    <oc r="X458">
      <f>W458-(W458*((VLOOKUP(A458,Plan!A$1:AC$798,28,FALSE)/100)))</f>
    </oc>
    <nc r="X458">
      <f>W458-(W458*((VLOOKUP(A458,Plan!A$1:AC$798,29,FALSE)/100)))</f>
    </nc>
  </rcc>
  <rcv guid="{3ACD5A93-9B0E-40EA-8179-EDF0714A0F5F}" action="delete"/>
  <rdn rId="0" localSheetId="3" customView="1" name="Z_3ACD5A93_9B0E_40EA_8179_EDF0714A0F5F_.wvu.Rows" hidden="1" oldHidden="1">
    <formula>Plan!$488:$750</formula>
    <oldFormula>Plan!$488:$750</oldFormula>
  </rdn>
  <rdn rId="0" localSheetId="3" customView="1" name="Z_3ACD5A93_9B0E_40EA_8179_EDF0714A0F5F_.wvu.Cols" hidden="1" oldHidden="1">
    <formula>Plan!$S:$U,Plan!$BQ:$BT</formula>
    <oldFormula>Plan!$S:$U,Plan!$BQ:$BT</oldFormula>
  </rdn>
  <rdn rId="0" localSheetId="3" customView="1" name="Z_3ACD5A93_9B0E_40EA_8179_EDF0714A0F5F_.wvu.FilterData" hidden="1" oldHidden="1">
    <formula>Plan!$A$5:$BQ$468</formula>
    <oldFormula>Plan!$A$5:$BQ$468</oldFormula>
  </rdn>
  <rdn rId="0" localSheetId="4" customView="1" name="Z_3ACD5A93_9B0E_40EA_8179_EDF0714A0F5F_.wvu.FilterData" hidden="1" oldHidden="1">
    <formula>'Delivery Docs Plan'!$A$4:$O$33</formula>
    <oldFormula>'Delivery Docs Plan'!$A$4:$O$33</oldFormula>
  </rdn>
  <rdn rId="0" localSheetId="5" customView="1" name="Z_3ACD5A93_9B0E_40EA_8179_EDF0714A0F5F_.wvu.Rows" hidden="1" oldHidden="1">
    <formula>'PR Matrix'!$1:$2</formula>
    <oldFormula>'PR Matrix'!$1:$2</oldFormula>
  </rdn>
  <rdn rId="0" localSheetId="5" customView="1" name="Z_3ACD5A93_9B0E_40EA_8179_EDF0714A0F5F_.wvu.Cols" hidden="1" oldHidden="1">
    <formula>'PR Matrix'!$JN:$XFD</formula>
    <oldFormula>'PR Matrix'!$JN:$XFD</oldFormula>
  </rdn>
  <rdn rId="0" localSheetId="5" customView="1" name="Z_3ACD5A93_9B0E_40EA_8179_EDF0714A0F5F_.wvu.FilterData" hidden="1" oldHidden="1">
    <formula>'PR Matrix'!$C$1:$C$481</formula>
    <oldFormula>'PR Matrix'!$C$1:$C$481</oldFormula>
  </rdn>
  <rdn rId="0" localSheetId="6" customView="1" name="Z_3ACD5A93_9B0E_40EA_8179_EDF0714A0F5F_.wvu.Cols" hidden="1" oldHidden="1">
    <formula>Allocation!$L:$XFD</formula>
    <oldFormula>Allocation!$L:$XFD</oldFormula>
  </rdn>
  <rdn rId="0" localSheetId="6" customView="1" name="Z_3ACD5A93_9B0E_40EA_8179_EDF0714A0F5F_.wvu.FilterData" hidden="1" oldHidden="1">
    <formula>Allocation!$A$1:$K$1</formula>
    <oldFormula>Allocation!$A$1:$K$1</oldFormula>
  </rdn>
  <rdn rId="0" localSheetId="7" customView="1" name="Z_3ACD5A93_9B0E_40EA_8179_EDF0714A0F5F_.wvu.FilterData" hidden="1" oldHidden="1">
    <formula>'SRS Reviews'!$A$1:$Q$136</formula>
    <oldFormula>'SRS Reviews'!$A$1:$Q$136</oldFormula>
  </rdn>
  <rdn rId="0" localSheetId="8" customView="1" name="Z_3ACD5A93_9B0E_40EA_8179_EDF0714A0F5F_.wvu.FilterData" hidden="1" oldHidden="1">
    <formula>Estimates!$A$2:$BC$460</formula>
    <oldFormula>Estimates!$A$2:$BC$460</oldFormula>
  </rdn>
  <rdn rId="0" localSheetId="10" customView="1" name="Z_3ACD5A93_9B0E_40EA_8179_EDF0714A0F5F_.wvu.FilterData" hidden="1" oldHidden="1">
    <formula>'Open SWPRs'!$A$1:$H$615</formula>
    <oldFormula>'Open SWPRs'!$A$1:$H$615</oldFormula>
  </rdn>
  <rdn rId="0" localSheetId="12" customView="1" name="Z_3ACD5A93_9B0E_40EA_8179_EDF0714A0F5F_.wvu.FilterData" hidden="1" oldHidden="1">
    <formula>'Build Plan'!$D$3:$L$48</formula>
    <oldFormula>'Build Plan'!$D$3:$L$48</oldFormula>
  </rdn>
  <rcv guid="{3ACD5A93-9B0E-40EA-8179-EDF0714A0F5F}" action="add"/>
</revisions>
</file>

<file path=xl/revisions/revisionLog12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877" sId="8">
    <oc r="R3">
      <f>Q3-(Q3*((VLOOKUP(A3,Plan!A$1:Z$798,25,FALSE)/100)))</f>
    </oc>
    <nc r="R3">
      <f>Q3-(Q3*((VLOOKUP(A3,Plan!A$1:Z$798,26,FALSE)/100)))</f>
    </nc>
  </rcc>
  <rcc rId="2878" sId="8">
    <oc r="S3">
      <f>IF(P3,O3*'ETC Data'!$H$3*'ETC Data'!$J$3,0)</f>
    </oc>
    <nc r="S3">
      <f>IF(P3,O3*'ETC Data'!$H$3*'ETC Data'!$J$3,0)</f>
    </nc>
  </rcc>
  <rcc rId="2879" sId="8">
    <oc r="T3">
      <f>S3-(S3*((VLOOKUP(A3,Plan!A$1:AA$798,26,FALSE)/100)))</f>
    </oc>
    <nc r="T3">
      <f>S3-(S3*((VLOOKUP(A3,Plan!A$1:AA$798,27,FALSE)/100)))</f>
    </nc>
  </rcc>
  <rcc rId="2880" sId="8">
    <oc r="U3">
      <f>IF(P3,O3*'ETC Data'!$H$3*'ETC Data'!$K$3,0)</f>
    </oc>
    <nc r="U3">
      <f>IF(P3,O3*'ETC Data'!$H$3*'ETC Data'!$K$3,0)</f>
    </nc>
  </rcc>
  <rcc rId="2881" sId="8">
    <oc r="V3">
      <f>U3-(U3*((VLOOKUP(A3,Plan!A$1:AB$798,27,FALSE)/100)))</f>
    </oc>
    <nc r="V3">
      <f>U3-(U3*((VLOOKUP(A3,Plan!A$1:AB$798,28,FALSE)/100)))</f>
    </nc>
  </rcc>
  <rcc rId="2882" sId="8">
    <oc r="W3">
      <f>IF(P3,O3*'ETC Data'!$H$3*'ETC Data'!$L$3,0)</f>
    </oc>
    <nc r="W3">
      <f>IF(P3,O3*'ETC Data'!$H$3*'ETC Data'!$L$3,0)</f>
    </nc>
  </rcc>
  <rcc rId="2883" sId="8">
    <oc r="X3">
      <f>W3-(W3*((VLOOKUP(A3,Plan!A$1:AC$798,28,FALSE)/100)))</f>
    </oc>
    <nc r="X3">
      <f>W3-(W3*((VLOOKUP(A3,Plan!A$1:AC$798,29,FALSE)/100)))</f>
    </nc>
  </rcc>
  <rcc rId="2884" sId="8">
    <oc r="Z3">
      <f>OR(H3="Y",J3="Y")</f>
    </oc>
    <nc r="Z3">
      <f>OR(H3="Y",J3="Y")</f>
    </nc>
  </rcc>
  <rcc rId="2885" sId="8">
    <oc r="AA3">
      <f>IF(Z3,O3*'ETC Data'!$H$4*'ETC Data'!$I$4,0)</f>
    </oc>
    <nc r="AA3">
      <f>IF(Z3,O3*'ETC Data'!$H$4*'ETC Data'!$I$4,0)</f>
    </nc>
  </rcc>
  <rcc rId="2886" sId="8">
    <oc r="AB3">
      <f>AA3-(AA3*((VLOOKUP(A3,Plan!A$1:AI$798,34,FALSE)/100)))</f>
    </oc>
    <nc r="AB3">
      <f>AA3-(AA3*((VLOOKUP(A3,Plan!A$1:AI$798,35,FALSE)/100)))</f>
    </nc>
  </rcc>
  <rcc rId="2887" sId="8">
    <oc r="AC3">
      <f>IF(Z3,O3*'ETC Data'!$H$4*'ETC Data'!$J$4,0)</f>
    </oc>
    <nc r="AC3">
      <f>IF(Z3,O3*'ETC Data'!$H$4*'ETC Data'!$J$4,0)</f>
    </nc>
  </rcc>
  <rcc rId="2888" sId="8">
    <oc r="AD3">
      <f>AC3-(AC3*((VLOOKUP(A3,Plan!A$1:AJ$798,35,FALSE)/100)))</f>
    </oc>
    <nc r="AD3">
      <f>AC3-(AC3*((VLOOKUP(A3,Plan!A$1:AJ$798,36,FALSE)/100)))</f>
    </nc>
  </rcc>
  <rcc rId="2889" sId="8">
    <oc r="AE3">
      <f>IF(Z3,O3*'ETC Data'!$H$4*'ETC Data'!$K$4,0)</f>
    </oc>
    <nc r="AE3">
      <f>IF(Z3,O3*'ETC Data'!$H$4*'ETC Data'!$K$4,0)</f>
    </nc>
  </rcc>
  <rcc rId="2890" sId="8">
    <oc r="AF3">
      <f>AE3-(AE3*((VLOOKUP(A3,Plan!A$1:AK$798,36,FALSE)/100)))</f>
    </oc>
    <nc r="AF3">
      <f>AE3-(AE3*((VLOOKUP(A3,Plan!A$1:AK$798,37,FALSE)/100)))</f>
    </nc>
  </rcc>
  <rcc rId="2891" sId="8">
    <oc r="AG3">
      <f>IF(Z3,O3*'ETC Data'!$H$4*'ETC Data'!$L$4,0)</f>
    </oc>
    <nc r="AG3">
      <f>IF(Z3,O3*'ETC Data'!$H$4*'ETC Data'!$L$4,0)</f>
    </nc>
  </rcc>
  <rcc rId="2892" sId="8">
    <oc r="AH3">
      <f>AG3-(AG3*((VLOOKUP(A3,Plan!A$1:AP$798,41,FALSE)/100)))</f>
    </oc>
    <nc r="AH3">
      <f>AG3-(AG3*((VLOOKUP(A3,Plan!A$1:AP$798,42,FALSE)/100)))</f>
    </nc>
  </rcc>
  <rcc rId="2893" sId="8">
    <oc r="AJ3">
      <f>OR(H3="Y",K3="Y")</f>
    </oc>
    <nc r="AJ3">
      <f>OR(H3="Y",K3="Y")</f>
    </nc>
  </rcc>
  <rcc rId="2894" sId="8">
    <oc r="AK3">
      <f>IF(AJ3,O3*'ETC Data'!$H$5*'ETC Data'!$I$5,0)</f>
    </oc>
    <nc r="AK3">
      <f>IF(AJ3,O3*'ETC Data'!$H$5*'ETC Data'!$I$5,0)</f>
    </nc>
  </rcc>
  <rcc rId="2895" sId="8">
    <oc r="AL3">
      <f>AK3-(AK3*((VLOOKUP(A3,Plan!A$1:AY$798,49,FALSE)/100)))</f>
    </oc>
    <nc r="AL3">
      <f>AK3-(AK3*((VLOOKUP(A3,Plan!A$1:AY$798,51,FALSE)/100)))</f>
    </nc>
  </rcc>
  <rcc rId="2896" sId="8">
    <oc r="AM3">
      <f>IF(AJ3,O3*'ETC Data'!$H$5*'ETC Data'!$J$5,0)</f>
    </oc>
    <nc r="AM3">
      <f>IF(AJ3,O3*'ETC Data'!$H$5*'ETC Data'!$J$5,0)</f>
    </nc>
  </rcc>
  <rcc rId="2897" sId="8">
    <oc r="AN3">
      <f>AM3-(AM3*((VLOOKUP(A3,Plan!A$1:BA$798,50,FALSE)/100)))</f>
    </oc>
    <nc r="AN3">
      <f>AM3-(AM3*((VLOOKUP(A3,Plan!A$1:BA$798,53,FALSE)/100)))</f>
    </nc>
  </rcc>
  <rcc rId="2898" sId="8">
    <oc r="AO3">
      <f>IF(AJ3,O3*'ETC Data'!$H$5*'ETC Data'!$K$5,0)</f>
    </oc>
    <nc r="AO3">
      <f>IF(AJ3,O3*'ETC Data'!$H$5*'ETC Data'!$K$5,0)</f>
    </nc>
  </rcc>
  <rcc rId="2899" sId="8">
    <oc r="AP3">
      <f>AO3-(AO3*((VLOOKUP(A3,Plan!A$1:BB$798,51,FALSE)/100)))</f>
    </oc>
    <nc r="AP3">
      <f>AO3-(AO3*((VLOOKUP(A3,Plan!A$1:BB$798,54,FALSE)/100)))</f>
    </nc>
  </rcc>
  <rcc rId="2900" sId="8">
    <oc r="AQ3">
      <f>IF(AJ3,O3*'ETC Data'!$H$5*'ETC Data'!$L$5,0)</f>
    </oc>
    <nc r="AQ3">
      <f>IF(AJ3,O3*'ETC Data'!$H$5*'ETC Data'!$L$5,0)</f>
    </nc>
  </rcc>
  <rcc rId="2901" sId="8">
    <oc r="AR3">
      <f>AQ3-(AQ3*((VLOOKUP(A3,Plan!A$1:BD$798,53,FALSE)/100)))</f>
    </oc>
    <nc r="AR3">
      <f>AQ3-(AQ3*((VLOOKUP(A3,Plan!A$1:BD$798,56,FALSE)/100)))</f>
    </nc>
  </rcc>
  <rcc rId="2902" sId="8">
    <oc r="R4">
      <f>Q4-(Q4*((VLOOKUP(A4,Plan!A$1:Z$798,25,FALSE)/100)))</f>
    </oc>
    <nc r="R4">
      <f>Q4-(Q4*((VLOOKUP(A4,Plan!A$1:Z$798,26,FALSE)/100)))</f>
    </nc>
  </rcc>
  <rcc rId="2903" sId="8">
    <oc r="S4">
      <f>IF(P4,O4*'ETC Data'!$H$3*'ETC Data'!$J$3,0)</f>
    </oc>
    <nc r="S4">
      <f>IF(P4,O4*'ETC Data'!$H$3*'ETC Data'!$J$3,0)</f>
    </nc>
  </rcc>
  <rcc rId="2904" sId="8">
    <oc r="T4">
      <f>S4-(S4*((VLOOKUP(A4,Plan!A$1:AA$798,26,FALSE)/100)))</f>
    </oc>
    <nc r="T4">
      <f>S4-(S4*((VLOOKUP(A4,Plan!A$1:AA$798,27,FALSE)/100)))</f>
    </nc>
  </rcc>
  <rcc rId="2905" sId="8">
    <oc r="U4">
      <f>IF(P4,O4*'ETC Data'!$H$3*'ETC Data'!$K$3,0)</f>
    </oc>
    <nc r="U4">
      <f>IF(P4,O4*'ETC Data'!$H$3*'ETC Data'!$K$3,0)</f>
    </nc>
  </rcc>
  <rcc rId="2906" sId="8">
    <oc r="V4">
      <f>U4-(U4*((VLOOKUP(A4,Plan!A$1:AB$798,27,FALSE)/100)))</f>
    </oc>
    <nc r="V4">
      <f>U4-(U4*((VLOOKUP(A4,Plan!A$1:AB$798,28,FALSE)/100)))</f>
    </nc>
  </rcc>
  <rcc rId="2907" sId="8">
    <oc r="W4">
      <f>IF(P4,O4*'ETC Data'!$H$3*'ETC Data'!$L$3,0)</f>
    </oc>
    <nc r="W4">
      <f>IF(P4,O4*'ETC Data'!$H$3*'ETC Data'!$L$3,0)</f>
    </nc>
  </rcc>
  <rcc rId="2908" sId="8">
    <oc r="X4">
      <f>W4-(W4*((VLOOKUP(A4,Plan!A$1:AC$798,28,FALSE)/100)))</f>
    </oc>
    <nc r="X4">
      <f>W4-(W4*((VLOOKUP(A4,Plan!A$1:AC$798,29,FALSE)/100)))</f>
    </nc>
  </rcc>
  <rcc rId="2909" sId="8">
    <oc r="Z4">
      <f>OR(H4="Y",J4="Y")</f>
    </oc>
    <nc r="Z4">
      <f>OR(H4="Y",J4="Y")</f>
    </nc>
  </rcc>
  <rcc rId="2910" sId="8">
    <oc r="AA4">
      <f>IF(Z4,O4*'ETC Data'!$H$4*'ETC Data'!$I$4,0)</f>
    </oc>
    <nc r="AA4">
      <f>IF(Z4,O4*'ETC Data'!$H$4*'ETC Data'!$I$4,0)</f>
    </nc>
  </rcc>
  <rcc rId="2911" sId="8">
    <oc r="AB4">
      <f>AA4-(AA4*((VLOOKUP(A4,Plan!A$1:AI$798,34,FALSE)/100)))</f>
    </oc>
    <nc r="AB4">
      <f>AA4-(AA4*((VLOOKUP(A4,Plan!A$1:AI$798,35,FALSE)/100)))</f>
    </nc>
  </rcc>
  <rcc rId="2912" sId="8">
    <oc r="AC4">
      <f>IF(Z4,O4*'ETC Data'!$H$4*'ETC Data'!$J$4,0)</f>
    </oc>
    <nc r="AC4">
      <f>IF(Z4,O4*'ETC Data'!$H$4*'ETC Data'!$J$4,0)</f>
    </nc>
  </rcc>
  <rcc rId="2913" sId="8">
    <oc r="AD4">
      <f>AC4-(AC4*((VLOOKUP(A4,Plan!A$1:AJ$798,35,FALSE)/100)))</f>
    </oc>
    <nc r="AD4">
      <f>AC4-(AC4*((VLOOKUP(A4,Plan!A$1:AJ$798,36,FALSE)/100)))</f>
    </nc>
  </rcc>
  <rcc rId="2914" sId="8">
    <oc r="AE4">
      <f>IF(Z4,O4*'ETC Data'!$H$4*'ETC Data'!$K$4,0)</f>
    </oc>
    <nc r="AE4">
      <f>IF(Z4,O4*'ETC Data'!$H$4*'ETC Data'!$K$4,0)</f>
    </nc>
  </rcc>
  <rcc rId="2915" sId="8">
    <oc r="AF4">
      <f>AE4-(AE4*((VLOOKUP(A4,Plan!A$1:AK$798,36,FALSE)/100)))</f>
    </oc>
    <nc r="AF4">
      <f>AE4-(AE4*((VLOOKUP(A4,Plan!A$1:AK$798,37,FALSE)/100)))</f>
    </nc>
  </rcc>
  <rcc rId="2916" sId="8">
    <oc r="AG4">
      <f>IF(Z4,O4*'ETC Data'!$H$4*'ETC Data'!$L$4,0)</f>
    </oc>
    <nc r="AG4">
      <f>IF(Z4,O4*'ETC Data'!$H$4*'ETC Data'!$L$4,0)</f>
    </nc>
  </rcc>
  <rcc rId="2917" sId="8">
    <oc r="AH4">
      <f>AG4-(AG4*((VLOOKUP(A4,Plan!A$1:AP$798,41,FALSE)/100)))</f>
    </oc>
    <nc r="AH4">
      <f>AG4-(AG4*((VLOOKUP(A4,Plan!A$1:AP$798,42,FALSE)/100)))</f>
    </nc>
  </rcc>
  <rcc rId="2918" sId="8">
    <oc r="AJ4">
      <f>OR(H4="Y",K4="Y")</f>
    </oc>
    <nc r="AJ4">
      <f>OR(H4="Y",K4="Y")</f>
    </nc>
  </rcc>
  <rcc rId="2919" sId="8">
    <oc r="AK4">
      <f>IF(AJ4,O4*'ETC Data'!$H$5*'ETC Data'!$I$5,0)</f>
    </oc>
    <nc r="AK4">
      <f>IF(AJ4,O4*'ETC Data'!$H$5*'ETC Data'!$I$5,0)</f>
    </nc>
  </rcc>
  <rcc rId="2920" sId="8">
    <oc r="AL4">
      <f>AK4-(AK4*((VLOOKUP(A4,Plan!A$1:AY$798,49,FALSE)/100)))</f>
    </oc>
    <nc r="AL4">
      <f>AK4-(AK4*((VLOOKUP(A4,Plan!A$1:AY$798,51,FALSE)/100)))</f>
    </nc>
  </rcc>
  <rcc rId="2921" sId="8">
    <oc r="AM4">
      <f>IF(AJ4,O4*'ETC Data'!$H$5*'ETC Data'!$J$5,0)</f>
    </oc>
    <nc r="AM4">
      <f>IF(AJ4,O4*'ETC Data'!$H$5*'ETC Data'!$J$5,0)</f>
    </nc>
  </rcc>
  <rcc rId="2922" sId="8">
    <oc r="AN4">
      <f>AM4-(AM4*((VLOOKUP(A4,Plan!A$1:BA$798,50,FALSE)/100)))</f>
    </oc>
    <nc r="AN4">
      <f>AM4-(AM4*((VLOOKUP(A4,Plan!A$1:BA$798,53,FALSE)/100)))</f>
    </nc>
  </rcc>
  <rcc rId="2923" sId="8">
    <oc r="AO4">
      <f>IF(AJ4,O4*'ETC Data'!$H$5*'ETC Data'!$K$5,0)</f>
    </oc>
    <nc r="AO4">
      <f>IF(AJ4,O4*'ETC Data'!$H$5*'ETC Data'!$K$5,0)</f>
    </nc>
  </rcc>
  <rcc rId="2924" sId="8">
    <oc r="AP4">
      <f>AO4-(AO4*((VLOOKUP(A4,Plan!A$1:BB$798,51,FALSE)/100)))</f>
    </oc>
    <nc r="AP4">
      <f>AO4-(AO4*((VLOOKUP(A4,Plan!A$1:BB$798,54,FALSE)/100)))</f>
    </nc>
  </rcc>
  <rcc rId="2925" sId="8">
    <oc r="AQ4">
      <f>IF(AJ4,O4*'ETC Data'!$H$5*'ETC Data'!$L$5,0)</f>
    </oc>
    <nc r="AQ4">
      <f>IF(AJ4,O4*'ETC Data'!$H$5*'ETC Data'!$L$5,0)</f>
    </nc>
  </rcc>
  <rcc rId="2926" sId="8">
    <oc r="AR4">
      <f>AQ4-(AQ4*((VLOOKUP(A4,Plan!A$1:BD$798,53,FALSE)/100)))</f>
    </oc>
    <nc r="AR4">
      <f>AQ4-(AQ4*((VLOOKUP(A4,Plan!A$1:BD$798,56,FALSE)/100)))</f>
    </nc>
  </rcc>
  <rcc rId="2927" sId="8">
    <oc r="R5">
      <f>Q5-(Q5*((VLOOKUP(A5,Plan!A$1:Z$798,25,FALSE)/100)))</f>
    </oc>
    <nc r="R5">
      <f>Q5-(Q5*((VLOOKUP(A5,Plan!A$1:Z$798,26,FALSE)/100)))</f>
    </nc>
  </rcc>
  <rcc rId="2928" sId="8">
    <oc r="S5">
      <f>IF(P5,O5*'ETC Data'!$H$3*'ETC Data'!$J$3,0)</f>
    </oc>
    <nc r="S5">
      <f>IF(P5,O5*'ETC Data'!$H$3*'ETC Data'!$J$3,0)</f>
    </nc>
  </rcc>
  <rcc rId="2929" sId="8">
    <oc r="T5">
      <f>S5-(S5*((VLOOKUP(A5,Plan!A$1:AA$798,26,FALSE)/100)))</f>
    </oc>
    <nc r="T5">
      <f>S5-(S5*((VLOOKUP(A5,Plan!A$1:AA$798,27,FALSE)/100)))</f>
    </nc>
  </rcc>
  <rcc rId="2930" sId="8">
    <oc r="U5">
      <f>IF(P5,O5*'ETC Data'!$H$3*'ETC Data'!$K$3,0)</f>
    </oc>
    <nc r="U5">
      <f>IF(P5,O5*'ETC Data'!$H$3*'ETC Data'!$K$3,0)</f>
    </nc>
  </rcc>
  <rcc rId="2931" sId="8">
    <oc r="V5">
      <f>U5-(U5*((VLOOKUP(A5,Plan!A$1:AB$798,27,FALSE)/100)))</f>
    </oc>
    <nc r="V5">
      <f>U5-(U5*((VLOOKUP(A5,Plan!A$1:AB$798,28,FALSE)/100)))</f>
    </nc>
  </rcc>
  <rcc rId="2932" sId="8">
    <oc r="W5">
      <f>IF(P5,O5*'ETC Data'!$H$3*'ETC Data'!$L$3,0)</f>
    </oc>
    <nc r="W5">
      <f>IF(P5,O5*'ETC Data'!$H$3*'ETC Data'!$L$3,0)</f>
    </nc>
  </rcc>
  <rcc rId="2933" sId="8">
    <oc r="X5">
      <f>W5-(W5*((VLOOKUP(A5,Plan!A$1:AC$798,28,FALSE)/100)))</f>
    </oc>
    <nc r="X5">
      <f>W5-(W5*((VLOOKUP(A5,Plan!A$1:AC$798,29,FALSE)/100)))</f>
    </nc>
  </rcc>
  <rcc rId="2934" sId="8">
    <oc r="Z5">
      <f>OR(H5="Y",J5="Y")</f>
    </oc>
    <nc r="Z5">
      <f>OR(H5="Y",J5="Y")</f>
    </nc>
  </rcc>
  <rcc rId="2935" sId="8">
    <oc r="AA5">
      <f>IF(Z5,O5*'ETC Data'!$H$4*'ETC Data'!$I$4,0)</f>
    </oc>
    <nc r="AA5">
      <f>IF(Z5,O5*'ETC Data'!$H$4*'ETC Data'!$I$4,0)</f>
    </nc>
  </rcc>
  <rcc rId="2936" sId="8">
    <oc r="AB5">
      <f>AA5-(AA5*((VLOOKUP(A5,Plan!A$1:AI$798,34,FALSE)/100)))</f>
    </oc>
    <nc r="AB5">
      <f>AA5-(AA5*((VLOOKUP(A5,Plan!A$1:AI$798,35,FALSE)/100)))</f>
    </nc>
  </rcc>
  <rcc rId="2937" sId="8">
    <oc r="AC5">
      <f>IF(Z5,O5*'ETC Data'!$H$4*'ETC Data'!$J$4,0)</f>
    </oc>
    <nc r="AC5">
      <f>IF(Z5,O5*'ETC Data'!$H$4*'ETC Data'!$J$4,0)</f>
    </nc>
  </rcc>
  <rcc rId="2938" sId="8">
    <oc r="AD5">
      <f>AC5-(AC5*((VLOOKUP(A5,Plan!A$1:AJ$798,35,FALSE)/100)))</f>
    </oc>
    <nc r="AD5">
      <f>AC5-(AC5*((VLOOKUP(A5,Plan!A$1:AJ$798,36,FALSE)/100)))</f>
    </nc>
  </rcc>
  <rcc rId="2939" sId="8">
    <oc r="AE5">
      <f>IF(Z5,O5*'ETC Data'!$H$4*'ETC Data'!$K$4,0)</f>
    </oc>
    <nc r="AE5">
      <f>IF(Z5,O5*'ETC Data'!$H$4*'ETC Data'!$K$4,0)</f>
    </nc>
  </rcc>
  <rcc rId="2940" sId="8">
    <oc r="AF5">
      <f>AE5-(AE5*((VLOOKUP(A5,Plan!A$1:AK$798,36,FALSE)/100)))</f>
    </oc>
    <nc r="AF5">
      <f>AE5-(AE5*((VLOOKUP(A5,Plan!A$1:AK$798,37,FALSE)/100)))</f>
    </nc>
  </rcc>
  <rcc rId="2941" sId="8">
    <oc r="AG5">
      <f>IF(Z5,O5*'ETC Data'!$H$4*'ETC Data'!$L$4,0)</f>
    </oc>
    <nc r="AG5">
      <f>IF(Z5,O5*'ETC Data'!$H$4*'ETC Data'!$L$4,0)</f>
    </nc>
  </rcc>
  <rcc rId="2942" sId="8">
    <oc r="AH5">
      <f>AG5-(AG5*((VLOOKUP(A5,Plan!A$1:AP$798,41,FALSE)/100)))</f>
    </oc>
    <nc r="AH5">
      <f>AG5-(AG5*((VLOOKUP(A5,Plan!A$1:AP$798,42,FALSE)/100)))</f>
    </nc>
  </rcc>
  <rcc rId="2943" sId="8">
    <oc r="AJ5">
      <f>OR(H5="Y",K5="Y")</f>
    </oc>
    <nc r="AJ5">
      <f>OR(H5="Y",K5="Y")</f>
    </nc>
  </rcc>
  <rcc rId="2944" sId="8">
    <oc r="AK5">
      <f>IF(AJ5,O5*'ETC Data'!$H$5*'ETC Data'!$I$5,0)</f>
    </oc>
    <nc r="AK5">
      <f>IF(AJ5,O5*'ETC Data'!$H$5*'ETC Data'!$I$5,0)</f>
    </nc>
  </rcc>
  <rcc rId="2945" sId="8">
    <oc r="AL5">
      <f>AK5-(AK5*((VLOOKUP(A5,Plan!A$1:AY$798,49,FALSE)/100)))</f>
    </oc>
    <nc r="AL5">
      <f>AK5-(AK5*((VLOOKUP(A5,Plan!A$1:AY$798,51,FALSE)/100)))</f>
    </nc>
  </rcc>
  <rcc rId="2946" sId="8">
    <oc r="AM5">
      <f>IF(AJ5,O5*'ETC Data'!$H$5*'ETC Data'!$J$5,0)</f>
    </oc>
    <nc r="AM5">
      <f>IF(AJ5,O5*'ETC Data'!$H$5*'ETC Data'!$J$5,0)</f>
    </nc>
  </rcc>
  <rcc rId="2947" sId="8">
    <oc r="AN5">
      <f>AM5-(AM5*((VLOOKUP(A5,Plan!A$1:BA$798,50,FALSE)/100)))</f>
    </oc>
    <nc r="AN5">
      <f>AM5-(AM5*((VLOOKUP(A5,Plan!A$1:BA$798,53,FALSE)/100)))</f>
    </nc>
  </rcc>
  <rcc rId="2948" sId="8">
    <oc r="AO5">
      <f>IF(AJ5,O5*'ETC Data'!$H$5*'ETC Data'!$K$5,0)</f>
    </oc>
    <nc r="AO5">
      <f>IF(AJ5,O5*'ETC Data'!$H$5*'ETC Data'!$K$5,0)</f>
    </nc>
  </rcc>
  <rcc rId="2949" sId="8">
    <oc r="AP5">
      <f>AO5-(AO5*((VLOOKUP(A5,Plan!A$1:BB$798,51,FALSE)/100)))</f>
    </oc>
    <nc r="AP5">
      <f>AO5-(AO5*((VLOOKUP(A5,Plan!A$1:BB$798,54,FALSE)/100)))</f>
    </nc>
  </rcc>
  <rcc rId="2950" sId="8">
    <oc r="AQ5">
      <f>IF(AJ5,O5*'ETC Data'!$H$5*'ETC Data'!$L$5,0)</f>
    </oc>
    <nc r="AQ5">
      <f>IF(AJ5,O5*'ETC Data'!$H$5*'ETC Data'!$L$5,0)</f>
    </nc>
  </rcc>
  <rcc rId="2951" sId="8">
    <oc r="AR5">
      <f>AQ5-(AQ5*((VLOOKUP(A5,Plan!A$1:BD$798,53,FALSE)/100)))</f>
    </oc>
    <nc r="AR5">
      <f>AQ5-(AQ5*((VLOOKUP(A5,Plan!A$1:BD$798,56,FALSE)/100)))</f>
    </nc>
  </rcc>
  <rcc rId="2952" sId="8">
    <oc r="R6">
      <f>Q6-(Q6*((VLOOKUP(A6,Plan!A$1:Z$798,25,FALSE)/100)))</f>
    </oc>
    <nc r="R6">
      <f>Q6-(Q6*((VLOOKUP(A6,Plan!A$1:Z$798,26,FALSE)/100)))</f>
    </nc>
  </rcc>
  <rcc rId="2953" sId="8">
    <oc r="S6">
      <f>IF(P6,O6*'ETC Data'!$H$3*'ETC Data'!$J$3,0)</f>
    </oc>
    <nc r="S6">
      <f>IF(P6,O6*'ETC Data'!$H$3*'ETC Data'!$J$3,0)</f>
    </nc>
  </rcc>
  <rcc rId="2954" sId="8">
    <oc r="T6">
      <f>S6-(S6*((VLOOKUP(A6,Plan!A$1:AA$798,26,FALSE)/100)))</f>
    </oc>
    <nc r="T6">
      <f>S6-(S6*((VLOOKUP(A6,Plan!A$1:AA$798,27,FALSE)/100)))</f>
    </nc>
  </rcc>
  <rcc rId="2955" sId="8">
    <oc r="U6">
      <f>IF(P6,O6*'ETC Data'!$H$3*'ETC Data'!$K$3,0)</f>
    </oc>
    <nc r="U6">
      <f>IF(P6,O6*'ETC Data'!$H$3*'ETC Data'!$K$3,0)</f>
    </nc>
  </rcc>
  <rcc rId="2956" sId="8">
    <oc r="V6">
      <f>U6-(U6*((VLOOKUP(A6,Plan!A$1:AB$798,27,FALSE)/100)))</f>
    </oc>
    <nc r="V6">
      <f>U6-(U6*((VLOOKUP(A6,Plan!A$1:AB$798,28,FALSE)/100)))</f>
    </nc>
  </rcc>
  <rcc rId="2957" sId="8">
    <oc r="W6">
      <f>IF(P6,O6*'ETC Data'!$H$3*'ETC Data'!$L$3,0)</f>
    </oc>
    <nc r="W6">
      <f>IF(P6,O6*'ETC Data'!$H$3*'ETC Data'!$L$3,0)</f>
    </nc>
  </rcc>
  <rcc rId="2958" sId="8">
    <oc r="X6">
      <f>W6-(W6*((VLOOKUP(A6,Plan!A$1:AC$798,28,FALSE)/100)))</f>
    </oc>
    <nc r="X6">
      <f>W6-(W6*((VLOOKUP(A6,Plan!A$1:AC$798,29,FALSE)/100)))</f>
    </nc>
  </rcc>
  <rcc rId="2959" sId="8">
    <oc r="Z6">
      <f>OR(H6="Y",J6="Y")</f>
    </oc>
    <nc r="Z6">
      <f>OR(H6="Y",J6="Y")</f>
    </nc>
  </rcc>
  <rcc rId="2960" sId="8">
    <oc r="AA6">
      <f>IF(Z6,O6*'ETC Data'!$H$4*'ETC Data'!$I$4,0)</f>
    </oc>
    <nc r="AA6">
      <f>IF(Z6,O6*'ETC Data'!$H$4*'ETC Data'!$I$4,0)</f>
    </nc>
  </rcc>
  <rcc rId="2961" sId="8">
    <oc r="AB6">
      <f>AA6-(AA6*((VLOOKUP(A6,Plan!A$1:AI$798,34,FALSE)/100)))</f>
    </oc>
    <nc r="AB6">
      <f>AA6-(AA6*((VLOOKUP(A6,Plan!A$1:AI$798,35,FALSE)/100)))</f>
    </nc>
  </rcc>
  <rcc rId="2962" sId="8">
    <oc r="AC6">
      <f>IF(Z6,O6*'ETC Data'!$H$4*'ETC Data'!$J$4,0)</f>
    </oc>
    <nc r="AC6">
      <f>IF(Z6,O6*'ETC Data'!$H$4*'ETC Data'!$J$4,0)</f>
    </nc>
  </rcc>
  <rcc rId="2963" sId="8">
    <oc r="AD6">
      <f>AC6-(AC6*((VLOOKUP(A6,Plan!A$1:AJ$798,35,FALSE)/100)))</f>
    </oc>
    <nc r="AD6">
      <f>AC6-(AC6*((VLOOKUP(A6,Plan!A$1:AJ$798,36,FALSE)/100)))</f>
    </nc>
  </rcc>
  <rcc rId="2964" sId="8">
    <oc r="AE6">
      <f>IF(Z6,O6*'ETC Data'!$H$4*'ETC Data'!$K$4,0)</f>
    </oc>
    <nc r="AE6">
      <f>IF(Z6,O6*'ETC Data'!$H$4*'ETC Data'!$K$4,0)</f>
    </nc>
  </rcc>
  <rcc rId="2965" sId="8">
    <oc r="AF6">
      <f>AE6-(AE6*((VLOOKUP(A6,Plan!A$1:AK$798,36,FALSE)/100)))</f>
    </oc>
    <nc r="AF6">
      <f>AE6-(AE6*((VLOOKUP(A6,Plan!A$1:AK$798,37,FALSE)/100)))</f>
    </nc>
  </rcc>
  <rcc rId="2966" sId="8">
    <oc r="AG6">
      <f>IF(Z6,O6*'ETC Data'!$H$4*'ETC Data'!$L$4,0)</f>
    </oc>
    <nc r="AG6">
      <f>IF(Z6,O6*'ETC Data'!$H$4*'ETC Data'!$L$4,0)</f>
    </nc>
  </rcc>
  <rcc rId="2967" sId="8">
    <oc r="AH6">
      <f>AG6-(AG6*((VLOOKUP(A6,Plan!A$1:AP$798,41,FALSE)/100)))</f>
    </oc>
    <nc r="AH6">
      <f>AG6-(AG6*((VLOOKUP(A6,Plan!A$1:AP$798,42,FALSE)/100)))</f>
    </nc>
  </rcc>
  <rcc rId="2968" sId="8">
    <oc r="AJ6">
      <f>OR(H6="Y",K6="Y")</f>
    </oc>
    <nc r="AJ6">
      <f>OR(H6="Y",K6="Y")</f>
    </nc>
  </rcc>
  <rcc rId="2969" sId="8">
    <oc r="AK6">
      <f>IF(AJ6,O6*'ETC Data'!$H$5*'ETC Data'!$I$5,0)</f>
    </oc>
    <nc r="AK6">
      <f>IF(AJ6,O6*'ETC Data'!$H$5*'ETC Data'!$I$5,0)</f>
    </nc>
  </rcc>
  <rcc rId="2970" sId="8">
    <oc r="AL6">
      <f>AK6-(AK6*((VLOOKUP(A6,Plan!A$1:AY$798,49,FALSE)/100)))</f>
    </oc>
    <nc r="AL6">
      <f>AK6-(AK6*((VLOOKUP(A6,Plan!A$1:AY$798,51,FALSE)/100)))</f>
    </nc>
  </rcc>
  <rcc rId="2971" sId="8">
    <oc r="AM6">
      <f>IF(AJ6,O6*'ETC Data'!$H$5*'ETC Data'!$J$5,0)</f>
    </oc>
    <nc r="AM6">
      <f>IF(AJ6,O6*'ETC Data'!$H$5*'ETC Data'!$J$5,0)</f>
    </nc>
  </rcc>
  <rcc rId="2972" sId="8">
    <oc r="AN6">
      <f>AM6-(AM6*((VLOOKUP(A6,Plan!A$1:BA$798,50,FALSE)/100)))</f>
    </oc>
    <nc r="AN6">
      <f>AM6-(AM6*((VLOOKUP(A6,Plan!A$1:BA$798,53,FALSE)/100)))</f>
    </nc>
  </rcc>
  <rcc rId="2973" sId="8">
    <oc r="AO6">
      <f>IF(AJ6,O6*'ETC Data'!$H$5*'ETC Data'!$K$5,0)</f>
    </oc>
    <nc r="AO6">
      <f>IF(AJ6,O6*'ETC Data'!$H$5*'ETC Data'!$K$5,0)</f>
    </nc>
  </rcc>
  <rcc rId="2974" sId="8">
    <oc r="AP6">
      <f>AO6-(AO6*((VLOOKUP(A6,Plan!A$1:BB$798,51,FALSE)/100)))</f>
    </oc>
    <nc r="AP6">
      <f>AO6-(AO6*((VLOOKUP(A6,Plan!A$1:BB$798,54,FALSE)/100)))</f>
    </nc>
  </rcc>
  <rcc rId="2975" sId="8">
    <oc r="AQ6">
      <f>IF(AJ6,O6*'ETC Data'!$H$5*'ETC Data'!$L$5,0)</f>
    </oc>
    <nc r="AQ6">
      <f>IF(AJ6,O6*'ETC Data'!$H$5*'ETC Data'!$L$5,0)</f>
    </nc>
  </rcc>
  <rcc rId="2976" sId="8">
    <oc r="AR6">
      <f>AQ6-(AQ6*((VLOOKUP(A6,Plan!A$1:BD$798,53,FALSE)/100)))</f>
    </oc>
    <nc r="AR6">
      <f>AQ6-(AQ6*((VLOOKUP(A6,Plan!A$1:BD$798,56,FALSE)/100)))</f>
    </nc>
  </rcc>
  <rcc rId="2977" sId="8">
    <oc r="R7">
      <f>Q7-(Q7*((VLOOKUP(A7,Plan!A$1:Z$798,25,FALSE)/100)))</f>
    </oc>
    <nc r="R7">
      <f>Q7-(Q7*((VLOOKUP(A7,Plan!A$1:Z$798,26,FALSE)/100)))</f>
    </nc>
  </rcc>
  <rcc rId="2978" sId="8">
    <oc r="S7">
      <f>IF(P7,O7*'ETC Data'!$H$3*'ETC Data'!$J$3,0)</f>
    </oc>
    <nc r="S7">
      <f>IF(P7,O7*'ETC Data'!$H$3*'ETC Data'!$J$3,0)</f>
    </nc>
  </rcc>
  <rcc rId="2979" sId="8">
    <oc r="T7">
      <f>S7-(S7*((VLOOKUP(A7,Plan!A$1:AA$798,26,FALSE)/100)))</f>
    </oc>
    <nc r="T7">
      <f>S7-(S7*((VLOOKUP(A7,Plan!A$1:AA$798,27,FALSE)/100)))</f>
    </nc>
  </rcc>
  <rcc rId="2980" sId="8">
    <oc r="U7">
      <f>IF(P7,O7*'ETC Data'!$H$3*'ETC Data'!$K$3,0)</f>
    </oc>
    <nc r="U7">
      <f>IF(P7,O7*'ETC Data'!$H$3*'ETC Data'!$K$3,0)</f>
    </nc>
  </rcc>
  <rcc rId="2981" sId="8">
    <oc r="V7">
      <f>U7-(U7*((VLOOKUP(A7,Plan!A$1:AB$798,27,FALSE)/100)))</f>
    </oc>
    <nc r="V7">
      <f>U7-(U7*((VLOOKUP(A7,Plan!A$1:AB$798,28,FALSE)/100)))</f>
    </nc>
  </rcc>
  <rcc rId="2982" sId="8">
    <oc r="W7">
      <f>IF(P7,O7*'ETC Data'!$H$3*'ETC Data'!$L$3,0)</f>
    </oc>
    <nc r="W7">
      <f>IF(P7,O7*'ETC Data'!$H$3*'ETC Data'!$L$3,0)</f>
    </nc>
  </rcc>
  <rcc rId="2983" sId="8">
    <oc r="X7">
      <f>W7-(W7*((VLOOKUP(A7,Plan!A$1:AC$798,28,FALSE)/100)))</f>
    </oc>
    <nc r="X7">
      <f>W7-(W7*((VLOOKUP(A7,Plan!A$1:AC$798,29,FALSE)/100)))</f>
    </nc>
  </rcc>
  <rcc rId="2984" sId="8">
    <oc r="Z7">
      <f>OR(H7="Y",J7="Y")</f>
    </oc>
    <nc r="Z7">
      <f>OR(H7="Y",J7="Y")</f>
    </nc>
  </rcc>
  <rcc rId="2985" sId="8">
    <oc r="AA7">
      <f>IF(Z7,O7*'ETC Data'!$H$4*'ETC Data'!$I$4,0)</f>
    </oc>
    <nc r="AA7">
      <f>IF(Z7,O7*'ETC Data'!$H$4*'ETC Data'!$I$4,0)</f>
    </nc>
  </rcc>
  <rcc rId="2986" sId="8">
    <oc r="AB7">
      <f>AA7-(AA7*((VLOOKUP(A7,Plan!A$1:AI$798,34,FALSE)/100)))</f>
    </oc>
    <nc r="AB7">
      <f>AA7-(AA7*((VLOOKUP(A7,Plan!A$1:AI$798,35,FALSE)/100)))</f>
    </nc>
  </rcc>
  <rcc rId="2987" sId="8">
    <oc r="AC7">
      <f>IF(Z7,O7*'ETC Data'!$H$4*'ETC Data'!$J$4,0)</f>
    </oc>
    <nc r="AC7">
      <f>IF(Z7,O7*'ETC Data'!$H$4*'ETC Data'!$J$4,0)</f>
    </nc>
  </rcc>
  <rcc rId="2988" sId="8">
    <oc r="AD7">
      <f>AC7-(AC7*((VLOOKUP(A7,Plan!A$1:AJ$798,35,FALSE)/100)))</f>
    </oc>
    <nc r="AD7">
      <f>AC7-(AC7*((VLOOKUP(A7,Plan!A$1:AJ$798,36,FALSE)/100)))</f>
    </nc>
  </rcc>
  <rcc rId="2989" sId="8">
    <oc r="AE7">
      <f>IF(Z7,O7*'ETC Data'!$H$4*'ETC Data'!$K$4,0)</f>
    </oc>
    <nc r="AE7">
      <f>IF(Z7,O7*'ETC Data'!$H$4*'ETC Data'!$K$4,0)</f>
    </nc>
  </rcc>
  <rcc rId="2990" sId="8">
    <oc r="AF7">
      <f>AE7-(AE7*((VLOOKUP(A7,Plan!A$1:AK$798,36,FALSE)/100)))</f>
    </oc>
    <nc r="AF7">
      <f>AE7-(AE7*((VLOOKUP(A7,Plan!A$1:AK$798,37,FALSE)/100)))</f>
    </nc>
  </rcc>
  <rcc rId="2991" sId="8">
    <oc r="AG7">
      <f>IF(Z7,O7*'ETC Data'!$H$4*'ETC Data'!$L$4,0)</f>
    </oc>
    <nc r="AG7">
      <f>IF(Z7,O7*'ETC Data'!$H$4*'ETC Data'!$L$4,0)</f>
    </nc>
  </rcc>
  <rcc rId="2992" sId="8">
    <oc r="AH7">
      <f>AG7-(AG7*((VLOOKUP(A7,Plan!A$1:AP$798,41,FALSE)/100)))</f>
    </oc>
    <nc r="AH7">
      <f>AG7-(AG7*((VLOOKUP(A7,Plan!A$1:AP$798,42,FALSE)/100)))</f>
    </nc>
  </rcc>
  <rcc rId="2993" sId="8">
    <oc r="AJ7">
      <f>OR(H7="Y",K7="Y")</f>
    </oc>
    <nc r="AJ7">
      <f>OR(H7="Y",K7="Y")</f>
    </nc>
  </rcc>
  <rcc rId="2994" sId="8">
    <oc r="AK7">
      <f>IF(AJ7,O7*'ETC Data'!$H$5*'ETC Data'!$I$5,0)</f>
    </oc>
    <nc r="AK7">
      <f>IF(AJ7,O7*'ETC Data'!$H$5*'ETC Data'!$I$5,0)</f>
    </nc>
  </rcc>
  <rcc rId="2995" sId="8">
    <oc r="AL7">
      <f>AK7-(AK7*((VLOOKUP(A7,Plan!A$1:AY$798,49,FALSE)/100)))</f>
    </oc>
    <nc r="AL7">
      <f>AK7-(AK7*((VLOOKUP(A7,Plan!A$1:AY$798,51,FALSE)/100)))</f>
    </nc>
  </rcc>
  <rcc rId="2996" sId="8">
    <oc r="AM7">
      <f>IF(AJ7,O7*'ETC Data'!$H$5*'ETC Data'!$J$5,0)</f>
    </oc>
    <nc r="AM7">
      <f>IF(AJ7,O7*'ETC Data'!$H$5*'ETC Data'!$J$5,0)</f>
    </nc>
  </rcc>
  <rcc rId="2997" sId="8">
    <oc r="AN7">
      <f>AM7-(AM7*((VLOOKUP(A7,Plan!A$1:BA$798,50,FALSE)/100)))</f>
    </oc>
    <nc r="AN7">
      <f>AM7-(AM7*((VLOOKUP(A7,Plan!A$1:BA$798,53,FALSE)/100)))</f>
    </nc>
  </rcc>
  <rcc rId="2998" sId="8">
    <oc r="AO7">
      <f>IF(AJ7,O7*'ETC Data'!$H$5*'ETC Data'!$K$5,0)</f>
    </oc>
    <nc r="AO7">
      <f>IF(AJ7,O7*'ETC Data'!$H$5*'ETC Data'!$K$5,0)</f>
    </nc>
  </rcc>
  <rcc rId="2999" sId="8">
    <oc r="AP7">
      <f>AO7-(AO7*((VLOOKUP(A7,Plan!A$1:BB$798,51,FALSE)/100)))</f>
    </oc>
    <nc r="AP7">
      <f>AO7-(AO7*((VLOOKUP(A7,Plan!A$1:BB$798,54,FALSE)/100)))</f>
    </nc>
  </rcc>
  <rcc rId="3000" sId="8">
    <oc r="AQ7">
      <f>IF(AJ7,O7*'ETC Data'!$H$5*'ETC Data'!$L$5,0)</f>
    </oc>
    <nc r="AQ7">
      <f>IF(AJ7,O7*'ETC Data'!$H$5*'ETC Data'!$L$5,0)</f>
    </nc>
  </rcc>
  <rcc rId="3001" sId="8">
    <oc r="AR7">
      <f>AQ7-(AQ7*((VLOOKUP(A7,Plan!A$1:BD$798,53,FALSE)/100)))</f>
    </oc>
    <nc r="AR7">
      <f>AQ7-(AQ7*((VLOOKUP(A7,Plan!A$1:BD$798,56,FALSE)/100)))</f>
    </nc>
  </rcc>
  <rcc rId="3002" sId="8">
    <oc r="R8">
      <f>Q8-(Q8*((VLOOKUP(A8,Plan!A$1:Z$798,25,FALSE)/100)))</f>
    </oc>
    <nc r="R8">
      <f>Q8-(Q8*((VLOOKUP(A8,Plan!A$1:Z$798,26,FALSE)/100)))</f>
    </nc>
  </rcc>
  <rcc rId="3003" sId="8">
    <oc r="S8">
      <f>IF(P8,O8*'ETC Data'!$H$3*'ETC Data'!$J$3,0)</f>
    </oc>
    <nc r="S8">
      <f>IF(P8,O8*'ETC Data'!$H$3*'ETC Data'!$J$3,0)</f>
    </nc>
  </rcc>
  <rcc rId="3004" sId="8">
    <oc r="T8">
      <f>S8-(S8*((VLOOKUP(A8,Plan!A$1:AA$798,26,FALSE)/100)))</f>
    </oc>
    <nc r="T8">
      <f>S8-(S8*((VLOOKUP(A8,Plan!A$1:AA$798,27,FALSE)/100)))</f>
    </nc>
  </rcc>
  <rcc rId="3005" sId="8">
    <oc r="U8">
      <f>IF(P8,O8*'ETC Data'!$H$3*'ETC Data'!$K$3,0)</f>
    </oc>
    <nc r="U8">
      <f>IF(P8,O8*'ETC Data'!$H$3*'ETC Data'!$K$3,0)</f>
    </nc>
  </rcc>
  <rcc rId="3006" sId="8">
    <oc r="V8">
      <f>U8-(U8*((VLOOKUP(A8,Plan!A$1:AB$798,27,FALSE)/100)))</f>
    </oc>
    <nc r="V8">
      <f>U8-(U8*((VLOOKUP(A8,Plan!A$1:AB$798,28,FALSE)/100)))</f>
    </nc>
  </rcc>
  <rcc rId="3007" sId="8">
    <oc r="W8">
      <f>IF(P8,O8*'ETC Data'!$H$3*'ETC Data'!$L$3,0)</f>
    </oc>
    <nc r="W8">
      <f>IF(P8,O8*'ETC Data'!$H$3*'ETC Data'!$L$3,0)</f>
    </nc>
  </rcc>
  <rcc rId="3008" sId="8">
    <oc r="X8">
      <f>W8-(W8*((VLOOKUP(A8,Plan!A$1:AC$798,28,FALSE)/100)))</f>
    </oc>
    <nc r="X8">
      <f>W8-(W8*((VLOOKUP(A8,Plan!A$1:AC$798,29,FALSE)/100)))</f>
    </nc>
  </rcc>
  <rcc rId="3009" sId="8">
    <oc r="Z8">
      <f>OR(H8="Y",J8="Y")</f>
    </oc>
    <nc r="Z8">
      <f>OR(H8="Y",J8="Y")</f>
    </nc>
  </rcc>
  <rcc rId="3010" sId="8">
    <oc r="AA8">
      <f>IF(Z8,O8*'ETC Data'!$H$4*'ETC Data'!$I$4,0)</f>
    </oc>
    <nc r="AA8">
      <f>IF(Z8,O8*'ETC Data'!$H$4*'ETC Data'!$I$4,0)</f>
    </nc>
  </rcc>
  <rcc rId="3011" sId="8">
    <oc r="AB8">
      <f>AA8-(AA8*((VLOOKUP(A8,Plan!A$1:AI$798,34,FALSE)/100)))</f>
    </oc>
    <nc r="AB8">
      <f>AA8-(AA8*((VLOOKUP(A8,Plan!A$1:AI$798,35,FALSE)/100)))</f>
    </nc>
  </rcc>
  <rcc rId="3012" sId="8">
    <oc r="AC8">
      <f>IF(Z8,O8*'ETC Data'!$H$4*'ETC Data'!$J$4,0)</f>
    </oc>
    <nc r="AC8">
      <f>IF(Z8,O8*'ETC Data'!$H$4*'ETC Data'!$J$4,0)</f>
    </nc>
  </rcc>
  <rcc rId="3013" sId="8">
    <oc r="AD8">
      <f>AC8-(AC8*((VLOOKUP(A8,Plan!A$1:AJ$798,35,FALSE)/100)))</f>
    </oc>
    <nc r="AD8">
      <f>AC8-(AC8*((VLOOKUP(A8,Plan!A$1:AJ$798,36,FALSE)/100)))</f>
    </nc>
  </rcc>
  <rcc rId="3014" sId="8">
    <oc r="AE8">
      <f>IF(Z8,O8*'ETC Data'!$H$4*'ETC Data'!$K$4,0)</f>
    </oc>
    <nc r="AE8">
      <f>IF(Z8,O8*'ETC Data'!$H$4*'ETC Data'!$K$4,0)</f>
    </nc>
  </rcc>
  <rcc rId="3015" sId="8">
    <oc r="AF8">
      <f>AE8-(AE8*((VLOOKUP(A8,Plan!A$1:AK$798,36,FALSE)/100)))</f>
    </oc>
    <nc r="AF8">
      <f>AE8-(AE8*((VLOOKUP(A8,Plan!A$1:AK$798,37,FALSE)/100)))</f>
    </nc>
  </rcc>
  <rcc rId="3016" sId="8">
    <oc r="AG8">
      <f>IF(Z8,O8*'ETC Data'!$H$4*'ETC Data'!$L$4,0)</f>
    </oc>
    <nc r="AG8">
      <f>IF(Z8,O8*'ETC Data'!$H$4*'ETC Data'!$L$4,0)</f>
    </nc>
  </rcc>
  <rcc rId="3017" sId="8">
    <oc r="AH8">
      <f>AG8-(AG8*((VLOOKUP(A8,Plan!A$1:AP$798,41,FALSE)/100)))</f>
    </oc>
    <nc r="AH8">
      <f>AG8-(AG8*((VLOOKUP(A8,Plan!A$1:AP$798,42,FALSE)/100)))</f>
    </nc>
  </rcc>
  <rcc rId="3018" sId="8">
    <oc r="AJ8">
      <f>OR(H8="Y",K8="Y")</f>
    </oc>
    <nc r="AJ8">
      <f>OR(H8="Y",K8="Y")</f>
    </nc>
  </rcc>
  <rcc rId="3019" sId="8">
    <oc r="AK8">
      <f>IF(AJ8,O8*'ETC Data'!$H$5*'ETC Data'!$I$5,0)</f>
    </oc>
    <nc r="AK8">
      <f>IF(AJ8,O8*'ETC Data'!$H$5*'ETC Data'!$I$5,0)</f>
    </nc>
  </rcc>
  <rcc rId="3020" sId="8">
    <oc r="AL8">
      <f>AK8-(AK8*((VLOOKUP(A8,Plan!A$1:AY$798,49,FALSE)/100)))</f>
    </oc>
    <nc r="AL8">
      <f>AK8-(AK8*((VLOOKUP(A8,Plan!A$1:AY$798,51,FALSE)/100)))</f>
    </nc>
  </rcc>
  <rcc rId="3021" sId="8">
    <oc r="AM8">
      <f>IF(AJ8,O8*'ETC Data'!$H$5*'ETC Data'!$J$5,0)</f>
    </oc>
    <nc r="AM8">
      <f>IF(AJ8,O8*'ETC Data'!$H$5*'ETC Data'!$J$5,0)</f>
    </nc>
  </rcc>
  <rcc rId="3022" sId="8">
    <oc r="AN8">
      <f>AM8-(AM8*((VLOOKUP(A8,Plan!A$1:BA$798,50,FALSE)/100)))</f>
    </oc>
    <nc r="AN8">
      <f>AM8-(AM8*((VLOOKUP(A8,Plan!A$1:BA$798,53,FALSE)/100)))</f>
    </nc>
  </rcc>
  <rcc rId="3023" sId="8">
    <oc r="AO8">
      <f>IF(AJ8,O8*'ETC Data'!$H$5*'ETC Data'!$K$5,0)</f>
    </oc>
    <nc r="AO8">
      <f>IF(AJ8,O8*'ETC Data'!$H$5*'ETC Data'!$K$5,0)</f>
    </nc>
  </rcc>
  <rcc rId="3024" sId="8">
    <oc r="AP8">
      <f>AO8-(AO8*((VLOOKUP(A8,Plan!A$1:BB$798,51,FALSE)/100)))</f>
    </oc>
    <nc r="AP8">
      <f>AO8-(AO8*((VLOOKUP(A8,Plan!A$1:BB$798,54,FALSE)/100)))</f>
    </nc>
  </rcc>
  <rcc rId="3025" sId="8">
    <oc r="AQ8">
      <f>IF(AJ8,O8*'ETC Data'!$H$5*'ETC Data'!$L$5,0)</f>
    </oc>
    <nc r="AQ8">
      <f>IF(AJ8,O8*'ETC Data'!$H$5*'ETC Data'!$L$5,0)</f>
    </nc>
  </rcc>
  <rcc rId="3026" sId="8">
    <oc r="AR8">
      <f>AQ8-(AQ8*((VLOOKUP(A8,Plan!A$1:BD$798,53,FALSE)/100)))</f>
    </oc>
    <nc r="AR8">
      <f>AQ8-(AQ8*((VLOOKUP(A8,Plan!A$1:BD$798,56,FALSE)/100)))</f>
    </nc>
  </rcc>
  <rcc rId="3027" sId="8">
    <oc r="R9">
      <f>Q9-(Q9*((VLOOKUP(A9,Plan!A$1:Z$798,25,FALSE)/100)))</f>
    </oc>
    <nc r="R9">
      <f>Q9-(Q9*((VLOOKUP(A9,Plan!A$1:Z$798,26,FALSE)/100)))</f>
    </nc>
  </rcc>
  <rcc rId="3028" sId="8">
    <oc r="S9">
      <f>IF(P9,O9*'ETC Data'!$H$3*'ETC Data'!$J$3,0)</f>
    </oc>
    <nc r="S9">
      <f>IF(P9,O9*'ETC Data'!$H$3*'ETC Data'!$J$3,0)</f>
    </nc>
  </rcc>
  <rcc rId="3029" sId="8">
    <oc r="T9">
      <f>S9-(S9*((VLOOKUP(A9,Plan!A$1:AA$798,26,FALSE)/100)))</f>
    </oc>
    <nc r="T9">
      <f>S9-(S9*((VLOOKUP(A9,Plan!A$1:AA$798,27,FALSE)/100)))</f>
    </nc>
  </rcc>
  <rcc rId="3030" sId="8">
    <oc r="U9">
      <f>IF(P9,O9*'ETC Data'!$H$3*'ETC Data'!$K$3,0)</f>
    </oc>
    <nc r="U9">
      <f>IF(P9,O9*'ETC Data'!$H$3*'ETC Data'!$K$3,0)</f>
    </nc>
  </rcc>
  <rcc rId="3031" sId="8">
    <oc r="V9">
      <f>U9-(U9*((VLOOKUP(A9,Plan!A$1:AB$798,27,FALSE)/100)))</f>
    </oc>
    <nc r="V9">
      <f>U9-(U9*((VLOOKUP(A9,Plan!A$1:AB$798,28,FALSE)/100)))</f>
    </nc>
  </rcc>
  <rcc rId="3032" sId="8">
    <oc r="W9">
      <f>IF(P9,O9*'ETC Data'!$H$3*'ETC Data'!$L$3,0)</f>
    </oc>
    <nc r="W9">
      <f>IF(P9,O9*'ETC Data'!$H$3*'ETC Data'!$L$3,0)</f>
    </nc>
  </rcc>
  <rcc rId="3033" sId="8">
    <oc r="X9">
      <f>W9-(W9*((VLOOKUP(A9,Plan!A$1:AC$798,28,FALSE)/100)))</f>
    </oc>
    <nc r="X9">
      <f>W9-(W9*((VLOOKUP(A9,Plan!A$1:AC$798,29,FALSE)/100)))</f>
    </nc>
  </rcc>
  <rcc rId="3034" sId="8">
    <oc r="Z9">
      <f>OR(H9="Y",J9="Y")</f>
    </oc>
    <nc r="Z9">
      <f>OR(H9="Y",J9="Y")</f>
    </nc>
  </rcc>
  <rcc rId="3035" sId="8">
    <oc r="AA9">
      <f>IF(Z9,O9*'ETC Data'!$H$4*'ETC Data'!$I$4,0)</f>
    </oc>
    <nc r="AA9">
      <f>IF(Z9,O9*'ETC Data'!$H$4*'ETC Data'!$I$4,0)</f>
    </nc>
  </rcc>
  <rcc rId="3036" sId="8">
    <oc r="AB9">
      <f>AA9-(AA9*((VLOOKUP(A9,Plan!A$1:AI$798,34,FALSE)/100)))</f>
    </oc>
    <nc r="AB9">
      <f>AA9-(AA9*((VLOOKUP(A9,Plan!A$1:AI$798,35,FALSE)/100)))</f>
    </nc>
  </rcc>
  <rcc rId="3037" sId="8">
    <oc r="AC9">
      <f>IF(Z9,O9*'ETC Data'!$H$4*'ETC Data'!$J$4,0)</f>
    </oc>
    <nc r="AC9">
      <f>IF(Z9,O9*'ETC Data'!$H$4*'ETC Data'!$J$4,0)</f>
    </nc>
  </rcc>
  <rcc rId="3038" sId="8">
    <oc r="AD9">
      <f>AC9-(AC9*((VLOOKUP(A9,Plan!A$1:AJ$798,35,FALSE)/100)))</f>
    </oc>
    <nc r="AD9">
      <f>AC9-(AC9*((VLOOKUP(A9,Plan!A$1:AJ$798,36,FALSE)/100)))</f>
    </nc>
  </rcc>
  <rcc rId="3039" sId="8">
    <oc r="AE9">
      <f>IF(Z9,O9*'ETC Data'!$H$4*'ETC Data'!$K$4,0)</f>
    </oc>
    <nc r="AE9">
      <f>IF(Z9,O9*'ETC Data'!$H$4*'ETC Data'!$K$4,0)</f>
    </nc>
  </rcc>
  <rcc rId="3040" sId="8">
    <oc r="AF9">
      <f>AE9-(AE9*((VLOOKUP(A9,Plan!A$1:AK$798,36,FALSE)/100)))</f>
    </oc>
    <nc r="AF9">
      <f>AE9-(AE9*((VLOOKUP(A9,Plan!A$1:AK$798,37,FALSE)/100)))</f>
    </nc>
  </rcc>
  <rcc rId="3041" sId="8">
    <oc r="AG9">
      <f>IF(Z9,O9*'ETC Data'!$H$4*'ETC Data'!$L$4,0)</f>
    </oc>
    <nc r="AG9">
      <f>IF(Z9,O9*'ETC Data'!$H$4*'ETC Data'!$L$4,0)</f>
    </nc>
  </rcc>
  <rcc rId="3042" sId="8">
    <oc r="AH9">
      <f>AG9-(AG9*((VLOOKUP(A9,Plan!A$1:AP$798,41,FALSE)/100)))</f>
    </oc>
    <nc r="AH9">
      <f>AG9-(AG9*((VLOOKUP(A9,Plan!A$1:AP$798,42,FALSE)/100)))</f>
    </nc>
  </rcc>
  <rcc rId="3043" sId="8">
    <oc r="AJ9">
      <f>OR(H9="Y",K9="Y")</f>
    </oc>
    <nc r="AJ9">
      <f>OR(H9="Y",K9="Y")</f>
    </nc>
  </rcc>
  <rcc rId="3044" sId="8">
    <oc r="AK9">
      <f>IF(AJ9,O9*'ETC Data'!$H$5*'ETC Data'!$I$5,0)</f>
    </oc>
    <nc r="AK9">
      <f>IF(AJ9,O9*'ETC Data'!$H$5*'ETC Data'!$I$5,0)</f>
    </nc>
  </rcc>
  <rcc rId="3045" sId="8">
    <oc r="AL9">
      <f>AK9-(AK9*((VLOOKUP(A9,Plan!A$1:AY$798,49,FALSE)/100)))</f>
    </oc>
    <nc r="AL9">
      <f>AK9-(AK9*((VLOOKUP(A9,Plan!A$1:AY$798,51,FALSE)/100)))</f>
    </nc>
  </rcc>
  <rcc rId="3046" sId="8">
    <oc r="AM9">
      <f>IF(AJ9,O9*'ETC Data'!$H$5*'ETC Data'!$J$5,0)</f>
    </oc>
    <nc r="AM9">
      <f>IF(AJ9,O9*'ETC Data'!$H$5*'ETC Data'!$J$5,0)</f>
    </nc>
  </rcc>
  <rcc rId="3047" sId="8">
    <oc r="AN9">
      <f>AM9-(AM9*((VLOOKUP(A9,Plan!A$1:BA$798,50,FALSE)/100)))</f>
    </oc>
    <nc r="AN9">
      <f>AM9-(AM9*((VLOOKUP(A9,Plan!A$1:BA$798,53,FALSE)/100)))</f>
    </nc>
  </rcc>
  <rcc rId="3048" sId="8">
    <oc r="AO9">
      <f>IF(AJ9,O9*'ETC Data'!$H$5*'ETC Data'!$K$5,0)</f>
    </oc>
    <nc r="AO9">
      <f>IF(AJ9,O9*'ETC Data'!$H$5*'ETC Data'!$K$5,0)</f>
    </nc>
  </rcc>
  <rcc rId="3049" sId="8">
    <oc r="AP9">
      <f>AO9-(AO9*((VLOOKUP(A9,Plan!A$1:BB$798,51,FALSE)/100)))</f>
    </oc>
    <nc r="AP9">
      <f>AO9-(AO9*((VLOOKUP(A9,Plan!A$1:BB$798,54,FALSE)/100)))</f>
    </nc>
  </rcc>
  <rcc rId="3050" sId="8">
    <oc r="AQ9">
      <f>IF(AJ9,O9*'ETC Data'!$H$5*'ETC Data'!$L$5,0)</f>
    </oc>
    <nc r="AQ9">
      <f>IF(AJ9,O9*'ETC Data'!$H$5*'ETC Data'!$L$5,0)</f>
    </nc>
  </rcc>
  <rcc rId="3051" sId="8">
    <oc r="AR9">
      <f>AQ9-(AQ9*((VLOOKUP(A9,Plan!A$1:BD$798,53,FALSE)/100)))</f>
    </oc>
    <nc r="AR9">
      <f>AQ9-(AQ9*((VLOOKUP(A9,Plan!A$1:BD$798,56,FALSE)/100)))</f>
    </nc>
  </rcc>
  <rcc rId="3052" sId="8">
    <oc r="R10">
      <f>Q10-(Q10*((VLOOKUP(A10,Plan!A$1:Z$798,25,FALSE)/100)))</f>
    </oc>
    <nc r="R10">
      <f>Q10-(Q10*((VLOOKUP(A10,Plan!A$1:Z$798,26,FALSE)/100)))</f>
    </nc>
  </rcc>
  <rcc rId="3053" sId="8">
    <oc r="S10">
      <f>IF(P10,O10*'ETC Data'!$H$3*'ETC Data'!$J$3,0)</f>
    </oc>
    <nc r="S10">
      <f>IF(P10,O10*'ETC Data'!$H$3*'ETC Data'!$J$3,0)</f>
    </nc>
  </rcc>
  <rcc rId="3054" sId="8">
    <oc r="T10">
      <f>S10-(S10*((VLOOKUP(A10,Plan!A$1:AA$798,26,FALSE)/100)))</f>
    </oc>
    <nc r="T10">
      <f>S10-(S10*((VLOOKUP(A10,Plan!A$1:AA$798,27,FALSE)/100)))</f>
    </nc>
  </rcc>
  <rcc rId="3055" sId="8">
    <oc r="U10">
      <f>IF(P10,O10*'ETC Data'!$H$3*'ETC Data'!$K$3,0)</f>
    </oc>
    <nc r="U10">
      <f>IF(P10,O10*'ETC Data'!$H$3*'ETC Data'!$K$3,0)</f>
    </nc>
  </rcc>
  <rcc rId="3056" sId="8">
    <oc r="V10">
      <f>U10-(U10*((VLOOKUP(A10,Plan!A$1:AB$798,27,FALSE)/100)))</f>
    </oc>
    <nc r="V10">
      <f>U10-(U10*((VLOOKUP(A10,Plan!A$1:AB$798,28,FALSE)/100)))</f>
    </nc>
  </rcc>
  <rcc rId="3057" sId="8">
    <oc r="W10">
      <f>IF(P10,O10*'ETC Data'!$H$3*'ETC Data'!$L$3,0)</f>
    </oc>
    <nc r="W10">
      <f>IF(P10,O10*'ETC Data'!$H$3*'ETC Data'!$L$3,0)</f>
    </nc>
  </rcc>
  <rcc rId="3058" sId="8">
    <oc r="X10">
      <f>W10-(W10*((VLOOKUP(A10,Plan!A$1:AC$798,28,FALSE)/100)))</f>
    </oc>
    <nc r="X10">
      <f>W10-(W10*((VLOOKUP(A10,Plan!A$1:AC$798,29,FALSE)/100)))</f>
    </nc>
  </rcc>
  <rcc rId="3059" sId="8">
    <oc r="Z10">
      <f>OR(H10="Y",J10="Y")</f>
    </oc>
    <nc r="Z10">
      <f>OR(H10="Y",J10="Y")</f>
    </nc>
  </rcc>
  <rcc rId="3060" sId="8">
    <oc r="AA10">
      <f>IF(Z10,O10*'ETC Data'!$H$4*'ETC Data'!$I$4,0)</f>
    </oc>
    <nc r="AA10">
      <f>IF(Z10,O10*'ETC Data'!$H$4*'ETC Data'!$I$4,0)</f>
    </nc>
  </rcc>
  <rcc rId="3061" sId="8">
    <oc r="AB10">
      <f>AA10-(AA10*((VLOOKUP(A10,Plan!A$1:AI$798,34,FALSE)/100)))</f>
    </oc>
    <nc r="AB10">
      <f>AA10-(AA10*((VLOOKUP(A10,Plan!A$1:AI$798,35,FALSE)/100)))</f>
    </nc>
  </rcc>
  <rcc rId="3062" sId="8">
    <oc r="AC10">
      <f>IF(Z10,O10*'ETC Data'!$H$4*'ETC Data'!$J$4,0)</f>
    </oc>
    <nc r="AC10">
      <f>IF(Z10,O10*'ETC Data'!$H$4*'ETC Data'!$J$4,0)</f>
    </nc>
  </rcc>
  <rcc rId="3063" sId="8">
    <oc r="AD10">
      <f>AC10-(AC10*((VLOOKUP(A10,Plan!A$1:AJ$798,35,FALSE)/100)))</f>
    </oc>
    <nc r="AD10">
      <f>AC10-(AC10*((VLOOKUP(A10,Plan!A$1:AJ$798,36,FALSE)/100)))</f>
    </nc>
  </rcc>
  <rcc rId="3064" sId="8">
    <oc r="AE10">
      <f>IF(Z10,O10*'ETC Data'!$H$4*'ETC Data'!$K$4,0)</f>
    </oc>
    <nc r="AE10">
      <f>IF(Z10,O10*'ETC Data'!$H$4*'ETC Data'!$K$4,0)</f>
    </nc>
  </rcc>
  <rcc rId="3065" sId="8">
    <oc r="AF10">
      <f>AE10-(AE10*((VLOOKUP(A10,Plan!A$1:AK$798,36,FALSE)/100)))</f>
    </oc>
    <nc r="AF10">
      <f>AE10-(AE10*((VLOOKUP(A10,Plan!A$1:AK$798,37,FALSE)/100)))</f>
    </nc>
  </rcc>
  <rcc rId="3066" sId="8">
    <oc r="AG10">
      <f>IF(Z10,O10*'ETC Data'!$H$4*'ETC Data'!$L$4,0)</f>
    </oc>
    <nc r="AG10">
      <f>IF(Z10,O10*'ETC Data'!$H$4*'ETC Data'!$L$4,0)</f>
    </nc>
  </rcc>
  <rcc rId="3067" sId="8">
    <oc r="AH10">
      <f>AG10-(AG10*((VLOOKUP(A10,Plan!A$1:AP$798,41,FALSE)/100)))</f>
    </oc>
    <nc r="AH10">
      <f>AG10-(AG10*((VLOOKUP(A10,Plan!A$1:AP$798,42,FALSE)/100)))</f>
    </nc>
  </rcc>
  <rcc rId="3068" sId="8">
    <oc r="AJ10">
      <f>OR(H10="Y",K10="Y")</f>
    </oc>
    <nc r="AJ10">
      <f>OR(H10="Y",K10="Y")</f>
    </nc>
  </rcc>
  <rcc rId="3069" sId="8">
    <oc r="AK10">
      <f>IF(AJ10,O10*'ETC Data'!$H$5*'ETC Data'!$I$5,0)</f>
    </oc>
    <nc r="AK10">
      <f>IF(AJ10,O10*'ETC Data'!$H$5*'ETC Data'!$I$5,0)</f>
    </nc>
  </rcc>
  <rcc rId="3070" sId="8">
    <oc r="AL10">
      <f>AK10-(AK10*((VLOOKUP(A10,Plan!A$1:AY$798,49,FALSE)/100)))</f>
    </oc>
    <nc r="AL10">
      <f>AK10-(AK10*((VLOOKUP(A10,Plan!A$1:AY$798,51,FALSE)/100)))</f>
    </nc>
  </rcc>
  <rcc rId="3071" sId="8">
    <oc r="AM10">
      <f>IF(AJ10,O10*'ETC Data'!$H$5*'ETC Data'!$J$5,0)</f>
    </oc>
    <nc r="AM10">
      <f>IF(AJ10,O10*'ETC Data'!$H$5*'ETC Data'!$J$5,0)</f>
    </nc>
  </rcc>
  <rcc rId="3072" sId="8">
    <oc r="AN10">
      <f>AM10-(AM10*((VLOOKUP(A10,Plan!A$1:BA$798,50,FALSE)/100)))</f>
    </oc>
    <nc r="AN10">
      <f>AM10-(AM10*((VLOOKUP(A10,Plan!A$1:BA$798,53,FALSE)/100)))</f>
    </nc>
  </rcc>
  <rcc rId="3073" sId="8">
    <oc r="AO10">
      <f>IF(AJ10,O10*'ETC Data'!$H$5*'ETC Data'!$K$5,0)</f>
    </oc>
    <nc r="AO10">
      <f>IF(AJ10,O10*'ETC Data'!$H$5*'ETC Data'!$K$5,0)</f>
    </nc>
  </rcc>
  <rcc rId="3074" sId="8">
    <oc r="AP10">
      <f>AO10-(AO10*((VLOOKUP(A10,Plan!A$1:BB$798,51,FALSE)/100)))</f>
    </oc>
    <nc r="AP10">
      <f>AO10-(AO10*((VLOOKUP(A10,Plan!A$1:BB$798,54,FALSE)/100)))</f>
    </nc>
  </rcc>
  <rcc rId="3075" sId="8">
    <oc r="AQ10">
      <f>IF(AJ10,O10*'ETC Data'!$H$5*'ETC Data'!$L$5,0)</f>
    </oc>
    <nc r="AQ10">
      <f>IF(AJ10,O10*'ETC Data'!$H$5*'ETC Data'!$L$5,0)</f>
    </nc>
  </rcc>
  <rcc rId="3076" sId="8">
    <oc r="AR10">
      <f>AQ10-(AQ10*((VLOOKUP(A10,Plan!A$1:BD$798,53,FALSE)/100)))</f>
    </oc>
    <nc r="AR10">
      <f>AQ10-(AQ10*((VLOOKUP(A10,Plan!A$1:BD$798,56,FALSE)/100)))</f>
    </nc>
  </rcc>
  <rcc rId="3077" sId="8">
    <oc r="R11">
      <f>Q11-(Q11*((VLOOKUP(A11,Plan!A$1:Z$798,25,FALSE)/100)))</f>
    </oc>
    <nc r="R11">
      <f>Q11-(Q11*((VLOOKUP(A11,Plan!A$1:Z$798,26,FALSE)/100)))</f>
    </nc>
  </rcc>
  <rcc rId="3078" sId="8">
    <oc r="S11">
      <f>IF(P11,O11*'ETC Data'!$H$3*'ETC Data'!$J$3,0)</f>
    </oc>
    <nc r="S11">
      <f>IF(P11,O11*'ETC Data'!$H$3*'ETC Data'!$J$3,0)</f>
    </nc>
  </rcc>
  <rcc rId="3079" sId="8">
    <oc r="T11">
      <f>S11-(S11*((VLOOKUP(A11,Plan!A$1:AA$798,26,FALSE)/100)))</f>
    </oc>
    <nc r="T11">
      <f>S11-(S11*((VLOOKUP(A11,Plan!A$1:AA$798,27,FALSE)/100)))</f>
    </nc>
  </rcc>
  <rcc rId="3080" sId="8">
    <oc r="U11">
      <f>IF(P11,O11*'ETC Data'!$H$3*'ETC Data'!$K$3,0)</f>
    </oc>
    <nc r="U11">
      <f>IF(P11,O11*'ETC Data'!$H$3*'ETC Data'!$K$3,0)</f>
    </nc>
  </rcc>
  <rcc rId="3081" sId="8">
    <oc r="V11">
      <f>U11-(U11*((VLOOKUP(A11,Plan!A$1:AB$798,27,FALSE)/100)))</f>
    </oc>
    <nc r="V11">
      <f>U11-(U11*((VLOOKUP(A11,Plan!A$1:AB$798,28,FALSE)/100)))</f>
    </nc>
  </rcc>
  <rcc rId="3082" sId="8">
    <oc r="W11">
      <f>IF(P11,O11*'ETC Data'!$H$3*'ETC Data'!$L$3,0)</f>
    </oc>
    <nc r="W11">
      <f>IF(P11,O11*'ETC Data'!$H$3*'ETC Data'!$L$3,0)</f>
    </nc>
  </rcc>
  <rcc rId="3083" sId="8">
    <oc r="X11">
      <f>W11-(W11*((VLOOKUP(A11,Plan!A$1:AC$798,28,FALSE)/100)))</f>
    </oc>
    <nc r="X11">
      <f>W11-(W11*((VLOOKUP(A11,Plan!A$1:AC$798,29,FALSE)/100)))</f>
    </nc>
  </rcc>
  <rcc rId="3084" sId="8">
    <oc r="Z11">
      <f>OR(H11="Y",J11="Y")</f>
    </oc>
    <nc r="Z11">
      <f>OR(H11="Y",J11="Y")</f>
    </nc>
  </rcc>
  <rcc rId="3085" sId="8">
    <oc r="AA11">
      <f>IF(Z11,O11*'ETC Data'!$H$4*'ETC Data'!$I$4,0)</f>
    </oc>
    <nc r="AA11">
      <f>IF(Z11,O11*'ETC Data'!$H$4*'ETC Data'!$I$4,0)</f>
    </nc>
  </rcc>
  <rcc rId="3086" sId="8">
    <oc r="AB11">
      <f>AA11-(AA11*((VLOOKUP(A11,Plan!A$1:AI$798,34,FALSE)/100)))</f>
    </oc>
    <nc r="AB11">
      <f>AA11-(AA11*((VLOOKUP(A11,Plan!A$1:AI$798,35,FALSE)/100)))</f>
    </nc>
  </rcc>
  <rcc rId="3087" sId="8">
    <oc r="AC11">
      <f>IF(Z11,O11*'ETC Data'!$H$4*'ETC Data'!$J$4,0)</f>
    </oc>
    <nc r="AC11">
      <f>IF(Z11,O11*'ETC Data'!$H$4*'ETC Data'!$J$4,0)</f>
    </nc>
  </rcc>
  <rcc rId="3088" sId="8">
    <oc r="AD11">
      <f>AC11-(AC11*((VLOOKUP(A11,Plan!A$1:AJ$798,35,FALSE)/100)))</f>
    </oc>
    <nc r="AD11">
      <f>AC11-(AC11*((VLOOKUP(A11,Plan!A$1:AJ$798,36,FALSE)/100)))</f>
    </nc>
  </rcc>
  <rcc rId="3089" sId="8">
    <oc r="AE11">
      <f>IF(Z11,O11*'ETC Data'!$H$4*'ETC Data'!$K$4,0)</f>
    </oc>
    <nc r="AE11">
      <f>IF(Z11,O11*'ETC Data'!$H$4*'ETC Data'!$K$4,0)</f>
    </nc>
  </rcc>
  <rcc rId="3090" sId="8">
    <oc r="AF11">
      <f>AE11-(AE11*((VLOOKUP(A11,Plan!A$1:AK$798,36,FALSE)/100)))</f>
    </oc>
    <nc r="AF11">
      <f>AE11-(AE11*((VLOOKUP(A11,Plan!A$1:AK$798,37,FALSE)/100)))</f>
    </nc>
  </rcc>
  <rcc rId="3091" sId="8">
    <oc r="AG11">
      <f>IF(Z11,O11*'ETC Data'!$H$4*'ETC Data'!$L$4,0)</f>
    </oc>
    <nc r="AG11">
      <f>IF(Z11,O11*'ETC Data'!$H$4*'ETC Data'!$L$4,0)</f>
    </nc>
  </rcc>
  <rcc rId="3092" sId="8">
    <oc r="AH11">
      <f>AG11-(AG11*((VLOOKUP(A11,Plan!A$1:AP$798,41,FALSE)/100)))</f>
    </oc>
    <nc r="AH11">
      <f>AG11-(AG11*((VLOOKUP(A11,Plan!A$1:AP$798,42,FALSE)/100)))</f>
    </nc>
  </rcc>
  <rcc rId="3093" sId="8">
    <oc r="AJ11">
      <f>OR(H11="Y",K11="Y")</f>
    </oc>
    <nc r="AJ11">
      <f>OR(H11="Y",K11="Y")</f>
    </nc>
  </rcc>
  <rcc rId="3094" sId="8">
    <oc r="AK11">
      <f>IF(AJ11,O11*'ETC Data'!$H$5*'ETC Data'!$I$5,0)</f>
    </oc>
    <nc r="AK11">
      <f>IF(AJ11,O11*'ETC Data'!$H$5*'ETC Data'!$I$5,0)</f>
    </nc>
  </rcc>
  <rcc rId="3095" sId="8">
    <oc r="AL11">
      <f>AK11-(AK11*((VLOOKUP(A11,Plan!A$1:AY$798,49,FALSE)/100)))</f>
    </oc>
    <nc r="AL11">
      <f>AK11-(AK11*((VLOOKUP(A11,Plan!A$1:AY$798,51,FALSE)/100)))</f>
    </nc>
  </rcc>
  <rcc rId="3096" sId="8">
    <oc r="AM11">
      <f>IF(AJ11,O11*'ETC Data'!$H$5*'ETC Data'!$J$5,0)</f>
    </oc>
    <nc r="AM11">
      <f>IF(AJ11,O11*'ETC Data'!$H$5*'ETC Data'!$J$5,0)</f>
    </nc>
  </rcc>
  <rcc rId="3097" sId="8">
    <oc r="AN11">
      <f>AM11-(AM11*((VLOOKUP(A11,Plan!A$1:BA$798,50,FALSE)/100)))</f>
    </oc>
    <nc r="AN11">
      <f>AM11-(AM11*((VLOOKUP(A11,Plan!A$1:BA$798,53,FALSE)/100)))</f>
    </nc>
  </rcc>
  <rcc rId="3098" sId="8">
    <oc r="AO11">
      <f>IF(AJ11,O11*'ETC Data'!$H$5*'ETC Data'!$K$5,0)</f>
    </oc>
    <nc r="AO11">
      <f>IF(AJ11,O11*'ETC Data'!$H$5*'ETC Data'!$K$5,0)</f>
    </nc>
  </rcc>
  <rcc rId="3099" sId="8">
    <oc r="AP11">
      <f>AO11-(AO11*((VLOOKUP(A11,Plan!A$1:BB$798,51,FALSE)/100)))</f>
    </oc>
    <nc r="AP11">
      <f>AO11-(AO11*((VLOOKUP(A11,Plan!A$1:BB$798,54,FALSE)/100)))</f>
    </nc>
  </rcc>
  <rcc rId="3100" sId="8">
    <oc r="AQ11">
      <f>IF(AJ11,O11*'ETC Data'!$H$5*'ETC Data'!$L$5,0)</f>
    </oc>
    <nc r="AQ11">
      <f>IF(AJ11,O11*'ETC Data'!$H$5*'ETC Data'!$L$5,0)</f>
    </nc>
  </rcc>
  <rcc rId="3101" sId="8">
    <oc r="AR11">
      <f>AQ11-(AQ11*((VLOOKUP(A11,Plan!A$1:BD$798,53,FALSE)/100)))</f>
    </oc>
    <nc r="AR11">
      <f>AQ11-(AQ11*((VLOOKUP(A11,Plan!A$1:BD$798,56,FALSE)/100)))</f>
    </nc>
  </rcc>
  <rcc rId="3102" sId="8">
    <oc r="R12">
      <f>Q12-(Q12*((VLOOKUP(A12,Plan!A$1:Z$798,25,FALSE)/100)))</f>
    </oc>
    <nc r="R12">
      <f>Q12-(Q12*((VLOOKUP(A12,Plan!A$1:Z$798,26,FALSE)/100)))</f>
    </nc>
  </rcc>
  <rcc rId="3103" sId="8">
    <oc r="S12">
      <f>IF(P12,O12*'ETC Data'!$H$3*'ETC Data'!$J$3,0)</f>
    </oc>
    <nc r="S12">
      <f>IF(P12,O12*'ETC Data'!$H$3*'ETC Data'!$J$3,0)</f>
    </nc>
  </rcc>
  <rcc rId="3104" sId="8">
    <oc r="T12">
      <f>S12-(S12*((VLOOKUP(A12,Plan!A$1:AA$798,26,FALSE)/100)))</f>
    </oc>
    <nc r="T12">
      <f>S12-(S12*((VLOOKUP(A12,Plan!A$1:AA$798,27,FALSE)/100)))</f>
    </nc>
  </rcc>
  <rcc rId="3105" sId="8">
    <oc r="U12">
      <f>IF(P12,O12*'ETC Data'!$H$3*'ETC Data'!$K$3,0)</f>
    </oc>
    <nc r="U12">
      <f>IF(P12,O12*'ETC Data'!$H$3*'ETC Data'!$K$3,0)</f>
    </nc>
  </rcc>
  <rcc rId="3106" sId="8">
    <oc r="V12">
      <f>U12-(U12*((VLOOKUP(A12,Plan!A$1:AB$798,27,FALSE)/100)))</f>
    </oc>
    <nc r="V12">
      <f>U12-(U12*((VLOOKUP(A12,Plan!A$1:AB$798,28,FALSE)/100)))</f>
    </nc>
  </rcc>
  <rcc rId="3107" sId="8">
    <oc r="W12">
      <f>IF(P12,O12*'ETC Data'!$H$3*'ETC Data'!$L$3,0)</f>
    </oc>
    <nc r="W12">
      <f>IF(P12,O12*'ETC Data'!$H$3*'ETC Data'!$L$3,0)</f>
    </nc>
  </rcc>
  <rcc rId="3108" sId="8">
    <oc r="X12">
      <f>W12-(W12*((VLOOKUP(A12,Plan!A$1:AC$798,28,FALSE)/100)))</f>
    </oc>
    <nc r="X12">
      <f>W12-(W12*((VLOOKUP(A12,Plan!A$1:AC$798,29,FALSE)/100)))</f>
    </nc>
  </rcc>
  <rcc rId="3109" sId="8">
    <oc r="Z12">
      <f>OR(H12="Y",J12="Y")</f>
    </oc>
    <nc r="Z12">
      <f>OR(H12="Y",J12="Y")</f>
    </nc>
  </rcc>
  <rcc rId="3110" sId="8">
    <oc r="AA12">
      <f>IF(Z12,O12*'ETC Data'!$H$4*'ETC Data'!$I$4,0)</f>
    </oc>
    <nc r="AA12">
      <f>IF(Z12,O12*'ETC Data'!$H$4*'ETC Data'!$I$4,0)</f>
    </nc>
  </rcc>
  <rcc rId="3111" sId="8">
    <oc r="AB12">
      <f>AA12-(AA12*((VLOOKUP(A12,Plan!A$1:AI$798,34,FALSE)/100)))</f>
    </oc>
    <nc r="AB12">
      <f>AA12-(AA12*((VLOOKUP(A12,Plan!A$1:AI$798,35,FALSE)/100)))</f>
    </nc>
  </rcc>
  <rcc rId="3112" sId="8">
    <oc r="AC12">
      <f>IF(Z12,O12*'ETC Data'!$H$4*'ETC Data'!$J$4,0)</f>
    </oc>
    <nc r="AC12">
      <f>IF(Z12,O12*'ETC Data'!$H$4*'ETC Data'!$J$4,0)</f>
    </nc>
  </rcc>
  <rcc rId="3113" sId="8">
    <oc r="AD12">
      <f>AC12-(AC12*((VLOOKUP(A12,Plan!A$1:AJ$798,35,FALSE)/100)))</f>
    </oc>
    <nc r="AD12">
      <f>AC12-(AC12*((VLOOKUP(A12,Plan!A$1:AJ$798,36,FALSE)/100)))</f>
    </nc>
  </rcc>
  <rcc rId="3114" sId="8">
    <oc r="AE12">
      <f>IF(Z12,O12*'ETC Data'!$H$4*'ETC Data'!$K$4,0)</f>
    </oc>
    <nc r="AE12">
      <f>IF(Z12,O12*'ETC Data'!$H$4*'ETC Data'!$K$4,0)</f>
    </nc>
  </rcc>
  <rcc rId="3115" sId="8">
    <oc r="AF12">
      <f>AE12-(AE12*((VLOOKUP(A12,Plan!A$1:AK$798,36,FALSE)/100)))</f>
    </oc>
    <nc r="AF12">
      <f>AE12-(AE12*((VLOOKUP(A12,Plan!A$1:AK$798,37,FALSE)/100)))</f>
    </nc>
  </rcc>
  <rcc rId="3116" sId="8">
    <oc r="AG12">
      <f>IF(Z12,O12*'ETC Data'!$H$4*'ETC Data'!$L$4,0)</f>
    </oc>
    <nc r="AG12">
      <f>IF(Z12,O12*'ETC Data'!$H$4*'ETC Data'!$L$4,0)</f>
    </nc>
  </rcc>
  <rcc rId="3117" sId="8">
    <oc r="AH12">
      <f>AG12-(AG12*((VLOOKUP(A12,Plan!A$1:AP$798,41,FALSE)/100)))</f>
    </oc>
    <nc r="AH12">
      <f>AG12-(AG12*((VLOOKUP(A12,Plan!A$1:AP$798,42,FALSE)/100)))</f>
    </nc>
  </rcc>
  <rcc rId="3118" sId="8">
    <oc r="AJ12">
      <f>OR(H12="Y",K12="Y")</f>
    </oc>
    <nc r="AJ12">
      <f>OR(H12="Y",K12="Y")</f>
    </nc>
  </rcc>
  <rcc rId="3119" sId="8">
    <oc r="AK12">
      <f>IF(AJ12,O12*'ETC Data'!$H$5*'ETC Data'!$I$5,0)</f>
    </oc>
    <nc r="AK12">
      <f>IF(AJ12,O12*'ETC Data'!$H$5*'ETC Data'!$I$5,0)</f>
    </nc>
  </rcc>
  <rcc rId="3120" sId="8">
    <oc r="AL12">
      <f>AK12-(AK12*((VLOOKUP(A12,Plan!A$1:AY$798,49,FALSE)/100)))</f>
    </oc>
    <nc r="AL12">
      <f>AK12-(AK12*((VLOOKUP(A12,Plan!A$1:AY$798,51,FALSE)/100)))</f>
    </nc>
  </rcc>
  <rcc rId="3121" sId="8">
    <oc r="AM12">
      <f>IF(AJ12,O12*'ETC Data'!$H$5*'ETC Data'!$J$5,0)</f>
    </oc>
    <nc r="AM12">
      <f>IF(AJ12,O12*'ETC Data'!$H$5*'ETC Data'!$J$5,0)</f>
    </nc>
  </rcc>
  <rcc rId="3122" sId="8">
    <oc r="AN12">
      <f>AM12-(AM12*((VLOOKUP(A12,Plan!A$1:BA$798,50,FALSE)/100)))</f>
    </oc>
    <nc r="AN12">
      <f>AM12-(AM12*((VLOOKUP(A12,Plan!A$1:BA$798,53,FALSE)/100)))</f>
    </nc>
  </rcc>
  <rcc rId="3123" sId="8">
    <oc r="AO12">
      <f>IF(AJ12,O12*'ETC Data'!$H$5*'ETC Data'!$K$5,0)</f>
    </oc>
    <nc r="AO12">
      <f>IF(AJ12,O12*'ETC Data'!$H$5*'ETC Data'!$K$5,0)</f>
    </nc>
  </rcc>
  <rcc rId="3124" sId="8">
    <oc r="AP12">
      <f>AO12-(AO12*((VLOOKUP(A12,Plan!A$1:BB$798,51,FALSE)/100)))</f>
    </oc>
    <nc r="AP12">
      <f>AO12-(AO12*((VLOOKUP(A12,Plan!A$1:BB$798,54,FALSE)/100)))</f>
    </nc>
  </rcc>
  <rcc rId="3125" sId="8">
    <oc r="AQ12">
      <f>IF(AJ12,O12*'ETC Data'!$H$5*'ETC Data'!$L$5,0)</f>
    </oc>
    <nc r="AQ12">
      <f>IF(AJ12,O12*'ETC Data'!$H$5*'ETC Data'!$L$5,0)</f>
    </nc>
  </rcc>
  <rcc rId="3126" sId="8">
    <oc r="AR12">
      <f>AQ12-(AQ12*((VLOOKUP(A12,Plan!A$1:BD$798,53,FALSE)/100)))</f>
    </oc>
    <nc r="AR12">
      <f>AQ12-(AQ12*((VLOOKUP(A12,Plan!A$1:BD$798,56,FALSE)/100)))</f>
    </nc>
  </rcc>
  <rcc rId="3127" sId="8">
    <oc r="R13">
      <f>Q13-(Q13*((VLOOKUP(A13,Plan!A$1:Z$798,25,FALSE)/100)))</f>
    </oc>
    <nc r="R13">
      <f>Q13-(Q13*((VLOOKUP(A13,Plan!A$1:Z$798,26,FALSE)/100)))</f>
    </nc>
  </rcc>
  <rcc rId="3128" sId="8">
    <oc r="S13">
      <f>IF(P13,O13*'ETC Data'!$H$3*'ETC Data'!$J$3,0)</f>
    </oc>
    <nc r="S13">
      <f>IF(P13,O13*'ETC Data'!$H$3*'ETC Data'!$J$3,0)</f>
    </nc>
  </rcc>
  <rcc rId="3129" sId="8">
    <oc r="T13">
      <f>S13-(S13*((VLOOKUP(A13,Plan!A$1:AA$798,26,FALSE)/100)))</f>
    </oc>
    <nc r="T13">
      <f>S13-(S13*((VLOOKUP(A13,Plan!A$1:AA$798,27,FALSE)/100)))</f>
    </nc>
  </rcc>
  <rcc rId="3130" sId="8">
    <oc r="U13">
      <f>IF(P13,O13*'ETC Data'!$H$3*'ETC Data'!$K$3,0)</f>
    </oc>
    <nc r="U13">
      <f>IF(P13,O13*'ETC Data'!$H$3*'ETC Data'!$K$3,0)</f>
    </nc>
  </rcc>
  <rcc rId="3131" sId="8">
    <oc r="V13">
      <f>U13-(U13*((VLOOKUP(A13,Plan!A$1:AB$798,27,FALSE)/100)))</f>
    </oc>
    <nc r="V13">
      <f>U13-(U13*((VLOOKUP(A13,Plan!A$1:AB$798,28,FALSE)/100)))</f>
    </nc>
  </rcc>
  <rcc rId="3132" sId="8">
    <oc r="W13">
      <f>IF(P13,O13*'ETC Data'!$H$3*'ETC Data'!$L$3,0)</f>
    </oc>
    <nc r="W13">
      <f>IF(P13,O13*'ETC Data'!$H$3*'ETC Data'!$L$3,0)</f>
    </nc>
  </rcc>
  <rcc rId="3133" sId="8">
    <oc r="X13">
      <f>W13-(W13*((VLOOKUP(A13,Plan!A$1:AC$798,28,FALSE)/100)))</f>
    </oc>
    <nc r="X13">
      <f>W13-(W13*((VLOOKUP(A13,Plan!A$1:AC$798,29,FALSE)/100)))</f>
    </nc>
  </rcc>
  <rcc rId="3134" sId="8">
    <oc r="Z13">
      <f>OR(H13="Y",J13="Y")</f>
    </oc>
    <nc r="Z13">
      <f>OR(H13="Y",J13="Y")</f>
    </nc>
  </rcc>
  <rcc rId="3135" sId="8">
    <oc r="AA13">
      <f>IF(Z13,O13*'ETC Data'!$H$4*'ETC Data'!$I$4,0)</f>
    </oc>
    <nc r="AA13">
      <f>IF(Z13,O13*'ETC Data'!$H$4*'ETC Data'!$I$4,0)</f>
    </nc>
  </rcc>
  <rcc rId="3136" sId="8">
    <oc r="AB13">
      <f>AA13-(AA13*((VLOOKUP(A13,Plan!A$1:AI$798,34,FALSE)/100)))</f>
    </oc>
    <nc r="AB13">
      <f>AA13-(AA13*((VLOOKUP(A13,Plan!A$1:AI$798,35,FALSE)/100)))</f>
    </nc>
  </rcc>
  <rcc rId="3137" sId="8">
    <oc r="AC13">
      <f>IF(Z13,O13*'ETC Data'!$H$4*'ETC Data'!$J$4,0)</f>
    </oc>
    <nc r="AC13">
      <f>IF(Z13,O13*'ETC Data'!$H$4*'ETC Data'!$J$4,0)</f>
    </nc>
  </rcc>
  <rcc rId="3138" sId="8">
    <oc r="AD13">
      <f>AC13-(AC13*((VLOOKUP(A13,Plan!A$1:AJ$798,35,FALSE)/100)))</f>
    </oc>
    <nc r="AD13">
      <f>AC13-(AC13*((VLOOKUP(A13,Plan!A$1:AJ$798,36,FALSE)/100)))</f>
    </nc>
  </rcc>
  <rcc rId="3139" sId="8">
    <oc r="AE13">
      <f>IF(Z13,O13*'ETC Data'!$H$4*'ETC Data'!$K$4,0)</f>
    </oc>
    <nc r="AE13">
      <f>IF(Z13,O13*'ETC Data'!$H$4*'ETC Data'!$K$4,0)</f>
    </nc>
  </rcc>
  <rcc rId="3140" sId="8">
    <oc r="AF13">
      <f>AE13-(AE13*((VLOOKUP(A13,Plan!A$1:AK$798,36,FALSE)/100)))</f>
    </oc>
    <nc r="AF13">
      <f>AE13-(AE13*((VLOOKUP(A13,Plan!A$1:AK$798,37,FALSE)/100)))</f>
    </nc>
  </rcc>
  <rcc rId="3141" sId="8">
    <oc r="AG13">
      <f>IF(Z13,O13*'ETC Data'!$H$4*'ETC Data'!$L$4,0)</f>
    </oc>
    <nc r="AG13">
      <f>IF(Z13,O13*'ETC Data'!$H$4*'ETC Data'!$L$4,0)</f>
    </nc>
  </rcc>
  <rcc rId="3142" sId="8">
    <oc r="AH13">
      <f>AG13-(AG13*((VLOOKUP(A13,Plan!A$1:AP$798,41,FALSE)/100)))</f>
    </oc>
    <nc r="AH13">
      <f>AG13-(AG13*((VLOOKUP(A13,Plan!A$1:AP$798,42,FALSE)/100)))</f>
    </nc>
  </rcc>
  <rcc rId="3143" sId="8">
    <oc r="AJ13">
      <f>OR(H13="Y",K13="Y")</f>
    </oc>
    <nc r="AJ13">
      <f>OR(H13="Y",K13="Y")</f>
    </nc>
  </rcc>
  <rcc rId="3144" sId="8">
    <oc r="AK13">
      <f>IF(AJ13,O13*'ETC Data'!$H$5*'ETC Data'!$I$5,0)</f>
    </oc>
    <nc r="AK13">
      <f>IF(AJ13,O13*'ETC Data'!$H$5*'ETC Data'!$I$5,0)</f>
    </nc>
  </rcc>
  <rcc rId="3145" sId="8">
    <oc r="AL13">
      <f>AK13-(AK13*((VLOOKUP(A13,Plan!A$1:AY$798,49,FALSE)/100)))</f>
    </oc>
    <nc r="AL13">
      <f>AK13-(AK13*((VLOOKUP(A13,Plan!A$1:AY$798,51,FALSE)/100)))</f>
    </nc>
  </rcc>
  <rcc rId="3146" sId="8">
    <oc r="AM13">
      <f>IF(AJ13,O13*'ETC Data'!$H$5*'ETC Data'!$J$5,0)</f>
    </oc>
    <nc r="AM13">
      <f>IF(AJ13,O13*'ETC Data'!$H$5*'ETC Data'!$J$5,0)</f>
    </nc>
  </rcc>
  <rcc rId="3147" sId="8">
    <oc r="AN13">
      <f>AM13-(AM13*((VLOOKUP(A13,Plan!A$1:BA$798,50,FALSE)/100)))</f>
    </oc>
    <nc r="AN13">
      <f>AM13-(AM13*((VLOOKUP(A13,Plan!A$1:BA$798,53,FALSE)/100)))</f>
    </nc>
  </rcc>
  <rcc rId="3148" sId="8">
    <oc r="AO13">
      <f>IF(AJ13,O13*'ETC Data'!$H$5*'ETC Data'!$K$5,0)</f>
    </oc>
    <nc r="AO13">
      <f>IF(AJ13,O13*'ETC Data'!$H$5*'ETC Data'!$K$5,0)</f>
    </nc>
  </rcc>
  <rcc rId="3149" sId="8">
    <oc r="AP13">
      <f>AO13-(AO13*((VLOOKUP(A13,Plan!A$1:BB$798,51,FALSE)/100)))</f>
    </oc>
    <nc r="AP13">
      <f>AO13-(AO13*((VLOOKUP(A13,Plan!A$1:BB$798,54,FALSE)/100)))</f>
    </nc>
  </rcc>
  <rcc rId="3150" sId="8">
    <oc r="AQ13">
      <f>IF(AJ13,O13*'ETC Data'!$H$5*'ETC Data'!$L$5,0)</f>
    </oc>
    <nc r="AQ13">
      <f>IF(AJ13,O13*'ETC Data'!$H$5*'ETC Data'!$L$5,0)</f>
    </nc>
  </rcc>
  <rcc rId="3151" sId="8">
    <oc r="AR13">
      <f>AQ13-(AQ13*((VLOOKUP(A13,Plan!A$1:BD$798,53,FALSE)/100)))</f>
    </oc>
    <nc r="AR13">
      <f>AQ13-(AQ13*((VLOOKUP(A13,Plan!A$1:BD$798,56,FALSE)/100)))</f>
    </nc>
  </rcc>
  <rcc rId="3152" sId="8">
    <oc r="R14">
      <f>Q14-(Q14*((VLOOKUP(A14,Plan!A$1:Z$798,25,FALSE)/100)))</f>
    </oc>
    <nc r="R14">
      <f>Q14-(Q14*((VLOOKUP(A14,Plan!A$1:Z$798,26,FALSE)/100)))</f>
    </nc>
  </rcc>
  <rcc rId="3153" sId="8">
    <oc r="S14">
      <f>IF(P14,O14*'ETC Data'!$H$3*'ETC Data'!$J$3,0)</f>
    </oc>
    <nc r="S14">
      <f>IF(P14,O14*'ETC Data'!$H$3*'ETC Data'!$J$3,0)</f>
    </nc>
  </rcc>
  <rcc rId="3154" sId="8">
    <oc r="T14">
      <f>S14-(S14*((VLOOKUP(A14,Plan!A$1:AA$798,26,FALSE)/100)))</f>
    </oc>
    <nc r="T14">
      <f>S14-(S14*((VLOOKUP(A14,Plan!A$1:AA$798,27,FALSE)/100)))</f>
    </nc>
  </rcc>
  <rcc rId="3155" sId="8">
    <oc r="U14">
      <f>IF(P14,O14*'ETC Data'!$H$3*'ETC Data'!$K$3,0)</f>
    </oc>
    <nc r="U14">
      <f>IF(P14,O14*'ETC Data'!$H$3*'ETC Data'!$K$3,0)</f>
    </nc>
  </rcc>
  <rcc rId="3156" sId="8">
    <oc r="V14">
      <f>U14-(U14*((VLOOKUP(A14,Plan!A$1:AB$798,27,FALSE)/100)))</f>
    </oc>
    <nc r="V14">
      <f>U14-(U14*((VLOOKUP(A14,Plan!A$1:AB$798,28,FALSE)/100)))</f>
    </nc>
  </rcc>
  <rcc rId="3157" sId="8">
    <oc r="W14">
      <f>IF(P14,O14*'ETC Data'!$H$3*'ETC Data'!$L$3,0)</f>
    </oc>
    <nc r="W14">
      <f>IF(P14,O14*'ETC Data'!$H$3*'ETC Data'!$L$3,0)</f>
    </nc>
  </rcc>
  <rcc rId="3158" sId="8">
    <oc r="X14">
      <f>W14-(W14*((VLOOKUP(A14,Plan!A$1:AC$798,28,FALSE)/100)))</f>
    </oc>
    <nc r="X14">
      <f>W14-(W14*((VLOOKUP(A14,Plan!A$1:AC$798,29,FALSE)/100)))</f>
    </nc>
  </rcc>
  <rcc rId="3159" sId="8">
    <oc r="Z14">
      <f>OR(H14="Y",J14="Y")</f>
    </oc>
    <nc r="Z14">
      <f>OR(H14="Y",J14="Y")</f>
    </nc>
  </rcc>
  <rcc rId="3160" sId="8">
    <oc r="AA14">
      <f>IF(Z14,O14*'ETC Data'!$H$4*'ETC Data'!$I$4,0)</f>
    </oc>
    <nc r="AA14">
      <f>IF(Z14,O14*'ETC Data'!$H$4*'ETC Data'!$I$4,0)</f>
    </nc>
  </rcc>
  <rcc rId="3161" sId="8">
    <oc r="AB14">
      <f>AA14-(AA14*((VLOOKUP(A14,Plan!A$1:AI$798,34,FALSE)/100)))</f>
    </oc>
    <nc r="AB14">
      <f>AA14-(AA14*((VLOOKUP(A14,Plan!A$1:AI$798,35,FALSE)/100)))</f>
    </nc>
  </rcc>
  <rcc rId="3162" sId="8">
    <oc r="AC14">
      <f>IF(Z14,O14*'ETC Data'!$H$4*'ETC Data'!$J$4,0)</f>
    </oc>
    <nc r="AC14">
      <f>IF(Z14,O14*'ETC Data'!$H$4*'ETC Data'!$J$4,0)</f>
    </nc>
  </rcc>
  <rcc rId="3163" sId="8">
    <oc r="AD14">
      <f>AC14-(AC14*((VLOOKUP(A14,Plan!A$1:AJ$798,35,FALSE)/100)))</f>
    </oc>
    <nc r="AD14">
      <f>AC14-(AC14*((VLOOKUP(A14,Plan!A$1:AJ$798,36,FALSE)/100)))</f>
    </nc>
  </rcc>
  <rcc rId="3164" sId="8">
    <oc r="AE14">
      <f>IF(Z14,O14*'ETC Data'!$H$4*'ETC Data'!$K$4,0)</f>
    </oc>
    <nc r="AE14">
      <f>IF(Z14,O14*'ETC Data'!$H$4*'ETC Data'!$K$4,0)</f>
    </nc>
  </rcc>
  <rcc rId="3165" sId="8">
    <oc r="AF14">
      <f>AE14-(AE14*((VLOOKUP(A14,Plan!A$1:AK$798,36,FALSE)/100)))</f>
    </oc>
    <nc r="AF14">
      <f>AE14-(AE14*((VLOOKUP(A14,Plan!A$1:AK$798,37,FALSE)/100)))</f>
    </nc>
  </rcc>
  <rcc rId="3166" sId="8">
    <oc r="AG14">
      <f>IF(Z14,O14*'ETC Data'!$H$4*'ETC Data'!$L$4,0)</f>
    </oc>
    <nc r="AG14">
      <f>IF(Z14,O14*'ETC Data'!$H$4*'ETC Data'!$L$4,0)</f>
    </nc>
  </rcc>
  <rcc rId="3167" sId="8">
    <oc r="AH14">
      <f>AG14-(AG14*((VLOOKUP(A14,Plan!A$1:AP$798,41,FALSE)/100)))</f>
    </oc>
    <nc r="AH14">
      <f>AG14-(AG14*((VLOOKUP(A14,Plan!A$1:AP$798,42,FALSE)/100)))</f>
    </nc>
  </rcc>
  <rcc rId="3168" sId="8">
    <oc r="AJ14">
      <f>OR(H14="Y",K14="Y")</f>
    </oc>
    <nc r="AJ14">
      <f>OR(H14="Y",K14="Y")</f>
    </nc>
  </rcc>
  <rcc rId="3169" sId="8">
    <oc r="AK14">
      <f>IF(AJ14,O14*'ETC Data'!$H$5*'ETC Data'!$I$5,0)</f>
    </oc>
    <nc r="AK14">
      <f>IF(AJ14,O14*'ETC Data'!$H$5*'ETC Data'!$I$5,0)</f>
    </nc>
  </rcc>
  <rcc rId="3170" sId="8">
    <oc r="AL14">
      <f>AK14-(AK14*((VLOOKUP(A14,Plan!A$1:AY$798,49,FALSE)/100)))</f>
    </oc>
    <nc r="AL14">
      <f>AK14-(AK14*((VLOOKUP(A14,Plan!A$1:AY$798,51,FALSE)/100)))</f>
    </nc>
  </rcc>
  <rcc rId="3171" sId="8">
    <oc r="AM14">
      <f>IF(AJ14,O14*'ETC Data'!$H$5*'ETC Data'!$J$5,0)</f>
    </oc>
    <nc r="AM14">
      <f>IF(AJ14,O14*'ETC Data'!$H$5*'ETC Data'!$J$5,0)</f>
    </nc>
  </rcc>
  <rcc rId="3172" sId="8">
    <oc r="AN14">
      <f>AM14-(AM14*((VLOOKUP(A14,Plan!A$1:BA$798,50,FALSE)/100)))</f>
    </oc>
    <nc r="AN14">
      <f>AM14-(AM14*((VLOOKUP(A14,Plan!A$1:BA$798,53,FALSE)/100)))</f>
    </nc>
  </rcc>
  <rcc rId="3173" sId="8">
    <oc r="AO14">
      <f>IF(AJ14,O14*'ETC Data'!$H$5*'ETC Data'!$K$5,0)</f>
    </oc>
    <nc r="AO14">
      <f>IF(AJ14,O14*'ETC Data'!$H$5*'ETC Data'!$K$5,0)</f>
    </nc>
  </rcc>
  <rcc rId="3174" sId="8">
    <oc r="AP14">
      <f>AO14-(AO14*((VLOOKUP(A14,Plan!A$1:BB$798,51,FALSE)/100)))</f>
    </oc>
    <nc r="AP14">
      <f>AO14-(AO14*((VLOOKUP(A14,Plan!A$1:BB$798,54,FALSE)/100)))</f>
    </nc>
  </rcc>
  <rcc rId="3175" sId="8">
    <oc r="AQ14">
      <f>IF(AJ14,O14*'ETC Data'!$H$5*'ETC Data'!$L$5,0)</f>
    </oc>
    <nc r="AQ14">
      <f>IF(AJ14,O14*'ETC Data'!$H$5*'ETC Data'!$L$5,0)</f>
    </nc>
  </rcc>
  <rcc rId="3176" sId="8">
    <oc r="AR14">
      <f>AQ14-(AQ14*((VLOOKUP(A14,Plan!A$1:BD$798,53,FALSE)/100)))</f>
    </oc>
    <nc r="AR14">
      <f>AQ14-(AQ14*((VLOOKUP(A14,Plan!A$1:BD$798,56,FALSE)/100)))</f>
    </nc>
  </rcc>
  <rcc rId="3177" sId="8">
    <oc r="R15">
      <f>Q15-(Q15*((VLOOKUP(A15,Plan!A$1:Z$798,25,FALSE)/100)))</f>
    </oc>
    <nc r="R15">
      <f>Q15-(Q15*((VLOOKUP(A15,Plan!A$1:Z$798,26,FALSE)/100)))</f>
    </nc>
  </rcc>
  <rcc rId="3178" sId="8">
    <oc r="S15">
      <f>IF(P15,O15*'ETC Data'!$H$3*'ETC Data'!$J$3,0)</f>
    </oc>
    <nc r="S15">
      <f>IF(P15,O15*'ETC Data'!$H$3*'ETC Data'!$J$3,0)</f>
    </nc>
  </rcc>
  <rcc rId="3179" sId="8">
    <oc r="T15">
      <f>S15-(S15*((VLOOKUP(A15,Plan!A$1:AA$798,26,FALSE)/100)))</f>
    </oc>
    <nc r="T15">
      <f>S15-(S15*((VLOOKUP(A15,Plan!A$1:AA$798,27,FALSE)/100)))</f>
    </nc>
  </rcc>
  <rcc rId="3180" sId="8">
    <oc r="U15">
      <f>IF(P15,O15*'ETC Data'!$H$3*'ETC Data'!$K$3,0)</f>
    </oc>
    <nc r="U15">
      <f>IF(P15,O15*'ETC Data'!$H$3*'ETC Data'!$K$3,0)</f>
    </nc>
  </rcc>
  <rcc rId="3181" sId="8">
    <oc r="V15">
      <f>U15-(U15*((VLOOKUP(A15,Plan!A$1:AB$798,27,FALSE)/100)))</f>
    </oc>
    <nc r="V15">
      <f>U15-(U15*((VLOOKUP(A15,Plan!A$1:AB$798,28,FALSE)/100)))</f>
    </nc>
  </rcc>
  <rcc rId="3182" sId="8">
    <oc r="W15">
      <f>IF(P15,O15*'ETC Data'!$H$3*'ETC Data'!$L$3,0)</f>
    </oc>
    <nc r="W15">
      <f>IF(P15,O15*'ETC Data'!$H$3*'ETC Data'!$L$3,0)</f>
    </nc>
  </rcc>
  <rcc rId="3183" sId="8">
    <oc r="X15">
      <f>W15-(W15*((VLOOKUP(A15,Plan!A$1:AC$798,28,FALSE)/100)))</f>
    </oc>
    <nc r="X15">
      <f>W15-(W15*((VLOOKUP(A15,Plan!A$1:AC$798,29,FALSE)/100)))</f>
    </nc>
  </rcc>
  <rcc rId="3184" sId="8">
    <oc r="Z15">
      <f>OR(H15="Y",J15="Y")</f>
    </oc>
    <nc r="Z15">
      <f>OR(H15="Y",J15="Y")</f>
    </nc>
  </rcc>
  <rcc rId="3185" sId="8">
    <oc r="AA15">
      <f>IF(Z15,O15*'ETC Data'!$H$4*'ETC Data'!$I$4,0)</f>
    </oc>
    <nc r="AA15">
      <f>IF(Z15,O15*'ETC Data'!$H$4*'ETC Data'!$I$4,0)</f>
    </nc>
  </rcc>
  <rcc rId="3186" sId="8">
    <oc r="AB15">
      <f>AA15-(AA15*((VLOOKUP(A15,Plan!A$1:AI$798,34,FALSE)/100)))</f>
    </oc>
    <nc r="AB15">
      <f>AA15-(AA15*((VLOOKUP(A15,Plan!A$1:AI$798,35,FALSE)/100)))</f>
    </nc>
  </rcc>
  <rcc rId="3187" sId="8">
    <oc r="AC15">
      <f>IF(Z15,O15*'ETC Data'!$H$4*'ETC Data'!$J$4,0)</f>
    </oc>
    <nc r="AC15">
      <f>IF(Z15,O15*'ETC Data'!$H$4*'ETC Data'!$J$4,0)</f>
    </nc>
  </rcc>
  <rcc rId="3188" sId="8">
    <oc r="AD15">
      <f>AC15-(AC15*((VLOOKUP(A15,Plan!A$1:AJ$798,35,FALSE)/100)))</f>
    </oc>
    <nc r="AD15">
      <f>AC15-(AC15*((VLOOKUP(A15,Plan!A$1:AJ$798,36,FALSE)/100)))</f>
    </nc>
  </rcc>
  <rcc rId="3189" sId="8">
    <oc r="AE15">
      <f>IF(Z15,O15*'ETC Data'!$H$4*'ETC Data'!$K$4,0)</f>
    </oc>
    <nc r="AE15">
      <f>IF(Z15,O15*'ETC Data'!$H$4*'ETC Data'!$K$4,0)</f>
    </nc>
  </rcc>
  <rcc rId="3190" sId="8">
    <oc r="AF15">
      <f>AE15-(AE15*((VLOOKUP(A15,Plan!A$1:AK$798,36,FALSE)/100)))</f>
    </oc>
    <nc r="AF15">
      <f>AE15-(AE15*((VLOOKUP(A15,Plan!A$1:AK$798,37,FALSE)/100)))</f>
    </nc>
  </rcc>
  <rcc rId="3191" sId="8">
    <oc r="AG15">
      <f>IF(Z15,O15*'ETC Data'!$H$4*'ETC Data'!$L$4,0)</f>
    </oc>
    <nc r="AG15">
      <f>IF(Z15,O15*'ETC Data'!$H$4*'ETC Data'!$L$4,0)</f>
    </nc>
  </rcc>
  <rcc rId="3192" sId="8">
    <oc r="AH15">
      <f>AG15-(AG15*((VLOOKUP(A15,Plan!A$1:AP$798,41,FALSE)/100)))</f>
    </oc>
    <nc r="AH15">
      <f>AG15-(AG15*((VLOOKUP(A15,Plan!A$1:AP$798,42,FALSE)/100)))</f>
    </nc>
  </rcc>
  <rcc rId="3193" sId="8">
    <oc r="AJ15">
      <f>OR(H15="Y",K15="Y")</f>
    </oc>
    <nc r="AJ15">
      <f>OR(H15="Y",K15="Y")</f>
    </nc>
  </rcc>
  <rcc rId="3194" sId="8">
    <oc r="AK15">
      <f>IF(AJ15,O15*'ETC Data'!$H$5*'ETC Data'!$I$5,0)</f>
    </oc>
    <nc r="AK15">
      <f>IF(AJ15,O15*'ETC Data'!$H$5*'ETC Data'!$I$5,0)</f>
    </nc>
  </rcc>
  <rcc rId="3195" sId="8">
    <oc r="AL15">
      <f>AK15-(AK15*((VLOOKUP(A15,Plan!A$1:AY$798,49,FALSE)/100)))</f>
    </oc>
    <nc r="AL15">
      <f>AK15-(AK15*((VLOOKUP(A15,Plan!A$1:AY$798,51,FALSE)/100)))</f>
    </nc>
  </rcc>
  <rcc rId="3196" sId="8">
    <oc r="AM15">
      <f>IF(AJ15,O15*'ETC Data'!$H$5*'ETC Data'!$J$5,0)</f>
    </oc>
    <nc r="AM15">
      <f>IF(AJ15,O15*'ETC Data'!$H$5*'ETC Data'!$J$5,0)</f>
    </nc>
  </rcc>
  <rcc rId="3197" sId="8">
    <oc r="AN15">
      <f>AM15-(AM15*((VLOOKUP(A15,Plan!A$1:BA$798,50,FALSE)/100)))</f>
    </oc>
    <nc r="AN15">
      <f>AM15-(AM15*((VLOOKUP(A15,Plan!A$1:BA$798,53,FALSE)/100)))</f>
    </nc>
  </rcc>
  <rcc rId="3198" sId="8">
    <oc r="AO15">
      <f>IF(AJ15,O15*'ETC Data'!$H$5*'ETC Data'!$K$5,0)</f>
    </oc>
    <nc r="AO15">
      <f>IF(AJ15,O15*'ETC Data'!$H$5*'ETC Data'!$K$5,0)</f>
    </nc>
  </rcc>
  <rcc rId="3199" sId="8">
    <oc r="AP15">
      <f>AO15-(AO15*((VLOOKUP(A15,Plan!A$1:BB$798,51,FALSE)/100)))</f>
    </oc>
    <nc r="AP15">
      <f>AO15-(AO15*((VLOOKUP(A15,Plan!A$1:BB$798,54,FALSE)/100)))</f>
    </nc>
  </rcc>
  <rcc rId="3200" sId="8">
    <oc r="AQ15">
      <f>IF(AJ15,O15*'ETC Data'!$H$5*'ETC Data'!$L$5,0)</f>
    </oc>
    <nc r="AQ15">
      <f>IF(AJ15,O15*'ETC Data'!$H$5*'ETC Data'!$L$5,0)</f>
    </nc>
  </rcc>
  <rcc rId="3201" sId="8">
    <oc r="AR15">
      <f>AQ15-(AQ15*((VLOOKUP(A15,Plan!A$1:BD$798,53,FALSE)/100)))</f>
    </oc>
    <nc r="AR15">
      <f>AQ15-(AQ15*((VLOOKUP(A15,Plan!A$1:BD$798,56,FALSE)/100)))</f>
    </nc>
  </rcc>
  <rcc rId="3202" sId="8">
    <oc r="R16">
      <f>Q16-(Q16*((VLOOKUP(A16,Plan!A$1:Z$798,25,FALSE)/100)))</f>
    </oc>
    <nc r="R16">
      <f>Q16-(Q16*((VLOOKUP(A16,Plan!A$1:Z$798,26,FALSE)/100)))</f>
    </nc>
  </rcc>
  <rcc rId="3203" sId="8">
    <oc r="S16">
      <f>IF(P16,O16*'ETC Data'!$H$3*'ETC Data'!$J$3,0)</f>
    </oc>
    <nc r="S16">
      <f>IF(P16,O16*'ETC Data'!$H$3*'ETC Data'!$J$3,0)</f>
    </nc>
  </rcc>
  <rcc rId="3204" sId="8">
    <oc r="T16">
      <f>S16-(S16*((VLOOKUP(A16,Plan!A$1:AA$798,26,FALSE)/100)))</f>
    </oc>
    <nc r="T16">
      <f>S16-(S16*((VLOOKUP(A16,Plan!A$1:AA$798,27,FALSE)/100)))</f>
    </nc>
  </rcc>
  <rcc rId="3205" sId="8">
    <oc r="U16">
      <f>IF(P16,O16*'ETC Data'!$H$3*'ETC Data'!$K$3,0)</f>
    </oc>
    <nc r="U16">
      <f>IF(P16,O16*'ETC Data'!$H$3*'ETC Data'!$K$3,0)</f>
    </nc>
  </rcc>
  <rcc rId="3206" sId="8">
    <oc r="V16">
      <f>U16-(U16*((VLOOKUP(A16,Plan!A$1:AB$798,27,FALSE)/100)))</f>
    </oc>
    <nc r="V16">
      <f>U16-(U16*((VLOOKUP(A16,Plan!A$1:AB$798,28,FALSE)/100)))</f>
    </nc>
  </rcc>
  <rcc rId="3207" sId="8">
    <oc r="W16">
      <f>IF(P16,O16*'ETC Data'!$H$3*'ETC Data'!$L$3,0)</f>
    </oc>
    <nc r="W16">
      <f>IF(P16,O16*'ETC Data'!$H$3*'ETC Data'!$L$3,0)</f>
    </nc>
  </rcc>
  <rcc rId="3208" sId="8">
    <oc r="X16">
      <f>W16-(W16*((VLOOKUP(A16,Plan!A$1:AC$798,28,FALSE)/100)))</f>
    </oc>
    <nc r="X16">
      <f>W16-(W16*((VLOOKUP(A16,Plan!A$1:AC$798,29,FALSE)/100)))</f>
    </nc>
  </rcc>
  <rcc rId="3209" sId="8">
    <oc r="Z16">
      <f>OR(H16="Y",J16="Y")</f>
    </oc>
    <nc r="Z16">
      <f>OR(H16="Y",J16="Y")</f>
    </nc>
  </rcc>
  <rcc rId="3210" sId="8">
    <oc r="AA16">
      <f>IF(Z16,O16*'ETC Data'!$H$4*'ETC Data'!$I$4,0)</f>
    </oc>
    <nc r="AA16">
      <f>IF(Z16,O16*'ETC Data'!$H$4*'ETC Data'!$I$4,0)</f>
    </nc>
  </rcc>
  <rcc rId="3211" sId="8">
    <oc r="AB16">
      <f>AA16-(AA16*((VLOOKUP(A16,Plan!A$1:AI$798,34,FALSE)/100)))</f>
    </oc>
    <nc r="AB16">
      <f>AA16-(AA16*((VLOOKUP(A16,Plan!A$1:AI$798,35,FALSE)/100)))</f>
    </nc>
  </rcc>
  <rcc rId="3212" sId="8">
    <oc r="AC16">
      <f>IF(Z16,O16*'ETC Data'!$H$4*'ETC Data'!$J$4,0)</f>
    </oc>
    <nc r="AC16">
      <f>IF(Z16,O16*'ETC Data'!$H$4*'ETC Data'!$J$4,0)</f>
    </nc>
  </rcc>
  <rcc rId="3213" sId="8">
    <oc r="AD16">
      <f>AC16-(AC16*((VLOOKUP(A16,Plan!A$1:AJ$798,35,FALSE)/100)))</f>
    </oc>
    <nc r="AD16">
      <f>AC16-(AC16*((VLOOKUP(A16,Plan!A$1:AJ$798,36,FALSE)/100)))</f>
    </nc>
  </rcc>
  <rcc rId="3214" sId="8">
    <oc r="AE16">
      <f>IF(Z16,O16*'ETC Data'!$H$4*'ETC Data'!$K$4,0)</f>
    </oc>
    <nc r="AE16">
      <f>IF(Z16,O16*'ETC Data'!$H$4*'ETC Data'!$K$4,0)</f>
    </nc>
  </rcc>
  <rcc rId="3215" sId="8">
    <oc r="AF16">
      <f>AE16-(AE16*((VLOOKUP(A16,Plan!A$1:AK$798,36,FALSE)/100)))</f>
    </oc>
    <nc r="AF16">
      <f>AE16-(AE16*((VLOOKUP(A16,Plan!A$1:AK$798,37,FALSE)/100)))</f>
    </nc>
  </rcc>
  <rcc rId="3216" sId="8">
    <oc r="AG16">
      <f>IF(Z16,O16*'ETC Data'!$H$4*'ETC Data'!$L$4,0)</f>
    </oc>
    <nc r="AG16">
      <f>IF(Z16,O16*'ETC Data'!$H$4*'ETC Data'!$L$4,0)</f>
    </nc>
  </rcc>
  <rcc rId="3217" sId="8">
    <oc r="AH16">
      <f>AG16-(AG16*((VLOOKUP(A16,Plan!A$1:AP$798,41,FALSE)/100)))</f>
    </oc>
    <nc r="AH16">
      <f>AG16-(AG16*((VLOOKUP(A16,Plan!A$1:AP$798,42,FALSE)/100)))</f>
    </nc>
  </rcc>
  <rcc rId="3218" sId="8">
    <oc r="AJ16">
      <f>OR(H16="Y",K16="Y")</f>
    </oc>
    <nc r="AJ16">
      <f>OR(H16="Y",K16="Y")</f>
    </nc>
  </rcc>
  <rcc rId="3219" sId="8">
    <oc r="AK16">
      <f>IF(AJ16,O16*'ETC Data'!$H$5*'ETC Data'!$I$5,0)</f>
    </oc>
    <nc r="AK16">
      <f>IF(AJ16,O16*'ETC Data'!$H$5*'ETC Data'!$I$5,0)</f>
    </nc>
  </rcc>
  <rcc rId="3220" sId="8">
    <oc r="AL16">
      <f>AK16-(AK16*((VLOOKUP(A16,Plan!A$1:AY$798,49,FALSE)/100)))</f>
    </oc>
    <nc r="AL16">
      <f>AK16-(AK16*((VLOOKUP(A16,Plan!A$1:AY$798,51,FALSE)/100)))</f>
    </nc>
  </rcc>
  <rcc rId="3221" sId="8">
    <oc r="AM16">
      <f>IF(AJ16,O16*'ETC Data'!$H$5*'ETC Data'!$J$5,0)</f>
    </oc>
    <nc r="AM16">
      <f>IF(AJ16,O16*'ETC Data'!$H$5*'ETC Data'!$J$5,0)</f>
    </nc>
  </rcc>
  <rcc rId="3222" sId="8">
    <oc r="AN16">
      <f>AM16-(AM16*((VLOOKUP(A16,Plan!A$1:BA$798,50,FALSE)/100)))</f>
    </oc>
    <nc r="AN16">
      <f>AM16-(AM16*((VLOOKUP(A16,Plan!A$1:BA$798,53,FALSE)/100)))</f>
    </nc>
  </rcc>
  <rcc rId="3223" sId="8">
    <oc r="AO16">
      <f>IF(AJ16,O16*'ETC Data'!$H$5*'ETC Data'!$K$5,0)</f>
    </oc>
    <nc r="AO16">
      <f>IF(AJ16,O16*'ETC Data'!$H$5*'ETC Data'!$K$5,0)</f>
    </nc>
  </rcc>
  <rcc rId="3224" sId="8">
    <oc r="AP16">
      <f>AO16-(AO16*((VLOOKUP(A16,Plan!A$1:BB$798,51,FALSE)/100)))</f>
    </oc>
    <nc r="AP16">
      <f>AO16-(AO16*((VLOOKUP(A16,Plan!A$1:BB$798,54,FALSE)/100)))</f>
    </nc>
  </rcc>
  <rcc rId="3225" sId="8">
    <oc r="AQ16">
      <f>IF(AJ16,O16*'ETC Data'!$H$5*'ETC Data'!$L$5,0)</f>
    </oc>
    <nc r="AQ16">
      <f>IF(AJ16,O16*'ETC Data'!$H$5*'ETC Data'!$L$5,0)</f>
    </nc>
  </rcc>
  <rcc rId="3226" sId="8">
    <oc r="AR16">
      <f>AQ16-(AQ16*((VLOOKUP(A16,Plan!A$1:BD$798,53,FALSE)/100)))</f>
    </oc>
    <nc r="AR16">
      <f>AQ16-(AQ16*((VLOOKUP(A16,Plan!A$1:BD$798,56,FALSE)/100)))</f>
    </nc>
  </rcc>
  <rcc rId="3227" sId="8">
    <oc r="R17">
      <f>Q17-(Q17*((VLOOKUP(A17,Plan!A$1:Z$798,25,FALSE)/100)))</f>
    </oc>
    <nc r="R17">
      <f>Q17-(Q17*((VLOOKUP(A17,Plan!A$1:Z$798,26,FALSE)/100)))</f>
    </nc>
  </rcc>
  <rcc rId="3228" sId="8">
    <oc r="S17">
      <f>IF(P17,O17*'ETC Data'!$H$3*'ETC Data'!$J$3,0)</f>
    </oc>
    <nc r="S17">
      <f>IF(P17,O17*'ETC Data'!$H$3*'ETC Data'!$J$3,0)</f>
    </nc>
  </rcc>
  <rcc rId="3229" sId="8">
    <oc r="T17">
      <f>S17-(S17*((VLOOKUP(A17,Plan!A$1:AA$798,26,FALSE)/100)))</f>
    </oc>
    <nc r="T17">
      <f>S17-(S17*((VLOOKUP(A17,Plan!A$1:AA$798,27,FALSE)/100)))</f>
    </nc>
  </rcc>
  <rcc rId="3230" sId="8">
    <oc r="U17">
      <f>IF(P17,O17*'ETC Data'!$H$3*'ETC Data'!$K$3,0)</f>
    </oc>
    <nc r="U17">
      <f>IF(P17,O17*'ETC Data'!$H$3*'ETC Data'!$K$3,0)</f>
    </nc>
  </rcc>
  <rcc rId="3231" sId="8">
    <oc r="V17">
      <f>U17-(U17*((VLOOKUP(A17,Plan!A$1:AB$798,27,FALSE)/100)))</f>
    </oc>
    <nc r="V17">
      <f>U17-(U17*((VLOOKUP(A17,Plan!A$1:AB$798,28,FALSE)/100)))</f>
    </nc>
  </rcc>
  <rcc rId="3232" sId="8">
    <oc r="W17">
      <f>IF(P17,O17*'ETC Data'!$H$3*'ETC Data'!$L$3,0)</f>
    </oc>
    <nc r="W17">
      <f>IF(P17,O17*'ETC Data'!$H$3*'ETC Data'!$L$3,0)</f>
    </nc>
  </rcc>
  <rcc rId="3233" sId="8">
    <oc r="X17">
      <f>W17-(W17*((VLOOKUP(A17,Plan!A$1:AC$798,28,FALSE)/100)))</f>
    </oc>
    <nc r="X17">
      <f>W17-(W17*((VLOOKUP(A17,Plan!A$1:AC$798,29,FALSE)/100)))</f>
    </nc>
  </rcc>
  <rcc rId="3234" sId="8">
    <oc r="Z17">
      <f>OR(H17="Y",J17="Y")</f>
    </oc>
    <nc r="Z17">
      <f>OR(H17="Y",J17="Y")</f>
    </nc>
  </rcc>
  <rcc rId="3235" sId="8">
    <oc r="AA17">
      <f>IF(Z17,O17*'ETC Data'!$H$4*'ETC Data'!$I$4,0)</f>
    </oc>
    <nc r="AA17">
      <f>IF(Z17,O17*'ETC Data'!$H$4*'ETC Data'!$I$4,0)</f>
    </nc>
  </rcc>
  <rcc rId="3236" sId="8">
    <oc r="AB17">
      <f>AA17-(AA17*((VLOOKUP(A17,Plan!A$1:AI$798,34,FALSE)/100)))</f>
    </oc>
    <nc r="AB17">
      <f>AA17-(AA17*((VLOOKUP(A17,Plan!A$1:AI$798,35,FALSE)/100)))</f>
    </nc>
  </rcc>
  <rcc rId="3237" sId="8">
    <oc r="AC17">
      <f>IF(Z17,O17*'ETC Data'!$H$4*'ETC Data'!$J$4,0)</f>
    </oc>
    <nc r="AC17">
      <f>IF(Z17,O17*'ETC Data'!$H$4*'ETC Data'!$J$4,0)</f>
    </nc>
  </rcc>
  <rcc rId="3238" sId="8">
    <oc r="AD17">
      <f>AC17-(AC17*((VLOOKUP(A17,Plan!A$1:AJ$798,35,FALSE)/100)))</f>
    </oc>
    <nc r="AD17">
      <f>AC17-(AC17*((VLOOKUP(A17,Plan!A$1:AJ$798,36,FALSE)/100)))</f>
    </nc>
  </rcc>
  <rcc rId="3239" sId="8">
    <oc r="AE17">
      <f>IF(Z17,O17*'ETC Data'!$H$4*'ETC Data'!$K$4,0)</f>
    </oc>
    <nc r="AE17">
      <f>IF(Z17,O17*'ETC Data'!$H$4*'ETC Data'!$K$4,0)</f>
    </nc>
  </rcc>
  <rcc rId="3240" sId="8">
    <oc r="AF17">
      <f>AE17-(AE17*((VLOOKUP(A17,Plan!A$1:AK$798,36,FALSE)/100)))</f>
    </oc>
    <nc r="AF17">
      <f>AE17-(AE17*((VLOOKUP(A17,Plan!A$1:AK$798,37,FALSE)/100)))</f>
    </nc>
  </rcc>
  <rcc rId="3241" sId="8">
    <oc r="AG17">
      <f>IF(Z17,O17*'ETC Data'!$H$4*'ETC Data'!$L$4,0)</f>
    </oc>
    <nc r="AG17">
      <f>IF(Z17,O17*'ETC Data'!$H$4*'ETC Data'!$L$4,0)</f>
    </nc>
  </rcc>
  <rcc rId="3242" sId="8">
    <oc r="AH17">
      <f>AG17-(AG17*((VLOOKUP(A17,Plan!A$1:AP$798,41,FALSE)/100)))</f>
    </oc>
    <nc r="AH17">
      <f>AG17-(AG17*((VLOOKUP(A17,Plan!A$1:AP$798,42,FALSE)/100)))</f>
    </nc>
  </rcc>
  <rcc rId="3243" sId="8">
    <oc r="AJ17">
      <f>OR(H17="Y",K17="Y")</f>
    </oc>
    <nc r="AJ17">
      <f>OR(H17="Y",K17="Y")</f>
    </nc>
  </rcc>
  <rcc rId="3244" sId="8">
    <oc r="AK17">
      <f>IF(AJ17,O17*'ETC Data'!$H$5*'ETC Data'!$I$5,0)</f>
    </oc>
    <nc r="AK17">
      <f>IF(AJ17,O17*'ETC Data'!$H$5*'ETC Data'!$I$5,0)</f>
    </nc>
  </rcc>
  <rcc rId="3245" sId="8">
    <oc r="AL17">
      <f>AK17-(AK17*((VLOOKUP(A17,Plan!A$1:AY$798,49,FALSE)/100)))</f>
    </oc>
    <nc r="AL17">
      <f>AK17-(AK17*((VLOOKUP(A17,Plan!A$1:AY$798,51,FALSE)/100)))</f>
    </nc>
  </rcc>
  <rcc rId="3246" sId="8">
    <oc r="AM17">
      <f>IF(AJ17,O17*'ETC Data'!$H$5*'ETC Data'!$J$5,0)</f>
    </oc>
    <nc r="AM17">
      <f>IF(AJ17,O17*'ETC Data'!$H$5*'ETC Data'!$J$5,0)</f>
    </nc>
  </rcc>
  <rcc rId="3247" sId="8">
    <oc r="AN17">
      <f>AM17-(AM17*((VLOOKUP(A17,Plan!A$1:BA$798,50,FALSE)/100)))</f>
    </oc>
    <nc r="AN17">
      <f>AM17-(AM17*((VLOOKUP(A17,Plan!A$1:BA$798,53,FALSE)/100)))</f>
    </nc>
  </rcc>
  <rcc rId="3248" sId="8">
    <oc r="AO17">
      <f>IF(AJ17,O17*'ETC Data'!$H$5*'ETC Data'!$K$5,0)</f>
    </oc>
    <nc r="AO17">
      <f>IF(AJ17,O17*'ETC Data'!$H$5*'ETC Data'!$K$5,0)</f>
    </nc>
  </rcc>
  <rcc rId="3249" sId="8">
    <oc r="AP17">
      <f>AO17-(AO17*((VLOOKUP(A17,Plan!A$1:BB$798,51,FALSE)/100)))</f>
    </oc>
    <nc r="AP17">
      <f>AO17-(AO17*((VLOOKUP(A17,Plan!A$1:BB$798,54,FALSE)/100)))</f>
    </nc>
  </rcc>
  <rcc rId="3250" sId="8">
    <oc r="AQ17">
      <f>IF(AJ17,O17*'ETC Data'!$H$5*'ETC Data'!$L$5,0)</f>
    </oc>
    <nc r="AQ17">
      <f>IF(AJ17,O17*'ETC Data'!$H$5*'ETC Data'!$L$5,0)</f>
    </nc>
  </rcc>
  <rcc rId="3251" sId="8">
    <oc r="AR17">
      <f>AQ17-(AQ17*((VLOOKUP(A17,Plan!A$1:BD$798,53,FALSE)/100)))</f>
    </oc>
    <nc r="AR17">
      <f>AQ17-(AQ17*((VLOOKUP(A17,Plan!A$1:BD$798,56,FALSE)/100)))</f>
    </nc>
  </rcc>
  <rcc rId="3252" sId="8">
    <oc r="R18">
      <f>Q18-(Q18*((VLOOKUP(A18,Plan!A$1:Z$798,26,FALSE)/100)))</f>
    </oc>
    <nc r="R18">
      <f>Q18-(Q18*((VLOOKUP(A18,Plan!A$1:Z$798,26,FALSE)/100)))</f>
    </nc>
  </rcc>
  <rcc rId="3253" sId="8">
    <oc r="S18">
      <f>IF(P18,O18*'ETC Data'!$H$3*'ETC Data'!$J$3,0)</f>
    </oc>
    <nc r="S18">
      <f>IF(P18,O18*'ETC Data'!$H$3*'ETC Data'!$J$3,0)</f>
    </nc>
  </rcc>
  <rcc rId="3254" sId="8">
    <oc r="T18">
      <f>S18-(S18*((VLOOKUP(A18,Plan!A$1:AA$798,26,FALSE)/100)))</f>
    </oc>
    <nc r="T18">
      <f>S18-(S18*((VLOOKUP(A18,Plan!A$1:AA$798,27,FALSE)/100)))</f>
    </nc>
  </rcc>
  <rcc rId="3255" sId="8">
    <oc r="U18">
      <f>IF(P18,O18*'ETC Data'!$H$3*'ETC Data'!$K$3,0)</f>
    </oc>
    <nc r="U18">
      <f>IF(P18,O18*'ETC Data'!$H$3*'ETC Data'!$K$3,0)</f>
    </nc>
  </rcc>
  <rcc rId="3256" sId="8">
    <oc r="V18">
      <f>U18-(U18*((VLOOKUP(A18,Plan!A$1:AB$798,27,FALSE)/100)))</f>
    </oc>
    <nc r="V18">
      <f>U18-(U18*((VLOOKUP(A18,Plan!A$1:AB$798,28,FALSE)/100)))</f>
    </nc>
  </rcc>
  <rcc rId="3257" sId="8">
    <oc r="W18">
      <f>IF(P18,O18*'ETC Data'!$H$3*'ETC Data'!$L$3,0)</f>
    </oc>
    <nc r="W18">
      <f>IF(P18,O18*'ETC Data'!$H$3*'ETC Data'!$L$3,0)</f>
    </nc>
  </rcc>
  <rcc rId="3258" sId="8">
    <oc r="X18">
      <f>W18-(W18*((VLOOKUP(A18,Plan!A$1:AC$798,29,FALSE)/100)))</f>
    </oc>
    <nc r="X18">
      <f>W18-(W18*((VLOOKUP(A18,Plan!A$1:AC$798,29,FALSE)/100)))</f>
    </nc>
  </rcc>
  <rcc rId="3259" sId="8">
    <oc r="Z18">
      <f>OR(H18="Y",J18="Y")</f>
    </oc>
    <nc r="Z18">
      <f>OR(H18="Y",J18="Y")</f>
    </nc>
  </rcc>
  <rcc rId="3260" sId="8">
    <oc r="AA18">
      <f>IF(Z18,O18*'ETC Data'!$H$4*'ETC Data'!$I$4,0)</f>
    </oc>
    <nc r="AA18">
      <f>IF(Z18,O18*'ETC Data'!$H$4*'ETC Data'!$I$4,0)</f>
    </nc>
  </rcc>
  <rcc rId="3261" sId="8">
    <oc r="AB18">
      <f>AA18-(AA18*((VLOOKUP(A18,Plan!A$1:AI$798,35,FALSE)/100)))</f>
    </oc>
    <nc r="AB18">
      <f>AA18-(AA18*((VLOOKUP(A18,Plan!A$1:AI$798,35,FALSE)/100)))</f>
    </nc>
  </rcc>
  <rcc rId="3262" sId="8">
    <oc r="AC18">
      <f>IF(Z18,O18*'ETC Data'!$H$4*'ETC Data'!$J$4,0)</f>
    </oc>
    <nc r="AC18">
      <f>IF(Z18,O18*'ETC Data'!$H$4*'ETC Data'!$J$4,0)</f>
    </nc>
  </rcc>
  <rcc rId="3263" sId="8">
    <oc r="AD18">
      <f>AC18-(AC18*((VLOOKUP(A18,Plan!A$1:AJ$798,36,FALSE)/100)))</f>
    </oc>
    <nc r="AD18">
      <f>AC18-(AC18*((VLOOKUP(A18,Plan!A$1:AJ$798,36,FALSE)/100)))</f>
    </nc>
  </rcc>
  <rcc rId="3264" sId="8">
    <oc r="AE18">
      <f>IF(Z18,O18*'ETC Data'!$H$4*'ETC Data'!$K$4,0)</f>
    </oc>
    <nc r="AE18">
      <f>IF(Z18,O18*'ETC Data'!$H$4*'ETC Data'!$K$4,0)</f>
    </nc>
  </rcc>
  <rcc rId="3265" sId="8">
    <oc r="AF18">
      <f>AE18-(AE18*((VLOOKUP(A18,Plan!A$1:AK$798,37,FALSE)/100)))</f>
    </oc>
    <nc r="AF18">
      <f>AE18-(AE18*((VLOOKUP(A18,Plan!A$1:AK$798,37,FALSE)/100)))</f>
    </nc>
  </rcc>
  <rcc rId="3266" sId="8">
    <oc r="AG18">
      <f>IF(Z18,O18*'ETC Data'!$H$4*'ETC Data'!$L$4,0)</f>
    </oc>
    <nc r="AG18">
      <f>IF(Z18,O18*'ETC Data'!$H$4*'ETC Data'!$L$4,0)</f>
    </nc>
  </rcc>
  <rcc rId="3267" sId="8">
    <oc r="AH18">
      <f>AG18-(AG18*((VLOOKUP(A18,Plan!A$1:AP$798,42,FALSE)/100)))</f>
    </oc>
    <nc r="AH18">
      <f>AG18-(AG18*((VLOOKUP(A18,Plan!A$1:AP$798,42,FALSE)/100)))</f>
    </nc>
  </rcc>
  <rcc rId="3268" sId="8">
    <oc r="AJ18">
      <f>OR(H18="Y",K18="Y")</f>
    </oc>
    <nc r="AJ18">
      <f>OR(H18="Y",K18="Y")</f>
    </nc>
  </rcc>
  <rcc rId="3269" sId="8">
    <oc r="AK18">
      <f>IF(AJ18,O18*'ETC Data'!$H$5*'ETC Data'!$I$5,0)</f>
    </oc>
    <nc r="AK18">
      <f>IF(AJ18,O18*'ETC Data'!$H$5*'ETC Data'!$I$5,0)</f>
    </nc>
  </rcc>
  <rcc rId="3270" sId="8">
    <oc r="AL18">
      <f>AK18-(AK18*((VLOOKUP(A18,Plan!A$1:AY$798,51,FALSE)/100)))</f>
    </oc>
    <nc r="AL18">
      <f>AK18-(AK18*((VLOOKUP(A18,Plan!A$1:AY$798,51,FALSE)/100)))</f>
    </nc>
  </rcc>
  <rcc rId="3271" sId="8">
    <oc r="AM18">
      <f>IF(AJ18,O18*'ETC Data'!$H$5*'ETC Data'!$J$5,0)</f>
    </oc>
    <nc r="AM18">
      <f>IF(AJ18,O18*'ETC Data'!$H$5*'ETC Data'!$J$5,0)</f>
    </nc>
  </rcc>
  <rcc rId="3272" sId="8">
    <oc r="AN18">
      <f>AM18-(AM18*((VLOOKUP(A18,Plan!A$1:BA$798,53,FALSE)/100)))</f>
    </oc>
    <nc r="AN18">
      <f>AM18-(AM18*((VLOOKUP(A18,Plan!A$1:BA$798,53,FALSE)/100)))</f>
    </nc>
  </rcc>
  <rcc rId="3273" sId="8">
    <oc r="AO18">
      <f>IF(AJ18,O18*'ETC Data'!$H$5*'ETC Data'!$K$5,0)</f>
    </oc>
    <nc r="AO18">
      <f>IF(AJ18,O18*'ETC Data'!$H$5*'ETC Data'!$K$5,0)</f>
    </nc>
  </rcc>
  <rcc rId="3274" sId="8">
    <oc r="AP18">
      <f>AO18-(AO18*((VLOOKUP(A18,Plan!A$1:BB$798,54,FALSE)/100)))</f>
    </oc>
    <nc r="AP18">
      <f>AO18-(AO18*((VLOOKUP(A18,Plan!A$1:BB$798,54,FALSE)/100)))</f>
    </nc>
  </rcc>
  <rcc rId="3275" sId="8">
    <oc r="AQ18">
      <f>IF(AJ18,O18*'ETC Data'!$H$5*'ETC Data'!$L$5,0)</f>
    </oc>
    <nc r="AQ18">
      <f>IF(AJ18,O18*'ETC Data'!$H$5*'ETC Data'!$L$5,0)</f>
    </nc>
  </rcc>
  <rcc rId="3276" sId="8">
    <oc r="AR18">
      <f>AQ18-(AQ18*((VLOOKUP(A18,Plan!A$1:BD$798,56,FALSE)/100)))</f>
    </oc>
    <nc r="AR18">
      <f>AQ18-(AQ18*((VLOOKUP(A18,Plan!A$1:BD$798,56,FALSE)/100)))</f>
    </nc>
  </rcc>
  <rcc rId="3277" sId="8">
    <oc r="R19">
      <f>Q19-(Q19*((VLOOKUP(A19,Plan!A$1:Z$798,25,FALSE)/100)))</f>
    </oc>
    <nc r="R19">
      <f>Q19-(Q19*((VLOOKUP(A19,Plan!A$1:Z$798,26,FALSE)/100)))</f>
    </nc>
  </rcc>
  <rcc rId="3278" sId="8">
    <oc r="S19">
      <f>IF(P19,O19*'ETC Data'!$H$3*'ETC Data'!$J$3,0)</f>
    </oc>
    <nc r="S19">
      <f>IF(P19,O19*'ETC Data'!$H$3*'ETC Data'!$J$3,0)</f>
    </nc>
  </rcc>
  <rcc rId="3279" sId="8">
    <oc r="T19">
      <f>S19-(S19*((VLOOKUP(A19,Plan!A$1:AA$798,26,FALSE)/100)))</f>
    </oc>
    <nc r="T19">
      <f>S19-(S19*((VLOOKUP(A19,Plan!A$1:AA$798,27,FALSE)/100)))</f>
    </nc>
  </rcc>
  <rcc rId="3280" sId="8">
    <oc r="U19">
      <f>IF(P19,O19*'ETC Data'!$H$3*'ETC Data'!$K$3,0)</f>
    </oc>
    <nc r="U19">
      <f>IF(P19,O19*'ETC Data'!$H$3*'ETC Data'!$K$3,0)</f>
    </nc>
  </rcc>
  <rcc rId="3281" sId="8">
    <oc r="V19">
      <f>U19-(U19*((VLOOKUP(A19,Plan!A$1:AB$798,27,FALSE)/100)))</f>
    </oc>
    <nc r="V19">
      <f>U19-(U19*((VLOOKUP(A19,Plan!A$1:AB$798,28,FALSE)/100)))</f>
    </nc>
  </rcc>
  <rcc rId="3282" sId="8">
    <oc r="W19">
      <f>IF(P19,O19*'ETC Data'!$H$3*'ETC Data'!$L$3,0)</f>
    </oc>
    <nc r="W19">
      <f>IF(P19,O19*'ETC Data'!$H$3*'ETC Data'!$L$3,0)</f>
    </nc>
  </rcc>
  <rcc rId="3283" sId="8">
    <oc r="X19">
      <f>W19-(W19*((VLOOKUP(A19,Plan!A$1:AC$798,28,FALSE)/100)))</f>
    </oc>
    <nc r="X19">
      <f>W19-(W19*((VLOOKUP(A19,Plan!A$1:AC$798,29,FALSE)/100)))</f>
    </nc>
  </rcc>
  <rcc rId="3284" sId="8">
    <oc r="Z19">
      <f>OR(H19="Y",J19="Y")</f>
    </oc>
    <nc r="Z19">
      <f>OR(H19="Y",J19="Y")</f>
    </nc>
  </rcc>
  <rcc rId="3285" sId="8">
    <oc r="AA19">
      <f>IF(Z19,O19*'ETC Data'!$H$4*'ETC Data'!$I$4,0)</f>
    </oc>
    <nc r="AA19">
      <f>IF(Z19,O19*'ETC Data'!$H$4*'ETC Data'!$I$4,0)</f>
    </nc>
  </rcc>
  <rcc rId="3286" sId="8">
    <oc r="AB19">
      <f>AA19-(AA19*((VLOOKUP(A19,Plan!A$1:AI$798,34,FALSE)/100)))</f>
    </oc>
    <nc r="AB19">
      <f>AA19-(AA19*((VLOOKUP(A19,Plan!A$1:AI$798,35,FALSE)/100)))</f>
    </nc>
  </rcc>
  <rcc rId="3287" sId="8">
    <oc r="AC19">
      <f>IF(Z19,O19*'ETC Data'!$H$4*'ETC Data'!$J$4,0)</f>
    </oc>
    <nc r="AC19">
      <f>IF(Z19,O19*'ETC Data'!$H$4*'ETC Data'!$J$4,0)</f>
    </nc>
  </rcc>
  <rcc rId="3288" sId="8">
    <oc r="AD19">
      <f>AC19-(AC19*((VLOOKUP(A19,Plan!A$1:AJ$798,35,FALSE)/100)))</f>
    </oc>
    <nc r="AD19">
      <f>AC19-(AC19*((VLOOKUP(A19,Plan!A$1:AJ$798,36,FALSE)/100)))</f>
    </nc>
  </rcc>
  <rcc rId="3289" sId="8">
    <oc r="AE19">
      <f>IF(Z19,O19*'ETC Data'!$H$4*'ETC Data'!$K$4,0)</f>
    </oc>
    <nc r="AE19">
      <f>IF(Z19,O19*'ETC Data'!$H$4*'ETC Data'!$K$4,0)</f>
    </nc>
  </rcc>
  <rcc rId="3290" sId="8">
    <oc r="AF19">
      <f>AE19-(AE19*((VLOOKUP(A19,Plan!A$1:AK$798,36,FALSE)/100)))</f>
    </oc>
    <nc r="AF19">
      <f>AE19-(AE19*((VLOOKUP(A19,Plan!A$1:AK$798,37,FALSE)/100)))</f>
    </nc>
  </rcc>
  <rcc rId="3291" sId="8">
    <oc r="AG19">
      <f>IF(Z19,O19*'ETC Data'!$H$4*'ETC Data'!$L$4,0)</f>
    </oc>
    <nc r="AG19">
      <f>IF(Z19,O19*'ETC Data'!$H$4*'ETC Data'!$L$4,0)</f>
    </nc>
  </rcc>
  <rcc rId="3292" sId="8">
    <oc r="AH19">
      <f>AG19-(AG19*((VLOOKUP(A19,Plan!A$1:AP$798,41,FALSE)/100)))</f>
    </oc>
    <nc r="AH19">
      <f>AG19-(AG19*((VLOOKUP(A19,Plan!A$1:AP$798,42,FALSE)/100)))</f>
    </nc>
  </rcc>
  <rcc rId="3293" sId="8">
    <oc r="AJ19">
      <f>OR(H19="Y",K19="Y")</f>
    </oc>
    <nc r="AJ19">
      <f>OR(H19="Y",K19="Y")</f>
    </nc>
  </rcc>
  <rcc rId="3294" sId="8">
    <oc r="AK19">
      <f>IF(AJ19,O19*'ETC Data'!$H$5*'ETC Data'!$I$5,0)</f>
    </oc>
    <nc r="AK19">
      <f>IF(AJ19,O19*'ETC Data'!$H$5*'ETC Data'!$I$5,0)</f>
    </nc>
  </rcc>
  <rcc rId="3295" sId="8">
    <oc r="AL19">
      <f>AK19-(AK19*((VLOOKUP(A19,Plan!A$1:AY$798,49,FALSE)/100)))</f>
    </oc>
    <nc r="AL19">
      <f>AK19-(AK19*((VLOOKUP(A19,Plan!A$1:AY$798,51,FALSE)/100)))</f>
    </nc>
  </rcc>
  <rcc rId="3296" sId="8">
    <oc r="AM19">
      <f>IF(AJ19,O19*'ETC Data'!$H$5*'ETC Data'!$J$5,0)</f>
    </oc>
    <nc r="AM19">
      <f>IF(AJ19,O19*'ETC Data'!$H$5*'ETC Data'!$J$5,0)</f>
    </nc>
  </rcc>
  <rcc rId="3297" sId="8">
    <oc r="AN19">
      <f>AM19-(AM19*((VLOOKUP(A19,Plan!A$1:BA$798,50,FALSE)/100)))</f>
    </oc>
    <nc r="AN19">
      <f>AM19-(AM19*((VLOOKUP(A19,Plan!A$1:BA$798,53,FALSE)/100)))</f>
    </nc>
  </rcc>
  <rcc rId="3298" sId="8">
    <oc r="AO19">
      <f>IF(AJ19,O19*'ETC Data'!$H$5*'ETC Data'!$K$5,0)</f>
    </oc>
    <nc r="AO19">
      <f>IF(AJ19,O19*'ETC Data'!$H$5*'ETC Data'!$K$5,0)</f>
    </nc>
  </rcc>
  <rcc rId="3299" sId="8">
    <oc r="AP19">
      <f>AO19-(AO19*((VLOOKUP(A19,Plan!A$1:BB$798,51,FALSE)/100)))</f>
    </oc>
    <nc r="AP19">
      <f>AO19-(AO19*((VLOOKUP(A19,Plan!A$1:BB$798,54,FALSE)/100)))</f>
    </nc>
  </rcc>
  <rcc rId="3300" sId="8">
    <oc r="AQ19">
      <f>IF(AJ19,O19*'ETC Data'!$H$5*'ETC Data'!$L$5,0)</f>
    </oc>
    <nc r="AQ19">
      <f>IF(AJ19,O19*'ETC Data'!$H$5*'ETC Data'!$L$5,0)</f>
    </nc>
  </rcc>
  <rcc rId="3301" sId="8">
    <oc r="AR19">
      <f>AQ19-(AQ19*((VLOOKUP(A19,Plan!A$1:BD$798,53,FALSE)/100)))</f>
    </oc>
    <nc r="AR19">
      <f>AQ19-(AQ19*((VLOOKUP(A19,Plan!A$1:BD$798,56,FALSE)/100)))</f>
    </nc>
  </rcc>
  <rcc rId="3302" sId="8">
    <oc r="R20">
      <f>Q20-(Q20*((VLOOKUP(A20,Plan!A$1:Z$798,25,FALSE)/100)))</f>
    </oc>
    <nc r="R20">
      <f>Q20-(Q20*((VLOOKUP(A20,Plan!A$1:Z$798,26,FALSE)/100)))</f>
    </nc>
  </rcc>
  <rcc rId="3303" sId="8">
    <oc r="S20">
      <f>IF(P20,O20*'ETC Data'!$H$3*'ETC Data'!$J$3,0)</f>
    </oc>
    <nc r="S20">
      <f>IF(P20,O20*'ETC Data'!$H$3*'ETC Data'!$J$3,0)</f>
    </nc>
  </rcc>
  <rcc rId="3304" sId="8">
    <oc r="T20">
      <f>S20-(S20*((VLOOKUP(A20,Plan!A$1:AA$798,26,FALSE)/100)))</f>
    </oc>
    <nc r="T20">
      <f>S20-(S20*((VLOOKUP(A20,Plan!A$1:AA$798,27,FALSE)/100)))</f>
    </nc>
  </rcc>
  <rcc rId="3305" sId="8">
    <oc r="U20">
      <f>IF(P20,O20*'ETC Data'!$H$3*'ETC Data'!$K$3,0)</f>
    </oc>
    <nc r="U20">
      <f>IF(P20,O20*'ETC Data'!$H$3*'ETC Data'!$K$3,0)</f>
    </nc>
  </rcc>
  <rcc rId="3306" sId="8">
    <oc r="V20">
      <f>U20-(U20*((VLOOKUP(A20,Plan!A$1:AB$798,27,FALSE)/100)))</f>
    </oc>
    <nc r="V20">
      <f>U20-(U20*((VLOOKUP(A20,Plan!A$1:AB$798,28,FALSE)/100)))</f>
    </nc>
  </rcc>
  <rcc rId="3307" sId="8">
    <oc r="W20">
      <f>IF(P20,O20*'ETC Data'!$H$3*'ETC Data'!$L$3,0)</f>
    </oc>
    <nc r="W20">
      <f>IF(P20,O20*'ETC Data'!$H$3*'ETC Data'!$L$3,0)</f>
    </nc>
  </rcc>
  <rcc rId="3308" sId="8">
    <oc r="X20">
      <f>W20-(W20*((VLOOKUP(A20,Plan!A$1:AC$798,28,FALSE)/100)))</f>
    </oc>
    <nc r="X20">
      <f>W20-(W20*((VLOOKUP(A20,Plan!A$1:AC$798,29,FALSE)/100)))</f>
    </nc>
  </rcc>
  <rcc rId="3309" sId="8">
    <oc r="Z20">
      <f>OR(H20="Y",J20="Y")</f>
    </oc>
    <nc r="Z20">
      <f>OR(H20="Y",J20="Y")</f>
    </nc>
  </rcc>
  <rcc rId="3310" sId="8">
    <oc r="AA20">
      <f>IF(Z20,O20*'ETC Data'!$H$4*'ETC Data'!$I$4,0)</f>
    </oc>
    <nc r="AA20">
      <f>IF(Z20,O20*'ETC Data'!$H$4*'ETC Data'!$I$4,0)</f>
    </nc>
  </rcc>
  <rcc rId="3311" sId="8">
    <oc r="AB20">
      <f>AA20-(AA20*((VLOOKUP(A20,Plan!A$1:AI$798,34,FALSE)/100)))</f>
    </oc>
    <nc r="AB20">
      <f>AA20-(AA20*((VLOOKUP(A20,Plan!A$1:AI$798,35,FALSE)/100)))</f>
    </nc>
  </rcc>
  <rcc rId="3312" sId="8">
    <oc r="AC20">
      <f>IF(Z20,O20*'ETC Data'!$H$4*'ETC Data'!$J$4,0)</f>
    </oc>
    <nc r="AC20">
      <f>IF(Z20,O20*'ETC Data'!$H$4*'ETC Data'!$J$4,0)</f>
    </nc>
  </rcc>
  <rcc rId="3313" sId="8">
    <oc r="AD20">
      <f>AC20-(AC20*((VLOOKUP(A20,Plan!A$1:AJ$798,35,FALSE)/100)))</f>
    </oc>
    <nc r="AD20">
      <f>AC20-(AC20*((VLOOKUP(A20,Plan!A$1:AJ$798,36,FALSE)/100)))</f>
    </nc>
  </rcc>
  <rcc rId="3314" sId="8">
    <oc r="AE20">
      <f>IF(Z20,O20*'ETC Data'!$H$4*'ETC Data'!$K$4,0)</f>
    </oc>
    <nc r="AE20">
      <f>IF(Z20,O20*'ETC Data'!$H$4*'ETC Data'!$K$4,0)</f>
    </nc>
  </rcc>
  <rcc rId="3315" sId="8">
    <oc r="AF20">
      <f>AE20-(AE20*((VLOOKUP(A20,Plan!A$1:AK$798,36,FALSE)/100)))</f>
    </oc>
    <nc r="AF20">
      <f>AE20-(AE20*((VLOOKUP(A20,Plan!A$1:AK$798,37,FALSE)/100)))</f>
    </nc>
  </rcc>
  <rcc rId="3316" sId="8">
    <oc r="AG20">
      <f>IF(Z20,O20*'ETC Data'!$H$4*'ETC Data'!$L$4,0)</f>
    </oc>
    <nc r="AG20">
      <f>IF(Z20,O20*'ETC Data'!$H$4*'ETC Data'!$L$4,0)</f>
    </nc>
  </rcc>
  <rcc rId="3317" sId="8">
    <oc r="AH20">
      <f>AG20-(AG20*((VLOOKUP(A20,Plan!A$1:AP$798,41,FALSE)/100)))</f>
    </oc>
    <nc r="AH20">
      <f>AG20-(AG20*((VLOOKUP(A20,Plan!A$1:AP$798,42,FALSE)/100)))</f>
    </nc>
  </rcc>
  <rcc rId="3318" sId="8">
    <oc r="AJ20">
      <f>OR(H20="Y",K20="Y")</f>
    </oc>
    <nc r="AJ20">
      <f>OR(H20="Y",K20="Y")</f>
    </nc>
  </rcc>
  <rcc rId="3319" sId="8">
    <oc r="AK20">
      <f>IF(AJ20,O20*'ETC Data'!$H$5*'ETC Data'!$I$5,0)</f>
    </oc>
    <nc r="AK20">
      <f>IF(AJ20,O20*'ETC Data'!$H$5*'ETC Data'!$I$5,0)</f>
    </nc>
  </rcc>
  <rcc rId="3320" sId="8">
    <oc r="AL20">
      <f>AK20-(AK20*((VLOOKUP(A20,Plan!A$1:AY$798,49,FALSE)/100)))</f>
    </oc>
    <nc r="AL20">
      <f>AK20-(AK20*((VLOOKUP(A20,Plan!A$1:AY$798,51,FALSE)/100)))</f>
    </nc>
  </rcc>
  <rcc rId="3321" sId="8">
    <oc r="AM20">
      <f>IF(AJ20,O20*'ETC Data'!$H$5*'ETC Data'!$J$5,0)</f>
    </oc>
    <nc r="AM20">
      <f>IF(AJ20,O20*'ETC Data'!$H$5*'ETC Data'!$J$5,0)</f>
    </nc>
  </rcc>
  <rcc rId="3322" sId="8">
    <oc r="AN20">
      <f>AM20-(AM20*((VLOOKUP(A20,Plan!A$1:BA$798,50,FALSE)/100)))</f>
    </oc>
    <nc r="AN20">
      <f>AM20-(AM20*((VLOOKUP(A20,Plan!A$1:BA$798,53,FALSE)/100)))</f>
    </nc>
  </rcc>
  <rcc rId="3323" sId="8">
    <oc r="AO20">
      <f>IF(AJ20,O20*'ETC Data'!$H$5*'ETC Data'!$K$5,0)</f>
    </oc>
    <nc r="AO20">
      <f>IF(AJ20,O20*'ETC Data'!$H$5*'ETC Data'!$K$5,0)</f>
    </nc>
  </rcc>
  <rcc rId="3324" sId="8">
    <oc r="AP20">
      <f>AO20-(AO20*((VLOOKUP(A20,Plan!A$1:BB$798,51,FALSE)/100)))</f>
    </oc>
    <nc r="AP20">
      <f>AO20-(AO20*((VLOOKUP(A20,Plan!A$1:BB$798,54,FALSE)/100)))</f>
    </nc>
  </rcc>
  <rcc rId="3325" sId="8">
    <oc r="AQ20">
      <f>IF(AJ20,O20*'ETC Data'!$H$5*'ETC Data'!$L$5,0)</f>
    </oc>
    <nc r="AQ20">
      <f>IF(AJ20,O20*'ETC Data'!$H$5*'ETC Data'!$L$5,0)</f>
    </nc>
  </rcc>
  <rcc rId="3326" sId="8">
    <oc r="AR20">
      <f>AQ20-(AQ20*((VLOOKUP(A20,Plan!A$1:BD$798,53,FALSE)/100)))</f>
    </oc>
    <nc r="AR20">
      <f>AQ20-(AQ20*((VLOOKUP(A20,Plan!A$1:BD$798,56,FALSE)/100)))</f>
    </nc>
  </rcc>
  <rcc rId="3327" sId="8">
    <oc r="R21">
      <f>Q21-(Q21*((VLOOKUP(A21,Plan!A$1:Z$798,25,FALSE)/100)))</f>
    </oc>
    <nc r="R21">
      <f>Q21-(Q21*((VLOOKUP(A21,Plan!A$1:Z$798,26,FALSE)/100)))</f>
    </nc>
  </rcc>
  <rcc rId="3328" sId="8">
    <oc r="S21">
      <f>IF(P21,O21*'ETC Data'!$H$3*'ETC Data'!$J$3,0)</f>
    </oc>
    <nc r="S21">
      <f>IF(P21,O21*'ETC Data'!$H$3*'ETC Data'!$J$3,0)</f>
    </nc>
  </rcc>
  <rcc rId="3329" sId="8">
    <oc r="T21">
      <f>S21-(S21*((VLOOKUP(A21,Plan!A$1:AA$798,26,FALSE)/100)))</f>
    </oc>
    <nc r="T21">
      <f>S21-(S21*((VLOOKUP(A21,Plan!A$1:AA$798,27,FALSE)/100)))</f>
    </nc>
  </rcc>
  <rcc rId="3330" sId="8">
    <oc r="U21">
      <f>IF(P21,O21*'ETC Data'!$H$3*'ETC Data'!$K$3,0)</f>
    </oc>
    <nc r="U21">
      <f>IF(P21,O21*'ETC Data'!$H$3*'ETC Data'!$K$3,0)</f>
    </nc>
  </rcc>
  <rcc rId="3331" sId="8">
    <oc r="V21">
      <f>U21-(U21*((VLOOKUP(A21,Plan!A$1:AB$798,27,FALSE)/100)))</f>
    </oc>
    <nc r="V21">
      <f>U21-(U21*((VLOOKUP(A21,Plan!A$1:AB$798,28,FALSE)/100)))</f>
    </nc>
  </rcc>
  <rcc rId="3332" sId="8">
    <oc r="W21">
      <f>IF(P21,O21*'ETC Data'!$H$3*'ETC Data'!$L$3,0)</f>
    </oc>
    <nc r="W21">
      <f>IF(P21,O21*'ETC Data'!$H$3*'ETC Data'!$L$3,0)</f>
    </nc>
  </rcc>
  <rcc rId="3333" sId="8">
    <oc r="X21">
      <f>W21-(W21*((VLOOKUP(A21,Plan!A$1:AC$798,28,FALSE)/100)))</f>
    </oc>
    <nc r="X21">
      <f>W21-(W21*((VLOOKUP(A21,Plan!A$1:AC$798,29,FALSE)/100)))</f>
    </nc>
  </rcc>
  <rcc rId="3334" sId="8">
    <oc r="Z21">
      <f>OR(H21="Y",J21="Y")</f>
    </oc>
    <nc r="Z21">
      <f>OR(H21="Y",J21="Y")</f>
    </nc>
  </rcc>
  <rcc rId="3335" sId="8">
    <oc r="AA21">
      <f>IF(Z21,O21*'ETC Data'!$H$4*'ETC Data'!$I$4,0)</f>
    </oc>
    <nc r="AA21">
      <f>IF(Z21,O21*'ETC Data'!$H$4*'ETC Data'!$I$4,0)</f>
    </nc>
  </rcc>
  <rcc rId="3336" sId="8">
    <oc r="AB21">
      <f>AA21-(AA21*((VLOOKUP(A21,Plan!A$1:AI$798,34,FALSE)/100)))</f>
    </oc>
    <nc r="AB21">
      <f>AA21-(AA21*((VLOOKUP(A21,Plan!A$1:AI$798,35,FALSE)/100)))</f>
    </nc>
  </rcc>
  <rcc rId="3337" sId="8">
    <oc r="AC21">
      <f>IF(Z21,O21*'ETC Data'!$H$4*'ETC Data'!$J$4,0)</f>
    </oc>
    <nc r="AC21">
      <f>IF(Z21,O21*'ETC Data'!$H$4*'ETC Data'!$J$4,0)</f>
    </nc>
  </rcc>
  <rcc rId="3338" sId="8">
    <oc r="AD21">
      <f>AC21-(AC21*((VLOOKUP(A21,Plan!A$1:AJ$798,35,FALSE)/100)))</f>
    </oc>
    <nc r="AD21">
      <f>AC21-(AC21*((VLOOKUP(A21,Plan!A$1:AJ$798,36,FALSE)/100)))</f>
    </nc>
  </rcc>
  <rcc rId="3339" sId="8">
    <oc r="AE21">
      <f>IF(Z21,O21*'ETC Data'!$H$4*'ETC Data'!$K$4,0)</f>
    </oc>
    <nc r="AE21">
      <f>IF(Z21,O21*'ETC Data'!$H$4*'ETC Data'!$K$4,0)</f>
    </nc>
  </rcc>
  <rcc rId="3340" sId="8">
    <oc r="AF21">
      <f>AE21-(AE21*((VLOOKUP(A21,Plan!A$1:AK$798,36,FALSE)/100)))</f>
    </oc>
    <nc r="AF21">
      <f>AE21-(AE21*((VLOOKUP(A21,Plan!A$1:AK$798,37,FALSE)/100)))</f>
    </nc>
  </rcc>
  <rcc rId="3341" sId="8">
    <oc r="AG21">
      <f>IF(Z21,O21*'ETC Data'!$H$4*'ETC Data'!$L$4,0)</f>
    </oc>
    <nc r="AG21">
      <f>IF(Z21,O21*'ETC Data'!$H$4*'ETC Data'!$L$4,0)</f>
    </nc>
  </rcc>
  <rcc rId="3342" sId="8">
    <oc r="AH21">
      <f>AG21-(AG21*((VLOOKUP(A21,Plan!A$1:AP$798,41,FALSE)/100)))</f>
    </oc>
    <nc r="AH21">
      <f>AG21-(AG21*((VLOOKUP(A21,Plan!A$1:AP$798,42,FALSE)/100)))</f>
    </nc>
  </rcc>
  <rcc rId="3343" sId="8">
    <oc r="AJ21">
      <f>OR(H21="Y",K21="Y")</f>
    </oc>
    <nc r="AJ21">
      <f>OR(H21="Y",K21="Y")</f>
    </nc>
  </rcc>
  <rcc rId="3344" sId="8">
    <oc r="AK21">
      <f>IF(AJ21,O21*'ETC Data'!$H$5*'ETC Data'!$I$5,0)</f>
    </oc>
    <nc r="AK21">
      <f>IF(AJ21,O21*'ETC Data'!$H$5*'ETC Data'!$I$5,0)</f>
    </nc>
  </rcc>
  <rcc rId="3345" sId="8">
    <oc r="AL21">
      <f>AK21-(AK21*((VLOOKUP(A21,Plan!A$1:AY$798,49,FALSE)/100)))</f>
    </oc>
    <nc r="AL21">
      <f>AK21-(AK21*((VLOOKUP(A21,Plan!A$1:AY$798,51,FALSE)/100)))</f>
    </nc>
  </rcc>
  <rcc rId="3346" sId="8">
    <oc r="AM21">
      <f>IF(AJ21,O21*'ETC Data'!$H$5*'ETC Data'!$J$5,0)</f>
    </oc>
    <nc r="AM21">
      <f>IF(AJ21,O21*'ETC Data'!$H$5*'ETC Data'!$J$5,0)</f>
    </nc>
  </rcc>
  <rcc rId="3347" sId="8">
    <oc r="AN21">
      <f>AM21-(AM21*((VLOOKUP(A21,Plan!A$1:BA$798,50,FALSE)/100)))</f>
    </oc>
    <nc r="AN21">
      <f>AM21-(AM21*((VLOOKUP(A21,Plan!A$1:BA$798,53,FALSE)/100)))</f>
    </nc>
  </rcc>
  <rcc rId="3348" sId="8">
    <oc r="AO21">
      <f>IF(AJ21,O21*'ETC Data'!$H$5*'ETC Data'!$K$5,0)</f>
    </oc>
    <nc r="AO21">
      <f>IF(AJ21,O21*'ETC Data'!$H$5*'ETC Data'!$K$5,0)</f>
    </nc>
  </rcc>
  <rcc rId="3349" sId="8">
    <oc r="AP21">
      <f>AO21-(AO21*((VLOOKUP(A21,Plan!A$1:BB$798,51,FALSE)/100)))</f>
    </oc>
    <nc r="AP21">
      <f>AO21-(AO21*((VLOOKUP(A21,Plan!A$1:BB$798,54,FALSE)/100)))</f>
    </nc>
  </rcc>
  <rcc rId="3350" sId="8">
    <oc r="AQ21">
      <f>IF(AJ21,O21*'ETC Data'!$H$5*'ETC Data'!$L$5,0)</f>
    </oc>
    <nc r="AQ21">
      <f>IF(AJ21,O21*'ETC Data'!$H$5*'ETC Data'!$L$5,0)</f>
    </nc>
  </rcc>
  <rcc rId="3351" sId="8">
    <oc r="AR21">
      <f>AQ21-(AQ21*((VLOOKUP(A21,Plan!A$1:BD$798,53,FALSE)/100)))</f>
    </oc>
    <nc r="AR21">
      <f>AQ21-(AQ21*((VLOOKUP(A21,Plan!A$1:BD$798,56,FALSE)/100)))</f>
    </nc>
  </rcc>
  <rcc rId="3352" sId="8">
    <oc r="R22">
      <f>Q22-(Q22*((VLOOKUP(A22,Plan!A$1:Z$798,25,FALSE)/100)))</f>
    </oc>
    <nc r="R22">
      <f>Q22-(Q22*((VLOOKUP(A22,Plan!A$1:Z$798,26,FALSE)/100)))</f>
    </nc>
  </rcc>
  <rcc rId="3353" sId="8">
    <oc r="S22">
      <f>IF(P22,O22*'ETC Data'!$H$3*'ETC Data'!$J$3,0)</f>
    </oc>
    <nc r="S22">
      <f>IF(P22,O22*'ETC Data'!$H$3*'ETC Data'!$J$3,0)</f>
    </nc>
  </rcc>
  <rcc rId="3354" sId="8">
    <oc r="T22">
      <f>S22-(S22*((VLOOKUP(A22,Plan!A$1:AA$798,26,FALSE)/100)))</f>
    </oc>
    <nc r="T22">
      <f>S22-(S22*((VLOOKUP(A22,Plan!A$1:AA$798,27,FALSE)/100)))</f>
    </nc>
  </rcc>
  <rcc rId="3355" sId="8">
    <oc r="U22">
      <f>IF(P22,O22*'ETC Data'!$H$3*'ETC Data'!$K$3,0)</f>
    </oc>
    <nc r="U22">
      <f>IF(P22,O22*'ETC Data'!$H$3*'ETC Data'!$K$3,0)</f>
    </nc>
  </rcc>
  <rcc rId="3356" sId="8">
    <oc r="V22">
      <f>U22-(U22*((VLOOKUP(A22,Plan!A$1:AB$798,27,FALSE)/100)))</f>
    </oc>
    <nc r="V22">
      <f>U22-(U22*((VLOOKUP(A22,Plan!A$1:AB$798,28,FALSE)/100)))</f>
    </nc>
  </rcc>
  <rcc rId="3357" sId="8">
    <oc r="W22">
      <f>IF(P22,O22*'ETC Data'!$H$3*'ETC Data'!$L$3,0)</f>
    </oc>
    <nc r="W22">
      <f>IF(P22,O22*'ETC Data'!$H$3*'ETC Data'!$L$3,0)</f>
    </nc>
  </rcc>
  <rcc rId="3358" sId="8">
    <oc r="X22">
      <f>W22-(W22*((VLOOKUP(A22,Plan!A$1:AC$798,28,FALSE)/100)))</f>
    </oc>
    <nc r="X22">
      <f>W22-(W22*((VLOOKUP(A22,Plan!A$1:AC$798,29,FALSE)/100)))</f>
    </nc>
  </rcc>
  <rcc rId="3359" sId="8">
    <oc r="Z22">
      <f>OR(H22="Y",J22="Y")</f>
    </oc>
    <nc r="Z22">
      <f>OR(H22="Y",J22="Y")</f>
    </nc>
  </rcc>
  <rcc rId="3360" sId="8">
    <oc r="AA22">
      <f>IF(Z22,O22*'ETC Data'!$H$4*'ETC Data'!$I$4,0)</f>
    </oc>
    <nc r="AA22">
      <f>IF(Z22,O22*'ETC Data'!$H$4*'ETC Data'!$I$4,0)</f>
    </nc>
  </rcc>
  <rcc rId="3361" sId="8">
    <oc r="AB22">
      <f>AA22-(AA22*((VLOOKUP(A22,Plan!A$1:AI$798,34,FALSE)/100)))</f>
    </oc>
    <nc r="AB22">
      <f>AA22-(AA22*((VLOOKUP(A22,Plan!A$1:AI$798,35,FALSE)/100)))</f>
    </nc>
  </rcc>
  <rcc rId="3362" sId="8">
    <oc r="AC22">
      <f>IF(Z22,O22*'ETC Data'!$H$4*'ETC Data'!$J$4,0)</f>
    </oc>
    <nc r="AC22">
      <f>IF(Z22,O22*'ETC Data'!$H$4*'ETC Data'!$J$4,0)</f>
    </nc>
  </rcc>
  <rcc rId="3363" sId="8">
    <oc r="AD22">
      <f>AC22-(AC22*((VLOOKUP(A22,Plan!A$1:AJ$798,35,FALSE)/100)))</f>
    </oc>
    <nc r="AD22">
      <f>AC22-(AC22*((VLOOKUP(A22,Plan!A$1:AJ$798,36,FALSE)/100)))</f>
    </nc>
  </rcc>
  <rcc rId="3364" sId="8">
    <oc r="AE22">
      <f>IF(Z22,O22*'ETC Data'!$H$4*'ETC Data'!$K$4,0)</f>
    </oc>
    <nc r="AE22">
      <f>IF(Z22,O22*'ETC Data'!$H$4*'ETC Data'!$K$4,0)</f>
    </nc>
  </rcc>
  <rcc rId="3365" sId="8">
    <oc r="AF22">
      <f>AE22-(AE22*((VLOOKUP(A22,Plan!A$1:AK$798,36,FALSE)/100)))</f>
    </oc>
    <nc r="AF22">
      <f>AE22-(AE22*((VLOOKUP(A22,Plan!A$1:AK$798,37,FALSE)/100)))</f>
    </nc>
  </rcc>
  <rcc rId="3366" sId="8">
    <oc r="AG22">
      <f>IF(Z22,O22*'ETC Data'!$H$4*'ETC Data'!$L$4,0)</f>
    </oc>
    <nc r="AG22">
      <f>IF(Z22,O22*'ETC Data'!$H$4*'ETC Data'!$L$4,0)</f>
    </nc>
  </rcc>
  <rcc rId="3367" sId="8">
    <oc r="AH22">
      <f>AG22-(AG22*((VLOOKUP(A22,Plan!A$1:AP$798,41,FALSE)/100)))</f>
    </oc>
    <nc r="AH22">
      <f>AG22-(AG22*((VLOOKUP(A22,Plan!A$1:AP$798,42,FALSE)/100)))</f>
    </nc>
  </rcc>
  <rcc rId="3368" sId="8">
    <oc r="AJ22">
      <f>OR(H22="Y",K22="Y")</f>
    </oc>
    <nc r="AJ22">
      <f>OR(H22="Y",K22="Y")</f>
    </nc>
  </rcc>
  <rcc rId="3369" sId="8">
    <oc r="AK22">
      <f>IF(AJ22,O22*'ETC Data'!$H$5*'ETC Data'!$I$5,0)</f>
    </oc>
    <nc r="AK22">
      <f>IF(AJ22,O22*'ETC Data'!$H$5*'ETC Data'!$I$5,0)</f>
    </nc>
  </rcc>
  <rcc rId="3370" sId="8">
    <oc r="AL22">
      <f>AK22-(AK22*((VLOOKUP(A22,Plan!A$1:AY$798,49,FALSE)/100)))</f>
    </oc>
    <nc r="AL22">
      <f>AK22-(AK22*((VLOOKUP(A22,Plan!A$1:AY$798,51,FALSE)/100)))</f>
    </nc>
  </rcc>
  <rcc rId="3371" sId="8">
    <oc r="AM22">
      <f>IF(AJ22,O22*'ETC Data'!$H$5*'ETC Data'!$J$5,0)</f>
    </oc>
    <nc r="AM22">
      <f>IF(AJ22,O22*'ETC Data'!$H$5*'ETC Data'!$J$5,0)</f>
    </nc>
  </rcc>
  <rcc rId="3372" sId="8">
    <oc r="AN22">
      <f>AM22-(AM22*((VLOOKUP(A22,Plan!A$1:BA$798,50,FALSE)/100)))</f>
    </oc>
    <nc r="AN22">
      <f>AM22-(AM22*((VLOOKUP(A22,Plan!A$1:BA$798,53,FALSE)/100)))</f>
    </nc>
  </rcc>
  <rcc rId="3373" sId="8">
    <oc r="AO22">
      <f>IF(AJ22,O22*'ETC Data'!$H$5*'ETC Data'!$K$5,0)</f>
    </oc>
    <nc r="AO22">
      <f>IF(AJ22,O22*'ETC Data'!$H$5*'ETC Data'!$K$5,0)</f>
    </nc>
  </rcc>
  <rcc rId="3374" sId="8">
    <oc r="AP22">
      <f>AO22-(AO22*((VLOOKUP(A22,Plan!A$1:BB$798,51,FALSE)/100)))</f>
    </oc>
    <nc r="AP22">
      <f>AO22-(AO22*((VLOOKUP(A22,Plan!A$1:BB$798,54,FALSE)/100)))</f>
    </nc>
  </rcc>
  <rcc rId="3375" sId="8">
    <oc r="AQ22">
      <f>IF(AJ22,O22*'ETC Data'!$H$5*'ETC Data'!$L$5,0)</f>
    </oc>
    <nc r="AQ22">
      <f>IF(AJ22,O22*'ETC Data'!$H$5*'ETC Data'!$L$5,0)</f>
    </nc>
  </rcc>
  <rcc rId="3376" sId="8">
    <oc r="AR22">
      <f>AQ22-(AQ22*((VLOOKUP(A22,Plan!A$1:BD$798,53,FALSE)/100)))</f>
    </oc>
    <nc r="AR22">
      <f>AQ22-(AQ22*((VLOOKUP(A22,Plan!A$1:BD$798,56,FALSE)/100)))</f>
    </nc>
  </rcc>
  <rcc rId="3377" sId="8">
    <oc r="R23">
      <f>Q23-(Q23*((VLOOKUP(A23,Plan!A$1:Z$798,25,FALSE)/100)))</f>
    </oc>
    <nc r="R23">
      <f>Q23-(Q23*((VLOOKUP(A23,Plan!A$1:Z$798,26,FALSE)/100)))</f>
    </nc>
  </rcc>
  <rcc rId="3378" sId="8">
    <oc r="S23">
      <f>IF(P23,O23*'ETC Data'!$H$3*'ETC Data'!$J$3,0)</f>
    </oc>
    <nc r="S23">
      <f>IF(P23,O23*'ETC Data'!$H$3*'ETC Data'!$J$3,0)</f>
    </nc>
  </rcc>
  <rcc rId="3379" sId="8">
    <oc r="T23">
      <f>S23-(S23*((VLOOKUP(A23,Plan!A$1:AA$798,26,FALSE)/100)))</f>
    </oc>
    <nc r="T23">
      <f>S23-(S23*((VLOOKUP(A23,Plan!A$1:AA$798,27,FALSE)/100)))</f>
    </nc>
  </rcc>
  <rcc rId="3380" sId="8">
    <oc r="U23">
      <f>IF(P23,O23*'ETC Data'!$H$3*'ETC Data'!$K$3,0)</f>
    </oc>
    <nc r="U23">
      <f>IF(P23,O23*'ETC Data'!$H$3*'ETC Data'!$K$3,0)</f>
    </nc>
  </rcc>
  <rcc rId="3381" sId="8">
    <oc r="V23">
      <f>U23-(U23*((VLOOKUP(A23,Plan!A$1:AB$798,27,FALSE)/100)))</f>
    </oc>
    <nc r="V23">
      <f>U23-(U23*((VLOOKUP(A23,Plan!A$1:AB$798,28,FALSE)/100)))</f>
    </nc>
  </rcc>
  <rcc rId="3382" sId="8">
    <oc r="W23">
      <f>IF(P23,O23*'ETC Data'!$H$3*'ETC Data'!$L$3,0)</f>
    </oc>
    <nc r="W23">
      <f>IF(P23,O23*'ETC Data'!$H$3*'ETC Data'!$L$3,0)</f>
    </nc>
  </rcc>
  <rcc rId="3383" sId="8">
    <oc r="X23">
      <f>W23-(W23*((VLOOKUP(A23,Plan!A$1:AC$798,28,FALSE)/100)))</f>
    </oc>
    <nc r="X23">
      <f>W23-(W23*((VLOOKUP(A23,Plan!A$1:AC$798,29,FALSE)/100)))</f>
    </nc>
  </rcc>
  <rcc rId="3384" sId="8">
    <oc r="Z23">
      <f>OR(H23="Y",J23="Y")</f>
    </oc>
    <nc r="Z23">
      <f>OR(H23="Y",J23="Y")</f>
    </nc>
  </rcc>
  <rcc rId="3385" sId="8">
    <oc r="AA23">
      <f>IF(Z23,O23*'ETC Data'!$H$4*'ETC Data'!$I$4,0)</f>
    </oc>
    <nc r="AA23">
      <f>IF(Z23,O23*'ETC Data'!$H$4*'ETC Data'!$I$4,0)</f>
    </nc>
  </rcc>
  <rcc rId="3386" sId="8">
    <oc r="AB23">
      <f>AA23-(AA23*((VLOOKUP(A23,Plan!A$1:AI$798,34,FALSE)/100)))</f>
    </oc>
    <nc r="AB23">
      <f>AA23-(AA23*((VLOOKUP(A23,Plan!A$1:AI$798,35,FALSE)/100)))</f>
    </nc>
  </rcc>
  <rcc rId="3387" sId="8">
    <oc r="AC23">
      <f>IF(Z23,O23*'ETC Data'!$H$4*'ETC Data'!$J$4,0)</f>
    </oc>
    <nc r="AC23">
      <f>IF(Z23,O23*'ETC Data'!$H$4*'ETC Data'!$J$4,0)</f>
    </nc>
  </rcc>
  <rcc rId="3388" sId="8">
    <oc r="AD23">
      <f>AC23-(AC23*((VLOOKUP(A23,Plan!A$1:AJ$798,35,FALSE)/100)))</f>
    </oc>
    <nc r="AD23">
      <f>AC23-(AC23*((VLOOKUP(A23,Plan!A$1:AJ$798,36,FALSE)/100)))</f>
    </nc>
  </rcc>
  <rcc rId="3389" sId="8">
    <oc r="AE23">
      <f>IF(Z23,O23*'ETC Data'!$H$4*'ETC Data'!$K$4,0)</f>
    </oc>
    <nc r="AE23">
      <f>IF(Z23,O23*'ETC Data'!$H$4*'ETC Data'!$K$4,0)</f>
    </nc>
  </rcc>
  <rcc rId="3390" sId="8">
    <oc r="AF23">
      <f>AE23-(AE23*((VLOOKUP(A23,Plan!A$1:AK$798,36,FALSE)/100)))</f>
    </oc>
    <nc r="AF23">
      <f>AE23-(AE23*((VLOOKUP(A23,Plan!A$1:AK$798,37,FALSE)/100)))</f>
    </nc>
  </rcc>
  <rcc rId="3391" sId="8">
    <oc r="AG23">
      <f>IF(Z23,O23*'ETC Data'!$H$4*'ETC Data'!$L$4,0)</f>
    </oc>
    <nc r="AG23">
      <f>IF(Z23,O23*'ETC Data'!$H$4*'ETC Data'!$L$4,0)</f>
    </nc>
  </rcc>
  <rcc rId="3392" sId="8">
    <oc r="AH23">
      <f>AG23-(AG23*((VLOOKUP(A23,Plan!A$1:AP$798,41,FALSE)/100)))</f>
    </oc>
    <nc r="AH23">
      <f>AG23-(AG23*((VLOOKUP(A23,Plan!A$1:AP$798,42,FALSE)/100)))</f>
    </nc>
  </rcc>
  <rcc rId="3393" sId="8">
    <oc r="AJ23">
      <f>OR(H23="Y",K23="Y")</f>
    </oc>
    <nc r="AJ23">
      <f>OR(H23="Y",K23="Y")</f>
    </nc>
  </rcc>
  <rcc rId="3394" sId="8">
    <oc r="AK23">
      <f>IF(AJ23,O23*'ETC Data'!$H$5*'ETC Data'!$I$5,0)</f>
    </oc>
    <nc r="AK23">
      <f>IF(AJ23,O23*'ETC Data'!$H$5*'ETC Data'!$I$5,0)</f>
    </nc>
  </rcc>
  <rcc rId="3395" sId="8">
    <oc r="AL23">
      <f>AK23-(AK23*((VLOOKUP(A23,Plan!A$1:AY$798,49,FALSE)/100)))</f>
    </oc>
    <nc r="AL23">
      <f>AK23-(AK23*((VLOOKUP(A23,Plan!A$1:AY$798,51,FALSE)/100)))</f>
    </nc>
  </rcc>
  <rcc rId="3396" sId="8">
    <oc r="AM23">
      <f>IF(AJ23,O23*'ETC Data'!$H$5*'ETC Data'!$J$5,0)</f>
    </oc>
    <nc r="AM23">
      <f>IF(AJ23,O23*'ETC Data'!$H$5*'ETC Data'!$J$5,0)</f>
    </nc>
  </rcc>
  <rcc rId="3397" sId="8">
    <oc r="AN23">
      <f>AM23-(AM23*((VLOOKUP(A23,Plan!A$1:BA$798,50,FALSE)/100)))</f>
    </oc>
    <nc r="AN23">
      <f>AM23-(AM23*((VLOOKUP(A23,Plan!A$1:BA$798,53,FALSE)/100)))</f>
    </nc>
  </rcc>
  <rcc rId="3398" sId="8">
    <oc r="AO23">
      <f>IF(AJ23,O23*'ETC Data'!$H$5*'ETC Data'!$K$5,0)</f>
    </oc>
    <nc r="AO23">
      <f>IF(AJ23,O23*'ETC Data'!$H$5*'ETC Data'!$K$5,0)</f>
    </nc>
  </rcc>
  <rcc rId="3399" sId="8">
    <oc r="AP23">
      <f>AO23-(AO23*((VLOOKUP(A23,Plan!A$1:BB$798,51,FALSE)/100)))</f>
    </oc>
    <nc r="AP23">
      <f>AO23-(AO23*((VLOOKUP(A23,Plan!A$1:BB$798,54,FALSE)/100)))</f>
    </nc>
  </rcc>
  <rcc rId="3400" sId="8">
    <oc r="AQ23">
      <f>IF(AJ23,O23*'ETC Data'!$H$5*'ETC Data'!$L$5,0)</f>
    </oc>
    <nc r="AQ23">
      <f>IF(AJ23,O23*'ETC Data'!$H$5*'ETC Data'!$L$5,0)</f>
    </nc>
  </rcc>
  <rcc rId="3401" sId="8">
    <oc r="AR23">
      <f>AQ23-(AQ23*((VLOOKUP(A23,Plan!A$1:BD$798,53,FALSE)/100)))</f>
    </oc>
    <nc r="AR23">
      <f>AQ23-(AQ23*((VLOOKUP(A23,Plan!A$1:BD$798,56,FALSE)/100)))</f>
    </nc>
  </rcc>
  <rcc rId="3402" sId="8">
    <oc r="R24">
      <f>Q24-(Q24*((VLOOKUP(A24,Plan!A$1:Z$798,25,FALSE)/100)))</f>
    </oc>
    <nc r="R24">
      <f>Q24-(Q24*((VLOOKUP(A24,Plan!A$1:Z$798,26,FALSE)/100)))</f>
    </nc>
  </rcc>
  <rcc rId="3403" sId="8">
    <oc r="S24">
      <f>IF(P24,O24*'ETC Data'!$H$3*'ETC Data'!$J$3,0)</f>
    </oc>
    <nc r="S24">
      <f>IF(P24,O24*'ETC Data'!$H$3*'ETC Data'!$J$3,0)</f>
    </nc>
  </rcc>
  <rcc rId="3404" sId="8">
    <oc r="T24">
      <f>S24-(S24*((VLOOKUP(A24,Plan!A$1:AA$798,26,FALSE)/100)))</f>
    </oc>
    <nc r="T24">
      <f>S24-(S24*((VLOOKUP(A24,Plan!A$1:AA$798,27,FALSE)/100)))</f>
    </nc>
  </rcc>
  <rcc rId="3405" sId="8">
    <oc r="U24">
      <f>IF(P24,O24*'ETC Data'!$H$3*'ETC Data'!$K$3,0)</f>
    </oc>
    <nc r="U24">
      <f>IF(P24,O24*'ETC Data'!$H$3*'ETC Data'!$K$3,0)</f>
    </nc>
  </rcc>
  <rcc rId="3406" sId="8">
    <oc r="V24">
      <f>U24-(U24*((VLOOKUP(A24,Plan!A$1:AB$798,27,FALSE)/100)))</f>
    </oc>
    <nc r="V24">
      <f>U24-(U24*((VLOOKUP(A24,Plan!A$1:AB$798,28,FALSE)/100)))</f>
    </nc>
  </rcc>
  <rcc rId="3407" sId="8">
    <oc r="W24">
      <f>IF(P24,O24*'ETC Data'!$H$3*'ETC Data'!$L$3,0)</f>
    </oc>
    <nc r="W24">
      <f>IF(P24,O24*'ETC Data'!$H$3*'ETC Data'!$L$3,0)</f>
    </nc>
  </rcc>
  <rcc rId="3408" sId="8">
    <oc r="X24">
      <f>W24-(W24*((VLOOKUP(A24,Plan!A$1:AC$798,28,FALSE)/100)))</f>
    </oc>
    <nc r="X24">
      <f>W24-(W24*((VLOOKUP(A24,Plan!A$1:AC$798,29,FALSE)/100)))</f>
    </nc>
  </rcc>
  <rcc rId="3409" sId="8">
    <oc r="Z24">
      <f>OR(H24="Y",J24="Y")</f>
    </oc>
    <nc r="Z24">
      <f>OR(H24="Y",J24="Y")</f>
    </nc>
  </rcc>
  <rcc rId="3410" sId="8">
    <oc r="AA24">
      <f>IF(Z24,O24*'ETC Data'!$H$4*'ETC Data'!$I$4,0)</f>
    </oc>
    <nc r="AA24">
      <f>IF(Z24,O24*'ETC Data'!$H$4*'ETC Data'!$I$4,0)</f>
    </nc>
  </rcc>
  <rcc rId="3411" sId="8">
    <oc r="AB24">
      <f>AA24-(AA24*((VLOOKUP(A24,Plan!A$1:AI$798,34,FALSE)/100)))</f>
    </oc>
    <nc r="AB24">
      <f>AA24-(AA24*((VLOOKUP(A24,Plan!A$1:AI$798,35,FALSE)/100)))</f>
    </nc>
  </rcc>
  <rcc rId="3412" sId="8">
    <oc r="AC24">
      <f>IF(Z24,O24*'ETC Data'!$H$4*'ETC Data'!$J$4,0)</f>
    </oc>
    <nc r="AC24">
      <f>IF(Z24,O24*'ETC Data'!$H$4*'ETC Data'!$J$4,0)</f>
    </nc>
  </rcc>
  <rcc rId="3413" sId="8">
    <oc r="AD24">
      <f>AC24-(AC24*((VLOOKUP(A24,Plan!A$1:AJ$798,35,FALSE)/100)))</f>
    </oc>
    <nc r="AD24">
      <f>AC24-(AC24*((VLOOKUP(A24,Plan!A$1:AJ$798,36,FALSE)/100)))</f>
    </nc>
  </rcc>
  <rcc rId="3414" sId="8">
    <oc r="AE24">
      <f>IF(Z24,O24*'ETC Data'!$H$4*'ETC Data'!$K$4,0)</f>
    </oc>
    <nc r="AE24">
      <f>IF(Z24,O24*'ETC Data'!$H$4*'ETC Data'!$K$4,0)</f>
    </nc>
  </rcc>
  <rcc rId="3415" sId="8">
    <oc r="AF24">
      <f>AE24-(AE24*((VLOOKUP(A24,Plan!A$1:AK$798,36,FALSE)/100)))</f>
    </oc>
    <nc r="AF24">
      <f>AE24-(AE24*((VLOOKUP(A24,Plan!A$1:AK$798,37,FALSE)/100)))</f>
    </nc>
  </rcc>
  <rcc rId="3416" sId="8">
    <oc r="AG24">
      <f>IF(Z24,O24*'ETC Data'!$H$4*'ETC Data'!$L$4,0)</f>
    </oc>
    <nc r="AG24">
      <f>IF(Z24,O24*'ETC Data'!$H$4*'ETC Data'!$L$4,0)</f>
    </nc>
  </rcc>
  <rcc rId="3417" sId="8">
    <oc r="AH24">
      <f>AG24-(AG24*((VLOOKUP(A24,Plan!A$1:AP$798,41,FALSE)/100)))</f>
    </oc>
    <nc r="AH24">
      <f>AG24-(AG24*((VLOOKUP(A24,Plan!A$1:AP$798,42,FALSE)/100)))</f>
    </nc>
  </rcc>
  <rcc rId="3418" sId="8">
    <oc r="AJ24">
      <f>OR(H24="Y",K24="Y")</f>
    </oc>
    <nc r="AJ24">
      <f>OR(H24="Y",K24="Y")</f>
    </nc>
  </rcc>
  <rcc rId="3419" sId="8">
    <oc r="AK24">
      <f>IF(AJ24,O24*'ETC Data'!$H$5*'ETC Data'!$I$5,0)</f>
    </oc>
    <nc r="AK24">
      <f>IF(AJ24,O24*'ETC Data'!$H$5*'ETC Data'!$I$5,0)</f>
    </nc>
  </rcc>
  <rcc rId="3420" sId="8">
    <oc r="AL24">
      <f>AK24-(AK24*((VLOOKUP(A24,Plan!A$1:AY$798,49,FALSE)/100)))</f>
    </oc>
    <nc r="AL24">
      <f>AK24-(AK24*((VLOOKUP(A24,Plan!A$1:AY$798,51,FALSE)/100)))</f>
    </nc>
  </rcc>
  <rcc rId="3421" sId="8">
    <oc r="AM24">
      <f>IF(AJ24,O24*'ETC Data'!$H$5*'ETC Data'!$J$5,0)</f>
    </oc>
    <nc r="AM24">
      <f>IF(AJ24,O24*'ETC Data'!$H$5*'ETC Data'!$J$5,0)</f>
    </nc>
  </rcc>
  <rcc rId="3422" sId="8">
    <oc r="AN24">
      <f>AM24-(AM24*((VLOOKUP(A24,Plan!A$1:BA$798,50,FALSE)/100)))</f>
    </oc>
    <nc r="AN24">
      <f>AM24-(AM24*((VLOOKUP(A24,Plan!A$1:BA$798,53,FALSE)/100)))</f>
    </nc>
  </rcc>
  <rcc rId="3423" sId="8">
    <oc r="AO24">
      <f>IF(AJ24,O24*'ETC Data'!$H$5*'ETC Data'!$K$5,0)</f>
    </oc>
    <nc r="AO24">
      <f>IF(AJ24,O24*'ETC Data'!$H$5*'ETC Data'!$K$5,0)</f>
    </nc>
  </rcc>
  <rcc rId="3424" sId="8">
    <oc r="AP24">
      <f>AO24-(AO24*((VLOOKUP(A24,Plan!A$1:BB$798,51,FALSE)/100)))</f>
    </oc>
    <nc r="AP24">
      <f>AO24-(AO24*((VLOOKUP(A24,Plan!A$1:BB$798,54,FALSE)/100)))</f>
    </nc>
  </rcc>
  <rcc rId="3425" sId="8">
    <oc r="AQ24">
      <f>IF(AJ24,O24*'ETC Data'!$H$5*'ETC Data'!$L$5,0)</f>
    </oc>
    <nc r="AQ24">
      <f>IF(AJ24,O24*'ETC Data'!$H$5*'ETC Data'!$L$5,0)</f>
    </nc>
  </rcc>
  <rcc rId="3426" sId="8">
    <oc r="AR24">
      <f>AQ24-(AQ24*((VLOOKUP(A24,Plan!A$1:BD$798,53,FALSE)/100)))</f>
    </oc>
    <nc r="AR24">
      <f>AQ24-(AQ24*((VLOOKUP(A24,Plan!A$1:BD$798,56,FALSE)/100)))</f>
    </nc>
  </rcc>
  <rcc rId="3427" sId="8">
    <oc r="R25">
      <f>Q25-(Q25*((VLOOKUP(A25,Plan!A$1:Z$798,25,FALSE)/100)))</f>
    </oc>
    <nc r="R25">
      <f>Q25-(Q25*((VLOOKUP(A25,Plan!A$1:Z$798,26,FALSE)/100)))</f>
    </nc>
  </rcc>
  <rcc rId="3428" sId="8">
    <oc r="S25">
      <f>IF(P25,O25*'ETC Data'!$H$3*'ETC Data'!$J$3,0)</f>
    </oc>
    <nc r="S25">
      <f>IF(P25,O25*'ETC Data'!$H$3*'ETC Data'!$J$3,0)</f>
    </nc>
  </rcc>
  <rcc rId="3429" sId="8">
    <oc r="T25">
      <f>S25-(S25*((VLOOKUP(A25,Plan!A$1:AA$798,26,FALSE)/100)))</f>
    </oc>
    <nc r="T25">
      <f>S25-(S25*((VLOOKUP(A25,Plan!A$1:AA$798,27,FALSE)/100)))</f>
    </nc>
  </rcc>
  <rcc rId="3430" sId="8">
    <oc r="U25">
      <f>IF(P25,O25*'ETC Data'!$H$3*'ETC Data'!$K$3,0)</f>
    </oc>
    <nc r="U25">
      <f>IF(P25,O25*'ETC Data'!$H$3*'ETC Data'!$K$3,0)</f>
    </nc>
  </rcc>
  <rcc rId="3431" sId="8">
    <oc r="V25">
      <f>U25-(U25*((VLOOKUP(A25,Plan!A$1:AB$798,27,FALSE)/100)))</f>
    </oc>
    <nc r="V25">
      <f>U25-(U25*((VLOOKUP(A25,Plan!A$1:AB$798,28,FALSE)/100)))</f>
    </nc>
  </rcc>
  <rcc rId="3432" sId="8">
    <oc r="W25">
      <f>IF(P25,O25*'ETC Data'!$H$3*'ETC Data'!$L$3,0)</f>
    </oc>
    <nc r="W25">
      <f>IF(P25,O25*'ETC Data'!$H$3*'ETC Data'!$L$3,0)</f>
    </nc>
  </rcc>
  <rcc rId="3433" sId="8">
    <oc r="X25">
      <f>W25-(W25*((VLOOKUP(A25,Plan!A$1:AC$798,28,FALSE)/100)))</f>
    </oc>
    <nc r="X25">
      <f>W25-(W25*((VLOOKUP(A25,Plan!A$1:AC$798,29,FALSE)/100)))</f>
    </nc>
  </rcc>
  <rcc rId="3434" sId="8">
    <oc r="Z25">
      <f>OR(H25="Y",J25="Y")</f>
    </oc>
    <nc r="Z25">
      <f>OR(H25="Y",J25="Y")</f>
    </nc>
  </rcc>
  <rcc rId="3435" sId="8">
    <oc r="AA25">
      <f>IF(Z25,O25*'ETC Data'!$H$4*'ETC Data'!$I$4,0)</f>
    </oc>
    <nc r="AA25">
      <f>IF(Z25,O25*'ETC Data'!$H$4*'ETC Data'!$I$4,0)</f>
    </nc>
  </rcc>
  <rcc rId="3436" sId="8">
    <oc r="AB25">
      <f>AA25-(AA25*((VLOOKUP(A25,Plan!A$1:AI$798,34,FALSE)/100)))</f>
    </oc>
    <nc r="AB25">
      <f>AA25-(AA25*((VLOOKUP(A25,Plan!A$1:AI$798,35,FALSE)/100)))</f>
    </nc>
  </rcc>
  <rcc rId="3437" sId="8">
    <oc r="AC25">
      <f>IF(Z25,O25*'ETC Data'!$H$4*'ETC Data'!$J$4,0)</f>
    </oc>
    <nc r="AC25">
      <f>IF(Z25,O25*'ETC Data'!$H$4*'ETC Data'!$J$4,0)</f>
    </nc>
  </rcc>
  <rcc rId="3438" sId="8">
    <oc r="AD25">
      <f>AC25-(AC25*((VLOOKUP(A25,Plan!A$1:AJ$798,35,FALSE)/100)))</f>
    </oc>
    <nc r="AD25">
      <f>AC25-(AC25*((VLOOKUP(A25,Plan!A$1:AJ$798,36,FALSE)/100)))</f>
    </nc>
  </rcc>
  <rcc rId="3439" sId="8">
    <oc r="AE25">
      <f>IF(Z25,O25*'ETC Data'!$H$4*'ETC Data'!$K$4,0)</f>
    </oc>
    <nc r="AE25">
      <f>IF(Z25,O25*'ETC Data'!$H$4*'ETC Data'!$K$4,0)</f>
    </nc>
  </rcc>
  <rcc rId="3440" sId="8">
    <oc r="AF25">
      <f>AE25-(AE25*((VLOOKUP(A25,Plan!A$1:AK$798,36,FALSE)/100)))</f>
    </oc>
    <nc r="AF25">
      <f>AE25-(AE25*((VLOOKUP(A25,Plan!A$1:AK$798,37,FALSE)/100)))</f>
    </nc>
  </rcc>
  <rcc rId="3441" sId="8">
    <oc r="AG25">
      <f>IF(Z25,O25*'ETC Data'!$H$4*'ETC Data'!$L$4,0)</f>
    </oc>
    <nc r="AG25">
      <f>IF(Z25,O25*'ETC Data'!$H$4*'ETC Data'!$L$4,0)</f>
    </nc>
  </rcc>
  <rcc rId="3442" sId="8">
    <oc r="AH25">
      <f>AG25-(AG25*((VLOOKUP(A25,Plan!A$1:AP$798,41,FALSE)/100)))</f>
    </oc>
    <nc r="AH25">
      <f>AG25-(AG25*((VLOOKUP(A25,Plan!A$1:AP$798,42,FALSE)/100)))</f>
    </nc>
  </rcc>
  <rcc rId="3443" sId="8">
    <oc r="AJ25">
      <f>OR(H25="Y",K25="Y")</f>
    </oc>
    <nc r="AJ25">
      <f>OR(H25="Y",K25="Y")</f>
    </nc>
  </rcc>
  <rcc rId="3444" sId="8">
    <oc r="AK25">
      <f>IF(AJ25,O25*'ETC Data'!$H$5*'ETC Data'!$I$5,0)</f>
    </oc>
    <nc r="AK25">
      <f>IF(AJ25,O25*'ETC Data'!$H$5*'ETC Data'!$I$5,0)</f>
    </nc>
  </rcc>
  <rcc rId="3445" sId="8">
    <oc r="AL25">
      <f>AK25-(AK25*((VLOOKUP(A25,Plan!A$1:AY$798,49,FALSE)/100)))</f>
    </oc>
    <nc r="AL25">
      <f>AK25-(AK25*((VLOOKUP(A25,Plan!A$1:AY$798,51,FALSE)/100)))</f>
    </nc>
  </rcc>
  <rcc rId="3446" sId="8">
    <oc r="AM25">
      <f>IF(AJ25,O25*'ETC Data'!$H$5*'ETC Data'!$J$5,0)</f>
    </oc>
    <nc r="AM25">
      <f>IF(AJ25,O25*'ETC Data'!$H$5*'ETC Data'!$J$5,0)</f>
    </nc>
  </rcc>
  <rcc rId="3447" sId="8">
    <oc r="AN25">
      <f>AM25-(AM25*((VLOOKUP(A25,Plan!A$1:BA$798,50,FALSE)/100)))</f>
    </oc>
    <nc r="AN25">
      <f>AM25-(AM25*((VLOOKUP(A25,Plan!A$1:BA$798,53,FALSE)/100)))</f>
    </nc>
  </rcc>
  <rcc rId="3448" sId="8">
    <oc r="AO25">
      <f>IF(AJ25,O25*'ETC Data'!$H$5*'ETC Data'!$K$5,0)</f>
    </oc>
    <nc r="AO25">
      <f>IF(AJ25,O25*'ETC Data'!$H$5*'ETC Data'!$K$5,0)</f>
    </nc>
  </rcc>
  <rcc rId="3449" sId="8">
    <oc r="AP25">
      <f>AO25-(AO25*((VLOOKUP(A25,Plan!A$1:BB$798,51,FALSE)/100)))</f>
    </oc>
    <nc r="AP25">
      <f>AO25-(AO25*((VLOOKUP(A25,Plan!A$1:BB$798,54,FALSE)/100)))</f>
    </nc>
  </rcc>
  <rcc rId="3450" sId="8">
    <oc r="AQ25">
      <f>IF(AJ25,O25*'ETC Data'!$H$5*'ETC Data'!$L$5,0)</f>
    </oc>
    <nc r="AQ25">
      <f>IF(AJ25,O25*'ETC Data'!$H$5*'ETC Data'!$L$5,0)</f>
    </nc>
  </rcc>
  <rcc rId="3451" sId="8">
    <oc r="AR25">
      <f>AQ25-(AQ25*((VLOOKUP(A25,Plan!A$1:BD$798,53,FALSE)/100)))</f>
    </oc>
    <nc r="AR25">
      <f>AQ25-(AQ25*((VLOOKUP(A25,Plan!A$1:BD$798,56,FALSE)/100)))</f>
    </nc>
  </rcc>
  <rcc rId="3452" sId="8">
    <oc r="R26">
      <f>Q26-(Q26*((VLOOKUP(A26,Plan!A$1:Z$798,25,FALSE)/100)))</f>
    </oc>
    <nc r="R26">
      <f>Q26-(Q26*((VLOOKUP(A26,Plan!A$1:Z$798,26,FALSE)/100)))</f>
    </nc>
  </rcc>
  <rcc rId="3453" sId="8">
    <oc r="S26">
      <f>IF(P26,O26*'ETC Data'!$H$3*'ETC Data'!$J$3,0)</f>
    </oc>
    <nc r="S26">
      <f>IF(P26,O26*'ETC Data'!$H$3*'ETC Data'!$J$3,0)</f>
    </nc>
  </rcc>
  <rcc rId="3454" sId="8">
    <oc r="T26">
      <f>S26-(S26*((VLOOKUP(A26,Plan!A$1:AA$798,26,FALSE)/100)))</f>
    </oc>
    <nc r="T26">
      <f>S26-(S26*((VLOOKUP(A26,Plan!A$1:AA$798,27,FALSE)/100)))</f>
    </nc>
  </rcc>
  <rcc rId="3455" sId="8">
    <oc r="U26">
      <f>IF(P26,O26*'ETC Data'!$H$3*'ETC Data'!$K$3,0)</f>
    </oc>
    <nc r="U26">
      <f>IF(P26,O26*'ETC Data'!$H$3*'ETC Data'!$K$3,0)</f>
    </nc>
  </rcc>
  <rcc rId="3456" sId="8">
    <oc r="V26">
      <f>U26-(U26*((VLOOKUP(A26,Plan!A$1:AB$798,27,FALSE)/100)))</f>
    </oc>
    <nc r="V26">
      <f>U26-(U26*((VLOOKUP(A26,Plan!A$1:AB$798,28,FALSE)/100)))</f>
    </nc>
  </rcc>
  <rcc rId="3457" sId="8">
    <oc r="W26">
      <f>IF(P26,O26*'ETC Data'!$H$3*'ETC Data'!$L$3,0)</f>
    </oc>
    <nc r="W26">
      <f>IF(P26,O26*'ETC Data'!$H$3*'ETC Data'!$L$3,0)</f>
    </nc>
  </rcc>
  <rcc rId="3458" sId="8">
    <oc r="X26">
      <f>W26-(W26*((VLOOKUP(A26,Plan!A$1:AC$798,28,FALSE)/100)))</f>
    </oc>
    <nc r="X26">
      <f>W26-(W26*((VLOOKUP(A26,Plan!A$1:AC$798,29,FALSE)/100)))</f>
    </nc>
  </rcc>
  <rcc rId="3459" sId="8">
    <oc r="Z26">
      <f>OR(H26="Y",J26="Y")</f>
    </oc>
    <nc r="Z26">
      <f>OR(H26="Y",J26="Y")</f>
    </nc>
  </rcc>
  <rcc rId="3460" sId="8">
    <oc r="AA26">
      <f>IF(Z26,O26*'ETC Data'!$H$4*'ETC Data'!$I$4,0)</f>
    </oc>
    <nc r="AA26">
      <f>IF(Z26,O26*'ETC Data'!$H$4*'ETC Data'!$I$4,0)</f>
    </nc>
  </rcc>
  <rcc rId="3461" sId="8">
    <oc r="AB26">
      <f>AA26-(AA26*((VLOOKUP(A26,Plan!A$1:AI$798,34,FALSE)/100)))</f>
    </oc>
    <nc r="AB26">
      <f>AA26-(AA26*((VLOOKUP(A26,Plan!A$1:AI$798,35,FALSE)/100)))</f>
    </nc>
  </rcc>
  <rcc rId="3462" sId="8">
    <oc r="AC26">
      <f>IF(Z26,O26*'ETC Data'!$H$4*'ETC Data'!$J$4,0)</f>
    </oc>
    <nc r="AC26">
      <f>IF(Z26,O26*'ETC Data'!$H$4*'ETC Data'!$J$4,0)</f>
    </nc>
  </rcc>
  <rcc rId="3463" sId="8">
    <oc r="AD26">
      <f>AC26-(AC26*((VLOOKUP(A26,Plan!A$1:AJ$798,35,FALSE)/100)))</f>
    </oc>
    <nc r="AD26">
      <f>AC26-(AC26*((VLOOKUP(A26,Plan!A$1:AJ$798,36,FALSE)/100)))</f>
    </nc>
  </rcc>
  <rcc rId="3464" sId="8">
    <oc r="AE26">
      <f>IF(Z26,O26*'ETC Data'!$H$4*'ETC Data'!$K$4,0)</f>
    </oc>
    <nc r="AE26">
      <f>IF(Z26,O26*'ETC Data'!$H$4*'ETC Data'!$K$4,0)</f>
    </nc>
  </rcc>
  <rcc rId="3465" sId="8">
    <oc r="AF26">
      <f>AE26-(AE26*((VLOOKUP(A26,Plan!A$1:AK$798,36,FALSE)/100)))</f>
    </oc>
    <nc r="AF26">
      <f>AE26-(AE26*((VLOOKUP(A26,Plan!A$1:AK$798,37,FALSE)/100)))</f>
    </nc>
  </rcc>
  <rcc rId="3466" sId="8">
    <oc r="AG26">
      <f>IF(Z26,O26*'ETC Data'!$H$4*'ETC Data'!$L$4,0)</f>
    </oc>
    <nc r="AG26">
      <f>IF(Z26,O26*'ETC Data'!$H$4*'ETC Data'!$L$4,0)</f>
    </nc>
  </rcc>
  <rcc rId="3467" sId="8">
    <oc r="AH26">
      <f>AG26-(AG26*((VLOOKUP(A26,Plan!A$1:AP$798,41,FALSE)/100)))</f>
    </oc>
    <nc r="AH26">
      <f>AG26-(AG26*((VLOOKUP(A26,Plan!A$1:AP$798,42,FALSE)/100)))</f>
    </nc>
  </rcc>
  <rcc rId="3468" sId="8">
    <oc r="AJ26">
      <f>OR(H26="Y",K26="Y")</f>
    </oc>
    <nc r="AJ26">
      <f>OR(H26="Y",K26="Y")</f>
    </nc>
  </rcc>
  <rcc rId="3469" sId="8">
    <oc r="AK26">
      <f>IF(AJ26,O26*'ETC Data'!$H$5*'ETC Data'!$I$5,0)</f>
    </oc>
    <nc r="AK26">
      <f>IF(AJ26,O26*'ETC Data'!$H$5*'ETC Data'!$I$5,0)</f>
    </nc>
  </rcc>
  <rcc rId="3470" sId="8">
    <oc r="AL26">
      <f>AK26-(AK26*((VLOOKUP(A26,Plan!A$1:AY$798,49,FALSE)/100)))</f>
    </oc>
    <nc r="AL26">
      <f>AK26-(AK26*((VLOOKUP(A26,Plan!A$1:AY$798,51,FALSE)/100)))</f>
    </nc>
  </rcc>
  <rcc rId="3471" sId="8">
    <oc r="AM26">
      <f>IF(AJ26,O26*'ETC Data'!$H$5*'ETC Data'!$J$5,0)</f>
    </oc>
    <nc r="AM26">
      <f>IF(AJ26,O26*'ETC Data'!$H$5*'ETC Data'!$J$5,0)</f>
    </nc>
  </rcc>
  <rcc rId="3472" sId="8">
    <oc r="AN26">
      <f>AM26-(AM26*((VLOOKUP(A26,Plan!A$1:BA$798,50,FALSE)/100)))</f>
    </oc>
    <nc r="AN26">
      <f>AM26-(AM26*((VLOOKUP(A26,Plan!A$1:BA$798,53,FALSE)/100)))</f>
    </nc>
  </rcc>
  <rcc rId="3473" sId="8">
    <oc r="AO26">
      <f>IF(AJ26,O26*'ETC Data'!$H$5*'ETC Data'!$K$5,0)</f>
    </oc>
    <nc r="AO26">
      <f>IF(AJ26,O26*'ETC Data'!$H$5*'ETC Data'!$K$5,0)</f>
    </nc>
  </rcc>
  <rcc rId="3474" sId="8">
    <oc r="AP26">
      <f>AO26-(AO26*((VLOOKUP(A26,Plan!A$1:BB$798,51,FALSE)/100)))</f>
    </oc>
    <nc r="AP26">
      <f>AO26-(AO26*((VLOOKUP(A26,Plan!A$1:BB$798,54,FALSE)/100)))</f>
    </nc>
  </rcc>
  <rcc rId="3475" sId="8">
    <oc r="AQ26">
      <f>IF(AJ26,O26*'ETC Data'!$H$5*'ETC Data'!$L$5,0)</f>
    </oc>
    <nc r="AQ26">
      <f>IF(AJ26,O26*'ETC Data'!$H$5*'ETC Data'!$L$5,0)</f>
    </nc>
  </rcc>
  <rcc rId="3476" sId="8">
    <oc r="AR26">
      <f>AQ26-(AQ26*((VLOOKUP(A26,Plan!A$1:BD$798,53,FALSE)/100)))</f>
    </oc>
    <nc r="AR26">
      <f>AQ26-(AQ26*((VLOOKUP(A26,Plan!A$1:BD$798,56,FALSE)/100)))</f>
    </nc>
  </rcc>
  <rcc rId="3477" sId="8">
    <oc r="R27">
      <f>Q27-(Q27*((VLOOKUP(A27,Plan!A$1:Z$798,25,FALSE)/100)))</f>
    </oc>
    <nc r="R27">
      <f>Q27-(Q27*((VLOOKUP(A27,Plan!A$1:Z$798,26,FALSE)/100)))</f>
    </nc>
  </rcc>
  <rcc rId="3478" sId="8">
    <oc r="S27">
      <f>IF(P27,O27*'ETC Data'!$H$3*'ETC Data'!$J$3,0)</f>
    </oc>
    <nc r="S27">
      <f>IF(P27,O27*'ETC Data'!$H$3*'ETC Data'!$J$3,0)</f>
    </nc>
  </rcc>
  <rcc rId="3479" sId="8">
    <oc r="T27">
      <f>S27-(S27*((VLOOKUP(A27,Plan!A$1:AA$798,26,FALSE)/100)))</f>
    </oc>
    <nc r="T27">
      <f>S27-(S27*((VLOOKUP(A27,Plan!A$1:AA$798,27,FALSE)/100)))</f>
    </nc>
  </rcc>
  <rcc rId="3480" sId="8">
    <oc r="U27">
      <f>IF(P27,O27*'ETC Data'!$H$3*'ETC Data'!$K$3,0)</f>
    </oc>
    <nc r="U27">
      <f>IF(P27,O27*'ETC Data'!$H$3*'ETC Data'!$K$3,0)</f>
    </nc>
  </rcc>
  <rcc rId="3481" sId="8">
    <oc r="V27">
      <f>U27-(U27*((VLOOKUP(A27,Plan!A$1:AB$798,27,FALSE)/100)))</f>
    </oc>
    <nc r="V27">
      <f>U27-(U27*((VLOOKUP(A27,Plan!A$1:AB$798,28,FALSE)/100)))</f>
    </nc>
  </rcc>
  <rcc rId="3482" sId="8">
    <oc r="W27">
      <f>IF(P27,O27*'ETC Data'!$H$3*'ETC Data'!$L$3,0)</f>
    </oc>
    <nc r="W27">
      <f>IF(P27,O27*'ETC Data'!$H$3*'ETC Data'!$L$3,0)</f>
    </nc>
  </rcc>
  <rcc rId="3483" sId="8">
    <oc r="X27">
      <f>W27-(W27*((VLOOKUP(A27,Plan!A$1:AC$798,28,FALSE)/100)))</f>
    </oc>
    <nc r="X27">
      <f>W27-(W27*((VLOOKUP(A27,Plan!A$1:AC$798,29,FALSE)/100)))</f>
    </nc>
  </rcc>
  <rcc rId="3484" sId="8">
    <oc r="Z27">
      <f>OR(H27="Y",J27="Y")</f>
    </oc>
    <nc r="Z27">
      <f>OR(H27="Y",J27="Y")</f>
    </nc>
  </rcc>
  <rcc rId="3485" sId="8">
    <oc r="AA27">
      <f>IF(Z27,O27*'ETC Data'!$H$4*'ETC Data'!$I$4,0)</f>
    </oc>
    <nc r="AA27">
      <f>IF(Z27,O27*'ETC Data'!$H$4*'ETC Data'!$I$4,0)</f>
    </nc>
  </rcc>
  <rcc rId="3486" sId="8">
    <oc r="AB27">
      <f>AA27-(AA27*((VLOOKUP(A27,Plan!A$1:AI$798,34,FALSE)/100)))</f>
    </oc>
    <nc r="AB27">
      <f>AA27-(AA27*((VLOOKUP(A27,Plan!A$1:AI$798,35,FALSE)/100)))</f>
    </nc>
  </rcc>
  <rcc rId="3487" sId="8">
    <oc r="AC27">
      <f>IF(Z27,O27*'ETC Data'!$H$4*'ETC Data'!$J$4,0)</f>
    </oc>
    <nc r="AC27">
      <f>IF(Z27,O27*'ETC Data'!$H$4*'ETC Data'!$J$4,0)</f>
    </nc>
  </rcc>
  <rcc rId="3488" sId="8">
    <oc r="AD27">
      <f>AC27-(AC27*((VLOOKUP(A27,Plan!A$1:AJ$798,35,FALSE)/100)))</f>
    </oc>
    <nc r="AD27">
      <f>AC27-(AC27*((VLOOKUP(A27,Plan!A$1:AJ$798,36,FALSE)/100)))</f>
    </nc>
  </rcc>
  <rcc rId="3489" sId="8">
    <oc r="AE27">
      <f>IF(Z27,O27*'ETC Data'!$H$4*'ETC Data'!$K$4,0)</f>
    </oc>
    <nc r="AE27">
      <f>IF(Z27,O27*'ETC Data'!$H$4*'ETC Data'!$K$4,0)</f>
    </nc>
  </rcc>
  <rcc rId="3490" sId="8">
    <oc r="AF27">
      <f>AE27-(AE27*((VLOOKUP(A27,Plan!A$1:AK$798,36,FALSE)/100)))</f>
    </oc>
    <nc r="AF27">
      <f>AE27-(AE27*((VLOOKUP(A27,Plan!A$1:AK$798,37,FALSE)/100)))</f>
    </nc>
  </rcc>
  <rcc rId="3491" sId="8">
    <oc r="AG27">
      <f>IF(Z27,O27*'ETC Data'!$H$4*'ETC Data'!$L$4,0)</f>
    </oc>
    <nc r="AG27">
      <f>IF(Z27,O27*'ETC Data'!$H$4*'ETC Data'!$L$4,0)</f>
    </nc>
  </rcc>
  <rcc rId="3492" sId="8">
    <oc r="AH27">
      <f>AG27-(AG27*((VLOOKUP(A27,Plan!A$1:AP$798,41,FALSE)/100)))</f>
    </oc>
    <nc r="AH27">
      <f>AG27-(AG27*((VLOOKUP(A27,Plan!A$1:AP$798,42,FALSE)/100)))</f>
    </nc>
  </rcc>
  <rcc rId="3493" sId="8">
    <oc r="AJ27">
      <f>OR(H27="Y",K27="Y")</f>
    </oc>
    <nc r="AJ27">
      <f>OR(H27="Y",K27="Y")</f>
    </nc>
  </rcc>
  <rcc rId="3494" sId="8">
    <oc r="AK27">
      <f>IF(AJ27,O27*'ETC Data'!$H$5*'ETC Data'!$I$5,0)</f>
    </oc>
    <nc r="AK27">
      <f>IF(AJ27,O27*'ETC Data'!$H$5*'ETC Data'!$I$5,0)</f>
    </nc>
  </rcc>
  <rcc rId="3495" sId="8">
    <oc r="AL27">
      <f>AK27-(AK27*((VLOOKUP(A27,Plan!A$1:AY$798,49,FALSE)/100)))</f>
    </oc>
    <nc r="AL27">
      <f>AK27-(AK27*((VLOOKUP(A27,Plan!A$1:AY$798,51,FALSE)/100)))</f>
    </nc>
  </rcc>
  <rcc rId="3496" sId="8">
    <oc r="AM27">
      <f>IF(AJ27,O27*'ETC Data'!$H$5*'ETC Data'!$J$5,0)</f>
    </oc>
    <nc r="AM27">
      <f>IF(AJ27,O27*'ETC Data'!$H$5*'ETC Data'!$J$5,0)</f>
    </nc>
  </rcc>
  <rcc rId="3497" sId="8">
    <oc r="AN27">
      <f>AM27-(AM27*((VLOOKUP(A27,Plan!A$1:BA$798,50,FALSE)/100)))</f>
    </oc>
    <nc r="AN27">
      <f>AM27-(AM27*((VLOOKUP(A27,Plan!A$1:BA$798,53,FALSE)/100)))</f>
    </nc>
  </rcc>
  <rcc rId="3498" sId="8">
    <oc r="AO27">
      <f>IF(AJ27,O27*'ETC Data'!$H$5*'ETC Data'!$K$5,0)</f>
    </oc>
    <nc r="AO27">
      <f>IF(AJ27,O27*'ETC Data'!$H$5*'ETC Data'!$K$5,0)</f>
    </nc>
  </rcc>
  <rcc rId="3499" sId="8">
    <oc r="AP27">
      <f>AO27-(AO27*((VLOOKUP(A27,Plan!A$1:BB$798,51,FALSE)/100)))</f>
    </oc>
    <nc r="AP27">
      <f>AO27-(AO27*((VLOOKUP(A27,Plan!A$1:BB$798,54,FALSE)/100)))</f>
    </nc>
  </rcc>
  <rcc rId="3500" sId="8">
    <oc r="AQ27">
      <f>IF(AJ27,O27*'ETC Data'!$H$5*'ETC Data'!$L$5,0)</f>
    </oc>
    <nc r="AQ27">
      <f>IF(AJ27,O27*'ETC Data'!$H$5*'ETC Data'!$L$5,0)</f>
    </nc>
  </rcc>
  <rcc rId="3501" sId="8">
    <oc r="AR27">
      <f>AQ27-(AQ27*((VLOOKUP(A27,Plan!A$1:BD$798,53,FALSE)/100)))</f>
    </oc>
    <nc r="AR27">
      <f>AQ27-(AQ27*((VLOOKUP(A27,Plan!A$1:BD$798,56,FALSE)/100)))</f>
    </nc>
  </rcc>
  <rcc rId="3502" sId="8">
    <oc r="R28">
      <f>Q28-(Q28*((VLOOKUP(A28,Plan!A$1:Z$798,25,FALSE)/100)))</f>
    </oc>
    <nc r="R28">
      <f>Q28-(Q28*((VLOOKUP(A28,Plan!A$1:Z$798,26,FALSE)/100)))</f>
    </nc>
  </rcc>
  <rcc rId="3503" sId="8">
    <oc r="S28">
      <f>IF(P28,O28*'ETC Data'!$H$3*'ETC Data'!$J$3,0)</f>
    </oc>
    <nc r="S28">
      <f>IF(P28,O28*'ETC Data'!$H$3*'ETC Data'!$J$3,0)</f>
    </nc>
  </rcc>
  <rcc rId="3504" sId="8">
    <oc r="T28">
      <f>S28-(S28*((VLOOKUP(A28,Plan!A$1:AA$798,26,FALSE)/100)))</f>
    </oc>
    <nc r="T28">
      <f>S28-(S28*((VLOOKUP(A28,Plan!A$1:AA$798,27,FALSE)/100)))</f>
    </nc>
  </rcc>
  <rcc rId="3505" sId="8">
    <oc r="U28">
      <f>IF(P28,O28*'ETC Data'!$H$3*'ETC Data'!$K$3,0)</f>
    </oc>
    <nc r="U28">
      <f>IF(P28,O28*'ETC Data'!$H$3*'ETC Data'!$K$3,0)</f>
    </nc>
  </rcc>
  <rcc rId="3506" sId="8">
    <oc r="V28">
      <f>U28-(U28*((VLOOKUP(A28,Plan!A$1:AB$798,27,FALSE)/100)))</f>
    </oc>
    <nc r="V28">
      <f>U28-(U28*((VLOOKUP(A28,Plan!A$1:AB$798,28,FALSE)/100)))</f>
    </nc>
  </rcc>
  <rcc rId="3507" sId="8">
    <oc r="W28">
      <f>IF(P28,O28*'ETC Data'!$H$3*'ETC Data'!$L$3,0)</f>
    </oc>
    <nc r="W28">
      <f>IF(P28,O28*'ETC Data'!$H$3*'ETC Data'!$L$3,0)</f>
    </nc>
  </rcc>
  <rcc rId="3508" sId="8">
    <oc r="X28">
      <f>W28-(W28*((VLOOKUP(A28,Plan!A$1:AC$798,28,FALSE)/100)))</f>
    </oc>
    <nc r="X28">
      <f>W28-(W28*((VLOOKUP(A28,Plan!A$1:AC$798,29,FALSE)/100)))</f>
    </nc>
  </rcc>
  <rcc rId="3509" sId="8">
    <oc r="Z28">
      <f>OR(H28="Y",J28="Y")</f>
    </oc>
    <nc r="Z28">
      <f>OR(H28="Y",J28="Y")</f>
    </nc>
  </rcc>
  <rcc rId="3510" sId="8">
    <oc r="AA28">
      <f>IF(Z28,O28*'ETC Data'!$H$4*'ETC Data'!$I$4,0)</f>
    </oc>
    <nc r="AA28">
      <f>IF(Z28,O28*'ETC Data'!$H$4*'ETC Data'!$I$4,0)</f>
    </nc>
  </rcc>
  <rcc rId="3511" sId="8">
    <oc r="AB28">
      <f>AA28-(AA28*((VLOOKUP(A28,Plan!A$1:AI$798,34,FALSE)/100)))</f>
    </oc>
    <nc r="AB28">
      <f>AA28-(AA28*((VLOOKUP(A28,Plan!A$1:AI$798,35,FALSE)/100)))</f>
    </nc>
  </rcc>
  <rcc rId="3512" sId="8">
    <oc r="AC28">
      <f>IF(Z28,O28*'ETC Data'!$H$4*'ETC Data'!$J$4,0)</f>
    </oc>
    <nc r="AC28">
      <f>IF(Z28,O28*'ETC Data'!$H$4*'ETC Data'!$J$4,0)</f>
    </nc>
  </rcc>
  <rcc rId="3513" sId="8">
    <oc r="AD28">
      <f>AC28-(AC28*((VLOOKUP(A28,Plan!A$1:AJ$798,35,FALSE)/100)))</f>
    </oc>
    <nc r="AD28">
      <f>AC28-(AC28*((VLOOKUP(A28,Plan!A$1:AJ$798,36,FALSE)/100)))</f>
    </nc>
  </rcc>
  <rcc rId="3514" sId="8">
    <oc r="AE28">
      <f>IF(Z28,O28*'ETC Data'!$H$4*'ETC Data'!$K$4,0)</f>
    </oc>
    <nc r="AE28">
      <f>IF(Z28,O28*'ETC Data'!$H$4*'ETC Data'!$K$4,0)</f>
    </nc>
  </rcc>
  <rcc rId="3515" sId="8">
    <oc r="AF28">
      <f>AE28-(AE28*((VLOOKUP(A28,Plan!A$1:AK$798,36,FALSE)/100)))</f>
    </oc>
    <nc r="AF28">
      <f>AE28-(AE28*((VLOOKUP(A28,Plan!A$1:AK$798,37,FALSE)/100)))</f>
    </nc>
  </rcc>
  <rcc rId="3516" sId="8">
    <oc r="AG28">
      <f>IF(Z28,O28*'ETC Data'!$H$4*'ETC Data'!$L$4,0)</f>
    </oc>
    <nc r="AG28">
      <f>IF(Z28,O28*'ETC Data'!$H$4*'ETC Data'!$L$4,0)</f>
    </nc>
  </rcc>
  <rcc rId="3517" sId="8">
    <oc r="AH28">
      <f>AG28-(AG28*((VLOOKUP(A28,Plan!A$1:AP$798,41,FALSE)/100)))</f>
    </oc>
    <nc r="AH28">
      <f>AG28-(AG28*((VLOOKUP(A28,Plan!A$1:AP$798,42,FALSE)/100)))</f>
    </nc>
  </rcc>
  <rcc rId="3518" sId="8">
    <oc r="AJ28">
      <f>OR(H28="Y",K28="Y")</f>
    </oc>
    <nc r="AJ28">
      <f>OR(H28="Y",K28="Y")</f>
    </nc>
  </rcc>
  <rcc rId="3519" sId="8">
    <oc r="AK28">
      <f>IF(AJ28,O28*'ETC Data'!$H$5*'ETC Data'!$I$5,0)</f>
    </oc>
    <nc r="AK28">
      <f>IF(AJ28,O28*'ETC Data'!$H$5*'ETC Data'!$I$5,0)</f>
    </nc>
  </rcc>
  <rcc rId="3520" sId="8">
    <oc r="AL28">
      <f>AK28-(AK28*((VLOOKUP(A28,Plan!A$1:AY$798,49,FALSE)/100)))</f>
    </oc>
    <nc r="AL28">
      <f>AK28-(AK28*((VLOOKUP(A28,Plan!A$1:AY$798,51,FALSE)/100)))</f>
    </nc>
  </rcc>
  <rcc rId="3521" sId="8">
    <oc r="AM28">
      <f>IF(AJ28,O28*'ETC Data'!$H$5*'ETC Data'!$J$5,0)</f>
    </oc>
    <nc r="AM28">
      <f>IF(AJ28,O28*'ETC Data'!$H$5*'ETC Data'!$J$5,0)</f>
    </nc>
  </rcc>
  <rcc rId="3522" sId="8">
    <oc r="AN28">
      <f>AM28-(AM28*((VLOOKUP(A28,Plan!A$1:BA$798,50,FALSE)/100)))</f>
    </oc>
    <nc r="AN28">
      <f>AM28-(AM28*((VLOOKUP(A28,Plan!A$1:BA$798,53,FALSE)/100)))</f>
    </nc>
  </rcc>
  <rcc rId="3523" sId="8">
    <oc r="AO28">
      <f>IF(AJ28,O28*'ETC Data'!$H$5*'ETC Data'!$K$5,0)</f>
    </oc>
    <nc r="AO28">
      <f>IF(AJ28,O28*'ETC Data'!$H$5*'ETC Data'!$K$5,0)</f>
    </nc>
  </rcc>
  <rcc rId="3524" sId="8">
    <oc r="AP28">
      <f>AO28-(AO28*((VLOOKUP(A28,Plan!A$1:BB$798,51,FALSE)/100)))</f>
    </oc>
    <nc r="AP28">
      <f>AO28-(AO28*((VLOOKUP(A28,Plan!A$1:BB$798,54,FALSE)/100)))</f>
    </nc>
  </rcc>
  <rcc rId="3525" sId="8">
    <oc r="AQ28">
      <f>IF(AJ28,O28*'ETC Data'!$H$5*'ETC Data'!$L$5,0)</f>
    </oc>
    <nc r="AQ28">
      <f>IF(AJ28,O28*'ETC Data'!$H$5*'ETC Data'!$L$5,0)</f>
    </nc>
  </rcc>
  <rcc rId="3526" sId="8">
    <oc r="AR28">
      <f>AQ28-(AQ28*((VLOOKUP(A28,Plan!A$1:BD$798,53,FALSE)/100)))</f>
    </oc>
    <nc r="AR28">
      <f>AQ28-(AQ28*((VLOOKUP(A28,Plan!A$1:BD$798,56,FALSE)/100)))</f>
    </nc>
  </rcc>
  <rcc rId="3527" sId="8">
    <oc r="R29">
      <f>Q29-(Q29*((VLOOKUP(A29,Plan!A$1:Z$798,25,FALSE)/100)))</f>
    </oc>
    <nc r="R29">
      <f>Q29-(Q29*((VLOOKUP(A29,Plan!A$1:Z$798,26,FALSE)/100)))</f>
    </nc>
  </rcc>
  <rcc rId="3528" sId="8">
    <oc r="S29">
      <f>IF(P29,O29*'ETC Data'!$H$3*'ETC Data'!$J$3,0)</f>
    </oc>
    <nc r="S29">
      <f>IF(P29,O29*'ETC Data'!$H$3*'ETC Data'!$J$3,0)</f>
    </nc>
  </rcc>
  <rcc rId="3529" sId="8">
    <oc r="T29">
      <f>S29-(S29*((VLOOKUP(A29,Plan!A$1:AA$798,26,FALSE)/100)))</f>
    </oc>
    <nc r="T29">
      <f>S29-(S29*((VLOOKUP(A29,Plan!A$1:AA$798,27,FALSE)/100)))</f>
    </nc>
  </rcc>
  <rcc rId="3530" sId="8">
    <oc r="U29">
      <f>IF(P29,O29*'ETC Data'!$H$3*'ETC Data'!$K$3,0)</f>
    </oc>
    <nc r="U29">
      <f>IF(P29,O29*'ETC Data'!$H$3*'ETC Data'!$K$3,0)</f>
    </nc>
  </rcc>
  <rcc rId="3531" sId="8">
    <oc r="V29">
      <f>U29-(U29*((VLOOKUP(A29,Plan!A$1:AB$798,27,FALSE)/100)))</f>
    </oc>
    <nc r="V29">
      <f>U29-(U29*((VLOOKUP(A29,Plan!A$1:AB$798,28,FALSE)/100)))</f>
    </nc>
  </rcc>
  <rcc rId="3532" sId="8">
    <oc r="W29">
      <f>IF(P29,O29*'ETC Data'!$H$3*'ETC Data'!$L$3,0)</f>
    </oc>
    <nc r="W29">
      <f>IF(P29,O29*'ETC Data'!$H$3*'ETC Data'!$L$3,0)</f>
    </nc>
  </rcc>
  <rcc rId="3533" sId="8">
    <oc r="X29">
      <f>W29-(W29*((VLOOKUP(A29,Plan!A$1:AC$798,28,FALSE)/100)))</f>
    </oc>
    <nc r="X29">
      <f>W29-(W29*((VLOOKUP(A29,Plan!A$1:AC$798,29,FALSE)/100)))</f>
    </nc>
  </rcc>
  <rcc rId="3534" sId="8">
    <oc r="Z29">
      <f>OR(H29="Y",J29="Y")</f>
    </oc>
    <nc r="Z29">
      <f>OR(H29="Y",J29="Y")</f>
    </nc>
  </rcc>
  <rcc rId="3535" sId="8">
    <oc r="AA29">
      <f>IF(Z29,O29*'ETC Data'!$H$4*'ETC Data'!$I$4,0)</f>
    </oc>
    <nc r="AA29">
      <f>IF(Z29,O29*'ETC Data'!$H$4*'ETC Data'!$I$4,0)</f>
    </nc>
  </rcc>
  <rcc rId="3536" sId="8">
    <oc r="AB29">
      <f>AA29-(AA29*((VLOOKUP(A29,Plan!A$1:AI$798,34,FALSE)/100)))</f>
    </oc>
    <nc r="AB29">
      <f>AA29-(AA29*((VLOOKUP(A29,Plan!A$1:AI$798,35,FALSE)/100)))</f>
    </nc>
  </rcc>
  <rcc rId="3537" sId="8">
    <oc r="AC29">
      <f>IF(Z29,O29*'ETC Data'!$H$4*'ETC Data'!$J$4,0)</f>
    </oc>
    <nc r="AC29">
      <f>IF(Z29,O29*'ETC Data'!$H$4*'ETC Data'!$J$4,0)</f>
    </nc>
  </rcc>
  <rcc rId="3538" sId="8">
    <oc r="AD29">
      <f>AC29-(AC29*((VLOOKUP(A29,Plan!A$1:AJ$798,35,FALSE)/100)))</f>
    </oc>
    <nc r="AD29">
      <f>AC29-(AC29*((VLOOKUP(A29,Plan!A$1:AJ$798,36,FALSE)/100)))</f>
    </nc>
  </rcc>
  <rcc rId="3539" sId="8">
    <oc r="AE29">
      <f>IF(Z29,O29*'ETC Data'!$H$4*'ETC Data'!$K$4,0)</f>
    </oc>
    <nc r="AE29">
      <f>IF(Z29,O29*'ETC Data'!$H$4*'ETC Data'!$K$4,0)</f>
    </nc>
  </rcc>
  <rcc rId="3540" sId="8">
    <oc r="AF29">
      <f>AE29-(AE29*((VLOOKUP(A29,Plan!A$1:AK$798,36,FALSE)/100)))</f>
    </oc>
    <nc r="AF29">
      <f>AE29-(AE29*((VLOOKUP(A29,Plan!A$1:AK$798,37,FALSE)/100)))</f>
    </nc>
  </rcc>
  <rcc rId="3541" sId="8">
    <oc r="AG29">
      <f>IF(Z29,O29*'ETC Data'!$H$4*'ETC Data'!$L$4,0)</f>
    </oc>
    <nc r="AG29">
      <f>IF(Z29,O29*'ETC Data'!$H$4*'ETC Data'!$L$4,0)</f>
    </nc>
  </rcc>
  <rcc rId="3542" sId="8">
    <oc r="AH29">
      <f>AG29-(AG29*((VLOOKUP(A29,Plan!A$1:AP$798,41,FALSE)/100)))</f>
    </oc>
    <nc r="AH29">
      <f>AG29-(AG29*((VLOOKUP(A29,Plan!A$1:AP$798,42,FALSE)/100)))</f>
    </nc>
  </rcc>
  <rcc rId="3543" sId="8">
    <oc r="AJ29">
      <f>OR(H29="Y",K29="Y")</f>
    </oc>
    <nc r="AJ29">
      <f>OR(H29="Y",K29="Y")</f>
    </nc>
  </rcc>
  <rcc rId="3544" sId="8">
    <oc r="AK29">
      <f>IF(AJ29,O29*'ETC Data'!$H$5*'ETC Data'!$I$5,0)</f>
    </oc>
    <nc r="AK29">
      <f>IF(AJ29,O29*'ETC Data'!$H$5*'ETC Data'!$I$5,0)</f>
    </nc>
  </rcc>
  <rcc rId="3545" sId="8">
    <oc r="AL29">
      <f>AK29-(AK29*((VLOOKUP(A29,Plan!A$1:AY$798,49,FALSE)/100)))</f>
    </oc>
    <nc r="AL29">
      <f>AK29-(AK29*((VLOOKUP(A29,Plan!A$1:AY$798,51,FALSE)/100)))</f>
    </nc>
  </rcc>
  <rcc rId="3546" sId="8">
    <oc r="AM29">
      <f>IF(AJ29,O29*'ETC Data'!$H$5*'ETC Data'!$J$5,0)</f>
    </oc>
    <nc r="AM29">
      <f>IF(AJ29,O29*'ETC Data'!$H$5*'ETC Data'!$J$5,0)</f>
    </nc>
  </rcc>
  <rcc rId="3547" sId="8">
    <oc r="AN29">
      <f>AM29-(AM29*((VLOOKUP(A29,Plan!A$1:BA$798,50,FALSE)/100)))</f>
    </oc>
    <nc r="AN29">
      <f>AM29-(AM29*((VLOOKUP(A29,Plan!A$1:BA$798,53,FALSE)/100)))</f>
    </nc>
  </rcc>
  <rcc rId="3548" sId="8">
    <oc r="AO29">
      <f>IF(AJ29,O29*'ETC Data'!$H$5*'ETC Data'!$K$5,0)</f>
    </oc>
    <nc r="AO29">
      <f>IF(AJ29,O29*'ETC Data'!$H$5*'ETC Data'!$K$5,0)</f>
    </nc>
  </rcc>
  <rcc rId="3549" sId="8">
    <oc r="AP29">
      <f>AO29-(AO29*((VLOOKUP(A29,Plan!A$1:BB$798,51,FALSE)/100)))</f>
    </oc>
    <nc r="AP29">
      <f>AO29-(AO29*((VLOOKUP(A29,Plan!A$1:BB$798,54,FALSE)/100)))</f>
    </nc>
  </rcc>
  <rcc rId="3550" sId="8">
    <oc r="AQ29">
      <f>IF(AJ29,O29*'ETC Data'!$H$5*'ETC Data'!$L$5,0)</f>
    </oc>
    <nc r="AQ29">
      <f>IF(AJ29,O29*'ETC Data'!$H$5*'ETC Data'!$L$5,0)</f>
    </nc>
  </rcc>
  <rcc rId="3551" sId="8">
    <oc r="AR29">
      <f>AQ29-(AQ29*((VLOOKUP(A29,Plan!A$1:BD$798,53,FALSE)/100)))</f>
    </oc>
    <nc r="AR29">
      <f>AQ29-(AQ29*((VLOOKUP(A29,Plan!A$1:BD$798,56,FALSE)/100)))</f>
    </nc>
  </rcc>
  <rcc rId="3552" sId="8">
    <oc r="R30">
      <f>Q30-(Q30*((VLOOKUP(A30,Plan!A$1:Z$798,25,FALSE)/100)))</f>
    </oc>
    <nc r="R30">
      <f>Q30-(Q30*((VLOOKUP(A30,Plan!A$1:Z$798,26,FALSE)/100)))</f>
    </nc>
  </rcc>
  <rcc rId="3553" sId="8">
    <oc r="S30">
      <f>IF(P30,O30*'ETC Data'!$H$3*'ETC Data'!$J$3,0)</f>
    </oc>
    <nc r="S30">
      <f>IF(P30,O30*'ETC Data'!$H$3*'ETC Data'!$J$3,0)</f>
    </nc>
  </rcc>
  <rcc rId="3554" sId="8">
    <oc r="T30">
      <f>S30-(S30*((VLOOKUP(A30,Plan!A$1:AA$798,26,FALSE)/100)))</f>
    </oc>
    <nc r="T30">
      <f>S30-(S30*((VLOOKUP(A30,Plan!A$1:AA$798,27,FALSE)/100)))</f>
    </nc>
  </rcc>
  <rcc rId="3555" sId="8">
    <oc r="U30">
      <f>IF(P30,O30*'ETC Data'!$H$3*'ETC Data'!$K$3,0)</f>
    </oc>
    <nc r="U30">
      <f>IF(P30,O30*'ETC Data'!$H$3*'ETC Data'!$K$3,0)</f>
    </nc>
  </rcc>
  <rcc rId="3556" sId="8">
    <oc r="V30">
      <f>U30-(U30*((VLOOKUP(A30,Plan!A$1:AB$798,27,FALSE)/100)))</f>
    </oc>
    <nc r="V30">
      <f>U30-(U30*((VLOOKUP(A30,Plan!A$1:AB$798,28,FALSE)/100)))</f>
    </nc>
  </rcc>
  <rcc rId="3557" sId="8">
    <oc r="W30">
      <f>IF(P30,O30*'ETC Data'!$H$3*'ETC Data'!$L$3,0)</f>
    </oc>
    <nc r="W30">
      <f>IF(P30,O30*'ETC Data'!$H$3*'ETC Data'!$L$3,0)</f>
    </nc>
  </rcc>
  <rcc rId="3558" sId="8">
    <oc r="X30">
      <f>W30-(W30*((VLOOKUP(A30,Plan!A$1:AC$798,28,FALSE)/100)))</f>
    </oc>
    <nc r="X30">
      <f>W30-(W30*((VLOOKUP(A30,Plan!A$1:AC$798,29,FALSE)/100)))</f>
    </nc>
  </rcc>
  <rcc rId="3559" sId="8">
    <oc r="Z30">
      <f>OR(H30="Y",J30="Y")</f>
    </oc>
    <nc r="Z30">
      <f>OR(H30="Y",J30="Y")</f>
    </nc>
  </rcc>
  <rcc rId="3560" sId="8">
    <oc r="AA30">
      <f>IF(Z30,O30*'ETC Data'!$H$4*'ETC Data'!$I$4,0)</f>
    </oc>
    <nc r="AA30">
      <f>IF(Z30,O30*'ETC Data'!$H$4*'ETC Data'!$I$4,0)</f>
    </nc>
  </rcc>
  <rcc rId="3561" sId="8">
    <oc r="AB30">
      <f>AA30-(AA30*((VLOOKUP(A30,Plan!A$1:AI$798,34,FALSE)/100)))</f>
    </oc>
    <nc r="AB30">
      <f>AA30-(AA30*((VLOOKUP(A30,Plan!A$1:AI$798,35,FALSE)/100)))</f>
    </nc>
  </rcc>
  <rcc rId="3562" sId="8">
    <oc r="AC30">
      <f>IF(Z30,O30*'ETC Data'!$H$4*'ETC Data'!$J$4,0)</f>
    </oc>
    <nc r="AC30">
      <f>IF(Z30,O30*'ETC Data'!$H$4*'ETC Data'!$J$4,0)</f>
    </nc>
  </rcc>
  <rcc rId="3563" sId="8">
    <oc r="AD30">
      <f>AC30-(AC30*((VLOOKUP(A30,Plan!A$1:AJ$798,35,FALSE)/100)))</f>
    </oc>
    <nc r="AD30">
      <f>AC30-(AC30*((VLOOKUP(A30,Plan!A$1:AJ$798,36,FALSE)/100)))</f>
    </nc>
  </rcc>
  <rcc rId="3564" sId="8">
    <oc r="AE30">
      <f>IF(Z30,O30*'ETC Data'!$H$4*'ETC Data'!$K$4,0)</f>
    </oc>
    <nc r="AE30">
      <f>IF(Z30,O30*'ETC Data'!$H$4*'ETC Data'!$K$4,0)</f>
    </nc>
  </rcc>
  <rcc rId="3565" sId="8">
    <oc r="AF30">
      <f>AE30-(AE30*((VLOOKUP(A30,Plan!A$1:AK$798,36,FALSE)/100)))</f>
    </oc>
    <nc r="AF30">
      <f>AE30-(AE30*((VLOOKUP(A30,Plan!A$1:AK$798,37,FALSE)/100)))</f>
    </nc>
  </rcc>
  <rcc rId="3566" sId="8">
    <oc r="AG30">
      <f>IF(Z30,O30*'ETC Data'!$H$4*'ETC Data'!$L$4,0)</f>
    </oc>
    <nc r="AG30">
      <f>IF(Z30,O30*'ETC Data'!$H$4*'ETC Data'!$L$4,0)</f>
    </nc>
  </rcc>
  <rcc rId="3567" sId="8">
    <oc r="AH30">
      <f>AG30-(AG30*((VLOOKUP(A30,Plan!A$1:AP$798,41,FALSE)/100)))</f>
    </oc>
    <nc r="AH30">
      <f>AG30-(AG30*((VLOOKUP(A30,Plan!A$1:AP$798,42,FALSE)/100)))</f>
    </nc>
  </rcc>
  <rcc rId="3568" sId="8">
    <oc r="AJ30">
      <f>OR(H30="Y",K30="Y")</f>
    </oc>
    <nc r="AJ30">
      <f>OR(H30="Y",K30="Y")</f>
    </nc>
  </rcc>
  <rcc rId="3569" sId="8">
    <oc r="AK30">
      <f>IF(AJ30,O30*'ETC Data'!$H$5*'ETC Data'!$I$5,0)</f>
    </oc>
    <nc r="AK30">
      <f>IF(AJ30,O30*'ETC Data'!$H$5*'ETC Data'!$I$5,0)</f>
    </nc>
  </rcc>
  <rcc rId="3570" sId="8">
    <oc r="AL30">
      <f>AK30-(AK30*((VLOOKUP(A30,Plan!A$1:AY$798,49,FALSE)/100)))</f>
    </oc>
    <nc r="AL30">
      <f>AK30-(AK30*((VLOOKUP(A30,Plan!A$1:AY$798,51,FALSE)/100)))</f>
    </nc>
  </rcc>
  <rcc rId="3571" sId="8">
    <oc r="AM30">
      <f>IF(AJ30,O30*'ETC Data'!$H$5*'ETC Data'!$J$5,0)</f>
    </oc>
    <nc r="AM30">
      <f>IF(AJ30,O30*'ETC Data'!$H$5*'ETC Data'!$J$5,0)</f>
    </nc>
  </rcc>
  <rcc rId="3572" sId="8">
    <oc r="AN30">
      <f>AM30-(AM30*((VLOOKUP(A30,Plan!A$1:BA$798,50,FALSE)/100)))</f>
    </oc>
    <nc r="AN30">
      <f>AM30-(AM30*((VLOOKUP(A30,Plan!A$1:BA$798,53,FALSE)/100)))</f>
    </nc>
  </rcc>
  <rcc rId="3573" sId="8">
    <oc r="AO30">
      <f>IF(AJ30,O30*'ETC Data'!$H$5*'ETC Data'!$K$5,0)</f>
    </oc>
    <nc r="AO30">
      <f>IF(AJ30,O30*'ETC Data'!$H$5*'ETC Data'!$K$5,0)</f>
    </nc>
  </rcc>
  <rcc rId="3574" sId="8">
    <oc r="AP30">
      <f>AO30-(AO30*((VLOOKUP(A30,Plan!A$1:BB$798,51,FALSE)/100)))</f>
    </oc>
    <nc r="AP30">
      <f>AO30-(AO30*((VLOOKUP(A30,Plan!A$1:BB$798,54,FALSE)/100)))</f>
    </nc>
  </rcc>
  <rcc rId="3575" sId="8">
    <oc r="AQ30">
      <f>IF(AJ30,O30*'ETC Data'!$H$5*'ETC Data'!$L$5,0)</f>
    </oc>
    <nc r="AQ30">
      <f>IF(AJ30,O30*'ETC Data'!$H$5*'ETC Data'!$L$5,0)</f>
    </nc>
  </rcc>
  <rcc rId="3576" sId="8">
    <oc r="AR30">
      <f>AQ30-(AQ30*((VLOOKUP(A30,Plan!A$1:BD$798,53,FALSE)/100)))</f>
    </oc>
    <nc r="AR30">
      <f>AQ30-(AQ30*((VLOOKUP(A30,Plan!A$1:BD$798,56,FALSE)/100)))</f>
    </nc>
  </rcc>
  <rcc rId="3577" sId="8">
    <oc r="R31">
      <f>Q31-(Q31*((VLOOKUP(A31,Plan!A$1:Z$798,25,FALSE)/100)))</f>
    </oc>
    <nc r="R31">
      <f>Q31-(Q31*((VLOOKUP(A31,Plan!A$1:Z$798,26,FALSE)/100)))</f>
    </nc>
  </rcc>
  <rcc rId="3578" sId="8">
    <oc r="S31">
      <f>IF(P31,O31*'ETC Data'!$H$3*'ETC Data'!$J$3,0)</f>
    </oc>
    <nc r="S31">
      <f>IF(P31,O31*'ETC Data'!$H$3*'ETC Data'!$J$3,0)</f>
    </nc>
  </rcc>
  <rcc rId="3579" sId="8">
    <oc r="T31">
      <f>S31-(S31*((VLOOKUP(A31,Plan!A$1:AA$798,26,FALSE)/100)))</f>
    </oc>
    <nc r="T31">
      <f>S31-(S31*((VLOOKUP(A31,Plan!A$1:AA$798,27,FALSE)/100)))</f>
    </nc>
  </rcc>
  <rcc rId="3580" sId="8">
    <oc r="U31">
      <f>IF(P31,O31*'ETC Data'!$H$3*'ETC Data'!$K$3,0)</f>
    </oc>
    <nc r="U31">
      <f>IF(P31,O31*'ETC Data'!$H$3*'ETC Data'!$K$3,0)</f>
    </nc>
  </rcc>
  <rcc rId="3581" sId="8">
    <oc r="V31">
      <f>U31-(U31*((VLOOKUP(A31,Plan!A$1:AB$798,27,FALSE)/100)))</f>
    </oc>
    <nc r="V31">
      <f>U31-(U31*((VLOOKUP(A31,Plan!A$1:AB$798,28,FALSE)/100)))</f>
    </nc>
  </rcc>
  <rcc rId="3582" sId="8">
    <oc r="W31">
      <f>IF(P31,O31*'ETC Data'!$H$3*'ETC Data'!$L$3,0)</f>
    </oc>
    <nc r="W31">
      <f>IF(P31,O31*'ETC Data'!$H$3*'ETC Data'!$L$3,0)</f>
    </nc>
  </rcc>
  <rcc rId="3583" sId="8">
    <oc r="X31">
      <f>W31-(W31*((VLOOKUP(A31,Plan!A$1:AC$798,28,FALSE)/100)))</f>
    </oc>
    <nc r="X31">
      <f>W31-(W31*((VLOOKUP(A31,Plan!A$1:AC$798,29,FALSE)/100)))</f>
    </nc>
  </rcc>
  <rcc rId="3584" sId="8">
    <oc r="Z31">
      <f>OR(H31="Y",J31="Y")</f>
    </oc>
    <nc r="Z31">
      <f>OR(H31="Y",J31="Y")</f>
    </nc>
  </rcc>
  <rcc rId="3585" sId="8">
    <oc r="AA31">
      <f>IF(Z31,O31*'ETC Data'!$H$4*'ETC Data'!$I$4,0)</f>
    </oc>
    <nc r="AA31">
      <f>IF(Z31,O31*'ETC Data'!$H$4*'ETC Data'!$I$4,0)</f>
    </nc>
  </rcc>
  <rcc rId="3586" sId="8">
    <oc r="AB31">
      <f>AA31-(AA31*((VLOOKUP(A31,Plan!A$1:AI$798,34,FALSE)/100)))</f>
    </oc>
    <nc r="AB31">
      <f>AA31-(AA31*((VLOOKUP(A31,Plan!A$1:AI$798,35,FALSE)/100)))</f>
    </nc>
  </rcc>
  <rcc rId="3587" sId="8">
    <oc r="AC31">
      <f>IF(Z31,O31*'ETC Data'!$H$4*'ETC Data'!$J$4,0)</f>
    </oc>
    <nc r="AC31">
      <f>IF(Z31,O31*'ETC Data'!$H$4*'ETC Data'!$J$4,0)</f>
    </nc>
  </rcc>
  <rcc rId="3588" sId="8">
    <oc r="AD31">
      <f>AC31-(AC31*((VLOOKUP(A31,Plan!A$1:AJ$798,35,FALSE)/100)))</f>
    </oc>
    <nc r="AD31">
      <f>AC31-(AC31*((VLOOKUP(A31,Plan!A$1:AJ$798,36,FALSE)/100)))</f>
    </nc>
  </rcc>
  <rcc rId="3589" sId="8">
    <oc r="AE31">
      <f>IF(Z31,O31*'ETC Data'!$H$4*'ETC Data'!$K$4,0)</f>
    </oc>
    <nc r="AE31">
      <f>IF(Z31,O31*'ETC Data'!$H$4*'ETC Data'!$K$4,0)</f>
    </nc>
  </rcc>
  <rcc rId="3590" sId="8">
    <oc r="AF31">
      <f>AE31-(AE31*((VLOOKUP(A31,Plan!A$1:AK$798,36,FALSE)/100)))</f>
    </oc>
    <nc r="AF31">
      <f>AE31-(AE31*((VLOOKUP(A31,Plan!A$1:AK$798,37,FALSE)/100)))</f>
    </nc>
  </rcc>
  <rcc rId="3591" sId="8">
    <oc r="AG31">
      <f>IF(Z31,O31*'ETC Data'!$H$4*'ETC Data'!$L$4,0)</f>
    </oc>
    <nc r="AG31">
      <f>IF(Z31,O31*'ETC Data'!$H$4*'ETC Data'!$L$4,0)</f>
    </nc>
  </rcc>
  <rcc rId="3592" sId="8">
    <oc r="AH31">
      <f>AG31-(AG31*((VLOOKUP(A31,Plan!A$1:AP$798,41,FALSE)/100)))</f>
    </oc>
    <nc r="AH31">
      <f>AG31-(AG31*((VLOOKUP(A31,Plan!A$1:AP$798,42,FALSE)/100)))</f>
    </nc>
  </rcc>
  <rcc rId="3593" sId="8">
    <oc r="AJ31">
      <f>OR(H31="Y",K31="Y")</f>
    </oc>
    <nc r="AJ31">
      <f>OR(H31="Y",K31="Y")</f>
    </nc>
  </rcc>
  <rcc rId="3594" sId="8">
    <oc r="AK31">
      <f>IF(AJ31,O31*'ETC Data'!$H$5*'ETC Data'!$I$5,0)</f>
    </oc>
    <nc r="AK31">
      <f>IF(AJ31,O31*'ETC Data'!$H$5*'ETC Data'!$I$5,0)</f>
    </nc>
  </rcc>
  <rcc rId="3595" sId="8">
    <oc r="AL31">
      <f>AK31-(AK31*((VLOOKUP(A31,Plan!A$1:AY$798,49,FALSE)/100)))</f>
    </oc>
    <nc r="AL31">
      <f>AK31-(AK31*((VLOOKUP(A31,Plan!A$1:AY$798,51,FALSE)/100)))</f>
    </nc>
  </rcc>
  <rcc rId="3596" sId="8">
    <oc r="AM31">
      <f>IF(AJ31,O31*'ETC Data'!$H$5*'ETC Data'!$J$5,0)</f>
    </oc>
    <nc r="AM31">
      <f>IF(AJ31,O31*'ETC Data'!$H$5*'ETC Data'!$J$5,0)</f>
    </nc>
  </rcc>
  <rcc rId="3597" sId="8">
    <oc r="AN31">
      <f>AM31-(AM31*((VLOOKUP(A31,Plan!A$1:BA$798,50,FALSE)/100)))</f>
    </oc>
    <nc r="AN31">
      <f>AM31-(AM31*((VLOOKUP(A31,Plan!A$1:BA$798,53,FALSE)/100)))</f>
    </nc>
  </rcc>
  <rcc rId="3598" sId="8">
    <oc r="AO31">
      <f>IF(AJ31,O31*'ETC Data'!$H$5*'ETC Data'!$K$5,0)</f>
    </oc>
    <nc r="AO31">
      <f>IF(AJ31,O31*'ETC Data'!$H$5*'ETC Data'!$K$5,0)</f>
    </nc>
  </rcc>
  <rcc rId="3599" sId="8">
    <oc r="AP31">
      <f>AO31-(AO31*((VLOOKUP(A31,Plan!A$1:BB$798,51,FALSE)/100)))</f>
    </oc>
    <nc r="AP31">
      <f>AO31-(AO31*((VLOOKUP(A31,Plan!A$1:BB$798,54,FALSE)/100)))</f>
    </nc>
  </rcc>
  <rcc rId="3600" sId="8">
    <oc r="AQ31">
      <f>IF(AJ31,O31*'ETC Data'!$H$5*'ETC Data'!$L$5,0)</f>
    </oc>
    <nc r="AQ31">
      <f>IF(AJ31,O31*'ETC Data'!$H$5*'ETC Data'!$L$5,0)</f>
    </nc>
  </rcc>
  <rcc rId="3601" sId="8">
    <oc r="AR31">
      <f>AQ31-(AQ31*((VLOOKUP(A31,Plan!A$1:BD$798,53,FALSE)/100)))</f>
    </oc>
    <nc r="AR31">
      <f>AQ31-(AQ31*((VLOOKUP(A31,Plan!A$1:BD$798,56,FALSE)/100)))</f>
    </nc>
  </rcc>
  <rcc rId="3602" sId="8">
    <oc r="R32">
      <f>Q32-(Q32*((VLOOKUP(A32,Plan!A$1:Z$798,25,FALSE)/100)))</f>
    </oc>
    <nc r="R32">
      <f>Q32-(Q32*((VLOOKUP(A32,Plan!A$1:Z$798,26,FALSE)/100)))</f>
    </nc>
  </rcc>
  <rcc rId="3603" sId="8">
    <oc r="S32">
      <f>IF(P32,O32*'ETC Data'!$H$3*'ETC Data'!$J$3,0)</f>
    </oc>
    <nc r="S32">
      <f>IF(P32,O32*'ETC Data'!$H$3*'ETC Data'!$J$3,0)</f>
    </nc>
  </rcc>
  <rcc rId="3604" sId="8">
    <oc r="T32">
      <f>S32-(S32*((VLOOKUP(A32,Plan!A$1:AA$798,26,FALSE)/100)))</f>
    </oc>
    <nc r="T32">
      <f>S32-(S32*((VLOOKUP(A32,Plan!A$1:AA$798,27,FALSE)/100)))</f>
    </nc>
  </rcc>
  <rcc rId="3605" sId="8">
    <oc r="U32">
      <f>IF(P32,O32*'ETC Data'!$H$3*'ETC Data'!$K$3,0)</f>
    </oc>
    <nc r="U32">
      <f>IF(P32,O32*'ETC Data'!$H$3*'ETC Data'!$K$3,0)</f>
    </nc>
  </rcc>
  <rcc rId="3606" sId="8">
    <oc r="V32">
      <f>U32-(U32*((VLOOKUP(A32,Plan!A$1:AB$798,27,FALSE)/100)))</f>
    </oc>
    <nc r="V32">
      <f>U32-(U32*((VLOOKUP(A32,Plan!A$1:AB$798,28,FALSE)/100)))</f>
    </nc>
  </rcc>
  <rcc rId="3607" sId="8">
    <oc r="W32">
      <f>IF(P32,O32*'ETC Data'!$H$3*'ETC Data'!$L$3,0)</f>
    </oc>
    <nc r="W32">
      <f>IF(P32,O32*'ETC Data'!$H$3*'ETC Data'!$L$3,0)</f>
    </nc>
  </rcc>
  <rcc rId="3608" sId="8">
    <oc r="X32">
      <f>W32-(W32*((VLOOKUP(A32,Plan!A$1:AC$798,28,FALSE)/100)))</f>
    </oc>
    <nc r="X32">
      <f>W32-(W32*((VLOOKUP(A32,Plan!A$1:AC$798,29,FALSE)/100)))</f>
    </nc>
  </rcc>
  <rcc rId="3609" sId="8">
    <oc r="Z32">
      <f>OR(H32="Y",J32="Y")</f>
    </oc>
    <nc r="Z32">
      <f>OR(H32="Y",J32="Y")</f>
    </nc>
  </rcc>
  <rcc rId="3610" sId="8">
    <oc r="AA32">
      <f>IF(Z32,O32*'ETC Data'!$H$4*'ETC Data'!$I$4,0)</f>
    </oc>
    <nc r="AA32">
      <f>IF(Z32,O32*'ETC Data'!$H$4*'ETC Data'!$I$4,0)</f>
    </nc>
  </rcc>
  <rcc rId="3611" sId="8">
    <oc r="AB32">
      <f>AA32-(AA32*((VLOOKUP(A32,Plan!A$1:AI$798,34,FALSE)/100)))</f>
    </oc>
    <nc r="AB32">
      <f>AA32-(AA32*((VLOOKUP(A32,Plan!A$1:AI$798,35,FALSE)/100)))</f>
    </nc>
  </rcc>
  <rcc rId="3612" sId="8">
    <oc r="AC32">
      <f>IF(Z32,O32*'ETC Data'!$H$4*'ETC Data'!$J$4,0)</f>
    </oc>
    <nc r="AC32">
      <f>IF(Z32,O32*'ETC Data'!$H$4*'ETC Data'!$J$4,0)</f>
    </nc>
  </rcc>
  <rcc rId="3613" sId="8">
    <oc r="AD32">
      <f>AC32-(AC32*((VLOOKUP(A32,Plan!A$1:AJ$798,35,FALSE)/100)))</f>
    </oc>
    <nc r="AD32">
      <f>AC32-(AC32*((VLOOKUP(A32,Plan!A$1:AJ$798,36,FALSE)/100)))</f>
    </nc>
  </rcc>
  <rcc rId="3614" sId="8">
    <oc r="AE32">
      <f>IF(Z32,O32*'ETC Data'!$H$4*'ETC Data'!$K$4,0)</f>
    </oc>
    <nc r="AE32">
      <f>IF(Z32,O32*'ETC Data'!$H$4*'ETC Data'!$K$4,0)</f>
    </nc>
  </rcc>
  <rcc rId="3615" sId="8">
    <oc r="AF32">
      <f>AE32-(AE32*((VLOOKUP(A32,Plan!A$1:AK$798,36,FALSE)/100)))</f>
    </oc>
    <nc r="AF32">
      <f>AE32-(AE32*((VLOOKUP(A32,Plan!A$1:AK$798,37,FALSE)/100)))</f>
    </nc>
  </rcc>
  <rcc rId="3616" sId="8">
    <oc r="AG32">
      <f>IF(Z32,O32*'ETC Data'!$H$4*'ETC Data'!$L$4,0)</f>
    </oc>
    <nc r="AG32">
      <f>IF(Z32,O32*'ETC Data'!$H$4*'ETC Data'!$L$4,0)</f>
    </nc>
  </rcc>
  <rcc rId="3617" sId="8">
    <oc r="AH32">
      <f>AG32-(AG32*((VLOOKUP(A32,Plan!A$1:AP$798,41,FALSE)/100)))</f>
    </oc>
    <nc r="AH32">
      <f>AG32-(AG32*((VLOOKUP(A32,Plan!A$1:AP$798,42,FALSE)/100)))</f>
    </nc>
  </rcc>
  <rcc rId="3618" sId="8">
    <oc r="AJ32">
      <f>OR(H32="Y",K32="Y")</f>
    </oc>
    <nc r="AJ32">
      <f>OR(H32="Y",K32="Y")</f>
    </nc>
  </rcc>
  <rcc rId="3619" sId="8">
    <oc r="AK32">
      <f>IF(AJ32,O32*'ETC Data'!$H$5*'ETC Data'!$I$5,0)</f>
    </oc>
    <nc r="AK32">
      <f>IF(AJ32,O32*'ETC Data'!$H$5*'ETC Data'!$I$5,0)</f>
    </nc>
  </rcc>
  <rcc rId="3620" sId="8">
    <oc r="AL32">
      <f>AK32-(AK32*((VLOOKUP(A32,Plan!A$1:AY$798,49,FALSE)/100)))</f>
    </oc>
    <nc r="AL32">
      <f>AK32-(AK32*((VLOOKUP(A32,Plan!A$1:AY$798,51,FALSE)/100)))</f>
    </nc>
  </rcc>
  <rcc rId="3621" sId="8">
    <oc r="AM32">
      <f>IF(AJ32,O32*'ETC Data'!$H$5*'ETC Data'!$J$5,0)</f>
    </oc>
    <nc r="AM32">
      <f>IF(AJ32,O32*'ETC Data'!$H$5*'ETC Data'!$J$5,0)</f>
    </nc>
  </rcc>
  <rcc rId="3622" sId="8">
    <oc r="AN32">
      <f>AM32-(AM32*((VLOOKUP(A32,Plan!A$1:BA$798,50,FALSE)/100)))</f>
    </oc>
    <nc r="AN32">
      <f>AM32-(AM32*((VLOOKUP(A32,Plan!A$1:BA$798,53,FALSE)/100)))</f>
    </nc>
  </rcc>
  <rcc rId="3623" sId="8">
    <oc r="AO32">
      <f>IF(AJ32,O32*'ETC Data'!$H$5*'ETC Data'!$K$5,0)</f>
    </oc>
    <nc r="AO32">
      <f>IF(AJ32,O32*'ETC Data'!$H$5*'ETC Data'!$K$5,0)</f>
    </nc>
  </rcc>
  <rcc rId="3624" sId="8">
    <oc r="AP32">
      <f>AO32-(AO32*((VLOOKUP(A32,Plan!A$1:BB$798,51,FALSE)/100)))</f>
    </oc>
    <nc r="AP32">
      <f>AO32-(AO32*((VLOOKUP(A32,Plan!A$1:BB$798,54,FALSE)/100)))</f>
    </nc>
  </rcc>
  <rcc rId="3625" sId="8">
    <oc r="AQ32">
      <f>IF(AJ32,O32*'ETC Data'!$H$5*'ETC Data'!$L$5,0)</f>
    </oc>
    <nc r="AQ32">
      <f>IF(AJ32,O32*'ETC Data'!$H$5*'ETC Data'!$L$5,0)</f>
    </nc>
  </rcc>
  <rcc rId="3626" sId="8">
    <oc r="AR32">
      <f>AQ32-(AQ32*((VLOOKUP(A32,Plan!A$1:BD$798,53,FALSE)/100)))</f>
    </oc>
    <nc r="AR32">
      <f>AQ32-(AQ32*((VLOOKUP(A32,Plan!A$1:BD$798,56,FALSE)/100)))</f>
    </nc>
  </rcc>
  <rcc rId="3627" sId="8">
    <oc r="R33">
      <f>Q33-(Q33*((VLOOKUP(A33,Plan!A$1:Z$798,25,FALSE)/100)))</f>
    </oc>
    <nc r="R33">
      <f>Q33-(Q33*((VLOOKUP(A33,Plan!A$1:Z$798,26,FALSE)/100)))</f>
    </nc>
  </rcc>
  <rcc rId="3628" sId="8">
    <oc r="S33">
      <f>IF(P33,O33*'ETC Data'!$H$3*'ETC Data'!$J$3,0)</f>
    </oc>
    <nc r="S33">
      <f>IF(P33,O33*'ETC Data'!$H$3*'ETC Data'!$J$3,0)</f>
    </nc>
  </rcc>
  <rcc rId="3629" sId="8">
    <oc r="T33">
      <f>S33-(S33*((VLOOKUP(A33,Plan!A$1:AA$798,26,FALSE)/100)))</f>
    </oc>
    <nc r="T33">
      <f>S33-(S33*((VLOOKUP(A33,Plan!A$1:AA$798,27,FALSE)/100)))</f>
    </nc>
  </rcc>
  <rcc rId="3630" sId="8">
    <oc r="U33">
      <f>IF(P33,O33*'ETC Data'!$H$3*'ETC Data'!$K$3,0)</f>
    </oc>
    <nc r="U33">
      <f>IF(P33,O33*'ETC Data'!$H$3*'ETC Data'!$K$3,0)</f>
    </nc>
  </rcc>
  <rcc rId="3631" sId="8">
    <oc r="V33">
      <f>U33-(U33*((VLOOKUP(A33,Plan!A$1:AB$798,27,FALSE)/100)))</f>
    </oc>
    <nc r="V33">
      <f>U33-(U33*((VLOOKUP(A33,Plan!A$1:AB$798,28,FALSE)/100)))</f>
    </nc>
  </rcc>
  <rcc rId="3632" sId="8">
    <oc r="W33">
      <f>IF(P33,O33*'ETC Data'!$H$3*'ETC Data'!$L$3,0)</f>
    </oc>
    <nc r="W33">
      <f>IF(P33,O33*'ETC Data'!$H$3*'ETC Data'!$L$3,0)</f>
    </nc>
  </rcc>
  <rcc rId="3633" sId="8">
    <oc r="X33">
      <f>W33-(W33*((VLOOKUP(A33,Plan!A$1:AC$798,28,FALSE)/100)))</f>
    </oc>
    <nc r="X33">
      <f>W33-(W33*((VLOOKUP(A33,Plan!A$1:AC$798,29,FALSE)/100)))</f>
    </nc>
  </rcc>
  <rcc rId="3634" sId="8">
    <oc r="Z33">
      <f>OR(H33="Y",J33="Y")</f>
    </oc>
    <nc r="Z33">
      <f>OR(H33="Y",J33="Y")</f>
    </nc>
  </rcc>
  <rcc rId="3635" sId="8">
    <oc r="AA33">
      <f>IF(Z33,O33*'ETC Data'!$H$4*'ETC Data'!$I$4,0)</f>
    </oc>
    <nc r="AA33">
      <f>IF(Z33,O33*'ETC Data'!$H$4*'ETC Data'!$I$4,0)</f>
    </nc>
  </rcc>
  <rcc rId="3636" sId="8">
    <oc r="AB33">
      <f>AA33-(AA33*((VLOOKUP(A33,Plan!A$1:AI$798,35,FALSE)/100)))</f>
    </oc>
    <nc r="AB33">
      <f>AA33-(AA33*((VLOOKUP(A33,Plan!A$1:AI$798,35,FALSE)/100)))</f>
    </nc>
  </rcc>
  <rcc rId="3637" sId="8">
    <oc r="AC33">
      <f>IF(Z33,O33*'ETC Data'!$H$4*'ETC Data'!$J$4,0)</f>
    </oc>
    <nc r="AC33">
      <f>IF(Z33,O33*'ETC Data'!$H$4*'ETC Data'!$J$4,0)</f>
    </nc>
  </rcc>
  <rcc rId="3638" sId="8">
    <oc r="AD33">
      <f>AC33-(AC33*((VLOOKUP(A33,Plan!A$1:AJ$798,36,FALSE)/100)))</f>
    </oc>
    <nc r="AD33">
      <f>AC33-(AC33*((VLOOKUP(A33,Plan!A$1:AJ$798,36,FALSE)/100)))</f>
    </nc>
  </rcc>
  <rcc rId="3639" sId="8">
    <oc r="AE33">
      <f>IF(Z33,O33*'ETC Data'!$H$4*'ETC Data'!$K$4,0)</f>
    </oc>
    <nc r="AE33">
      <f>IF(Z33,O33*'ETC Data'!$H$4*'ETC Data'!$K$4,0)</f>
    </nc>
  </rcc>
  <rcc rId="3640" sId="8">
    <oc r="AF33">
      <f>AE33-(AE33*((VLOOKUP(A33,Plan!A$1:AK$798,37,FALSE)/100)))</f>
    </oc>
    <nc r="AF33">
      <f>AE33-(AE33*((VLOOKUP(A33,Plan!A$1:AK$798,37,FALSE)/100)))</f>
    </nc>
  </rcc>
  <rcc rId="3641" sId="8">
    <oc r="AG33">
      <f>IF(Z33,O33*'ETC Data'!$H$4*'ETC Data'!$L$4,0)</f>
    </oc>
    <nc r="AG33">
      <f>IF(Z33,O33*'ETC Data'!$H$4*'ETC Data'!$L$4,0)</f>
    </nc>
  </rcc>
  <rcc rId="3642" sId="8">
    <oc r="AH33">
      <f>AG33-(AG33*((VLOOKUP(A33,Plan!A$1:AP$798,42,FALSE)/100)))</f>
    </oc>
    <nc r="AH33">
      <f>AG33-(AG33*((VLOOKUP(A33,Plan!A$1:AP$798,42,FALSE)/100)))</f>
    </nc>
  </rcc>
  <rcc rId="3643" sId="8">
    <oc r="AJ33">
      <f>OR(H33="Y",K33="Y")</f>
    </oc>
    <nc r="AJ33">
      <f>OR(H33="Y",K33="Y")</f>
    </nc>
  </rcc>
  <rcc rId="3644" sId="8">
    <oc r="AK33">
      <f>IF(AJ33,O33*'ETC Data'!$H$5*'ETC Data'!$I$5,0)</f>
    </oc>
    <nc r="AK33">
      <f>IF(AJ33,O33*'ETC Data'!$H$5*'ETC Data'!$I$5,0)</f>
    </nc>
  </rcc>
  <rcc rId="3645" sId="8">
    <oc r="AL33">
      <f>AK33-(AK33*((VLOOKUP(A33,Plan!A$1:AY$798,51,FALSE)/100)))</f>
    </oc>
    <nc r="AL33">
      <f>AK33-(AK33*((VLOOKUP(A33,Plan!A$1:AY$798,51,FALSE)/100)))</f>
    </nc>
  </rcc>
  <rcc rId="3646" sId="8">
    <oc r="AM33">
      <f>IF(AJ33,O33*'ETC Data'!$H$5*'ETC Data'!$J$5,0)</f>
    </oc>
    <nc r="AM33">
      <f>IF(AJ33,O33*'ETC Data'!$H$5*'ETC Data'!$J$5,0)</f>
    </nc>
  </rcc>
  <rcc rId="3647" sId="8">
    <oc r="AN33">
      <f>AM33-(AM33*((VLOOKUP(A33,Plan!A$1:BA$798,53,FALSE)/100)))</f>
    </oc>
    <nc r="AN33">
      <f>AM33-(AM33*((VLOOKUP(A33,Plan!A$1:BA$798,53,FALSE)/100)))</f>
    </nc>
  </rcc>
  <rcc rId="3648" sId="8">
    <oc r="AO33">
      <f>IF(AJ33,O33*'ETC Data'!$H$5*'ETC Data'!$K$5,0)</f>
    </oc>
    <nc r="AO33">
      <f>IF(AJ33,O33*'ETC Data'!$H$5*'ETC Data'!$K$5,0)</f>
    </nc>
  </rcc>
  <rcc rId="3649" sId="8">
    <oc r="AP33">
      <f>AO33-(AO33*((VLOOKUP(A33,Plan!A$1:BB$798,54,FALSE)/100)))</f>
    </oc>
    <nc r="AP33">
      <f>AO33-(AO33*((VLOOKUP(A33,Plan!A$1:BB$798,54,FALSE)/100)))</f>
    </nc>
  </rcc>
  <rcc rId="3650" sId="8">
    <oc r="AQ33">
      <f>IF(AJ33,O33*'ETC Data'!$H$5*'ETC Data'!$L$5,0)</f>
    </oc>
    <nc r="AQ33">
      <f>IF(AJ33,O33*'ETC Data'!$H$5*'ETC Data'!$L$5,0)</f>
    </nc>
  </rcc>
  <rcc rId="3651" sId="8">
    <oc r="AR33">
      <f>AQ33-(AQ33*((VLOOKUP(A33,Plan!A$1:BD$798,56,FALSE)/100)))</f>
    </oc>
    <nc r="AR33">
      <f>AQ33-(AQ33*((VLOOKUP(A33,Plan!A$1:BD$798,56,FALSE)/100)))</f>
    </nc>
  </rcc>
  <rcc rId="3652" sId="8">
    <oc r="R34">
      <f>Q34-(Q34*((VLOOKUP(A34,Plan!A$1:Z$798,25,FALSE)/100)))</f>
    </oc>
    <nc r="R34">
      <f>Q34-(Q34*((VLOOKUP(A34,Plan!A$1:Z$798,26,FALSE)/100)))</f>
    </nc>
  </rcc>
  <rcc rId="3653" sId="8">
    <oc r="S34">
      <f>IF(P34,O34*'ETC Data'!$H$3*'ETC Data'!$J$3,0)</f>
    </oc>
    <nc r="S34">
      <f>IF(P34,O34*'ETC Data'!$H$3*'ETC Data'!$J$3,0)</f>
    </nc>
  </rcc>
  <rcc rId="3654" sId="8">
    <oc r="T34">
      <f>S34-(S34*((VLOOKUP(A34,Plan!A$1:AA$798,26,FALSE)/100)))</f>
    </oc>
    <nc r="T34">
      <f>S34-(S34*((VLOOKUP(A34,Plan!A$1:AA$798,27,FALSE)/100)))</f>
    </nc>
  </rcc>
  <rcc rId="3655" sId="8">
    <oc r="U34">
      <f>IF(P34,O34*'ETC Data'!$H$3*'ETC Data'!$K$3,0)</f>
    </oc>
    <nc r="U34">
      <f>IF(P34,O34*'ETC Data'!$H$3*'ETC Data'!$K$3,0)</f>
    </nc>
  </rcc>
  <rcc rId="3656" sId="8">
    <oc r="V34">
      <f>U34-(U34*((VLOOKUP(A34,Plan!A$1:AB$798,27,FALSE)/100)))</f>
    </oc>
    <nc r="V34">
      <f>U34-(U34*((VLOOKUP(A34,Plan!A$1:AB$798,28,FALSE)/100)))</f>
    </nc>
  </rcc>
  <rcc rId="3657" sId="8">
    <oc r="W34">
      <f>IF(P34,O34*'ETC Data'!$H$3*'ETC Data'!$L$3,0)</f>
    </oc>
    <nc r="W34">
      <f>IF(P34,O34*'ETC Data'!$H$3*'ETC Data'!$L$3,0)</f>
    </nc>
  </rcc>
  <rcc rId="3658" sId="8">
    <oc r="X34">
      <f>W34-(W34*((VLOOKUP(A34,Plan!A$1:AC$798,28,FALSE)/100)))</f>
    </oc>
    <nc r="X34">
      <f>W34-(W34*((VLOOKUP(A34,Plan!A$1:AC$798,29,FALSE)/100)))</f>
    </nc>
  </rcc>
  <rcc rId="3659" sId="8">
    <oc r="Z34">
      <f>OR(H34="Y",J34="Y")</f>
    </oc>
    <nc r="Z34">
      <f>OR(H34="Y",J34="Y")</f>
    </nc>
  </rcc>
  <rcc rId="3660" sId="8">
    <oc r="AA34">
      <f>IF(Z34,O34*'ETC Data'!$H$4*'ETC Data'!$I$4,0)</f>
    </oc>
    <nc r="AA34">
      <f>IF(Z34,O34*'ETC Data'!$H$4*'ETC Data'!$I$4,0)</f>
    </nc>
  </rcc>
  <rcc rId="3661" sId="8">
    <oc r="AB34">
      <f>AA34-(AA34*((VLOOKUP(A34,Plan!A$1:AI$798,34,FALSE)/100)))</f>
    </oc>
    <nc r="AB34">
      <f>AA34-(AA34*((VLOOKUP(A34,Plan!A$1:AI$798,35,FALSE)/100)))</f>
    </nc>
  </rcc>
  <rcc rId="3662" sId="8">
    <oc r="AC34">
      <f>IF(Z34,O34*'ETC Data'!$H$4*'ETC Data'!$J$4,0)</f>
    </oc>
    <nc r="AC34">
      <f>IF(Z34,O34*'ETC Data'!$H$4*'ETC Data'!$J$4,0)</f>
    </nc>
  </rcc>
  <rcc rId="3663" sId="8">
    <oc r="AD34">
      <f>AC34-(AC34*((VLOOKUP(A34,Plan!A$1:AJ$798,35,FALSE)/100)))</f>
    </oc>
    <nc r="AD34">
      <f>AC34-(AC34*((VLOOKUP(A34,Plan!A$1:AJ$798,36,FALSE)/100)))</f>
    </nc>
  </rcc>
  <rcc rId="3664" sId="8">
    <oc r="AE34">
      <f>IF(Z34,O34*'ETC Data'!$H$4*'ETC Data'!$K$4,0)</f>
    </oc>
    <nc r="AE34">
      <f>IF(Z34,O34*'ETC Data'!$H$4*'ETC Data'!$K$4,0)</f>
    </nc>
  </rcc>
  <rcc rId="3665" sId="8">
    <oc r="AF34">
      <f>AE34-(AE34*((VLOOKUP(A34,Plan!A$1:AK$798,36,FALSE)/100)))</f>
    </oc>
    <nc r="AF34">
      <f>AE34-(AE34*((VLOOKUP(A34,Plan!A$1:AK$798,37,FALSE)/100)))</f>
    </nc>
  </rcc>
  <rcc rId="3666" sId="8">
    <oc r="AG34">
      <f>IF(Z34,O34*'ETC Data'!$H$4*'ETC Data'!$L$4,0)</f>
    </oc>
    <nc r="AG34">
      <f>IF(Z34,O34*'ETC Data'!$H$4*'ETC Data'!$L$4,0)</f>
    </nc>
  </rcc>
  <rcc rId="3667" sId="8">
    <oc r="AH34">
      <f>AG34-(AG34*((VLOOKUP(A34,Plan!A$1:AP$798,41,FALSE)/100)))</f>
    </oc>
    <nc r="AH34">
      <f>AG34-(AG34*((VLOOKUP(A34,Plan!A$1:AP$798,42,FALSE)/100)))</f>
    </nc>
  </rcc>
  <rcc rId="3668" sId="8">
    <oc r="AJ34">
      <f>OR(H34="Y",K34="Y")</f>
    </oc>
    <nc r="AJ34">
      <f>OR(H34="Y",K34="Y")</f>
    </nc>
  </rcc>
  <rcc rId="3669" sId="8">
    <oc r="AK34">
      <f>IF(AJ34,O34*'ETC Data'!$H$5*'ETC Data'!$I$5,0)</f>
    </oc>
    <nc r="AK34">
      <f>IF(AJ34,O34*'ETC Data'!$H$5*'ETC Data'!$I$5,0)</f>
    </nc>
  </rcc>
  <rcc rId="3670" sId="8">
    <oc r="AL34">
      <f>AK34-(AK34*((VLOOKUP(A34,Plan!A$1:AY$798,49,FALSE)/100)))</f>
    </oc>
    <nc r="AL34">
      <f>AK34-(AK34*((VLOOKUP(A34,Plan!A$1:AY$798,51,FALSE)/100)))</f>
    </nc>
  </rcc>
  <rcc rId="3671" sId="8">
    <oc r="AM34">
      <f>IF(AJ34,O34*'ETC Data'!$H$5*'ETC Data'!$J$5,0)</f>
    </oc>
    <nc r="AM34">
      <f>IF(AJ34,O34*'ETC Data'!$H$5*'ETC Data'!$J$5,0)</f>
    </nc>
  </rcc>
  <rcc rId="3672" sId="8">
    <oc r="AN34">
      <f>AM34-(AM34*((VLOOKUP(A34,Plan!A$1:BA$798,50,FALSE)/100)))</f>
    </oc>
    <nc r="AN34">
      <f>AM34-(AM34*((VLOOKUP(A34,Plan!A$1:BA$798,53,FALSE)/100)))</f>
    </nc>
  </rcc>
  <rcc rId="3673" sId="8">
    <oc r="AO34">
      <f>IF(AJ34,O34*'ETC Data'!$H$5*'ETC Data'!$K$5,0)</f>
    </oc>
    <nc r="AO34">
      <f>IF(AJ34,O34*'ETC Data'!$H$5*'ETC Data'!$K$5,0)</f>
    </nc>
  </rcc>
  <rcc rId="3674" sId="8">
    <oc r="AP34">
      <f>AO34-(AO34*((VLOOKUP(A34,Plan!A$1:BB$798,51,FALSE)/100)))</f>
    </oc>
    <nc r="AP34">
      <f>AO34-(AO34*((VLOOKUP(A34,Plan!A$1:BB$798,54,FALSE)/100)))</f>
    </nc>
  </rcc>
  <rcc rId="3675" sId="8">
    <oc r="AQ34">
      <f>IF(AJ34,O34*'ETC Data'!$H$5*'ETC Data'!$L$5,0)</f>
    </oc>
    <nc r="AQ34">
      <f>IF(AJ34,O34*'ETC Data'!$H$5*'ETC Data'!$L$5,0)</f>
    </nc>
  </rcc>
  <rcc rId="3676" sId="8">
    <oc r="AR34">
      <f>AQ34-(AQ34*((VLOOKUP(A34,Plan!A$1:BD$798,53,FALSE)/100)))</f>
    </oc>
    <nc r="AR34">
      <f>AQ34-(AQ34*((VLOOKUP(A34,Plan!A$1:BD$798,56,FALSE)/100)))</f>
    </nc>
  </rcc>
  <rcc rId="3677" sId="8">
    <oc r="R35">
      <f>Q35-(Q35*((VLOOKUP(A35,Plan!A$1:Z$798,25,FALSE)/100)))</f>
    </oc>
    <nc r="R35">
      <f>Q35-(Q35*((VLOOKUP(A35,Plan!A$1:Z$798,26,FALSE)/100)))</f>
    </nc>
  </rcc>
  <rcc rId="3678" sId="8">
    <oc r="S35">
      <f>IF(P35,O35*'ETC Data'!$H$3*'ETC Data'!$J$3,0)</f>
    </oc>
    <nc r="S35">
      <f>IF(P35,O35*'ETC Data'!$H$3*'ETC Data'!$J$3,0)</f>
    </nc>
  </rcc>
  <rcc rId="3679" sId="8">
    <oc r="T35">
      <f>S35-(S35*((VLOOKUP(A35,Plan!A$1:AA$798,26,FALSE)/100)))</f>
    </oc>
    <nc r="T35">
      <f>S35-(S35*((VLOOKUP(A35,Plan!A$1:AA$798,27,FALSE)/100)))</f>
    </nc>
  </rcc>
  <rcc rId="3680" sId="8">
    <oc r="U35">
      <f>IF(P35,O35*'ETC Data'!$H$3*'ETC Data'!$K$3,0)</f>
    </oc>
    <nc r="U35">
      <f>IF(P35,O35*'ETC Data'!$H$3*'ETC Data'!$K$3,0)</f>
    </nc>
  </rcc>
  <rcc rId="3681" sId="8">
    <oc r="V35">
      <f>U35-(U35*((VLOOKUP(A35,Plan!A$1:AB$798,27,FALSE)/100)))</f>
    </oc>
    <nc r="V35">
      <f>U35-(U35*((VLOOKUP(A35,Plan!A$1:AB$798,28,FALSE)/100)))</f>
    </nc>
  </rcc>
  <rcc rId="3682" sId="8">
    <oc r="W35">
      <f>IF(P35,O35*'ETC Data'!$H$3*'ETC Data'!$L$3,0)</f>
    </oc>
    <nc r="W35">
      <f>IF(P35,O35*'ETC Data'!$H$3*'ETC Data'!$L$3,0)</f>
    </nc>
  </rcc>
  <rcc rId="3683" sId="8">
    <oc r="X35">
      <f>W35-(W35*((VLOOKUP(A35,Plan!A$1:AC$798,28,FALSE)/100)))</f>
    </oc>
    <nc r="X35">
      <f>W35-(W35*((VLOOKUP(A35,Plan!A$1:AC$798,29,FALSE)/100)))</f>
    </nc>
  </rcc>
  <rcc rId="3684" sId="8">
    <oc r="Z35">
      <f>OR(H35="Y",J35="Y")</f>
    </oc>
    <nc r="Z35">
      <f>OR(H35="Y",J35="Y")</f>
    </nc>
  </rcc>
  <rcc rId="3685" sId="8">
    <oc r="AA35">
      <f>IF(Z35,O35*'ETC Data'!$H$4*'ETC Data'!$I$4,0)</f>
    </oc>
    <nc r="AA35">
      <f>IF(Z35,O35*'ETC Data'!$H$4*'ETC Data'!$I$4,0)</f>
    </nc>
  </rcc>
  <rcc rId="3686" sId="8">
    <oc r="AB35">
      <f>AA35-(AA35*((VLOOKUP(A35,Plan!A$1:AI$798,34,FALSE)/100)))</f>
    </oc>
    <nc r="AB35">
      <f>AA35-(AA35*((VLOOKUP(A35,Plan!A$1:AI$798,35,FALSE)/100)))</f>
    </nc>
  </rcc>
  <rcc rId="3687" sId="8">
    <oc r="AC35">
      <f>IF(Z35,O35*'ETC Data'!$H$4*'ETC Data'!$J$4,0)</f>
    </oc>
    <nc r="AC35">
      <f>IF(Z35,O35*'ETC Data'!$H$4*'ETC Data'!$J$4,0)</f>
    </nc>
  </rcc>
  <rcc rId="3688" sId="8">
    <oc r="AD35">
      <f>AC35-(AC35*((VLOOKUP(A35,Plan!A$1:AJ$798,35,FALSE)/100)))</f>
    </oc>
    <nc r="AD35">
      <f>AC35-(AC35*((VLOOKUP(A35,Plan!A$1:AJ$798,36,FALSE)/100)))</f>
    </nc>
  </rcc>
  <rcc rId="3689" sId="8">
    <oc r="AE35">
      <f>IF(Z35,O35*'ETC Data'!$H$4*'ETC Data'!$K$4,0)</f>
    </oc>
    <nc r="AE35">
      <f>IF(Z35,O35*'ETC Data'!$H$4*'ETC Data'!$K$4,0)</f>
    </nc>
  </rcc>
  <rcc rId="3690" sId="8">
    <oc r="AF35">
      <f>AE35-(AE35*((VLOOKUP(A35,Plan!A$1:AK$798,36,FALSE)/100)))</f>
    </oc>
    <nc r="AF35">
      <f>AE35-(AE35*((VLOOKUP(A35,Plan!A$1:AK$798,37,FALSE)/100)))</f>
    </nc>
  </rcc>
  <rcc rId="3691" sId="8">
    <oc r="AG35">
      <f>IF(Z35,O35*'ETC Data'!$H$4*'ETC Data'!$L$4,0)</f>
    </oc>
    <nc r="AG35">
      <f>IF(Z35,O35*'ETC Data'!$H$4*'ETC Data'!$L$4,0)</f>
    </nc>
  </rcc>
  <rcc rId="3692" sId="8">
    <oc r="AH35">
      <f>AG35-(AG35*((VLOOKUP(A35,Plan!A$1:AP$798,41,FALSE)/100)))</f>
    </oc>
    <nc r="AH35">
      <f>AG35-(AG35*((VLOOKUP(A35,Plan!A$1:AP$798,42,FALSE)/100)))</f>
    </nc>
  </rcc>
  <rcc rId="3693" sId="8">
    <oc r="AJ35">
      <f>OR(H35="Y",K35="Y")</f>
    </oc>
    <nc r="AJ35">
      <f>OR(H35="Y",K35="Y")</f>
    </nc>
  </rcc>
  <rcc rId="3694" sId="8">
    <oc r="AK35">
      <f>IF(AJ35,O35*'ETC Data'!$H$5*'ETC Data'!$I$5,0)</f>
    </oc>
    <nc r="AK35">
      <f>IF(AJ35,O35*'ETC Data'!$H$5*'ETC Data'!$I$5,0)</f>
    </nc>
  </rcc>
  <rcc rId="3695" sId="8">
    <oc r="AL35">
      <f>AK35-(AK35*((VLOOKUP(A35,Plan!A$1:AY$798,49,FALSE)/100)))</f>
    </oc>
    <nc r="AL35">
      <f>AK35-(AK35*((VLOOKUP(A35,Plan!A$1:AY$798,51,FALSE)/100)))</f>
    </nc>
  </rcc>
  <rcc rId="3696" sId="8">
    <oc r="AM35">
      <f>IF(AJ35,O35*'ETC Data'!$H$5*'ETC Data'!$J$5,0)</f>
    </oc>
    <nc r="AM35">
      <f>IF(AJ35,O35*'ETC Data'!$H$5*'ETC Data'!$J$5,0)</f>
    </nc>
  </rcc>
  <rcc rId="3697" sId="8">
    <oc r="AN35">
      <f>AM35-(AM35*((VLOOKUP(A35,Plan!A$1:BA$798,50,FALSE)/100)))</f>
    </oc>
    <nc r="AN35">
      <f>AM35-(AM35*((VLOOKUP(A35,Plan!A$1:BA$798,53,FALSE)/100)))</f>
    </nc>
  </rcc>
  <rcc rId="3698" sId="8">
    <oc r="AO35">
      <f>IF(AJ35,O35*'ETC Data'!$H$5*'ETC Data'!$K$5,0)</f>
    </oc>
    <nc r="AO35">
      <f>IF(AJ35,O35*'ETC Data'!$H$5*'ETC Data'!$K$5,0)</f>
    </nc>
  </rcc>
  <rcc rId="3699" sId="8">
    <oc r="AP35">
      <f>AO35-(AO35*((VLOOKUP(A35,Plan!A$1:BB$798,51,FALSE)/100)))</f>
    </oc>
    <nc r="AP35">
      <f>AO35-(AO35*((VLOOKUP(A35,Plan!A$1:BB$798,54,FALSE)/100)))</f>
    </nc>
  </rcc>
  <rcc rId="3700" sId="8">
    <oc r="AQ35">
      <f>IF(AJ35,O35*'ETC Data'!$H$5*'ETC Data'!$L$5,0)</f>
    </oc>
    <nc r="AQ35">
      <f>IF(AJ35,O35*'ETC Data'!$H$5*'ETC Data'!$L$5,0)</f>
    </nc>
  </rcc>
  <rcc rId="3701" sId="8">
    <oc r="AR35">
      <f>AQ35-(AQ35*((VLOOKUP(A35,Plan!A$1:BD$798,53,FALSE)/100)))</f>
    </oc>
    <nc r="AR35">
      <f>AQ35-(AQ35*((VLOOKUP(A35,Plan!A$1:BD$798,56,FALSE)/100)))</f>
    </nc>
  </rcc>
  <rcc rId="3702" sId="8">
    <oc r="R36">
      <f>Q36-(Q36*((VLOOKUP(A36,Plan!A$1:Z$798,25,FALSE)/100)))</f>
    </oc>
    <nc r="R36">
      <f>Q36-(Q36*((VLOOKUP(A36,Plan!A$1:Z$798,26,FALSE)/100)))</f>
    </nc>
  </rcc>
  <rcc rId="3703" sId="8">
    <oc r="S36">
      <f>IF(P36,O36*'ETC Data'!$H$3*'ETC Data'!$J$3,0)</f>
    </oc>
    <nc r="S36">
      <f>IF(P36,O36*'ETC Data'!$H$3*'ETC Data'!$J$3,0)</f>
    </nc>
  </rcc>
  <rcc rId="3704" sId="8">
    <oc r="T36">
      <f>S36-(S36*((VLOOKUP(A36,Plan!A$1:AA$798,26,FALSE)/100)))</f>
    </oc>
    <nc r="T36">
      <f>S36-(S36*((VLOOKUP(A36,Plan!A$1:AA$798,27,FALSE)/100)))</f>
    </nc>
  </rcc>
  <rcc rId="3705" sId="8">
    <oc r="U36">
      <f>IF(P36,O36*'ETC Data'!$H$3*'ETC Data'!$K$3,0)</f>
    </oc>
    <nc r="U36">
      <f>IF(P36,O36*'ETC Data'!$H$3*'ETC Data'!$K$3,0)</f>
    </nc>
  </rcc>
  <rcc rId="3706" sId="8">
    <oc r="V36">
      <f>U36-(U36*((VLOOKUP(A36,Plan!A$1:AB$798,27,FALSE)/100)))</f>
    </oc>
    <nc r="V36">
      <f>U36-(U36*((VLOOKUP(A36,Plan!A$1:AB$798,28,FALSE)/100)))</f>
    </nc>
  </rcc>
  <rcc rId="3707" sId="8">
    <oc r="W36">
      <f>IF(P36,O36*'ETC Data'!$H$3*'ETC Data'!$L$3,0)</f>
    </oc>
    <nc r="W36">
      <f>IF(P36,O36*'ETC Data'!$H$3*'ETC Data'!$L$3,0)</f>
    </nc>
  </rcc>
  <rcc rId="3708" sId="8">
    <oc r="X36">
      <f>W36-(W36*((VLOOKUP(A36,Plan!A$1:AC$798,28,FALSE)/100)))</f>
    </oc>
    <nc r="X36">
      <f>W36-(W36*((VLOOKUP(A36,Plan!A$1:AC$798,29,FALSE)/100)))</f>
    </nc>
  </rcc>
  <rcc rId="3709" sId="8">
    <oc r="Z36">
      <f>OR(H36="Y",J36="Y")</f>
    </oc>
    <nc r="Z36">
      <f>OR(H36="Y",J36="Y")</f>
    </nc>
  </rcc>
  <rcc rId="3710" sId="8">
    <oc r="AA36">
      <f>IF(Z36,O36*'ETC Data'!$H$4*'ETC Data'!$I$4,0)</f>
    </oc>
    <nc r="AA36">
      <f>IF(Z36,O36*'ETC Data'!$H$4*'ETC Data'!$I$4,0)</f>
    </nc>
  </rcc>
  <rcc rId="3711" sId="8">
    <oc r="AB36">
      <f>AA36-(AA36*((VLOOKUP(A36,Plan!A$1:AI$798,34,FALSE)/100)))</f>
    </oc>
    <nc r="AB36">
      <f>AA36-(AA36*((VLOOKUP(A36,Plan!A$1:AI$798,35,FALSE)/100)))</f>
    </nc>
  </rcc>
  <rcc rId="3712" sId="8">
    <oc r="AC36">
      <f>IF(Z36,O36*'ETC Data'!$H$4*'ETC Data'!$J$4,0)</f>
    </oc>
    <nc r="AC36">
      <f>IF(Z36,O36*'ETC Data'!$H$4*'ETC Data'!$J$4,0)</f>
    </nc>
  </rcc>
  <rcc rId="3713" sId="8">
    <oc r="AD36">
      <f>AC36-(AC36*((VLOOKUP(A36,Plan!A$1:AJ$798,35,FALSE)/100)))</f>
    </oc>
    <nc r="AD36">
      <f>AC36-(AC36*((VLOOKUP(A36,Plan!A$1:AJ$798,36,FALSE)/100)))</f>
    </nc>
  </rcc>
  <rcc rId="3714" sId="8">
    <oc r="AE36">
      <f>IF(Z36,O36*'ETC Data'!$H$4*'ETC Data'!$K$4,0)</f>
    </oc>
    <nc r="AE36">
      <f>IF(Z36,O36*'ETC Data'!$H$4*'ETC Data'!$K$4,0)</f>
    </nc>
  </rcc>
  <rcc rId="3715" sId="8">
    <oc r="AF36">
      <f>AE36-(AE36*((VLOOKUP(A36,Plan!A$1:AK$798,36,FALSE)/100)))</f>
    </oc>
    <nc r="AF36">
      <f>AE36-(AE36*((VLOOKUP(A36,Plan!A$1:AK$798,37,FALSE)/100)))</f>
    </nc>
  </rcc>
  <rcc rId="3716" sId="8">
    <oc r="AG36">
      <f>IF(Z36,O36*'ETC Data'!$H$4*'ETC Data'!$L$4,0)</f>
    </oc>
    <nc r="AG36">
      <f>IF(Z36,O36*'ETC Data'!$H$4*'ETC Data'!$L$4,0)</f>
    </nc>
  </rcc>
  <rcc rId="3717" sId="8">
    <oc r="AH36">
      <f>AG36-(AG36*((VLOOKUP(A36,Plan!A$1:AP$798,41,FALSE)/100)))</f>
    </oc>
    <nc r="AH36">
      <f>AG36-(AG36*((VLOOKUP(A36,Plan!A$1:AP$798,42,FALSE)/100)))</f>
    </nc>
  </rcc>
  <rcc rId="3718" sId="8">
    <oc r="AJ36">
      <f>OR(H36="Y",K36="Y")</f>
    </oc>
    <nc r="AJ36">
      <f>OR(H36="Y",K36="Y")</f>
    </nc>
  </rcc>
  <rcc rId="3719" sId="8">
    <oc r="AK36">
      <f>IF(AJ36,O36*'ETC Data'!$H$5*'ETC Data'!$I$5,0)</f>
    </oc>
    <nc r="AK36">
      <f>IF(AJ36,O36*'ETC Data'!$H$5*'ETC Data'!$I$5,0)</f>
    </nc>
  </rcc>
  <rcc rId="3720" sId="8">
    <oc r="AL36">
      <f>AK36-(AK36*((VLOOKUP(A36,Plan!A$1:AY$798,49,FALSE)/100)))</f>
    </oc>
    <nc r="AL36">
      <f>AK36-(AK36*((VLOOKUP(A36,Plan!A$1:AY$798,51,FALSE)/100)))</f>
    </nc>
  </rcc>
  <rcc rId="3721" sId="8">
    <oc r="AM36">
      <f>IF(AJ36,O36*'ETC Data'!$H$5*'ETC Data'!$J$5,0)</f>
    </oc>
    <nc r="AM36">
      <f>IF(AJ36,O36*'ETC Data'!$H$5*'ETC Data'!$J$5,0)</f>
    </nc>
  </rcc>
  <rcc rId="3722" sId="8">
    <oc r="AN36">
      <f>AM36-(AM36*((VLOOKUP(A36,Plan!A$1:BA$798,50,FALSE)/100)))</f>
    </oc>
    <nc r="AN36">
      <f>AM36-(AM36*((VLOOKUP(A36,Plan!A$1:BA$798,53,FALSE)/100)))</f>
    </nc>
  </rcc>
  <rcc rId="3723" sId="8">
    <oc r="AO36">
      <f>IF(AJ36,O36*'ETC Data'!$H$5*'ETC Data'!$K$5,0)</f>
    </oc>
    <nc r="AO36">
      <f>IF(AJ36,O36*'ETC Data'!$H$5*'ETC Data'!$K$5,0)</f>
    </nc>
  </rcc>
  <rcc rId="3724" sId="8">
    <oc r="AP36">
      <f>AO36-(AO36*((VLOOKUP(A36,Plan!A$1:BB$798,51,FALSE)/100)))</f>
    </oc>
    <nc r="AP36">
      <f>AO36-(AO36*((VLOOKUP(A36,Plan!A$1:BB$798,54,FALSE)/100)))</f>
    </nc>
  </rcc>
  <rcc rId="3725" sId="8">
    <oc r="AQ36">
      <f>IF(AJ36,O36*'ETC Data'!$H$5*'ETC Data'!$L$5,0)</f>
    </oc>
    <nc r="AQ36">
      <f>IF(AJ36,O36*'ETC Data'!$H$5*'ETC Data'!$L$5,0)</f>
    </nc>
  </rcc>
  <rcc rId="3726" sId="8">
    <oc r="AR36">
      <f>AQ36-(AQ36*((VLOOKUP(A36,Plan!A$1:BD$798,53,FALSE)/100)))</f>
    </oc>
    <nc r="AR36">
      <f>AQ36-(AQ36*((VLOOKUP(A36,Plan!A$1:BD$798,56,FALSE)/100)))</f>
    </nc>
  </rcc>
  <rcc rId="3727" sId="8">
    <oc r="R37">
      <f>Q37-(Q37*((VLOOKUP(A37,Plan!A$1:Z$798,25,FALSE)/100)))</f>
    </oc>
    <nc r="R37">
      <f>Q37-(Q37*((VLOOKUP(A37,Plan!A$1:Z$798,26,FALSE)/100)))</f>
    </nc>
  </rcc>
  <rcc rId="3728" sId="8">
    <oc r="S37">
      <f>IF(P37,O37*'ETC Data'!$H$3*'ETC Data'!$J$3,0)</f>
    </oc>
    <nc r="S37">
      <f>IF(P37,O37*'ETC Data'!$H$3*'ETC Data'!$J$3,0)</f>
    </nc>
  </rcc>
  <rcc rId="3729" sId="8">
    <oc r="T37">
      <f>S37-(S37*((VLOOKUP(A37,Plan!A$1:AA$798,26,FALSE)/100)))</f>
    </oc>
    <nc r="T37">
      <f>S37-(S37*((VLOOKUP(A37,Plan!A$1:AA$798,27,FALSE)/100)))</f>
    </nc>
  </rcc>
  <rcc rId="3730" sId="8">
    <oc r="U37">
      <f>IF(P37,O37*'ETC Data'!$H$3*'ETC Data'!$K$3,0)</f>
    </oc>
    <nc r="U37">
      <f>IF(P37,O37*'ETC Data'!$H$3*'ETC Data'!$K$3,0)</f>
    </nc>
  </rcc>
  <rcc rId="3731" sId="8">
    <oc r="V37">
      <f>U37-(U37*((VLOOKUP(A37,Plan!A$1:AB$798,27,FALSE)/100)))</f>
    </oc>
    <nc r="V37">
      <f>U37-(U37*((VLOOKUP(A37,Plan!A$1:AB$798,28,FALSE)/100)))</f>
    </nc>
  </rcc>
  <rcc rId="3732" sId="8">
    <oc r="W37">
      <f>IF(P37,O37*'ETC Data'!$H$3*'ETC Data'!$L$3,0)</f>
    </oc>
    <nc r="W37">
      <f>IF(P37,O37*'ETC Data'!$H$3*'ETC Data'!$L$3,0)</f>
    </nc>
  </rcc>
  <rcc rId="3733" sId="8">
    <oc r="X37">
      <f>W37-(W37*((VLOOKUP(A37,Plan!A$1:AC$798,28,FALSE)/100)))</f>
    </oc>
    <nc r="X37">
      <f>W37-(W37*((VLOOKUP(A37,Plan!A$1:AC$798,29,FALSE)/100)))</f>
    </nc>
  </rcc>
  <rcc rId="3734" sId="8">
    <oc r="Z37">
      <f>OR(H37="Y",J37="Y")</f>
    </oc>
    <nc r="Z37">
      <f>OR(H37="Y",J37="Y")</f>
    </nc>
  </rcc>
  <rcc rId="3735" sId="8">
    <oc r="AA37">
      <f>IF(Z37,O37*'ETC Data'!$H$4*'ETC Data'!$I$4,0)</f>
    </oc>
    <nc r="AA37">
      <f>IF(Z37,O37*'ETC Data'!$H$4*'ETC Data'!$I$4,0)</f>
    </nc>
  </rcc>
  <rcc rId="3736" sId="8">
    <oc r="AB37">
      <f>AA37-(AA37*((VLOOKUP(A37,Plan!A$1:AI$798,34,FALSE)/100)))</f>
    </oc>
    <nc r="AB37">
      <f>AA37-(AA37*((VLOOKUP(A37,Plan!A$1:AI$798,35,FALSE)/100)))</f>
    </nc>
  </rcc>
  <rcc rId="3737" sId="8">
    <oc r="AC37">
      <f>IF(Z37,O37*'ETC Data'!$H$4*'ETC Data'!$J$4,0)</f>
    </oc>
    <nc r="AC37">
      <f>IF(Z37,O37*'ETC Data'!$H$4*'ETC Data'!$J$4,0)</f>
    </nc>
  </rcc>
  <rcc rId="3738" sId="8">
    <oc r="AD37">
      <f>AC37-(AC37*((VLOOKUP(A37,Plan!A$1:AJ$798,35,FALSE)/100)))</f>
    </oc>
    <nc r="AD37">
      <f>AC37-(AC37*((VLOOKUP(A37,Plan!A$1:AJ$798,36,FALSE)/100)))</f>
    </nc>
  </rcc>
  <rcc rId="3739" sId="8">
    <oc r="AE37">
      <f>IF(Z37,O37*'ETC Data'!$H$4*'ETC Data'!$K$4,0)</f>
    </oc>
    <nc r="AE37">
      <f>IF(Z37,O37*'ETC Data'!$H$4*'ETC Data'!$K$4,0)</f>
    </nc>
  </rcc>
  <rcc rId="3740" sId="8">
    <oc r="AF37">
      <f>AE37-(AE37*((VLOOKUP(A37,Plan!A$1:AK$798,36,FALSE)/100)))</f>
    </oc>
    <nc r="AF37">
      <f>AE37-(AE37*((VLOOKUP(A37,Plan!A$1:AK$798,37,FALSE)/100)))</f>
    </nc>
  </rcc>
  <rcc rId="3741" sId="8">
    <oc r="AG37">
      <f>IF(Z37,O37*'ETC Data'!$H$4*'ETC Data'!$L$4,0)</f>
    </oc>
    <nc r="AG37">
      <f>IF(Z37,O37*'ETC Data'!$H$4*'ETC Data'!$L$4,0)</f>
    </nc>
  </rcc>
  <rcc rId="3742" sId="8">
    <oc r="AH37">
      <f>AG37-(AG37*((VLOOKUP(A37,Plan!A$1:AP$798,41,FALSE)/100)))</f>
    </oc>
    <nc r="AH37">
      <f>AG37-(AG37*((VLOOKUP(A37,Plan!A$1:AP$798,42,FALSE)/100)))</f>
    </nc>
  </rcc>
  <rcc rId="3743" sId="8">
    <oc r="AJ37">
      <f>OR(H37="Y",K37="Y")</f>
    </oc>
    <nc r="AJ37">
      <f>OR(H37="Y",K37="Y")</f>
    </nc>
  </rcc>
  <rcc rId="3744" sId="8">
    <oc r="AK37">
      <f>IF(AJ37,O37*'ETC Data'!$H$5*'ETC Data'!$I$5,0)</f>
    </oc>
    <nc r="AK37">
      <f>IF(AJ37,O37*'ETC Data'!$H$5*'ETC Data'!$I$5,0)</f>
    </nc>
  </rcc>
  <rcc rId="3745" sId="8">
    <oc r="AL37">
      <f>AK37-(AK37*((VLOOKUP(A37,Plan!A$1:AY$798,49,FALSE)/100)))</f>
    </oc>
    <nc r="AL37">
      <f>AK37-(AK37*((VLOOKUP(A37,Plan!A$1:AY$798,51,FALSE)/100)))</f>
    </nc>
  </rcc>
  <rcc rId="3746" sId="8">
    <oc r="AM37">
      <f>IF(AJ37,O37*'ETC Data'!$H$5*'ETC Data'!$J$5,0)</f>
    </oc>
    <nc r="AM37">
      <f>IF(AJ37,O37*'ETC Data'!$H$5*'ETC Data'!$J$5,0)</f>
    </nc>
  </rcc>
  <rcc rId="3747" sId="8">
    <oc r="AN37">
      <f>AM37-(AM37*((VLOOKUP(A37,Plan!A$1:BA$798,50,FALSE)/100)))</f>
    </oc>
    <nc r="AN37">
      <f>AM37-(AM37*((VLOOKUP(A37,Plan!A$1:BA$798,53,FALSE)/100)))</f>
    </nc>
  </rcc>
  <rcc rId="3748" sId="8">
    <oc r="AO37">
      <f>IF(AJ37,O37*'ETC Data'!$H$5*'ETC Data'!$K$5,0)</f>
    </oc>
    <nc r="AO37">
      <f>IF(AJ37,O37*'ETC Data'!$H$5*'ETC Data'!$K$5,0)</f>
    </nc>
  </rcc>
  <rcc rId="3749" sId="8">
    <oc r="AP37">
      <f>AO37-(AO37*((VLOOKUP(A37,Plan!A$1:BB$798,51,FALSE)/100)))</f>
    </oc>
    <nc r="AP37">
      <f>AO37-(AO37*((VLOOKUP(A37,Plan!A$1:BB$798,54,FALSE)/100)))</f>
    </nc>
  </rcc>
  <rcc rId="3750" sId="8">
    <oc r="AQ37">
      <f>IF(AJ37,O37*'ETC Data'!$H$5*'ETC Data'!$L$5,0)</f>
    </oc>
    <nc r="AQ37">
      <f>IF(AJ37,O37*'ETC Data'!$H$5*'ETC Data'!$L$5,0)</f>
    </nc>
  </rcc>
  <rcc rId="3751" sId="8">
    <oc r="AR37">
      <f>AQ37-(AQ37*((VLOOKUP(A37,Plan!A$1:BD$798,53,FALSE)/100)))</f>
    </oc>
    <nc r="AR37">
      <f>AQ37-(AQ37*((VLOOKUP(A37,Plan!A$1:BD$798,56,FALSE)/100)))</f>
    </nc>
  </rcc>
  <rcc rId="3752" sId="8">
    <oc r="R38">
      <f>Q38-(Q38*((VLOOKUP(A38,Plan!A$1:Z$798,25,FALSE)/100)))</f>
    </oc>
    <nc r="R38">
      <f>Q38-(Q38*((VLOOKUP(A38,Plan!A$1:Z$798,26,FALSE)/100)))</f>
    </nc>
  </rcc>
  <rcc rId="3753" sId="8">
    <oc r="S38">
      <f>IF(P38,O38*'ETC Data'!$H$3*'ETC Data'!$J$3,0)</f>
    </oc>
    <nc r="S38">
      <f>IF(P38,O38*'ETC Data'!$H$3*'ETC Data'!$J$3,0)</f>
    </nc>
  </rcc>
  <rcc rId="3754" sId="8">
    <oc r="T38">
      <f>S38-(S38*((VLOOKUP(A38,Plan!A$1:AA$798,26,FALSE)/100)))</f>
    </oc>
    <nc r="T38">
      <f>S38-(S38*((VLOOKUP(A38,Plan!A$1:AA$798,27,FALSE)/100)))</f>
    </nc>
  </rcc>
  <rcc rId="3755" sId="8">
    <oc r="U38">
      <f>IF(P38,O38*'ETC Data'!$H$3*'ETC Data'!$K$3,0)</f>
    </oc>
    <nc r="U38">
      <f>IF(P38,O38*'ETC Data'!$H$3*'ETC Data'!$K$3,0)</f>
    </nc>
  </rcc>
  <rcc rId="3756" sId="8">
    <oc r="V38">
      <f>U38-(U38*((VLOOKUP(A38,Plan!A$1:AB$798,27,FALSE)/100)))</f>
    </oc>
    <nc r="V38">
      <f>U38-(U38*((VLOOKUP(A38,Plan!A$1:AB$798,28,FALSE)/100)))</f>
    </nc>
  </rcc>
  <rcc rId="3757" sId="8">
    <oc r="W38">
      <f>IF(P38,O38*'ETC Data'!$H$3*'ETC Data'!$L$3,0)</f>
    </oc>
    <nc r="W38">
      <f>IF(P38,O38*'ETC Data'!$H$3*'ETC Data'!$L$3,0)</f>
    </nc>
  </rcc>
  <rcc rId="3758" sId="8">
    <oc r="X38">
      <f>W38-(W38*((VLOOKUP(A38,Plan!A$1:AC$798,28,FALSE)/100)))</f>
    </oc>
    <nc r="X38">
      <f>W38-(W38*((VLOOKUP(A38,Plan!A$1:AC$798,29,FALSE)/100)))</f>
    </nc>
  </rcc>
  <rcc rId="3759" sId="8">
    <oc r="Z38">
      <f>OR(H38="Y",J38="Y")</f>
    </oc>
    <nc r="Z38">
      <f>OR(H38="Y",J38="Y")</f>
    </nc>
  </rcc>
  <rcc rId="3760" sId="8">
    <oc r="AA38">
      <f>IF(Z38,O38*'ETC Data'!$H$4*'ETC Data'!$I$4,0)</f>
    </oc>
    <nc r="AA38">
      <f>IF(Z38,O38*'ETC Data'!$H$4*'ETC Data'!$I$4,0)</f>
    </nc>
  </rcc>
  <rcc rId="3761" sId="8">
    <oc r="AB38">
      <f>AA38-(AA38*((VLOOKUP(A38,Plan!A$1:AI$798,34,FALSE)/100)))</f>
    </oc>
    <nc r="AB38">
      <f>AA38-(AA38*((VLOOKUP(A38,Plan!A$1:AI$798,35,FALSE)/100)))</f>
    </nc>
  </rcc>
  <rcc rId="3762" sId="8">
    <oc r="AC38">
      <f>IF(Z38,O38*'ETC Data'!$H$4*'ETC Data'!$J$4,0)</f>
    </oc>
    <nc r="AC38">
      <f>IF(Z38,O38*'ETC Data'!$H$4*'ETC Data'!$J$4,0)</f>
    </nc>
  </rcc>
  <rcc rId="3763" sId="8">
    <oc r="AD38">
      <f>AC38-(AC38*((VLOOKUP(A38,Plan!A$1:AJ$798,35,FALSE)/100)))</f>
    </oc>
    <nc r="AD38">
      <f>AC38-(AC38*((VLOOKUP(A38,Plan!A$1:AJ$798,36,FALSE)/100)))</f>
    </nc>
  </rcc>
  <rcc rId="3764" sId="8">
    <oc r="AE38">
      <f>IF(Z38,O38*'ETC Data'!$H$4*'ETC Data'!$K$4,0)</f>
    </oc>
    <nc r="AE38">
      <f>IF(Z38,O38*'ETC Data'!$H$4*'ETC Data'!$K$4,0)</f>
    </nc>
  </rcc>
  <rcc rId="3765" sId="8">
    <oc r="AF38">
      <f>AE38-(AE38*((VLOOKUP(A38,Plan!A$1:AK$798,36,FALSE)/100)))</f>
    </oc>
    <nc r="AF38">
      <f>AE38-(AE38*((VLOOKUP(A38,Plan!A$1:AK$798,37,FALSE)/100)))</f>
    </nc>
  </rcc>
  <rcc rId="3766" sId="8">
    <oc r="AG38">
      <f>IF(Z38,O38*'ETC Data'!$H$4*'ETC Data'!$L$4,0)</f>
    </oc>
    <nc r="AG38">
      <f>IF(Z38,O38*'ETC Data'!$H$4*'ETC Data'!$L$4,0)</f>
    </nc>
  </rcc>
  <rcc rId="3767" sId="8">
    <oc r="AH38">
      <f>AG38-(AG38*((VLOOKUP(A38,Plan!A$1:AP$798,41,FALSE)/100)))</f>
    </oc>
    <nc r="AH38">
      <f>AG38-(AG38*((VLOOKUP(A38,Plan!A$1:AP$798,42,FALSE)/100)))</f>
    </nc>
  </rcc>
  <rcc rId="3768" sId="8">
    <oc r="AJ38">
      <f>OR(H38="Y",K38="Y")</f>
    </oc>
    <nc r="AJ38">
      <f>OR(H38="Y",K38="Y")</f>
    </nc>
  </rcc>
  <rcc rId="3769" sId="8">
    <oc r="AK38">
      <f>IF(AJ38,O38*'ETC Data'!$H$5*'ETC Data'!$I$5,0)</f>
    </oc>
    <nc r="AK38">
      <f>IF(AJ38,O38*'ETC Data'!$H$5*'ETC Data'!$I$5,0)</f>
    </nc>
  </rcc>
  <rcc rId="3770" sId="8">
    <oc r="AL38">
      <f>AK38-(AK38*((VLOOKUP(A38,Plan!A$1:AY$798,49,FALSE)/100)))</f>
    </oc>
    <nc r="AL38">
      <f>AK38-(AK38*((VLOOKUP(A38,Plan!A$1:AY$798,51,FALSE)/100)))</f>
    </nc>
  </rcc>
  <rcc rId="3771" sId="8">
    <oc r="AM38">
      <f>IF(AJ38,O38*'ETC Data'!$H$5*'ETC Data'!$J$5,0)</f>
    </oc>
    <nc r="AM38">
      <f>IF(AJ38,O38*'ETC Data'!$H$5*'ETC Data'!$J$5,0)</f>
    </nc>
  </rcc>
  <rcc rId="3772" sId="8">
    <oc r="AN38">
      <f>AM38-(AM38*((VLOOKUP(A38,Plan!A$1:BA$798,50,FALSE)/100)))</f>
    </oc>
    <nc r="AN38">
      <f>AM38-(AM38*((VLOOKUP(A38,Plan!A$1:BA$798,53,FALSE)/100)))</f>
    </nc>
  </rcc>
  <rcc rId="3773" sId="8">
    <oc r="AO38">
      <f>IF(AJ38,O38*'ETC Data'!$H$5*'ETC Data'!$K$5,0)</f>
    </oc>
    <nc r="AO38">
      <f>IF(AJ38,O38*'ETC Data'!$H$5*'ETC Data'!$K$5,0)</f>
    </nc>
  </rcc>
  <rcc rId="3774" sId="8">
    <oc r="AP38">
      <f>AO38-(AO38*((VLOOKUP(A38,Plan!A$1:BB$798,51,FALSE)/100)))</f>
    </oc>
    <nc r="AP38">
      <f>AO38-(AO38*((VLOOKUP(A38,Plan!A$1:BB$798,54,FALSE)/100)))</f>
    </nc>
  </rcc>
  <rcc rId="3775" sId="8">
    <oc r="AQ38">
      <f>IF(AJ38,O38*'ETC Data'!$H$5*'ETC Data'!$L$5,0)</f>
    </oc>
    <nc r="AQ38">
      <f>IF(AJ38,O38*'ETC Data'!$H$5*'ETC Data'!$L$5,0)</f>
    </nc>
  </rcc>
  <rcc rId="3776" sId="8">
    <oc r="AR38">
      <f>AQ38-(AQ38*((VLOOKUP(A38,Plan!A$1:BD$798,53,FALSE)/100)))</f>
    </oc>
    <nc r="AR38">
      <f>AQ38-(AQ38*((VLOOKUP(A38,Plan!A$1:BD$798,56,FALSE)/100)))</f>
    </nc>
  </rcc>
  <rcc rId="3777" sId="8">
    <oc r="R39">
      <f>Q39-(Q39*((VLOOKUP(A39,Plan!A$1:Z$798,25,FALSE)/100)))</f>
    </oc>
    <nc r="R39">
      <f>Q39-(Q39*((VLOOKUP(A39,Plan!A$1:Z$798,26,FALSE)/100)))</f>
    </nc>
  </rcc>
  <rcc rId="3778" sId="8">
    <oc r="S39">
      <f>IF(P39,O39*'ETC Data'!$H$3*'ETC Data'!$J$3,0)</f>
    </oc>
    <nc r="S39">
      <f>IF(P39,O39*'ETC Data'!$H$3*'ETC Data'!$J$3,0)</f>
    </nc>
  </rcc>
  <rcc rId="3779" sId="8">
    <oc r="T39">
      <f>S39-(S39*((VLOOKUP(A39,Plan!A$1:AA$798,26,FALSE)/100)))</f>
    </oc>
    <nc r="T39">
      <f>S39-(S39*((VLOOKUP(A39,Plan!A$1:AA$798,27,FALSE)/100)))</f>
    </nc>
  </rcc>
  <rcc rId="3780" sId="8">
    <oc r="U39">
      <f>IF(P39,O39*'ETC Data'!$H$3*'ETC Data'!$K$3,0)</f>
    </oc>
    <nc r="U39">
      <f>IF(P39,O39*'ETC Data'!$H$3*'ETC Data'!$K$3,0)</f>
    </nc>
  </rcc>
  <rcc rId="3781" sId="8">
    <oc r="V39">
      <f>U39-(U39*((VLOOKUP(A39,Plan!A$1:AB$798,27,FALSE)/100)))</f>
    </oc>
    <nc r="V39">
      <f>U39-(U39*((VLOOKUP(A39,Plan!A$1:AB$798,28,FALSE)/100)))</f>
    </nc>
  </rcc>
  <rcc rId="3782" sId="8">
    <oc r="W39">
      <f>IF(P39,O39*'ETC Data'!$H$3*'ETC Data'!$L$3,0)</f>
    </oc>
    <nc r="W39">
      <f>IF(P39,O39*'ETC Data'!$H$3*'ETC Data'!$L$3,0)</f>
    </nc>
  </rcc>
  <rcc rId="3783" sId="8">
    <oc r="X39">
      <f>W39-(W39*((VLOOKUP(A39,Plan!A$1:AC$798,28,FALSE)/100)))</f>
    </oc>
    <nc r="X39">
      <f>W39-(W39*((VLOOKUP(A39,Plan!A$1:AC$798,29,FALSE)/100)))</f>
    </nc>
  </rcc>
  <rcc rId="3784" sId="8">
    <oc r="Z39">
      <f>OR(H39="Y",J39="Y")</f>
    </oc>
    <nc r="Z39">
      <f>OR(H39="Y",J39="Y")</f>
    </nc>
  </rcc>
  <rcc rId="3785" sId="8">
    <oc r="AA39">
      <f>IF(Z39,O39*'ETC Data'!$H$4*'ETC Data'!$I$4,0)</f>
    </oc>
    <nc r="AA39">
      <f>IF(Z39,O39*'ETC Data'!$H$4*'ETC Data'!$I$4,0)</f>
    </nc>
  </rcc>
  <rcc rId="3786" sId="8">
    <oc r="AB39">
      <f>AA39-(AA39*((VLOOKUP(A39,Plan!A$1:AI$798,34,FALSE)/100)))</f>
    </oc>
    <nc r="AB39">
      <f>AA39-(AA39*((VLOOKUP(A39,Plan!A$1:AI$798,35,FALSE)/100)))</f>
    </nc>
  </rcc>
  <rcc rId="3787" sId="8">
    <oc r="AC39">
      <f>IF(Z39,O39*'ETC Data'!$H$4*'ETC Data'!$J$4,0)</f>
    </oc>
    <nc r="AC39">
      <f>IF(Z39,O39*'ETC Data'!$H$4*'ETC Data'!$J$4,0)</f>
    </nc>
  </rcc>
  <rcc rId="3788" sId="8">
    <oc r="AD39">
      <f>AC39-(AC39*((VLOOKUP(A39,Plan!A$1:AJ$798,35,FALSE)/100)))</f>
    </oc>
    <nc r="AD39">
      <f>AC39-(AC39*((VLOOKUP(A39,Plan!A$1:AJ$798,36,FALSE)/100)))</f>
    </nc>
  </rcc>
  <rcc rId="3789" sId="8">
    <oc r="AE39">
      <f>IF(Z39,O39*'ETC Data'!$H$4*'ETC Data'!$K$4,0)</f>
    </oc>
    <nc r="AE39">
      <f>IF(Z39,O39*'ETC Data'!$H$4*'ETC Data'!$K$4,0)</f>
    </nc>
  </rcc>
  <rcc rId="3790" sId="8">
    <oc r="AF39">
      <f>AE39-(AE39*((VLOOKUP(A39,Plan!A$1:AK$798,36,FALSE)/100)))</f>
    </oc>
    <nc r="AF39">
      <f>AE39-(AE39*((VLOOKUP(A39,Plan!A$1:AK$798,37,FALSE)/100)))</f>
    </nc>
  </rcc>
  <rcc rId="3791" sId="8">
    <oc r="AG39">
      <f>IF(Z39,O39*'ETC Data'!$H$4*'ETC Data'!$L$4,0)</f>
    </oc>
    <nc r="AG39">
      <f>IF(Z39,O39*'ETC Data'!$H$4*'ETC Data'!$L$4,0)</f>
    </nc>
  </rcc>
  <rcc rId="3792" sId="8">
    <oc r="AH39">
      <f>AG39-(AG39*((VLOOKUP(A39,Plan!A$1:AP$798,41,FALSE)/100)))</f>
    </oc>
    <nc r="AH39">
      <f>AG39-(AG39*((VLOOKUP(A39,Plan!A$1:AP$798,42,FALSE)/100)))</f>
    </nc>
  </rcc>
  <rcc rId="3793" sId="8">
    <oc r="AJ39">
      <f>OR(H39="Y",K39="Y")</f>
    </oc>
    <nc r="AJ39">
      <f>OR(H39="Y",K39="Y")</f>
    </nc>
  </rcc>
  <rcc rId="3794" sId="8">
    <oc r="AK39">
      <f>IF(AJ39,O39*'ETC Data'!$H$5*'ETC Data'!$I$5,0)</f>
    </oc>
    <nc r="AK39">
      <f>IF(AJ39,O39*'ETC Data'!$H$5*'ETC Data'!$I$5,0)</f>
    </nc>
  </rcc>
  <rcc rId="3795" sId="8">
    <oc r="AL39">
      <f>AK39-(AK39*((VLOOKUP(A39,Plan!A$1:AY$798,49,FALSE)/100)))</f>
    </oc>
    <nc r="AL39">
      <f>AK39-(AK39*((VLOOKUP(A39,Plan!A$1:AY$798,51,FALSE)/100)))</f>
    </nc>
  </rcc>
  <rcc rId="3796" sId="8">
    <oc r="AM39">
      <f>IF(AJ39,O39*'ETC Data'!$H$5*'ETC Data'!$J$5,0)</f>
    </oc>
    <nc r="AM39">
      <f>IF(AJ39,O39*'ETC Data'!$H$5*'ETC Data'!$J$5,0)</f>
    </nc>
  </rcc>
  <rcc rId="3797" sId="8">
    <oc r="AN39">
      <f>AM39-(AM39*((VLOOKUP(A39,Plan!A$1:BA$798,50,FALSE)/100)))</f>
    </oc>
    <nc r="AN39">
      <f>AM39-(AM39*((VLOOKUP(A39,Plan!A$1:BA$798,53,FALSE)/100)))</f>
    </nc>
  </rcc>
  <rcc rId="3798" sId="8">
    <oc r="AO39">
      <f>IF(AJ39,O39*'ETC Data'!$H$5*'ETC Data'!$K$5,0)</f>
    </oc>
    <nc r="AO39">
      <f>IF(AJ39,O39*'ETC Data'!$H$5*'ETC Data'!$K$5,0)</f>
    </nc>
  </rcc>
  <rcc rId="3799" sId="8">
    <oc r="AP39">
      <f>AO39-(AO39*((VLOOKUP(A39,Plan!A$1:BB$798,51,FALSE)/100)))</f>
    </oc>
    <nc r="AP39">
      <f>AO39-(AO39*((VLOOKUP(A39,Plan!A$1:BB$798,54,FALSE)/100)))</f>
    </nc>
  </rcc>
  <rcc rId="3800" sId="8">
    <oc r="AQ39">
      <f>IF(AJ39,O39*'ETC Data'!$H$5*'ETC Data'!$L$5,0)</f>
    </oc>
    <nc r="AQ39">
      <f>IF(AJ39,O39*'ETC Data'!$H$5*'ETC Data'!$L$5,0)</f>
    </nc>
  </rcc>
  <rcc rId="3801" sId="8">
    <oc r="AR39">
      <f>AQ39-(AQ39*((VLOOKUP(A39,Plan!A$1:BD$798,53,FALSE)/100)))</f>
    </oc>
    <nc r="AR39">
      <f>AQ39-(AQ39*((VLOOKUP(A39,Plan!A$1:BD$798,56,FALSE)/100)))</f>
    </nc>
  </rcc>
  <rcc rId="3802" sId="8">
    <oc r="R40">
      <f>Q40-(Q40*((VLOOKUP(A40,Plan!A$1:Z$798,25,FALSE)/100)))</f>
    </oc>
    <nc r="R40">
      <f>Q40-(Q40*((VLOOKUP(A40,Plan!A$1:Z$798,26,FALSE)/100)))</f>
    </nc>
  </rcc>
  <rcc rId="3803" sId="8">
    <oc r="S40">
      <f>IF(P40,O40*'ETC Data'!$H$3*'ETC Data'!$J$3,0)</f>
    </oc>
    <nc r="S40">
      <f>IF(P40,O40*'ETC Data'!$H$3*'ETC Data'!$J$3,0)</f>
    </nc>
  </rcc>
  <rcc rId="3804" sId="8">
    <oc r="T40">
      <f>S40-(S40*((VLOOKUP(A40,Plan!A$1:AA$798,26,FALSE)/100)))</f>
    </oc>
    <nc r="T40">
      <f>S40-(S40*((VLOOKUP(A40,Plan!A$1:AA$798,27,FALSE)/100)))</f>
    </nc>
  </rcc>
  <rcc rId="3805" sId="8">
    <oc r="U40">
      <f>IF(P40,O40*'ETC Data'!$H$3*'ETC Data'!$K$3,0)</f>
    </oc>
    <nc r="U40">
      <f>IF(P40,O40*'ETC Data'!$H$3*'ETC Data'!$K$3,0)</f>
    </nc>
  </rcc>
  <rcc rId="3806" sId="8">
    <oc r="V40">
      <f>U40-(U40*((VLOOKUP(A40,Plan!A$1:AB$798,27,FALSE)/100)))</f>
    </oc>
    <nc r="V40">
      <f>U40-(U40*((VLOOKUP(A40,Plan!A$1:AB$798,28,FALSE)/100)))</f>
    </nc>
  </rcc>
  <rcc rId="3807" sId="8">
    <oc r="W40">
      <f>IF(P40,O40*'ETC Data'!$H$3*'ETC Data'!$L$3,0)</f>
    </oc>
    <nc r="W40">
      <f>IF(P40,O40*'ETC Data'!$H$3*'ETC Data'!$L$3,0)</f>
    </nc>
  </rcc>
  <rcc rId="3808" sId="8">
    <oc r="X40">
      <f>W40-(W40*((VLOOKUP(A40,Plan!A$1:AC$798,28,FALSE)/100)))</f>
    </oc>
    <nc r="X40">
      <f>W40-(W40*((VLOOKUP(A40,Plan!A$1:AC$798,29,FALSE)/100)))</f>
    </nc>
  </rcc>
  <rcc rId="3809" sId="8">
    <oc r="Z40">
      <f>OR(H40="Y",J40="Y")</f>
    </oc>
    <nc r="Z40">
      <f>OR(H40="Y",J40="Y")</f>
    </nc>
  </rcc>
  <rcc rId="3810" sId="8">
    <oc r="AA40">
      <f>IF(Z40,O40*'ETC Data'!$H$4*'ETC Data'!$I$4,0)</f>
    </oc>
    <nc r="AA40">
      <f>IF(Z40,O40*'ETC Data'!$H$4*'ETC Data'!$I$4,0)</f>
    </nc>
  </rcc>
  <rcc rId="3811" sId="8">
    <oc r="AB40">
      <f>AA40-(AA40*((VLOOKUP(A40,Plan!A$1:AI$798,34,FALSE)/100)))</f>
    </oc>
    <nc r="AB40">
      <f>AA40-(AA40*((VLOOKUP(A40,Plan!A$1:AI$798,35,FALSE)/100)))</f>
    </nc>
  </rcc>
  <rcc rId="3812" sId="8">
    <oc r="AC40">
      <f>IF(Z40,O40*'ETC Data'!$H$4*'ETC Data'!$J$4,0)</f>
    </oc>
    <nc r="AC40">
      <f>IF(Z40,O40*'ETC Data'!$H$4*'ETC Data'!$J$4,0)</f>
    </nc>
  </rcc>
  <rcc rId="3813" sId="8">
    <oc r="AD40">
      <f>AC40-(AC40*((VLOOKUP(A40,Plan!A$1:AJ$798,35,FALSE)/100)))</f>
    </oc>
    <nc r="AD40">
      <f>AC40-(AC40*((VLOOKUP(A40,Plan!A$1:AJ$798,36,FALSE)/100)))</f>
    </nc>
  </rcc>
  <rcc rId="3814" sId="8">
    <oc r="AE40">
      <f>IF(Z40,O40*'ETC Data'!$H$4*'ETC Data'!$K$4,0)</f>
    </oc>
    <nc r="AE40">
      <f>IF(Z40,O40*'ETC Data'!$H$4*'ETC Data'!$K$4,0)</f>
    </nc>
  </rcc>
  <rcc rId="3815" sId="8">
    <oc r="AF40">
      <f>AE40-(AE40*((VLOOKUP(A40,Plan!A$1:AK$798,36,FALSE)/100)))</f>
    </oc>
    <nc r="AF40">
      <f>AE40-(AE40*((VLOOKUP(A40,Plan!A$1:AK$798,37,FALSE)/100)))</f>
    </nc>
  </rcc>
  <rcc rId="3816" sId="8">
    <oc r="AG40">
      <f>IF(Z40,O40*'ETC Data'!$H$4*'ETC Data'!$L$4,0)</f>
    </oc>
    <nc r="AG40">
      <f>IF(Z40,O40*'ETC Data'!$H$4*'ETC Data'!$L$4,0)</f>
    </nc>
  </rcc>
  <rcc rId="3817" sId="8">
    <oc r="AH40">
      <f>AG40-(AG40*((VLOOKUP(A40,Plan!A$1:AP$798,41,FALSE)/100)))</f>
    </oc>
    <nc r="AH40">
      <f>AG40-(AG40*((VLOOKUP(A40,Plan!A$1:AP$798,42,FALSE)/100)))</f>
    </nc>
  </rcc>
  <rcc rId="3818" sId="8">
    <oc r="AJ40">
      <f>OR(H40="Y",K40="Y")</f>
    </oc>
    <nc r="AJ40">
      <f>OR(H40="Y",K40="Y")</f>
    </nc>
  </rcc>
  <rcc rId="3819" sId="8">
    <oc r="AK40">
      <f>IF(AJ40,O40*'ETC Data'!$H$5*'ETC Data'!$I$5,0)</f>
    </oc>
    <nc r="AK40">
      <f>IF(AJ40,O40*'ETC Data'!$H$5*'ETC Data'!$I$5,0)</f>
    </nc>
  </rcc>
  <rcc rId="3820" sId="8">
    <oc r="AL40">
      <f>AK40-(AK40*((VLOOKUP(A40,Plan!A$1:AY$798,49,FALSE)/100)))</f>
    </oc>
    <nc r="AL40">
      <f>AK40-(AK40*((VLOOKUP(A40,Plan!A$1:AY$798,51,FALSE)/100)))</f>
    </nc>
  </rcc>
  <rcc rId="3821" sId="8">
    <oc r="AM40">
      <f>IF(AJ40,O40*'ETC Data'!$H$5*'ETC Data'!$J$5,0)</f>
    </oc>
    <nc r="AM40">
      <f>IF(AJ40,O40*'ETC Data'!$H$5*'ETC Data'!$J$5,0)</f>
    </nc>
  </rcc>
  <rcc rId="3822" sId="8">
    <oc r="AN40">
      <f>AM40-(AM40*((VLOOKUP(A40,Plan!A$1:BA$798,50,FALSE)/100)))</f>
    </oc>
    <nc r="AN40">
      <f>AM40-(AM40*((VLOOKUP(A40,Plan!A$1:BA$798,53,FALSE)/100)))</f>
    </nc>
  </rcc>
  <rcc rId="3823" sId="8">
    <oc r="AO40">
      <f>IF(AJ40,O40*'ETC Data'!$H$5*'ETC Data'!$K$5,0)</f>
    </oc>
    <nc r="AO40">
      <f>IF(AJ40,O40*'ETC Data'!$H$5*'ETC Data'!$K$5,0)</f>
    </nc>
  </rcc>
  <rcc rId="3824" sId="8">
    <oc r="AP40">
      <f>AO40-(AO40*((VLOOKUP(A40,Plan!A$1:BB$798,51,FALSE)/100)))</f>
    </oc>
    <nc r="AP40">
      <f>AO40-(AO40*((VLOOKUP(A40,Plan!A$1:BB$798,54,FALSE)/100)))</f>
    </nc>
  </rcc>
  <rcc rId="3825" sId="8">
    <oc r="AQ40">
      <f>IF(AJ40,O40*'ETC Data'!$H$5*'ETC Data'!$L$5,0)</f>
    </oc>
    <nc r="AQ40">
      <f>IF(AJ40,O40*'ETC Data'!$H$5*'ETC Data'!$L$5,0)</f>
    </nc>
  </rcc>
  <rcc rId="3826" sId="8">
    <oc r="AR40">
      <f>AQ40-(AQ40*((VLOOKUP(A40,Plan!A$1:BD$798,53,FALSE)/100)))</f>
    </oc>
    <nc r="AR40">
      <f>AQ40-(AQ40*((VLOOKUP(A40,Plan!A$1:BD$798,56,FALSE)/100)))</f>
    </nc>
  </rcc>
  <rcc rId="3827" sId="8">
    <oc r="R41">
      <f>Q41-(Q41*((VLOOKUP(A41,Plan!A$1:Z$798,25,FALSE)/100)))</f>
    </oc>
    <nc r="R41">
      <f>Q41-(Q41*((VLOOKUP(A41,Plan!A$1:Z$798,26,FALSE)/100)))</f>
    </nc>
  </rcc>
  <rcc rId="3828" sId="8">
    <oc r="S41">
      <f>IF(P41,O41*'ETC Data'!$H$3*'ETC Data'!$J$3,0)</f>
    </oc>
    <nc r="S41">
      <f>IF(P41,O41*'ETC Data'!$H$3*'ETC Data'!$J$3,0)</f>
    </nc>
  </rcc>
  <rcc rId="3829" sId="8">
    <oc r="T41">
      <f>S41-(S41*((VLOOKUP(A41,Plan!A$1:AA$798,26,FALSE)/100)))</f>
    </oc>
    <nc r="T41">
      <f>S41-(S41*((VLOOKUP(A41,Plan!A$1:AA$798,27,FALSE)/100)))</f>
    </nc>
  </rcc>
  <rcc rId="3830" sId="8">
    <oc r="U41">
      <f>IF(P41,O41*'ETC Data'!$H$3*'ETC Data'!$K$3,0)</f>
    </oc>
    <nc r="U41">
      <f>IF(P41,O41*'ETC Data'!$H$3*'ETC Data'!$K$3,0)</f>
    </nc>
  </rcc>
  <rcc rId="3831" sId="8">
    <oc r="V41">
      <f>U41-(U41*((VLOOKUP(A41,Plan!A$1:AB$798,27,FALSE)/100)))</f>
    </oc>
    <nc r="V41">
      <f>U41-(U41*((VLOOKUP(A41,Plan!A$1:AB$798,28,FALSE)/100)))</f>
    </nc>
  </rcc>
  <rcc rId="3832" sId="8">
    <oc r="W41">
      <f>IF(P41,O41*'ETC Data'!$H$3*'ETC Data'!$L$3,0)</f>
    </oc>
    <nc r="W41">
      <f>IF(P41,O41*'ETC Data'!$H$3*'ETC Data'!$L$3,0)</f>
    </nc>
  </rcc>
  <rcc rId="3833" sId="8">
    <oc r="X41">
      <f>W41-(W41*((VLOOKUP(A41,Plan!A$1:AC$798,28,FALSE)/100)))</f>
    </oc>
    <nc r="X41">
      <f>W41-(W41*((VLOOKUP(A41,Plan!A$1:AC$798,29,FALSE)/100)))</f>
    </nc>
  </rcc>
  <rcc rId="3834" sId="8">
    <oc r="Z41">
      <f>OR(H41="Y",J41="Y")</f>
    </oc>
    <nc r="Z41">
      <f>OR(H41="Y",J41="Y")</f>
    </nc>
  </rcc>
  <rcc rId="3835" sId="8">
    <oc r="AA41">
      <f>IF(Z41,O41*'ETC Data'!$H$4*'ETC Data'!$I$4,0)</f>
    </oc>
    <nc r="AA41">
      <f>IF(Z41,O41*'ETC Data'!$H$4*'ETC Data'!$I$4,0)</f>
    </nc>
  </rcc>
  <rcc rId="3836" sId="8">
    <oc r="AB41">
      <f>AA41-(AA41*((VLOOKUP(A41,Plan!A$1:AI$798,34,FALSE)/100)))</f>
    </oc>
    <nc r="AB41">
      <f>AA41-(AA41*((VLOOKUP(A41,Plan!A$1:AI$798,35,FALSE)/100)))</f>
    </nc>
  </rcc>
  <rcc rId="3837" sId="8">
    <oc r="AC41">
      <f>IF(Z41,O41*'ETC Data'!$H$4*'ETC Data'!$J$4,0)</f>
    </oc>
    <nc r="AC41">
      <f>IF(Z41,O41*'ETC Data'!$H$4*'ETC Data'!$J$4,0)</f>
    </nc>
  </rcc>
  <rcc rId="3838" sId="8">
    <oc r="AD41">
      <f>AC41-(AC41*((VLOOKUP(A41,Plan!A$1:AJ$798,35,FALSE)/100)))</f>
    </oc>
    <nc r="AD41">
      <f>AC41-(AC41*((VLOOKUP(A41,Plan!A$1:AJ$798,36,FALSE)/100)))</f>
    </nc>
  </rcc>
  <rcc rId="3839" sId="8">
    <oc r="AE41">
      <f>IF(Z41,O41*'ETC Data'!$H$4*'ETC Data'!$K$4,0)</f>
    </oc>
    <nc r="AE41">
      <f>IF(Z41,O41*'ETC Data'!$H$4*'ETC Data'!$K$4,0)</f>
    </nc>
  </rcc>
  <rcc rId="3840" sId="8">
    <oc r="AF41">
      <f>AE41-(AE41*((VLOOKUP(A41,Plan!A$1:AK$798,36,FALSE)/100)))</f>
    </oc>
    <nc r="AF41">
      <f>AE41-(AE41*((VLOOKUP(A41,Plan!A$1:AK$798,37,FALSE)/100)))</f>
    </nc>
  </rcc>
  <rcc rId="3841" sId="8">
    <oc r="AG41">
      <f>IF(Z41,O41*'ETC Data'!$H$4*'ETC Data'!$L$4,0)</f>
    </oc>
    <nc r="AG41">
      <f>IF(Z41,O41*'ETC Data'!$H$4*'ETC Data'!$L$4,0)</f>
    </nc>
  </rcc>
  <rcc rId="3842" sId="8">
    <oc r="AH41">
      <f>AG41-(AG41*((VLOOKUP(A41,Plan!A$1:AP$798,41,FALSE)/100)))</f>
    </oc>
    <nc r="AH41">
      <f>AG41-(AG41*((VLOOKUP(A41,Plan!A$1:AP$798,42,FALSE)/100)))</f>
    </nc>
  </rcc>
  <rcc rId="3843" sId="8">
    <oc r="AJ41">
      <f>OR(H41="Y",K41="Y")</f>
    </oc>
    <nc r="AJ41">
      <f>OR(H41="Y",K41="Y")</f>
    </nc>
  </rcc>
  <rcc rId="3844" sId="8">
    <oc r="AK41">
      <f>IF(AJ41,O41*'ETC Data'!$H$5*'ETC Data'!$I$5,0)</f>
    </oc>
    <nc r="AK41">
      <f>IF(AJ41,O41*'ETC Data'!$H$5*'ETC Data'!$I$5,0)</f>
    </nc>
  </rcc>
  <rcc rId="3845" sId="8">
    <oc r="AL41">
      <f>AK41-(AK41*((VLOOKUP(A41,Plan!A$1:AY$798,49,FALSE)/100)))</f>
    </oc>
    <nc r="AL41">
      <f>AK41-(AK41*((VLOOKUP(A41,Plan!A$1:AY$798,51,FALSE)/100)))</f>
    </nc>
  </rcc>
  <rcc rId="3846" sId="8">
    <oc r="AM41">
      <f>IF(AJ41,O41*'ETC Data'!$H$5*'ETC Data'!$J$5,0)</f>
    </oc>
    <nc r="AM41">
      <f>IF(AJ41,O41*'ETC Data'!$H$5*'ETC Data'!$J$5,0)</f>
    </nc>
  </rcc>
  <rcc rId="3847" sId="8">
    <oc r="AN41">
      <f>AM41-(AM41*((VLOOKUP(A41,Plan!A$1:BA$798,50,FALSE)/100)))</f>
    </oc>
    <nc r="AN41">
      <f>AM41-(AM41*((VLOOKUP(A41,Plan!A$1:BA$798,53,FALSE)/100)))</f>
    </nc>
  </rcc>
  <rcc rId="3848" sId="8">
    <oc r="AO41">
      <f>IF(AJ41,O41*'ETC Data'!$H$5*'ETC Data'!$K$5,0)</f>
    </oc>
    <nc r="AO41">
      <f>IF(AJ41,O41*'ETC Data'!$H$5*'ETC Data'!$K$5,0)</f>
    </nc>
  </rcc>
  <rcc rId="3849" sId="8">
    <oc r="AP41">
      <f>AO41-(AO41*((VLOOKUP(A41,Plan!A$1:BB$798,51,FALSE)/100)))</f>
    </oc>
    <nc r="AP41">
      <f>AO41-(AO41*((VLOOKUP(A41,Plan!A$1:BB$798,54,FALSE)/100)))</f>
    </nc>
  </rcc>
  <rcc rId="3850" sId="8">
    <oc r="AQ41">
      <f>IF(AJ41,O41*'ETC Data'!$H$5*'ETC Data'!$L$5,0)</f>
    </oc>
    <nc r="AQ41">
      <f>IF(AJ41,O41*'ETC Data'!$H$5*'ETC Data'!$L$5,0)</f>
    </nc>
  </rcc>
  <rcc rId="3851" sId="8">
    <oc r="AR41">
      <f>AQ41-(AQ41*((VLOOKUP(A41,Plan!A$1:BD$798,53,FALSE)/100)))</f>
    </oc>
    <nc r="AR41">
      <f>AQ41-(AQ41*((VLOOKUP(A41,Plan!A$1:BD$798,56,FALSE)/100)))</f>
    </nc>
  </rcc>
  <rcc rId="3852" sId="8">
    <oc r="R42">
      <f>Q42-(Q42*((VLOOKUP(A42,Plan!A$1:Z$798,25,FALSE)/100)))</f>
    </oc>
    <nc r="R42">
      <f>Q42-(Q42*((VLOOKUP(A42,Plan!A$1:Z$798,26,FALSE)/100)))</f>
    </nc>
  </rcc>
  <rcc rId="3853" sId="8">
    <oc r="S42">
      <f>IF(P42,O42*'ETC Data'!$H$3*'ETC Data'!$J$3,0)</f>
    </oc>
    <nc r="S42">
      <f>IF(P42,O42*'ETC Data'!$H$3*'ETC Data'!$J$3,0)</f>
    </nc>
  </rcc>
  <rcc rId="3854" sId="8">
    <oc r="T42">
      <f>S42-(S42*((VLOOKUP(A42,Plan!A$1:AA$798,26,FALSE)/100)))</f>
    </oc>
    <nc r="T42">
      <f>S42-(S42*((VLOOKUP(A42,Plan!A$1:AA$798,27,FALSE)/100)))</f>
    </nc>
  </rcc>
  <rcc rId="3855" sId="8">
    <oc r="U42">
      <f>IF(P42,O42*'ETC Data'!$H$3*'ETC Data'!$K$3,0)</f>
    </oc>
    <nc r="U42">
      <f>IF(P42,O42*'ETC Data'!$H$3*'ETC Data'!$K$3,0)</f>
    </nc>
  </rcc>
  <rcc rId="3856" sId="8">
    <oc r="V42">
      <f>U42-(U42*((VLOOKUP(A42,Plan!A$1:AB$798,27,FALSE)/100)))</f>
    </oc>
    <nc r="V42">
      <f>U42-(U42*((VLOOKUP(A42,Plan!A$1:AB$798,28,FALSE)/100)))</f>
    </nc>
  </rcc>
  <rcc rId="3857" sId="8">
    <oc r="W42">
      <f>IF(P42,O42*'ETC Data'!$H$3*'ETC Data'!$L$3,0)</f>
    </oc>
    <nc r="W42">
      <f>IF(P42,O42*'ETC Data'!$H$3*'ETC Data'!$L$3,0)</f>
    </nc>
  </rcc>
  <rcc rId="3858" sId="8">
    <oc r="X42">
      <f>W42-(W42*((VLOOKUP(A42,Plan!A$1:AC$798,28,FALSE)/100)))</f>
    </oc>
    <nc r="X42">
      <f>W42-(W42*((VLOOKUP(A42,Plan!A$1:AC$798,29,FALSE)/100)))</f>
    </nc>
  </rcc>
  <rcc rId="3859" sId="8">
    <oc r="Z42">
      <f>OR(H42="Y",J42="Y")</f>
    </oc>
    <nc r="Z42">
      <f>OR(H42="Y",J42="Y")</f>
    </nc>
  </rcc>
  <rcc rId="3860" sId="8">
    <oc r="AA42">
      <f>IF(Z42,O42*'ETC Data'!$H$4*'ETC Data'!$I$4,0)</f>
    </oc>
    <nc r="AA42">
      <f>IF(Z42,O42*'ETC Data'!$H$4*'ETC Data'!$I$4,0)</f>
    </nc>
  </rcc>
  <rcc rId="3861" sId="8">
    <oc r="AB42">
      <f>AA42-(AA42*((VLOOKUP(A42,Plan!A$1:AI$798,34,FALSE)/100)))</f>
    </oc>
    <nc r="AB42">
      <f>AA42-(AA42*((VLOOKUP(A42,Plan!A$1:AI$798,35,FALSE)/100)))</f>
    </nc>
  </rcc>
  <rcc rId="3862" sId="8">
    <oc r="AC42">
      <f>IF(Z42,O42*'ETC Data'!$H$4*'ETC Data'!$J$4,0)</f>
    </oc>
    <nc r="AC42">
      <f>IF(Z42,O42*'ETC Data'!$H$4*'ETC Data'!$J$4,0)</f>
    </nc>
  </rcc>
  <rcc rId="3863" sId="8">
    <oc r="AD42">
      <f>AC42-(AC42*((VLOOKUP(A42,Plan!A$1:AJ$798,35,FALSE)/100)))</f>
    </oc>
    <nc r="AD42">
      <f>AC42-(AC42*((VLOOKUP(A42,Plan!A$1:AJ$798,36,FALSE)/100)))</f>
    </nc>
  </rcc>
  <rcc rId="3864" sId="8">
    <oc r="AE42">
      <f>IF(Z42,O42*'ETC Data'!$H$4*'ETC Data'!$K$4,0)</f>
    </oc>
    <nc r="AE42">
      <f>IF(Z42,O42*'ETC Data'!$H$4*'ETC Data'!$K$4,0)</f>
    </nc>
  </rcc>
  <rcc rId="3865" sId="8">
    <oc r="AF42">
      <f>AE42-(AE42*((VLOOKUP(A42,Plan!A$1:AK$798,36,FALSE)/100)))</f>
    </oc>
    <nc r="AF42">
      <f>AE42-(AE42*((VLOOKUP(A42,Plan!A$1:AK$798,37,FALSE)/100)))</f>
    </nc>
  </rcc>
  <rcc rId="3866" sId="8">
    <oc r="AG42">
      <f>IF(Z42,O42*'ETC Data'!$H$4*'ETC Data'!$L$4,0)</f>
    </oc>
    <nc r="AG42">
      <f>IF(Z42,O42*'ETC Data'!$H$4*'ETC Data'!$L$4,0)</f>
    </nc>
  </rcc>
  <rcc rId="3867" sId="8">
    <oc r="AH42">
      <f>AG42-(AG42*((VLOOKUP(A42,Plan!A$1:AP$798,41,FALSE)/100)))</f>
    </oc>
    <nc r="AH42">
      <f>AG42-(AG42*((VLOOKUP(A42,Plan!A$1:AP$798,42,FALSE)/100)))</f>
    </nc>
  </rcc>
  <rcc rId="3868" sId="8">
    <oc r="AJ42">
      <f>OR(H42="Y",K42="Y")</f>
    </oc>
    <nc r="AJ42">
      <f>OR(H42="Y",K42="Y")</f>
    </nc>
  </rcc>
  <rcc rId="3869" sId="8">
    <oc r="AK42">
      <f>IF(AJ42,O42*'ETC Data'!$H$5*'ETC Data'!$I$5,0)</f>
    </oc>
    <nc r="AK42">
      <f>IF(AJ42,O42*'ETC Data'!$H$5*'ETC Data'!$I$5,0)</f>
    </nc>
  </rcc>
  <rcc rId="3870" sId="8">
    <oc r="AL42">
      <f>AK42-(AK42*((VLOOKUP(A42,Plan!A$1:AY$798,49,FALSE)/100)))</f>
    </oc>
    <nc r="AL42">
      <f>AK42-(AK42*((VLOOKUP(A42,Plan!A$1:AY$798,51,FALSE)/100)))</f>
    </nc>
  </rcc>
  <rcc rId="3871" sId="8">
    <oc r="AM42">
      <f>IF(AJ42,O42*'ETC Data'!$H$5*'ETC Data'!$J$5,0)</f>
    </oc>
    <nc r="AM42">
      <f>IF(AJ42,O42*'ETC Data'!$H$5*'ETC Data'!$J$5,0)</f>
    </nc>
  </rcc>
  <rcc rId="3872" sId="8">
    <oc r="AN42">
      <f>AM42-(AM42*((VLOOKUP(A42,Plan!A$1:BA$798,50,FALSE)/100)))</f>
    </oc>
    <nc r="AN42">
      <f>AM42-(AM42*((VLOOKUP(A42,Plan!A$1:BA$798,53,FALSE)/100)))</f>
    </nc>
  </rcc>
  <rcc rId="3873" sId="8">
    <oc r="AO42">
      <f>IF(AJ42,O42*'ETC Data'!$H$5*'ETC Data'!$K$5,0)</f>
    </oc>
    <nc r="AO42">
      <f>IF(AJ42,O42*'ETC Data'!$H$5*'ETC Data'!$K$5,0)</f>
    </nc>
  </rcc>
  <rcc rId="3874" sId="8">
    <oc r="AP42">
      <f>AO42-(AO42*((VLOOKUP(A42,Plan!A$1:BB$798,51,FALSE)/100)))</f>
    </oc>
    <nc r="AP42">
      <f>AO42-(AO42*((VLOOKUP(A42,Plan!A$1:BB$798,54,FALSE)/100)))</f>
    </nc>
  </rcc>
  <rcc rId="3875" sId="8">
    <oc r="AQ42">
      <f>IF(AJ42,O42*'ETC Data'!$H$5*'ETC Data'!$L$5,0)</f>
    </oc>
    <nc r="AQ42">
      <f>IF(AJ42,O42*'ETC Data'!$H$5*'ETC Data'!$L$5,0)</f>
    </nc>
  </rcc>
  <rcc rId="3876" sId="8">
    <oc r="AR42">
      <f>AQ42-(AQ42*((VLOOKUP(A42,Plan!A$1:BD$798,53,FALSE)/100)))</f>
    </oc>
    <nc r="AR42">
      <f>AQ42-(AQ42*((VLOOKUP(A42,Plan!A$1:BD$798,56,FALSE)/100)))</f>
    </nc>
  </rcc>
  <rcc rId="3877" sId="8">
    <oc r="R44">
      <f>Q44-(Q44*((VLOOKUP(A44,Plan!A$1:Z$798,25,FALSE)/100)))</f>
    </oc>
    <nc r="R44">
      <f>Q44-(Q44*((VLOOKUP(A44,Plan!A$1:Z$798,26,FALSE)/100)))</f>
    </nc>
  </rcc>
  <rcc rId="3878" sId="8">
    <oc r="S44">
      <f>IF(P44,O44*'ETC Data'!$H$3*'ETC Data'!$J$3,0)</f>
    </oc>
    <nc r="S44">
      <f>IF(P44,O44*'ETC Data'!$H$3*'ETC Data'!$J$3,0)</f>
    </nc>
  </rcc>
  <rcc rId="3879" sId="8">
    <oc r="T44">
      <f>S44-(S44*((VLOOKUP(A44,Plan!A$1:AA$798,26,FALSE)/100)))</f>
    </oc>
    <nc r="T44">
      <f>S44-(S44*((VLOOKUP(A44,Plan!A$1:AA$798,27,FALSE)/100)))</f>
    </nc>
  </rcc>
  <rcc rId="3880" sId="8">
    <oc r="U44">
      <f>IF(P44,O44*'ETC Data'!$H$3*'ETC Data'!$K$3,0)</f>
    </oc>
    <nc r="U44">
      <f>IF(P44,O44*'ETC Data'!$H$3*'ETC Data'!$K$3,0)</f>
    </nc>
  </rcc>
  <rcc rId="3881" sId="8">
    <oc r="V44">
      <f>U44-(U44*((VLOOKUP(A44,Plan!A$1:AB$798,27,FALSE)/100)))</f>
    </oc>
    <nc r="V44">
      <f>U44-(U44*((VLOOKUP(A44,Plan!A$1:AB$798,28,FALSE)/100)))</f>
    </nc>
  </rcc>
  <rcc rId="3882" sId="8">
    <oc r="W44">
      <f>IF(P44,O44*'ETC Data'!$H$3*'ETC Data'!$L$3,0)</f>
    </oc>
    <nc r="W44">
      <f>IF(P44,O44*'ETC Data'!$H$3*'ETC Data'!$L$3,0)</f>
    </nc>
  </rcc>
  <rcc rId="3883" sId="8">
    <oc r="X44">
      <f>W44-(W44*((VLOOKUP(A44,Plan!A$1:AC$798,28,FALSE)/100)))</f>
    </oc>
    <nc r="X44">
      <f>W44-(W44*((VLOOKUP(A44,Plan!A$1:AC$798,29,FALSE)/100)))</f>
    </nc>
  </rcc>
  <rcc rId="3884" sId="8">
    <oc r="Z44">
      <f>OR(H44="Y",J44="Y")</f>
    </oc>
    <nc r="Z44">
      <f>OR(H44="Y",J44="Y")</f>
    </nc>
  </rcc>
  <rcc rId="3885" sId="8">
    <oc r="AA44">
      <f>IF(Z44,O44*'ETC Data'!$H$4*'ETC Data'!$I$4,0)</f>
    </oc>
    <nc r="AA44">
      <f>IF(Z44,O44*'ETC Data'!$H$4*'ETC Data'!$I$4,0)</f>
    </nc>
  </rcc>
  <rcc rId="3886" sId="8">
    <oc r="AB44">
      <f>AA44-(AA44*((VLOOKUP(A44,Plan!A$1:AI$798,34,FALSE)/100)))</f>
    </oc>
    <nc r="AB44">
      <f>AA44-(AA44*((VLOOKUP(A44,Plan!A$1:AI$798,35,FALSE)/100)))</f>
    </nc>
  </rcc>
  <rcc rId="3887" sId="8">
    <oc r="AC44">
      <f>IF(Z44,O44*'ETC Data'!$H$4*'ETC Data'!$J$4,0)</f>
    </oc>
    <nc r="AC44">
      <f>IF(Z44,O44*'ETC Data'!$H$4*'ETC Data'!$J$4,0)</f>
    </nc>
  </rcc>
  <rcc rId="3888" sId="8">
    <oc r="AD44">
      <f>AC44-(AC44*((VLOOKUP(A44,Plan!A$1:AJ$798,35,FALSE)/100)))</f>
    </oc>
    <nc r="AD44">
      <f>AC44-(AC44*((VLOOKUP(A44,Plan!A$1:AJ$798,36,FALSE)/100)))</f>
    </nc>
  </rcc>
  <rcc rId="3889" sId="8">
    <oc r="AE44">
      <f>IF(Z44,O44*'ETC Data'!$H$4*'ETC Data'!$K$4,0)</f>
    </oc>
    <nc r="AE44">
      <f>IF(Z44,O44*'ETC Data'!$H$4*'ETC Data'!$K$4,0)</f>
    </nc>
  </rcc>
  <rcc rId="3890" sId="8">
    <oc r="AF44">
      <f>AE44-(AE44*((VLOOKUP(A44,Plan!A$1:AK$798,36,FALSE)/100)))</f>
    </oc>
    <nc r="AF44">
      <f>AE44-(AE44*((VLOOKUP(A44,Plan!A$1:AK$798,37,FALSE)/100)))</f>
    </nc>
  </rcc>
  <rcc rId="3891" sId="8">
    <oc r="AG44">
      <f>IF(Z44,O44*'ETC Data'!$H$4*'ETC Data'!$L$4,0)</f>
    </oc>
    <nc r="AG44">
      <f>IF(Z44,O44*'ETC Data'!$H$4*'ETC Data'!$L$4,0)</f>
    </nc>
  </rcc>
  <rcc rId="3892" sId="8">
    <oc r="AH44">
      <f>AG44-(AG44*((VLOOKUP(A44,Plan!A$1:AP$798,41,FALSE)/100)))</f>
    </oc>
    <nc r="AH44">
      <f>AG44-(AG44*((VLOOKUP(A44,Plan!A$1:AP$798,42,FALSE)/100)))</f>
    </nc>
  </rcc>
  <rcc rId="3893" sId="8">
    <oc r="AJ44">
      <f>OR(H44="Y",K44="Y")</f>
    </oc>
    <nc r="AJ44">
      <f>OR(H44="Y",K44="Y")</f>
    </nc>
  </rcc>
  <rcc rId="3894" sId="8">
    <oc r="AK44">
      <f>IF(AJ44,O44*'ETC Data'!$H$5*'ETC Data'!$I$5,0)</f>
    </oc>
    <nc r="AK44">
      <f>IF(AJ44,O44*'ETC Data'!$H$5*'ETC Data'!$I$5,0)</f>
    </nc>
  </rcc>
  <rcc rId="3895" sId="8">
    <oc r="AL44">
      <f>AK44-(AK44*((VLOOKUP(A44,Plan!A$1:AY$798,49,FALSE)/100)))</f>
    </oc>
    <nc r="AL44">
      <f>AK44-(AK44*((VLOOKUP(A44,Plan!A$1:AY$798,51,FALSE)/100)))</f>
    </nc>
  </rcc>
  <rcc rId="3896" sId="8">
    <oc r="AM44">
      <f>IF(AJ44,O44*'ETC Data'!$H$5*'ETC Data'!$J$5,0)</f>
    </oc>
    <nc r="AM44">
      <f>IF(AJ44,O44*'ETC Data'!$H$5*'ETC Data'!$J$5,0)</f>
    </nc>
  </rcc>
  <rcc rId="3897" sId="8">
    <oc r="AN44">
      <f>AM44-(AM44*((VLOOKUP(A44,Plan!A$1:BA$798,50,FALSE)/100)))</f>
    </oc>
    <nc r="AN44">
      <f>AM44-(AM44*((VLOOKUP(A44,Plan!A$1:BA$798,53,FALSE)/100)))</f>
    </nc>
  </rcc>
  <rcc rId="3898" sId="8">
    <oc r="AO44">
      <f>IF(AJ44,O44*'ETC Data'!$H$5*'ETC Data'!$K$5,0)</f>
    </oc>
    <nc r="AO44">
      <f>IF(AJ44,O44*'ETC Data'!$H$5*'ETC Data'!$K$5,0)</f>
    </nc>
  </rcc>
  <rcc rId="3899" sId="8">
    <oc r="AP44">
      <f>AO44-(AO44*((VLOOKUP(A44,Plan!A$1:BB$798,51,FALSE)/100)))</f>
    </oc>
    <nc r="AP44">
      <f>AO44-(AO44*((VLOOKUP(A44,Plan!A$1:BB$798,54,FALSE)/100)))</f>
    </nc>
  </rcc>
  <rcc rId="3900" sId="8">
    <oc r="AQ44">
      <f>IF(AJ44,O44*'ETC Data'!$H$5*'ETC Data'!$L$5,0)</f>
    </oc>
    <nc r="AQ44">
      <f>IF(AJ44,O44*'ETC Data'!$H$5*'ETC Data'!$L$5,0)</f>
    </nc>
  </rcc>
  <rcc rId="3901" sId="8">
    <oc r="AR44">
      <f>AQ44-(AQ44*((VLOOKUP(A44,Plan!A$1:BD$798,53,FALSE)/100)))</f>
    </oc>
    <nc r="AR44">
      <f>AQ44-(AQ44*((VLOOKUP(A44,Plan!A$1:BD$798,56,FALSE)/100)))</f>
    </nc>
  </rcc>
  <rcc rId="3902" sId="8">
    <oc r="R45">
      <f>Q45-(Q45*((VLOOKUP(A45,Plan!A$1:Z$798,25,FALSE)/100)))</f>
    </oc>
    <nc r="R45">
      <f>Q45-(Q45*((VLOOKUP(A45,Plan!A$1:Z$798,26,FALSE)/100)))</f>
    </nc>
  </rcc>
  <rcc rId="3903" sId="8">
    <oc r="S45">
      <f>IF(P45,O45*'ETC Data'!$H$3*'ETC Data'!$J$3,0)</f>
    </oc>
    <nc r="S45">
      <f>IF(P45,O45*'ETC Data'!$H$3*'ETC Data'!$J$3,0)</f>
    </nc>
  </rcc>
  <rcc rId="3904" sId="8">
    <oc r="T45">
      <f>S45-(S45*((VLOOKUP(A45,Plan!A$1:AA$798,26,FALSE)/100)))</f>
    </oc>
    <nc r="T45">
      <f>S45-(S45*((VLOOKUP(A45,Plan!A$1:AA$798,27,FALSE)/100)))</f>
    </nc>
  </rcc>
  <rcc rId="3905" sId="8">
    <oc r="U45">
      <f>IF(P45,O45*'ETC Data'!$H$3*'ETC Data'!$K$3,0)</f>
    </oc>
    <nc r="U45">
      <f>IF(P45,O45*'ETC Data'!$H$3*'ETC Data'!$K$3,0)</f>
    </nc>
  </rcc>
  <rcc rId="3906" sId="8">
    <oc r="V45">
      <f>U45-(U45*((VLOOKUP(A45,Plan!A$1:AB$798,27,FALSE)/100)))</f>
    </oc>
    <nc r="V45">
      <f>U45-(U45*((VLOOKUP(A45,Plan!A$1:AB$798,28,FALSE)/100)))</f>
    </nc>
  </rcc>
  <rcc rId="3907" sId="8">
    <oc r="W45">
      <f>IF(P45,O45*'ETC Data'!$H$3*'ETC Data'!$L$3,0)</f>
    </oc>
    <nc r="W45">
      <f>IF(P45,O45*'ETC Data'!$H$3*'ETC Data'!$L$3,0)</f>
    </nc>
  </rcc>
  <rcc rId="3908" sId="8">
    <oc r="X45">
      <f>W45-(W45*((VLOOKUP(A45,Plan!A$1:AC$798,28,FALSE)/100)))</f>
    </oc>
    <nc r="X45">
      <f>W45-(W45*((VLOOKUP(A45,Plan!A$1:AC$798,29,FALSE)/100)))</f>
    </nc>
  </rcc>
  <rcc rId="3909" sId="8">
    <oc r="Z45">
      <f>OR(H45="Y",J45="Y")</f>
    </oc>
    <nc r="Z45">
      <f>OR(H45="Y",J45="Y")</f>
    </nc>
  </rcc>
  <rcc rId="3910" sId="8">
    <oc r="AA45">
      <f>IF(Z45,O45*'ETC Data'!$H$4*'ETC Data'!$I$4,0)</f>
    </oc>
    <nc r="AA45">
      <f>IF(Z45,O45*'ETC Data'!$H$4*'ETC Data'!$I$4,0)</f>
    </nc>
  </rcc>
  <rcc rId="3911" sId="8">
    <oc r="AB45">
      <f>AA45-(AA45*((VLOOKUP(A45,Plan!A$1:AI$798,34,FALSE)/100)))</f>
    </oc>
    <nc r="AB45">
      <f>AA45-(AA45*((VLOOKUP(A45,Plan!A$1:AI$798,35,FALSE)/100)))</f>
    </nc>
  </rcc>
  <rcc rId="3912" sId="8">
    <oc r="AC45">
      <f>IF(Z45,O45*'ETC Data'!$H$4*'ETC Data'!$J$4,0)</f>
    </oc>
    <nc r="AC45">
      <f>IF(Z45,O45*'ETC Data'!$H$4*'ETC Data'!$J$4,0)</f>
    </nc>
  </rcc>
  <rcc rId="3913" sId="8">
    <oc r="AD45">
      <f>AC45-(AC45*((VLOOKUP(A45,Plan!A$1:AJ$798,35,FALSE)/100)))</f>
    </oc>
    <nc r="AD45">
      <f>AC45-(AC45*((VLOOKUP(A45,Plan!A$1:AJ$798,36,FALSE)/100)))</f>
    </nc>
  </rcc>
  <rcc rId="3914" sId="8">
    <oc r="AE45">
      <f>IF(Z45,O45*'ETC Data'!$H$4*'ETC Data'!$K$4,0)</f>
    </oc>
    <nc r="AE45">
      <f>IF(Z45,O45*'ETC Data'!$H$4*'ETC Data'!$K$4,0)</f>
    </nc>
  </rcc>
  <rcc rId="3915" sId="8">
    <oc r="AF45">
      <f>AE45-(AE45*((VLOOKUP(A45,Plan!A$1:AK$798,36,FALSE)/100)))</f>
    </oc>
    <nc r="AF45">
      <f>AE45-(AE45*((VLOOKUP(A45,Plan!A$1:AK$798,37,FALSE)/100)))</f>
    </nc>
  </rcc>
  <rcc rId="3916" sId="8">
    <oc r="AG45">
      <f>IF(Z45,O45*'ETC Data'!$H$4*'ETC Data'!$L$4,0)</f>
    </oc>
    <nc r="AG45">
      <f>IF(Z45,O45*'ETC Data'!$H$4*'ETC Data'!$L$4,0)</f>
    </nc>
  </rcc>
  <rcc rId="3917" sId="8">
    <oc r="AH45">
      <f>AG45-(AG45*((VLOOKUP(A45,Plan!A$1:AP$798,41,FALSE)/100)))</f>
    </oc>
    <nc r="AH45">
      <f>AG45-(AG45*((VLOOKUP(A45,Plan!A$1:AP$798,42,FALSE)/100)))</f>
    </nc>
  </rcc>
  <rcc rId="3918" sId="8">
    <oc r="AJ45">
      <f>OR(H45="Y",K45="Y")</f>
    </oc>
    <nc r="AJ45">
      <f>OR(H45="Y",K45="Y")</f>
    </nc>
  </rcc>
  <rcc rId="3919" sId="8">
    <oc r="AK45">
      <f>IF(AJ45,O45*'ETC Data'!$H$5*'ETC Data'!$I$5,0)</f>
    </oc>
    <nc r="AK45">
      <f>IF(AJ45,O45*'ETC Data'!$H$5*'ETC Data'!$I$5,0)</f>
    </nc>
  </rcc>
  <rcc rId="3920" sId="8">
    <oc r="AL45">
      <f>AK45-(AK45*((VLOOKUP(A45,Plan!A$1:AY$798,49,FALSE)/100)))</f>
    </oc>
    <nc r="AL45">
      <f>AK45-(AK45*((VLOOKUP(A45,Plan!A$1:AY$798,51,FALSE)/100)))</f>
    </nc>
  </rcc>
  <rcc rId="3921" sId="8">
    <oc r="AM45">
      <f>IF(AJ45,O45*'ETC Data'!$H$5*'ETC Data'!$J$5,0)</f>
    </oc>
    <nc r="AM45">
      <f>IF(AJ45,O45*'ETC Data'!$H$5*'ETC Data'!$J$5,0)</f>
    </nc>
  </rcc>
  <rcc rId="3922" sId="8">
    <oc r="AN45">
      <f>AM45-(AM45*((VLOOKUP(A45,Plan!A$1:BA$798,50,FALSE)/100)))</f>
    </oc>
    <nc r="AN45">
      <f>AM45-(AM45*((VLOOKUP(A45,Plan!A$1:BA$798,53,FALSE)/100)))</f>
    </nc>
  </rcc>
  <rcc rId="3923" sId="8">
    <oc r="AO45">
      <f>IF(AJ45,O45*'ETC Data'!$H$5*'ETC Data'!$K$5,0)</f>
    </oc>
    <nc r="AO45">
      <f>IF(AJ45,O45*'ETC Data'!$H$5*'ETC Data'!$K$5,0)</f>
    </nc>
  </rcc>
  <rcc rId="3924" sId="8">
    <oc r="AP45">
      <f>AO45-(AO45*((VLOOKUP(A45,Plan!A$1:BB$798,51,FALSE)/100)))</f>
    </oc>
    <nc r="AP45">
      <f>AO45-(AO45*((VLOOKUP(A45,Plan!A$1:BB$798,54,FALSE)/100)))</f>
    </nc>
  </rcc>
  <rcc rId="3925" sId="8">
    <oc r="AQ45">
      <f>IF(AJ45,O45*'ETC Data'!$H$5*'ETC Data'!$L$5,0)</f>
    </oc>
    <nc r="AQ45">
      <f>IF(AJ45,O45*'ETC Data'!$H$5*'ETC Data'!$L$5,0)</f>
    </nc>
  </rcc>
  <rcc rId="3926" sId="8">
    <oc r="AR45">
      <f>AQ45-(AQ45*((VLOOKUP(A45,Plan!A$1:BD$798,53,FALSE)/100)))</f>
    </oc>
    <nc r="AR45">
      <f>AQ45-(AQ45*((VLOOKUP(A45,Plan!A$1:BD$798,56,FALSE)/100)))</f>
    </nc>
  </rcc>
  <rcc rId="3927" sId="8">
    <oc r="R46">
      <f>Q46-(Q46*((VLOOKUP(A46,Plan!A$1:Z$798,25,FALSE)/100)))</f>
    </oc>
    <nc r="R46">
      <f>Q46-(Q46*((VLOOKUP(A46,Plan!A$1:Z$798,26,FALSE)/100)))</f>
    </nc>
  </rcc>
  <rcc rId="3928" sId="8">
    <oc r="S46">
      <f>IF(P46,O46*'ETC Data'!$H$3*'ETC Data'!$J$3,0)</f>
    </oc>
    <nc r="S46">
      <f>IF(P46,O46*'ETC Data'!$H$3*'ETC Data'!$J$3,0)</f>
    </nc>
  </rcc>
  <rcc rId="3929" sId="8">
    <oc r="T46">
      <f>S46-(S46*((VLOOKUP(A46,Plan!A$1:AA$798,26,FALSE)/100)))</f>
    </oc>
    <nc r="T46">
      <f>S46-(S46*((VLOOKUP(A46,Plan!A$1:AA$798,27,FALSE)/100)))</f>
    </nc>
  </rcc>
  <rcc rId="3930" sId="8">
    <oc r="U46">
      <f>IF(P46,O46*'ETC Data'!$H$3*'ETC Data'!$K$3,0)</f>
    </oc>
    <nc r="U46">
      <f>IF(P46,O46*'ETC Data'!$H$3*'ETC Data'!$K$3,0)</f>
    </nc>
  </rcc>
  <rcc rId="3931" sId="8">
    <oc r="V46">
      <f>U46-(U46*((VLOOKUP(A46,Plan!A$1:AB$798,27,FALSE)/100)))</f>
    </oc>
    <nc r="V46">
      <f>U46-(U46*((VLOOKUP(A46,Plan!A$1:AB$798,28,FALSE)/100)))</f>
    </nc>
  </rcc>
  <rcc rId="3932" sId="8">
    <oc r="W46">
      <f>IF(P46,O46*'ETC Data'!$H$3*'ETC Data'!$L$3,0)</f>
    </oc>
    <nc r="W46">
      <f>IF(P46,O46*'ETC Data'!$H$3*'ETC Data'!$L$3,0)</f>
    </nc>
  </rcc>
  <rcc rId="3933" sId="8">
    <oc r="X46">
      <f>W46-(W46*((VLOOKUP(A46,Plan!A$1:AC$798,28,FALSE)/100)))</f>
    </oc>
    <nc r="X46">
      <f>W46-(W46*((VLOOKUP(A46,Plan!A$1:AC$798,29,FALSE)/100)))</f>
    </nc>
  </rcc>
  <rcc rId="3934" sId="8">
    <oc r="Z46">
      <f>OR(H46="Y",J46="Y")</f>
    </oc>
    <nc r="Z46">
      <f>OR(H46="Y",J46="Y")</f>
    </nc>
  </rcc>
  <rcc rId="3935" sId="8">
    <oc r="AA46">
      <f>IF(Z46,O46*'ETC Data'!$H$4*'ETC Data'!$I$4,0)</f>
    </oc>
    <nc r="AA46">
      <f>IF(Z46,O46*'ETC Data'!$H$4*'ETC Data'!$I$4,0)</f>
    </nc>
  </rcc>
  <rcc rId="3936" sId="8">
    <oc r="AB46">
      <f>AA46-(AA46*((VLOOKUP(A46,Plan!A$1:AI$798,34,FALSE)/100)))</f>
    </oc>
    <nc r="AB46">
      <f>AA46-(AA46*((VLOOKUP(A46,Plan!A$1:AI$798,35,FALSE)/100)))</f>
    </nc>
  </rcc>
  <rcc rId="3937" sId="8">
    <oc r="AC46">
      <f>IF(Z46,O46*'ETC Data'!$H$4*'ETC Data'!$J$4,0)</f>
    </oc>
    <nc r="AC46">
      <f>IF(Z46,O46*'ETC Data'!$H$4*'ETC Data'!$J$4,0)</f>
    </nc>
  </rcc>
  <rcc rId="3938" sId="8">
    <oc r="AD46">
      <f>AC46-(AC46*((VLOOKUP(A46,Plan!A$1:AJ$798,35,FALSE)/100)))</f>
    </oc>
    <nc r="AD46">
      <f>AC46-(AC46*((VLOOKUP(A46,Plan!A$1:AJ$798,36,FALSE)/100)))</f>
    </nc>
  </rcc>
  <rcc rId="3939" sId="8">
    <oc r="AE46">
      <f>IF(Z46,O46*'ETC Data'!$H$4*'ETC Data'!$K$4,0)</f>
    </oc>
    <nc r="AE46">
      <f>IF(Z46,O46*'ETC Data'!$H$4*'ETC Data'!$K$4,0)</f>
    </nc>
  </rcc>
  <rcc rId="3940" sId="8">
    <oc r="AF46">
      <f>AE46-(AE46*((VLOOKUP(A46,Plan!A$1:AK$798,36,FALSE)/100)))</f>
    </oc>
    <nc r="AF46">
      <f>AE46-(AE46*((VLOOKUP(A46,Plan!A$1:AK$798,37,FALSE)/100)))</f>
    </nc>
  </rcc>
  <rcc rId="3941" sId="8">
    <oc r="AG46">
      <f>IF(Z46,O46*'ETC Data'!$H$4*'ETC Data'!$L$4,0)</f>
    </oc>
    <nc r="AG46">
      <f>IF(Z46,O46*'ETC Data'!$H$4*'ETC Data'!$L$4,0)</f>
    </nc>
  </rcc>
  <rcc rId="3942" sId="8">
    <oc r="AH46">
      <f>AG46-(AG46*((VLOOKUP(A46,Plan!A$1:AP$798,41,FALSE)/100)))</f>
    </oc>
    <nc r="AH46">
      <f>AG46-(AG46*((VLOOKUP(A46,Plan!A$1:AP$798,42,FALSE)/100)))</f>
    </nc>
  </rcc>
  <rcc rId="3943" sId="8">
    <oc r="AJ46">
      <f>OR(H46="Y",K46="Y")</f>
    </oc>
    <nc r="AJ46">
      <f>OR(H46="Y",K46="Y")</f>
    </nc>
  </rcc>
  <rcc rId="3944" sId="8">
    <oc r="AK46">
      <f>IF(AJ46,O46*'ETC Data'!$H$5*'ETC Data'!$I$5,0)</f>
    </oc>
    <nc r="AK46">
      <f>IF(AJ46,O46*'ETC Data'!$H$5*'ETC Data'!$I$5,0)</f>
    </nc>
  </rcc>
  <rcc rId="3945" sId="8">
    <oc r="AL46">
      <f>AK46-(AK46*((VLOOKUP(A46,Plan!A$1:AY$798,49,FALSE)/100)))</f>
    </oc>
    <nc r="AL46">
      <f>AK46-(AK46*((VLOOKUP(A46,Plan!A$1:AY$798,51,FALSE)/100)))</f>
    </nc>
  </rcc>
  <rcc rId="3946" sId="8">
    <oc r="AM46">
      <f>IF(AJ46,O46*'ETC Data'!$H$5*'ETC Data'!$J$5,0)</f>
    </oc>
    <nc r="AM46">
      <f>IF(AJ46,O46*'ETC Data'!$H$5*'ETC Data'!$J$5,0)</f>
    </nc>
  </rcc>
  <rcc rId="3947" sId="8">
    <oc r="AN46">
      <f>AM46-(AM46*((VLOOKUP(A46,Plan!A$1:BA$798,50,FALSE)/100)))</f>
    </oc>
    <nc r="AN46">
      <f>AM46-(AM46*((VLOOKUP(A46,Plan!A$1:BA$798,53,FALSE)/100)))</f>
    </nc>
  </rcc>
  <rcc rId="3948" sId="8">
    <oc r="AO46">
      <f>IF(AJ46,O46*'ETC Data'!$H$5*'ETC Data'!$K$5,0)</f>
    </oc>
    <nc r="AO46">
      <f>IF(AJ46,O46*'ETC Data'!$H$5*'ETC Data'!$K$5,0)</f>
    </nc>
  </rcc>
  <rcc rId="3949" sId="8">
    <oc r="AP46">
      <f>AO46-(AO46*((VLOOKUP(A46,Plan!A$1:BB$798,51,FALSE)/100)))</f>
    </oc>
    <nc r="AP46">
      <f>AO46-(AO46*((VLOOKUP(A46,Plan!A$1:BB$798,54,FALSE)/100)))</f>
    </nc>
  </rcc>
  <rcc rId="3950" sId="8">
    <oc r="AQ46">
      <f>IF(AJ46,O46*'ETC Data'!$H$5*'ETC Data'!$L$5,0)</f>
    </oc>
    <nc r="AQ46">
      <f>IF(AJ46,O46*'ETC Data'!$H$5*'ETC Data'!$L$5,0)</f>
    </nc>
  </rcc>
  <rcc rId="3951" sId="8">
    <oc r="AR46">
      <f>AQ46-(AQ46*((VLOOKUP(A46,Plan!A$1:BD$798,53,FALSE)/100)))</f>
    </oc>
    <nc r="AR46">
      <f>AQ46-(AQ46*((VLOOKUP(A46,Plan!A$1:BD$798,56,FALSE)/100)))</f>
    </nc>
  </rcc>
  <rcc rId="3952" sId="8">
    <oc r="R47">
      <f>Q47-(Q47*((VLOOKUP(A47,Plan!A$1:Z$798,25,FALSE)/100)))</f>
    </oc>
    <nc r="R47">
      <f>Q47-(Q47*((VLOOKUP(A47,Plan!A$1:Z$798,26,FALSE)/100)))</f>
    </nc>
  </rcc>
  <rcc rId="3953" sId="8">
    <oc r="S47">
      <f>IF(P47,O47*'ETC Data'!$H$3*'ETC Data'!$J$3,0)</f>
    </oc>
    <nc r="S47">
      <f>IF(P47,O47*'ETC Data'!$H$3*'ETC Data'!$J$3,0)</f>
    </nc>
  </rcc>
  <rcc rId="3954" sId="8">
    <oc r="T47">
      <f>S47-(S47*((VLOOKUP(A47,Plan!A$1:AA$798,26,FALSE)/100)))</f>
    </oc>
    <nc r="T47">
      <f>S47-(S47*((VLOOKUP(A47,Plan!A$1:AA$798,27,FALSE)/100)))</f>
    </nc>
  </rcc>
  <rcc rId="3955" sId="8">
    <oc r="U47">
      <f>IF(P47,O47*'ETC Data'!$H$3*'ETC Data'!$K$3,0)</f>
    </oc>
    <nc r="U47">
      <f>IF(P47,O47*'ETC Data'!$H$3*'ETC Data'!$K$3,0)</f>
    </nc>
  </rcc>
  <rcc rId="3956" sId="8">
    <oc r="V47">
      <f>U47-(U47*((VLOOKUP(A47,Plan!A$1:AB$798,27,FALSE)/100)))</f>
    </oc>
    <nc r="V47">
      <f>U47-(U47*((VLOOKUP(A47,Plan!A$1:AB$798,28,FALSE)/100)))</f>
    </nc>
  </rcc>
  <rcc rId="3957" sId="8">
    <oc r="W47">
      <f>IF(P47,O47*'ETC Data'!$H$3*'ETC Data'!$L$3,0)</f>
    </oc>
    <nc r="W47">
      <f>IF(P47,O47*'ETC Data'!$H$3*'ETC Data'!$L$3,0)</f>
    </nc>
  </rcc>
  <rcc rId="3958" sId="8">
    <oc r="X47">
      <f>W47-(W47*((VLOOKUP(A47,Plan!A$1:AC$798,28,FALSE)/100)))</f>
    </oc>
    <nc r="X47">
      <f>W47-(W47*((VLOOKUP(A47,Plan!A$1:AC$798,29,FALSE)/100)))</f>
    </nc>
  </rcc>
  <rcc rId="3959" sId="8">
    <oc r="Z47">
      <f>OR(H47="Y",J47="Y")</f>
    </oc>
    <nc r="Z47">
      <f>OR(H47="Y",J47="Y")</f>
    </nc>
  </rcc>
  <rcc rId="3960" sId="8">
    <oc r="AA47">
      <f>IF(Z47,O47*'ETC Data'!$H$4*'ETC Data'!$I$4,0)</f>
    </oc>
    <nc r="AA47">
      <f>IF(Z47,O47*'ETC Data'!$H$4*'ETC Data'!$I$4,0)</f>
    </nc>
  </rcc>
  <rcc rId="3961" sId="8">
    <oc r="AB47">
      <f>AA47-(AA47*((VLOOKUP(A47,Plan!A$1:AI$798,34,FALSE)/100)))</f>
    </oc>
    <nc r="AB47">
      <f>AA47-(AA47*((VLOOKUP(A47,Plan!A$1:AI$798,35,FALSE)/100)))</f>
    </nc>
  </rcc>
  <rcc rId="3962" sId="8">
    <oc r="AC47">
      <f>IF(Z47,O47*'ETC Data'!$H$4*'ETC Data'!$J$4,0)</f>
    </oc>
    <nc r="AC47">
      <f>IF(Z47,O47*'ETC Data'!$H$4*'ETC Data'!$J$4,0)</f>
    </nc>
  </rcc>
  <rcc rId="3963" sId="8">
    <oc r="AD47">
      <f>AC47-(AC47*((VLOOKUP(A47,Plan!A$1:AJ$798,35,FALSE)/100)))</f>
    </oc>
    <nc r="AD47">
      <f>AC47-(AC47*((VLOOKUP(A47,Plan!A$1:AJ$798,36,FALSE)/100)))</f>
    </nc>
  </rcc>
  <rcc rId="3964" sId="8">
    <oc r="AE47">
      <f>IF(Z47,O47*'ETC Data'!$H$4*'ETC Data'!$K$4,0)</f>
    </oc>
    <nc r="AE47">
      <f>IF(Z47,O47*'ETC Data'!$H$4*'ETC Data'!$K$4,0)</f>
    </nc>
  </rcc>
  <rcc rId="3965" sId="8">
    <oc r="AF47">
      <f>AE47-(AE47*((VLOOKUP(A47,Plan!A$1:AK$798,36,FALSE)/100)))</f>
    </oc>
    <nc r="AF47">
      <f>AE47-(AE47*((VLOOKUP(A47,Plan!A$1:AK$798,37,FALSE)/100)))</f>
    </nc>
  </rcc>
  <rcc rId="3966" sId="8">
    <oc r="AG47">
      <f>IF(Z47,O47*'ETC Data'!$H$4*'ETC Data'!$L$4,0)</f>
    </oc>
    <nc r="AG47">
      <f>IF(Z47,O47*'ETC Data'!$H$4*'ETC Data'!$L$4,0)</f>
    </nc>
  </rcc>
  <rcc rId="3967" sId="8">
    <oc r="AH47">
      <f>AG47-(AG47*((VLOOKUP(A47,Plan!A$1:AP$798,41,FALSE)/100)))</f>
    </oc>
    <nc r="AH47">
      <f>AG47-(AG47*((VLOOKUP(A47,Plan!A$1:AP$798,42,FALSE)/100)))</f>
    </nc>
  </rcc>
  <rcc rId="3968" sId="8">
    <oc r="AJ47">
      <f>OR(H47="Y",K47="Y")</f>
    </oc>
    <nc r="AJ47">
      <f>OR(H47="Y",K47="Y")</f>
    </nc>
  </rcc>
  <rcc rId="3969" sId="8">
    <oc r="AK47">
      <f>IF(AJ47,O47*'ETC Data'!$H$5*'ETC Data'!$I$5,0)</f>
    </oc>
    <nc r="AK47">
      <f>IF(AJ47,O47*'ETC Data'!$H$5*'ETC Data'!$I$5,0)</f>
    </nc>
  </rcc>
  <rcc rId="3970" sId="8">
    <oc r="AL47">
      <f>AK47-(AK47*((VLOOKUP(A47,Plan!A$1:AY$798,49,FALSE)/100)))</f>
    </oc>
    <nc r="AL47">
      <f>AK47-(AK47*((VLOOKUP(A47,Plan!A$1:AY$798,51,FALSE)/100)))</f>
    </nc>
  </rcc>
  <rcc rId="3971" sId="8">
    <oc r="AM47">
      <f>IF(AJ47,O47*'ETC Data'!$H$5*'ETC Data'!$J$5,0)</f>
    </oc>
    <nc r="AM47">
      <f>IF(AJ47,O47*'ETC Data'!$H$5*'ETC Data'!$J$5,0)</f>
    </nc>
  </rcc>
  <rcc rId="3972" sId="8">
    <oc r="AN47">
      <f>AM47-(AM47*((VLOOKUP(A47,Plan!A$1:BA$798,50,FALSE)/100)))</f>
    </oc>
    <nc r="AN47">
      <f>AM47-(AM47*((VLOOKUP(A47,Plan!A$1:BA$798,53,FALSE)/100)))</f>
    </nc>
  </rcc>
  <rcc rId="3973" sId="8">
    <oc r="AO47">
      <f>IF(AJ47,O47*'ETC Data'!$H$5*'ETC Data'!$K$5,0)</f>
    </oc>
    <nc r="AO47">
      <f>IF(AJ47,O47*'ETC Data'!$H$5*'ETC Data'!$K$5,0)</f>
    </nc>
  </rcc>
  <rcc rId="3974" sId="8">
    <oc r="AP47">
      <f>AO47-(AO47*((VLOOKUP(A47,Plan!A$1:BB$798,51,FALSE)/100)))</f>
    </oc>
    <nc r="AP47">
      <f>AO47-(AO47*((VLOOKUP(A47,Plan!A$1:BB$798,54,FALSE)/100)))</f>
    </nc>
  </rcc>
  <rcc rId="3975" sId="8">
    <oc r="AQ47">
      <f>IF(AJ47,O47*'ETC Data'!$H$5*'ETC Data'!$L$5,0)</f>
    </oc>
    <nc r="AQ47">
      <f>IF(AJ47,O47*'ETC Data'!$H$5*'ETC Data'!$L$5,0)</f>
    </nc>
  </rcc>
  <rcc rId="3976" sId="8">
    <oc r="AR47">
      <f>AQ47-(AQ47*((VLOOKUP(A47,Plan!A$1:BD$798,53,FALSE)/100)))</f>
    </oc>
    <nc r="AR47">
      <f>AQ47-(AQ47*((VLOOKUP(A47,Plan!A$1:BD$798,56,FALSE)/100)))</f>
    </nc>
  </rcc>
  <rcc rId="3977" sId="8">
    <oc r="R48">
      <f>Q48-(Q48*((VLOOKUP(A48,Plan!A$1:Z$798,25,FALSE)/100)))</f>
    </oc>
    <nc r="R48">
      <f>Q48-(Q48*((VLOOKUP(A48,Plan!A$1:Z$798,26,FALSE)/100)))</f>
    </nc>
  </rcc>
  <rcc rId="3978" sId="8">
    <oc r="S48">
      <f>IF(P48,O48*'ETC Data'!$H$3*'ETC Data'!$J$3,0)</f>
    </oc>
    <nc r="S48">
      <f>IF(P48,O48*'ETC Data'!$H$3*'ETC Data'!$J$3,0)</f>
    </nc>
  </rcc>
  <rcc rId="3979" sId="8">
    <oc r="T48">
      <f>S48-(S48*((VLOOKUP(A48,Plan!A$1:AA$798,26,FALSE)/100)))</f>
    </oc>
    <nc r="T48">
      <f>S48-(S48*((VLOOKUP(A48,Plan!A$1:AA$798,27,FALSE)/100)))</f>
    </nc>
  </rcc>
  <rcc rId="3980" sId="8">
    <oc r="U48">
      <f>IF(P48,O48*'ETC Data'!$H$3*'ETC Data'!$K$3,0)</f>
    </oc>
    <nc r="U48">
      <f>IF(P48,O48*'ETC Data'!$H$3*'ETC Data'!$K$3,0)</f>
    </nc>
  </rcc>
  <rcc rId="3981" sId="8">
    <oc r="V48">
      <f>U48-(U48*((VLOOKUP(A48,Plan!A$1:AB$798,27,FALSE)/100)))</f>
    </oc>
    <nc r="V48">
      <f>U48-(U48*((VLOOKUP(A48,Plan!A$1:AB$798,28,FALSE)/100)))</f>
    </nc>
  </rcc>
  <rcc rId="3982" sId="8">
    <oc r="W48">
      <f>IF(P48,O48*'ETC Data'!$H$3*'ETC Data'!$L$3,0)</f>
    </oc>
    <nc r="W48">
      <f>IF(P48,O48*'ETC Data'!$H$3*'ETC Data'!$L$3,0)</f>
    </nc>
  </rcc>
  <rcc rId="3983" sId="8">
    <oc r="X48">
      <f>W48-(W48*((VLOOKUP(A48,Plan!A$1:AC$798,28,FALSE)/100)))</f>
    </oc>
    <nc r="X48">
      <f>W48-(W48*((VLOOKUP(A48,Plan!A$1:AC$798,29,FALSE)/100)))</f>
    </nc>
  </rcc>
  <rcc rId="3984" sId="8">
    <oc r="Z48">
      <f>OR(H48="Y",J48="Y")</f>
    </oc>
    <nc r="Z48">
      <f>OR(H48="Y",J48="Y")</f>
    </nc>
  </rcc>
  <rcc rId="3985" sId="8">
    <oc r="AA48">
      <f>IF(Z48,O48*'ETC Data'!$H$4*'ETC Data'!$I$4,0)</f>
    </oc>
    <nc r="AA48">
      <f>IF(Z48,O48*'ETC Data'!$H$4*'ETC Data'!$I$4,0)</f>
    </nc>
  </rcc>
  <rcc rId="3986" sId="8">
    <oc r="AB48">
      <f>AA48-(AA48*((VLOOKUP(A48,Plan!A$1:AI$798,34,FALSE)/100)))</f>
    </oc>
    <nc r="AB48">
      <f>AA48-(AA48*((VLOOKUP(A48,Plan!A$1:AI$798,35,FALSE)/100)))</f>
    </nc>
  </rcc>
  <rcc rId="3987" sId="8">
    <oc r="AC48">
      <f>IF(Z48,O48*'ETC Data'!$H$4*'ETC Data'!$J$4,0)</f>
    </oc>
    <nc r="AC48">
      <f>IF(Z48,O48*'ETC Data'!$H$4*'ETC Data'!$J$4,0)</f>
    </nc>
  </rcc>
  <rcc rId="3988" sId="8">
    <oc r="AD48">
      <f>AC48-(AC48*((VLOOKUP(A48,Plan!A$1:AJ$798,35,FALSE)/100)))</f>
    </oc>
    <nc r="AD48">
      <f>AC48-(AC48*((VLOOKUP(A48,Plan!A$1:AJ$798,36,FALSE)/100)))</f>
    </nc>
  </rcc>
  <rcc rId="3989" sId="8">
    <oc r="AE48">
      <f>IF(Z48,O48*'ETC Data'!$H$4*'ETC Data'!$K$4,0)</f>
    </oc>
    <nc r="AE48">
      <f>IF(Z48,O48*'ETC Data'!$H$4*'ETC Data'!$K$4,0)</f>
    </nc>
  </rcc>
  <rcc rId="3990" sId="8">
    <oc r="AF48">
      <f>AE48-(AE48*((VLOOKUP(A48,Plan!A$1:AK$798,36,FALSE)/100)))</f>
    </oc>
    <nc r="AF48">
      <f>AE48-(AE48*((VLOOKUP(A48,Plan!A$1:AK$798,37,FALSE)/100)))</f>
    </nc>
  </rcc>
  <rcc rId="3991" sId="8">
    <oc r="AG48">
      <f>IF(Z48,O48*'ETC Data'!$H$4*'ETC Data'!$L$4,0)</f>
    </oc>
    <nc r="AG48">
      <f>IF(Z48,O48*'ETC Data'!$H$4*'ETC Data'!$L$4,0)</f>
    </nc>
  </rcc>
  <rcc rId="3992" sId="8">
    <oc r="AH48">
      <f>AG48-(AG48*((VLOOKUP(A48,Plan!A$1:AP$798,41,FALSE)/100)))</f>
    </oc>
    <nc r="AH48">
      <f>AG48-(AG48*((VLOOKUP(A48,Plan!A$1:AP$798,42,FALSE)/100)))</f>
    </nc>
  </rcc>
  <rcc rId="3993" sId="8">
    <oc r="AJ48">
      <f>OR(H48="Y",K48="Y")</f>
    </oc>
    <nc r="AJ48">
      <f>OR(H48="Y",K48="Y")</f>
    </nc>
  </rcc>
  <rcc rId="3994" sId="8">
    <oc r="AK48">
      <f>IF(AJ48,O48*'ETC Data'!$H$5*'ETC Data'!$I$5,0)</f>
    </oc>
    <nc r="AK48">
      <f>IF(AJ48,O48*'ETC Data'!$H$5*'ETC Data'!$I$5,0)</f>
    </nc>
  </rcc>
  <rcc rId="3995" sId="8">
    <oc r="AL48">
      <f>AK48-(AK48*((VLOOKUP(A48,Plan!A$1:AY$798,49,FALSE)/100)))</f>
    </oc>
    <nc r="AL48">
      <f>AK48-(AK48*((VLOOKUP(A48,Plan!A$1:AY$798,51,FALSE)/100)))</f>
    </nc>
  </rcc>
  <rcc rId="3996" sId="8">
    <oc r="AM48">
      <f>IF(AJ48,O48*'ETC Data'!$H$5*'ETC Data'!$J$5,0)</f>
    </oc>
    <nc r="AM48">
      <f>IF(AJ48,O48*'ETC Data'!$H$5*'ETC Data'!$J$5,0)</f>
    </nc>
  </rcc>
  <rcc rId="3997" sId="8">
    <oc r="AN48">
      <f>AM48-(AM48*((VLOOKUP(A48,Plan!A$1:BA$798,50,FALSE)/100)))</f>
    </oc>
    <nc r="AN48">
      <f>AM48-(AM48*((VLOOKUP(A48,Plan!A$1:BA$798,53,FALSE)/100)))</f>
    </nc>
  </rcc>
  <rcc rId="3998" sId="8">
    <oc r="AO48">
      <f>IF(AJ48,O48*'ETC Data'!$H$5*'ETC Data'!$K$5,0)</f>
    </oc>
    <nc r="AO48">
      <f>IF(AJ48,O48*'ETC Data'!$H$5*'ETC Data'!$K$5,0)</f>
    </nc>
  </rcc>
  <rcc rId="3999" sId="8">
    <oc r="AP48">
      <f>AO48-(AO48*((VLOOKUP(A48,Plan!A$1:BB$798,51,FALSE)/100)))</f>
    </oc>
    <nc r="AP48">
      <f>AO48-(AO48*((VLOOKUP(A48,Plan!A$1:BB$798,54,FALSE)/100)))</f>
    </nc>
  </rcc>
  <rcc rId="4000" sId="8">
    <oc r="AQ48">
      <f>IF(AJ48,O48*'ETC Data'!$H$5*'ETC Data'!$L$5,0)</f>
    </oc>
    <nc r="AQ48">
      <f>IF(AJ48,O48*'ETC Data'!$H$5*'ETC Data'!$L$5,0)</f>
    </nc>
  </rcc>
  <rcc rId="4001" sId="8">
    <oc r="AR48">
      <f>AQ48-(AQ48*((VLOOKUP(A48,Plan!A$1:BD$798,53,FALSE)/100)))</f>
    </oc>
    <nc r="AR48">
      <f>AQ48-(AQ48*((VLOOKUP(A48,Plan!A$1:BD$798,56,FALSE)/100)))</f>
    </nc>
  </rcc>
  <rcc rId="4002" sId="8">
    <oc r="R49">
      <f>Q49-(Q49*((VLOOKUP(A49,Plan!A$1:Z$798,26,FALSE)/100)))</f>
    </oc>
    <nc r="R49">
      <f>Q49-(Q49*((VLOOKUP(A49,Plan!A$1:Z$798,26,FALSE)/100)))</f>
    </nc>
  </rcc>
  <rcc rId="4003" sId="8">
    <oc r="S49">
      <f>IF(P49,O49*'ETC Data'!$H$3*'ETC Data'!$J$3,0)</f>
    </oc>
    <nc r="S49">
      <f>IF(P49,O49*'ETC Data'!$H$3*'ETC Data'!$J$3,0)</f>
    </nc>
  </rcc>
  <rcc rId="4004" sId="8">
    <oc r="T49">
      <f>S49-(S49*((VLOOKUP(A49,Plan!A$1:AA$798,27,FALSE)/100)))</f>
    </oc>
    <nc r="T49">
      <f>S49-(S49*((VLOOKUP(A49,Plan!A$1:AA$798,27,FALSE)/100)))</f>
    </nc>
  </rcc>
  <rcc rId="4005" sId="8">
    <oc r="U49">
      <f>IF(P49,O49*'ETC Data'!$H$3*'ETC Data'!$K$3,0)</f>
    </oc>
    <nc r="U49">
      <f>IF(P49,O49*'ETC Data'!$H$3*'ETC Data'!$K$3,0)</f>
    </nc>
  </rcc>
  <rcc rId="4006" sId="8">
    <oc r="V49">
      <f>U49-(U49*((VLOOKUP(A49,Plan!A$1:AB$798,28,FALSE)/100)))</f>
    </oc>
    <nc r="V49">
      <f>U49-(U49*((VLOOKUP(A49,Plan!A$1:AB$798,28,FALSE)/100)))</f>
    </nc>
  </rcc>
  <rcc rId="4007" sId="8">
    <oc r="W49">
      <f>IF(P49,O49*'ETC Data'!$H$3*'ETC Data'!$L$3,0)</f>
    </oc>
    <nc r="W49">
      <f>IF(P49,O49*'ETC Data'!$H$3*'ETC Data'!$L$3,0)</f>
    </nc>
  </rcc>
  <rcc rId="4008" sId="8">
    <oc r="X49">
      <f>W49-(W49*((VLOOKUP(A49,Plan!A$1:AC$798,29,FALSE)/100)))</f>
    </oc>
    <nc r="X49">
      <f>W49-(W49*((VLOOKUP(A49,Plan!A$1:AC$798,29,FALSE)/100)))</f>
    </nc>
  </rcc>
  <rcc rId="4009" sId="8">
    <oc r="Z49">
      <f>OR(H49="Y",J49="Y")</f>
    </oc>
    <nc r="Z49">
      <f>OR(H49="Y",J49="Y")</f>
    </nc>
  </rcc>
  <rcc rId="4010" sId="8">
    <oc r="AA49">
      <f>IF(Z49,O49*'ETC Data'!$H$4*'ETC Data'!$I$4,0)</f>
    </oc>
    <nc r="AA49">
      <f>IF(Z49,O49*'ETC Data'!$H$4*'ETC Data'!$I$4,0)</f>
    </nc>
  </rcc>
  <rcc rId="4011" sId="8">
    <oc r="AB49">
      <f>AA49-(AA49*((VLOOKUP(A49,Plan!A$1:AI$798,35,FALSE)/100)))</f>
    </oc>
    <nc r="AB49">
      <f>AA49-(AA49*((VLOOKUP(A49,Plan!A$1:AI$798,35,FALSE)/100)))</f>
    </nc>
  </rcc>
  <rcc rId="4012" sId="8">
    <oc r="AC49">
      <f>IF(Z49,O49*'ETC Data'!$H$4*'ETC Data'!$J$4,0)</f>
    </oc>
    <nc r="AC49">
      <f>IF(Z49,O49*'ETC Data'!$H$4*'ETC Data'!$J$4,0)</f>
    </nc>
  </rcc>
  <rcc rId="4013" sId="8">
    <oc r="AD49">
      <f>AC49-(AC49*((VLOOKUP(A49,Plan!A$1:AJ$798,36,FALSE)/100)))</f>
    </oc>
    <nc r="AD49">
      <f>AC49-(AC49*((VLOOKUP(A49,Plan!A$1:AJ$798,36,FALSE)/100)))</f>
    </nc>
  </rcc>
  <rcc rId="4014" sId="8">
    <oc r="AE49">
      <f>IF(Z49,O49*'ETC Data'!$H$4*'ETC Data'!$K$4,0)</f>
    </oc>
    <nc r="AE49">
      <f>IF(Z49,O49*'ETC Data'!$H$4*'ETC Data'!$K$4,0)</f>
    </nc>
  </rcc>
  <rcc rId="4015" sId="8">
    <oc r="AF49">
      <f>AE49-(AE49*((VLOOKUP(A49,Plan!A$1:AK$798,37,FALSE)/100)))</f>
    </oc>
    <nc r="AF49">
      <f>AE49-(AE49*((VLOOKUP(A49,Plan!A$1:AK$798,37,FALSE)/100)))</f>
    </nc>
  </rcc>
  <rcc rId="4016" sId="8">
    <oc r="AG49">
      <f>IF(Z49,O49*'ETC Data'!$H$4*'ETC Data'!$L$4,0)</f>
    </oc>
    <nc r="AG49">
      <f>IF(Z49,O49*'ETC Data'!$H$4*'ETC Data'!$L$4,0)</f>
    </nc>
  </rcc>
  <rcc rId="4017" sId="8">
    <oc r="AH49">
      <f>AG49-(AG49*((VLOOKUP(A49,Plan!A$1:AP$798,42,FALSE)/100)))</f>
    </oc>
    <nc r="AH49">
      <f>AG49-(AG49*((VLOOKUP(A49,Plan!A$1:AP$798,42,FALSE)/100)))</f>
    </nc>
  </rcc>
  <rcc rId="4018" sId="8">
    <oc r="AJ49">
      <f>OR(H49="Y",K49="Y")</f>
    </oc>
    <nc r="AJ49">
      <f>OR(H49="Y",K49="Y")</f>
    </nc>
  </rcc>
  <rcc rId="4019" sId="8">
    <oc r="AK49">
      <f>IF(AJ49,O49*'ETC Data'!$H$5*'ETC Data'!$I$5,0)</f>
    </oc>
    <nc r="AK49">
      <f>IF(AJ49,O49*'ETC Data'!$H$5*'ETC Data'!$I$5,0)</f>
    </nc>
  </rcc>
  <rcc rId="4020" sId="8">
    <oc r="AL49">
      <f>AK49-(AK49*((VLOOKUP(A49,Plan!A$1:AY$798,51,FALSE)/100)))</f>
    </oc>
    <nc r="AL49">
      <f>AK49-(AK49*((VLOOKUP(A49,Plan!A$1:AY$798,51,FALSE)/100)))</f>
    </nc>
  </rcc>
  <rcc rId="4021" sId="8">
    <oc r="AM49">
      <f>IF(AJ49,O49*'ETC Data'!$H$5*'ETC Data'!$J$5,0)</f>
    </oc>
    <nc r="AM49">
      <f>IF(AJ49,O49*'ETC Data'!$H$5*'ETC Data'!$J$5,0)</f>
    </nc>
  </rcc>
  <rcc rId="4022" sId="8">
    <oc r="AN49">
      <f>AM49-(AM49*((VLOOKUP(A49,Plan!A$1:BA$798,53,FALSE)/100)))</f>
    </oc>
    <nc r="AN49">
      <f>AM49-(AM49*((VLOOKUP(A49,Plan!A$1:BA$798,53,FALSE)/100)))</f>
    </nc>
  </rcc>
  <rcc rId="4023" sId="8">
    <oc r="AO49">
      <f>IF(AJ49,O49*'ETC Data'!$H$5*'ETC Data'!$K$5,0)</f>
    </oc>
    <nc r="AO49">
      <f>IF(AJ49,O49*'ETC Data'!$H$5*'ETC Data'!$K$5,0)</f>
    </nc>
  </rcc>
  <rcc rId="4024" sId="8">
    <oc r="AP49">
      <f>AO49-(AO49*((VLOOKUP(A49,Plan!A$1:BB$798,54,FALSE)/100)))</f>
    </oc>
    <nc r="AP49">
      <f>AO49-(AO49*((VLOOKUP(A49,Plan!A$1:BB$798,54,FALSE)/100)))</f>
    </nc>
  </rcc>
  <rcc rId="4025" sId="8">
    <oc r="AQ49">
      <f>IF(AJ49,O49*'ETC Data'!$H$5*'ETC Data'!$L$5,0)</f>
    </oc>
    <nc r="AQ49">
      <f>IF(AJ49,O49*'ETC Data'!$H$5*'ETC Data'!$L$5,0)</f>
    </nc>
  </rcc>
  <rcc rId="4026" sId="8">
    <oc r="AR49">
      <f>AQ49-(AQ49*((VLOOKUP(A49,Plan!A$1:BD$798,56,FALSE)/100)))</f>
    </oc>
    <nc r="AR49">
      <f>AQ49-(AQ49*((VLOOKUP(A49,Plan!A$1:BD$798,56,FALSE)/100)))</f>
    </nc>
  </rcc>
  <rcc rId="4027" sId="8">
    <oc r="R50">
      <f>Q50-(Q50*((VLOOKUP(A50,Plan!A$1:Z$798,25,FALSE)/100)))</f>
    </oc>
    <nc r="R50">
      <f>Q50-(Q50*((VLOOKUP(A50,Plan!A$1:Z$798,26,FALSE)/100)))</f>
    </nc>
  </rcc>
  <rcc rId="4028" sId="8">
    <oc r="S50">
      <f>IF(P50,O50*'ETC Data'!$H$3*'ETC Data'!$J$3,0)</f>
    </oc>
    <nc r="S50">
      <f>IF(P50,O50*'ETC Data'!$H$3*'ETC Data'!$J$3,0)</f>
    </nc>
  </rcc>
  <rcc rId="4029" sId="8">
    <oc r="T50">
      <f>S50-(S50*((VLOOKUP(A50,Plan!A$1:AA$798,26,FALSE)/100)))</f>
    </oc>
    <nc r="T50">
      <f>S50-(S50*((VLOOKUP(A50,Plan!A$1:AA$798,27,FALSE)/100)))</f>
    </nc>
  </rcc>
  <rcc rId="4030" sId="8">
    <oc r="U50">
      <f>IF(P50,O50*'ETC Data'!$H$3*'ETC Data'!$K$3,0)</f>
    </oc>
    <nc r="U50">
      <f>IF(P50,O50*'ETC Data'!$H$3*'ETC Data'!$K$3,0)</f>
    </nc>
  </rcc>
  <rcc rId="4031" sId="8">
    <oc r="V50">
      <f>U50-(U50*((VLOOKUP(A50,Plan!A$1:AB$798,27,FALSE)/100)))</f>
    </oc>
    <nc r="V50">
      <f>U50-(U50*((VLOOKUP(A50,Plan!A$1:AB$798,28,FALSE)/100)))</f>
    </nc>
  </rcc>
  <rcc rId="4032" sId="8">
    <oc r="W50">
      <f>IF(P50,O50*'ETC Data'!$H$3*'ETC Data'!$L$3,0)</f>
    </oc>
    <nc r="W50">
      <f>IF(P50,O50*'ETC Data'!$H$3*'ETC Data'!$L$3,0)</f>
    </nc>
  </rcc>
  <rcc rId="4033" sId="8">
    <oc r="X50">
      <f>W50-(W50*((VLOOKUP(A50,Plan!A$1:AC$798,28,FALSE)/100)))</f>
    </oc>
    <nc r="X50">
      <f>W50-(W50*((VLOOKUP(A50,Plan!A$1:AC$798,29,FALSE)/100)))</f>
    </nc>
  </rcc>
  <rcc rId="4034" sId="8">
    <oc r="Z50">
      <f>OR(H50="Y",J50="Y")</f>
    </oc>
    <nc r="Z50">
      <f>OR(H50="Y",J50="Y")</f>
    </nc>
  </rcc>
  <rcc rId="4035" sId="8">
    <oc r="AA50">
      <f>IF(Z50,O50*'ETC Data'!$H$4*'ETC Data'!$I$4,0)</f>
    </oc>
    <nc r="AA50">
      <f>IF(Z50,O50*'ETC Data'!$H$4*'ETC Data'!$I$4,0)</f>
    </nc>
  </rcc>
  <rcc rId="4036" sId="8">
    <oc r="AB50">
      <f>AA50-(AA50*((VLOOKUP(A50,Plan!A$1:AI$798,34,FALSE)/100)))</f>
    </oc>
    <nc r="AB50">
      <f>AA50-(AA50*((VLOOKUP(A50,Plan!A$1:AI$798,35,FALSE)/100)))</f>
    </nc>
  </rcc>
  <rcc rId="4037" sId="8">
    <oc r="AC50">
      <f>IF(Z50,O50*'ETC Data'!$H$4*'ETC Data'!$J$4,0)</f>
    </oc>
    <nc r="AC50">
      <f>IF(Z50,O50*'ETC Data'!$H$4*'ETC Data'!$J$4,0)</f>
    </nc>
  </rcc>
  <rcc rId="4038" sId="8">
    <oc r="AD50">
      <f>AC50-(AC50*((VLOOKUP(A50,Plan!A$1:AJ$798,35,FALSE)/100)))</f>
    </oc>
    <nc r="AD50">
      <f>AC50-(AC50*((VLOOKUP(A50,Plan!A$1:AJ$798,36,FALSE)/100)))</f>
    </nc>
  </rcc>
  <rcc rId="4039" sId="8">
    <oc r="AE50">
      <f>IF(Z50,O50*'ETC Data'!$H$4*'ETC Data'!$K$4,0)</f>
    </oc>
    <nc r="AE50">
      <f>IF(Z50,O50*'ETC Data'!$H$4*'ETC Data'!$K$4,0)</f>
    </nc>
  </rcc>
  <rcc rId="4040" sId="8">
    <oc r="AF50">
      <f>AE50-(AE50*((VLOOKUP(A50,Plan!A$1:AK$798,36,FALSE)/100)))</f>
    </oc>
    <nc r="AF50">
      <f>AE50-(AE50*((VLOOKUP(A50,Plan!A$1:AK$798,37,FALSE)/100)))</f>
    </nc>
  </rcc>
  <rcc rId="4041" sId="8">
    <oc r="AG50">
      <f>IF(Z50,O50*'ETC Data'!$H$4*'ETC Data'!$L$4,0)</f>
    </oc>
    <nc r="AG50">
      <f>IF(Z50,O50*'ETC Data'!$H$4*'ETC Data'!$L$4,0)</f>
    </nc>
  </rcc>
  <rcc rId="4042" sId="8">
    <oc r="AH50">
      <f>AG50-(AG50*((VLOOKUP(A50,Plan!A$1:AP$798,41,FALSE)/100)))</f>
    </oc>
    <nc r="AH50">
      <f>AG50-(AG50*((VLOOKUP(A50,Plan!A$1:AP$798,42,FALSE)/100)))</f>
    </nc>
  </rcc>
  <rcc rId="4043" sId="8">
    <oc r="AJ50">
      <f>OR(H50="Y",K50="Y")</f>
    </oc>
    <nc r="AJ50">
      <f>OR(H50="Y",K50="Y")</f>
    </nc>
  </rcc>
  <rcc rId="4044" sId="8">
    <oc r="AK50">
      <f>IF(AJ50,O50*'ETC Data'!$H$5*'ETC Data'!$I$5,0)</f>
    </oc>
    <nc r="AK50">
      <f>IF(AJ50,O50*'ETC Data'!$H$5*'ETC Data'!$I$5,0)</f>
    </nc>
  </rcc>
  <rcc rId="4045" sId="8">
    <oc r="AL50">
      <f>AK50-(AK50*((VLOOKUP(A50,Plan!A$1:AY$798,49,FALSE)/100)))</f>
    </oc>
    <nc r="AL50">
      <f>AK50-(AK50*((VLOOKUP(A50,Plan!A$1:AY$798,51,FALSE)/100)))</f>
    </nc>
  </rcc>
  <rcc rId="4046" sId="8">
    <oc r="AM50">
      <f>IF(AJ50,O50*'ETC Data'!$H$5*'ETC Data'!$J$5,0)</f>
    </oc>
    <nc r="AM50">
      <f>IF(AJ50,O50*'ETC Data'!$H$5*'ETC Data'!$J$5,0)</f>
    </nc>
  </rcc>
  <rcc rId="4047" sId="8">
    <oc r="AN50">
      <f>AM50-(AM50*((VLOOKUP(A50,Plan!A$1:BA$798,50,FALSE)/100)))</f>
    </oc>
    <nc r="AN50">
      <f>AM50-(AM50*((VLOOKUP(A50,Plan!A$1:BA$798,53,FALSE)/100)))</f>
    </nc>
  </rcc>
  <rcc rId="4048" sId="8">
    <oc r="AO50">
      <f>IF(AJ50,O50*'ETC Data'!$H$5*'ETC Data'!$K$5,0)</f>
    </oc>
    <nc r="AO50">
      <f>IF(AJ50,O50*'ETC Data'!$H$5*'ETC Data'!$K$5,0)</f>
    </nc>
  </rcc>
  <rcc rId="4049" sId="8">
    <oc r="AP50">
      <f>AO50-(AO50*((VLOOKUP(A50,Plan!A$1:BB$798,51,FALSE)/100)))</f>
    </oc>
    <nc r="AP50">
      <f>AO50-(AO50*((VLOOKUP(A50,Plan!A$1:BB$798,54,FALSE)/100)))</f>
    </nc>
  </rcc>
  <rcc rId="4050" sId="8">
    <oc r="AQ50">
      <f>IF(AJ50,O50*'ETC Data'!$H$5*'ETC Data'!$L$5,0)</f>
    </oc>
    <nc r="AQ50">
      <f>IF(AJ50,O50*'ETC Data'!$H$5*'ETC Data'!$L$5,0)</f>
    </nc>
  </rcc>
  <rcc rId="4051" sId="8">
    <oc r="AR50">
      <f>AQ50-(AQ50*((VLOOKUP(A50,Plan!A$1:BD$798,53,FALSE)/100)))</f>
    </oc>
    <nc r="AR50">
      <f>AQ50-(AQ50*((VLOOKUP(A50,Plan!A$1:BD$798,56,FALSE)/100)))</f>
    </nc>
  </rcc>
  <rcc rId="4052" sId="8">
    <oc r="R51">
      <f>Q51-(Q51*((VLOOKUP(A51,Plan!A$1:Z$798,26,FALSE)/100)))</f>
    </oc>
    <nc r="R51">
      <f>Q51-(Q51*((VLOOKUP(A51,Plan!A$1:Z$798,26,FALSE)/100)))</f>
    </nc>
  </rcc>
  <rcc rId="4053" sId="8">
    <oc r="S51">
      <f>IF(P51,O51*'ETC Data'!$H$3*'ETC Data'!$J$3,0)</f>
    </oc>
    <nc r="S51">
      <f>IF(P51,O51*'ETC Data'!$H$3*'ETC Data'!$J$3,0)</f>
    </nc>
  </rcc>
  <rcc rId="4054" sId="8">
    <oc r="T51">
      <f>S51-(S51*((VLOOKUP(A51,Plan!A$1:AA$798,27,FALSE)/100)))</f>
    </oc>
    <nc r="T51">
      <f>S51-(S51*((VLOOKUP(A51,Plan!A$1:AA$798,27,FALSE)/100)))</f>
    </nc>
  </rcc>
  <rcc rId="4055" sId="8">
    <oc r="U51">
      <f>IF(P51,O51*'ETC Data'!$H$3*'ETC Data'!$K$3,0)</f>
    </oc>
    <nc r="U51">
      <f>IF(P51,O51*'ETC Data'!$H$3*'ETC Data'!$K$3,0)</f>
    </nc>
  </rcc>
  <rcc rId="4056" sId="8">
    <oc r="V51">
      <f>U51-(U51*((VLOOKUP(A51,Plan!A$1:AB$798,28,FALSE)/100)))</f>
    </oc>
    <nc r="V51">
      <f>U51-(U51*((VLOOKUP(A51,Plan!A$1:AB$798,28,FALSE)/100)))</f>
    </nc>
  </rcc>
  <rcc rId="4057" sId="8">
    <oc r="W51">
      <f>IF(P51,O51*'ETC Data'!$H$3*'ETC Data'!$L$3,0)</f>
    </oc>
    <nc r="W51">
      <f>IF(P51,O51*'ETC Data'!$H$3*'ETC Data'!$L$3,0)</f>
    </nc>
  </rcc>
  <rcc rId="4058" sId="8">
    <oc r="X51">
      <f>W51-(W51*((VLOOKUP(A51,Plan!A$1:AC$798,29,FALSE)/100)))</f>
    </oc>
    <nc r="X51">
      <f>W51-(W51*((VLOOKUP(A51,Plan!A$1:AC$798,29,FALSE)/100)))</f>
    </nc>
  </rcc>
  <rcc rId="4059" sId="8">
    <oc r="Z51">
      <f>OR(H51="Y",J51="Y")</f>
    </oc>
    <nc r="Z51">
      <f>OR(H51="Y",J51="Y")</f>
    </nc>
  </rcc>
  <rcc rId="4060" sId="8">
    <oc r="AA51">
      <f>IF(Z51,O51*'ETC Data'!$H$4*'ETC Data'!$I$4,0)</f>
    </oc>
    <nc r="AA51">
      <f>IF(Z51,O51*'ETC Data'!$H$4*'ETC Data'!$I$4,0)</f>
    </nc>
  </rcc>
  <rcc rId="4061" sId="8">
    <oc r="AB51">
      <f>AA51-(AA51*((VLOOKUP(A51,Plan!A$1:AI$798,35,FALSE)/100)))</f>
    </oc>
    <nc r="AB51">
      <f>AA51-(AA51*((VLOOKUP(A51,Plan!A$1:AI$798,35,FALSE)/100)))</f>
    </nc>
  </rcc>
  <rcc rId="4062" sId="8">
    <oc r="AC51">
      <f>IF(Z51,O51*'ETC Data'!$H$4*'ETC Data'!$J$4,0)</f>
    </oc>
    <nc r="AC51">
      <f>IF(Z51,O51*'ETC Data'!$H$4*'ETC Data'!$J$4,0)</f>
    </nc>
  </rcc>
  <rcc rId="4063" sId="8">
    <oc r="AD51">
      <f>AC51-(AC51*((VLOOKUP(A51,Plan!A$1:AJ$798,36,FALSE)/100)))</f>
    </oc>
    <nc r="AD51">
      <f>AC51-(AC51*((VLOOKUP(A51,Plan!A$1:AJ$798,36,FALSE)/100)))</f>
    </nc>
  </rcc>
  <rcc rId="4064" sId="8">
    <oc r="AE51">
      <f>IF(Z51,O51*'ETC Data'!$H$4*'ETC Data'!$K$4,0)</f>
    </oc>
    <nc r="AE51">
      <f>IF(Z51,O51*'ETC Data'!$H$4*'ETC Data'!$K$4,0)</f>
    </nc>
  </rcc>
  <rcc rId="4065" sId="8">
    <oc r="AF51">
      <f>AE51-(AE51*((VLOOKUP(A51,Plan!A$1:AK$798,37,FALSE)/100)))</f>
    </oc>
    <nc r="AF51">
      <f>AE51-(AE51*((VLOOKUP(A51,Plan!A$1:AK$798,37,FALSE)/100)))</f>
    </nc>
  </rcc>
  <rcc rId="4066" sId="8">
    <oc r="AG51">
      <f>IF(Z51,O51*'ETC Data'!$H$4*'ETC Data'!$L$4,0)</f>
    </oc>
    <nc r="AG51">
      <f>IF(Z51,O51*'ETC Data'!$H$4*'ETC Data'!$L$4,0)</f>
    </nc>
  </rcc>
  <rcc rId="4067" sId="8">
    <oc r="AH51">
      <f>AG51-(AG51*((VLOOKUP(A51,Plan!A$1:AP$798,42,FALSE)/100)))</f>
    </oc>
    <nc r="AH51">
      <f>AG51-(AG51*((VLOOKUP(A51,Plan!A$1:AP$798,42,FALSE)/100)))</f>
    </nc>
  </rcc>
  <rcc rId="4068" sId="8">
    <oc r="AJ51">
      <f>OR(H51="Y",K51="Y")</f>
    </oc>
    <nc r="AJ51">
      <f>OR(H51="Y",K51="Y")</f>
    </nc>
  </rcc>
  <rcc rId="4069" sId="8">
    <oc r="AK51">
      <f>IF(AJ51,O51*'ETC Data'!$H$5*'ETC Data'!$I$5,0)</f>
    </oc>
    <nc r="AK51">
      <f>IF(AJ51,O51*'ETC Data'!$H$5*'ETC Data'!$I$5,0)</f>
    </nc>
  </rcc>
  <rcc rId="4070" sId="8">
    <oc r="AL51">
      <f>AK51-(AK51*((VLOOKUP(A51,Plan!A$1:AY$798,51,FALSE)/100)))</f>
    </oc>
    <nc r="AL51">
      <f>AK51-(AK51*((VLOOKUP(A51,Plan!A$1:AY$798,51,FALSE)/100)))</f>
    </nc>
  </rcc>
  <rcc rId="4071" sId="8">
    <oc r="AM51">
      <f>IF(AJ51,O51*'ETC Data'!$H$5*'ETC Data'!$J$5,0)</f>
    </oc>
    <nc r="AM51">
      <f>IF(AJ51,O51*'ETC Data'!$H$5*'ETC Data'!$J$5,0)</f>
    </nc>
  </rcc>
  <rcc rId="4072" sId="8">
    <oc r="AN51">
      <f>AM51-(AM51*((VLOOKUP(A51,Plan!A$1:BA$798,53,FALSE)/100)))</f>
    </oc>
    <nc r="AN51">
      <f>AM51-(AM51*((VLOOKUP(A51,Plan!A$1:BA$798,53,FALSE)/100)))</f>
    </nc>
  </rcc>
  <rcc rId="4073" sId="8">
    <oc r="AO51">
      <f>IF(AJ51,O51*'ETC Data'!$H$5*'ETC Data'!$K$5,0)</f>
    </oc>
    <nc r="AO51">
      <f>IF(AJ51,O51*'ETC Data'!$H$5*'ETC Data'!$K$5,0)</f>
    </nc>
  </rcc>
  <rcc rId="4074" sId="8">
    <oc r="AP51">
      <f>AO51-(AO51*((VLOOKUP(A51,Plan!A$1:BB$798,54,FALSE)/100)))</f>
    </oc>
    <nc r="AP51">
      <f>AO51-(AO51*((VLOOKUP(A51,Plan!A$1:BB$798,54,FALSE)/100)))</f>
    </nc>
  </rcc>
  <rcc rId="4075" sId="8">
    <oc r="AQ51">
      <f>IF(AJ51,O51*'ETC Data'!$H$5*'ETC Data'!$L$5,0)</f>
    </oc>
    <nc r="AQ51">
      <f>IF(AJ51,O51*'ETC Data'!$H$5*'ETC Data'!$L$5,0)</f>
    </nc>
  </rcc>
  <rcc rId="4076" sId="8">
    <oc r="AR51">
      <f>AQ51-(AQ51*((VLOOKUP(A51,Plan!A$1:BD$798,56,FALSE)/100)))</f>
    </oc>
    <nc r="AR51">
      <f>AQ51-(AQ51*((VLOOKUP(A51,Plan!A$1:BD$798,56,FALSE)/100)))</f>
    </nc>
  </rcc>
  <rcc rId="4077" sId="8">
    <oc r="R52">
      <f>Q52-(Q52*((VLOOKUP(A52,Plan!A$1:Z$798,26,FALSE)/100)))</f>
    </oc>
    <nc r="R52">
      <f>Q52-(Q52*((VLOOKUP(A52,Plan!A$1:Z$798,26,FALSE)/100)))</f>
    </nc>
  </rcc>
  <rcc rId="4078" sId="8">
    <oc r="S52">
      <f>IF(P52,O52*'ETC Data'!$H$3*'ETC Data'!$J$3,0)</f>
    </oc>
    <nc r="S52">
      <f>IF(P52,O52*'ETC Data'!$H$3*'ETC Data'!$J$3,0)</f>
    </nc>
  </rcc>
  <rcc rId="4079" sId="8">
    <oc r="T52">
      <f>S52-(S52*((VLOOKUP(A52,Plan!A$1:AA$798,27,FALSE)/100)))</f>
    </oc>
    <nc r="T52">
      <f>S52-(S52*((VLOOKUP(A52,Plan!A$1:AA$798,27,FALSE)/100)))</f>
    </nc>
  </rcc>
  <rcc rId="4080" sId="8">
    <oc r="U52">
      <f>IF(P52,O52*'ETC Data'!$H$3*'ETC Data'!$K$3,0)</f>
    </oc>
    <nc r="U52">
      <f>IF(P52,O52*'ETC Data'!$H$3*'ETC Data'!$K$3,0)</f>
    </nc>
  </rcc>
  <rcc rId="4081" sId="8">
    <oc r="V52">
      <f>U52-(U52*((VLOOKUP(A52,Plan!A$1:AB$798,28,FALSE)/100)))</f>
    </oc>
    <nc r="V52">
      <f>U52-(U52*((VLOOKUP(A52,Plan!A$1:AB$798,28,FALSE)/100)))</f>
    </nc>
  </rcc>
  <rcc rId="4082" sId="8">
    <oc r="W52">
      <f>IF(P52,O52*'ETC Data'!$H$3*'ETC Data'!$L$3,0)</f>
    </oc>
    <nc r="W52">
      <f>IF(P52,O52*'ETC Data'!$H$3*'ETC Data'!$L$3,0)</f>
    </nc>
  </rcc>
  <rcc rId="4083" sId="8">
    <oc r="X52">
      <f>W52-(W52*((VLOOKUP(A52,Plan!A$1:AC$798,29,FALSE)/100)))</f>
    </oc>
    <nc r="X52">
      <f>W52-(W52*((VLOOKUP(A52,Plan!A$1:AC$798,29,FALSE)/100)))</f>
    </nc>
  </rcc>
  <rcc rId="4084" sId="8">
    <oc r="Z52">
      <f>OR(H52="Y",J52="Y")</f>
    </oc>
    <nc r="Z52">
      <f>OR(H52="Y",J52="Y")</f>
    </nc>
  </rcc>
  <rcc rId="4085" sId="8">
    <oc r="AA52">
      <f>IF(Z52,O52*'ETC Data'!$H$4*'ETC Data'!$I$4,0)</f>
    </oc>
    <nc r="AA52">
      <f>IF(Z52,O52*'ETC Data'!$H$4*'ETC Data'!$I$4,0)</f>
    </nc>
  </rcc>
  <rcc rId="4086" sId="8">
    <oc r="AB52">
      <f>AA52-(AA52*((VLOOKUP(A52,Plan!A$1:AI$798,35,FALSE)/100)))</f>
    </oc>
    <nc r="AB52">
      <f>AA52-(AA52*((VLOOKUP(A52,Plan!A$1:AI$798,35,FALSE)/100)))</f>
    </nc>
  </rcc>
  <rcc rId="4087" sId="8">
    <oc r="AC52">
      <f>IF(Z52,O52*'ETC Data'!$H$4*'ETC Data'!$J$4,0)</f>
    </oc>
    <nc r="AC52">
      <f>IF(Z52,O52*'ETC Data'!$H$4*'ETC Data'!$J$4,0)</f>
    </nc>
  </rcc>
  <rcc rId="4088" sId="8">
    <oc r="AD52">
      <f>AC52-(AC52*((VLOOKUP(A52,Plan!A$1:AJ$798,36,FALSE)/100)))</f>
    </oc>
    <nc r="AD52">
      <f>AC52-(AC52*((VLOOKUP(A52,Plan!A$1:AJ$798,36,FALSE)/100)))</f>
    </nc>
  </rcc>
  <rcc rId="4089" sId="8">
    <oc r="AE52">
      <f>IF(Z52,O52*'ETC Data'!$H$4*'ETC Data'!$K$4,0)</f>
    </oc>
    <nc r="AE52">
      <f>IF(Z52,O52*'ETC Data'!$H$4*'ETC Data'!$K$4,0)</f>
    </nc>
  </rcc>
  <rcc rId="4090" sId="8">
    <oc r="AF52">
      <f>AE52-(AE52*((VLOOKUP(A52,Plan!A$1:AK$798,37,FALSE)/100)))</f>
    </oc>
    <nc r="AF52">
      <f>AE52-(AE52*((VLOOKUP(A52,Plan!A$1:AK$798,37,FALSE)/100)))</f>
    </nc>
  </rcc>
  <rcc rId="4091" sId="8">
    <oc r="AG52">
      <f>IF(Z52,O52*'ETC Data'!$H$4*'ETC Data'!$L$4,0)</f>
    </oc>
    <nc r="AG52">
      <f>IF(Z52,O52*'ETC Data'!$H$4*'ETC Data'!$L$4,0)</f>
    </nc>
  </rcc>
  <rcc rId="4092" sId="8">
    <oc r="AH52">
      <f>AG52-(AG52*((VLOOKUP(A52,Plan!A$1:AP$798,42,FALSE)/100)))</f>
    </oc>
    <nc r="AH52">
      <f>AG52-(AG52*((VLOOKUP(A52,Plan!A$1:AP$798,42,FALSE)/100)))</f>
    </nc>
  </rcc>
  <rcc rId="4093" sId="8">
    <oc r="AJ52">
      <f>OR(H52="Y",K52="Y")</f>
    </oc>
    <nc r="AJ52">
      <f>OR(H52="Y",K52="Y")</f>
    </nc>
  </rcc>
  <rcc rId="4094" sId="8">
    <oc r="AK52">
      <f>IF(AJ52,O52*'ETC Data'!$H$5*'ETC Data'!$I$5,0)</f>
    </oc>
    <nc r="AK52">
      <f>IF(AJ52,O52*'ETC Data'!$H$5*'ETC Data'!$I$5,0)</f>
    </nc>
  </rcc>
  <rcc rId="4095" sId="8">
    <oc r="AL52">
      <f>AK52-(AK52*((VLOOKUP(A52,Plan!A$1:AY$798,51,FALSE)/100)))</f>
    </oc>
    <nc r="AL52">
      <f>AK52-(AK52*((VLOOKUP(A52,Plan!A$1:AY$798,51,FALSE)/100)))</f>
    </nc>
  </rcc>
  <rcc rId="4096" sId="8">
    <oc r="AM52">
      <f>IF(AJ52,O52*'ETC Data'!$H$5*'ETC Data'!$J$5,0)</f>
    </oc>
    <nc r="AM52">
      <f>IF(AJ52,O52*'ETC Data'!$H$5*'ETC Data'!$J$5,0)</f>
    </nc>
  </rcc>
  <rcc rId="4097" sId="8">
    <oc r="AN52">
      <f>AM52-(AM52*((VLOOKUP(A52,Plan!A$1:BA$798,53,FALSE)/100)))</f>
    </oc>
    <nc r="AN52">
      <f>AM52-(AM52*((VLOOKUP(A52,Plan!A$1:BA$798,53,FALSE)/100)))</f>
    </nc>
  </rcc>
  <rcc rId="4098" sId="8">
    <oc r="AO52">
      <f>IF(AJ52,O52*'ETC Data'!$H$5*'ETC Data'!$K$5,0)</f>
    </oc>
    <nc r="AO52">
      <f>IF(AJ52,O52*'ETC Data'!$H$5*'ETC Data'!$K$5,0)</f>
    </nc>
  </rcc>
  <rcc rId="4099" sId="8">
    <oc r="AP52">
      <f>AO52-(AO52*((VLOOKUP(A52,Plan!A$1:BB$798,54,FALSE)/100)))</f>
    </oc>
    <nc r="AP52">
      <f>AO52-(AO52*((VLOOKUP(A52,Plan!A$1:BB$798,54,FALSE)/100)))</f>
    </nc>
  </rcc>
  <rcc rId="4100" sId="8">
    <oc r="AQ52">
      <f>IF(AJ52,O52*'ETC Data'!$H$5*'ETC Data'!$L$5,0)</f>
    </oc>
    <nc r="AQ52">
      <f>IF(AJ52,O52*'ETC Data'!$H$5*'ETC Data'!$L$5,0)</f>
    </nc>
  </rcc>
  <rcc rId="4101" sId="8">
    <oc r="AR52">
      <f>AQ52-(AQ52*((VLOOKUP(A52,Plan!A$1:BD$798,56,FALSE)/100)))</f>
    </oc>
    <nc r="AR52">
      <f>AQ52-(AQ52*((VLOOKUP(A52,Plan!A$1:BD$798,56,FALSE)/100)))</f>
    </nc>
  </rcc>
  <rcc rId="4102" sId="8">
    <oc r="R53">
      <f>Q53-(Q53*((VLOOKUP(A53,Plan!A$1:Z$798,25,FALSE)/100)))</f>
    </oc>
    <nc r="R53">
      <f>Q53-(Q53*((VLOOKUP(A53,Plan!A$1:Z$798,26,FALSE)/100)))</f>
    </nc>
  </rcc>
  <rcc rId="4103" sId="8">
    <oc r="S53">
      <f>IF(P53,O53*'ETC Data'!$H$3*'ETC Data'!$J$3,0)</f>
    </oc>
    <nc r="S53">
      <f>IF(P53,O53*'ETC Data'!$H$3*'ETC Data'!$J$3,0)</f>
    </nc>
  </rcc>
  <rcc rId="4104" sId="8">
    <oc r="T53">
      <f>S53-(S53*((VLOOKUP(A53,Plan!A$1:AA$798,26,FALSE)/100)))</f>
    </oc>
    <nc r="T53">
      <f>S53-(S53*((VLOOKUP(A53,Plan!A$1:AA$798,27,FALSE)/100)))</f>
    </nc>
  </rcc>
  <rcc rId="4105" sId="8">
    <oc r="U53">
      <f>IF(P53,O53*'ETC Data'!$H$3*'ETC Data'!$K$3,0)</f>
    </oc>
    <nc r="U53">
      <f>IF(P53,O53*'ETC Data'!$H$3*'ETC Data'!$K$3,0)</f>
    </nc>
  </rcc>
  <rcc rId="4106" sId="8">
    <oc r="V53">
      <f>U53-(U53*((VLOOKUP(A53,Plan!A$1:AB$798,27,FALSE)/100)))</f>
    </oc>
    <nc r="V53">
      <f>U53-(U53*((VLOOKUP(A53,Plan!A$1:AB$798,28,FALSE)/100)))</f>
    </nc>
  </rcc>
  <rcc rId="4107" sId="8">
    <oc r="W53">
      <f>IF(P53,O53*'ETC Data'!$H$3*'ETC Data'!$L$3,0)</f>
    </oc>
    <nc r="W53">
      <f>IF(P53,O53*'ETC Data'!$H$3*'ETC Data'!$L$3,0)</f>
    </nc>
  </rcc>
  <rcc rId="4108" sId="8">
    <oc r="X53">
      <f>W53-(W53*((VLOOKUP(A53,Plan!A$1:AC$798,28,FALSE)/100)))</f>
    </oc>
    <nc r="X53">
      <f>W53-(W53*((VLOOKUP(A53,Plan!A$1:AC$798,29,FALSE)/100)))</f>
    </nc>
  </rcc>
  <rcc rId="4109" sId="8">
    <oc r="Z53">
      <f>OR(H53="Y",J53="Y")</f>
    </oc>
    <nc r="Z53">
      <f>OR(H53="Y",J53="Y")</f>
    </nc>
  </rcc>
  <rcc rId="4110" sId="8">
    <oc r="AA53">
      <f>IF(Z53,O53*'ETC Data'!$H$4*'ETC Data'!$I$4,0)</f>
    </oc>
    <nc r="AA53">
      <f>IF(Z53,O53*'ETC Data'!$H$4*'ETC Data'!$I$4,0)</f>
    </nc>
  </rcc>
  <rcc rId="4111" sId="8">
    <oc r="AB53">
      <f>AA53-(AA53*((VLOOKUP(A53,Plan!A$1:AI$798,34,FALSE)/100)))</f>
    </oc>
    <nc r="AB53">
      <f>AA53-(AA53*((VLOOKUP(A53,Plan!A$1:AI$798,35,FALSE)/100)))</f>
    </nc>
  </rcc>
  <rcc rId="4112" sId="8">
    <oc r="AC53">
      <f>IF(Z53,O53*'ETC Data'!$H$4*'ETC Data'!$J$4,0)</f>
    </oc>
    <nc r="AC53">
      <f>IF(Z53,O53*'ETC Data'!$H$4*'ETC Data'!$J$4,0)</f>
    </nc>
  </rcc>
  <rcc rId="4113" sId="8">
    <oc r="AD53">
      <f>AC53-(AC53*((VLOOKUP(A53,Plan!A$1:AJ$798,35,FALSE)/100)))</f>
    </oc>
    <nc r="AD53">
      <f>AC53-(AC53*((VLOOKUP(A53,Plan!A$1:AJ$798,36,FALSE)/100)))</f>
    </nc>
  </rcc>
  <rcc rId="4114" sId="8">
    <oc r="AE53">
      <f>IF(Z53,O53*'ETC Data'!$H$4*'ETC Data'!$K$4,0)</f>
    </oc>
    <nc r="AE53">
      <f>IF(Z53,O53*'ETC Data'!$H$4*'ETC Data'!$K$4,0)</f>
    </nc>
  </rcc>
  <rcc rId="4115" sId="8">
    <oc r="AF53">
      <f>AE53-(AE53*((VLOOKUP(A53,Plan!A$1:AK$798,36,FALSE)/100)))</f>
    </oc>
    <nc r="AF53">
      <f>AE53-(AE53*((VLOOKUP(A53,Plan!A$1:AK$798,37,FALSE)/100)))</f>
    </nc>
  </rcc>
  <rcc rId="4116" sId="8">
    <oc r="AG53">
      <f>IF(Z53,O53*'ETC Data'!$H$4*'ETC Data'!$L$4,0)</f>
    </oc>
    <nc r="AG53">
      <f>IF(Z53,O53*'ETC Data'!$H$4*'ETC Data'!$L$4,0)</f>
    </nc>
  </rcc>
  <rcc rId="4117" sId="8">
    <oc r="AH53">
      <f>AG53-(AG53*((VLOOKUP(A53,Plan!A$1:AP$798,41,FALSE)/100)))</f>
    </oc>
    <nc r="AH53">
      <f>AG53-(AG53*((VLOOKUP(A53,Plan!A$1:AP$798,42,FALSE)/100)))</f>
    </nc>
  </rcc>
  <rcc rId="4118" sId="8">
    <oc r="AJ53">
      <f>OR(H53="Y",K53="Y")</f>
    </oc>
    <nc r="AJ53">
      <f>OR(H53="Y",K53="Y")</f>
    </nc>
  </rcc>
  <rcc rId="4119" sId="8">
    <oc r="AK53">
      <f>IF(AJ53,O53*'ETC Data'!$H$5*'ETC Data'!$I$5,0)</f>
    </oc>
    <nc r="AK53">
      <f>IF(AJ53,O53*'ETC Data'!$H$5*'ETC Data'!$I$5,0)</f>
    </nc>
  </rcc>
  <rcc rId="4120" sId="8">
    <oc r="AL53">
      <f>AK53-(AK53*((VLOOKUP(A53,Plan!A$1:AY$798,49,FALSE)/100)))</f>
    </oc>
    <nc r="AL53">
      <f>AK53-(AK53*((VLOOKUP(A53,Plan!A$1:AY$798,51,FALSE)/100)))</f>
    </nc>
  </rcc>
  <rcc rId="4121" sId="8">
    <oc r="AM53">
      <f>IF(AJ53,O53*'ETC Data'!$H$5*'ETC Data'!$J$5,0)</f>
    </oc>
    <nc r="AM53">
      <f>IF(AJ53,O53*'ETC Data'!$H$5*'ETC Data'!$J$5,0)</f>
    </nc>
  </rcc>
  <rcc rId="4122" sId="8">
    <oc r="AN53">
      <f>AM53-(AM53*((VLOOKUP(A53,Plan!A$1:BA$798,50,FALSE)/100)))</f>
    </oc>
    <nc r="AN53">
      <f>AM53-(AM53*((VLOOKUP(A53,Plan!A$1:BA$798,53,FALSE)/100)))</f>
    </nc>
  </rcc>
  <rcc rId="4123" sId="8">
    <oc r="AO53">
      <f>IF(AJ53,O53*'ETC Data'!$H$5*'ETC Data'!$K$5,0)</f>
    </oc>
    <nc r="AO53">
      <f>IF(AJ53,O53*'ETC Data'!$H$5*'ETC Data'!$K$5,0)</f>
    </nc>
  </rcc>
  <rcc rId="4124" sId="8">
    <oc r="AP53">
      <f>AO53-(AO53*((VLOOKUP(A53,Plan!A$1:BB$798,51,FALSE)/100)))</f>
    </oc>
    <nc r="AP53">
      <f>AO53-(AO53*((VLOOKUP(A53,Plan!A$1:BB$798,54,FALSE)/100)))</f>
    </nc>
  </rcc>
  <rcc rId="4125" sId="8">
    <oc r="AQ53">
      <f>IF(AJ53,O53*'ETC Data'!$H$5*'ETC Data'!$L$5,0)</f>
    </oc>
    <nc r="AQ53">
      <f>IF(AJ53,O53*'ETC Data'!$H$5*'ETC Data'!$L$5,0)</f>
    </nc>
  </rcc>
  <rcc rId="4126" sId="8">
    <oc r="AR53">
      <f>AQ53-(AQ53*((VLOOKUP(A53,Plan!A$1:BD$798,53,FALSE)/100)))</f>
    </oc>
    <nc r="AR53">
      <f>AQ53-(AQ53*((VLOOKUP(A53,Plan!A$1:BD$798,56,FALSE)/100)))</f>
    </nc>
  </rcc>
  <rcc rId="4127" sId="8">
    <oc r="R54">
      <f>Q54-(Q54*((VLOOKUP(A54,Plan!A$1:Z$798,25,FALSE)/100)))</f>
    </oc>
    <nc r="R54">
      <f>Q54-(Q54*((VLOOKUP(A54,Plan!A$1:Z$798,26,FALSE)/100)))</f>
    </nc>
  </rcc>
  <rcc rId="4128" sId="8">
    <oc r="S54">
      <f>IF(P54,O54*'ETC Data'!$H$3*'ETC Data'!$J$3,0)</f>
    </oc>
    <nc r="S54">
      <f>IF(P54,O54*'ETC Data'!$H$3*'ETC Data'!$J$3,0)</f>
    </nc>
  </rcc>
  <rcc rId="4129" sId="8">
    <oc r="T54">
      <f>S54-(S54*((VLOOKUP(A54,Plan!A$1:AA$798,26,FALSE)/100)))</f>
    </oc>
    <nc r="T54">
      <f>S54-(S54*((VLOOKUP(A54,Plan!A$1:AA$798,27,FALSE)/100)))</f>
    </nc>
  </rcc>
  <rcc rId="4130" sId="8">
    <oc r="U54">
      <f>IF(P54,O54*'ETC Data'!$H$3*'ETC Data'!$K$3,0)</f>
    </oc>
    <nc r="U54">
      <f>IF(P54,O54*'ETC Data'!$H$3*'ETC Data'!$K$3,0)</f>
    </nc>
  </rcc>
  <rcc rId="4131" sId="8">
    <oc r="V54">
      <f>U54-(U54*((VLOOKUP(A54,Plan!A$1:AB$798,27,FALSE)/100)))</f>
    </oc>
    <nc r="V54">
      <f>U54-(U54*((VLOOKUP(A54,Plan!A$1:AB$798,28,FALSE)/100)))</f>
    </nc>
  </rcc>
  <rcc rId="4132" sId="8">
    <oc r="W54">
      <f>IF(P54,O54*'ETC Data'!$H$3*'ETC Data'!$L$3,0)</f>
    </oc>
    <nc r="W54">
      <f>IF(P54,O54*'ETC Data'!$H$3*'ETC Data'!$L$3,0)</f>
    </nc>
  </rcc>
  <rcc rId="4133" sId="8">
    <oc r="X54">
      <f>W54-(W54*((VLOOKUP(A54,Plan!A$1:AC$798,28,FALSE)/100)))</f>
    </oc>
    <nc r="X54">
      <f>W54-(W54*((VLOOKUP(A54,Plan!A$1:AC$798,29,FALSE)/100)))</f>
    </nc>
  </rcc>
  <rcc rId="4134" sId="8">
    <oc r="Z54">
      <f>OR(H54="Y",J54="Y")</f>
    </oc>
    <nc r="Z54">
      <f>OR(H54="Y",J54="Y")</f>
    </nc>
  </rcc>
  <rcc rId="4135" sId="8">
    <oc r="AA54">
      <f>IF(Z54,O54*'ETC Data'!$H$4*'ETC Data'!$I$4,0)</f>
    </oc>
    <nc r="AA54">
      <f>IF(Z54,O54*'ETC Data'!$H$4*'ETC Data'!$I$4,0)</f>
    </nc>
  </rcc>
  <rcc rId="4136" sId="8">
    <oc r="AB54">
      <f>AA54-(AA54*((VLOOKUP(A54,Plan!A$1:AI$798,34,FALSE)/100)))</f>
    </oc>
    <nc r="AB54">
      <f>AA54-(AA54*((VLOOKUP(A54,Plan!A$1:AI$798,35,FALSE)/100)))</f>
    </nc>
  </rcc>
  <rcc rId="4137" sId="8">
    <oc r="AC54">
      <f>IF(Z54,O54*'ETC Data'!$H$4*'ETC Data'!$J$4,0)</f>
    </oc>
    <nc r="AC54">
      <f>IF(Z54,O54*'ETC Data'!$H$4*'ETC Data'!$J$4,0)</f>
    </nc>
  </rcc>
  <rcc rId="4138" sId="8">
    <oc r="AD54">
      <f>AC54-(AC54*((VLOOKUP(A54,Plan!A$1:AJ$798,35,FALSE)/100)))</f>
    </oc>
    <nc r="AD54">
      <f>AC54-(AC54*((VLOOKUP(A54,Plan!A$1:AJ$798,36,FALSE)/100)))</f>
    </nc>
  </rcc>
  <rcc rId="4139" sId="8">
    <oc r="AE54">
      <f>IF(Z54,O54*'ETC Data'!$H$4*'ETC Data'!$K$4,0)</f>
    </oc>
    <nc r="AE54">
      <f>IF(Z54,O54*'ETC Data'!$H$4*'ETC Data'!$K$4,0)</f>
    </nc>
  </rcc>
  <rcc rId="4140" sId="8">
    <oc r="AF54">
      <f>AE54-(AE54*((VLOOKUP(A54,Plan!A$1:AK$798,36,FALSE)/100)))</f>
    </oc>
    <nc r="AF54">
      <f>AE54-(AE54*((VLOOKUP(A54,Plan!A$1:AK$798,37,FALSE)/100)))</f>
    </nc>
  </rcc>
  <rcc rId="4141" sId="8">
    <oc r="AG54">
      <f>IF(Z54,O54*'ETC Data'!$H$4*'ETC Data'!$L$4,0)</f>
    </oc>
    <nc r="AG54">
      <f>IF(Z54,O54*'ETC Data'!$H$4*'ETC Data'!$L$4,0)</f>
    </nc>
  </rcc>
  <rcc rId="4142" sId="8">
    <oc r="AH54">
      <f>AG54-(AG54*((VLOOKUP(A54,Plan!A$1:AP$798,41,FALSE)/100)))</f>
    </oc>
    <nc r="AH54">
      <f>AG54-(AG54*((VLOOKUP(A54,Plan!A$1:AP$798,42,FALSE)/100)))</f>
    </nc>
  </rcc>
  <rcc rId="4143" sId="8">
    <oc r="AJ54">
      <f>OR(H54="Y",K54="Y")</f>
    </oc>
    <nc r="AJ54">
      <f>OR(H54="Y",K54="Y")</f>
    </nc>
  </rcc>
  <rcc rId="4144" sId="8">
    <oc r="AK54">
      <f>IF(AJ54,O54*'ETC Data'!$H$5*'ETC Data'!$I$5,0)</f>
    </oc>
    <nc r="AK54">
      <f>IF(AJ54,O54*'ETC Data'!$H$5*'ETC Data'!$I$5,0)</f>
    </nc>
  </rcc>
  <rcc rId="4145" sId="8">
    <oc r="AL54">
      <f>AK54-(AK54*((VLOOKUP(A54,Plan!A$1:AY$798,49,FALSE)/100)))</f>
    </oc>
    <nc r="AL54">
      <f>AK54-(AK54*((VLOOKUP(A54,Plan!A$1:AY$798,51,FALSE)/100)))</f>
    </nc>
  </rcc>
  <rcc rId="4146" sId="8">
    <oc r="AM54">
      <f>IF(AJ54,O54*'ETC Data'!$H$5*'ETC Data'!$J$5,0)</f>
    </oc>
    <nc r="AM54">
      <f>IF(AJ54,O54*'ETC Data'!$H$5*'ETC Data'!$J$5,0)</f>
    </nc>
  </rcc>
  <rcc rId="4147" sId="8">
    <oc r="AN54">
      <f>AM54-(AM54*((VLOOKUP(A54,Plan!A$1:BA$798,50,FALSE)/100)))</f>
    </oc>
    <nc r="AN54">
      <f>AM54-(AM54*((VLOOKUP(A54,Plan!A$1:BA$798,53,FALSE)/100)))</f>
    </nc>
  </rcc>
  <rcc rId="4148" sId="8">
    <oc r="AO54">
      <f>IF(AJ54,O54*'ETC Data'!$H$5*'ETC Data'!$K$5,0)</f>
    </oc>
    <nc r="AO54">
      <f>IF(AJ54,O54*'ETC Data'!$H$5*'ETC Data'!$K$5,0)</f>
    </nc>
  </rcc>
  <rcc rId="4149" sId="8">
    <oc r="AP54">
      <f>AO54-(AO54*((VLOOKUP(A54,Plan!A$1:BB$798,51,FALSE)/100)))</f>
    </oc>
    <nc r="AP54">
      <f>AO54-(AO54*((VLOOKUP(A54,Plan!A$1:BB$798,54,FALSE)/100)))</f>
    </nc>
  </rcc>
  <rcc rId="4150" sId="8">
    <oc r="AQ54">
      <f>IF(AJ54,O54*'ETC Data'!$H$5*'ETC Data'!$L$5,0)</f>
    </oc>
    <nc r="AQ54">
      <f>IF(AJ54,O54*'ETC Data'!$H$5*'ETC Data'!$L$5,0)</f>
    </nc>
  </rcc>
  <rcc rId="4151" sId="8">
    <oc r="AR54">
      <f>AQ54-(AQ54*((VLOOKUP(A54,Plan!A$1:BD$798,53,FALSE)/100)))</f>
    </oc>
    <nc r="AR54">
      <f>AQ54-(AQ54*((VLOOKUP(A54,Plan!A$1:BD$798,56,FALSE)/100)))</f>
    </nc>
  </rcc>
  <rcc rId="4152" sId="8">
    <oc r="R55">
      <f>Q55-(Q55*((VLOOKUP(A55,Plan!A$1:Z$798,25,FALSE)/100)))</f>
    </oc>
    <nc r="R55">
      <f>Q55-(Q55*((VLOOKUP(A55,Plan!A$1:Z$798,26,FALSE)/100)))</f>
    </nc>
  </rcc>
  <rcc rId="4153" sId="8">
    <oc r="S55">
      <f>IF(P55,O55*'ETC Data'!$H$3*'ETC Data'!$J$3,0)</f>
    </oc>
    <nc r="S55">
      <f>IF(P55,O55*'ETC Data'!$H$3*'ETC Data'!$J$3,0)</f>
    </nc>
  </rcc>
  <rcc rId="4154" sId="8">
    <oc r="T55">
      <f>S55-(S55*((VLOOKUP(A55,Plan!A$1:AA$798,26,FALSE)/100)))</f>
    </oc>
    <nc r="T55">
      <f>S55-(S55*((VLOOKUP(A55,Plan!A$1:AA$798,27,FALSE)/100)))</f>
    </nc>
  </rcc>
  <rcc rId="4155" sId="8">
    <oc r="U55">
      <f>IF(P55,O55*'ETC Data'!$H$3*'ETC Data'!$K$3,0)</f>
    </oc>
    <nc r="U55">
      <f>IF(P55,O55*'ETC Data'!$H$3*'ETC Data'!$K$3,0)</f>
    </nc>
  </rcc>
  <rcc rId="4156" sId="8">
    <oc r="V55">
      <f>U55-(U55*((VLOOKUP(A55,Plan!A$1:AB$798,27,FALSE)/100)))</f>
    </oc>
    <nc r="V55">
      <f>U55-(U55*((VLOOKUP(A55,Plan!A$1:AB$798,28,FALSE)/100)))</f>
    </nc>
  </rcc>
  <rcc rId="4157" sId="8">
    <oc r="W55">
      <f>IF(P55,O55*'ETC Data'!$H$3*'ETC Data'!$L$3,0)</f>
    </oc>
    <nc r="W55">
      <f>IF(P55,O55*'ETC Data'!$H$3*'ETC Data'!$L$3,0)</f>
    </nc>
  </rcc>
  <rcc rId="4158" sId="8">
    <oc r="X55">
      <f>W55-(W55*((VLOOKUP(A55,Plan!A$1:AC$798,28,FALSE)/100)))</f>
    </oc>
    <nc r="X55">
      <f>W55-(W55*((VLOOKUP(A55,Plan!A$1:AC$798,29,FALSE)/100)))</f>
    </nc>
  </rcc>
  <rcc rId="4159" sId="8">
    <oc r="Z55">
      <f>OR(H55="Y",J55="Y")</f>
    </oc>
    <nc r="Z55">
      <f>OR(H55="Y",J55="Y")</f>
    </nc>
  </rcc>
  <rcc rId="4160" sId="8">
    <oc r="AA55">
      <f>IF(Z55,O55*'ETC Data'!$H$4*'ETC Data'!$I$4,0)</f>
    </oc>
    <nc r="AA55">
      <f>IF(Z55,O55*'ETC Data'!$H$4*'ETC Data'!$I$4,0)</f>
    </nc>
  </rcc>
  <rcc rId="4161" sId="8">
    <oc r="AB55">
      <f>AA55-(AA55*((VLOOKUP(A55,Plan!A$1:AI$798,34,FALSE)/100)))</f>
    </oc>
    <nc r="AB55">
      <f>AA55-(AA55*((VLOOKUP(A55,Plan!A$1:AI$798,35,FALSE)/100)))</f>
    </nc>
  </rcc>
  <rcc rId="4162" sId="8">
    <oc r="AC55">
      <f>IF(Z55,O55*'ETC Data'!$H$4*'ETC Data'!$J$4,0)</f>
    </oc>
    <nc r="AC55">
      <f>IF(Z55,O55*'ETC Data'!$H$4*'ETC Data'!$J$4,0)</f>
    </nc>
  </rcc>
  <rcc rId="4163" sId="8">
    <oc r="AD55">
      <f>AC55-(AC55*((VLOOKUP(A55,Plan!A$1:AJ$798,35,FALSE)/100)))</f>
    </oc>
    <nc r="AD55">
      <f>AC55-(AC55*((VLOOKUP(A55,Plan!A$1:AJ$798,36,FALSE)/100)))</f>
    </nc>
  </rcc>
  <rcc rId="4164" sId="8">
    <oc r="AE55">
      <f>IF(Z55,O55*'ETC Data'!$H$4*'ETC Data'!$K$4,0)</f>
    </oc>
    <nc r="AE55">
      <f>IF(Z55,O55*'ETC Data'!$H$4*'ETC Data'!$K$4,0)</f>
    </nc>
  </rcc>
  <rcc rId="4165" sId="8">
    <oc r="AF55">
      <f>AE55-(AE55*((VLOOKUP(A55,Plan!A$1:AK$798,36,FALSE)/100)))</f>
    </oc>
    <nc r="AF55">
      <f>AE55-(AE55*((VLOOKUP(A55,Plan!A$1:AK$798,37,FALSE)/100)))</f>
    </nc>
  </rcc>
  <rcc rId="4166" sId="8">
    <oc r="AG55">
      <f>IF(Z55,O55*'ETC Data'!$H$4*'ETC Data'!$L$4,0)</f>
    </oc>
    <nc r="AG55">
      <f>IF(Z55,O55*'ETC Data'!$H$4*'ETC Data'!$L$4,0)</f>
    </nc>
  </rcc>
  <rcc rId="4167" sId="8">
    <oc r="AH55">
      <f>AG55-(AG55*((VLOOKUP(A55,Plan!A$1:AP$798,41,FALSE)/100)))</f>
    </oc>
    <nc r="AH55">
      <f>AG55-(AG55*((VLOOKUP(A55,Plan!A$1:AP$798,42,FALSE)/100)))</f>
    </nc>
  </rcc>
  <rcc rId="4168" sId="8">
    <oc r="AJ55">
      <f>OR(H55="Y",K55="Y")</f>
    </oc>
    <nc r="AJ55">
      <f>OR(H55="Y",K55="Y")</f>
    </nc>
  </rcc>
  <rcc rId="4169" sId="8">
    <oc r="AK55">
      <f>IF(AJ55,O55*'ETC Data'!$H$5*'ETC Data'!$I$5,0)</f>
    </oc>
    <nc r="AK55">
      <f>IF(AJ55,O55*'ETC Data'!$H$5*'ETC Data'!$I$5,0)</f>
    </nc>
  </rcc>
  <rcc rId="4170" sId="8">
    <oc r="AL55">
      <f>AK55-(AK55*((VLOOKUP(A55,Plan!A$1:AY$798,49,FALSE)/100)))</f>
    </oc>
    <nc r="AL55">
      <f>AK55-(AK55*((VLOOKUP(A55,Plan!A$1:AY$798,51,FALSE)/100)))</f>
    </nc>
  </rcc>
  <rcc rId="4171" sId="8">
    <oc r="AM55">
      <f>IF(AJ55,O55*'ETC Data'!$H$5*'ETC Data'!$J$5,0)</f>
    </oc>
    <nc r="AM55">
      <f>IF(AJ55,O55*'ETC Data'!$H$5*'ETC Data'!$J$5,0)</f>
    </nc>
  </rcc>
  <rcc rId="4172" sId="8">
    <oc r="AN55">
      <f>AM55-(AM55*((VLOOKUP(A55,Plan!A$1:BA$798,50,FALSE)/100)))</f>
    </oc>
    <nc r="AN55">
      <f>AM55-(AM55*((VLOOKUP(A55,Plan!A$1:BA$798,53,FALSE)/100)))</f>
    </nc>
  </rcc>
  <rcc rId="4173" sId="8">
    <oc r="AO55">
      <f>IF(AJ55,O55*'ETC Data'!$H$5*'ETC Data'!$K$5,0)</f>
    </oc>
    <nc r="AO55">
      <f>IF(AJ55,O55*'ETC Data'!$H$5*'ETC Data'!$K$5,0)</f>
    </nc>
  </rcc>
  <rcc rId="4174" sId="8">
    <oc r="AP55">
      <f>AO55-(AO55*((VLOOKUP(A55,Plan!A$1:BB$798,51,FALSE)/100)))</f>
    </oc>
    <nc r="AP55">
      <f>AO55-(AO55*((VLOOKUP(A55,Plan!A$1:BB$798,54,FALSE)/100)))</f>
    </nc>
  </rcc>
  <rcc rId="4175" sId="8">
    <oc r="AQ55">
      <f>IF(AJ55,O55*'ETC Data'!$H$5*'ETC Data'!$L$5,0)</f>
    </oc>
    <nc r="AQ55">
      <f>IF(AJ55,O55*'ETC Data'!$H$5*'ETC Data'!$L$5,0)</f>
    </nc>
  </rcc>
  <rcc rId="4176" sId="8">
    <oc r="AR55">
      <f>AQ55-(AQ55*((VLOOKUP(A55,Plan!A$1:BD$798,53,FALSE)/100)))</f>
    </oc>
    <nc r="AR55">
      <f>AQ55-(AQ55*((VLOOKUP(A55,Plan!A$1:BD$798,56,FALSE)/100)))</f>
    </nc>
  </rcc>
  <rcc rId="4177" sId="8">
    <oc r="R56">
      <f>Q56-(Q56*((VLOOKUP(A56,Plan!A$1:Z$798,25,FALSE)/100)))</f>
    </oc>
    <nc r="R56">
      <f>Q56-(Q56*((VLOOKUP(A56,Plan!A$1:Z$798,26,FALSE)/100)))</f>
    </nc>
  </rcc>
  <rcc rId="4178" sId="8">
    <oc r="S56">
      <f>IF(P56,O56*'ETC Data'!$H$3*'ETC Data'!$J$3,0)</f>
    </oc>
    <nc r="S56">
      <f>IF(P56,O56*'ETC Data'!$H$3*'ETC Data'!$J$3,0)</f>
    </nc>
  </rcc>
  <rcc rId="4179" sId="8">
    <oc r="T56">
      <f>S56-(S56*((VLOOKUP(A56,Plan!A$1:AA$798,26,FALSE)/100)))</f>
    </oc>
    <nc r="T56">
      <f>S56-(S56*((VLOOKUP(A56,Plan!A$1:AA$798,27,FALSE)/100)))</f>
    </nc>
  </rcc>
  <rcc rId="4180" sId="8">
    <oc r="U56">
      <f>IF(P56,O56*'ETC Data'!$H$3*'ETC Data'!$K$3,0)</f>
    </oc>
    <nc r="U56">
      <f>IF(P56,O56*'ETC Data'!$H$3*'ETC Data'!$K$3,0)</f>
    </nc>
  </rcc>
  <rcc rId="4181" sId="8">
    <oc r="V56">
      <f>U56-(U56*((VLOOKUP(A56,Plan!A$1:AB$798,27,FALSE)/100)))</f>
    </oc>
    <nc r="V56">
      <f>U56-(U56*((VLOOKUP(A56,Plan!A$1:AB$798,28,FALSE)/100)))</f>
    </nc>
  </rcc>
  <rcc rId="4182" sId="8">
    <oc r="W56">
      <f>IF(P56,O56*'ETC Data'!$H$3*'ETC Data'!$L$3,0)</f>
    </oc>
    <nc r="W56">
      <f>IF(P56,O56*'ETC Data'!$H$3*'ETC Data'!$L$3,0)</f>
    </nc>
  </rcc>
  <rcc rId="4183" sId="8">
    <oc r="X56">
      <f>W56-(W56*((VLOOKUP(A56,Plan!A$1:AC$798,28,FALSE)/100)))</f>
    </oc>
    <nc r="X56">
      <f>W56-(W56*((VLOOKUP(A56,Plan!A$1:AC$798,29,FALSE)/100)))</f>
    </nc>
  </rcc>
  <rcc rId="4184" sId="8">
    <oc r="Z56">
      <f>OR(H56="Y",J56="Y")</f>
    </oc>
    <nc r="Z56">
      <f>OR(H56="Y",J56="Y")</f>
    </nc>
  </rcc>
  <rcc rId="4185" sId="8">
    <oc r="AA56">
      <f>IF(Z56,O56*'ETC Data'!$H$4*'ETC Data'!$I$4,0)</f>
    </oc>
    <nc r="AA56">
      <f>IF(Z56,O56*'ETC Data'!$H$4*'ETC Data'!$I$4,0)</f>
    </nc>
  </rcc>
  <rcc rId="4186" sId="8">
    <oc r="AB56">
      <f>AA56-(AA56*((VLOOKUP(A56,Plan!A$1:AI$798,34,FALSE)/100)))</f>
    </oc>
    <nc r="AB56">
      <f>AA56-(AA56*((VLOOKUP(A56,Plan!A$1:AI$798,35,FALSE)/100)))</f>
    </nc>
  </rcc>
  <rcc rId="4187" sId="8">
    <oc r="AC56">
      <f>IF(Z56,O56*'ETC Data'!$H$4*'ETC Data'!$J$4,0)</f>
    </oc>
    <nc r="AC56">
      <f>IF(Z56,O56*'ETC Data'!$H$4*'ETC Data'!$J$4,0)</f>
    </nc>
  </rcc>
  <rcc rId="4188" sId="8">
    <oc r="AD56">
      <f>AC56-(AC56*((VLOOKUP(A56,Plan!A$1:AJ$798,35,FALSE)/100)))</f>
    </oc>
    <nc r="AD56">
      <f>AC56-(AC56*((VLOOKUP(A56,Plan!A$1:AJ$798,36,FALSE)/100)))</f>
    </nc>
  </rcc>
  <rcc rId="4189" sId="8">
    <oc r="AE56">
      <f>IF(Z56,O56*'ETC Data'!$H$4*'ETC Data'!$K$4,0)</f>
    </oc>
    <nc r="AE56">
      <f>IF(Z56,O56*'ETC Data'!$H$4*'ETC Data'!$K$4,0)</f>
    </nc>
  </rcc>
  <rcc rId="4190" sId="8">
    <oc r="AF56">
      <f>AE56-(AE56*((VLOOKUP(A56,Plan!A$1:AK$798,36,FALSE)/100)))</f>
    </oc>
    <nc r="AF56">
      <f>AE56-(AE56*((VLOOKUP(A56,Plan!A$1:AK$798,37,FALSE)/100)))</f>
    </nc>
  </rcc>
  <rcc rId="4191" sId="8">
    <oc r="AG56">
      <f>IF(Z56,O56*'ETC Data'!$H$4*'ETC Data'!$L$4,0)</f>
    </oc>
    <nc r="AG56">
      <f>IF(Z56,O56*'ETC Data'!$H$4*'ETC Data'!$L$4,0)</f>
    </nc>
  </rcc>
  <rcc rId="4192" sId="8">
    <oc r="AH56">
      <f>AG56-(AG56*((VLOOKUP(A56,Plan!A$1:AP$798,41,FALSE)/100)))</f>
    </oc>
    <nc r="AH56">
      <f>AG56-(AG56*((VLOOKUP(A56,Plan!A$1:AP$798,42,FALSE)/100)))</f>
    </nc>
  </rcc>
  <rcc rId="4193" sId="8">
    <oc r="AJ56">
      <f>OR(H56="Y",K56="Y")</f>
    </oc>
    <nc r="AJ56">
      <f>OR(H56="Y",K56="Y")</f>
    </nc>
  </rcc>
  <rcc rId="4194" sId="8">
    <oc r="AK56">
      <f>IF(AJ56,O56*'ETC Data'!$H$5*'ETC Data'!$I$5,0)</f>
    </oc>
    <nc r="AK56">
      <f>IF(AJ56,O56*'ETC Data'!$H$5*'ETC Data'!$I$5,0)</f>
    </nc>
  </rcc>
  <rcc rId="4195" sId="8">
    <oc r="AL56">
      <f>AK56-(AK56*((VLOOKUP(A56,Plan!A$1:AY$798,49,FALSE)/100)))</f>
    </oc>
    <nc r="AL56">
      <f>AK56-(AK56*((VLOOKUP(A56,Plan!A$1:AY$798,51,FALSE)/100)))</f>
    </nc>
  </rcc>
  <rcc rId="4196" sId="8">
    <oc r="AM56">
      <f>IF(AJ56,O56*'ETC Data'!$H$5*'ETC Data'!$J$5,0)</f>
    </oc>
    <nc r="AM56">
      <f>IF(AJ56,O56*'ETC Data'!$H$5*'ETC Data'!$J$5,0)</f>
    </nc>
  </rcc>
  <rcc rId="4197" sId="8">
    <oc r="AN56">
      <f>AM56-(AM56*((VLOOKUP(A56,Plan!A$1:BA$798,50,FALSE)/100)))</f>
    </oc>
    <nc r="AN56">
      <f>AM56-(AM56*((VLOOKUP(A56,Plan!A$1:BA$798,53,FALSE)/100)))</f>
    </nc>
  </rcc>
  <rcc rId="4198" sId="8">
    <oc r="AO56">
      <f>IF(AJ56,O56*'ETC Data'!$H$5*'ETC Data'!$K$5,0)</f>
    </oc>
    <nc r="AO56">
      <f>IF(AJ56,O56*'ETC Data'!$H$5*'ETC Data'!$K$5,0)</f>
    </nc>
  </rcc>
  <rcc rId="4199" sId="8">
    <oc r="AP56">
      <f>AO56-(AO56*((VLOOKUP(A56,Plan!A$1:BB$798,51,FALSE)/100)))</f>
    </oc>
    <nc r="AP56">
      <f>AO56-(AO56*((VLOOKUP(A56,Plan!A$1:BB$798,54,FALSE)/100)))</f>
    </nc>
  </rcc>
  <rcc rId="4200" sId="8">
    <oc r="AQ56">
      <f>IF(AJ56,O56*'ETC Data'!$H$5*'ETC Data'!$L$5,0)</f>
    </oc>
    <nc r="AQ56">
      <f>IF(AJ56,O56*'ETC Data'!$H$5*'ETC Data'!$L$5,0)</f>
    </nc>
  </rcc>
  <rcc rId="4201" sId="8">
    <oc r="AR56">
      <f>AQ56-(AQ56*((VLOOKUP(A56,Plan!A$1:BD$798,53,FALSE)/100)))</f>
    </oc>
    <nc r="AR56">
      <f>AQ56-(AQ56*((VLOOKUP(A56,Plan!A$1:BD$798,56,FALSE)/100)))</f>
    </nc>
  </rcc>
  <rcc rId="4202" sId="8">
    <oc r="R57">
      <f>Q57-(Q57*((VLOOKUP(A57,Plan!A$1:Z$798,25,FALSE)/100)))</f>
    </oc>
    <nc r="R57">
      <f>Q57-(Q57*((VLOOKUP(A57,Plan!A$1:Z$798,26,FALSE)/100)))</f>
    </nc>
  </rcc>
  <rcc rId="4203" sId="8">
    <oc r="S57">
      <f>IF(P57,O57*'ETC Data'!$H$3*'ETC Data'!$J$3,0)</f>
    </oc>
    <nc r="S57">
      <f>IF(P57,O57*'ETC Data'!$H$3*'ETC Data'!$J$3,0)</f>
    </nc>
  </rcc>
  <rcc rId="4204" sId="8">
    <oc r="T57">
      <f>S57-(S57*((VLOOKUP(A57,Plan!A$1:AA$798,26,FALSE)/100)))</f>
    </oc>
    <nc r="T57">
      <f>S57-(S57*((VLOOKUP(A57,Plan!A$1:AA$798,27,FALSE)/100)))</f>
    </nc>
  </rcc>
  <rcc rId="4205" sId="8">
    <oc r="U57">
      <f>IF(P57,O57*'ETC Data'!$H$3*'ETC Data'!$K$3,0)</f>
    </oc>
    <nc r="U57">
      <f>IF(P57,O57*'ETC Data'!$H$3*'ETC Data'!$K$3,0)</f>
    </nc>
  </rcc>
  <rcc rId="4206" sId="8">
    <oc r="V57">
      <f>U57-(U57*((VLOOKUP(A57,Plan!A$1:AB$798,27,FALSE)/100)))</f>
    </oc>
    <nc r="V57">
      <f>U57-(U57*((VLOOKUP(A57,Plan!A$1:AB$798,28,FALSE)/100)))</f>
    </nc>
  </rcc>
  <rcc rId="4207" sId="8">
    <oc r="W57">
      <f>IF(P57,O57*'ETC Data'!$H$3*'ETC Data'!$L$3,0)</f>
    </oc>
    <nc r="W57">
      <f>IF(P57,O57*'ETC Data'!$H$3*'ETC Data'!$L$3,0)</f>
    </nc>
  </rcc>
  <rcc rId="4208" sId="8">
    <oc r="X57">
      <f>W57-(W57*((VLOOKUP(A57,Plan!A$1:AC$798,28,FALSE)/100)))</f>
    </oc>
    <nc r="X57">
      <f>W57-(W57*((VLOOKUP(A57,Plan!A$1:AC$798,29,FALSE)/100)))</f>
    </nc>
  </rcc>
  <rcc rId="4209" sId="8">
    <oc r="Z57">
      <f>OR(H57="Y",J57="Y")</f>
    </oc>
    <nc r="Z57">
      <f>OR(H57="Y",J57="Y")</f>
    </nc>
  </rcc>
  <rcc rId="4210" sId="8">
    <oc r="AA57">
      <f>IF(Z57,O57*'ETC Data'!$H$4*'ETC Data'!$I$4,0)</f>
    </oc>
    <nc r="AA57">
      <f>IF(Z57,O57*'ETC Data'!$H$4*'ETC Data'!$I$4,0)</f>
    </nc>
  </rcc>
  <rcc rId="4211" sId="8">
    <oc r="AB57">
      <f>AA57-(AA57*((VLOOKUP(A57,Plan!A$1:AI$798,34,FALSE)/100)))</f>
    </oc>
    <nc r="AB57">
      <f>AA57-(AA57*((VLOOKUP(A57,Plan!A$1:AI$798,35,FALSE)/100)))</f>
    </nc>
  </rcc>
  <rcc rId="4212" sId="8">
    <oc r="AC57">
      <f>IF(Z57,O57*'ETC Data'!$H$4*'ETC Data'!$J$4,0)</f>
    </oc>
    <nc r="AC57">
      <f>IF(Z57,O57*'ETC Data'!$H$4*'ETC Data'!$J$4,0)</f>
    </nc>
  </rcc>
  <rcc rId="4213" sId="8">
    <oc r="AD57">
      <f>AC57-(AC57*((VLOOKUP(A57,Plan!A$1:AJ$798,35,FALSE)/100)))</f>
    </oc>
    <nc r="AD57">
      <f>AC57-(AC57*((VLOOKUP(A57,Plan!A$1:AJ$798,36,FALSE)/100)))</f>
    </nc>
  </rcc>
  <rcc rId="4214" sId="8">
    <oc r="AE57">
      <f>IF(Z57,O57*'ETC Data'!$H$4*'ETC Data'!$K$4,0)</f>
    </oc>
    <nc r="AE57">
      <f>IF(Z57,O57*'ETC Data'!$H$4*'ETC Data'!$K$4,0)</f>
    </nc>
  </rcc>
  <rcc rId="4215" sId="8">
    <oc r="AF57">
      <f>AE57-(AE57*((VLOOKUP(A57,Plan!A$1:AK$798,36,FALSE)/100)))</f>
    </oc>
    <nc r="AF57">
      <f>AE57-(AE57*((VLOOKUP(A57,Plan!A$1:AK$798,37,FALSE)/100)))</f>
    </nc>
  </rcc>
  <rcc rId="4216" sId="8">
    <oc r="AG57">
      <f>IF(Z57,O57*'ETC Data'!$H$4*'ETC Data'!$L$4,0)</f>
    </oc>
    <nc r="AG57">
      <f>IF(Z57,O57*'ETC Data'!$H$4*'ETC Data'!$L$4,0)</f>
    </nc>
  </rcc>
  <rcc rId="4217" sId="8">
    <oc r="AH57">
      <f>AG57-(AG57*((VLOOKUP(A57,Plan!A$1:AP$798,41,FALSE)/100)))</f>
    </oc>
    <nc r="AH57">
      <f>AG57-(AG57*((VLOOKUP(A57,Plan!A$1:AP$798,42,FALSE)/100)))</f>
    </nc>
  </rcc>
  <rcc rId="4218" sId="8">
    <oc r="AJ57">
      <f>OR(H57="Y",K57="Y")</f>
    </oc>
    <nc r="AJ57">
      <f>OR(H57="Y",K57="Y")</f>
    </nc>
  </rcc>
  <rcc rId="4219" sId="8">
    <oc r="AK57">
      <f>IF(AJ57,O57*'ETC Data'!$H$5*'ETC Data'!$I$5,0)</f>
    </oc>
    <nc r="AK57">
      <f>IF(AJ57,O57*'ETC Data'!$H$5*'ETC Data'!$I$5,0)</f>
    </nc>
  </rcc>
  <rcc rId="4220" sId="8">
    <oc r="AL57">
      <f>AK57-(AK57*((VLOOKUP(A57,Plan!A$1:AY$798,49,FALSE)/100)))</f>
    </oc>
    <nc r="AL57">
      <f>AK57-(AK57*((VLOOKUP(A57,Plan!A$1:AY$798,51,FALSE)/100)))</f>
    </nc>
  </rcc>
  <rcc rId="4221" sId="8">
    <oc r="AM57">
      <f>IF(AJ57,O57*'ETC Data'!$H$5*'ETC Data'!$J$5,0)</f>
    </oc>
    <nc r="AM57">
      <f>IF(AJ57,O57*'ETC Data'!$H$5*'ETC Data'!$J$5,0)</f>
    </nc>
  </rcc>
  <rcc rId="4222" sId="8">
    <oc r="AN57">
      <f>AM57-(AM57*((VLOOKUP(A57,Plan!A$1:BA$798,50,FALSE)/100)))</f>
    </oc>
    <nc r="AN57">
      <f>AM57-(AM57*((VLOOKUP(A57,Plan!A$1:BA$798,53,FALSE)/100)))</f>
    </nc>
  </rcc>
  <rcc rId="4223" sId="8">
    <oc r="AO57">
      <f>IF(AJ57,O57*'ETC Data'!$H$5*'ETC Data'!$K$5,0)</f>
    </oc>
    <nc r="AO57">
      <f>IF(AJ57,O57*'ETC Data'!$H$5*'ETC Data'!$K$5,0)</f>
    </nc>
  </rcc>
  <rcc rId="4224" sId="8">
    <oc r="AP57">
      <f>AO57-(AO57*((VLOOKUP(A57,Plan!A$1:BB$798,51,FALSE)/100)))</f>
    </oc>
    <nc r="AP57">
      <f>AO57-(AO57*((VLOOKUP(A57,Plan!A$1:BB$798,54,FALSE)/100)))</f>
    </nc>
  </rcc>
  <rcc rId="4225" sId="8">
    <oc r="AQ57">
      <f>IF(AJ57,O57*'ETC Data'!$H$5*'ETC Data'!$L$5,0)</f>
    </oc>
    <nc r="AQ57">
      <f>IF(AJ57,O57*'ETC Data'!$H$5*'ETC Data'!$L$5,0)</f>
    </nc>
  </rcc>
  <rcc rId="4226" sId="8">
    <oc r="AR57">
      <f>AQ57-(AQ57*((VLOOKUP(A57,Plan!A$1:BD$798,53,FALSE)/100)))</f>
    </oc>
    <nc r="AR57">
      <f>AQ57-(AQ57*((VLOOKUP(A57,Plan!A$1:BD$798,56,FALSE)/100)))</f>
    </nc>
  </rcc>
  <rcc rId="4227" sId="8">
    <oc r="R58">
      <f>Q58-(Q58*((VLOOKUP(A58,Plan!A$1:Z$798,25,FALSE)/100)))</f>
    </oc>
    <nc r="R58">
      <f>Q58-(Q58*((VLOOKUP(A58,Plan!A$1:Z$798,26,FALSE)/100)))</f>
    </nc>
  </rcc>
  <rcc rId="4228" sId="8">
    <oc r="S58">
      <f>IF(P58,O58*'ETC Data'!$H$3*'ETC Data'!$J$3,0)</f>
    </oc>
    <nc r="S58">
      <f>IF(P58,O58*'ETC Data'!$H$3*'ETC Data'!$J$3,0)</f>
    </nc>
  </rcc>
  <rcc rId="4229" sId="8">
    <oc r="T58">
      <f>S58-(S58*((VLOOKUP(A58,Plan!A$1:AA$798,26,FALSE)/100)))</f>
    </oc>
    <nc r="T58">
      <f>S58-(S58*((VLOOKUP(A58,Plan!A$1:AA$798,27,FALSE)/100)))</f>
    </nc>
  </rcc>
  <rcc rId="4230" sId="8">
    <oc r="U58">
      <f>IF(P58,O58*'ETC Data'!$H$3*'ETC Data'!$K$3,0)</f>
    </oc>
    <nc r="U58">
      <f>IF(P58,O58*'ETC Data'!$H$3*'ETC Data'!$K$3,0)</f>
    </nc>
  </rcc>
  <rcc rId="4231" sId="8">
    <oc r="V58">
      <f>U58-(U58*((VLOOKUP(A58,Plan!A$1:AB$798,27,FALSE)/100)))</f>
    </oc>
    <nc r="V58">
      <f>U58-(U58*((VLOOKUP(A58,Plan!A$1:AB$798,28,FALSE)/100)))</f>
    </nc>
  </rcc>
  <rcc rId="4232" sId="8">
    <oc r="W58">
      <f>IF(P58,O58*'ETC Data'!$H$3*'ETC Data'!$L$3,0)</f>
    </oc>
    <nc r="W58">
      <f>IF(P58,O58*'ETC Data'!$H$3*'ETC Data'!$L$3,0)</f>
    </nc>
  </rcc>
  <rcc rId="4233" sId="8">
    <oc r="X58">
      <f>W58-(W58*((VLOOKUP(A58,Plan!A$1:AC$798,28,FALSE)/100)))</f>
    </oc>
    <nc r="X58">
      <f>W58-(W58*((VLOOKUP(A58,Plan!A$1:AC$798,29,FALSE)/100)))</f>
    </nc>
  </rcc>
  <rcc rId="4234" sId="8">
    <oc r="Z58">
      <f>OR(H58="Y",J58="Y")</f>
    </oc>
    <nc r="Z58">
      <f>OR(H58="Y",J58="Y")</f>
    </nc>
  </rcc>
  <rcc rId="4235" sId="8">
    <oc r="AA58">
      <f>IF(Z58,O58*'ETC Data'!$H$4*'ETC Data'!$I$4,0)</f>
    </oc>
    <nc r="AA58">
      <f>IF(Z58,O58*'ETC Data'!$H$4*'ETC Data'!$I$4,0)</f>
    </nc>
  </rcc>
  <rcc rId="4236" sId="8">
    <oc r="AB58">
      <f>AA58-(AA58*((VLOOKUP(A58,Plan!A$1:AI$798,34,FALSE)/100)))</f>
    </oc>
    <nc r="AB58">
      <f>AA58-(AA58*((VLOOKUP(A58,Plan!A$1:AI$798,35,FALSE)/100)))</f>
    </nc>
  </rcc>
  <rcc rId="4237" sId="8">
    <oc r="AC58">
      <f>IF(Z58,O58*'ETC Data'!$H$4*'ETC Data'!$J$4,0)</f>
    </oc>
    <nc r="AC58">
      <f>IF(Z58,O58*'ETC Data'!$H$4*'ETC Data'!$J$4,0)</f>
    </nc>
  </rcc>
  <rcc rId="4238" sId="8">
    <oc r="AD58">
      <f>AC58-(AC58*((VLOOKUP(A58,Plan!A$1:AJ$798,35,FALSE)/100)))</f>
    </oc>
    <nc r="AD58">
      <f>AC58-(AC58*((VLOOKUP(A58,Plan!A$1:AJ$798,36,FALSE)/100)))</f>
    </nc>
  </rcc>
  <rcc rId="4239" sId="8">
    <oc r="AE58">
      <f>IF(Z58,O58*'ETC Data'!$H$4*'ETC Data'!$K$4,0)</f>
    </oc>
    <nc r="AE58">
      <f>IF(Z58,O58*'ETC Data'!$H$4*'ETC Data'!$K$4,0)</f>
    </nc>
  </rcc>
  <rcc rId="4240" sId="8">
    <oc r="AF58">
      <f>AE58-(AE58*((VLOOKUP(A58,Plan!A$1:AK$798,36,FALSE)/100)))</f>
    </oc>
    <nc r="AF58">
      <f>AE58-(AE58*((VLOOKUP(A58,Plan!A$1:AK$798,37,FALSE)/100)))</f>
    </nc>
  </rcc>
  <rcc rId="4241" sId="8">
    <oc r="AG58">
      <f>IF(Z58,O58*'ETC Data'!$H$4*'ETC Data'!$L$4,0)</f>
    </oc>
    <nc r="AG58">
      <f>IF(Z58,O58*'ETC Data'!$H$4*'ETC Data'!$L$4,0)</f>
    </nc>
  </rcc>
  <rcc rId="4242" sId="8">
    <oc r="AH58">
      <f>AG58-(AG58*((VLOOKUP(A58,Plan!A$1:AP$798,41,FALSE)/100)))</f>
    </oc>
    <nc r="AH58">
      <f>AG58-(AG58*((VLOOKUP(A58,Plan!A$1:AP$798,42,FALSE)/100)))</f>
    </nc>
  </rcc>
  <rcc rId="4243" sId="8">
    <oc r="AJ58">
      <f>OR(H58="Y",K58="Y")</f>
    </oc>
    <nc r="AJ58">
      <f>OR(H58="Y",K58="Y")</f>
    </nc>
  </rcc>
  <rcc rId="4244" sId="8">
    <oc r="AK58">
      <f>IF(AJ58,O58*'ETC Data'!$H$5*'ETC Data'!$I$5,0)</f>
    </oc>
    <nc r="AK58">
      <f>IF(AJ58,O58*'ETC Data'!$H$5*'ETC Data'!$I$5,0)</f>
    </nc>
  </rcc>
  <rcc rId="4245" sId="8">
    <oc r="AL58">
      <f>AK58-(AK58*((VLOOKUP(A58,Plan!A$1:AY$798,49,FALSE)/100)))</f>
    </oc>
    <nc r="AL58">
      <f>AK58-(AK58*((VLOOKUP(A58,Plan!A$1:AY$798,51,FALSE)/100)))</f>
    </nc>
  </rcc>
  <rcc rId="4246" sId="8">
    <oc r="AM58">
      <f>IF(AJ58,O58*'ETC Data'!$H$5*'ETC Data'!$J$5,0)</f>
    </oc>
    <nc r="AM58">
      <f>IF(AJ58,O58*'ETC Data'!$H$5*'ETC Data'!$J$5,0)</f>
    </nc>
  </rcc>
  <rcc rId="4247" sId="8">
    <oc r="AN58">
      <f>AM58-(AM58*((VLOOKUP(A58,Plan!A$1:BA$798,50,FALSE)/100)))</f>
    </oc>
    <nc r="AN58">
      <f>AM58-(AM58*((VLOOKUP(A58,Plan!A$1:BA$798,53,FALSE)/100)))</f>
    </nc>
  </rcc>
  <rcc rId="4248" sId="8">
    <oc r="AO58">
      <f>IF(AJ58,O58*'ETC Data'!$H$5*'ETC Data'!$K$5,0)</f>
    </oc>
    <nc r="AO58">
      <f>IF(AJ58,O58*'ETC Data'!$H$5*'ETC Data'!$K$5,0)</f>
    </nc>
  </rcc>
  <rcc rId="4249" sId="8">
    <oc r="AP58">
      <f>AO58-(AO58*((VLOOKUP(A58,Plan!A$1:BB$798,51,FALSE)/100)))</f>
    </oc>
    <nc r="AP58">
      <f>AO58-(AO58*((VLOOKUP(A58,Plan!A$1:BB$798,54,FALSE)/100)))</f>
    </nc>
  </rcc>
  <rcc rId="4250" sId="8">
    <oc r="AQ58">
      <f>IF(AJ58,O58*'ETC Data'!$H$5*'ETC Data'!$L$5,0)</f>
    </oc>
    <nc r="AQ58">
      <f>IF(AJ58,O58*'ETC Data'!$H$5*'ETC Data'!$L$5,0)</f>
    </nc>
  </rcc>
  <rcc rId="4251" sId="8">
    <oc r="AR58">
      <f>AQ58-(AQ58*((VLOOKUP(A58,Plan!A$1:BD$798,53,FALSE)/100)))</f>
    </oc>
    <nc r="AR58">
      <f>AQ58-(AQ58*((VLOOKUP(A58,Plan!A$1:BD$798,56,FALSE)/100)))</f>
    </nc>
  </rcc>
  <rcc rId="4252" sId="8">
    <oc r="R59">
      <f>Q59-(Q59*((VLOOKUP(A59,Plan!A$1:Z$798,25,FALSE)/100)))</f>
    </oc>
    <nc r="R59">
      <f>Q59-(Q59*((VLOOKUP(A59,Plan!A$1:Z$798,26,FALSE)/100)))</f>
    </nc>
  </rcc>
  <rcc rId="4253" sId="8">
    <oc r="S59">
      <f>IF(P59,O59*'ETC Data'!$H$3*'ETC Data'!$J$3,0)</f>
    </oc>
    <nc r="S59">
      <f>IF(P59,O59*'ETC Data'!$H$3*'ETC Data'!$J$3,0)</f>
    </nc>
  </rcc>
  <rcc rId="4254" sId="8">
    <oc r="T59">
      <f>S59-(S59*((VLOOKUP(A59,Plan!A$1:AA$798,26,FALSE)/100)))</f>
    </oc>
    <nc r="T59">
      <f>S59-(S59*((VLOOKUP(A59,Plan!A$1:AA$798,27,FALSE)/100)))</f>
    </nc>
  </rcc>
  <rcc rId="4255" sId="8">
    <oc r="U59">
      <f>IF(P59,O59*'ETC Data'!$H$3*'ETC Data'!$K$3,0)</f>
    </oc>
    <nc r="U59">
      <f>IF(P59,O59*'ETC Data'!$H$3*'ETC Data'!$K$3,0)</f>
    </nc>
  </rcc>
  <rcc rId="4256" sId="8">
    <oc r="V59">
      <f>U59-(U59*((VLOOKUP(A59,Plan!A$1:AB$798,27,FALSE)/100)))</f>
    </oc>
    <nc r="V59">
      <f>U59-(U59*((VLOOKUP(A59,Plan!A$1:AB$798,28,FALSE)/100)))</f>
    </nc>
  </rcc>
  <rcc rId="4257" sId="8">
    <oc r="W59">
      <f>IF(P59,O59*'ETC Data'!$H$3*'ETC Data'!$L$3,0)</f>
    </oc>
    <nc r="W59">
      <f>IF(P59,O59*'ETC Data'!$H$3*'ETC Data'!$L$3,0)</f>
    </nc>
  </rcc>
  <rcc rId="4258" sId="8">
    <oc r="X59">
      <f>W59-(W59*((VLOOKUP(A59,Plan!A$1:AC$798,28,FALSE)/100)))</f>
    </oc>
    <nc r="X59">
      <f>W59-(W59*((VLOOKUP(A59,Plan!A$1:AC$798,29,FALSE)/100)))</f>
    </nc>
  </rcc>
  <rcc rId="4259" sId="8">
    <oc r="Z59">
      <f>OR(H59="Y",J59="Y")</f>
    </oc>
    <nc r="Z59">
      <f>OR(H59="Y",J59="Y")</f>
    </nc>
  </rcc>
  <rcc rId="4260" sId="8">
    <oc r="AA59">
      <f>IF(Z59,O59*'ETC Data'!$H$4*'ETC Data'!$I$4,0)</f>
    </oc>
    <nc r="AA59">
      <f>IF(Z59,O59*'ETC Data'!$H$4*'ETC Data'!$I$4,0)</f>
    </nc>
  </rcc>
  <rcc rId="4261" sId="8">
    <oc r="AB59">
      <f>AA59-(AA59*((VLOOKUP(A59,Plan!A$1:AI$798,34,FALSE)/100)))</f>
    </oc>
    <nc r="AB59">
      <f>AA59-(AA59*((VLOOKUP(A59,Plan!A$1:AI$798,35,FALSE)/100)))</f>
    </nc>
  </rcc>
  <rcc rId="4262" sId="8">
    <oc r="AC59">
      <f>IF(Z59,O59*'ETC Data'!$H$4*'ETC Data'!$J$4,0)</f>
    </oc>
    <nc r="AC59">
      <f>IF(Z59,O59*'ETC Data'!$H$4*'ETC Data'!$J$4,0)</f>
    </nc>
  </rcc>
  <rcc rId="4263" sId="8">
    <oc r="AD59">
      <f>AC59-(AC59*((VLOOKUP(A59,Plan!A$1:AJ$798,35,FALSE)/100)))</f>
    </oc>
    <nc r="AD59">
      <f>AC59-(AC59*((VLOOKUP(A59,Plan!A$1:AJ$798,36,FALSE)/100)))</f>
    </nc>
  </rcc>
  <rcc rId="4264" sId="8">
    <oc r="AE59">
      <f>IF(Z59,O59*'ETC Data'!$H$4*'ETC Data'!$K$4,0)</f>
    </oc>
    <nc r="AE59">
      <f>IF(Z59,O59*'ETC Data'!$H$4*'ETC Data'!$K$4,0)</f>
    </nc>
  </rcc>
  <rcc rId="4265" sId="8">
    <oc r="AF59">
      <f>AE59-(AE59*((VLOOKUP(A59,Plan!A$1:AK$798,36,FALSE)/100)))</f>
    </oc>
    <nc r="AF59">
      <f>AE59-(AE59*((VLOOKUP(A59,Plan!A$1:AK$798,37,FALSE)/100)))</f>
    </nc>
  </rcc>
  <rcc rId="4266" sId="8">
    <oc r="AG59">
      <f>IF(Z59,O59*'ETC Data'!$H$4*'ETC Data'!$L$4,0)</f>
    </oc>
    <nc r="AG59">
      <f>IF(Z59,O59*'ETC Data'!$H$4*'ETC Data'!$L$4,0)</f>
    </nc>
  </rcc>
  <rcc rId="4267" sId="8">
    <oc r="AH59">
      <f>AG59-(AG59*((VLOOKUP(A59,Plan!A$1:AP$798,41,FALSE)/100)))</f>
    </oc>
    <nc r="AH59">
      <f>AG59-(AG59*((VLOOKUP(A59,Plan!A$1:AP$798,42,FALSE)/100)))</f>
    </nc>
  </rcc>
  <rcc rId="4268" sId="8">
    <oc r="AJ59">
      <f>OR(H59="Y",K59="Y")</f>
    </oc>
    <nc r="AJ59">
      <f>OR(H59="Y",K59="Y")</f>
    </nc>
  </rcc>
  <rcc rId="4269" sId="8">
    <oc r="AK59">
      <f>IF(AJ59,O59*'ETC Data'!$H$5*'ETC Data'!$I$5,0)</f>
    </oc>
    <nc r="AK59">
      <f>IF(AJ59,O59*'ETC Data'!$H$5*'ETC Data'!$I$5,0)</f>
    </nc>
  </rcc>
  <rcc rId="4270" sId="8">
    <oc r="AL59">
      <f>AK59-(AK59*((VLOOKUP(A59,Plan!A$1:AY$798,49,FALSE)/100)))</f>
    </oc>
    <nc r="AL59">
      <f>AK59-(AK59*((VLOOKUP(A59,Plan!A$1:AY$798,51,FALSE)/100)))</f>
    </nc>
  </rcc>
  <rcc rId="4271" sId="8">
    <oc r="AM59">
      <f>IF(AJ59,O59*'ETC Data'!$H$5*'ETC Data'!$J$5,0)</f>
    </oc>
    <nc r="AM59">
      <f>IF(AJ59,O59*'ETC Data'!$H$5*'ETC Data'!$J$5,0)</f>
    </nc>
  </rcc>
  <rcc rId="4272" sId="8">
    <oc r="AN59">
      <f>AM59-(AM59*((VLOOKUP(A59,Plan!A$1:BA$798,50,FALSE)/100)))</f>
    </oc>
    <nc r="AN59">
      <f>AM59-(AM59*((VLOOKUP(A59,Plan!A$1:BA$798,53,FALSE)/100)))</f>
    </nc>
  </rcc>
  <rcc rId="4273" sId="8">
    <oc r="AO59">
      <f>IF(AJ59,O59*'ETC Data'!$H$5*'ETC Data'!$K$5,0)</f>
    </oc>
    <nc r="AO59">
      <f>IF(AJ59,O59*'ETC Data'!$H$5*'ETC Data'!$K$5,0)</f>
    </nc>
  </rcc>
  <rcc rId="4274" sId="8">
    <oc r="AP59">
      <f>AO59-(AO59*((VLOOKUP(A59,Plan!A$1:BB$798,51,FALSE)/100)))</f>
    </oc>
    <nc r="AP59">
      <f>AO59-(AO59*((VLOOKUP(A59,Plan!A$1:BB$798,54,FALSE)/100)))</f>
    </nc>
  </rcc>
  <rcc rId="4275" sId="8">
    <oc r="AQ59">
      <f>IF(AJ59,O59*'ETC Data'!$H$5*'ETC Data'!$L$5,0)</f>
    </oc>
    <nc r="AQ59">
      <f>IF(AJ59,O59*'ETC Data'!$H$5*'ETC Data'!$L$5,0)</f>
    </nc>
  </rcc>
  <rcc rId="4276" sId="8">
    <oc r="AR59">
      <f>AQ59-(AQ59*((VLOOKUP(A59,Plan!A$1:BD$798,53,FALSE)/100)))</f>
    </oc>
    <nc r="AR59">
      <f>AQ59-(AQ59*((VLOOKUP(A59,Plan!A$1:BD$798,56,FALSE)/100)))</f>
    </nc>
  </rcc>
  <rcc rId="4277" sId="8">
    <oc r="R60">
      <f>Q60-(Q60*((VLOOKUP(A60,Plan!A$1:Z$798,25,FALSE)/100)))</f>
    </oc>
    <nc r="R60">
      <f>Q60-(Q60*((VLOOKUP(A60,Plan!A$1:Z$798,26,FALSE)/100)))</f>
    </nc>
  </rcc>
  <rcc rId="4278" sId="8">
    <oc r="S60">
      <f>IF(P60,O60*'ETC Data'!$H$3*'ETC Data'!$J$3,0)</f>
    </oc>
    <nc r="S60">
      <f>IF(P60,O60*'ETC Data'!$H$3*'ETC Data'!$J$3,0)</f>
    </nc>
  </rcc>
  <rcc rId="4279" sId="8">
    <oc r="T60">
      <f>S60-(S60*((VLOOKUP(A60,Plan!A$1:AA$798,26,FALSE)/100)))</f>
    </oc>
    <nc r="T60">
      <f>S60-(S60*((VLOOKUP(A60,Plan!A$1:AA$798,27,FALSE)/100)))</f>
    </nc>
  </rcc>
  <rcc rId="4280" sId="8">
    <oc r="U60">
      <f>IF(P60,O60*'ETC Data'!$H$3*'ETC Data'!$K$3,0)</f>
    </oc>
    <nc r="U60">
      <f>IF(P60,O60*'ETC Data'!$H$3*'ETC Data'!$K$3,0)</f>
    </nc>
  </rcc>
  <rcc rId="4281" sId="8">
    <oc r="V60">
      <f>U60-(U60*((VLOOKUP(A60,Plan!A$1:AB$798,27,FALSE)/100)))</f>
    </oc>
    <nc r="V60">
      <f>U60-(U60*((VLOOKUP(A60,Plan!A$1:AB$798,28,FALSE)/100)))</f>
    </nc>
  </rcc>
  <rcc rId="4282" sId="8">
    <oc r="W60">
      <f>IF(P60,O60*'ETC Data'!$H$3*'ETC Data'!$L$3,0)</f>
    </oc>
    <nc r="W60">
      <f>IF(P60,O60*'ETC Data'!$H$3*'ETC Data'!$L$3,0)</f>
    </nc>
  </rcc>
  <rcc rId="4283" sId="8">
    <oc r="X60">
      <f>W60-(W60*((VLOOKUP(A60,Plan!A$1:AC$798,28,FALSE)/100)))</f>
    </oc>
    <nc r="X60">
      <f>W60-(W60*((VLOOKUP(A60,Plan!A$1:AC$798,29,FALSE)/100)))</f>
    </nc>
  </rcc>
  <rcc rId="4284" sId="8">
    <oc r="Z60">
      <f>OR(H60="Y",J60="Y")</f>
    </oc>
    <nc r="Z60">
      <f>OR(H60="Y",J60="Y")</f>
    </nc>
  </rcc>
  <rcc rId="4285" sId="8">
    <oc r="AA60">
      <f>IF(Z60,O60*'ETC Data'!$H$4*'ETC Data'!$I$4,0)</f>
    </oc>
    <nc r="AA60">
      <f>IF(Z60,O60*'ETC Data'!$H$4*'ETC Data'!$I$4,0)</f>
    </nc>
  </rcc>
  <rcc rId="4286" sId="8">
    <oc r="AB60">
      <f>AA60-(AA60*((VLOOKUP(A60,Plan!A$1:AI$798,34,FALSE)/100)))</f>
    </oc>
    <nc r="AB60">
      <f>AA60-(AA60*((VLOOKUP(A60,Plan!A$1:AI$798,35,FALSE)/100)))</f>
    </nc>
  </rcc>
  <rcc rId="4287" sId="8">
    <oc r="AC60">
      <f>IF(Z60,O60*'ETC Data'!$H$4*'ETC Data'!$J$4,0)</f>
    </oc>
    <nc r="AC60">
      <f>IF(Z60,O60*'ETC Data'!$H$4*'ETC Data'!$J$4,0)</f>
    </nc>
  </rcc>
  <rcc rId="4288" sId="8">
    <oc r="AD60">
      <f>AC60-(AC60*((VLOOKUP(A60,Plan!A$1:AJ$798,35,FALSE)/100)))</f>
    </oc>
    <nc r="AD60">
      <f>AC60-(AC60*((VLOOKUP(A60,Plan!A$1:AJ$798,36,FALSE)/100)))</f>
    </nc>
  </rcc>
  <rcc rId="4289" sId="8">
    <oc r="AE60">
      <f>IF(Z60,O60*'ETC Data'!$H$4*'ETC Data'!$K$4,0)</f>
    </oc>
    <nc r="AE60">
      <f>IF(Z60,O60*'ETC Data'!$H$4*'ETC Data'!$K$4,0)</f>
    </nc>
  </rcc>
  <rcc rId="4290" sId="8">
    <oc r="AF60">
      <f>AE60-(AE60*((VLOOKUP(A60,Plan!A$1:AK$798,36,FALSE)/100)))</f>
    </oc>
    <nc r="AF60">
      <f>AE60-(AE60*((VLOOKUP(A60,Plan!A$1:AK$798,37,FALSE)/100)))</f>
    </nc>
  </rcc>
  <rcc rId="4291" sId="8">
    <oc r="AG60">
      <f>IF(Z60,O60*'ETC Data'!$H$4*'ETC Data'!$L$4,0)</f>
    </oc>
    <nc r="AG60">
      <f>IF(Z60,O60*'ETC Data'!$H$4*'ETC Data'!$L$4,0)</f>
    </nc>
  </rcc>
  <rcc rId="4292" sId="8">
    <oc r="AH60">
      <f>AG60-(AG60*((VLOOKUP(A60,Plan!A$1:AP$798,41,FALSE)/100)))</f>
    </oc>
    <nc r="AH60">
      <f>AG60-(AG60*((VLOOKUP(A60,Plan!A$1:AP$798,42,FALSE)/100)))</f>
    </nc>
  </rcc>
  <rcc rId="4293" sId="8">
    <oc r="AJ60">
      <f>OR(H60="Y",K60="Y")</f>
    </oc>
    <nc r="AJ60">
      <f>OR(H60="Y",K60="Y")</f>
    </nc>
  </rcc>
  <rcc rId="4294" sId="8">
    <oc r="AK60">
      <f>IF(AJ60,O60*'ETC Data'!$H$5*'ETC Data'!$I$5,0)</f>
    </oc>
    <nc r="AK60">
      <f>IF(AJ60,O60*'ETC Data'!$H$5*'ETC Data'!$I$5,0)</f>
    </nc>
  </rcc>
  <rcc rId="4295" sId="8">
    <oc r="AL60">
      <f>AK60-(AK60*((VLOOKUP(A60,Plan!A$1:AY$798,49,FALSE)/100)))</f>
    </oc>
    <nc r="AL60">
      <f>AK60-(AK60*((VLOOKUP(A60,Plan!A$1:AY$798,51,FALSE)/100)))</f>
    </nc>
  </rcc>
  <rcc rId="4296" sId="8">
    <oc r="AM60">
      <f>IF(AJ60,O60*'ETC Data'!$H$5*'ETC Data'!$J$5,0)</f>
    </oc>
    <nc r="AM60">
      <f>IF(AJ60,O60*'ETC Data'!$H$5*'ETC Data'!$J$5,0)</f>
    </nc>
  </rcc>
  <rcc rId="4297" sId="8">
    <oc r="AN60">
      <f>AM60-(AM60*((VLOOKUP(A60,Plan!A$1:BA$798,50,FALSE)/100)))</f>
    </oc>
    <nc r="AN60">
      <f>AM60-(AM60*((VLOOKUP(A60,Plan!A$1:BA$798,53,FALSE)/100)))</f>
    </nc>
  </rcc>
  <rcc rId="4298" sId="8">
    <oc r="AO60">
      <f>IF(AJ60,O60*'ETC Data'!$H$5*'ETC Data'!$K$5,0)</f>
    </oc>
    <nc r="AO60">
      <f>IF(AJ60,O60*'ETC Data'!$H$5*'ETC Data'!$K$5,0)</f>
    </nc>
  </rcc>
  <rcc rId="4299" sId="8">
    <oc r="AP60">
      <f>AO60-(AO60*((VLOOKUP(A60,Plan!A$1:BB$798,51,FALSE)/100)))</f>
    </oc>
    <nc r="AP60">
      <f>AO60-(AO60*((VLOOKUP(A60,Plan!A$1:BB$798,54,FALSE)/100)))</f>
    </nc>
  </rcc>
  <rcc rId="4300" sId="8">
    <oc r="AQ60">
      <f>IF(AJ60,O60*'ETC Data'!$H$5*'ETC Data'!$L$5,0)</f>
    </oc>
    <nc r="AQ60">
      <f>IF(AJ60,O60*'ETC Data'!$H$5*'ETC Data'!$L$5,0)</f>
    </nc>
  </rcc>
  <rcc rId="4301" sId="8">
    <oc r="AR60">
      <f>AQ60-(AQ60*((VLOOKUP(A60,Plan!A$1:BD$798,53,FALSE)/100)))</f>
    </oc>
    <nc r="AR60">
      <f>AQ60-(AQ60*((VLOOKUP(A60,Plan!A$1:BD$798,56,FALSE)/100)))</f>
    </nc>
  </rcc>
  <rcc rId="4302" sId="8">
    <oc r="R61">
      <f>Q61-(Q61*((VLOOKUP(A61,Plan!A$1:Z$798,25,FALSE)/100)))</f>
    </oc>
    <nc r="R61">
      <f>Q61-(Q61*((VLOOKUP(A61,Plan!A$1:Z$798,26,FALSE)/100)))</f>
    </nc>
  </rcc>
  <rcc rId="4303" sId="8">
    <oc r="S61">
      <f>IF(P61,O61*'ETC Data'!$H$3*'ETC Data'!$J$3,0)</f>
    </oc>
    <nc r="S61">
      <f>IF(P61,O61*'ETC Data'!$H$3*'ETC Data'!$J$3,0)</f>
    </nc>
  </rcc>
  <rcc rId="4304" sId="8">
    <oc r="T61">
      <f>S61-(S61*((VLOOKUP(A61,Plan!A$1:AA$798,26,FALSE)/100)))</f>
    </oc>
    <nc r="T61">
      <f>S61-(S61*((VLOOKUP(A61,Plan!A$1:AA$798,27,FALSE)/100)))</f>
    </nc>
  </rcc>
  <rcc rId="4305" sId="8">
    <oc r="U61">
      <f>IF(P61,O61*'ETC Data'!$H$3*'ETC Data'!$K$3,0)</f>
    </oc>
    <nc r="U61">
      <f>IF(P61,O61*'ETC Data'!$H$3*'ETC Data'!$K$3,0)</f>
    </nc>
  </rcc>
  <rcc rId="4306" sId="8">
    <oc r="V61">
      <f>U61-(U61*((VLOOKUP(A61,Plan!A$1:AB$798,27,FALSE)/100)))</f>
    </oc>
    <nc r="V61">
      <f>U61-(U61*((VLOOKUP(A61,Plan!A$1:AB$798,28,FALSE)/100)))</f>
    </nc>
  </rcc>
  <rcc rId="4307" sId="8">
    <oc r="W61">
      <f>IF(P61,O61*'ETC Data'!$H$3*'ETC Data'!$L$3,0)</f>
    </oc>
    <nc r="W61">
      <f>IF(P61,O61*'ETC Data'!$H$3*'ETC Data'!$L$3,0)</f>
    </nc>
  </rcc>
  <rcc rId="4308" sId="8">
    <oc r="X61">
      <f>W61-(W61*((VLOOKUP(A61,Plan!A$1:AC$798,28,FALSE)/100)))</f>
    </oc>
    <nc r="X61">
      <f>W61-(W61*((VLOOKUP(A61,Plan!A$1:AC$798,29,FALSE)/100)))</f>
    </nc>
  </rcc>
  <rcc rId="4309" sId="8">
    <oc r="Z61">
      <f>OR(H61="Y",J61="Y")</f>
    </oc>
    <nc r="Z61">
      <f>OR(H61="Y",J61="Y")</f>
    </nc>
  </rcc>
  <rcc rId="4310" sId="8">
    <oc r="AA61">
      <f>IF(Z61,O61*'ETC Data'!$H$4*'ETC Data'!$I$4,0)</f>
    </oc>
    <nc r="AA61">
      <f>IF(Z61,O61*'ETC Data'!$H$4*'ETC Data'!$I$4,0)</f>
    </nc>
  </rcc>
  <rcc rId="4311" sId="8">
    <oc r="AB61">
      <f>AA61-(AA61*((VLOOKUP(A61,Plan!A$1:AI$798,34,FALSE)/100)))</f>
    </oc>
    <nc r="AB61">
      <f>AA61-(AA61*((VLOOKUP(A61,Plan!A$1:AI$798,35,FALSE)/100)))</f>
    </nc>
  </rcc>
  <rcc rId="4312" sId="8">
    <oc r="AC61">
      <f>IF(Z61,O61*'ETC Data'!$H$4*'ETC Data'!$J$4,0)</f>
    </oc>
    <nc r="AC61">
      <f>IF(Z61,O61*'ETC Data'!$H$4*'ETC Data'!$J$4,0)</f>
    </nc>
  </rcc>
  <rcc rId="4313" sId="8">
    <oc r="AD61">
      <f>AC61-(AC61*((VLOOKUP(A61,Plan!A$1:AJ$798,35,FALSE)/100)))</f>
    </oc>
    <nc r="AD61">
      <f>AC61-(AC61*((VLOOKUP(A61,Plan!A$1:AJ$798,36,FALSE)/100)))</f>
    </nc>
  </rcc>
  <rcc rId="4314" sId="8">
    <oc r="AE61">
      <f>IF(Z61,O61*'ETC Data'!$H$4*'ETC Data'!$K$4,0)</f>
    </oc>
    <nc r="AE61">
      <f>IF(Z61,O61*'ETC Data'!$H$4*'ETC Data'!$K$4,0)</f>
    </nc>
  </rcc>
  <rcc rId="4315" sId="8">
    <oc r="AF61">
      <f>AE61-(AE61*((VLOOKUP(A61,Plan!A$1:AK$798,36,FALSE)/100)))</f>
    </oc>
    <nc r="AF61">
      <f>AE61-(AE61*((VLOOKUP(A61,Plan!A$1:AK$798,37,FALSE)/100)))</f>
    </nc>
  </rcc>
  <rcc rId="4316" sId="8">
    <oc r="AG61">
      <f>IF(Z61,O61*'ETC Data'!$H$4*'ETC Data'!$L$4,0)</f>
    </oc>
    <nc r="AG61">
      <f>IF(Z61,O61*'ETC Data'!$H$4*'ETC Data'!$L$4,0)</f>
    </nc>
  </rcc>
  <rcc rId="4317" sId="8">
    <oc r="AH61">
      <f>AG61-(AG61*((VLOOKUP(A61,Plan!A$1:AP$798,41,FALSE)/100)))</f>
    </oc>
    <nc r="AH61">
      <f>AG61-(AG61*((VLOOKUP(A61,Plan!A$1:AP$798,42,FALSE)/100)))</f>
    </nc>
  </rcc>
  <rcc rId="4318" sId="8">
    <oc r="AJ61">
      <f>OR(H61="Y",K61="Y")</f>
    </oc>
    <nc r="AJ61">
      <f>OR(H61="Y",K61="Y")</f>
    </nc>
  </rcc>
  <rcc rId="4319" sId="8">
    <oc r="AK61">
      <f>IF(AJ61,O61*'ETC Data'!$H$5*'ETC Data'!$I$5,0)</f>
    </oc>
    <nc r="AK61">
      <f>IF(AJ61,O61*'ETC Data'!$H$5*'ETC Data'!$I$5,0)</f>
    </nc>
  </rcc>
  <rcc rId="4320" sId="8">
    <oc r="AL61">
      <f>AK61-(AK61*((VLOOKUP(A61,Plan!A$1:AY$798,49,FALSE)/100)))</f>
    </oc>
    <nc r="AL61">
      <f>AK61-(AK61*((VLOOKUP(A61,Plan!A$1:AY$798,51,FALSE)/100)))</f>
    </nc>
  </rcc>
  <rcc rId="4321" sId="8">
    <oc r="AM61">
      <f>IF(AJ61,O61*'ETC Data'!$H$5*'ETC Data'!$J$5,0)</f>
    </oc>
    <nc r="AM61">
      <f>IF(AJ61,O61*'ETC Data'!$H$5*'ETC Data'!$J$5,0)</f>
    </nc>
  </rcc>
  <rcc rId="4322" sId="8">
    <oc r="AN61">
      <f>AM61-(AM61*((VLOOKUP(A61,Plan!A$1:BA$798,50,FALSE)/100)))</f>
    </oc>
    <nc r="AN61">
      <f>AM61-(AM61*((VLOOKUP(A61,Plan!A$1:BA$798,53,FALSE)/100)))</f>
    </nc>
  </rcc>
  <rcc rId="4323" sId="8">
    <oc r="AO61">
      <f>IF(AJ61,O61*'ETC Data'!$H$5*'ETC Data'!$K$5,0)</f>
    </oc>
    <nc r="AO61">
      <f>IF(AJ61,O61*'ETC Data'!$H$5*'ETC Data'!$K$5,0)</f>
    </nc>
  </rcc>
  <rcc rId="4324" sId="8">
    <oc r="AP61">
      <f>AO61-(AO61*((VLOOKUP(A61,Plan!A$1:BB$798,51,FALSE)/100)))</f>
    </oc>
    <nc r="AP61">
      <f>AO61-(AO61*((VLOOKUP(A61,Plan!A$1:BB$798,54,FALSE)/100)))</f>
    </nc>
  </rcc>
  <rcc rId="4325" sId="8">
    <oc r="AQ61">
      <f>IF(AJ61,O61*'ETC Data'!$H$5*'ETC Data'!$L$5,0)</f>
    </oc>
    <nc r="AQ61">
      <f>IF(AJ61,O61*'ETC Data'!$H$5*'ETC Data'!$L$5,0)</f>
    </nc>
  </rcc>
  <rcc rId="4326" sId="8">
    <oc r="AR61">
      <f>AQ61-(AQ61*((VLOOKUP(A61,Plan!A$1:BD$798,53,FALSE)/100)))</f>
    </oc>
    <nc r="AR61">
      <f>AQ61-(AQ61*((VLOOKUP(A61,Plan!A$1:BD$798,56,FALSE)/100)))</f>
    </nc>
  </rcc>
  <rcc rId="4327" sId="8">
    <oc r="R62">
      <f>Q62-(Q62*((VLOOKUP(A62,Plan!A$1:Z$798,25,FALSE)/100)))</f>
    </oc>
    <nc r="R62">
      <f>Q62-(Q62*((VLOOKUP(A62,Plan!A$1:Z$798,26,FALSE)/100)))</f>
    </nc>
  </rcc>
  <rcc rId="4328" sId="8">
    <oc r="S62">
      <f>IF(P62,O62*'ETC Data'!$H$3*'ETC Data'!$J$3,0)</f>
    </oc>
    <nc r="S62">
      <f>IF(P62,O62*'ETC Data'!$H$3*'ETC Data'!$J$3,0)</f>
    </nc>
  </rcc>
  <rcc rId="4329" sId="8">
    <oc r="T62">
      <f>S62-(S62*((VLOOKUP(A62,Plan!A$1:AA$798,26,FALSE)/100)))</f>
    </oc>
    <nc r="T62">
      <f>S62-(S62*((VLOOKUP(A62,Plan!A$1:AA$798,27,FALSE)/100)))</f>
    </nc>
  </rcc>
  <rcc rId="4330" sId="8">
    <oc r="U62">
      <f>IF(P62,O62*'ETC Data'!$H$3*'ETC Data'!$K$3,0)</f>
    </oc>
    <nc r="U62">
      <f>IF(P62,O62*'ETC Data'!$H$3*'ETC Data'!$K$3,0)</f>
    </nc>
  </rcc>
  <rcc rId="4331" sId="8">
    <oc r="V62">
      <f>U62-(U62*((VLOOKUP(A62,Plan!A$1:AB$798,27,FALSE)/100)))</f>
    </oc>
    <nc r="V62">
      <f>U62-(U62*((VLOOKUP(A62,Plan!A$1:AB$798,28,FALSE)/100)))</f>
    </nc>
  </rcc>
  <rcc rId="4332" sId="8">
    <oc r="W62">
      <f>IF(P62,O62*'ETC Data'!$H$3*'ETC Data'!$L$3,0)</f>
    </oc>
    <nc r="W62">
      <f>IF(P62,O62*'ETC Data'!$H$3*'ETC Data'!$L$3,0)</f>
    </nc>
  </rcc>
  <rcc rId="4333" sId="8">
    <oc r="X62">
      <f>W62-(W62*((VLOOKUP(A62,Plan!A$1:AC$798,28,FALSE)/100)))</f>
    </oc>
    <nc r="X62">
      <f>W62-(W62*((VLOOKUP(A62,Plan!A$1:AC$798,29,FALSE)/100)))</f>
    </nc>
  </rcc>
  <rcc rId="4334" sId="8">
    <oc r="Z62">
      <f>OR(H62="Y",J62="Y")</f>
    </oc>
    <nc r="Z62">
      <f>OR(H62="Y",J62="Y")</f>
    </nc>
  </rcc>
  <rcc rId="4335" sId="8">
    <oc r="AA62">
      <f>IF(Z62,O62*'ETC Data'!$H$4*'ETC Data'!$I$4,0)</f>
    </oc>
    <nc r="AA62">
      <f>IF(Z62,O62*'ETC Data'!$H$4*'ETC Data'!$I$4,0)</f>
    </nc>
  </rcc>
  <rcc rId="4336" sId="8">
    <oc r="AB62">
      <f>AA62-(AA62*((VLOOKUP(A62,Plan!A$1:AI$798,34,FALSE)/100)))</f>
    </oc>
    <nc r="AB62">
      <f>AA62-(AA62*((VLOOKUP(A62,Plan!A$1:AI$798,35,FALSE)/100)))</f>
    </nc>
  </rcc>
  <rcc rId="4337" sId="8">
    <oc r="AC62">
      <f>IF(Z62,O62*'ETC Data'!$H$4*'ETC Data'!$J$4,0)</f>
    </oc>
    <nc r="AC62">
      <f>IF(Z62,O62*'ETC Data'!$H$4*'ETC Data'!$J$4,0)</f>
    </nc>
  </rcc>
  <rcc rId="4338" sId="8">
    <oc r="AD62">
      <f>AC62-(AC62*((VLOOKUP(A62,Plan!A$1:AJ$798,35,FALSE)/100)))</f>
    </oc>
    <nc r="AD62">
      <f>AC62-(AC62*((VLOOKUP(A62,Plan!A$1:AJ$798,36,FALSE)/100)))</f>
    </nc>
  </rcc>
  <rcc rId="4339" sId="8">
    <oc r="AE62">
      <f>IF(Z62,O62*'ETC Data'!$H$4*'ETC Data'!$K$4,0)</f>
    </oc>
    <nc r="AE62">
      <f>IF(Z62,O62*'ETC Data'!$H$4*'ETC Data'!$K$4,0)</f>
    </nc>
  </rcc>
  <rcc rId="4340" sId="8">
    <oc r="AF62">
      <f>AE62-(AE62*((VLOOKUP(A62,Plan!A$1:AK$798,36,FALSE)/100)))</f>
    </oc>
    <nc r="AF62">
      <f>AE62-(AE62*((VLOOKUP(A62,Plan!A$1:AK$798,37,FALSE)/100)))</f>
    </nc>
  </rcc>
  <rcc rId="4341" sId="8">
    <oc r="AG62">
      <f>IF(Z62,O62*'ETC Data'!$H$4*'ETC Data'!$L$4,0)</f>
    </oc>
    <nc r="AG62">
      <f>IF(Z62,O62*'ETC Data'!$H$4*'ETC Data'!$L$4,0)</f>
    </nc>
  </rcc>
  <rcc rId="4342" sId="8">
    <oc r="AH62">
      <f>AG62-(AG62*((VLOOKUP(A62,Plan!A$1:AP$798,41,FALSE)/100)))</f>
    </oc>
    <nc r="AH62">
      <f>AG62-(AG62*((VLOOKUP(A62,Plan!A$1:AP$798,42,FALSE)/100)))</f>
    </nc>
  </rcc>
  <rcc rId="4343" sId="8">
    <oc r="AJ62">
      <f>OR(H62="Y",K62="Y")</f>
    </oc>
    <nc r="AJ62">
      <f>OR(H62="Y",K62="Y")</f>
    </nc>
  </rcc>
  <rcc rId="4344" sId="8">
    <oc r="AK62">
      <f>IF(AJ62,O62*'ETC Data'!$H$5*'ETC Data'!$I$5,0)</f>
    </oc>
    <nc r="AK62">
      <f>IF(AJ62,O62*'ETC Data'!$H$5*'ETC Data'!$I$5,0)</f>
    </nc>
  </rcc>
  <rcc rId="4345" sId="8">
    <oc r="AL62">
      <f>AK62-(AK62*((VLOOKUP(A62,Plan!A$1:AY$798,49,FALSE)/100)))</f>
    </oc>
    <nc r="AL62">
      <f>AK62-(AK62*((VLOOKUP(A62,Plan!A$1:AY$798,51,FALSE)/100)))</f>
    </nc>
  </rcc>
  <rcc rId="4346" sId="8">
    <oc r="AM62">
      <f>IF(AJ62,O62*'ETC Data'!$H$5*'ETC Data'!$J$5,0)</f>
    </oc>
    <nc r="AM62">
      <f>IF(AJ62,O62*'ETC Data'!$H$5*'ETC Data'!$J$5,0)</f>
    </nc>
  </rcc>
  <rcc rId="4347" sId="8">
    <oc r="AN62">
      <f>AM62-(AM62*((VLOOKUP(A62,Plan!A$1:BA$798,50,FALSE)/100)))</f>
    </oc>
    <nc r="AN62">
      <f>AM62-(AM62*((VLOOKUP(A62,Plan!A$1:BA$798,53,FALSE)/100)))</f>
    </nc>
  </rcc>
  <rcc rId="4348" sId="8">
    <oc r="AO62">
      <f>IF(AJ62,O62*'ETC Data'!$H$5*'ETC Data'!$K$5,0)</f>
    </oc>
    <nc r="AO62">
      <f>IF(AJ62,O62*'ETC Data'!$H$5*'ETC Data'!$K$5,0)</f>
    </nc>
  </rcc>
  <rcc rId="4349" sId="8">
    <oc r="AP62">
      <f>AO62-(AO62*((VLOOKUP(A62,Plan!A$1:BB$798,51,FALSE)/100)))</f>
    </oc>
    <nc r="AP62">
      <f>AO62-(AO62*((VLOOKUP(A62,Plan!A$1:BB$798,54,FALSE)/100)))</f>
    </nc>
  </rcc>
  <rcc rId="4350" sId="8">
    <oc r="AQ62">
      <f>IF(AJ62,O62*'ETC Data'!$H$5*'ETC Data'!$L$5,0)</f>
    </oc>
    <nc r="AQ62">
      <f>IF(AJ62,O62*'ETC Data'!$H$5*'ETC Data'!$L$5,0)</f>
    </nc>
  </rcc>
  <rcc rId="4351" sId="8">
    <oc r="AR62">
      <f>AQ62-(AQ62*((VLOOKUP(A62,Plan!A$1:BD$798,53,FALSE)/100)))</f>
    </oc>
    <nc r="AR62">
      <f>AQ62-(AQ62*((VLOOKUP(A62,Plan!A$1:BD$798,56,FALSE)/100)))</f>
    </nc>
  </rcc>
  <rcc rId="4352" sId="8">
    <oc r="R63">
      <f>Q63-(Q63*((VLOOKUP(A63,Plan!A$1:Z$798,25,FALSE)/100)))</f>
    </oc>
    <nc r="R63">
      <f>Q63-(Q63*((VLOOKUP(A63,Plan!A$1:Z$798,26,FALSE)/100)))</f>
    </nc>
  </rcc>
  <rcc rId="4353" sId="8">
    <oc r="S63">
      <f>IF(P63,O63*'ETC Data'!$H$3*'ETC Data'!$J$3,0)</f>
    </oc>
    <nc r="S63">
      <f>IF(P63,O63*'ETC Data'!$H$3*'ETC Data'!$J$3,0)</f>
    </nc>
  </rcc>
  <rcc rId="4354" sId="8">
    <oc r="T63">
      <f>S63-(S63*((VLOOKUP(A63,Plan!A$1:AA$798,26,FALSE)/100)))</f>
    </oc>
    <nc r="T63">
      <f>S63-(S63*((VLOOKUP(A63,Plan!A$1:AA$798,27,FALSE)/100)))</f>
    </nc>
  </rcc>
  <rcc rId="4355" sId="8">
    <oc r="U63">
      <f>IF(P63,O63*'ETC Data'!$H$3*'ETC Data'!$K$3,0)</f>
    </oc>
    <nc r="U63">
      <f>IF(P63,O63*'ETC Data'!$H$3*'ETC Data'!$K$3,0)</f>
    </nc>
  </rcc>
  <rcc rId="4356" sId="8">
    <oc r="V63">
      <f>U63-(U63*((VLOOKUP(A63,Plan!A$1:AB$798,27,FALSE)/100)))</f>
    </oc>
    <nc r="V63">
      <f>U63-(U63*((VLOOKUP(A63,Plan!A$1:AB$798,28,FALSE)/100)))</f>
    </nc>
  </rcc>
  <rcc rId="4357" sId="8">
    <oc r="W63">
      <f>IF(P63,O63*'ETC Data'!$H$3*'ETC Data'!$L$3,0)</f>
    </oc>
    <nc r="W63">
      <f>IF(P63,O63*'ETC Data'!$H$3*'ETC Data'!$L$3,0)</f>
    </nc>
  </rcc>
  <rcc rId="4358" sId="8">
    <oc r="X63">
      <f>W63-(W63*((VLOOKUP(A63,Plan!A$1:AC$798,28,FALSE)/100)))</f>
    </oc>
    <nc r="X63">
      <f>W63-(W63*((VLOOKUP(A63,Plan!A$1:AC$798,29,FALSE)/100)))</f>
    </nc>
  </rcc>
  <rcc rId="4359" sId="8">
    <oc r="Z63">
      <f>OR(H63="Y",J63="Y")</f>
    </oc>
    <nc r="Z63">
      <f>OR(H63="Y",J63="Y")</f>
    </nc>
  </rcc>
  <rcc rId="4360" sId="8">
    <oc r="AA63">
      <f>IF(Z63,O63*'ETC Data'!$H$4*'ETC Data'!$I$4,0)</f>
    </oc>
    <nc r="AA63">
      <f>IF(Z63,O63*'ETC Data'!$H$4*'ETC Data'!$I$4,0)</f>
    </nc>
  </rcc>
  <rcc rId="4361" sId="8">
    <oc r="AB63">
      <f>AA63-(AA63*((VLOOKUP(A63,Plan!A$1:AI$798,34,FALSE)/100)))</f>
    </oc>
    <nc r="AB63">
      <f>AA63-(AA63*((VLOOKUP(A63,Plan!A$1:AI$798,35,FALSE)/100)))</f>
    </nc>
  </rcc>
  <rcc rId="4362" sId="8">
    <oc r="AC63">
      <f>IF(Z63,O63*'ETC Data'!$H$4*'ETC Data'!$J$4,0)</f>
    </oc>
    <nc r="AC63">
      <f>IF(Z63,O63*'ETC Data'!$H$4*'ETC Data'!$J$4,0)</f>
    </nc>
  </rcc>
  <rcc rId="4363" sId="8">
    <oc r="AD63">
      <f>AC63-(AC63*((VLOOKUP(A63,Plan!A$1:AJ$798,35,FALSE)/100)))</f>
    </oc>
    <nc r="AD63">
      <f>AC63-(AC63*((VLOOKUP(A63,Plan!A$1:AJ$798,36,FALSE)/100)))</f>
    </nc>
  </rcc>
  <rcc rId="4364" sId="8">
    <oc r="AE63">
      <f>IF(Z63,O63*'ETC Data'!$H$4*'ETC Data'!$K$4,0)</f>
    </oc>
    <nc r="AE63">
      <f>IF(Z63,O63*'ETC Data'!$H$4*'ETC Data'!$K$4,0)</f>
    </nc>
  </rcc>
  <rcc rId="4365" sId="8">
    <oc r="AF63">
      <f>AE63-(AE63*((VLOOKUP(A63,Plan!A$1:AK$798,36,FALSE)/100)))</f>
    </oc>
    <nc r="AF63">
      <f>AE63-(AE63*((VLOOKUP(A63,Plan!A$1:AK$798,37,FALSE)/100)))</f>
    </nc>
  </rcc>
  <rcc rId="4366" sId="8">
    <oc r="AG63">
      <f>IF(Z63,O63*'ETC Data'!$H$4*'ETC Data'!$L$4,0)</f>
    </oc>
    <nc r="AG63">
      <f>IF(Z63,O63*'ETC Data'!$H$4*'ETC Data'!$L$4,0)</f>
    </nc>
  </rcc>
  <rcc rId="4367" sId="8">
    <oc r="AH63">
      <f>AG63-(AG63*((VLOOKUP(A63,Plan!A$1:AP$798,41,FALSE)/100)))</f>
    </oc>
    <nc r="AH63">
      <f>AG63-(AG63*((VLOOKUP(A63,Plan!A$1:AP$798,42,FALSE)/100)))</f>
    </nc>
  </rcc>
  <rcc rId="4368" sId="8">
    <oc r="AJ63">
      <f>OR(H63="Y",K63="Y")</f>
    </oc>
    <nc r="AJ63">
      <f>OR(H63="Y",K63="Y")</f>
    </nc>
  </rcc>
  <rcc rId="4369" sId="8">
    <oc r="AK63">
      <f>IF(AJ63,O63*'ETC Data'!$H$5*'ETC Data'!$I$5,0)</f>
    </oc>
    <nc r="AK63">
      <f>IF(AJ63,O63*'ETC Data'!$H$5*'ETC Data'!$I$5,0)</f>
    </nc>
  </rcc>
  <rcc rId="4370" sId="8">
    <oc r="AL63">
      <f>AK63-(AK63*((VLOOKUP(A63,Plan!A$1:AY$798,49,FALSE)/100)))</f>
    </oc>
    <nc r="AL63">
      <f>AK63-(AK63*((VLOOKUP(A63,Plan!A$1:AY$798,51,FALSE)/100)))</f>
    </nc>
  </rcc>
  <rcc rId="4371" sId="8">
    <oc r="AM63">
      <f>IF(AJ63,O63*'ETC Data'!$H$5*'ETC Data'!$J$5,0)</f>
    </oc>
    <nc r="AM63">
      <f>IF(AJ63,O63*'ETC Data'!$H$5*'ETC Data'!$J$5,0)</f>
    </nc>
  </rcc>
  <rcc rId="4372" sId="8">
    <oc r="AN63">
      <f>AM63-(AM63*((VLOOKUP(A63,Plan!A$1:BA$798,50,FALSE)/100)))</f>
    </oc>
    <nc r="AN63">
      <f>AM63-(AM63*((VLOOKUP(A63,Plan!A$1:BA$798,53,FALSE)/100)))</f>
    </nc>
  </rcc>
  <rcc rId="4373" sId="8">
    <oc r="AO63">
      <f>IF(AJ63,O63*'ETC Data'!$H$5*'ETC Data'!$K$5,0)</f>
    </oc>
    <nc r="AO63">
      <f>IF(AJ63,O63*'ETC Data'!$H$5*'ETC Data'!$K$5,0)</f>
    </nc>
  </rcc>
  <rcc rId="4374" sId="8">
    <oc r="AP63">
      <f>AO63-(AO63*((VLOOKUP(A63,Plan!A$1:BB$798,51,FALSE)/100)))</f>
    </oc>
    <nc r="AP63">
      <f>AO63-(AO63*((VLOOKUP(A63,Plan!A$1:BB$798,54,FALSE)/100)))</f>
    </nc>
  </rcc>
  <rcc rId="4375" sId="8">
    <oc r="AQ63">
      <f>IF(AJ63,O63*'ETC Data'!$H$5*'ETC Data'!$L$5,0)</f>
    </oc>
    <nc r="AQ63">
      <f>IF(AJ63,O63*'ETC Data'!$H$5*'ETC Data'!$L$5,0)</f>
    </nc>
  </rcc>
  <rcc rId="4376" sId="8">
    <oc r="AR63">
      <f>AQ63-(AQ63*((VLOOKUP(A63,Plan!A$1:BD$798,53,FALSE)/100)))</f>
    </oc>
    <nc r="AR63">
      <f>AQ63-(AQ63*((VLOOKUP(A63,Plan!A$1:BD$798,56,FALSE)/100)))</f>
    </nc>
  </rcc>
  <rcc rId="4377" sId="8">
    <oc r="R64">
      <f>Q64-(Q64*((VLOOKUP(A64,Plan!A$1:Z$798,25,FALSE)/100)))</f>
    </oc>
    <nc r="R64">
      <f>Q64-(Q64*((VLOOKUP(A64,Plan!A$1:Z$798,26,FALSE)/100)))</f>
    </nc>
  </rcc>
  <rcc rId="4378" sId="8">
    <oc r="S64">
      <f>IF(P64,O64*'ETC Data'!$H$3*'ETC Data'!$J$3,0)</f>
    </oc>
    <nc r="S64">
      <f>IF(P64,O64*'ETC Data'!$H$3*'ETC Data'!$J$3,0)</f>
    </nc>
  </rcc>
  <rcc rId="4379" sId="8">
    <oc r="T64">
      <f>S64-(S64*((VLOOKUP(A64,Plan!A$1:AA$798,26,FALSE)/100)))</f>
    </oc>
    <nc r="T64">
      <f>S64-(S64*((VLOOKUP(A64,Plan!A$1:AA$798,27,FALSE)/100)))</f>
    </nc>
  </rcc>
  <rcc rId="4380" sId="8">
    <oc r="U64">
      <f>IF(P64,O64*'ETC Data'!$H$3*'ETC Data'!$K$3,0)</f>
    </oc>
    <nc r="U64">
      <f>IF(P64,O64*'ETC Data'!$H$3*'ETC Data'!$K$3,0)</f>
    </nc>
  </rcc>
  <rcc rId="4381" sId="8">
    <oc r="V64">
      <f>U64-(U64*((VLOOKUP(A64,Plan!A$1:AB$798,27,FALSE)/100)))</f>
    </oc>
    <nc r="V64">
      <f>U64-(U64*((VLOOKUP(A64,Plan!A$1:AB$798,28,FALSE)/100)))</f>
    </nc>
  </rcc>
  <rcc rId="4382" sId="8">
    <oc r="W64">
      <f>IF(P64,O64*'ETC Data'!$H$3*'ETC Data'!$L$3,0)</f>
    </oc>
    <nc r="W64">
      <f>IF(P64,O64*'ETC Data'!$H$3*'ETC Data'!$L$3,0)</f>
    </nc>
  </rcc>
  <rcc rId="4383" sId="8">
    <oc r="X64">
      <f>W64-(W64*((VLOOKUP(A64,Plan!A$1:AC$798,28,FALSE)/100)))</f>
    </oc>
    <nc r="X64">
      <f>W64-(W64*((VLOOKUP(A64,Plan!A$1:AC$798,29,FALSE)/100)))</f>
    </nc>
  </rcc>
  <rcc rId="4384" sId="8">
    <oc r="Z64">
      <f>OR(H64="Y",J64="Y")</f>
    </oc>
    <nc r="Z64">
      <f>OR(H64="Y",J64="Y")</f>
    </nc>
  </rcc>
  <rcc rId="4385" sId="8">
    <oc r="AA64">
      <f>IF(Z64,O64*'ETC Data'!$H$4*'ETC Data'!$I$4,0)</f>
    </oc>
    <nc r="AA64">
      <f>IF(Z64,O64*'ETC Data'!$H$4*'ETC Data'!$I$4,0)</f>
    </nc>
  </rcc>
  <rcc rId="4386" sId="8">
    <oc r="AB64">
      <f>AA64-(AA64*((VLOOKUP(A64,Plan!A$1:AI$798,34,FALSE)/100)))</f>
    </oc>
    <nc r="AB64">
      <f>AA64-(AA64*((VLOOKUP(A64,Plan!A$1:AI$798,35,FALSE)/100)))</f>
    </nc>
  </rcc>
  <rcc rId="4387" sId="8">
    <oc r="AC64">
      <f>IF(Z64,O64*'ETC Data'!$H$4*'ETC Data'!$J$4,0)</f>
    </oc>
    <nc r="AC64">
      <f>IF(Z64,O64*'ETC Data'!$H$4*'ETC Data'!$J$4,0)</f>
    </nc>
  </rcc>
  <rcc rId="4388" sId="8">
    <oc r="AD64">
      <f>AC64-(AC64*((VLOOKUP(A64,Plan!A$1:AJ$798,35,FALSE)/100)))</f>
    </oc>
    <nc r="AD64">
      <f>AC64-(AC64*((VLOOKUP(A64,Plan!A$1:AJ$798,36,FALSE)/100)))</f>
    </nc>
  </rcc>
  <rcc rId="4389" sId="8">
    <oc r="AE64">
      <f>IF(Z64,O64*'ETC Data'!$H$4*'ETC Data'!$K$4,0)</f>
    </oc>
    <nc r="AE64">
      <f>IF(Z64,O64*'ETC Data'!$H$4*'ETC Data'!$K$4,0)</f>
    </nc>
  </rcc>
  <rcc rId="4390" sId="8">
    <oc r="AF64">
      <f>AE64-(AE64*((VLOOKUP(A64,Plan!A$1:AK$798,36,FALSE)/100)))</f>
    </oc>
    <nc r="AF64">
      <f>AE64-(AE64*((VLOOKUP(A64,Plan!A$1:AK$798,37,FALSE)/100)))</f>
    </nc>
  </rcc>
  <rcc rId="4391" sId="8">
    <oc r="AG64">
      <f>IF(Z64,O64*'ETC Data'!$H$4*'ETC Data'!$L$4,0)</f>
    </oc>
    <nc r="AG64">
      <f>IF(Z64,O64*'ETC Data'!$H$4*'ETC Data'!$L$4,0)</f>
    </nc>
  </rcc>
  <rcc rId="4392" sId="8">
    <oc r="AH64">
      <f>AG64-(AG64*((VLOOKUP(A64,Plan!A$1:AP$798,41,FALSE)/100)))</f>
    </oc>
    <nc r="AH64">
      <f>AG64-(AG64*((VLOOKUP(A64,Plan!A$1:AP$798,42,FALSE)/100)))</f>
    </nc>
  </rcc>
  <rcc rId="4393" sId="8">
    <oc r="AJ64">
      <f>OR(H64="Y",K64="Y")</f>
    </oc>
    <nc r="AJ64">
      <f>OR(H64="Y",K64="Y")</f>
    </nc>
  </rcc>
  <rcc rId="4394" sId="8">
    <oc r="AK64">
      <f>IF(AJ64,O64*'ETC Data'!$H$5*'ETC Data'!$I$5,0)</f>
    </oc>
    <nc r="AK64">
      <f>IF(AJ64,O64*'ETC Data'!$H$5*'ETC Data'!$I$5,0)</f>
    </nc>
  </rcc>
  <rcc rId="4395" sId="8">
    <oc r="AL64">
      <f>AK64-(AK64*((VLOOKUP(A64,Plan!A$1:AY$798,49,FALSE)/100)))</f>
    </oc>
    <nc r="AL64">
      <f>AK64-(AK64*((VLOOKUP(A64,Plan!A$1:AY$798,51,FALSE)/100)))</f>
    </nc>
  </rcc>
  <rcc rId="4396" sId="8">
    <oc r="AM64">
      <f>IF(AJ64,O64*'ETC Data'!$H$5*'ETC Data'!$J$5,0)</f>
    </oc>
    <nc r="AM64">
      <f>IF(AJ64,O64*'ETC Data'!$H$5*'ETC Data'!$J$5,0)</f>
    </nc>
  </rcc>
  <rcc rId="4397" sId="8">
    <oc r="AN64">
      <f>AM64-(AM64*((VLOOKUP(A64,Plan!A$1:BA$798,50,FALSE)/100)))</f>
    </oc>
    <nc r="AN64">
      <f>AM64-(AM64*((VLOOKUP(A64,Plan!A$1:BA$798,53,FALSE)/100)))</f>
    </nc>
  </rcc>
  <rcc rId="4398" sId="8">
    <oc r="AO64">
      <f>IF(AJ64,O64*'ETC Data'!$H$5*'ETC Data'!$K$5,0)</f>
    </oc>
    <nc r="AO64">
      <f>IF(AJ64,O64*'ETC Data'!$H$5*'ETC Data'!$K$5,0)</f>
    </nc>
  </rcc>
  <rcc rId="4399" sId="8">
    <oc r="AP64">
      <f>AO64-(AO64*((VLOOKUP(A64,Plan!A$1:BB$798,51,FALSE)/100)))</f>
    </oc>
    <nc r="AP64">
      <f>AO64-(AO64*((VLOOKUP(A64,Plan!A$1:BB$798,54,FALSE)/100)))</f>
    </nc>
  </rcc>
  <rcc rId="4400" sId="8">
    <oc r="AQ64">
      <f>IF(AJ64,O64*'ETC Data'!$H$5*'ETC Data'!$L$5,0)</f>
    </oc>
    <nc r="AQ64">
      <f>IF(AJ64,O64*'ETC Data'!$H$5*'ETC Data'!$L$5,0)</f>
    </nc>
  </rcc>
  <rcc rId="4401" sId="8">
    <oc r="AR64">
      <f>AQ64-(AQ64*((VLOOKUP(A64,Plan!A$1:BD$798,53,FALSE)/100)))</f>
    </oc>
    <nc r="AR64">
      <f>AQ64-(AQ64*((VLOOKUP(A64,Plan!A$1:BD$798,56,FALSE)/100)))</f>
    </nc>
  </rcc>
  <rcc rId="4402" sId="8">
    <oc r="R65">
      <f>Q65-(Q65*((VLOOKUP(A65,Plan!A$1:Z$798,25,FALSE)/100)))</f>
    </oc>
    <nc r="R65">
      <f>Q65-(Q65*((VLOOKUP(A65,Plan!A$1:Z$798,26,FALSE)/100)))</f>
    </nc>
  </rcc>
  <rcc rId="4403" sId="8">
    <oc r="S65">
      <f>IF(P65,O65*'ETC Data'!$H$3*'ETC Data'!$J$3,0)</f>
    </oc>
    <nc r="S65">
      <f>IF(P65,O65*'ETC Data'!$H$3*'ETC Data'!$J$3,0)</f>
    </nc>
  </rcc>
  <rcc rId="4404" sId="8">
    <oc r="T65">
      <f>S65-(S65*((VLOOKUP(A65,Plan!A$1:AA$798,26,FALSE)/100)))</f>
    </oc>
    <nc r="T65">
      <f>S65-(S65*((VLOOKUP(A65,Plan!A$1:AA$798,27,FALSE)/100)))</f>
    </nc>
  </rcc>
  <rcc rId="4405" sId="8">
    <oc r="U65">
      <f>IF(P65,O65*'ETC Data'!$H$3*'ETC Data'!$K$3,0)</f>
    </oc>
    <nc r="U65">
      <f>IF(P65,O65*'ETC Data'!$H$3*'ETC Data'!$K$3,0)</f>
    </nc>
  </rcc>
  <rcc rId="4406" sId="8">
    <oc r="V65">
      <f>U65-(U65*((VLOOKUP(A65,Plan!A$1:AB$798,27,FALSE)/100)))</f>
    </oc>
    <nc r="V65">
      <f>U65-(U65*((VLOOKUP(A65,Plan!A$1:AB$798,28,FALSE)/100)))</f>
    </nc>
  </rcc>
  <rcc rId="4407" sId="8">
    <oc r="W65">
      <f>IF(P65,O65*'ETC Data'!$H$3*'ETC Data'!$L$3,0)</f>
    </oc>
    <nc r="W65">
      <f>IF(P65,O65*'ETC Data'!$H$3*'ETC Data'!$L$3,0)</f>
    </nc>
  </rcc>
  <rcc rId="4408" sId="8">
    <oc r="X65">
      <f>W65-(W65*((VLOOKUP(A65,Plan!A$1:AC$798,28,FALSE)/100)))</f>
    </oc>
    <nc r="X65">
      <f>W65-(W65*((VLOOKUP(A65,Plan!A$1:AC$798,29,FALSE)/100)))</f>
    </nc>
  </rcc>
  <rcc rId="4409" sId="8">
    <oc r="Z65">
      <f>OR(H65="Y",J65="Y")</f>
    </oc>
    <nc r="Z65">
      <f>OR(H65="Y",J65="Y")</f>
    </nc>
  </rcc>
  <rcc rId="4410" sId="8">
    <oc r="AA65">
      <f>IF(Z65,O65*'ETC Data'!$H$4*'ETC Data'!$I$4,0)</f>
    </oc>
    <nc r="AA65">
      <f>IF(Z65,O65*'ETC Data'!$H$4*'ETC Data'!$I$4,0)</f>
    </nc>
  </rcc>
  <rcc rId="4411" sId="8">
    <oc r="AB65">
      <f>AA65-(AA65*((VLOOKUP(A65,Plan!A$1:AI$798,34,FALSE)/100)))</f>
    </oc>
    <nc r="AB65">
      <f>AA65-(AA65*((VLOOKUP(A65,Plan!A$1:AI$798,35,FALSE)/100)))</f>
    </nc>
  </rcc>
  <rcc rId="4412" sId="8">
    <oc r="AC65">
      <f>IF(Z65,O65*'ETC Data'!$H$4*'ETC Data'!$J$4,0)</f>
    </oc>
    <nc r="AC65">
      <f>IF(Z65,O65*'ETC Data'!$H$4*'ETC Data'!$J$4,0)</f>
    </nc>
  </rcc>
  <rcc rId="4413" sId="8">
    <oc r="AD65">
      <f>AC65-(AC65*((VLOOKUP(A65,Plan!A$1:AJ$798,35,FALSE)/100)))</f>
    </oc>
    <nc r="AD65">
      <f>AC65-(AC65*((VLOOKUP(A65,Plan!A$1:AJ$798,36,FALSE)/100)))</f>
    </nc>
  </rcc>
  <rcc rId="4414" sId="8">
    <oc r="AE65">
      <f>IF(Z65,O65*'ETC Data'!$H$4*'ETC Data'!$K$4,0)</f>
    </oc>
    <nc r="AE65">
      <f>IF(Z65,O65*'ETC Data'!$H$4*'ETC Data'!$K$4,0)</f>
    </nc>
  </rcc>
  <rcc rId="4415" sId="8">
    <oc r="AF65">
      <f>AE65-(AE65*((VLOOKUP(A65,Plan!A$1:AK$798,36,FALSE)/100)))</f>
    </oc>
    <nc r="AF65">
      <f>AE65-(AE65*((VLOOKUP(A65,Plan!A$1:AK$798,37,FALSE)/100)))</f>
    </nc>
  </rcc>
  <rcc rId="4416" sId="8">
    <oc r="AG65">
      <f>IF(Z65,O65*'ETC Data'!$H$4*'ETC Data'!$L$4,0)</f>
    </oc>
    <nc r="AG65">
      <f>IF(Z65,O65*'ETC Data'!$H$4*'ETC Data'!$L$4,0)</f>
    </nc>
  </rcc>
  <rcc rId="4417" sId="8">
    <oc r="AH65">
      <f>AG65-(AG65*((VLOOKUP(A65,Plan!A$1:AP$798,41,FALSE)/100)))</f>
    </oc>
    <nc r="AH65">
      <f>AG65-(AG65*((VLOOKUP(A65,Plan!A$1:AP$798,42,FALSE)/100)))</f>
    </nc>
  </rcc>
  <rcc rId="4418" sId="8">
    <oc r="AJ65">
      <f>OR(H65="Y",K65="Y")</f>
    </oc>
    <nc r="AJ65">
      <f>OR(H65="Y",K65="Y")</f>
    </nc>
  </rcc>
  <rcc rId="4419" sId="8">
    <oc r="AK65">
      <f>IF(AJ65,O65*'ETC Data'!$H$5*'ETC Data'!$I$5,0)</f>
    </oc>
    <nc r="AK65">
      <f>IF(AJ65,O65*'ETC Data'!$H$5*'ETC Data'!$I$5,0)</f>
    </nc>
  </rcc>
  <rcc rId="4420" sId="8">
    <oc r="AL65">
      <f>AK65-(AK65*((VLOOKUP(A65,Plan!A$1:AY$798,49,FALSE)/100)))</f>
    </oc>
    <nc r="AL65">
      <f>AK65-(AK65*((VLOOKUP(A65,Plan!A$1:AY$798,51,FALSE)/100)))</f>
    </nc>
  </rcc>
  <rcc rId="4421" sId="8">
    <oc r="AM65">
      <f>IF(AJ65,O65*'ETC Data'!$H$5*'ETC Data'!$J$5,0)</f>
    </oc>
    <nc r="AM65">
      <f>IF(AJ65,O65*'ETC Data'!$H$5*'ETC Data'!$J$5,0)</f>
    </nc>
  </rcc>
  <rcc rId="4422" sId="8">
    <oc r="AN65">
      <f>AM65-(AM65*((VLOOKUP(A65,Plan!A$1:BA$798,50,FALSE)/100)))</f>
    </oc>
    <nc r="AN65">
      <f>AM65-(AM65*((VLOOKUP(A65,Plan!A$1:BA$798,53,FALSE)/100)))</f>
    </nc>
  </rcc>
  <rcc rId="4423" sId="8">
    <oc r="AO65">
      <f>IF(AJ65,O65*'ETC Data'!$H$5*'ETC Data'!$K$5,0)</f>
    </oc>
    <nc r="AO65">
      <f>IF(AJ65,O65*'ETC Data'!$H$5*'ETC Data'!$K$5,0)</f>
    </nc>
  </rcc>
  <rcc rId="4424" sId="8">
    <oc r="AP65">
      <f>AO65-(AO65*((VLOOKUP(A65,Plan!A$1:BB$798,51,FALSE)/100)))</f>
    </oc>
    <nc r="AP65">
      <f>AO65-(AO65*((VLOOKUP(A65,Plan!A$1:BB$798,54,FALSE)/100)))</f>
    </nc>
  </rcc>
  <rcc rId="4425" sId="8">
    <oc r="AQ65">
      <f>IF(AJ65,O65*'ETC Data'!$H$5*'ETC Data'!$L$5,0)</f>
    </oc>
    <nc r="AQ65">
      <f>IF(AJ65,O65*'ETC Data'!$H$5*'ETC Data'!$L$5,0)</f>
    </nc>
  </rcc>
  <rcc rId="4426" sId="8">
    <oc r="AR65">
      <f>AQ65-(AQ65*((VLOOKUP(A65,Plan!A$1:BD$798,53,FALSE)/100)))</f>
    </oc>
    <nc r="AR65">
      <f>AQ65-(AQ65*((VLOOKUP(A65,Plan!A$1:BD$798,56,FALSE)/100)))</f>
    </nc>
  </rcc>
  <rcc rId="4427" sId="8">
    <oc r="R66">
      <f>Q66-(Q66*((VLOOKUP(A66,Plan!A$1:Z$798,25,FALSE)/100)))</f>
    </oc>
    <nc r="R66">
      <f>Q66-(Q66*((VLOOKUP(A66,Plan!A$1:Z$798,26,FALSE)/100)))</f>
    </nc>
  </rcc>
  <rcc rId="4428" sId="8">
    <oc r="S66">
      <f>IF(P66,O66*'ETC Data'!$H$3*'ETC Data'!$J$3,0)</f>
    </oc>
    <nc r="S66">
      <f>IF(P66,O66*'ETC Data'!$H$3*'ETC Data'!$J$3,0)</f>
    </nc>
  </rcc>
  <rcc rId="4429" sId="8">
    <oc r="T66">
      <f>S66-(S66*((VLOOKUP(A66,Plan!A$1:AA$798,26,FALSE)/100)))</f>
    </oc>
    <nc r="T66">
      <f>S66-(S66*((VLOOKUP(A66,Plan!A$1:AA$798,27,FALSE)/100)))</f>
    </nc>
  </rcc>
  <rcc rId="4430" sId="8">
    <oc r="U66">
      <f>IF(P66,O66*'ETC Data'!$H$3*'ETC Data'!$K$3,0)</f>
    </oc>
    <nc r="U66">
      <f>IF(P66,O66*'ETC Data'!$H$3*'ETC Data'!$K$3,0)</f>
    </nc>
  </rcc>
  <rcc rId="4431" sId="8">
    <oc r="V66">
      <f>U66-(U66*((VLOOKUP(A66,Plan!A$1:AB$798,27,FALSE)/100)))</f>
    </oc>
    <nc r="V66">
      <f>U66-(U66*((VLOOKUP(A66,Plan!A$1:AB$798,28,FALSE)/100)))</f>
    </nc>
  </rcc>
  <rcc rId="4432" sId="8">
    <oc r="W66">
      <f>IF(P66,O66*'ETC Data'!$H$3*'ETC Data'!$L$3,0)</f>
    </oc>
    <nc r="W66">
      <f>IF(P66,O66*'ETC Data'!$H$3*'ETC Data'!$L$3,0)</f>
    </nc>
  </rcc>
  <rcc rId="4433" sId="8">
    <oc r="X66">
      <f>W66-(W66*((VLOOKUP(A66,Plan!A$1:AC$798,28,FALSE)/100)))</f>
    </oc>
    <nc r="X66">
      <f>W66-(W66*((VLOOKUP(A66,Plan!A$1:AC$798,29,FALSE)/100)))</f>
    </nc>
  </rcc>
  <rcc rId="4434" sId="8">
    <oc r="Z66">
      <f>OR(H66="Y",J66="Y")</f>
    </oc>
    <nc r="Z66">
      <f>OR(H66="Y",J66="Y")</f>
    </nc>
  </rcc>
  <rcc rId="4435" sId="8">
    <oc r="AA66">
      <f>IF(Z66,O66*'ETC Data'!$H$4*'ETC Data'!$I$4,0)</f>
    </oc>
    <nc r="AA66">
      <f>IF(Z66,O66*'ETC Data'!$H$4*'ETC Data'!$I$4,0)</f>
    </nc>
  </rcc>
  <rcc rId="4436" sId="8">
    <oc r="AB66">
      <f>AA66-(AA66*((VLOOKUP(A66,Plan!A$1:AI$798,34,FALSE)/100)))</f>
    </oc>
    <nc r="AB66">
      <f>AA66-(AA66*((VLOOKUP(A66,Plan!A$1:AI$798,35,FALSE)/100)))</f>
    </nc>
  </rcc>
  <rcc rId="4437" sId="8">
    <oc r="AC66">
      <f>IF(Z66,O66*'ETC Data'!$H$4*'ETC Data'!$J$4,0)</f>
    </oc>
    <nc r="AC66">
      <f>IF(Z66,O66*'ETC Data'!$H$4*'ETC Data'!$J$4,0)</f>
    </nc>
  </rcc>
  <rcc rId="4438" sId="8">
    <oc r="AD66">
      <f>AC66-(AC66*((VLOOKUP(A66,Plan!A$1:AJ$798,35,FALSE)/100)))</f>
    </oc>
    <nc r="AD66">
      <f>AC66-(AC66*((VLOOKUP(A66,Plan!A$1:AJ$798,36,FALSE)/100)))</f>
    </nc>
  </rcc>
  <rcc rId="4439" sId="8">
    <oc r="AE66">
      <f>IF(Z66,O66*'ETC Data'!$H$4*'ETC Data'!$K$4,0)</f>
    </oc>
    <nc r="AE66">
      <f>IF(Z66,O66*'ETC Data'!$H$4*'ETC Data'!$K$4,0)</f>
    </nc>
  </rcc>
  <rcc rId="4440" sId="8">
    <oc r="AF66">
      <f>AE66-(AE66*((VLOOKUP(A66,Plan!A$1:AK$798,36,FALSE)/100)))</f>
    </oc>
    <nc r="AF66">
      <f>AE66-(AE66*((VLOOKUP(A66,Plan!A$1:AK$798,37,FALSE)/100)))</f>
    </nc>
  </rcc>
  <rcc rId="4441" sId="8">
    <oc r="AG66">
      <f>IF(Z66,O66*'ETC Data'!$H$4*'ETC Data'!$L$4,0)</f>
    </oc>
    <nc r="AG66">
      <f>IF(Z66,O66*'ETC Data'!$H$4*'ETC Data'!$L$4,0)</f>
    </nc>
  </rcc>
  <rcc rId="4442" sId="8">
    <oc r="AH66">
      <f>AG66-(AG66*((VLOOKUP(A66,Plan!A$1:AP$798,41,FALSE)/100)))</f>
    </oc>
    <nc r="AH66">
      <f>AG66-(AG66*((VLOOKUP(A66,Plan!A$1:AP$798,42,FALSE)/100)))</f>
    </nc>
  </rcc>
  <rcc rId="4443" sId="8">
    <oc r="AJ66">
      <f>OR(H66="Y",K66="Y")</f>
    </oc>
    <nc r="AJ66">
      <f>OR(H66="Y",K66="Y")</f>
    </nc>
  </rcc>
  <rcc rId="4444" sId="8">
    <oc r="AK66">
      <f>IF(AJ66,O66*'ETC Data'!$H$5*'ETC Data'!$I$5,0)</f>
    </oc>
    <nc r="AK66">
      <f>IF(AJ66,O66*'ETC Data'!$H$5*'ETC Data'!$I$5,0)</f>
    </nc>
  </rcc>
  <rcc rId="4445" sId="8">
    <oc r="AL66">
      <f>AK66-(AK66*((VLOOKUP(A66,Plan!A$1:AY$798,49,FALSE)/100)))</f>
    </oc>
    <nc r="AL66">
      <f>AK66-(AK66*((VLOOKUP(A66,Plan!A$1:AY$798,51,FALSE)/100)))</f>
    </nc>
  </rcc>
  <rcc rId="4446" sId="8">
    <oc r="AM66">
      <f>IF(AJ66,O66*'ETC Data'!$H$5*'ETC Data'!$J$5,0)</f>
    </oc>
    <nc r="AM66">
      <f>IF(AJ66,O66*'ETC Data'!$H$5*'ETC Data'!$J$5,0)</f>
    </nc>
  </rcc>
  <rcc rId="4447" sId="8">
    <oc r="AN66">
      <f>AM66-(AM66*((VLOOKUP(A66,Plan!A$1:BA$798,50,FALSE)/100)))</f>
    </oc>
    <nc r="AN66">
      <f>AM66-(AM66*((VLOOKUP(A66,Plan!A$1:BA$798,53,FALSE)/100)))</f>
    </nc>
  </rcc>
  <rcc rId="4448" sId="8">
    <oc r="AO66">
      <f>IF(AJ66,O66*'ETC Data'!$H$5*'ETC Data'!$K$5,0)</f>
    </oc>
    <nc r="AO66">
      <f>IF(AJ66,O66*'ETC Data'!$H$5*'ETC Data'!$K$5,0)</f>
    </nc>
  </rcc>
  <rcc rId="4449" sId="8">
    <oc r="AP66">
      <f>AO66-(AO66*((VLOOKUP(A66,Plan!A$1:BB$798,51,FALSE)/100)))</f>
    </oc>
    <nc r="AP66">
      <f>AO66-(AO66*((VLOOKUP(A66,Plan!A$1:BB$798,54,FALSE)/100)))</f>
    </nc>
  </rcc>
  <rcc rId="4450" sId="8">
    <oc r="AQ66">
      <f>IF(AJ66,O66*'ETC Data'!$H$5*'ETC Data'!$L$5,0)</f>
    </oc>
    <nc r="AQ66">
      <f>IF(AJ66,O66*'ETC Data'!$H$5*'ETC Data'!$L$5,0)</f>
    </nc>
  </rcc>
  <rcc rId="4451" sId="8">
    <oc r="AR66">
      <f>AQ66-(AQ66*((VLOOKUP(A66,Plan!A$1:BD$798,53,FALSE)/100)))</f>
    </oc>
    <nc r="AR66">
      <f>AQ66-(AQ66*((VLOOKUP(A66,Plan!A$1:BD$798,56,FALSE)/100)))</f>
    </nc>
  </rcc>
  <rcc rId="4452" sId="8">
    <oc r="R67">
      <f>Q67-(Q67*((VLOOKUP(A67,Plan!A$1:Z$798,25,FALSE)/100)))</f>
    </oc>
    <nc r="R67">
      <f>Q67-(Q67*((VLOOKUP(A67,Plan!A$1:Z$798,26,FALSE)/100)))</f>
    </nc>
  </rcc>
  <rcc rId="4453" sId="8">
    <oc r="S67">
      <f>IF(P67,O67*'ETC Data'!$H$3*'ETC Data'!$J$3,0)</f>
    </oc>
    <nc r="S67">
      <f>IF(P67,O67*'ETC Data'!$H$3*'ETC Data'!$J$3,0)</f>
    </nc>
  </rcc>
  <rcc rId="4454" sId="8">
    <oc r="T67">
      <f>S67-(S67*((VLOOKUP(A67,Plan!A$1:AA$798,26,FALSE)/100)))</f>
    </oc>
    <nc r="T67">
      <f>S67-(S67*((VLOOKUP(A67,Plan!A$1:AA$798,27,FALSE)/100)))</f>
    </nc>
  </rcc>
  <rcc rId="4455" sId="8">
    <oc r="U67">
      <f>IF(P67,O67*'ETC Data'!$H$3*'ETC Data'!$K$3,0)</f>
    </oc>
    <nc r="U67">
      <f>IF(P67,O67*'ETC Data'!$H$3*'ETC Data'!$K$3,0)</f>
    </nc>
  </rcc>
  <rcc rId="4456" sId="8">
    <oc r="V67">
      <f>U67-(U67*((VLOOKUP(A67,Plan!A$1:AB$798,27,FALSE)/100)))</f>
    </oc>
    <nc r="V67">
      <f>U67-(U67*((VLOOKUP(A67,Plan!A$1:AB$798,28,FALSE)/100)))</f>
    </nc>
  </rcc>
  <rcc rId="4457" sId="8">
    <oc r="W67">
      <f>IF(P67,O67*'ETC Data'!$H$3*'ETC Data'!$L$3,0)</f>
    </oc>
    <nc r="W67">
      <f>IF(P67,O67*'ETC Data'!$H$3*'ETC Data'!$L$3,0)</f>
    </nc>
  </rcc>
  <rcc rId="4458" sId="8">
    <oc r="X67">
      <f>W67-(W67*((VLOOKUP(A67,Plan!A$1:AC$798,28,FALSE)/100)))</f>
    </oc>
    <nc r="X67">
      <f>W67-(W67*((VLOOKUP(A67,Plan!A$1:AC$798,29,FALSE)/100)))</f>
    </nc>
  </rcc>
  <rcc rId="4459" sId="8">
    <oc r="Z67">
      <f>OR(H67="Y",J67="Y")</f>
    </oc>
    <nc r="Z67">
      <f>OR(H67="Y",J67="Y")</f>
    </nc>
  </rcc>
  <rcc rId="4460" sId="8">
    <oc r="AA67">
      <f>IF(Z67,O67*'ETC Data'!$H$4*'ETC Data'!$I$4,0)</f>
    </oc>
    <nc r="AA67">
      <f>IF(Z67,O67*'ETC Data'!$H$4*'ETC Data'!$I$4,0)</f>
    </nc>
  </rcc>
  <rcc rId="4461" sId="8">
    <oc r="AB67">
      <f>AA67-(AA67*((VLOOKUP(A67,Plan!A$1:AI$798,34,FALSE)/100)))</f>
    </oc>
    <nc r="AB67">
      <f>AA67-(AA67*((VLOOKUP(A67,Plan!A$1:AI$798,35,FALSE)/100)))</f>
    </nc>
  </rcc>
  <rcc rId="4462" sId="8">
    <oc r="AC67">
      <f>IF(Z67,O67*'ETC Data'!$H$4*'ETC Data'!$J$4,0)</f>
    </oc>
    <nc r="AC67">
      <f>IF(Z67,O67*'ETC Data'!$H$4*'ETC Data'!$J$4,0)</f>
    </nc>
  </rcc>
  <rcc rId="4463" sId="8">
    <oc r="AD67">
      <f>AC67-(AC67*((VLOOKUP(A67,Plan!A$1:AJ$798,35,FALSE)/100)))</f>
    </oc>
    <nc r="AD67">
      <f>AC67-(AC67*((VLOOKUP(A67,Plan!A$1:AJ$798,36,FALSE)/100)))</f>
    </nc>
  </rcc>
  <rcc rId="4464" sId="8">
    <oc r="AE67">
      <f>IF(Z67,O67*'ETC Data'!$H$4*'ETC Data'!$K$4,0)</f>
    </oc>
    <nc r="AE67">
      <f>IF(Z67,O67*'ETC Data'!$H$4*'ETC Data'!$K$4,0)</f>
    </nc>
  </rcc>
  <rcc rId="4465" sId="8">
    <oc r="AF67">
      <f>AE67-(AE67*((VLOOKUP(A67,Plan!A$1:AK$798,36,FALSE)/100)))</f>
    </oc>
    <nc r="AF67">
      <f>AE67-(AE67*((VLOOKUP(A67,Plan!A$1:AK$798,37,FALSE)/100)))</f>
    </nc>
  </rcc>
  <rcc rId="4466" sId="8">
    <oc r="AG67">
      <f>IF(Z67,O67*'ETC Data'!$H$4*'ETC Data'!$L$4,0)</f>
    </oc>
    <nc r="AG67">
      <f>IF(Z67,O67*'ETC Data'!$H$4*'ETC Data'!$L$4,0)</f>
    </nc>
  </rcc>
  <rcc rId="4467" sId="8">
    <oc r="AH67">
      <f>AG67-(AG67*((VLOOKUP(A67,Plan!A$1:AP$798,41,FALSE)/100)))</f>
    </oc>
    <nc r="AH67">
      <f>AG67-(AG67*((VLOOKUP(A67,Plan!A$1:AP$798,42,FALSE)/100)))</f>
    </nc>
  </rcc>
  <rcc rId="4468" sId="8">
    <oc r="AJ67">
      <f>OR(H67="Y",K67="Y")</f>
    </oc>
    <nc r="AJ67">
      <f>OR(H67="Y",K67="Y")</f>
    </nc>
  </rcc>
  <rcc rId="4469" sId="8">
    <oc r="AK67">
      <f>IF(AJ67,O67*'ETC Data'!$H$5*'ETC Data'!$I$5,0)</f>
    </oc>
    <nc r="AK67">
      <f>IF(AJ67,O67*'ETC Data'!$H$5*'ETC Data'!$I$5,0)</f>
    </nc>
  </rcc>
  <rcc rId="4470" sId="8">
    <oc r="AL67">
      <f>AK67-(AK67*((VLOOKUP(A67,Plan!A$1:AY$798,49,FALSE)/100)))</f>
    </oc>
    <nc r="AL67">
      <f>AK67-(AK67*((VLOOKUP(A67,Plan!A$1:AY$798,51,FALSE)/100)))</f>
    </nc>
  </rcc>
  <rcc rId="4471" sId="8">
    <oc r="AM67">
      <f>IF(AJ67,O67*'ETC Data'!$H$5*'ETC Data'!$J$5,0)</f>
    </oc>
    <nc r="AM67">
      <f>IF(AJ67,O67*'ETC Data'!$H$5*'ETC Data'!$J$5,0)</f>
    </nc>
  </rcc>
  <rcc rId="4472" sId="8">
    <oc r="AN67">
      <f>AM67-(AM67*((VLOOKUP(A67,Plan!A$1:BA$798,50,FALSE)/100)))</f>
    </oc>
    <nc r="AN67">
      <f>AM67-(AM67*((VLOOKUP(A67,Plan!A$1:BA$798,53,FALSE)/100)))</f>
    </nc>
  </rcc>
  <rcc rId="4473" sId="8">
    <oc r="AO67">
      <f>IF(AJ67,O67*'ETC Data'!$H$5*'ETC Data'!$K$5,0)</f>
    </oc>
    <nc r="AO67">
      <f>IF(AJ67,O67*'ETC Data'!$H$5*'ETC Data'!$K$5,0)</f>
    </nc>
  </rcc>
  <rcc rId="4474" sId="8">
    <oc r="AP67">
      <f>AO67-(AO67*((VLOOKUP(A67,Plan!A$1:BB$798,51,FALSE)/100)))</f>
    </oc>
    <nc r="AP67">
      <f>AO67-(AO67*((VLOOKUP(A67,Plan!A$1:BB$798,54,FALSE)/100)))</f>
    </nc>
  </rcc>
  <rcc rId="4475" sId="8">
    <oc r="AQ67">
      <f>IF(AJ67,O67*'ETC Data'!$H$5*'ETC Data'!$L$5,0)</f>
    </oc>
    <nc r="AQ67">
      <f>IF(AJ67,O67*'ETC Data'!$H$5*'ETC Data'!$L$5,0)</f>
    </nc>
  </rcc>
  <rcc rId="4476" sId="8">
    <oc r="AR67">
      <f>AQ67-(AQ67*((VLOOKUP(A67,Plan!A$1:BD$798,53,FALSE)/100)))</f>
    </oc>
    <nc r="AR67">
      <f>AQ67-(AQ67*((VLOOKUP(A67,Plan!A$1:BD$798,56,FALSE)/100)))</f>
    </nc>
  </rcc>
  <rcc rId="4477" sId="8">
    <oc r="R68">
      <f>Q68-(Q68*((VLOOKUP(A68,Plan!A$1:Z$798,26,FALSE)/100)))</f>
    </oc>
    <nc r="R68">
      <f>Q68-(Q68*((VLOOKUP(A68,Plan!A$1:Z$798,26,FALSE)/100)))</f>
    </nc>
  </rcc>
  <rcc rId="4478" sId="8">
    <oc r="S68">
      <f>IF(P68,O68*'ETC Data'!$H$3*'ETC Data'!$J$3,0)</f>
    </oc>
    <nc r="S68">
      <f>IF(P68,O68*'ETC Data'!$H$3*'ETC Data'!$J$3,0)</f>
    </nc>
  </rcc>
  <rcc rId="4479" sId="8">
    <oc r="T68">
      <f>S68-(S68*((VLOOKUP(A68,Plan!A$1:AA$798,27,FALSE)/100)))</f>
    </oc>
    <nc r="T68">
      <f>S68-(S68*((VLOOKUP(A68,Plan!A$1:AA$798,27,FALSE)/100)))</f>
    </nc>
  </rcc>
  <rcc rId="4480" sId="8">
    <oc r="U68">
      <f>IF(P68,O68*'ETC Data'!$H$3*'ETC Data'!$K$3,0)</f>
    </oc>
    <nc r="U68">
      <f>IF(P68,O68*'ETC Data'!$H$3*'ETC Data'!$K$3,0)</f>
    </nc>
  </rcc>
  <rcc rId="4481" sId="8">
    <oc r="V68">
      <f>U68-(U68*((VLOOKUP(A68,Plan!A$1:AB$798,28,FALSE)/100)))</f>
    </oc>
    <nc r="V68">
      <f>U68-(U68*((VLOOKUP(A68,Plan!A$1:AB$798,28,FALSE)/100)))</f>
    </nc>
  </rcc>
  <rcc rId="4482" sId="8">
    <oc r="W68">
      <f>IF(P68,O68*'ETC Data'!$H$3*'ETC Data'!$L$3,0)</f>
    </oc>
    <nc r="W68">
      <f>IF(P68,O68*'ETC Data'!$H$3*'ETC Data'!$L$3,0)</f>
    </nc>
  </rcc>
  <rcc rId="4483" sId="8">
    <oc r="X68">
      <f>W68-(W68*((VLOOKUP(A68,Plan!A$1:AC$798,29,FALSE)/100)))</f>
    </oc>
    <nc r="X68">
      <f>W68-(W68*((VLOOKUP(A68,Plan!A$1:AC$798,29,FALSE)/100)))</f>
    </nc>
  </rcc>
  <rcc rId="4484" sId="8">
    <oc r="Z68">
      <f>OR(H68="Y",J68="Y")</f>
    </oc>
    <nc r="Z68">
      <f>OR(H68="Y",J68="Y")</f>
    </nc>
  </rcc>
  <rcc rId="4485" sId="8">
    <oc r="AA68">
      <f>IF(Z68,O68*'ETC Data'!$H$4*'ETC Data'!$I$4,0)</f>
    </oc>
    <nc r="AA68">
      <f>IF(Z68,O68*'ETC Data'!$H$4*'ETC Data'!$I$4,0)</f>
    </nc>
  </rcc>
  <rcc rId="4486" sId="8">
    <oc r="AB68">
      <f>AA68-(AA68*((VLOOKUP(A68,Plan!A$1:AI$798,35,FALSE)/100)))</f>
    </oc>
    <nc r="AB68">
      <f>AA68-(AA68*((VLOOKUP(A68,Plan!A$1:AI$798,35,FALSE)/100)))</f>
    </nc>
  </rcc>
  <rcc rId="4487" sId="8">
    <oc r="AC68">
      <f>IF(Z68,O68*'ETC Data'!$H$4*'ETC Data'!$J$4,0)</f>
    </oc>
    <nc r="AC68">
      <f>IF(Z68,O68*'ETC Data'!$H$4*'ETC Data'!$J$4,0)</f>
    </nc>
  </rcc>
  <rcc rId="4488" sId="8">
    <oc r="AD68">
      <f>AC68-(AC68*((VLOOKUP(A68,Plan!A$1:AJ$798,36,FALSE)/100)))</f>
    </oc>
    <nc r="AD68">
      <f>AC68-(AC68*((VLOOKUP(A68,Plan!A$1:AJ$798,36,FALSE)/100)))</f>
    </nc>
  </rcc>
  <rcc rId="4489" sId="8">
    <oc r="AE68">
      <f>IF(Z68,O68*'ETC Data'!$H$4*'ETC Data'!$K$4,0)</f>
    </oc>
    <nc r="AE68">
      <f>IF(Z68,O68*'ETC Data'!$H$4*'ETC Data'!$K$4,0)</f>
    </nc>
  </rcc>
  <rcc rId="4490" sId="8">
    <oc r="AF68">
      <f>AE68-(AE68*((VLOOKUP(A68,Plan!A$1:AK$798,37,FALSE)/100)))</f>
    </oc>
    <nc r="AF68">
      <f>AE68-(AE68*((VLOOKUP(A68,Plan!A$1:AK$798,37,FALSE)/100)))</f>
    </nc>
  </rcc>
  <rcc rId="4491" sId="8">
    <oc r="AG68">
      <f>IF(Z68,O68*'ETC Data'!$H$4*'ETC Data'!$L$4,0)</f>
    </oc>
    <nc r="AG68">
      <f>IF(Z68,O68*'ETC Data'!$H$4*'ETC Data'!$L$4,0)</f>
    </nc>
  </rcc>
  <rcc rId="4492" sId="8">
    <oc r="AH68">
      <f>AG68-(AG68*((VLOOKUP(A68,Plan!A$1:AP$798,42,FALSE)/100)))</f>
    </oc>
    <nc r="AH68">
      <f>AG68-(AG68*((VLOOKUP(A68,Plan!A$1:AP$798,42,FALSE)/100)))</f>
    </nc>
  </rcc>
  <rcc rId="4493" sId="8">
    <oc r="AJ68">
      <f>OR(H68="Y",K68="Y")</f>
    </oc>
    <nc r="AJ68">
      <f>OR(H68="Y",K68="Y")</f>
    </nc>
  </rcc>
  <rcc rId="4494" sId="8">
    <oc r="AK68">
      <f>IF(AJ68,O68*'ETC Data'!$H$5*'ETC Data'!$I$5,0)</f>
    </oc>
    <nc r="AK68">
      <f>IF(AJ68,O68*'ETC Data'!$H$5*'ETC Data'!$I$5,0)</f>
    </nc>
  </rcc>
  <rcc rId="4495" sId="8">
    <oc r="AL68">
      <f>AK68-(AK68*((VLOOKUP(A68,Plan!A$1:AY$798,51,FALSE)/100)))</f>
    </oc>
    <nc r="AL68">
      <f>AK68-(AK68*((VLOOKUP(A68,Plan!A$1:AY$798,51,FALSE)/100)))</f>
    </nc>
  </rcc>
  <rcc rId="4496" sId="8">
    <oc r="AM68">
      <f>IF(AJ68,O68*'ETC Data'!$H$5*'ETC Data'!$J$5,0)</f>
    </oc>
    <nc r="AM68">
      <f>IF(AJ68,O68*'ETC Data'!$H$5*'ETC Data'!$J$5,0)</f>
    </nc>
  </rcc>
  <rcc rId="4497" sId="8">
    <oc r="AN68">
      <f>AM68-(AM68*((VLOOKUP(A68,Plan!A$1:BA$798,53,FALSE)/100)))</f>
    </oc>
    <nc r="AN68">
      <f>AM68-(AM68*((VLOOKUP(A68,Plan!A$1:BA$798,53,FALSE)/100)))</f>
    </nc>
  </rcc>
  <rcc rId="4498" sId="8">
    <oc r="AO68">
      <f>IF(AJ68,O68*'ETC Data'!$H$5*'ETC Data'!$K$5,0)</f>
    </oc>
    <nc r="AO68">
      <f>IF(AJ68,O68*'ETC Data'!$H$5*'ETC Data'!$K$5,0)</f>
    </nc>
  </rcc>
  <rcc rId="4499" sId="8">
    <oc r="AP68">
      <f>AO68-(AO68*((VLOOKUP(A68,Plan!A$1:BB$798,54,FALSE)/100)))</f>
    </oc>
    <nc r="AP68">
      <f>AO68-(AO68*((VLOOKUP(A68,Plan!A$1:BB$798,54,FALSE)/100)))</f>
    </nc>
  </rcc>
  <rcc rId="4500" sId="8">
    <oc r="AQ68">
      <f>IF(AJ68,O68*'ETC Data'!$H$5*'ETC Data'!$L$5,0)</f>
    </oc>
    <nc r="AQ68">
      <f>IF(AJ68,O68*'ETC Data'!$H$5*'ETC Data'!$L$5,0)</f>
    </nc>
  </rcc>
  <rcc rId="4501" sId="8">
    <oc r="AR68">
      <f>AQ68-(AQ68*((VLOOKUP(A68,Plan!A$1:BD$798,56,FALSE)/100)))</f>
    </oc>
    <nc r="AR68">
      <f>AQ68-(AQ68*((VLOOKUP(A68,Plan!A$1:BD$798,56,FALSE)/100)))</f>
    </nc>
  </rcc>
  <rcc rId="4502" sId="8">
    <oc r="R69">
      <f>Q69-(Q69*((VLOOKUP(A69,Plan!A$1:Z$798,25,FALSE)/100)))</f>
    </oc>
    <nc r="R69">
      <f>Q69-(Q69*((VLOOKUP(A69,Plan!A$1:Z$798,26,FALSE)/100)))</f>
    </nc>
  </rcc>
  <rcc rId="4503" sId="8">
    <oc r="S69">
      <f>IF(P69,O69*'ETC Data'!$H$3*'ETC Data'!$J$3,0)</f>
    </oc>
    <nc r="S69">
      <f>IF(P69,O69*'ETC Data'!$H$3*'ETC Data'!$J$3,0)</f>
    </nc>
  </rcc>
  <rcc rId="4504" sId="8">
    <oc r="T69">
      <f>S69-(S69*((VLOOKUP(A69,Plan!A$1:AA$798,26,FALSE)/100)))</f>
    </oc>
    <nc r="T69">
      <f>S69-(S69*((VLOOKUP(A69,Plan!A$1:AA$798,27,FALSE)/100)))</f>
    </nc>
  </rcc>
  <rcc rId="4505" sId="8">
    <oc r="U69">
      <f>IF(P69,O69*'ETC Data'!$H$3*'ETC Data'!$K$3,0)</f>
    </oc>
    <nc r="U69">
      <f>IF(P69,O69*'ETC Data'!$H$3*'ETC Data'!$K$3,0)</f>
    </nc>
  </rcc>
  <rcc rId="4506" sId="8">
    <oc r="V69">
      <f>U69-(U69*((VLOOKUP(A69,Plan!A$1:AB$798,27,FALSE)/100)))</f>
    </oc>
    <nc r="V69">
      <f>U69-(U69*((VLOOKUP(A69,Plan!A$1:AB$798,28,FALSE)/100)))</f>
    </nc>
  </rcc>
  <rcc rId="4507" sId="8">
    <oc r="W69">
      <f>IF(P69,O69*'ETC Data'!$H$3*'ETC Data'!$L$3,0)</f>
    </oc>
    <nc r="W69">
      <f>IF(P69,O69*'ETC Data'!$H$3*'ETC Data'!$L$3,0)</f>
    </nc>
  </rcc>
  <rcc rId="4508" sId="8">
    <oc r="X69">
      <f>W69-(W69*((VLOOKUP(A69,Plan!A$1:AC$798,28,FALSE)/100)))</f>
    </oc>
    <nc r="X69">
      <f>W69-(W69*((VLOOKUP(A69,Plan!A$1:AC$798,29,FALSE)/100)))</f>
    </nc>
  </rcc>
  <rcc rId="4509" sId="8">
    <oc r="Z69">
      <f>OR(H69="Y",J69="Y")</f>
    </oc>
    <nc r="Z69">
      <f>OR(H69="Y",J69="Y")</f>
    </nc>
  </rcc>
  <rcc rId="4510" sId="8">
    <oc r="AA69">
      <f>IF(Z69,O69*'ETC Data'!$H$4*'ETC Data'!$I$4,0)</f>
    </oc>
    <nc r="AA69">
      <f>IF(Z69,O69*'ETC Data'!$H$4*'ETC Data'!$I$4,0)</f>
    </nc>
  </rcc>
  <rcc rId="4511" sId="8">
    <oc r="AB69">
      <f>AA69-(AA69*((VLOOKUP(A69,Plan!A$1:AI$798,34,FALSE)/100)))</f>
    </oc>
    <nc r="AB69">
      <f>AA69-(AA69*((VLOOKUP(A69,Plan!A$1:AI$798,35,FALSE)/100)))</f>
    </nc>
  </rcc>
  <rcc rId="4512" sId="8">
    <oc r="AC69">
      <f>IF(Z69,O69*'ETC Data'!$H$4*'ETC Data'!$J$4,0)</f>
    </oc>
    <nc r="AC69">
      <f>IF(Z69,O69*'ETC Data'!$H$4*'ETC Data'!$J$4,0)</f>
    </nc>
  </rcc>
  <rcc rId="4513" sId="8">
    <oc r="AD69">
      <f>AC69-(AC69*((VLOOKUP(A69,Plan!A$1:AJ$798,35,FALSE)/100)))</f>
    </oc>
    <nc r="AD69">
      <f>AC69-(AC69*((VLOOKUP(A69,Plan!A$1:AJ$798,36,FALSE)/100)))</f>
    </nc>
  </rcc>
  <rcc rId="4514" sId="8">
    <oc r="AE69">
      <f>IF(Z69,O69*'ETC Data'!$H$4*'ETC Data'!$K$4,0)</f>
    </oc>
    <nc r="AE69">
      <f>IF(Z69,O69*'ETC Data'!$H$4*'ETC Data'!$K$4,0)</f>
    </nc>
  </rcc>
  <rcc rId="4515" sId="8">
    <oc r="AF69">
      <f>AE69-(AE69*((VLOOKUP(A69,Plan!A$1:AK$798,36,FALSE)/100)))</f>
    </oc>
    <nc r="AF69">
      <f>AE69-(AE69*((VLOOKUP(A69,Plan!A$1:AK$798,37,FALSE)/100)))</f>
    </nc>
  </rcc>
  <rcc rId="4516" sId="8">
    <oc r="AG69">
      <f>IF(Z69,O69*'ETC Data'!$H$4*'ETC Data'!$L$4,0)</f>
    </oc>
    <nc r="AG69">
      <f>IF(Z69,O69*'ETC Data'!$H$4*'ETC Data'!$L$4,0)</f>
    </nc>
  </rcc>
  <rcc rId="4517" sId="8">
    <oc r="AH69">
      <f>AG69-(AG69*((VLOOKUP(A69,Plan!A$1:AP$798,41,FALSE)/100)))</f>
    </oc>
    <nc r="AH69">
      <f>AG69-(AG69*((VLOOKUP(A69,Plan!A$1:AP$798,42,FALSE)/100)))</f>
    </nc>
  </rcc>
  <rcc rId="4518" sId="8">
    <oc r="AJ69">
      <f>OR(H69="Y",K69="Y")</f>
    </oc>
    <nc r="AJ69">
      <f>OR(H69="Y",K69="Y")</f>
    </nc>
  </rcc>
  <rcc rId="4519" sId="8">
    <oc r="AK69">
      <f>IF(AJ69,O69*'ETC Data'!$H$5*'ETC Data'!$I$5,0)</f>
    </oc>
    <nc r="AK69">
      <f>IF(AJ69,O69*'ETC Data'!$H$5*'ETC Data'!$I$5,0)</f>
    </nc>
  </rcc>
  <rcc rId="4520" sId="8">
    <oc r="AL69">
      <f>AK69-(AK69*((VLOOKUP(A69,Plan!A$1:AY$798,49,FALSE)/100)))</f>
    </oc>
    <nc r="AL69">
      <f>AK69-(AK69*((VLOOKUP(A69,Plan!A$1:AY$798,51,FALSE)/100)))</f>
    </nc>
  </rcc>
  <rcc rId="4521" sId="8">
    <oc r="AM69">
      <f>IF(AJ69,O69*'ETC Data'!$H$5*'ETC Data'!$J$5,0)</f>
    </oc>
    <nc r="AM69">
      <f>IF(AJ69,O69*'ETC Data'!$H$5*'ETC Data'!$J$5,0)</f>
    </nc>
  </rcc>
  <rcc rId="4522" sId="8">
    <oc r="AN69">
      <f>AM69-(AM69*((VLOOKUP(A69,Plan!A$1:BA$798,50,FALSE)/100)))</f>
    </oc>
    <nc r="AN69">
      <f>AM69-(AM69*((VLOOKUP(A69,Plan!A$1:BA$798,53,FALSE)/100)))</f>
    </nc>
  </rcc>
  <rcc rId="4523" sId="8">
    <oc r="AO69">
      <f>IF(AJ69,O69*'ETC Data'!$H$5*'ETC Data'!$K$5,0)</f>
    </oc>
    <nc r="AO69">
      <f>IF(AJ69,O69*'ETC Data'!$H$5*'ETC Data'!$K$5,0)</f>
    </nc>
  </rcc>
  <rcc rId="4524" sId="8">
    <oc r="AP69">
      <f>AO69-(AO69*((VLOOKUP(A69,Plan!A$1:BB$798,51,FALSE)/100)))</f>
    </oc>
    <nc r="AP69">
      <f>AO69-(AO69*((VLOOKUP(A69,Plan!A$1:BB$798,54,FALSE)/100)))</f>
    </nc>
  </rcc>
  <rcc rId="4525" sId="8">
    <oc r="AQ69">
      <f>IF(AJ69,O69*'ETC Data'!$H$5*'ETC Data'!$L$5,0)</f>
    </oc>
    <nc r="AQ69">
      <f>IF(AJ69,O69*'ETC Data'!$H$5*'ETC Data'!$L$5,0)</f>
    </nc>
  </rcc>
  <rcc rId="4526" sId="8">
    <oc r="AR69">
      <f>AQ69-(AQ69*((VLOOKUP(A69,Plan!A$1:BD$798,53,FALSE)/100)))</f>
    </oc>
    <nc r="AR69">
      <f>AQ69-(AQ69*((VLOOKUP(A69,Plan!A$1:BD$798,56,FALSE)/100)))</f>
    </nc>
  </rcc>
  <rcc rId="4527" sId="8">
    <oc r="R70">
      <f>Q70-(Q70*((VLOOKUP(A70,Plan!A$1:Z$798,25,FALSE)/100)))</f>
    </oc>
    <nc r="R70">
      <f>Q70-(Q70*((VLOOKUP(A70,Plan!A$1:Z$798,26,FALSE)/100)))</f>
    </nc>
  </rcc>
  <rcc rId="4528" sId="8">
    <oc r="S70">
      <f>IF(P70,O70*'ETC Data'!$H$3*'ETC Data'!$J$3,0)</f>
    </oc>
    <nc r="S70">
      <f>IF(P70,O70*'ETC Data'!$H$3*'ETC Data'!$J$3,0)</f>
    </nc>
  </rcc>
  <rcc rId="4529" sId="8">
    <oc r="T70">
      <f>S70-(S70*((VLOOKUP(A70,Plan!A$1:AA$798,26,FALSE)/100)))</f>
    </oc>
    <nc r="T70">
      <f>S70-(S70*((VLOOKUP(A70,Plan!A$1:AA$798,27,FALSE)/100)))</f>
    </nc>
  </rcc>
  <rcc rId="4530" sId="8">
    <oc r="U70">
      <f>IF(P70,O70*'ETC Data'!$H$3*'ETC Data'!$K$3,0)</f>
    </oc>
    <nc r="U70">
      <f>IF(P70,O70*'ETC Data'!$H$3*'ETC Data'!$K$3,0)</f>
    </nc>
  </rcc>
  <rcc rId="4531" sId="8">
    <oc r="V70">
      <f>U70-(U70*((VLOOKUP(A70,Plan!A$1:AB$798,27,FALSE)/100)))</f>
    </oc>
    <nc r="V70">
      <f>U70-(U70*((VLOOKUP(A70,Plan!A$1:AB$798,28,FALSE)/100)))</f>
    </nc>
  </rcc>
  <rcc rId="4532" sId="8">
    <oc r="W70">
      <f>IF(P70,O70*'ETC Data'!$H$3*'ETC Data'!$L$3,0)</f>
    </oc>
    <nc r="W70">
      <f>IF(P70,O70*'ETC Data'!$H$3*'ETC Data'!$L$3,0)</f>
    </nc>
  </rcc>
  <rcc rId="4533" sId="8">
    <oc r="X70">
      <f>W70-(W70*((VLOOKUP(A70,Plan!A$1:AC$798,28,FALSE)/100)))</f>
    </oc>
    <nc r="X70">
      <f>W70-(W70*((VLOOKUP(A70,Plan!A$1:AC$798,29,FALSE)/100)))</f>
    </nc>
  </rcc>
  <rcc rId="4534" sId="8">
    <oc r="Z70">
      <f>OR(H70="Y",J70="Y")</f>
    </oc>
    <nc r="Z70">
      <f>OR(H70="Y",J70="Y")</f>
    </nc>
  </rcc>
  <rcc rId="4535" sId="8">
    <oc r="AA70">
      <f>IF(Z70,O70*'ETC Data'!$H$4*'ETC Data'!$I$4,0)</f>
    </oc>
    <nc r="AA70">
      <f>IF(Z70,O70*'ETC Data'!$H$4*'ETC Data'!$I$4,0)</f>
    </nc>
  </rcc>
  <rcc rId="4536" sId="8">
    <oc r="AB70">
      <f>AA70-(AA70*((VLOOKUP(A70,Plan!A$1:AI$798,34,FALSE)/100)))</f>
    </oc>
    <nc r="AB70">
      <f>AA70-(AA70*((VLOOKUP(A70,Plan!A$1:AI$798,35,FALSE)/100)))</f>
    </nc>
  </rcc>
  <rcc rId="4537" sId="8">
    <oc r="AC70">
      <f>IF(Z70,O70*'ETC Data'!$H$4*'ETC Data'!$J$4,0)</f>
    </oc>
    <nc r="AC70">
      <f>IF(Z70,O70*'ETC Data'!$H$4*'ETC Data'!$J$4,0)</f>
    </nc>
  </rcc>
  <rcc rId="4538" sId="8">
    <oc r="AD70">
      <f>AC70-(AC70*((VLOOKUP(A70,Plan!A$1:AJ$798,35,FALSE)/100)))</f>
    </oc>
    <nc r="AD70">
      <f>AC70-(AC70*((VLOOKUP(A70,Plan!A$1:AJ$798,36,FALSE)/100)))</f>
    </nc>
  </rcc>
  <rcc rId="4539" sId="8">
    <oc r="AE70">
      <f>IF(Z70,O70*'ETC Data'!$H$4*'ETC Data'!$K$4,0)</f>
    </oc>
    <nc r="AE70">
      <f>IF(Z70,O70*'ETC Data'!$H$4*'ETC Data'!$K$4,0)</f>
    </nc>
  </rcc>
  <rcc rId="4540" sId="8">
    <oc r="AF70">
      <f>AE70-(AE70*((VLOOKUP(A70,Plan!A$1:AK$798,36,FALSE)/100)))</f>
    </oc>
    <nc r="AF70">
      <f>AE70-(AE70*((VLOOKUP(A70,Plan!A$1:AK$798,37,FALSE)/100)))</f>
    </nc>
  </rcc>
  <rcc rId="4541" sId="8">
    <oc r="AG70">
      <f>IF(Z70,O70*'ETC Data'!$H$4*'ETC Data'!$L$4,0)</f>
    </oc>
    <nc r="AG70">
      <f>IF(Z70,O70*'ETC Data'!$H$4*'ETC Data'!$L$4,0)</f>
    </nc>
  </rcc>
  <rcc rId="4542" sId="8">
    <oc r="AH70">
      <f>AG70-(AG70*((VLOOKUP(A70,Plan!A$1:AP$798,41,FALSE)/100)))</f>
    </oc>
    <nc r="AH70">
      <f>AG70-(AG70*((VLOOKUP(A70,Plan!A$1:AP$798,42,FALSE)/100)))</f>
    </nc>
  </rcc>
  <rcc rId="4543" sId="8">
    <oc r="AJ70">
      <f>OR(H70="Y",K70="Y")</f>
    </oc>
    <nc r="AJ70">
      <f>OR(H70="Y",K70="Y")</f>
    </nc>
  </rcc>
  <rcc rId="4544" sId="8">
    <oc r="AK70">
      <f>IF(AJ70,O70*'ETC Data'!$H$5*'ETC Data'!$I$5,0)</f>
    </oc>
    <nc r="AK70">
      <f>IF(AJ70,O70*'ETC Data'!$H$5*'ETC Data'!$I$5,0)</f>
    </nc>
  </rcc>
  <rcc rId="4545" sId="8">
    <oc r="AL70">
      <f>AK70-(AK70*((VLOOKUP(A70,Plan!A$1:AY$798,49,FALSE)/100)))</f>
    </oc>
    <nc r="AL70">
      <f>AK70-(AK70*((VLOOKUP(A70,Plan!A$1:AY$798,51,FALSE)/100)))</f>
    </nc>
  </rcc>
  <rcc rId="4546" sId="8">
    <oc r="AM70">
      <f>IF(AJ70,O70*'ETC Data'!$H$5*'ETC Data'!$J$5,0)</f>
    </oc>
    <nc r="AM70">
      <f>IF(AJ70,O70*'ETC Data'!$H$5*'ETC Data'!$J$5,0)</f>
    </nc>
  </rcc>
  <rcc rId="4547" sId="8">
    <oc r="AN70">
      <f>AM70-(AM70*((VLOOKUP(A70,Plan!A$1:BA$798,50,FALSE)/100)))</f>
    </oc>
    <nc r="AN70">
      <f>AM70-(AM70*((VLOOKUP(A70,Plan!A$1:BA$798,53,FALSE)/100)))</f>
    </nc>
  </rcc>
  <rcc rId="4548" sId="8">
    <oc r="AO70">
      <f>IF(AJ70,O70*'ETC Data'!$H$5*'ETC Data'!$K$5,0)</f>
    </oc>
    <nc r="AO70">
      <f>IF(AJ70,O70*'ETC Data'!$H$5*'ETC Data'!$K$5,0)</f>
    </nc>
  </rcc>
  <rcc rId="4549" sId="8">
    <oc r="AP70">
      <f>AO70-(AO70*((VLOOKUP(A70,Plan!A$1:BB$798,51,FALSE)/100)))</f>
    </oc>
    <nc r="AP70">
      <f>AO70-(AO70*((VLOOKUP(A70,Plan!A$1:BB$798,54,FALSE)/100)))</f>
    </nc>
  </rcc>
  <rcc rId="4550" sId="8">
    <oc r="AQ70">
      <f>IF(AJ70,O70*'ETC Data'!$H$5*'ETC Data'!$L$5,0)</f>
    </oc>
    <nc r="AQ70">
      <f>IF(AJ70,O70*'ETC Data'!$H$5*'ETC Data'!$L$5,0)</f>
    </nc>
  </rcc>
  <rcc rId="4551" sId="8">
    <oc r="AR70">
      <f>AQ70-(AQ70*((VLOOKUP(A70,Plan!A$1:BD$798,53,FALSE)/100)))</f>
    </oc>
    <nc r="AR70">
      <f>AQ70-(AQ70*((VLOOKUP(A70,Plan!A$1:BD$798,56,FALSE)/100)))</f>
    </nc>
  </rcc>
  <rcc rId="4552" sId="8">
    <oc r="R71">
      <f>Q71-(Q71*((VLOOKUP(A71,Plan!A$1:Z$798,25,FALSE)/100)))</f>
    </oc>
    <nc r="R71">
      <f>Q71-(Q71*((VLOOKUP(A71,Plan!A$1:Z$798,26,FALSE)/100)))</f>
    </nc>
  </rcc>
  <rcc rId="4553" sId="8">
    <oc r="S71">
      <f>IF(P71,O71*'ETC Data'!$H$3*'ETC Data'!$J$3,0)</f>
    </oc>
    <nc r="S71">
      <f>IF(P71,O71*'ETC Data'!$H$3*'ETC Data'!$J$3,0)</f>
    </nc>
  </rcc>
  <rcc rId="4554" sId="8">
    <oc r="T71">
      <f>S71-(S71*((VLOOKUP(A71,Plan!A$1:AA$798,26,FALSE)/100)))</f>
    </oc>
    <nc r="T71">
      <f>S71-(S71*((VLOOKUP(A71,Plan!A$1:AA$798,27,FALSE)/100)))</f>
    </nc>
  </rcc>
  <rcc rId="4555" sId="8">
    <oc r="U71">
      <f>IF(P71,O71*'ETC Data'!$H$3*'ETC Data'!$K$3,0)</f>
    </oc>
    <nc r="U71">
      <f>IF(P71,O71*'ETC Data'!$H$3*'ETC Data'!$K$3,0)</f>
    </nc>
  </rcc>
  <rcc rId="4556" sId="8">
    <oc r="V71">
      <f>U71-(U71*((VLOOKUP(A71,Plan!A$1:AB$798,27,FALSE)/100)))</f>
    </oc>
    <nc r="V71">
      <f>U71-(U71*((VLOOKUP(A71,Plan!A$1:AB$798,28,FALSE)/100)))</f>
    </nc>
  </rcc>
  <rcc rId="4557" sId="8">
    <oc r="W71">
      <f>IF(P71,O71*'ETC Data'!$H$3*'ETC Data'!$L$3,0)</f>
    </oc>
    <nc r="W71">
      <f>IF(P71,O71*'ETC Data'!$H$3*'ETC Data'!$L$3,0)</f>
    </nc>
  </rcc>
  <rcc rId="4558" sId="8">
    <oc r="X71">
      <f>W71-(W71*((VLOOKUP(A71,Plan!A$1:AC$798,28,FALSE)/100)))</f>
    </oc>
    <nc r="X71">
      <f>W71-(W71*((VLOOKUP(A71,Plan!A$1:AC$798,29,FALSE)/100)))</f>
    </nc>
  </rcc>
  <rcc rId="4559" sId="8">
    <oc r="Z71">
      <f>OR(H71="Y",J71="Y")</f>
    </oc>
    <nc r="Z71">
      <f>OR(H71="Y",J71="Y")</f>
    </nc>
  </rcc>
  <rcc rId="4560" sId="8">
    <oc r="AA71">
      <f>IF(Z71,O71*'ETC Data'!$H$4*'ETC Data'!$I$4,0)</f>
    </oc>
    <nc r="AA71">
      <f>IF(Z71,O71*'ETC Data'!$H$4*'ETC Data'!$I$4,0)</f>
    </nc>
  </rcc>
  <rcc rId="4561" sId="8">
    <oc r="AB71">
      <f>AA71-(AA71*((VLOOKUP(A71,Plan!A$1:AI$798,34,FALSE)/100)))</f>
    </oc>
    <nc r="AB71">
      <f>AA71-(AA71*((VLOOKUP(A71,Plan!A$1:AI$798,35,FALSE)/100)))</f>
    </nc>
  </rcc>
  <rcc rId="4562" sId="8">
    <oc r="AC71">
      <f>IF(Z71,O71*'ETC Data'!$H$4*'ETC Data'!$J$4,0)</f>
    </oc>
    <nc r="AC71">
      <f>IF(Z71,O71*'ETC Data'!$H$4*'ETC Data'!$J$4,0)</f>
    </nc>
  </rcc>
  <rcc rId="4563" sId="8">
    <oc r="AD71">
      <f>AC71-(AC71*((VLOOKUP(A71,Plan!A$1:AJ$798,35,FALSE)/100)))</f>
    </oc>
    <nc r="AD71">
      <f>AC71-(AC71*((VLOOKUP(A71,Plan!A$1:AJ$798,36,FALSE)/100)))</f>
    </nc>
  </rcc>
  <rcc rId="4564" sId="8">
    <oc r="AE71">
      <f>IF(Z71,O71*'ETC Data'!$H$4*'ETC Data'!$K$4,0)</f>
    </oc>
    <nc r="AE71">
      <f>IF(Z71,O71*'ETC Data'!$H$4*'ETC Data'!$K$4,0)</f>
    </nc>
  </rcc>
  <rcc rId="4565" sId="8">
    <oc r="AF71">
      <f>AE71-(AE71*((VLOOKUP(A71,Plan!A$1:AK$798,36,FALSE)/100)))</f>
    </oc>
    <nc r="AF71">
      <f>AE71-(AE71*((VLOOKUP(A71,Plan!A$1:AK$798,37,FALSE)/100)))</f>
    </nc>
  </rcc>
  <rcc rId="4566" sId="8">
    <oc r="AG71">
      <f>IF(Z71,O71*'ETC Data'!$H$4*'ETC Data'!$L$4,0)</f>
    </oc>
    <nc r="AG71">
      <f>IF(Z71,O71*'ETC Data'!$H$4*'ETC Data'!$L$4,0)</f>
    </nc>
  </rcc>
  <rcc rId="4567" sId="8">
    <oc r="AH71">
      <f>AG71-(AG71*((VLOOKUP(A71,Plan!A$1:AP$798,41,FALSE)/100)))</f>
    </oc>
    <nc r="AH71">
      <f>AG71-(AG71*((VLOOKUP(A71,Plan!A$1:AP$798,42,FALSE)/100)))</f>
    </nc>
  </rcc>
  <rcc rId="4568" sId="8">
    <oc r="AJ71">
      <f>OR(H71="Y",K71="Y")</f>
    </oc>
    <nc r="AJ71">
      <f>OR(H71="Y",K71="Y")</f>
    </nc>
  </rcc>
  <rcc rId="4569" sId="8">
    <oc r="AK71">
      <f>IF(AJ71,O71*'ETC Data'!$H$5*'ETC Data'!$I$5,0)</f>
    </oc>
    <nc r="AK71">
      <f>IF(AJ71,O71*'ETC Data'!$H$5*'ETC Data'!$I$5,0)</f>
    </nc>
  </rcc>
  <rcc rId="4570" sId="8">
    <oc r="AL71">
      <f>AK71-(AK71*((VLOOKUP(A71,Plan!A$1:AY$798,49,FALSE)/100)))</f>
    </oc>
    <nc r="AL71">
      <f>AK71-(AK71*((VLOOKUP(A71,Plan!A$1:AY$798,51,FALSE)/100)))</f>
    </nc>
  </rcc>
  <rcc rId="4571" sId="8">
    <oc r="AM71">
      <f>IF(AJ71,O71*'ETC Data'!$H$5*'ETC Data'!$J$5,0)</f>
    </oc>
    <nc r="AM71">
      <f>IF(AJ71,O71*'ETC Data'!$H$5*'ETC Data'!$J$5,0)</f>
    </nc>
  </rcc>
  <rcc rId="4572" sId="8">
    <oc r="AN71">
      <f>AM71-(AM71*((VLOOKUP(A71,Plan!A$1:BA$798,50,FALSE)/100)))</f>
    </oc>
    <nc r="AN71">
      <f>AM71-(AM71*((VLOOKUP(A71,Plan!A$1:BA$798,53,FALSE)/100)))</f>
    </nc>
  </rcc>
  <rcc rId="4573" sId="8">
    <oc r="AO71">
      <f>IF(AJ71,O71*'ETC Data'!$H$5*'ETC Data'!$K$5,0)</f>
    </oc>
    <nc r="AO71">
      <f>IF(AJ71,O71*'ETC Data'!$H$5*'ETC Data'!$K$5,0)</f>
    </nc>
  </rcc>
  <rcc rId="4574" sId="8">
    <oc r="AP71">
      <f>AO71-(AO71*((VLOOKUP(A71,Plan!A$1:BB$798,51,FALSE)/100)))</f>
    </oc>
    <nc r="AP71">
      <f>AO71-(AO71*((VLOOKUP(A71,Plan!A$1:BB$798,54,FALSE)/100)))</f>
    </nc>
  </rcc>
  <rcc rId="4575" sId="8">
    <oc r="AQ71">
      <f>IF(AJ71,O71*'ETC Data'!$H$5*'ETC Data'!$L$5,0)</f>
    </oc>
    <nc r="AQ71">
      <f>IF(AJ71,O71*'ETC Data'!$H$5*'ETC Data'!$L$5,0)</f>
    </nc>
  </rcc>
  <rcc rId="4576" sId="8">
    <oc r="AR71">
      <f>AQ71-(AQ71*((VLOOKUP(A71,Plan!A$1:BD$798,53,FALSE)/100)))</f>
    </oc>
    <nc r="AR71">
      <f>AQ71-(AQ71*((VLOOKUP(A71,Plan!A$1:BD$798,56,FALSE)/100)))</f>
    </nc>
  </rcc>
  <rcc rId="4577" sId="8">
    <oc r="R72">
      <f>Q72-(Q72*((VLOOKUP(A72,Plan!A$1:Z$798,26,FALSE)/100)))</f>
    </oc>
    <nc r="R72">
      <f>Q72-(Q72*((VLOOKUP(A72,Plan!A$1:Z$798,26,FALSE)/100)))</f>
    </nc>
  </rcc>
  <rcc rId="4578" sId="8">
    <oc r="S72">
      <f>IF(P72,O72*'ETC Data'!$H$3*'ETC Data'!$J$3,0)</f>
    </oc>
    <nc r="S72">
      <f>IF(P72,O72*'ETC Data'!$H$3*'ETC Data'!$J$3,0)</f>
    </nc>
  </rcc>
  <rcc rId="4579" sId="8">
    <oc r="T72">
      <f>S72-(S72*((VLOOKUP(A72,Plan!A$1:AA$798,27,FALSE)/100)))</f>
    </oc>
    <nc r="T72">
      <f>S72-(S72*((VLOOKUP(A72,Plan!A$1:AA$798,27,FALSE)/100)))</f>
    </nc>
  </rcc>
  <rcc rId="4580" sId="8">
    <oc r="U72">
      <f>IF(P72,O72*'ETC Data'!$H$3*'ETC Data'!$K$3,0)</f>
    </oc>
    <nc r="U72">
      <f>IF(P72,O72*'ETC Data'!$H$3*'ETC Data'!$K$3,0)</f>
    </nc>
  </rcc>
  <rcc rId="4581" sId="8">
    <oc r="V72">
      <f>U72-(U72*((VLOOKUP(A72,Plan!A$1:AB$798,28,FALSE)/100)))</f>
    </oc>
    <nc r="V72">
      <f>U72-(U72*((VLOOKUP(A72,Plan!A$1:AB$798,28,FALSE)/100)))</f>
    </nc>
  </rcc>
  <rcc rId="4582" sId="8">
    <oc r="W72">
      <f>IF(P72,O72*'ETC Data'!$H$3*'ETC Data'!$L$3,0)</f>
    </oc>
    <nc r="W72">
      <f>IF(P72,O72*'ETC Data'!$H$3*'ETC Data'!$L$3,0)</f>
    </nc>
  </rcc>
  <rcc rId="4583" sId="8">
    <oc r="X72">
      <f>W72-(W72*((VLOOKUP(A72,Plan!A$1:AC$798,29,FALSE)/100)))</f>
    </oc>
    <nc r="X72">
      <f>W72-(W72*((VLOOKUP(A72,Plan!A$1:AC$798,29,FALSE)/100)))</f>
    </nc>
  </rcc>
  <rcc rId="4584" sId="8">
    <oc r="Z72">
      <f>OR(H72="Y",J72="Y")</f>
    </oc>
    <nc r="Z72">
      <f>OR(H72="Y",J72="Y")</f>
    </nc>
  </rcc>
  <rcc rId="4585" sId="8">
    <oc r="AA72">
      <f>IF(Z72,O72*'ETC Data'!$H$4*'ETC Data'!$I$4,0)</f>
    </oc>
    <nc r="AA72">
      <f>IF(Z72,O72*'ETC Data'!$H$4*'ETC Data'!$I$4,0)</f>
    </nc>
  </rcc>
  <rcc rId="4586" sId="8">
    <oc r="AB72">
      <f>AA72-(AA72*((VLOOKUP(A72,Plan!A$1:AI$798,35,FALSE)/100)))</f>
    </oc>
    <nc r="AB72">
      <f>AA72-(AA72*((VLOOKUP(A72,Plan!A$1:AI$798,35,FALSE)/100)))</f>
    </nc>
  </rcc>
  <rcc rId="4587" sId="8">
    <oc r="AC72">
      <f>IF(Z72,O72*'ETC Data'!$H$4*'ETC Data'!$J$4,0)</f>
    </oc>
    <nc r="AC72">
      <f>IF(Z72,O72*'ETC Data'!$H$4*'ETC Data'!$J$4,0)</f>
    </nc>
  </rcc>
  <rcc rId="4588" sId="8">
    <oc r="AD72">
      <f>AC72-(AC72*((VLOOKUP(A72,Plan!A$1:AJ$798,36,FALSE)/100)))</f>
    </oc>
    <nc r="AD72">
      <f>AC72-(AC72*((VLOOKUP(A72,Plan!A$1:AJ$798,36,FALSE)/100)))</f>
    </nc>
  </rcc>
  <rcc rId="4589" sId="8">
    <oc r="AE72">
      <f>IF(Z72,O72*'ETC Data'!$H$4*'ETC Data'!$K$4,0)</f>
    </oc>
    <nc r="AE72">
      <f>IF(Z72,O72*'ETC Data'!$H$4*'ETC Data'!$K$4,0)</f>
    </nc>
  </rcc>
  <rcc rId="4590" sId="8">
    <oc r="AF72">
      <f>AE72-(AE72*((VLOOKUP(A72,Plan!A$1:AK$798,37,FALSE)/100)))</f>
    </oc>
    <nc r="AF72">
      <f>AE72-(AE72*((VLOOKUP(A72,Plan!A$1:AK$798,37,FALSE)/100)))</f>
    </nc>
  </rcc>
  <rcc rId="4591" sId="8">
    <oc r="AG72">
      <f>IF(Z72,O72*'ETC Data'!$H$4*'ETC Data'!$L$4,0)</f>
    </oc>
    <nc r="AG72">
      <f>IF(Z72,O72*'ETC Data'!$H$4*'ETC Data'!$L$4,0)</f>
    </nc>
  </rcc>
  <rcc rId="4592" sId="8">
    <oc r="AH72">
      <f>AG72-(AG72*((VLOOKUP(A72,Plan!A$1:AP$798,42,FALSE)/100)))</f>
    </oc>
    <nc r="AH72">
      <f>AG72-(AG72*((VLOOKUP(A72,Plan!A$1:AP$798,42,FALSE)/100)))</f>
    </nc>
  </rcc>
  <rcc rId="4593" sId="8">
    <oc r="AJ72">
      <f>OR(H72="Y",K72="Y")</f>
    </oc>
    <nc r="AJ72">
      <f>OR(H72="Y",K72="Y")</f>
    </nc>
  </rcc>
  <rcc rId="4594" sId="8">
    <oc r="AK72">
      <f>IF(AJ72,O72*'ETC Data'!$H$5*'ETC Data'!$I$5,0)</f>
    </oc>
    <nc r="AK72">
      <f>IF(AJ72,O72*'ETC Data'!$H$5*'ETC Data'!$I$5,0)</f>
    </nc>
  </rcc>
  <rcc rId="4595" sId="8">
    <oc r="AL72">
      <f>AK72-(AK72*((VLOOKUP(A72,Plan!A$1:AY$798,51,FALSE)/100)))</f>
    </oc>
    <nc r="AL72">
      <f>AK72-(AK72*((VLOOKUP(A72,Plan!A$1:AY$798,51,FALSE)/100)))</f>
    </nc>
  </rcc>
  <rcc rId="4596" sId="8">
    <oc r="AM72">
      <f>IF(AJ72,O72*'ETC Data'!$H$5*'ETC Data'!$J$5,0)</f>
    </oc>
    <nc r="AM72">
      <f>IF(AJ72,O72*'ETC Data'!$H$5*'ETC Data'!$J$5,0)</f>
    </nc>
  </rcc>
  <rcc rId="4597" sId="8">
    <oc r="AN72">
      <f>AM72-(AM72*((VLOOKUP(A72,Plan!A$1:BA$798,53,FALSE)/100)))</f>
    </oc>
    <nc r="AN72">
      <f>AM72-(AM72*((VLOOKUP(A72,Plan!A$1:BA$798,53,FALSE)/100)))</f>
    </nc>
  </rcc>
  <rcc rId="4598" sId="8">
    <oc r="AO72">
      <f>IF(AJ72,O72*'ETC Data'!$H$5*'ETC Data'!$K$5,0)</f>
    </oc>
    <nc r="AO72">
      <f>IF(AJ72,O72*'ETC Data'!$H$5*'ETC Data'!$K$5,0)</f>
    </nc>
  </rcc>
  <rcc rId="4599" sId="8">
    <oc r="AP72">
      <f>AO72-(AO72*((VLOOKUP(A72,Plan!A$1:BB$798,54,FALSE)/100)))</f>
    </oc>
    <nc r="AP72">
      <f>AO72-(AO72*((VLOOKUP(A72,Plan!A$1:BB$798,54,FALSE)/100)))</f>
    </nc>
  </rcc>
  <rcc rId="4600" sId="8">
    <oc r="AQ72">
      <f>IF(AJ72,O72*'ETC Data'!$H$5*'ETC Data'!$L$5,0)</f>
    </oc>
    <nc r="AQ72">
      <f>IF(AJ72,O72*'ETC Data'!$H$5*'ETC Data'!$L$5,0)</f>
    </nc>
  </rcc>
  <rcc rId="4601" sId="8">
    <oc r="AR72">
      <f>AQ72-(AQ72*((VLOOKUP(A72,Plan!A$1:BD$798,56,FALSE)/100)))</f>
    </oc>
    <nc r="AR72">
      <f>AQ72-(AQ72*((VLOOKUP(A72,Plan!A$1:BD$798,56,FALSE)/100)))</f>
    </nc>
  </rcc>
  <rcc rId="4602" sId="8">
    <oc r="R73">
      <f>Q73-(Q73*((VLOOKUP(A73,Plan!A$1:Z$798,25,FALSE)/100)))</f>
    </oc>
    <nc r="R73">
      <f>Q73-(Q73*((VLOOKUP(A73,Plan!A$1:Z$798,26,FALSE)/100)))</f>
    </nc>
  </rcc>
  <rcc rId="4603" sId="8">
    <oc r="S73">
      <f>IF(P73,O73*'ETC Data'!$H$3*'ETC Data'!$J$3,0)</f>
    </oc>
    <nc r="S73">
      <f>IF(P73,O73*'ETC Data'!$H$3*'ETC Data'!$J$3,0)</f>
    </nc>
  </rcc>
  <rcc rId="4604" sId="8">
    <oc r="T73">
      <f>S73-(S73*((VLOOKUP(A73,Plan!A$1:AA$798,26,FALSE)/100)))</f>
    </oc>
    <nc r="T73">
      <f>S73-(S73*((VLOOKUP(A73,Plan!A$1:AA$798,27,FALSE)/100)))</f>
    </nc>
  </rcc>
  <rcc rId="4605" sId="8">
    <oc r="U73">
      <f>IF(P73,O73*'ETC Data'!$H$3*'ETC Data'!$K$3,0)</f>
    </oc>
    <nc r="U73">
      <f>IF(P73,O73*'ETC Data'!$H$3*'ETC Data'!$K$3,0)</f>
    </nc>
  </rcc>
  <rcc rId="4606" sId="8">
    <oc r="V73">
      <f>U73-(U73*((VLOOKUP(A73,Plan!A$1:AB$798,27,FALSE)/100)))</f>
    </oc>
    <nc r="V73">
      <f>U73-(U73*((VLOOKUP(A73,Plan!A$1:AB$798,28,FALSE)/100)))</f>
    </nc>
  </rcc>
  <rcc rId="4607" sId="8">
    <oc r="W73">
      <f>IF(P73,O73*'ETC Data'!$H$3*'ETC Data'!$L$3,0)</f>
    </oc>
    <nc r="W73">
      <f>IF(P73,O73*'ETC Data'!$H$3*'ETC Data'!$L$3,0)</f>
    </nc>
  </rcc>
  <rcc rId="4608" sId="8">
    <oc r="X73">
      <f>W73-(W73*((VLOOKUP(A73,Plan!A$1:AC$798,28,FALSE)/100)))</f>
    </oc>
    <nc r="X73">
      <f>W73-(W73*((VLOOKUP(A73,Plan!A$1:AC$798,29,FALSE)/100)))</f>
    </nc>
  </rcc>
  <rcc rId="4609" sId="8">
    <oc r="Z73">
      <f>OR(H73="Y",J73="Y")</f>
    </oc>
    <nc r="Z73">
      <f>OR(H73="Y",J73="Y")</f>
    </nc>
  </rcc>
  <rcc rId="4610" sId="8">
    <oc r="AA73">
      <f>IF(Z73,O73*'ETC Data'!$H$4*'ETC Data'!$I$4,0)</f>
    </oc>
    <nc r="AA73">
      <f>IF(Z73,O73*'ETC Data'!$H$4*'ETC Data'!$I$4,0)</f>
    </nc>
  </rcc>
  <rcc rId="4611" sId="8">
    <oc r="AB73">
      <f>AA73-(AA73*((VLOOKUP(A73,Plan!A$1:AI$798,34,FALSE)/100)))</f>
    </oc>
    <nc r="AB73">
      <f>AA73-(AA73*((VLOOKUP(A73,Plan!A$1:AI$798,35,FALSE)/100)))</f>
    </nc>
  </rcc>
  <rcc rId="4612" sId="8">
    <oc r="AC73">
      <f>IF(Z73,O73*'ETC Data'!$H$4*'ETC Data'!$J$4,0)</f>
    </oc>
    <nc r="AC73">
      <f>IF(Z73,O73*'ETC Data'!$H$4*'ETC Data'!$J$4,0)</f>
    </nc>
  </rcc>
  <rcc rId="4613" sId="8">
    <oc r="AD73">
      <f>AC73-(AC73*((VLOOKUP(A73,Plan!A$1:AJ$798,35,FALSE)/100)))</f>
    </oc>
    <nc r="AD73">
      <f>AC73-(AC73*((VLOOKUP(A73,Plan!A$1:AJ$798,36,FALSE)/100)))</f>
    </nc>
  </rcc>
  <rcc rId="4614" sId="8">
    <oc r="AE73">
      <f>IF(Z73,O73*'ETC Data'!$H$4*'ETC Data'!$K$4,0)</f>
    </oc>
    <nc r="AE73">
      <f>IF(Z73,O73*'ETC Data'!$H$4*'ETC Data'!$K$4,0)</f>
    </nc>
  </rcc>
  <rcc rId="4615" sId="8">
    <oc r="AF73">
      <f>AE73-(AE73*((VLOOKUP(A73,Plan!A$1:AK$798,36,FALSE)/100)))</f>
    </oc>
    <nc r="AF73">
      <f>AE73-(AE73*((VLOOKUP(A73,Plan!A$1:AK$798,37,FALSE)/100)))</f>
    </nc>
  </rcc>
  <rcc rId="4616" sId="8">
    <oc r="AG73">
      <f>IF(Z73,O73*'ETC Data'!$H$4*'ETC Data'!$L$4,0)</f>
    </oc>
    <nc r="AG73">
      <f>IF(Z73,O73*'ETC Data'!$H$4*'ETC Data'!$L$4,0)</f>
    </nc>
  </rcc>
  <rcc rId="4617" sId="8">
    <oc r="AH73">
      <f>AG73-(AG73*((VLOOKUP(A73,Plan!A$1:AP$798,41,FALSE)/100)))</f>
    </oc>
    <nc r="AH73">
      <f>AG73-(AG73*((VLOOKUP(A73,Plan!A$1:AP$798,42,FALSE)/100)))</f>
    </nc>
  </rcc>
  <rcc rId="4618" sId="8">
    <oc r="AJ73">
      <f>OR(H73="Y",K73="Y")</f>
    </oc>
    <nc r="AJ73">
      <f>OR(H73="Y",K73="Y")</f>
    </nc>
  </rcc>
  <rcc rId="4619" sId="8">
    <oc r="AK73">
      <f>IF(AJ73,O73*'ETC Data'!$H$5*'ETC Data'!$I$5,0)</f>
    </oc>
    <nc r="AK73">
      <f>IF(AJ73,O73*'ETC Data'!$H$5*'ETC Data'!$I$5,0)</f>
    </nc>
  </rcc>
  <rcc rId="4620" sId="8">
    <oc r="AL73">
      <f>AK73-(AK73*((VLOOKUP(A73,Plan!A$1:AY$798,49,FALSE)/100)))</f>
    </oc>
    <nc r="AL73">
      <f>AK73-(AK73*((VLOOKUP(A73,Plan!A$1:AY$798,51,FALSE)/100)))</f>
    </nc>
  </rcc>
  <rcc rId="4621" sId="8">
    <oc r="AM73">
      <f>IF(AJ73,O73*'ETC Data'!$H$5*'ETC Data'!$J$5,0)</f>
    </oc>
    <nc r="AM73">
      <f>IF(AJ73,O73*'ETC Data'!$H$5*'ETC Data'!$J$5,0)</f>
    </nc>
  </rcc>
  <rcc rId="4622" sId="8">
    <oc r="AN73">
      <f>AM73-(AM73*((VLOOKUP(A73,Plan!A$1:BA$798,50,FALSE)/100)))</f>
    </oc>
    <nc r="AN73">
      <f>AM73-(AM73*((VLOOKUP(A73,Plan!A$1:BA$798,53,FALSE)/100)))</f>
    </nc>
  </rcc>
  <rcc rId="4623" sId="8">
    <oc r="AO73">
      <f>IF(AJ73,O73*'ETC Data'!$H$5*'ETC Data'!$K$5,0)</f>
    </oc>
    <nc r="AO73">
      <f>IF(AJ73,O73*'ETC Data'!$H$5*'ETC Data'!$K$5,0)</f>
    </nc>
  </rcc>
  <rcc rId="4624" sId="8">
    <oc r="AP73">
      <f>AO73-(AO73*((VLOOKUP(A73,Plan!A$1:BB$798,51,FALSE)/100)))</f>
    </oc>
    <nc r="AP73">
      <f>AO73-(AO73*((VLOOKUP(A73,Plan!A$1:BB$798,54,FALSE)/100)))</f>
    </nc>
  </rcc>
  <rcc rId="4625" sId="8">
    <oc r="AQ73">
      <f>IF(AJ73,O73*'ETC Data'!$H$5*'ETC Data'!$L$5,0)</f>
    </oc>
    <nc r="AQ73">
      <f>IF(AJ73,O73*'ETC Data'!$H$5*'ETC Data'!$L$5,0)</f>
    </nc>
  </rcc>
  <rcc rId="4626" sId="8">
    <oc r="AR73">
      <f>AQ73-(AQ73*((VLOOKUP(A73,Plan!A$1:BD$798,53,FALSE)/100)))</f>
    </oc>
    <nc r="AR73">
      <f>AQ73-(AQ73*((VLOOKUP(A73,Plan!A$1:BD$798,56,FALSE)/100)))</f>
    </nc>
  </rcc>
  <rcc rId="4627" sId="8">
    <oc r="R74">
      <f>Q74-(Q74*((VLOOKUP(A74,Plan!A$1:Z$798,25,FALSE)/100)))</f>
    </oc>
    <nc r="R74">
      <f>Q74-(Q74*((VLOOKUP(A74,Plan!A$1:Z$798,26,FALSE)/100)))</f>
    </nc>
  </rcc>
  <rcc rId="4628" sId="8">
    <oc r="S74">
      <f>IF(P74,O74*'ETC Data'!$H$3*'ETC Data'!$J$3,0)</f>
    </oc>
    <nc r="S74">
      <f>IF(P74,O74*'ETC Data'!$H$3*'ETC Data'!$J$3,0)</f>
    </nc>
  </rcc>
  <rcc rId="4629" sId="8">
    <oc r="T74">
      <f>S74-(S74*((VLOOKUP(A74,Plan!A$1:AA$798,26,FALSE)/100)))</f>
    </oc>
    <nc r="T74">
      <f>S74-(S74*((VLOOKUP(A74,Plan!A$1:AA$798,27,FALSE)/100)))</f>
    </nc>
  </rcc>
  <rcc rId="4630" sId="8">
    <oc r="U74">
      <f>IF(P74,O74*'ETC Data'!$H$3*'ETC Data'!$K$3,0)</f>
    </oc>
    <nc r="U74">
      <f>IF(P74,O74*'ETC Data'!$H$3*'ETC Data'!$K$3,0)</f>
    </nc>
  </rcc>
  <rcc rId="4631" sId="8">
    <oc r="V74">
      <f>U74-(U74*((VLOOKUP(A74,Plan!A$1:AB$798,27,FALSE)/100)))</f>
    </oc>
    <nc r="V74">
      <f>U74-(U74*((VLOOKUP(A74,Plan!A$1:AB$798,28,FALSE)/100)))</f>
    </nc>
  </rcc>
  <rcc rId="4632" sId="8">
    <oc r="W74">
      <f>IF(P74,O74*'ETC Data'!$H$3*'ETC Data'!$L$3,0)</f>
    </oc>
    <nc r="W74">
      <f>IF(P74,O74*'ETC Data'!$H$3*'ETC Data'!$L$3,0)</f>
    </nc>
  </rcc>
  <rcc rId="4633" sId="8">
    <oc r="X74">
      <f>W74-(W74*((VLOOKUP(A74,Plan!A$1:AC$798,28,FALSE)/100)))</f>
    </oc>
    <nc r="X74">
      <f>W74-(W74*((VLOOKUP(A74,Plan!A$1:AC$798,29,FALSE)/100)))</f>
    </nc>
  </rcc>
  <rcc rId="4634" sId="8">
    <oc r="Z74">
      <f>OR(H74="Y",J74="Y")</f>
    </oc>
    <nc r="Z74">
      <f>OR(H74="Y",J74="Y")</f>
    </nc>
  </rcc>
  <rcc rId="4635" sId="8">
    <oc r="AA74">
      <f>IF(Z74,O74*'ETC Data'!$H$4*'ETC Data'!$I$4,0)</f>
    </oc>
    <nc r="AA74">
      <f>IF(Z74,O74*'ETC Data'!$H$4*'ETC Data'!$I$4,0)</f>
    </nc>
  </rcc>
  <rcc rId="4636" sId="8">
    <oc r="AB74">
      <f>AA74-(AA74*((VLOOKUP(A74,Plan!A$1:AI$798,34,FALSE)/100)))</f>
    </oc>
    <nc r="AB74">
      <f>AA74-(AA74*((VLOOKUP(A74,Plan!A$1:AI$798,35,FALSE)/100)))</f>
    </nc>
  </rcc>
  <rcc rId="4637" sId="8">
    <oc r="AC74">
      <f>IF(Z74,O74*'ETC Data'!$H$4*'ETC Data'!$J$4,0)</f>
    </oc>
    <nc r="AC74">
      <f>IF(Z74,O74*'ETC Data'!$H$4*'ETC Data'!$J$4,0)</f>
    </nc>
  </rcc>
  <rcc rId="4638" sId="8">
    <oc r="AD74">
      <f>AC74-(AC74*((VLOOKUP(A74,Plan!A$1:AJ$798,35,FALSE)/100)))</f>
    </oc>
    <nc r="AD74">
      <f>AC74-(AC74*((VLOOKUP(A74,Plan!A$1:AJ$798,36,FALSE)/100)))</f>
    </nc>
  </rcc>
  <rcc rId="4639" sId="8">
    <oc r="AE74">
      <f>IF(Z74,O74*'ETC Data'!$H$4*'ETC Data'!$K$4,0)</f>
    </oc>
    <nc r="AE74">
      <f>IF(Z74,O74*'ETC Data'!$H$4*'ETC Data'!$K$4,0)</f>
    </nc>
  </rcc>
  <rcc rId="4640" sId="8">
    <oc r="AF74">
      <f>AE74-(AE74*((VLOOKUP(A74,Plan!A$1:AK$798,36,FALSE)/100)))</f>
    </oc>
    <nc r="AF74">
      <f>AE74-(AE74*((VLOOKUP(A74,Plan!A$1:AK$798,37,FALSE)/100)))</f>
    </nc>
  </rcc>
  <rcc rId="4641" sId="8">
    <oc r="AG74">
      <f>IF(Z74,O74*'ETC Data'!$H$4*'ETC Data'!$L$4,0)</f>
    </oc>
    <nc r="AG74">
      <f>IF(Z74,O74*'ETC Data'!$H$4*'ETC Data'!$L$4,0)</f>
    </nc>
  </rcc>
  <rcc rId="4642" sId="8">
    <oc r="AH74">
      <f>AG74-(AG74*((VLOOKUP(A74,Plan!A$1:AP$798,41,FALSE)/100)))</f>
    </oc>
    <nc r="AH74">
      <f>AG74-(AG74*((VLOOKUP(A74,Plan!A$1:AP$798,42,FALSE)/100)))</f>
    </nc>
  </rcc>
  <rcc rId="4643" sId="8">
    <oc r="AJ74">
      <f>OR(H74="Y",K74="Y")</f>
    </oc>
    <nc r="AJ74">
      <f>OR(H74="Y",K74="Y")</f>
    </nc>
  </rcc>
  <rcc rId="4644" sId="8">
    <oc r="AK74">
      <f>IF(AJ74,O74*'ETC Data'!$H$5*'ETC Data'!$I$5,0)</f>
    </oc>
    <nc r="AK74">
      <f>IF(AJ74,O74*'ETC Data'!$H$5*'ETC Data'!$I$5,0)</f>
    </nc>
  </rcc>
  <rcc rId="4645" sId="8">
    <oc r="AL74">
      <f>AK74-(AK74*((VLOOKUP(A74,Plan!A$1:AY$798,49,FALSE)/100)))</f>
    </oc>
    <nc r="AL74">
      <f>AK74-(AK74*((VLOOKUP(A74,Plan!A$1:AY$798,51,FALSE)/100)))</f>
    </nc>
  </rcc>
  <rcc rId="4646" sId="8">
    <oc r="AM74">
      <f>IF(AJ74,O74*'ETC Data'!$H$5*'ETC Data'!$J$5,0)</f>
    </oc>
    <nc r="AM74">
      <f>IF(AJ74,O74*'ETC Data'!$H$5*'ETC Data'!$J$5,0)</f>
    </nc>
  </rcc>
  <rcc rId="4647" sId="8">
    <oc r="AN74">
      <f>AM74-(AM74*((VLOOKUP(A74,Plan!A$1:BA$798,50,FALSE)/100)))</f>
    </oc>
    <nc r="AN74">
      <f>AM74-(AM74*((VLOOKUP(A74,Plan!A$1:BA$798,53,FALSE)/100)))</f>
    </nc>
  </rcc>
  <rcc rId="4648" sId="8">
    <oc r="AO74">
      <f>IF(AJ74,O74*'ETC Data'!$H$5*'ETC Data'!$K$5,0)</f>
    </oc>
    <nc r="AO74">
      <f>IF(AJ74,O74*'ETC Data'!$H$5*'ETC Data'!$K$5,0)</f>
    </nc>
  </rcc>
  <rcc rId="4649" sId="8">
    <oc r="AP74">
      <f>AO74-(AO74*((VLOOKUP(A74,Plan!A$1:BB$798,51,FALSE)/100)))</f>
    </oc>
    <nc r="AP74">
      <f>AO74-(AO74*((VLOOKUP(A74,Plan!A$1:BB$798,54,FALSE)/100)))</f>
    </nc>
  </rcc>
  <rcc rId="4650" sId="8">
    <oc r="AQ74">
      <f>IF(AJ74,O74*'ETC Data'!$H$5*'ETC Data'!$L$5,0)</f>
    </oc>
    <nc r="AQ74">
      <f>IF(AJ74,O74*'ETC Data'!$H$5*'ETC Data'!$L$5,0)</f>
    </nc>
  </rcc>
  <rcc rId="4651" sId="8">
    <oc r="AR74">
      <f>AQ74-(AQ74*((VLOOKUP(A74,Plan!A$1:BD$798,53,FALSE)/100)))</f>
    </oc>
    <nc r="AR74">
      <f>AQ74-(AQ74*((VLOOKUP(A74,Plan!A$1:BD$798,56,FALSE)/100)))</f>
    </nc>
  </rcc>
  <rcc rId="4652" sId="8">
    <oc r="R75">
      <f>Q75-(Q75*((VLOOKUP(A75,Plan!A$1:Z$798,25,FALSE)/100)))</f>
    </oc>
    <nc r="R75">
      <f>Q75-(Q75*((VLOOKUP(A75,Plan!A$1:Z$798,26,FALSE)/100)))</f>
    </nc>
  </rcc>
  <rcc rId="4653" sId="8">
    <oc r="S75">
      <f>IF(P75,O75*'ETC Data'!$H$3*'ETC Data'!$J$3,0)</f>
    </oc>
    <nc r="S75">
      <f>IF(P75,O75*'ETC Data'!$H$3*'ETC Data'!$J$3,0)</f>
    </nc>
  </rcc>
  <rcc rId="4654" sId="8">
    <oc r="T75">
      <f>S75-(S75*((VLOOKUP(A75,Plan!A$1:AA$798,26,FALSE)/100)))</f>
    </oc>
    <nc r="T75">
      <f>S75-(S75*((VLOOKUP(A75,Plan!A$1:AA$798,27,FALSE)/100)))</f>
    </nc>
  </rcc>
  <rcc rId="4655" sId="8">
    <oc r="U75">
      <f>IF(P75,O75*'ETC Data'!$H$3*'ETC Data'!$K$3,0)</f>
    </oc>
    <nc r="U75">
      <f>IF(P75,O75*'ETC Data'!$H$3*'ETC Data'!$K$3,0)</f>
    </nc>
  </rcc>
  <rcc rId="4656" sId="8">
    <oc r="V75">
      <f>U75-(U75*((VLOOKUP(A75,Plan!A$1:AB$798,27,FALSE)/100)))</f>
    </oc>
    <nc r="V75">
      <f>U75-(U75*((VLOOKUP(A75,Plan!A$1:AB$798,28,FALSE)/100)))</f>
    </nc>
  </rcc>
  <rcc rId="4657" sId="8">
    <oc r="W75">
      <f>IF(P75,O75*'ETC Data'!$H$3*'ETC Data'!$L$3,0)</f>
    </oc>
    <nc r="W75">
      <f>IF(P75,O75*'ETC Data'!$H$3*'ETC Data'!$L$3,0)</f>
    </nc>
  </rcc>
  <rcc rId="4658" sId="8">
    <oc r="X75">
      <f>W75-(W75*((VLOOKUP(A75,Plan!A$1:AC$798,28,FALSE)/100)))</f>
    </oc>
    <nc r="X75">
      <f>W75-(W75*((VLOOKUP(A75,Plan!A$1:AC$798,29,FALSE)/100)))</f>
    </nc>
  </rcc>
  <rcc rId="4659" sId="8">
    <oc r="Z75">
      <f>OR(H75="Y",J75="Y")</f>
    </oc>
    <nc r="Z75">
      <f>OR(H75="Y",J75="Y")</f>
    </nc>
  </rcc>
  <rcc rId="4660" sId="8">
    <oc r="AA75">
      <f>IF(Z75,O75*'ETC Data'!$H$4*'ETC Data'!$I$4,0)</f>
    </oc>
    <nc r="AA75">
      <f>IF(Z75,O75*'ETC Data'!$H$4*'ETC Data'!$I$4,0)</f>
    </nc>
  </rcc>
  <rcc rId="4661" sId="8">
    <oc r="AB75">
      <f>AA75-(AA75*((VLOOKUP(A75,Plan!A$1:AI$798,34,FALSE)/100)))</f>
    </oc>
    <nc r="AB75">
      <f>AA75-(AA75*((VLOOKUP(A75,Plan!A$1:AI$798,35,FALSE)/100)))</f>
    </nc>
  </rcc>
  <rcc rId="4662" sId="8">
    <oc r="AC75">
      <f>IF(Z75,O75*'ETC Data'!$H$4*'ETC Data'!$J$4,0)</f>
    </oc>
    <nc r="AC75">
      <f>IF(Z75,O75*'ETC Data'!$H$4*'ETC Data'!$J$4,0)</f>
    </nc>
  </rcc>
  <rcc rId="4663" sId="8">
    <oc r="AD75">
      <f>AC75-(AC75*((VLOOKUP(A75,Plan!A$1:AJ$798,35,FALSE)/100)))</f>
    </oc>
    <nc r="AD75">
      <f>AC75-(AC75*((VLOOKUP(A75,Plan!A$1:AJ$798,36,FALSE)/100)))</f>
    </nc>
  </rcc>
  <rcc rId="4664" sId="8">
    <oc r="AE75">
      <f>IF(Z75,O75*'ETC Data'!$H$4*'ETC Data'!$K$4,0)</f>
    </oc>
    <nc r="AE75">
      <f>IF(Z75,O75*'ETC Data'!$H$4*'ETC Data'!$K$4,0)</f>
    </nc>
  </rcc>
  <rcc rId="4665" sId="8">
    <oc r="AF75">
      <f>AE75-(AE75*((VLOOKUP(A75,Plan!A$1:AK$798,36,FALSE)/100)))</f>
    </oc>
    <nc r="AF75">
      <f>AE75-(AE75*((VLOOKUP(A75,Plan!A$1:AK$798,37,FALSE)/100)))</f>
    </nc>
  </rcc>
  <rcc rId="4666" sId="8">
    <oc r="AG75">
      <f>IF(Z75,O75*'ETC Data'!$H$4*'ETC Data'!$L$4,0)</f>
    </oc>
    <nc r="AG75">
      <f>IF(Z75,O75*'ETC Data'!$H$4*'ETC Data'!$L$4,0)</f>
    </nc>
  </rcc>
  <rcc rId="4667" sId="8">
    <oc r="AH75">
      <f>AG75-(AG75*((VLOOKUP(A75,Plan!A$1:AP$798,41,FALSE)/100)))</f>
    </oc>
    <nc r="AH75">
      <f>AG75-(AG75*((VLOOKUP(A75,Plan!A$1:AP$798,42,FALSE)/100)))</f>
    </nc>
  </rcc>
  <rcc rId="4668" sId="8">
    <oc r="AJ75">
      <f>OR(H75="Y",K75="Y")</f>
    </oc>
    <nc r="AJ75">
      <f>OR(H75="Y",K75="Y")</f>
    </nc>
  </rcc>
  <rcc rId="4669" sId="8">
    <oc r="AK75">
      <f>IF(AJ75,O75*'ETC Data'!$H$5*'ETC Data'!$I$5,0)</f>
    </oc>
    <nc r="AK75">
      <f>IF(AJ75,O75*'ETC Data'!$H$5*'ETC Data'!$I$5,0)</f>
    </nc>
  </rcc>
  <rcc rId="4670" sId="8">
    <oc r="AL75">
      <f>AK75-(AK75*((VLOOKUP(A75,Plan!A$1:AY$798,49,FALSE)/100)))</f>
    </oc>
    <nc r="AL75">
      <f>AK75-(AK75*((VLOOKUP(A75,Plan!A$1:AY$798,51,FALSE)/100)))</f>
    </nc>
  </rcc>
  <rcc rId="4671" sId="8">
    <oc r="AM75">
      <f>IF(AJ75,O75*'ETC Data'!$H$5*'ETC Data'!$J$5,0)</f>
    </oc>
    <nc r="AM75">
      <f>IF(AJ75,O75*'ETC Data'!$H$5*'ETC Data'!$J$5,0)</f>
    </nc>
  </rcc>
  <rcc rId="4672" sId="8">
    <oc r="AN75">
      <f>AM75-(AM75*((VLOOKUP(A75,Plan!A$1:BA$798,50,FALSE)/100)))</f>
    </oc>
    <nc r="AN75">
      <f>AM75-(AM75*((VLOOKUP(A75,Plan!A$1:BA$798,53,FALSE)/100)))</f>
    </nc>
  </rcc>
  <rcc rId="4673" sId="8">
    <oc r="AO75">
      <f>IF(AJ75,O75*'ETC Data'!$H$5*'ETC Data'!$K$5,0)</f>
    </oc>
    <nc r="AO75">
      <f>IF(AJ75,O75*'ETC Data'!$H$5*'ETC Data'!$K$5,0)</f>
    </nc>
  </rcc>
  <rcc rId="4674" sId="8">
    <oc r="AP75">
      <f>AO75-(AO75*((VLOOKUP(A75,Plan!A$1:BB$798,51,FALSE)/100)))</f>
    </oc>
    <nc r="AP75">
      <f>AO75-(AO75*((VLOOKUP(A75,Plan!A$1:BB$798,54,FALSE)/100)))</f>
    </nc>
  </rcc>
  <rcc rId="4675" sId="8">
    <oc r="AQ75">
      <f>IF(AJ75,O75*'ETC Data'!$H$5*'ETC Data'!$L$5,0)</f>
    </oc>
    <nc r="AQ75">
      <f>IF(AJ75,O75*'ETC Data'!$H$5*'ETC Data'!$L$5,0)</f>
    </nc>
  </rcc>
  <rcc rId="4676" sId="8">
    <oc r="AR75">
      <f>AQ75-(AQ75*((VLOOKUP(A75,Plan!A$1:BD$798,53,FALSE)/100)))</f>
    </oc>
    <nc r="AR75">
      <f>AQ75-(AQ75*((VLOOKUP(A75,Plan!A$1:BD$798,56,FALSE)/100)))</f>
    </nc>
  </rcc>
  <rcc rId="4677" sId="8">
    <oc r="R76">
      <f>Q76-(Q76*((VLOOKUP(A76,Plan!A$1:Z$798,25,FALSE)/100)))</f>
    </oc>
    <nc r="R76">
      <f>Q76-(Q76*((VLOOKUP(A76,Plan!A$1:Z$798,26,FALSE)/100)))</f>
    </nc>
  </rcc>
  <rcc rId="4678" sId="8">
    <oc r="S76">
      <f>IF(P76,O76*'ETC Data'!$H$3*'ETC Data'!$J$3,0)</f>
    </oc>
    <nc r="S76">
      <f>IF(P76,O76*'ETC Data'!$H$3*'ETC Data'!$J$3,0)</f>
    </nc>
  </rcc>
  <rcc rId="4679" sId="8">
    <oc r="T76">
      <f>S76-(S76*((VLOOKUP(A76,Plan!A$1:AA$798,26,FALSE)/100)))</f>
    </oc>
    <nc r="T76">
      <f>S76-(S76*((VLOOKUP(A76,Plan!A$1:AA$798,27,FALSE)/100)))</f>
    </nc>
  </rcc>
  <rcc rId="4680" sId="8">
    <oc r="U76">
      <f>IF(P76,O76*'ETC Data'!$H$3*'ETC Data'!$K$3,0)</f>
    </oc>
    <nc r="U76">
      <f>IF(P76,O76*'ETC Data'!$H$3*'ETC Data'!$K$3,0)</f>
    </nc>
  </rcc>
  <rcc rId="4681" sId="8">
    <oc r="V76">
      <f>U76-(U76*((VLOOKUP(A76,Plan!A$1:AB$798,27,FALSE)/100)))</f>
    </oc>
    <nc r="V76">
      <f>U76-(U76*((VLOOKUP(A76,Plan!A$1:AB$798,28,FALSE)/100)))</f>
    </nc>
  </rcc>
  <rcc rId="4682" sId="8">
    <oc r="W76">
      <f>IF(P76,O76*'ETC Data'!$H$3*'ETC Data'!$L$3,0)</f>
    </oc>
    <nc r="W76">
      <f>IF(P76,O76*'ETC Data'!$H$3*'ETC Data'!$L$3,0)</f>
    </nc>
  </rcc>
  <rcc rId="4683" sId="8">
    <oc r="X76">
      <f>W76-(W76*((VLOOKUP(A76,Plan!A$1:AC$798,28,FALSE)/100)))</f>
    </oc>
    <nc r="X76">
      <f>W76-(W76*((VLOOKUP(A76,Plan!A$1:AC$798,29,FALSE)/100)))</f>
    </nc>
  </rcc>
  <rcc rId="4684" sId="8">
    <oc r="Z76">
      <f>OR(H76="Y",J76="Y")</f>
    </oc>
    <nc r="Z76">
      <f>OR(H76="Y",J76="Y")</f>
    </nc>
  </rcc>
  <rcc rId="4685" sId="8">
    <oc r="AA76">
      <f>IF(Z76,O76*'ETC Data'!$H$4*'ETC Data'!$I$4,0)</f>
    </oc>
    <nc r="AA76">
      <f>IF(Z76,O76*'ETC Data'!$H$4*'ETC Data'!$I$4,0)</f>
    </nc>
  </rcc>
  <rcc rId="4686" sId="8">
    <oc r="AB76">
      <f>AA76-(AA76*((VLOOKUP(A76,Plan!A$1:AI$798,34,FALSE)/100)))</f>
    </oc>
    <nc r="AB76">
      <f>AA76-(AA76*((VLOOKUP(A76,Plan!A$1:AI$798,35,FALSE)/100)))</f>
    </nc>
  </rcc>
  <rcc rId="4687" sId="8">
    <oc r="AC76">
      <f>IF(Z76,O76*'ETC Data'!$H$4*'ETC Data'!$J$4,0)</f>
    </oc>
    <nc r="AC76">
      <f>IF(Z76,O76*'ETC Data'!$H$4*'ETC Data'!$J$4,0)</f>
    </nc>
  </rcc>
  <rcc rId="4688" sId="8">
    <oc r="AD76">
      <f>AC76-(AC76*((VLOOKUP(A76,Plan!A$1:AJ$798,35,FALSE)/100)))</f>
    </oc>
    <nc r="AD76">
      <f>AC76-(AC76*((VLOOKUP(A76,Plan!A$1:AJ$798,36,FALSE)/100)))</f>
    </nc>
  </rcc>
  <rcc rId="4689" sId="8">
    <oc r="AE76">
      <f>IF(Z76,O76*'ETC Data'!$H$4*'ETC Data'!$K$4,0)</f>
    </oc>
    <nc r="AE76">
      <f>IF(Z76,O76*'ETC Data'!$H$4*'ETC Data'!$K$4,0)</f>
    </nc>
  </rcc>
  <rcc rId="4690" sId="8">
    <oc r="AF76">
      <f>AE76-(AE76*((VLOOKUP(A76,Plan!A$1:AK$798,36,FALSE)/100)))</f>
    </oc>
    <nc r="AF76">
      <f>AE76-(AE76*((VLOOKUP(A76,Plan!A$1:AK$798,37,FALSE)/100)))</f>
    </nc>
  </rcc>
  <rcc rId="4691" sId="8">
    <oc r="AG76">
      <f>IF(Z76,O76*'ETC Data'!$H$4*'ETC Data'!$L$4,0)</f>
    </oc>
    <nc r="AG76">
      <f>IF(Z76,O76*'ETC Data'!$H$4*'ETC Data'!$L$4,0)</f>
    </nc>
  </rcc>
  <rcc rId="4692" sId="8">
    <oc r="AH76">
      <f>AG76-(AG76*((VLOOKUP(A76,Plan!A$1:AP$798,41,FALSE)/100)))</f>
    </oc>
    <nc r="AH76">
      <f>AG76-(AG76*((VLOOKUP(A76,Plan!A$1:AP$798,42,FALSE)/100)))</f>
    </nc>
  </rcc>
  <rcc rId="4693" sId="8">
    <oc r="AJ76">
      <f>OR(H76="Y",K76="Y")</f>
    </oc>
    <nc r="AJ76">
      <f>OR(H76="Y",K76="Y")</f>
    </nc>
  </rcc>
  <rcc rId="4694" sId="8">
    <oc r="AK76">
      <f>IF(AJ76,O76*'ETC Data'!$H$5*'ETC Data'!$I$5,0)</f>
    </oc>
    <nc r="AK76">
      <f>IF(AJ76,O76*'ETC Data'!$H$5*'ETC Data'!$I$5,0)</f>
    </nc>
  </rcc>
  <rcc rId="4695" sId="8">
    <oc r="AL76">
      <f>AK76-(AK76*((VLOOKUP(A76,Plan!A$1:AY$798,49,FALSE)/100)))</f>
    </oc>
    <nc r="AL76">
      <f>AK76-(AK76*((VLOOKUP(A76,Plan!A$1:AY$798,51,FALSE)/100)))</f>
    </nc>
  </rcc>
  <rcc rId="4696" sId="8">
    <oc r="AM76">
      <f>IF(AJ76,O76*'ETC Data'!$H$5*'ETC Data'!$J$5,0)</f>
    </oc>
    <nc r="AM76">
      <f>IF(AJ76,O76*'ETC Data'!$H$5*'ETC Data'!$J$5,0)</f>
    </nc>
  </rcc>
  <rcc rId="4697" sId="8">
    <oc r="AN76">
      <f>AM76-(AM76*((VLOOKUP(A76,Plan!A$1:BA$798,50,FALSE)/100)))</f>
    </oc>
    <nc r="AN76">
      <f>AM76-(AM76*((VLOOKUP(A76,Plan!A$1:BA$798,53,FALSE)/100)))</f>
    </nc>
  </rcc>
  <rcc rId="4698" sId="8">
    <oc r="AO76">
      <f>IF(AJ76,O76*'ETC Data'!$H$5*'ETC Data'!$K$5,0)</f>
    </oc>
    <nc r="AO76">
      <f>IF(AJ76,O76*'ETC Data'!$H$5*'ETC Data'!$K$5,0)</f>
    </nc>
  </rcc>
  <rcc rId="4699" sId="8">
    <oc r="AP76">
      <f>AO76-(AO76*((VLOOKUP(A76,Plan!A$1:BB$798,51,FALSE)/100)))</f>
    </oc>
    <nc r="AP76">
      <f>AO76-(AO76*((VLOOKUP(A76,Plan!A$1:BB$798,54,FALSE)/100)))</f>
    </nc>
  </rcc>
  <rcc rId="4700" sId="8">
    <oc r="AQ76">
      <f>IF(AJ76,O76*'ETC Data'!$H$5*'ETC Data'!$L$5,0)</f>
    </oc>
    <nc r="AQ76">
      <f>IF(AJ76,O76*'ETC Data'!$H$5*'ETC Data'!$L$5,0)</f>
    </nc>
  </rcc>
  <rcc rId="4701" sId="8">
    <oc r="AR76">
      <f>AQ76-(AQ76*((VLOOKUP(A76,Plan!A$1:BD$798,53,FALSE)/100)))</f>
    </oc>
    <nc r="AR76">
      <f>AQ76-(AQ76*((VLOOKUP(A76,Plan!A$1:BD$798,56,FALSE)/100)))</f>
    </nc>
  </rcc>
  <rcc rId="4702" sId="8">
    <oc r="R77">
      <f>Q77-(Q77*((VLOOKUP(A77,Plan!A$1:Z$798,25,FALSE)/100)))</f>
    </oc>
    <nc r="R77">
      <f>Q77-(Q77*((VLOOKUP(A77,Plan!A$1:Z$798,26,FALSE)/100)))</f>
    </nc>
  </rcc>
  <rcc rId="4703" sId="8">
    <oc r="S77">
      <f>IF(P77,O77*'ETC Data'!$H$3*'ETC Data'!$J$3,0)</f>
    </oc>
    <nc r="S77">
      <f>IF(P77,O77*'ETC Data'!$H$3*'ETC Data'!$J$3,0)</f>
    </nc>
  </rcc>
  <rcc rId="4704" sId="8">
    <oc r="T77">
      <f>S77-(S77*((VLOOKUP(A77,Plan!A$1:AA$798,26,FALSE)/100)))</f>
    </oc>
    <nc r="T77">
      <f>S77-(S77*((VLOOKUP(A77,Plan!A$1:AA$798,27,FALSE)/100)))</f>
    </nc>
  </rcc>
  <rcc rId="4705" sId="8">
    <oc r="U77">
      <f>IF(P77,O77*'ETC Data'!$H$3*'ETC Data'!$K$3,0)</f>
    </oc>
    <nc r="U77">
      <f>IF(P77,O77*'ETC Data'!$H$3*'ETC Data'!$K$3,0)</f>
    </nc>
  </rcc>
  <rcc rId="4706" sId="8">
    <oc r="V77">
      <f>U77-(U77*((VLOOKUP(A77,Plan!A$1:AB$798,27,FALSE)/100)))</f>
    </oc>
    <nc r="V77">
      <f>U77-(U77*((VLOOKUP(A77,Plan!A$1:AB$798,28,FALSE)/100)))</f>
    </nc>
  </rcc>
  <rcc rId="4707" sId="8">
    <oc r="W77">
      <f>IF(P77,O77*'ETC Data'!$H$3*'ETC Data'!$L$3,0)</f>
    </oc>
    <nc r="W77">
      <f>IF(P77,O77*'ETC Data'!$H$3*'ETC Data'!$L$3,0)</f>
    </nc>
  </rcc>
  <rcc rId="4708" sId="8">
    <oc r="X77">
      <f>W77-(W77*((VLOOKUP(A77,Plan!A$1:AC$798,28,FALSE)/100)))</f>
    </oc>
    <nc r="X77">
      <f>W77-(W77*((VLOOKUP(A77,Plan!A$1:AC$798,29,FALSE)/100)))</f>
    </nc>
  </rcc>
  <rcc rId="4709" sId="8">
    <oc r="Z77">
      <f>OR(H77="Y",J77="Y")</f>
    </oc>
    <nc r="Z77">
      <f>OR(H77="Y",J77="Y")</f>
    </nc>
  </rcc>
  <rcc rId="4710" sId="8">
    <oc r="AA77">
      <f>IF(Z77,O77*'ETC Data'!$H$4*'ETC Data'!$I$4,0)</f>
    </oc>
    <nc r="AA77">
      <f>IF(Z77,O77*'ETC Data'!$H$4*'ETC Data'!$I$4,0)</f>
    </nc>
  </rcc>
  <rcc rId="4711" sId="8">
    <oc r="AB77">
      <f>AA77-(AA77*((VLOOKUP(A77,Plan!A$1:AI$798,34,FALSE)/100)))</f>
    </oc>
    <nc r="AB77">
      <f>AA77-(AA77*((VLOOKUP(A77,Plan!A$1:AI$798,35,FALSE)/100)))</f>
    </nc>
  </rcc>
  <rcc rId="4712" sId="8">
    <oc r="AC77">
      <f>IF(Z77,O77*'ETC Data'!$H$4*'ETC Data'!$J$4,0)</f>
    </oc>
    <nc r="AC77">
      <f>IF(Z77,O77*'ETC Data'!$H$4*'ETC Data'!$J$4,0)</f>
    </nc>
  </rcc>
  <rcc rId="4713" sId="8">
    <oc r="AD77">
      <f>AC77-(AC77*((VLOOKUP(A77,Plan!A$1:AJ$798,35,FALSE)/100)))</f>
    </oc>
    <nc r="AD77">
      <f>AC77-(AC77*((VLOOKUP(A77,Plan!A$1:AJ$798,36,FALSE)/100)))</f>
    </nc>
  </rcc>
  <rcc rId="4714" sId="8">
    <oc r="AE77">
      <f>IF(Z77,O77*'ETC Data'!$H$4*'ETC Data'!$K$4,0)</f>
    </oc>
    <nc r="AE77">
      <f>IF(Z77,O77*'ETC Data'!$H$4*'ETC Data'!$K$4,0)</f>
    </nc>
  </rcc>
  <rcc rId="4715" sId="8">
    <oc r="AF77">
      <f>AE77-(AE77*((VLOOKUP(A77,Plan!A$1:AK$798,36,FALSE)/100)))</f>
    </oc>
    <nc r="AF77">
      <f>AE77-(AE77*((VLOOKUP(A77,Plan!A$1:AK$798,37,FALSE)/100)))</f>
    </nc>
  </rcc>
  <rcc rId="4716" sId="8">
    <oc r="AG77">
      <f>IF(Z77,O77*'ETC Data'!$H$4*'ETC Data'!$L$4,0)</f>
    </oc>
    <nc r="AG77">
      <f>IF(Z77,O77*'ETC Data'!$H$4*'ETC Data'!$L$4,0)</f>
    </nc>
  </rcc>
  <rcc rId="4717" sId="8">
    <oc r="AH77">
      <f>AG77-(AG77*((VLOOKUP(A77,Plan!A$1:AP$798,41,FALSE)/100)))</f>
    </oc>
    <nc r="AH77">
      <f>AG77-(AG77*((VLOOKUP(A77,Plan!A$1:AP$798,42,FALSE)/100)))</f>
    </nc>
  </rcc>
  <rcc rId="4718" sId="8">
    <oc r="AJ77">
      <f>OR(H77="Y",K77="Y")</f>
    </oc>
    <nc r="AJ77">
      <f>OR(H77="Y",K77="Y")</f>
    </nc>
  </rcc>
  <rcc rId="4719" sId="8">
    <oc r="AK77">
      <f>IF(AJ77,O77*'ETC Data'!$H$5*'ETC Data'!$I$5,0)</f>
    </oc>
    <nc r="AK77">
      <f>IF(AJ77,O77*'ETC Data'!$H$5*'ETC Data'!$I$5,0)</f>
    </nc>
  </rcc>
  <rcc rId="4720" sId="8">
    <oc r="AL77">
      <f>AK77-(AK77*((VLOOKUP(A77,Plan!A$1:AY$798,49,FALSE)/100)))</f>
    </oc>
    <nc r="AL77">
      <f>AK77-(AK77*((VLOOKUP(A77,Plan!A$1:AY$798,51,FALSE)/100)))</f>
    </nc>
  </rcc>
  <rcc rId="4721" sId="8">
    <oc r="AM77">
      <f>IF(AJ77,O77*'ETC Data'!$H$5*'ETC Data'!$J$5,0)</f>
    </oc>
    <nc r="AM77">
      <f>IF(AJ77,O77*'ETC Data'!$H$5*'ETC Data'!$J$5,0)</f>
    </nc>
  </rcc>
  <rcc rId="4722" sId="8">
    <oc r="AN77">
      <f>AM77-(AM77*((VLOOKUP(A77,Plan!A$1:BA$798,50,FALSE)/100)))</f>
    </oc>
    <nc r="AN77">
      <f>AM77-(AM77*((VLOOKUP(A77,Plan!A$1:BA$798,53,FALSE)/100)))</f>
    </nc>
  </rcc>
  <rcc rId="4723" sId="8">
    <oc r="AO77">
      <f>IF(AJ77,O77*'ETC Data'!$H$5*'ETC Data'!$K$5,0)</f>
    </oc>
    <nc r="AO77">
      <f>IF(AJ77,O77*'ETC Data'!$H$5*'ETC Data'!$K$5,0)</f>
    </nc>
  </rcc>
  <rcc rId="4724" sId="8">
    <oc r="AP77">
      <f>AO77-(AO77*((VLOOKUP(A77,Plan!A$1:BB$798,51,FALSE)/100)))</f>
    </oc>
    <nc r="AP77">
      <f>AO77-(AO77*((VLOOKUP(A77,Plan!A$1:BB$798,54,FALSE)/100)))</f>
    </nc>
  </rcc>
  <rcc rId="4725" sId="8">
    <oc r="AQ77">
      <f>IF(AJ77,O77*'ETC Data'!$H$5*'ETC Data'!$L$5,0)</f>
    </oc>
    <nc r="AQ77">
      <f>IF(AJ77,O77*'ETC Data'!$H$5*'ETC Data'!$L$5,0)</f>
    </nc>
  </rcc>
  <rcc rId="4726" sId="8">
    <oc r="AR77">
      <f>AQ77-(AQ77*((VLOOKUP(A77,Plan!A$1:BD$798,53,FALSE)/100)))</f>
    </oc>
    <nc r="AR77">
      <f>AQ77-(AQ77*((VLOOKUP(A77,Plan!A$1:BD$798,56,FALSE)/100)))</f>
    </nc>
  </rcc>
  <rcc rId="4727" sId="8">
    <oc r="R78">
      <f>Q78-(Q78*((VLOOKUP(A78,Plan!A$1:Z$798,25,FALSE)/100)))</f>
    </oc>
    <nc r="R78">
      <f>Q78-(Q78*((VLOOKUP(A78,Plan!A$1:Z$798,26,FALSE)/100)))</f>
    </nc>
  </rcc>
  <rcc rId="4728" sId="8">
    <oc r="S78">
      <f>IF(P78,O78*'ETC Data'!$H$3*'ETC Data'!$J$3,0)</f>
    </oc>
    <nc r="S78">
      <f>IF(P78,O78*'ETC Data'!$H$3*'ETC Data'!$J$3,0)</f>
    </nc>
  </rcc>
  <rcc rId="4729" sId="8">
    <oc r="T78">
      <f>S78-(S78*((VLOOKUP(A78,Plan!A$1:AA$798,26,FALSE)/100)))</f>
    </oc>
    <nc r="T78">
      <f>S78-(S78*((VLOOKUP(A78,Plan!A$1:AA$798,27,FALSE)/100)))</f>
    </nc>
  </rcc>
  <rcc rId="4730" sId="8">
    <oc r="U78">
      <f>IF(P78,O78*'ETC Data'!$H$3*'ETC Data'!$K$3,0)</f>
    </oc>
    <nc r="U78">
      <f>IF(P78,O78*'ETC Data'!$H$3*'ETC Data'!$K$3,0)</f>
    </nc>
  </rcc>
  <rcc rId="4731" sId="8">
    <oc r="V78">
      <f>U78-(U78*((VLOOKUP(A78,Plan!A$1:AB$798,27,FALSE)/100)))</f>
    </oc>
    <nc r="V78">
      <f>U78-(U78*((VLOOKUP(A78,Plan!A$1:AB$798,28,FALSE)/100)))</f>
    </nc>
  </rcc>
  <rcc rId="4732" sId="8">
    <oc r="W78">
      <f>IF(P78,O78*'ETC Data'!$H$3*'ETC Data'!$L$3,0)</f>
    </oc>
    <nc r="W78">
      <f>IF(P78,O78*'ETC Data'!$H$3*'ETC Data'!$L$3,0)</f>
    </nc>
  </rcc>
  <rcc rId="4733" sId="8">
    <oc r="X78">
      <f>W78-(W78*((VLOOKUP(A78,Plan!A$1:AC$798,28,FALSE)/100)))</f>
    </oc>
    <nc r="X78">
      <f>W78-(W78*((VLOOKUP(A78,Plan!A$1:AC$798,29,FALSE)/100)))</f>
    </nc>
  </rcc>
  <rcc rId="4734" sId="8">
    <oc r="Z78">
      <f>OR(H78="Y",J78="Y")</f>
    </oc>
    <nc r="Z78">
      <f>OR(H78="Y",J78="Y")</f>
    </nc>
  </rcc>
  <rcc rId="4735" sId="8">
    <oc r="AA78">
      <f>IF(Z78,O78*'ETC Data'!$H$4*'ETC Data'!$I$4,0)</f>
    </oc>
    <nc r="AA78">
      <f>IF(Z78,O78*'ETC Data'!$H$4*'ETC Data'!$I$4,0)</f>
    </nc>
  </rcc>
  <rcc rId="4736" sId="8">
    <oc r="AB78">
      <f>AA78-(AA78*((VLOOKUP(A78,Plan!A$1:AI$798,34,FALSE)/100)))</f>
    </oc>
    <nc r="AB78">
      <f>AA78-(AA78*((VLOOKUP(A78,Plan!A$1:AI$798,35,FALSE)/100)))</f>
    </nc>
  </rcc>
  <rcc rId="4737" sId="8">
    <oc r="AC78">
      <f>IF(Z78,O78*'ETC Data'!$H$4*'ETC Data'!$J$4,0)</f>
    </oc>
    <nc r="AC78">
      <f>IF(Z78,O78*'ETC Data'!$H$4*'ETC Data'!$J$4,0)</f>
    </nc>
  </rcc>
  <rcc rId="4738" sId="8">
    <oc r="AD78">
      <f>AC78-(AC78*((VLOOKUP(A78,Plan!A$1:AJ$798,35,FALSE)/100)))</f>
    </oc>
    <nc r="AD78">
      <f>AC78-(AC78*((VLOOKUP(A78,Plan!A$1:AJ$798,36,FALSE)/100)))</f>
    </nc>
  </rcc>
  <rcc rId="4739" sId="8">
    <oc r="AE78">
      <f>IF(Z78,O78*'ETC Data'!$H$4*'ETC Data'!$K$4,0)</f>
    </oc>
    <nc r="AE78">
      <f>IF(Z78,O78*'ETC Data'!$H$4*'ETC Data'!$K$4,0)</f>
    </nc>
  </rcc>
  <rcc rId="4740" sId="8">
    <oc r="AF78">
      <f>AE78-(AE78*((VLOOKUP(A78,Plan!A$1:AK$798,36,FALSE)/100)))</f>
    </oc>
    <nc r="AF78">
      <f>AE78-(AE78*((VLOOKUP(A78,Plan!A$1:AK$798,37,FALSE)/100)))</f>
    </nc>
  </rcc>
  <rcc rId="4741" sId="8">
    <oc r="AG78">
      <f>IF(Z78,O78*'ETC Data'!$H$4*'ETC Data'!$L$4,0)</f>
    </oc>
    <nc r="AG78">
      <f>IF(Z78,O78*'ETC Data'!$H$4*'ETC Data'!$L$4,0)</f>
    </nc>
  </rcc>
  <rcc rId="4742" sId="8">
    <oc r="AH78">
      <f>AG78-(AG78*((VLOOKUP(A78,Plan!A$1:AP$798,41,FALSE)/100)))</f>
    </oc>
    <nc r="AH78">
      <f>AG78-(AG78*((VLOOKUP(A78,Plan!A$1:AP$798,42,FALSE)/100)))</f>
    </nc>
  </rcc>
  <rcc rId="4743" sId="8">
    <oc r="AJ78">
      <f>OR(H78="Y",K78="Y")</f>
    </oc>
    <nc r="AJ78">
      <f>OR(H78="Y",K78="Y")</f>
    </nc>
  </rcc>
  <rcc rId="4744" sId="8">
    <oc r="AK78">
      <f>IF(AJ78,O78*'ETC Data'!$H$5*'ETC Data'!$I$5,0)</f>
    </oc>
    <nc r="AK78">
      <f>IF(AJ78,O78*'ETC Data'!$H$5*'ETC Data'!$I$5,0)</f>
    </nc>
  </rcc>
  <rcc rId="4745" sId="8">
    <oc r="AL78">
      <f>AK78-(AK78*((VLOOKUP(A78,Plan!A$1:AY$798,49,FALSE)/100)))</f>
    </oc>
    <nc r="AL78">
      <f>AK78-(AK78*((VLOOKUP(A78,Plan!A$1:AY$798,51,FALSE)/100)))</f>
    </nc>
  </rcc>
  <rcc rId="4746" sId="8">
    <oc r="AM78">
      <f>IF(AJ78,O78*'ETC Data'!$H$5*'ETC Data'!$J$5,0)</f>
    </oc>
    <nc r="AM78">
      <f>IF(AJ78,O78*'ETC Data'!$H$5*'ETC Data'!$J$5,0)</f>
    </nc>
  </rcc>
  <rcc rId="4747" sId="8">
    <oc r="AN78">
      <f>AM78-(AM78*((VLOOKUP(A78,Plan!A$1:BA$798,50,FALSE)/100)))</f>
    </oc>
    <nc r="AN78">
      <f>AM78-(AM78*((VLOOKUP(A78,Plan!A$1:BA$798,53,FALSE)/100)))</f>
    </nc>
  </rcc>
  <rcc rId="4748" sId="8">
    <oc r="AO78">
      <f>IF(AJ78,O78*'ETC Data'!$H$5*'ETC Data'!$K$5,0)</f>
    </oc>
    <nc r="AO78">
      <f>IF(AJ78,O78*'ETC Data'!$H$5*'ETC Data'!$K$5,0)</f>
    </nc>
  </rcc>
  <rcc rId="4749" sId="8">
    <oc r="AP78">
      <f>AO78-(AO78*((VLOOKUP(A78,Plan!A$1:BB$798,51,FALSE)/100)))</f>
    </oc>
    <nc r="AP78">
      <f>AO78-(AO78*((VLOOKUP(A78,Plan!A$1:BB$798,54,FALSE)/100)))</f>
    </nc>
  </rcc>
  <rcc rId="4750" sId="8">
    <oc r="AQ78">
      <f>IF(AJ78,O78*'ETC Data'!$H$5*'ETC Data'!$L$5,0)</f>
    </oc>
    <nc r="AQ78">
      <f>IF(AJ78,O78*'ETC Data'!$H$5*'ETC Data'!$L$5,0)</f>
    </nc>
  </rcc>
  <rcc rId="4751" sId="8">
    <oc r="AR78">
      <f>AQ78-(AQ78*((VLOOKUP(A78,Plan!A$1:BD$798,53,FALSE)/100)))</f>
    </oc>
    <nc r="AR78">
      <f>AQ78-(AQ78*((VLOOKUP(A78,Plan!A$1:BD$798,56,FALSE)/100)))</f>
    </nc>
  </rcc>
  <rcc rId="4752" sId="8">
    <oc r="R79">
      <f>Q79-(Q79*((VLOOKUP(A79,Plan!A$1:Z$798,25,FALSE)/100)))</f>
    </oc>
    <nc r="R79">
      <f>Q79-(Q79*((VLOOKUP(A79,Plan!A$1:Z$798,26,FALSE)/100)))</f>
    </nc>
  </rcc>
  <rcc rId="4753" sId="8">
    <oc r="S79">
      <f>IF(P79,O79*'ETC Data'!$H$3*'ETC Data'!$J$3,0)</f>
    </oc>
    <nc r="S79">
      <f>IF(P79,O79*'ETC Data'!$H$3*'ETC Data'!$J$3,0)</f>
    </nc>
  </rcc>
  <rcc rId="4754" sId="8">
    <oc r="T79">
      <f>S79-(S79*((VLOOKUP(A79,Plan!A$1:AA$798,26,FALSE)/100)))</f>
    </oc>
    <nc r="T79">
      <f>S79-(S79*((VLOOKUP(A79,Plan!A$1:AA$798,27,FALSE)/100)))</f>
    </nc>
  </rcc>
  <rcc rId="4755" sId="8">
    <oc r="U79">
      <f>IF(P79,O79*'ETC Data'!$H$3*'ETC Data'!$K$3,0)</f>
    </oc>
    <nc r="U79">
      <f>IF(P79,O79*'ETC Data'!$H$3*'ETC Data'!$K$3,0)</f>
    </nc>
  </rcc>
  <rcc rId="4756" sId="8">
    <oc r="V79">
      <f>U79-(U79*((VLOOKUP(A79,Plan!A$1:AB$798,27,FALSE)/100)))</f>
    </oc>
    <nc r="V79">
      <f>U79-(U79*((VLOOKUP(A79,Plan!A$1:AB$798,28,FALSE)/100)))</f>
    </nc>
  </rcc>
  <rcc rId="4757" sId="8">
    <oc r="W79">
      <f>IF(P79,O79*'ETC Data'!$H$3*'ETC Data'!$L$3,0)</f>
    </oc>
    <nc r="W79">
      <f>IF(P79,O79*'ETC Data'!$H$3*'ETC Data'!$L$3,0)</f>
    </nc>
  </rcc>
  <rcc rId="4758" sId="8">
    <oc r="X79">
      <f>W79-(W79*((VLOOKUP(A79,Plan!A$1:AC$798,28,FALSE)/100)))</f>
    </oc>
    <nc r="X79">
      <f>W79-(W79*((VLOOKUP(A79,Plan!A$1:AC$798,29,FALSE)/100)))</f>
    </nc>
  </rcc>
  <rcc rId="4759" sId="8">
    <oc r="Z79">
      <f>OR(H79="Y",J79="Y")</f>
    </oc>
    <nc r="Z79">
      <f>OR(H79="Y",J79="Y")</f>
    </nc>
  </rcc>
  <rcc rId="4760" sId="8">
    <oc r="AA79">
      <f>IF(Z79,O79*'ETC Data'!$H$4*'ETC Data'!$I$4,0)</f>
    </oc>
    <nc r="AA79">
      <f>IF(Z79,O79*'ETC Data'!$H$4*'ETC Data'!$I$4,0)</f>
    </nc>
  </rcc>
  <rcc rId="4761" sId="8">
    <oc r="AB79">
      <f>AA79-(AA79*((VLOOKUP(A79,Plan!A$1:AI$798,34,FALSE)/100)))</f>
    </oc>
    <nc r="AB79">
      <f>AA79-(AA79*((VLOOKUP(A79,Plan!A$1:AI$798,35,FALSE)/100)))</f>
    </nc>
  </rcc>
  <rcc rId="4762" sId="8">
    <oc r="AC79">
      <f>IF(Z79,O79*'ETC Data'!$H$4*'ETC Data'!$J$4,0)</f>
    </oc>
    <nc r="AC79">
      <f>IF(Z79,O79*'ETC Data'!$H$4*'ETC Data'!$J$4,0)</f>
    </nc>
  </rcc>
  <rcc rId="4763" sId="8">
    <oc r="AD79">
      <f>AC79-(AC79*((VLOOKUP(A79,Plan!A$1:AJ$798,35,FALSE)/100)))</f>
    </oc>
    <nc r="AD79">
      <f>AC79-(AC79*((VLOOKUP(A79,Plan!A$1:AJ$798,36,FALSE)/100)))</f>
    </nc>
  </rcc>
  <rcc rId="4764" sId="8">
    <oc r="AE79">
      <f>IF(Z79,O79*'ETC Data'!$H$4*'ETC Data'!$K$4,0)</f>
    </oc>
    <nc r="AE79">
      <f>IF(Z79,O79*'ETC Data'!$H$4*'ETC Data'!$K$4,0)</f>
    </nc>
  </rcc>
  <rcc rId="4765" sId="8">
    <oc r="AF79">
      <f>AE79-(AE79*((VLOOKUP(A79,Plan!A$1:AK$798,36,FALSE)/100)))</f>
    </oc>
    <nc r="AF79">
      <f>AE79-(AE79*((VLOOKUP(A79,Plan!A$1:AK$798,37,FALSE)/100)))</f>
    </nc>
  </rcc>
  <rcc rId="4766" sId="8">
    <oc r="AG79">
      <f>IF(Z79,O79*'ETC Data'!$H$4*'ETC Data'!$L$4,0)</f>
    </oc>
    <nc r="AG79">
      <f>IF(Z79,O79*'ETC Data'!$H$4*'ETC Data'!$L$4,0)</f>
    </nc>
  </rcc>
  <rcc rId="4767" sId="8">
    <oc r="AH79">
      <f>AG79-(AG79*((VLOOKUP(A79,Plan!A$1:AP$798,41,FALSE)/100)))</f>
    </oc>
    <nc r="AH79">
      <f>AG79-(AG79*((VLOOKUP(A79,Plan!A$1:AP$798,42,FALSE)/100)))</f>
    </nc>
  </rcc>
  <rcc rId="4768" sId="8">
    <oc r="AJ79">
      <f>OR(H79="Y",K79="Y")</f>
    </oc>
    <nc r="AJ79">
      <f>OR(H79="Y",K79="Y")</f>
    </nc>
  </rcc>
  <rcc rId="4769" sId="8">
    <oc r="AK79">
      <f>IF(AJ79,O79*'ETC Data'!$H$5*'ETC Data'!$I$5,0)</f>
    </oc>
    <nc r="AK79">
      <f>IF(AJ79,O79*'ETC Data'!$H$5*'ETC Data'!$I$5,0)</f>
    </nc>
  </rcc>
  <rcc rId="4770" sId="8">
    <oc r="AL79">
      <f>AK79-(AK79*((VLOOKUP(A79,Plan!A$1:AY$798,49,FALSE)/100)))</f>
    </oc>
    <nc r="AL79">
      <f>AK79-(AK79*((VLOOKUP(A79,Plan!A$1:AY$798,51,FALSE)/100)))</f>
    </nc>
  </rcc>
  <rcc rId="4771" sId="8">
    <oc r="AM79">
      <f>IF(AJ79,O79*'ETC Data'!$H$5*'ETC Data'!$J$5,0)</f>
    </oc>
    <nc r="AM79">
      <f>IF(AJ79,O79*'ETC Data'!$H$5*'ETC Data'!$J$5,0)</f>
    </nc>
  </rcc>
  <rcc rId="4772" sId="8">
    <oc r="AN79">
      <f>AM79-(AM79*((VLOOKUP(A79,Plan!A$1:BA$798,50,FALSE)/100)))</f>
    </oc>
    <nc r="AN79">
      <f>AM79-(AM79*((VLOOKUP(A79,Plan!A$1:BA$798,53,FALSE)/100)))</f>
    </nc>
  </rcc>
  <rcc rId="4773" sId="8">
    <oc r="AO79">
      <f>IF(AJ79,O79*'ETC Data'!$H$5*'ETC Data'!$K$5,0)</f>
    </oc>
    <nc r="AO79">
      <f>IF(AJ79,O79*'ETC Data'!$H$5*'ETC Data'!$K$5,0)</f>
    </nc>
  </rcc>
  <rcc rId="4774" sId="8">
    <oc r="AP79">
      <f>AO79-(AO79*((VLOOKUP(A79,Plan!A$1:BB$798,51,FALSE)/100)))</f>
    </oc>
    <nc r="AP79">
      <f>AO79-(AO79*((VLOOKUP(A79,Plan!A$1:BB$798,54,FALSE)/100)))</f>
    </nc>
  </rcc>
  <rcc rId="4775" sId="8">
    <oc r="AQ79">
      <f>IF(AJ79,O79*'ETC Data'!$H$5*'ETC Data'!$L$5,0)</f>
    </oc>
    <nc r="AQ79">
      <f>IF(AJ79,O79*'ETC Data'!$H$5*'ETC Data'!$L$5,0)</f>
    </nc>
  </rcc>
  <rcc rId="4776" sId="8">
    <oc r="AR79">
      <f>AQ79-(AQ79*((VLOOKUP(A79,Plan!A$1:BD$798,53,FALSE)/100)))</f>
    </oc>
    <nc r="AR79">
      <f>AQ79-(AQ79*((VLOOKUP(A79,Plan!A$1:BD$798,56,FALSE)/100)))</f>
    </nc>
  </rcc>
  <rcc rId="4777" sId="8">
    <oc r="R80">
      <f>Q80-(Q80*((VLOOKUP(A80,Plan!A$1:Z$798,25,FALSE)/100)))</f>
    </oc>
    <nc r="R80">
      <f>Q80-(Q80*((VLOOKUP(A80,Plan!A$1:Z$798,26,FALSE)/100)))</f>
    </nc>
  </rcc>
  <rcc rId="4778" sId="8">
    <oc r="S80">
      <f>IF(P80,O80*'ETC Data'!$H$3*'ETC Data'!$J$3,0)</f>
    </oc>
    <nc r="S80">
      <f>IF(P80,O80*'ETC Data'!$H$3*'ETC Data'!$J$3,0)</f>
    </nc>
  </rcc>
  <rcc rId="4779" sId="8">
    <oc r="T80">
      <f>S80-(S80*((VLOOKUP(A80,Plan!A$1:AA$798,26,FALSE)/100)))</f>
    </oc>
    <nc r="T80">
      <f>S80-(S80*((VLOOKUP(A80,Plan!A$1:AA$798,27,FALSE)/100)))</f>
    </nc>
  </rcc>
  <rcc rId="4780" sId="8">
    <oc r="U80">
      <f>IF(P80,O80*'ETC Data'!$H$3*'ETC Data'!$K$3,0)</f>
    </oc>
    <nc r="U80">
      <f>IF(P80,O80*'ETC Data'!$H$3*'ETC Data'!$K$3,0)</f>
    </nc>
  </rcc>
  <rcc rId="4781" sId="8">
    <oc r="V80">
      <f>U80-(U80*((VLOOKUP(A80,Plan!A$1:AB$798,27,FALSE)/100)))</f>
    </oc>
    <nc r="V80">
      <f>U80-(U80*((VLOOKUP(A80,Plan!A$1:AB$798,28,FALSE)/100)))</f>
    </nc>
  </rcc>
  <rcc rId="4782" sId="8">
    <oc r="W80">
      <f>IF(P80,O80*'ETC Data'!$H$3*'ETC Data'!$L$3,0)</f>
    </oc>
    <nc r="W80">
      <f>IF(P80,O80*'ETC Data'!$H$3*'ETC Data'!$L$3,0)</f>
    </nc>
  </rcc>
  <rcc rId="4783" sId="8">
    <oc r="X80">
      <f>W80-(W80*((VLOOKUP(A80,Plan!A$1:AC$798,28,FALSE)/100)))</f>
    </oc>
    <nc r="X80">
      <f>W80-(W80*((VLOOKUP(A80,Plan!A$1:AC$798,29,FALSE)/100)))</f>
    </nc>
  </rcc>
  <rcc rId="4784" sId="8">
    <oc r="Z80">
      <f>OR(H80="Y",J80="Y")</f>
    </oc>
    <nc r="Z80">
      <f>OR(H80="Y",J80="Y")</f>
    </nc>
  </rcc>
  <rcc rId="4785" sId="8">
    <oc r="AA80">
      <f>IF(Z80,O80*'ETC Data'!$H$4*'ETC Data'!$I$4,0)</f>
    </oc>
    <nc r="AA80">
      <f>IF(Z80,O80*'ETC Data'!$H$4*'ETC Data'!$I$4,0)</f>
    </nc>
  </rcc>
  <rcc rId="4786" sId="8">
    <oc r="AB80">
      <f>AA80-(AA80*((VLOOKUP(A80,Plan!A$1:AI$798,34,FALSE)/100)))</f>
    </oc>
    <nc r="AB80">
      <f>AA80-(AA80*((VLOOKUP(A80,Plan!A$1:AI$798,35,FALSE)/100)))</f>
    </nc>
  </rcc>
  <rcc rId="4787" sId="8">
    <oc r="AC80">
      <f>IF(Z80,O80*'ETC Data'!$H$4*'ETC Data'!$J$4,0)</f>
    </oc>
    <nc r="AC80">
      <f>IF(Z80,O80*'ETC Data'!$H$4*'ETC Data'!$J$4,0)</f>
    </nc>
  </rcc>
  <rcc rId="4788" sId="8">
    <oc r="AD80">
      <f>AC80-(AC80*((VLOOKUP(A80,Plan!A$1:AJ$798,35,FALSE)/100)))</f>
    </oc>
    <nc r="AD80">
      <f>AC80-(AC80*((VLOOKUP(A80,Plan!A$1:AJ$798,36,FALSE)/100)))</f>
    </nc>
  </rcc>
  <rcc rId="4789" sId="8">
    <oc r="AE80">
      <f>IF(Z80,O80*'ETC Data'!$H$4*'ETC Data'!$K$4,0)</f>
    </oc>
    <nc r="AE80">
      <f>IF(Z80,O80*'ETC Data'!$H$4*'ETC Data'!$K$4,0)</f>
    </nc>
  </rcc>
  <rcc rId="4790" sId="8">
    <oc r="AF80">
      <f>AE80-(AE80*((VLOOKUP(A80,Plan!A$1:AK$798,36,FALSE)/100)))</f>
    </oc>
    <nc r="AF80">
      <f>AE80-(AE80*((VLOOKUP(A80,Plan!A$1:AK$798,37,FALSE)/100)))</f>
    </nc>
  </rcc>
  <rcc rId="4791" sId="8">
    <oc r="AG80">
      <f>IF(Z80,O80*'ETC Data'!$H$4*'ETC Data'!$L$4,0)</f>
    </oc>
    <nc r="AG80">
      <f>IF(Z80,O80*'ETC Data'!$H$4*'ETC Data'!$L$4,0)</f>
    </nc>
  </rcc>
  <rcc rId="4792" sId="8">
    <oc r="AH80">
      <f>AG80-(AG80*((VLOOKUP(A80,Plan!A$1:AP$798,41,FALSE)/100)))</f>
    </oc>
    <nc r="AH80">
      <f>AG80-(AG80*((VLOOKUP(A80,Plan!A$1:AP$798,42,FALSE)/100)))</f>
    </nc>
  </rcc>
  <rcc rId="4793" sId="8">
    <oc r="AJ80">
      <f>OR(H80="Y",K80="Y")</f>
    </oc>
    <nc r="AJ80">
      <f>OR(H80="Y",K80="Y")</f>
    </nc>
  </rcc>
  <rcc rId="4794" sId="8">
    <oc r="AK80">
      <f>IF(AJ80,O80*'ETC Data'!$H$5*'ETC Data'!$I$5,0)</f>
    </oc>
    <nc r="AK80">
      <f>IF(AJ80,O80*'ETC Data'!$H$5*'ETC Data'!$I$5,0)</f>
    </nc>
  </rcc>
  <rcc rId="4795" sId="8">
    <oc r="AL80">
      <f>AK80-(AK80*((VLOOKUP(A80,Plan!A$1:AY$798,49,FALSE)/100)))</f>
    </oc>
    <nc r="AL80">
      <f>AK80-(AK80*((VLOOKUP(A80,Plan!A$1:AY$798,51,FALSE)/100)))</f>
    </nc>
  </rcc>
  <rcc rId="4796" sId="8">
    <oc r="AM80">
      <f>IF(AJ80,O80*'ETC Data'!$H$5*'ETC Data'!$J$5,0)</f>
    </oc>
    <nc r="AM80">
      <f>IF(AJ80,O80*'ETC Data'!$H$5*'ETC Data'!$J$5,0)</f>
    </nc>
  </rcc>
  <rcc rId="4797" sId="8">
    <oc r="AN80">
      <f>AM80-(AM80*((VLOOKUP(A80,Plan!A$1:BA$798,50,FALSE)/100)))</f>
    </oc>
    <nc r="AN80">
      <f>AM80-(AM80*((VLOOKUP(A80,Plan!A$1:BA$798,53,FALSE)/100)))</f>
    </nc>
  </rcc>
  <rcc rId="4798" sId="8">
    <oc r="AO80">
      <f>IF(AJ80,O80*'ETC Data'!$H$5*'ETC Data'!$K$5,0)</f>
    </oc>
    <nc r="AO80">
      <f>IF(AJ80,O80*'ETC Data'!$H$5*'ETC Data'!$K$5,0)</f>
    </nc>
  </rcc>
  <rcc rId="4799" sId="8">
    <oc r="AP80">
      <f>AO80-(AO80*((VLOOKUP(A80,Plan!A$1:BB$798,51,FALSE)/100)))</f>
    </oc>
    <nc r="AP80">
      <f>AO80-(AO80*((VLOOKUP(A80,Plan!A$1:BB$798,54,FALSE)/100)))</f>
    </nc>
  </rcc>
  <rcc rId="4800" sId="8">
    <oc r="AQ80">
      <f>IF(AJ80,O80*'ETC Data'!$H$5*'ETC Data'!$L$5,0)</f>
    </oc>
    <nc r="AQ80">
      <f>IF(AJ80,O80*'ETC Data'!$H$5*'ETC Data'!$L$5,0)</f>
    </nc>
  </rcc>
  <rcc rId="4801" sId="8">
    <oc r="AR80">
      <f>AQ80-(AQ80*((VLOOKUP(A80,Plan!A$1:BD$798,53,FALSE)/100)))</f>
    </oc>
    <nc r="AR80">
      <f>AQ80-(AQ80*((VLOOKUP(A80,Plan!A$1:BD$798,56,FALSE)/100)))</f>
    </nc>
  </rcc>
  <rcc rId="4802" sId="8">
    <oc r="R81">
      <f>Q81-(Q81*((VLOOKUP(A81,Plan!A$1:Z$798,25,FALSE)/100)))</f>
    </oc>
    <nc r="R81">
      <f>Q81-(Q81*((VLOOKUP(A81,Plan!A$1:Z$798,26,FALSE)/100)))</f>
    </nc>
  </rcc>
  <rcc rId="4803" sId="8">
    <oc r="S81">
      <f>IF(P81,O81*'ETC Data'!$H$3*'ETC Data'!$J$3,0)</f>
    </oc>
    <nc r="S81">
      <f>IF(P81,O81*'ETC Data'!$H$3*'ETC Data'!$J$3,0)</f>
    </nc>
  </rcc>
  <rcc rId="4804" sId="8">
    <oc r="T81">
      <f>S81-(S81*((VLOOKUP(A81,Plan!A$1:AA$798,26,FALSE)/100)))</f>
    </oc>
    <nc r="T81">
      <f>S81-(S81*((VLOOKUP(A81,Plan!A$1:AA$798,27,FALSE)/100)))</f>
    </nc>
  </rcc>
  <rcc rId="4805" sId="8">
    <oc r="U81">
      <f>IF(P81,O81*'ETC Data'!$H$3*'ETC Data'!$K$3,0)</f>
    </oc>
    <nc r="U81">
      <f>IF(P81,O81*'ETC Data'!$H$3*'ETC Data'!$K$3,0)</f>
    </nc>
  </rcc>
  <rcc rId="4806" sId="8">
    <oc r="V81">
      <f>U81-(U81*((VLOOKUP(A81,Plan!A$1:AB$798,27,FALSE)/100)))</f>
    </oc>
    <nc r="V81">
      <f>U81-(U81*((VLOOKUP(A81,Plan!A$1:AB$798,28,FALSE)/100)))</f>
    </nc>
  </rcc>
  <rcc rId="4807" sId="8">
    <oc r="W81">
      <f>IF(P81,O81*'ETC Data'!$H$3*'ETC Data'!$L$3,0)</f>
    </oc>
    <nc r="W81">
      <f>IF(P81,O81*'ETC Data'!$H$3*'ETC Data'!$L$3,0)</f>
    </nc>
  </rcc>
  <rcc rId="4808" sId="8">
    <oc r="X81">
      <f>W81-(W81*((VLOOKUP(A81,Plan!A$1:AC$798,28,FALSE)/100)))</f>
    </oc>
    <nc r="X81">
      <f>W81-(W81*((VLOOKUP(A81,Plan!A$1:AC$798,29,FALSE)/100)))</f>
    </nc>
  </rcc>
  <rcc rId="4809" sId="8">
    <oc r="Z81">
      <f>OR(H81="Y",J81="Y")</f>
    </oc>
    <nc r="Z81">
      <f>OR(H81="Y",J81="Y")</f>
    </nc>
  </rcc>
  <rcc rId="4810" sId="8">
    <oc r="AA81">
      <f>IF(Z81,O81*'ETC Data'!$H$4*'ETC Data'!$I$4,0)</f>
    </oc>
    <nc r="AA81">
      <f>IF(Z81,O81*'ETC Data'!$H$4*'ETC Data'!$I$4,0)</f>
    </nc>
  </rcc>
  <rcc rId="4811" sId="8">
    <oc r="AB81">
      <f>AA81-(AA81*((VLOOKUP(A81,Plan!A$1:AI$798,34,FALSE)/100)))</f>
    </oc>
    <nc r="AB81">
      <f>AA81-(AA81*((VLOOKUP(A81,Plan!A$1:AI$798,35,FALSE)/100)))</f>
    </nc>
  </rcc>
  <rcc rId="4812" sId="8">
    <oc r="AC81">
      <f>IF(Z81,O81*'ETC Data'!$H$4*'ETC Data'!$J$4,0)</f>
    </oc>
    <nc r="AC81">
      <f>IF(Z81,O81*'ETC Data'!$H$4*'ETC Data'!$J$4,0)</f>
    </nc>
  </rcc>
  <rcc rId="4813" sId="8">
    <oc r="AD81">
      <f>AC81-(AC81*((VLOOKUP(A81,Plan!A$1:AJ$798,35,FALSE)/100)))</f>
    </oc>
    <nc r="AD81">
      <f>AC81-(AC81*((VLOOKUP(A81,Plan!A$1:AJ$798,36,FALSE)/100)))</f>
    </nc>
  </rcc>
  <rcc rId="4814" sId="8">
    <oc r="AE81">
      <f>IF(Z81,O81*'ETC Data'!$H$4*'ETC Data'!$K$4,0)</f>
    </oc>
    <nc r="AE81">
      <f>IF(Z81,O81*'ETC Data'!$H$4*'ETC Data'!$K$4,0)</f>
    </nc>
  </rcc>
  <rcc rId="4815" sId="8">
    <oc r="AF81">
      <f>AE81-(AE81*((VLOOKUP(A81,Plan!A$1:AK$798,36,FALSE)/100)))</f>
    </oc>
    <nc r="AF81">
      <f>AE81-(AE81*((VLOOKUP(A81,Plan!A$1:AK$798,37,FALSE)/100)))</f>
    </nc>
  </rcc>
  <rcc rId="4816" sId="8">
    <oc r="AG81">
      <f>IF(Z81,O81*'ETC Data'!$H$4*'ETC Data'!$L$4,0)</f>
    </oc>
    <nc r="AG81">
      <f>IF(Z81,O81*'ETC Data'!$H$4*'ETC Data'!$L$4,0)</f>
    </nc>
  </rcc>
  <rcc rId="4817" sId="8">
    <oc r="AH81">
      <f>AG81-(AG81*((VLOOKUP(A81,Plan!A$1:AP$798,41,FALSE)/100)))</f>
    </oc>
    <nc r="AH81">
      <f>AG81-(AG81*((VLOOKUP(A81,Plan!A$1:AP$798,42,FALSE)/100)))</f>
    </nc>
  </rcc>
  <rcc rId="4818" sId="8">
    <oc r="AJ81">
      <f>OR(H81="Y",K81="Y")</f>
    </oc>
    <nc r="AJ81">
      <f>OR(H81="Y",K81="Y")</f>
    </nc>
  </rcc>
  <rcc rId="4819" sId="8">
    <oc r="AK81">
      <f>IF(AJ81,O81*'ETC Data'!$H$5*'ETC Data'!$I$5,0)</f>
    </oc>
    <nc r="AK81">
      <f>IF(AJ81,O81*'ETC Data'!$H$5*'ETC Data'!$I$5,0)</f>
    </nc>
  </rcc>
  <rcc rId="4820" sId="8">
    <oc r="AL81">
      <f>AK81-(AK81*((VLOOKUP(A81,Plan!A$1:AY$798,49,FALSE)/100)))</f>
    </oc>
    <nc r="AL81">
      <f>AK81-(AK81*((VLOOKUP(A81,Plan!A$1:AY$798,51,FALSE)/100)))</f>
    </nc>
  </rcc>
  <rcc rId="4821" sId="8">
    <oc r="AM81">
      <f>IF(AJ81,O81*'ETC Data'!$H$5*'ETC Data'!$J$5,0)</f>
    </oc>
    <nc r="AM81">
      <f>IF(AJ81,O81*'ETC Data'!$H$5*'ETC Data'!$J$5,0)</f>
    </nc>
  </rcc>
  <rcc rId="4822" sId="8">
    <oc r="AN81">
      <f>AM81-(AM81*((VLOOKUP(A81,Plan!A$1:BA$798,50,FALSE)/100)))</f>
    </oc>
    <nc r="AN81">
      <f>AM81-(AM81*((VLOOKUP(A81,Plan!A$1:BA$798,53,FALSE)/100)))</f>
    </nc>
  </rcc>
  <rcc rId="4823" sId="8">
    <oc r="AO81">
      <f>IF(AJ81,O81*'ETC Data'!$H$5*'ETC Data'!$K$5,0)</f>
    </oc>
    <nc r="AO81">
      <f>IF(AJ81,O81*'ETC Data'!$H$5*'ETC Data'!$K$5,0)</f>
    </nc>
  </rcc>
  <rcc rId="4824" sId="8">
    <oc r="AP81">
      <f>AO81-(AO81*((VLOOKUP(A81,Plan!A$1:BB$798,51,FALSE)/100)))</f>
    </oc>
    <nc r="AP81">
      <f>AO81-(AO81*((VLOOKUP(A81,Plan!A$1:BB$798,54,FALSE)/100)))</f>
    </nc>
  </rcc>
  <rcc rId="4825" sId="8">
    <oc r="AQ81">
      <f>IF(AJ81,O81*'ETC Data'!$H$5*'ETC Data'!$L$5,0)</f>
    </oc>
    <nc r="AQ81">
      <f>IF(AJ81,O81*'ETC Data'!$H$5*'ETC Data'!$L$5,0)</f>
    </nc>
  </rcc>
  <rcc rId="4826" sId="8">
    <oc r="AR81">
      <f>AQ81-(AQ81*((VLOOKUP(A81,Plan!A$1:BD$798,53,FALSE)/100)))</f>
    </oc>
    <nc r="AR81">
      <f>AQ81-(AQ81*((VLOOKUP(A81,Plan!A$1:BD$798,56,FALSE)/100)))</f>
    </nc>
  </rcc>
  <rcc rId="4827" sId="8">
    <oc r="R82">
      <f>Q82-(Q82*((VLOOKUP(A82,Plan!A$1:Z$798,25,FALSE)/100)))</f>
    </oc>
    <nc r="R82">
      <f>Q82-(Q82*((VLOOKUP(A82,Plan!A$1:Z$798,26,FALSE)/100)))</f>
    </nc>
  </rcc>
  <rcc rId="4828" sId="8">
    <oc r="S82">
      <f>IF(P82,O82*'ETC Data'!$H$3*'ETC Data'!$J$3,0)</f>
    </oc>
    <nc r="S82">
      <f>IF(P82,O82*'ETC Data'!$H$3*'ETC Data'!$J$3,0)</f>
    </nc>
  </rcc>
  <rcc rId="4829" sId="8">
    <oc r="T82">
      <f>S82-(S82*((VLOOKUP(A82,Plan!A$1:AA$798,26,FALSE)/100)))</f>
    </oc>
    <nc r="T82">
      <f>S82-(S82*((VLOOKUP(A82,Plan!A$1:AA$798,27,FALSE)/100)))</f>
    </nc>
  </rcc>
  <rcc rId="4830" sId="8">
    <oc r="U82">
      <f>IF(P82,O82*'ETC Data'!$H$3*'ETC Data'!$K$3,0)</f>
    </oc>
    <nc r="U82">
      <f>IF(P82,O82*'ETC Data'!$H$3*'ETC Data'!$K$3,0)</f>
    </nc>
  </rcc>
  <rcc rId="4831" sId="8">
    <oc r="V82">
      <f>U82-(U82*((VLOOKUP(A82,Plan!A$1:AB$798,27,FALSE)/100)))</f>
    </oc>
    <nc r="V82">
      <f>U82-(U82*((VLOOKUP(A82,Plan!A$1:AB$798,28,FALSE)/100)))</f>
    </nc>
  </rcc>
  <rcc rId="4832" sId="8">
    <oc r="W82">
      <f>IF(P82,O82*'ETC Data'!$H$3*'ETC Data'!$L$3,0)</f>
    </oc>
    <nc r="W82">
      <f>IF(P82,O82*'ETC Data'!$H$3*'ETC Data'!$L$3,0)</f>
    </nc>
  </rcc>
  <rcc rId="4833" sId="8">
    <oc r="X82">
      <f>W82-(W82*((VLOOKUP(A82,Plan!A$1:AC$798,28,FALSE)/100)))</f>
    </oc>
    <nc r="X82">
      <f>W82-(W82*((VLOOKUP(A82,Plan!A$1:AC$798,29,FALSE)/100)))</f>
    </nc>
  </rcc>
  <rcc rId="4834" sId="8">
    <oc r="Z82">
      <f>OR(H82="Y",J82="Y")</f>
    </oc>
    <nc r="Z82">
      <f>OR(H82="Y",J82="Y")</f>
    </nc>
  </rcc>
  <rcc rId="4835" sId="8">
    <oc r="AA82">
      <f>IF(Z82,O82*'ETC Data'!$H$4*'ETC Data'!$I$4,0)</f>
    </oc>
    <nc r="AA82">
      <f>IF(Z82,O82*'ETC Data'!$H$4*'ETC Data'!$I$4,0)</f>
    </nc>
  </rcc>
  <rcc rId="4836" sId="8">
    <oc r="AB82">
      <f>AA82-(AA82*((VLOOKUP(A82,Plan!A$1:AI$798,34,FALSE)/100)))</f>
    </oc>
    <nc r="AB82">
      <f>AA82-(AA82*((VLOOKUP(A82,Plan!A$1:AI$798,35,FALSE)/100)))</f>
    </nc>
  </rcc>
  <rcc rId="4837" sId="8">
    <oc r="AC82">
      <f>IF(Z82,O82*'ETC Data'!$H$4*'ETC Data'!$J$4,0)</f>
    </oc>
    <nc r="AC82">
      <f>IF(Z82,O82*'ETC Data'!$H$4*'ETC Data'!$J$4,0)</f>
    </nc>
  </rcc>
  <rcc rId="4838" sId="8">
    <oc r="AD82">
      <f>AC82-(AC82*((VLOOKUP(A82,Plan!A$1:AJ$798,35,FALSE)/100)))</f>
    </oc>
    <nc r="AD82">
      <f>AC82-(AC82*((VLOOKUP(A82,Plan!A$1:AJ$798,36,FALSE)/100)))</f>
    </nc>
  </rcc>
  <rcc rId="4839" sId="8">
    <oc r="AE82">
      <f>IF(Z82,O82*'ETC Data'!$H$4*'ETC Data'!$K$4,0)</f>
    </oc>
    <nc r="AE82">
      <f>IF(Z82,O82*'ETC Data'!$H$4*'ETC Data'!$K$4,0)</f>
    </nc>
  </rcc>
  <rcc rId="4840" sId="8">
    <oc r="AF82">
      <f>AE82-(AE82*((VLOOKUP(A82,Plan!A$1:AK$798,36,FALSE)/100)))</f>
    </oc>
    <nc r="AF82">
      <f>AE82-(AE82*((VLOOKUP(A82,Plan!A$1:AK$798,37,FALSE)/100)))</f>
    </nc>
  </rcc>
  <rcc rId="4841" sId="8">
    <oc r="AG82">
      <f>IF(Z82,O82*'ETC Data'!$H$4*'ETC Data'!$L$4,0)</f>
    </oc>
    <nc r="AG82">
      <f>IF(Z82,O82*'ETC Data'!$H$4*'ETC Data'!$L$4,0)</f>
    </nc>
  </rcc>
  <rcc rId="4842" sId="8">
    <oc r="AH82">
      <f>AG82-(AG82*((VLOOKUP(A82,Plan!A$1:AP$798,41,FALSE)/100)))</f>
    </oc>
    <nc r="AH82">
      <f>AG82-(AG82*((VLOOKUP(A82,Plan!A$1:AP$798,42,FALSE)/100)))</f>
    </nc>
  </rcc>
  <rcc rId="4843" sId="8">
    <oc r="AJ82">
      <f>OR(H82="Y",K82="Y")</f>
    </oc>
    <nc r="AJ82">
      <f>OR(H82="Y",K82="Y")</f>
    </nc>
  </rcc>
  <rcc rId="4844" sId="8">
    <oc r="AK82">
      <f>IF(AJ82,O82*'ETC Data'!$H$5*'ETC Data'!$I$5,0)</f>
    </oc>
    <nc r="AK82">
      <f>IF(AJ82,O82*'ETC Data'!$H$5*'ETC Data'!$I$5,0)</f>
    </nc>
  </rcc>
  <rcc rId="4845" sId="8">
    <oc r="AL82">
      <f>AK82-(AK82*((VLOOKUP(A82,Plan!A$1:AY$798,49,FALSE)/100)))</f>
    </oc>
    <nc r="AL82">
      <f>AK82-(AK82*((VLOOKUP(A82,Plan!A$1:AY$798,51,FALSE)/100)))</f>
    </nc>
  </rcc>
  <rcc rId="4846" sId="8">
    <oc r="AM82">
      <f>IF(AJ82,O82*'ETC Data'!$H$5*'ETC Data'!$J$5,0)</f>
    </oc>
    <nc r="AM82">
      <f>IF(AJ82,O82*'ETC Data'!$H$5*'ETC Data'!$J$5,0)</f>
    </nc>
  </rcc>
  <rcc rId="4847" sId="8">
    <oc r="AN82">
      <f>AM82-(AM82*((VLOOKUP(A82,Plan!A$1:BA$798,50,FALSE)/100)))</f>
    </oc>
    <nc r="AN82">
      <f>AM82-(AM82*((VLOOKUP(A82,Plan!A$1:BA$798,53,FALSE)/100)))</f>
    </nc>
  </rcc>
  <rcc rId="4848" sId="8">
    <oc r="AO82">
      <f>IF(AJ82,O82*'ETC Data'!$H$5*'ETC Data'!$K$5,0)</f>
    </oc>
    <nc r="AO82">
      <f>IF(AJ82,O82*'ETC Data'!$H$5*'ETC Data'!$K$5,0)</f>
    </nc>
  </rcc>
  <rcc rId="4849" sId="8">
    <oc r="AP82">
      <f>AO82-(AO82*((VLOOKUP(A82,Plan!A$1:BB$798,51,FALSE)/100)))</f>
    </oc>
    <nc r="AP82">
      <f>AO82-(AO82*((VLOOKUP(A82,Plan!A$1:BB$798,54,FALSE)/100)))</f>
    </nc>
  </rcc>
  <rcc rId="4850" sId="8">
    <oc r="AQ82">
      <f>IF(AJ82,O82*'ETC Data'!$H$5*'ETC Data'!$L$5,0)</f>
    </oc>
    <nc r="AQ82">
      <f>IF(AJ82,O82*'ETC Data'!$H$5*'ETC Data'!$L$5,0)</f>
    </nc>
  </rcc>
  <rcc rId="4851" sId="8">
    <oc r="AR82">
      <f>AQ82-(AQ82*((VLOOKUP(A82,Plan!A$1:BD$798,53,FALSE)/100)))</f>
    </oc>
    <nc r="AR82">
      <f>AQ82-(AQ82*((VLOOKUP(A82,Plan!A$1:BD$798,56,FALSE)/100)))</f>
    </nc>
  </rcc>
  <rcc rId="4852" sId="8">
    <oc r="R83">
      <f>Q83-(Q83*((VLOOKUP(A83,Plan!A$1:Z$798,25,FALSE)/100)))</f>
    </oc>
    <nc r="R83">
      <f>Q83-(Q83*((VLOOKUP(A83,Plan!A$1:Z$798,26,FALSE)/100)))</f>
    </nc>
  </rcc>
  <rcc rId="4853" sId="8">
    <oc r="S83">
      <f>IF(P83,O83*'ETC Data'!$H$3*'ETC Data'!$J$3,0)</f>
    </oc>
    <nc r="S83">
      <f>IF(P83,O83*'ETC Data'!$H$3*'ETC Data'!$J$3,0)</f>
    </nc>
  </rcc>
  <rcc rId="4854" sId="8">
    <oc r="T83">
      <f>S83-(S83*((VLOOKUP(A83,Plan!A$1:AA$798,26,FALSE)/100)))</f>
    </oc>
    <nc r="T83">
      <f>S83-(S83*((VLOOKUP(A83,Plan!A$1:AA$798,27,FALSE)/100)))</f>
    </nc>
  </rcc>
  <rcc rId="4855" sId="8">
    <oc r="U83">
      <f>IF(P83,O83*'ETC Data'!$H$3*'ETC Data'!$K$3,0)</f>
    </oc>
    <nc r="U83">
      <f>IF(P83,O83*'ETC Data'!$H$3*'ETC Data'!$K$3,0)</f>
    </nc>
  </rcc>
  <rcc rId="4856" sId="8">
    <oc r="V83">
      <f>U83-(U83*((VLOOKUP(A83,Plan!A$1:AB$798,27,FALSE)/100)))</f>
    </oc>
    <nc r="V83">
      <f>U83-(U83*((VLOOKUP(A83,Plan!A$1:AB$798,28,FALSE)/100)))</f>
    </nc>
  </rcc>
  <rcc rId="4857" sId="8">
    <oc r="W83">
      <f>IF(P83,O83*'ETC Data'!$H$3*'ETC Data'!$L$3,0)</f>
    </oc>
    <nc r="W83">
      <f>IF(P83,O83*'ETC Data'!$H$3*'ETC Data'!$L$3,0)</f>
    </nc>
  </rcc>
  <rcc rId="4858" sId="8">
    <oc r="X83">
      <f>W83-(W83*((VLOOKUP(A83,Plan!A$1:AC$798,28,FALSE)/100)))</f>
    </oc>
    <nc r="X83">
      <f>W83-(W83*((VLOOKUP(A83,Plan!A$1:AC$798,29,FALSE)/100)))</f>
    </nc>
  </rcc>
  <rcc rId="4859" sId="8">
    <oc r="Z83">
      <f>OR(H83="Y",J83="Y")</f>
    </oc>
    <nc r="Z83">
      <f>OR(H83="Y",J83="Y")</f>
    </nc>
  </rcc>
  <rcc rId="4860" sId="8">
    <oc r="AA83">
      <f>IF(Z83,O83*'ETC Data'!$H$4*'ETC Data'!$I$4,0)</f>
    </oc>
    <nc r="AA83">
      <f>IF(Z83,O83*'ETC Data'!$H$4*'ETC Data'!$I$4,0)</f>
    </nc>
  </rcc>
  <rcc rId="4861" sId="8">
    <oc r="AB83">
      <f>AA83-(AA83*((VLOOKUP(A83,Plan!A$1:AI$798,34,FALSE)/100)))</f>
    </oc>
    <nc r="AB83">
      <f>AA83-(AA83*((VLOOKUP(A83,Plan!A$1:AI$798,35,FALSE)/100)))</f>
    </nc>
  </rcc>
  <rcc rId="4862" sId="8">
    <oc r="AC83">
      <f>IF(Z83,O83*'ETC Data'!$H$4*'ETC Data'!$J$4,0)</f>
    </oc>
    <nc r="AC83">
      <f>IF(Z83,O83*'ETC Data'!$H$4*'ETC Data'!$J$4,0)</f>
    </nc>
  </rcc>
  <rcc rId="4863" sId="8">
    <oc r="AD83">
      <f>AC83-(AC83*((VLOOKUP(A83,Plan!A$1:AJ$798,35,FALSE)/100)))</f>
    </oc>
    <nc r="AD83">
      <f>AC83-(AC83*((VLOOKUP(A83,Plan!A$1:AJ$798,36,FALSE)/100)))</f>
    </nc>
  </rcc>
  <rcc rId="4864" sId="8">
    <oc r="AE83">
      <f>IF(Z83,O83*'ETC Data'!$H$4*'ETC Data'!$K$4,0)</f>
    </oc>
    <nc r="AE83">
      <f>IF(Z83,O83*'ETC Data'!$H$4*'ETC Data'!$K$4,0)</f>
    </nc>
  </rcc>
  <rcc rId="4865" sId="8">
    <oc r="AF83">
      <f>AE83-(AE83*((VLOOKUP(A83,Plan!A$1:AK$798,36,FALSE)/100)))</f>
    </oc>
    <nc r="AF83">
      <f>AE83-(AE83*((VLOOKUP(A83,Plan!A$1:AK$798,37,FALSE)/100)))</f>
    </nc>
  </rcc>
  <rcc rId="4866" sId="8">
    <oc r="AG83">
      <f>IF(Z83,O83*'ETC Data'!$H$4*'ETC Data'!$L$4,0)</f>
    </oc>
    <nc r="AG83">
      <f>IF(Z83,O83*'ETC Data'!$H$4*'ETC Data'!$L$4,0)</f>
    </nc>
  </rcc>
  <rcc rId="4867" sId="8">
    <oc r="AH83">
      <f>AG83-(AG83*((VLOOKUP(A83,Plan!A$1:AP$798,41,FALSE)/100)))</f>
    </oc>
    <nc r="AH83">
      <f>AG83-(AG83*((VLOOKUP(A83,Plan!A$1:AP$798,42,FALSE)/100)))</f>
    </nc>
  </rcc>
  <rcc rId="4868" sId="8">
    <oc r="AJ83">
      <f>OR(H83="Y",K83="Y")</f>
    </oc>
    <nc r="AJ83">
      <f>OR(H83="Y",K83="Y")</f>
    </nc>
  </rcc>
  <rcc rId="4869" sId="8">
    <oc r="AK83">
      <f>IF(AJ83,O83*'ETC Data'!$H$5*'ETC Data'!$I$5,0)</f>
    </oc>
    <nc r="AK83">
      <f>IF(AJ83,O83*'ETC Data'!$H$5*'ETC Data'!$I$5,0)</f>
    </nc>
  </rcc>
  <rcc rId="4870" sId="8">
    <oc r="AL83">
      <f>AK83-(AK83*((VLOOKUP(A83,Plan!A$1:AY$798,49,FALSE)/100)))</f>
    </oc>
    <nc r="AL83">
      <f>AK83-(AK83*((VLOOKUP(A83,Plan!A$1:AY$798,51,FALSE)/100)))</f>
    </nc>
  </rcc>
  <rcc rId="4871" sId="8">
    <oc r="AM83">
      <f>IF(AJ83,O83*'ETC Data'!$H$5*'ETC Data'!$J$5,0)</f>
    </oc>
    <nc r="AM83">
      <f>IF(AJ83,O83*'ETC Data'!$H$5*'ETC Data'!$J$5,0)</f>
    </nc>
  </rcc>
  <rcc rId="4872" sId="8">
    <oc r="AN83">
      <f>AM83-(AM83*((VLOOKUP(A83,Plan!A$1:BA$798,50,FALSE)/100)))</f>
    </oc>
    <nc r="AN83">
      <f>AM83-(AM83*((VLOOKUP(A83,Plan!A$1:BA$798,53,FALSE)/100)))</f>
    </nc>
  </rcc>
  <rcc rId="4873" sId="8">
    <oc r="AO83">
      <f>IF(AJ83,O83*'ETC Data'!$H$5*'ETC Data'!$K$5,0)</f>
    </oc>
    <nc r="AO83">
      <f>IF(AJ83,O83*'ETC Data'!$H$5*'ETC Data'!$K$5,0)</f>
    </nc>
  </rcc>
  <rcc rId="4874" sId="8">
    <oc r="AP83">
      <f>AO83-(AO83*((VLOOKUP(A83,Plan!A$1:BB$798,51,FALSE)/100)))</f>
    </oc>
    <nc r="AP83">
      <f>AO83-(AO83*((VLOOKUP(A83,Plan!A$1:BB$798,54,FALSE)/100)))</f>
    </nc>
  </rcc>
  <rcc rId="4875" sId="8">
    <oc r="AQ83">
      <f>IF(AJ83,O83*'ETC Data'!$H$5*'ETC Data'!$L$5,0)</f>
    </oc>
    <nc r="AQ83">
      <f>IF(AJ83,O83*'ETC Data'!$H$5*'ETC Data'!$L$5,0)</f>
    </nc>
  </rcc>
  <rcc rId="4876" sId="8">
    <oc r="AR83">
      <f>AQ83-(AQ83*((VLOOKUP(A83,Plan!A$1:BD$798,53,FALSE)/100)))</f>
    </oc>
    <nc r="AR83">
      <f>AQ83-(AQ83*((VLOOKUP(A83,Plan!A$1:BD$798,56,FALSE)/100)))</f>
    </nc>
  </rcc>
  <rcc rId="4877" sId="8">
    <oc r="R84">
      <f>Q84-(Q84*((VLOOKUP(A84,Plan!A$1:Z$798,25,FALSE)/100)))</f>
    </oc>
    <nc r="R84">
      <f>Q84-(Q84*((VLOOKUP(A84,Plan!A$1:Z$798,26,FALSE)/100)))</f>
    </nc>
  </rcc>
  <rcc rId="4878" sId="8">
    <oc r="S84">
      <f>IF(P84,O84*'ETC Data'!$H$3*'ETC Data'!$J$3,0)</f>
    </oc>
    <nc r="S84">
      <f>IF(P84,O84*'ETC Data'!$H$3*'ETC Data'!$J$3,0)</f>
    </nc>
  </rcc>
  <rcc rId="4879" sId="8">
    <oc r="T84">
      <f>S84-(S84*((VLOOKUP(A84,Plan!A$1:AA$798,26,FALSE)/100)))</f>
    </oc>
    <nc r="T84">
      <f>S84-(S84*((VLOOKUP(A84,Plan!A$1:AA$798,27,FALSE)/100)))</f>
    </nc>
  </rcc>
  <rcc rId="4880" sId="8">
    <oc r="U84">
      <f>IF(P84,O84*'ETC Data'!$H$3*'ETC Data'!$K$3,0)</f>
    </oc>
    <nc r="U84">
      <f>IF(P84,O84*'ETC Data'!$H$3*'ETC Data'!$K$3,0)</f>
    </nc>
  </rcc>
  <rcc rId="4881" sId="8">
    <oc r="V84">
      <f>U84-(U84*((VLOOKUP(A84,Plan!A$1:AB$798,27,FALSE)/100)))</f>
    </oc>
    <nc r="V84">
      <f>U84-(U84*((VLOOKUP(A84,Plan!A$1:AB$798,28,FALSE)/100)))</f>
    </nc>
  </rcc>
  <rcc rId="4882" sId="8">
    <oc r="W84">
      <f>IF(P84,O84*'ETC Data'!$H$3*'ETC Data'!$L$3,0)</f>
    </oc>
    <nc r="W84">
      <f>IF(P84,O84*'ETC Data'!$H$3*'ETC Data'!$L$3,0)</f>
    </nc>
  </rcc>
  <rcc rId="4883" sId="8">
    <oc r="X84">
      <f>W84-(W84*((VLOOKUP(A84,Plan!A$1:AC$798,28,FALSE)/100)))</f>
    </oc>
    <nc r="X84">
      <f>W84-(W84*((VLOOKUP(A84,Plan!A$1:AC$798,29,FALSE)/100)))</f>
    </nc>
  </rcc>
  <rcc rId="4884" sId="8">
    <oc r="Z84">
      <f>OR(H84="Y",J84="Y")</f>
    </oc>
    <nc r="Z84">
      <f>OR(H84="Y",J84="Y")</f>
    </nc>
  </rcc>
  <rcc rId="4885" sId="8">
    <oc r="AA84">
      <f>IF(Z84,O84*'ETC Data'!$H$4*'ETC Data'!$I$4,0)</f>
    </oc>
    <nc r="AA84">
      <f>IF(Z84,O84*'ETC Data'!$H$4*'ETC Data'!$I$4,0)</f>
    </nc>
  </rcc>
  <rcc rId="4886" sId="8">
    <oc r="AB84">
      <f>AA84-(AA84*((VLOOKUP(A84,Plan!A$1:AI$798,34,FALSE)/100)))</f>
    </oc>
    <nc r="AB84">
      <f>AA84-(AA84*((VLOOKUP(A84,Plan!A$1:AI$798,35,FALSE)/100)))</f>
    </nc>
  </rcc>
  <rcc rId="4887" sId="8">
    <oc r="AC84">
      <f>IF(Z84,O84*'ETC Data'!$H$4*'ETC Data'!$J$4,0)</f>
    </oc>
    <nc r="AC84">
      <f>IF(Z84,O84*'ETC Data'!$H$4*'ETC Data'!$J$4,0)</f>
    </nc>
  </rcc>
  <rcc rId="4888" sId="8">
    <oc r="AD84">
      <f>AC84-(AC84*((VLOOKUP(A84,Plan!A$1:AJ$798,35,FALSE)/100)))</f>
    </oc>
    <nc r="AD84">
      <f>AC84-(AC84*((VLOOKUP(A84,Plan!A$1:AJ$798,36,FALSE)/100)))</f>
    </nc>
  </rcc>
  <rcc rId="4889" sId="8">
    <oc r="AE84">
      <f>IF(Z84,O84*'ETC Data'!$H$4*'ETC Data'!$K$4,0)</f>
    </oc>
    <nc r="AE84">
      <f>IF(Z84,O84*'ETC Data'!$H$4*'ETC Data'!$K$4,0)</f>
    </nc>
  </rcc>
  <rcc rId="4890" sId="8">
    <oc r="AF84">
      <f>AE84-(AE84*((VLOOKUP(A84,Plan!A$1:AK$798,36,FALSE)/100)))</f>
    </oc>
    <nc r="AF84">
      <f>AE84-(AE84*((VLOOKUP(A84,Plan!A$1:AK$798,37,FALSE)/100)))</f>
    </nc>
  </rcc>
  <rcc rId="4891" sId="8">
    <oc r="AG84">
      <f>IF(Z84,O84*'ETC Data'!$H$4*'ETC Data'!$L$4,0)</f>
    </oc>
    <nc r="AG84">
      <f>IF(Z84,O84*'ETC Data'!$H$4*'ETC Data'!$L$4,0)</f>
    </nc>
  </rcc>
  <rcc rId="4892" sId="8">
    <oc r="AH84">
      <f>AG84-(AG84*((VLOOKUP(A84,Plan!A$1:AP$798,41,FALSE)/100)))</f>
    </oc>
    <nc r="AH84">
      <f>AG84-(AG84*((VLOOKUP(A84,Plan!A$1:AP$798,42,FALSE)/100)))</f>
    </nc>
  </rcc>
  <rcc rId="4893" sId="8">
    <oc r="AJ84">
      <f>OR(H84="Y",K84="Y")</f>
    </oc>
    <nc r="AJ84">
      <f>OR(H84="Y",K84="Y")</f>
    </nc>
  </rcc>
  <rcc rId="4894" sId="8">
    <oc r="AK84">
      <f>IF(AJ84,O84*'ETC Data'!$H$5*'ETC Data'!$I$5,0)</f>
    </oc>
    <nc r="AK84">
      <f>IF(AJ84,O84*'ETC Data'!$H$5*'ETC Data'!$I$5,0)</f>
    </nc>
  </rcc>
  <rcc rId="4895" sId="8">
    <oc r="AL84">
      <f>AK84-(AK84*((VLOOKUP(A84,Plan!A$1:AY$798,49,FALSE)/100)))</f>
    </oc>
    <nc r="AL84">
      <f>AK84-(AK84*((VLOOKUP(A84,Plan!A$1:AY$798,51,FALSE)/100)))</f>
    </nc>
  </rcc>
  <rcc rId="4896" sId="8">
    <oc r="AM84">
      <f>IF(AJ84,O84*'ETC Data'!$H$5*'ETC Data'!$J$5,0)</f>
    </oc>
    <nc r="AM84">
      <f>IF(AJ84,O84*'ETC Data'!$H$5*'ETC Data'!$J$5,0)</f>
    </nc>
  </rcc>
  <rcc rId="4897" sId="8">
    <oc r="AN84">
      <f>AM84-(AM84*((VLOOKUP(A84,Plan!A$1:BA$798,50,FALSE)/100)))</f>
    </oc>
    <nc r="AN84">
      <f>AM84-(AM84*((VLOOKUP(A84,Plan!A$1:BA$798,53,FALSE)/100)))</f>
    </nc>
  </rcc>
  <rcc rId="4898" sId="8">
    <oc r="AO84">
      <f>IF(AJ84,O84*'ETC Data'!$H$5*'ETC Data'!$K$5,0)</f>
    </oc>
    <nc r="AO84">
      <f>IF(AJ84,O84*'ETC Data'!$H$5*'ETC Data'!$K$5,0)</f>
    </nc>
  </rcc>
  <rcc rId="4899" sId="8">
    <oc r="AP84">
      <f>AO84-(AO84*((VLOOKUP(A84,Plan!A$1:BB$798,51,FALSE)/100)))</f>
    </oc>
    <nc r="AP84">
      <f>AO84-(AO84*((VLOOKUP(A84,Plan!A$1:BB$798,54,FALSE)/100)))</f>
    </nc>
  </rcc>
  <rcc rId="4900" sId="8">
    <oc r="AQ84">
      <f>IF(AJ84,O84*'ETC Data'!$H$5*'ETC Data'!$L$5,0)</f>
    </oc>
    <nc r="AQ84">
      <f>IF(AJ84,O84*'ETC Data'!$H$5*'ETC Data'!$L$5,0)</f>
    </nc>
  </rcc>
  <rcc rId="4901" sId="8">
    <oc r="AR84">
      <f>AQ84-(AQ84*((VLOOKUP(A84,Plan!A$1:BD$798,53,FALSE)/100)))</f>
    </oc>
    <nc r="AR84">
      <f>AQ84-(AQ84*((VLOOKUP(A84,Plan!A$1:BD$798,56,FALSE)/100)))</f>
    </nc>
  </rcc>
  <rcc rId="4902" sId="8">
    <oc r="R85">
      <f>Q85-(Q85*((VLOOKUP(A85,Plan!A$1:Z$798,25,FALSE)/100)))</f>
    </oc>
    <nc r="R85">
      <f>Q85-(Q85*((VLOOKUP(A85,Plan!A$1:Z$798,26,FALSE)/100)))</f>
    </nc>
  </rcc>
  <rcc rId="4903" sId="8">
    <oc r="S85">
      <f>IF(P85,O85*'ETC Data'!$H$3*'ETC Data'!$J$3,0)</f>
    </oc>
    <nc r="S85">
      <f>IF(P85,O85*'ETC Data'!$H$3*'ETC Data'!$J$3,0)</f>
    </nc>
  </rcc>
  <rcc rId="4904" sId="8">
    <oc r="T85">
      <f>S85-(S85*((VLOOKUP(A85,Plan!A$1:AA$798,26,FALSE)/100)))</f>
    </oc>
    <nc r="T85">
      <f>S85-(S85*((VLOOKUP(A85,Plan!A$1:AA$798,27,FALSE)/100)))</f>
    </nc>
  </rcc>
  <rcc rId="4905" sId="8">
    <oc r="U85">
      <f>IF(P85,O85*'ETC Data'!$H$3*'ETC Data'!$K$3,0)</f>
    </oc>
    <nc r="U85">
      <f>IF(P85,O85*'ETC Data'!$H$3*'ETC Data'!$K$3,0)</f>
    </nc>
  </rcc>
  <rcc rId="4906" sId="8">
    <oc r="V85">
      <f>U85-(U85*((VLOOKUP(A85,Plan!A$1:AB$798,27,FALSE)/100)))</f>
    </oc>
    <nc r="V85">
      <f>U85-(U85*((VLOOKUP(A85,Plan!A$1:AB$798,28,FALSE)/100)))</f>
    </nc>
  </rcc>
  <rcc rId="4907" sId="8">
    <oc r="W85">
      <f>IF(P85,O85*'ETC Data'!$H$3*'ETC Data'!$L$3,0)</f>
    </oc>
    <nc r="W85">
      <f>IF(P85,O85*'ETC Data'!$H$3*'ETC Data'!$L$3,0)</f>
    </nc>
  </rcc>
  <rcc rId="4908" sId="8">
    <oc r="X85">
      <f>W85-(W85*((VLOOKUP(A85,Plan!A$1:AC$798,28,FALSE)/100)))</f>
    </oc>
    <nc r="X85">
      <f>W85-(W85*((VLOOKUP(A85,Plan!A$1:AC$798,29,FALSE)/100)))</f>
    </nc>
  </rcc>
  <rcc rId="4909" sId="8">
    <oc r="Z85">
      <f>OR(H85="Y",J85="Y")</f>
    </oc>
    <nc r="Z85">
      <f>OR(H85="Y",J85="Y")</f>
    </nc>
  </rcc>
  <rcc rId="4910" sId="8">
    <oc r="AA85">
      <f>IF(Z85,O85*'ETC Data'!$H$4*'ETC Data'!$I$4,0)</f>
    </oc>
    <nc r="AA85">
      <f>IF(Z85,O85*'ETC Data'!$H$4*'ETC Data'!$I$4,0)</f>
    </nc>
  </rcc>
  <rcc rId="4911" sId="8">
    <oc r="AB85">
      <f>AA85-(AA85*((VLOOKUP(A85,Plan!A$1:AI$798,34,FALSE)/100)))</f>
    </oc>
    <nc r="AB85">
      <f>AA85-(AA85*((VLOOKUP(A85,Plan!A$1:AI$798,35,FALSE)/100)))</f>
    </nc>
  </rcc>
  <rcc rId="4912" sId="8">
    <oc r="AC85">
      <f>IF(Z85,O85*'ETC Data'!$H$4*'ETC Data'!$J$4,0)</f>
    </oc>
    <nc r="AC85">
      <f>IF(Z85,O85*'ETC Data'!$H$4*'ETC Data'!$J$4,0)</f>
    </nc>
  </rcc>
  <rcc rId="4913" sId="8">
    <oc r="AD85">
      <f>AC85-(AC85*((VLOOKUP(A85,Plan!A$1:AJ$798,35,FALSE)/100)))</f>
    </oc>
    <nc r="AD85">
      <f>AC85-(AC85*((VLOOKUP(A85,Plan!A$1:AJ$798,36,FALSE)/100)))</f>
    </nc>
  </rcc>
  <rcc rId="4914" sId="8">
    <oc r="AE85">
      <f>IF(Z85,O85*'ETC Data'!$H$4*'ETC Data'!$K$4,0)</f>
    </oc>
    <nc r="AE85">
      <f>IF(Z85,O85*'ETC Data'!$H$4*'ETC Data'!$K$4,0)</f>
    </nc>
  </rcc>
  <rcc rId="4915" sId="8">
    <oc r="AF85">
      <f>AE85-(AE85*((VLOOKUP(A85,Plan!A$1:AK$798,36,FALSE)/100)))</f>
    </oc>
    <nc r="AF85">
      <f>AE85-(AE85*((VLOOKUP(A85,Plan!A$1:AK$798,37,FALSE)/100)))</f>
    </nc>
  </rcc>
  <rcc rId="4916" sId="8">
    <oc r="AG85">
      <f>IF(Z85,O85*'ETC Data'!$H$4*'ETC Data'!$L$4,0)</f>
    </oc>
    <nc r="AG85">
      <f>IF(Z85,O85*'ETC Data'!$H$4*'ETC Data'!$L$4,0)</f>
    </nc>
  </rcc>
  <rcc rId="4917" sId="8">
    <oc r="AH85">
      <f>AG85-(AG85*((VLOOKUP(A85,Plan!A$1:AP$798,41,FALSE)/100)))</f>
    </oc>
    <nc r="AH85">
      <f>AG85-(AG85*((VLOOKUP(A85,Plan!A$1:AP$798,42,FALSE)/100)))</f>
    </nc>
  </rcc>
  <rcc rId="4918" sId="8">
    <oc r="AJ85">
      <f>OR(H85="Y",K85="Y")</f>
    </oc>
    <nc r="AJ85">
      <f>OR(H85="Y",K85="Y")</f>
    </nc>
  </rcc>
  <rcc rId="4919" sId="8">
    <oc r="AK85">
      <f>IF(AJ85,O85*'ETC Data'!$H$5*'ETC Data'!$I$5,0)</f>
    </oc>
    <nc r="AK85">
      <f>IF(AJ85,O85*'ETC Data'!$H$5*'ETC Data'!$I$5,0)</f>
    </nc>
  </rcc>
  <rcc rId="4920" sId="8">
    <oc r="AL85">
      <f>AK85-(AK85*((VLOOKUP(A85,Plan!A$1:AY$798,49,FALSE)/100)))</f>
    </oc>
    <nc r="AL85">
      <f>AK85-(AK85*((VLOOKUP(A85,Plan!A$1:AY$798,51,FALSE)/100)))</f>
    </nc>
  </rcc>
  <rcc rId="4921" sId="8">
    <oc r="AM85">
      <f>IF(AJ85,O85*'ETC Data'!$H$5*'ETC Data'!$J$5,0)</f>
    </oc>
    <nc r="AM85">
      <f>IF(AJ85,O85*'ETC Data'!$H$5*'ETC Data'!$J$5,0)</f>
    </nc>
  </rcc>
  <rcc rId="4922" sId="8">
    <oc r="AN85">
      <f>AM85-(AM85*((VLOOKUP(A85,Plan!A$1:BA$798,50,FALSE)/100)))</f>
    </oc>
    <nc r="AN85">
      <f>AM85-(AM85*((VLOOKUP(A85,Plan!A$1:BA$798,53,FALSE)/100)))</f>
    </nc>
  </rcc>
  <rcc rId="4923" sId="8">
    <oc r="AO85">
      <f>IF(AJ85,O85*'ETC Data'!$H$5*'ETC Data'!$K$5,0)</f>
    </oc>
    <nc r="AO85">
      <f>IF(AJ85,O85*'ETC Data'!$H$5*'ETC Data'!$K$5,0)</f>
    </nc>
  </rcc>
  <rcc rId="4924" sId="8">
    <oc r="AP85">
      <f>AO85-(AO85*((VLOOKUP(A85,Plan!A$1:BB$798,51,FALSE)/100)))</f>
    </oc>
    <nc r="AP85">
      <f>AO85-(AO85*((VLOOKUP(A85,Plan!A$1:BB$798,54,FALSE)/100)))</f>
    </nc>
  </rcc>
  <rcc rId="4925" sId="8">
    <oc r="AQ85">
      <f>IF(AJ85,O85*'ETC Data'!$H$5*'ETC Data'!$L$5,0)</f>
    </oc>
    <nc r="AQ85">
      <f>IF(AJ85,O85*'ETC Data'!$H$5*'ETC Data'!$L$5,0)</f>
    </nc>
  </rcc>
  <rcc rId="4926" sId="8">
    <oc r="AR85">
      <f>AQ85-(AQ85*((VLOOKUP(A85,Plan!A$1:BD$798,53,FALSE)/100)))</f>
    </oc>
    <nc r="AR85">
      <f>AQ85-(AQ85*((VLOOKUP(A85,Plan!A$1:BD$798,56,FALSE)/100)))</f>
    </nc>
  </rcc>
  <rcc rId="4927" sId="8">
    <oc r="R86">
      <f>Q86-(Q86*((VLOOKUP(A86,Plan!A$1:Z$798,25,FALSE)/100)))</f>
    </oc>
    <nc r="R86">
      <f>Q86-(Q86*((VLOOKUP(A86,Plan!A$1:Z$798,26,FALSE)/100)))</f>
    </nc>
  </rcc>
  <rcc rId="4928" sId="8">
    <oc r="S86">
      <f>IF(P86,O86*'ETC Data'!$H$3*'ETC Data'!$J$3,0)</f>
    </oc>
    <nc r="S86">
      <f>IF(P86,O86*'ETC Data'!$H$3*'ETC Data'!$J$3,0)</f>
    </nc>
  </rcc>
  <rcc rId="4929" sId="8">
    <oc r="T86">
      <f>S86-(S86*((VLOOKUP(A86,Plan!A$1:AA$798,26,FALSE)/100)))</f>
    </oc>
    <nc r="T86">
      <f>S86-(S86*((VLOOKUP(A86,Plan!A$1:AA$798,27,FALSE)/100)))</f>
    </nc>
  </rcc>
  <rcc rId="4930" sId="8">
    <oc r="U86">
      <f>IF(P86,O86*'ETC Data'!$H$3*'ETC Data'!$K$3,0)</f>
    </oc>
    <nc r="U86">
      <f>IF(P86,O86*'ETC Data'!$H$3*'ETC Data'!$K$3,0)</f>
    </nc>
  </rcc>
  <rcc rId="4931" sId="8">
    <oc r="V86">
      <f>U86-(U86*((VLOOKUP(A86,Plan!A$1:AB$798,27,FALSE)/100)))</f>
    </oc>
    <nc r="V86">
      <f>U86-(U86*((VLOOKUP(A86,Plan!A$1:AB$798,28,FALSE)/100)))</f>
    </nc>
  </rcc>
  <rcc rId="4932" sId="8">
    <oc r="W86">
      <f>IF(P86,O86*'ETC Data'!$H$3*'ETC Data'!$L$3,0)</f>
    </oc>
    <nc r="W86">
      <f>IF(P86,O86*'ETC Data'!$H$3*'ETC Data'!$L$3,0)</f>
    </nc>
  </rcc>
  <rcc rId="4933" sId="8">
    <oc r="X86">
      <f>W86-(W86*((VLOOKUP(A86,Plan!A$1:AC$798,28,FALSE)/100)))</f>
    </oc>
    <nc r="X86">
      <f>W86-(W86*((VLOOKUP(A86,Plan!A$1:AC$798,29,FALSE)/100)))</f>
    </nc>
  </rcc>
  <rcc rId="4934" sId="8">
    <oc r="Z86">
      <f>OR(H86="Y",J86="Y")</f>
    </oc>
    <nc r="Z86">
      <f>OR(H86="Y",J86="Y")</f>
    </nc>
  </rcc>
  <rcc rId="4935" sId="8">
    <oc r="AA86">
      <f>IF(Z86,O86*'ETC Data'!$H$4*'ETC Data'!$I$4,0)</f>
    </oc>
    <nc r="AA86">
      <f>IF(Z86,O86*'ETC Data'!$H$4*'ETC Data'!$I$4,0)</f>
    </nc>
  </rcc>
  <rcc rId="4936" sId="8">
    <oc r="AB86">
      <f>AA86-(AA86*((VLOOKUP(A86,Plan!A$1:AI$798,34,FALSE)/100)))</f>
    </oc>
    <nc r="AB86">
      <f>AA86-(AA86*((VLOOKUP(A86,Plan!A$1:AI$798,35,FALSE)/100)))</f>
    </nc>
  </rcc>
  <rcc rId="4937" sId="8">
    <oc r="AC86">
      <f>IF(Z86,O86*'ETC Data'!$H$4*'ETC Data'!$J$4,0)</f>
    </oc>
    <nc r="AC86">
      <f>IF(Z86,O86*'ETC Data'!$H$4*'ETC Data'!$J$4,0)</f>
    </nc>
  </rcc>
  <rcc rId="4938" sId="8">
    <oc r="AD86">
      <f>AC86-(AC86*((VLOOKUP(A86,Plan!A$1:AJ$798,35,FALSE)/100)))</f>
    </oc>
    <nc r="AD86">
      <f>AC86-(AC86*((VLOOKUP(A86,Plan!A$1:AJ$798,36,FALSE)/100)))</f>
    </nc>
  </rcc>
  <rcc rId="4939" sId="8">
    <oc r="AE86">
      <f>IF(Z86,O86*'ETC Data'!$H$4*'ETC Data'!$K$4,0)</f>
    </oc>
    <nc r="AE86">
      <f>IF(Z86,O86*'ETC Data'!$H$4*'ETC Data'!$K$4,0)</f>
    </nc>
  </rcc>
  <rcc rId="4940" sId="8">
    <oc r="AF86">
      <f>AE86-(AE86*((VLOOKUP(A86,Plan!A$1:AK$798,36,FALSE)/100)))</f>
    </oc>
    <nc r="AF86">
      <f>AE86-(AE86*((VLOOKUP(A86,Plan!A$1:AK$798,37,FALSE)/100)))</f>
    </nc>
  </rcc>
  <rcc rId="4941" sId="8">
    <oc r="AG86">
      <f>IF(Z86,O86*'ETC Data'!$H$4*'ETC Data'!$L$4,0)</f>
    </oc>
    <nc r="AG86">
      <f>IF(Z86,O86*'ETC Data'!$H$4*'ETC Data'!$L$4,0)</f>
    </nc>
  </rcc>
  <rcc rId="4942" sId="8">
    <oc r="AH86">
      <f>AG86-(AG86*((VLOOKUP(A86,Plan!A$1:AP$798,41,FALSE)/100)))</f>
    </oc>
    <nc r="AH86">
      <f>AG86-(AG86*((VLOOKUP(A86,Plan!A$1:AP$798,42,FALSE)/100)))</f>
    </nc>
  </rcc>
  <rcc rId="4943" sId="8">
    <oc r="AJ86">
      <f>OR(H86="Y",K86="Y")</f>
    </oc>
    <nc r="AJ86">
      <f>OR(H86="Y",K86="Y")</f>
    </nc>
  </rcc>
  <rcc rId="4944" sId="8">
    <oc r="AK86">
      <f>IF(AJ86,O86*'ETC Data'!$H$5*'ETC Data'!$I$5,0)</f>
    </oc>
    <nc r="AK86">
      <f>IF(AJ86,O86*'ETC Data'!$H$5*'ETC Data'!$I$5,0)</f>
    </nc>
  </rcc>
  <rcc rId="4945" sId="8">
    <oc r="AL86">
      <f>AK86-(AK86*((VLOOKUP(A86,Plan!A$1:AY$798,49,FALSE)/100)))</f>
    </oc>
    <nc r="AL86">
      <f>AK86-(AK86*((VLOOKUP(A86,Plan!A$1:AY$798,51,FALSE)/100)))</f>
    </nc>
  </rcc>
  <rcc rId="4946" sId="8">
    <oc r="AM86">
      <f>IF(AJ86,O86*'ETC Data'!$H$5*'ETC Data'!$J$5,0)</f>
    </oc>
    <nc r="AM86">
      <f>IF(AJ86,O86*'ETC Data'!$H$5*'ETC Data'!$J$5,0)</f>
    </nc>
  </rcc>
  <rcc rId="4947" sId="8">
    <oc r="AN86">
      <f>AM86-(AM86*((VLOOKUP(A86,Plan!A$1:BA$798,50,FALSE)/100)))</f>
    </oc>
    <nc r="AN86">
      <f>AM86-(AM86*((VLOOKUP(A86,Plan!A$1:BA$798,53,FALSE)/100)))</f>
    </nc>
  </rcc>
  <rcc rId="4948" sId="8">
    <oc r="AO86">
      <f>IF(AJ86,O86*'ETC Data'!$H$5*'ETC Data'!$K$5,0)</f>
    </oc>
    <nc r="AO86">
      <f>IF(AJ86,O86*'ETC Data'!$H$5*'ETC Data'!$K$5,0)</f>
    </nc>
  </rcc>
  <rcc rId="4949" sId="8">
    <oc r="AP86">
      <f>AO86-(AO86*((VLOOKUP(A86,Plan!A$1:BB$798,51,FALSE)/100)))</f>
    </oc>
    <nc r="AP86">
      <f>AO86-(AO86*((VLOOKUP(A86,Plan!A$1:BB$798,54,FALSE)/100)))</f>
    </nc>
  </rcc>
  <rcc rId="4950" sId="8">
    <oc r="AQ86">
      <f>IF(AJ86,O86*'ETC Data'!$H$5*'ETC Data'!$L$5,0)</f>
    </oc>
    <nc r="AQ86">
      <f>IF(AJ86,O86*'ETC Data'!$H$5*'ETC Data'!$L$5,0)</f>
    </nc>
  </rcc>
  <rcc rId="4951" sId="8">
    <oc r="AR86">
      <f>AQ86-(AQ86*((VLOOKUP(A86,Plan!A$1:BD$798,53,FALSE)/100)))</f>
    </oc>
    <nc r="AR86">
      <f>AQ86-(AQ86*((VLOOKUP(A86,Plan!A$1:BD$798,56,FALSE)/100)))</f>
    </nc>
  </rcc>
  <rcc rId="4952" sId="8">
    <oc r="R87">
      <f>Q87-(Q87*((VLOOKUP(A87,Plan!A$1:Z$798,25,FALSE)/100)))</f>
    </oc>
    <nc r="R87">
      <f>Q87-(Q87*((VLOOKUP(A87,Plan!A$1:Z$798,26,FALSE)/100)))</f>
    </nc>
  </rcc>
  <rcc rId="4953" sId="8">
    <oc r="S87">
      <f>IF(P87,O87*'ETC Data'!$H$3*'ETC Data'!$J$3,0)</f>
    </oc>
    <nc r="S87">
      <f>IF(P87,O87*'ETC Data'!$H$3*'ETC Data'!$J$3,0)</f>
    </nc>
  </rcc>
  <rcc rId="4954" sId="8">
    <oc r="T87">
      <f>S87-(S87*((VLOOKUP(A87,Plan!A$1:AA$798,26,FALSE)/100)))</f>
    </oc>
    <nc r="T87">
      <f>S87-(S87*((VLOOKUP(A87,Plan!A$1:AA$798,27,FALSE)/100)))</f>
    </nc>
  </rcc>
  <rcc rId="4955" sId="8">
    <oc r="U87">
      <f>IF(P87,O87*'ETC Data'!$H$3*'ETC Data'!$K$3,0)</f>
    </oc>
    <nc r="U87">
      <f>IF(P87,O87*'ETC Data'!$H$3*'ETC Data'!$K$3,0)</f>
    </nc>
  </rcc>
  <rcc rId="4956" sId="8">
    <oc r="V87">
      <f>U87-(U87*((VLOOKUP(A87,Plan!A$1:AB$798,27,FALSE)/100)))</f>
    </oc>
    <nc r="V87">
      <f>U87-(U87*((VLOOKUP(A87,Plan!A$1:AB$798,28,FALSE)/100)))</f>
    </nc>
  </rcc>
  <rcc rId="4957" sId="8">
    <oc r="W87">
      <f>IF(P87,O87*'ETC Data'!$H$3*'ETC Data'!$L$3,0)</f>
    </oc>
    <nc r="W87">
      <f>IF(P87,O87*'ETC Data'!$H$3*'ETC Data'!$L$3,0)</f>
    </nc>
  </rcc>
  <rcc rId="4958" sId="8">
    <oc r="X87">
      <f>W87-(W87*((VLOOKUP(A87,Plan!A$1:AC$798,28,FALSE)/100)))</f>
    </oc>
    <nc r="X87">
      <f>W87-(W87*((VLOOKUP(A87,Plan!A$1:AC$798,29,FALSE)/100)))</f>
    </nc>
  </rcc>
  <rcc rId="4959" sId="8">
    <oc r="Z87">
      <f>OR(H87="Y",J87="Y")</f>
    </oc>
    <nc r="Z87">
      <f>OR(H87="Y",J87="Y")</f>
    </nc>
  </rcc>
  <rcc rId="4960" sId="8">
    <oc r="AA87">
      <f>IF(Z87,O87*'ETC Data'!$H$4*'ETC Data'!$I$4,0)</f>
    </oc>
    <nc r="AA87">
      <f>IF(Z87,O87*'ETC Data'!$H$4*'ETC Data'!$I$4,0)</f>
    </nc>
  </rcc>
  <rcc rId="4961" sId="8">
    <oc r="AB87">
      <f>AA87-(AA87*((VLOOKUP(A87,Plan!A$1:AI$798,34,FALSE)/100)))</f>
    </oc>
    <nc r="AB87">
      <f>AA87-(AA87*((VLOOKUP(A87,Plan!A$1:AI$798,35,FALSE)/100)))</f>
    </nc>
  </rcc>
  <rcc rId="4962" sId="8">
    <oc r="AC87">
      <f>IF(Z87,O87*'ETC Data'!$H$4*'ETC Data'!$J$4,0)</f>
    </oc>
    <nc r="AC87">
      <f>IF(Z87,O87*'ETC Data'!$H$4*'ETC Data'!$J$4,0)</f>
    </nc>
  </rcc>
  <rcc rId="4963" sId="8">
    <oc r="AD87">
      <f>AC87-(AC87*((VLOOKUP(A87,Plan!A$1:AJ$798,35,FALSE)/100)))</f>
    </oc>
    <nc r="AD87">
      <f>AC87-(AC87*((VLOOKUP(A87,Plan!A$1:AJ$798,36,FALSE)/100)))</f>
    </nc>
  </rcc>
  <rcc rId="4964" sId="8">
    <oc r="AE87">
      <f>IF(Z87,O87*'ETC Data'!$H$4*'ETC Data'!$K$4,0)</f>
    </oc>
    <nc r="AE87">
      <f>IF(Z87,O87*'ETC Data'!$H$4*'ETC Data'!$K$4,0)</f>
    </nc>
  </rcc>
  <rcc rId="4965" sId="8">
    <oc r="AF87">
      <f>AE87-(AE87*((VLOOKUP(A87,Plan!A$1:AK$798,36,FALSE)/100)))</f>
    </oc>
    <nc r="AF87">
      <f>AE87-(AE87*((VLOOKUP(A87,Plan!A$1:AK$798,37,FALSE)/100)))</f>
    </nc>
  </rcc>
  <rcc rId="4966" sId="8">
    <oc r="AG87">
      <f>IF(Z87,O87*'ETC Data'!$H$4*'ETC Data'!$L$4,0)</f>
    </oc>
    <nc r="AG87">
      <f>IF(Z87,O87*'ETC Data'!$H$4*'ETC Data'!$L$4,0)</f>
    </nc>
  </rcc>
  <rcc rId="4967" sId="8">
    <oc r="AH87">
      <f>AG87-(AG87*((VLOOKUP(A87,Plan!A$1:AP$798,41,FALSE)/100)))</f>
    </oc>
    <nc r="AH87">
      <f>AG87-(AG87*((VLOOKUP(A87,Plan!A$1:AP$798,42,FALSE)/100)))</f>
    </nc>
  </rcc>
  <rcc rId="4968" sId="8">
    <oc r="AJ87">
      <f>OR(H87="Y",K87="Y")</f>
    </oc>
    <nc r="AJ87">
      <f>OR(H87="Y",K87="Y")</f>
    </nc>
  </rcc>
  <rcc rId="4969" sId="8">
    <oc r="AK87">
      <f>IF(AJ87,O87*'ETC Data'!$H$5*'ETC Data'!$I$5,0)</f>
    </oc>
    <nc r="AK87">
      <f>IF(AJ87,O87*'ETC Data'!$H$5*'ETC Data'!$I$5,0)</f>
    </nc>
  </rcc>
  <rcc rId="4970" sId="8">
    <oc r="AL87">
      <f>AK87-(AK87*((VLOOKUP(A87,Plan!A$1:AY$798,49,FALSE)/100)))</f>
    </oc>
    <nc r="AL87">
      <f>AK87-(AK87*((VLOOKUP(A87,Plan!A$1:AY$798,51,FALSE)/100)))</f>
    </nc>
  </rcc>
  <rcc rId="4971" sId="8">
    <oc r="AM87">
      <f>IF(AJ87,O87*'ETC Data'!$H$5*'ETC Data'!$J$5,0)</f>
    </oc>
    <nc r="AM87">
      <f>IF(AJ87,O87*'ETC Data'!$H$5*'ETC Data'!$J$5,0)</f>
    </nc>
  </rcc>
  <rcc rId="4972" sId="8">
    <oc r="AN87">
      <f>AM87-(AM87*((VLOOKUP(A87,Plan!A$1:BA$798,50,FALSE)/100)))</f>
    </oc>
    <nc r="AN87">
      <f>AM87-(AM87*((VLOOKUP(A87,Plan!A$1:BA$798,53,FALSE)/100)))</f>
    </nc>
  </rcc>
  <rcc rId="4973" sId="8">
    <oc r="AO87">
      <f>IF(AJ87,O87*'ETC Data'!$H$5*'ETC Data'!$K$5,0)</f>
    </oc>
    <nc r="AO87">
      <f>IF(AJ87,O87*'ETC Data'!$H$5*'ETC Data'!$K$5,0)</f>
    </nc>
  </rcc>
  <rcc rId="4974" sId="8">
    <oc r="AP87">
      <f>AO87-(AO87*((VLOOKUP(A87,Plan!A$1:BB$798,51,FALSE)/100)))</f>
    </oc>
    <nc r="AP87">
      <f>AO87-(AO87*((VLOOKUP(A87,Plan!A$1:BB$798,54,FALSE)/100)))</f>
    </nc>
  </rcc>
  <rcc rId="4975" sId="8">
    <oc r="AQ87">
      <f>IF(AJ87,O87*'ETC Data'!$H$5*'ETC Data'!$L$5,0)</f>
    </oc>
    <nc r="AQ87">
      <f>IF(AJ87,O87*'ETC Data'!$H$5*'ETC Data'!$L$5,0)</f>
    </nc>
  </rcc>
  <rcc rId="4976" sId="8">
    <oc r="AR87">
      <f>AQ87-(AQ87*((VLOOKUP(A87,Plan!A$1:BD$798,53,FALSE)/100)))</f>
    </oc>
    <nc r="AR87">
      <f>AQ87-(AQ87*((VLOOKUP(A87,Plan!A$1:BD$798,56,FALSE)/100)))</f>
    </nc>
  </rcc>
  <rcc rId="4977" sId="8">
    <oc r="R88">
      <f>Q88-(Q88*((VLOOKUP(A88,Plan!A$1:Z$798,25,FALSE)/100)))</f>
    </oc>
    <nc r="R88">
      <f>Q88-(Q88*((VLOOKUP(A88,Plan!A$1:Z$798,26,FALSE)/100)))</f>
    </nc>
  </rcc>
  <rcc rId="4978" sId="8">
    <oc r="S88">
      <f>IF(P88,O88*'ETC Data'!$H$3*'ETC Data'!$J$3,0)</f>
    </oc>
    <nc r="S88">
      <f>IF(P88,O88*'ETC Data'!$H$3*'ETC Data'!$J$3,0)</f>
    </nc>
  </rcc>
  <rcc rId="4979" sId="8">
    <oc r="T88">
      <f>S88-(S88*((VLOOKUP(A88,Plan!A$1:AA$798,26,FALSE)/100)))</f>
    </oc>
    <nc r="T88">
      <f>S88-(S88*((VLOOKUP(A88,Plan!A$1:AA$798,27,FALSE)/100)))</f>
    </nc>
  </rcc>
  <rcc rId="4980" sId="8">
    <oc r="U88">
      <f>IF(P88,O88*'ETC Data'!$H$3*'ETC Data'!$K$3,0)</f>
    </oc>
    <nc r="U88">
      <f>IF(P88,O88*'ETC Data'!$H$3*'ETC Data'!$K$3,0)</f>
    </nc>
  </rcc>
  <rcc rId="4981" sId="8">
    <oc r="V88">
      <f>U88-(U88*((VLOOKUP(A88,Plan!A$1:AB$798,27,FALSE)/100)))</f>
    </oc>
    <nc r="V88">
      <f>U88-(U88*((VLOOKUP(A88,Plan!A$1:AB$798,28,FALSE)/100)))</f>
    </nc>
  </rcc>
  <rcc rId="4982" sId="8">
    <oc r="W88">
      <f>IF(P88,O88*'ETC Data'!$H$3*'ETC Data'!$L$3,0)</f>
    </oc>
    <nc r="W88">
      <f>IF(P88,O88*'ETC Data'!$H$3*'ETC Data'!$L$3,0)</f>
    </nc>
  </rcc>
  <rcc rId="4983" sId="8">
    <oc r="X88">
      <f>W88-(W88*((VLOOKUP(A88,Plan!A$1:AC$798,28,FALSE)/100)))</f>
    </oc>
    <nc r="X88">
      <f>W88-(W88*((VLOOKUP(A88,Plan!A$1:AC$798,29,FALSE)/100)))</f>
    </nc>
  </rcc>
  <rcc rId="4984" sId="8">
    <oc r="Z88">
      <f>OR(H88="Y",J88="Y")</f>
    </oc>
    <nc r="Z88">
      <f>OR(H88="Y",J88="Y")</f>
    </nc>
  </rcc>
  <rcc rId="4985" sId="8">
    <oc r="AA88">
      <f>IF(Z88,O88*'ETC Data'!$H$4*'ETC Data'!$I$4,0)</f>
    </oc>
    <nc r="AA88">
      <f>IF(Z88,O88*'ETC Data'!$H$4*'ETC Data'!$I$4,0)</f>
    </nc>
  </rcc>
  <rcc rId="4986" sId="8">
    <oc r="AB88">
      <f>AA88-(AA88*((VLOOKUP(A88,Plan!A$1:AI$798,34,FALSE)/100)))</f>
    </oc>
    <nc r="AB88">
      <f>AA88-(AA88*((VLOOKUP(A88,Plan!A$1:AI$798,35,FALSE)/100)))</f>
    </nc>
  </rcc>
  <rcc rId="4987" sId="8">
    <oc r="AC88">
      <f>IF(Z88,O88*'ETC Data'!$H$4*'ETC Data'!$J$4,0)</f>
    </oc>
    <nc r="AC88">
      <f>IF(Z88,O88*'ETC Data'!$H$4*'ETC Data'!$J$4,0)</f>
    </nc>
  </rcc>
  <rcc rId="4988" sId="8">
    <oc r="AD88">
      <f>AC88-(AC88*((VLOOKUP(A88,Plan!A$1:AJ$798,35,FALSE)/100)))</f>
    </oc>
    <nc r="AD88">
      <f>AC88-(AC88*((VLOOKUP(A88,Plan!A$1:AJ$798,36,FALSE)/100)))</f>
    </nc>
  </rcc>
  <rcc rId="4989" sId="8">
    <oc r="AE88">
      <f>IF(Z88,O88*'ETC Data'!$H$4*'ETC Data'!$K$4,0)</f>
    </oc>
    <nc r="AE88">
      <f>IF(Z88,O88*'ETC Data'!$H$4*'ETC Data'!$K$4,0)</f>
    </nc>
  </rcc>
  <rcc rId="4990" sId="8">
    <oc r="AF88">
      <f>AE88-(AE88*((VLOOKUP(A88,Plan!A$1:AK$798,36,FALSE)/100)))</f>
    </oc>
    <nc r="AF88">
      <f>AE88-(AE88*((VLOOKUP(A88,Plan!A$1:AK$798,37,FALSE)/100)))</f>
    </nc>
  </rcc>
  <rcc rId="4991" sId="8">
    <oc r="AG88">
      <f>IF(Z88,O88*'ETC Data'!$H$4*'ETC Data'!$L$4,0)</f>
    </oc>
    <nc r="AG88">
      <f>IF(Z88,O88*'ETC Data'!$H$4*'ETC Data'!$L$4,0)</f>
    </nc>
  </rcc>
  <rcc rId="4992" sId="8">
    <oc r="AH88">
      <f>AG88-(AG88*((VLOOKUP(A88,Plan!A$1:AP$798,41,FALSE)/100)))</f>
    </oc>
    <nc r="AH88">
      <f>AG88-(AG88*((VLOOKUP(A88,Plan!A$1:AP$798,42,FALSE)/100)))</f>
    </nc>
  </rcc>
  <rcc rId="4993" sId="8">
    <oc r="AJ88">
      <f>OR(H88="Y",K88="Y")</f>
    </oc>
    <nc r="AJ88">
      <f>OR(H88="Y",K88="Y")</f>
    </nc>
  </rcc>
  <rcc rId="4994" sId="8">
    <oc r="AK88">
      <f>IF(AJ88,O88*'ETC Data'!$H$5*'ETC Data'!$I$5,0)</f>
    </oc>
    <nc r="AK88">
      <f>IF(AJ88,O88*'ETC Data'!$H$5*'ETC Data'!$I$5,0)</f>
    </nc>
  </rcc>
  <rcc rId="4995" sId="8">
    <oc r="AL88">
      <f>AK88-(AK88*((VLOOKUP(A88,Plan!A$1:AY$798,49,FALSE)/100)))</f>
    </oc>
    <nc r="AL88">
      <f>AK88-(AK88*((VLOOKUP(A88,Plan!A$1:AY$798,51,FALSE)/100)))</f>
    </nc>
  </rcc>
  <rcc rId="4996" sId="8">
    <oc r="AM88">
      <f>IF(AJ88,O88*'ETC Data'!$H$5*'ETC Data'!$J$5,0)</f>
    </oc>
    <nc r="AM88">
      <f>IF(AJ88,O88*'ETC Data'!$H$5*'ETC Data'!$J$5,0)</f>
    </nc>
  </rcc>
  <rcc rId="4997" sId="8">
    <oc r="AN88">
      <f>AM88-(AM88*((VLOOKUP(A88,Plan!A$1:BA$798,50,FALSE)/100)))</f>
    </oc>
    <nc r="AN88">
      <f>AM88-(AM88*((VLOOKUP(A88,Plan!A$1:BA$798,53,FALSE)/100)))</f>
    </nc>
  </rcc>
  <rcc rId="4998" sId="8">
    <oc r="AO88">
      <f>IF(AJ88,O88*'ETC Data'!$H$5*'ETC Data'!$K$5,0)</f>
    </oc>
    <nc r="AO88">
      <f>IF(AJ88,O88*'ETC Data'!$H$5*'ETC Data'!$K$5,0)</f>
    </nc>
  </rcc>
  <rcc rId="4999" sId="8">
    <oc r="AP88">
      <f>AO88-(AO88*((VLOOKUP(A88,Plan!A$1:BB$798,51,FALSE)/100)))</f>
    </oc>
    <nc r="AP88">
      <f>AO88-(AO88*((VLOOKUP(A88,Plan!A$1:BB$798,54,FALSE)/100)))</f>
    </nc>
  </rcc>
  <rcc rId="5000" sId="8">
    <oc r="AQ88">
      <f>IF(AJ88,O88*'ETC Data'!$H$5*'ETC Data'!$L$5,0)</f>
    </oc>
    <nc r="AQ88">
      <f>IF(AJ88,O88*'ETC Data'!$H$5*'ETC Data'!$L$5,0)</f>
    </nc>
  </rcc>
  <rcc rId="5001" sId="8">
    <oc r="AR88">
      <f>AQ88-(AQ88*((VLOOKUP(A88,Plan!A$1:BD$798,53,FALSE)/100)))</f>
    </oc>
    <nc r="AR88">
      <f>AQ88-(AQ88*((VLOOKUP(A88,Plan!A$1:BD$798,56,FALSE)/100)))</f>
    </nc>
  </rcc>
  <rcc rId="5002" sId="8">
    <oc r="R89">
      <f>Q89-(Q89*((VLOOKUP(A89,Plan!A$1:Z$798,25,FALSE)/100)))</f>
    </oc>
    <nc r="R89">
      <f>Q89-(Q89*((VLOOKUP(A89,Plan!A$1:Z$798,26,FALSE)/100)))</f>
    </nc>
  </rcc>
  <rcc rId="5003" sId="8">
    <oc r="S89">
      <f>IF(P89,O89*'ETC Data'!$H$3*'ETC Data'!$J$3,0)</f>
    </oc>
    <nc r="S89">
      <f>IF(P89,O89*'ETC Data'!$H$3*'ETC Data'!$J$3,0)</f>
    </nc>
  </rcc>
  <rcc rId="5004" sId="8">
    <oc r="T89">
      <f>S89-(S89*((VLOOKUP(A89,Plan!A$1:AA$798,26,FALSE)/100)))</f>
    </oc>
    <nc r="T89">
      <f>S89-(S89*((VLOOKUP(A89,Plan!A$1:AA$798,27,FALSE)/100)))</f>
    </nc>
  </rcc>
  <rcc rId="5005" sId="8">
    <oc r="U89">
      <f>IF(P89,O89*'ETC Data'!$H$3*'ETC Data'!$K$3,0)</f>
    </oc>
    <nc r="U89">
      <f>IF(P89,O89*'ETC Data'!$H$3*'ETC Data'!$K$3,0)</f>
    </nc>
  </rcc>
  <rcc rId="5006" sId="8">
    <oc r="V89">
      <f>U89-(U89*((VLOOKUP(A89,Plan!A$1:AB$798,27,FALSE)/100)))</f>
    </oc>
    <nc r="V89">
      <f>U89-(U89*((VLOOKUP(A89,Plan!A$1:AB$798,28,FALSE)/100)))</f>
    </nc>
  </rcc>
  <rcc rId="5007" sId="8">
    <oc r="W89">
      <f>IF(P89,O89*'ETC Data'!$H$3*'ETC Data'!$L$3,0)</f>
    </oc>
    <nc r="W89">
      <f>IF(P89,O89*'ETC Data'!$H$3*'ETC Data'!$L$3,0)</f>
    </nc>
  </rcc>
  <rcc rId="5008" sId="8">
    <oc r="X89">
      <f>W89-(W89*((VLOOKUP(A89,Plan!A$1:AC$798,28,FALSE)/100)))</f>
    </oc>
    <nc r="X89">
      <f>W89-(W89*((VLOOKUP(A89,Plan!A$1:AC$798,29,FALSE)/100)))</f>
    </nc>
  </rcc>
  <rcc rId="5009" sId="8">
    <oc r="Z89">
      <f>OR(H89="Y",J89="Y")</f>
    </oc>
    <nc r="Z89">
      <f>OR(H89="Y",J89="Y")</f>
    </nc>
  </rcc>
  <rcc rId="5010" sId="8">
    <oc r="AA89">
      <f>IF(Z89,O89*'ETC Data'!$H$4*'ETC Data'!$I$4,0)</f>
    </oc>
    <nc r="AA89">
      <f>IF(Z89,O89*'ETC Data'!$H$4*'ETC Data'!$I$4,0)</f>
    </nc>
  </rcc>
  <rcc rId="5011" sId="8">
    <oc r="AB89">
      <f>AA89-(AA89*((VLOOKUP(A89,Plan!A$1:AI$798,34,FALSE)/100)))</f>
    </oc>
    <nc r="AB89">
      <f>AA89-(AA89*((VLOOKUP(A89,Plan!A$1:AI$798,35,FALSE)/100)))</f>
    </nc>
  </rcc>
  <rcc rId="5012" sId="8">
    <oc r="AC89">
      <f>IF(Z89,O89*'ETC Data'!$H$4*'ETC Data'!$J$4,0)</f>
    </oc>
    <nc r="AC89">
      <f>IF(Z89,O89*'ETC Data'!$H$4*'ETC Data'!$J$4,0)</f>
    </nc>
  </rcc>
  <rcc rId="5013" sId="8">
    <oc r="AD89">
      <f>AC89-(AC89*((VLOOKUP(A89,Plan!A$1:AJ$798,35,FALSE)/100)))</f>
    </oc>
    <nc r="AD89">
      <f>AC89-(AC89*((VLOOKUP(A89,Plan!A$1:AJ$798,36,FALSE)/100)))</f>
    </nc>
  </rcc>
  <rcc rId="5014" sId="8">
    <oc r="AE89">
      <f>IF(Z89,O89*'ETC Data'!$H$4*'ETC Data'!$K$4,0)</f>
    </oc>
    <nc r="AE89">
      <f>IF(Z89,O89*'ETC Data'!$H$4*'ETC Data'!$K$4,0)</f>
    </nc>
  </rcc>
  <rcc rId="5015" sId="8">
    <oc r="AF89">
      <f>AE89-(AE89*((VLOOKUP(A89,Plan!A$1:AK$798,36,FALSE)/100)))</f>
    </oc>
    <nc r="AF89">
      <f>AE89-(AE89*((VLOOKUP(A89,Plan!A$1:AK$798,37,FALSE)/100)))</f>
    </nc>
  </rcc>
  <rcc rId="5016" sId="8">
    <oc r="AG89">
      <f>IF(Z89,O89*'ETC Data'!$H$4*'ETC Data'!$L$4,0)</f>
    </oc>
    <nc r="AG89">
      <f>IF(Z89,O89*'ETC Data'!$H$4*'ETC Data'!$L$4,0)</f>
    </nc>
  </rcc>
  <rcc rId="5017" sId="8">
    <oc r="AH89">
      <f>AG89-(AG89*((VLOOKUP(A89,Plan!A$1:AP$798,41,FALSE)/100)))</f>
    </oc>
    <nc r="AH89">
      <f>AG89-(AG89*((VLOOKUP(A89,Plan!A$1:AP$798,42,FALSE)/100)))</f>
    </nc>
  </rcc>
  <rcc rId="5018" sId="8">
    <oc r="AJ89">
      <f>OR(H89="Y",K89="Y")</f>
    </oc>
    <nc r="AJ89">
      <f>OR(H89="Y",K89="Y")</f>
    </nc>
  </rcc>
  <rcc rId="5019" sId="8">
    <oc r="AK89">
      <f>IF(AJ89,O89*'ETC Data'!$H$5*'ETC Data'!$I$5,0)</f>
    </oc>
    <nc r="AK89">
      <f>IF(AJ89,O89*'ETC Data'!$H$5*'ETC Data'!$I$5,0)</f>
    </nc>
  </rcc>
  <rcc rId="5020" sId="8">
    <oc r="AL89">
      <f>AK89-(AK89*((VLOOKUP(A89,Plan!A$1:AY$798,49,FALSE)/100)))</f>
    </oc>
    <nc r="AL89">
      <f>AK89-(AK89*((VLOOKUP(A89,Plan!A$1:AY$798,51,FALSE)/100)))</f>
    </nc>
  </rcc>
  <rcc rId="5021" sId="8">
    <oc r="AM89">
      <f>IF(AJ89,O89*'ETC Data'!$H$5*'ETC Data'!$J$5,0)</f>
    </oc>
    <nc r="AM89">
      <f>IF(AJ89,O89*'ETC Data'!$H$5*'ETC Data'!$J$5,0)</f>
    </nc>
  </rcc>
  <rcc rId="5022" sId="8">
    <oc r="AN89">
      <f>AM89-(AM89*((VLOOKUP(A89,Plan!A$1:BA$798,50,FALSE)/100)))</f>
    </oc>
    <nc r="AN89">
      <f>AM89-(AM89*((VLOOKUP(A89,Plan!A$1:BA$798,53,FALSE)/100)))</f>
    </nc>
  </rcc>
  <rcc rId="5023" sId="8">
    <oc r="AO89">
      <f>IF(AJ89,O89*'ETC Data'!$H$5*'ETC Data'!$K$5,0)</f>
    </oc>
    <nc r="AO89">
      <f>IF(AJ89,O89*'ETC Data'!$H$5*'ETC Data'!$K$5,0)</f>
    </nc>
  </rcc>
  <rcc rId="5024" sId="8">
    <oc r="AP89">
      <f>AO89-(AO89*((VLOOKUP(A89,Plan!A$1:BB$798,51,FALSE)/100)))</f>
    </oc>
    <nc r="AP89">
      <f>AO89-(AO89*((VLOOKUP(A89,Plan!A$1:BB$798,54,FALSE)/100)))</f>
    </nc>
  </rcc>
  <rcc rId="5025" sId="8">
    <oc r="AQ89">
      <f>IF(AJ89,O89*'ETC Data'!$H$5*'ETC Data'!$L$5,0)</f>
    </oc>
    <nc r="AQ89">
      <f>IF(AJ89,O89*'ETC Data'!$H$5*'ETC Data'!$L$5,0)</f>
    </nc>
  </rcc>
  <rcc rId="5026" sId="8">
    <oc r="AR89">
      <f>AQ89-(AQ89*((VLOOKUP(A89,Plan!A$1:BD$798,53,FALSE)/100)))</f>
    </oc>
    <nc r="AR89">
      <f>AQ89-(AQ89*((VLOOKUP(A89,Plan!A$1:BD$798,56,FALSE)/100)))</f>
    </nc>
  </rcc>
  <rcc rId="5027" sId="8">
    <oc r="R90">
      <f>Q90-(Q90*((VLOOKUP(A90,Plan!A$1:Z$798,25,FALSE)/100)))</f>
    </oc>
    <nc r="R90">
      <f>Q90-(Q90*((VLOOKUP(A90,Plan!A$1:Z$798,26,FALSE)/100)))</f>
    </nc>
  </rcc>
  <rcc rId="5028" sId="8">
    <oc r="S90">
      <f>IF(P90,O90*'ETC Data'!$H$3*'ETC Data'!$J$3,0)</f>
    </oc>
    <nc r="S90">
      <f>IF(P90,O90*'ETC Data'!$H$3*'ETC Data'!$J$3,0)</f>
    </nc>
  </rcc>
  <rcc rId="5029" sId="8">
    <oc r="T90">
      <f>S90-(S90*((VLOOKUP(A90,Plan!A$1:AA$798,26,FALSE)/100)))</f>
    </oc>
    <nc r="T90">
      <f>S90-(S90*((VLOOKUP(A90,Plan!A$1:AA$798,27,FALSE)/100)))</f>
    </nc>
  </rcc>
  <rcc rId="5030" sId="8">
    <oc r="U90">
      <f>IF(P90,O90*'ETC Data'!$H$3*'ETC Data'!$K$3,0)</f>
    </oc>
    <nc r="U90">
      <f>IF(P90,O90*'ETC Data'!$H$3*'ETC Data'!$K$3,0)</f>
    </nc>
  </rcc>
  <rcc rId="5031" sId="8">
    <oc r="V90">
      <f>U90-(U90*((VLOOKUP(A90,Plan!A$1:AB$798,27,FALSE)/100)))</f>
    </oc>
    <nc r="V90">
      <f>U90-(U90*((VLOOKUP(A90,Plan!A$1:AB$798,28,FALSE)/100)))</f>
    </nc>
  </rcc>
  <rcc rId="5032" sId="8">
    <oc r="W90">
      <f>IF(P90,O90*'ETC Data'!$H$3*'ETC Data'!$L$3,0)</f>
    </oc>
    <nc r="W90">
      <f>IF(P90,O90*'ETC Data'!$H$3*'ETC Data'!$L$3,0)</f>
    </nc>
  </rcc>
  <rcc rId="5033" sId="8">
    <oc r="X90">
      <f>W90-(W90*((VLOOKUP(A90,Plan!A$1:AC$798,28,FALSE)/100)))</f>
    </oc>
    <nc r="X90">
      <f>W90-(W90*((VLOOKUP(A90,Plan!A$1:AC$798,29,FALSE)/100)))</f>
    </nc>
  </rcc>
  <rcc rId="5034" sId="8">
    <oc r="Z90">
      <f>OR(H90="Y",J90="Y")</f>
    </oc>
    <nc r="Z90">
      <f>OR(H90="Y",J90="Y")</f>
    </nc>
  </rcc>
  <rcc rId="5035" sId="8">
    <oc r="AA90">
      <f>IF(Z90,O90*'ETC Data'!$H$4*'ETC Data'!$I$4,0)</f>
    </oc>
    <nc r="AA90">
      <f>IF(Z90,O90*'ETC Data'!$H$4*'ETC Data'!$I$4,0)</f>
    </nc>
  </rcc>
  <rcc rId="5036" sId="8">
    <oc r="AB90">
      <f>AA90-(AA90*((VLOOKUP(A90,Plan!A$1:AI$798,34,FALSE)/100)))</f>
    </oc>
    <nc r="AB90">
      <f>AA90-(AA90*((VLOOKUP(A90,Plan!A$1:AI$798,35,FALSE)/100)))</f>
    </nc>
  </rcc>
  <rcc rId="5037" sId="8">
    <oc r="AC90">
      <f>IF(Z90,O90*'ETC Data'!$H$4*'ETC Data'!$J$4,0)</f>
    </oc>
    <nc r="AC90">
      <f>IF(Z90,O90*'ETC Data'!$H$4*'ETC Data'!$J$4,0)</f>
    </nc>
  </rcc>
  <rcc rId="5038" sId="8">
    <oc r="AD90">
      <f>AC90-(AC90*((VLOOKUP(A90,Plan!A$1:AJ$798,35,FALSE)/100)))</f>
    </oc>
    <nc r="AD90">
      <f>AC90-(AC90*((VLOOKUP(A90,Plan!A$1:AJ$798,36,FALSE)/100)))</f>
    </nc>
  </rcc>
  <rcc rId="5039" sId="8">
    <oc r="AE90">
      <f>IF(Z90,O90*'ETC Data'!$H$4*'ETC Data'!$K$4,0)</f>
    </oc>
    <nc r="AE90">
      <f>IF(Z90,O90*'ETC Data'!$H$4*'ETC Data'!$K$4,0)</f>
    </nc>
  </rcc>
  <rcc rId="5040" sId="8">
    <oc r="AF90">
      <f>AE90-(AE90*((VLOOKUP(A90,Plan!A$1:AK$798,36,FALSE)/100)))</f>
    </oc>
    <nc r="AF90">
      <f>AE90-(AE90*((VLOOKUP(A90,Plan!A$1:AK$798,37,FALSE)/100)))</f>
    </nc>
  </rcc>
  <rcc rId="5041" sId="8">
    <oc r="AG90">
      <f>IF(Z90,O90*'ETC Data'!$H$4*'ETC Data'!$L$4,0)</f>
    </oc>
    <nc r="AG90">
      <f>IF(Z90,O90*'ETC Data'!$H$4*'ETC Data'!$L$4,0)</f>
    </nc>
  </rcc>
  <rcc rId="5042" sId="8">
    <oc r="AH90">
      <f>AG90-(AG90*((VLOOKUP(A90,Plan!A$1:AP$798,41,FALSE)/100)))</f>
    </oc>
    <nc r="AH90">
      <f>AG90-(AG90*((VLOOKUP(A90,Plan!A$1:AP$798,42,FALSE)/100)))</f>
    </nc>
  </rcc>
  <rcc rId="5043" sId="8">
    <oc r="AJ90">
      <f>OR(H90="Y",K90="Y")</f>
    </oc>
    <nc r="AJ90">
      <f>OR(H90="Y",K90="Y")</f>
    </nc>
  </rcc>
  <rcc rId="5044" sId="8">
    <oc r="AK90">
      <f>IF(AJ90,O90*'ETC Data'!$H$5*'ETC Data'!$I$5,0)</f>
    </oc>
    <nc r="AK90">
      <f>IF(AJ90,O90*'ETC Data'!$H$5*'ETC Data'!$I$5,0)</f>
    </nc>
  </rcc>
  <rcc rId="5045" sId="8">
    <oc r="AL90">
      <f>AK90-(AK90*((VLOOKUP(A90,Plan!A$1:AY$798,49,FALSE)/100)))</f>
    </oc>
    <nc r="AL90">
      <f>AK90-(AK90*((VLOOKUP(A90,Plan!A$1:AY$798,51,FALSE)/100)))</f>
    </nc>
  </rcc>
  <rcc rId="5046" sId="8">
    <oc r="AM90">
      <f>IF(AJ90,O90*'ETC Data'!$H$5*'ETC Data'!$J$5,0)</f>
    </oc>
    <nc r="AM90">
      <f>IF(AJ90,O90*'ETC Data'!$H$5*'ETC Data'!$J$5,0)</f>
    </nc>
  </rcc>
  <rcc rId="5047" sId="8">
    <oc r="AN90">
      <f>AM90-(AM90*((VLOOKUP(A90,Plan!A$1:BA$798,50,FALSE)/100)))</f>
    </oc>
    <nc r="AN90">
      <f>AM90-(AM90*((VLOOKUP(A90,Plan!A$1:BA$798,53,FALSE)/100)))</f>
    </nc>
  </rcc>
  <rcc rId="5048" sId="8">
    <oc r="AO90">
      <f>IF(AJ90,O90*'ETC Data'!$H$5*'ETC Data'!$K$5,0)</f>
    </oc>
    <nc r="AO90">
      <f>IF(AJ90,O90*'ETC Data'!$H$5*'ETC Data'!$K$5,0)</f>
    </nc>
  </rcc>
  <rcc rId="5049" sId="8">
    <oc r="AP90">
      <f>AO90-(AO90*((VLOOKUP(A90,Plan!A$1:BB$798,51,FALSE)/100)))</f>
    </oc>
    <nc r="AP90">
      <f>AO90-(AO90*((VLOOKUP(A90,Plan!A$1:BB$798,54,FALSE)/100)))</f>
    </nc>
  </rcc>
  <rcc rId="5050" sId="8">
    <oc r="AQ90">
      <f>IF(AJ90,O90*'ETC Data'!$H$5*'ETC Data'!$L$5,0)</f>
    </oc>
    <nc r="AQ90">
      <f>IF(AJ90,O90*'ETC Data'!$H$5*'ETC Data'!$L$5,0)</f>
    </nc>
  </rcc>
  <rcc rId="5051" sId="8">
    <oc r="AR90">
      <f>AQ90-(AQ90*((VLOOKUP(A90,Plan!A$1:BD$798,53,FALSE)/100)))</f>
    </oc>
    <nc r="AR90">
      <f>AQ90-(AQ90*((VLOOKUP(A90,Plan!A$1:BD$798,56,FALSE)/100)))</f>
    </nc>
  </rcc>
  <rcc rId="5052" sId="8">
    <oc r="R91">
      <f>Q91-(Q91*((VLOOKUP(A91,Plan!A$1:Z$798,26,FALSE)/100)))</f>
    </oc>
    <nc r="R91">
      <f>Q91-(Q91*((VLOOKUP(A91,Plan!A$1:Z$798,26,FALSE)/100)))</f>
    </nc>
  </rcc>
  <rcc rId="5053" sId="8">
    <oc r="S91">
      <f>IF(P91,O91*'ETC Data'!$H$3*'ETC Data'!$J$3,0)</f>
    </oc>
    <nc r="S91">
      <f>IF(P91,O91*'ETC Data'!$H$3*'ETC Data'!$J$3,0)</f>
    </nc>
  </rcc>
  <rcc rId="5054" sId="8">
    <oc r="T91">
      <f>S91-(S91*((VLOOKUP(A91,Plan!A$1:AA$798,27,FALSE)/100)))</f>
    </oc>
    <nc r="T91">
      <f>S91-(S91*((VLOOKUP(A91,Plan!A$1:AA$798,27,FALSE)/100)))</f>
    </nc>
  </rcc>
  <rcc rId="5055" sId="8">
    <oc r="U91">
      <f>IF(P91,O91*'ETC Data'!$H$3*'ETC Data'!$K$3,0)</f>
    </oc>
    <nc r="U91">
      <f>IF(P91,O91*'ETC Data'!$H$3*'ETC Data'!$K$3,0)</f>
    </nc>
  </rcc>
  <rcc rId="5056" sId="8">
    <oc r="V91">
      <f>U91-(U91*((VLOOKUP(A91,Plan!A$1:AB$798,28,FALSE)/100)))</f>
    </oc>
    <nc r="V91">
      <f>U91-(U91*((VLOOKUP(A91,Plan!A$1:AB$798,28,FALSE)/100)))</f>
    </nc>
  </rcc>
  <rcc rId="5057" sId="8">
    <oc r="W91">
      <f>IF(P91,O91*'ETC Data'!$H$3*'ETC Data'!$L$3,0)</f>
    </oc>
    <nc r="W91">
      <f>IF(P91,O91*'ETC Data'!$H$3*'ETC Data'!$L$3,0)</f>
    </nc>
  </rcc>
  <rcc rId="5058" sId="8">
    <oc r="X91">
      <f>W91-(W91*((VLOOKUP(A91,Plan!A$1:AC$798,29,FALSE)/100)))</f>
    </oc>
    <nc r="X91">
      <f>W91-(W91*((VLOOKUP(A91,Plan!A$1:AC$798,29,FALSE)/100)))</f>
    </nc>
  </rcc>
  <rcc rId="5059" sId="8">
    <oc r="Z91">
      <f>OR(H91="Y",J91="Y")</f>
    </oc>
    <nc r="Z91">
      <f>OR(H91="Y",J91="Y")</f>
    </nc>
  </rcc>
  <rcc rId="5060" sId="8">
    <oc r="AA91">
      <f>IF(Z91,O91*'ETC Data'!$H$4*'ETC Data'!$I$4,0)</f>
    </oc>
    <nc r="AA91">
      <f>IF(Z91,O91*'ETC Data'!$H$4*'ETC Data'!$I$4,0)</f>
    </nc>
  </rcc>
  <rcc rId="5061" sId="8">
    <oc r="AB91">
      <f>AA91-(AA91*((VLOOKUP(A91,Plan!A$1:AI$798,35,FALSE)/100)))</f>
    </oc>
    <nc r="AB91">
      <f>AA91-(AA91*((VLOOKUP(A91,Plan!A$1:AI$798,35,FALSE)/100)))</f>
    </nc>
  </rcc>
  <rcc rId="5062" sId="8">
    <oc r="AC91">
      <f>IF(Z91,O91*'ETC Data'!$H$4*'ETC Data'!$J$4,0)</f>
    </oc>
    <nc r="AC91">
      <f>IF(Z91,O91*'ETC Data'!$H$4*'ETC Data'!$J$4,0)</f>
    </nc>
  </rcc>
  <rcc rId="5063" sId="8">
    <oc r="AD91">
      <f>AC91-(AC91*((VLOOKUP(A91,Plan!A$1:AJ$798,36,FALSE)/100)))</f>
    </oc>
    <nc r="AD91">
      <f>AC91-(AC91*((VLOOKUP(A91,Plan!A$1:AJ$798,36,FALSE)/100)))</f>
    </nc>
  </rcc>
  <rcc rId="5064" sId="8">
    <oc r="AE91">
      <f>IF(Z91,O91*'ETC Data'!$H$4*'ETC Data'!$K$4,0)</f>
    </oc>
    <nc r="AE91">
      <f>IF(Z91,O91*'ETC Data'!$H$4*'ETC Data'!$K$4,0)</f>
    </nc>
  </rcc>
  <rcc rId="5065" sId="8">
    <oc r="AF91">
      <f>AE91-(AE91*((VLOOKUP(A91,Plan!A$1:AK$798,37,FALSE)/100)))</f>
    </oc>
    <nc r="AF91">
      <f>AE91-(AE91*((VLOOKUP(A91,Plan!A$1:AK$798,37,FALSE)/100)))</f>
    </nc>
  </rcc>
  <rcc rId="5066" sId="8">
    <oc r="AG91">
      <f>IF(Z91,O91*'ETC Data'!$H$4*'ETC Data'!$L$4,0)</f>
    </oc>
    <nc r="AG91">
      <f>IF(Z91,O91*'ETC Data'!$H$4*'ETC Data'!$L$4,0)</f>
    </nc>
  </rcc>
  <rcc rId="5067" sId="8">
    <oc r="AH91">
      <f>AG91-(AG91*((VLOOKUP(A91,Plan!A$1:AP$798,42,FALSE)/100)))</f>
    </oc>
    <nc r="AH91">
      <f>AG91-(AG91*((VLOOKUP(A91,Plan!A$1:AP$798,42,FALSE)/100)))</f>
    </nc>
  </rcc>
  <rcc rId="5068" sId="8">
    <oc r="AJ91">
      <f>OR(H91="Y",K91="Y")</f>
    </oc>
    <nc r="AJ91">
      <f>OR(H91="Y",K91="Y")</f>
    </nc>
  </rcc>
  <rcc rId="5069" sId="8">
    <oc r="AK91">
      <f>IF(AJ91,O91*'ETC Data'!$H$5*'ETC Data'!$I$5,0)</f>
    </oc>
    <nc r="AK91">
      <f>IF(AJ91,O91*'ETC Data'!$H$5*'ETC Data'!$I$5,0)</f>
    </nc>
  </rcc>
  <rcc rId="5070" sId="8">
    <oc r="AL91">
      <f>AK91-(AK91*((VLOOKUP(A91,Plan!A$1:AY$798,51,FALSE)/100)))</f>
    </oc>
    <nc r="AL91">
      <f>AK91-(AK91*((VLOOKUP(A91,Plan!A$1:AY$798,51,FALSE)/100)))</f>
    </nc>
  </rcc>
  <rcc rId="5071" sId="8">
    <oc r="AM91">
      <f>IF(AJ91,O91*'ETC Data'!$H$5*'ETC Data'!$J$5,0)</f>
    </oc>
    <nc r="AM91">
      <f>IF(AJ91,O91*'ETC Data'!$H$5*'ETC Data'!$J$5,0)</f>
    </nc>
  </rcc>
  <rcc rId="5072" sId="8">
    <oc r="AN91">
      <f>AM91-(AM91*((VLOOKUP(A91,Plan!A$1:BA$798,53,FALSE)/100)))</f>
    </oc>
    <nc r="AN91">
      <f>AM91-(AM91*((VLOOKUP(A91,Plan!A$1:BA$798,53,FALSE)/100)))</f>
    </nc>
  </rcc>
  <rcc rId="5073" sId="8">
    <oc r="AO91">
      <f>IF(AJ91,O91*'ETC Data'!$H$5*'ETC Data'!$K$5,0)</f>
    </oc>
    <nc r="AO91">
      <f>IF(AJ91,O91*'ETC Data'!$H$5*'ETC Data'!$K$5,0)</f>
    </nc>
  </rcc>
  <rcc rId="5074" sId="8">
    <oc r="AP91">
      <f>AO91-(AO91*((VLOOKUP(A91,Plan!A$1:BB$798,54,FALSE)/100)))</f>
    </oc>
    <nc r="AP91">
      <f>AO91-(AO91*((VLOOKUP(A91,Plan!A$1:BB$798,54,FALSE)/100)))</f>
    </nc>
  </rcc>
  <rcc rId="5075" sId="8">
    <oc r="AQ91">
      <f>IF(AJ91,O91*'ETC Data'!$H$5*'ETC Data'!$L$5,0)</f>
    </oc>
    <nc r="AQ91">
      <f>IF(AJ91,O91*'ETC Data'!$H$5*'ETC Data'!$L$5,0)</f>
    </nc>
  </rcc>
  <rcc rId="5076" sId="8">
    <oc r="AR91">
      <f>AQ91-(AQ91*((VLOOKUP(A91,Plan!A$1:BD$798,56,FALSE)/100)))</f>
    </oc>
    <nc r="AR91">
      <f>AQ91-(AQ91*((VLOOKUP(A91,Plan!A$1:BD$798,56,FALSE)/100)))</f>
    </nc>
  </rcc>
  <rcc rId="5077" sId="8">
    <oc r="R92">
      <f>Q92-(Q92*((VLOOKUP(A92,Plan!A$1:Z$798,25,FALSE)/100)))</f>
    </oc>
    <nc r="R92">
      <f>Q92-(Q92*((VLOOKUP(A92,Plan!A$1:Z$798,26,FALSE)/100)))</f>
    </nc>
  </rcc>
  <rcc rId="5078" sId="8">
    <oc r="S92">
      <f>IF(P92,O92*'ETC Data'!$H$3*'ETC Data'!$J$3,0)</f>
    </oc>
    <nc r="S92">
      <f>IF(P92,O92*'ETC Data'!$H$3*'ETC Data'!$J$3,0)</f>
    </nc>
  </rcc>
  <rcc rId="5079" sId="8">
    <oc r="T92">
      <f>S92-(S92*((VLOOKUP(A92,Plan!A$1:AA$798,26,FALSE)/100)))</f>
    </oc>
    <nc r="T92">
      <f>S92-(S92*((VLOOKUP(A92,Plan!A$1:AA$798,27,FALSE)/100)))</f>
    </nc>
  </rcc>
  <rcc rId="5080" sId="8">
    <oc r="U92">
      <f>IF(P92,O92*'ETC Data'!$H$3*'ETC Data'!$K$3,0)</f>
    </oc>
    <nc r="U92">
      <f>IF(P92,O92*'ETC Data'!$H$3*'ETC Data'!$K$3,0)</f>
    </nc>
  </rcc>
  <rcc rId="5081" sId="8">
    <oc r="V92">
      <f>U92-(U92*((VLOOKUP(A92,Plan!A$1:AB$798,27,FALSE)/100)))</f>
    </oc>
    <nc r="V92">
      <f>U92-(U92*((VLOOKUP(A92,Plan!A$1:AB$798,28,FALSE)/100)))</f>
    </nc>
  </rcc>
  <rcc rId="5082" sId="8">
    <oc r="W92">
      <f>IF(P92,O92*'ETC Data'!$H$3*'ETC Data'!$L$3,0)</f>
    </oc>
    <nc r="W92">
      <f>IF(P92,O92*'ETC Data'!$H$3*'ETC Data'!$L$3,0)</f>
    </nc>
  </rcc>
  <rcc rId="5083" sId="8">
    <oc r="X92">
      <f>W92-(W92*((VLOOKUP(A92,Plan!A$1:AC$798,28,FALSE)/100)))</f>
    </oc>
    <nc r="X92">
      <f>W92-(W92*((VLOOKUP(A92,Plan!A$1:AC$798,29,FALSE)/100)))</f>
    </nc>
  </rcc>
  <rcc rId="5084" sId="8">
    <oc r="Z92">
      <f>OR(H92="Y",J92="Y")</f>
    </oc>
    <nc r="Z92">
      <f>OR(H92="Y",J92="Y")</f>
    </nc>
  </rcc>
  <rcc rId="5085" sId="8">
    <oc r="AA92">
      <f>IF(Z92,O92*'ETC Data'!$H$4*'ETC Data'!$I$4,0)</f>
    </oc>
    <nc r="AA92">
      <f>IF(Z92,O92*'ETC Data'!$H$4*'ETC Data'!$I$4,0)</f>
    </nc>
  </rcc>
  <rcc rId="5086" sId="8">
    <oc r="AB92">
      <f>AA92-(AA92*((VLOOKUP(A92,Plan!A$1:AI$798,34,FALSE)/100)))</f>
    </oc>
    <nc r="AB92">
      <f>AA92-(AA92*((VLOOKUP(A92,Plan!A$1:AI$798,35,FALSE)/100)))</f>
    </nc>
  </rcc>
  <rcc rId="5087" sId="8">
    <oc r="AC92">
      <f>IF(Z92,O92*'ETC Data'!$H$4*'ETC Data'!$J$4,0)</f>
    </oc>
    <nc r="AC92">
      <f>IF(Z92,O92*'ETC Data'!$H$4*'ETC Data'!$J$4,0)</f>
    </nc>
  </rcc>
  <rcc rId="5088" sId="8">
    <oc r="AD92">
      <f>AC92-(AC92*((VLOOKUP(A92,Plan!A$1:AJ$798,35,FALSE)/100)))</f>
    </oc>
    <nc r="AD92">
      <f>AC92-(AC92*((VLOOKUP(A92,Plan!A$1:AJ$798,36,FALSE)/100)))</f>
    </nc>
  </rcc>
  <rcc rId="5089" sId="8">
    <oc r="AE92">
      <f>IF(Z92,O92*'ETC Data'!$H$4*'ETC Data'!$K$4,0)</f>
    </oc>
    <nc r="AE92">
      <f>IF(Z92,O92*'ETC Data'!$H$4*'ETC Data'!$K$4,0)</f>
    </nc>
  </rcc>
  <rcc rId="5090" sId="8">
    <oc r="AF92">
      <f>AE92-(AE92*((VLOOKUP(A92,Plan!A$1:AK$798,36,FALSE)/100)))</f>
    </oc>
    <nc r="AF92">
      <f>AE92-(AE92*((VLOOKUP(A92,Plan!A$1:AK$798,37,FALSE)/100)))</f>
    </nc>
  </rcc>
  <rcc rId="5091" sId="8">
    <oc r="AG92">
      <f>IF(Z92,O92*'ETC Data'!$H$4*'ETC Data'!$L$4,0)</f>
    </oc>
    <nc r="AG92">
      <f>IF(Z92,O92*'ETC Data'!$H$4*'ETC Data'!$L$4,0)</f>
    </nc>
  </rcc>
  <rcc rId="5092" sId="8">
    <oc r="AH92">
      <f>AG92-(AG92*((VLOOKUP(A92,Plan!A$1:AP$798,41,FALSE)/100)))</f>
    </oc>
    <nc r="AH92">
      <f>AG92-(AG92*((VLOOKUP(A92,Plan!A$1:AP$798,42,FALSE)/100)))</f>
    </nc>
  </rcc>
  <rcc rId="5093" sId="8">
    <oc r="AJ92">
      <f>OR(H92="Y",K92="Y")</f>
    </oc>
    <nc r="AJ92">
      <f>OR(H92="Y",K92="Y")</f>
    </nc>
  </rcc>
  <rcc rId="5094" sId="8">
    <oc r="AK92">
      <f>IF(AJ92,O92*'ETC Data'!$H$5*'ETC Data'!$I$5,0)</f>
    </oc>
    <nc r="AK92">
      <f>IF(AJ92,O92*'ETC Data'!$H$5*'ETC Data'!$I$5,0)</f>
    </nc>
  </rcc>
  <rcc rId="5095" sId="8">
    <oc r="AL92">
      <f>AK92-(AK92*((VLOOKUP(A92,Plan!A$1:AY$798,49,FALSE)/100)))</f>
    </oc>
    <nc r="AL92">
      <f>AK92-(AK92*((VLOOKUP(A92,Plan!A$1:AY$798,51,FALSE)/100)))</f>
    </nc>
  </rcc>
  <rcc rId="5096" sId="8">
    <oc r="AM92">
      <f>IF(AJ92,O92*'ETC Data'!$H$5*'ETC Data'!$J$5,0)</f>
    </oc>
    <nc r="AM92">
      <f>IF(AJ92,O92*'ETC Data'!$H$5*'ETC Data'!$J$5,0)</f>
    </nc>
  </rcc>
  <rcc rId="5097" sId="8">
    <oc r="AN92">
      <f>AM92-(AM92*((VLOOKUP(A92,Plan!A$1:BA$798,50,FALSE)/100)))</f>
    </oc>
    <nc r="AN92">
      <f>AM92-(AM92*((VLOOKUP(A92,Plan!A$1:BA$798,53,FALSE)/100)))</f>
    </nc>
  </rcc>
  <rcc rId="5098" sId="8">
    <oc r="AO92">
      <f>IF(AJ92,O92*'ETC Data'!$H$5*'ETC Data'!$K$5,0)</f>
    </oc>
    <nc r="AO92">
      <f>IF(AJ92,O92*'ETC Data'!$H$5*'ETC Data'!$K$5,0)</f>
    </nc>
  </rcc>
  <rcc rId="5099" sId="8">
    <oc r="AP92">
      <f>AO92-(AO92*((VLOOKUP(A92,Plan!A$1:BB$798,51,FALSE)/100)))</f>
    </oc>
    <nc r="AP92">
      <f>AO92-(AO92*((VLOOKUP(A92,Plan!A$1:BB$798,54,FALSE)/100)))</f>
    </nc>
  </rcc>
  <rcc rId="5100" sId="8">
    <oc r="AQ92">
      <f>IF(AJ92,O92*'ETC Data'!$H$5*'ETC Data'!$L$5,0)</f>
    </oc>
    <nc r="AQ92">
      <f>IF(AJ92,O92*'ETC Data'!$H$5*'ETC Data'!$L$5,0)</f>
    </nc>
  </rcc>
  <rcc rId="5101" sId="8">
    <oc r="AR92">
      <f>AQ92-(AQ92*((VLOOKUP(A92,Plan!A$1:BD$798,53,FALSE)/100)))</f>
    </oc>
    <nc r="AR92">
      <f>AQ92-(AQ92*((VLOOKUP(A92,Plan!A$1:BD$798,56,FALSE)/100)))</f>
    </nc>
  </rcc>
  <rcc rId="5102" sId="8">
    <oc r="R93">
      <f>Q93-(Q93*((VLOOKUP(A93,Plan!A$1:Z$798,25,FALSE)/100)))</f>
    </oc>
    <nc r="R93">
      <f>Q93-(Q93*((VLOOKUP(A93,Plan!A$1:Z$798,26,FALSE)/100)))</f>
    </nc>
  </rcc>
  <rcc rId="5103" sId="8">
    <oc r="S93">
      <f>IF(P93,O93*'ETC Data'!$H$3*'ETC Data'!$J$3,0)</f>
    </oc>
    <nc r="S93">
      <f>IF(P93,O93*'ETC Data'!$H$3*'ETC Data'!$J$3,0)</f>
    </nc>
  </rcc>
  <rcc rId="5104" sId="8">
    <oc r="T93">
      <f>S93-(S93*((VLOOKUP(A93,Plan!A$1:AA$798,26,FALSE)/100)))</f>
    </oc>
    <nc r="T93">
      <f>S93-(S93*((VLOOKUP(A93,Plan!A$1:AA$798,27,FALSE)/100)))</f>
    </nc>
  </rcc>
  <rcc rId="5105" sId="8">
    <oc r="U93">
      <f>IF(P93,O93*'ETC Data'!$H$3*'ETC Data'!$K$3,0)</f>
    </oc>
    <nc r="U93">
      <f>IF(P93,O93*'ETC Data'!$H$3*'ETC Data'!$K$3,0)</f>
    </nc>
  </rcc>
  <rcc rId="5106" sId="8">
    <oc r="V93">
      <f>U93-(U93*((VLOOKUP(A93,Plan!A$1:AB$798,27,FALSE)/100)))</f>
    </oc>
    <nc r="V93">
      <f>U93-(U93*((VLOOKUP(A93,Plan!A$1:AB$798,28,FALSE)/100)))</f>
    </nc>
  </rcc>
  <rcc rId="5107" sId="8">
    <oc r="W93">
      <f>IF(P93,O93*'ETC Data'!$H$3*'ETC Data'!$L$3,0)</f>
    </oc>
    <nc r="W93">
      <f>IF(P93,O93*'ETC Data'!$H$3*'ETC Data'!$L$3,0)</f>
    </nc>
  </rcc>
  <rcc rId="5108" sId="8">
    <oc r="X93">
      <f>W93-(W93*((VLOOKUP(A93,Plan!A$1:AC$798,28,FALSE)/100)))</f>
    </oc>
    <nc r="X93">
      <f>W93-(W93*((VLOOKUP(A93,Plan!A$1:AC$798,29,FALSE)/100)))</f>
    </nc>
  </rcc>
  <rcc rId="5109" sId="8">
    <oc r="Z93">
      <f>OR(H93="Y",J93="Y")</f>
    </oc>
    <nc r="Z93">
      <f>OR(H93="Y",J93="Y")</f>
    </nc>
  </rcc>
  <rcc rId="5110" sId="8">
    <oc r="AA93">
      <f>IF(Z93,O93*'ETC Data'!$H$4*'ETC Data'!$I$4,0)</f>
    </oc>
    <nc r="AA93">
      <f>IF(Z93,O93*'ETC Data'!$H$4*'ETC Data'!$I$4,0)</f>
    </nc>
  </rcc>
  <rcc rId="5111" sId="8">
    <oc r="AB93">
      <f>AA93-(AA93*((VLOOKUP(A93,Plan!A$1:AI$798,34,FALSE)/100)))</f>
    </oc>
    <nc r="AB93">
      <f>AA93-(AA93*((VLOOKUP(A93,Plan!A$1:AI$798,35,FALSE)/100)))</f>
    </nc>
  </rcc>
  <rcc rId="5112" sId="8">
    <oc r="AC93">
      <f>IF(Z93,O93*'ETC Data'!$H$4*'ETC Data'!$J$4,0)</f>
    </oc>
    <nc r="AC93">
      <f>IF(Z93,O93*'ETC Data'!$H$4*'ETC Data'!$J$4,0)</f>
    </nc>
  </rcc>
  <rcc rId="5113" sId="8">
    <oc r="AD93">
      <f>AC93-(AC93*((VLOOKUP(A93,Plan!A$1:AJ$798,35,FALSE)/100)))</f>
    </oc>
    <nc r="AD93">
      <f>AC93-(AC93*((VLOOKUP(A93,Plan!A$1:AJ$798,36,FALSE)/100)))</f>
    </nc>
  </rcc>
  <rcc rId="5114" sId="8">
    <oc r="AE93">
      <f>IF(Z93,O93*'ETC Data'!$H$4*'ETC Data'!$K$4,0)</f>
    </oc>
    <nc r="AE93">
      <f>IF(Z93,O93*'ETC Data'!$H$4*'ETC Data'!$K$4,0)</f>
    </nc>
  </rcc>
  <rcc rId="5115" sId="8">
    <oc r="AF93">
      <f>AE93-(AE93*((VLOOKUP(A93,Plan!A$1:AK$798,36,FALSE)/100)))</f>
    </oc>
    <nc r="AF93">
      <f>AE93-(AE93*((VLOOKUP(A93,Plan!A$1:AK$798,37,FALSE)/100)))</f>
    </nc>
  </rcc>
  <rcc rId="5116" sId="8">
    <oc r="AG93">
      <f>IF(Z93,O93*'ETC Data'!$H$4*'ETC Data'!$L$4,0)</f>
    </oc>
    <nc r="AG93">
      <f>IF(Z93,O93*'ETC Data'!$H$4*'ETC Data'!$L$4,0)</f>
    </nc>
  </rcc>
  <rcc rId="5117" sId="8">
    <oc r="AH93">
      <f>AG93-(AG93*((VLOOKUP(A93,Plan!A$1:AP$798,41,FALSE)/100)))</f>
    </oc>
    <nc r="AH93">
      <f>AG93-(AG93*((VLOOKUP(A93,Plan!A$1:AP$798,42,FALSE)/100)))</f>
    </nc>
  </rcc>
  <rcc rId="5118" sId="8">
    <oc r="AJ93">
      <f>OR(H93="Y",K93="Y")</f>
    </oc>
    <nc r="AJ93">
      <f>OR(H93="Y",K93="Y")</f>
    </nc>
  </rcc>
  <rcc rId="5119" sId="8">
    <oc r="AK93">
      <f>IF(AJ93,O93*'ETC Data'!$H$5*'ETC Data'!$I$5,0)</f>
    </oc>
    <nc r="AK93">
      <f>IF(AJ93,O93*'ETC Data'!$H$5*'ETC Data'!$I$5,0)</f>
    </nc>
  </rcc>
  <rcc rId="5120" sId="8">
    <oc r="AL93">
      <f>AK93-(AK93*((VLOOKUP(A93,Plan!A$1:AY$798,49,FALSE)/100)))</f>
    </oc>
    <nc r="AL93">
      <f>AK93-(AK93*((VLOOKUP(A93,Plan!A$1:AY$798,51,FALSE)/100)))</f>
    </nc>
  </rcc>
  <rcc rId="5121" sId="8">
    <oc r="AM93">
      <f>IF(AJ93,O93*'ETC Data'!$H$5*'ETC Data'!$J$5,0)</f>
    </oc>
    <nc r="AM93">
      <f>IF(AJ93,O93*'ETC Data'!$H$5*'ETC Data'!$J$5,0)</f>
    </nc>
  </rcc>
  <rcc rId="5122" sId="8">
    <oc r="AN93">
      <f>AM93-(AM93*((VLOOKUP(A93,Plan!A$1:BA$798,50,FALSE)/100)))</f>
    </oc>
    <nc r="AN93">
      <f>AM93-(AM93*((VLOOKUP(A93,Plan!A$1:BA$798,53,FALSE)/100)))</f>
    </nc>
  </rcc>
  <rcc rId="5123" sId="8">
    <oc r="AO93">
      <f>IF(AJ93,O93*'ETC Data'!$H$5*'ETC Data'!$K$5,0)</f>
    </oc>
    <nc r="AO93">
      <f>IF(AJ93,O93*'ETC Data'!$H$5*'ETC Data'!$K$5,0)</f>
    </nc>
  </rcc>
  <rcc rId="5124" sId="8">
    <oc r="AP93">
      <f>AO93-(AO93*((VLOOKUP(A93,Plan!A$1:BB$798,51,FALSE)/100)))</f>
    </oc>
    <nc r="AP93">
      <f>AO93-(AO93*((VLOOKUP(A93,Plan!A$1:BB$798,54,FALSE)/100)))</f>
    </nc>
  </rcc>
  <rcc rId="5125" sId="8">
    <oc r="AQ93">
      <f>IF(AJ93,O93*'ETC Data'!$H$5*'ETC Data'!$L$5,0)</f>
    </oc>
    <nc r="AQ93">
      <f>IF(AJ93,O93*'ETC Data'!$H$5*'ETC Data'!$L$5,0)</f>
    </nc>
  </rcc>
  <rcc rId="5126" sId="8">
    <oc r="AR93">
      <f>AQ93-(AQ93*((VLOOKUP(A93,Plan!A$1:BD$798,53,FALSE)/100)))</f>
    </oc>
    <nc r="AR93">
      <f>AQ93-(AQ93*((VLOOKUP(A93,Plan!A$1:BD$798,56,FALSE)/100)))</f>
    </nc>
  </rcc>
  <rcc rId="5127" sId="8">
    <oc r="R94">
      <f>Q94-(Q94*((VLOOKUP(A94,Plan!A$1:Z$798,25,FALSE)/100)))</f>
    </oc>
    <nc r="R94">
      <f>Q94-(Q94*((VLOOKUP(A94,Plan!A$1:Z$798,26,FALSE)/100)))</f>
    </nc>
  </rcc>
  <rcc rId="5128" sId="8">
    <oc r="S94">
      <f>IF(P94,O94*'ETC Data'!$H$3*'ETC Data'!$J$3,0)</f>
    </oc>
    <nc r="S94">
      <f>IF(P94,O94*'ETC Data'!$H$3*'ETC Data'!$J$3,0)</f>
    </nc>
  </rcc>
  <rcc rId="5129" sId="8">
    <oc r="T94">
      <f>S94-(S94*((VLOOKUP(A94,Plan!A$1:AA$798,26,FALSE)/100)))</f>
    </oc>
    <nc r="T94">
      <f>S94-(S94*((VLOOKUP(A94,Plan!A$1:AA$798,27,FALSE)/100)))</f>
    </nc>
  </rcc>
  <rcc rId="5130" sId="8">
    <oc r="U94">
      <f>IF(P94,O94*'ETC Data'!$H$3*'ETC Data'!$K$3,0)</f>
    </oc>
    <nc r="U94">
      <f>IF(P94,O94*'ETC Data'!$H$3*'ETC Data'!$K$3,0)</f>
    </nc>
  </rcc>
  <rcc rId="5131" sId="8">
    <oc r="V94">
      <f>U94-(U94*((VLOOKUP(A94,Plan!A$1:AB$798,27,FALSE)/100)))</f>
    </oc>
    <nc r="V94">
      <f>U94-(U94*((VLOOKUP(A94,Plan!A$1:AB$798,28,FALSE)/100)))</f>
    </nc>
  </rcc>
  <rcc rId="5132" sId="8">
    <oc r="W94">
      <f>IF(P94,O94*'ETC Data'!$H$3*'ETC Data'!$L$3,0)</f>
    </oc>
    <nc r="W94">
      <f>IF(P94,O94*'ETC Data'!$H$3*'ETC Data'!$L$3,0)</f>
    </nc>
  </rcc>
  <rcc rId="5133" sId="8">
    <oc r="X94">
      <f>W94-(W94*((VLOOKUP(A94,Plan!A$1:AC$798,28,FALSE)/100)))</f>
    </oc>
    <nc r="X94">
      <f>W94-(W94*((VLOOKUP(A94,Plan!A$1:AC$798,29,FALSE)/100)))</f>
    </nc>
  </rcc>
  <rcc rId="5134" sId="8">
    <oc r="Z94">
      <f>OR(H94="Y",J94="Y")</f>
    </oc>
    <nc r="Z94">
      <f>OR(H94="Y",J94="Y")</f>
    </nc>
  </rcc>
  <rcc rId="5135" sId="8">
    <oc r="AA94">
      <f>IF(Z94,O94*'ETC Data'!$H$4*'ETC Data'!$I$4,0)</f>
    </oc>
    <nc r="AA94">
      <f>IF(Z94,O94*'ETC Data'!$H$4*'ETC Data'!$I$4,0)</f>
    </nc>
  </rcc>
  <rcc rId="5136" sId="8">
    <oc r="AB94">
      <f>AA94-(AA94*((VLOOKUP(A94,Plan!A$1:AI$798,34,FALSE)/100)))</f>
    </oc>
    <nc r="AB94">
      <f>AA94-(AA94*((VLOOKUP(A94,Plan!A$1:AI$798,35,FALSE)/100)))</f>
    </nc>
  </rcc>
  <rcc rId="5137" sId="8">
    <oc r="AC94">
      <f>IF(Z94,O94*'ETC Data'!$H$4*'ETC Data'!$J$4,0)</f>
    </oc>
    <nc r="AC94">
      <f>IF(Z94,O94*'ETC Data'!$H$4*'ETC Data'!$J$4,0)</f>
    </nc>
  </rcc>
  <rcc rId="5138" sId="8">
    <oc r="AD94">
      <f>AC94-(AC94*((VLOOKUP(A94,Plan!A$1:AJ$798,35,FALSE)/100)))</f>
    </oc>
    <nc r="AD94">
      <f>AC94-(AC94*((VLOOKUP(A94,Plan!A$1:AJ$798,36,FALSE)/100)))</f>
    </nc>
  </rcc>
  <rcc rId="5139" sId="8">
    <oc r="AE94">
      <f>IF(Z94,O94*'ETC Data'!$H$4*'ETC Data'!$K$4,0)</f>
    </oc>
    <nc r="AE94">
      <f>IF(Z94,O94*'ETC Data'!$H$4*'ETC Data'!$K$4,0)</f>
    </nc>
  </rcc>
  <rcc rId="5140" sId="8">
    <oc r="AF94">
      <f>AE94-(AE94*((VLOOKUP(A94,Plan!A$1:AK$798,36,FALSE)/100)))</f>
    </oc>
    <nc r="AF94">
      <f>AE94-(AE94*((VLOOKUP(A94,Plan!A$1:AK$798,37,FALSE)/100)))</f>
    </nc>
  </rcc>
  <rcc rId="5141" sId="8">
    <oc r="AG94">
      <f>IF(Z94,O94*'ETC Data'!$H$4*'ETC Data'!$L$4,0)</f>
    </oc>
    <nc r="AG94">
      <f>IF(Z94,O94*'ETC Data'!$H$4*'ETC Data'!$L$4,0)</f>
    </nc>
  </rcc>
  <rcc rId="5142" sId="8">
    <oc r="AH94">
      <f>AG94-(AG94*((VLOOKUP(A94,Plan!A$1:AP$798,41,FALSE)/100)))</f>
    </oc>
    <nc r="AH94">
      <f>AG94-(AG94*((VLOOKUP(A94,Plan!A$1:AP$798,42,FALSE)/100)))</f>
    </nc>
  </rcc>
  <rcc rId="5143" sId="8">
    <oc r="AJ94">
      <f>OR(H94="Y",K94="Y")</f>
    </oc>
    <nc r="AJ94">
      <f>OR(H94="Y",K94="Y")</f>
    </nc>
  </rcc>
  <rcc rId="5144" sId="8">
    <oc r="AK94">
      <f>IF(AJ94,O94*'ETC Data'!$H$5*'ETC Data'!$I$5,0)</f>
    </oc>
    <nc r="AK94">
      <f>IF(AJ94,O94*'ETC Data'!$H$5*'ETC Data'!$I$5,0)</f>
    </nc>
  </rcc>
  <rcc rId="5145" sId="8">
    <oc r="AL94">
      <f>AK94-(AK94*((VLOOKUP(A94,Plan!A$1:AY$798,49,FALSE)/100)))</f>
    </oc>
    <nc r="AL94">
      <f>AK94-(AK94*((VLOOKUP(A94,Plan!A$1:AY$798,51,FALSE)/100)))</f>
    </nc>
  </rcc>
  <rcc rId="5146" sId="8">
    <oc r="AM94">
      <f>IF(AJ94,O94*'ETC Data'!$H$5*'ETC Data'!$J$5,0)</f>
    </oc>
    <nc r="AM94">
      <f>IF(AJ94,O94*'ETC Data'!$H$5*'ETC Data'!$J$5,0)</f>
    </nc>
  </rcc>
  <rcc rId="5147" sId="8">
    <oc r="AN94">
      <f>AM94-(AM94*((VLOOKUP(A94,Plan!A$1:BA$798,50,FALSE)/100)))</f>
    </oc>
    <nc r="AN94">
      <f>AM94-(AM94*((VLOOKUP(A94,Plan!A$1:BA$798,53,FALSE)/100)))</f>
    </nc>
  </rcc>
  <rcc rId="5148" sId="8">
    <oc r="AO94">
      <f>IF(AJ94,O94*'ETC Data'!$H$5*'ETC Data'!$K$5,0)</f>
    </oc>
    <nc r="AO94">
      <f>IF(AJ94,O94*'ETC Data'!$H$5*'ETC Data'!$K$5,0)</f>
    </nc>
  </rcc>
  <rcc rId="5149" sId="8">
    <oc r="AP94">
      <f>AO94-(AO94*((VLOOKUP(A94,Plan!A$1:BB$798,51,FALSE)/100)))</f>
    </oc>
    <nc r="AP94">
      <f>AO94-(AO94*((VLOOKUP(A94,Plan!A$1:BB$798,54,FALSE)/100)))</f>
    </nc>
  </rcc>
  <rcc rId="5150" sId="8">
    <oc r="AQ94">
      <f>IF(AJ94,O94*'ETC Data'!$H$5*'ETC Data'!$L$5,0)</f>
    </oc>
    <nc r="AQ94">
      <f>IF(AJ94,O94*'ETC Data'!$H$5*'ETC Data'!$L$5,0)</f>
    </nc>
  </rcc>
  <rcc rId="5151" sId="8">
    <oc r="AR94">
      <f>AQ94-(AQ94*((VLOOKUP(A94,Plan!A$1:BD$798,53,FALSE)/100)))</f>
    </oc>
    <nc r="AR94">
      <f>AQ94-(AQ94*((VLOOKUP(A94,Plan!A$1:BD$798,56,FALSE)/100)))</f>
    </nc>
  </rcc>
  <rcc rId="5152" sId="8">
    <oc r="R95">
      <f>Q95-(Q95*((VLOOKUP(A95,Plan!A$1:Z$798,25,FALSE)/100)))</f>
    </oc>
    <nc r="R95">
      <f>Q95-(Q95*((VLOOKUP(A95,Plan!A$1:Z$798,26,FALSE)/100)))</f>
    </nc>
  </rcc>
  <rcc rId="5153" sId="8">
    <oc r="S95">
      <f>IF(P95,O95*'ETC Data'!$H$3*'ETC Data'!$J$3,0)</f>
    </oc>
    <nc r="S95">
      <f>IF(P95,O95*'ETC Data'!$H$3*'ETC Data'!$J$3,0)</f>
    </nc>
  </rcc>
  <rcc rId="5154" sId="8">
    <oc r="T95">
      <f>S95-(S95*((VLOOKUP(A95,Plan!A$1:AA$798,26,FALSE)/100)))</f>
    </oc>
    <nc r="T95">
      <f>S95-(S95*((VLOOKUP(A95,Plan!A$1:AA$798,27,FALSE)/100)))</f>
    </nc>
  </rcc>
  <rcc rId="5155" sId="8">
    <oc r="U95">
      <f>IF(P95,O95*'ETC Data'!$H$3*'ETC Data'!$K$3,0)</f>
    </oc>
    <nc r="U95">
      <f>IF(P95,O95*'ETC Data'!$H$3*'ETC Data'!$K$3,0)</f>
    </nc>
  </rcc>
  <rcc rId="5156" sId="8">
    <oc r="V95">
      <f>U95-(U95*((VLOOKUP(A95,Plan!A$1:AB$798,27,FALSE)/100)))</f>
    </oc>
    <nc r="V95">
      <f>U95-(U95*((VLOOKUP(A95,Plan!A$1:AB$798,28,FALSE)/100)))</f>
    </nc>
  </rcc>
  <rcc rId="5157" sId="8">
    <oc r="W95">
      <f>IF(P95,O95*'ETC Data'!$H$3*'ETC Data'!$L$3,0)</f>
    </oc>
    <nc r="W95">
      <f>IF(P95,O95*'ETC Data'!$H$3*'ETC Data'!$L$3,0)</f>
    </nc>
  </rcc>
  <rcc rId="5158" sId="8">
    <oc r="X95">
      <f>W95-(W95*((VLOOKUP(A95,Plan!A$1:AC$798,28,FALSE)/100)))</f>
    </oc>
    <nc r="X95">
      <f>W95-(W95*((VLOOKUP(A95,Plan!A$1:AC$798,29,FALSE)/100)))</f>
    </nc>
  </rcc>
  <rcc rId="5159" sId="8">
    <oc r="Z95">
      <f>OR(H95="Y",J95="Y")</f>
    </oc>
    <nc r="Z95">
      <f>OR(H95="Y",J95="Y")</f>
    </nc>
  </rcc>
  <rcc rId="5160" sId="8">
    <oc r="AA95">
      <f>IF(Z95,O95*'ETC Data'!$H$4*'ETC Data'!$I$4,0)</f>
    </oc>
    <nc r="AA95">
      <f>IF(Z95,O95*'ETC Data'!$H$4*'ETC Data'!$I$4,0)</f>
    </nc>
  </rcc>
  <rcc rId="5161" sId="8">
    <oc r="AB95">
      <f>AA95-(AA95*((VLOOKUP(A95,Plan!A$1:AI$798,34,FALSE)/100)))</f>
    </oc>
    <nc r="AB95">
      <f>AA95-(AA95*((VLOOKUP(A95,Plan!A$1:AI$798,35,FALSE)/100)))</f>
    </nc>
  </rcc>
  <rcc rId="5162" sId="8">
    <oc r="AC95">
      <f>IF(Z95,O95*'ETC Data'!$H$4*'ETC Data'!$J$4,0)</f>
    </oc>
    <nc r="AC95">
      <f>IF(Z95,O95*'ETC Data'!$H$4*'ETC Data'!$J$4,0)</f>
    </nc>
  </rcc>
  <rcc rId="5163" sId="8">
    <oc r="AD95">
      <f>AC95-(AC95*((VLOOKUP(A95,Plan!A$1:AJ$798,35,FALSE)/100)))</f>
    </oc>
    <nc r="AD95">
      <f>AC95-(AC95*((VLOOKUP(A95,Plan!A$1:AJ$798,36,FALSE)/100)))</f>
    </nc>
  </rcc>
  <rcc rId="5164" sId="8">
    <oc r="AE95">
      <f>IF(Z95,O95*'ETC Data'!$H$4*'ETC Data'!$K$4,0)</f>
    </oc>
    <nc r="AE95">
      <f>IF(Z95,O95*'ETC Data'!$H$4*'ETC Data'!$K$4,0)</f>
    </nc>
  </rcc>
  <rcc rId="5165" sId="8">
    <oc r="AF95">
      <f>AE95-(AE95*((VLOOKUP(A95,Plan!A$1:AK$798,36,FALSE)/100)))</f>
    </oc>
    <nc r="AF95">
      <f>AE95-(AE95*((VLOOKUP(A95,Plan!A$1:AK$798,37,FALSE)/100)))</f>
    </nc>
  </rcc>
  <rcc rId="5166" sId="8">
    <oc r="AG95">
      <f>IF(Z95,O95*'ETC Data'!$H$4*'ETC Data'!$L$4,0)</f>
    </oc>
    <nc r="AG95">
      <f>IF(Z95,O95*'ETC Data'!$H$4*'ETC Data'!$L$4,0)</f>
    </nc>
  </rcc>
  <rcc rId="5167" sId="8">
    <oc r="AH95">
      <f>AG95-(AG95*((VLOOKUP(A95,Plan!A$1:AP$798,41,FALSE)/100)))</f>
    </oc>
    <nc r="AH95">
      <f>AG95-(AG95*((VLOOKUP(A95,Plan!A$1:AP$798,42,FALSE)/100)))</f>
    </nc>
  </rcc>
  <rcc rId="5168" sId="8">
    <oc r="AJ95">
      <f>OR(H95="Y",K95="Y")</f>
    </oc>
    <nc r="AJ95">
      <f>OR(H95="Y",K95="Y")</f>
    </nc>
  </rcc>
  <rcc rId="5169" sId="8">
    <oc r="AK95">
      <f>IF(AJ95,O95*'ETC Data'!$H$5*'ETC Data'!$I$5,0)</f>
    </oc>
    <nc r="AK95">
      <f>IF(AJ95,O95*'ETC Data'!$H$5*'ETC Data'!$I$5,0)</f>
    </nc>
  </rcc>
  <rcc rId="5170" sId="8">
    <oc r="AL95">
      <f>AK95-(AK95*((VLOOKUP(A95,Plan!A$1:AY$798,49,FALSE)/100)))</f>
    </oc>
    <nc r="AL95">
      <f>AK95-(AK95*((VLOOKUP(A95,Plan!A$1:AY$798,51,FALSE)/100)))</f>
    </nc>
  </rcc>
  <rcc rId="5171" sId="8">
    <oc r="AM95">
      <f>IF(AJ95,O95*'ETC Data'!$H$5*'ETC Data'!$J$5,0)</f>
    </oc>
    <nc r="AM95">
      <f>IF(AJ95,O95*'ETC Data'!$H$5*'ETC Data'!$J$5,0)</f>
    </nc>
  </rcc>
  <rcc rId="5172" sId="8">
    <oc r="AN95">
      <f>AM95-(AM95*((VLOOKUP(A95,Plan!A$1:BA$798,50,FALSE)/100)))</f>
    </oc>
    <nc r="AN95">
      <f>AM95-(AM95*((VLOOKUP(A95,Plan!A$1:BA$798,53,FALSE)/100)))</f>
    </nc>
  </rcc>
  <rcc rId="5173" sId="8">
    <oc r="AO95">
      <f>IF(AJ95,O95*'ETC Data'!$H$5*'ETC Data'!$K$5,0)</f>
    </oc>
    <nc r="AO95">
      <f>IF(AJ95,O95*'ETC Data'!$H$5*'ETC Data'!$K$5,0)</f>
    </nc>
  </rcc>
  <rcc rId="5174" sId="8">
    <oc r="AP95">
      <f>AO95-(AO95*((VLOOKUP(A95,Plan!A$1:BB$798,51,FALSE)/100)))</f>
    </oc>
    <nc r="AP95">
      <f>AO95-(AO95*((VLOOKUP(A95,Plan!A$1:BB$798,54,FALSE)/100)))</f>
    </nc>
  </rcc>
  <rcc rId="5175" sId="8">
    <oc r="AQ95">
      <f>IF(AJ95,O95*'ETC Data'!$H$5*'ETC Data'!$L$5,0)</f>
    </oc>
    <nc r="AQ95">
      <f>IF(AJ95,O95*'ETC Data'!$H$5*'ETC Data'!$L$5,0)</f>
    </nc>
  </rcc>
  <rcc rId="5176" sId="8">
    <oc r="AR95">
      <f>AQ95-(AQ95*((VLOOKUP(A95,Plan!A$1:BD$798,53,FALSE)/100)))</f>
    </oc>
    <nc r="AR95">
      <f>AQ95-(AQ95*((VLOOKUP(A95,Plan!A$1:BD$798,56,FALSE)/100)))</f>
    </nc>
  </rcc>
  <rcc rId="5177" sId="8">
    <oc r="R96">
      <f>Q96-(Q96*((VLOOKUP(A96,Plan!A$1:Z$798,25,FALSE)/100)))</f>
    </oc>
    <nc r="R96">
      <f>Q96-(Q96*((VLOOKUP(A96,Plan!A$1:Z$798,26,FALSE)/100)))</f>
    </nc>
  </rcc>
  <rcc rId="5178" sId="8">
    <oc r="S96">
      <f>IF(P96,O96*'ETC Data'!$H$3*'ETC Data'!$J$3,0)</f>
    </oc>
    <nc r="S96">
      <f>IF(P96,O96*'ETC Data'!$H$3*'ETC Data'!$J$3,0)</f>
    </nc>
  </rcc>
  <rcc rId="5179" sId="8">
    <oc r="T96">
      <f>S96-(S96*((VLOOKUP(A96,Plan!A$1:AA$798,26,FALSE)/100)))</f>
    </oc>
    <nc r="T96">
      <f>S96-(S96*((VLOOKUP(A96,Plan!A$1:AA$798,27,FALSE)/100)))</f>
    </nc>
  </rcc>
  <rcc rId="5180" sId="8">
    <oc r="U96">
      <f>IF(P96,O96*'ETC Data'!$H$3*'ETC Data'!$K$3,0)</f>
    </oc>
    <nc r="U96">
      <f>IF(P96,O96*'ETC Data'!$H$3*'ETC Data'!$K$3,0)</f>
    </nc>
  </rcc>
  <rcc rId="5181" sId="8">
    <oc r="V96">
      <f>U96-(U96*((VLOOKUP(A96,Plan!A$1:AB$798,27,FALSE)/100)))</f>
    </oc>
    <nc r="V96">
      <f>U96-(U96*((VLOOKUP(A96,Plan!A$1:AB$798,28,FALSE)/100)))</f>
    </nc>
  </rcc>
  <rcc rId="5182" sId="8">
    <oc r="W96">
      <f>IF(P96,O96*'ETC Data'!$H$3*'ETC Data'!$L$3,0)</f>
    </oc>
    <nc r="W96">
      <f>IF(P96,O96*'ETC Data'!$H$3*'ETC Data'!$L$3,0)</f>
    </nc>
  </rcc>
  <rcc rId="5183" sId="8">
    <oc r="X96">
      <f>W96-(W96*((VLOOKUP(A96,Plan!A$1:AC$798,28,FALSE)/100)))</f>
    </oc>
    <nc r="X96">
      <f>W96-(W96*((VLOOKUP(A96,Plan!A$1:AC$798,29,FALSE)/100)))</f>
    </nc>
  </rcc>
  <rcc rId="5184" sId="8">
    <oc r="Z96">
      <f>OR(H96="Y",J96="Y")</f>
    </oc>
    <nc r="Z96">
      <f>OR(H96="Y",J96="Y")</f>
    </nc>
  </rcc>
  <rcc rId="5185" sId="8">
    <oc r="AA96">
      <f>IF(Z96,O96*'ETC Data'!$H$4*'ETC Data'!$I$4,0)</f>
    </oc>
    <nc r="AA96">
      <f>IF(Z96,O96*'ETC Data'!$H$4*'ETC Data'!$I$4,0)</f>
    </nc>
  </rcc>
  <rcc rId="5186" sId="8">
    <oc r="AB96">
      <f>AA96-(AA96*((VLOOKUP(A96,Plan!A$1:AI$798,34,FALSE)/100)))</f>
    </oc>
    <nc r="AB96">
      <f>AA96-(AA96*((VLOOKUP(A96,Plan!A$1:AI$798,35,FALSE)/100)))</f>
    </nc>
  </rcc>
  <rcc rId="5187" sId="8">
    <oc r="AC96">
      <f>IF(Z96,O96*'ETC Data'!$H$4*'ETC Data'!$J$4,0)</f>
    </oc>
    <nc r="AC96">
      <f>IF(Z96,O96*'ETC Data'!$H$4*'ETC Data'!$J$4,0)</f>
    </nc>
  </rcc>
  <rcc rId="5188" sId="8">
    <oc r="AD96">
      <f>AC96-(AC96*((VLOOKUP(A96,Plan!A$1:AJ$798,35,FALSE)/100)))</f>
    </oc>
    <nc r="AD96">
      <f>AC96-(AC96*((VLOOKUP(A96,Plan!A$1:AJ$798,36,FALSE)/100)))</f>
    </nc>
  </rcc>
  <rcc rId="5189" sId="8">
    <oc r="AE96">
      <f>IF(Z96,O96*'ETC Data'!$H$4*'ETC Data'!$K$4,0)</f>
    </oc>
    <nc r="AE96">
      <f>IF(Z96,O96*'ETC Data'!$H$4*'ETC Data'!$K$4,0)</f>
    </nc>
  </rcc>
  <rcc rId="5190" sId="8">
    <oc r="AF96">
      <f>AE96-(AE96*((VLOOKUP(A96,Plan!A$1:AK$798,36,FALSE)/100)))</f>
    </oc>
    <nc r="AF96">
      <f>AE96-(AE96*((VLOOKUP(A96,Plan!A$1:AK$798,37,FALSE)/100)))</f>
    </nc>
  </rcc>
  <rcc rId="5191" sId="8">
    <oc r="AG96">
      <f>IF(Z96,O96*'ETC Data'!$H$4*'ETC Data'!$L$4,0)</f>
    </oc>
    <nc r="AG96">
      <f>IF(Z96,O96*'ETC Data'!$H$4*'ETC Data'!$L$4,0)</f>
    </nc>
  </rcc>
  <rcc rId="5192" sId="8">
    <oc r="AH96">
      <f>AG96-(AG96*((VLOOKUP(A96,Plan!A$1:AP$798,41,FALSE)/100)))</f>
    </oc>
    <nc r="AH96">
      <f>AG96-(AG96*((VLOOKUP(A96,Plan!A$1:AP$798,42,FALSE)/100)))</f>
    </nc>
  </rcc>
  <rcc rId="5193" sId="8">
    <oc r="AJ96">
      <f>OR(H96="Y",K96="Y")</f>
    </oc>
    <nc r="AJ96">
      <f>OR(H96="Y",K96="Y")</f>
    </nc>
  </rcc>
  <rcc rId="5194" sId="8">
    <oc r="AK96">
      <f>IF(AJ96,O96*'ETC Data'!$H$5*'ETC Data'!$I$5,0)</f>
    </oc>
    <nc r="AK96">
      <f>IF(AJ96,O96*'ETC Data'!$H$5*'ETC Data'!$I$5,0)</f>
    </nc>
  </rcc>
  <rcc rId="5195" sId="8">
    <oc r="AL96">
      <f>AK96-(AK96*((VLOOKUP(A96,Plan!A$1:AY$798,49,FALSE)/100)))</f>
    </oc>
    <nc r="AL96">
      <f>AK96-(AK96*((VLOOKUP(A96,Plan!A$1:AY$798,51,FALSE)/100)))</f>
    </nc>
  </rcc>
  <rcc rId="5196" sId="8">
    <oc r="AM96">
      <f>IF(AJ96,O96*'ETC Data'!$H$5*'ETC Data'!$J$5,0)</f>
    </oc>
    <nc r="AM96">
      <f>IF(AJ96,O96*'ETC Data'!$H$5*'ETC Data'!$J$5,0)</f>
    </nc>
  </rcc>
  <rcc rId="5197" sId="8">
    <oc r="AN96">
      <f>AM96-(AM96*((VLOOKUP(A96,Plan!A$1:BA$798,50,FALSE)/100)))</f>
    </oc>
    <nc r="AN96">
      <f>AM96-(AM96*((VLOOKUP(A96,Plan!A$1:BA$798,53,FALSE)/100)))</f>
    </nc>
  </rcc>
  <rcc rId="5198" sId="8">
    <oc r="AO96">
      <f>IF(AJ96,O96*'ETC Data'!$H$5*'ETC Data'!$K$5,0)</f>
    </oc>
    <nc r="AO96">
      <f>IF(AJ96,O96*'ETC Data'!$H$5*'ETC Data'!$K$5,0)</f>
    </nc>
  </rcc>
  <rcc rId="5199" sId="8">
    <oc r="AP96">
      <f>AO96-(AO96*((VLOOKUP(A96,Plan!A$1:BB$798,51,FALSE)/100)))</f>
    </oc>
    <nc r="AP96">
      <f>AO96-(AO96*((VLOOKUP(A96,Plan!A$1:BB$798,54,FALSE)/100)))</f>
    </nc>
  </rcc>
  <rcc rId="5200" sId="8">
    <oc r="AQ96">
      <f>IF(AJ96,O96*'ETC Data'!$H$5*'ETC Data'!$L$5,0)</f>
    </oc>
    <nc r="AQ96">
      <f>IF(AJ96,O96*'ETC Data'!$H$5*'ETC Data'!$L$5,0)</f>
    </nc>
  </rcc>
  <rcc rId="5201" sId="8">
    <oc r="AR96">
      <f>AQ96-(AQ96*((VLOOKUP(A96,Plan!A$1:BD$798,53,FALSE)/100)))</f>
    </oc>
    <nc r="AR96">
      <f>AQ96-(AQ96*((VLOOKUP(A96,Plan!A$1:BD$798,56,FALSE)/100)))</f>
    </nc>
  </rcc>
  <rcc rId="5202" sId="8">
    <oc r="R97">
      <f>Q97-(Q97*((VLOOKUP(A97,Plan!A$1:Z$798,25,FALSE)/100)))</f>
    </oc>
    <nc r="R97">
      <f>Q97-(Q97*((VLOOKUP(A97,Plan!A$1:Z$798,26,FALSE)/100)))</f>
    </nc>
  </rcc>
  <rcc rId="5203" sId="8">
    <oc r="S97">
      <f>IF(P97,O97*'ETC Data'!$H$3*'ETC Data'!$J$3,0)</f>
    </oc>
    <nc r="S97">
      <f>IF(P97,O97*'ETC Data'!$H$3*'ETC Data'!$J$3,0)</f>
    </nc>
  </rcc>
  <rcc rId="5204" sId="8">
    <oc r="T97">
      <f>S97-(S97*((VLOOKUP(A97,Plan!A$1:AA$798,26,FALSE)/100)))</f>
    </oc>
    <nc r="T97">
      <f>S97-(S97*((VLOOKUP(A97,Plan!A$1:AA$798,27,FALSE)/100)))</f>
    </nc>
  </rcc>
  <rcc rId="5205" sId="8">
    <oc r="U97">
      <f>IF(P97,O97*'ETC Data'!$H$3*'ETC Data'!$K$3,0)</f>
    </oc>
    <nc r="U97">
      <f>IF(P97,O97*'ETC Data'!$H$3*'ETC Data'!$K$3,0)</f>
    </nc>
  </rcc>
  <rcc rId="5206" sId="8">
    <oc r="V97">
      <f>U97-(U97*((VLOOKUP(A97,Plan!A$1:AB$798,27,FALSE)/100)))</f>
    </oc>
    <nc r="V97">
      <f>U97-(U97*((VLOOKUP(A97,Plan!A$1:AB$798,28,FALSE)/100)))</f>
    </nc>
  </rcc>
  <rcc rId="5207" sId="8">
    <oc r="W97">
      <f>IF(P97,O97*'ETC Data'!$H$3*'ETC Data'!$L$3,0)</f>
    </oc>
    <nc r="W97">
      <f>IF(P97,O97*'ETC Data'!$H$3*'ETC Data'!$L$3,0)</f>
    </nc>
  </rcc>
  <rcc rId="5208" sId="8">
    <oc r="X97">
      <f>W97-(W97*((VLOOKUP(A97,Plan!A$1:AC$798,28,FALSE)/100)))</f>
    </oc>
    <nc r="X97">
      <f>W97-(W97*((VLOOKUP(A97,Plan!A$1:AC$798,29,FALSE)/100)))</f>
    </nc>
  </rcc>
  <rcc rId="5209" sId="8">
    <oc r="Z97">
      <f>OR(H97="Y",J97="Y")</f>
    </oc>
    <nc r="Z97">
      <f>OR(H97="Y",J97="Y")</f>
    </nc>
  </rcc>
  <rcc rId="5210" sId="8">
    <oc r="AA97">
      <f>IF(Z97,O97*'ETC Data'!$H$4*'ETC Data'!$I$4,0)</f>
    </oc>
    <nc r="AA97">
      <f>IF(Z97,O97*'ETC Data'!$H$4*'ETC Data'!$I$4,0)</f>
    </nc>
  </rcc>
  <rcc rId="5211" sId="8">
    <oc r="AB97">
      <f>AA97-(AA97*((VLOOKUP(A97,Plan!A$1:AI$798,34,FALSE)/100)))</f>
    </oc>
    <nc r="AB97">
      <f>AA97-(AA97*((VLOOKUP(A97,Plan!A$1:AI$798,35,FALSE)/100)))</f>
    </nc>
  </rcc>
  <rcc rId="5212" sId="8">
    <oc r="AC97">
      <f>IF(Z97,O97*'ETC Data'!$H$4*'ETC Data'!$J$4,0)</f>
    </oc>
    <nc r="AC97">
      <f>IF(Z97,O97*'ETC Data'!$H$4*'ETC Data'!$J$4,0)</f>
    </nc>
  </rcc>
  <rcc rId="5213" sId="8">
    <oc r="AD97">
      <f>AC97-(AC97*((VLOOKUP(A97,Plan!A$1:AJ$798,35,FALSE)/100)))</f>
    </oc>
    <nc r="AD97">
      <f>AC97-(AC97*((VLOOKUP(A97,Plan!A$1:AJ$798,36,FALSE)/100)))</f>
    </nc>
  </rcc>
  <rcc rId="5214" sId="8">
    <oc r="AE97">
      <f>IF(Z97,O97*'ETC Data'!$H$4*'ETC Data'!$K$4,0)</f>
    </oc>
    <nc r="AE97">
      <f>IF(Z97,O97*'ETC Data'!$H$4*'ETC Data'!$K$4,0)</f>
    </nc>
  </rcc>
  <rcc rId="5215" sId="8">
    <oc r="AF97">
      <f>AE97-(AE97*((VLOOKUP(A97,Plan!A$1:AK$798,36,FALSE)/100)))</f>
    </oc>
    <nc r="AF97">
      <f>AE97-(AE97*((VLOOKUP(A97,Plan!A$1:AK$798,37,FALSE)/100)))</f>
    </nc>
  </rcc>
  <rcc rId="5216" sId="8">
    <oc r="AG97">
      <f>IF(Z97,O97*'ETC Data'!$H$4*'ETC Data'!$L$4,0)</f>
    </oc>
    <nc r="AG97">
      <f>IF(Z97,O97*'ETC Data'!$H$4*'ETC Data'!$L$4,0)</f>
    </nc>
  </rcc>
  <rcc rId="5217" sId="8">
    <oc r="AH97">
      <f>AG97-(AG97*((VLOOKUP(A97,Plan!A$1:AP$798,41,FALSE)/100)))</f>
    </oc>
    <nc r="AH97">
      <f>AG97-(AG97*((VLOOKUP(A97,Plan!A$1:AP$798,42,FALSE)/100)))</f>
    </nc>
  </rcc>
  <rcc rId="5218" sId="8">
    <oc r="AJ97">
      <f>OR(H97="Y",K97="Y")</f>
    </oc>
    <nc r="AJ97">
      <f>OR(H97="Y",K97="Y")</f>
    </nc>
  </rcc>
  <rcc rId="5219" sId="8">
    <oc r="AK97">
      <f>IF(AJ97,O97*'ETC Data'!$H$5*'ETC Data'!$I$5,0)</f>
    </oc>
    <nc r="AK97">
      <f>IF(AJ97,O97*'ETC Data'!$H$5*'ETC Data'!$I$5,0)</f>
    </nc>
  </rcc>
  <rcc rId="5220" sId="8">
    <oc r="AL97">
      <f>AK97-(AK97*((VLOOKUP(A97,Plan!A$1:AY$798,49,FALSE)/100)))</f>
    </oc>
    <nc r="AL97">
      <f>AK97-(AK97*((VLOOKUP(A97,Plan!A$1:AY$798,51,FALSE)/100)))</f>
    </nc>
  </rcc>
  <rcc rId="5221" sId="8">
    <oc r="AM97">
      <f>IF(AJ97,O97*'ETC Data'!$H$5*'ETC Data'!$J$5,0)</f>
    </oc>
    <nc r="AM97">
      <f>IF(AJ97,O97*'ETC Data'!$H$5*'ETC Data'!$J$5,0)</f>
    </nc>
  </rcc>
  <rcc rId="5222" sId="8">
    <oc r="AN97">
      <f>AM97-(AM97*((VLOOKUP(A97,Plan!A$1:BA$798,50,FALSE)/100)))</f>
    </oc>
    <nc r="AN97">
      <f>AM97-(AM97*((VLOOKUP(A97,Plan!A$1:BA$798,53,FALSE)/100)))</f>
    </nc>
  </rcc>
  <rcc rId="5223" sId="8">
    <oc r="AO97">
      <f>IF(AJ97,O97*'ETC Data'!$H$5*'ETC Data'!$K$5,0)</f>
    </oc>
    <nc r="AO97">
      <f>IF(AJ97,O97*'ETC Data'!$H$5*'ETC Data'!$K$5,0)</f>
    </nc>
  </rcc>
  <rcc rId="5224" sId="8">
    <oc r="AP97">
      <f>AO97-(AO97*((VLOOKUP(A97,Plan!A$1:BB$798,51,FALSE)/100)))</f>
    </oc>
    <nc r="AP97">
      <f>AO97-(AO97*((VLOOKUP(A97,Plan!A$1:BB$798,54,FALSE)/100)))</f>
    </nc>
  </rcc>
  <rcc rId="5225" sId="8">
    <oc r="AQ97">
      <f>IF(AJ97,O97*'ETC Data'!$H$5*'ETC Data'!$L$5,0)</f>
    </oc>
    <nc r="AQ97">
      <f>IF(AJ97,O97*'ETC Data'!$H$5*'ETC Data'!$L$5,0)</f>
    </nc>
  </rcc>
  <rcc rId="5226" sId="8">
    <oc r="AR97">
      <f>AQ97-(AQ97*((VLOOKUP(A97,Plan!A$1:BD$798,53,FALSE)/100)))</f>
    </oc>
    <nc r="AR97">
      <f>AQ97-(AQ97*((VLOOKUP(A97,Plan!A$1:BD$798,56,FALSE)/100)))</f>
    </nc>
  </rcc>
  <rcc rId="5227" sId="8">
    <oc r="R98">
      <f>Q98-(Q98*((VLOOKUP(A98,Plan!A$1:Z$798,25,FALSE)/100)))</f>
    </oc>
    <nc r="R98">
      <f>Q98-(Q98*((VLOOKUP(A98,Plan!A$1:Z$798,26,FALSE)/100)))</f>
    </nc>
  </rcc>
  <rcc rId="5228" sId="8">
    <oc r="S98">
      <f>IF(P98,O98*'ETC Data'!$H$3*'ETC Data'!$J$3,0)</f>
    </oc>
    <nc r="S98">
      <f>IF(P98,O98*'ETC Data'!$H$3*'ETC Data'!$J$3,0)</f>
    </nc>
  </rcc>
  <rcc rId="5229" sId="8">
    <oc r="T98">
      <f>S98-(S98*((VLOOKUP(A98,Plan!A$1:AA$798,26,FALSE)/100)))</f>
    </oc>
    <nc r="T98">
      <f>S98-(S98*((VLOOKUP(A98,Plan!A$1:AA$798,27,FALSE)/100)))</f>
    </nc>
  </rcc>
  <rcc rId="5230" sId="8">
    <oc r="U98">
      <f>IF(P98,O98*'ETC Data'!$H$3*'ETC Data'!$K$3,0)</f>
    </oc>
    <nc r="U98">
      <f>IF(P98,O98*'ETC Data'!$H$3*'ETC Data'!$K$3,0)</f>
    </nc>
  </rcc>
  <rcc rId="5231" sId="8">
    <oc r="V98">
      <f>U98-(U98*((VLOOKUP(A98,Plan!A$1:AB$798,27,FALSE)/100)))</f>
    </oc>
    <nc r="V98">
      <f>U98-(U98*((VLOOKUP(A98,Plan!A$1:AB$798,28,FALSE)/100)))</f>
    </nc>
  </rcc>
  <rcc rId="5232" sId="8">
    <oc r="W98">
      <f>IF(P98,O98*'ETC Data'!$H$3*'ETC Data'!$L$3,0)</f>
    </oc>
    <nc r="W98">
      <f>IF(P98,O98*'ETC Data'!$H$3*'ETC Data'!$L$3,0)</f>
    </nc>
  </rcc>
  <rcc rId="5233" sId="8">
    <oc r="X98">
      <f>W98-(W98*((VLOOKUP(A98,Plan!A$1:AC$798,28,FALSE)/100)))</f>
    </oc>
    <nc r="X98">
      <f>W98-(W98*((VLOOKUP(A98,Plan!A$1:AC$798,29,FALSE)/100)))</f>
    </nc>
  </rcc>
  <rcc rId="5234" sId="8">
    <oc r="Z98">
      <f>OR(H98="Y",J98="Y")</f>
    </oc>
    <nc r="Z98">
      <f>OR(H98="Y",J98="Y")</f>
    </nc>
  </rcc>
  <rcc rId="5235" sId="8">
    <oc r="AA98">
      <f>IF(Z98,O98*'ETC Data'!$H$4*'ETC Data'!$I$4,0)</f>
    </oc>
    <nc r="AA98">
      <f>IF(Z98,O98*'ETC Data'!$H$4*'ETC Data'!$I$4,0)</f>
    </nc>
  </rcc>
  <rcc rId="5236" sId="8">
    <oc r="AB98">
      <f>AA98-(AA98*((VLOOKUP(A98,Plan!A$1:AI$798,34,FALSE)/100)))</f>
    </oc>
    <nc r="AB98">
      <f>AA98-(AA98*((VLOOKUP(A98,Plan!A$1:AI$798,35,FALSE)/100)))</f>
    </nc>
  </rcc>
  <rcc rId="5237" sId="8">
    <oc r="AC98">
      <f>IF(Z98,O98*'ETC Data'!$H$4*'ETC Data'!$J$4,0)</f>
    </oc>
    <nc r="AC98">
      <f>IF(Z98,O98*'ETC Data'!$H$4*'ETC Data'!$J$4,0)</f>
    </nc>
  </rcc>
  <rcc rId="5238" sId="8">
    <oc r="AD98">
      <f>AC98-(AC98*((VLOOKUP(A98,Plan!A$1:AJ$798,35,FALSE)/100)))</f>
    </oc>
    <nc r="AD98">
      <f>AC98-(AC98*((VLOOKUP(A98,Plan!A$1:AJ$798,36,FALSE)/100)))</f>
    </nc>
  </rcc>
  <rcc rId="5239" sId="8">
    <oc r="AE98">
      <f>IF(Z98,O98*'ETC Data'!$H$4*'ETC Data'!$K$4,0)</f>
    </oc>
    <nc r="AE98">
      <f>IF(Z98,O98*'ETC Data'!$H$4*'ETC Data'!$K$4,0)</f>
    </nc>
  </rcc>
  <rcc rId="5240" sId="8">
    <oc r="AF98">
      <f>AE98-(AE98*((VLOOKUP(A98,Plan!A$1:AK$798,36,FALSE)/100)))</f>
    </oc>
    <nc r="AF98">
      <f>AE98-(AE98*((VLOOKUP(A98,Plan!A$1:AK$798,37,FALSE)/100)))</f>
    </nc>
  </rcc>
  <rcc rId="5241" sId="8">
    <oc r="AG98">
      <f>IF(Z98,O98*'ETC Data'!$H$4*'ETC Data'!$L$4,0)</f>
    </oc>
    <nc r="AG98">
      <f>IF(Z98,O98*'ETC Data'!$H$4*'ETC Data'!$L$4,0)</f>
    </nc>
  </rcc>
  <rcc rId="5242" sId="8">
    <oc r="AH98">
      <f>AG98-(AG98*((VLOOKUP(A98,Plan!A$1:AP$798,41,FALSE)/100)))</f>
    </oc>
    <nc r="AH98">
      <f>AG98-(AG98*((VLOOKUP(A98,Plan!A$1:AP$798,42,FALSE)/100)))</f>
    </nc>
  </rcc>
  <rcc rId="5243" sId="8">
    <oc r="AJ98">
      <f>OR(H98="Y",K98="Y")</f>
    </oc>
    <nc r="AJ98">
      <f>OR(H98="Y",K98="Y")</f>
    </nc>
  </rcc>
  <rcc rId="5244" sId="8">
    <oc r="AK98">
      <f>IF(AJ98,O98*'ETC Data'!$H$5*'ETC Data'!$I$5,0)</f>
    </oc>
    <nc r="AK98">
      <f>IF(AJ98,O98*'ETC Data'!$H$5*'ETC Data'!$I$5,0)</f>
    </nc>
  </rcc>
  <rcc rId="5245" sId="8">
    <oc r="AL98">
      <f>AK98-(AK98*((VLOOKUP(A98,Plan!A$1:AY$798,49,FALSE)/100)))</f>
    </oc>
    <nc r="AL98">
      <f>AK98-(AK98*((VLOOKUP(A98,Plan!A$1:AY$798,51,FALSE)/100)))</f>
    </nc>
  </rcc>
  <rcc rId="5246" sId="8">
    <oc r="AM98">
      <f>IF(AJ98,O98*'ETC Data'!$H$5*'ETC Data'!$J$5,0)</f>
    </oc>
    <nc r="AM98">
      <f>IF(AJ98,O98*'ETC Data'!$H$5*'ETC Data'!$J$5,0)</f>
    </nc>
  </rcc>
  <rcc rId="5247" sId="8">
    <oc r="AN98">
      <f>AM98-(AM98*((VLOOKUP(A98,Plan!A$1:BA$798,50,FALSE)/100)))</f>
    </oc>
    <nc r="AN98">
      <f>AM98-(AM98*((VLOOKUP(A98,Plan!A$1:BA$798,53,FALSE)/100)))</f>
    </nc>
  </rcc>
  <rcc rId="5248" sId="8">
    <oc r="AO98">
      <f>IF(AJ98,O98*'ETC Data'!$H$5*'ETC Data'!$K$5,0)</f>
    </oc>
    <nc r="AO98">
      <f>IF(AJ98,O98*'ETC Data'!$H$5*'ETC Data'!$K$5,0)</f>
    </nc>
  </rcc>
  <rcc rId="5249" sId="8">
    <oc r="AP98">
      <f>AO98-(AO98*((VLOOKUP(A98,Plan!A$1:BB$798,51,FALSE)/100)))</f>
    </oc>
    <nc r="AP98">
      <f>AO98-(AO98*((VLOOKUP(A98,Plan!A$1:BB$798,54,FALSE)/100)))</f>
    </nc>
  </rcc>
  <rcc rId="5250" sId="8">
    <oc r="AQ98">
      <f>IF(AJ98,O98*'ETC Data'!$H$5*'ETC Data'!$L$5,0)</f>
    </oc>
    <nc r="AQ98">
      <f>IF(AJ98,O98*'ETC Data'!$H$5*'ETC Data'!$L$5,0)</f>
    </nc>
  </rcc>
  <rcc rId="5251" sId="8">
    <oc r="AR98">
      <f>AQ98-(AQ98*((VLOOKUP(A98,Plan!A$1:BD$798,53,FALSE)/100)))</f>
    </oc>
    <nc r="AR98">
      <f>AQ98-(AQ98*((VLOOKUP(A98,Plan!A$1:BD$798,56,FALSE)/100)))</f>
    </nc>
  </rcc>
  <rcc rId="5252" sId="8">
    <oc r="R99">
      <f>Q99-(Q99*((VLOOKUP(A99,Plan!A$1:Z$798,25,FALSE)/100)))</f>
    </oc>
    <nc r="R99">
      <f>Q99-(Q99*((VLOOKUP(A99,Plan!A$1:Z$798,26,FALSE)/100)))</f>
    </nc>
  </rcc>
  <rcc rId="5253" sId="8">
    <oc r="S99">
      <f>IF(P99,O99*'ETC Data'!$H$3*'ETC Data'!$J$3,0)</f>
    </oc>
    <nc r="S99">
      <f>IF(P99,O99*'ETC Data'!$H$3*'ETC Data'!$J$3,0)</f>
    </nc>
  </rcc>
  <rcc rId="5254" sId="8">
    <oc r="T99">
      <f>S99-(S99*((VLOOKUP(A99,Plan!A$1:AA$798,26,FALSE)/100)))</f>
    </oc>
    <nc r="T99">
      <f>S99-(S99*((VLOOKUP(A99,Plan!A$1:AA$798,27,FALSE)/100)))</f>
    </nc>
  </rcc>
  <rcc rId="5255" sId="8">
    <oc r="U99">
      <f>IF(P99,O99*'ETC Data'!$H$3*'ETC Data'!$K$3,0)</f>
    </oc>
    <nc r="U99">
      <f>IF(P99,O99*'ETC Data'!$H$3*'ETC Data'!$K$3,0)</f>
    </nc>
  </rcc>
  <rcc rId="5256" sId="8">
    <oc r="V99">
      <f>U99-(U99*((VLOOKUP(A99,Plan!A$1:AB$798,27,FALSE)/100)))</f>
    </oc>
    <nc r="V99">
      <f>U99-(U99*((VLOOKUP(A99,Plan!A$1:AB$798,28,FALSE)/100)))</f>
    </nc>
  </rcc>
  <rcc rId="5257" sId="8">
    <oc r="W99">
      <f>IF(P99,O99*'ETC Data'!$H$3*'ETC Data'!$L$3,0)</f>
    </oc>
    <nc r="W99">
      <f>IF(P99,O99*'ETC Data'!$H$3*'ETC Data'!$L$3,0)</f>
    </nc>
  </rcc>
  <rcc rId="5258" sId="8">
    <oc r="X99">
      <f>W99-(W99*((VLOOKUP(A99,Plan!A$1:AC$798,28,FALSE)/100)))</f>
    </oc>
    <nc r="X99">
      <f>W99-(W99*((VLOOKUP(A99,Plan!A$1:AC$798,29,FALSE)/100)))</f>
    </nc>
  </rcc>
  <rcc rId="5259" sId="8">
    <oc r="Z99">
      <f>OR(H99="Y",J99="Y")</f>
    </oc>
    <nc r="Z99">
      <f>OR(H99="Y",J99="Y")</f>
    </nc>
  </rcc>
  <rcc rId="5260" sId="8">
    <oc r="AA99">
      <f>IF(Z99,O99*'ETC Data'!$H$4*'ETC Data'!$I$4,0)</f>
    </oc>
    <nc r="AA99">
      <f>IF(Z99,O99*'ETC Data'!$H$4*'ETC Data'!$I$4,0)</f>
    </nc>
  </rcc>
  <rcc rId="5261" sId="8">
    <oc r="AB99">
      <f>AA99-(AA99*((VLOOKUP(A99,Plan!A$1:AI$798,34,FALSE)/100)))</f>
    </oc>
    <nc r="AB99">
      <f>AA99-(AA99*((VLOOKUP(A99,Plan!A$1:AI$798,35,FALSE)/100)))</f>
    </nc>
  </rcc>
  <rcc rId="5262" sId="8">
    <oc r="AC99">
      <f>IF(Z99,O99*'ETC Data'!$H$4*'ETC Data'!$J$4,0)</f>
    </oc>
    <nc r="AC99">
      <f>IF(Z99,O99*'ETC Data'!$H$4*'ETC Data'!$J$4,0)</f>
    </nc>
  </rcc>
  <rcc rId="5263" sId="8">
    <oc r="AD99">
      <f>AC99-(AC99*((VLOOKUP(A99,Plan!A$1:AJ$798,35,FALSE)/100)))</f>
    </oc>
    <nc r="AD99">
      <f>AC99-(AC99*((VLOOKUP(A99,Plan!A$1:AJ$798,36,FALSE)/100)))</f>
    </nc>
  </rcc>
  <rcc rId="5264" sId="8">
    <oc r="AE99">
      <f>IF(Z99,O99*'ETC Data'!$H$4*'ETC Data'!$K$4,0)</f>
    </oc>
    <nc r="AE99">
      <f>IF(Z99,O99*'ETC Data'!$H$4*'ETC Data'!$K$4,0)</f>
    </nc>
  </rcc>
  <rcc rId="5265" sId="8">
    <oc r="AF99">
      <f>AE99-(AE99*((VLOOKUP(A99,Plan!A$1:AK$798,36,FALSE)/100)))</f>
    </oc>
    <nc r="AF99">
      <f>AE99-(AE99*((VLOOKUP(A99,Plan!A$1:AK$798,37,FALSE)/100)))</f>
    </nc>
  </rcc>
  <rcc rId="5266" sId="8">
    <oc r="AG99">
      <f>IF(Z99,O99*'ETC Data'!$H$4*'ETC Data'!$L$4,0)</f>
    </oc>
    <nc r="AG99">
      <f>IF(Z99,O99*'ETC Data'!$H$4*'ETC Data'!$L$4,0)</f>
    </nc>
  </rcc>
  <rcc rId="5267" sId="8">
    <oc r="AH99">
      <f>AG99-(AG99*((VLOOKUP(A99,Plan!A$1:AP$798,41,FALSE)/100)))</f>
    </oc>
    <nc r="AH99">
      <f>AG99-(AG99*((VLOOKUP(A99,Plan!A$1:AP$798,42,FALSE)/100)))</f>
    </nc>
  </rcc>
  <rcc rId="5268" sId="8">
    <oc r="AJ99">
      <f>OR(H99="Y",K99="Y")</f>
    </oc>
    <nc r="AJ99">
      <f>OR(H99="Y",K99="Y")</f>
    </nc>
  </rcc>
  <rcc rId="5269" sId="8">
    <oc r="AK99">
      <f>IF(AJ99,O99*'ETC Data'!$H$5*'ETC Data'!$I$5,0)</f>
    </oc>
    <nc r="AK99">
      <f>IF(AJ99,O99*'ETC Data'!$H$5*'ETC Data'!$I$5,0)</f>
    </nc>
  </rcc>
  <rcc rId="5270" sId="8">
    <oc r="AL99">
      <f>AK99-(AK99*((VLOOKUP(A99,Plan!A$1:AY$798,49,FALSE)/100)))</f>
    </oc>
    <nc r="AL99">
      <f>AK99-(AK99*((VLOOKUP(A99,Plan!A$1:AY$798,51,FALSE)/100)))</f>
    </nc>
  </rcc>
  <rcc rId="5271" sId="8">
    <oc r="AM99">
      <f>IF(AJ99,O99*'ETC Data'!$H$5*'ETC Data'!$J$5,0)</f>
    </oc>
    <nc r="AM99">
      <f>IF(AJ99,O99*'ETC Data'!$H$5*'ETC Data'!$J$5,0)</f>
    </nc>
  </rcc>
  <rcc rId="5272" sId="8">
    <oc r="AN99">
      <f>AM99-(AM99*((VLOOKUP(A99,Plan!A$1:BA$798,50,FALSE)/100)))</f>
    </oc>
    <nc r="AN99">
      <f>AM99-(AM99*((VLOOKUP(A99,Plan!A$1:BA$798,53,FALSE)/100)))</f>
    </nc>
  </rcc>
  <rcc rId="5273" sId="8">
    <oc r="AO99">
      <f>IF(AJ99,O99*'ETC Data'!$H$5*'ETC Data'!$K$5,0)</f>
    </oc>
    <nc r="AO99">
      <f>IF(AJ99,O99*'ETC Data'!$H$5*'ETC Data'!$K$5,0)</f>
    </nc>
  </rcc>
  <rcc rId="5274" sId="8">
    <oc r="AP99">
      <f>AO99-(AO99*((VLOOKUP(A99,Plan!A$1:BB$798,51,FALSE)/100)))</f>
    </oc>
    <nc r="AP99">
      <f>AO99-(AO99*((VLOOKUP(A99,Plan!A$1:BB$798,54,FALSE)/100)))</f>
    </nc>
  </rcc>
  <rcc rId="5275" sId="8">
    <oc r="AQ99">
      <f>IF(AJ99,O99*'ETC Data'!$H$5*'ETC Data'!$L$5,0)</f>
    </oc>
    <nc r="AQ99">
      <f>IF(AJ99,O99*'ETC Data'!$H$5*'ETC Data'!$L$5,0)</f>
    </nc>
  </rcc>
  <rcc rId="5276" sId="8">
    <oc r="AR99">
      <f>AQ99-(AQ99*((VLOOKUP(A99,Plan!A$1:BD$798,53,FALSE)/100)))</f>
    </oc>
    <nc r="AR99">
      <f>AQ99-(AQ99*((VLOOKUP(A99,Plan!A$1:BD$798,56,FALSE)/100)))</f>
    </nc>
  </rcc>
  <rcc rId="5277" sId="8">
    <oc r="R100">
      <f>Q100-(Q100*((VLOOKUP(A100,Plan!A$1:Z$798,25,FALSE)/100)))</f>
    </oc>
    <nc r="R100">
      <f>Q100-(Q100*((VLOOKUP(A100,Plan!A$1:Z$798,26,FALSE)/100)))</f>
    </nc>
  </rcc>
  <rcc rId="5278" sId="8">
    <oc r="S100">
      <f>IF(P100,O100*'ETC Data'!$H$3*'ETC Data'!$J$3,0)</f>
    </oc>
    <nc r="S100">
      <f>IF(P100,O100*'ETC Data'!$H$3*'ETC Data'!$J$3,0)</f>
    </nc>
  </rcc>
  <rcc rId="5279" sId="8">
    <oc r="T100">
      <f>S100-(S100*((VLOOKUP(A100,Plan!A$1:AA$798,26,FALSE)/100)))</f>
    </oc>
    <nc r="T100">
      <f>S100-(S100*((VLOOKUP(A100,Plan!A$1:AA$798,27,FALSE)/100)))</f>
    </nc>
  </rcc>
  <rcc rId="5280" sId="8">
    <oc r="U100">
      <f>IF(P100,O100*'ETC Data'!$H$3*'ETC Data'!$K$3,0)</f>
    </oc>
    <nc r="U100">
      <f>IF(P100,O100*'ETC Data'!$H$3*'ETC Data'!$K$3,0)</f>
    </nc>
  </rcc>
  <rcc rId="5281" sId="8">
    <oc r="V100">
      <f>U100-(U100*((VLOOKUP(A100,Plan!A$1:AB$798,27,FALSE)/100)))</f>
    </oc>
    <nc r="V100">
      <f>U100-(U100*((VLOOKUP(A100,Plan!A$1:AB$798,28,FALSE)/100)))</f>
    </nc>
  </rcc>
  <rcc rId="5282" sId="8">
    <oc r="W100">
      <f>IF(P100,O100*'ETC Data'!$H$3*'ETC Data'!$L$3,0)</f>
    </oc>
    <nc r="W100">
      <f>IF(P100,O100*'ETC Data'!$H$3*'ETC Data'!$L$3,0)</f>
    </nc>
  </rcc>
  <rcc rId="5283" sId="8">
    <oc r="X100">
      <f>W100-(W100*((VLOOKUP(A100,Plan!A$1:AC$798,28,FALSE)/100)))</f>
    </oc>
    <nc r="X100">
      <f>W100-(W100*((VLOOKUP(A100,Plan!A$1:AC$798,29,FALSE)/100)))</f>
    </nc>
  </rcc>
  <rcc rId="5284" sId="8">
    <oc r="Z100">
      <f>OR(H100="Y",J100="Y")</f>
    </oc>
    <nc r="Z100">
      <f>OR(H100="Y",J100="Y")</f>
    </nc>
  </rcc>
  <rcc rId="5285" sId="8">
    <oc r="AA100">
      <f>IF(Z100,O100*'ETC Data'!$H$4*'ETC Data'!$I$4,0)</f>
    </oc>
    <nc r="AA100">
      <f>IF(Z100,O100*'ETC Data'!$H$4*'ETC Data'!$I$4,0)</f>
    </nc>
  </rcc>
  <rcc rId="5286" sId="8">
    <oc r="AB100">
      <f>AA100-(AA100*((VLOOKUP(A100,Plan!A$1:AI$798,34,FALSE)/100)))</f>
    </oc>
    <nc r="AB100">
      <f>AA100-(AA100*((VLOOKUP(A100,Plan!A$1:AI$798,35,FALSE)/100)))</f>
    </nc>
  </rcc>
  <rcc rId="5287" sId="8">
    <oc r="AC100">
      <f>IF(Z100,O100*'ETC Data'!$H$4*'ETC Data'!$J$4,0)</f>
    </oc>
    <nc r="AC100">
      <f>IF(Z100,O100*'ETC Data'!$H$4*'ETC Data'!$J$4,0)</f>
    </nc>
  </rcc>
  <rcc rId="5288" sId="8">
    <oc r="AD100">
      <f>AC100-(AC100*((VLOOKUP(A100,Plan!A$1:AJ$798,35,FALSE)/100)))</f>
    </oc>
    <nc r="AD100">
      <f>AC100-(AC100*((VLOOKUP(A100,Plan!A$1:AJ$798,36,FALSE)/100)))</f>
    </nc>
  </rcc>
  <rcc rId="5289" sId="8">
    <oc r="AE100">
      <f>IF(Z100,O100*'ETC Data'!$H$4*'ETC Data'!$K$4,0)</f>
    </oc>
    <nc r="AE100">
      <f>IF(Z100,O100*'ETC Data'!$H$4*'ETC Data'!$K$4,0)</f>
    </nc>
  </rcc>
  <rcc rId="5290" sId="8">
    <oc r="AF100">
      <f>AE100-(AE100*((VLOOKUP(A100,Plan!A$1:AK$798,36,FALSE)/100)))</f>
    </oc>
    <nc r="AF100">
      <f>AE100-(AE100*((VLOOKUP(A100,Plan!A$1:AK$798,37,FALSE)/100)))</f>
    </nc>
  </rcc>
  <rcc rId="5291" sId="8">
    <oc r="AG100">
      <f>IF(Z100,O100*'ETC Data'!$H$4*'ETC Data'!$L$4,0)</f>
    </oc>
    <nc r="AG100">
      <f>IF(Z100,O100*'ETC Data'!$H$4*'ETC Data'!$L$4,0)</f>
    </nc>
  </rcc>
  <rcc rId="5292" sId="8">
    <oc r="AH100">
      <f>AG100-(AG100*((VLOOKUP(A100,Plan!A$1:AP$798,41,FALSE)/100)))</f>
    </oc>
    <nc r="AH100">
      <f>AG100-(AG100*((VLOOKUP(A100,Plan!A$1:AP$798,42,FALSE)/100)))</f>
    </nc>
  </rcc>
  <rcc rId="5293" sId="8">
    <oc r="AJ100">
      <f>OR(H100="Y",K100="Y")</f>
    </oc>
    <nc r="AJ100">
      <f>OR(H100="Y",K100="Y")</f>
    </nc>
  </rcc>
  <rcc rId="5294" sId="8">
    <oc r="AK100">
      <f>IF(AJ100,O100*'ETC Data'!$H$5*'ETC Data'!$I$5,0)</f>
    </oc>
    <nc r="AK100">
      <f>IF(AJ100,O100*'ETC Data'!$H$5*'ETC Data'!$I$5,0)</f>
    </nc>
  </rcc>
  <rcc rId="5295" sId="8">
    <oc r="AL100">
      <f>AK100-(AK100*((VLOOKUP(A100,Plan!A$1:AY$798,49,FALSE)/100)))</f>
    </oc>
    <nc r="AL100">
      <f>AK100-(AK100*((VLOOKUP(A100,Plan!A$1:AY$798,51,FALSE)/100)))</f>
    </nc>
  </rcc>
  <rcc rId="5296" sId="8">
    <oc r="AM100">
      <f>IF(AJ100,O100*'ETC Data'!$H$5*'ETC Data'!$J$5,0)</f>
    </oc>
    <nc r="AM100">
      <f>IF(AJ100,O100*'ETC Data'!$H$5*'ETC Data'!$J$5,0)</f>
    </nc>
  </rcc>
  <rcc rId="5297" sId="8">
    <oc r="AN100">
      <f>AM100-(AM100*((VLOOKUP(A100,Plan!A$1:BA$798,50,FALSE)/100)))</f>
    </oc>
    <nc r="AN100">
      <f>AM100-(AM100*((VLOOKUP(A100,Plan!A$1:BA$798,53,FALSE)/100)))</f>
    </nc>
  </rcc>
  <rcc rId="5298" sId="8">
    <oc r="AO100">
      <f>IF(AJ100,O100*'ETC Data'!$H$5*'ETC Data'!$K$5,0)</f>
    </oc>
    <nc r="AO100">
      <f>IF(AJ100,O100*'ETC Data'!$H$5*'ETC Data'!$K$5,0)</f>
    </nc>
  </rcc>
  <rcc rId="5299" sId="8">
    <oc r="AP100">
      <f>AO100-(AO100*((VLOOKUP(A100,Plan!A$1:BB$798,51,FALSE)/100)))</f>
    </oc>
    <nc r="AP100">
      <f>AO100-(AO100*((VLOOKUP(A100,Plan!A$1:BB$798,54,FALSE)/100)))</f>
    </nc>
  </rcc>
  <rcc rId="5300" sId="8">
    <oc r="AQ100">
      <f>IF(AJ100,O100*'ETC Data'!$H$5*'ETC Data'!$L$5,0)</f>
    </oc>
    <nc r="AQ100">
      <f>IF(AJ100,O100*'ETC Data'!$H$5*'ETC Data'!$L$5,0)</f>
    </nc>
  </rcc>
  <rcc rId="5301" sId="8">
    <oc r="AR100">
      <f>AQ100-(AQ100*((VLOOKUP(A100,Plan!A$1:BD$798,53,FALSE)/100)))</f>
    </oc>
    <nc r="AR100">
      <f>AQ100-(AQ100*((VLOOKUP(A100,Plan!A$1:BD$798,56,FALSE)/100)))</f>
    </nc>
  </rcc>
  <rcc rId="5302" sId="8">
    <oc r="R101">
      <f>Q101-(Q101*((VLOOKUP(A101,Plan!A$1:Z$798,25,FALSE)/100)))</f>
    </oc>
    <nc r="R101">
      <f>Q101-(Q101*((VLOOKUP(A101,Plan!A$1:Z$798,26,FALSE)/100)))</f>
    </nc>
  </rcc>
  <rcc rId="5303" sId="8">
    <oc r="S101">
      <f>IF(P101,O101*'ETC Data'!$H$3*'ETC Data'!$J$3,0)</f>
    </oc>
    <nc r="S101">
      <f>IF(P101,O101*'ETC Data'!$H$3*'ETC Data'!$J$3,0)</f>
    </nc>
  </rcc>
  <rcc rId="5304" sId="8">
    <oc r="T101">
      <f>S101-(S101*((VLOOKUP(A101,Plan!A$1:AA$798,26,FALSE)/100)))</f>
    </oc>
    <nc r="T101">
      <f>S101-(S101*((VLOOKUP(A101,Plan!A$1:AA$798,27,FALSE)/100)))</f>
    </nc>
  </rcc>
  <rcc rId="5305" sId="8">
    <oc r="U101">
      <f>IF(P101,O101*'ETC Data'!$H$3*'ETC Data'!$K$3,0)</f>
    </oc>
    <nc r="U101">
      <f>IF(P101,O101*'ETC Data'!$H$3*'ETC Data'!$K$3,0)</f>
    </nc>
  </rcc>
  <rcc rId="5306" sId="8">
    <oc r="V101">
      <f>U101-(U101*((VLOOKUP(A101,Plan!A$1:AB$798,27,FALSE)/100)))</f>
    </oc>
    <nc r="V101">
      <f>U101-(U101*((VLOOKUP(A101,Plan!A$1:AB$798,28,FALSE)/100)))</f>
    </nc>
  </rcc>
  <rcc rId="5307" sId="8">
    <oc r="W101">
      <f>IF(P101,O101*'ETC Data'!$H$3*'ETC Data'!$L$3,0)</f>
    </oc>
    <nc r="W101">
      <f>IF(P101,O101*'ETC Data'!$H$3*'ETC Data'!$L$3,0)</f>
    </nc>
  </rcc>
  <rcc rId="5308" sId="8">
    <oc r="X101">
      <f>W101-(W101*((VLOOKUP(A101,Plan!A$1:AC$798,28,FALSE)/100)))</f>
    </oc>
    <nc r="X101">
      <f>W101-(W101*((VLOOKUP(A101,Plan!A$1:AC$798,29,FALSE)/100)))</f>
    </nc>
  </rcc>
  <rcc rId="5309" sId="8">
    <oc r="Z101">
      <f>OR(H101="Y",J101="Y")</f>
    </oc>
    <nc r="Z101">
      <f>OR(H101="Y",J101="Y")</f>
    </nc>
  </rcc>
  <rcc rId="5310" sId="8">
    <oc r="AA101">
      <f>IF(Z101,O101*'ETC Data'!$H$4*'ETC Data'!$I$4,0)</f>
    </oc>
    <nc r="AA101">
      <f>IF(Z101,O101*'ETC Data'!$H$4*'ETC Data'!$I$4,0)</f>
    </nc>
  </rcc>
  <rcc rId="5311" sId="8">
    <oc r="AB101">
      <f>AA101-(AA101*((VLOOKUP(A101,Plan!A$1:AI$798,34,FALSE)/100)))</f>
    </oc>
    <nc r="AB101">
      <f>AA101-(AA101*((VLOOKUP(A101,Plan!A$1:AI$798,35,FALSE)/100)))</f>
    </nc>
  </rcc>
  <rcc rId="5312" sId="8">
    <oc r="AC101">
      <f>IF(Z101,O101*'ETC Data'!$H$4*'ETC Data'!$J$4,0)</f>
    </oc>
    <nc r="AC101">
      <f>IF(Z101,O101*'ETC Data'!$H$4*'ETC Data'!$J$4,0)</f>
    </nc>
  </rcc>
  <rcc rId="5313" sId="8">
    <oc r="AD101">
      <f>AC101-(AC101*((VLOOKUP(A101,Plan!A$1:AJ$798,35,FALSE)/100)))</f>
    </oc>
    <nc r="AD101">
      <f>AC101-(AC101*((VLOOKUP(A101,Plan!A$1:AJ$798,36,FALSE)/100)))</f>
    </nc>
  </rcc>
  <rcc rId="5314" sId="8">
    <oc r="AE101">
      <f>IF(Z101,O101*'ETC Data'!$H$4*'ETC Data'!$K$4,0)</f>
    </oc>
    <nc r="AE101">
      <f>IF(Z101,O101*'ETC Data'!$H$4*'ETC Data'!$K$4,0)</f>
    </nc>
  </rcc>
  <rcc rId="5315" sId="8">
    <oc r="AF101">
      <f>AE101-(AE101*((VLOOKUP(A101,Plan!A$1:AK$798,36,FALSE)/100)))</f>
    </oc>
    <nc r="AF101">
      <f>AE101-(AE101*((VLOOKUP(A101,Plan!A$1:AK$798,37,FALSE)/100)))</f>
    </nc>
  </rcc>
  <rcc rId="5316" sId="8">
    <oc r="AG101">
      <f>IF(Z101,O101*'ETC Data'!$H$4*'ETC Data'!$L$4,0)</f>
    </oc>
    <nc r="AG101">
      <f>IF(Z101,O101*'ETC Data'!$H$4*'ETC Data'!$L$4,0)</f>
    </nc>
  </rcc>
  <rcc rId="5317" sId="8">
    <oc r="AH101">
      <f>AG101-(AG101*((VLOOKUP(A101,Plan!A$1:AP$798,41,FALSE)/100)))</f>
    </oc>
    <nc r="AH101">
      <f>AG101-(AG101*((VLOOKUP(A101,Plan!A$1:AP$798,42,FALSE)/100)))</f>
    </nc>
  </rcc>
  <rcc rId="5318" sId="8">
    <oc r="AJ101">
      <f>OR(H101="Y",K101="Y")</f>
    </oc>
    <nc r="AJ101">
      <f>OR(H101="Y",K101="Y")</f>
    </nc>
  </rcc>
  <rcc rId="5319" sId="8">
    <oc r="AK101">
      <f>IF(AJ101,O101*'ETC Data'!$H$5*'ETC Data'!$I$5,0)</f>
    </oc>
    <nc r="AK101">
      <f>IF(AJ101,O101*'ETC Data'!$H$5*'ETC Data'!$I$5,0)</f>
    </nc>
  </rcc>
  <rcc rId="5320" sId="8">
    <oc r="AL101">
      <f>AK101-(AK101*((VLOOKUP(A101,Plan!A$1:AY$798,49,FALSE)/100)))</f>
    </oc>
    <nc r="AL101">
      <f>AK101-(AK101*((VLOOKUP(A101,Plan!A$1:AY$798,51,FALSE)/100)))</f>
    </nc>
  </rcc>
  <rcc rId="5321" sId="8">
    <oc r="AM101">
      <f>IF(AJ101,O101*'ETC Data'!$H$5*'ETC Data'!$J$5,0)</f>
    </oc>
    <nc r="AM101">
      <f>IF(AJ101,O101*'ETC Data'!$H$5*'ETC Data'!$J$5,0)</f>
    </nc>
  </rcc>
  <rcc rId="5322" sId="8">
    <oc r="AN101">
      <f>AM101-(AM101*((VLOOKUP(A101,Plan!A$1:BA$798,50,FALSE)/100)))</f>
    </oc>
    <nc r="AN101">
      <f>AM101-(AM101*((VLOOKUP(A101,Plan!A$1:BA$798,53,FALSE)/100)))</f>
    </nc>
  </rcc>
  <rcc rId="5323" sId="8">
    <oc r="AO101">
      <f>IF(AJ101,O101*'ETC Data'!$H$5*'ETC Data'!$K$5,0)</f>
    </oc>
    <nc r="AO101">
      <f>IF(AJ101,O101*'ETC Data'!$H$5*'ETC Data'!$K$5,0)</f>
    </nc>
  </rcc>
  <rcc rId="5324" sId="8">
    <oc r="AP101">
      <f>AO101-(AO101*((VLOOKUP(A101,Plan!A$1:BB$798,51,FALSE)/100)))</f>
    </oc>
    <nc r="AP101">
      <f>AO101-(AO101*((VLOOKUP(A101,Plan!A$1:BB$798,54,FALSE)/100)))</f>
    </nc>
  </rcc>
  <rcc rId="5325" sId="8">
    <oc r="AQ101">
      <f>IF(AJ101,O101*'ETC Data'!$H$5*'ETC Data'!$L$5,0)</f>
    </oc>
    <nc r="AQ101">
      <f>IF(AJ101,O101*'ETC Data'!$H$5*'ETC Data'!$L$5,0)</f>
    </nc>
  </rcc>
  <rcc rId="5326" sId="8">
    <oc r="AR101">
      <f>AQ101-(AQ101*((VLOOKUP(A101,Plan!A$1:BD$798,53,FALSE)/100)))</f>
    </oc>
    <nc r="AR101">
      <f>AQ101-(AQ101*((VLOOKUP(A101,Plan!A$1:BD$798,56,FALSE)/100)))</f>
    </nc>
  </rcc>
  <rcc rId="5327" sId="8">
    <oc r="R102">
      <f>Q102-(Q102*((VLOOKUP(A102,Plan!A$1:Z$798,25,FALSE)/100)))</f>
    </oc>
    <nc r="R102">
      <f>Q102-(Q102*((VLOOKUP(A102,Plan!A$1:Z$798,26,FALSE)/100)))</f>
    </nc>
  </rcc>
  <rcc rId="5328" sId="8">
    <oc r="S102">
      <f>IF(P102,O102*'ETC Data'!$H$3*'ETC Data'!$J$3,0)</f>
    </oc>
    <nc r="S102">
      <f>IF(P102,O102*'ETC Data'!$H$3*'ETC Data'!$J$3,0)</f>
    </nc>
  </rcc>
  <rcc rId="5329" sId="8">
    <oc r="T102">
      <f>S102-(S102*((VLOOKUP(A102,Plan!A$1:AA$798,26,FALSE)/100)))</f>
    </oc>
    <nc r="T102">
      <f>S102-(S102*((VLOOKUP(A102,Plan!A$1:AA$798,27,FALSE)/100)))</f>
    </nc>
  </rcc>
  <rcc rId="5330" sId="8">
    <oc r="U102">
      <f>IF(P102,O102*'ETC Data'!$H$3*'ETC Data'!$K$3,0)</f>
    </oc>
    <nc r="U102">
      <f>IF(P102,O102*'ETC Data'!$H$3*'ETC Data'!$K$3,0)</f>
    </nc>
  </rcc>
  <rcc rId="5331" sId="8">
    <oc r="V102">
      <f>U102-(U102*((VLOOKUP(A102,Plan!A$1:AB$798,27,FALSE)/100)))</f>
    </oc>
    <nc r="V102">
      <f>U102-(U102*((VLOOKUP(A102,Plan!A$1:AB$798,28,FALSE)/100)))</f>
    </nc>
  </rcc>
  <rcc rId="5332" sId="8">
    <oc r="W102">
      <f>IF(P102,O102*'ETC Data'!$H$3*'ETC Data'!$L$3,0)</f>
    </oc>
    <nc r="W102">
      <f>IF(P102,O102*'ETC Data'!$H$3*'ETC Data'!$L$3,0)</f>
    </nc>
  </rcc>
  <rcc rId="5333" sId="8">
    <oc r="X102">
      <f>W102-(W102*((VLOOKUP(A102,Plan!A$1:AC$798,28,FALSE)/100)))</f>
    </oc>
    <nc r="X102">
      <f>W102-(W102*((VLOOKUP(A102,Plan!A$1:AC$798,29,FALSE)/100)))</f>
    </nc>
  </rcc>
  <rcc rId="5334" sId="8">
    <oc r="Z102">
      <f>OR(H102="Y",J102="Y")</f>
    </oc>
    <nc r="Z102">
      <f>OR(H102="Y",J102="Y")</f>
    </nc>
  </rcc>
  <rcc rId="5335" sId="8">
    <oc r="AA102">
      <f>IF(Z102,O102*'ETC Data'!$H$4*'ETC Data'!$I$4,0)</f>
    </oc>
    <nc r="AA102">
      <f>IF(Z102,O102*'ETC Data'!$H$4*'ETC Data'!$I$4,0)</f>
    </nc>
  </rcc>
  <rcc rId="5336" sId="8">
    <oc r="AB102">
      <f>AA102-(AA102*((VLOOKUP(A102,Plan!A$1:AI$798,34,FALSE)/100)))</f>
    </oc>
    <nc r="AB102">
      <f>AA102-(AA102*((VLOOKUP(A102,Plan!A$1:AI$798,35,FALSE)/100)))</f>
    </nc>
  </rcc>
  <rcc rId="5337" sId="8">
    <oc r="AC102">
      <f>IF(Z102,O102*'ETC Data'!$H$4*'ETC Data'!$J$4,0)</f>
    </oc>
    <nc r="AC102">
      <f>IF(Z102,O102*'ETC Data'!$H$4*'ETC Data'!$J$4,0)</f>
    </nc>
  </rcc>
  <rcc rId="5338" sId="8">
    <oc r="AD102">
      <f>AC102-(AC102*((VLOOKUP(A102,Plan!A$1:AJ$798,35,FALSE)/100)))</f>
    </oc>
    <nc r="AD102">
      <f>AC102-(AC102*((VLOOKUP(A102,Plan!A$1:AJ$798,36,FALSE)/100)))</f>
    </nc>
  </rcc>
  <rcc rId="5339" sId="8">
    <oc r="AE102">
      <f>IF(Z102,O102*'ETC Data'!$H$4*'ETC Data'!$K$4,0)</f>
    </oc>
    <nc r="AE102">
      <f>IF(Z102,O102*'ETC Data'!$H$4*'ETC Data'!$K$4,0)</f>
    </nc>
  </rcc>
  <rcc rId="5340" sId="8">
    <oc r="AF102">
      <f>AE102-(AE102*((VLOOKUP(A102,Plan!A$1:AK$798,36,FALSE)/100)))</f>
    </oc>
    <nc r="AF102">
      <f>AE102-(AE102*((VLOOKUP(A102,Plan!A$1:AK$798,37,FALSE)/100)))</f>
    </nc>
  </rcc>
  <rcc rId="5341" sId="8">
    <oc r="AG102">
      <f>IF(Z102,O102*'ETC Data'!$H$4*'ETC Data'!$L$4,0)</f>
    </oc>
    <nc r="AG102">
      <f>IF(Z102,O102*'ETC Data'!$H$4*'ETC Data'!$L$4,0)</f>
    </nc>
  </rcc>
  <rcc rId="5342" sId="8">
    <oc r="AH102">
      <f>AG102-(AG102*((VLOOKUP(A102,Plan!A$1:AP$798,41,FALSE)/100)))</f>
    </oc>
    <nc r="AH102">
      <f>AG102-(AG102*((VLOOKUP(A102,Plan!A$1:AP$798,42,FALSE)/100)))</f>
    </nc>
  </rcc>
  <rcc rId="5343" sId="8">
    <oc r="AJ102">
      <f>OR(H102="Y",K102="Y")</f>
    </oc>
    <nc r="AJ102">
      <f>OR(H102="Y",K102="Y")</f>
    </nc>
  </rcc>
  <rcc rId="5344" sId="8">
    <oc r="AK102">
      <f>IF(AJ102,O102*'ETC Data'!$H$5*'ETC Data'!$I$5,0)</f>
    </oc>
    <nc r="AK102">
      <f>IF(AJ102,O102*'ETC Data'!$H$5*'ETC Data'!$I$5,0)</f>
    </nc>
  </rcc>
  <rcc rId="5345" sId="8">
    <oc r="AL102">
      <f>AK102-(AK102*((VLOOKUP(A102,Plan!A$1:AY$798,49,FALSE)/100)))</f>
    </oc>
    <nc r="AL102">
      <f>AK102-(AK102*((VLOOKUP(A102,Plan!A$1:AY$798,51,FALSE)/100)))</f>
    </nc>
  </rcc>
  <rcc rId="5346" sId="8">
    <oc r="AM102">
      <f>IF(AJ102,O102*'ETC Data'!$H$5*'ETC Data'!$J$5,0)</f>
    </oc>
    <nc r="AM102">
      <f>IF(AJ102,O102*'ETC Data'!$H$5*'ETC Data'!$J$5,0)</f>
    </nc>
  </rcc>
  <rcc rId="5347" sId="8">
    <oc r="AN102">
      <f>AM102-(AM102*((VLOOKUP(A102,Plan!A$1:BA$798,50,FALSE)/100)))</f>
    </oc>
    <nc r="AN102">
      <f>AM102-(AM102*((VLOOKUP(A102,Plan!A$1:BA$798,53,FALSE)/100)))</f>
    </nc>
  </rcc>
  <rcc rId="5348" sId="8">
    <oc r="AO102">
      <f>IF(AJ102,O102*'ETC Data'!$H$5*'ETC Data'!$K$5,0)</f>
    </oc>
    <nc r="AO102">
      <f>IF(AJ102,O102*'ETC Data'!$H$5*'ETC Data'!$K$5,0)</f>
    </nc>
  </rcc>
  <rcc rId="5349" sId="8">
    <oc r="AP102">
      <f>AO102-(AO102*((VLOOKUP(A102,Plan!A$1:BB$798,51,FALSE)/100)))</f>
    </oc>
    <nc r="AP102">
      <f>AO102-(AO102*((VLOOKUP(A102,Plan!A$1:BB$798,54,FALSE)/100)))</f>
    </nc>
  </rcc>
  <rcc rId="5350" sId="8">
    <oc r="AQ102">
      <f>IF(AJ102,O102*'ETC Data'!$H$5*'ETC Data'!$L$5,0)</f>
    </oc>
    <nc r="AQ102">
      <f>IF(AJ102,O102*'ETC Data'!$H$5*'ETC Data'!$L$5,0)</f>
    </nc>
  </rcc>
  <rcc rId="5351" sId="8">
    <oc r="AR102">
      <f>AQ102-(AQ102*((VLOOKUP(A102,Plan!A$1:BD$798,53,FALSE)/100)))</f>
    </oc>
    <nc r="AR102">
      <f>AQ102-(AQ102*((VLOOKUP(A102,Plan!A$1:BD$798,56,FALSE)/100)))</f>
    </nc>
  </rcc>
  <rcc rId="5352" sId="8">
    <oc r="R103">
      <f>Q103-(Q103*((VLOOKUP(A103,Plan!A$1:Z$798,25,FALSE)/100)))</f>
    </oc>
    <nc r="R103">
      <f>Q103-(Q103*((VLOOKUP(A103,Plan!A$1:Z$798,26,FALSE)/100)))</f>
    </nc>
  </rcc>
  <rcc rId="5353" sId="8">
    <oc r="S103">
      <f>IF(P103,O103*'ETC Data'!$H$3*'ETC Data'!$J$3,0)</f>
    </oc>
    <nc r="S103">
      <f>IF(P103,O103*'ETC Data'!$H$3*'ETC Data'!$J$3,0)</f>
    </nc>
  </rcc>
  <rcc rId="5354" sId="8">
    <oc r="T103">
      <f>S103-(S103*((VLOOKUP(A103,Plan!A$1:AA$798,26,FALSE)/100)))</f>
    </oc>
    <nc r="T103">
      <f>S103-(S103*((VLOOKUP(A103,Plan!A$1:AA$798,27,FALSE)/100)))</f>
    </nc>
  </rcc>
  <rcc rId="5355" sId="8">
    <oc r="U103">
      <f>IF(P103,O103*'ETC Data'!$H$3*'ETC Data'!$K$3,0)</f>
    </oc>
    <nc r="U103">
      <f>IF(P103,O103*'ETC Data'!$H$3*'ETC Data'!$K$3,0)</f>
    </nc>
  </rcc>
  <rcc rId="5356" sId="8">
    <oc r="V103">
      <f>U103-(U103*((VLOOKUP(A103,Plan!A$1:AB$798,27,FALSE)/100)))</f>
    </oc>
    <nc r="V103">
      <f>U103-(U103*((VLOOKUP(A103,Plan!A$1:AB$798,28,FALSE)/100)))</f>
    </nc>
  </rcc>
  <rcc rId="5357" sId="8">
    <oc r="W103">
      <f>IF(P103,O103*'ETC Data'!$H$3*'ETC Data'!$L$3,0)</f>
    </oc>
    <nc r="W103">
      <f>IF(P103,O103*'ETC Data'!$H$3*'ETC Data'!$L$3,0)</f>
    </nc>
  </rcc>
  <rcc rId="5358" sId="8">
    <oc r="X103">
      <f>W103-(W103*((VLOOKUP(A103,Plan!A$1:AC$798,28,FALSE)/100)))</f>
    </oc>
    <nc r="X103">
      <f>W103-(W103*((VLOOKUP(A103,Plan!A$1:AC$798,29,FALSE)/100)))</f>
    </nc>
  </rcc>
  <rcc rId="5359" sId="8">
    <oc r="Z103">
      <f>OR(H103="Y",J103="Y")</f>
    </oc>
    <nc r="Z103">
      <f>OR(H103="Y",J103="Y")</f>
    </nc>
  </rcc>
  <rcc rId="5360" sId="8">
    <oc r="AA103">
      <f>IF(Z103,O103*'ETC Data'!$H$4*'ETC Data'!$I$4,0)</f>
    </oc>
    <nc r="AA103">
      <f>IF(Z103,O103*'ETC Data'!$H$4*'ETC Data'!$I$4,0)</f>
    </nc>
  </rcc>
  <rcc rId="5361" sId="8">
    <oc r="AB103">
      <f>AA103-(AA103*((VLOOKUP(A103,Plan!A$1:AI$798,34,FALSE)/100)))</f>
    </oc>
    <nc r="AB103">
      <f>AA103-(AA103*((VLOOKUP(A103,Plan!A$1:AI$798,35,FALSE)/100)))</f>
    </nc>
  </rcc>
  <rcc rId="5362" sId="8">
    <oc r="AC103">
      <f>IF(Z103,O103*'ETC Data'!$H$4*'ETC Data'!$J$4,0)</f>
    </oc>
    <nc r="AC103">
      <f>IF(Z103,O103*'ETC Data'!$H$4*'ETC Data'!$J$4,0)</f>
    </nc>
  </rcc>
  <rcc rId="5363" sId="8">
    <oc r="AD103">
      <f>AC103-(AC103*((VLOOKUP(A103,Plan!A$1:AJ$798,35,FALSE)/100)))</f>
    </oc>
    <nc r="AD103">
      <f>AC103-(AC103*((VLOOKUP(A103,Plan!A$1:AJ$798,36,FALSE)/100)))</f>
    </nc>
  </rcc>
  <rcc rId="5364" sId="8">
    <oc r="AE103">
      <f>IF(Z103,O103*'ETC Data'!$H$4*'ETC Data'!$K$4,0)</f>
    </oc>
    <nc r="AE103">
      <f>IF(Z103,O103*'ETC Data'!$H$4*'ETC Data'!$K$4,0)</f>
    </nc>
  </rcc>
  <rcc rId="5365" sId="8">
    <oc r="AF103">
      <f>AE103-(AE103*((VLOOKUP(A103,Plan!A$1:AK$798,36,FALSE)/100)))</f>
    </oc>
    <nc r="AF103">
      <f>AE103-(AE103*((VLOOKUP(A103,Plan!A$1:AK$798,37,FALSE)/100)))</f>
    </nc>
  </rcc>
  <rcc rId="5366" sId="8">
    <oc r="AG103">
      <f>IF(Z103,O103*'ETC Data'!$H$4*'ETC Data'!$L$4,0)</f>
    </oc>
    <nc r="AG103">
      <f>IF(Z103,O103*'ETC Data'!$H$4*'ETC Data'!$L$4,0)</f>
    </nc>
  </rcc>
  <rcc rId="5367" sId="8">
    <oc r="AH103">
      <f>AG103-(AG103*((VLOOKUP(A103,Plan!A$1:AP$798,41,FALSE)/100)))</f>
    </oc>
    <nc r="AH103">
      <f>AG103-(AG103*((VLOOKUP(A103,Plan!A$1:AP$798,42,FALSE)/100)))</f>
    </nc>
  </rcc>
  <rcc rId="5368" sId="8">
    <oc r="AJ103">
      <f>OR(H103="Y",K103="Y")</f>
    </oc>
    <nc r="AJ103">
      <f>OR(H103="Y",K103="Y")</f>
    </nc>
  </rcc>
  <rcc rId="5369" sId="8">
    <oc r="AK103">
      <f>IF(AJ103,O103*'ETC Data'!$H$5*'ETC Data'!$I$5,0)</f>
    </oc>
    <nc r="AK103">
      <f>IF(AJ103,O103*'ETC Data'!$H$5*'ETC Data'!$I$5,0)</f>
    </nc>
  </rcc>
  <rcc rId="5370" sId="8">
    <oc r="AL103">
      <f>AK103-(AK103*((VLOOKUP(A103,Plan!A$1:AY$798,49,FALSE)/100)))</f>
    </oc>
    <nc r="AL103">
      <f>AK103-(AK103*((VLOOKUP(A103,Plan!A$1:AY$798,51,FALSE)/100)))</f>
    </nc>
  </rcc>
  <rcc rId="5371" sId="8">
    <oc r="AM103">
      <f>IF(AJ103,O103*'ETC Data'!$H$5*'ETC Data'!$J$5,0)</f>
    </oc>
    <nc r="AM103">
      <f>IF(AJ103,O103*'ETC Data'!$H$5*'ETC Data'!$J$5,0)</f>
    </nc>
  </rcc>
  <rcc rId="5372" sId="8">
    <oc r="AN103">
      <f>AM103-(AM103*((VLOOKUP(A103,Plan!A$1:BA$798,50,FALSE)/100)))</f>
    </oc>
    <nc r="AN103">
      <f>AM103-(AM103*((VLOOKUP(A103,Plan!A$1:BA$798,53,FALSE)/100)))</f>
    </nc>
  </rcc>
  <rcc rId="5373" sId="8">
    <oc r="AO103">
      <f>IF(AJ103,O103*'ETC Data'!$H$5*'ETC Data'!$K$5,0)</f>
    </oc>
    <nc r="AO103">
      <f>IF(AJ103,O103*'ETC Data'!$H$5*'ETC Data'!$K$5,0)</f>
    </nc>
  </rcc>
  <rcc rId="5374" sId="8">
    <oc r="AP103">
      <f>AO103-(AO103*((VLOOKUP(A103,Plan!A$1:BB$798,51,FALSE)/100)))</f>
    </oc>
    <nc r="AP103">
      <f>AO103-(AO103*((VLOOKUP(A103,Plan!A$1:BB$798,54,FALSE)/100)))</f>
    </nc>
  </rcc>
  <rcc rId="5375" sId="8">
    <oc r="AQ103">
      <f>IF(AJ103,O103*'ETC Data'!$H$5*'ETC Data'!$L$5,0)</f>
    </oc>
    <nc r="AQ103">
      <f>IF(AJ103,O103*'ETC Data'!$H$5*'ETC Data'!$L$5,0)</f>
    </nc>
  </rcc>
  <rcc rId="5376" sId="8">
    <oc r="AR103">
      <f>AQ103-(AQ103*((VLOOKUP(A103,Plan!A$1:BD$798,53,FALSE)/100)))</f>
    </oc>
    <nc r="AR103">
      <f>AQ103-(AQ103*((VLOOKUP(A103,Plan!A$1:BD$798,56,FALSE)/100)))</f>
    </nc>
  </rcc>
  <rcc rId="5377" sId="8">
    <oc r="R104">
      <f>Q104-(Q104*((VLOOKUP(A104,Plan!A$1:Z$798,25,FALSE)/100)))</f>
    </oc>
    <nc r="R104">
      <f>Q104-(Q104*((VLOOKUP(A104,Plan!A$1:Z$798,26,FALSE)/100)))</f>
    </nc>
  </rcc>
  <rcc rId="5378" sId="8">
    <oc r="S104">
      <f>IF(P104,O104*'ETC Data'!$H$3*'ETC Data'!$J$3,0)</f>
    </oc>
    <nc r="S104">
      <f>IF(P104,O104*'ETC Data'!$H$3*'ETC Data'!$J$3,0)</f>
    </nc>
  </rcc>
  <rcc rId="5379" sId="8">
    <oc r="T104">
      <f>S104-(S104*((VLOOKUP(A104,Plan!A$1:AA$798,26,FALSE)/100)))</f>
    </oc>
    <nc r="T104">
      <f>S104-(S104*((VLOOKUP(A104,Plan!A$1:AA$798,27,FALSE)/100)))</f>
    </nc>
  </rcc>
  <rcc rId="5380" sId="8">
    <oc r="U104">
      <f>IF(P104,O104*'ETC Data'!$H$3*'ETC Data'!$K$3,0)</f>
    </oc>
    <nc r="U104">
      <f>IF(P104,O104*'ETC Data'!$H$3*'ETC Data'!$K$3,0)</f>
    </nc>
  </rcc>
  <rcc rId="5381" sId="8">
    <oc r="V104">
      <f>U104-(U104*((VLOOKUP(A104,Plan!A$1:AB$798,27,FALSE)/100)))</f>
    </oc>
    <nc r="V104">
      <f>U104-(U104*((VLOOKUP(A104,Plan!A$1:AB$798,28,FALSE)/100)))</f>
    </nc>
  </rcc>
  <rcc rId="5382" sId="8">
    <oc r="W104">
      <f>IF(P104,O104*'ETC Data'!$H$3*'ETC Data'!$L$3,0)</f>
    </oc>
    <nc r="W104">
      <f>IF(P104,O104*'ETC Data'!$H$3*'ETC Data'!$L$3,0)</f>
    </nc>
  </rcc>
  <rcc rId="5383" sId="8">
    <oc r="X104">
      <f>W104-(W104*((VLOOKUP(A104,Plan!A$1:AC$798,28,FALSE)/100)))</f>
    </oc>
    <nc r="X104">
      <f>W104-(W104*((VLOOKUP(A104,Plan!A$1:AC$798,29,FALSE)/100)))</f>
    </nc>
  </rcc>
  <rcc rId="5384" sId="8">
    <oc r="Z104">
      <f>OR(H104="Y",J104="Y")</f>
    </oc>
    <nc r="Z104">
      <f>OR(H104="Y",J104="Y")</f>
    </nc>
  </rcc>
  <rcc rId="5385" sId="8">
    <oc r="AA104">
      <f>IF(Z104,O104*'ETC Data'!$H$4*'ETC Data'!$I$4,0)</f>
    </oc>
    <nc r="AA104">
      <f>IF(Z104,O104*'ETC Data'!$H$4*'ETC Data'!$I$4,0)</f>
    </nc>
  </rcc>
  <rcc rId="5386" sId="8">
    <oc r="AB104">
      <f>AA104-(AA104*((VLOOKUP(A104,Plan!A$1:AI$798,34,FALSE)/100)))</f>
    </oc>
    <nc r="AB104">
      <f>AA104-(AA104*((VLOOKUP(A104,Plan!A$1:AI$798,35,FALSE)/100)))</f>
    </nc>
  </rcc>
  <rcc rId="5387" sId="8">
    <oc r="AC104">
      <f>IF(Z104,O104*'ETC Data'!$H$4*'ETC Data'!$J$4,0)</f>
    </oc>
    <nc r="AC104">
      <f>IF(Z104,O104*'ETC Data'!$H$4*'ETC Data'!$J$4,0)</f>
    </nc>
  </rcc>
  <rcc rId="5388" sId="8">
    <oc r="AD104">
      <f>AC104-(AC104*((VLOOKUP(A104,Plan!A$1:AJ$798,35,FALSE)/100)))</f>
    </oc>
    <nc r="AD104">
      <f>AC104-(AC104*((VLOOKUP(A104,Plan!A$1:AJ$798,36,FALSE)/100)))</f>
    </nc>
  </rcc>
  <rcc rId="5389" sId="8">
    <oc r="AE104">
      <f>IF(Z104,O104*'ETC Data'!$H$4*'ETC Data'!$K$4,0)</f>
    </oc>
    <nc r="AE104">
      <f>IF(Z104,O104*'ETC Data'!$H$4*'ETC Data'!$K$4,0)</f>
    </nc>
  </rcc>
  <rcc rId="5390" sId="8">
    <oc r="AF104">
      <f>AE104-(AE104*((VLOOKUP(A104,Plan!A$1:AK$798,36,FALSE)/100)))</f>
    </oc>
    <nc r="AF104">
      <f>AE104-(AE104*((VLOOKUP(A104,Plan!A$1:AK$798,37,FALSE)/100)))</f>
    </nc>
  </rcc>
  <rcc rId="5391" sId="8">
    <oc r="AG104">
      <f>IF(Z104,O104*'ETC Data'!$H$4*'ETC Data'!$L$4,0)</f>
    </oc>
    <nc r="AG104">
      <f>IF(Z104,O104*'ETC Data'!$H$4*'ETC Data'!$L$4,0)</f>
    </nc>
  </rcc>
  <rcc rId="5392" sId="8">
    <oc r="AH104">
      <f>AG104-(AG104*((VLOOKUP(A104,Plan!A$1:AP$798,41,FALSE)/100)))</f>
    </oc>
    <nc r="AH104">
      <f>AG104-(AG104*((VLOOKUP(A104,Plan!A$1:AP$798,42,FALSE)/100)))</f>
    </nc>
  </rcc>
  <rcc rId="5393" sId="8">
    <oc r="AJ104">
      <f>OR(H104="Y",K104="Y")</f>
    </oc>
    <nc r="AJ104">
      <f>OR(H104="Y",K104="Y")</f>
    </nc>
  </rcc>
  <rcc rId="5394" sId="8">
    <oc r="AK104">
      <f>IF(AJ104,O104*'ETC Data'!$H$5*'ETC Data'!$I$5,0)</f>
    </oc>
    <nc r="AK104">
      <f>IF(AJ104,O104*'ETC Data'!$H$5*'ETC Data'!$I$5,0)</f>
    </nc>
  </rcc>
  <rcc rId="5395" sId="8">
    <oc r="AL104">
      <f>AK104-(AK104*((VLOOKUP(A104,Plan!A$1:AY$798,49,FALSE)/100)))</f>
    </oc>
    <nc r="AL104">
      <f>AK104-(AK104*((VLOOKUP(A104,Plan!A$1:AY$798,51,FALSE)/100)))</f>
    </nc>
  </rcc>
  <rcc rId="5396" sId="8">
    <oc r="AM104">
      <f>IF(AJ104,O104*'ETC Data'!$H$5*'ETC Data'!$J$5,0)</f>
    </oc>
    <nc r="AM104">
      <f>IF(AJ104,O104*'ETC Data'!$H$5*'ETC Data'!$J$5,0)</f>
    </nc>
  </rcc>
  <rcc rId="5397" sId="8">
    <oc r="AN104">
      <f>AM104-(AM104*((VLOOKUP(A104,Plan!A$1:BA$798,50,FALSE)/100)))</f>
    </oc>
    <nc r="AN104">
      <f>AM104-(AM104*((VLOOKUP(A104,Plan!A$1:BA$798,53,FALSE)/100)))</f>
    </nc>
  </rcc>
  <rcc rId="5398" sId="8">
    <oc r="AO104">
      <f>IF(AJ104,O104*'ETC Data'!$H$5*'ETC Data'!$K$5,0)</f>
    </oc>
    <nc r="AO104">
      <f>IF(AJ104,O104*'ETC Data'!$H$5*'ETC Data'!$K$5,0)</f>
    </nc>
  </rcc>
  <rcc rId="5399" sId="8">
    <oc r="AP104">
      <f>AO104-(AO104*((VLOOKUP(A104,Plan!A$1:BB$798,51,FALSE)/100)))</f>
    </oc>
    <nc r="AP104">
      <f>AO104-(AO104*((VLOOKUP(A104,Plan!A$1:BB$798,54,FALSE)/100)))</f>
    </nc>
  </rcc>
  <rcc rId="5400" sId="8">
    <oc r="AQ104">
      <f>IF(AJ104,O104*'ETC Data'!$H$5*'ETC Data'!$L$5,0)</f>
    </oc>
    <nc r="AQ104">
      <f>IF(AJ104,O104*'ETC Data'!$H$5*'ETC Data'!$L$5,0)</f>
    </nc>
  </rcc>
  <rcc rId="5401" sId="8">
    <oc r="AR104">
      <f>AQ104-(AQ104*((VLOOKUP(A104,Plan!A$1:BD$798,53,FALSE)/100)))</f>
    </oc>
    <nc r="AR104">
      <f>AQ104-(AQ104*((VLOOKUP(A104,Plan!A$1:BD$798,56,FALSE)/100)))</f>
    </nc>
  </rcc>
  <rcc rId="5402" sId="8">
    <oc r="R105">
      <f>Q105-(Q105*((VLOOKUP(A105,Plan!A$1:Z$798,25,FALSE)/100)))</f>
    </oc>
    <nc r="R105">
      <f>Q105-(Q105*((VLOOKUP(A105,Plan!A$1:Z$798,26,FALSE)/100)))</f>
    </nc>
  </rcc>
  <rcc rId="5403" sId="8">
    <oc r="S105">
      <f>IF(P105,O105*'ETC Data'!$H$3*'ETC Data'!$J$3,0)</f>
    </oc>
    <nc r="S105">
      <f>IF(P105,O105*'ETC Data'!$H$3*'ETC Data'!$J$3,0)</f>
    </nc>
  </rcc>
  <rcc rId="5404" sId="8">
    <oc r="T105">
      <f>S105-(S105*((VLOOKUP(A105,Plan!A$1:AA$798,26,FALSE)/100)))</f>
    </oc>
    <nc r="T105">
      <f>S105-(S105*((VLOOKUP(A105,Plan!A$1:AA$798,27,FALSE)/100)))</f>
    </nc>
  </rcc>
  <rcc rId="5405" sId="8">
    <oc r="U105">
      <f>IF(P105,O105*'ETC Data'!$H$3*'ETC Data'!$K$3,0)</f>
    </oc>
    <nc r="U105">
      <f>IF(P105,O105*'ETC Data'!$H$3*'ETC Data'!$K$3,0)</f>
    </nc>
  </rcc>
  <rcc rId="5406" sId="8">
    <oc r="V105">
      <f>U105-(U105*((VLOOKUP(A105,Plan!A$1:AB$798,27,FALSE)/100)))</f>
    </oc>
    <nc r="V105">
      <f>U105-(U105*((VLOOKUP(A105,Plan!A$1:AB$798,28,FALSE)/100)))</f>
    </nc>
  </rcc>
  <rcc rId="5407" sId="8">
    <oc r="W105">
      <f>IF(P105,O105*'ETC Data'!$H$3*'ETC Data'!$L$3,0)</f>
    </oc>
    <nc r="W105">
      <f>IF(P105,O105*'ETC Data'!$H$3*'ETC Data'!$L$3,0)</f>
    </nc>
  </rcc>
  <rcc rId="5408" sId="8">
    <oc r="X105">
      <f>W105-(W105*((VLOOKUP(A105,Plan!A$1:AC$798,28,FALSE)/100)))</f>
    </oc>
    <nc r="X105">
      <f>W105-(W105*((VLOOKUP(A105,Plan!A$1:AC$798,29,FALSE)/100)))</f>
    </nc>
  </rcc>
  <rcc rId="5409" sId="8">
    <oc r="Z105">
      <f>OR(H105="Y",J105="Y")</f>
    </oc>
    <nc r="Z105">
      <f>OR(H105="Y",J105="Y")</f>
    </nc>
  </rcc>
  <rcc rId="5410" sId="8">
    <oc r="AA105">
      <f>IF(Z105,O105*'ETC Data'!$H$4*'ETC Data'!$I$4,0)</f>
    </oc>
    <nc r="AA105">
      <f>IF(Z105,O105*'ETC Data'!$H$4*'ETC Data'!$I$4,0)</f>
    </nc>
  </rcc>
  <rcc rId="5411" sId="8">
    <oc r="AB105">
      <f>AA105-(AA105*((VLOOKUP(A105,Plan!A$1:AI$798,34,FALSE)/100)))</f>
    </oc>
    <nc r="AB105">
      <f>AA105-(AA105*((VLOOKUP(A105,Plan!A$1:AI$798,35,FALSE)/100)))</f>
    </nc>
  </rcc>
  <rcc rId="5412" sId="8">
    <oc r="AC105">
      <f>IF(Z105,O105*'ETC Data'!$H$4*'ETC Data'!$J$4,0)</f>
    </oc>
    <nc r="AC105">
      <f>IF(Z105,O105*'ETC Data'!$H$4*'ETC Data'!$J$4,0)</f>
    </nc>
  </rcc>
  <rcc rId="5413" sId="8">
    <oc r="AD105">
      <f>AC105-(AC105*((VLOOKUP(A105,Plan!A$1:AJ$798,35,FALSE)/100)))</f>
    </oc>
    <nc r="AD105">
      <f>AC105-(AC105*((VLOOKUP(A105,Plan!A$1:AJ$798,36,FALSE)/100)))</f>
    </nc>
  </rcc>
  <rcc rId="5414" sId="8">
    <oc r="AE105">
      <f>IF(Z105,O105*'ETC Data'!$H$4*'ETC Data'!$K$4,0)</f>
    </oc>
    <nc r="AE105">
      <f>IF(Z105,O105*'ETC Data'!$H$4*'ETC Data'!$K$4,0)</f>
    </nc>
  </rcc>
  <rcc rId="5415" sId="8">
    <oc r="AF105">
      <f>AE105-(AE105*((VLOOKUP(A105,Plan!A$1:AK$798,36,FALSE)/100)))</f>
    </oc>
    <nc r="AF105">
      <f>AE105-(AE105*((VLOOKUP(A105,Plan!A$1:AK$798,37,FALSE)/100)))</f>
    </nc>
  </rcc>
  <rcc rId="5416" sId="8">
    <oc r="AG105">
      <f>IF(Z105,O105*'ETC Data'!$H$4*'ETC Data'!$L$4,0)</f>
    </oc>
    <nc r="AG105">
      <f>IF(Z105,O105*'ETC Data'!$H$4*'ETC Data'!$L$4,0)</f>
    </nc>
  </rcc>
  <rcc rId="5417" sId="8">
    <oc r="AH105">
      <f>AG105-(AG105*((VLOOKUP(A105,Plan!A$1:AP$798,41,FALSE)/100)))</f>
    </oc>
    <nc r="AH105">
      <f>AG105-(AG105*((VLOOKUP(A105,Plan!A$1:AP$798,42,FALSE)/100)))</f>
    </nc>
  </rcc>
  <rcc rId="5418" sId="8">
    <oc r="AJ105">
      <f>OR(H105="Y",K105="Y")</f>
    </oc>
    <nc r="AJ105">
      <f>OR(H105="Y",K105="Y")</f>
    </nc>
  </rcc>
  <rcc rId="5419" sId="8">
    <oc r="AK105">
      <f>IF(AJ105,O105*'ETC Data'!$H$5*'ETC Data'!$I$5,0)</f>
    </oc>
    <nc r="AK105">
      <f>IF(AJ105,O105*'ETC Data'!$H$5*'ETC Data'!$I$5,0)</f>
    </nc>
  </rcc>
  <rcc rId="5420" sId="8">
    <oc r="AL105">
      <f>AK105-(AK105*((VLOOKUP(A105,Plan!A$1:AY$798,49,FALSE)/100)))</f>
    </oc>
    <nc r="AL105">
      <f>AK105-(AK105*((VLOOKUP(A105,Plan!A$1:AY$798,51,FALSE)/100)))</f>
    </nc>
  </rcc>
  <rcc rId="5421" sId="8">
    <oc r="AM105">
      <f>IF(AJ105,O105*'ETC Data'!$H$5*'ETC Data'!$J$5,0)</f>
    </oc>
    <nc r="AM105">
      <f>IF(AJ105,O105*'ETC Data'!$H$5*'ETC Data'!$J$5,0)</f>
    </nc>
  </rcc>
  <rcc rId="5422" sId="8">
    <oc r="AN105">
      <f>AM105-(AM105*((VLOOKUP(A105,Plan!A$1:BA$798,50,FALSE)/100)))</f>
    </oc>
    <nc r="AN105">
      <f>AM105-(AM105*((VLOOKUP(A105,Plan!A$1:BA$798,53,FALSE)/100)))</f>
    </nc>
  </rcc>
  <rcc rId="5423" sId="8">
    <oc r="AO105">
      <f>IF(AJ105,O105*'ETC Data'!$H$5*'ETC Data'!$K$5,0)</f>
    </oc>
    <nc r="AO105">
      <f>IF(AJ105,O105*'ETC Data'!$H$5*'ETC Data'!$K$5,0)</f>
    </nc>
  </rcc>
  <rcc rId="5424" sId="8">
    <oc r="AP105">
      <f>AO105-(AO105*((VLOOKUP(A105,Plan!A$1:BB$798,51,FALSE)/100)))</f>
    </oc>
    <nc r="AP105">
      <f>AO105-(AO105*((VLOOKUP(A105,Plan!A$1:BB$798,54,FALSE)/100)))</f>
    </nc>
  </rcc>
  <rcc rId="5425" sId="8">
    <oc r="AQ105">
      <f>IF(AJ105,O105*'ETC Data'!$H$5*'ETC Data'!$L$5,0)</f>
    </oc>
    <nc r="AQ105">
      <f>IF(AJ105,O105*'ETC Data'!$H$5*'ETC Data'!$L$5,0)</f>
    </nc>
  </rcc>
  <rcc rId="5426" sId="8">
    <oc r="AR105">
      <f>AQ105-(AQ105*((VLOOKUP(A105,Plan!A$1:BD$798,53,FALSE)/100)))</f>
    </oc>
    <nc r="AR105">
      <f>AQ105-(AQ105*((VLOOKUP(A105,Plan!A$1:BD$798,56,FALSE)/100)))</f>
    </nc>
  </rcc>
  <rcc rId="5427" sId="8">
    <oc r="R106">
      <f>Q106-(Q106*((VLOOKUP(A106,Plan!A$1:Z$798,25,FALSE)/100)))</f>
    </oc>
    <nc r="R106">
      <f>Q106-(Q106*((VLOOKUP(A106,Plan!A$1:Z$798,26,FALSE)/100)))</f>
    </nc>
  </rcc>
  <rcc rId="5428" sId="8">
    <oc r="S106">
      <f>IF(P106,O106*'ETC Data'!$H$3*'ETC Data'!$J$3,0)</f>
    </oc>
    <nc r="S106">
      <f>IF(P106,O106*'ETC Data'!$H$3*'ETC Data'!$J$3,0)</f>
    </nc>
  </rcc>
  <rcc rId="5429" sId="8">
    <oc r="T106">
      <f>S106-(S106*((VLOOKUP(A106,Plan!A$1:AA$798,26,FALSE)/100)))</f>
    </oc>
    <nc r="T106">
      <f>S106-(S106*((VLOOKUP(A106,Plan!A$1:AA$798,27,FALSE)/100)))</f>
    </nc>
  </rcc>
  <rcc rId="5430" sId="8">
    <oc r="U106">
      <f>IF(P106,O106*'ETC Data'!$H$3*'ETC Data'!$K$3,0)</f>
    </oc>
    <nc r="U106">
      <f>IF(P106,O106*'ETC Data'!$H$3*'ETC Data'!$K$3,0)</f>
    </nc>
  </rcc>
  <rcc rId="5431" sId="8">
    <oc r="V106">
      <f>U106-(U106*((VLOOKUP(A106,Plan!A$1:AB$798,27,FALSE)/100)))</f>
    </oc>
    <nc r="V106">
      <f>U106-(U106*((VLOOKUP(A106,Plan!A$1:AB$798,28,FALSE)/100)))</f>
    </nc>
  </rcc>
  <rcc rId="5432" sId="8">
    <oc r="W106">
      <f>IF(P106,O106*'ETC Data'!$H$3*'ETC Data'!$L$3,0)</f>
    </oc>
    <nc r="W106">
      <f>IF(P106,O106*'ETC Data'!$H$3*'ETC Data'!$L$3,0)</f>
    </nc>
  </rcc>
  <rcc rId="5433" sId="8">
    <oc r="X106">
      <f>W106-(W106*((VLOOKUP(A106,Plan!A$1:AC$798,28,FALSE)/100)))</f>
    </oc>
    <nc r="X106">
      <f>W106-(W106*((VLOOKUP(A106,Plan!A$1:AC$798,29,FALSE)/100)))</f>
    </nc>
  </rcc>
  <rcc rId="5434" sId="8">
    <oc r="Z106">
      <f>OR(H106="Y",J106="Y")</f>
    </oc>
    <nc r="Z106">
      <f>OR(H106="Y",J106="Y")</f>
    </nc>
  </rcc>
  <rcc rId="5435" sId="8">
    <oc r="AA106">
      <f>IF(Z106,O106*'ETC Data'!$H$4*'ETC Data'!$I$4,0)</f>
    </oc>
    <nc r="AA106">
      <f>IF(Z106,O106*'ETC Data'!$H$4*'ETC Data'!$I$4,0)</f>
    </nc>
  </rcc>
  <rcc rId="5436" sId="8">
    <oc r="AB106">
      <f>AA106-(AA106*((VLOOKUP(A106,Plan!A$1:AI$798,34,FALSE)/100)))</f>
    </oc>
    <nc r="AB106">
      <f>AA106-(AA106*((VLOOKUP(A106,Plan!A$1:AI$798,35,FALSE)/100)))</f>
    </nc>
  </rcc>
  <rcc rId="5437" sId="8">
    <oc r="AC106">
      <f>IF(Z106,O106*'ETC Data'!$H$4*'ETC Data'!$J$4,0)</f>
    </oc>
    <nc r="AC106">
      <f>IF(Z106,O106*'ETC Data'!$H$4*'ETC Data'!$J$4,0)</f>
    </nc>
  </rcc>
  <rcc rId="5438" sId="8">
    <oc r="AD106">
      <f>AC106-(AC106*((VLOOKUP(A106,Plan!A$1:AJ$798,35,FALSE)/100)))</f>
    </oc>
    <nc r="AD106">
      <f>AC106-(AC106*((VLOOKUP(A106,Plan!A$1:AJ$798,36,FALSE)/100)))</f>
    </nc>
  </rcc>
  <rcc rId="5439" sId="8">
    <oc r="AE106">
      <f>IF(Z106,O106*'ETC Data'!$H$4*'ETC Data'!$K$4,0)</f>
    </oc>
    <nc r="AE106">
      <f>IF(Z106,O106*'ETC Data'!$H$4*'ETC Data'!$K$4,0)</f>
    </nc>
  </rcc>
  <rcc rId="5440" sId="8">
    <oc r="AF106">
      <f>AE106-(AE106*((VLOOKUP(A106,Plan!A$1:AK$798,36,FALSE)/100)))</f>
    </oc>
    <nc r="AF106">
      <f>AE106-(AE106*((VLOOKUP(A106,Plan!A$1:AK$798,37,FALSE)/100)))</f>
    </nc>
  </rcc>
  <rcc rId="5441" sId="8">
    <oc r="AG106">
      <f>IF(Z106,O106*'ETC Data'!$H$4*'ETC Data'!$L$4,0)</f>
    </oc>
    <nc r="AG106">
      <f>IF(Z106,O106*'ETC Data'!$H$4*'ETC Data'!$L$4,0)</f>
    </nc>
  </rcc>
  <rcc rId="5442" sId="8">
    <oc r="AH106">
      <f>AG106-(AG106*((VLOOKUP(A106,Plan!A$1:AP$798,41,FALSE)/100)))</f>
    </oc>
    <nc r="AH106">
      <f>AG106-(AG106*((VLOOKUP(A106,Plan!A$1:AP$798,42,FALSE)/100)))</f>
    </nc>
  </rcc>
  <rcc rId="5443" sId="8">
    <oc r="AJ106">
      <f>OR(H106="Y",K106="Y")</f>
    </oc>
    <nc r="AJ106">
      <f>OR(H106="Y",K106="Y")</f>
    </nc>
  </rcc>
  <rcc rId="5444" sId="8">
    <oc r="AK106">
      <f>IF(AJ106,O106*'ETC Data'!$H$5*'ETC Data'!$I$5,0)</f>
    </oc>
    <nc r="AK106">
      <f>IF(AJ106,O106*'ETC Data'!$H$5*'ETC Data'!$I$5,0)</f>
    </nc>
  </rcc>
  <rcc rId="5445" sId="8">
    <oc r="AL106">
      <f>AK106-(AK106*((VLOOKUP(A106,Plan!A$1:AY$798,49,FALSE)/100)))</f>
    </oc>
    <nc r="AL106">
      <f>AK106-(AK106*((VLOOKUP(A106,Plan!A$1:AY$798,51,FALSE)/100)))</f>
    </nc>
  </rcc>
  <rcc rId="5446" sId="8">
    <oc r="AM106">
      <f>IF(AJ106,O106*'ETC Data'!$H$5*'ETC Data'!$J$5,0)</f>
    </oc>
    <nc r="AM106">
      <f>IF(AJ106,O106*'ETC Data'!$H$5*'ETC Data'!$J$5,0)</f>
    </nc>
  </rcc>
  <rcc rId="5447" sId="8">
    <oc r="AN106">
      <f>AM106-(AM106*((VLOOKUP(A106,Plan!A$1:BA$798,50,FALSE)/100)))</f>
    </oc>
    <nc r="AN106">
      <f>AM106-(AM106*((VLOOKUP(A106,Plan!A$1:BA$798,53,FALSE)/100)))</f>
    </nc>
  </rcc>
  <rcc rId="5448" sId="8">
    <oc r="AO106">
      <f>IF(AJ106,O106*'ETC Data'!$H$5*'ETC Data'!$K$5,0)</f>
    </oc>
    <nc r="AO106">
      <f>IF(AJ106,O106*'ETC Data'!$H$5*'ETC Data'!$K$5,0)</f>
    </nc>
  </rcc>
  <rcc rId="5449" sId="8">
    <oc r="AP106">
      <f>AO106-(AO106*((VLOOKUP(A106,Plan!A$1:BB$798,51,FALSE)/100)))</f>
    </oc>
    <nc r="AP106">
      <f>AO106-(AO106*((VLOOKUP(A106,Plan!A$1:BB$798,54,FALSE)/100)))</f>
    </nc>
  </rcc>
  <rcc rId="5450" sId="8">
    <oc r="AQ106">
      <f>IF(AJ106,O106*'ETC Data'!$H$5*'ETC Data'!$L$5,0)</f>
    </oc>
    <nc r="AQ106">
      <f>IF(AJ106,O106*'ETC Data'!$H$5*'ETC Data'!$L$5,0)</f>
    </nc>
  </rcc>
  <rcc rId="5451" sId="8">
    <oc r="AR106">
      <f>AQ106-(AQ106*((VLOOKUP(A106,Plan!A$1:BD$798,53,FALSE)/100)))</f>
    </oc>
    <nc r="AR106">
      <f>AQ106-(AQ106*((VLOOKUP(A106,Plan!A$1:BD$798,56,FALSE)/100)))</f>
    </nc>
  </rcc>
  <rcc rId="5452" sId="8">
    <oc r="R107">
      <f>Q107-(Q107*((VLOOKUP(A107,Plan!A$1:Z$798,25,FALSE)/100)))</f>
    </oc>
    <nc r="R107">
      <f>Q107-(Q107*((VLOOKUP(A107,Plan!A$1:Z$798,26,FALSE)/100)))</f>
    </nc>
  </rcc>
  <rcc rId="5453" sId="8">
    <oc r="S107">
      <f>IF(P107,O107*'ETC Data'!$H$3*'ETC Data'!$J$3,0)</f>
    </oc>
    <nc r="S107">
      <f>IF(P107,O107*'ETC Data'!$H$3*'ETC Data'!$J$3,0)</f>
    </nc>
  </rcc>
  <rcc rId="5454" sId="8">
    <oc r="T107">
      <f>S107-(S107*((VLOOKUP(A107,Plan!A$1:AA$798,26,FALSE)/100)))</f>
    </oc>
    <nc r="T107">
      <f>S107-(S107*((VLOOKUP(A107,Plan!A$1:AA$798,27,FALSE)/100)))</f>
    </nc>
  </rcc>
  <rcc rId="5455" sId="8">
    <oc r="U107">
      <f>IF(P107,O107*'ETC Data'!$H$3*'ETC Data'!$K$3,0)</f>
    </oc>
    <nc r="U107">
      <f>IF(P107,O107*'ETC Data'!$H$3*'ETC Data'!$K$3,0)</f>
    </nc>
  </rcc>
  <rcc rId="5456" sId="8">
    <oc r="V107">
      <f>U107-(U107*((VLOOKUP(A107,Plan!A$1:AB$798,27,FALSE)/100)))</f>
    </oc>
    <nc r="V107">
      <f>U107-(U107*((VLOOKUP(A107,Plan!A$1:AB$798,28,FALSE)/100)))</f>
    </nc>
  </rcc>
  <rcc rId="5457" sId="8">
    <oc r="W107">
      <f>IF(P107,O107*'ETC Data'!$H$3*'ETC Data'!$L$3,0)</f>
    </oc>
    <nc r="W107">
      <f>IF(P107,O107*'ETC Data'!$H$3*'ETC Data'!$L$3,0)</f>
    </nc>
  </rcc>
  <rcc rId="5458" sId="8">
    <oc r="X107">
      <f>W107-(W107*((VLOOKUP(A107,Plan!A$1:AC$798,28,FALSE)/100)))</f>
    </oc>
    <nc r="X107">
      <f>W107-(W107*((VLOOKUP(A107,Plan!A$1:AC$798,29,FALSE)/100)))</f>
    </nc>
  </rcc>
  <rcc rId="5459" sId="8">
    <oc r="Z107">
      <f>OR(H107="Y",J107="Y")</f>
    </oc>
    <nc r="Z107">
      <f>OR(H107="Y",J107="Y")</f>
    </nc>
  </rcc>
  <rcc rId="5460" sId="8">
    <oc r="AA107">
      <f>IF(Z107,O107*'ETC Data'!$H$4*'ETC Data'!$I$4,0)</f>
    </oc>
    <nc r="AA107">
      <f>IF(Z107,O107*'ETC Data'!$H$4*'ETC Data'!$I$4,0)</f>
    </nc>
  </rcc>
  <rcc rId="5461" sId="8">
    <oc r="AB107">
      <f>AA107-(AA107*((VLOOKUP(A107,Plan!A$1:AI$798,34,FALSE)/100)))</f>
    </oc>
    <nc r="AB107">
      <f>AA107-(AA107*((VLOOKUP(A107,Plan!A$1:AI$798,35,FALSE)/100)))</f>
    </nc>
  </rcc>
  <rcc rId="5462" sId="8">
    <oc r="AC107">
      <f>IF(Z107,O107*'ETC Data'!$H$4*'ETC Data'!$J$4,0)</f>
    </oc>
    <nc r="AC107">
      <f>IF(Z107,O107*'ETC Data'!$H$4*'ETC Data'!$J$4,0)</f>
    </nc>
  </rcc>
  <rcc rId="5463" sId="8">
    <oc r="AD107">
      <f>AC107-(AC107*((VLOOKUP(A107,Plan!A$1:AJ$798,35,FALSE)/100)))</f>
    </oc>
    <nc r="AD107">
      <f>AC107-(AC107*((VLOOKUP(A107,Plan!A$1:AJ$798,36,FALSE)/100)))</f>
    </nc>
  </rcc>
  <rcc rId="5464" sId="8">
    <oc r="AE107">
      <f>IF(Z107,O107*'ETC Data'!$H$4*'ETC Data'!$K$4,0)</f>
    </oc>
    <nc r="AE107">
      <f>IF(Z107,O107*'ETC Data'!$H$4*'ETC Data'!$K$4,0)</f>
    </nc>
  </rcc>
  <rcc rId="5465" sId="8">
    <oc r="AF107">
      <f>AE107-(AE107*((VLOOKUP(A107,Plan!A$1:AK$798,36,FALSE)/100)))</f>
    </oc>
    <nc r="AF107">
      <f>AE107-(AE107*((VLOOKUP(A107,Plan!A$1:AK$798,37,FALSE)/100)))</f>
    </nc>
  </rcc>
  <rcc rId="5466" sId="8">
    <oc r="AG107">
      <f>IF(Z107,O107*'ETC Data'!$H$4*'ETC Data'!$L$4,0)</f>
    </oc>
    <nc r="AG107">
      <f>IF(Z107,O107*'ETC Data'!$H$4*'ETC Data'!$L$4,0)</f>
    </nc>
  </rcc>
  <rcc rId="5467" sId="8">
    <oc r="AH107">
      <f>AG107-(AG107*((VLOOKUP(A107,Plan!A$1:AP$798,41,FALSE)/100)))</f>
    </oc>
    <nc r="AH107">
      <f>AG107-(AG107*((VLOOKUP(A107,Plan!A$1:AP$798,42,FALSE)/100)))</f>
    </nc>
  </rcc>
  <rcc rId="5468" sId="8">
    <oc r="AJ107">
      <f>OR(H107="Y",K107="Y")</f>
    </oc>
    <nc r="AJ107">
      <f>OR(H107="Y",K107="Y")</f>
    </nc>
  </rcc>
  <rcc rId="5469" sId="8">
    <oc r="AK107">
      <f>IF(AJ107,O107*'ETC Data'!$H$5*'ETC Data'!$I$5,0)</f>
    </oc>
    <nc r="AK107">
      <f>IF(AJ107,O107*'ETC Data'!$H$5*'ETC Data'!$I$5,0)</f>
    </nc>
  </rcc>
  <rcc rId="5470" sId="8">
    <oc r="AL107">
      <f>AK107-(AK107*((VLOOKUP(A107,Plan!A$1:AY$798,49,FALSE)/100)))</f>
    </oc>
    <nc r="AL107">
      <f>AK107-(AK107*((VLOOKUP(A107,Plan!A$1:AY$798,51,FALSE)/100)))</f>
    </nc>
  </rcc>
  <rcc rId="5471" sId="8">
    <oc r="AM107">
      <f>IF(AJ107,O107*'ETC Data'!$H$5*'ETC Data'!$J$5,0)</f>
    </oc>
    <nc r="AM107">
      <f>IF(AJ107,O107*'ETC Data'!$H$5*'ETC Data'!$J$5,0)</f>
    </nc>
  </rcc>
  <rcc rId="5472" sId="8">
    <oc r="AN107">
      <f>AM107-(AM107*((VLOOKUP(A107,Plan!A$1:BA$798,50,FALSE)/100)))</f>
    </oc>
    <nc r="AN107">
      <f>AM107-(AM107*((VLOOKUP(A107,Plan!A$1:BA$798,53,FALSE)/100)))</f>
    </nc>
  </rcc>
  <rcc rId="5473" sId="8">
    <oc r="AO107">
      <f>IF(AJ107,O107*'ETC Data'!$H$5*'ETC Data'!$K$5,0)</f>
    </oc>
    <nc r="AO107">
      <f>IF(AJ107,O107*'ETC Data'!$H$5*'ETC Data'!$K$5,0)</f>
    </nc>
  </rcc>
  <rcc rId="5474" sId="8">
    <oc r="AP107">
      <f>AO107-(AO107*((VLOOKUP(A107,Plan!A$1:BB$798,51,FALSE)/100)))</f>
    </oc>
    <nc r="AP107">
      <f>AO107-(AO107*((VLOOKUP(A107,Plan!A$1:BB$798,54,FALSE)/100)))</f>
    </nc>
  </rcc>
  <rcc rId="5475" sId="8">
    <oc r="AQ107">
      <f>IF(AJ107,O107*'ETC Data'!$H$5*'ETC Data'!$L$5,0)</f>
    </oc>
    <nc r="AQ107">
      <f>IF(AJ107,O107*'ETC Data'!$H$5*'ETC Data'!$L$5,0)</f>
    </nc>
  </rcc>
  <rcc rId="5476" sId="8">
    <oc r="AR107">
      <f>AQ107-(AQ107*((VLOOKUP(A107,Plan!A$1:BD$798,53,FALSE)/100)))</f>
    </oc>
    <nc r="AR107">
      <f>AQ107-(AQ107*((VLOOKUP(A107,Plan!A$1:BD$798,56,FALSE)/100)))</f>
    </nc>
  </rcc>
  <rcc rId="5477" sId="8">
    <oc r="R108">
      <f>Q108-(Q108*((VLOOKUP(A108,Plan!A$1:Z$798,25,FALSE)/100)))</f>
    </oc>
    <nc r="R108">
      <f>Q108-(Q108*((VLOOKUP(A108,Plan!A$1:Z$798,26,FALSE)/100)))</f>
    </nc>
  </rcc>
  <rcc rId="5478" sId="8">
    <oc r="S108">
      <f>IF(P108,O108*'ETC Data'!$H$3*'ETC Data'!$J$3,0)</f>
    </oc>
    <nc r="S108">
      <f>IF(P108,O108*'ETC Data'!$H$3*'ETC Data'!$J$3,0)</f>
    </nc>
  </rcc>
  <rcc rId="5479" sId="8">
    <oc r="T108">
      <f>S108-(S108*((VLOOKUP(A108,Plan!A$1:AA$798,26,FALSE)/100)))</f>
    </oc>
    <nc r="T108">
      <f>S108-(S108*((VLOOKUP(A108,Plan!A$1:AA$798,27,FALSE)/100)))</f>
    </nc>
  </rcc>
  <rcc rId="5480" sId="8">
    <oc r="U108">
      <f>IF(P108,O108*'ETC Data'!$H$3*'ETC Data'!$K$3,0)</f>
    </oc>
    <nc r="U108">
      <f>IF(P108,O108*'ETC Data'!$H$3*'ETC Data'!$K$3,0)</f>
    </nc>
  </rcc>
  <rcc rId="5481" sId="8">
    <oc r="V108">
      <f>U108-(U108*((VLOOKUP(A108,Plan!A$1:AB$798,27,FALSE)/100)))</f>
    </oc>
    <nc r="V108">
      <f>U108-(U108*((VLOOKUP(A108,Plan!A$1:AB$798,28,FALSE)/100)))</f>
    </nc>
  </rcc>
  <rcc rId="5482" sId="8">
    <oc r="W108">
      <f>IF(P108,O108*'ETC Data'!$H$3*'ETC Data'!$L$3,0)</f>
    </oc>
    <nc r="W108">
      <f>IF(P108,O108*'ETC Data'!$H$3*'ETC Data'!$L$3,0)</f>
    </nc>
  </rcc>
  <rcc rId="5483" sId="8">
    <oc r="X108">
      <f>W108-(W108*((VLOOKUP(A108,Plan!A$1:AC$798,28,FALSE)/100)))</f>
    </oc>
    <nc r="X108">
      <f>W108-(W108*((VLOOKUP(A108,Plan!A$1:AC$798,29,FALSE)/100)))</f>
    </nc>
  </rcc>
  <rcc rId="5484" sId="8">
    <oc r="Z108">
      <f>OR(H108="Y",J108="Y")</f>
    </oc>
    <nc r="Z108">
      <f>OR(H108="Y",J108="Y")</f>
    </nc>
  </rcc>
  <rcc rId="5485" sId="8">
    <oc r="AA108">
      <f>IF(Z108,O108*'ETC Data'!$H$4*'ETC Data'!$I$4,0)</f>
    </oc>
    <nc r="AA108">
      <f>IF(Z108,O108*'ETC Data'!$H$4*'ETC Data'!$I$4,0)</f>
    </nc>
  </rcc>
  <rcc rId="5486" sId="8">
    <oc r="AB108">
      <f>AA108-(AA108*((VLOOKUP(A108,Plan!A$1:AI$798,34,FALSE)/100)))</f>
    </oc>
    <nc r="AB108">
      <f>AA108-(AA108*((VLOOKUP(A108,Plan!A$1:AI$798,35,FALSE)/100)))</f>
    </nc>
  </rcc>
  <rcc rId="5487" sId="8">
    <oc r="AC108">
      <f>IF(Z108,O108*'ETC Data'!$H$4*'ETC Data'!$J$4,0)</f>
    </oc>
    <nc r="AC108">
      <f>IF(Z108,O108*'ETC Data'!$H$4*'ETC Data'!$J$4,0)</f>
    </nc>
  </rcc>
  <rcc rId="5488" sId="8">
    <oc r="AD108">
      <f>AC108-(AC108*((VLOOKUP(A108,Plan!A$1:AJ$798,35,FALSE)/100)))</f>
    </oc>
    <nc r="AD108">
      <f>AC108-(AC108*((VLOOKUP(A108,Plan!A$1:AJ$798,36,FALSE)/100)))</f>
    </nc>
  </rcc>
  <rcc rId="5489" sId="8">
    <oc r="AE108">
      <f>IF(Z108,O108*'ETC Data'!$H$4*'ETC Data'!$K$4,0)</f>
    </oc>
    <nc r="AE108">
      <f>IF(Z108,O108*'ETC Data'!$H$4*'ETC Data'!$K$4,0)</f>
    </nc>
  </rcc>
  <rcc rId="5490" sId="8">
    <oc r="AF108">
      <f>AE108-(AE108*((VLOOKUP(A108,Plan!A$1:AK$798,36,FALSE)/100)))</f>
    </oc>
    <nc r="AF108">
      <f>AE108-(AE108*((VLOOKUP(A108,Plan!A$1:AK$798,37,FALSE)/100)))</f>
    </nc>
  </rcc>
  <rcc rId="5491" sId="8">
    <oc r="AG108">
      <f>IF(Z108,O108*'ETC Data'!$H$4*'ETC Data'!$L$4,0)</f>
    </oc>
    <nc r="AG108">
      <f>IF(Z108,O108*'ETC Data'!$H$4*'ETC Data'!$L$4,0)</f>
    </nc>
  </rcc>
  <rcc rId="5492" sId="8">
    <oc r="AH108">
      <f>AG108-(AG108*((VLOOKUP(A108,Plan!A$1:AP$798,41,FALSE)/100)))</f>
    </oc>
    <nc r="AH108">
      <f>AG108-(AG108*((VLOOKUP(A108,Plan!A$1:AP$798,42,FALSE)/100)))</f>
    </nc>
  </rcc>
  <rcc rId="5493" sId="8">
    <oc r="AJ108">
      <f>OR(H108="Y",K108="Y")</f>
    </oc>
    <nc r="AJ108">
      <f>OR(H108="Y",K108="Y")</f>
    </nc>
  </rcc>
  <rcc rId="5494" sId="8">
    <oc r="AK108">
      <f>IF(AJ108,O108*'ETC Data'!$H$5*'ETC Data'!$I$5,0)</f>
    </oc>
    <nc r="AK108">
      <f>IF(AJ108,O108*'ETC Data'!$H$5*'ETC Data'!$I$5,0)</f>
    </nc>
  </rcc>
  <rcc rId="5495" sId="8">
    <oc r="AL108">
      <f>AK108-(AK108*((VLOOKUP(A108,Plan!A$1:AY$798,49,FALSE)/100)))</f>
    </oc>
    <nc r="AL108">
      <f>AK108-(AK108*((VLOOKUP(A108,Plan!A$1:AY$798,51,FALSE)/100)))</f>
    </nc>
  </rcc>
  <rcc rId="5496" sId="8">
    <oc r="AM108">
      <f>IF(AJ108,O108*'ETC Data'!$H$5*'ETC Data'!$J$5,0)</f>
    </oc>
    <nc r="AM108">
      <f>IF(AJ108,O108*'ETC Data'!$H$5*'ETC Data'!$J$5,0)</f>
    </nc>
  </rcc>
  <rcc rId="5497" sId="8">
    <oc r="AN108">
      <f>AM108-(AM108*((VLOOKUP(A108,Plan!A$1:BA$798,50,FALSE)/100)))</f>
    </oc>
    <nc r="AN108">
      <f>AM108-(AM108*((VLOOKUP(A108,Plan!A$1:BA$798,53,FALSE)/100)))</f>
    </nc>
  </rcc>
  <rcc rId="5498" sId="8">
    <oc r="AO108">
      <f>IF(AJ108,O108*'ETC Data'!$H$5*'ETC Data'!$K$5,0)</f>
    </oc>
    <nc r="AO108">
      <f>IF(AJ108,O108*'ETC Data'!$H$5*'ETC Data'!$K$5,0)</f>
    </nc>
  </rcc>
  <rcc rId="5499" sId="8">
    <oc r="AP108">
      <f>AO108-(AO108*((VLOOKUP(A108,Plan!A$1:BB$798,51,FALSE)/100)))</f>
    </oc>
    <nc r="AP108">
      <f>AO108-(AO108*((VLOOKUP(A108,Plan!A$1:BB$798,54,FALSE)/100)))</f>
    </nc>
  </rcc>
  <rcc rId="5500" sId="8">
    <oc r="AQ108">
      <f>IF(AJ108,O108*'ETC Data'!$H$5*'ETC Data'!$L$5,0)</f>
    </oc>
    <nc r="AQ108">
      <f>IF(AJ108,O108*'ETC Data'!$H$5*'ETC Data'!$L$5,0)</f>
    </nc>
  </rcc>
  <rcc rId="5501" sId="8">
    <oc r="AR108">
      <f>AQ108-(AQ108*((VLOOKUP(A108,Plan!A$1:BD$798,53,FALSE)/100)))</f>
    </oc>
    <nc r="AR108">
      <f>AQ108-(AQ108*((VLOOKUP(A108,Plan!A$1:BD$798,56,FALSE)/100)))</f>
    </nc>
  </rcc>
  <rcc rId="5502" sId="8">
    <oc r="R109">
      <f>Q109-(Q109*((VLOOKUP(A109,Plan!A$1:Z$798,25,FALSE)/100)))</f>
    </oc>
    <nc r="R109">
      <f>Q109-(Q109*((VLOOKUP(A109,Plan!A$1:Z$798,26,FALSE)/100)))</f>
    </nc>
  </rcc>
  <rcc rId="5503" sId="8">
    <oc r="S109">
      <f>IF(P109,O109*'ETC Data'!$H$3*'ETC Data'!$J$3,0)</f>
    </oc>
    <nc r="S109">
      <f>IF(P109,O109*'ETC Data'!$H$3*'ETC Data'!$J$3,0)</f>
    </nc>
  </rcc>
  <rcc rId="5504" sId="8">
    <oc r="T109">
      <f>S109-(S109*((VLOOKUP(A109,Plan!A$1:AA$798,26,FALSE)/100)))</f>
    </oc>
    <nc r="T109">
      <f>S109-(S109*((VLOOKUP(A109,Plan!A$1:AA$798,27,FALSE)/100)))</f>
    </nc>
  </rcc>
  <rcc rId="5505" sId="8">
    <oc r="U109">
      <f>IF(P109,O109*'ETC Data'!$H$3*'ETC Data'!$K$3,0)</f>
    </oc>
    <nc r="U109">
      <f>IF(P109,O109*'ETC Data'!$H$3*'ETC Data'!$K$3,0)</f>
    </nc>
  </rcc>
  <rcc rId="5506" sId="8">
    <oc r="V109">
      <f>U109-(U109*((VLOOKUP(A109,Plan!A$1:AB$798,27,FALSE)/100)))</f>
    </oc>
    <nc r="V109">
      <f>U109-(U109*((VLOOKUP(A109,Plan!A$1:AB$798,28,FALSE)/100)))</f>
    </nc>
  </rcc>
  <rcc rId="5507" sId="8">
    <oc r="W109">
      <f>IF(P109,O109*'ETC Data'!$H$3*'ETC Data'!$L$3,0)</f>
    </oc>
    <nc r="W109">
      <f>IF(P109,O109*'ETC Data'!$H$3*'ETC Data'!$L$3,0)</f>
    </nc>
  </rcc>
  <rcc rId="5508" sId="8">
    <oc r="X109">
      <f>W109-(W109*((VLOOKUP(A109,Plan!A$1:AC$798,28,FALSE)/100)))</f>
    </oc>
    <nc r="X109">
      <f>W109-(W109*((VLOOKUP(A109,Plan!A$1:AC$798,29,FALSE)/100)))</f>
    </nc>
  </rcc>
  <rcc rId="5509" sId="8">
    <oc r="Z109">
      <f>OR(H109="Y",J109="Y")</f>
    </oc>
    <nc r="Z109">
      <f>OR(H109="Y",J109="Y")</f>
    </nc>
  </rcc>
  <rcc rId="5510" sId="8">
    <oc r="AA109">
      <f>IF(Z109,O109*'ETC Data'!$H$4*'ETC Data'!$I$4,0)</f>
    </oc>
    <nc r="AA109">
      <f>IF(Z109,O109*'ETC Data'!$H$4*'ETC Data'!$I$4,0)</f>
    </nc>
  </rcc>
  <rcc rId="5511" sId="8">
    <oc r="AB109">
      <f>AA109-(AA109*((VLOOKUP(A109,Plan!A$1:AI$798,34,FALSE)/100)))</f>
    </oc>
    <nc r="AB109">
      <f>AA109-(AA109*((VLOOKUP(A109,Plan!A$1:AI$798,35,FALSE)/100)))</f>
    </nc>
  </rcc>
  <rcc rId="5512" sId="8">
    <oc r="AC109">
      <f>IF(Z109,O109*'ETC Data'!$H$4*'ETC Data'!$J$4,0)</f>
    </oc>
    <nc r="AC109">
      <f>IF(Z109,O109*'ETC Data'!$H$4*'ETC Data'!$J$4,0)</f>
    </nc>
  </rcc>
  <rcc rId="5513" sId="8">
    <oc r="AD109">
      <f>AC109-(AC109*((VLOOKUP(A109,Plan!A$1:AJ$798,35,FALSE)/100)))</f>
    </oc>
    <nc r="AD109">
      <f>AC109-(AC109*((VLOOKUP(A109,Plan!A$1:AJ$798,36,FALSE)/100)))</f>
    </nc>
  </rcc>
  <rcc rId="5514" sId="8">
    <oc r="AE109">
      <f>IF(Z109,O109*'ETC Data'!$H$4*'ETC Data'!$K$4,0)</f>
    </oc>
    <nc r="AE109">
      <f>IF(Z109,O109*'ETC Data'!$H$4*'ETC Data'!$K$4,0)</f>
    </nc>
  </rcc>
  <rcc rId="5515" sId="8">
    <oc r="AF109">
      <f>AE109-(AE109*((VLOOKUP(A109,Plan!A$1:AK$798,36,FALSE)/100)))</f>
    </oc>
    <nc r="AF109">
      <f>AE109-(AE109*((VLOOKUP(A109,Plan!A$1:AK$798,37,FALSE)/100)))</f>
    </nc>
  </rcc>
  <rcc rId="5516" sId="8">
    <oc r="AG109">
      <f>IF(Z109,O109*'ETC Data'!$H$4*'ETC Data'!$L$4,0)</f>
    </oc>
    <nc r="AG109">
      <f>IF(Z109,O109*'ETC Data'!$H$4*'ETC Data'!$L$4,0)</f>
    </nc>
  </rcc>
  <rcc rId="5517" sId="8">
    <oc r="AH109">
      <f>AG109-(AG109*((VLOOKUP(A109,Plan!A$1:AP$798,41,FALSE)/100)))</f>
    </oc>
    <nc r="AH109">
      <f>AG109-(AG109*((VLOOKUP(A109,Plan!A$1:AP$798,42,FALSE)/100)))</f>
    </nc>
  </rcc>
  <rcc rId="5518" sId="8">
    <oc r="AJ109">
      <f>OR(H109="Y",K109="Y")</f>
    </oc>
    <nc r="AJ109">
      <f>OR(H109="Y",K109="Y")</f>
    </nc>
  </rcc>
  <rcc rId="5519" sId="8">
    <oc r="AK109">
      <f>IF(AJ109,O109*'ETC Data'!$H$5*'ETC Data'!$I$5,0)</f>
    </oc>
    <nc r="AK109">
      <f>IF(AJ109,O109*'ETC Data'!$H$5*'ETC Data'!$I$5,0)</f>
    </nc>
  </rcc>
  <rcc rId="5520" sId="8">
    <oc r="AL109">
      <f>AK109-(AK109*((VLOOKUP(A109,Plan!A$1:AY$798,49,FALSE)/100)))</f>
    </oc>
    <nc r="AL109">
      <f>AK109-(AK109*((VLOOKUP(A109,Plan!A$1:AY$798,51,FALSE)/100)))</f>
    </nc>
  </rcc>
  <rcc rId="5521" sId="8">
    <oc r="AM109">
      <f>IF(AJ109,O109*'ETC Data'!$H$5*'ETC Data'!$J$5,0)</f>
    </oc>
    <nc r="AM109">
      <f>IF(AJ109,O109*'ETC Data'!$H$5*'ETC Data'!$J$5,0)</f>
    </nc>
  </rcc>
  <rcc rId="5522" sId="8">
    <oc r="AN109">
      <f>AM109-(AM109*((VLOOKUP(A109,Plan!A$1:BA$798,50,FALSE)/100)))</f>
    </oc>
    <nc r="AN109">
      <f>AM109-(AM109*((VLOOKUP(A109,Plan!A$1:BA$798,53,FALSE)/100)))</f>
    </nc>
  </rcc>
  <rcc rId="5523" sId="8">
    <oc r="AO109">
      <f>IF(AJ109,O109*'ETC Data'!$H$5*'ETC Data'!$K$5,0)</f>
    </oc>
    <nc r="AO109">
      <f>IF(AJ109,O109*'ETC Data'!$H$5*'ETC Data'!$K$5,0)</f>
    </nc>
  </rcc>
  <rcc rId="5524" sId="8">
    <oc r="AP109">
      <f>AO109-(AO109*((VLOOKUP(A109,Plan!A$1:BB$798,51,FALSE)/100)))</f>
    </oc>
    <nc r="AP109">
      <f>AO109-(AO109*((VLOOKUP(A109,Plan!A$1:BB$798,54,FALSE)/100)))</f>
    </nc>
  </rcc>
  <rcc rId="5525" sId="8">
    <oc r="AQ109">
      <f>IF(AJ109,O109*'ETC Data'!$H$5*'ETC Data'!$L$5,0)</f>
    </oc>
    <nc r="AQ109">
      <f>IF(AJ109,O109*'ETC Data'!$H$5*'ETC Data'!$L$5,0)</f>
    </nc>
  </rcc>
  <rcc rId="5526" sId="8">
    <oc r="AR109">
      <f>AQ109-(AQ109*((VLOOKUP(A109,Plan!A$1:BD$798,53,FALSE)/100)))</f>
    </oc>
    <nc r="AR109">
      <f>AQ109-(AQ109*((VLOOKUP(A109,Plan!A$1:BD$798,56,FALSE)/100)))</f>
    </nc>
  </rcc>
  <rcc rId="5527" sId="8">
    <oc r="R110">
      <f>Q110-(Q110*((VLOOKUP(A110,Plan!A$1:Z$798,25,FALSE)/100)))</f>
    </oc>
    <nc r="R110">
      <f>Q110-(Q110*((VLOOKUP(A110,Plan!A$1:Z$798,26,FALSE)/100)))</f>
    </nc>
  </rcc>
  <rcc rId="5528" sId="8">
    <oc r="S110">
      <f>IF(P110,O110*'ETC Data'!$H$3*'ETC Data'!$J$3,0)</f>
    </oc>
    <nc r="S110">
      <f>IF(P110,O110*'ETC Data'!$H$3*'ETC Data'!$J$3,0)</f>
    </nc>
  </rcc>
  <rcc rId="5529" sId="8">
    <oc r="T110">
      <f>S110-(S110*((VLOOKUP(A110,Plan!A$1:AA$798,26,FALSE)/100)))</f>
    </oc>
    <nc r="T110">
      <f>S110-(S110*((VLOOKUP(A110,Plan!A$1:AA$798,27,FALSE)/100)))</f>
    </nc>
  </rcc>
  <rcc rId="5530" sId="8">
    <oc r="U110">
      <f>IF(P110,O110*'ETC Data'!$H$3*'ETC Data'!$K$3,0)</f>
    </oc>
    <nc r="U110">
      <f>IF(P110,O110*'ETC Data'!$H$3*'ETC Data'!$K$3,0)</f>
    </nc>
  </rcc>
  <rcc rId="5531" sId="8">
    <oc r="V110">
      <f>U110-(U110*((VLOOKUP(A110,Plan!A$1:AB$798,27,FALSE)/100)))</f>
    </oc>
    <nc r="V110">
      <f>U110-(U110*((VLOOKUP(A110,Plan!A$1:AB$798,28,FALSE)/100)))</f>
    </nc>
  </rcc>
  <rcc rId="5532" sId="8">
    <oc r="W110">
      <f>IF(P110,O110*'ETC Data'!$H$3*'ETC Data'!$L$3,0)</f>
    </oc>
    <nc r="W110">
      <f>IF(P110,O110*'ETC Data'!$H$3*'ETC Data'!$L$3,0)</f>
    </nc>
  </rcc>
  <rcc rId="5533" sId="8">
    <oc r="X110">
      <f>W110-(W110*((VLOOKUP(A110,Plan!A$1:AC$798,28,FALSE)/100)))</f>
    </oc>
    <nc r="X110">
      <f>W110-(W110*((VLOOKUP(A110,Plan!A$1:AC$798,29,FALSE)/100)))</f>
    </nc>
  </rcc>
  <rcc rId="5534" sId="8">
    <oc r="Z110">
      <f>OR(H110="Y",J110="Y")</f>
    </oc>
    <nc r="Z110">
      <f>OR(H110="Y",J110="Y")</f>
    </nc>
  </rcc>
  <rcc rId="5535" sId="8">
    <oc r="AA110">
      <f>IF(Z110,O110*'ETC Data'!$H$4*'ETC Data'!$I$4,0)</f>
    </oc>
    <nc r="AA110">
      <f>IF(Z110,O110*'ETC Data'!$H$4*'ETC Data'!$I$4,0)</f>
    </nc>
  </rcc>
  <rcc rId="5536" sId="8">
    <oc r="AB110">
      <f>AA110-(AA110*((VLOOKUP(A110,Plan!A$1:AI$798,34,FALSE)/100)))</f>
    </oc>
    <nc r="AB110">
      <f>AA110-(AA110*((VLOOKUP(A110,Plan!A$1:AI$798,35,FALSE)/100)))</f>
    </nc>
  </rcc>
  <rcc rId="5537" sId="8">
    <oc r="AC110">
      <f>IF(Z110,O110*'ETC Data'!$H$4*'ETC Data'!$J$4,0)</f>
    </oc>
    <nc r="AC110">
      <f>IF(Z110,O110*'ETC Data'!$H$4*'ETC Data'!$J$4,0)</f>
    </nc>
  </rcc>
  <rcc rId="5538" sId="8">
    <oc r="AD110">
      <f>AC110-(AC110*((VLOOKUP(A110,Plan!A$1:AJ$798,35,FALSE)/100)))</f>
    </oc>
    <nc r="AD110">
      <f>AC110-(AC110*((VLOOKUP(A110,Plan!A$1:AJ$798,36,FALSE)/100)))</f>
    </nc>
  </rcc>
  <rcc rId="5539" sId="8">
    <oc r="AE110">
      <f>IF(Z110,O110*'ETC Data'!$H$4*'ETC Data'!$K$4,0)</f>
    </oc>
    <nc r="AE110">
      <f>IF(Z110,O110*'ETC Data'!$H$4*'ETC Data'!$K$4,0)</f>
    </nc>
  </rcc>
  <rcc rId="5540" sId="8">
    <oc r="AF110">
      <f>AE110-(AE110*((VLOOKUP(A110,Plan!A$1:AK$798,36,FALSE)/100)))</f>
    </oc>
    <nc r="AF110">
      <f>AE110-(AE110*((VLOOKUP(A110,Plan!A$1:AK$798,37,FALSE)/100)))</f>
    </nc>
  </rcc>
  <rcc rId="5541" sId="8">
    <oc r="AG110">
      <f>IF(Z110,O110*'ETC Data'!$H$4*'ETC Data'!$L$4,0)</f>
    </oc>
    <nc r="AG110">
      <f>IF(Z110,O110*'ETC Data'!$H$4*'ETC Data'!$L$4,0)</f>
    </nc>
  </rcc>
  <rcc rId="5542" sId="8">
    <oc r="AH110">
      <f>AG110-(AG110*((VLOOKUP(A110,Plan!A$1:AP$798,41,FALSE)/100)))</f>
    </oc>
    <nc r="AH110">
      <f>AG110-(AG110*((VLOOKUP(A110,Plan!A$1:AP$798,42,FALSE)/100)))</f>
    </nc>
  </rcc>
  <rcc rId="5543" sId="8">
    <oc r="AJ110">
      <f>OR(H110="Y",K110="Y")</f>
    </oc>
    <nc r="AJ110">
      <f>OR(H110="Y",K110="Y")</f>
    </nc>
  </rcc>
  <rcc rId="5544" sId="8">
    <oc r="AK110">
      <f>IF(AJ110,O110*'ETC Data'!$H$5*'ETC Data'!$I$5,0)</f>
    </oc>
    <nc r="AK110">
      <f>IF(AJ110,O110*'ETC Data'!$H$5*'ETC Data'!$I$5,0)</f>
    </nc>
  </rcc>
  <rcc rId="5545" sId="8">
    <oc r="AL110">
      <f>AK110-(AK110*((VLOOKUP(A110,Plan!A$1:AY$798,49,FALSE)/100)))</f>
    </oc>
    <nc r="AL110">
      <f>AK110-(AK110*((VLOOKUP(A110,Plan!A$1:AY$798,51,FALSE)/100)))</f>
    </nc>
  </rcc>
  <rcc rId="5546" sId="8">
    <oc r="AM110">
      <f>IF(AJ110,O110*'ETC Data'!$H$5*'ETC Data'!$J$5,0)</f>
    </oc>
    <nc r="AM110">
      <f>IF(AJ110,O110*'ETC Data'!$H$5*'ETC Data'!$J$5,0)</f>
    </nc>
  </rcc>
  <rcc rId="5547" sId="8">
    <oc r="AN110">
      <f>AM110-(AM110*((VLOOKUP(A110,Plan!A$1:BA$798,50,FALSE)/100)))</f>
    </oc>
    <nc r="AN110">
      <f>AM110-(AM110*((VLOOKUP(A110,Plan!A$1:BA$798,53,FALSE)/100)))</f>
    </nc>
  </rcc>
  <rcc rId="5548" sId="8">
    <oc r="AO110">
      <f>IF(AJ110,O110*'ETC Data'!$H$5*'ETC Data'!$K$5,0)</f>
    </oc>
    <nc r="AO110">
      <f>IF(AJ110,O110*'ETC Data'!$H$5*'ETC Data'!$K$5,0)</f>
    </nc>
  </rcc>
  <rcc rId="5549" sId="8">
    <oc r="AP110">
      <f>AO110-(AO110*((VLOOKUP(A110,Plan!A$1:BB$798,51,FALSE)/100)))</f>
    </oc>
    <nc r="AP110">
      <f>AO110-(AO110*((VLOOKUP(A110,Plan!A$1:BB$798,54,FALSE)/100)))</f>
    </nc>
  </rcc>
  <rcc rId="5550" sId="8">
    <oc r="AQ110">
      <f>IF(AJ110,O110*'ETC Data'!$H$5*'ETC Data'!$L$5,0)</f>
    </oc>
    <nc r="AQ110">
      <f>IF(AJ110,O110*'ETC Data'!$H$5*'ETC Data'!$L$5,0)</f>
    </nc>
  </rcc>
  <rcc rId="5551" sId="8">
    <oc r="AR110">
      <f>AQ110-(AQ110*((VLOOKUP(A110,Plan!A$1:BD$798,53,FALSE)/100)))</f>
    </oc>
    <nc r="AR110">
      <f>AQ110-(AQ110*((VLOOKUP(A110,Plan!A$1:BD$798,56,FALSE)/100)))</f>
    </nc>
  </rcc>
  <rcc rId="5552" sId="8">
    <oc r="R111">
      <f>Q111-(Q111*((VLOOKUP(A111,Plan!A$1:Z$798,25,FALSE)/100)))</f>
    </oc>
    <nc r="R111">
      <f>Q111-(Q111*((VLOOKUP(A111,Plan!A$1:Z$798,26,FALSE)/100)))</f>
    </nc>
  </rcc>
  <rcc rId="5553" sId="8">
    <oc r="S111">
      <f>IF(P111,O111*'ETC Data'!$H$3*'ETC Data'!$J$3,0)</f>
    </oc>
    <nc r="S111">
      <f>IF(P111,O111*'ETC Data'!$H$3*'ETC Data'!$J$3,0)</f>
    </nc>
  </rcc>
  <rcc rId="5554" sId="8">
    <oc r="T111">
      <f>S111-(S111*((VLOOKUP(A111,Plan!A$1:AA$798,26,FALSE)/100)))</f>
    </oc>
    <nc r="T111">
      <f>S111-(S111*((VLOOKUP(A111,Plan!A$1:AA$798,27,FALSE)/100)))</f>
    </nc>
  </rcc>
  <rcc rId="5555" sId="8">
    <oc r="U111">
      <f>IF(P111,O111*'ETC Data'!$H$3*'ETC Data'!$K$3,0)</f>
    </oc>
    <nc r="U111">
      <f>IF(P111,O111*'ETC Data'!$H$3*'ETC Data'!$K$3,0)</f>
    </nc>
  </rcc>
  <rcc rId="5556" sId="8">
    <oc r="V111">
      <f>U111-(U111*((VLOOKUP(A111,Plan!A$1:AB$798,27,FALSE)/100)))</f>
    </oc>
    <nc r="V111">
      <f>U111-(U111*((VLOOKUP(A111,Plan!A$1:AB$798,28,FALSE)/100)))</f>
    </nc>
  </rcc>
  <rcc rId="5557" sId="8">
    <oc r="W111">
      <f>IF(P111,O111*'ETC Data'!$H$3*'ETC Data'!$L$3,0)</f>
    </oc>
    <nc r="W111">
      <f>IF(P111,O111*'ETC Data'!$H$3*'ETC Data'!$L$3,0)</f>
    </nc>
  </rcc>
  <rcc rId="5558" sId="8">
    <oc r="X111">
      <f>W111-(W111*((VLOOKUP(A111,Plan!A$1:AC$798,28,FALSE)/100)))</f>
    </oc>
    <nc r="X111">
      <f>W111-(W111*((VLOOKUP(A111,Plan!A$1:AC$798,29,FALSE)/100)))</f>
    </nc>
  </rcc>
  <rcc rId="5559" sId="8">
    <oc r="Z111">
      <f>OR(H111="Y",J111="Y")</f>
    </oc>
    <nc r="Z111">
      <f>OR(H111="Y",J111="Y")</f>
    </nc>
  </rcc>
  <rcc rId="5560" sId="8">
    <oc r="AA111">
      <f>IF(Z111,O111*'ETC Data'!$H$4*'ETC Data'!$I$4,0)</f>
    </oc>
    <nc r="AA111">
      <f>IF(Z111,O111*'ETC Data'!$H$4*'ETC Data'!$I$4,0)</f>
    </nc>
  </rcc>
  <rcc rId="5561" sId="8">
    <oc r="AB111">
      <f>AA111-(AA111*((VLOOKUP(A111,Plan!A$1:AI$798,34,FALSE)/100)))</f>
    </oc>
    <nc r="AB111">
      <f>AA111-(AA111*((VLOOKUP(A111,Plan!A$1:AI$798,35,FALSE)/100)))</f>
    </nc>
  </rcc>
  <rcc rId="5562" sId="8">
    <oc r="AC111">
      <f>IF(Z111,O111*'ETC Data'!$H$4*'ETC Data'!$J$4,0)</f>
    </oc>
    <nc r="AC111">
      <f>IF(Z111,O111*'ETC Data'!$H$4*'ETC Data'!$J$4,0)</f>
    </nc>
  </rcc>
  <rcc rId="5563" sId="8">
    <oc r="AD111">
      <f>AC111-(AC111*((VLOOKUP(A111,Plan!A$1:AJ$798,35,FALSE)/100)))</f>
    </oc>
    <nc r="AD111">
      <f>AC111-(AC111*((VLOOKUP(A111,Plan!A$1:AJ$798,36,FALSE)/100)))</f>
    </nc>
  </rcc>
  <rcc rId="5564" sId="8">
    <oc r="AE111">
      <f>IF(Z111,O111*'ETC Data'!$H$4*'ETC Data'!$K$4,0)</f>
    </oc>
    <nc r="AE111">
      <f>IF(Z111,O111*'ETC Data'!$H$4*'ETC Data'!$K$4,0)</f>
    </nc>
  </rcc>
  <rcc rId="5565" sId="8">
    <oc r="AF111">
      <f>AE111-(AE111*((VLOOKUP(A111,Plan!A$1:AK$798,36,FALSE)/100)))</f>
    </oc>
    <nc r="AF111">
      <f>AE111-(AE111*((VLOOKUP(A111,Plan!A$1:AK$798,37,FALSE)/100)))</f>
    </nc>
  </rcc>
  <rcc rId="5566" sId="8">
    <oc r="AG111">
      <f>IF(Z111,O111*'ETC Data'!$H$4*'ETC Data'!$L$4,0)</f>
    </oc>
    <nc r="AG111">
      <f>IF(Z111,O111*'ETC Data'!$H$4*'ETC Data'!$L$4,0)</f>
    </nc>
  </rcc>
  <rcc rId="5567" sId="8">
    <oc r="AH111">
      <f>AG111-(AG111*((VLOOKUP(A111,Plan!A$1:AP$798,41,FALSE)/100)))</f>
    </oc>
    <nc r="AH111">
      <f>AG111-(AG111*((VLOOKUP(A111,Plan!A$1:AP$798,42,FALSE)/100)))</f>
    </nc>
  </rcc>
  <rcc rId="5568" sId="8">
    <oc r="AJ111">
      <f>OR(H111="Y",K111="Y")</f>
    </oc>
    <nc r="AJ111">
      <f>OR(H111="Y",K111="Y")</f>
    </nc>
  </rcc>
  <rcc rId="5569" sId="8">
    <oc r="AK111">
      <f>IF(AJ111,O111*'ETC Data'!$H$5*'ETC Data'!$I$5,0)</f>
    </oc>
    <nc r="AK111">
      <f>IF(AJ111,O111*'ETC Data'!$H$5*'ETC Data'!$I$5,0)</f>
    </nc>
  </rcc>
  <rcc rId="5570" sId="8">
    <oc r="AL111">
      <f>AK111-(AK111*((VLOOKUP(A111,Plan!A$1:AY$798,49,FALSE)/100)))</f>
    </oc>
    <nc r="AL111">
      <f>AK111-(AK111*((VLOOKUP(A111,Plan!A$1:AY$798,51,FALSE)/100)))</f>
    </nc>
  </rcc>
  <rcc rId="5571" sId="8">
    <oc r="AM111">
      <f>IF(AJ111,O111*'ETC Data'!$H$5*'ETC Data'!$J$5,0)</f>
    </oc>
    <nc r="AM111">
      <f>IF(AJ111,O111*'ETC Data'!$H$5*'ETC Data'!$J$5,0)</f>
    </nc>
  </rcc>
  <rcc rId="5572" sId="8">
    <oc r="AN111">
      <f>AM111-(AM111*((VLOOKUP(A111,Plan!A$1:BA$798,50,FALSE)/100)))</f>
    </oc>
    <nc r="AN111">
      <f>AM111-(AM111*((VLOOKUP(A111,Plan!A$1:BA$798,53,FALSE)/100)))</f>
    </nc>
  </rcc>
  <rcc rId="5573" sId="8">
    <oc r="AO111">
      <f>IF(AJ111,O111*'ETC Data'!$H$5*'ETC Data'!$K$5,0)</f>
    </oc>
    <nc r="AO111">
      <f>IF(AJ111,O111*'ETC Data'!$H$5*'ETC Data'!$K$5,0)</f>
    </nc>
  </rcc>
  <rcc rId="5574" sId="8">
    <oc r="AP111">
      <f>AO111-(AO111*((VLOOKUP(A111,Plan!A$1:BB$798,51,FALSE)/100)))</f>
    </oc>
    <nc r="AP111">
      <f>AO111-(AO111*((VLOOKUP(A111,Plan!A$1:BB$798,54,FALSE)/100)))</f>
    </nc>
  </rcc>
  <rcc rId="5575" sId="8">
    <oc r="AQ111">
      <f>IF(AJ111,O111*'ETC Data'!$H$5*'ETC Data'!$L$5,0)</f>
    </oc>
    <nc r="AQ111">
      <f>IF(AJ111,O111*'ETC Data'!$H$5*'ETC Data'!$L$5,0)</f>
    </nc>
  </rcc>
  <rcc rId="5576" sId="8">
    <oc r="AR111">
      <f>AQ111-(AQ111*((VLOOKUP(A111,Plan!A$1:BD$798,53,FALSE)/100)))</f>
    </oc>
    <nc r="AR111">
      <f>AQ111-(AQ111*((VLOOKUP(A111,Plan!A$1:BD$798,56,FALSE)/100)))</f>
    </nc>
  </rcc>
  <rcc rId="5577" sId="8">
    <oc r="R112">
      <f>Q112-(Q112*((VLOOKUP(A112,Plan!A$1:Z$798,25,FALSE)/100)))</f>
    </oc>
    <nc r="R112">
      <f>Q112-(Q112*((VLOOKUP(A112,Plan!A$1:Z$798,26,FALSE)/100)))</f>
    </nc>
  </rcc>
  <rcc rId="5578" sId="8">
    <oc r="S112">
      <f>IF(P112,O112*'ETC Data'!$H$3*'ETC Data'!$J$3,0)</f>
    </oc>
    <nc r="S112">
      <f>IF(P112,O112*'ETC Data'!$H$3*'ETC Data'!$J$3,0)</f>
    </nc>
  </rcc>
  <rcc rId="5579" sId="8">
    <oc r="T112">
      <f>S112-(S112*((VLOOKUP(A112,Plan!A$1:AA$798,26,FALSE)/100)))</f>
    </oc>
    <nc r="T112">
      <f>S112-(S112*((VLOOKUP(A112,Plan!A$1:AA$798,27,FALSE)/100)))</f>
    </nc>
  </rcc>
  <rcc rId="5580" sId="8">
    <oc r="U112">
      <f>IF(P112,O112*'ETC Data'!$H$3*'ETC Data'!$K$3,0)</f>
    </oc>
    <nc r="U112">
      <f>IF(P112,O112*'ETC Data'!$H$3*'ETC Data'!$K$3,0)</f>
    </nc>
  </rcc>
  <rcc rId="5581" sId="8">
    <oc r="V112">
      <f>U112-(U112*((VLOOKUP(A112,Plan!A$1:AB$798,27,FALSE)/100)))</f>
    </oc>
    <nc r="V112">
      <f>U112-(U112*((VLOOKUP(A112,Plan!A$1:AB$798,28,FALSE)/100)))</f>
    </nc>
  </rcc>
  <rcc rId="5582" sId="8">
    <oc r="W112">
      <f>IF(P112,O112*'ETC Data'!$H$3*'ETC Data'!$L$3,0)</f>
    </oc>
    <nc r="W112">
      <f>IF(P112,O112*'ETC Data'!$H$3*'ETC Data'!$L$3,0)</f>
    </nc>
  </rcc>
  <rcc rId="5583" sId="8">
    <oc r="X112">
      <f>W112-(W112*((VLOOKUP(A112,Plan!A$1:AC$798,28,FALSE)/100)))</f>
    </oc>
    <nc r="X112">
      <f>W112-(W112*((VLOOKUP(A112,Plan!A$1:AC$798,29,FALSE)/100)))</f>
    </nc>
  </rcc>
  <rcc rId="5584" sId="8">
    <oc r="Z112">
      <f>OR(H112="Y",J112="Y")</f>
    </oc>
    <nc r="Z112">
      <f>OR(H112="Y",J112="Y")</f>
    </nc>
  </rcc>
  <rcc rId="5585" sId="8">
    <oc r="AA112">
      <f>IF(Z112,O112*'ETC Data'!$H$4*'ETC Data'!$I$4,0)</f>
    </oc>
    <nc r="AA112">
      <f>IF(Z112,O112*'ETC Data'!$H$4*'ETC Data'!$I$4,0)</f>
    </nc>
  </rcc>
  <rcc rId="5586" sId="8">
    <oc r="AB112">
      <f>AA112-(AA112*((VLOOKUP(A112,Plan!A$1:AI$798,34,FALSE)/100)))</f>
    </oc>
    <nc r="AB112">
      <f>AA112-(AA112*((VLOOKUP(A112,Plan!A$1:AI$798,35,FALSE)/100)))</f>
    </nc>
  </rcc>
  <rcc rId="5587" sId="8">
    <oc r="AC112">
      <f>IF(Z112,O112*'ETC Data'!$H$4*'ETC Data'!$J$4,0)</f>
    </oc>
    <nc r="AC112">
      <f>IF(Z112,O112*'ETC Data'!$H$4*'ETC Data'!$J$4,0)</f>
    </nc>
  </rcc>
  <rcc rId="5588" sId="8">
    <oc r="AD112">
      <f>AC112-(AC112*((VLOOKUP(A112,Plan!A$1:AJ$798,35,FALSE)/100)))</f>
    </oc>
    <nc r="AD112">
      <f>AC112-(AC112*((VLOOKUP(A112,Plan!A$1:AJ$798,36,FALSE)/100)))</f>
    </nc>
  </rcc>
  <rcc rId="5589" sId="8">
    <oc r="AE112">
      <f>IF(Z112,O112*'ETC Data'!$H$4*'ETC Data'!$K$4,0)</f>
    </oc>
    <nc r="AE112">
      <f>IF(Z112,O112*'ETC Data'!$H$4*'ETC Data'!$K$4,0)</f>
    </nc>
  </rcc>
  <rcc rId="5590" sId="8">
    <oc r="AF112">
      <f>AE112-(AE112*((VLOOKUP(A112,Plan!A$1:AK$798,36,FALSE)/100)))</f>
    </oc>
    <nc r="AF112">
      <f>AE112-(AE112*((VLOOKUP(A112,Plan!A$1:AK$798,37,FALSE)/100)))</f>
    </nc>
  </rcc>
  <rcc rId="5591" sId="8">
    <oc r="AG112">
      <f>IF(Z112,O112*'ETC Data'!$H$4*'ETC Data'!$L$4,0)</f>
    </oc>
    <nc r="AG112">
      <f>IF(Z112,O112*'ETC Data'!$H$4*'ETC Data'!$L$4,0)</f>
    </nc>
  </rcc>
  <rcc rId="5592" sId="8">
    <oc r="AH112">
      <f>AG112-(AG112*((VLOOKUP(A112,Plan!A$1:AP$798,41,FALSE)/100)))</f>
    </oc>
    <nc r="AH112">
      <f>AG112-(AG112*((VLOOKUP(A112,Plan!A$1:AP$798,42,FALSE)/100)))</f>
    </nc>
  </rcc>
  <rcc rId="5593" sId="8">
    <oc r="AJ112">
      <f>OR(H112="Y",K112="Y")</f>
    </oc>
    <nc r="AJ112">
      <f>OR(H112="Y",K112="Y")</f>
    </nc>
  </rcc>
  <rcc rId="5594" sId="8">
    <oc r="AK112">
      <f>IF(AJ112,O112*'ETC Data'!$H$5*'ETC Data'!$I$5,0)</f>
    </oc>
    <nc r="AK112">
      <f>IF(AJ112,O112*'ETC Data'!$H$5*'ETC Data'!$I$5,0)</f>
    </nc>
  </rcc>
  <rcc rId="5595" sId="8">
    <oc r="AL112">
      <f>AK112-(AK112*((VLOOKUP(A112,Plan!A$1:AY$798,49,FALSE)/100)))</f>
    </oc>
    <nc r="AL112">
      <f>AK112-(AK112*((VLOOKUP(A112,Plan!A$1:AY$798,51,FALSE)/100)))</f>
    </nc>
  </rcc>
  <rcc rId="5596" sId="8">
    <oc r="AM112">
      <f>IF(AJ112,O112*'ETC Data'!$H$5*'ETC Data'!$J$5,0)</f>
    </oc>
    <nc r="AM112">
      <f>IF(AJ112,O112*'ETC Data'!$H$5*'ETC Data'!$J$5,0)</f>
    </nc>
  </rcc>
  <rcc rId="5597" sId="8">
    <oc r="AN112">
      <f>AM112-(AM112*((VLOOKUP(A112,Plan!A$1:BA$798,50,FALSE)/100)))</f>
    </oc>
    <nc r="AN112">
      <f>AM112-(AM112*((VLOOKUP(A112,Plan!A$1:BA$798,53,FALSE)/100)))</f>
    </nc>
  </rcc>
  <rcc rId="5598" sId="8">
    <oc r="AO112">
      <f>IF(AJ112,O112*'ETC Data'!$H$5*'ETC Data'!$K$5,0)</f>
    </oc>
    <nc r="AO112">
      <f>IF(AJ112,O112*'ETC Data'!$H$5*'ETC Data'!$K$5,0)</f>
    </nc>
  </rcc>
  <rcc rId="5599" sId="8">
    <oc r="AP112">
      <f>AO112-(AO112*((VLOOKUP(A112,Plan!A$1:BB$798,51,FALSE)/100)))</f>
    </oc>
    <nc r="AP112">
      <f>AO112-(AO112*((VLOOKUP(A112,Plan!A$1:BB$798,54,FALSE)/100)))</f>
    </nc>
  </rcc>
  <rcc rId="5600" sId="8">
    <oc r="AQ112">
      <f>IF(AJ112,O112*'ETC Data'!$H$5*'ETC Data'!$L$5,0)</f>
    </oc>
    <nc r="AQ112">
      <f>IF(AJ112,O112*'ETC Data'!$H$5*'ETC Data'!$L$5,0)</f>
    </nc>
  </rcc>
  <rcc rId="5601" sId="8">
    <oc r="AR112">
      <f>AQ112-(AQ112*((VLOOKUP(A112,Plan!A$1:BD$798,53,FALSE)/100)))</f>
    </oc>
    <nc r="AR112">
      <f>AQ112-(AQ112*((VLOOKUP(A112,Plan!A$1:BD$798,56,FALSE)/100)))</f>
    </nc>
  </rcc>
  <rcc rId="5602" sId="8">
    <oc r="R113">
      <f>Q113-(Q113*((VLOOKUP(A113,Plan!A$1:Z$798,25,FALSE)/100)))</f>
    </oc>
    <nc r="R113">
      <f>Q113-(Q113*((VLOOKUP(A113,Plan!A$1:Z$798,26,FALSE)/100)))</f>
    </nc>
  </rcc>
  <rcc rId="5603" sId="8">
    <oc r="S113">
      <f>IF(P113,O113*'ETC Data'!$H$3*'ETC Data'!$J$3,0)</f>
    </oc>
    <nc r="S113">
      <f>IF(P113,O113*'ETC Data'!$H$3*'ETC Data'!$J$3,0)</f>
    </nc>
  </rcc>
  <rcc rId="5604" sId="8">
    <oc r="T113">
      <f>S113-(S113*((VLOOKUP(A113,Plan!A$1:AA$798,26,FALSE)/100)))</f>
    </oc>
    <nc r="T113">
      <f>S113-(S113*((VLOOKUP(A113,Plan!A$1:AA$798,27,FALSE)/100)))</f>
    </nc>
  </rcc>
  <rcc rId="5605" sId="8">
    <oc r="U113">
      <f>IF(P113,O113*'ETC Data'!$H$3*'ETC Data'!$K$3,0)</f>
    </oc>
    <nc r="U113">
      <f>IF(P113,O113*'ETC Data'!$H$3*'ETC Data'!$K$3,0)</f>
    </nc>
  </rcc>
  <rcc rId="5606" sId="8">
    <oc r="V113">
      <f>U113-(U113*((VLOOKUP(A113,Plan!A$1:AB$798,27,FALSE)/100)))</f>
    </oc>
    <nc r="V113">
      <f>U113-(U113*((VLOOKUP(A113,Plan!A$1:AB$798,28,FALSE)/100)))</f>
    </nc>
  </rcc>
  <rcc rId="5607" sId="8">
    <oc r="W113">
      <f>IF(P113,O113*'ETC Data'!$H$3*'ETC Data'!$L$3,0)</f>
    </oc>
    <nc r="W113">
      <f>IF(P113,O113*'ETC Data'!$H$3*'ETC Data'!$L$3,0)</f>
    </nc>
  </rcc>
  <rcc rId="5608" sId="8">
    <oc r="X113">
      <f>W113-(W113*((VLOOKUP(A113,Plan!A$1:AC$798,28,FALSE)/100)))</f>
    </oc>
    <nc r="X113">
      <f>W113-(W113*((VLOOKUP(A113,Plan!A$1:AC$798,29,FALSE)/100)))</f>
    </nc>
  </rcc>
  <rcc rId="5609" sId="8">
    <oc r="Z113">
      <f>OR(H113="Y",J113="Y")</f>
    </oc>
    <nc r="Z113">
      <f>OR(H113="Y",J113="Y")</f>
    </nc>
  </rcc>
  <rcc rId="5610" sId="8">
    <oc r="AA113">
      <f>IF(Z113,O113*'ETC Data'!$H$4*'ETC Data'!$I$4,0)</f>
    </oc>
    <nc r="AA113">
      <f>IF(Z113,O113*'ETC Data'!$H$4*'ETC Data'!$I$4,0)</f>
    </nc>
  </rcc>
  <rcc rId="5611" sId="8">
    <oc r="AB113">
      <f>AA113-(AA113*((VLOOKUP(A113,Plan!A$1:AI$798,34,FALSE)/100)))</f>
    </oc>
    <nc r="AB113">
      <f>AA113-(AA113*((VLOOKUP(A113,Plan!A$1:AI$798,35,FALSE)/100)))</f>
    </nc>
  </rcc>
  <rcc rId="5612" sId="8">
    <oc r="AC113">
      <f>IF(Z113,O113*'ETC Data'!$H$4*'ETC Data'!$J$4,0)</f>
    </oc>
    <nc r="AC113">
      <f>IF(Z113,O113*'ETC Data'!$H$4*'ETC Data'!$J$4,0)</f>
    </nc>
  </rcc>
  <rcc rId="5613" sId="8">
    <oc r="AD113">
      <f>AC113-(AC113*((VLOOKUP(A113,Plan!A$1:AJ$798,35,FALSE)/100)))</f>
    </oc>
    <nc r="AD113">
      <f>AC113-(AC113*((VLOOKUP(A113,Plan!A$1:AJ$798,36,FALSE)/100)))</f>
    </nc>
  </rcc>
  <rcc rId="5614" sId="8">
    <oc r="AE113">
      <f>IF(Z113,O113*'ETC Data'!$H$4*'ETC Data'!$K$4,0)</f>
    </oc>
    <nc r="AE113">
      <f>IF(Z113,O113*'ETC Data'!$H$4*'ETC Data'!$K$4,0)</f>
    </nc>
  </rcc>
  <rcc rId="5615" sId="8">
    <oc r="AF113">
      <f>AE113-(AE113*((VLOOKUP(A113,Plan!A$1:AK$798,36,FALSE)/100)))</f>
    </oc>
    <nc r="AF113">
      <f>AE113-(AE113*((VLOOKUP(A113,Plan!A$1:AK$798,37,FALSE)/100)))</f>
    </nc>
  </rcc>
  <rcc rId="5616" sId="8">
    <oc r="AG113">
      <f>IF(Z113,O113*'ETC Data'!$H$4*'ETC Data'!$L$4,0)</f>
    </oc>
    <nc r="AG113">
      <f>IF(Z113,O113*'ETC Data'!$H$4*'ETC Data'!$L$4,0)</f>
    </nc>
  </rcc>
  <rcc rId="5617" sId="8">
    <oc r="AH113">
      <f>AG113-(AG113*((VLOOKUP(A113,Plan!A$1:AP$798,41,FALSE)/100)))</f>
    </oc>
    <nc r="AH113">
      <f>AG113-(AG113*((VLOOKUP(A113,Plan!A$1:AP$798,42,FALSE)/100)))</f>
    </nc>
  </rcc>
  <rcc rId="5618" sId="8">
    <oc r="AJ113">
      <f>OR(H113="Y",K113="Y")</f>
    </oc>
    <nc r="AJ113">
      <f>OR(H113="Y",K113="Y")</f>
    </nc>
  </rcc>
  <rcc rId="5619" sId="8">
    <oc r="AK113">
      <f>IF(AJ113,O113*'ETC Data'!$H$5*'ETC Data'!$I$5,0)</f>
    </oc>
    <nc r="AK113">
      <f>IF(AJ113,O113*'ETC Data'!$H$5*'ETC Data'!$I$5,0)</f>
    </nc>
  </rcc>
  <rcc rId="5620" sId="8">
    <oc r="AL113">
      <f>AK113-(AK113*((VLOOKUP(A113,Plan!A$1:AY$798,49,FALSE)/100)))</f>
    </oc>
    <nc r="AL113">
      <f>AK113-(AK113*((VLOOKUP(A113,Plan!A$1:AY$798,51,FALSE)/100)))</f>
    </nc>
  </rcc>
  <rcc rId="5621" sId="8">
    <oc r="AM113">
      <f>IF(AJ113,O113*'ETC Data'!$H$5*'ETC Data'!$J$5,0)</f>
    </oc>
    <nc r="AM113">
      <f>IF(AJ113,O113*'ETC Data'!$H$5*'ETC Data'!$J$5,0)</f>
    </nc>
  </rcc>
  <rcc rId="5622" sId="8">
    <oc r="AN113">
      <f>AM113-(AM113*((VLOOKUP(A113,Plan!A$1:BA$798,50,FALSE)/100)))</f>
    </oc>
    <nc r="AN113">
      <f>AM113-(AM113*((VLOOKUP(A113,Plan!A$1:BA$798,53,FALSE)/100)))</f>
    </nc>
  </rcc>
  <rcc rId="5623" sId="8">
    <oc r="AO113">
      <f>IF(AJ113,O113*'ETC Data'!$H$5*'ETC Data'!$K$5,0)</f>
    </oc>
    <nc r="AO113">
      <f>IF(AJ113,O113*'ETC Data'!$H$5*'ETC Data'!$K$5,0)</f>
    </nc>
  </rcc>
  <rcc rId="5624" sId="8">
    <oc r="AP113">
      <f>AO113-(AO113*((VLOOKUP(A113,Plan!A$1:BB$798,51,FALSE)/100)))</f>
    </oc>
    <nc r="AP113">
      <f>AO113-(AO113*((VLOOKUP(A113,Plan!A$1:BB$798,54,FALSE)/100)))</f>
    </nc>
  </rcc>
  <rcc rId="5625" sId="8">
    <oc r="AQ113">
      <f>IF(AJ113,O113*'ETC Data'!$H$5*'ETC Data'!$L$5,0)</f>
    </oc>
    <nc r="AQ113">
      <f>IF(AJ113,O113*'ETC Data'!$H$5*'ETC Data'!$L$5,0)</f>
    </nc>
  </rcc>
  <rcc rId="5626" sId="8">
    <oc r="AR113">
      <f>AQ113-(AQ113*((VLOOKUP(A113,Plan!A$1:BD$798,53,FALSE)/100)))</f>
    </oc>
    <nc r="AR113">
      <f>AQ113-(AQ113*((VLOOKUP(A113,Plan!A$1:BD$798,56,FALSE)/100)))</f>
    </nc>
  </rcc>
  <rcc rId="5627" sId="8">
    <oc r="R114">
      <f>Q114-(Q114*((VLOOKUP(A114,Plan!A$1:Z$798,25,FALSE)/100)))</f>
    </oc>
    <nc r="R114">
      <f>Q114-(Q114*((VLOOKUP(A114,Plan!A$1:Z$798,26,FALSE)/100)))</f>
    </nc>
  </rcc>
  <rcc rId="5628" sId="8">
    <oc r="S114">
      <f>IF(P114,O114*'ETC Data'!$H$3*'ETC Data'!$J$3,0)</f>
    </oc>
    <nc r="S114">
      <f>IF(P114,O114*'ETC Data'!$H$3*'ETC Data'!$J$3,0)</f>
    </nc>
  </rcc>
  <rcc rId="5629" sId="8">
    <oc r="T114">
      <f>S114-(S114*((VLOOKUP(A114,Plan!A$1:AA$798,26,FALSE)/100)))</f>
    </oc>
    <nc r="T114">
      <f>S114-(S114*((VLOOKUP(A114,Plan!A$1:AA$798,27,FALSE)/100)))</f>
    </nc>
  </rcc>
  <rcc rId="5630" sId="8">
    <oc r="U114">
      <f>IF(P114,O114*'ETC Data'!$H$3*'ETC Data'!$K$3,0)</f>
    </oc>
    <nc r="U114">
      <f>IF(P114,O114*'ETC Data'!$H$3*'ETC Data'!$K$3,0)</f>
    </nc>
  </rcc>
  <rcc rId="5631" sId="8">
    <oc r="V114">
      <f>U114-(U114*((VLOOKUP(A114,Plan!A$1:AB$798,27,FALSE)/100)))</f>
    </oc>
    <nc r="V114">
      <f>U114-(U114*((VLOOKUP(A114,Plan!A$1:AB$798,28,FALSE)/100)))</f>
    </nc>
  </rcc>
  <rcc rId="5632" sId="8">
    <oc r="W114">
      <f>IF(P114,O114*'ETC Data'!$H$3*'ETC Data'!$L$3,0)</f>
    </oc>
    <nc r="W114">
      <f>IF(P114,O114*'ETC Data'!$H$3*'ETC Data'!$L$3,0)</f>
    </nc>
  </rcc>
  <rcc rId="5633" sId="8">
    <oc r="X114">
      <f>W114-(W114*((VLOOKUP(A114,Plan!A$1:AC$798,28,FALSE)/100)))</f>
    </oc>
    <nc r="X114">
      <f>W114-(W114*((VLOOKUP(A114,Plan!A$1:AC$798,29,FALSE)/100)))</f>
    </nc>
  </rcc>
  <rcc rId="5634" sId="8">
    <oc r="Z114">
      <f>OR(H114="Y",J114="Y")</f>
    </oc>
    <nc r="Z114">
      <f>OR(H114="Y",J114="Y")</f>
    </nc>
  </rcc>
  <rcc rId="5635" sId="8">
    <oc r="AA114">
      <f>IF(Z114,O114*'ETC Data'!$H$4*'ETC Data'!$I$4,0)</f>
    </oc>
    <nc r="AA114">
      <f>IF(Z114,O114*'ETC Data'!$H$4*'ETC Data'!$I$4,0)</f>
    </nc>
  </rcc>
  <rcc rId="5636" sId="8">
    <oc r="AB114">
      <f>AA114-(AA114*((VLOOKUP(A114,Plan!A$1:AI$798,34,FALSE)/100)))</f>
    </oc>
    <nc r="AB114">
      <f>AA114-(AA114*((VLOOKUP(A114,Plan!A$1:AI$798,35,FALSE)/100)))</f>
    </nc>
  </rcc>
  <rcc rId="5637" sId="8">
    <oc r="AC114">
      <f>IF(Z114,O114*'ETC Data'!$H$4*'ETC Data'!$J$4,0)</f>
    </oc>
    <nc r="AC114">
      <f>IF(Z114,O114*'ETC Data'!$H$4*'ETC Data'!$J$4,0)</f>
    </nc>
  </rcc>
  <rcc rId="5638" sId="8">
    <oc r="AD114">
      <f>AC114-(AC114*((VLOOKUP(A114,Plan!A$1:AJ$798,35,FALSE)/100)))</f>
    </oc>
    <nc r="AD114">
      <f>AC114-(AC114*((VLOOKUP(A114,Plan!A$1:AJ$798,36,FALSE)/100)))</f>
    </nc>
  </rcc>
  <rcc rId="5639" sId="8">
    <oc r="AE114">
      <f>IF(Z114,O114*'ETC Data'!$H$4*'ETC Data'!$K$4,0)</f>
    </oc>
    <nc r="AE114">
      <f>IF(Z114,O114*'ETC Data'!$H$4*'ETC Data'!$K$4,0)</f>
    </nc>
  </rcc>
  <rcc rId="5640" sId="8">
    <oc r="AF114">
      <f>AE114-(AE114*((VLOOKUP(A114,Plan!A$1:AK$798,36,FALSE)/100)))</f>
    </oc>
    <nc r="AF114">
      <f>AE114-(AE114*((VLOOKUP(A114,Plan!A$1:AK$798,37,FALSE)/100)))</f>
    </nc>
  </rcc>
  <rcc rId="5641" sId="8">
    <oc r="AG114">
      <f>IF(Z114,O114*'ETC Data'!$H$4*'ETC Data'!$L$4,0)</f>
    </oc>
    <nc r="AG114">
      <f>IF(Z114,O114*'ETC Data'!$H$4*'ETC Data'!$L$4,0)</f>
    </nc>
  </rcc>
  <rcc rId="5642" sId="8">
    <oc r="AH114">
      <f>AG114-(AG114*((VLOOKUP(A114,Plan!A$1:AP$798,41,FALSE)/100)))</f>
    </oc>
    <nc r="AH114">
      <f>AG114-(AG114*((VLOOKUP(A114,Plan!A$1:AP$798,42,FALSE)/100)))</f>
    </nc>
  </rcc>
  <rcc rId="5643" sId="8">
    <oc r="AJ114">
      <f>OR(H114="Y",K114="Y")</f>
    </oc>
    <nc r="AJ114">
      <f>OR(H114="Y",K114="Y")</f>
    </nc>
  </rcc>
  <rcc rId="5644" sId="8">
    <oc r="AK114">
      <f>IF(AJ114,O114*'ETC Data'!$H$5*'ETC Data'!$I$5,0)</f>
    </oc>
    <nc r="AK114">
      <f>IF(AJ114,O114*'ETC Data'!$H$5*'ETC Data'!$I$5,0)</f>
    </nc>
  </rcc>
  <rcc rId="5645" sId="8">
    <oc r="AL114">
      <f>AK114-(AK114*((VLOOKUP(A114,Plan!A$1:AY$798,49,FALSE)/100)))</f>
    </oc>
    <nc r="AL114">
      <f>AK114-(AK114*((VLOOKUP(A114,Plan!A$1:AY$798,51,FALSE)/100)))</f>
    </nc>
  </rcc>
  <rcc rId="5646" sId="8">
    <oc r="AM114">
      <f>IF(AJ114,O114*'ETC Data'!$H$5*'ETC Data'!$J$5,0)</f>
    </oc>
    <nc r="AM114">
      <f>IF(AJ114,O114*'ETC Data'!$H$5*'ETC Data'!$J$5,0)</f>
    </nc>
  </rcc>
  <rcc rId="5647" sId="8">
    <oc r="AN114">
      <f>AM114-(AM114*((VLOOKUP(A114,Plan!A$1:BA$798,50,FALSE)/100)))</f>
    </oc>
    <nc r="AN114">
      <f>AM114-(AM114*((VLOOKUP(A114,Plan!A$1:BA$798,53,FALSE)/100)))</f>
    </nc>
  </rcc>
  <rcc rId="5648" sId="8">
    <oc r="AO114">
      <f>IF(AJ114,O114*'ETC Data'!$H$5*'ETC Data'!$K$5,0)</f>
    </oc>
    <nc r="AO114">
      <f>IF(AJ114,O114*'ETC Data'!$H$5*'ETC Data'!$K$5,0)</f>
    </nc>
  </rcc>
  <rcc rId="5649" sId="8">
    <oc r="AP114">
      <f>AO114-(AO114*((VLOOKUP(A114,Plan!A$1:BB$798,51,FALSE)/100)))</f>
    </oc>
    <nc r="AP114">
      <f>AO114-(AO114*((VLOOKUP(A114,Plan!A$1:BB$798,54,FALSE)/100)))</f>
    </nc>
  </rcc>
  <rcc rId="5650" sId="8">
    <oc r="AQ114">
      <f>IF(AJ114,O114*'ETC Data'!$H$5*'ETC Data'!$L$5,0)</f>
    </oc>
    <nc r="AQ114">
      <f>IF(AJ114,O114*'ETC Data'!$H$5*'ETC Data'!$L$5,0)</f>
    </nc>
  </rcc>
  <rcc rId="5651" sId="8">
    <oc r="AR114">
      <f>AQ114-(AQ114*((VLOOKUP(A114,Plan!A$1:BD$798,53,FALSE)/100)))</f>
    </oc>
    <nc r="AR114">
      <f>AQ114-(AQ114*((VLOOKUP(A114,Plan!A$1:BD$798,56,FALSE)/100)))</f>
    </nc>
  </rcc>
  <rcc rId="5652" sId="8">
    <oc r="R115">
      <f>Q115-(Q115*((VLOOKUP(A115,Plan!A$1:Z$798,25,FALSE)/100)))</f>
    </oc>
    <nc r="R115">
      <f>Q115-(Q115*((VLOOKUP(A115,Plan!A$1:Z$798,26,FALSE)/100)))</f>
    </nc>
  </rcc>
  <rcc rId="5653" sId="8">
    <oc r="S115">
      <f>IF(P115,O115*'ETC Data'!$H$3*'ETC Data'!$J$3,0)</f>
    </oc>
    <nc r="S115">
      <f>IF(P115,O115*'ETC Data'!$H$3*'ETC Data'!$J$3,0)</f>
    </nc>
  </rcc>
  <rcc rId="5654" sId="8">
    <oc r="T115">
      <f>S115-(S115*((VLOOKUP(A115,Plan!A$1:AA$798,26,FALSE)/100)))</f>
    </oc>
    <nc r="T115">
      <f>S115-(S115*((VLOOKUP(A115,Plan!A$1:AA$798,27,FALSE)/100)))</f>
    </nc>
  </rcc>
  <rcc rId="5655" sId="8">
    <oc r="U115">
      <f>IF(P115,O115*'ETC Data'!$H$3*'ETC Data'!$K$3,0)</f>
    </oc>
    <nc r="U115">
      <f>IF(P115,O115*'ETC Data'!$H$3*'ETC Data'!$K$3,0)</f>
    </nc>
  </rcc>
  <rcc rId="5656" sId="8">
    <oc r="V115">
      <f>U115-(U115*((VLOOKUP(A115,Plan!A$1:AB$798,27,FALSE)/100)))</f>
    </oc>
    <nc r="V115">
      <f>U115-(U115*((VLOOKUP(A115,Plan!A$1:AB$798,28,FALSE)/100)))</f>
    </nc>
  </rcc>
  <rcc rId="5657" sId="8">
    <oc r="W115">
      <f>IF(P115,O115*'ETC Data'!$H$3*'ETC Data'!$L$3,0)</f>
    </oc>
    <nc r="W115">
      <f>IF(P115,O115*'ETC Data'!$H$3*'ETC Data'!$L$3,0)</f>
    </nc>
  </rcc>
  <rcc rId="5658" sId="8">
    <oc r="X115">
      <f>W115-(W115*((VLOOKUP(A115,Plan!A$1:AC$798,28,FALSE)/100)))</f>
    </oc>
    <nc r="X115">
      <f>W115-(W115*((VLOOKUP(A115,Plan!A$1:AC$798,29,FALSE)/100)))</f>
    </nc>
  </rcc>
  <rcc rId="5659" sId="8">
    <oc r="Z115">
      <f>OR(H115="Y",J115="Y")</f>
    </oc>
    <nc r="Z115">
      <f>OR(H115="Y",J115="Y")</f>
    </nc>
  </rcc>
  <rcc rId="5660" sId="8">
    <oc r="AA115">
      <f>IF(Z115,O115*'ETC Data'!$H$4*'ETC Data'!$I$4,0)</f>
    </oc>
    <nc r="AA115">
      <f>IF(Z115,O115*'ETC Data'!$H$4*'ETC Data'!$I$4,0)</f>
    </nc>
  </rcc>
  <rcc rId="5661" sId="8">
    <oc r="AB115">
      <f>AA115-(AA115*((VLOOKUP(A115,Plan!A$1:AI$798,34,FALSE)/100)))</f>
    </oc>
    <nc r="AB115">
      <f>AA115-(AA115*((VLOOKUP(A115,Plan!A$1:AI$798,35,FALSE)/100)))</f>
    </nc>
  </rcc>
  <rcc rId="5662" sId="8">
    <oc r="AC115">
      <f>IF(Z115,O115*'ETC Data'!$H$4*'ETC Data'!$J$4,0)</f>
    </oc>
    <nc r="AC115">
      <f>IF(Z115,O115*'ETC Data'!$H$4*'ETC Data'!$J$4,0)</f>
    </nc>
  </rcc>
  <rcc rId="5663" sId="8">
    <oc r="AD115">
      <f>AC115-(AC115*((VLOOKUP(A115,Plan!A$1:AJ$798,35,FALSE)/100)))</f>
    </oc>
    <nc r="AD115">
      <f>AC115-(AC115*((VLOOKUP(A115,Plan!A$1:AJ$798,36,FALSE)/100)))</f>
    </nc>
  </rcc>
  <rcc rId="5664" sId="8">
    <oc r="AE115">
      <f>IF(Z115,O115*'ETC Data'!$H$4*'ETC Data'!$K$4,0)</f>
    </oc>
    <nc r="AE115">
      <f>IF(Z115,O115*'ETC Data'!$H$4*'ETC Data'!$K$4,0)</f>
    </nc>
  </rcc>
  <rcc rId="5665" sId="8">
    <oc r="AF115">
      <f>AE115-(AE115*((VLOOKUP(A115,Plan!A$1:AK$798,36,FALSE)/100)))</f>
    </oc>
    <nc r="AF115">
      <f>AE115-(AE115*((VLOOKUP(A115,Plan!A$1:AK$798,37,FALSE)/100)))</f>
    </nc>
  </rcc>
  <rcc rId="5666" sId="8">
    <oc r="AG115">
      <f>IF(Z115,O115*'ETC Data'!$H$4*'ETC Data'!$L$4,0)</f>
    </oc>
    <nc r="AG115">
      <f>IF(Z115,O115*'ETC Data'!$H$4*'ETC Data'!$L$4,0)</f>
    </nc>
  </rcc>
  <rcc rId="5667" sId="8">
    <oc r="AH115">
      <f>AG115-(AG115*((VLOOKUP(A115,Plan!A$1:AP$798,41,FALSE)/100)))</f>
    </oc>
    <nc r="AH115">
      <f>AG115-(AG115*((VLOOKUP(A115,Plan!A$1:AP$798,42,FALSE)/100)))</f>
    </nc>
  </rcc>
  <rcc rId="5668" sId="8">
    <oc r="AJ115">
      <f>OR(H115="Y",K115="Y")</f>
    </oc>
    <nc r="AJ115">
      <f>OR(H115="Y",K115="Y")</f>
    </nc>
  </rcc>
  <rcc rId="5669" sId="8">
    <oc r="AK115">
      <f>IF(AJ115,O115*'ETC Data'!$H$5*'ETC Data'!$I$5,0)</f>
    </oc>
    <nc r="AK115">
      <f>IF(AJ115,O115*'ETC Data'!$H$5*'ETC Data'!$I$5,0)</f>
    </nc>
  </rcc>
  <rcc rId="5670" sId="8">
    <oc r="AL115">
      <f>AK115-(AK115*((VLOOKUP(A115,Plan!A$1:AY$798,49,FALSE)/100)))</f>
    </oc>
    <nc r="AL115">
      <f>AK115-(AK115*((VLOOKUP(A115,Plan!A$1:AY$798,51,FALSE)/100)))</f>
    </nc>
  </rcc>
  <rcc rId="5671" sId="8">
    <oc r="AM115">
      <f>IF(AJ115,O115*'ETC Data'!$H$5*'ETC Data'!$J$5,0)</f>
    </oc>
    <nc r="AM115">
      <f>IF(AJ115,O115*'ETC Data'!$H$5*'ETC Data'!$J$5,0)</f>
    </nc>
  </rcc>
  <rcc rId="5672" sId="8">
    <oc r="AN115">
      <f>AM115-(AM115*((VLOOKUP(A115,Plan!A$1:BA$798,50,FALSE)/100)))</f>
    </oc>
    <nc r="AN115">
      <f>AM115-(AM115*((VLOOKUP(A115,Plan!A$1:BA$798,53,FALSE)/100)))</f>
    </nc>
  </rcc>
  <rcc rId="5673" sId="8">
    <oc r="AO115">
      <f>IF(AJ115,O115*'ETC Data'!$H$5*'ETC Data'!$K$5,0)</f>
    </oc>
    <nc r="AO115">
      <f>IF(AJ115,O115*'ETC Data'!$H$5*'ETC Data'!$K$5,0)</f>
    </nc>
  </rcc>
  <rcc rId="5674" sId="8">
    <oc r="AP115">
      <f>AO115-(AO115*((VLOOKUP(A115,Plan!A$1:BB$798,51,FALSE)/100)))</f>
    </oc>
    <nc r="AP115">
      <f>AO115-(AO115*((VLOOKUP(A115,Plan!A$1:BB$798,54,FALSE)/100)))</f>
    </nc>
  </rcc>
  <rcc rId="5675" sId="8">
    <oc r="AQ115">
      <f>IF(AJ115,O115*'ETC Data'!$H$5*'ETC Data'!$L$5,0)</f>
    </oc>
    <nc r="AQ115">
      <f>IF(AJ115,O115*'ETC Data'!$H$5*'ETC Data'!$L$5,0)</f>
    </nc>
  </rcc>
  <rcc rId="5676" sId="8">
    <oc r="AR115">
      <f>AQ115-(AQ115*((VLOOKUP(A115,Plan!A$1:BD$798,53,FALSE)/100)))</f>
    </oc>
    <nc r="AR115">
      <f>AQ115-(AQ115*((VLOOKUP(A115,Plan!A$1:BD$798,56,FALSE)/100)))</f>
    </nc>
  </rcc>
  <rcc rId="5677" sId="8">
    <oc r="R116">
      <f>Q116-(Q116*((VLOOKUP(A116,Plan!A$1:Z$798,25,FALSE)/100)))</f>
    </oc>
    <nc r="R116">
      <f>Q116-(Q116*((VLOOKUP(A116,Plan!A$1:Z$798,26,FALSE)/100)))</f>
    </nc>
  </rcc>
  <rcc rId="5678" sId="8">
    <oc r="S116">
      <f>IF(P116,O116*'ETC Data'!$H$3*'ETC Data'!$J$3,0)</f>
    </oc>
    <nc r="S116">
      <f>IF(P116,O116*'ETC Data'!$H$3*'ETC Data'!$J$3,0)</f>
    </nc>
  </rcc>
  <rcc rId="5679" sId="8">
    <oc r="T116">
      <f>S116-(S116*((VLOOKUP(A116,Plan!A$1:AA$798,26,FALSE)/100)))</f>
    </oc>
    <nc r="T116">
      <f>S116-(S116*((VLOOKUP(A116,Plan!A$1:AA$798,27,FALSE)/100)))</f>
    </nc>
  </rcc>
  <rcc rId="5680" sId="8">
    <oc r="U116">
      <f>IF(P116,O116*'ETC Data'!$H$3*'ETC Data'!$K$3,0)</f>
    </oc>
    <nc r="U116">
      <f>IF(P116,O116*'ETC Data'!$H$3*'ETC Data'!$K$3,0)</f>
    </nc>
  </rcc>
  <rcc rId="5681" sId="8">
    <oc r="V116">
      <f>U116-(U116*((VLOOKUP(A116,Plan!A$1:AB$798,27,FALSE)/100)))</f>
    </oc>
    <nc r="V116">
      <f>U116-(U116*((VLOOKUP(A116,Plan!A$1:AB$798,28,FALSE)/100)))</f>
    </nc>
  </rcc>
  <rcc rId="5682" sId="8">
    <oc r="W116">
      <f>IF(P116,O116*'ETC Data'!$H$3*'ETC Data'!$L$3,0)</f>
    </oc>
    <nc r="W116">
      <f>IF(P116,O116*'ETC Data'!$H$3*'ETC Data'!$L$3,0)</f>
    </nc>
  </rcc>
  <rcc rId="5683" sId="8">
    <oc r="X116">
      <f>W116-(W116*((VLOOKUP(A116,Plan!A$1:AC$798,28,FALSE)/100)))</f>
    </oc>
    <nc r="X116">
      <f>W116-(W116*((VLOOKUP(A116,Plan!A$1:AC$798,29,FALSE)/100)))</f>
    </nc>
  </rcc>
  <rcc rId="5684" sId="8">
    <oc r="Z116">
      <f>OR(H116="Y",J116="Y")</f>
    </oc>
    <nc r="Z116">
      <f>OR(H116="Y",J116="Y")</f>
    </nc>
  </rcc>
  <rcc rId="5685" sId="8">
    <oc r="AA116">
      <f>IF(Z116,O116*'ETC Data'!$H$4*'ETC Data'!$I$4,0)</f>
    </oc>
    <nc r="AA116">
      <f>IF(Z116,O116*'ETC Data'!$H$4*'ETC Data'!$I$4,0)</f>
    </nc>
  </rcc>
  <rcc rId="5686" sId="8">
    <oc r="AB116">
      <f>AA116-(AA116*((VLOOKUP(A116,Plan!A$1:AI$798,34,FALSE)/100)))</f>
    </oc>
    <nc r="AB116">
      <f>AA116-(AA116*((VLOOKUP(A116,Plan!A$1:AI$798,35,FALSE)/100)))</f>
    </nc>
  </rcc>
  <rcc rId="5687" sId="8">
    <oc r="AC116">
      <f>IF(Z116,O116*'ETC Data'!$H$4*'ETC Data'!$J$4,0)</f>
    </oc>
    <nc r="AC116">
      <f>IF(Z116,O116*'ETC Data'!$H$4*'ETC Data'!$J$4,0)</f>
    </nc>
  </rcc>
  <rcc rId="5688" sId="8">
    <oc r="AD116">
      <f>AC116-(AC116*((VLOOKUP(A116,Plan!A$1:AJ$798,35,FALSE)/100)))</f>
    </oc>
    <nc r="AD116">
      <f>AC116-(AC116*((VLOOKUP(A116,Plan!A$1:AJ$798,36,FALSE)/100)))</f>
    </nc>
  </rcc>
  <rcc rId="5689" sId="8">
    <oc r="AE116">
      <f>IF(Z116,O116*'ETC Data'!$H$4*'ETC Data'!$K$4,0)</f>
    </oc>
    <nc r="AE116">
      <f>IF(Z116,O116*'ETC Data'!$H$4*'ETC Data'!$K$4,0)</f>
    </nc>
  </rcc>
  <rcc rId="5690" sId="8">
    <oc r="AF116">
      <f>AE116-(AE116*((VLOOKUP(A116,Plan!A$1:AK$798,36,FALSE)/100)))</f>
    </oc>
    <nc r="AF116">
      <f>AE116-(AE116*((VLOOKUP(A116,Plan!A$1:AK$798,37,FALSE)/100)))</f>
    </nc>
  </rcc>
  <rcc rId="5691" sId="8">
    <oc r="AG116">
      <f>IF(Z116,O116*'ETC Data'!$H$4*'ETC Data'!$L$4,0)</f>
    </oc>
    <nc r="AG116">
      <f>IF(Z116,O116*'ETC Data'!$H$4*'ETC Data'!$L$4,0)</f>
    </nc>
  </rcc>
  <rcc rId="5692" sId="8">
    <oc r="AH116">
      <f>AG116-(AG116*((VLOOKUP(A116,Plan!A$1:AP$798,41,FALSE)/100)))</f>
    </oc>
    <nc r="AH116">
      <f>AG116-(AG116*((VLOOKUP(A116,Plan!A$1:AP$798,42,FALSE)/100)))</f>
    </nc>
  </rcc>
  <rcc rId="5693" sId="8">
    <oc r="AJ116">
      <f>OR(H116="Y",K116="Y")</f>
    </oc>
    <nc r="AJ116">
      <f>OR(H116="Y",K116="Y")</f>
    </nc>
  </rcc>
  <rcc rId="5694" sId="8">
    <oc r="AK116">
      <f>IF(AJ116,O116*'ETC Data'!$H$5*'ETC Data'!$I$5,0)</f>
    </oc>
    <nc r="AK116">
      <f>IF(AJ116,O116*'ETC Data'!$H$5*'ETC Data'!$I$5,0)</f>
    </nc>
  </rcc>
  <rcc rId="5695" sId="8">
    <oc r="AL116">
      <f>AK116-(AK116*((VLOOKUP(A116,Plan!A$1:AY$798,49,FALSE)/100)))</f>
    </oc>
    <nc r="AL116">
      <f>AK116-(AK116*((VLOOKUP(A116,Plan!A$1:AY$798,51,FALSE)/100)))</f>
    </nc>
  </rcc>
  <rcc rId="5696" sId="8">
    <oc r="AM116">
      <f>IF(AJ116,O116*'ETC Data'!$H$5*'ETC Data'!$J$5,0)</f>
    </oc>
    <nc r="AM116">
      <f>IF(AJ116,O116*'ETC Data'!$H$5*'ETC Data'!$J$5,0)</f>
    </nc>
  </rcc>
  <rcc rId="5697" sId="8">
    <oc r="AN116">
      <f>AM116-(AM116*((VLOOKUP(A116,Plan!A$1:BA$798,50,FALSE)/100)))</f>
    </oc>
    <nc r="AN116">
      <f>AM116-(AM116*((VLOOKUP(A116,Plan!A$1:BA$798,53,FALSE)/100)))</f>
    </nc>
  </rcc>
  <rcc rId="5698" sId="8">
    <oc r="AO116">
      <f>IF(AJ116,O116*'ETC Data'!$H$5*'ETC Data'!$K$5,0)</f>
    </oc>
    <nc r="AO116">
      <f>IF(AJ116,O116*'ETC Data'!$H$5*'ETC Data'!$K$5,0)</f>
    </nc>
  </rcc>
  <rcc rId="5699" sId="8">
    <oc r="AP116">
      <f>AO116-(AO116*((VLOOKUP(A116,Plan!A$1:BB$798,51,FALSE)/100)))</f>
    </oc>
    <nc r="AP116">
      <f>AO116-(AO116*((VLOOKUP(A116,Plan!A$1:BB$798,54,FALSE)/100)))</f>
    </nc>
  </rcc>
  <rcc rId="5700" sId="8">
    <oc r="AQ116">
      <f>IF(AJ116,O116*'ETC Data'!$H$5*'ETC Data'!$L$5,0)</f>
    </oc>
    <nc r="AQ116">
      <f>IF(AJ116,O116*'ETC Data'!$H$5*'ETC Data'!$L$5,0)</f>
    </nc>
  </rcc>
  <rcc rId="5701" sId="8">
    <oc r="AR116">
      <f>AQ116-(AQ116*((VLOOKUP(A116,Plan!A$1:BD$798,53,FALSE)/100)))</f>
    </oc>
    <nc r="AR116">
      <f>AQ116-(AQ116*((VLOOKUP(A116,Plan!A$1:BD$798,56,FALSE)/100)))</f>
    </nc>
  </rcc>
  <rcc rId="5702" sId="8">
    <oc r="R117">
      <f>Q117-(Q117*((VLOOKUP(A117,Plan!A$1:Z$798,25,FALSE)/100)))</f>
    </oc>
    <nc r="R117">
      <f>Q117-(Q117*((VLOOKUP(A117,Plan!A$1:Z$798,26,FALSE)/100)))</f>
    </nc>
  </rcc>
  <rcc rId="5703" sId="8">
    <oc r="S117">
      <f>IF(P117,O117*'ETC Data'!$H$3*'ETC Data'!$J$3,0)</f>
    </oc>
    <nc r="S117">
      <f>IF(P117,O117*'ETC Data'!$H$3*'ETC Data'!$J$3,0)</f>
    </nc>
  </rcc>
  <rcc rId="5704" sId="8">
    <oc r="T117">
      <f>S117-(S117*((VLOOKUP(A117,Plan!A$1:AA$798,26,FALSE)/100)))</f>
    </oc>
    <nc r="T117">
      <f>S117-(S117*((VLOOKUP(A117,Plan!A$1:AA$798,27,FALSE)/100)))</f>
    </nc>
  </rcc>
  <rcc rId="5705" sId="8">
    <oc r="U117">
      <f>IF(P117,O117*'ETC Data'!$H$3*'ETC Data'!$K$3,0)</f>
    </oc>
    <nc r="U117">
      <f>IF(P117,O117*'ETC Data'!$H$3*'ETC Data'!$K$3,0)</f>
    </nc>
  </rcc>
  <rcc rId="5706" sId="8">
    <oc r="V117">
      <f>U117-(U117*((VLOOKUP(A117,Plan!A$1:AB$798,27,FALSE)/100)))</f>
    </oc>
    <nc r="V117">
      <f>U117-(U117*((VLOOKUP(A117,Plan!A$1:AB$798,28,FALSE)/100)))</f>
    </nc>
  </rcc>
  <rcc rId="5707" sId="8">
    <oc r="W117">
      <f>IF(P117,O117*'ETC Data'!$H$3*'ETC Data'!$L$3,0)</f>
    </oc>
    <nc r="W117">
      <f>IF(P117,O117*'ETC Data'!$H$3*'ETC Data'!$L$3,0)</f>
    </nc>
  </rcc>
  <rcc rId="5708" sId="8">
    <oc r="X117">
      <f>W117-(W117*((VLOOKUP(A117,Plan!A$1:AC$798,28,FALSE)/100)))</f>
    </oc>
    <nc r="X117">
      <f>W117-(W117*((VLOOKUP(A117,Plan!A$1:AC$798,29,FALSE)/100)))</f>
    </nc>
  </rcc>
  <rcc rId="5709" sId="8">
    <oc r="Z117">
      <f>OR(H117="Y",J117="Y")</f>
    </oc>
    <nc r="Z117">
      <f>OR(H117="Y",J117="Y")</f>
    </nc>
  </rcc>
  <rcc rId="5710" sId="8">
    <oc r="AA117">
      <f>IF(Z117,O117*'ETC Data'!$H$4*'ETC Data'!$I$4,0)</f>
    </oc>
    <nc r="AA117">
      <f>IF(Z117,O117*'ETC Data'!$H$4*'ETC Data'!$I$4,0)</f>
    </nc>
  </rcc>
  <rcc rId="5711" sId="8">
    <oc r="AB117">
      <f>AA117-(AA117*((VLOOKUP(A117,Plan!A$1:AI$798,34,FALSE)/100)))</f>
    </oc>
    <nc r="AB117">
      <f>AA117-(AA117*((VLOOKUP(A117,Plan!A$1:AI$798,35,FALSE)/100)))</f>
    </nc>
  </rcc>
  <rcc rId="5712" sId="8">
    <oc r="AC117">
      <f>IF(Z117,O117*'ETC Data'!$H$4*'ETC Data'!$J$4,0)</f>
    </oc>
    <nc r="AC117">
      <f>IF(Z117,O117*'ETC Data'!$H$4*'ETC Data'!$J$4,0)</f>
    </nc>
  </rcc>
  <rcc rId="5713" sId="8">
    <oc r="AD117">
      <f>AC117-(AC117*((VLOOKUP(A117,Plan!A$1:AJ$798,35,FALSE)/100)))</f>
    </oc>
    <nc r="AD117">
      <f>AC117-(AC117*((VLOOKUP(A117,Plan!A$1:AJ$798,36,FALSE)/100)))</f>
    </nc>
  </rcc>
  <rcc rId="5714" sId="8">
    <oc r="AE117">
      <f>IF(Z117,O117*'ETC Data'!$H$4*'ETC Data'!$K$4,0)</f>
    </oc>
    <nc r="AE117">
      <f>IF(Z117,O117*'ETC Data'!$H$4*'ETC Data'!$K$4,0)</f>
    </nc>
  </rcc>
  <rcc rId="5715" sId="8">
    <oc r="AF117">
      <f>AE117-(AE117*((VLOOKUP(A117,Plan!A$1:AK$798,36,FALSE)/100)))</f>
    </oc>
    <nc r="AF117">
      <f>AE117-(AE117*((VLOOKUP(A117,Plan!A$1:AK$798,37,FALSE)/100)))</f>
    </nc>
  </rcc>
  <rcc rId="5716" sId="8">
    <oc r="AG117">
      <f>IF(Z117,O117*'ETC Data'!$H$4*'ETC Data'!$L$4,0)</f>
    </oc>
    <nc r="AG117">
      <f>IF(Z117,O117*'ETC Data'!$H$4*'ETC Data'!$L$4,0)</f>
    </nc>
  </rcc>
  <rcc rId="5717" sId="8">
    <oc r="AH117">
      <f>AG117-(AG117*((VLOOKUP(A117,Plan!A$1:AP$798,41,FALSE)/100)))</f>
    </oc>
    <nc r="AH117">
      <f>AG117-(AG117*((VLOOKUP(A117,Plan!A$1:AP$798,42,FALSE)/100)))</f>
    </nc>
  </rcc>
  <rcc rId="5718" sId="8">
    <oc r="AJ117">
      <f>OR(H117="Y",K117="Y")</f>
    </oc>
    <nc r="AJ117">
      <f>OR(H117="Y",K117="Y")</f>
    </nc>
  </rcc>
  <rcc rId="5719" sId="8">
    <oc r="AK117">
      <f>IF(AJ117,O117*'ETC Data'!$H$5*'ETC Data'!$I$5,0)</f>
    </oc>
    <nc r="AK117">
      <f>IF(AJ117,O117*'ETC Data'!$H$5*'ETC Data'!$I$5,0)</f>
    </nc>
  </rcc>
  <rcc rId="5720" sId="8">
    <oc r="AL117">
      <f>AK117-(AK117*((VLOOKUP(A117,Plan!A$1:AY$798,49,FALSE)/100)))</f>
    </oc>
    <nc r="AL117">
      <f>AK117-(AK117*((VLOOKUP(A117,Plan!A$1:AY$798,51,FALSE)/100)))</f>
    </nc>
  </rcc>
  <rcc rId="5721" sId="8">
    <oc r="AM117">
      <f>IF(AJ117,O117*'ETC Data'!$H$5*'ETC Data'!$J$5,0)</f>
    </oc>
    <nc r="AM117">
      <f>IF(AJ117,O117*'ETC Data'!$H$5*'ETC Data'!$J$5,0)</f>
    </nc>
  </rcc>
  <rcc rId="5722" sId="8">
    <oc r="AN117">
      <f>AM117-(AM117*((VLOOKUP(A117,Plan!A$1:BA$798,50,FALSE)/100)))</f>
    </oc>
    <nc r="AN117">
      <f>AM117-(AM117*((VLOOKUP(A117,Plan!A$1:BA$798,53,FALSE)/100)))</f>
    </nc>
  </rcc>
  <rcc rId="5723" sId="8">
    <oc r="AO117">
      <f>IF(AJ117,O117*'ETC Data'!$H$5*'ETC Data'!$K$5,0)</f>
    </oc>
    <nc r="AO117">
      <f>IF(AJ117,O117*'ETC Data'!$H$5*'ETC Data'!$K$5,0)</f>
    </nc>
  </rcc>
  <rcc rId="5724" sId="8">
    <oc r="AP117">
      <f>AO117-(AO117*((VLOOKUP(A117,Plan!A$1:BB$798,51,FALSE)/100)))</f>
    </oc>
    <nc r="AP117">
      <f>AO117-(AO117*((VLOOKUP(A117,Plan!A$1:BB$798,54,FALSE)/100)))</f>
    </nc>
  </rcc>
  <rcc rId="5725" sId="8">
    <oc r="AQ117">
      <f>IF(AJ117,O117*'ETC Data'!$H$5*'ETC Data'!$L$5,0)</f>
    </oc>
    <nc r="AQ117">
      <f>IF(AJ117,O117*'ETC Data'!$H$5*'ETC Data'!$L$5,0)</f>
    </nc>
  </rcc>
  <rcc rId="5726" sId="8">
    <oc r="AR117">
      <f>AQ117-(AQ117*((VLOOKUP(A117,Plan!A$1:BD$798,53,FALSE)/100)))</f>
    </oc>
    <nc r="AR117">
      <f>AQ117-(AQ117*((VLOOKUP(A117,Plan!A$1:BD$798,56,FALSE)/100)))</f>
    </nc>
  </rcc>
  <rcc rId="5727" sId="8">
    <oc r="R118">
      <f>Q118-(Q118*((VLOOKUP(A118,Plan!A$1:Z$798,25,FALSE)/100)))</f>
    </oc>
    <nc r="R118">
      <f>Q118-(Q118*((VLOOKUP(A118,Plan!A$1:Z$798,26,FALSE)/100)))</f>
    </nc>
  </rcc>
  <rcc rId="5728" sId="8">
    <oc r="S118">
      <f>IF(P118,O118*'ETC Data'!$H$3*'ETC Data'!$J$3,0)</f>
    </oc>
    <nc r="S118">
      <f>IF(P118,O118*'ETC Data'!$H$3*'ETC Data'!$J$3,0)</f>
    </nc>
  </rcc>
  <rcc rId="5729" sId="8">
    <oc r="T118">
      <f>S118-(S118*((VLOOKUP(A118,Plan!A$1:AA$798,26,FALSE)/100)))</f>
    </oc>
    <nc r="T118">
      <f>S118-(S118*((VLOOKUP(A118,Plan!A$1:AA$798,27,FALSE)/100)))</f>
    </nc>
  </rcc>
  <rcc rId="5730" sId="8">
    <oc r="U118">
      <f>IF(P118,O118*'ETC Data'!$H$3*'ETC Data'!$K$3,0)</f>
    </oc>
    <nc r="U118">
      <f>IF(P118,O118*'ETC Data'!$H$3*'ETC Data'!$K$3,0)</f>
    </nc>
  </rcc>
  <rcc rId="5731" sId="8">
    <oc r="V118">
      <f>U118-(U118*((VLOOKUP(A118,Plan!A$1:AB$798,27,FALSE)/100)))</f>
    </oc>
    <nc r="V118">
      <f>U118-(U118*((VLOOKUP(A118,Plan!A$1:AB$798,28,FALSE)/100)))</f>
    </nc>
  </rcc>
  <rcc rId="5732" sId="8">
    <oc r="W118">
      <f>IF(P118,O118*'ETC Data'!$H$3*'ETC Data'!$L$3,0)</f>
    </oc>
    <nc r="W118">
      <f>IF(P118,O118*'ETC Data'!$H$3*'ETC Data'!$L$3,0)</f>
    </nc>
  </rcc>
  <rcc rId="5733" sId="8">
    <oc r="X118">
      <f>W118-(W118*((VLOOKUP(A118,Plan!A$1:AC$798,28,FALSE)/100)))</f>
    </oc>
    <nc r="X118">
      <f>W118-(W118*((VLOOKUP(A118,Plan!A$1:AC$798,29,FALSE)/100)))</f>
    </nc>
  </rcc>
  <rcc rId="5734" sId="8">
    <oc r="Z118">
      <f>OR(H118="Y",J118="Y")</f>
    </oc>
    <nc r="Z118">
      <f>OR(H118="Y",J118="Y")</f>
    </nc>
  </rcc>
  <rcc rId="5735" sId="8">
    <oc r="AA118">
      <f>IF(Z118,O118*'ETC Data'!$H$4*'ETC Data'!$I$4,0)</f>
    </oc>
    <nc r="AA118">
      <f>IF(Z118,O118*'ETC Data'!$H$4*'ETC Data'!$I$4,0)</f>
    </nc>
  </rcc>
  <rcc rId="5736" sId="8">
    <oc r="AB118">
      <f>AA118-(AA118*((VLOOKUP(A118,Plan!A$1:AI$798,34,FALSE)/100)))</f>
    </oc>
    <nc r="AB118">
      <f>AA118-(AA118*((VLOOKUP(A118,Plan!A$1:AI$798,35,FALSE)/100)))</f>
    </nc>
  </rcc>
  <rcc rId="5737" sId="8">
    <oc r="AC118">
      <f>IF(Z118,O118*'ETC Data'!$H$4*'ETC Data'!$J$4,0)</f>
    </oc>
    <nc r="AC118">
      <f>IF(Z118,O118*'ETC Data'!$H$4*'ETC Data'!$J$4,0)</f>
    </nc>
  </rcc>
  <rcc rId="5738" sId="8">
    <oc r="AD118">
      <f>AC118-(AC118*((VLOOKUP(A118,Plan!A$1:AJ$798,35,FALSE)/100)))</f>
    </oc>
    <nc r="AD118">
      <f>AC118-(AC118*((VLOOKUP(A118,Plan!A$1:AJ$798,36,FALSE)/100)))</f>
    </nc>
  </rcc>
  <rcc rId="5739" sId="8">
    <oc r="AE118">
      <f>IF(Z118,O118*'ETC Data'!$H$4*'ETC Data'!$K$4,0)</f>
    </oc>
    <nc r="AE118">
      <f>IF(Z118,O118*'ETC Data'!$H$4*'ETC Data'!$K$4,0)</f>
    </nc>
  </rcc>
  <rcc rId="5740" sId="8">
    <oc r="AF118">
      <f>AE118-(AE118*((VLOOKUP(A118,Plan!A$1:AK$798,36,FALSE)/100)))</f>
    </oc>
    <nc r="AF118">
      <f>AE118-(AE118*((VLOOKUP(A118,Plan!A$1:AK$798,37,FALSE)/100)))</f>
    </nc>
  </rcc>
  <rcc rId="5741" sId="8">
    <oc r="AG118">
      <f>IF(Z118,O118*'ETC Data'!$H$4*'ETC Data'!$L$4,0)</f>
    </oc>
    <nc r="AG118">
      <f>IF(Z118,O118*'ETC Data'!$H$4*'ETC Data'!$L$4,0)</f>
    </nc>
  </rcc>
  <rcc rId="5742" sId="8">
    <oc r="AH118">
      <f>AG118-(AG118*((VLOOKUP(A118,Plan!A$1:AP$798,41,FALSE)/100)))</f>
    </oc>
    <nc r="AH118">
      <f>AG118-(AG118*((VLOOKUP(A118,Plan!A$1:AP$798,42,FALSE)/100)))</f>
    </nc>
  </rcc>
  <rcc rId="5743" sId="8">
    <oc r="AJ118">
      <f>OR(H118="Y",K118="Y")</f>
    </oc>
    <nc r="AJ118">
      <f>OR(H118="Y",K118="Y")</f>
    </nc>
  </rcc>
  <rcc rId="5744" sId="8">
    <oc r="AK118">
      <f>IF(AJ118,O118*'ETC Data'!$H$5*'ETC Data'!$I$5,0)</f>
    </oc>
    <nc r="AK118">
      <f>IF(AJ118,O118*'ETC Data'!$H$5*'ETC Data'!$I$5,0)</f>
    </nc>
  </rcc>
  <rcc rId="5745" sId="8">
    <oc r="AL118">
      <f>AK118-(AK118*((VLOOKUP(A118,Plan!A$1:AY$798,49,FALSE)/100)))</f>
    </oc>
    <nc r="AL118">
      <f>AK118-(AK118*((VLOOKUP(A118,Plan!A$1:AY$798,51,FALSE)/100)))</f>
    </nc>
  </rcc>
  <rcc rId="5746" sId="8">
    <oc r="AM118">
      <f>IF(AJ118,O118*'ETC Data'!$H$5*'ETC Data'!$J$5,0)</f>
    </oc>
    <nc r="AM118">
      <f>IF(AJ118,O118*'ETC Data'!$H$5*'ETC Data'!$J$5,0)</f>
    </nc>
  </rcc>
  <rcc rId="5747" sId="8">
    <oc r="AN118">
      <f>AM118-(AM118*((VLOOKUP(A118,Plan!A$1:BA$798,50,FALSE)/100)))</f>
    </oc>
    <nc r="AN118">
      <f>AM118-(AM118*((VLOOKUP(A118,Plan!A$1:BA$798,53,FALSE)/100)))</f>
    </nc>
  </rcc>
  <rcc rId="5748" sId="8">
    <oc r="AO118">
      <f>IF(AJ118,O118*'ETC Data'!$H$5*'ETC Data'!$K$5,0)</f>
    </oc>
    <nc r="AO118">
      <f>IF(AJ118,O118*'ETC Data'!$H$5*'ETC Data'!$K$5,0)</f>
    </nc>
  </rcc>
  <rcc rId="5749" sId="8">
    <oc r="AP118">
      <f>AO118-(AO118*((VLOOKUP(A118,Plan!A$1:BB$798,51,FALSE)/100)))</f>
    </oc>
    <nc r="AP118">
      <f>AO118-(AO118*((VLOOKUP(A118,Plan!A$1:BB$798,54,FALSE)/100)))</f>
    </nc>
  </rcc>
  <rcc rId="5750" sId="8">
    <oc r="AQ118">
      <f>IF(AJ118,O118*'ETC Data'!$H$5*'ETC Data'!$L$5,0)</f>
    </oc>
    <nc r="AQ118">
      <f>IF(AJ118,O118*'ETC Data'!$H$5*'ETC Data'!$L$5,0)</f>
    </nc>
  </rcc>
  <rcc rId="5751" sId="8">
    <oc r="AR118">
      <f>AQ118-(AQ118*((VLOOKUP(A118,Plan!A$1:BD$798,53,FALSE)/100)))</f>
    </oc>
    <nc r="AR118">
      <f>AQ118-(AQ118*((VLOOKUP(A118,Plan!A$1:BD$798,56,FALSE)/100)))</f>
    </nc>
  </rcc>
  <rcc rId="5752" sId="8">
    <oc r="R119">
      <f>Q119-(Q119*((VLOOKUP(A119,Plan!A$1:Z$798,25,FALSE)/100)))</f>
    </oc>
    <nc r="R119">
      <f>Q119-(Q119*((VLOOKUP(A119,Plan!A$1:Z$798,26,FALSE)/100)))</f>
    </nc>
  </rcc>
  <rcc rId="5753" sId="8">
    <oc r="S119">
      <f>IF(P119,O119*'ETC Data'!$H$3*'ETC Data'!$J$3,0)</f>
    </oc>
    <nc r="S119">
      <f>IF(P119,O119*'ETC Data'!$H$3*'ETC Data'!$J$3,0)</f>
    </nc>
  </rcc>
  <rcc rId="5754" sId="8">
    <oc r="T119">
      <f>S119-(S119*((VLOOKUP(A119,Plan!A$1:AA$798,26,FALSE)/100)))</f>
    </oc>
    <nc r="T119">
      <f>S119-(S119*((VLOOKUP(A119,Plan!A$1:AA$798,27,FALSE)/100)))</f>
    </nc>
  </rcc>
  <rcc rId="5755" sId="8">
    <oc r="U119">
      <f>IF(P119,O119*'ETC Data'!$H$3*'ETC Data'!$K$3,0)</f>
    </oc>
    <nc r="U119">
      <f>IF(P119,O119*'ETC Data'!$H$3*'ETC Data'!$K$3,0)</f>
    </nc>
  </rcc>
  <rcc rId="5756" sId="8">
    <oc r="V119">
      <f>U119-(U119*((VLOOKUP(A119,Plan!A$1:AB$798,27,FALSE)/100)))</f>
    </oc>
    <nc r="V119">
      <f>U119-(U119*((VLOOKUP(A119,Plan!A$1:AB$798,28,FALSE)/100)))</f>
    </nc>
  </rcc>
  <rcc rId="5757" sId="8">
    <oc r="W119">
      <f>IF(P119,O119*'ETC Data'!$H$3*'ETC Data'!$L$3,0)</f>
    </oc>
    <nc r="W119">
      <f>IF(P119,O119*'ETC Data'!$H$3*'ETC Data'!$L$3,0)</f>
    </nc>
  </rcc>
  <rcc rId="5758" sId="8">
    <oc r="X119">
      <f>W119-(W119*((VLOOKUP(A119,Plan!A$1:AC$798,28,FALSE)/100)))</f>
    </oc>
    <nc r="X119">
      <f>W119-(W119*((VLOOKUP(A119,Plan!A$1:AC$798,29,FALSE)/100)))</f>
    </nc>
  </rcc>
  <rcc rId="5759" sId="8">
    <oc r="Z119">
      <f>OR(H119="Y",J119="Y")</f>
    </oc>
    <nc r="Z119">
      <f>OR(H119="Y",J119="Y")</f>
    </nc>
  </rcc>
  <rcc rId="5760" sId="8">
    <oc r="AA119">
      <f>IF(Z119,O119*'ETC Data'!$H$4*'ETC Data'!$I$4,0)</f>
    </oc>
    <nc r="AA119">
      <f>IF(Z119,O119*'ETC Data'!$H$4*'ETC Data'!$I$4,0)</f>
    </nc>
  </rcc>
  <rcc rId="5761" sId="8">
    <oc r="AB119">
      <f>AA119-(AA119*((VLOOKUP(A119,Plan!A$1:AI$798,34,FALSE)/100)))</f>
    </oc>
    <nc r="AB119">
      <f>AA119-(AA119*((VLOOKUP(A119,Plan!A$1:AI$798,35,FALSE)/100)))</f>
    </nc>
  </rcc>
  <rcc rId="5762" sId="8">
    <oc r="AC119">
      <f>IF(Z119,O119*'ETC Data'!$H$4*'ETC Data'!$J$4,0)</f>
    </oc>
    <nc r="AC119">
      <f>IF(Z119,O119*'ETC Data'!$H$4*'ETC Data'!$J$4,0)</f>
    </nc>
  </rcc>
  <rcc rId="5763" sId="8">
    <oc r="AD119">
      <f>AC119-(AC119*((VLOOKUP(A119,Plan!A$1:AJ$798,35,FALSE)/100)))</f>
    </oc>
    <nc r="AD119">
      <f>AC119-(AC119*((VLOOKUP(A119,Plan!A$1:AJ$798,36,FALSE)/100)))</f>
    </nc>
  </rcc>
  <rcc rId="5764" sId="8">
    <oc r="AE119">
      <f>IF(Z119,O119*'ETC Data'!$H$4*'ETC Data'!$K$4,0)</f>
    </oc>
    <nc r="AE119">
      <f>IF(Z119,O119*'ETC Data'!$H$4*'ETC Data'!$K$4,0)</f>
    </nc>
  </rcc>
  <rcc rId="5765" sId="8">
    <oc r="AF119">
      <f>AE119-(AE119*((VLOOKUP(A119,Plan!A$1:AK$798,36,FALSE)/100)))</f>
    </oc>
    <nc r="AF119">
      <f>AE119-(AE119*((VLOOKUP(A119,Plan!A$1:AK$798,37,FALSE)/100)))</f>
    </nc>
  </rcc>
  <rcc rId="5766" sId="8">
    <oc r="AG119">
      <f>IF(Z119,O119*'ETC Data'!$H$4*'ETC Data'!$L$4,0)</f>
    </oc>
    <nc r="AG119">
      <f>IF(Z119,O119*'ETC Data'!$H$4*'ETC Data'!$L$4,0)</f>
    </nc>
  </rcc>
  <rcc rId="5767" sId="8">
    <oc r="AH119">
      <f>AG119-(AG119*((VLOOKUP(A119,Plan!A$1:AP$798,41,FALSE)/100)))</f>
    </oc>
    <nc r="AH119">
      <f>AG119-(AG119*((VLOOKUP(A119,Plan!A$1:AP$798,42,FALSE)/100)))</f>
    </nc>
  </rcc>
  <rcc rId="5768" sId="8">
    <oc r="AJ119">
      <f>OR(H119="Y",K119="Y")</f>
    </oc>
    <nc r="AJ119">
      <f>OR(H119="Y",K119="Y")</f>
    </nc>
  </rcc>
  <rcc rId="5769" sId="8">
    <oc r="AK119">
      <f>IF(AJ119,O119*'ETC Data'!$H$5*'ETC Data'!$I$5,0)</f>
    </oc>
    <nc r="AK119">
      <f>IF(AJ119,O119*'ETC Data'!$H$5*'ETC Data'!$I$5,0)</f>
    </nc>
  </rcc>
  <rcc rId="5770" sId="8">
    <oc r="AL119">
      <f>AK119-(AK119*((VLOOKUP(A119,Plan!A$1:AY$798,49,FALSE)/100)))</f>
    </oc>
    <nc r="AL119">
      <f>AK119-(AK119*((VLOOKUP(A119,Plan!A$1:AY$798,51,FALSE)/100)))</f>
    </nc>
  </rcc>
  <rcc rId="5771" sId="8">
    <oc r="AM119">
      <f>IF(AJ119,O119*'ETC Data'!$H$5*'ETC Data'!$J$5,0)</f>
    </oc>
    <nc r="AM119">
      <f>IF(AJ119,O119*'ETC Data'!$H$5*'ETC Data'!$J$5,0)</f>
    </nc>
  </rcc>
  <rcc rId="5772" sId="8">
    <oc r="AN119">
      <f>AM119-(AM119*((VLOOKUP(A119,Plan!A$1:BA$798,50,FALSE)/100)))</f>
    </oc>
    <nc r="AN119">
      <f>AM119-(AM119*((VLOOKUP(A119,Plan!A$1:BA$798,53,FALSE)/100)))</f>
    </nc>
  </rcc>
  <rcc rId="5773" sId="8">
    <oc r="AO119">
      <f>IF(AJ119,O119*'ETC Data'!$H$5*'ETC Data'!$K$5,0)</f>
    </oc>
    <nc r="AO119">
      <f>IF(AJ119,O119*'ETC Data'!$H$5*'ETC Data'!$K$5,0)</f>
    </nc>
  </rcc>
  <rcc rId="5774" sId="8">
    <oc r="AP119">
      <f>AO119-(AO119*((VLOOKUP(A119,Plan!A$1:BB$798,51,FALSE)/100)))</f>
    </oc>
    <nc r="AP119">
      <f>AO119-(AO119*((VLOOKUP(A119,Plan!A$1:BB$798,54,FALSE)/100)))</f>
    </nc>
  </rcc>
  <rcc rId="5775" sId="8">
    <oc r="AQ119">
      <f>IF(AJ119,O119*'ETC Data'!$H$5*'ETC Data'!$L$5,0)</f>
    </oc>
    <nc r="AQ119">
      <f>IF(AJ119,O119*'ETC Data'!$H$5*'ETC Data'!$L$5,0)</f>
    </nc>
  </rcc>
  <rcc rId="5776" sId="8">
    <oc r="AR119">
      <f>AQ119-(AQ119*((VLOOKUP(A119,Plan!A$1:BD$798,53,FALSE)/100)))</f>
    </oc>
    <nc r="AR119">
      <f>AQ119-(AQ119*((VLOOKUP(A119,Plan!A$1:BD$798,56,FALSE)/100)))</f>
    </nc>
  </rcc>
  <rcc rId="5777" sId="8">
    <oc r="R120">
      <f>Q120-(Q120*((VLOOKUP(A120,Plan!A$1:Z$798,25,FALSE)/100)))</f>
    </oc>
    <nc r="R120">
      <f>Q120-(Q120*((VLOOKUP(A120,Plan!A$1:Z$798,26,FALSE)/100)))</f>
    </nc>
  </rcc>
  <rcc rId="5778" sId="8">
    <oc r="S120">
      <f>IF(P120,O120*'ETC Data'!$H$3*'ETC Data'!$J$3,0)</f>
    </oc>
    <nc r="S120">
      <f>IF(P120,O120*'ETC Data'!$H$3*'ETC Data'!$J$3,0)</f>
    </nc>
  </rcc>
  <rcc rId="5779" sId="8">
    <oc r="T120">
      <f>S120-(S120*((VLOOKUP(A120,Plan!A$1:AA$798,26,FALSE)/100)))</f>
    </oc>
    <nc r="T120">
      <f>S120-(S120*((VLOOKUP(A120,Plan!A$1:AA$798,27,FALSE)/100)))</f>
    </nc>
  </rcc>
  <rcc rId="5780" sId="8">
    <oc r="U120">
      <f>IF(P120,O120*'ETC Data'!$H$3*'ETC Data'!$K$3,0)</f>
    </oc>
    <nc r="U120">
      <f>IF(P120,O120*'ETC Data'!$H$3*'ETC Data'!$K$3,0)</f>
    </nc>
  </rcc>
  <rcc rId="5781" sId="8">
    <oc r="V120">
      <f>U120-(U120*((VLOOKUP(A120,Plan!A$1:AB$798,27,FALSE)/100)))</f>
    </oc>
    <nc r="V120">
      <f>U120-(U120*((VLOOKUP(A120,Plan!A$1:AB$798,28,FALSE)/100)))</f>
    </nc>
  </rcc>
  <rcc rId="5782" sId="8">
    <oc r="W120">
      <f>IF(P120,O120*'ETC Data'!$H$3*'ETC Data'!$L$3,0)</f>
    </oc>
    <nc r="W120">
      <f>IF(P120,O120*'ETC Data'!$H$3*'ETC Data'!$L$3,0)</f>
    </nc>
  </rcc>
  <rcc rId="5783" sId="8">
    <oc r="X120">
      <f>W120-(W120*((VLOOKUP(A120,Plan!A$1:AC$798,28,FALSE)/100)))</f>
    </oc>
    <nc r="X120">
      <f>W120-(W120*((VLOOKUP(A120,Plan!A$1:AC$798,29,FALSE)/100)))</f>
    </nc>
  </rcc>
  <rcc rId="5784" sId="8">
    <oc r="Z120">
      <f>OR(H120="Y",J120="Y")</f>
    </oc>
    <nc r="Z120">
      <f>OR(H120="Y",J120="Y")</f>
    </nc>
  </rcc>
  <rcc rId="5785" sId="8">
    <oc r="AA120">
      <f>IF(Z120,O120*'ETC Data'!$H$4*'ETC Data'!$I$4,0)</f>
    </oc>
    <nc r="AA120">
      <f>IF(Z120,O120*'ETC Data'!$H$4*'ETC Data'!$I$4,0)</f>
    </nc>
  </rcc>
  <rcc rId="5786" sId="8">
    <oc r="AB120">
      <f>AA120-(AA120*((VLOOKUP(A120,Plan!A$1:AI$798,34,FALSE)/100)))</f>
    </oc>
    <nc r="AB120">
      <f>AA120-(AA120*((VLOOKUP(A120,Plan!A$1:AI$798,35,FALSE)/100)))</f>
    </nc>
  </rcc>
  <rcc rId="5787" sId="8">
    <oc r="AC120">
      <f>IF(Z120,O120*'ETC Data'!$H$4*'ETC Data'!$J$4,0)</f>
    </oc>
    <nc r="AC120">
      <f>IF(Z120,O120*'ETC Data'!$H$4*'ETC Data'!$J$4,0)</f>
    </nc>
  </rcc>
  <rcc rId="5788" sId="8">
    <oc r="AD120">
      <f>AC120-(AC120*((VLOOKUP(A120,Plan!A$1:AJ$798,35,FALSE)/100)))</f>
    </oc>
    <nc r="AD120">
      <f>AC120-(AC120*((VLOOKUP(A120,Plan!A$1:AJ$798,36,FALSE)/100)))</f>
    </nc>
  </rcc>
  <rcc rId="5789" sId="8">
    <oc r="AE120">
      <f>IF(Z120,O120*'ETC Data'!$H$4*'ETC Data'!$K$4,0)</f>
    </oc>
    <nc r="AE120">
      <f>IF(Z120,O120*'ETC Data'!$H$4*'ETC Data'!$K$4,0)</f>
    </nc>
  </rcc>
  <rcc rId="5790" sId="8">
    <oc r="AF120">
      <f>AE120-(AE120*((VLOOKUP(A120,Plan!A$1:AK$798,36,FALSE)/100)))</f>
    </oc>
    <nc r="AF120">
      <f>AE120-(AE120*((VLOOKUP(A120,Plan!A$1:AK$798,37,FALSE)/100)))</f>
    </nc>
  </rcc>
  <rcc rId="5791" sId="8">
    <oc r="AG120">
      <f>IF(Z120,O120*'ETC Data'!$H$4*'ETC Data'!$L$4,0)</f>
    </oc>
    <nc r="AG120">
      <f>IF(Z120,O120*'ETC Data'!$H$4*'ETC Data'!$L$4,0)</f>
    </nc>
  </rcc>
  <rcc rId="5792" sId="8">
    <oc r="AH120">
      <f>AG120-(AG120*((VLOOKUP(A120,Plan!A$1:AP$798,41,FALSE)/100)))</f>
    </oc>
    <nc r="AH120">
      <f>AG120-(AG120*((VLOOKUP(A120,Plan!A$1:AP$798,42,FALSE)/100)))</f>
    </nc>
  </rcc>
  <rcc rId="5793" sId="8">
    <oc r="AJ120">
      <f>OR(H120="Y",K120="Y")</f>
    </oc>
    <nc r="AJ120">
      <f>OR(H120="Y",K120="Y")</f>
    </nc>
  </rcc>
  <rcc rId="5794" sId="8">
    <oc r="AK120">
      <f>IF(AJ120,O120*'ETC Data'!$H$5*'ETC Data'!$I$5,0)</f>
    </oc>
    <nc r="AK120">
      <f>IF(AJ120,O120*'ETC Data'!$H$5*'ETC Data'!$I$5,0)</f>
    </nc>
  </rcc>
  <rcc rId="5795" sId="8">
    <oc r="AL120">
      <f>AK120-(AK120*((VLOOKUP(A120,Plan!A$1:AY$798,49,FALSE)/100)))</f>
    </oc>
    <nc r="AL120">
      <f>AK120-(AK120*((VLOOKUP(A120,Plan!A$1:AY$798,51,FALSE)/100)))</f>
    </nc>
  </rcc>
  <rcc rId="5796" sId="8">
    <oc r="AM120">
      <f>IF(AJ120,O120*'ETC Data'!$H$5*'ETC Data'!$J$5,0)</f>
    </oc>
    <nc r="AM120">
      <f>IF(AJ120,O120*'ETC Data'!$H$5*'ETC Data'!$J$5,0)</f>
    </nc>
  </rcc>
  <rcc rId="5797" sId="8">
    <oc r="AN120">
      <f>AM120-(AM120*((VLOOKUP(A120,Plan!A$1:BA$798,50,FALSE)/100)))</f>
    </oc>
    <nc r="AN120">
      <f>AM120-(AM120*((VLOOKUP(A120,Plan!A$1:BA$798,53,FALSE)/100)))</f>
    </nc>
  </rcc>
  <rcc rId="5798" sId="8">
    <oc r="AO120">
      <f>IF(AJ120,O120*'ETC Data'!$H$5*'ETC Data'!$K$5,0)</f>
    </oc>
    <nc r="AO120">
      <f>IF(AJ120,O120*'ETC Data'!$H$5*'ETC Data'!$K$5,0)</f>
    </nc>
  </rcc>
  <rcc rId="5799" sId="8">
    <oc r="AP120">
      <f>AO120-(AO120*((VLOOKUP(A120,Plan!A$1:BB$798,51,FALSE)/100)))</f>
    </oc>
    <nc r="AP120">
      <f>AO120-(AO120*((VLOOKUP(A120,Plan!A$1:BB$798,54,FALSE)/100)))</f>
    </nc>
  </rcc>
  <rcc rId="5800" sId="8">
    <oc r="AQ120">
      <f>IF(AJ120,O120*'ETC Data'!$H$5*'ETC Data'!$L$5,0)</f>
    </oc>
    <nc r="AQ120">
      <f>IF(AJ120,O120*'ETC Data'!$H$5*'ETC Data'!$L$5,0)</f>
    </nc>
  </rcc>
  <rcc rId="5801" sId="8">
    <oc r="AR120">
      <f>AQ120-(AQ120*((VLOOKUP(A120,Plan!A$1:BD$798,53,FALSE)/100)))</f>
    </oc>
    <nc r="AR120">
      <f>AQ120-(AQ120*((VLOOKUP(A120,Plan!A$1:BD$798,56,FALSE)/100)))</f>
    </nc>
  </rcc>
  <rcc rId="5802" sId="8">
    <oc r="R121">
      <f>Q121-(Q121*((VLOOKUP(A121,Plan!A$1:Z$798,25,FALSE)/100)))</f>
    </oc>
    <nc r="R121">
      <f>Q121-(Q121*((VLOOKUP(A121,Plan!A$1:Z$798,26,FALSE)/100)))</f>
    </nc>
  </rcc>
  <rcc rId="5803" sId="8">
    <oc r="S121">
      <f>IF(P121,O121*'ETC Data'!$H$3*'ETC Data'!$J$3,0)</f>
    </oc>
    <nc r="S121">
      <f>IF(P121,O121*'ETC Data'!$H$3*'ETC Data'!$J$3,0)</f>
    </nc>
  </rcc>
  <rcc rId="5804" sId="8">
    <oc r="T121">
      <f>S121-(S121*((VLOOKUP(A121,Plan!A$1:AA$798,26,FALSE)/100)))</f>
    </oc>
    <nc r="T121">
      <f>S121-(S121*((VLOOKUP(A121,Plan!A$1:AA$798,27,FALSE)/100)))</f>
    </nc>
  </rcc>
  <rcc rId="5805" sId="8">
    <oc r="U121">
      <f>IF(P121,O121*'ETC Data'!$H$3*'ETC Data'!$K$3,0)</f>
    </oc>
    <nc r="U121">
      <f>IF(P121,O121*'ETC Data'!$H$3*'ETC Data'!$K$3,0)</f>
    </nc>
  </rcc>
  <rcc rId="5806" sId="8">
    <oc r="V121">
      <f>U121-(U121*((VLOOKUP(A121,Plan!A$1:AB$798,27,FALSE)/100)))</f>
    </oc>
    <nc r="V121">
      <f>U121-(U121*((VLOOKUP(A121,Plan!A$1:AB$798,28,FALSE)/100)))</f>
    </nc>
  </rcc>
  <rcc rId="5807" sId="8">
    <oc r="W121">
      <f>IF(P121,O121*'ETC Data'!$H$3*'ETC Data'!$L$3,0)</f>
    </oc>
    <nc r="W121">
      <f>IF(P121,O121*'ETC Data'!$H$3*'ETC Data'!$L$3,0)</f>
    </nc>
  </rcc>
  <rcc rId="5808" sId="8">
    <oc r="X121">
      <f>W121-(W121*((VLOOKUP(A121,Plan!A$1:AC$798,28,FALSE)/100)))</f>
    </oc>
    <nc r="X121">
      <f>W121-(W121*((VLOOKUP(A121,Plan!A$1:AC$798,29,FALSE)/100)))</f>
    </nc>
  </rcc>
  <rcc rId="5809" sId="8">
    <oc r="Z121">
      <f>OR(H121="Y",J121="Y")</f>
    </oc>
    <nc r="Z121">
      <f>OR(H121="Y",J121="Y")</f>
    </nc>
  </rcc>
  <rcc rId="5810" sId="8">
    <oc r="AA121">
      <f>IF(Z121,O121*'ETC Data'!$H$4*'ETC Data'!$I$4,0)</f>
    </oc>
    <nc r="AA121">
      <f>IF(Z121,O121*'ETC Data'!$H$4*'ETC Data'!$I$4,0)</f>
    </nc>
  </rcc>
  <rcc rId="5811" sId="8">
    <oc r="AB121">
      <f>AA121-(AA121*((VLOOKUP(A121,Plan!A$1:AI$798,34,FALSE)/100)))</f>
    </oc>
    <nc r="AB121">
      <f>AA121-(AA121*((VLOOKUP(A121,Plan!A$1:AI$798,35,FALSE)/100)))</f>
    </nc>
  </rcc>
  <rcc rId="5812" sId="8">
    <oc r="AC121">
      <f>IF(Z121,O121*'ETC Data'!$H$4*'ETC Data'!$J$4,0)</f>
    </oc>
    <nc r="AC121">
      <f>IF(Z121,O121*'ETC Data'!$H$4*'ETC Data'!$J$4,0)</f>
    </nc>
  </rcc>
  <rcc rId="5813" sId="8">
    <oc r="AD121">
      <f>AC121-(AC121*((VLOOKUP(A121,Plan!A$1:AJ$798,35,FALSE)/100)))</f>
    </oc>
    <nc r="AD121">
      <f>AC121-(AC121*((VLOOKUP(A121,Plan!A$1:AJ$798,36,FALSE)/100)))</f>
    </nc>
  </rcc>
  <rcc rId="5814" sId="8">
    <oc r="AE121">
      <f>IF(Z121,O121*'ETC Data'!$H$4*'ETC Data'!$K$4,0)</f>
    </oc>
    <nc r="AE121">
      <f>IF(Z121,O121*'ETC Data'!$H$4*'ETC Data'!$K$4,0)</f>
    </nc>
  </rcc>
  <rcc rId="5815" sId="8">
    <oc r="AF121">
      <f>AE121-(AE121*((VLOOKUP(A121,Plan!A$1:AK$798,36,FALSE)/100)))</f>
    </oc>
    <nc r="AF121">
      <f>AE121-(AE121*((VLOOKUP(A121,Plan!A$1:AK$798,37,FALSE)/100)))</f>
    </nc>
  </rcc>
  <rcc rId="5816" sId="8">
    <oc r="AG121">
      <f>IF(Z121,O121*'ETC Data'!$H$4*'ETC Data'!$L$4,0)</f>
    </oc>
    <nc r="AG121">
      <f>IF(Z121,O121*'ETC Data'!$H$4*'ETC Data'!$L$4,0)</f>
    </nc>
  </rcc>
  <rcc rId="5817" sId="8">
    <oc r="AH121">
      <f>AG121-(AG121*((VLOOKUP(A121,Plan!A$1:AP$798,41,FALSE)/100)))</f>
    </oc>
    <nc r="AH121">
      <f>AG121-(AG121*((VLOOKUP(A121,Plan!A$1:AP$798,42,FALSE)/100)))</f>
    </nc>
  </rcc>
  <rcc rId="5818" sId="8">
    <oc r="AJ121">
      <f>OR(H121="Y",K121="Y")</f>
    </oc>
    <nc r="AJ121">
      <f>OR(H121="Y",K121="Y")</f>
    </nc>
  </rcc>
  <rcc rId="5819" sId="8">
    <oc r="AK121">
      <f>IF(AJ121,O121*'ETC Data'!$H$5*'ETC Data'!$I$5,0)</f>
    </oc>
    <nc r="AK121">
      <f>IF(AJ121,O121*'ETC Data'!$H$5*'ETC Data'!$I$5,0)</f>
    </nc>
  </rcc>
  <rcc rId="5820" sId="8">
    <oc r="AL121">
      <f>AK121-(AK121*((VLOOKUP(A121,Plan!A$1:AY$798,49,FALSE)/100)))</f>
    </oc>
    <nc r="AL121">
      <f>AK121-(AK121*((VLOOKUP(A121,Plan!A$1:AY$798,51,FALSE)/100)))</f>
    </nc>
  </rcc>
  <rcc rId="5821" sId="8">
    <oc r="AM121">
      <f>IF(AJ121,O121*'ETC Data'!$H$5*'ETC Data'!$J$5,0)</f>
    </oc>
    <nc r="AM121">
      <f>IF(AJ121,O121*'ETC Data'!$H$5*'ETC Data'!$J$5,0)</f>
    </nc>
  </rcc>
  <rcc rId="5822" sId="8">
    <oc r="AN121">
      <f>AM121-(AM121*((VLOOKUP(A121,Plan!A$1:BA$798,50,FALSE)/100)))</f>
    </oc>
    <nc r="AN121">
      <f>AM121-(AM121*((VLOOKUP(A121,Plan!A$1:BA$798,53,FALSE)/100)))</f>
    </nc>
  </rcc>
  <rcc rId="5823" sId="8">
    <oc r="AO121">
      <f>IF(AJ121,O121*'ETC Data'!$H$5*'ETC Data'!$K$5,0)</f>
    </oc>
    <nc r="AO121">
      <f>IF(AJ121,O121*'ETC Data'!$H$5*'ETC Data'!$K$5,0)</f>
    </nc>
  </rcc>
  <rcc rId="5824" sId="8">
    <oc r="AP121">
      <f>AO121-(AO121*((VLOOKUP(A121,Plan!A$1:BB$798,51,FALSE)/100)))</f>
    </oc>
    <nc r="AP121">
      <f>AO121-(AO121*((VLOOKUP(A121,Plan!A$1:BB$798,54,FALSE)/100)))</f>
    </nc>
  </rcc>
  <rcc rId="5825" sId="8">
    <oc r="AQ121">
      <f>IF(AJ121,O121*'ETC Data'!$H$5*'ETC Data'!$L$5,0)</f>
    </oc>
    <nc r="AQ121">
      <f>IF(AJ121,O121*'ETC Data'!$H$5*'ETC Data'!$L$5,0)</f>
    </nc>
  </rcc>
  <rcc rId="5826" sId="8">
    <oc r="AR121">
      <f>AQ121-(AQ121*((VLOOKUP(A121,Plan!A$1:BD$798,53,FALSE)/100)))</f>
    </oc>
    <nc r="AR121">
      <f>AQ121-(AQ121*((VLOOKUP(A121,Plan!A$1:BD$798,56,FALSE)/100)))</f>
    </nc>
  </rcc>
  <rcc rId="5827" sId="8">
    <oc r="R122">
      <f>Q122-(Q122*((VLOOKUP(A122,Plan!A$1:Z$798,25,FALSE)/100)))</f>
    </oc>
    <nc r="R122">
      <f>Q122-(Q122*((VLOOKUP(A122,Plan!A$1:Z$798,26,FALSE)/100)))</f>
    </nc>
  </rcc>
  <rcc rId="5828" sId="8">
    <oc r="S122">
      <f>IF(P122,O122*'ETC Data'!$H$3*'ETC Data'!$J$3,0)</f>
    </oc>
    <nc r="S122">
      <f>IF(P122,O122*'ETC Data'!$H$3*'ETC Data'!$J$3,0)</f>
    </nc>
  </rcc>
  <rcc rId="5829" sId="8">
    <oc r="T122">
      <f>S122-(S122*((VLOOKUP(A122,Plan!A$1:AA$798,26,FALSE)/100)))</f>
    </oc>
    <nc r="T122">
      <f>S122-(S122*((VLOOKUP(A122,Plan!A$1:AA$798,27,FALSE)/100)))</f>
    </nc>
  </rcc>
  <rcc rId="5830" sId="8">
    <oc r="U122">
      <f>IF(P122,O122*'ETC Data'!$H$3*'ETC Data'!$K$3,0)</f>
    </oc>
    <nc r="U122">
      <f>IF(P122,O122*'ETC Data'!$H$3*'ETC Data'!$K$3,0)</f>
    </nc>
  </rcc>
  <rcc rId="5831" sId="8">
    <oc r="V122">
      <f>U122-(U122*((VLOOKUP(A122,Plan!A$1:AB$798,27,FALSE)/100)))</f>
    </oc>
    <nc r="V122">
      <f>U122-(U122*((VLOOKUP(A122,Plan!A$1:AB$798,28,FALSE)/100)))</f>
    </nc>
  </rcc>
  <rcc rId="5832" sId="8">
    <oc r="W122">
      <f>IF(P122,O122*'ETC Data'!$H$3*'ETC Data'!$L$3,0)</f>
    </oc>
    <nc r="W122">
      <f>IF(P122,O122*'ETC Data'!$H$3*'ETC Data'!$L$3,0)</f>
    </nc>
  </rcc>
  <rcc rId="5833" sId="8">
    <oc r="X122">
      <f>W122-(W122*((VLOOKUP(A122,Plan!A$1:AC$798,28,FALSE)/100)))</f>
    </oc>
    <nc r="X122">
      <f>W122-(W122*((VLOOKUP(A122,Plan!A$1:AC$798,29,FALSE)/100)))</f>
    </nc>
  </rcc>
  <rcc rId="5834" sId="8">
    <oc r="Z122">
      <f>OR(H122="Y",J122="Y")</f>
    </oc>
    <nc r="Z122">
      <f>OR(H122="Y",J122="Y")</f>
    </nc>
  </rcc>
  <rcc rId="5835" sId="8">
    <oc r="AA122">
      <f>IF(Z122,O122*'ETC Data'!$H$4*'ETC Data'!$I$4,0)</f>
    </oc>
    <nc r="AA122">
      <f>IF(Z122,O122*'ETC Data'!$H$4*'ETC Data'!$I$4,0)</f>
    </nc>
  </rcc>
  <rcc rId="5836" sId="8">
    <oc r="AB122">
      <f>AA122-(AA122*((VLOOKUP(A122,Plan!A$1:AI$798,34,FALSE)/100)))</f>
    </oc>
    <nc r="AB122">
      <f>AA122-(AA122*((VLOOKUP(A122,Plan!A$1:AI$798,35,FALSE)/100)))</f>
    </nc>
  </rcc>
  <rcc rId="5837" sId="8">
    <oc r="AC122">
      <f>IF(Z122,O122*'ETC Data'!$H$4*'ETC Data'!$J$4,0)</f>
    </oc>
    <nc r="AC122">
      <f>IF(Z122,O122*'ETC Data'!$H$4*'ETC Data'!$J$4,0)</f>
    </nc>
  </rcc>
  <rcc rId="5838" sId="8">
    <oc r="AD122">
      <f>AC122-(AC122*((VLOOKUP(A122,Plan!A$1:AJ$798,35,FALSE)/100)))</f>
    </oc>
    <nc r="AD122">
      <f>AC122-(AC122*((VLOOKUP(A122,Plan!A$1:AJ$798,36,FALSE)/100)))</f>
    </nc>
  </rcc>
  <rcc rId="5839" sId="8">
    <oc r="AE122">
      <f>IF(Z122,O122*'ETC Data'!$H$4*'ETC Data'!$K$4,0)</f>
    </oc>
    <nc r="AE122">
      <f>IF(Z122,O122*'ETC Data'!$H$4*'ETC Data'!$K$4,0)</f>
    </nc>
  </rcc>
  <rcc rId="5840" sId="8">
    <oc r="AF122">
      <f>AE122-(AE122*((VLOOKUP(A122,Plan!A$1:AK$798,36,FALSE)/100)))</f>
    </oc>
    <nc r="AF122">
      <f>AE122-(AE122*((VLOOKUP(A122,Plan!A$1:AK$798,37,FALSE)/100)))</f>
    </nc>
  </rcc>
  <rcc rId="5841" sId="8">
    <oc r="AG122">
      <f>IF(Z122,O122*'ETC Data'!$H$4*'ETC Data'!$L$4,0)</f>
    </oc>
    <nc r="AG122">
      <f>IF(Z122,O122*'ETC Data'!$H$4*'ETC Data'!$L$4,0)</f>
    </nc>
  </rcc>
  <rcc rId="5842" sId="8">
    <oc r="AH122">
      <f>AG122-(AG122*((VLOOKUP(A122,Plan!A$1:AP$798,41,FALSE)/100)))</f>
    </oc>
    <nc r="AH122">
      <f>AG122-(AG122*((VLOOKUP(A122,Plan!A$1:AP$798,42,FALSE)/100)))</f>
    </nc>
  </rcc>
  <rcc rId="5843" sId="8">
    <oc r="AJ122">
      <f>OR(H122="Y",K122="Y")</f>
    </oc>
    <nc r="AJ122">
      <f>OR(H122="Y",K122="Y")</f>
    </nc>
  </rcc>
  <rcc rId="5844" sId="8">
    <oc r="AK122">
      <f>IF(AJ122,O122*'ETC Data'!$H$5*'ETC Data'!$I$5,0)</f>
    </oc>
    <nc r="AK122">
      <f>IF(AJ122,O122*'ETC Data'!$H$5*'ETC Data'!$I$5,0)</f>
    </nc>
  </rcc>
  <rcc rId="5845" sId="8">
    <oc r="AL122">
      <f>AK122-(AK122*((VLOOKUP(A122,Plan!A$1:AY$798,49,FALSE)/100)))</f>
    </oc>
    <nc r="AL122">
      <f>AK122-(AK122*((VLOOKUP(A122,Plan!A$1:AY$798,51,FALSE)/100)))</f>
    </nc>
  </rcc>
  <rcc rId="5846" sId="8">
    <oc r="AM122">
      <f>IF(AJ122,O122*'ETC Data'!$H$5*'ETC Data'!$J$5,0)</f>
    </oc>
    <nc r="AM122">
      <f>IF(AJ122,O122*'ETC Data'!$H$5*'ETC Data'!$J$5,0)</f>
    </nc>
  </rcc>
  <rcc rId="5847" sId="8">
    <oc r="AN122">
      <f>AM122-(AM122*((VLOOKUP(A122,Plan!A$1:BA$798,50,FALSE)/100)))</f>
    </oc>
    <nc r="AN122">
      <f>AM122-(AM122*((VLOOKUP(A122,Plan!A$1:BA$798,53,FALSE)/100)))</f>
    </nc>
  </rcc>
  <rcc rId="5848" sId="8">
    <oc r="AO122">
      <f>IF(AJ122,O122*'ETC Data'!$H$5*'ETC Data'!$K$5,0)</f>
    </oc>
    <nc r="AO122">
      <f>IF(AJ122,O122*'ETC Data'!$H$5*'ETC Data'!$K$5,0)</f>
    </nc>
  </rcc>
  <rcc rId="5849" sId="8">
    <oc r="AP122">
      <f>AO122-(AO122*((VLOOKUP(A122,Plan!A$1:BB$798,51,FALSE)/100)))</f>
    </oc>
    <nc r="AP122">
      <f>AO122-(AO122*((VLOOKUP(A122,Plan!A$1:BB$798,54,FALSE)/100)))</f>
    </nc>
  </rcc>
  <rcc rId="5850" sId="8">
    <oc r="AQ122">
      <f>IF(AJ122,O122*'ETC Data'!$H$5*'ETC Data'!$L$5,0)</f>
    </oc>
    <nc r="AQ122">
      <f>IF(AJ122,O122*'ETC Data'!$H$5*'ETC Data'!$L$5,0)</f>
    </nc>
  </rcc>
  <rcc rId="5851" sId="8">
    <oc r="AR122">
      <f>AQ122-(AQ122*((VLOOKUP(A122,Plan!A$1:BD$798,53,FALSE)/100)))</f>
    </oc>
    <nc r="AR122">
      <f>AQ122-(AQ122*((VLOOKUP(A122,Plan!A$1:BD$798,56,FALSE)/100)))</f>
    </nc>
  </rcc>
  <rcc rId="5852" sId="8">
    <oc r="R123">
      <f>Q123-(Q123*((VLOOKUP(A123,Plan!A$1:Z$798,25,FALSE)/100)))</f>
    </oc>
    <nc r="R123">
      <f>Q123-(Q123*((VLOOKUP(A123,Plan!A$1:Z$798,26,FALSE)/100)))</f>
    </nc>
  </rcc>
  <rcc rId="5853" sId="8">
    <oc r="S123">
      <f>IF(P123,O123*'ETC Data'!$H$3*'ETC Data'!$J$3,0)</f>
    </oc>
    <nc r="S123">
      <f>IF(P123,O123*'ETC Data'!$H$3*'ETC Data'!$J$3,0)</f>
    </nc>
  </rcc>
  <rcc rId="5854" sId="8">
    <oc r="T123">
      <f>S123-(S123*((VLOOKUP(A123,Plan!A$1:AA$798,26,FALSE)/100)))</f>
    </oc>
    <nc r="T123">
      <f>S123-(S123*((VLOOKUP(A123,Plan!A$1:AA$798,27,FALSE)/100)))</f>
    </nc>
  </rcc>
  <rcc rId="5855" sId="8">
    <oc r="U123">
      <f>IF(P123,O123*'ETC Data'!$H$3*'ETC Data'!$K$3,0)</f>
    </oc>
    <nc r="U123">
      <f>IF(P123,O123*'ETC Data'!$H$3*'ETC Data'!$K$3,0)</f>
    </nc>
  </rcc>
  <rcc rId="5856" sId="8">
    <oc r="V123">
      <f>U123-(U123*((VLOOKUP(A123,Plan!A$1:AB$798,27,FALSE)/100)))</f>
    </oc>
    <nc r="V123">
      <f>U123-(U123*((VLOOKUP(A123,Plan!A$1:AB$798,28,FALSE)/100)))</f>
    </nc>
  </rcc>
  <rcc rId="5857" sId="8">
    <oc r="W123">
      <f>IF(P123,O123*'ETC Data'!$H$3*'ETC Data'!$L$3,0)</f>
    </oc>
    <nc r="W123">
      <f>IF(P123,O123*'ETC Data'!$H$3*'ETC Data'!$L$3,0)</f>
    </nc>
  </rcc>
  <rcc rId="5858" sId="8">
    <oc r="X123">
      <f>W123-(W123*((VLOOKUP(A123,Plan!A$1:AC$798,28,FALSE)/100)))</f>
    </oc>
    <nc r="X123">
      <f>W123-(W123*((VLOOKUP(A123,Plan!A$1:AC$798,29,FALSE)/100)))</f>
    </nc>
  </rcc>
  <rcc rId="5859" sId="8">
    <oc r="Z123">
      <f>OR(H123="Y",J123="Y")</f>
    </oc>
    <nc r="Z123">
      <f>OR(H123="Y",J123="Y")</f>
    </nc>
  </rcc>
  <rcc rId="5860" sId="8">
    <oc r="AA123">
      <f>IF(Z123,O123*'ETC Data'!$H$4*'ETC Data'!$I$4,0)</f>
    </oc>
    <nc r="AA123">
      <f>IF(Z123,O123*'ETC Data'!$H$4*'ETC Data'!$I$4,0)</f>
    </nc>
  </rcc>
  <rcc rId="5861" sId="8">
    <oc r="AB123">
      <f>AA123-(AA123*((VLOOKUP(A123,Plan!A$1:AI$798,34,FALSE)/100)))</f>
    </oc>
    <nc r="AB123">
      <f>AA123-(AA123*((VLOOKUP(A123,Plan!A$1:AI$798,35,FALSE)/100)))</f>
    </nc>
  </rcc>
  <rcc rId="5862" sId="8">
    <oc r="AC123">
      <f>IF(Z123,O123*'ETC Data'!$H$4*'ETC Data'!$J$4,0)</f>
    </oc>
    <nc r="AC123">
      <f>IF(Z123,O123*'ETC Data'!$H$4*'ETC Data'!$J$4,0)</f>
    </nc>
  </rcc>
  <rcc rId="5863" sId="8">
    <oc r="AD123">
      <f>AC123-(AC123*((VLOOKUP(A123,Plan!A$1:AJ$798,35,FALSE)/100)))</f>
    </oc>
    <nc r="AD123">
      <f>AC123-(AC123*((VLOOKUP(A123,Plan!A$1:AJ$798,36,FALSE)/100)))</f>
    </nc>
  </rcc>
  <rcc rId="5864" sId="8">
    <oc r="AE123">
      <f>IF(Z123,O123*'ETC Data'!$H$4*'ETC Data'!$K$4,0)</f>
    </oc>
    <nc r="AE123">
      <f>IF(Z123,O123*'ETC Data'!$H$4*'ETC Data'!$K$4,0)</f>
    </nc>
  </rcc>
  <rcc rId="5865" sId="8">
    <oc r="AF123">
      <f>AE123-(AE123*((VLOOKUP(A123,Plan!A$1:AK$798,36,FALSE)/100)))</f>
    </oc>
    <nc r="AF123">
      <f>AE123-(AE123*((VLOOKUP(A123,Plan!A$1:AK$798,37,FALSE)/100)))</f>
    </nc>
  </rcc>
  <rcc rId="5866" sId="8">
    <oc r="AG123">
      <f>IF(Z123,O123*'ETC Data'!$H$4*'ETC Data'!$L$4,0)</f>
    </oc>
    <nc r="AG123">
      <f>IF(Z123,O123*'ETC Data'!$H$4*'ETC Data'!$L$4,0)</f>
    </nc>
  </rcc>
  <rcc rId="5867" sId="8">
    <oc r="AH123">
      <f>AG123-(AG123*((VLOOKUP(A123,Plan!A$1:AP$798,41,FALSE)/100)))</f>
    </oc>
    <nc r="AH123">
      <f>AG123-(AG123*((VLOOKUP(A123,Plan!A$1:AP$798,42,FALSE)/100)))</f>
    </nc>
  </rcc>
  <rcc rId="5868" sId="8">
    <oc r="AJ123">
      <f>OR(H123="Y",K123="Y")</f>
    </oc>
    <nc r="AJ123">
      <f>OR(H123="Y",K123="Y")</f>
    </nc>
  </rcc>
  <rcc rId="5869" sId="8">
    <oc r="AK123">
      <f>IF(AJ123,O123*'ETC Data'!$H$5*'ETC Data'!$I$5,0)</f>
    </oc>
    <nc r="AK123">
      <f>IF(AJ123,O123*'ETC Data'!$H$5*'ETC Data'!$I$5,0)</f>
    </nc>
  </rcc>
  <rcc rId="5870" sId="8">
    <oc r="AL123">
      <f>AK123-(AK123*((VLOOKUP(A123,Plan!A$1:AY$798,49,FALSE)/100)))</f>
    </oc>
    <nc r="AL123">
      <f>AK123-(AK123*((VLOOKUP(A123,Plan!A$1:AY$798,51,FALSE)/100)))</f>
    </nc>
  </rcc>
  <rcc rId="5871" sId="8">
    <oc r="AM123">
      <f>IF(AJ123,O123*'ETC Data'!$H$5*'ETC Data'!$J$5,0)</f>
    </oc>
    <nc r="AM123">
      <f>IF(AJ123,O123*'ETC Data'!$H$5*'ETC Data'!$J$5,0)</f>
    </nc>
  </rcc>
  <rcc rId="5872" sId="8">
    <oc r="AN123">
      <f>AM123-(AM123*((VLOOKUP(A123,Plan!A$1:BA$798,50,FALSE)/100)))</f>
    </oc>
    <nc r="AN123">
      <f>AM123-(AM123*((VLOOKUP(A123,Plan!A$1:BA$798,53,FALSE)/100)))</f>
    </nc>
  </rcc>
  <rcc rId="5873" sId="8">
    <oc r="AO123">
      <f>IF(AJ123,O123*'ETC Data'!$H$5*'ETC Data'!$K$5,0)</f>
    </oc>
    <nc r="AO123">
      <f>IF(AJ123,O123*'ETC Data'!$H$5*'ETC Data'!$K$5,0)</f>
    </nc>
  </rcc>
  <rcc rId="5874" sId="8">
    <oc r="AP123">
      <f>AO123-(AO123*((VLOOKUP(A123,Plan!A$1:BB$798,51,FALSE)/100)))</f>
    </oc>
    <nc r="AP123">
      <f>AO123-(AO123*((VLOOKUP(A123,Plan!A$1:BB$798,54,FALSE)/100)))</f>
    </nc>
  </rcc>
  <rcc rId="5875" sId="8">
    <oc r="AQ123">
      <f>IF(AJ123,O123*'ETC Data'!$H$5*'ETC Data'!$L$5,0)</f>
    </oc>
    <nc r="AQ123">
      <f>IF(AJ123,O123*'ETC Data'!$H$5*'ETC Data'!$L$5,0)</f>
    </nc>
  </rcc>
  <rcc rId="5876" sId="8">
    <oc r="AR123">
      <f>AQ123-(AQ123*((VLOOKUP(A123,Plan!A$1:BD$798,53,FALSE)/100)))</f>
    </oc>
    <nc r="AR123">
      <f>AQ123-(AQ123*((VLOOKUP(A123,Plan!A$1:BD$798,56,FALSE)/100)))</f>
    </nc>
  </rcc>
  <rcc rId="5877" sId="8">
    <oc r="R124">
      <f>Q124-(Q124*((VLOOKUP(A124,Plan!A$1:Z$798,25,FALSE)/100)))</f>
    </oc>
    <nc r="R124">
      <f>Q124-(Q124*((VLOOKUP(A124,Plan!A$1:Z$798,26,FALSE)/100)))</f>
    </nc>
  </rcc>
  <rcc rId="5878" sId="8">
    <oc r="S124">
      <f>IF(P124,O124*'ETC Data'!$H$3*'ETC Data'!$J$3,0)</f>
    </oc>
    <nc r="S124">
      <f>IF(P124,O124*'ETC Data'!$H$3*'ETC Data'!$J$3,0)</f>
    </nc>
  </rcc>
  <rcc rId="5879" sId="8">
    <oc r="T124">
      <f>S124-(S124*((VLOOKUP(A124,Plan!A$1:AA$798,26,FALSE)/100)))</f>
    </oc>
    <nc r="T124">
      <f>S124-(S124*((VLOOKUP(A124,Plan!A$1:AA$798,27,FALSE)/100)))</f>
    </nc>
  </rcc>
  <rcc rId="5880" sId="8">
    <oc r="U124">
      <f>IF(P124,O124*'ETC Data'!$H$3*'ETC Data'!$K$3,0)</f>
    </oc>
    <nc r="U124">
      <f>IF(P124,O124*'ETC Data'!$H$3*'ETC Data'!$K$3,0)</f>
    </nc>
  </rcc>
  <rcc rId="5881" sId="8">
    <oc r="V124">
      <f>U124-(U124*((VLOOKUP(A124,Plan!A$1:AB$798,27,FALSE)/100)))</f>
    </oc>
    <nc r="V124">
      <f>U124-(U124*((VLOOKUP(A124,Plan!A$1:AB$798,28,FALSE)/100)))</f>
    </nc>
  </rcc>
  <rcc rId="5882" sId="8">
    <oc r="W124">
      <f>IF(P124,O124*'ETC Data'!$H$3*'ETC Data'!$L$3,0)</f>
    </oc>
    <nc r="W124">
      <f>IF(P124,O124*'ETC Data'!$H$3*'ETC Data'!$L$3,0)</f>
    </nc>
  </rcc>
  <rcc rId="5883" sId="8">
    <oc r="X124">
      <f>W124-(W124*((VLOOKUP(A124,Plan!A$1:AC$798,28,FALSE)/100)))</f>
    </oc>
    <nc r="X124">
      <f>W124-(W124*((VLOOKUP(A124,Plan!A$1:AC$798,29,FALSE)/100)))</f>
    </nc>
  </rcc>
  <rcc rId="5884" sId="8">
    <oc r="Z124">
      <f>OR(H124="Y",J124="Y")</f>
    </oc>
    <nc r="Z124">
      <f>OR(H124="Y",J124="Y")</f>
    </nc>
  </rcc>
  <rcc rId="5885" sId="8">
    <oc r="AA124">
      <f>IF(Z124,O124*'ETC Data'!$H$4*'ETC Data'!$I$4,0)</f>
    </oc>
    <nc r="AA124">
      <f>IF(Z124,O124*'ETC Data'!$H$4*'ETC Data'!$I$4,0)</f>
    </nc>
  </rcc>
  <rcc rId="5886" sId="8">
    <oc r="AB124">
      <f>AA124-(AA124*((VLOOKUP(A124,Plan!A$1:AI$798,34,FALSE)/100)))</f>
    </oc>
    <nc r="AB124">
      <f>AA124-(AA124*((VLOOKUP(A124,Plan!A$1:AI$798,35,FALSE)/100)))</f>
    </nc>
  </rcc>
  <rcc rId="5887" sId="8">
    <oc r="AC124">
      <f>IF(Z124,O124*'ETC Data'!$H$4*'ETC Data'!$J$4,0)</f>
    </oc>
    <nc r="AC124">
      <f>IF(Z124,O124*'ETC Data'!$H$4*'ETC Data'!$J$4,0)</f>
    </nc>
  </rcc>
  <rcc rId="5888" sId="8">
    <oc r="AD124">
      <f>AC124-(AC124*((VLOOKUP(A124,Plan!A$1:AJ$798,35,FALSE)/100)))</f>
    </oc>
    <nc r="AD124">
      <f>AC124-(AC124*((VLOOKUP(A124,Plan!A$1:AJ$798,36,FALSE)/100)))</f>
    </nc>
  </rcc>
  <rcc rId="5889" sId="8">
    <oc r="AE124">
      <f>IF(Z124,O124*'ETC Data'!$H$4*'ETC Data'!$K$4,0)</f>
    </oc>
    <nc r="AE124">
      <f>IF(Z124,O124*'ETC Data'!$H$4*'ETC Data'!$K$4,0)</f>
    </nc>
  </rcc>
  <rcc rId="5890" sId="8">
    <oc r="AF124">
      <f>AE124-(AE124*((VLOOKUP(A124,Plan!A$1:AK$798,36,FALSE)/100)))</f>
    </oc>
    <nc r="AF124">
      <f>AE124-(AE124*((VLOOKUP(A124,Plan!A$1:AK$798,37,FALSE)/100)))</f>
    </nc>
  </rcc>
  <rcc rId="5891" sId="8">
    <oc r="AG124">
      <f>IF(Z124,O124*'ETC Data'!$H$4*'ETC Data'!$L$4,0)</f>
    </oc>
    <nc r="AG124">
      <f>IF(Z124,O124*'ETC Data'!$H$4*'ETC Data'!$L$4,0)</f>
    </nc>
  </rcc>
  <rcc rId="5892" sId="8">
    <oc r="AH124">
      <f>AG124-(AG124*((VLOOKUP(A124,Plan!A$1:AP$798,41,FALSE)/100)))</f>
    </oc>
    <nc r="AH124">
      <f>AG124-(AG124*((VLOOKUP(A124,Plan!A$1:AP$798,42,FALSE)/100)))</f>
    </nc>
  </rcc>
  <rcc rId="5893" sId="8">
    <oc r="AJ124">
      <f>OR(H124="Y",K124="Y")</f>
    </oc>
    <nc r="AJ124">
      <f>OR(H124="Y",K124="Y")</f>
    </nc>
  </rcc>
  <rcc rId="5894" sId="8">
    <oc r="AK124">
      <f>IF(AJ124,O124*'ETC Data'!$H$5*'ETC Data'!$I$5,0)</f>
    </oc>
    <nc r="AK124">
      <f>IF(AJ124,O124*'ETC Data'!$H$5*'ETC Data'!$I$5,0)</f>
    </nc>
  </rcc>
  <rcc rId="5895" sId="8">
    <oc r="AL124">
      <f>AK124-(AK124*((VLOOKUP(A124,Plan!A$1:AY$798,49,FALSE)/100)))</f>
    </oc>
    <nc r="AL124">
      <f>AK124-(AK124*((VLOOKUP(A124,Plan!A$1:AY$798,51,FALSE)/100)))</f>
    </nc>
  </rcc>
  <rcc rId="5896" sId="8">
    <oc r="AM124">
      <f>IF(AJ124,O124*'ETC Data'!$H$5*'ETC Data'!$J$5,0)</f>
    </oc>
    <nc r="AM124">
      <f>IF(AJ124,O124*'ETC Data'!$H$5*'ETC Data'!$J$5,0)</f>
    </nc>
  </rcc>
  <rcc rId="5897" sId="8">
    <oc r="AN124">
      <f>AM124-(AM124*((VLOOKUP(A124,Plan!A$1:BA$798,50,FALSE)/100)))</f>
    </oc>
    <nc r="AN124">
      <f>AM124-(AM124*((VLOOKUP(A124,Plan!A$1:BA$798,53,FALSE)/100)))</f>
    </nc>
  </rcc>
  <rcc rId="5898" sId="8">
    <oc r="AO124">
      <f>IF(AJ124,O124*'ETC Data'!$H$5*'ETC Data'!$K$5,0)</f>
    </oc>
    <nc r="AO124">
      <f>IF(AJ124,O124*'ETC Data'!$H$5*'ETC Data'!$K$5,0)</f>
    </nc>
  </rcc>
  <rcc rId="5899" sId="8">
    <oc r="AP124">
      <f>AO124-(AO124*((VLOOKUP(A124,Plan!A$1:BB$798,51,FALSE)/100)))</f>
    </oc>
    <nc r="AP124">
      <f>AO124-(AO124*((VLOOKUP(A124,Plan!A$1:BB$798,54,FALSE)/100)))</f>
    </nc>
  </rcc>
  <rcc rId="5900" sId="8">
    <oc r="AQ124">
      <f>IF(AJ124,O124*'ETC Data'!$H$5*'ETC Data'!$L$5,0)</f>
    </oc>
    <nc r="AQ124">
      <f>IF(AJ124,O124*'ETC Data'!$H$5*'ETC Data'!$L$5,0)</f>
    </nc>
  </rcc>
  <rcc rId="5901" sId="8">
    <oc r="AR124">
      <f>AQ124-(AQ124*((VLOOKUP(A124,Plan!A$1:BD$798,53,FALSE)/100)))</f>
    </oc>
    <nc r="AR124">
      <f>AQ124-(AQ124*((VLOOKUP(A124,Plan!A$1:BD$798,56,FALSE)/100)))</f>
    </nc>
  </rcc>
  <rcc rId="5902" sId="8">
    <oc r="R125">
      <f>Q125-(Q125*((VLOOKUP(A125,Plan!A$1:Z$798,25,FALSE)/100)))</f>
    </oc>
    <nc r="R125">
      <f>Q125-(Q125*((VLOOKUP(A125,Plan!A$1:Z$798,26,FALSE)/100)))</f>
    </nc>
  </rcc>
  <rcc rId="5903" sId="8">
    <oc r="S125">
      <f>IF(P125,O125*'ETC Data'!$H$3*'ETC Data'!$J$3,0)</f>
    </oc>
    <nc r="S125">
      <f>IF(P125,O125*'ETC Data'!$H$3*'ETC Data'!$J$3,0)</f>
    </nc>
  </rcc>
  <rcc rId="5904" sId="8">
    <oc r="T125">
      <f>S125-(S125*((VLOOKUP(A125,Plan!A$1:AA$798,26,FALSE)/100)))</f>
    </oc>
    <nc r="T125">
      <f>S125-(S125*((VLOOKUP(A125,Plan!A$1:AA$798,27,FALSE)/100)))</f>
    </nc>
  </rcc>
  <rcc rId="5905" sId="8">
    <oc r="U125">
      <f>IF(P125,O125*'ETC Data'!$H$3*'ETC Data'!$K$3,0)</f>
    </oc>
    <nc r="U125">
      <f>IF(P125,O125*'ETC Data'!$H$3*'ETC Data'!$K$3,0)</f>
    </nc>
  </rcc>
  <rcc rId="5906" sId="8">
    <oc r="V125">
      <f>U125-(U125*((VLOOKUP(A125,Plan!A$1:AB$798,27,FALSE)/100)))</f>
    </oc>
    <nc r="V125">
      <f>U125-(U125*((VLOOKUP(A125,Plan!A$1:AB$798,28,FALSE)/100)))</f>
    </nc>
  </rcc>
  <rcc rId="5907" sId="8">
    <oc r="W125">
      <f>IF(P125,O125*'ETC Data'!$H$3*'ETC Data'!$L$3,0)</f>
    </oc>
    <nc r="W125">
      <f>IF(P125,O125*'ETC Data'!$H$3*'ETC Data'!$L$3,0)</f>
    </nc>
  </rcc>
  <rcc rId="5908" sId="8">
    <oc r="X125">
      <f>W125-(W125*((VLOOKUP(A125,Plan!A$1:AC$798,28,FALSE)/100)))</f>
    </oc>
    <nc r="X125">
      <f>W125-(W125*((VLOOKUP(A125,Plan!A$1:AC$798,29,FALSE)/100)))</f>
    </nc>
  </rcc>
  <rcc rId="5909" sId="8">
    <oc r="Z125">
      <f>OR(H125="Y",J125="Y")</f>
    </oc>
    <nc r="Z125">
      <f>OR(H125="Y",J125="Y")</f>
    </nc>
  </rcc>
  <rcc rId="5910" sId="8">
    <oc r="AA125">
      <f>IF(Z125,O125*'ETC Data'!$H$4*'ETC Data'!$I$4,0)</f>
    </oc>
    <nc r="AA125">
      <f>IF(Z125,O125*'ETC Data'!$H$4*'ETC Data'!$I$4,0)</f>
    </nc>
  </rcc>
  <rcc rId="5911" sId="8">
    <oc r="AB125">
      <f>AA125-(AA125*((VLOOKUP(A125,Plan!A$1:AI$798,34,FALSE)/100)))</f>
    </oc>
    <nc r="AB125">
      <f>AA125-(AA125*((VLOOKUP(A125,Plan!A$1:AI$798,35,FALSE)/100)))</f>
    </nc>
  </rcc>
  <rcc rId="5912" sId="8">
    <oc r="AC125">
      <f>IF(Z125,O125*'ETC Data'!$H$4*'ETC Data'!$J$4,0)</f>
    </oc>
    <nc r="AC125">
      <f>IF(Z125,O125*'ETC Data'!$H$4*'ETC Data'!$J$4,0)</f>
    </nc>
  </rcc>
  <rcc rId="5913" sId="8">
    <oc r="AD125">
      <f>AC125-(AC125*((VLOOKUP(A125,Plan!A$1:AJ$798,35,FALSE)/100)))</f>
    </oc>
    <nc r="AD125">
      <f>AC125-(AC125*((VLOOKUP(A125,Plan!A$1:AJ$798,36,FALSE)/100)))</f>
    </nc>
  </rcc>
  <rcc rId="5914" sId="8">
    <oc r="AE125">
      <f>IF(Z125,O125*'ETC Data'!$H$4*'ETC Data'!$K$4,0)</f>
    </oc>
    <nc r="AE125">
      <f>IF(Z125,O125*'ETC Data'!$H$4*'ETC Data'!$K$4,0)</f>
    </nc>
  </rcc>
  <rcc rId="5915" sId="8">
    <oc r="AF125">
      <f>AE125-(AE125*((VLOOKUP(A125,Plan!A$1:AK$798,36,FALSE)/100)))</f>
    </oc>
    <nc r="AF125">
      <f>AE125-(AE125*((VLOOKUP(A125,Plan!A$1:AK$798,37,FALSE)/100)))</f>
    </nc>
  </rcc>
  <rcc rId="5916" sId="8">
    <oc r="AG125">
      <f>IF(Z125,O125*'ETC Data'!$H$4*'ETC Data'!$L$4,0)</f>
    </oc>
    <nc r="AG125">
      <f>IF(Z125,O125*'ETC Data'!$H$4*'ETC Data'!$L$4,0)</f>
    </nc>
  </rcc>
  <rcc rId="5917" sId="8">
    <oc r="AH125">
      <f>AG125-(AG125*((VLOOKUP(A125,Plan!A$1:AP$798,41,FALSE)/100)))</f>
    </oc>
    <nc r="AH125">
      <f>AG125-(AG125*((VLOOKUP(A125,Plan!A$1:AP$798,42,FALSE)/100)))</f>
    </nc>
  </rcc>
  <rcc rId="5918" sId="8">
    <oc r="AJ125">
      <f>OR(H125="Y",K125="Y")</f>
    </oc>
    <nc r="AJ125">
      <f>OR(H125="Y",K125="Y")</f>
    </nc>
  </rcc>
  <rcc rId="5919" sId="8">
    <oc r="AK125">
      <f>IF(AJ125,O125*'ETC Data'!$H$5*'ETC Data'!$I$5,0)</f>
    </oc>
    <nc r="AK125">
      <f>IF(AJ125,O125*'ETC Data'!$H$5*'ETC Data'!$I$5,0)</f>
    </nc>
  </rcc>
  <rcc rId="5920" sId="8">
    <oc r="AL125">
      <f>AK125-(AK125*((VLOOKUP(A125,Plan!A$1:AY$798,49,FALSE)/100)))</f>
    </oc>
    <nc r="AL125">
      <f>AK125-(AK125*((VLOOKUP(A125,Plan!A$1:AY$798,51,FALSE)/100)))</f>
    </nc>
  </rcc>
  <rcc rId="5921" sId="8">
    <oc r="AM125">
      <f>IF(AJ125,O125*'ETC Data'!$H$5*'ETC Data'!$J$5,0)</f>
    </oc>
    <nc r="AM125">
      <f>IF(AJ125,O125*'ETC Data'!$H$5*'ETC Data'!$J$5,0)</f>
    </nc>
  </rcc>
  <rcc rId="5922" sId="8">
    <oc r="AN125">
      <f>AM125-(AM125*((VLOOKUP(A125,Plan!A$1:BA$798,50,FALSE)/100)))</f>
    </oc>
    <nc r="AN125">
      <f>AM125-(AM125*((VLOOKUP(A125,Plan!A$1:BA$798,53,FALSE)/100)))</f>
    </nc>
  </rcc>
  <rcc rId="5923" sId="8">
    <oc r="AO125">
      <f>IF(AJ125,O125*'ETC Data'!$H$5*'ETC Data'!$K$5,0)</f>
    </oc>
    <nc r="AO125">
      <f>IF(AJ125,O125*'ETC Data'!$H$5*'ETC Data'!$K$5,0)</f>
    </nc>
  </rcc>
  <rcc rId="5924" sId="8">
    <oc r="AP125">
      <f>AO125-(AO125*((VLOOKUP(A125,Plan!A$1:BB$798,51,FALSE)/100)))</f>
    </oc>
    <nc r="AP125">
      <f>AO125-(AO125*((VLOOKUP(A125,Plan!A$1:BB$798,54,FALSE)/100)))</f>
    </nc>
  </rcc>
  <rcc rId="5925" sId="8">
    <oc r="AQ125">
      <f>IF(AJ125,O125*'ETC Data'!$H$5*'ETC Data'!$L$5,0)</f>
    </oc>
    <nc r="AQ125">
      <f>IF(AJ125,O125*'ETC Data'!$H$5*'ETC Data'!$L$5,0)</f>
    </nc>
  </rcc>
  <rcc rId="5926" sId="8">
    <oc r="AR125">
      <f>AQ125-(AQ125*((VLOOKUP(A125,Plan!A$1:BD$798,53,FALSE)/100)))</f>
    </oc>
    <nc r="AR125">
      <f>AQ125-(AQ125*((VLOOKUP(A125,Plan!A$1:BD$798,56,FALSE)/100)))</f>
    </nc>
  </rcc>
  <rcc rId="5927" sId="8">
    <oc r="R126">
      <f>Q126-(Q126*((VLOOKUP(A126,Plan!A$1:Z$798,25,FALSE)/100)))</f>
    </oc>
    <nc r="R126">
      <f>Q126-(Q126*((VLOOKUP(A126,Plan!A$1:Z$798,26,FALSE)/100)))</f>
    </nc>
  </rcc>
  <rcc rId="5928" sId="8">
    <oc r="S126">
      <f>IF(P126,O126*'ETC Data'!$H$3*'ETC Data'!$J$3,0)</f>
    </oc>
    <nc r="S126">
      <f>IF(P126,O126*'ETC Data'!$H$3*'ETC Data'!$J$3,0)</f>
    </nc>
  </rcc>
  <rcc rId="5929" sId="8">
    <oc r="T126">
      <f>S126-(S126*((VLOOKUP(A126,Plan!A$1:AA$798,26,FALSE)/100)))</f>
    </oc>
    <nc r="T126">
      <f>S126-(S126*((VLOOKUP(A126,Plan!A$1:AA$798,27,FALSE)/100)))</f>
    </nc>
  </rcc>
  <rcc rId="5930" sId="8">
    <oc r="U126">
      <f>IF(P126,O126*'ETC Data'!$H$3*'ETC Data'!$K$3,0)</f>
    </oc>
    <nc r="U126">
      <f>IF(P126,O126*'ETC Data'!$H$3*'ETC Data'!$K$3,0)</f>
    </nc>
  </rcc>
  <rcc rId="5931" sId="8">
    <oc r="V126">
      <f>U126-(U126*((VLOOKUP(A126,Plan!A$1:AB$798,27,FALSE)/100)))</f>
    </oc>
    <nc r="V126">
      <f>U126-(U126*((VLOOKUP(A126,Plan!A$1:AB$798,28,FALSE)/100)))</f>
    </nc>
  </rcc>
  <rcc rId="5932" sId="8">
    <oc r="W126">
      <f>IF(P126,O126*'ETC Data'!$H$3*'ETC Data'!$L$3,0)</f>
    </oc>
    <nc r="W126">
      <f>IF(P126,O126*'ETC Data'!$H$3*'ETC Data'!$L$3,0)</f>
    </nc>
  </rcc>
  <rcc rId="5933" sId="8">
    <oc r="X126">
      <f>W126-(W126*((VLOOKUP(A126,Plan!A$1:AC$798,28,FALSE)/100)))</f>
    </oc>
    <nc r="X126">
      <f>W126-(W126*((VLOOKUP(A126,Plan!A$1:AC$798,29,FALSE)/100)))</f>
    </nc>
  </rcc>
  <rcc rId="5934" sId="8">
    <oc r="Z126">
      <f>OR(H126="Y",J126="Y")</f>
    </oc>
    <nc r="Z126">
      <f>OR(H126="Y",J126="Y")</f>
    </nc>
  </rcc>
  <rcc rId="5935" sId="8">
    <oc r="AA126">
      <f>IF(Z126,O126*'ETC Data'!$H$4*'ETC Data'!$I$4,0)</f>
    </oc>
    <nc r="AA126">
      <f>IF(Z126,O126*'ETC Data'!$H$4*'ETC Data'!$I$4,0)</f>
    </nc>
  </rcc>
  <rcc rId="5936" sId="8">
    <oc r="AB126">
      <f>AA126-(AA126*((VLOOKUP(A126,Plan!A$1:AI$798,34,FALSE)/100)))</f>
    </oc>
    <nc r="AB126">
      <f>AA126-(AA126*((VLOOKUP(A126,Plan!A$1:AI$798,35,FALSE)/100)))</f>
    </nc>
  </rcc>
  <rcc rId="5937" sId="8">
    <oc r="AC126">
      <f>IF(Z126,O126*'ETC Data'!$H$4*'ETC Data'!$J$4,0)</f>
    </oc>
    <nc r="AC126">
      <f>IF(Z126,O126*'ETC Data'!$H$4*'ETC Data'!$J$4,0)</f>
    </nc>
  </rcc>
  <rcc rId="5938" sId="8">
    <oc r="AD126">
      <f>AC126-(AC126*((VLOOKUP(A126,Plan!A$1:AJ$798,35,FALSE)/100)))</f>
    </oc>
    <nc r="AD126">
      <f>AC126-(AC126*((VLOOKUP(A126,Plan!A$1:AJ$798,36,FALSE)/100)))</f>
    </nc>
  </rcc>
  <rcc rId="5939" sId="8">
    <oc r="AE126">
      <f>IF(Z126,O126*'ETC Data'!$H$4*'ETC Data'!$K$4,0)</f>
    </oc>
    <nc r="AE126">
      <f>IF(Z126,O126*'ETC Data'!$H$4*'ETC Data'!$K$4,0)</f>
    </nc>
  </rcc>
  <rcc rId="5940" sId="8">
    <oc r="AF126">
      <f>AE126-(AE126*((VLOOKUP(A126,Plan!A$1:AK$798,36,FALSE)/100)))</f>
    </oc>
    <nc r="AF126">
      <f>AE126-(AE126*((VLOOKUP(A126,Plan!A$1:AK$798,37,FALSE)/100)))</f>
    </nc>
  </rcc>
  <rcc rId="5941" sId="8">
    <oc r="AG126">
      <f>IF(Z126,O126*'ETC Data'!$H$4*'ETC Data'!$L$4,0)</f>
    </oc>
    <nc r="AG126">
      <f>IF(Z126,O126*'ETC Data'!$H$4*'ETC Data'!$L$4,0)</f>
    </nc>
  </rcc>
  <rcc rId="5942" sId="8">
    <oc r="AH126">
      <f>AG126-(AG126*((VLOOKUP(A126,Plan!A$1:AP$798,41,FALSE)/100)))</f>
    </oc>
    <nc r="AH126">
      <f>AG126-(AG126*((VLOOKUP(A126,Plan!A$1:AP$798,42,FALSE)/100)))</f>
    </nc>
  </rcc>
  <rcc rId="5943" sId="8">
    <oc r="AJ126">
      <f>OR(H126="Y",K126="Y")</f>
    </oc>
    <nc r="AJ126">
      <f>OR(H126="Y",K126="Y")</f>
    </nc>
  </rcc>
  <rcc rId="5944" sId="8">
    <oc r="AK126">
      <f>IF(AJ126,O126*'ETC Data'!$H$5*'ETC Data'!$I$5,0)</f>
    </oc>
    <nc r="AK126">
      <f>IF(AJ126,O126*'ETC Data'!$H$5*'ETC Data'!$I$5,0)</f>
    </nc>
  </rcc>
  <rcc rId="5945" sId="8">
    <oc r="AL126">
      <f>AK126-(AK126*((VLOOKUP(A126,Plan!A$1:AY$798,49,FALSE)/100)))</f>
    </oc>
    <nc r="AL126">
      <f>AK126-(AK126*((VLOOKUP(A126,Plan!A$1:AY$798,51,FALSE)/100)))</f>
    </nc>
  </rcc>
  <rcc rId="5946" sId="8">
    <oc r="AM126">
      <f>IF(AJ126,O126*'ETC Data'!$H$5*'ETC Data'!$J$5,0)</f>
    </oc>
    <nc r="AM126">
      <f>IF(AJ126,O126*'ETC Data'!$H$5*'ETC Data'!$J$5,0)</f>
    </nc>
  </rcc>
  <rcc rId="5947" sId="8">
    <oc r="AN126">
      <f>AM126-(AM126*((VLOOKUP(A126,Plan!A$1:BA$798,50,FALSE)/100)))</f>
    </oc>
    <nc r="AN126">
      <f>AM126-(AM126*((VLOOKUP(A126,Plan!A$1:BA$798,53,FALSE)/100)))</f>
    </nc>
  </rcc>
  <rcc rId="5948" sId="8">
    <oc r="AO126">
      <f>IF(AJ126,O126*'ETC Data'!$H$5*'ETC Data'!$K$5,0)</f>
    </oc>
    <nc r="AO126">
      <f>IF(AJ126,O126*'ETC Data'!$H$5*'ETC Data'!$K$5,0)</f>
    </nc>
  </rcc>
  <rcc rId="5949" sId="8">
    <oc r="AP126">
      <f>AO126-(AO126*((VLOOKUP(A126,Plan!A$1:BB$798,51,FALSE)/100)))</f>
    </oc>
    <nc r="AP126">
      <f>AO126-(AO126*((VLOOKUP(A126,Plan!A$1:BB$798,54,FALSE)/100)))</f>
    </nc>
  </rcc>
  <rcc rId="5950" sId="8">
    <oc r="AQ126">
      <f>IF(AJ126,O126*'ETC Data'!$H$5*'ETC Data'!$L$5,0)</f>
    </oc>
    <nc r="AQ126">
      <f>IF(AJ126,O126*'ETC Data'!$H$5*'ETC Data'!$L$5,0)</f>
    </nc>
  </rcc>
  <rcc rId="5951" sId="8">
    <oc r="AR126">
      <f>AQ126-(AQ126*((VLOOKUP(A126,Plan!A$1:BD$798,53,FALSE)/100)))</f>
    </oc>
    <nc r="AR126">
      <f>AQ126-(AQ126*((VLOOKUP(A126,Plan!A$1:BD$798,56,FALSE)/100)))</f>
    </nc>
  </rcc>
  <rcc rId="5952" sId="8">
    <oc r="R127">
      <f>Q127-(Q127*((VLOOKUP(A127,Plan!A$1:Z$798,25,FALSE)/100)))</f>
    </oc>
    <nc r="R127">
      <f>Q127-(Q127*((VLOOKUP(A127,Plan!A$1:Z$798,26,FALSE)/100)))</f>
    </nc>
  </rcc>
  <rcc rId="5953" sId="8">
    <oc r="S127">
      <f>IF(P127,O127*'ETC Data'!$H$3*'ETC Data'!$J$3,0)</f>
    </oc>
    <nc r="S127">
      <f>IF(P127,O127*'ETC Data'!$H$3*'ETC Data'!$J$3,0)</f>
    </nc>
  </rcc>
  <rcc rId="5954" sId="8">
    <oc r="T127">
      <f>S127-(S127*((VLOOKUP(A127,Plan!A$1:AA$798,26,FALSE)/100)))</f>
    </oc>
    <nc r="T127">
      <f>S127-(S127*((VLOOKUP(A127,Plan!A$1:AA$798,27,FALSE)/100)))</f>
    </nc>
  </rcc>
  <rcc rId="5955" sId="8">
    <oc r="U127">
      <f>IF(P127,O127*'ETC Data'!$H$3*'ETC Data'!$K$3,0)</f>
    </oc>
    <nc r="U127">
      <f>IF(P127,O127*'ETC Data'!$H$3*'ETC Data'!$K$3,0)</f>
    </nc>
  </rcc>
  <rcc rId="5956" sId="8">
    <oc r="V127">
      <f>U127-(U127*((VLOOKUP(A127,Plan!A$1:AB$798,27,FALSE)/100)))</f>
    </oc>
    <nc r="V127">
      <f>U127-(U127*((VLOOKUP(A127,Plan!A$1:AB$798,28,FALSE)/100)))</f>
    </nc>
  </rcc>
  <rcc rId="5957" sId="8">
    <oc r="W127">
      <f>IF(P127,O127*'ETC Data'!$H$3*'ETC Data'!$L$3,0)</f>
    </oc>
    <nc r="W127">
      <f>IF(P127,O127*'ETC Data'!$H$3*'ETC Data'!$L$3,0)</f>
    </nc>
  </rcc>
  <rcc rId="5958" sId="8">
    <oc r="X127">
      <f>W127-(W127*((VLOOKUP(A127,Plan!A$1:AC$798,28,FALSE)/100)))</f>
    </oc>
    <nc r="X127">
      <f>W127-(W127*((VLOOKUP(A127,Plan!A$1:AC$798,29,FALSE)/100)))</f>
    </nc>
  </rcc>
  <rcc rId="5959" sId="8">
    <oc r="Z127">
      <f>OR(H127="Y",J127="Y")</f>
    </oc>
    <nc r="Z127">
      <f>OR(H127="Y",J127="Y")</f>
    </nc>
  </rcc>
  <rcc rId="5960" sId="8">
    <oc r="AA127">
      <f>IF(Z127,O127*'ETC Data'!$H$4*'ETC Data'!$I$4,0)</f>
    </oc>
    <nc r="AA127">
      <f>IF(Z127,O127*'ETC Data'!$H$4*'ETC Data'!$I$4,0)</f>
    </nc>
  </rcc>
  <rcc rId="5961" sId="8">
    <oc r="AB127">
      <f>AA127-(AA127*((VLOOKUP(A127,Plan!A$1:AI$798,34,FALSE)/100)))</f>
    </oc>
    <nc r="AB127">
      <f>AA127-(AA127*((VLOOKUP(A127,Plan!A$1:AI$798,35,FALSE)/100)))</f>
    </nc>
  </rcc>
  <rcc rId="5962" sId="8">
    <oc r="AC127">
      <f>IF(Z127,O127*'ETC Data'!$H$4*'ETC Data'!$J$4,0)</f>
    </oc>
    <nc r="AC127">
      <f>IF(Z127,O127*'ETC Data'!$H$4*'ETC Data'!$J$4,0)</f>
    </nc>
  </rcc>
  <rcc rId="5963" sId="8">
    <oc r="AD127">
      <f>AC127-(AC127*((VLOOKUP(A127,Plan!A$1:AJ$798,35,FALSE)/100)))</f>
    </oc>
    <nc r="AD127">
      <f>AC127-(AC127*((VLOOKUP(A127,Plan!A$1:AJ$798,36,FALSE)/100)))</f>
    </nc>
  </rcc>
  <rcc rId="5964" sId="8">
    <oc r="AE127">
      <f>IF(Z127,O127*'ETC Data'!$H$4*'ETC Data'!$K$4,0)</f>
    </oc>
    <nc r="AE127">
      <f>IF(Z127,O127*'ETC Data'!$H$4*'ETC Data'!$K$4,0)</f>
    </nc>
  </rcc>
  <rcc rId="5965" sId="8">
    <oc r="AF127">
      <f>AE127-(AE127*((VLOOKUP(A127,Plan!A$1:AK$798,36,FALSE)/100)))</f>
    </oc>
    <nc r="AF127">
      <f>AE127-(AE127*((VLOOKUP(A127,Plan!A$1:AK$798,37,FALSE)/100)))</f>
    </nc>
  </rcc>
  <rcc rId="5966" sId="8">
    <oc r="AG127">
      <f>IF(Z127,O127*'ETC Data'!$H$4*'ETC Data'!$L$4,0)</f>
    </oc>
    <nc r="AG127">
      <f>IF(Z127,O127*'ETC Data'!$H$4*'ETC Data'!$L$4,0)</f>
    </nc>
  </rcc>
  <rcc rId="5967" sId="8">
    <oc r="AH127">
      <f>AG127-(AG127*((VLOOKUP(A127,Plan!A$1:AP$798,41,FALSE)/100)))</f>
    </oc>
    <nc r="AH127">
      <f>AG127-(AG127*((VLOOKUP(A127,Plan!A$1:AP$798,42,FALSE)/100)))</f>
    </nc>
  </rcc>
  <rcc rId="5968" sId="8">
    <oc r="AJ127">
      <f>OR(H127="Y",K127="Y")</f>
    </oc>
    <nc r="AJ127">
      <f>OR(H127="Y",K127="Y")</f>
    </nc>
  </rcc>
  <rcc rId="5969" sId="8">
    <oc r="AK127">
      <f>IF(AJ127,O127*'ETC Data'!$H$5*'ETC Data'!$I$5,0)</f>
    </oc>
    <nc r="AK127">
      <f>IF(AJ127,O127*'ETC Data'!$H$5*'ETC Data'!$I$5,0)</f>
    </nc>
  </rcc>
  <rcc rId="5970" sId="8">
    <oc r="AL127">
      <f>AK127-(AK127*((VLOOKUP(A127,Plan!A$1:AY$798,49,FALSE)/100)))</f>
    </oc>
    <nc r="AL127">
      <f>AK127-(AK127*((VLOOKUP(A127,Plan!A$1:AY$798,51,FALSE)/100)))</f>
    </nc>
  </rcc>
  <rcc rId="5971" sId="8">
    <oc r="AM127">
      <f>IF(AJ127,O127*'ETC Data'!$H$5*'ETC Data'!$J$5,0)</f>
    </oc>
    <nc r="AM127">
      <f>IF(AJ127,O127*'ETC Data'!$H$5*'ETC Data'!$J$5,0)</f>
    </nc>
  </rcc>
  <rcc rId="5972" sId="8">
    <oc r="AN127">
      <f>AM127-(AM127*((VLOOKUP(A127,Plan!A$1:BA$798,50,FALSE)/100)))</f>
    </oc>
    <nc r="AN127">
      <f>AM127-(AM127*((VLOOKUP(A127,Plan!A$1:BA$798,53,FALSE)/100)))</f>
    </nc>
  </rcc>
  <rcc rId="5973" sId="8">
    <oc r="AO127">
      <f>IF(AJ127,O127*'ETC Data'!$H$5*'ETC Data'!$K$5,0)</f>
    </oc>
    <nc r="AO127">
      <f>IF(AJ127,O127*'ETC Data'!$H$5*'ETC Data'!$K$5,0)</f>
    </nc>
  </rcc>
  <rcc rId="5974" sId="8">
    <oc r="AP127">
      <f>AO127-(AO127*((VLOOKUP(A127,Plan!A$1:BB$798,51,FALSE)/100)))</f>
    </oc>
    <nc r="AP127">
      <f>AO127-(AO127*((VLOOKUP(A127,Plan!A$1:BB$798,54,FALSE)/100)))</f>
    </nc>
  </rcc>
  <rcc rId="5975" sId="8">
    <oc r="AQ127">
      <f>IF(AJ127,O127*'ETC Data'!$H$5*'ETC Data'!$L$5,0)</f>
    </oc>
    <nc r="AQ127">
      <f>IF(AJ127,O127*'ETC Data'!$H$5*'ETC Data'!$L$5,0)</f>
    </nc>
  </rcc>
  <rcc rId="5976" sId="8">
    <oc r="AR127">
      <f>AQ127-(AQ127*((VLOOKUP(A127,Plan!A$1:BD$798,53,FALSE)/100)))</f>
    </oc>
    <nc r="AR127">
      <f>AQ127-(AQ127*((VLOOKUP(A127,Plan!A$1:BD$798,56,FALSE)/100)))</f>
    </nc>
  </rcc>
  <rcc rId="5977" sId="8">
    <oc r="R128">
      <f>Q128-(Q128*((VLOOKUP(A128,Plan!A$1:Z$798,25,FALSE)/100)))</f>
    </oc>
    <nc r="R128">
      <f>Q128-(Q128*((VLOOKUP(A128,Plan!A$1:Z$798,26,FALSE)/100)))</f>
    </nc>
  </rcc>
  <rcc rId="5978" sId="8">
    <oc r="S128">
      <f>IF(P128,O128*'ETC Data'!$H$3*'ETC Data'!$J$3,0)</f>
    </oc>
    <nc r="S128">
      <f>IF(P128,O128*'ETC Data'!$H$3*'ETC Data'!$J$3,0)</f>
    </nc>
  </rcc>
  <rcc rId="5979" sId="8">
    <oc r="T128">
      <f>S128-(S128*((VLOOKUP(A128,Plan!A$1:AA$798,26,FALSE)/100)))</f>
    </oc>
    <nc r="T128">
      <f>S128-(S128*((VLOOKUP(A128,Plan!A$1:AA$798,27,FALSE)/100)))</f>
    </nc>
  </rcc>
  <rcc rId="5980" sId="8">
    <oc r="U128">
      <f>IF(P128,O128*'ETC Data'!$H$3*'ETC Data'!$K$3,0)</f>
    </oc>
    <nc r="U128">
      <f>IF(P128,O128*'ETC Data'!$H$3*'ETC Data'!$K$3,0)</f>
    </nc>
  </rcc>
  <rcc rId="5981" sId="8">
    <oc r="V128">
      <f>U128-(U128*((VLOOKUP(A128,Plan!A$1:AB$798,27,FALSE)/100)))</f>
    </oc>
    <nc r="V128">
      <f>U128-(U128*((VLOOKUP(A128,Plan!A$1:AB$798,28,FALSE)/100)))</f>
    </nc>
  </rcc>
  <rcc rId="5982" sId="8">
    <oc r="W128">
      <f>IF(P128,O128*'ETC Data'!$H$3*'ETC Data'!$L$3,0)</f>
    </oc>
    <nc r="W128">
      <f>IF(P128,O128*'ETC Data'!$H$3*'ETC Data'!$L$3,0)</f>
    </nc>
  </rcc>
  <rcc rId="5983" sId="8">
    <oc r="X128">
      <f>W128-(W128*((VLOOKUP(A128,Plan!A$1:AC$798,28,FALSE)/100)))</f>
    </oc>
    <nc r="X128">
      <f>W128-(W128*((VLOOKUP(A128,Plan!A$1:AC$798,29,FALSE)/100)))</f>
    </nc>
  </rcc>
  <rcc rId="5984" sId="8">
    <oc r="Z128">
      <f>OR(H128="Y",J128="Y")</f>
    </oc>
    <nc r="Z128">
      <f>OR(H128="Y",J128="Y")</f>
    </nc>
  </rcc>
  <rcc rId="5985" sId="8">
    <oc r="AA128">
      <f>IF(Z128,O128*'ETC Data'!$H$4*'ETC Data'!$I$4,0)</f>
    </oc>
    <nc r="AA128">
      <f>IF(Z128,O128*'ETC Data'!$H$4*'ETC Data'!$I$4,0)</f>
    </nc>
  </rcc>
  <rcc rId="5986" sId="8">
    <oc r="AB128">
      <f>AA128-(AA128*((VLOOKUP(A128,Plan!A$1:AI$798,34,FALSE)/100)))</f>
    </oc>
    <nc r="AB128">
      <f>AA128-(AA128*((VLOOKUP(A128,Plan!A$1:AI$798,35,FALSE)/100)))</f>
    </nc>
  </rcc>
  <rcc rId="5987" sId="8">
    <oc r="AC128">
      <f>IF(Z128,O128*'ETC Data'!$H$4*'ETC Data'!$J$4,0)</f>
    </oc>
    <nc r="AC128">
      <f>IF(Z128,O128*'ETC Data'!$H$4*'ETC Data'!$J$4,0)</f>
    </nc>
  </rcc>
  <rcc rId="5988" sId="8">
    <oc r="AD128">
      <f>AC128-(AC128*((VLOOKUP(A128,Plan!A$1:AJ$798,35,FALSE)/100)))</f>
    </oc>
    <nc r="AD128">
      <f>AC128-(AC128*((VLOOKUP(A128,Plan!A$1:AJ$798,36,FALSE)/100)))</f>
    </nc>
  </rcc>
  <rcc rId="5989" sId="8">
    <oc r="AE128">
      <f>IF(Z128,O128*'ETC Data'!$H$4*'ETC Data'!$K$4,0)</f>
    </oc>
    <nc r="AE128">
      <f>IF(Z128,O128*'ETC Data'!$H$4*'ETC Data'!$K$4,0)</f>
    </nc>
  </rcc>
  <rcc rId="5990" sId="8">
    <oc r="AF128">
      <f>AE128-(AE128*((VLOOKUP(A128,Plan!A$1:AK$798,36,FALSE)/100)))</f>
    </oc>
    <nc r="AF128">
      <f>AE128-(AE128*((VLOOKUP(A128,Plan!A$1:AK$798,37,FALSE)/100)))</f>
    </nc>
  </rcc>
  <rcc rId="5991" sId="8">
    <oc r="AG128">
      <f>IF(Z128,O128*'ETC Data'!$H$4*'ETC Data'!$L$4,0)</f>
    </oc>
    <nc r="AG128">
      <f>IF(Z128,O128*'ETC Data'!$H$4*'ETC Data'!$L$4,0)</f>
    </nc>
  </rcc>
  <rcc rId="5992" sId="8">
    <oc r="AH128">
      <f>AG128-(AG128*((VLOOKUP(A128,Plan!A$1:AP$798,41,FALSE)/100)))</f>
    </oc>
    <nc r="AH128">
      <f>AG128-(AG128*((VLOOKUP(A128,Plan!A$1:AP$798,42,FALSE)/100)))</f>
    </nc>
  </rcc>
  <rcc rId="5993" sId="8">
    <oc r="AJ128">
      <f>OR(H128="Y",K128="Y")</f>
    </oc>
    <nc r="AJ128">
      <f>OR(H128="Y",K128="Y")</f>
    </nc>
  </rcc>
  <rcc rId="5994" sId="8">
    <oc r="AK128">
      <f>IF(AJ128,O128*'ETC Data'!$H$5*'ETC Data'!$I$5,0)</f>
    </oc>
    <nc r="AK128">
      <f>IF(AJ128,O128*'ETC Data'!$H$5*'ETC Data'!$I$5,0)</f>
    </nc>
  </rcc>
  <rcc rId="5995" sId="8">
    <oc r="AL128">
      <f>AK128-(AK128*((VLOOKUP(A128,Plan!A$1:AY$798,49,FALSE)/100)))</f>
    </oc>
    <nc r="AL128">
      <f>AK128-(AK128*((VLOOKUP(A128,Plan!A$1:AY$798,51,FALSE)/100)))</f>
    </nc>
  </rcc>
  <rcc rId="5996" sId="8">
    <oc r="AM128">
      <f>IF(AJ128,O128*'ETC Data'!$H$5*'ETC Data'!$J$5,0)</f>
    </oc>
    <nc r="AM128">
      <f>IF(AJ128,O128*'ETC Data'!$H$5*'ETC Data'!$J$5,0)</f>
    </nc>
  </rcc>
  <rcc rId="5997" sId="8">
    <oc r="AN128">
      <f>AM128-(AM128*((VLOOKUP(A128,Plan!A$1:BA$798,50,FALSE)/100)))</f>
    </oc>
    <nc r="AN128">
      <f>AM128-(AM128*((VLOOKUP(A128,Plan!A$1:BA$798,53,FALSE)/100)))</f>
    </nc>
  </rcc>
  <rcc rId="5998" sId="8">
    <oc r="AO128">
      <f>IF(AJ128,O128*'ETC Data'!$H$5*'ETC Data'!$K$5,0)</f>
    </oc>
    <nc r="AO128">
      <f>IF(AJ128,O128*'ETC Data'!$H$5*'ETC Data'!$K$5,0)</f>
    </nc>
  </rcc>
  <rcc rId="5999" sId="8">
    <oc r="AP128">
      <f>AO128-(AO128*((VLOOKUP(A128,Plan!A$1:BB$798,51,FALSE)/100)))</f>
    </oc>
    <nc r="AP128">
      <f>AO128-(AO128*((VLOOKUP(A128,Plan!A$1:BB$798,54,FALSE)/100)))</f>
    </nc>
  </rcc>
  <rcc rId="6000" sId="8">
    <oc r="AQ128">
      <f>IF(AJ128,O128*'ETC Data'!$H$5*'ETC Data'!$L$5,0)</f>
    </oc>
    <nc r="AQ128">
      <f>IF(AJ128,O128*'ETC Data'!$H$5*'ETC Data'!$L$5,0)</f>
    </nc>
  </rcc>
  <rcc rId="6001" sId="8">
    <oc r="AR128">
      <f>AQ128-(AQ128*((VLOOKUP(A128,Plan!A$1:BD$798,53,FALSE)/100)))</f>
    </oc>
    <nc r="AR128">
      <f>AQ128-(AQ128*((VLOOKUP(A128,Plan!A$1:BD$798,56,FALSE)/100)))</f>
    </nc>
  </rcc>
  <rcc rId="6002" sId="8">
    <oc r="R129">
      <f>Q129-(Q129*((VLOOKUP(A129,Plan!A$1:Z$798,25,FALSE)/100)))</f>
    </oc>
    <nc r="R129">
      <f>Q129-(Q129*((VLOOKUP(A129,Plan!A$1:Z$798,26,FALSE)/100)))</f>
    </nc>
  </rcc>
  <rcc rId="6003" sId="8">
    <oc r="S129">
      <f>IF(P129,O129*'ETC Data'!$H$3*'ETC Data'!$J$3,0)</f>
    </oc>
    <nc r="S129">
      <f>IF(P129,O129*'ETC Data'!$H$3*'ETC Data'!$J$3,0)</f>
    </nc>
  </rcc>
  <rcc rId="6004" sId="8">
    <oc r="T129">
      <f>S129-(S129*((VLOOKUP(A129,Plan!A$1:AA$798,26,FALSE)/100)))</f>
    </oc>
    <nc r="T129">
      <f>S129-(S129*((VLOOKUP(A129,Plan!A$1:AA$798,27,FALSE)/100)))</f>
    </nc>
  </rcc>
  <rcc rId="6005" sId="8">
    <oc r="U129">
      <f>IF(P129,O129*'ETC Data'!$H$3*'ETC Data'!$K$3,0)</f>
    </oc>
    <nc r="U129">
      <f>IF(P129,O129*'ETC Data'!$H$3*'ETC Data'!$K$3,0)</f>
    </nc>
  </rcc>
  <rcc rId="6006" sId="8">
    <oc r="V129">
      <f>U129-(U129*((VLOOKUP(A129,Plan!A$1:AB$798,27,FALSE)/100)))</f>
    </oc>
    <nc r="V129">
      <f>U129-(U129*((VLOOKUP(A129,Plan!A$1:AB$798,28,FALSE)/100)))</f>
    </nc>
  </rcc>
  <rcc rId="6007" sId="8">
    <oc r="W129">
      <f>IF(P129,O129*'ETC Data'!$H$3*'ETC Data'!$L$3,0)</f>
    </oc>
    <nc r="W129">
      <f>IF(P129,O129*'ETC Data'!$H$3*'ETC Data'!$L$3,0)</f>
    </nc>
  </rcc>
  <rcc rId="6008" sId="8">
    <oc r="X129">
      <f>W129-(W129*((VLOOKUP(A129,Plan!A$1:AC$798,28,FALSE)/100)))</f>
    </oc>
    <nc r="X129">
      <f>W129-(W129*((VLOOKUP(A129,Plan!A$1:AC$798,29,FALSE)/100)))</f>
    </nc>
  </rcc>
  <rcc rId="6009" sId="8">
    <oc r="Z129">
      <f>OR(H129="Y",J129="Y")</f>
    </oc>
    <nc r="Z129">
      <f>OR(H129="Y",J129="Y")</f>
    </nc>
  </rcc>
  <rcc rId="6010" sId="8">
    <oc r="AA129">
      <f>IF(Z129,O129*'ETC Data'!$H$4*'ETC Data'!$I$4,0)</f>
    </oc>
    <nc r="AA129">
      <f>IF(Z129,O129*'ETC Data'!$H$4*'ETC Data'!$I$4,0)</f>
    </nc>
  </rcc>
  <rcc rId="6011" sId="8">
    <oc r="AB129">
      <f>AA129-(AA129*((VLOOKUP(A129,Plan!A$1:AI$798,34,FALSE)/100)))</f>
    </oc>
    <nc r="AB129">
      <f>AA129-(AA129*((VLOOKUP(A129,Plan!A$1:AI$798,35,FALSE)/100)))</f>
    </nc>
  </rcc>
  <rcc rId="6012" sId="8">
    <oc r="AC129">
      <f>IF(Z129,O129*'ETC Data'!$H$4*'ETC Data'!$J$4,0)</f>
    </oc>
    <nc r="AC129">
      <f>IF(Z129,O129*'ETC Data'!$H$4*'ETC Data'!$J$4,0)</f>
    </nc>
  </rcc>
  <rcc rId="6013" sId="8">
    <oc r="AD129">
      <f>AC129-(AC129*((VLOOKUP(A129,Plan!A$1:AJ$798,35,FALSE)/100)))</f>
    </oc>
    <nc r="AD129">
      <f>AC129-(AC129*((VLOOKUP(A129,Plan!A$1:AJ$798,36,FALSE)/100)))</f>
    </nc>
  </rcc>
  <rcc rId="6014" sId="8">
    <oc r="AE129">
      <f>IF(Z129,O129*'ETC Data'!$H$4*'ETC Data'!$K$4,0)</f>
    </oc>
    <nc r="AE129">
      <f>IF(Z129,O129*'ETC Data'!$H$4*'ETC Data'!$K$4,0)</f>
    </nc>
  </rcc>
  <rcc rId="6015" sId="8">
    <oc r="AF129">
      <f>AE129-(AE129*((VLOOKUP(A129,Plan!A$1:AK$798,36,FALSE)/100)))</f>
    </oc>
    <nc r="AF129">
      <f>AE129-(AE129*((VLOOKUP(A129,Plan!A$1:AK$798,37,FALSE)/100)))</f>
    </nc>
  </rcc>
  <rcc rId="6016" sId="8">
    <oc r="AG129">
      <f>IF(Z129,O129*'ETC Data'!$H$4*'ETC Data'!$L$4,0)</f>
    </oc>
    <nc r="AG129">
      <f>IF(Z129,O129*'ETC Data'!$H$4*'ETC Data'!$L$4,0)</f>
    </nc>
  </rcc>
  <rcc rId="6017" sId="8">
    <oc r="AH129">
      <f>AG129-(AG129*((VLOOKUP(A129,Plan!A$1:AP$798,41,FALSE)/100)))</f>
    </oc>
    <nc r="AH129">
      <f>AG129-(AG129*((VLOOKUP(A129,Plan!A$1:AP$798,42,FALSE)/100)))</f>
    </nc>
  </rcc>
  <rcc rId="6018" sId="8">
    <oc r="AJ129">
      <f>OR(H129="Y",K129="Y")</f>
    </oc>
    <nc r="AJ129">
      <f>OR(H129="Y",K129="Y")</f>
    </nc>
  </rcc>
  <rcc rId="6019" sId="8">
    <oc r="AK129">
      <f>IF(AJ129,O129*'ETC Data'!$H$5*'ETC Data'!$I$5,0)</f>
    </oc>
    <nc r="AK129">
      <f>IF(AJ129,O129*'ETC Data'!$H$5*'ETC Data'!$I$5,0)</f>
    </nc>
  </rcc>
  <rcc rId="6020" sId="8">
    <oc r="AL129">
      <f>AK129-(AK129*((VLOOKUP(A129,Plan!A$1:AY$798,49,FALSE)/100)))</f>
    </oc>
    <nc r="AL129">
      <f>AK129-(AK129*((VLOOKUP(A129,Plan!A$1:AY$798,51,FALSE)/100)))</f>
    </nc>
  </rcc>
  <rcc rId="6021" sId="8">
    <oc r="AM129">
      <f>IF(AJ129,O129*'ETC Data'!$H$5*'ETC Data'!$J$5,0)</f>
    </oc>
    <nc r="AM129">
      <f>IF(AJ129,O129*'ETC Data'!$H$5*'ETC Data'!$J$5,0)</f>
    </nc>
  </rcc>
  <rcc rId="6022" sId="8">
    <oc r="AN129">
      <f>AM129-(AM129*((VLOOKUP(A129,Plan!A$1:BA$798,50,FALSE)/100)))</f>
    </oc>
    <nc r="AN129">
      <f>AM129-(AM129*((VLOOKUP(A129,Plan!A$1:BA$798,53,FALSE)/100)))</f>
    </nc>
  </rcc>
  <rcc rId="6023" sId="8">
    <oc r="AO129">
      <f>IF(AJ129,O129*'ETC Data'!$H$5*'ETC Data'!$K$5,0)</f>
    </oc>
    <nc r="AO129">
      <f>IF(AJ129,O129*'ETC Data'!$H$5*'ETC Data'!$K$5,0)</f>
    </nc>
  </rcc>
  <rcc rId="6024" sId="8">
    <oc r="AP129">
      <f>AO129-(AO129*((VLOOKUP(A129,Plan!A$1:BB$798,51,FALSE)/100)))</f>
    </oc>
    <nc r="AP129">
      <f>AO129-(AO129*((VLOOKUP(A129,Plan!A$1:BB$798,54,FALSE)/100)))</f>
    </nc>
  </rcc>
  <rcc rId="6025" sId="8">
    <oc r="AQ129">
      <f>IF(AJ129,O129*'ETC Data'!$H$5*'ETC Data'!$L$5,0)</f>
    </oc>
    <nc r="AQ129">
      <f>IF(AJ129,O129*'ETC Data'!$H$5*'ETC Data'!$L$5,0)</f>
    </nc>
  </rcc>
  <rcc rId="6026" sId="8">
    <oc r="AR129">
      <f>AQ129-(AQ129*((VLOOKUP(A129,Plan!A$1:BD$798,53,FALSE)/100)))</f>
    </oc>
    <nc r="AR129">
      <f>AQ129-(AQ129*((VLOOKUP(A129,Plan!A$1:BD$798,56,FALSE)/100)))</f>
    </nc>
  </rcc>
  <rcc rId="6027" sId="8">
    <oc r="R130">
      <f>Q130-(Q130*((VLOOKUP(A130,Plan!A$1:Z$798,26,FALSE)/100)))</f>
    </oc>
    <nc r="R130">
      <f>Q130-(Q130*((VLOOKUP(A130,Plan!A$1:Z$798,26,FALSE)/100)))</f>
    </nc>
  </rcc>
  <rcc rId="6028" sId="8">
    <oc r="S130">
      <f>IF(P130,O130*'ETC Data'!$H$3*'ETC Data'!$J$3,0)</f>
    </oc>
    <nc r="S130">
      <f>IF(P130,O130*'ETC Data'!$H$3*'ETC Data'!$J$3,0)</f>
    </nc>
  </rcc>
  <rcc rId="6029" sId="8">
    <oc r="T130">
      <f>S130-(S130*((VLOOKUP(A130,Plan!A$1:AA$798,27,FALSE)/100)))</f>
    </oc>
    <nc r="T130">
      <f>S130-(S130*((VLOOKUP(A130,Plan!A$1:AA$798,27,FALSE)/100)))</f>
    </nc>
  </rcc>
  <rcc rId="6030" sId="8">
    <oc r="U130">
      <f>IF(P130,O130*'ETC Data'!$H$3*'ETC Data'!$K$3,0)</f>
    </oc>
    <nc r="U130">
      <f>IF(P130,O130*'ETC Data'!$H$3*'ETC Data'!$K$3,0)</f>
    </nc>
  </rcc>
  <rcc rId="6031" sId="8">
    <oc r="V130">
      <f>U130-(U130*((VLOOKUP(A130,Plan!A$1:AB$798,28,FALSE)/100)))</f>
    </oc>
    <nc r="V130">
      <f>U130-(U130*((VLOOKUP(A130,Plan!A$1:AB$798,28,FALSE)/100)))</f>
    </nc>
  </rcc>
  <rcc rId="6032" sId="8">
    <oc r="W130">
      <f>IF(P130,O130*'ETC Data'!$H$3*'ETC Data'!$L$3,0)</f>
    </oc>
    <nc r="W130">
      <f>IF(P130,O130*'ETC Data'!$H$3*'ETC Data'!$L$3,0)</f>
    </nc>
  </rcc>
  <rcc rId="6033" sId="8">
    <oc r="X130">
      <f>W130-(W130*((VLOOKUP(A130,Plan!A$1:AC$798,29,FALSE)/100)))</f>
    </oc>
    <nc r="X130">
      <f>W130-(W130*((VLOOKUP(A130,Plan!A$1:AC$798,29,FALSE)/100)))</f>
    </nc>
  </rcc>
  <rcc rId="6034" sId="8">
    <oc r="Z130">
      <f>OR(H130="Y",J130="Y")</f>
    </oc>
    <nc r="Z130">
      <f>OR(H130="Y",J130="Y")</f>
    </nc>
  </rcc>
  <rcc rId="6035" sId="8">
    <oc r="AA130">
      <f>IF(Z130,O130*'ETC Data'!$H$4*'ETC Data'!$I$4,0)</f>
    </oc>
    <nc r="AA130">
      <f>IF(Z130,O130*'ETC Data'!$H$4*'ETC Data'!$I$4,0)</f>
    </nc>
  </rcc>
  <rcc rId="6036" sId="8">
    <oc r="AB130">
      <f>AA130-(AA130*((VLOOKUP(A130,Plan!A$1:AI$798,35,FALSE)/100)))</f>
    </oc>
    <nc r="AB130">
      <f>AA130-(AA130*((VLOOKUP(A130,Plan!A$1:AI$798,35,FALSE)/100)))</f>
    </nc>
  </rcc>
  <rcc rId="6037" sId="8">
    <oc r="AC130">
      <f>IF(Z130,O130*'ETC Data'!$H$4*'ETC Data'!$J$4,0)</f>
    </oc>
    <nc r="AC130">
      <f>IF(Z130,O130*'ETC Data'!$H$4*'ETC Data'!$J$4,0)</f>
    </nc>
  </rcc>
  <rcc rId="6038" sId="8">
    <oc r="AD130">
      <f>AC130-(AC130*((VLOOKUP(A130,Plan!A$1:AJ$798,36,FALSE)/100)))</f>
    </oc>
    <nc r="AD130">
      <f>AC130-(AC130*((VLOOKUP(A130,Plan!A$1:AJ$798,36,FALSE)/100)))</f>
    </nc>
  </rcc>
  <rcc rId="6039" sId="8">
    <oc r="AE130">
      <f>IF(Z130,O130*'ETC Data'!$H$4*'ETC Data'!$K$4,0)</f>
    </oc>
    <nc r="AE130">
      <f>IF(Z130,O130*'ETC Data'!$H$4*'ETC Data'!$K$4,0)</f>
    </nc>
  </rcc>
  <rcc rId="6040" sId="8">
    <oc r="AF130">
      <f>AE130-(AE130*((VLOOKUP(A130,Plan!A$1:AK$798,37,FALSE)/100)))</f>
    </oc>
    <nc r="AF130">
      <f>AE130-(AE130*((VLOOKUP(A130,Plan!A$1:AK$798,37,FALSE)/100)))</f>
    </nc>
  </rcc>
  <rcc rId="6041" sId="8">
    <oc r="AG130">
      <f>IF(Z130,O130*'ETC Data'!$H$4*'ETC Data'!$L$4,0)</f>
    </oc>
    <nc r="AG130">
      <f>IF(Z130,O130*'ETC Data'!$H$4*'ETC Data'!$L$4,0)</f>
    </nc>
  </rcc>
  <rcc rId="6042" sId="8">
    <oc r="AH130">
      <f>AG130-(AG130*((VLOOKUP(A130,Plan!A$1:AP$798,42,FALSE)/100)))</f>
    </oc>
    <nc r="AH130">
      <f>AG130-(AG130*((VLOOKUP(A130,Plan!A$1:AP$798,42,FALSE)/100)))</f>
    </nc>
  </rcc>
  <rcc rId="6043" sId="8">
    <oc r="AJ130">
      <f>OR(H130="Y",K130="Y")</f>
    </oc>
    <nc r="AJ130">
      <f>OR(H130="Y",K130="Y")</f>
    </nc>
  </rcc>
  <rcc rId="6044" sId="8">
    <oc r="AK130">
      <f>IF(AJ130,O130*'ETC Data'!$H$5*'ETC Data'!$I$5,0)</f>
    </oc>
    <nc r="AK130">
      <f>IF(AJ130,O130*'ETC Data'!$H$5*'ETC Data'!$I$5,0)</f>
    </nc>
  </rcc>
  <rcc rId="6045" sId="8">
    <oc r="AL130">
      <f>AK130-(AK130*((VLOOKUP(A130,Plan!A$1:AY$798,51,FALSE)/100)))</f>
    </oc>
    <nc r="AL130">
      <f>AK130-(AK130*((VLOOKUP(A130,Plan!A$1:AY$798,51,FALSE)/100)))</f>
    </nc>
  </rcc>
  <rcc rId="6046" sId="8">
    <oc r="AM130">
      <f>IF(AJ130,O130*'ETC Data'!$H$5*'ETC Data'!$J$5,0)</f>
    </oc>
    <nc r="AM130">
      <f>IF(AJ130,O130*'ETC Data'!$H$5*'ETC Data'!$J$5,0)</f>
    </nc>
  </rcc>
  <rcc rId="6047" sId="8">
    <oc r="AN130">
      <f>AM130-(AM130*((VLOOKUP(A130,Plan!A$1:BA$798,53,FALSE)/100)))</f>
    </oc>
    <nc r="AN130">
      <f>AM130-(AM130*((VLOOKUP(A130,Plan!A$1:BA$798,53,FALSE)/100)))</f>
    </nc>
  </rcc>
  <rcc rId="6048" sId="8">
    <oc r="AO130">
      <f>IF(AJ130,O130*'ETC Data'!$H$5*'ETC Data'!$K$5,0)</f>
    </oc>
    <nc r="AO130">
      <f>IF(AJ130,O130*'ETC Data'!$H$5*'ETC Data'!$K$5,0)</f>
    </nc>
  </rcc>
  <rcc rId="6049" sId="8">
    <oc r="AP130">
      <f>AO130-(AO130*((VLOOKUP(A130,Plan!A$1:BB$798,54,FALSE)/100)))</f>
    </oc>
    <nc r="AP130">
      <f>AO130-(AO130*((VLOOKUP(A130,Plan!A$1:BB$798,54,FALSE)/100)))</f>
    </nc>
  </rcc>
  <rcc rId="6050" sId="8">
    <oc r="AQ130">
      <f>IF(AJ130,O130*'ETC Data'!$H$5*'ETC Data'!$L$5,0)</f>
    </oc>
    <nc r="AQ130">
      <f>IF(AJ130,O130*'ETC Data'!$H$5*'ETC Data'!$L$5,0)</f>
    </nc>
  </rcc>
  <rcc rId="6051" sId="8">
    <oc r="AR130">
      <f>AQ130-(AQ130*((VLOOKUP(A130,Plan!A$1:BD$798,56,FALSE)/100)))</f>
    </oc>
    <nc r="AR130">
      <f>AQ130-(AQ130*((VLOOKUP(A130,Plan!A$1:BD$798,56,FALSE)/100)))</f>
    </nc>
  </rcc>
  <rcc rId="6052" sId="8">
    <oc r="R131">
      <f>Q131-(Q131*((VLOOKUP(A131,Plan!A$1:Z$798,26,FALSE)/100)))</f>
    </oc>
    <nc r="R131">
      <f>Q131-(Q131*((VLOOKUP(A131,Plan!A$1:Z$798,26,FALSE)/100)))</f>
    </nc>
  </rcc>
  <rcc rId="6053" sId="8">
    <oc r="S131">
      <f>IF(P131,O131*'ETC Data'!$H$3*'ETC Data'!$J$3,0)</f>
    </oc>
    <nc r="S131">
      <f>IF(P131,O131*'ETC Data'!$H$3*'ETC Data'!$J$3,0)</f>
    </nc>
  </rcc>
  <rcc rId="6054" sId="8">
    <oc r="T131">
      <f>S131-(S131*((VLOOKUP(A131,Plan!A$1:AA$798,27,FALSE)/100)))</f>
    </oc>
    <nc r="T131">
      <f>S131-(S131*((VLOOKUP(A131,Plan!A$1:AA$798,27,FALSE)/100)))</f>
    </nc>
  </rcc>
  <rcc rId="6055" sId="8">
    <oc r="U131">
      <f>IF(P131,O131*'ETC Data'!$H$3*'ETC Data'!$K$3,0)</f>
    </oc>
    <nc r="U131">
      <f>IF(P131,O131*'ETC Data'!$H$3*'ETC Data'!$K$3,0)</f>
    </nc>
  </rcc>
  <rcc rId="6056" sId="8">
    <oc r="V131">
      <f>U131-(U131*((VLOOKUP(A131,Plan!A$1:AB$798,28,FALSE)/100)))</f>
    </oc>
    <nc r="V131">
      <f>U131-(U131*((VLOOKUP(A131,Plan!A$1:AB$798,28,FALSE)/100)))</f>
    </nc>
  </rcc>
  <rcc rId="6057" sId="8">
    <oc r="W131">
      <f>IF(P131,O131*'ETC Data'!$H$3*'ETC Data'!$L$3,0)</f>
    </oc>
    <nc r="W131">
      <f>IF(P131,O131*'ETC Data'!$H$3*'ETC Data'!$L$3,0)</f>
    </nc>
  </rcc>
  <rcc rId="6058" sId="8">
    <oc r="X131">
      <f>W131-(W131*((VLOOKUP(A131,Plan!A$1:AC$798,29,FALSE)/100)))</f>
    </oc>
    <nc r="X131">
      <f>W131-(W131*((VLOOKUP(A131,Plan!A$1:AC$798,29,FALSE)/100)))</f>
    </nc>
  </rcc>
  <rcc rId="6059" sId="8">
    <oc r="Z131">
      <f>OR(H131="Y",J131="Y")</f>
    </oc>
    <nc r="Z131">
      <f>OR(H131="Y",J131="Y")</f>
    </nc>
  </rcc>
  <rcc rId="6060" sId="8">
    <oc r="AA131">
      <f>IF(Z131,O131*'ETC Data'!$H$4*'ETC Data'!$I$4,0)</f>
    </oc>
    <nc r="AA131">
      <f>IF(Z131,O131*'ETC Data'!$H$4*'ETC Data'!$I$4,0)</f>
    </nc>
  </rcc>
  <rcc rId="6061" sId="8">
    <oc r="AB131">
      <f>AA131-(AA131*((VLOOKUP(A131,Plan!A$1:AI$798,35,FALSE)/100)))</f>
    </oc>
    <nc r="AB131">
      <f>AA131-(AA131*((VLOOKUP(A131,Plan!A$1:AI$798,35,FALSE)/100)))</f>
    </nc>
  </rcc>
  <rcc rId="6062" sId="8">
    <oc r="AC131">
      <f>IF(Z131,O131*'ETC Data'!$H$4*'ETC Data'!$J$4,0)</f>
    </oc>
    <nc r="AC131">
      <f>IF(Z131,O131*'ETC Data'!$H$4*'ETC Data'!$J$4,0)</f>
    </nc>
  </rcc>
  <rcc rId="6063" sId="8">
    <oc r="AD131">
      <f>AC131-(AC131*((VLOOKUP(A131,Plan!A$1:AJ$798,36,FALSE)/100)))</f>
    </oc>
    <nc r="AD131">
      <f>AC131-(AC131*((VLOOKUP(A131,Plan!A$1:AJ$798,36,FALSE)/100)))</f>
    </nc>
  </rcc>
  <rcc rId="6064" sId="8">
    <oc r="AE131">
      <f>IF(Z131,O131*'ETC Data'!$H$4*'ETC Data'!$K$4,0)</f>
    </oc>
    <nc r="AE131">
      <f>IF(Z131,O131*'ETC Data'!$H$4*'ETC Data'!$K$4,0)</f>
    </nc>
  </rcc>
  <rcc rId="6065" sId="8">
    <oc r="AF131">
      <f>AE131-(AE131*((VLOOKUP(A131,Plan!A$1:AK$798,37,FALSE)/100)))</f>
    </oc>
    <nc r="AF131">
      <f>AE131-(AE131*((VLOOKUP(A131,Plan!A$1:AK$798,37,FALSE)/100)))</f>
    </nc>
  </rcc>
  <rcc rId="6066" sId="8">
    <oc r="AG131">
      <f>IF(Z131,O131*'ETC Data'!$H$4*'ETC Data'!$L$4,0)</f>
    </oc>
    <nc r="AG131">
      <f>IF(Z131,O131*'ETC Data'!$H$4*'ETC Data'!$L$4,0)</f>
    </nc>
  </rcc>
  <rcc rId="6067" sId="8">
    <oc r="AH131">
      <f>AG131-(AG131*((VLOOKUP(A131,Plan!A$1:AP$798,42,FALSE)/100)))</f>
    </oc>
    <nc r="AH131">
      <f>AG131-(AG131*((VLOOKUP(A131,Plan!A$1:AP$798,42,FALSE)/100)))</f>
    </nc>
  </rcc>
  <rcc rId="6068" sId="8">
    <oc r="AJ131">
      <f>OR(H131="Y",K131="Y")</f>
    </oc>
    <nc r="AJ131">
      <f>OR(H131="Y",K131="Y")</f>
    </nc>
  </rcc>
  <rcc rId="6069" sId="8">
    <oc r="AK131">
      <f>IF(AJ131,O131*'ETC Data'!$H$5*'ETC Data'!$I$5,0)</f>
    </oc>
    <nc r="AK131">
      <f>IF(AJ131,O131*'ETC Data'!$H$5*'ETC Data'!$I$5,0)</f>
    </nc>
  </rcc>
  <rcc rId="6070" sId="8">
    <oc r="AL131">
      <f>AK131-(AK131*((VLOOKUP(A131,Plan!A$1:AY$798,51,FALSE)/100)))</f>
    </oc>
    <nc r="AL131">
      <f>AK131-(AK131*((VLOOKUP(A131,Plan!A$1:AY$798,51,FALSE)/100)))</f>
    </nc>
  </rcc>
  <rcc rId="6071" sId="8">
    <oc r="AM131">
      <f>IF(AJ131,O131*'ETC Data'!$H$5*'ETC Data'!$J$5,0)</f>
    </oc>
    <nc r="AM131">
      <f>IF(AJ131,O131*'ETC Data'!$H$5*'ETC Data'!$J$5,0)</f>
    </nc>
  </rcc>
  <rcc rId="6072" sId="8">
    <oc r="AN131">
      <f>AM131-(AM131*((VLOOKUP(A131,Plan!A$1:BA$798,53,FALSE)/100)))</f>
    </oc>
    <nc r="AN131">
      <f>AM131-(AM131*((VLOOKUP(A131,Plan!A$1:BA$798,53,FALSE)/100)))</f>
    </nc>
  </rcc>
  <rcc rId="6073" sId="8">
    <oc r="AO131">
      <f>IF(AJ131,O131*'ETC Data'!$H$5*'ETC Data'!$K$5,0)</f>
    </oc>
    <nc r="AO131">
      <f>IF(AJ131,O131*'ETC Data'!$H$5*'ETC Data'!$K$5,0)</f>
    </nc>
  </rcc>
  <rcc rId="6074" sId="8">
    <oc r="AP131">
      <f>AO131-(AO131*((VLOOKUP(A131,Plan!A$1:BB$798,54,FALSE)/100)))</f>
    </oc>
    <nc r="AP131">
      <f>AO131-(AO131*((VLOOKUP(A131,Plan!A$1:BB$798,54,FALSE)/100)))</f>
    </nc>
  </rcc>
  <rcc rId="6075" sId="8">
    <oc r="AQ131">
      <f>IF(AJ131,O131*'ETC Data'!$H$5*'ETC Data'!$L$5,0)</f>
    </oc>
    <nc r="AQ131">
      <f>IF(AJ131,O131*'ETC Data'!$H$5*'ETC Data'!$L$5,0)</f>
    </nc>
  </rcc>
  <rcc rId="6076" sId="8">
    <oc r="AR131">
      <f>AQ131-(AQ131*((VLOOKUP(A131,Plan!A$1:BD$798,56,FALSE)/100)))</f>
    </oc>
    <nc r="AR131">
      <f>AQ131-(AQ131*((VLOOKUP(A131,Plan!A$1:BD$798,56,FALSE)/100)))</f>
    </nc>
  </rcc>
  <rcc rId="6077" sId="8">
    <oc r="R132">
      <f>Q132-(Q132*((VLOOKUP(A132,Plan!A$1:Z$798,25,FALSE)/100)))</f>
    </oc>
    <nc r="R132">
      <f>Q132-(Q132*((VLOOKUP(A132,Plan!A$1:Z$798,26,FALSE)/100)))</f>
    </nc>
  </rcc>
  <rcc rId="6078" sId="8">
    <oc r="S132">
      <f>IF(P132,O132*'ETC Data'!$H$3*'ETC Data'!$J$3,0)</f>
    </oc>
    <nc r="S132">
      <f>IF(P132,O132*'ETC Data'!$H$3*'ETC Data'!$J$3,0)</f>
    </nc>
  </rcc>
  <rcc rId="6079" sId="8">
    <oc r="T132">
      <f>S132-(S132*((VLOOKUP(A132,Plan!A$1:AA$798,26,FALSE)/100)))</f>
    </oc>
    <nc r="T132">
      <f>S132-(S132*((VLOOKUP(A132,Plan!A$1:AA$798,27,FALSE)/100)))</f>
    </nc>
  </rcc>
  <rcc rId="6080" sId="8">
    <oc r="U132">
      <f>IF(P132,O132*'ETC Data'!$H$3*'ETC Data'!$K$3,0)</f>
    </oc>
    <nc r="U132">
      <f>IF(P132,O132*'ETC Data'!$H$3*'ETC Data'!$K$3,0)</f>
    </nc>
  </rcc>
  <rcc rId="6081" sId="8">
    <oc r="V132">
      <f>U132-(U132*((VLOOKUP(A132,Plan!A$1:AB$798,27,FALSE)/100)))</f>
    </oc>
    <nc r="V132">
      <f>U132-(U132*((VLOOKUP(A132,Plan!A$1:AB$798,28,FALSE)/100)))</f>
    </nc>
  </rcc>
  <rcc rId="6082" sId="8">
    <oc r="W132">
      <f>IF(P132,O132*'ETC Data'!$H$3*'ETC Data'!$L$3,0)</f>
    </oc>
    <nc r="W132">
      <f>IF(P132,O132*'ETC Data'!$H$3*'ETC Data'!$L$3,0)</f>
    </nc>
  </rcc>
  <rcc rId="6083" sId="8">
    <oc r="X132">
      <f>W132-(W132*((VLOOKUP(A132,Plan!A$1:AC$798,28,FALSE)/100)))</f>
    </oc>
    <nc r="X132">
      <f>W132-(W132*((VLOOKUP(A132,Plan!A$1:AC$798,29,FALSE)/100)))</f>
    </nc>
  </rcc>
  <rcc rId="6084" sId="8">
    <oc r="Z132">
      <f>OR(H132="Y",J132="Y")</f>
    </oc>
    <nc r="Z132">
      <f>OR(H132="Y",J132="Y")</f>
    </nc>
  </rcc>
  <rcc rId="6085" sId="8">
    <oc r="AA132">
      <f>IF(Z132,O132*'ETC Data'!$H$4*'ETC Data'!$I$4,0)</f>
    </oc>
    <nc r="AA132">
      <f>IF(Z132,O132*'ETC Data'!$H$4*'ETC Data'!$I$4,0)</f>
    </nc>
  </rcc>
  <rcc rId="6086" sId="8">
    <oc r="AB132">
      <f>AA132-(AA132*((VLOOKUP(A132,Plan!A$1:AI$798,34,FALSE)/100)))</f>
    </oc>
    <nc r="AB132">
      <f>AA132-(AA132*((VLOOKUP(A132,Plan!A$1:AI$798,35,FALSE)/100)))</f>
    </nc>
  </rcc>
  <rcc rId="6087" sId="8">
    <oc r="AC132">
      <f>IF(Z132,O132*'ETC Data'!$H$4*'ETC Data'!$J$4,0)</f>
    </oc>
    <nc r="AC132">
      <f>IF(Z132,O132*'ETC Data'!$H$4*'ETC Data'!$J$4,0)</f>
    </nc>
  </rcc>
  <rcc rId="6088" sId="8">
    <oc r="AD132">
      <f>AC132-(AC132*((VLOOKUP(A132,Plan!A$1:AJ$798,35,FALSE)/100)))</f>
    </oc>
    <nc r="AD132">
      <f>AC132-(AC132*((VLOOKUP(A132,Plan!A$1:AJ$798,36,FALSE)/100)))</f>
    </nc>
  </rcc>
  <rcc rId="6089" sId="8">
    <oc r="AE132">
      <f>IF(Z132,O132*'ETC Data'!$H$4*'ETC Data'!$K$4,0)</f>
    </oc>
    <nc r="AE132">
      <f>IF(Z132,O132*'ETC Data'!$H$4*'ETC Data'!$K$4,0)</f>
    </nc>
  </rcc>
  <rcc rId="6090" sId="8">
    <oc r="AF132">
      <f>AE132-(AE132*((VLOOKUP(A132,Plan!A$1:AK$798,36,FALSE)/100)))</f>
    </oc>
    <nc r="AF132">
      <f>AE132-(AE132*((VLOOKUP(A132,Plan!A$1:AK$798,37,FALSE)/100)))</f>
    </nc>
  </rcc>
  <rcc rId="6091" sId="8">
    <oc r="AG132">
      <f>IF(Z132,O132*'ETC Data'!$H$4*'ETC Data'!$L$4,0)</f>
    </oc>
    <nc r="AG132">
      <f>IF(Z132,O132*'ETC Data'!$H$4*'ETC Data'!$L$4,0)</f>
    </nc>
  </rcc>
  <rcc rId="6092" sId="8">
    <oc r="AH132">
      <f>AG132-(AG132*((VLOOKUP(A132,Plan!A$1:AP$798,41,FALSE)/100)))</f>
    </oc>
    <nc r="AH132">
      <f>AG132-(AG132*((VLOOKUP(A132,Plan!A$1:AP$798,42,FALSE)/100)))</f>
    </nc>
  </rcc>
  <rcc rId="6093" sId="8">
    <oc r="AJ132">
      <f>OR(H132="Y",K132="Y")</f>
    </oc>
    <nc r="AJ132">
      <f>OR(H132="Y",K132="Y")</f>
    </nc>
  </rcc>
  <rcc rId="6094" sId="8">
    <oc r="AK132">
      <f>IF(AJ132,O132*'ETC Data'!$H$5*'ETC Data'!$I$5,0)</f>
    </oc>
    <nc r="AK132">
      <f>IF(AJ132,O132*'ETC Data'!$H$5*'ETC Data'!$I$5,0)</f>
    </nc>
  </rcc>
  <rcc rId="6095" sId="8">
    <oc r="AL132">
      <f>AK132-(AK132*((VLOOKUP(A132,Plan!A$1:AY$798,49,FALSE)/100)))</f>
    </oc>
    <nc r="AL132">
      <f>AK132-(AK132*((VLOOKUP(A132,Plan!A$1:AY$798,51,FALSE)/100)))</f>
    </nc>
  </rcc>
  <rcc rId="6096" sId="8">
    <oc r="AM132">
      <f>IF(AJ132,O132*'ETC Data'!$H$5*'ETC Data'!$J$5,0)</f>
    </oc>
    <nc r="AM132">
      <f>IF(AJ132,O132*'ETC Data'!$H$5*'ETC Data'!$J$5,0)</f>
    </nc>
  </rcc>
  <rcc rId="6097" sId="8">
    <oc r="AN132">
      <f>AM132-(AM132*((VLOOKUP(A132,Plan!A$1:BA$798,50,FALSE)/100)))</f>
    </oc>
    <nc r="AN132">
      <f>AM132-(AM132*((VLOOKUP(A132,Plan!A$1:BA$798,53,FALSE)/100)))</f>
    </nc>
  </rcc>
  <rcc rId="6098" sId="8">
    <oc r="AO132">
      <f>IF(AJ132,O132*'ETC Data'!$H$5*'ETC Data'!$K$5,0)</f>
    </oc>
    <nc r="AO132">
      <f>IF(AJ132,O132*'ETC Data'!$H$5*'ETC Data'!$K$5,0)</f>
    </nc>
  </rcc>
  <rcc rId="6099" sId="8">
    <oc r="AP132">
      <f>AO132-(AO132*((VLOOKUP(A132,Plan!A$1:BB$798,51,FALSE)/100)))</f>
    </oc>
    <nc r="AP132">
      <f>AO132-(AO132*((VLOOKUP(A132,Plan!A$1:BB$798,54,FALSE)/100)))</f>
    </nc>
  </rcc>
  <rcc rId="6100" sId="8">
    <oc r="AQ132">
      <f>IF(AJ132,O132*'ETC Data'!$H$5*'ETC Data'!$L$5,0)</f>
    </oc>
    <nc r="AQ132">
      <f>IF(AJ132,O132*'ETC Data'!$H$5*'ETC Data'!$L$5,0)</f>
    </nc>
  </rcc>
  <rcc rId="6101" sId="8">
    <oc r="AR132">
      <f>AQ132-(AQ132*((VLOOKUP(A132,Plan!A$1:BD$798,53,FALSE)/100)))</f>
    </oc>
    <nc r="AR132">
      <f>AQ132-(AQ132*((VLOOKUP(A132,Plan!A$1:BD$798,56,FALSE)/100)))</f>
    </nc>
  </rcc>
  <rcc rId="6102" sId="8">
    <oc r="R133">
      <f>Q133-(Q133*((VLOOKUP(A133,Plan!A$1:Z$798,25,FALSE)/100)))</f>
    </oc>
    <nc r="R133">
      <f>Q133-(Q133*((VLOOKUP(A133,Plan!A$1:Z$798,26,FALSE)/100)))</f>
    </nc>
  </rcc>
  <rcc rId="6103" sId="8">
    <oc r="S133">
      <f>IF(P133,O133*'ETC Data'!$H$3*'ETC Data'!$J$3,0)</f>
    </oc>
    <nc r="S133">
      <f>IF(P133,O133*'ETC Data'!$H$3*'ETC Data'!$J$3,0)</f>
    </nc>
  </rcc>
  <rcc rId="6104" sId="8">
    <oc r="T133">
      <f>S133-(S133*((VLOOKUP(A133,Plan!A$1:AA$798,26,FALSE)/100)))</f>
    </oc>
    <nc r="T133">
      <f>S133-(S133*((VLOOKUP(A133,Plan!A$1:AA$798,27,FALSE)/100)))</f>
    </nc>
  </rcc>
  <rcc rId="6105" sId="8">
    <oc r="U133">
      <f>IF(P133,O133*'ETC Data'!$H$3*'ETC Data'!$K$3,0)</f>
    </oc>
    <nc r="U133">
      <f>IF(P133,O133*'ETC Data'!$H$3*'ETC Data'!$K$3,0)</f>
    </nc>
  </rcc>
  <rcc rId="6106" sId="8">
    <oc r="V133">
      <f>U133-(U133*((VLOOKUP(A133,Plan!A$1:AB$798,27,FALSE)/100)))</f>
    </oc>
    <nc r="V133">
      <f>U133-(U133*((VLOOKUP(A133,Plan!A$1:AB$798,28,FALSE)/100)))</f>
    </nc>
  </rcc>
  <rcc rId="6107" sId="8">
    <oc r="W133">
      <f>IF(P133,O133*'ETC Data'!$H$3*'ETC Data'!$L$3,0)</f>
    </oc>
    <nc r="W133">
      <f>IF(P133,O133*'ETC Data'!$H$3*'ETC Data'!$L$3,0)</f>
    </nc>
  </rcc>
  <rcc rId="6108" sId="8">
    <oc r="X133">
      <f>W133-(W133*((VLOOKUP(A133,Plan!A$1:AC$798,28,FALSE)/100)))</f>
    </oc>
    <nc r="X133">
      <f>W133-(W133*((VLOOKUP(A133,Plan!A$1:AC$798,29,FALSE)/100)))</f>
    </nc>
  </rcc>
  <rcc rId="6109" sId="8">
    <oc r="Z133">
      <f>OR(H133="Y",J133="Y")</f>
    </oc>
    <nc r="Z133">
      <f>OR(H133="Y",J133="Y")</f>
    </nc>
  </rcc>
  <rcc rId="6110" sId="8">
    <oc r="AA133">
      <f>IF(Z133,O133*'ETC Data'!$H$4*'ETC Data'!$I$4,0)</f>
    </oc>
    <nc r="AA133">
      <f>IF(Z133,O133*'ETC Data'!$H$4*'ETC Data'!$I$4,0)</f>
    </nc>
  </rcc>
  <rcc rId="6111" sId="8">
    <oc r="AB133">
      <f>AA133-(AA133*((VLOOKUP(A133,Plan!A$1:AI$798,34,FALSE)/100)))</f>
    </oc>
    <nc r="AB133">
      <f>AA133-(AA133*((VLOOKUP(A133,Plan!A$1:AI$798,35,FALSE)/100)))</f>
    </nc>
  </rcc>
  <rcc rId="6112" sId="8">
    <oc r="AC133">
      <f>IF(Z133,O133*'ETC Data'!$H$4*'ETC Data'!$J$4,0)</f>
    </oc>
    <nc r="AC133">
      <f>IF(Z133,O133*'ETC Data'!$H$4*'ETC Data'!$J$4,0)</f>
    </nc>
  </rcc>
  <rcc rId="6113" sId="8">
    <oc r="AD133">
      <f>AC133-(AC133*((VLOOKUP(A133,Plan!A$1:AJ$798,35,FALSE)/100)))</f>
    </oc>
    <nc r="AD133">
      <f>AC133-(AC133*((VLOOKUP(A133,Plan!A$1:AJ$798,36,FALSE)/100)))</f>
    </nc>
  </rcc>
  <rcc rId="6114" sId="8">
    <oc r="AE133">
      <f>IF(Z133,O133*'ETC Data'!$H$4*'ETC Data'!$K$4,0)</f>
    </oc>
    <nc r="AE133">
      <f>IF(Z133,O133*'ETC Data'!$H$4*'ETC Data'!$K$4,0)</f>
    </nc>
  </rcc>
  <rcc rId="6115" sId="8">
    <oc r="AF133">
      <f>AE133-(AE133*((VLOOKUP(A133,Plan!A$1:AK$798,36,FALSE)/100)))</f>
    </oc>
    <nc r="AF133">
      <f>AE133-(AE133*((VLOOKUP(A133,Plan!A$1:AK$798,37,FALSE)/100)))</f>
    </nc>
  </rcc>
  <rcc rId="6116" sId="8">
    <oc r="AG133">
      <f>IF(Z133,O133*'ETC Data'!$H$4*'ETC Data'!$L$4,0)</f>
    </oc>
    <nc r="AG133">
      <f>IF(Z133,O133*'ETC Data'!$H$4*'ETC Data'!$L$4,0)</f>
    </nc>
  </rcc>
  <rcc rId="6117" sId="8">
    <oc r="AH133">
      <f>AG133-(AG133*((VLOOKUP(A133,Plan!A$1:AP$798,41,FALSE)/100)))</f>
    </oc>
    <nc r="AH133">
      <f>AG133-(AG133*((VLOOKUP(A133,Plan!A$1:AP$798,42,FALSE)/100)))</f>
    </nc>
  </rcc>
  <rcc rId="6118" sId="8">
    <oc r="AJ133">
      <f>OR(H133="Y",K133="Y")</f>
    </oc>
    <nc r="AJ133">
      <f>OR(H133="Y",K133="Y")</f>
    </nc>
  </rcc>
  <rcc rId="6119" sId="8">
    <oc r="AK133">
      <f>IF(AJ133,O133*'ETC Data'!$H$5*'ETC Data'!$I$5,0)</f>
    </oc>
    <nc r="AK133">
      <f>IF(AJ133,O133*'ETC Data'!$H$5*'ETC Data'!$I$5,0)</f>
    </nc>
  </rcc>
  <rcc rId="6120" sId="8">
    <oc r="AL133">
      <f>AK133-(AK133*((VLOOKUP(A133,Plan!A$1:AY$798,49,FALSE)/100)))</f>
    </oc>
    <nc r="AL133">
      <f>AK133-(AK133*((VLOOKUP(A133,Plan!A$1:AY$798,51,FALSE)/100)))</f>
    </nc>
  </rcc>
  <rcc rId="6121" sId="8">
    <oc r="AM133">
      <f>IF(AJ133,O133*'ETC Data'!$H$5*'ETC Data'!$J$5,0)</f>
    </oc>
    <nc r="AM133">
      <f>IF(AJ133,O133*'ETC Data'!$H$5*'ETC Data'!$J$5,0)</f>
    </nc>
  </rcc>
  <rcc rId="6122" sId="8">
    <oc r="AN133">
      <f>AM133-(AM133*((VLOOKUP(A133,Plan!A$1:BA$798,50,FALSE)/100)))</f>
    </oc>
    <nc r="AN133">
      <f>AM133-(AM133*((VLOOKUP(A133,Plan!A$1:BA$798,53,FALSE)/100)))</f>
    </nc>
  </rcc>
  <rcc rId="6123" sId="8">
    <oc r="AO133">
      <f>IF(AJ133,O133*'ETC Data'!$H$5*'ETC Data'!$K$5,0)</f>
    </oc>
    <nc r="AO133">
      <f>IF(AJ133,O133*'ETC Data'!$H$5*'ETC Data'!$K$5,0)</f>
    </nc>
  </rcc>
  <rcc rId="6124" sId="8">
    <oc r="AP133">
      <f>AO133-(AO133*((VLOOKUP(A133,Plan!A$1:BB$798,51,FALSE)/100)))</f>
    </oc>
    <nc r="AP133">
      <f>AO133-(AO133*((VLOOKUP(A133,Plan!A$1:BB$798,54,FALSE)/100)))</f>
    </nc>
  </rcc>
  <rcc rId="6125" sId="8">
    <oc r="AQ133">
      <f>IF(AJ133,O133*'ETC Data'!$H$5*'ETC Data'!$L$5,0)</f>
    </oc>
    <nc r="AQ133">
      <f>IF(AJ133,O133*'ETC Data'!$H$5*'ETC Data'!$L$5,0)</f>
    </nc>
  </rcc>
  <rcc rId="6126" sId="8">
    <oc r="AR133">
      <f>AQ133-(AQ133*((VLOOKUP(A133,Plan!A$1:BD$798,53,FALSE)/100)))</f>
    </oc>
    <nc r="AR133">
      <f>AQ133-(AQ133*((VLOOKUP(A133,Plan!A$1:BD$798,56,FALSE)/100)))</f>
    </nc>
  </rcc>
  <rcc rId="6127" sId="8">
    <oc r="R134">
      <f>Q134-(Q134*((VLOOKUP(A134,Plan!A$1:Z$798,25,FALSE)/100)))</f>
    </oc>
    <nc r="R134">
      <f>Q134-(Q134*((VLOOKUP(A134,Plan!A$1:Z$798,26,FALSE)/100)))</f>
    </nc>
  </rcc>
  <rcc rId="6128" sId="8">
    <oc r="S134">
      <f>IF(P134,O134*'ETC Data'!$H$3*'ETC Data'!$J$3,0)</f>
    </oc>
    <nc r="S134">
      <f>IF(P134,O134*'ETC Data'!$H$3*'ETC Data'!$J$3,0)</f>
    </nc>
  </rcc>
  <rcc rId="6129" sId="8">
    <oc r="T134">
      <f>S134-(S134*((VLOOKUP(A134,Plan!A$1:AA$798,26,FALSE)/100)))</f>
    </oc>
    <nc r="T134">
      <f>S134-(S134*((VLOOKUP(A134,Plan!A$1:AA$798,27,FALSE)/100)))</f>
    </nc>
  </rcc>
  <rcc rId="6130" sId="8">
    <oc r="U134">
      <f>IF(P134,O134*'ETC Data'!$H$3*'ETC Data'!$K$3,0)</f>
    </oc>
    <nc r="U134">
      <f>IF(P134,O134*'ETC Data'!$H$3*'ETC Data'!$K$3,0)</f>
    </nc>
  </rcc>
  <rcc rId="6131" sId="8">
    <oc r="V134">
      <f>U134-(U134*((VLOOKUP(A134,Plan!A$1:AB$798,27,FALSE)/100)))</f>
    </oc>
    <nc r="V134">
      <f>U134-(U134*((VLOOKUP(A134,Plan!A$1:AB$798,28,FALSE)/100)))</f>
    </nc>
  </rcc>
  <rcc rId="6132" sId="8">
    <oc r="W134">
      <f>IF(P134,O134*'ETC Data'!$H$3*'ETC Data'!$L$3,0)</f>
    </oc>
    <nc r="W134">
      <f>IF(P134,O134*'ETC Data'!$H$3*'ETC Data'!$L$3,0)</f>
    </nc>
  </rcc>
  <rcc rId="6133" sId="8">
    <oc r="X134">
      <f>W134-(W134*((VLOOKUP(A134,Plan!A$1:AC$798,28,FALSE)/100)))</f>
    </oc>
    <nc r="X134">
      <f>W134-(W134*((VLOOKUP(A134,Plan!A$1:AC$798,29,FALSE)/100)))</f>
    </nc>
  </rcc>
  <rcc rId="6134" sId="8">
    <oc r="Z134">
      <f>OR(H134="Y",J134="Y")</f>
    </oc>
    <nc r="Z134">
      <f>OR(H134="Y",J134="Y")</f>
    </nc>
  </rcc>
  <rcc rId="6135" sId="8">
    <oc r="AA134">
      <f>IF(Z134,O134*'ETC Data'!$H$4*'ETC Data'!$I$4,0)</f>
    </oc>
    <nc r="AA134">
      <f>IF(Z134,O134*'ETC Data'!$H$4*'ETC Data'!$I$4,0)</f>
    </nc>
  </rcc>
  <rcc rId="6136" sId="8">
    <oc r="AB134">
      <f>AA134-(AA134*((VLOOKUP(A134,Plan!A$1:AI$798,34,FALSE)/100)))</f>
    </oc>
    <nc r="AB134">
      <f>AA134-(AA134*((VLOOKUP(A134,Plan!A$1:AI$798,35,FALSE)/100)))</f>
    </nc>
  </rcc>
  <rcc rId="6137" sId="8">
    <oc r="AC134">
      <f>IF(Z134,O134*'ETC Data'!$H$4*'ETC Data'!$J$4,0)</f>
    </oc>
    <nc r="AC134">
      <f>IF(Z134,O134*'ETC Data'!$H$4*'ETC Data'!$J$4,0)</f>
    </nc>
  </rcc>
  <rcc rId="6138" sId="8">
    <oc r="AD134">
      <f>AC134-(AC134*((VLOOKUP(A134,Plan!A$1:AJ$798,35,FALSE)/100)))</f>
    </oc>
    <nc r="AD134">
      <f>AC134-(AC134*((VLOOKUP(A134,Plan!A$1:AJ$798,36,FALSE)/100)))</f>
    </nc>
  </rcc>
  <rcc rId="6139" sId="8">
    <oc r="AE134">
      <f>IF(Z134,O134*'ETC Data'!$H$4*'ETC Data'!$K$4,0)</f>
    </oc>
    <nc r="AE134">
      <f>IF(Z134,O134*'ETC Data'!$H$4*'ETC Data'!$K$4,0)</f>
    </nc>
  </rcc>
  <rcc rId="6140" sId="8">
    <oc r="AF134">
      <f>AE134-(AE134*((VLOOKUP(A134,Plan!A$1:AK$798,36,FALSE)/100)))</f>
    </oc>
    <nc r="AF134">
      <f>AE134-(AE134*((VLOOKUP(A134,Plan!A$1:AK$798,37,FALSE)/100)))</f>
    </nc>
  </rcc>
  <rcc rId="6141" sId="8">
    <oc r="AG134">
      <f>IF(Z134,O134*'ETC Data'!$H$4*'ETC Data'!$L$4,0)</f>
    </oc>
    <nc r="AG134">
      <f>IF(Z134,O134*'ETC Data'!$H$4*'ETC Data'!$L$4,0)</f>
    </nc>
  </rcc>
  <rcc rId="6142" sId="8">
    <oc r="AH134">
      <f>AG134-(AG134*((VLOOKUP(A134,Plan!A$1:AP$798,41,FALSE)/100)))</f>
    </oc>
    <nc r="AH134">
      <f>AG134-(AG134*((VLOOKUP(A134,Plan!A$1:AP$798,42,FALSE)/100)))</f>
    </nc>
  </rcc>
  <rcc rId="6143" sId="8">
    <oc r="AJ134">
      <f>OR(H134="Y",K134="Y")</f>
    </oc>
    <nc r="AJ134">
      <f>OR(H134="Y",K134="Y")</f>
    </nc>
  </rcc>
  <rcc rId="6144" sId="8">
    <oc r="AK134">
      <f>IF(AJ134,O134*'ETC Data'!$H$5*'ETC Data'!$I$5,0)</f>
    </oc>
    <nc r="AK134">
      <f>IF(AJ134,O134*'ETC Data'!$H$5*'ETC Data'!$I$5,0)</f>
    </nc>
  </rcc>
  <rcc rId="6145" sId="8">
    <oc r="AL134">
      <f>AK134-(AK134*((VLOOKUP(A134,Plan!A$1:AY$798,49,FALSE)/100)))</f>
    </oc>
    <nc r="AL134">
      <f>AK134-(AK134*((VLOOKUP(A134,Plan!A$1:AY$798,51,FALSE)/100)))</f>
    </nc>
  </rcc>
  <rcc rId="6146" sId="8">
    <oc r="AM134">
      <f>IF(AJ134,O134*'ETC Data'!$H$5*'ETC Data'!$J$5,0)</f>
    </oc>
    <nc r="AM134">
      <f>IF(AJ134,O134*'ETC Data'!$H$5*'ETC Data'!$J$5,0)</f>
    </nc>
  </rcc>
  <rcc rId="6147" sId="8">
    <oc r="AN134">
      <f>AM134-(AM134*((VLOOKUP(A134,Plan!A$1:BA$798,50,FALSE)/100)))</f>
    </oc>
    <nc r="AN134">
      <f>AM134-(AM134*((VLOOKUP(A134,Plan!A$1:BA$798,53,FALSE)/100)))</f>
    </nc>
  </rcc>
  <rcc rId="6148" sId="8">
    <oc r="AO134">
      <f>IF(AJ134,O134*'ETC Data'!$H$5*'ETC Data'!$K$5,0)</f>
    </oc>
    <nc r="AO134">
      <f>IF(AJ134,O134*'ETC Data'!$H$5*'ETC Data'!$K$5,0)</f>
    </nc>
  </rcc>
  <rcc rId="6149" sId="8">
    <oc r="AP134">
      <f>AO134-(AO134*((VLOOKUP(A134,Plan!A$1:BB$798,51,FALSE)/100)))</f>
    </oc>
    <nc r="AP134">
      <f>AO134-(AO134*((VLOOKUP(A134,Plan!A$1:BB$798,54,FALSE)/100)))</f>
    </nc>
  </rcc>
  <rcc rId="6150" sId="8">
    <oc r="AQ134">
      <f>IF(AJ134,O134*'ETC Data'!$H$5*'ETC Data'!$L$5,0)</f>
    </oc>
    <nc r="AQ134">
      <f>IF(AJ134,O134*'ETC Data'!$H$5*'ETC Data'!$L$5,0)</f>
    </nc>
  </rcc>
  <rcc rId="6151" sId="8">
    <oc r="AR134">
      <f>AQ134-(AQ134*((VLOOKUP(A134,Plan!A$1:BD$798,53,FALSE)/100)))</f>
    </oc>
    <nc r="AR134">
      <f>AQ134-(AQ134*((VLOOKUP(A134,Plan!A$1:BD$798,56,FALSE)/100)))</f>
    </nc>
  </rcc>
  <rcc rId="6152" sId="8">
    <oc r="R135">
      <f>Q135-(Q135*((VLOOKUP(A135,Plan!A$1:Z$798,25,FALSE)/100)))</f>
    </oc>
    <nc r="R135">
      <f>Q135-(Q135*((VLOOKUP(A135,Plan!A$1:Z$798,26,FALSE)/100)))</f>
    </nc>
  </rcc>
  <rcc rId="6153" sId="8">
    <oc r="S135">
      <f>IF(P135,O135*'ETC Data'!$H$3*'ETC Data'!$J$3,0)</f>
    </oc>
    <nc r="S135">
      <f>IF(P135,O135*'ETC Data'!$H$3*'ETC Data'!$J$3,0)</f>
    </nc>
  </rcc>
  <rcc rId="6154" sId="8">
    <oc r="T135">
      <f>S135-(S135*((VLOOKUP(A135,Plan!A$1:AA$798,26,FALSE)/100)))</f>
    </oc>
    <nc r="T135">
      <f>S135-(S135*((VLOOKUP(A135,Plan!A$1:AA$798,27,FALSE)/100)))</f>
    </nc>
  </rcc>
  <rcc rId="6155" sId="8">
    <oc r="U135">
      <f>IF(P135,O135*'ETC Data'!$H$3*'ETC Data'!$K$3,0)</f>
    </oc>
    <nc r="U135">
      <f>IF(P135,O135*'ETC Data'!$H$3*'ETC Data'!$K$3,0)</f>
    </nc>
  </rcc>
  <rcc rId="6156" sId="8">
    <oc r="V135">
      <f>U135-(U135*((VLOOKUP(A135,Plan!A$1:AB$798,27,FALSE)/100)))</f>
    </oc>
    <nc r="V135">
      <f>U135-(U135*((VLOOKUP(A135,Plan!A$1:AB$798,28,FALSE)/100)))</f>
    </nc>
  </rcc>
  <rcc rId="6157" sId="8">
    <oc r="W135">
      <f>IF(P135,O135*'ETC Data'!$H$3*'ETC Data'!$L$3,0)</f>
    </oc>
    <nc r="W135">
      <f>IF(P135,O135*'ETC Data'!$H$3*'ETC Data'!$L$3,0)</f>
    </nc>
  </rcc>
  <rcc rId="6158" sId="8">
    <oc r="X135">
      <f>W135-(W135*((VLOOKUP(A135,Plan!A$1:AC$798,28,FALSE)/100)))</f>
    </oc>
    <nc r="X135">
      <f>W135-(W135*((VLOOKUP(A135,Plan!A$1:AC$798,29,FALSE)/100)))</f>
    </nc>
  </rcc>
  <rcc rId="6159" sId="8">
    <oc r="Z135">
      <f>OR(H135="Y",J135="Y")</f>
    </oc>
    <nc r="Z135">
      <f>OR(H135="Y",J135="Y")</f>
    </nc>
  </rcc>
  <rcc rId="6160" sId="8">
    <oc r="AA135">
      <f>IF(Z135,O135*'ETC Data'!$H$4*'ETC Data'!$I$4,0)</f>
    </oc>
    <nc r="AA135">
      <f>IF(Z135,O135*'ETC Data'!$H$4*'ETC Data'!$I$4,0)</f>
    </nc>
  </rcc>
  <rcc rId="6161" sId="8">
    <oc r="AB135">
      <f>AA135-(AA135*((VLOOKUP(A135,Plan!A$1:AI$798,34,FALSE)/100)))</f>
    </oc>
    <nc r="AB135">
      <f>AA135-(AA135*((VLOOKUP(A135,Plan!A$1:AI$798,35,FALSE)/100)))</f>
    </nc>
  </rcc>
  <rcc rId="6162" sId="8">
    <oc r="AC135">
      <f>IF(Z135,O135*'ETC Data'!$H$4*'ETC Data'!$J$4,0)</f>
    </oc>
    <nc r="AC135">
      <f>IF(Z135,O135*'ETC Data'!$H$4*'ETC Data'!$J$4,0)</f>
    </nc>
  </rcc>
  <rcc rId="6163" sId="8">
    <oc r="AD135">
      <f>AC135-(AC135*((VLOOKUP(A135,Plan!A$1:AJ$798,35,FALSE)/100)))</f>
    </oc>
    <nc r="AD135">
      <f>AC135-(AC135*((VLOOKUP(A135,Plan!A$1:AJ$798,36,FALSE)/100)))</f>
    </nc>
  </rcc>
  <rcc rId="6164" sId="8">
    <oc r="AE135">
      <f>IF(Z135,O135*'ETC Data'!$H$4*'ETC Data'!$K$4,0)</f>
    </oc>
    <nc r="AE135">
      <f>IF(Z135,O135*'ETC Data'!$H$4*'ETC Data'!$K$4,0)</f>
    </nc>
  </rcc>
  <rcc rId="6165" sId="8">
    <oc r="AF135">
      <f>AE135-(AE135*((VLOOKUP(A135,Plan!A$1:AK$798,36,FALSE)/100)))</f>
    </oc>
    <nc r="AF135">
      <f>AE135-(AE135*((VLOOKUP(A135,Plan!A$1:AK$798,37,FALSE)/100)))</f>
    </nc>
  </rcc>
  <rcc rId="6166" sId="8">
    <oc r="AG135">
      <f>IF(Z135,O135*'ETC Data'!$H$4*'ETC Data'!$L$4,0)</f>
    </oc>
    <nc r="AG135">
      <f>IF(Z135,O135*'ETC Data'!$H$4*'ETC Data'!$L$4,0)</f>
    </nc>
  </rcc>
  <rcc rId="6167" sId="8">
    <oc r="AH135">
      <f>AG135-(AG135*((VLOOKUP(A135,Plan!A$1:AP$798,41,FALSE)/100)))</f>
    </oc>
    <nc r="AH135">
      <f>AG135-(AG135*((VLOOKUP(A135,Plan!A$1:AP$798,42,FALSE)/100)))</f>
    </nc>
  </rcc>
  <rcc rId="6168" sId="8">
    <oc r="AJ135">
      <f>OR(H135="Y",K135="Y")</f>
    </oc>
    <nc r="AJ135">
      <f>OR(H135="Y",K135="Y")</f>
    </nc>
  </rcc>
  <rcc rId="6169" sId="8">
    <oc r="AK135">
      <f>IF(AJ135,O135*'ETC Data'!$H$5*'ETC Data'!$I$5,0)</f>
    </oc>
    <nc r="AK135">
      <f>IF(AJ135,O135*'ETC Data'!$H$5*'ETC Data'!$I$5,0)</f>
    </nc>
  </rcc>
  <rcc rId="6170" sId="8">
    <oc r="AL135">
      <f>AK135-(AK135*((VLOOKUP(A135,Plan!A$1:AY$798,49,FALSE)/100)))</f>
    </oc>
    <nc r="AL135">
      <f>AK135-(AK135*((VLOOKUP(A135,Plan!A$1:AY$798,51,FALSE)/100)))</f>
    </nc>
  </rcc>
  <rcc rId="6171" sId="8">
    <oc r="AM135">
      <f>IF(AJ135,O135*'ETC Data'!$H$5*'ETC Data'!$J$5,0)</f>
    </oc>
    <nc r="AM135">
      <f>IF(AJ135,O135*'ETC Data'!$H$5*'ETC Data'!$J$5,0)</f>
    </nc>
  </rcc>
  <rcc rId="6172" sId="8">
    <oc r="AN135">
      <f>AM135-(AM135*((VLOOKUP(A135,Plan!A$1:BA$798,50,FALSE)/100)))</f>
    </oc>
    <nc r="AN135">
      <f>AM135-(AM135*((VLOOKUP(A135,Plan!A$1:BA$798,53,FALSE)/100)))</f>
    </nc>
  </rcc>
  <rcc rId="6173" sId="8">
    <oc r="AO135">
      <f>IF(AJ135,O135*'ETC Data'!$H$5*'ETC Data'!$K$5,0)</f>
    </oc>
    <nc r="AO135">
      <f>IF(AJ135,O135*'ETC Data'!$H$5*'ETC Data'!$K$5,0)</f>
    </nc>
  </rcc>
  <rcc rId="6174" sId="8">
    <oc r="AP135">
      <f>AO135-(AO135*((VLOOKUP(A135,Plan!A$1:BB$798,51,FALSE)/100)))</f>
    </oc>
    <nc r="AP135">
      <f>AO135-(AO135*((VLOOKUP(A135,Plan!A$1:BB$798,54,FALSE)/100)))</f>
    </nc>
  </rcc>
  <rcc rId="6175" sId="8">
    <oc r="AQ135">
      <f>IF(AJ135,O135*'ETC Data'!$H$5*'ETC Data'!$L$5,0)</f>
    </oc>
    <nc r="AQ135">
      <f>IF(AJ135,O135*'ETC Data'!$H$5*'ETC Data'!$L$5,0)</f>
    </nc>
  </rcc>
  <rcc rId="6176" sId="8">
    <oc r="AR135">
      <f>AQ135-(AQ135*((VLOOKUP(A135,Plan!A$1:BD$798,53,FALSE)/100)))</f>
    </oc>
    <nc r="AR135">
      <f>AQ135-(AQ135*((VLOOKUP(A135,Plan!A$1:BD$798,56,FALSE)/100)))</f>
    </nc>
  </rcc>
  <rcc rId="6177" sId="8">
    <oc r="R136">
      <f>Q136-(Q136*((VLOOKUP(A136,Plan!A$1:Z$798,25,FALSE)/100)))</f>
    </oc>
    <nc r="R136">
      <f>Q136-(Q136*((VLOOKUP(A136,Plan!A$1:Z$798,26,FALSE)/100)))</f>
    </nc>
  </rcc>
  <rcc rId="6178" sId="8">
    <oc r="S136">
      <f>IF(P136,O136*'ETC Data'!$H$3*'ETC Data'!$J$3,0)</f>
    </oc>
    <nc r="S136">
      <f>IF(P136,O136*'ETC Data'!$H$3*'ETC Data'!$J$3,0)</f>
    </nc>
  </rcc>
  <rcc rId="6179" sId="8">
    <oc r="T136">
      <f>S136-(S136*((VLOOKUP(A136,Plan!A$1:AA$798,26,FALSE)/100)))</f>
    </oc>
    <nc r="T136">
      <f>S136-(S136*((VLOOKUP(A136,Plan!A$1:AA$798,27,FALSE)/100)))</f>
    </nc>
  </rcc>
  <rcc rId="6180" sId="8">
    <oc r="U136">
      <f>IF(P136,O136*'ETC Data'!$H$3*'ETC Data'!$K$3,0)</f>
    </oc>
    <nc r="U136">
      <f>IF(P136,O136*'ETC Data'!$H$3*'ETC Data'!$K$3,0)</f>
    </nc>
  </rcc>
  <rcc rId="6181" sId="8">
    <oc r="V136">
      <f>U136-(U136*((VLOOKUP(A136,Plan!A$1:AB$798,27,FALSE)/100)))</f>
    </oc>
    <nc r="V136">
      <f>U136-(U136*((VLOOKUP(A136,Plan!A$1:AB$798,28,FALSE)/100)))</f>
    </nc>
  </rcc>
  <rcc rId="6182" sId="8">
    <oc r="W136">
      <f>IF(P136,O136*'ETC Data'!$H$3*'ETC Data'!$L$3,0)</f>
    </oc>
    <nc r="W136">
      <f>IF(P136,O136*'ETC Data'!$H$3*'ETC Data'!$L$3,0)</f>
    </nc>
  </rcc>
  <rcc rId="6183" sId="8">
    <oc r="X136">
      <f>W136-(W136*((VLOOKUP(A136,Plan!A$1:AC$798,28,FALSE)/100)))</f>
    </oc>
    <nc r="X136">
      <f>W136-(W136*((VLOOKUP(A136,Plan!A$1:AC$798,29,FALSE)/100)))</f>
    </nc>
  </rcc>
  <rcc rId="6184" sId="8">
    <oc r="Z136">
      <f>OR(H136="Y",J136="Y")</f>
    </oc>
    <nc r="Z136">
      <f>OR(H136="Y",J136="Y")</f>
    </nc>
  </rcc>
  <rcc rId="6185" sId="8">
    <oc r="AA136">
      <f>IF(Z136,O136*'ETC Data'!$H$4*'ETC Data'!$I$4,0)</f>
    </oc>
    <nc r="AA136">
      <f>IF(Z136,O136*'ETC Data'!$H$4*'ETC Data'!$I$4,0)</f>
    </nc>
  </rcc>
  <rcc rId="6186" sId="8">
    <oc r="AB136">
      <f>AA136-(AA136*((VLOOKUP(A136,Plan!A$1:AI$798,34,FALSE)/100)))</f>
    </oc>
    <nc r="AB136">
      <f>AA136-(AA136*((VLOOKUP(A136,Plan!A$1:AI$798,35,FALSE)/100)))</f>
    </nc>
  </rcc>
  <rcc rId="6187" sId="8">
    <oc r="AC136">
      <f>IF(Z136,O136*'ETC Data'!$H$4*'ETC Data'!$J$4,0)</f>
    </oc>
    <nc r="AC136">
      <f>IF(Z136,O136*'ETC Data'!$H$4*'ETC Data'!$J$4,0)</f>
    </nc>
  </rcc>
  <rcc rId="6188" sId="8">
    <oc r="AD136">
      <f>AC136-(AC136*((VLOOKUP(A136,Plan!A$1:AJ$798,35,FALSE)/100)))</f>
    </oc>
    <nc r="AD136">
      <f>AC136-(AC136*((VLOOKUP(A136,Plan!A$1:AJ$798,36,FALSE)/100)))</f>
    </nc>
  </rcc>
  <rcc rId="6189" sId="8">
    <oc r="AE136">
      <f>IF(Z136,O136*'ETC Data'!$H$4*'ETC Data'!$K$4,0)</f>
    </oc>
    <nc r="AE136">
      <f>IF(Z136,O136*'ETC Data'!$H$4*'ETC Data'!$K$4,0)</f>
    </nc>
  </rcc>
  <rcc rId="6190" sId="8">
    <oc r="AF136">
      <f>AE136-(AE136*((VLOOKUP(A136,Plan!A$1:AK$798,36,FALSE)/100)))</f>
    </oc>
    <nc r="AF136">
      <f>AE136-(AE136*((VLOOKUP(A136,Plan!A$1:AK$798,37,FALSE)/100)))</f>
    </nc>
  </rcc>
  <rcc rId="6191" sId="8">
    <oc r="AG136">
      <f>IF(Z136,O136*'ETC Data'!$H$4*'ETC Data'!$L$4,0)</f>
    </oc>
    <nc r="AG136">
      <f>IF(Z136,O136*'ETC Data'!$H$4*'ETC Data'!$L$4,0)</f>
    </nc>
  </rcc>
  <rcc rId="6192" sId="8">
    <oc r="AH136">
      <f>AG136-(AG136*((VLOOKUP(A136,Plan!A$1:AP$798,41,FALSE)/100)))</f>
    </oc>
    <nc r="AH136">
      <f>AG136-(AG136*((VLOOKUP(A136,Plan!A$1:AP$798,42,FALSE)/100)))</f>
    </nc>
  </rcc>
  <rcc rId="6193" sId="8">
    <oc r="AJ136">
      <f>OR(H136="Y",K136="Y")</f>
    </oc>
    <nc r="AJ136">
      <f>OR(H136="Y",K136="Y")</f>
    </nc>
  </rcc>
  <rcc rId="6194" sId="8">
    <oc r="AK136">
      <f>IF(AJ136,O136*'ETC Data'!$H$5*'ETC Data'!$I$5,0)</f>
    </oc>
    <nc r="AK136">
      <f>IF(AJ136,O136*'ETC Data'!$H$5*'ETC Data'!$I$5,0)</f>
    </nc>
  </rcc>
  <rcc rId="6195" sId="8">
    <oc r="AL136">
      <f>AK136-(AK136*((VLOOKUP(A136,Plan!A$1:AY$798,49,FALSE)/100)))</f>
    </oc>
    <nc r="AL136">
      <f>AK136-(AK136*((VLOOKUP(A136,Plan!A$1:AY$798,51,FALSE)/100)))</f>
    </nc>
  </rcc>
  <rcc rId="6196" sId="8">
    <oc r="AM136">
      <f>IF(AJ136,O136*'ETC Data'!$H$5*'ETC Data'!$J$5,0)</f>
    </oc>
    <nc r="AM136">
      <f>IF(AJ136,O136*'ETC Data'!$H$5*'ETC Data'!$J$5,0)</f>
    </nc>
  </rcc>
  <rcc rId="6197" sId="8">
    <oc r="AN136">
      <f>AM136-(AM136*((VLOOKUP(A136,Plan!A$1:BA$798,50,FALSE)/100)))</f>
    </oc>
    <nc r="AN136">
      <f>AM136-(AM136*((VLOOKUP(A136,Plan!A$1:BA$798,53,FALSE)/100)))</f>
    </nc>
  </rcc>
  <rcc rId="6198" sId="8">
    <oc r="AO136">
      <f>IF(AJ136,O136*'ETC Data'!$H$5*'ETC Data'!$K$5,0)</f>
    </oc>
    <nc r="AO136">
      <f>IF(AJ136,O136*'ETC Data'!$H$5*'ETC Data'!$K$5,0)</f>
    </nc>
  </rcc>
  <rcc rId="6199" sId="8">
    <oc r="AP136">
      <f>AO136-(AO136*((VLOOKUP(A136,Plan!A$1:BB$798,51,FALSE)/100)))</f>
    </oc>
    <nc r="AP136">
      <f>AO136-(AO136*((VLOOKUP(A136,Plan!A$1:BB$798,54,FALSE)/100)))</f>
    </nc>
  </rcc>
  <rcc rId="6200" sId="8">
    <oc r="AQ136">
      <f>IF(AJ136,O136*'ETC Data'!$H$5*'ETC Data'!$L$5,0)</f>
    </oc>
    <nc r="AQ136">
      <f>IF(AJ136,O136*'ETC Data'!$H$5*'ETC Data'!$L$5,0)</f>
    </nc>
  </rcc>
  <rcc rId="6201" sId="8">
    <oc r="AR136">
      <f>AQ136-(AQ136*((VLOOKUP(A136,Plan!A$1:BD$798,53,FALSE)/100)))</f>
    </oc>
    <nc r="AR136">
      <f>AQ136-(AQ136*((VLOOKUP(A136,Plan!A$1:BD$798,56,FALSE)/100)))</f>
    </nc>
  </rcc>
  <rcc rId="6202" sId="8">
    <oc r="R137">
      <f>Q137-(Q137*((VLOOKUP(A137,Plan!A$1:Z$798,25,FALSE)/100)))</f>
    </oc>
    <nc r="R137">
      <f>Q137-(Q137*((VLOOKUP(A137,Plan!A$1:Z$798,26,FALSE)/100)))</f>
    </nc>
  </rcc>
  <rcc rId="6203" sId="8">
    <oc r="S137">
      <f>IF(P137,O137*'ETC Data'!$H$3*'ETC Data'!$J$3,0)</f>
    </oc>
    <nc r="S137">
      <f>IF(P137,O137*'ETC Data'!$H$3*'ETC Data'!$J$3,0)</f>
    </nc>
  </rcc>
  <rcc rId="6204" sId="8">
    <oc r="T137">
      <f>S137-(S137*((VLOOKUP(A137,Plan!A$1:AA$798,26,FALSE)/100)))</f>
    </oc>
    <nc r="T137">
      <f>S137-(S137*((VLOOKUP(A137,Plan!A$1:AA$798,27,FALSE)/100)))</f>
    </nc>
  </rcc>
  <rcc rId="6205" sId="8">
    <oc r="U137">
      <f>IF(P137,O137*'ETC Data'!$H$3*'ETC Data'!$K$3,0)</f>
    </oc>
    <nc r="U137">
      <f>IF(P137,O137*'ETC Data'!$H$3*'ETC Data'!$K$3,0)</f>
    </nc>
  </rcc>
  <rcc rId="6206" sId="8">
    <oc r="V137">
      <f>U137-(U137*((VLOOKUP(A137,Plan!A$1:AB$798,27,FALSE)/100)))</f>
    </oc>
    <nc r="V137">
      <f>U137-(U137*((VLOOKUP(A137,Plan!A$1:AB$798,28,FALSE)/100)))</f>
    </nc>
  </rcc>
  <rcc rId="6207" sId="8">
    <oc r="W137">
      <f>IF(P137,O137*'ETC Data'!$H$3*'ETC Data'!$L$3,0)</f>
    </oc>
    <nc r="W137">
      <f>IF(P137,O137*'ETC Data'!$H$3*'ETC Data'!$L$3,0)</f>
    </nc>
  </rcc>
  <rcc rId="6208" sId="8">
    <oc r="X137">
      <f>W137-(W137*((VLOOKUP(A137,Plan!A$1:AC$798,28,FALSE)/100)))</f>
    </oc>
    <nc r="X137">
      <f>W137-(W137*((VLOOKUP(A137,Plan!A$1:AC$798,29,FALSE)/100)))</f>
    </nc>
  </rcc>
  <rcc rId="6209" sId="8">
    <oc r="Z137">
      <f>OR(H137="Y",J137="Y")</f>
    </oc>
    <nc r="Z137">
      <f>OR(H137="Y",J137="Y")</f>
    </nc>
  </rcc>
  <rcc rId="6210" sId="8">
    <oc r="AA137">
      <f>IF(Z137,O137*'ETC Data'!$H$4*'ETC Data'!$I$4,0)</f>
    </oc>
    <nc r="AA137">
      <f>IF(Z137,O137*'ETC Data'!$H$4*'ETC Data'!$I$4,0)</f>
    </nc>
  </rcc>
  <rcc rId="6211" sId="8">
    <oc r="AB137">
      <f>AA137-(AA137*((VLOOKUP(A137,Plan!A$1:AI$798,34,FALSE)/100)))</f>
    </oc>
    <nc r="AB137">
      <f>AA137-(AA137*((VLOOKUP(A137,Plan!A$1:AI$798,35,FALSE)/100)))</f>
    </nc>
  </rcc>
  <rcc rId="6212" sId="8">
    <oc r="AC137">
      <f>IF(Z137,O137*'ETC Data'!$H$4*'ETC Data'!$J$4,0)</f>
    </oc>
    <nc r="AC137">
      <f>IF(Z137,O137*'ETC Data'!$H$4*'ETC Data'!$J$4,0)</f>
    </nc>
  </rcc>
  <rcc rId="6213" sId="8">
    <oc r="AD137">
      <f>AC137-(AC137*((VLOOKUP(A137,Plan!A$1:AJ$798,35,FALSE)/100)))</f>
    </oc>
    <nc r="AD137">
      <f>AC137-(AC137*((VLOOKUP(A137,Plan!A$1:AJ$798,36,FALSE)/100)))</f>
    </nc>
  </rcc>
  <rcc rId="6214" sId="8">
    <oc r="AE137">
      <f>IF(Z137,O137*'ETC Data'!$H$4*'ETC Data'!$K$4,0)</f>
    </oc>
    <nc r="AE137">
      <f>IF(Z137,O137*'ETC Data'!$H$4*'ETC Data'!$K$4,0)</f>
    </nc>
  </rcc>
  <rcc rId="6215" sId="8">
    <oc r="AF137">
      <f>AE137-(AE137*((VLOOKUP(A137,Plan!A$1:AK$798,36,FALSE)/100)))</f>
    </oc>
    <nc r="AF137">
      <f>AE137-(AE137*((VLOOKUP(A137,Plan!A$1:AK$798,37,FALSE)/100)))</f>
    </nc>
  </rcc>
  <rcc rId="6216" sId="8">
    <oc r="AG137">
      <f>IF(Z137,O137*'ETC Data'!$H$4*'ETC Data'!$L$4,0)</f>
    </oc>
    <nc r="AG137">
      <f>IF(Z137,O137*'ETC Data'!$H$4*'ETC Data'!$L$4,0)</f>
    </nc>
  </rcc>
  <rcc rId="6217" sId="8">
    <oc r="AH137">
      <f>AG137-(AG137*((VLOOKUP(A137,Plan!A$1:AP$798,41,FALSE)/100)))</f>
    </oc>
    <nc r="AH137">
      <f>AG137-(AG137*((VLOOKUP(A137,Plan!A$1:AP$798,42,FALSE)/100)))</f>
    </nc>
  </rcc>
  <rcc rId="6218" sId="8">
    <oc r="AJ137">
      <f>OR(H137="Y",K137="Y")</f>
    </oc>
    <nc r="AJ137">
      <f>OR(H137="Y",K137="Y")</f>
    </nc>
  </rcc>
  <rcc rId="6219" sId="8">
    <oc r="AK137">
      <f>IF(AJ137,O137*'ETC Data'!$H$5*'ETC Data'!$I$5,0)</f>
    </oc>
    <nc r="AK137">
      <f>IF(AJ137,O137*'ETC Data'!$H$5*'ETC Data'!$I$5,0)</f>
    </nc>
  </rcc>
  <rcc rId="6220" sId="8">
    <oc r="AL137">
      <f>AK137-(AK137*((VLOOKUP(A137,Plan!A$1:AY$798,49,FALSE)/100)))</f>
    </oc>
    <nc r="AL137">
      <f>AK137-(AK137*((VLOOKUP(A137,Plan!A$1:AY$798,51,FALSE)/100)))</f>
    </nc>
  </rcc>
  <rcc rId="6221" sId="8">
    <oc r="AM137">
      <f>IF(AJ137,O137*'ETC Data'!$H$5*'ETC Data'!$J$5,0)</f>
    </oc>
    <nc r="AM137">
      <f>IF(AJ137,O137*'ETC Data'!$H$5*'ETC Data'!$J$5,0)</f>
    </nc>
  </rcc>
  <rcc rId="6222" sId="8">
    <oc r="AN137">
      <f>AM137-(AM137*((VLOOKUP(A137,Plan!A$1:BA$798,50,FALSE)/100)))</f>
    </oc>
    <nc r="AN137">
      <f>AM137-(AM137*((VLOOKUP(A137,Plan!A$1:BA$798,53,FALSE)/100)))</f>
    </nc>
  </rcc>
  <rcc rId="6223" sId="8">
    <oc r="AO137">
      <f>IF(AJ137,O137*'ETC Data'!$H$5*'ETC Data'!$K$5,0)</f>
    </oc>
    <nc r="AO137">
      <f>IF(AJ137,O137*'ETC Data'!$H$5*'ETC Data'!$K$5,0)</f>
    </nc>
  </rcc>
  <rcc rId="6224" sId="8">
    <oc r="AP137">
      <f>AO137-(AO137*((VLOOKUP(A137,Plan!A$1:BB$798,51,FALSE)/100)))</f>
    </oc>
    <nc r="AP137">
      <f>AO137-(AO137*((VLOOKUP(A137,Plan!A$1:BB$798,54,FALSE)/100)))</f>
    </nc>
  </rcc>
  <rcc rId="6225" sId="8">
    <oc r="AQ137">
      <f>IF(AJ137,O137*'ETC Data'!$H$5*'ETC Data'!$L$5,0)</f>
    </oc>
    <nc r="AQ137">
      <f>IF(AJ137,O137*'ETC Data'!$H$5*'ETC Data'!$L$5,0)</f>
    </nc>
  </rcc>
  <rcc rId="6226" sId="8">
    <oc r="AR137">
      <f>AQ137-(AQ137*((VLOOKUP(A137,Plan!A$1:BD$798,53,FALSE)/100)))</f>
    </oc>
    <nc r="AR137">
      <f>AQ137-(AQ137*((VLOOKUP(A137,Plan!A$1:BD$798,56,FALSE)/100)))</f>
    </nc>
  </rcc>
  <rcc rId="6227" sId="8">
    <oc r="R138">
      <f>Q138-(Q138*((VLOOKUP(A138,Plan!A$1:Z$798,25,FALSE)/100)))</f>
    </oc>
    <nc r="R138">
      <f>Q138-(Q138*((VLOOKUP(A138,Plan!A$1:Z$798,26,FALSE)/100)))</f>
    </nc>
  </rcc>
  <rcc rId="6228" sId="8">
    <oc r="S138">
      <f>IF(P138,O138*'ETC Data'!$H$3*'ETC Data'!$J$3,0)</f>
    </oc>
    <nc r="S138">
      <f>IF(P138,O138*'ETC Data'!$H$3*'ETC Data'!$J$3,0)</f>
    </nc>
  </rcc>
  <rcc rId="6229" sId="8">
    <oc r="T138">
      <f>S138-(S138*((VLOOKUP(A138,Plan!A$1:AA$798,26,FALSE)/100)))</f>
    </oc>
    <nc r="T138">
      <f>S138-(S138*((VLOOKUP(A138,Plan!A$1:AA$798,27,FALSE)/100)))</f>
    </nc>
  </rcc>
  <rcc rId="6230" sId="8">
    <oc r="U138">
      <f>IF(P138,O138*'ETC Data'!$H$3*'ETC Data'!$K$3,0)</f>
    </oc>
    <nc r="U138">
      <f>IF(P138,O138*'ETC Data'!$H$3*'ETC Data'!$K$3,0)</f>
    </nc>
  </rcc>
  <rcc rId="6231" sId="8">
    <oc r="V138">
      <f>U138-(U138*((VLOOKUP(A138,Plan!A$1:AB$798,27,FALSE)/100)))</f>
    </oc>
    <nc r="V138">
      <f>U138-(U138*((VLOOKUP(A138,Plan!A$1:AB$798,28,FALSE)/100)))</f>
    </nc>
  </rcc>
  <rcc rId="6232" sId="8">
    <oc r="W138">
      <f>IF(P138,O138*'ETC Data'!$H$3*'ETC Data'!$L$3,0)</f>
    </oc>
    <nc r="W138">
      <f>IF(P138,O138*'ETC Data'!$H$3*'ETC Data'!$L$3,0)</f>
    </nc>
  </rcc>
  <rcc rId="6233" sId="8">
    <oc r="X138">
      <f>W138-(W138*((VLOOKUP(A138,Plan!A$1:AC$798,28,FALSE)/100)))</f>
    </oc>
    <nc r="X138">
      <f>W138-(W138*((VLOOKUP(A138,Plan!A$1:AC$798,29,FALSE)/100)))</f>
    </nc>
  </rcc>
  <rcc rId="6234" sId="8">
    <oc r="Z138">
      <f>OR(H138="Y",J138="Y")</f>
    </oc>
    <nc r="Z138">
      <f>OR(H138="Y",J138="Y")</f>
    </nc>
  </rcc>
  <rcc rId="6235" sId="8">
    <oc r="AA138">
      <f>IF(Z138,O138*'ETC Data'!$H$4*'ETC Data'!$I$4,0)</f>
    </oc>
    <nc r="AA138">
      <f>IF(Z138,O138*'ETC Data'!$H$4*'ETC Data'!$I$4,0)</f>
    </nc>
  </rcc>
  <rcc rId="6236" sId="8">
    <oc r="AB138">
      <f>AA138-(AA138*((VLOOKUP(A138,Plan!A$1:AI$798,34,FALSE)/100)))</f>
    </oc>
    <nc r="AB138">
      <f>AA138-(AA138*((VLOOKUP(A138,Plan!A$1:AI$798,35,FALSE)/100)))</f>
    </nc>
  </rcc>
  <rcc rId="6237" sId="8">
    <oc r="AC138">
      <f>IF(Z138,O138*'ETC Data'!$H$4*'ETC Data'!$J$4,0)</f>
    </oc>
    <nc r="AC138">
      <f>IF(Z138,O138*'ETC Data'!$H$4*'ETC Data'!$J$4,0)</f>
    </nc>
  </rcc>
  <rcc rId="6238" sId="8">
    <oc r="AD138">
      <f>AC138-(AC138*((VLOOKUP(A138,Plan!A$1:AJ$798,35,FALSE)/100)))</f>
    </oc>
    <nc r="AD138">
      <f>AC138-(AC138*((VLOOKUP(A138,Plan!A$1:AJ$798,36,FALSE)/100)))</f>
    </nc>
  </rcc>
  <rcc rId="6239" sId="8">
    <oc r="AE138">
      <f>IF(Z138,O138*'ETC Data'!$H$4*'ETC Data'!$K$4,0)</f>
    </oc>
    <nc r="AE138">
      <f>IF(Z138,O138*'ETC Data'!$H$4*'ETC Data'!$K$4,0)</f>
    </nc>
  </rcc>
  <rcc rId="6240" sId="8">
    <oc r="AF138">
      <f>AE138-(AE138*((VLOOKUP(A138,Plan!A$1:AK$798,36,FALSE)/100)))</f>
    </oc>
    <nc r="AF138">
      <f>AE138-(AE138*((VLOOKUP(A138,Plan!A$1:AK$798,37,FALSE)/100)))</f>
    </nc>
  </rcc>
  <rcc rId="6241" sId="8">
    <oc r="AG138">
      <f>IF(Z138,O138*'ETC Data'!$H$4*'ETC Data'!$L$4,0)</f>
    </oc>
    <nc r="AG138">
      <f>IF(Z138,O138*'ETC Data'!$H$4*'ETC Data'!$L$4,0)</f>
    </nc>
  </rcc>
  <rcc rId="6242" sId="8">
    <oc r="AH138">
      <f>AG138-(AG138*((VLOOKUP(A138,Plan!A$1:AP$798,41,FALSE)/100)))</f>
    </oc>
    <nc r="AH138">
      <f>AG138-(AG138*((VLOOKUP(A138,Plan!A$1:AP$798,42,FALSE)/100)))</f>
    </nc>
  </rcc>
  <rcc rId="6243" sId="8">
    <oc r="AJ138">
      <f>OR(H138="Y",K138="Y")</f>
    </oc>
    <nc r="AJ138">
      <f>OR(H138="Y",K138="Y")</f>
    </nc>
  </rcc>
  <rcc rId="6244" sId="8">
    <oc r="AK138">
      <f>IF(AJ138,O138*'ETC Data'!$H$5*'ETC Data'!$I$5,0)</f>
    </oc>
    <nc r="AK138">
      <f>IF(AJ138,O138*'ETC Data'!$H$5*'ETC Data'!$I$5,0)</f>
    </nc>
  </rcc>
  <rcc rId="6245" sId="8">
    <oc r="AL138">
      <f>AK138-(AK138*((VLOOKUP(A138,Plan!A$1:AY$798,49,FALSE)/100)))</f>
    </oc>
    <nc r="AL138">
      <f>AK138-(AK138*((VLOOKUP(A138,Plan!A$1:AY$798,51,FALSE)/100)))</f>
    </nc>
  </rcc>
  <rcc rId="6246" sId="8">
    <oc r="AM138">
      <f>IF(AJ138,O138*'ETC Data'!$H$5*'ETC Data'!$J$5,0)</f>
    </oc>
    <nc r="AM138">
      <f>IF(AJ138,O138*'ETC Data'!$H$5*'ETC Data'!$J$5,0)</f>
    </nc>
  </rcc>
  <rcc rId="6247" sId="8">
    <oc r="AN138">
      <f>AM138-(AM138*((VLOOKUP(A138,Plan!A$1:BA$798,50,FALSE)/100)))</f>
    </oc>
    <nc r="AN138">
      <f>AM138-(AM138*((VLOOKUP(A138,Plan!A$1:BA$798,53,FALSE)/100)))</f>
    </nc>
  </rcc>
  <rcc rId="6248" sId="8">
    <oc r="AO138">
      <f>IF(AJ138,O138*'ETC Data'!$H$5*'ETC Data'!$K$5,0)</f>
    </oc>
    <nc r="AO138">
      <f>IF(AJ138,O138*'ETC Data'!$H$5*'ETC Data'!$K$5,0)</f>
    </nc>
  </rcc>
  <rcc rId="6249" sId="8">
    <oc r="AP138">
      <f>AO138-(AO138*((VLOOKUP(A138,Plan!A$1:BB$798,51,FALSE)/100)))</f>
    </oc>
    <nc r="AP138">
      <f>AO138-(AO138*((VLOOKUP(A138,Plan!A$1:BB$798,54,FALSE)/100)))</f>
    </nc>
  </rcc>
  <rcc rId="6250" sId="8">
    <oc r="AQ138">
      <f>IF(AJ138,O138*'ETC Data'!$H$5*'ETC Data'!$L$5,0)</f>
    </oc>
    <nc r="AQ138">
      <f>IF(AJ138,O138*'ETC Data'!$H$5*'ETC Data'!$L$5,0)</f>
    </nc>
  </rcc>
  <rcc rId="6251" sId="8">
    <oc r="AR138">
      <f>AQ138-(AQ138*((VLOOKUP(A138,Plan!A$1:BD$798,53,FALSE)/100)))</f>
    </oc>
    <nc r="AR138">
      <f>AQ138-(AQ138*((VLOOKUP(A138,Plan!A$1:BD$798,56,FALSE)/100)))</f>
    </nc>
  </rcc>
  <rcc rId="6252" sId="8">
    <oc r="R139">
      <f>Q139-(Q139*((VLOOKUP(A139,Plan!A$1:Z$798,25,FALSE)/100)))</f>
    </oc>
    <nc r="R139">
      <f>Q139-(Q139*((VLOOKUP(A139,Plan!A$1:Z$798,26,FALSE)/100)))</f>
    </nc>
  </rcc>
  <rcc rId="6253" sId="8">
    <oc r="S139">
      <f>IF(P139,O139*'ETC Data'!$H$3*'ETC Data'!$J$3,0)</f>
    </oc>
    <nc r="S139">
      <f>IF(P139,O139*'ETC Data'!$H$3*'ETC Data'!$J$3,0)</f>
    </nc>
  </rcc>
  <rcc rId="6254" sId="8">
    <oc r="T139">
      <f>S139-(S139*((VLOOKUP(A139,Plan!A$1:AA$798,26,FALSE)/100)))</f>
    </oc>
    <nc r="T139">
      <f>S139-(S139*((VLOOKUP(A139,Plan!A$1:AA$798,27,FALSE)/100)))</f>
    </nc>
  </rcc>
  <rcc rId="6255" sId="8">
    <oc r="U139">
      <f>IF(P139,O139*'ETC Data'!$H$3*'ETC Data'!$K$3,0)</f>
    </oc>
    <nc r="U139">
      <f>IF(P139,O139*'ETC Data'!$H$3*'ETC Data'!$K$3,0)</f>
    </nc>
  </rcc>
  <rcc rId="6256" sId="8">
    <oc r="V139">
      <f>U139-(U139*((VLOOKUP(A139,Plan!A$1:AB$798,27,FALSE)/100)))</f>
    </oc>
    <nc r="V139">
      <f>U139-(U139*((VLOOKUP(A139,Plan!A$1:AB$798,28,FALSE)/100)))</f>
    </nc>
  </rcc>
  <rcc rId="6257" sId="8">
    <oc r="W139">
      <f>IF(P139,O139*'ETC Data'!$H$3*'ETC Data'!$L$3,0)</f>
    </oc>
    <nc r="W139">
      <f>IF(P139,O139*'ETC Data'!$H$3*'ETC Data'!$L$3,0)</f>
    </nc>
  </rcc>
  <rcc rId="6258" sId="8">
    <oc r="X139">
      <f>W139-(W139*((VLOOKUP(A139,Plan!A$1:AC$798,28,FALSE)/100)))</f>
    </oc>
    <nc r="X139">
      <f>W139-(W139*((VLOOKUP(A139,Plan!A$1:AC$798,29,FALSE)/100)))</f>
    </nc>
  </rcc>
  <rcc rId="6259" sId="8">
    <oc r="Z139">
      <f>OR(H139="Y",J139="Y")</f>
    </oc>
    <nc r="Z139">
      <f>OR(H139="Y",J139="Y")</f>
    </nc>
  </rcc>
  <rcc rId="6260" sId="8">
    <oc r="AA139">
      <f>IF(Z139,O139*'ETC Data'!$H$4*'ETC Data'!$I$4,0)</f>
    </oc>
    <nc r="AA139">
      <f>IF(Z139,O139*'ETC Data'!$H$4*'ETC Data'!$I$4,0)</f>
    </nc>
  </rcc>
  <rcc rId="6261" sId="8">
    <oc r="AB139">
      <f>AA139-(AA139*((VLOOKUP(A139,Plan!A$1:AI$798,34,FALSE)/100)))</f>
    </oc>
    <nc r="AB139">
      <f>AA139-(AA139*((VLOOKUP(A139,Plan!A$1:AI$798,35,FALSE)/100)))</f>
    </nc>
  </rcc>
  <rcc rId="6262" sId="8">
    <oc r="AC139">
      <f>IF(Z139,O139*'ETC Data'!$H$4*'ETC Data'!$J$4,0)</f>
    </oc>
    <nc r="AC139">
      <f>IF(Z139,O139*'ETC Data'!$H$4*'ETC Data'!$J$4,0)</f>
    </nc>
  </rcc>
  <rcc rId="6263" sId="8">
    <oc r="AD139">
      <f>AC139-(AC139*((VLOOKUP(A139,Plan!A$1:AJ$798,35,FALSE)/100)))</f>
    </oc>
    <nc r="AD139">
      <f>AC139-(AC139*((VLOOKUP(A139,Plan!A$1:AJ$798,36,FALSE)/100)))</f>
    </nc>
  </rcc>
  <rcc rId="6264" sId="8">
    <oc r="AE139">
      <f>IF(Z139,O139*'ETC Data'!$H$4*'ETC Data'!$K$4,0)</f>
    </oc>
    <nc r="AE139">
      <f>IF(Z139,O139*'ETC Data'!$H$4*'ETC Data'!$K$4,0)</f>
    </nc>
  </rcc>
  <rcc rId="6265" sId="8">
    <oc r="AF139">
      <f>AE139-(AE139*((VLOOKUP(A139,Plan!A$1:AK$798,36,FALSE)/100)))</f>
    </oc>
    <nc r="AF139">
      <f>AE139-(AE139*((VLOOKUP(A139,Plan!A$1:AK$798,37,FALSE)/100)))</f>
    </nc>
  </rcc>
  <rcc rId="6266" sId="8">
    <oc r="AG139">
      <f>IF(Z139,O139*'ETC Data'!$H$4*'ETC Data'!$L$4,0)</f>
    </oc>
    <nc r="AG139">
      <f>IF(Z139,O139*'ETC Data'!$H$4*'ETC Data'!$L$4,0)</f>
    </nc>
  </rcc>
  <rcc rId="6267" sId="8">
    <oc r="AH139">
      <f>AG139-(AG139*((VLOOKUP(A139,Plan!A$1:AP$798,41,FALSE)/100)))</f>
    </oc>
    <nc r="AH139">
      <f>AG139-(AG139*((VLOOKUP(A139,Plan!A$1:AP$798,42,FALSE)/100)))</f>
    </nc>
  </rcc>
  <rcc rId="6268" sId="8">
    <oc r="AJ139">
      <f>OR(H139="Y",K139="Y")</f>
    </oc>
    <nc r="AJ139">
      <f>OR(H139="Y",K139="Y")</f>
    </nc>
  </rcc>
  <rcc rId="6269" sId="8">
    <oc r="AK139">
      <f>IF(AJ139,O139*'ETC Data'!$H$5*'ETC Data'!$I$5,0)</f>
    </oc>
    <nc r="AK139">
      <f>IF(AJ139,O139*'ETC Data'!$H$5*'ETC Data'!$I$5,0)</f>
    </nc>
  </rcc>
  <rcc rId="6270" sId="8">
    <oc r="AL139">
      <f>AK139-(AK139*((VLOOKUP(A139,Plan!A$1:AY$798,49,FALSE)/100)))</f>
    </oc>
    <nc r="AL139">
      <f>AK139-(AK139*((VLOOKUP(A139,Plan!A$1:AY$798,51,FALSE)/100)))</f>
    </nc>
  </rcc>
  <rcc rId="6271" sId="8">
    <oc r="AM139">
      <f>IF(AJ139,O139*'ETC Data'!$H$5*'ETC Data'!$J$5,0)</f>
    </oc>
    <nc r="AM139">
      <f>IF(AJ139,O139*'ETC Data'!$H$5*'ETC Data'!$J$5,0)</f>
    </nc>
  </rcc>
  <rcc rId="6272" sId="8">
    <oc r="AN139">
      <f>AM139-(AM139*((VLOOKUP(A139,Plan!A$1:BA$798,50,FALSE)/100)))</f>
    </oc>
    <nc r="AN139">
      <f>AM139-(AM139*((VLOOKUP(A139,Plan!A$1:BA$798,53,FALSE)/100)))</f>
    </nc>
  </rcc>
  <rcc rId="6273" sId="8">
    <oc r="AO139">
      <f>IF(AJ139,O139*'ETC Data'!$H$5*'ETC Data'!$K$5,0)</f>
    </oc>
    <nc r="AO139">
      <f>IF(AJ139,O139*'ETC Data'!$H$5*'ETC Data'!$K$5,0)</f>
    </nc>
  </rcc>
  <rcc rId="6274" sId="8">
    <oc r="AP139">
      <f>AO139-(AO139*((VLOOKUP(A139,Plan!A$1:BB$798,51,FALSE)/100)))</f>
    </oc>
    <nc r="AP139">
      <f>AO139-(AO139*((VLOOKUP(A139,Plan!A$1:BB$798,54,FALSE)/100)))</f>
    </nc>
  </rcc>
  <rcc rId="6275" sId="8">
    <oc r="AQ139">
      <f>IF(AJ139,O139*'ETC Data'!$H$5*'ETC Data'!$L$5,0)</f>
    </oc>
    <nc r="AQ139">
      <f>IF(AJ139,O139*'ETC Data'!$H$5*'ETC Data'!$L$5,0)</f>
    </nc>
  </rcc>
  <rcc rId="6276" sId="8">
    <oc r="AR139">
      <f>AQ139-(AQ139*((VLOOKUP(A139,Plan!A$1:BD$798,53,FALSE)/100)))</f>
    </oc>
    <nc r="AR139">
      <f>AQ139-(AQ139*((VLOOKUP(A139,Plan!A$1:BD$798,56,FALSE)/100)))</f>
    </nc>
  </rcc>
  <rcc rId="6277" sId="8">
    <oc r="R140">
      <f>Q140-(Q140*((VLOOKUP(A140,Plan!A$1:Z$798,25,FALSE)/100)))</f>
    </oc>
    <nc r="R140">
      <f>Q140-(Q140*((VLOOKUP(A140,Plan!A$1:Z$798,26,FALSE)/100)))</f>
    </nc>
  </rcc>
  <rcc rId="6278" sId="8">
    <oc r="S140">
      <f>IF(P140,O140*'ETC Data'!$H$3*'ETC Data'!$J$3,0)</f>
    </oc>
    <nc r="S140">
      <f>IF(P140,O140*'ETC Data'!$H$3*'ETC Data'!$J$3,0)</f>
    </nc>
  </rcc>
  <rcc rId="6279" sId="8">
    <oc r="T140">
      <f>S140-(S140*((VLOOKUP(A140,Plan!A$1:AA$798,26,FALSE)/100)))</f>
    </oc>
    <nc r="T140">
      <f>S140-(S140*((VLOOKUP(A140,Plan!A$1:AA$798,27,FALSE)/100)))</f>
    </nc>
  </rcc>
  <rcc rId="6280" sId="8">
    <oc r="U140">
      <f>IF(P140,O140*'ETC Data'!$H$3*'ETC Data'!$K$3,0)</f>
    </oc>
    <nc r="U140">
      <f>IF(P140,O140*'ETC Data'!$H$3*'ETC Data'!$K$3,0)</f>
    </nc>
  </rcc>
  <rcc rId="6281" sId="8">
    <oc r="V140">
      <f>U140-(U140*((VLOOKUP(A140,Plan!A$1:AB$798,27,FALSE)/100)))</f>
    </oc>
    <nc r="V140">
      <f>U140-(U140*((VLOOKUP(A140,Plan!A$1:AB$798,28,FALSE)/100)))</f>
    </nc>
  </rcc>
  <rcc rId="6282" sId="8">
    <oc r="W140">
      <f>IF(P140,O140*'ETC Data'!$H$3*'ETC Data'!$L$3,0)</f>
    </oc>
    <nc r="W140">
      <f>IF(P140,O140*'ETC Data'!$H$3*'ETC Data'!$L$3,0)</f>
    </nc>
  </rcc>
  <rcc rId="6283" sId="8">
    <oc r="X140">
      <f>W140-(W140*((VLOOKUP(A140,Plan!A$1:AC$798,28,FALSE)/100)))</f>
    </oc>
    <nc r="X140">
      <f>W140-(W140*((VLOOKUP(A140,Plan!A$1:AC$798,29,FALSE)/100)))</f>
    </nc>
  </rcc>
  <rcc rId="6284" sId="8">
    <oc r="Z140">
      <f>OR(H140="Y",J140="Y")</f>
    </oc>
    <nc r="Z140">
      <f>OR(H140="Y",J140="Y")</f>
    </nc>
  </rcc>
  <rcc rId="6285" sId="8">
    <oc r="AA140">
      <f>IF(Z140,O140*'ETC Data'!$H$4*'ETC Data'!$I$4,0)</f>
    </oc>
    <nc r="AA140">
      <f>IF(Z140,O140*'ETC Data'!$H$4*'ETC Data'!$I$4,0)</f>
    </nc>
  </rcc>
  <rcc rId="6286" sId="8">
    <oc r="AB140">
      <f>AA140-(AA140*((VLOOKUP(A140,Plan!A$1:AI$798,34,FALSE)/100)))</f>
    </oc>
    <nc r="AB140">
      <f>AA140-(AA140*((VLOOKUP(A140,Plan!A$1:AI$798,35,FALSE)/100)))</f>
    </nc>
  </rcc>
  <rcc rId="6287" sId="8">
    <oc r="AC140">
      <f>IF(Z140,O140*'ETC Data'!$H$4*'ETC Data'!$J$4,0)</f>
    </oc>
    <nc r="AC140">
      <f>IF(Z140,O140*'ETC Data'!$H$4*'ETC Data'!$J$4,0)</f>
    </nc>
  </rcc>
  <rcc rId="6288" sId="8">
    <oc r="AD140">
      <f>AC140-(AC140*((VLOOKUP(A140,Plan!A$1:AJ$798,35,FALSE)/100)))</f>
    </oc>
    <nc r="AD140">
      <f>AC140-(AC140*((VLOOKUP(A140,Plan!A$1:AJ$798,36,FALSE)/100)))</f>
    </nc>
  </rcc>
  <rcc rId="6289" sId="8">
    <oc r="AE140">
      <f>IF(Z140,O140*'ETC Data'!$H$4*'ETC Data'!$K$4,0)</f>
    </oc>
    <nc r="AE140">
      <f>IF(Z140,O140*'ETC Data'!$H$4*'ETC Data'!$K$4,0)</f>
    </nc>
  </rcc>
  <rcc rId="6290" sId="8">
    <oc r="AF140">
      <f>AE140-(AE140*((VLOOKUP(A140,Plan!A$1:AK$798,36,FALSE)/100)))</f>
    </oc>
    <nc r="AF140">
      <f>AE140-(AE140*((VLOOKUP(A140,Plan!A$1:AK$798,37,FALSE)/100)))</f>
    </nc>
  </rcc>
  <rcc rId="6291" sId="8">
    <oc r="AG140">
      <f>IF(Z140,O140*'ETC Data'!$H$4*'ETC Data'!$L$4,0)</f>
    </oc>
    <nc r="AG140">
      <f>IF(Z140,O140*'ETC Data'!$H$4*'ETC Data'!$L$4,0)</f>
    </nc>
  </rcc>
  <rcc rId="6292" sId="8">
    <oc r="AH140">
      <f>AG140-(AG140*((VLOOKUP(A140,Plan!A$1:AP$798,41,FALSE)/100)))</f>
    </oc>
    <nc r="AH140">
      <f>AG140-(AG140*((VLOOKUP(A140,Plan!A$1:AP$798,42,FALSE)/100)))</f>
    </nc>
  </rcc>
  <rcc rId="6293" sId="8">
    <oc r="AJ140">
      <f>OR(H140="Y",K140="Y")</f>
    </oc>
    <nc r="AJ140">
      <f>OR(H140="Y",K140="Y")</f>
    </nc>
  </rcc>
  <rcc rId="6294" sId="8">
    <oc r="AK140">
      <f>IF(AJ140,O140*'ETC Data'!$H$5*'ETC Data'!$I$5,0)</f>
    </oc>
    <nc r="AK140">
      <f>IF(AJ140,O140*'ETC Data'!$H$5*'ETC Data'!$I$5,0)</f>
    </nc>
  </rcc>
  <rcc rId="6295" sId="8">
    <oc r="AL140">
      <f>AK140-(AK140*((VLOOKUP(A140,Plan!A$1:AY$798,49,FALSE)/100)))</f>
    </oc>
    <nc r="AL140">
      <f>AK140-(AK140*((VLOOKUP(A140,Plan!A$1:AY$798,51,FALSE)/100)))</f>
    </nc>
  </rcc>
  <rcc rId="6296" sId="8">
    <oc r="AM140">
      <f>IF(AJ140,O140*'ETC Data'!$H$5*'ETC Data'!$J$5,0)</f>
    </oc>
    <nc r="AM140">
      <f>IF(AJ140,O140*'ETC Data'!$H$5*'ETC Data'!$J$5,0)</f>
    </nc>
  </rcc>
  <rcc rId="6297" sId="8">
    <oc r="AN140">
      <f>AM140-(AM140*((VLOOKUP(A140,Plan!A$1:BA$798,50,FALSE)/100)))</f>
    </oc>
    <nc r="AN140">
      <f>AM140-(AM140*((VLOOKUP(A140,Plan!A$1:BA$798,53,FALSE)/100)))</f>
    </nc>
  </rcc>
  <rcc rId="6298" sId="8">
    <oc r="AO140">
      <f>IF(AJ140,O140*'ETC Data'!$H$5*'ETC Data'!$K$5,0)</f>
    </oc>
    <nc r="AO140">
      <f>IF(AJ140,O140*'ETC Data'!$H$5*'ETC Data'!$K$5,0)</f>
    </nc>
  </rcc>
  <rcc rId="6299" sId="8">
    <oc r="AP140">
      <f>AO140-(AO140*((VLOOKUP(A140,Plan!A$1:BB$798,51,FALSE)/100)))</f>
    </oc>
    <nc r="AP140">
      <f>AO140-(AO140*((VLOOKUP(A140,Plan!A$1:BB$798,54,FALSE)/100)))</f>
    </nc>
  </rcc>
  <rcc rId="6300" sId="8">
    <oc r="AQ140">
      <f>IF(AJ140,O140*'ETC Data'!$H$5*'ETC Data'!$L$5,0)</f>
    </oc>
    <nc r="AQ140">
      <f>IF(AJ140,O140*'ETC Data'!$H$5*'ETC Data'!$L$5,0)</f>
    </nc>
  </rcc>
  <rcc rId="6301" sId="8">
    <oc r="AR140">
      <f>AQ140-(AQ140*((VLOOKUP(A140,Plan!A$1:BD$798,53,FALSE)/100)))</f>
    </oc>
    <nc r="AR140">
      <f>AQ140-(AQ140*((VLOOKUP(A140,Plan!A$1:BD$798,56,FALSE)/100)))</f>
    </nc>
  </rcc>
  <rcc rId="6302" sId="8">
    <oc r="R141">
      <f>Q141-(Q141*((VLOOKUP(A141,Plan!A$1:Z$798,25,FALSE)/100)))</f>
    </oc>
    <nc r="R141">
      <f>Q141-(Q141*((VLOOKUP(A141,Plan!A$1:Z$798,26,FALSE)/100)))</f>
    </nc>
  </rcc>
  <rcc rId="6303" sId="8">
    <oc r="S141">
      <f>IF(P141,O141*'ETC Data'!$H$3*'ETC Data'!$J$3,0)</f>
    </oc>
    <nc r="S141">
      <f>IF(P141,O141*'ETC Data'!$H$3*'ETC Data'!$J$3,0)</f>
    </nc>
  </rcc>
  <rcc rId="6304" sId="8">
    <oc r="T141">
      <f>S141-(S141*((VLOOKUP(A141,Plan!A$1:AA$798,26,FALSE)/100)))</f>
    </oc>
    <nc r="T141">
      <f>S141-(S141*((VLOOKUP(A141,Plan!A$1:AA$798,27,FALSE)/100)))</f>
    </nc>
  </rcc>
  <rcc rId="6305" sId="8">
    <oc r="U141">
      <f>IF(P141,O141*'ETC Data'!$H$3*'ETC Data'!$K$3,0)</f>
    </oc>
    <nc r="U141">
      <f>IF(P141,O141*'ETC Data'!$H$3*'ETC Data'!$K$3,0)</f>
    </nc>
  </rcc>
  <rcc rId="6306" sId="8">
    <oc r="V141">
      <f>U141-(U141*((VLOOKUP(A141,Plan!A$1:AB$798,27,FALSE)/100)))</f>
    </oc>
    <nc r="V141">
      <f>U141-(U141*((VLOOKUP(A141,Plan!A$1:AB$798,28,FALSE)/100)))</f>
    </nc>
  </rcc>
  <rcc rId="6307" sId="8">
    <oc r="W141">
      <f>IF(P141,O141*'ETC Data'!$H$3*'ETC Data'!$L$3,0)</f>
    </oc>
    <nc r="W141">
      <f>IF(P141,O141*'ETC Data'!$H$3*'ETC Data'!$L$3,0)</f>
    </nc>
  </rcc>
  <rcc rId="6308" sId="8">
    <oc r="X141">
      <f>W141-(W141*((VLOOKUP(A141,Plan!A$1:AC$798,28,FALSE)/100)))</f>
    </oc>
    <nc r="X141">
      <f>W141-(W141*((VLOOKUP(A141,Plan!A$1:AC$798,29,FALSE)/100)))</f>
    </nc>
  </rcc>
  <rcc rId="6309" sId="8">
    <oc r="Z141">
      <f>OR(H141="Y",J141="Y")</f>
    </oc>
    <nc r="Z141">
      <f>OR(H141="Y",J141="Y")</f>
    </nc>
  </rcc>
  <rcc rId="6310" sId="8">
    <oc r="AA141">
      <f>IF(Z141,O141*'ETC Data'!$H$4*'ETC Data'!$I$4,0)</f>
    </oc>
    <nc r="AA141">
      <f>IF(Z141,O141*'ETC Data'!$H$4*'ETC Data'!$I$4,0)</f>
    </nc>
  </rcc>
  <rcc rId="6311" sId="8">
    <oc r="AB141">
      <f>AA141-(AA141*((VLOOKUP(A141,Plan!A$1:AI$798,34,FALSE)/100)))</f>
    </oc>
    <nc r="AB141">
      <f>AA141-(AA141*((VLOOKUP(A141,Plan!A$1:AI$798,35,FALSE)/100)))</f>
    </nc>
  </rcc>
  <rcc rId="6312" sId="8">
    <oc r="AC141">
      <f>IF(Z141,O141*'ETC Data'!$H$4*'ETC Data'!$J$4,0)</f>
    </oc>
    <nc r="AC141">
      <f>IF(Z141,O141*'ETC Data'!$H$4*'ETC Data'!$J$4,0)</f>
    </nc>
  </rcc>
  <rcc rId="6313" sId="8">
    <oc r="AD141">
      <f>AC141-(AC141*((VLOOKUP(A141,Plan!A$1:AJ$798,35,FALSE)/100)))</f>
    </oc>
    <nc r="AD141">
      <f>AC141-(AC141*((VLOOKUP(A141,Plan!A$1:AJ$798,36,FALSE)/100)))</f>
    </nc>
  </rcc>
  <rcc rId="6314" sId="8">
    <oc r="AE141">
      <f>IF(Z141,O141*'ETC Data'!$H$4*'ETC Data'!$K$4,0)</f>
    </oc>
    <nc r="AE141">
      <f>IF(Z141,O141*'ETC Data'!$H$4*'ETC Data'!$K$4,0)</f>
    </nc>
  </rcc>
  <rcc rId="6315" sId="8">
    <oc r="AF141">
      <f>AE141-(AE141*((VLOOKUP(A141,Plan!A$1:AK$798,36,FALSE)/100)))</f>
    </oc>
    <nc r="AF141">
      <f>AE141-(AE141*((VLOOKUP(A141,Plan!A$1:AK$798,37,FALSE)/100)))</f>
    </nc>
  </rcc>
  <rcc rId="6316" sId="8">
    <oc r="AG141">
      <f>IF(Z141,O141*'ETC Data'!$H$4*'ETC Data'!$L$4,0)</f>
    </oc>
    <nc r="AG141">
      <f>IF(Z141,O141*'ETC Data'!$H$4*'ETC Data'!$L$4,0)</f>
    </nc>
  </rcc>
  <rcc rId="6317" sId="8">
    <oc r="AH141">
      <f>AG141-(AG141*((VLOOKUP(A141,Plan!A$1:AP$798,41,FALSE)/100)))</f>
    </oc>
    <nc r="AH141">
      <f>AG141-(AG141*((VLOOKUP(A141,Plan!A$1:AP$798,42,FALSE)/100)))</f>
    </nc>
  </rcc>
  <rcc rId="6318" sId="8">
    <oc r="AJ141">
      <f>OR(H141="Y",K141="Y")</f>
    </oc>
    <nc r="AJ141">
      <f>OR(H141="Y",K141="Y")</f>
    </nc>
  </rcc>
  <rcc rId="6319" sId="8">
    <oc r="AK141">
      <f>IF(AJ141,O141*'ETC Data'!$H$5*'ETC Data'!$I$5,0)</f>
    </oc>
    <nc r="AK141">
      <f>IF(AJ141,O141*'ETC Data'!$H$5*'ETC Data'!$I$5,0)</f>
    </nc>
  </rcc>
  <rcc rId="6320" sId="8">
    <oc r="AL141">
      <f>AK141-(AK141*((VLOOKUP(A141,Plan!A$1:AY$798,49,FALSE)/100)))</f>
    </oc>
    <nc r="AL141">
      <f>AK141-(AK141*((VLOOKUP(A141,Plan!A$1:AY$798,51,FALSE)/100)))</f>
    </nc>
  </rcc>
  <rcc rId="6321" sId="8">
    <oc r="AM141">
      <f>IF(AJ141,O141*'ETC Data'!$H$5*'ETC Data'!$J$5,0)</f>
    </oc>
    <nc r="AM141">
      <f>IF(AJ141,O141*'ETC Data'!$H$5*'ETC Data'!$J$5,0)</f>
    </nc>
  </rcc>
  <rcc rId="6322" sId="8">
    <oc r="AN141">
      <f>AM141-(AM141*((VLOOKUP(A141,Plan!A$1:BA$798,50,FALSE)/100)))</f>
    </oc>
    <nc r="AN141">
      <f>AM141-(AM141*((VLOOKUP(A141,Plan!A$1:BA$798,53,FALSE)/100)))</f>
    </nc>
  </rcc>
  <rcc rId="6323" sId="8">
    <oc r="AO141">
      <f>IF(AJ141,O141*'ETC Data'!$H$5*'ETC Data'!$K$5,0)</f>
    </oc>
    <nc r="AO141">
      <f>IF(AJ141,O141*'ETC Data'!$H$5*'ETC Data'!$K$5,0)</f>
    </nc>
  </rcc>
  <rcc rId="6324" sId="8">
    <oc r="AP141">
      <f>AO141-(AO141*((VLOOKUP(A141,Plan!A$1:BB$798,51,FALSE)/100)))</f>
    </oc>
    <nc r="AP141">
      <f>AO141-(AO141*((VLOOKUP(A141,Plan!A$1:BB$798,54,FALSE)/100)))</f>
    </nc>
  </rcc>
  <rcc rId="6325" sId="8">
    <oc r="AQ141">
      <f>IF(AJ141,O141*'ETC Data'!$H$5*'ETC Data'!$L$5,0)</f>
    </oc>
    <nc r="AQ141">
      <f>IF(AJ141,O141*'ETC Data'!$H$5*'ETC Data'!$L$5,0)</f>
    </nc>
  </rcc>
  <rcc rId="6326" sId="8">
    <oc r="AR141">
      <f>AQ141-(AQ141*((VLOOKUP(A141,Plan!A$1:BD$798,53,FALSE)/100)))</f>
    </oc>
    <nc r="AR141">
      <f>AQ141-(AQ141*((VLOOKUP(A141,Plan!A$1:BD$798,56,FALSE)/100)))</f>
    </nc>
  </rcc>
  <rcc rId="6327" sId="8">
    <oc r="R142">
      <f>Q142-(Q142*((VLOOKUP(A142,Plan!A$1:Z$798,26,FALSE)/100)))</f>
    </oc>
    <nc r="R142">
      <f>Q142-(Q142*((VLOOKUP(A142,Plan!A$1:Z$798,26,FALSE)/100)))</f>
    </nc>
  </rcc>
  <rcc rId="6328" sId="8">
    <oc r="S142">
      <f>IF(P142,O142*'ETC Data'!$H$3*'ETC Data'!$J$3,0)</f>
    </oc>
    <nc r="S142">
      <f>IF(P142,O142*'ETC Data'!$H$3*'ETC Data'!$J$3,0)</f>
    </nc>
  </rcc>
  <rcc rId="6329" sId="8">
    <oc r="T142">
      <f>S142-(S142*((VLOOKUP(A142,Plan!A$1:AA$798,27,FALSE)/100)))</f>
    </oc>
    <nc r="T142">
      <f>S142-(S142*((VLOOKUP(A142,Plan!A$1:AA$798,27,FALSE)/100)))</f>
    </nc>
  </rcc>
  <rcc rId="6330" sId="8">
    <oc r="U142">
      <f>IF(P142,O142*'ETC Data'!$H$3*'ETC Data'!$K$3,0)</f>
    </oc>
    <nc r="U142">
      <f>IF(P142,O142*'ETC Data'!$H$3*'ETC Data'!$K$3,0)</f>
    </nc>
  </rcc>
  <rcc rId="6331" sId="8">
    <oc r="V142">
      <f>U142-(U142*((VLOOKUP(A142,Plan!A$1:AB$798,28,FALSE)/100)))</f>
    </oc>
    <nc r="V142">
      <f>U142-(U142*((VLOOKUP(A142,Plan!A$1:AB$798,28,FALSE)/100)))</f>
    </nc>
  </rcc>
  <rcc rId="6332" sId="8">
    <oc r="W142">
      <f>IF(P142,O142*'ETC Data'!$H$3*'ETC Data'!$L$3,0)</f>
    </oc>
    <nc r="W142">
      <f>IF(P142,O142*'ETC Data'!$H$3*'ETC Data'!$L$3,0)</f>
    </nc>
  </rcc>
  <rcc rId="6333" sId="8">
    <oc r="X142">
      <f>W142-(W142*((VLOOKUP(A142,Plan!A$1:AC$798,29,FALSE)/100)))</f>
    </oc>
    <nc r="X142">
      <f>W142-(W142*((VLOOKUP(A142,Plan!A$1:AC$798,29,FALSE)/100)))</f>
    </nc>
  </rcc>
  <rcc rId="6334" sId="8">
    <oc r="Z142">
      <f>OR(H142="Y",J142="Y")</f>
    </oc>
    <nc r="Z142">
      <f>OR(H142="Y",J142="Y")</f>
    </nc>
  </rcc>
  <rcc rId="6335" sId="8">
    <oc r="AA142">
      <f>IF(Z142,O142*'ETC Data'!$H$4*'ETC Data'!$I$4,0)</f>
    </oc>
    <nc r="AA142">
      <f>IF(Z142,O142*'ETC Data'!$H$4*'ETC Data'!$I$4,0)</f>
    </nc>
  </rcc>
  <rcc rId="6336" sId="8">
    <oc r="AB142">
      <f>AA142-(AA142*((VLOOKUP(A142,Plan!A$1:AI$798,35,FALSE)/100)))</f>
    </oc>
    <nc r="AB142">
      <f>AA142-(AA142*((VLOOKUP(A142,Plan!A$1:AI$798,35,FALSE)/100)))</f>
    </nc>
  </rcc>
  <rcc rId="6337" sId="8">
    <oc r="AC142">
      <f>IF(Z142,O142*'ETC Data'!$H$4*'ETC Data'!$J$4,0)</f>
    </oc>
    <nc r="AC142">
      <f>IF(Z142,O142*'ETC Data'!$H$4*'ETC Data'!$J$4,0)</f>
    </nc>
  </rcc>
  <rcc rId="6338" sId="8">
    <oc r="AD142">
      <f>AC142-(AC142*((VLOOKUP(A142,Plan!A$1:AJ$798,36,FALSE)/100)))</f>
    </oc>
    <nc r="AD142">
      <f>AC142-(AC142*((VLOOKUP(A142,Plan!A$1:AJ$798,36,FALSE)/100)))</f>
    </nc>
  </rcc>
  <rcc rId="6339" sId="8">
    <oc r="AE142">
      <f>IF(Z142,O142*'ETC Data'!$H$4*'ETC Data'!$K$4,0)</f>
    </oc>
    <nc r="AE142">
      <f>IF(Z142,O142*'ETC Data'!$H$4*'ETC Data'!$K$4,0)</f>
    </nc>
  </rcc>
  <rcc rId="6340" sId="8">
    <oc r="AF142">
      <f>AE142-(AE142*((VLOOKUP(A142,Plan!A$1:AK$798,37,FALSE)/100)))</f>
    </oc>
    <nc r="AF142">
      <f>AE142-(AE142*((VLOOKUP(A142,Plan!A$1:AK$798,37,FALSE)/100)))</f>
    </nc>
  </rcc>
  <rcc rId="6341" sId="8">
    <oc r="AG142">
      <f>IF(Z142,O142*'ETC Data'!$H$4*'ETC Data'!$L$4,0)</f>
    </oc>
    <nc r="AG142">
      <f>IF(Z142,O142*'ETC Data'!$H$4*'ETC Data'!$L$4,0)</f>
    </nc>
  </rcc>
  <rcc rId="6342" sId="8">
    <oc r="AH142">
      <f>AG142-(AG142*((VLOOKUP(A142,Plan!A$1:AP$798,42,FALSE)/100)))</f>
    </oc>
    <nc r="AH142">
      <f>AG142-(AG142*((VLOOKUP(A142,Plan!A$1:AP$798,42,FALSE)/100)))</f>
    </nc>
  </rcc>
  <rcc rId="6343" sId="8">
    <oc r="AJ142">
      <f>OR(H142="Y",K142="Y")</f>
    </oc>
    <nc r="AJ142">
      <f>OR(H142="Y",K142="Y")</f>
    </nc>
  </rcc>
  <rcc rId="6344" sId="8">
    <oc r="AK142">
      <f>IF(AJ142,O142*'ETC Data'!$H$5*'ETC Data'!$I$5,0)</f>
    </oc>
    <nc r="AK142">
      <f>IF(AJ142,O142*'ETC Data'!$H$5*'ETC Data'!$I$5,0)</f>
    </nc>
  </rcc>
  <rcc rId="6345" sId="8">
    <oc r="AL142">
      <f>AK142-(AK142*((VLOOKUP(A142,Plan!A$1:AY$798,51,FALSE)/100)))</f>
    </oc>
    <nc r="AL142">
      <f>AK142-(AK142*((VLOOKUP(A142,Plan!A$1:AY$798,51,FALSE)/100)))</f>
    </nc>
  </rcc>
  <rcc rId="6346" sId="8">
    <oc r="AM142">
      <f>IF(AJ142,O142*'ETC Data'!$H$5*'ETC Data'!$J$5,0)</f>
    </oc>
    <nc r="AM142">
      <f>IF(AJ142,O142*'ETC Data'!$H$5*'ETC Data'!$J$5,0)</f>
    </nc>
  </rcc>
  <rcc rId="6347" sId="8">
    <oc r="AN142">
      <f>AM142-(AM142*((VLOOKUP(A142,Plan!A$1:BA$798,53,FALSE)/100)))</f>
    </oc>
    <nc r="AN142">
      <f>AM142-(AM142*((VLOOKUP(A142,Plan!A$1:BA$798,53,FALSE)/100)))</f>
    </nc>
  </rcc>
  <rcc rId="6348" sId="8">
    <oc r="AO142">
      <f>IF(AJ142,O142*'ETC Data'!$H$5*'ETC Data'!$K$5,0)</f>
    </oc>
    <nc r="AO142">
      <f>IF(AJ142,O142*'ETC Data'!$H$5*'ETC Data'!$K$5,0)</f>
    </nc>
  </rcc>
  <rcc rId="6349" sId="8">
    <oc r="AP142">
      <f>AO142-(AO142*((VLOOKUP(A142,Plan!A$1:BB$798,54,FALSE)/100)))</f>
    </oc>
    <nc r="AP142">
      <f>AO142-(AO142*((VLOOKUP(A142,Plan!A$1:BB$798,54,FALSE)/100)))</f>
    </nc>
  </rcc>
  <rcc rId="6350" sId="8">
    <oc r="AQ142">
      <f>IF(AJ142,O142*'ETC Data'!$H$5*'ETC Data'!$L$5,0)</f>
    </oc>
    <nc r="AQ142">
      <f>IF(AJ142,O142*'ETC Data'!$H$5*'ETC Data'!$L$5,0)</f>
    </nc>
  </rcc>
  <rcc rId="6351" sId="8">
    <oc r="AR142">
      <f>AQ142-(AQ142*((VLOOKUP(A142,Plan!A$1:BD$798,56,FALSE)/100)))</f>
    </oc>
    <nc r="AR142">
      <f>AQ142-(AQ142*((VLOOKUP(A142,Plan!A$1:BD$798,56,FALSE)/100)))</f>
    </nc>
  </rcc>
  <rcc rId="6352" sId="8">
    <oc r="R143">
      <f>Q143-(Q143*((VLOOKUP(A143,Plan!A$1:Z$798,25,FALSE)/100)))</f>
    </oc>
    <nc r="R143">
      <f>Q143-(Q143*((VLOOKUP(A143,Plan!A$1:Z$798,26,FALSE)/100)))</f>
    </nc>
  </rcc>
  <rcc rId="6353" sId="8">
    <oc r="S143">
      <f>IF(P143,O143*'ETC Data'!$H$3*'ETC Data'!$J$3,0)</f>
    </oc>
    <nc r="S143">
      <f>IF(P143,O143*'ETC Data'!$H$3*'ETC Data'!$J$3,0)</f>
    </nc>
  </rcc>
  <rcc rId="6354" sId="8">
    <oc r="T143">
      <f>S143-(S143*((VLOOKUP(A143,Plan!A$1:AA$798,26,FALSE)/100)))</f>
    </oc>
    <nc r="T143">
      <f>S143-(S143*((VLOOKUP(A143,Plan!A$1:AA$798,27,FALSE)/100)))</f>
    </nc>
  </rcc>
  <rcc rId="6355" sId="8">
    <oc r="U143">
      <f>IF(P143,O143*'ETC Data'!$H$3*'ETC Data'!$K$3,0)</f>
    </oc>
    <nc r="U143">
      <f>IF(P143,O143*'ETC Data'!$H$3*'ETC Data'!$K$3,0)</f>
    </nc>
  </rcc>
  <rcc rId="6356" sId="8">
    <oc r="V143">
      <f>U143-(U143*((VLOOKUP(A143,Plan!A$1:AB$798,27,FALSE)/100)))</f>
    </oc>
    <nc r="V143">
      <f>U143-(U143*((VLOOKUP(A143,Plan!A$1:AB$798,28,FALSE)/100)))</f>
    </nc>
  </rcc>
  <rcc rId="6357" sId="8">
    <oc r="W143">
      <f>IF(P143,O143*'ETC Data'!$H$3*'ETC Data'!$L$3,0)</f>
    </oc>
    <nc r="W143">
      <f>IF(P143,O143*'ETC Data'!$H$3*'ETC Data'!$L$3,0)</f>
    </nc>
  </rcc>
  <rcc rId="6358" sId="8">
    <oc r="X143">
      <f>W143-(W143*((VLOOKUP(A143,Plan!A$1:AC$798,28,FALSE)/100)))</f>
    </oc>
    <nc r="X143">
      <f>W143-(W143*((VLOOKUP(A143,Plan!A$1:AC$798,29,FALSE)/100)))</f>
    </nc>
  </rcc>
  <rcc rId="6359" sId="8">
    <oc r="Z143">
      <f>OR(H143="Y",J143="Y")</f>
    </oc>
    <nc r="Z143">
      <f>OR(H143="Y",J143="Y")</f>
    </nc>
  </rcc>
  <rcc rId="6360" sId="8">
    <oc r="AA143">
      <f>IF(Z143,O143*'ETC Data'!$H$4*'ETC Data'!$I$4,0)</f>
    </oc>
    <nc r="AA143">
      <f>IF(Z143,O143*'ETC Data'!$H$4*'ETC Data'!$I$4,0)</f>
    </nc>
  </rcc>
  <rcc rId="6361" sId="8">
    <oc r="AB143">
      <f>AA143-(AA143*((VLOOKUP(A143,Plan!A$1:AI$798,34,FALSE)/100)))</f>
    </oc>
    <nc r="AB143">
      <f>AA143-(AA143*((VLOOKUP(A143,Plan!A$1:AI$798,35,FALSE)/100)))</f>
    </nc>
  </rcc>
  <rcc rId="6362" sId="8">
    <oc r="AC143">
      <f>IF(Z143,O143*'ETC Data'!$H$4*'ETC Data'!$J$4,0)</f>
    </oc>
    <nc r="AC143">
      <f>IF(Z143,O143*'ETC Data'!$H$4*'ETC Data'!$J$4,0)</f>
    </nc>
  </rcc>
  <rcc rId="6363" sId="8">
    <oc r="AD143">
      <f>AC143-(AC143*((VLOOKUP(A143,Plan!A$1:AJ$798,35,FALSE)/100)))</f>
    </oc>
    <nc r="AD143">
      <f>AC143-(AC143*((VLOOKUP(A143,Plan!A$1:AJ$798,36,FALSE)/100)))</f>
    </nc>
  </rcc>
  <rcc rId="6364" sId="8">
    <oc r="AE143">
      <f>IF(Z143,O143*'ETC Data'!$H$4*'ETC Data'!$K$4,0)</f>
    </oc>
    <nc r="AE143">
      <f>IF(Z143,O143*'ETC Data'!$H$4*'ETC Data'!$K$4,0)</f>
    </nc>
  </rcc>
  <rcc rId="6365" sId="8">
    <oc r="AF143">
      <f>AE143-(AE143*((VLOOKUP(A143,Plan!A$1:AK$798,36,FALSE)/100)))</f>
    </oc>
    <nc r="AF143">
      <f>AE143-(AE143*((VLOOKUP(A143,Plan!A$1:AK$798,37,FALSE)/100)))</f>
    </nc>
  </rcc>
  <rcc rId="6366" sId="8">
    <oc r="AG143">
      <f>IF(Z143,O143*'ETC Data'!$H$4*'ETC Data'!$L$4,0)</f>
    </oc>
    <nc r="AG143">
      <f>IF(Z143,O143*'ETC Data'!$H$4*'ETC Data'!$L$4,0)</f>
    </nc>
  </rcc>
  <rcc rId="6367" sId="8">
    <oc r="AH143">
      <f>AG143-(AG143*((VLOOKUP(A143,Plan!A$1:AP$798,41,FALSE)/100)))</f>
    </oc>
    <nc r="AH143">
      <f>AG143-(AG143*((VLOOKUP(A143,Plan!A$1:AP$798,42,FALSE)/100)))</f>
    </nc>
  </rcc>
  <rcc rId="6368" sId="8">
    <oc r="AJ143">
      <f>OR(H143="Y",K143="Y")</f>
    </oc>
    <nc r="AJ143">
      <f>OR(H143="Y",K143="Y")</f>
    </nc>
  </rcc>
  <rcc rId="6369" sId="8">
    <oc r="AK143">
      <f>IF(AJ143,O143*'ETC Data'!$H$5*'ETC Data'!$I$5,0)</f>
    </oc>
    <nc r="AK143">
      <f>IF(AJ143,O143*'ETC Data'!$H$5*'ETC Data'!$I$5,0)</f>
    </nc>
  </rcc>
  <rcc rId="6370" sId="8">
    <oc r="AL143">
      <f>AK143-(AK143*((VLOOKUP(A143,Plan!A$1:AY$798,49,FALSE)/100)))</f>
    </oc>
    <nc r="AL143">
      <f>AK143-(AK143*((VLOOKUP(A143,Plan!A$1:AY$798,51,FALSE)/100)))</f>
    </nc>
  </rcc>
  <rcc rId="6371" sId="8">
    <oc r="AM143">
      <f>IF(AJ143,O143*'ETC Data'!$H$5*'ETC Data'!$J$5,0)</f>
    </oc>
    <nc r="AM143">
      <f>IF(AJ143,O143*'ETC Data'!$H$5*'ETC Data'!$J$5,0)</f>
    </nc>
  </rcc>
  <rcc rId="6372" sId="8">
    <oc r="AN143">
      <f>AM143-(AM143*((VLOOKUP(A143,Plan!A$1:BA$798,50,FALSE)/100)))</f>
    </oc>
    <nc r="AN143">
      <f>AM143-(AM143*((VLOOKUP(A143,Plan!A$1:BA$798,53,FALSE)/100)))</f>
    </nc>
  </rcc>
  <rcc rId="6373" sId="8">
    <oc r="AO143">
      <f>IF(AJ143,O143*'ETC Data'!$H$5*'ETC Data'!$K$5,0)</f>
    </oc>
    <nc r="AO143">
      <f>IF(AJ143,O143*'ETC Data'!$H$5*'ETC Data'!$K$5,0)</f>
    </nc>
  </rcc>
  <rcc rId="6374" sId="8">
    <oc r="AP143">
      <f>AO143-(AO143*((VLOOKUP(A143,Plan!A$1:BB$798,51,FALSE)/100)))</f>
    </oc>
    <nc r="AP143">
      <f>AO143-(AO143*((VLOOKUP(A143,Plan!A$1:BB$798,54,FALSE)/100)))</f>
    </nc>
  </rcc>
  <rcc rId="6375" sId="8">
    <oc r="AQ143">
      <f>IF(AJ143,O143*'ETC Data'!$H$5*'ETC Data'!$L$5,0)</f>
    </oc>
    <nc r="AQ143">
      <f>IF(AJ143,O143*'ETC Data'!$H$5*'ETC Data'!$L$5,0)</f>
    </nc>
  </rcc>
  <rcc rId="6376" sId="8">
    <oc r="AR143">
      <f>AQ143-(AQ143*((VLOOKUP(A143,Plan!A$1:BD$798,53,FALSE)/100)))</f>
    </oc>
    <nc r="AR143">
      <f>AQ143-(AQ143*((VLOOKUP(A143,Plan!A$1:BD$798,56,FALSE)/100)))</f>
    </nc>
  </rcc>
  <rcc rId="6377" sId="8">
    <oc r="R144">
      <f>Q144-(Q144*((VLOOKUP(A144,Plan!A$1:Z$798,25,FALSE)/100)))</f>
    </oc>
    <nc r="R144">
      <f>Q144-(Q144*((VLOOKUP(A144,Plan!A$1:Z$798,26,FALSE)/100)))</f>
    </nc>
  </rcc>
  <rcc rId="6378" sId="8">
    <oc r="S144">
      <f>IF(P144,O144*'ETC Data'!$H$3*'ETC Data'!$J$3,0)</f>
    </oc>
    <nc r="S144">
      <f>IF(P144,O144*'ETC Data'!$H$3*'ETC Data'!$J$3,0)</f>
    </nc>
  </rcc>
  <rcc rId="6379" sId="8">
    <oc r="T144">
      <f>S144-(S144*((VLOOKUP(A144,Plan!A$1:AA$798,26,FALSE)/100)))</f>
    </oc>
    <nc r="T144">
      <f>S144-(S144*((VLOOKUP(A144,Plan!A$1:AA$798,27,FALSE)/100)))</f>
    </nc>
  </rcc>
  <rcc rId="6380" sId="8">
    <oc r="U144">
      <f>IF(P144,O144*'ETC Data'!$H$3*'ETC Data'!$K$3,0)</f>
    </oc>
    <nc r="U144">
      <f>IF(P144,O144*'ETC Data'!$H$3*'ETC Data'!$K$3,0)</f>
    </nc>
  </rcc>
  <rcc rId="6381" sId="8">
    <oc r="V144">
      <f>U144-(U144*((VLOOKUP(A144,Plan!A$1:AB$798,27,FALSE)/100)))</f>
    </oc>
    <nc r="V144">
      <f>U144-(U144*((VLOOKUP(A144,Plan!A$1:AB$798,28,FALSE)/100)))</f>
    </nc>
  </rcc>
  <rcc rId="6382" sId="8">
    <oc r="W144">
      <f>IF(P144,O144*'ETC Data'!$H$3*'ETC Data'!$L$3,0)</f>
    </oc>
    <nc r="W144">
      <f>IF(P144,O144*'ETC Data'!$H$3*'ETC Data'!$L$3,0)</f>
    </nc>
  </rcc>
  <rcc rId="6383" sId="8">
    <oc r="X144">
      <f>W144-(W144*((VLOOKUP(A144,Plan!A$1:AC$798,28,FALSE)/100)))</f>
    </oc>
    <nc r="X144">
      <f>W144-(W144*((VLOOKUP(A144,Plan!A$1:AC$798,29,FALSE)/100)))</f>
    </nc>
  </rcc>
  <rcc rId="6384" sId="8">
    <oc r="Z144">
      <f>OR(H144="Y",J144="Y")</f>
    </oc>
    <nc r="Z144">
      <f>OR(H144="Y",J144="Y")</f>
    </nc>
  </rcc>
  <rcc rId="6385" sId="8">
    <oc r="AA144">
      <f>IF(Z144,O144*'ETC Data'!$H$4*'ETC Data'!$I$4,0)</f>
    </oc>
    <nc r="AA144">
      <f>IF(Z144,O144*'ETC Data'!$H$4*'ETC Data'!$I$4,0)</f>
    </nc>
  </rcc>
  <rcc rId="6386" sId="8">
    <oc r="AB144">
      <f>AA144-(AA144*((VLOOKUP(A144,Plan!A$1:AI$798,34,FALSE)/100)))</f>
    </oc>
    <nc r="AB144">
      <f>AA144-(AA144*((VLOOKUP(A144,Plan!A$1:AI$798,35,FALSE)/100)))</f>
    </nc>
  </rcc>
  <rcc rId="6387" sId="8">
    <oc r="AC144">
      <f>IF(Z144,O144*'ETC Data'!$H$4*'ETC Data'!$J$4,0)</f>
    </oc>
    <nc r="AC144">
      <f>IF(Z144,O144*'ETC Data'!$H$4*'ETC Data'!$J$4,0)</f>
    </nc>
  </rcc>
  <rcc rId="6388" sId="8">
    <oc r="AD144">
      <f>AC144-(AC144*((VLOOKUP(A144,Plan!A$1:AJ$798,35,FALSE)/100)))</f>
    </oc>
    <nc r="AD144">
      <f>AC144-(AC144*((VLOOKUP(A144,Plan!A$1:AJ$798,36,FALSE)/100)))</f>
    </nc>
  </rcc>
  <rcc rId="6389" sId="8">
    <oc r="AE144">
      <f>IF(Z144,O144*'ETC Data'!$H$4*'ETC Data'!$K$4,0)</f>
    </oc>
    <nc r="AE144">
      <f>IF(Z144,O144*'ETC Data'!$H$4*'ETC Data'!$K$4,0)</f>
    </nc>
  </rcc>
  <rcc rId="6390" sId="8">
    <oc r="AF144">
      <f>AE144-(AE144*((VLOOKUP(A144,Plan!A$1:AK$798,36,FALSE)/100)))</f>
    </oc>
    <nc r="AF144">
      <f>AE144-(AE144*((VLOOKUP(A144,Plan!A$1:AK$798,37,FALSE)/100)))</f>
    </nc>
  </rcc>
  <rcc rId="6391" sId="8">
    <oc r="AG144">
      <f>IF(Z144,O144*'ETC Data'!$H$4*'ETC Data'!$L$4,0)</f>
    </oc>
    <nc r="AG144">
      <f>IF(Z144,O144*'ETC Data'!$H$4*'ETC Data'!$L$4,0)</f>
    </nc>
  </rcc>
  <rcc rId="6392" sId="8">
    <oc r="AH144">
      <f>AG144-(AG144*((VLOOKUP(A144,Plan!A$1:AP$798,41,FALSE)/100)))</f>
    </oc>
    <nc r="AH144">
      <f>AG144-(AG144*((VLOOKUP(A144,Plan!A$1:AP$798,42,FALSE)/100)))</f>
    </nc>
  </rcc>
  <rcc rId="6393" sId="8">
    <oc r="AJ144">
      <f>OR(H144="Y",K144="Y")</f>
    </oc>
    <nc r="AJ144">
      <f>OR(H144="Y",K144="Y")</f>
    </nc>
  </rcc>
  <rcc rId="6394" sId="8">
    <oc r="AK144">
      <f>IF(AJ144,O144*'ETC Data'!$H$5*'ETC Data'!$I$5,0)</f>
    </oc>
    <nc r="AK144">
      <f>IF(AJ144,O144*'ETC Data'!$H$5*'ETC Data'!$I$5,0)</f>
    </nc>
  </rcc>
  <rcc rId="6395" sId="8">
    <oc r="AL144">
      <f>AK144-(AK144*((VLOOKUP(A144,Plan!A$1:AY$798,49,FALSE)/100)))</f>
    </oc>
    <nc r="AL144">
      <f>AK144-(AK144*((VLOOKUP(A144,Plan!A$1:AY$798,51,FALSE)/100)))</f>
    </nc>
  </rcc>
  <rcc rId="6396" sId="8">
    <oc r="AM144">
      <f>IF(AJ144,O144*'ETC Data'!$H$5*'ETC Data'!$J$5,0)</f>
    </oc>
    <nc r="AM144">
      <f>IF(AJ144,O144*'ETC Data'!$H$5*'ETC Data'!$J$5,0)</f>
    </nc>
  </rcc>
  <rcc rId="6397" sId="8">
    <oc r="AN144">
      <f>AM144-(AM144*((VLOOKUP(A144,Plan!A$1:BA$798,50,FALSE)/100)))</f>
    </oc>
    <nc r="AN144">
      <f>AM144-(AM144*((VLOOKUP(A144,Plan!A$1:BA$798,53,FALSE)/100)))</f>
    </nc>
  </rcc>
  <rcc rId="6398" sId="8">
    <oc r="AO144">
      <f>IF(AJ144,O144*'ETC Data'!$H$5*'ETC Data'!$K$5,0)</f>
    </oc>
    <nc r="AO144">
      <f>IF(AJ144,O144*'ETC Data'!$H$5*'ETC Data'!$K$5,0)</f>
    </nc>
  </rcc>
  <rcc rId="6399" sId="8">
    <oc r="AP144">
      <f>AO144-(AO144*((VLOOKUP(A144,Plan!A$1:BB$798,51,FALSE)/100)))</f>
    </oc>
    <nc r="AP144">
      <f>AO144-(AO144*((VLOOKUP(A144,Plan!A$1:BB$798,54,FALSE)/100)))</f>
    </nc>
  </rcc>
  <rcc rId="6400" sId="8">
    <oc r="AQ144">
      <f>IF(AJ144,O144*'ETC Data'!$H$5*'ETC Data'!$L$5,0)</f>
    </oc>
    <nc r="AQ144">
      <f>IF(AJ144,O144*'ETC Data'!$H$5*'ETC Data'!$L$5,0)</f>
    </nc>
  </rcc>
  <rcc rId="6401" sId="8">
    <oc r="AR144">
      <f>AQ144-(AQ144*((VLOOKUP(A144,Plan!A$1:BD$798,53,FALSE)/100)))</f>
    </oc>
    <nc r="AR144">
      <f>AQ144-(AQ144*((VLOOKUP(A144,Plan!A$1:BD$798,56,FALSE)/100)))</f>
    </nc>
  </rcc>
  <rcc rId="6402" sId="8">
    <oc r="R145">
      <f>Q145-(Q145*((VLOOKUP(A145,Plan!A$1:Z$798,25,FALSE)/100)))</f>
    </oc>
    <nc r="R145">
      <f>Q145-(Q145*((VLOOKUP(A145,Plan!A$1:Z$798,26,FALSE)/100)))</f>
    </nc>
  </rcc>
  <rcc rId="6403" sId="8">
    <oc r="S145">
      <f>IF(P145,O145*'ETC Data'!$H$3*'ETC Data'!$J$3,0)</f>
    </oc>
    <nc r="S145">
      <f>IF(P145,O145*'ETC Data'!$H$3*'ETC Data'!$J$3,0)</f>
    </nc>
  </rcc>
  <rcc rId="6404" sId="8">
    <oc r="T145">
      <f>S145-(S145*((VLOOKUP(A145,Plan!A$1:AA$798,26,FALSE)/100)))</f>
    </oc>
    <nc r="T145">
      <f>S145-(S145*((VLOOKUP(A145,Plan!A$1:AA$798,27,FALSE)/100)))</f>
    </nc>
  </rcc>
  <rcc rId="6405" sId="8">
    <oc r="U145">
      <f>IF(P145,O145*'ETC Data'!$H$3*'ETC Data'!$K$3,0)</f>
    </oc>
    <nc r="U145">
      <f>IF(P145,O145*'ETC Data'!$H$3*'ETC Data'!$K$3,0)</f>
    </nc>
  </rcc>
  <rcc rId="6406" sId="8">
    <oc r="V145">
      <f>U145-(U145*((VLOOKUP(A145,Plan!A$1:AB$798,27,FALSE)/100)))</f>
    </oc>
    <nc r="V145">
      <f>U145-(U145*((VLOOKUP(A145,Plan!A$1:AB$798,28,FALSE)/100)))</f>
    </nc>
  </rcc>
  <rcc rId="6407" sId="8">
    <oc r="W145">
      <f>IF(P145,O145*'ETC Data'!$H$3*'ETC Data'!$L$3,0)</f>
    </oc>
    <nc r="W145">
      <f>IF(P145,O145*'ETC Data'!$H$3*'ETC Data'!$L$3,0)</f>
    </nc>
  </rcc>
  <rcc rId="6408" sId="8">
    <oc r="X145">
      <f>W145-(W145*((VLOOKUP(A145,Plan!A$1:AC$798,28,FALSE)/100)))</f>
    </oc>
    <nc r="X145">
      <f>W145-(W145*((VLOOKUP(A145,Plan!A$1:AC$798,29,FALSE)/100)))</f>
    </nc>
  </rcc>
  <rcc rId="6409" sId="8">
    <oc r="Z145">
      <f>OR(H145="Y",J145="Y")</f>
    </oc>
    <nc r="Z145">
      <f>OR(H145="Y",J145="Y")</f>
    </nc>
  </rcc>
  <rcc rId="6410" sId="8">
    <oc r="AA145">
      <f>IF(Z145,O145*'ETC Data'!$H$4*'ETC Data'!$I$4,0)</f>
    </oc>
    <nc r="AA145">
      <f>IF(Z145,O145*'ETC Data'!$H$4*'ETC Data'!$I$4,0)</f>
    </nc>
  </rcc>
  <rcc rId="6411" sId="8">
    <oc r="AB145">
      <f>AA145-(AA145*((VLOOKUP(A145,Plan!A$1:AI$798,34,FALSE)/100)))</f>
    </oc>
    <nc r="AB145">
      <f>AA145-(AA145*((VLOOKUP(A145,Plan!A$1:AI$798,35,FALSE)/100)))</f>
    </nc>
  </rcc>
  <rcc rId="6412" sId="8">
    <oc r="AC145">
      <f>IF(Z145,O145*'ETC Data'!$H$4*'ETC Data'!$J$4,0)</f>
    </oc>
    <nc r="AC145">
      <f>IF(Z145,O145*'ETC Data'!$H$4*'ETC Data'!$J$4,0)</f>
    </nc>
  </rcc>
  <rcc rId="6413" sId="8">
    <oc r="AD145">
      <f>AC145-(AC145*((VLOOKUP(A145,Plan!A$1:AJ$798,35,FALSE)/100)))</f>
    </oc>
    <nc r="AD145">
      <f>AC145-(AC145*((VLOOKUP(A145,Plan!A$1:AJ$798,36,FALSE)/100)))</f>
    </nc>
  </rcc>
  <rcc rId="6414" sId="8">
    <oc r="AE145">
      <f>IF(Z145,O145*'ETC Data'!$H$4*'ETC Data'!$K$4,0)</f>
    </oc>
    <nc r="AE145">
      <f>IF(Z145,O145*'ETC Data'!$H$4*'ETC Data'!$K$4,0)</f>
    </nc>
  </rcc>
  <rcc rId="6415" sId="8">
    <oc r="AF145">
      <f>AE145-(AE145*((VLOOKUP(A145,Plan!A$1:AK$798,36,FALSE)/100)))</f>
    </oc>
    <nc r="AF145">
      <f>AE145-(AE145*((VLOOKUP(A145,Plan!A$1:AK$798,37,FALSE)/100)))</f>
    </nc>
  </rcc>
  <rcc rId="6416" sId="8">
    <oc r="AG145">
      <f>IF(Z145,O145*'ETC Data'!$H$4*'ETC Data'!$L$4,0)</f>
    </oc>
    <nc r="AG145">
      <f>IF(Z145,O145*'ETC Data'!$H$4*'ETC Data'!$L$4,0)</f>
    </nc>
  </rcc>
  <rcc rId="6417" sId="8">
    <oc r="AH145">
      <f>AG145-(AG145*((VLOOKUP(A145,Plan!A$1:AP$798,41,FALSE)/100)))</f>
    </oc>
    <nc r="AH145">
      <f>AG145-(AG145*((VLOOKUP(A145,Plan!A$1:AP$798,42,FALSE)/100)))</f>
    </nc>
  </rcc>
  <rcc rId="6418" sId="8">
    <oc r="AJ145">
      <f>OR(H145="Y",K145="Y")</f>
    </oc>
    <nc r="AJ145">
      <f>OR(H145="Y",K145="Y")</f>
    </nc>
  </rcc>
  <rcc rId="6419" sId="8">
    <oc r="AK145">
      <f>IF(AJ145,O145*'ETC Data'!$H$5*'ETC Data'!$I$5,0)</f>
    </oc>
    <nc r="AK145">
      <f>IF(AJ145,O145*'ETC Data'!$H$5*'ETC Data'!$I$5,0)</f>
    </nc>
  </rcc>
  <rcc rId="6420" sId="8">
    <oc r="AL145">
      <f>AK145-(AK145*((VLOOKUP(A145,Plan!A$1:AY$798,49,FALSE)/100)))</f>
    </oc>
    <nc r="AL145">
      <f>AK145-(AK145*((VLOOKUP(A145,Plan!A$1:AY$798,51,FALSE)/100)))</f>
    </nc>
  </rcc>
  <rcc rId="6421" sId="8">
    <oc r="AM145">
      <f>IF(AJ145,O145*'ETC Data'!$H$5*'ETC Data'!$J$5,0)</f>
    </oc>
    <nc r="AM145">
      <f>IF(AJ145,O145*'ETC Data'!$H$5*'ETC Data'!$J$5,0)</f>
    </nc>
  </rcc>
  <rcc rId="6422" sId="8">
    <oc r="AN145">
      <f>AM145-(AM145*((VLOOKUP(A145,Plan!A$1:BA$798,50,FALSE)/100)))</f>
    </oc>
    <nc r="AN145">
      <f>AM145-(AM145*((VLOOKUP(A145,Plan!A$1:BA$798,53,FALSE)/100)))</f>
    </nc>
  </rcc>
  <rcc rId="6423" sId="8">
    <oc r="AO145">
      <f>IF(AJ145,O145*'ETC Data'!$H$5*'ETC Data'!$K$5,0)</f>
    </oc>
    <nc r="AO145">
      <f>IF(AJ145,O145*'ETC Data'!$H$5*'ETC Data'!$K$5,0)</f>
    </nc>
  </rcc>
  <rcc rId="6424" sId="8">
    <oc r="AP145">
      <f>AO145-(AO145*((VLOOKUP(A145,Plan!A$1:BB$798,51,FALSE)/100)))</f>
    </oc>
    <nc r="AP145">
      <f>AO145-(AO145*((VLOOKUP(A145,Plan!A$1:BB$798,54,FALSE)/100)))</f>
    </nc>
  </rcc>
  <rcc rId="6425" sId="8">
    <oc r="AQ145">
      <f>IF(AJ145,O145*'ETC Data'!$H$5*'ETC Data'!$L$5,0)</f>
    </oc>
    <nc r="AQ145">
      <f>IF(AJ145,O145*'ETC Data'!$H$5*'ETC Data'!$L$5,0)</f>
    </nc>
  </rcc>
  <rcc rId="6426" sId="8">
    <oc r="AR145">
      <f>AQ145-(AQ145*((VLOOKUP(A145,Plan!A$1:BD$798,53,FALSE)/100)))</f>
    </oc>
    <nc r="AR145">
      <f>AQ145-(AQ145*((VLOOKUP(A145,Plan!A$1:BD$798,56,FALSE)/100)))</f>
    </nc>
  </rcc>
  <rcc rId="6427" sId="8">
    <oc r="R146">
      <f>Q146-(Q146*((VLOOKUP(A146,Plan!A$1:Z$798,25,FALSE)/100)))</f>
    </oc>
    <nc r="R146">
      <f>Q146-(Q146*((VLOOKUP(A146,Plan!A$1:Z$798,26,FALSE)/100)))</f>
    </nc>
  </rcc>
  <rcc rId="6428" sId="8">
    <oc r="S146">
      <f>IF(P146,O146*'ETC Data'!$H$3*'ETC Data'!$J$3,0)</f>
    </oc>
    <nc r="S146">
      <f>IF(P146,O146*'ETC Data'!$H$3*'ETC Data'!$J$3,0)</f>
    </nc>
  </rcc>
  <rcc rId="6429" sId="8">
    <oc r="T146">
      <f>S146-(S146*((VLOOKUP(A146,Plan!A$1:AA$798,26,FALSE)/100)))</f>
    </oc>
    <nc r="T146">
      <f>S146-(S146*((VLOOKUP(A146,Plan!A$1:AA$798,27,FALSE)/100)))</f>
    </nc>
  </rcc>
  <rcc rId="6430" sId="8">
    <oc r="U146">
      <f>IF(P146,O146*'ETC Data'!$H$3*'ETC Data'!$K$3,0)</f>
    </oc>
    <nc r="U146">
      <f>IF(P146,O146*'ETC Data'!$H$3*'ETC Data'!$K$3,0)</f>
    </nc>
  </rcc>
  <rcc rId="6431" sId="8">
    <oc r="V146">
      <f>U146-(U146*((VLOOKUP(A146,Plan!A$1:AB$798,27,FALSE)/100)))</f>
    </oc>
    <nc r="V146">
      <f>U146-(U146*((VLOOKUP(A146,Plan!A$1:AB$798,28,FALSE)/100)))</f>
    </nc>
  </rcc>
  <rcc rId="6432" sId="8">
    <oc r="W146">
      <f>IF(P146,O146*'ETC Data'!$H$3*'ETC Data'!$L$3,0)</f>
    </oc>
    <nc r="W146">
      <f>IF(P146,O146*'ETC Data'!$H$3*'ETC Data'!$L$3,0)</f>
    </nc>
  </rcc>
  <rcc rId="6433" sId="8">
    <oc r="X146">
      <f>W146-(W146*((VLOOKUP(A146,Plan!A$1:AC$798,28,FALSE)/100)))</f>
    </oc>
    <nc r="X146">
      <f>W146-(W146*((VLOOKUP(A146,Plan!A$1:AC$798,29,FALSE)/100)))</f>
    </nc>
  </rcc>
  <rcc rId="6434" sId="8">
    <oc r="Z146">
      <f>OR(H146="Y",J146="Y")</f>
    </oc>
    <nc r="Z146">
      <f>OR(H146="Y",J146="Y")</f>
    </nc>
  </rcc>
  <rcc rId="6435" sId="8">
    <oc r="AA146">
      <f>IF(Z146,O146*'ETC Data'!$H$4*'ETC Data'!$I$4,0)</f>
    </oc>
    <nc r="AA146">
      <f>IF(Z146,O146*'ETC Data'!$H$4*'ETC Data'!$I$4,0)</f>
    </nc>
  </rcc>
  <rcc rId="6436" sId="8">
    <oc r="AB146">
      <f>AA146-(AA146*((VLOOKUP(A146,Plan!A$1:AI$798,34,FALSE)/100)))</f>
    </oc>
    <nc r="AB146">
      <f>AA146-(AA146*((VLOOKUP(A146,Plan!A$1:AI$798,35,FALSE)/100)))</f>
    </nc>
  </rcc>
  <rcc rId="6437" sId="8">
    <oc r="AC146">
      <f>IF(Z146,O146*'ETC Data'!$H$4*'ETC Data'!$J$4,0)</f>
    </oc>
    <nc r="AC146">
      <f>IF(Z146,O146*'ETC Data'!$H$4*'ETC Data'!$J$4,0)</f>
    </nc>
  </rcc>
  <rcc rId="6438" sId="8">
    <oc r="AD146">
      <f>AC146-(AC146*((VLOOKUP(A146,Plan!A$1:AJ$798,35,FALSE)/100)))</f>
    </oc>
    <nc r="AD146">
      <f>AC146-(AC146*((VLOOKUP(A146,Plan!A$1:AJ$798,36,FALSE)/100)))</f>
    </nc>
  </rcc>
  <rcc rId="6439" sId="8">
    <oc r="AE146">
      <f>IF(Z146,O146*'ETC Data'!$H$4*'ETC Data'!$K$4,0)</f>
    </oc>
    <nc r="AE146">
      <f>IF(Z146,O146*'ETC Data'!$H$4*'ETC Data'!$K$4,0)</f>
    </nc>
  </rcc>
  <rcc rId="6440" sId="8">
    <oc r="AF146">
      <f>AE146-(AE146*((VLOOKUP(A146,Plan!A$1:AK$798,36,FALSE)/100)))</f>
    </oc>
    <nc r="AF146">
      <f>AE146-(AE146*((VLOOKUP(A146,Plan!A$1:AK$798,37,FALSE)/100)))</f>
    </nc>
  </rcc>
  <rcc rId="6441" sId="8">
    <oc r="AG146">
      <f>IF(Z146,O146*'ETC Data'!$H$4*'ETC Data'!$L$4,0)</f>
    </oc>
    <nc r="AG146">
      <f>IF(Z146,O146*'ETC Data'!$H$4*'ETC Data'!$L$4,0)</f>
    </nc>
  </rcc>
  <rcc rId="6442" sId="8">
    <oc r="AH146">
      <f>AG146-(AG146*((VLOOKUP(A146,Plan!A$1:AP$798,41,FALSE)/100)))</f>
    </oc>
    <nc r="AH146">
      <f>AG146-(AG146*((VLOOKUP(A146,Plan!A$1:AP$798,42,FALSE)/100)))</f>
    </nc>
  </rcc>
  <rcc rId="6443" sId="8">
    <oc r="AJ146">
      <f>OR(H146="Y",K146="Y")</f>
    </oc>
    <nc r="AJ146">
      <f>OR(H146="Y",K146="Y")</f>
    </nc>
  </rcc>
  <rcc rId="6444" sId="8">
    <oc r="AK146">
      <f>IF(AJ146,O146*'ETC Data'!$H$5*'ETC Data'!$I$5,0)</f>
    </oc>
    <nc r="AK146">
      <f>IF(AJ146,O146*'ETC Data'!$H$5*'ETC Data'!$I$5,0)</f>
    </nc>
  </rcc>
  <rcc rId="6445" sId="8">
    <oc r="AL146">
      <f>AK146-(AK146*((VLOOKUP(A146,Plan!A$1:AY$798,49,FALSE)/100)))</f>
    </oc>
    <nc r="AL146">
      <f>AK146-(AK146*((VLOOKUP(A146,Plan!A$1:AY$798,51,FALSE)/100)))</f>
    </nc>
  </rcc>
  <rcc rId="6446" sId="8">
    <oc r="AM146">
      <f>IF(AJ146,O146*'ETC Data'!$H$5*'ETC Data'!$J$5,0)</f>
    </oc>
    <nc r="AM146">
      <f>IF(AJ146,O146*'ETC Data'!$H$5*'ETC Data'!$J$5,0)</f>
    </nc>
  </rcc>
  <rcc rId="6447" sId="8">
    <oc r="AN146">
      <f>AM146-(AM146*((VLOOKUP(A146,Plan!A$1:BA$798,50,FALSE)/100)))</f>
    </oc>
    <nc r="AN146">
      <f>AM146-(AM146*((VLOOKUP(A146,Plan!A$1:BA$798,53,FALSE)/100)))</f>
    </nc>
  </rcc>
  <rcc rId="6448" sId="8">
    <oc r="AO146">
      <f>IF(AJ146,O146*'ETC Data'!$H$5*'ETC Data'!$K$5,0)</f>
    </oc>
    <nc r="AO146">
      <f>IF(AJ146,O146*'ETC Data'!$H$5*'ETC Data'!$K$5,0)</f>
    </nc>
  </rcc>
  <rcc rId="6449" sId="8">
    <oc r="AP146">
      <f>AO146-(AO146*((VLOOKUP(A146,Plan!A$1:BB$798,51,FALSE)/100)))</f>
    </oc>
    <nc r="AP146">
      <f>AO146-(AO146*((VLOOKUP(A146,Plan!A$1:BB$798,54,FALSE)/100)))</f>
    </nc>
  </rcc>
  <rcc rId="6450" sId="8">
    <oc r="AQ146">
      <f>IF(AJ146,O146*'ETC Data'!$H$5*'ETC Data'!$L$5,0)</f>
    </oc>
    <nc r="AQ146">
      <f>IF(AJ146,O146*'ETC Data'!$H$5*'ETC Data'!$L$5,0)</f>
    </nc>
  </rcc>
  <rcc rId="6451" sId="8">
    <oc r="AR146">
      <f>AQ146-(AQ146*((VLOOKUP(A146,Plan!A$1:BD$798,53,FALSE)/100)))</f>
    </oc>
    <nc r="AR146">
      <f>AQ146-(AQ146*((VLOOKUP(A146,Plan!A$1:BD$798,56,FALSE)/100)))</f>
    </nc>
  </rcc>
  <rcc rId="6452" sId="8">
    <oc r="R147">
      <f>Q147-(Q147*((VLOOKUP(A147,Plan!A$1:Z$798,25,FALSE)/100)))</f>
    </oc>
    <nc r="R147">
      <f>Q147-(Q147*((VLOOKUP(A147,Plan!A$1:Z$798,26,FALSE)/100)))</f>
    </nc>
  </rcc>
  <rcc rId="6453" sId="8">
    <oc r="S147">
      <f>IF(P147,O147*'ETC Data'!$H$3*'ETC Data'!$J$3,0)</f>
    </oc>
    <nc r="S147">
      <f>IF(P147,O147*'ETC Data'!$H$3*'ETC Data'!$J$3,0)</f>
    </nc>
  </rcc>
  <rcc rId="6454" sId="8">
    <oc r="T147">
      <f>S147-(S147*((VLOOKUP(A147,Plan!A$1:AA$798,26,FALSE)/100)))</f>
    </oc>
    <nc r="T147">
      <f>S147-(S147*((VLOOKUP(A147,Plan!A$1:AA$798,27,FALSE)/100)))</f>
    </nc>
  </rcc>
  <rcc rId="6455" sId="8">
    <oc r="U147">
      <f>IF(P147,O147*'ETC Data'!$H$3*'ETC Data'!$K$3,0)</f>
    </oc>
    <nc r="U147">
      <f>IF(P147,O147*'ETC Data'!$H$3*'ETC Data'!$K$3,0)</f>
    </nc>
  </rcc>
  <rcc rId="6456" sId="8">
    <oc r="V147">
      <f>U147-(U147*((VLOOKUP(A147,Plan!A$1:AB$798,27,FALSE)/100)))</f>
    </oc>
    <nc r="V147">
      <f>U147-(U147*((VLOOKUP(A147,Plan!A$1:AB$798,28,FALSE)/100)))</f>
    </nc>
  </rcc>
  <rcc rId="6457" sId="8">
    <oc r="W147">
      <f>IF(P147,O147*'ETC Data'!$H$3*'ETC Data'!$L$3,0)</f>
    </oc>
    <nc r="W147">
      <f>IF(P147,O147*'ETC Data'!$H$3*'ETC Data'!$L$3,0)</f>
    </nc>
  </rcc>
  <rcc rId="6458" sId="8">
    <oc r="X147">
      <f>W147-(W147*((VLOOKUP(A147,Plan!A$1:AC$798,28,FALSE)/100)))</f>
    </oc>
    <nc r="X147">
      <f>W147-(W147*((VLOOKUP(A147,Plan!A$1:AC$798,29,FALSE)/100)))</f>
    </nc>
  </rcc>
  <rcc rId="6459" sId="8">
    <oc r="Z147">
      <f>OR(H147="Y",J147="Y")</f>
    </oc>
    <nc r="Z147">
      <f>OR(H147="Y",J147="Y")</f>
    </nc>
  </rcc>
  <rcc rId="6460" sId="8">
    <oc r="AA147">
      <f>IF(Z147,O147*'ETC Data'!$H$4*'ETC Data'!$I$4,0)</f>
    </oc>
    <nc r="AA147">
      <f>IF(Z147,O147*'ETC Data'!$H$4*'ETC Data'!$I$4,0)</f>
    </nc>
  </rcc>
  <rcc rId="6461" sId="8">
    <oc r="AB147">
      <f>AA147-(AA147*((VLOOKUP(A147,Plan!A$1:AI$798,34,FALSE)/100)))</f>
    </oc>
    <nc r="AB147">
      <f>AA147-(AA147*((VLOOKUP(A147,Plan!A$1:AI$798,35,FALSE)/100)))</f>
    </nc>
  </rcc>
  <rcc rId="6462" sId="8">
    <oc r="AC147">
      <f>IF(Z147,O147*'ETC Data'!$H$4*'ETC Data'!$J$4,0)</f>
    </oc>
    <nc r="AC147">
      <f>IF(Z147,O147*'ETC Data'!$H$4*'ETC Data'!$J$4,0)</f>
    </nc>
  </rcc>
  <rcc rId="6463" sId="8">
    <oc r="AD147">
      <f>AC147-(AC147*((VLOOKUP(A147,Plan!A$1:AJ$798,35,FALSE)/100)))</f>
    </oc>
    <nc r="AD147">
      <f>AC147-(AC147*((VLOOKUP(A147,Plan!A$1:AJ$798,36,FALSE)/100)))</f>
    </nc>
  </rcc>
  <rcc rId="6464" sId="8">
    <oc r="AE147">
      <f>IF(Z147,O147*'ETC Data'!$H$4*'ETC Data'!$K$4,0)</f>
    </oc>
    <nc r="AE147">
      <f>IF(Z147,O147*'ETC Data'!$H$4*'ETC Data'!$K$4,0)</f>
    </nc>
  </rcc>
  <rcc rId="6465" sId="8">
    <oc r="AF147">
      <f>AE147-(AE147*((VLOOKUP(A147,Plan!A$1:AK$798,36,FALSE)/100)))</f>
    </oc>
    <nc r="AF147">
      <f>AE147-(AE147*((VLOOKUP(A147,Plan!A$1:AK$798,37,FALSE)/100)))</f>
    </nc>
  </rcc>
  <rcc rId="6466" sId="8">
    <oc r="AG147">
      <f>IF(Z147,O147*'ETC Data'!$H$4*'ETC Data'!$L$4,0)</f>
    </oc>
    <nc r="AG147">
      <f>IF(Z147,O147*'ETC Data'!$H$4*'ETC Data'!$L$4,0)</f>
    </nc>
  </rcc>
  <rcc rId="6467" sId="8">
    <oc r="AH147">
      <f>AG147-(AG147*((VLOOKUP(A147,Plan!A$1:AP$798,41,FALSE)/100)))</f>
    </oc>
    <nc r="AH147">
      <f>AG147-(AG147*((VLOOKUP(A147,Plan!A$1:AP$798,42,FALSE)/100)))</f>
    </nc>
  </rcc>
  <rcc rId="6468" sId="8">
    <oc r="AJ147">
      <f>OR(H147="Y",K147="Y")</f>
    </oc>
    <nc r="AJ147">
      <f>OR(H147="Y",K147="Y")</f>
    </nc>
  </rcc>
  <rcc rId="6469" sId="8">
    <oc r="AK147">
      <f>IF(AJ147,O147*'ETC Data'!$H$5*'ETC Data'!$I$5,0)</f>
    </oc>
    <nc r="AK147">
      <f>IF(AJ147,O147*'ETC Data'!$H$5*'ETC Data'!$I$5,0)</f>
    </nc>
  </rcc>
  <rcc rId="6470" sId="8">
    <oc r="AL147">
      <f>AK147-(AK147*((VLOOKUP(A147,Plan!A$1:AY$798,49,FALSE)/100)))</f>
    </oc>
    <nc r="AL147">
      <f>AK147-(AK147*((VLOOKUP(A147,Plan!A$1:AY$798,51,FALSE)/100)))</f>
    </nc>
  </rcc>
  <rcc rId="6471" sId="8">
    <oc r="AM147">
      <f>IF(AJ147,O147*'ETC Data'!$H$5*'ETC Data'!$J$5,0)</f>
    </oc>
    <nc r="AM147">
      <f>IF(AJ147,O147*'ETC Data'!$H$5*'ETC Data'!$J$5,0)</f>
    </nc>
  </rcc>
  <rcc rId="6472" sId="8">
    <oc r="AN147">
      <f>AM147-(AM147*((VLOOKUP(A147,Plan!A$1:BA$798,50,FALSE)/100)))</f>
    </oc>
    <nc r="AN147">
      <f>AM147-(AM147*((VLOOKUP(A147,Plan!A$1:BA$798,53,FALSE)/100)))</f>
    </nc>
  </rcc>
  <rcc rId="6473" sId="8">
    <oc r="AO147">
      <f>IF(AJ147,O147*'ETC Data'!$H$5*'ETC Data'!$K$5,0)</f>
    </oc>
    <nc r="AO147">
      <f>IF(AJ147,O147*'ETC Data'!$H$5*'ETC Data'!$K$5,0)</f>
    </nc>
  </rcc>
  <rcc rId="6474" sId="8">
    <oc r="AP147">
      <f>AO147-(AO147*((VLOOKUP(A147,Plan!A$1:BB$798,51,FALSE)/100)))</f>
    </oc>
    <nc r="AP147">
      <f>AO147-(AO147*((VLOOKUP(A147,Plan!A$1:BB$798,54,FALSE)/100)))</f>
    </nc>
  </rcc>
  <rcc rId="6475" sId="8">
    <oc r="AQ147">
      <f>IF(AJ147,O147*'ETC Data'!$H$5*'ETC Data'!$L$5,0)</f>
    </oc>
    <nc r="AQ147">
      <f>IF(AJ147,O147*'ETC Data'!$H$5*'ETC Data'!$L$5,0)</f>
    </nc>
  </rcc>
  <rcc rId="6476" sId="8">
    <oc r="AR147">
      <f>AQ147-(AQ147*((VLOOKUP(A147,Plan!A$1:BD$798,53,FALSE)/100)))</f>
    </oc>
    <nc r="AR147">
      <f>AQ147-(AQ147*((VLOOKUP(A147,Plan!A$1:BD$798,56,FALSE)/100)))</f>
    </nc>
  </rcc>
  <rcc rId="6477" sId="8">
    <oc r="R148">
      <f>Q148-(Q148*((VLOOKUP(A148,Plan!A$1:Z$798,25,FALSE)/100)))</f>
    </oc>
    <nc r="R148">
      <f>Q148-(Q148*((VLOOKUP(A148,Plan!A$1:Z$798,26,FALSE)/100)))</f>
    </nc>
  </rcc>
  <rcc rId="6478" sId="8">
    <oc r="S148">
      <f>IF(P148,O148*'ETC Data'!$H$3*'ETC Data'!$J$3,0)</f>
    </oc>
    <nc r="S148">
      <f>IF(P148,O148*'ETC Data'!$H$3*'ETC Data'!$J$3,0)</f>
    </nc>
  </rcc>
  <rcc rId="6479" sId="8">
    <oc r="T148">
      <f>S148-(S148*((VLOOKUP(A148,Plan!A$1:AA$798,26,FALSE)/100)))</f>
    </oc>
    <nc r="T148">
      <f>S148-(S148*((VLOOKUP(A148,Plan!A$1:AA$798,27,FALSE)/100)))</f>
    </nc>
  </rcc>
  <rcc rId="6480" sId="8">
    <oc r="U148">
      <f>IF(P148,O148*'ETC Data'!$H$3*'ETC Data'!$K$3,0)</f>
    </oc>
    <nc r="U148">
      <f>IF(P148,O148*'ETC Data'!$H$3*'ETC Data'!$K$3,0)</f>
    </nc>
  </rcc>
  <rcc rId="6481" sId="8">
    <oc r="V148">
      <f>U148-(U148*((VLOOKUP(A148,Plan!A$1:AB$798,27,FALSE)/100)))</f>
    </oc>
    <nc r="V148">
      <f>U148-(U148*((VLOOKUP(A148,Plan!A$1:AB$798,28,FALSE)/100)))</f>
    </nc>
  </rcc>
  <rcc rId="6482" sId="8">
    <oc r="W148">
      <f>IF(P148,O148*'ETC Data'!$H$3*'ETC Data'!$L$3,0)</f>
    </oc>
    <nc r="W148">
      <f>IF(P148,O148*'ETC Data'!$H$3*'ETC Data'!$L$3,0)</f>
    </nc>
  </rcc>
  <rcc rId="6483" sId="8">
    <oc r="X148">
      <f>W148-(W148*((VLOOKUP(A148,Plan!A$1:AC$798,28,FALSE)/100)))</f>
    </oc>
    <nc r="X148">
      <f>W148-(W148*((VLOOKUP(A148,Plan!A$1:AC$798,29,FALSE)/100)))</f>
    </nc>
  </rcc>
  <rcc rId="6484" sId="8">
    <oc r="Z148">
      <f>OR(H148="Y",J148="Y")</f>
    </oc>
    <nc r="Z148">
      <f>OR(H148="Y",J148="Y")</f>
    </nc>
  </rcc>
  <rcc rId="6485" sId="8">
    <oc r="AA148">
      <f>IF(Z148,O148*'ETC Data'!$H$4*'ETC Data'!$I$4,0)</f>
    </oc>
    <nc r="AA148">
      <f>IF(Z148,O148*'ETC Data'!$H$4*'ETC Data'!$I$4,0)</f>
    </nc>
  </rcc>
  <rcc rId="6486" sId="8">
    <oc r="AB148">
      <f>AA148-(AA148*((VLOOKUP(A148,Plan!A$1:AI$798,34,FALSE)/100)))</f>
    </oc>
    <nc r="AB148">
      <f>AA148-(AA148*((VLOOKUP(A148,Plan!A$1:AI$798,35,FALSE)/100)))</f>
    </nc>
  </rcc>
  <rcc rId="6487" sId="8">
    <oc r="AC148">
      <f>IF(Z148,O148*'ETC Data'!$H$4*'ETC Data'!$J$4,0)</f>
    </oc>
    <nc r="AC148">
      <f>IF(Z148,O148*'ETC Data'!$H$4*'ETC Data'!$J$4,0)</f>
    </nc>
  </rcc>
  <rcc rId="6488" sId="8">
    <oc r="AD148">
      <f>AC148-(AC148*((VLOOKUP(A148,Plan!A$1:AJ$798,35,FALSE)/100)))</f>
    </oc>
    <nc r="AD148">
      <f>AC148-(AC148*((VLOOKUP(A148,Plan!A$1:AJ$798,36,FALSE)/100)))</f>
    </nc>
  </rcc>
  <rcc rId="6489" sId="8">
    <oc r="AE148">
      <f>IF(Z148,O148*'ETC Data'!$H$4*'ETC Data'!$K$4,0)</f>
    </oc>
    <nc r="AE148">
      <f>IF(Z148,O148*'ETC Data'!$H$4*'ETC Data'!$K$4,0)</f>
    </nc>
  </rcc>
  <rcc rId="6490" sId="8">
    <oc r="AF148">
      <f>AE148-(AE148*((VLOOKUP(A148,Plan!A$1:AK$798,36,FALSE)/100)))</f>
    </oc>
    <nc r="AF148">
      <f>AE148-(AE148*((VLOOKUP(A148,Plan!A$1:AK$798,37,FALSE)/100)))</f>
    </nc>
  </rcc>
  <rcc rId="6491" sId="8">
    <oc r="AG148">
      <f>IF(Z148,O148*'ETC Data'!$H$4*'ETC Data'!$L$4,0)</f>
    </oc>
    <nc r="AG148">
      <f>IF(Z148,O148*'ETC Data'!$H$4*'ETC Data'!$L$4,0)</f>
    </nc>
  </rcc>
  <rcc rId="6492" sId="8">
    <oc r="AH148">
      <f>AG148-(AG148*((VLOOKUP(A148,Plan!A$1:AP$798,41,FALSE)/100)))</f>
    </oc>
    <nc r="AH148">
      <f>AG148-(AG148*((VLOOKUP(A148,Plan!A$1:AP$798,42,FALSE)/100)))</f>
    </nc>
  </rcc>
  <rcc rId="6493" sId="8">
    <oc r="AJ148">
      <f>OR(H148="Y",K148="Y")</f>
    </oc>
    <nc r="AJ148">
      <f>OR(H148="Y",K148="Y")</f>
    </nc>
  </rcc>
  <rcc rId="6494" sId="8">
    <oc r="AK148">
      <f>IF(AJ148,O148*'ETC Data'!$H$5*'ETC Data'!$I$5,0)</f>
    </oc>
    <nc r="AK148">
      <f>IF(AJ148,O148*'ETC Data'!$H$5*'ETC Data'!$I$5,0)</f>
    </nc>
  </rcc>
  <rcc rId="6495" sId="8">
    <oc r="AL148">
      <f>AK148-(AK148*((VLOOKUP(A148,Plan!A$1:AY$798,49,FALSE)/100)))</f>
    </oc>
    <nc r="AL148">
      <f>AK148-(AK148*((VLOOKUP(A148,Plan!A$1:AY$798,51,FALSE)/100)))</f>
    </nc>
  </rcc>
  <rcc rId="6496" sId="8">
    <oc r="AM148">
      <f>IF(AJ148,O148*'ETC Data'!$H$5*'ETC Data'!$J$5,0)</f>
    </oc>
    <nc r="AM148">
      <f>IF(AJ148,O148*'ETC Data'!$H$5*'ETC Data'!$J$5,0)</f>
    </nc>
  </rcc>
  <rcc rId="6497" sId="8">
    <oc r="AN148">
      <f>AM148-(AM148*((VLOOKUP(A148,Plan!A$1:BA$798,50,FALSE)/100)))</f>
    </oc>
    <nc r="AN148">
      <f>AM148-(AM148*((VLOOKUP(A148,Plan!A$1:BA$798,53,FALSE)/100)))</f>
    </nc>
  </rcc>
  <rcc rId="6498" sId="8">
    <oc r="AO148">
      <f>IF(AJ148,O148*'ETC Data'!$H$5*'ETC Data'!$K$5,0)</f>
    </oc>
    <nc r="AO148">
      <f>IF(AJ148,O148*'ETC Data'!$H$5*'ETC Data'!$K$5,0)</f>
    </nc>
  </rcc>
  <rcc rId="6499" sId="8">
    <oc r="AP148">
      <f>AO148-(AO148*((VLOOKUP(A148,Plan!A$1:BB$798,51,FALSE)/100)))</f>
    </oc>
    <nc r="AP148">
      <f>AO148-(AO148*((VLOOKUP(A148,Plan!A$1:BB$798,54,FALSE)/100)))</f>
    </nc>
  </rcc>
  <rcc rId="6500" sId="8">
    <oc r="AQ148">
      <f>IF(AJ148,O148*'ETC Data'!$H$5*'ETC Data'!$L$5,0)</f>
    </oc>
    <nc r="AQ148">
      <f>IF(AJ148,O148*'ETC Data'!$H$5*'ETC Data'!$L$5,0)</f>
    </nc>
  </rcc>
  <rcc rId="6501" sId="8">
    <oc r="AR148">
      <f>AQ148-(AQ148*((VLOOKUP(A148,Plan!A$1:BD$798,53,FALSE)/100)))</f>
    </oc>
    <nc r="AR148">
      <f>AQ148-(AQ148*((VLOOKUP(A148,Plan!A$1:BD$798,56,FALSE)/100)))</f>
    </nc>
  </rcc>
  <rcc rId="6502" sId="8">
    <oc r="R149">
      <f>Q149-(Q149*((VLOOKUP(A149,Plan!A$1:Z$798,25,FALSE)/100)))</f>
    </oc>
    <nc r="R149">
      <f>Q149-(Q149*((VLOOKUP(A149,Plan!A$1:Z$798,26,FALSE)/100)))</f>
    </nc>
  </rcc>
  <rcc rId="6503" sId="8">
    <oc r="S149">
      <f>IF(P149,O149*'ETC Data'!$H$3*'ETC Data'!$J$3,0)</f>
    </oc>
    <nc r="S149">
      <f>IF(P149,O149*'ETC Data'!$H$3*'ETC Data'!$J$3,0)</f>
    </nc>
  </rcc>
  <rcc rId="6504" sId="8">
    <oc r="T149">
      <f>S149-(S149*((VLOOKUP(A149,Plan!A$1:AA$798,26,FALSE)/100)))</f>
    </oc>
    <nc r="T149">
      <f>S149-(S149*((VLOOKUP(A149,Plan!A$1:AA$798,27,FALSE)/100)))</f>
    </nc>
  </rcc>
  <rcc rId="6505" sId="8">
    <oc r="U149">
      <f>IF(P149,O149*'ETC Data'!$H$3*'ETC Data'!$K$3,0)</f>
    </oc>
    <nc r="U149">
      <f>IF(P149,O149*'ETC Data'!$H$3*'ETC Data'!$K$3,0)</f>
    </nc>
  </rcc>
  <rcc rId="6506" sId="8">
    <oc r="V149">
      <f>U149-(U149*((VLOOKUP(A149,Plan!A$1:AB$798,27,FALSE)/100)))</f>
    </oc>
    <nc r="V149">
      <f>U149-(U149*((VLOOKUP(A149,Plan!A$1:AB$798,28,FALSE)/100)))</f>
    </nc>
  </rcc>
  <rcc rId="6507" sId="8">
    <oc r="W149">
      <f>IF(P149,O149*'ETC Data'!$H$3*'ETC Data'!$L$3,0)</f>
    </oc>
    <nc r="W149">
      <f>IF(P149,O149*'ETC Data'!$H$3*'ETC Data'!$L$3,0)</f>
    </nc>
  </rcc>
  <rcc rId="6508" sId="8">
    <oc r="X149">
      <f>W149-(W149*((VLOOKUP(A149,Plan!A$1:AC$798,28,FALSE)/100)))</f>
    </oc>
    <nc r="X149">
      <f>W149-(W149*((VLOOKUP(A149,Plan!A$1:AC$798,29,FALSE)/100)))</f>
    </nc>
  </rcc>
  <rcc rId="6509" sId="8">
    <oc r="Z149">
      <f>OR(H149="Y",J149="Y")</f>
    </oc>
    <nc r="Z149">
      <f>OR(H149="Y",J149="Y")</f>
    </nc>
  </rcc>
  <rcc rId="6510" sId="8">
    <oc r="AA149">
      <f>IF(Z149,O149*'ETC Data'!$H$4*'ETC Data'!$I$4,0)</f>
    </oc>
    <nc r="AA149">
      <f>IF(Z149,O149*'ETC Data'!$H$4*'ETC Data'!$I$4,0)</f>
    </nc>
  </rcc>
  <rcc rId="6511" sId="8">
    <oc r="AB149">
      <f>AA149-(AA149*((VLOOKUP(A149,Plan!A$1:AI$798,34,FALSE)/100)))</f>
    </oc>
    <nc r="AB149">
      <f>AA149-(AA149*((VLOOKUP(A149,Plan!A$1:AI$798,35,FALSE)/100)))</f>
    </nc>
  </rcc>
  <rcc rId="6512" sId="8">
    <oc r="AC149">
      <f>IF(Z149,O149*'ETC Data'!$H$4*'ETC Data'!$J$4,0)</f>
    </oc>
    <nc r="AC149">
      <f>IF(Z149,O149*'ETC Data'!$H$4*'ETC Data'!$J$4,0)</f>
    </nc>
  </rcc>
  <rcc rId="6513" sId="8">
    <oc r="AD149">
      <f>AC149-(AC149*((VLOOKUP(A149,Plan!A$1:AJ$798,35,FALSE)/100)))</f>
    </oc>
    <nc r="AD149">
      <f>AC149-(AC149*((VLOOKUP(A149,Plan!A$1:AJ$798,36,FALSE)/100)))</f>
    </nc>
  </rcc>
  <rcc rId="6514" sId="8">
    <oc r="AE149">
      <f>IF(Z149,O149*'ETC Data'!$H$4*'ETC Data'!$K$4,0)</f>
    </oc>
    <nc r="AE149">
      <f>IF(Z149,O149*'ETC Data'!$H$4*'ETC Data'!$K$4,0)</f>
    </nc>
  </rcc>
  <rcc rId="6515" sId="8">
    <oc r="AF149">
      <f>AE149-(AE149*((VLOOKUP(A149,Plan!A$1:AK$798,36,FALSE)/100)))</f>
    </oc>
    <nc r="AF149">
      <f>AE149-(AE149*((VLOOKUP(A149,Plan!A$1:AK$798,37,FALSE)/100)))</f>
    </nc>
  </rcc>
  <rcc rId="6516" sId="8">
    <oc r="AG149">
      <f>IF(Z149,O149*'ETC Data'!$H$4*'ETC Data'!$L$4,0)</f>
    </oc>
    <nc r="AG149">
      <f>IF(Z149,O149*'ETC Data'!$H$4*'ETC Data'!$L$4,0)</f>
    </nc>
  </rcc>
  <rcc rId="6517" sId="8">
    <oc r="AH149">
      <f>AG149-(AG149*((VLOOKUP(A149,Plan!A$1:AP$798,41,FALSE)/100)))</f>
    </oc>
    <nc r="AH149">
      <f>AG149-(AG149*((VLOOKUP(A149,Plan!A$1:AP$798,42,FALSE)/100)))</f>
    </nc>
  </rcc>
  <rcc rId="6518" sId="8">
    <oc r="AJ149">
      <f>OR(H149="Y",K149="Y")</f>
    </oc>
    <nc r="AJ149">
      <f>OR(H149="Y",K149="Y")</f>
    </nc>
  </rcc>
  <rcc rId="6519" sId="8">
    <oc r="AK149">
      <f>IF(AJ149,O149*'ETC Data'!$H$5*'ETC Data'!$I$5,0)</f>
    </oc>
    <nc r="AK149">
      <f>IF(AJ149,O149*'ETC Data'!$H$5*'ETC Data'!$I$5,0)</f>
    </nc>
  </rcc>
  <rcc rId="6520" sId="8">
    <oc r="AL149">
      <f>AK149-(AK149*((VLOOKUP(A149,Plan!A$1:AY$798,49,FALSE)/100)))</f>
    </oc>
    <nc r="AL149">
      <f>AK149-(AK149*((VLOOKUP(A149,Plan!A$1:AY$798,51,FALSE)/100)))</f>
    </nc>
  </rcc>
  <rcc rId="6521" sId="8">
    <oc r="AM149">
      <f>IF(AJ149,O149*'ETC Data'!$H$5*'ETC Data'!$J$5,0)</f>
    </oc>
    <nc r="AM149">
      <f>IF(AJ149,O149*'ETC Data'!$H$5*'ETC Data'!$J$5,0)</f>
    </nc>
  </rcc>
  <rcc rId="6522" sId="8">
    <oc r="AN149">
      <f>AM149-(AM149*((VLOOKUP(A149,Plan!A$1:BA$798,50,FALSE)/100)))</f>
    </oc>
    <nc r="AN149">
      <f>AM149-(AM149*((VLOOKUP(A149,Plan!A$1:BA$798,53,FALSE)/100)))</f>
    </nc>
  </rcc>
  <rcc rId="6523" sId="8">
    <oc r="AO149">
      <f>IF(AJ149,O149*'ETC Data'!$H$5*'ETC Data'!$K$5,0)</f>
    </oc>
    <nc r="AO149">
      <f>IF(AJ149,O149*'ETC Data'!$H$5*'ETC Data'!$K$5,0)</f>
    </nc>
  </rcc>
  <rcc rId="6524" sId="8">
    <oc r="AP149">
      <f>AO149-(AO149*((VLOOKUP(A149,Plan!A$1:BB$798,51,FALSE)/100)))</f>
    </oc>
    <nc r="AP149">
      <f>AO149-(AO149*((VLOOKUP(A149,Plan!A$1:BB$798,54,FALSE)/100)))</f>
    </nc>
  </rcc>
  <rcc rId="6525" sId="8">
    <oc r="AQ149">
      <f>IF(AJ149,O149*'ETC Data'!$H$5*'ETC Data'!$L$5,0)</f>
    </oc>
    <nc r="AQ149">
      <f>IF(AJ149,O149*'ETC Data'!$H$5*'ETC Data'!$L$5,0)</f>
    </nc>
  </rcc>
  <rcc rId="6526" sId="8">
    <oc r="AR149">
      <f>AQ149-(AQ149*((VLOOKUP(A149,Plan!A$1:BD$798,53,FALSE)/100)))</f>
    </oc>
    <nc r="AR149">
      <f>AQ149-(AQ149*((VLOOKUP(A149,Plan!A$1:BD$798,56,FALSE)/100)))</f>
    </nc>
  </rcc>
  <rcc rId="6527" sId="8">
    <oc r="R150">
      <f>Q150-(Q150*((VLOOKUP(A150,Plan!A$1:Z$798,25,FALSE)/100)))</f>
    </oc>
    <nc r="R150">
      <f>Q150-(Q150*((VLOOKUP(A150,Plan!A$1:Z$798,26,FALSE)/100)))</f>
    </nc>
  </rcc>
  <rcc rId="6528" sId="8">
    <oc r="S150">
      <f>IF(P150,O150*'ETC Data'!$H$3*'ETC Data'!$J$3,0)</f>
    </oc>
    <nc r="S150">
      <f>IF(P150,O150*'ETC Data'!$H$3*'ETC Data'!$J$3,0)</f>
    </nc>
  </rcc>
  <rcc rId="6529" sId="8">
    <oc r="T150">
      <f>S150-(S150*((VLOOKUP(A150,Plan!A$1:AA$798,26,FALSE)/100)))</f>
    </oc>
    <nc r="T150">
      <f>S150-(S150*((VLOOKUP(A150,Plan!A$1:AA$798,27,FALSE)/100)))</f>
    </nc>
  </rcc>
  <rcc rId="6530" sId="8">
    <oc r="U150">
      <f>IF(P150,O150*'ETC Data'!$H$3*'ETC Data'!$K$3,0)</f>
    </oc>
    <nc r="U150">
      <f>IF(P150,O150*'ETC Data'!$H$3*'ETC Data'!$K$3,0)</f>
    </nc>
  </rcc>
  <rcc rId="6531" sId="8">
    <oc r="V150">
      <f>U150-(U150*((VLOOKUP(A150,Plan!A$1:AB$798,27,FALSE)/100)))</f>
    </oc>
    <nc r="V150">
      <f>U150-(U150*((VLOOKUP(A150,Plan!A$1:AB$798,28,FALSE)/100)))</f>
    </nc>
  </rcc>
  <rcc rId="6532" sId="8">
    <oc r="W150">
      <f>IF(P150,O150*'ETC Data'!$H$3*'ETC Data'!$L$3,0)</f>
    </oc>
    <nc r="W150">
      <f>IF(P150,O150*'ETC Data'!$H$3*'ETC Data'!$L$3,0)</f>
    </nc>
  </rcc>
  <rcc rId="6533" sId="8">
    <oc r="X150">
      <f>W150-(W150*((VLOOKUP(A150,Plan!A$1:AC$798,28,FALSE)/100)))</f>
    </oc>
    <nc r="X150">
      <f>W150-(W150*((VLOOKUP(A150,Plan!A$1:AC$798,29,FALSE)/100)))</f>
    </nc>
  </rcc>
  <rcc rId="6534" sId="8">
    <oc r="Z150">
      <f>OR(H150="Y",J150="Y")</f>
    </oc>
    <nc r="Z150">
      <f>OR(H150="Y",J150="Y")</f>
    </nc>
  </rcc>
  <rcc rId="6535" sId="8">
    <oc r="AA150">
      <f>IF(Z150,O150*'ETC Data'!$H$4*'ETC Data'!$I$4,0)</f>
    </oc>
    <nc r="AA150">
      <f>IF(Z150,O150*'ETC Data'!$H$4*'ETC Data'!$I$4,0)</f>
    </nc>
  </rcc>
  <rcc rId="6536" sId="8">
    <oc r="AB150">
      <f>AA150-(AA150*((VLOOKUP(A150,Plan!A$1:AI$798,34,FALSE)/100)))</f>
    </oc>
    <nc r="AB150">
      <f>AA150-(AA150*((VLOOKUP(A150,Plan!A$1:AI$798,35,FALSE)/100)))</f>
    </nc>
  </rcc>
  <rcc rId="6537" sId="8">
    <oc r="AC150">
      <f>IF(Z150,O150*'ETC Data'!$H$4*'ETC Data'!$J$4,0)</f>
    </oc>
    <nc r="AC150">
      <f>IF(Z150,O150*'ETC Data'!$H$4*'ETC Data'!$J$4,0)</f>
    </nc>
  </rcc>
  <rcc rId="6538" sId="8">
    <oc r="AD150">
      <f>AC150-(AC150*((VLOOKUP(A150,Plan!A$1:AJ$798,35,FALSE)/100)))</f>
    </oc>
    <nc r="AD150">
      <f>AC150-(AC150*((VLOOKUP(A150,Plan!A$1:AJ$798,36,FALSE)/100)))</f>
    </nc>
  </rcc>
  <rcc rId="6539" sId="8">
    <oc r="AE150">
      <f>IF(Z150,O150*'ETC Data'!$H$4*'ETC Data'!$K$4,0)</f>
    </oc>
    <nc r="AE150">
      <f>IF(Z150,O150*'ETC Data'!$H$4*'ETC Data'!$K$4,0)</f>
    </nc>
  </rcc>
  <rcc rId="6540" sId="8">
    <oc r="AF150">
      <f>AE150-(AE150*((VLOOKUP(A150,Plan!A$1:AK$798,36,FALSE)/100)))</f>
    </oc>
    <nc r="AF150">
      <f>AE150-(AE150*((VLOOKUP(A150,Plan!A$1:AK$798,37,FALSE)/100)))</f>
    </nc>
  </rcc>
  <rcc rId="6541" sId="8">
    <oc r="AG150">
      <f>IF(Z150,O150*'ETC Data'!$H$4*'ETC Data'!$L$4,0)</f>
    </oc>
    <nc r="AG150">
      <f>IF(Z150,O150*'ETC Data'!$H$4*'ETC Data'!$L$4,0)</f>
    </nc>
  </rcc>
  <rcc rId="6542" sId="8">
    <oc r="AH150">
      <f>AG150-(AG150*((VLOOKUP(A150,Plan!A$1:AP$798,41,FALSE)/100)))</f>
    </oc>
    <nc r="AH150">
      <f>AG150-(AG150*((VLOOKUP(A150,Plan!A$1:AP$798,42,FALSE)/100)))</f>
    </nc>
  </rcc>
  <rcc rId="6543" sId="8">
    <oc r="AJ150">
      <f>OR(H150="Y",K150="Y")</f>
    </oc>
    <nc r="AJ150">
      <f>OR(H150="Y",K150="Y")</f>
    </nc>
  </rcc>
  <rcc rId="6544" sId="8">
    <oc r="AK150">
      <f>IF(AJ150,O150*'ETC Data'!$H$5*'ETC Data'!$I$5,0)</f>
    </oc>
    <nc r="AK150">
      <f>IF(AJ150,O150*'ETC Data'!$H$5*'ETC Data'!$I$5,0)</f>
    </nc>
  </rcc>
  <rcc rId="6545" sId="8">
    <oc r="AL150">
      <f>AK150-(AK150*((VLOOKUP(A150,Plan!A$1:AY$798,49,FALSE)/100)))</f>
    </oc>
    <nc r="AL150">
      <f>AK150-(AK150*((VLOOKUP(A150,Plan!A$1:AY$798,51,FALSE)/100)))</f>
    </nc>
  </rcc>
  <rcc rId="6546" sId="8">
    <oc r="AM150">
      <f>IF(AJ150,O150*'ETC Data'!$H$5*'ETC Data'!$J$5,0)</f>
    </oc>
    <nc r="AM150">
      <f>IF(AJ150,O150*'ETC Data'!$H$5*'ETC Data'!$J$5,0)</f>
    </nc>
  </rcc>
  <rcc rId="6547" sId="8">
    <oc r="AN150">
      <f>AM150-(AM150*((VLOOKUP(A150,Plan!A$1:BA$798,50,FALSE)/100)))</f>
    </oc>
    <nc r="AN150">
      <f>AM150-(AM150*((VLOOKUP(A150,Plan!A$1:BA$798,53,FALSE)/100)))</f>
    </nc>
  </rcc>
  <rcc rId="6548" sId="8">
    <oc r="AO150">
      <f>IF(AJ150,O150*'ETC Data'!$H$5*'ETC Data'!$K$5,0)</f>
    </oc>
    <nc r="AO150">
      <f>IF(AJ150,O150*'ETC Data'!$H$5*'ETC Data'!$K$5,0)</f>
    </nc>
  </rcc>
  <rcc rId="6549" sId="8">
    <oc r="AP150">
      <f>AO150-(AO150*((VLOOKUP(A150,Plan!A$1:BB$798,51,FALSE)/100)))</f>
    </oc>
    <nc r="AP150">
      <f>AO150-(AO150*((VLOOKUP(A150,Plan!A$1:BB$798,54,FALSE)/100)))</f>
    </nc>
  </rcc>
  <rcc rId="6550" sId="8">
    <oc r="AQ150">
      <f>IF(AJ150,O150*'ETC Data'!$H$5*'ETC Data'!$L$5,0)</f>
    </oc>
    <nc r="AQ150">
      <f>IF(AJ150,O150*'ETC Data'!$H$5*'ETC Data'!$L$5,0)</f>
    </nc>
  </rcc>
  <rcc rId="6551" sId="8">
    <oc r="AR150">
      <f>AQ150-(AQ150*((VLOOKUP(A150,Plan!A$1:BD$798,53,FALSE)/100)))</f>
    </oc>
    <nc r="AR150">
      <f>AQ150-(AQ150*((VLOOKUP(A150,Plan!A$1:BD$798,56,FALSE)/100)))</f>
    </nc>
  </rcc>
  <rcc rId="6552" sId="8">
    <oc r="R151">
      <f>Q151-(Q151*((VLOOKUP(A151,Plan!A$1:Z$798,25,FALSE)/100)))</f>
    </oc>
    <nc r="R151">
      <f>Q151-(Q151*((VLOOKUP(A151,Plan!A$1:Z$798,26,FALSE)/100)))</f>
    </nc>
  </rcc>
  <rcc rId="6553" sId="8">
    <oc r="S151">
      <f>IF(P151,O151*'ETC Data'!$H$3*'ETC Data'!$J$3,0)</f>
    </oc>
    <nc r="S151">
      <f>IF(P151,O151*'ETC Data'!$H$3*'ETC Data'!$J$3,0)</f>
    </nc>
  </rcc>
  <rcc rId="6554" sId="8">
    <oc r="T151">
      <f>S151-(S151*((VLOOKUP(A151,Plan!A$1:AA$798,26,FALSE)/100)))</f>
    </oc>
    <nc r="T151">
      <f>S151-(S151*((VLOOKUP(A151,Plan!A$1:AA$798,27,FALSE)/100)))</f>
    </nc>
  </rcc>
  <rcc rId="6555" sId="8">
    <oc r="U151">
      <f>IF(P151,O151*'ETC Data'!$H$3*'ETC Data'!$K$3,0)</f>
    </oc>
    <nc r="U151">
      <f>IF(P151,O151*'ETC Data'!$H$3*'ETC Data'!$K$3,0)</f>
    </nc>
  </rcc>
  <rcc rId="6556" sId="8">
    <oc r="V151">
      <f>U151-(U151*((VLOOKUP(A151,Plan!A$1:AB$798,27,FALSE)/100)))</f>
    </oc>
    <nc r="V151">
      <f>U151-(U151*((VLOOKUP(A151,Plan!A$1:AB$798,28,FALSE)/100)))</f>
    </nc>
  </rcc>
  <rcc rId="6557" sId="8">
    <oc r="W151">
      <f>IF(P151,O151*'ETC Data'!$H$3*'ETC Data'!$L$3,0)</f>
    </oc>
    <nc r="W151">
      <f>IF(P151,O151*'ETC Data'!$H$3*'ETC Data'!$L$3,0)</f>
    </nc>
  </rcc>
  <rcc rId="6558" sId="8">
    <oc r="X151">
      <f>W151-(W151*((VLOOKUP(A151,Plan!A$1:AC$798,28,FALSE)/100)))</f>
    </oc>
    <nc r="X151">
      <f>W151-(W151*((VLOOKUP(A151,Plan!A$1:AC$798,29,FALSE)/100)))</f>
    </nc>
  </rcc>
  <rcc rId="6559" sId="8">
    <oc r="Z151">
      <f>OR(H151="Y",J151="Y")</f>
    </oc>
    <nc r="Z151">
      <f>OR(H151="Y",J151="Y")</f>
    </nc>
  </rcc>
  <rcc rId="6560" sId="8">
    <oc r="AA151">
      <f>IF(Z151,O151*'ETC Data'!$H$4*'ETC Data'!$I$4,0)</f>
    </oc>
    <nc r="AA151">
      <f>IF(Z151,O151*'ETC Data'!$H$4*'ETC Data'!$I$4,0)</f>
    </nc>
  </rcc>
  <rcc rId="6561" sId="8">
    <oc r="AB151">
      <f>AA151-(AA151*((VLOOKUP(A151,Plan!A$1:AI$798,34,FALSE)/100)))</f>
    </oc>
    <nc r="AB151">
      <f>AA151-(AA151*((VLOOKUP(A151,Plan!A$1:AI$798,35,FALSE)/100)))</f>
    </nc>
  </rcc>
  <rcc rId="6562" sId="8">
    <oc r="AC151">
      <f>IF(Z151,O151*'ETC Data'!$H$4*'ETC Data'!$J$4,0)</f>
    </oc>
    <nc r="AC151">
      <f>IF(Z151,O151*'ETC Data'!$H$4*'ETC Data'!$J$4,0)</f>
    </nc>
  </rcc>
  <rcc rId="6563" sId="8">
    <oc r="AD151">
      <f>AC151-(AC151*((VLOOKUP(A151,Plan!A$1:AJ$798,35,FALSE)/100)))</f>
    </oc>
    <nc r="AD151">
      <f>AC151-(AC151*((VLOOKUP(A151,Plan!A$1:AJ$798,36,FALSE)/100)))</f>
    </nc>
  </rcc>
  <rcc rId="6564" sId="8">
    <oc r="AE151">
      <f>IF(Z151,O151*'ETC Data'!$H$4*'ETC Data'!$K$4,0)</f>
    </oc>
    <nc r="AE151">
      <f>IF(Z151,O151*'ETC Data'!$H$4*'ETC Data'!$K$4,0)</f>
    </nc>
  </rcc>
  <rcc rId="6565" sId="8">
    <oc r="AF151">
      <f>AE151-(AE151*((VLOOKUP(A151,Plan!A$1:AK$798,36,FALSE)/100)))</f>
    </oc>
    <nc r="AF151">
      <f>AE151-(AE151*((VLOOKUP(A151,Plan!A$1:AK$798,37,FALSE)/100)))</f>
    </nc>
  </rcc>
  <rcc rId="6566" sId="8">
    <oc r="AG151">
      <f>IF(Z151,O151*'ETC Data'!$H$4*'ETC Data'!$L$4,0)</f>
    </oc>
    <nc r="AG151">
      <f>IF(Z151,O151*'ETC Data'!$H$4*'ETC Data'!$L$4,0)</f>
    </nc>
  </rcc>
  <rcc rId="6567" sId="8">
    <oc r="AH151">
      <f>AG151-(AG151*((VLOOKUP(A151,Plan!A$1:AP$798,41,FALSE)/100)))</f>
    </oc>
    <nc r="AH151">
      <f>AG151-(AG151*((VLOOKUP(A151,Plan!A$1:AP$798,42,FALSE)/100)))</f>
    </nc>
  </rcc>
  <rcc rId="6568" sId="8">
    <oc r="AJ151">
      <f>OR(H151="Y",K151="Y")</f>
    </oc>
    <nc r="AJ151">
      <f>OR(H151="Y",K151="Y")</f>
    </nc>
  </rcc>
  <rcc rId="6569" sId="8">
    <oc r="AK151">
      <f>IF(AJ151,O151*'ETC Data'!$H$5*'ETC Data'!$I$5,0)</f>
    </oc>
    <nc r="AK151">
      <f>IF(AJ151,O151*'ETC Data'!$H$5*'ETC Data'!$I$5,0)</f>
    </nc>
  </rcc>
  <rcc rId="6570" sId="8">
    <oc r="AL151">
      <f>AK151-(AK151*((VLOOKUP(A151,Plan!A$1:AY$798,49,FALSE)/100)))</f>
    </oc>
    <nc r="AL151">
      <f>AK151-(AK151*((VLOOKUP(A151,Plan!A$1:AY$798,51,FALSE)/100)))</f>
    </nc>
  </rcc>
  <rcc rId="6571" sId="8">
    <oc r="AM151">
      <f>IF(AJ151,O151*'ETC Data'!$H$5*'ETC Data'!$J$5,0)</f>
    </oc>
    <nc r="AM151">
      <f>IF(AJ151,O151*'ETC Data'!$H$5*'ETC Data'!$J$5,0)</f>
    </nc>
  </rcc>
  <rcc rId="6572" sId="8">
    <oc r="AN151">
      <f>AM151-(AM151*((VLOOKUP(A151,Plan!A$1:BA$798,50,FALSE)/100)))</f>
    </oc>
    <nc r="AN151">
      <f>AM151-(AM151*((VLOOKUP(A151,Plan!A$1:BA$798,53,FALSE)/100)))</f>
    </nc>
  </rcc>
  <rcc rId="6573" sId="8">
    <oc r="AO151">
      <f>IF(AJ151,O151*'ETC Data'!$H$5*'ETC Data'!$K$5,0)</f>
    </oc>
    <nc r="AO151">
      <f>IF(AJ151,O151*'ETC Data'!$H$5*'ETC Data'!$K$5,0)</f>
    </nc>
  </rcc>
  <rcc rId="6574" sId="8">
    <oc r="AP151">
      <f>AO151-(AO151*((VLOOKUP(A151,Plan!A$1:BB$798,51,FALSE)/100)))</f>
    </oc>
    <nc r="AP151">
      <f>AO151-(AO151*((VLOOKUP(A151,Plan!A$1:BB$798,54,FALSE)/100)))</f>
    </nc>
  </rcc>
  <rcc rId="6575" sId="8">
    <oc r="AQ151">
      <f>IF(AJ151,O151*'ETC Data'!$H$5*'ETC Data'!$L$5,0)</f>
    </oc>
    <nc r="AQ151">
      <f>IF(AJ151,O151*'ETC Data'!$H$5*'ETC Data'!$L$5,0)</f>
    </nc>
  </rcc>
  <rcc rId="6576" sId="8">
    <oc r="AR151">
      <f>AQ151-(AQ151*((VLOOKUP(A151,Plan!A$1:BD$798,53,FALSE)/100)))</f>
    </oc>
    <nc r="AR151">
      <f>AQ151-(AQ151*((VLOOKUP(A151,Plan!A$1:BD$798,56,FALSE)/100)))</f>
    </nc>
  </rcc>
  <rcc rId="6577" sId="8">
    <oc r="R152">
      <f>Q152-(Q152*((VLOOKUP(A152,Plan!A$1:Z$798,25,FALSE)/100)))</f>
    </oc>
    <nc r="R152">
      <f>Q152-(Q152*((VLOOKUP(A152,Plan!A$1:Z$798,26,FALSE)/100)))</f>
    </nc>
  </rcc>
  <rcc rId="6578" sId="8">
    <oc r="S152">
      <f>IF(P152,O152*'ETC Data'!$H$3*'ETC Data'!$J$3,0)</f>
    </oc>
    <nc r="S152">
      <f>IF(P152,O152*'ETC Data'!$H$3*'ETC Data'!$J$3,0)</f>
    </nc>
  </rcc>
  <rcc rId="6579" sId="8">
    <oc r="T152">
      <f>S152-(S152*((VLOOKUP(A152,Plan!A$1:AA$798,26,FALSE)/100)))</f>
    </oc>
    <nc r="T152">
      <f>S152-(S152*((VLOOKUP(A152,Plan!A$1:AA$798,27,FALSE)/100)))</f>
    </nc>
  </rcc>
  <rcc rId="6580" sId="8">
    <oc r="U152">
      <f>IF(P152,O152*'ETC Data'!$H$3*'ETC Data'!$K$3,0)</f>
    </oc>
    <nc r="U152">
      <f>IF(P152,O152*'ETC Data'!$H$3*'ETC Data'!$K$3,0)</f>
    </nc>
  </rcc>
  <rcc rId="6581" sId="8">
    <oc r="V152">
      <f>U152-(U152*((VLOOKUP(A152,Plan!A$1:AB$798,27,FALSE)/100)))</f>
    </oc>
    <nc r="V152">
      <f>U152-(U152*((VLOOKUP(A152,Plan!A$1:AB$798,28,FALSE)/100)))</f>
    </nc>
  </rcc>
  <rcc rId="6582" sId="8">
    <oc r="W152">
      <f>IF(P152,O152*'ETC Data'!$H$3*'ETC Data'!$L$3,0)</f>
    </oc>
    <nc r="W152">
      <f>IF(P152,O152*'ETC Data'!$H$3*'ETC Data'!$L$3,0)</f>
    </nc>
  </rcc>
  <rcc rId="6583" sId="8">
    <oc r="X152">
      <f>W152-(W152*((VLOOKUP(A152,Plan!A$1:AC$798,28,FALSE)/100)))</f>
    </oc>
    <nc r="X152">
      <f>W152-(W152*((VLOOKUP(A152,Plan!A$1:AC$798,29,FALSE)/100)))</f>
    </nc>
  </rcc>
  <rcc rId="6584" sId="8">
    <oc r="Z152">
      <f>OR(H152="Y",J152="Y")</f>
    </oc>
    <nc r="Z152">
      <f>OR(H152="Y",J152="Y")</f>
    </nc>
  </rcc>
  <rcc rId="6585" sId="8">
    <oc r="AA152">
      <f>IF(Z152,O152*'ETC Data'!$H$4*'ETC Data'!$I$4,0)</f>
    </oc>
    <nc r="AA152">
      <f>IF(Z152,O152*'ETC Data'!$H$4*'ETC Data'!$I$4,0)</f>
    </nc>
  </rcc>
  <rcc rId="6586" sId="8">
    <oc r="AB152">
      <f>AA152-(AA152*((VLOOKUP(A152,Plan!A$1:AI$798,34,FALSE)/100)))</f>
    </oc>
    <nc r="AB152">
      <f>AA152-(AA152*((VLOOKUP(A152,Plan!A$1:AI$798,35,FALSE)/100)))</f>
    </nc>
  </rcc>
  <rcc rId="6587" sId="8">
    <oc r="AC152">
      <f>IF(Z152,O152*'ETC Data'!$H$4*'ETC Data'!$J$4,0)</f>
    </oc>
    <nc r="AC152">
      <f>IF(Z152,O152*'ETC Data'!$H$4*'ETC Data'!$J$4,0)</f>
    </nc>
  </rcc>
  <rcc rId="6588" sId="8">
    <oc r="AD152">
      <f>AC152-(AC152*((VLOOKUP(A152,Plan!A$1:AJ$798,35,FALSE)/100)))</f>
    </oc>
    <nc r="AD152">
      <f>AC152-(AC152*((VLOOKUP(A152,Plan!A$1:AJ$798,36,FALSE)/100)))</f>
    </nc>
  </rcc>
  <rcc rId="6589" sId="8">
    <oc r="AE152">
      <f>IF(Z152,O152*'ETC Data'!$H$4*'ETC Data'!$K$4,0)</f>
    </oc>
    <nc r="AE152">
      <f>IF(Z152,O152*'ETC Data'!$H$4*'ETC Data'!$K$4,0)</f>
    </nc>
  </rcc>
  <rcc rId="6590" sId="8">
    <oc r="AF152">
      <f>AE152-(AE152*((VLOOKUP(A152,Plan!A$1:AK$798,36,FALSE)/100)))</f>
    </oc>
    <nc r="AF152">
      <f>AE152-(AE152*((VLOOKUP(A152,Plan!A$1:AK$798,37,FALSE)/100)))</f>
    </nc>
  </rcc>
  <rcc rId="6591" sId="8">
    <oc r="AG152">
      <f>IF(Z152,O152*'ETC Data'!$H$4*'ETC Data'!$L$4,0)</f>
    </oc>
    <nc r="AG152">
      <f>IF(Z152,O152*'ETC Data'!$H$4*'ETC Data'!$L$4,0)</f>
    </nc>
  </rcc>
  <rcc rId="6592" sId="8">
    <oc r="AH152">
      <f>AG152-(AG152*((VLOOKUP(A152,Plan!A$1:AP$798,41,FALSE)/100)))</f>
    </oc>
    <nc r="AH152">
      <f>AG152-(AG152*((VLOOKUP(A152,Plan!A$1:AP$798,42,FALSE)/100)))</f>
    </nc>
  </rcc>
  <rcc rId="6593" sId="8">
    <oc r="AJ152">
      <f>OR(H152="Y",K152="Y")</f>
    </oc>
    <nc r="AJ152">
      <f>OR(H152="Y",K152="Y")</f>
    </nc>
  </rcc>
  <rcc rId="6594" sId="8">
    <oc r="AK152">
      <f>IF(AJ152,O152*'ETC Data'!$H$5*'ETC Data'!$I$5,0)</f>
    </oc>
    <nc r="AK152">
      <f>IF(AJ152,O152*'ETC Data'!$H$5*'ETC Data'!$I$5,0)</f>
    </nc>
  </rcc>
  <rcc rId="6595" sId="8">
    <oc r="AL152">
      <f>AK152-(AK152*((VLOOKUP(A152,Plan!A$1:AY$798,49,FALSE)/100)))</f>
    </oc>
    <nc r="AL152">
      <f>AK152-(AK152*((VLOOKUP(A152,Plan!A$1:AY$798,51,FALSE)/100)))</f>
    </nc>
  </rcc>
  <rcc rId="6596" sId="8">
    <oc r="AM152">
      <f>IF(AJ152,O152*'ETC Data'!$H$5*'ETC Data'!$J$5,0)</f>
    </oc>
    <nc r="AM152">
      <f>IF(AJ152,O152*'ETC Data'!$H$5*'ETC Data'!$J$5,0)</f>
    </nc>
  </rcc>
  <rcc rId="6597" sId="8">
    <oc r="AN152">
      <f>AM152-(AM152*((VLOOKUP(A152,Plan!A$1:BA$798,50,FALSE)/100)))</f>
    </oc>
    <nc r="AN152">
      <f>AM152-(AM152*((VLOOKUP(A152,Plan!A$1:BA$798,53,FALSE)/100)))</f>
    </nc>
  </rcc>
  <rcc rId="6598" sId="8">
    <oc r="AO152">
      <f>IF(AJ152,O152*'ETC Data'!$H$5*'ETC Data'!$K$5,0)</f>
    </oc>
    <nc r="AO152">
      <f>IF(AJ152,O152*'ETC Data'!$H$5*'ETC Data'!$K$5,0)</f>
    </nc>
  </rcc>
  <rcc rId="6599" sId="8">
    <oc r="AP152">
      <f>AO152-(AO152*((VLOOKUP(A152,Plan!A$1:BB$798,51,FALSE)/100)))</f>
    </oc>
    <nc r="AP152">
      <f>AO152-(AO152*((VLOOKUP(A152,Plan!A$1:BB$798,54,FALSE)/100)))</f>
    </nc>
  </rcc>
  <rcc rId="6600" sId="8">
    <oc r="AQ152">
      <f>IF(AJ152,O152*'ETC Data'!$H$5*'ETC Data'!$L$5,0)</f>
    </oc>
    <nc r="AQ152">
      <f>IF(AJ152,O152*'ETC Data'!$H$5*'ETC Data'!$L$5,0)</f>
    </nc>
  </rcc>
  <rcc rId="6601" sId="8">
    <oc r="AR152">
      <f>AQ152-(AQ152*((VLOOKUP(A152,Plan!A$1:BD$798,53,FALSE)/100)))</f>
    </oc>
    <nc r="AR152">
      <f>AQ152-(AQ152*((VLOOKUP(A152,Plan!A$1:BD$798,56,FALSE)/100)))</f>
    </nc>
  </rcc>
  <rcc rId="6602" sId="8">
    <oc r="R153">
      <f>Q153-(Q153*((VLOOKUP(A153,Plan!A$1:Z$798,25,FALSE)/100)))</f>
    </oc>
    <nc r="R153">
      <f>Q153-(Q153*((VLOOKUP(A153,Plan!A$1:Z$798,26,FALSE)/100)))</f>
    </nc>
  </rcc>
  <rcc rId="6603" sId="8">
    <oc r="S153">
      <f>IF(P153,O153*'ETC Data'!$H$3*'ETC Data'!$J$3,0)</f>
    </oc>
    <nc r="S153">
      <f>IF(P153,O153*'ETC Data'!$H$3*'ETC Data'!$J$3,0)</f>
    </nc>
  </rcc>
  <rcc rId="6604" sId="8">
    <oc r="T153">
      <f>S153-(S153*((VLOOKUP(A153,Plan!A$1:AA$798,26,FALSE)/100)))</f>
    </oc>
    <nc r="T153">
      <f>S153-(S153*((VLOOKUP(A153,Plan!A$1:AA$798,27,FALSE)/100)))</f>
    </nc>
  </rcc>
  <rcc rId="6605" sId="8">
    <oc r="U153">
      <f>IF(P153,O153*'ETC Data'!$H$3*'ETC Data'!$K$3,0)</f>
    </oc>
    <nc r="U153">
      <f>IF(P153,O153*'ETC Data'!$H$3*'ETC Data'!$K$3,0)</f>
    </nc>
  </rcc>
  <rcc rId="6606" sId="8">
    <oc r="V153">
      <f>U153-(U153*((VLOOKUP(A153,Plan!A$1:AB$798,27,FALSE)/100)))</f>
    </oc>
    <nc r="V153">
      <f>U153-(U153*((VLOOKUP(A153,Plan!A$1:AB$798,28,FALSE)/100)))</f>
    </nc>
  </rcc>
  <rcc rId="6607" sId="8">
    <oc r="W153">
      <f>IF(P153,O153*'ETC Data'!$H$3*'ETC Data'!$L$3,0)</f>
    </oc>
    <nc r="W153">
      <f>IF(P153,O153*'ETC Data'!$H$3*'ETC Data'!$L$3,0)</f>
    </nc>
  </rcc>
  <rcc rId="6608" sId="8">
    <oc r="X153">
      <f>W153-(W153*((VLOOKUP(A153,Plan!A$1:AC$798,28,FALSE)/100)))</f>
    </oc>
    <nc r="X153">
      <f>W153-(W153*((VLOOKUP(A153,Plan!A$1:AC$798,29,FALSE)/100)))</f>
    </nc>
  </rcc>
  <rcc rId="6609" sId="8">
    <oc r="Z153">
      <f>OR(H153="Y",J153="Y")</f>
    </oc>
    <nc r="Z153">
      <f>OR(H153="Y",J153="Y")</f>
    </nc>
  </rcc>
  <rcc rId="6610" sId="8">
    <oc r="AA153">
      <f>IF(Z153,O153*'ETC Data'!$H$4*'ETC Data'!$I$4,0)</f>
    </oc>
    <nc r="AA153">
      <f>IF(Z153,O153*'ETC Data'!$H$4*'ETC Data'!$I$4,0)</f>
    </nc>
  </rcc>
  <rcc rId="6611" sId="8">
    <oc r="AB153">
      <f>AA153-(AA153*((VLOOKUP(A153,Plan!A$1:AI$798,34,FALSE)/100)))</f>
    </oc>
    <nc r="AB153">
      <f>AA153-(AA153*((VLOOKUP(A153,Plan!A$1:AI$798,35,FALSE)/100)))</f>
    </nc>
  </rcc>
  <rcc rId="6612" sId="8">
    <oc r="AC153">
      <f>IF(Z153,O153*'ETC Data'!$H$4*'ETC Data'!$J$4,0)</f>
    </oc>
    <nc r="AC153">
      <f>IF(Z153,O153*'ETC Data'!$H$4*'ETC Data'!$J$4,0)</f>
    </nc>
  </rcc>
  <rcc rId="6613" sId="8">
    <oc r="AD153">
      <f>AC153-(AC153*((VLOOKUP(A153,Plan!A$1:AJ$798,35,FALSE)/100)))</f>
    </oc>
    <nc r="AD153">
      <f>AC153-(AC153*((VLOOKUP(A153,Plan!A$1:AJ$798,36,FALSE)/100)))</f>
    </nc>
  </rcc>
  <rcc rId="6614" sId="8">
    <oc r="AE153">
      <f>IF(Z153,O153*'ETC Data'!$H$4*'ETC Data'!$K$4,0)</f>
    </oc>
    <nc r="AE153">
      <f>IF(Z153,O153*'ETC Data'!$H$4*'ETC Data'!$K$4,0)</f>
    </nc>
  </rcc>
  <rcc rId="6615" sId="8">
    <oc r="AF153">
      <f>AE153-(AE153*((VLOOKUP(A153,Plan!A$1:AK$798,36,FALSE)/100)))</f>
    </oc>
    <nc r="AF153">
      <f>AE153-(AE153*((VLOOKUP(A153,Plan!A$1:AK$798,37,FALSE)/100)))</f>
    </nc>
  </rcc>
  <rcc rId="6616" sId="8">
    <oc r="AG153">
      <f>IF(Z153,O153*'ETC Data'!$H$4*'ETC Data'!$L$4,0)</f>
    </oc>
    <nc r="AG153">
      <f>IF(Z153,O153*'ETC Data'!$H$4*'ETC Data'!$L$4,0)</f>
    </nc>
  </rcc>
  <rcc rId="6617" sId="8">
    <oc r="AH153">
      <f>AG153-(AG153*((VLOOKUP(A153,Plan!A$1:AP$798,41,FALSE)/100)))</f>
    </oc>
    <nc r="AH153">
      <f>AG153-(AG153*((VLOOKUP(A153,Plan!A$1:AP$798,42,FALSE)/100)))</f>
    </nc>
  </rcc>
  <rcc rId="6618" sId="8">
    <oc r="AJ153">
      <f>OR(H153="Y",K153="Y")</f>
    </oc>
    <nc r="AJ153">
      <f>OR(H153="Y",K153="Y")</f>
    </nc>
  </rcc>
  <rcc rId="6619" sId="8">
    <oc r="AK153">
      <f>IF(AJ153,O153*'ETC Data'!$H$5*'ETC Data'!$I$5,0)</f>
    </oc>
    <nc r="AK153">
      <f>IF(AJ153,O153*'ETC Data'!$H$5*'ETC Data'!$I$5,0)</f>
    </nc>
  </rcc>
  <rcc rId="6620" sId="8">
    <oc r="AL153">
      <f>AK153-(AK153*((VLOOKUP(A153,Plan!A$1:AY$798,49,FALSE)/100)))</f>
    </oc>
    <nc r="AL153">
      <f>AK153-(AK153*((VLOOKUP(A153,Plan!A$1:AY$798,51,FALSE)/100)))</f>
    </nc>
  </rcc>
  <rcc rId="6621" sId="8">
    <oc r="AM153">
      <f>IF(AJ153,O153*'ETC Data'!$H$5*'ETC Data'!$J$5,0)</f>
    </oc>
    <nc r="AM153">
      <f>IF(AJ153,O153*'ETC Data'!$H$5*'ETC Data'!$J$5,0)</f>
    </nc>
  </rcc>
  <rcc rId="6622" sId="8">
    <oc r="AN153">
      <f>AM153-(AM153*((VLOOKUP(A153,Plan!A$1:BA$798,50,FALSE)/100)))</f>
    </oc>
    <nc r="AN153">
      <f>AM153-(AM153*((VLOOKUP(A153,Plan!A$1:BA$798,53,FALSE)/100)))</f>
    </nc>
  </rcc>
  <rcc rId="6623" sId="8">
    <oc r="AO153">
      <f>IF(AJ153,O153*'ETC Data'!$H$5*'ETC Data'!$K$5,0)</f>
    </oc>
    <nc r="AO153">
      <f>IF(AJ153,O153*'ETC Data'!$H$5*'ETC Data'!$K$5,0)</f>
    </nc>
  </rcc>
  <rcc rId="6624" sId="8">
    <oc r="AP153">
      <f>AO153-(AO153*((VLOOKUP(A153,Plan!A$1:BB$798,51,FALSE)/100)))</f>
    </oc>
    <nc r="AP153">
      <f>AO153-(AO153*((VLOOKUP(A153,Plan!A$1:BB$798,54,FALSE)/100)))</f>
    </nc>
  </rcc>
  <rcc rId="6625" sId="8">
    <oc r="AQ153">
      <f>IF(AJ153,O153*'ETC Data'!$H$5*'ETC Data'!$L$5,0)</f>
    </oc>
    <nc r="AQ153">
      <f>IF(AJ153,O153*'ETC Data'!$H$5*'ETC Data'!$L$5,0)</f>
    </nc>
  </rcc>
  <rcc rId="6626" sId="8">
    <oc r="AR153">
      <f>AQ153-(AQ153*((VLOOKUP(A153,Plan!A$1:BD$798,53,FALSE)/100)))</f>
    </oc>
    <nc r="AR153">
      <f>AQ153-(AQ153*((VLOOKUP(A153,Plan!A$1:BD$798,56,FALSE)/100)))</f>
    </nc>
  </rcc>
  <rcc rId="6627" sId="8">
    <oc r="R154">
      <f>Q154-(Q154*((VLOOKUP(A154,Plan!A$1:Z$798,26,FALSE)/100)))</f>
    </oc>
    <nc r="R154">
      <f>Q154-(Q154*((VLOOKUP(A154,Plan!A$1:Z$798,26,FALSE)/100)))</f>
    </nc>
  </rcc>
  <rcc rId="6628" sId="8">
    <oc r="S154">
      <f>IF(P154,O154*'ETC Data'!$H$3*'ETC Data'!$J$3,0)</f>
    </oc>
    <nc r="S154">
      <f>IF(P154,O154*'ETC Data'!$H$3*'ETC Data'!$J$3,0)</f>
    </nc>
  </rcc>
  <rcc rId="6629" sId="8">
    <oc r="T154">
      <f>S154-(S154*((VLOOKUP(A154,Plan!A$1:AA$798,27,FALSE)/100)))</f>
    </oc>
    <nc r="T154">
      <f>S154-(S154*((VLOOKUP(A154,Plan!A$1:AA$798,27,FALSE)/100)))</f>
    </nc>
  </rcc>
  <rcc rId="6630" sId="8">
    <oc r="U154">
      <f>IF(P154,O154*'ETC Data'!$H$3*'ETC Data'!$K$3,0)</f>
    </oc>
    <nc r="U154">
      <f>IF(P154,O154*'ETC Data'!$H$3*'ETC Data'!$K$3,0)</f>
    </nc>
  </rcc>
  <rcc rId="6631" sId="8">
    <oc r="V154">
      <f>U154-(U154*((VLOOKUP(A154,Plan!A$1:AB$798,28,FALSE)/100)))</f>
    </oc>
    <nc r="V154">
      <f>U154-(U154*((VLOOKUP(A154,Plan!A$1:AB$798,28,FALSE)/100)))</f>
    </nc>
  </rcc>
  <rcc rId="6632" sId="8">
    <oc r="W154">
      <f>IF(P154,O154*'ETC Data'!$H$3*'ETC Data'!$L$3,0)</f>
    </oc>
    <nc r="W154">
      <f>IF(P154,O154*'ETC Data'!$H$3*'ETC Data'!$L$3,0)</f>
    </nc>
  </rcc>
  <rcc rId="6633" sId="8">
    <oc r="X154">
      <f>W154-(W154*((VLOOKUP(A154,Plan!A$1:AC$798,29,FALSE)/100)))</f>
    </oc>
    <nc r="X154">
      <f>W154-(W154*((VLOOKUP(A154,Plan!A$1:AC$798,29,FALSE)/100)))</f>
    </nc>
  </rcc>
  <rcc rId="6634" sId="8">
    <oc r="Z154">
      <f>OR(H154="Y",J154="Y")</f>
    </oc>
    <nc r="Z154">
      <f>OR(H154="Y",J154="Y")</f>
    </nc>
  </rcc>
  <rcc rId="6635" sId="8">
    <oc r="AA154">
      <f>IF(Z154,O154*'ETC Data'!$H$4*'ETC Data'!$I$4,0)</f>
    </oc>
    <nc r="AA154">
      <f>IF(Z154,O154*'ETC Data'!$H$4*'ETC Data'!$I$4,0)</f>
    </nc>
  </rcc>
  <rcc rId="6636" sId="8">
    <oc r="AB154">
      <f>AA154-(AA154*((VLOOKUP(A154,Plan!A$1:AI$798,35,FALSE)/100)))</f>
    </oc>
    <nc r="AB154">
      <f>AA154-(AA154*((VLOOKUP(A154,Plan!A$1:AI$798,35,FALSE)/100)))</f>
    </nc>
  </rcc>
  <rcc rId="6637" sId="8">
    <oc r="AC154">
      <f>IF(Z154,O154*'ETC Data'!$H$4*'ETC Data'!$J$4,0)</f>
    </oc>
    <nc r="AC154">
      <f>IF(Z154,O154*'ETC Data'!$H$4*'ETC Data'!$J$4,0)</f>
    </nc>
  </rcc>
  <rcc rId="6638" sId="8">
    <oc r="AD154">
      <f>AC154-(AC154*((VLOOKUP(A154,Plan!A$1:AJ$798,36,FALSE)/100)))</f>
    </oc>
    <nc r="AD154">
      <f>AC154-(AC154*((VLOOKUP(A154,Plan!A$1:AJ$798,36,FALSE)/100)))</f>
    </nc>
  </rcc>
  <rcc rId="6639" sId="8">
    <oc r="AE154">
      <f>IF(Z154,O154*'ETC Data'!$H$4*'ETC Data'!$K$4,0)</f>
    </oc>
    <nc r="AE154">
      <f>IF(Z154,O154*'ETC Data'!$H$4*'ETC Data'!$K$4,0)</f>
    </nc>
  </rcc>
  <rcc rId="6640" sId="8">
    <oc r="AF154">
      <f>AE154-(AE154*((VLOOKUP(A154,Plan!A$1:AK$798,37,FALSE)/100)))</f>
    </oc>
    <nc r="AF154">
      <f>AE154-(AE154*((VLOOKUP(A154,Plan!A$1:AK$798,37,FALSE)/100)))</f>
    </nc>
  </rcc>
  <rcc rId="6641" sId="8">
    <oc r="AG154">
      <f>IF(Z154,O154*'ETC Data'!$H$4*'ETC Data'!$L$4,0)</f>
    </oc>
    <nc r="AG154">
      <f>IF(Z154,O154*'ETC Data'!$H$4*'ETC Data'!$L$4,0)</f>
    </nc>
  </rcc>
  <rcc rId="6642" sId="8">
    <oc r="AH154">
      <f>AG154-(AG154*((VLOOKUP(A154,Plan!A$1:AP$798,42,FALSE)/100)))</f>
    </oc>
    <nc r="AH154">
      <f>AG154-(AG154*((VLOOKUP(A154,Plan!A$1:AP$798,42,FALSE)/100)))</f>
    </nc>
  </rcc>
  <rcc rId="6643" sId="8">
    <oc r="AJ154">
      <f>OR(H154="Y",K154="Y")</f>
    </oc>
    <nc r="AJ154">
      <f>OR(H154="Y",K154="Y")</f>
    </nc>
  </rcc>
  <rcc rId="6644" sId="8">
    <oc r="AK154">
      <f>IF(AJ154,O154*'ETC Data'!$H$5*'ETC Data'!$I$5,0)</f>
    </oc>
    <nc r="AK154">
      <f>IF(AJ154,O154*'ETC Data'!$H$5*'ETC Data'!$I$5,0)</f>
    </nc>
  </rcc>
  <rcc rId="6645" sId="8">
    <oc r="AL154">
      <f>AK154-(AK154*((VLOOKUP(A154,Plan!A$1:AY$798,51,FALSE)/100)))</f>
    </oc>
    <nc r="AL154">
      <f>AK154-(AK154*((VLOOKUP(A154,Plan!A$1:AY$798,51,FALSE)/100)))</f>
    </nc>
  </rcc>
  <rcc rId="6646" sId="8">
    <oc r="AM154">
      <f>IF(AJ154,O154*'ETC Data'!$H$5*'ETC Data'!$J$5,0)</f>
    </oc>
    <nc r="AM154">
      <f>IF(AJ154,O154*'ETC Data'!$H$5*'ETC Data'!$J$5,0)</f>
    </nc>
  </rcc>
  <rcc rId="6647" sId="8">
    <oc r="AN154">
      <f>AM154-(AM154*((VLOOKUP(A154,Plan!A$1:BA$798,53,FALSE)/100)))</f>
    </oc>
    <nc r="AN154">
      <f>AM154-(AM154*((VLOOKUP(A154,Plan!A$1:BA$798,53,FALSE)/100)))</f>
    </nc>
  </rcc>
  <rcc rId="6648" sId="8">
    <oc r="AO154">
      <f>IF(AJ154,O154*'ETC Data'!$H$5*'ETC Data'!$K$5,0)</f>
    </oc>
    <nc r="AO154">
      <f>IF(AJ154,O154*'ETC Data'!$H$5*'ETC Data'!$K$5,0)</f>
    </nc>
  </rcc>
  <rcc rId="6649" sId="8">
    <oc r="AP154">
      <f>AO154-(AO154*((VLOOKUP(A154,Plan!A$1:BB$798,54,FALSE)/100)))</f>
    </oc>
    <nc r="AP154">
      <f>AO154-(AO154*((VLOOKUP(A154,Plan!A$1:BB$798,54,FALSE)/100)))</f>
    </nc>
  </rcc>
  <rcc rId="6650" sId="8">
    <oc r="AQ154">
      <f>IF(AJ154,O154*'ETC Data'!$H$5*'ETC Data'!$L$5,0)</f>
    </oc>
    <nc r="AQ154">
      <f>IF(AJ154,O154*'ETC Data'!$H$5*'ETC Data'!$L$5,0)</f>
    </nc>
  </rcc>
  <rcc rId="6651" sId="8">
    <oc r="AR154">
      <f>AQ154-(AQ154*((VLOOKUP(A154,Plan!A$1:BD$798,56,FALSE)/100)))</f>
    </oc>
    <nc r="AR154">
      <f>AQ154-(AQ154*((VLOOKUP(A154,Plan!A$1:BD$798,56,FALSE)/100)))</f>
    </nc>
  </rcc>
  <rcc rId="6652" sId="8">
    <oc r="R155">
      <f>Q155-(Q155*((VLOOKUP(A155,Plan!A$1:Z$798,25,FALSE)/100)))</f>
    </oc>
    <nc r="R155">
      <f>Q155-(Q155*((VLOOKUP(A155,Plan!A$1:Z$798,26,FALSE)/100)))</f>
    </nc>
  </rcc>
  <rcc rId="6653" sId="8">
    <oc r="S155">
      <f>IF(P155,O155*'ETC Data'!$H$3*'ETC Data'!$J$3,0)</f>
    </oc>
    <nc r="S155">
      <f>IF(P155,O155*'ETC Data'!$H$3*'ETC Data'!$J$3,0)</f>
    </nc>
  </rcc>
  <rcc rId="6654" sId="8">
    <oc r="T155">
      <f>S155-(S155*((VLOOKUP(A155,Plan!A$1:AA$798,26,FALSE)/100)))</f>
    </oc>
    <nc r="T155">
      <f>S155-(S155*((VLOOKUP(A155,Plan!A$1:AA$798,27,FALSE)/100)))</f>
    </nc>
  </rcc>
  <rcc rId="6655" sId="8">
    <oc r="U155">
      <f>IF(P155,O155*'ETC Data'!$H$3*'ETC Data'!$K$3,0)</f>
    </oc>
    <nc r="U155">
      <f>IF(P155,O155*'ETC Data'!$H$3*'ETC Data'!$K$3,0)</f>
    </nc>
  </rcc>
  <rcc rId="6656" sId="8">
    <oc r="V155">
      <f>U155-(U155*((VLOOKUP(A155,Plan!A$1:AB$798,27,FALSE)/100)))</f>
    </oc>
    <nc r="V155">
      <f>U155-(U155*((VLOOKUP(A155,Plan!A$1:AB$798,28,FALSE)/100)))</f>
    </nc>
  </rcc>
  <rcc rId="6657" sId="8">
    <oc r="W155">
      <f>IF(P155,O155*'ETC Data'!$H$3*'ETC Data'!$L$3,0)</f>
    </oc>
    <nc r="W155">
      <f>IF(P155,O155*'ETC Data'!$H$3*'ETC Data'!$L$3,0)</f>
    </nc>
  </rcc>
  <rcc rId="6658" sId="8">
    <oc r="X155">
      <f>W155-(W155*((VLOOKUP(A155,Plan!A$1:AC$798,28,FALSE)/100)))</f>
    </oc>
    <nc r="X155">
      <f>W155-(W155*((VLOOKUP(A155,Plan!A$1:AC$798,29,FALSE)/100)))</f>
    </nc>
  </rcc>
  <rcc rId="6659" sId="8">
    <oc r="Z155">
      <f>OR(H155="Y",J155="Y")</f>
    </oc>
    <nc r="Z155">
      <f>OR(H155="Y",J155="Y")</f>
    </nc>
  </rcc>
  <rcc rId="6660" sId="8">
    <oc r="AA155">
      <f>IF(Z155,O155*'ETC Data'!$H$4*'ETC Data'!$I$4,0)</f>
    </oc>
    <nc r="AA155">
      <f>IF(Z155,O155*'ETC Data'!$H$4*'ETC Data'!$I$4,0)</f>
    </nc>
  </rcc>
  <rcc rId="6661" sId="8">
    <oc r="AB155">
      <f>AA155-(AA155*((VLOOKUP(A155,Plan!A$1:AI$798,34,FALSE)/100)))</f>
    </oc>
    <nc r="AB155">
      <f>AA155-(AA155*((VLOOKUP(A155,Plan!A$1:AI$798,35,FALSE)/100)))</f>
    </nc>
  </rcc>
  <rcc rId="6662" sId="8">
    <oc r="AC155">
      <f>IF(Z155,O155*'ETC Data'!$H$4*'ETC Data'!$J$4,0)</f>
    </oc>
    <nc r="AC155">
      <f>IF(Z155,O155*'ETC Data'!$H$4*'ETC Data'!$J$4,0)</f>
    </nc>
  </rcc>
  <rcc rId="6663" sId="8">
    <oc r="AD155">
      <f>AC155-(AC155*((VLOOKUP(A155,Plan!A$1:AJ$798,35,FALSE)/100)))</f>
    </oc>
    <nc r="AD155">
      <f>AC155-(AC155*((VLOOKUP(A155,Plan!A$1:AJ$798,36,FALSE)/100)))</f>
    </nc>
  </rcc>
  <rcc rId="6664" sId="8">
    <oc r="AE155">
      <f>IF(Z155,O155*'ETC Data'!$H$4*'ETC Data'!$K$4,0)</f>
    </oc>
    <nc r="AE155">
      <f>IF(Z155,O155*'ETC Data'!$H$4*'ETC Data'!$K$4,0)</f>
    </nc>
  </rcc>
  <rcc rId="6665" sId="8">
    <oc r="AF155">
      <f>AE155-(AE155*((VLOOKUP(A155,Plan!A$1:AK$798,36,FALSE)/100)))</f>
    </oc>
    <nc r="AF155">
      <f>AE155-(AE155*((VLOOKUP(A155,Plan!A$1:AK$798,37,FALSE)/100)))</f>
    </nc>
  </rcc>
  <rcc rId="6666" sId="8">
    <oc r="AG155">
      <f>IF(Z155,O155*'ETC Data'!$H$4*'ETC Data'!$L$4,0)</f>
    </oc>
    <nc r="AG155">
      <f>IF(Z155,O155*'ETC Data'!$H$4*'ETC Data'!$L$4,0)</f>
    </nc>
  </rcc>
  <rcc rId="6667" sId="8">
    <oc r="AH155">
      <f>AG155-(AG155*((VLOOKUP(A155,Plan!A$1:AP$798,41,FALSE)/100)))</f>
    </oc>
    <nc r="AH155">
      <f>AG155-(AG155*((VLOOKUP(A155,Plan!A$1:AP$798,42,FALSE)/100)))</f>
    </nc>
  </rcc>
  <rcc rId="6668" sId="8">
    <oc r="AJ155">
      <f>OR(H155="Y",K155="Y")</f>
    </oc>
    <nc r="AJ155">
      <f>OR(H155="Y",K155="Y")</f>
    </nc>
  </rcc>
  <rcc rId="6669" sId="8">
    <oc r="AK155">
      <f>IF(AJ155,O155*'ETC Data'!$H$5*'ETC Data'!$I$5,0)</f>
    </oc>
    <nc r="AK155">
      <f>IF(AJ155,O155*'ETC Data'!$H$5*'ETC Data'!$I$5,0)</f>
    </nc>
  </rcc>
  <rcc rId="6670" sId="8">
    <oc r="AL155">
      <f>AK155-(AK155*((VLOOKUP(A155,Plan!A$1:AY$798,49,FALSE)/100)))</f>
    </oc>
    <nc r="AL155">
      <f>AK155-(AK155*((VLOOKUP(A155,Plan!A$1:AY$798,51,FALSE)/100)))</f>
    </nc>
  </rcc>
  <rcc rId="6671" sId="8">
    <oc r="AM155">
      <f>IF(AJ155,O155*'ETC Data'!$H$5*'ETC Data'!$J$5,0)</f>
    </oc>
    <nc r="AM155">
      <f>IF(AJ155,O155*'ETC Data'!$H$5*'ETC Data'!$J$5,0)</f>
    </nc>
  </rcc>
  <rcc rId="6672" sId="8">
    <oc r="AN155">
      <f>AM155-(AM155*((VLOOKUP(A155,Plan!A$1:BA$798,50,FALSE)/100)))</f>
    </oc>
    <nc r="AN155">
      <f>AM155-(AM155*((VLOOKUP(A155,Plan!A$1:BA$798,53,FALSE)/100)))</f>
    </nc>
  </rcc>
  <rcc rId="6673" sId="8">
    <oc r="AO155">
      <f>IF(AJ155,O155*'ETC Data'!$H$5*'ETC Data'!$K$5,0)</f>
    </oc>
    <nc r="AO155">
      <f>IF(AJ155,O155*'ETC Data'!$H$5*'ETC Data'!$K$5,0)</f>
    </nc>
  </rcc>
  <rcc rId="6674" sId="8">
    <oc r="AP155">
      <f>AO155-(AO155*((VLOOKUP(A155,Plan!A$1:BB$798,51,FALSE)/100)))</f>
    </oc>
    <nc r="AP155">
      <f>AO155-(AO155*((VLOOKUP(A155,Plan!A$1:BB$798,54,FALSE)/100)))</f>
    </nc>
  </rcc>
  <rcc rId="6675" sId="8">
    <oc r="AQ155">
      <f>IF(AJ155,O155*'ETC Data'!$H$5*'ETC Data'!$L$5,0)</f>
    </oc>
    <nc r="AQ155">
      <f>IF(AJ155,O155*'ETC Data'!$H$5*'ETC Data'!$L$5,0)</f>
    </nc>
  </rcc>
  <rcc rId="6676" sId="8">
    <oc r="AR155">
      <f>AQ155-(AQ155*((VLOOKUP(A155,Plan!A$1:BD$798,53,FALSE)/100)))</f>
    </oc>
    <nc r="AR155">
      <f>AQ155-(AQ155*((VLOOKUP(A155,Plan!A$1:BD$798,56,FALSE)/100)))</f>
    </nc>
  </rcc>
  <rcc rId="6677" sId="8">
    <oc r="R156">
      <f>Q156-(Q156*((VLOOKUP(A156,Plan!A$1:Z$798,25,FALSE)/100)))</f>
    </oc>
    <nc r="R156">
      <f>Q156-(Q156*((VLOOKUP(A156,Plan!A$1:Z$798,26,FALSE)/100)))</f>
    </nc>
  </rcc>
  <rcc rId="6678" sId="8">
    <oc r="S156">
      <f>IF(P156,O156*'ETC Data'!$H$3*'ETC Data'!$J$3,0)</f>
    </oc>
    <nc r="S156">
      <f>IF(P156,O156*'ETC Data'!$H$3*'ETC Data'!$J$3,0)</f>
    </nc>
  </rcc>
  <rcc rId="6679" sId="8">
    <oc r="T156">
      <f>S156-(S156*((VLOOKUP(A156,Plan!A$1:AA$798,26,FALSE)/100)))</f>
    </oc>
    <nc r="T156">
      <f>S156-(S156*((VLOOKUP(A156,Plan!A$1:AA$798,27,FALSE)/100)))</f>
    </nc>
  </rcc>
  <rcc rId="6680" sId="8">
    <oc r="U156">
      <f>IF(P156,O156*'ETC Data'!$H$3*'ETC Data'!$K$3,0)</f>
    </oc>
    <nc r="U156">
      <f>IF(P156,O156*'ETC Data'!$H$3*'ETC Data'!$K$3,0)</f>
    </nc>
  </rcc>
  <rcc rId="6681" sId="8">
    <oc r="V156">
      <f>U156-(U156*((VLOOKUP(A156,Plan!A$1:AB$798,27,FALSE)/100)))</f>
    </oc>
    <nc r="V156">
      <f>U156-(U156*((VLOOKUP(A156,Plan!A$1:AB$798,28,FALSE)/100)))</f>
    </nc>
  </rcc>
  <rcc rId="6682" sId="8">
    <oc r="W156">
      <f>IF(P156,O156*'ETC Data'!$H$3*'ETC Data'!$L$3,0)</f>
    </oc>
    <nc r="W156">
      <f>IF(P156,O156*'ETC Data'!$H$3*'ETC Data'!$L$3,0)</f>
    </nc>
  </rcc>
  <rcc rId="6683" sId="8">
    <oc r="X156">
      <f>W156-(W156*((VLOOKUP(A156,Plan!A$1:AC$798,28,FALSE)/100)))</f>
    </oc>
    <nc r="X156">
      <f>W156-(W156*((VLOOKUP(A156,Plan!A$1:AC$798,29,FALSE)/100)))</f>
    </nc>
  </rcc>
  <rcc rId="6684" sId="8">
    <oc r="Z156">
      <f>OR(H156="Y",J156="Y")</f>
    </oc>
    <nc r="Z156">
      <f>OR(H156="Y",J156="Y")</f>
    </nc>
  </rcc>
  <rcc rId="6685" sId="8">
    <oc r="AA156">
      <f>IF(Z156,O156*'ETC Data'!$H$4*'ETC Data'!$I$4,0)</f>
    </oc>
    <nc r="AA156">
      <f>IF(Z156,O156*'ETC Data'!$H$4*'ETC Data'!$I$4,0)</f>
    </nc>
  </rcc>
  <rcc rId="6686" sId="8">
    <oc r="AB156">
      <f>AA156-(AA156*((VLOOKUP(A156,Plan!A$1:AI$798,34,FALSE)/100)))</f>
    </oc>
    <nc r="AB156">
      <f>AA156-(AA156*((VLOOKUP(A156,Plan!A$1:AI$798,35,FALSE)/100)))</f>
    </nc>
  </rcc>
  <rcc rId="6687" sId="8">
    <oc r="AC156">
      <f>IF(Z156,O156*'ETC Data'!$H$4*'ETC Data'!$J$4,0)</f>
    </oc>
    <nc r="AC156">
      <f>IF(Z156,O156*'ETC Data'!$H$4*'ETC Data'!$J$4,0)</f>
    </nc>
  </rcc>
  <rcc rId="6688" sId="8">
    <oc r="AD156">
      <f>AC156-(AC156*((VLOOKUP(A156,Plan!A$1:AJ$798,35,FALSE)/100)))</f>
    </oc>
    <nc r="AD156">
      <f>AC156-(AC156*((VLOOKUP(A156,Plan!A$1:AJ$798,36,FALSE)/100)))</f>
    </nc>
  </rcc>
  <rcc rId="6689" sId="8">
    <oc r="AE156">
      <f>IF(Z156,O156*'ETC Data'!$H$4*'ETC Data'!$K$4,0)</f>
    </oc>
    <nc r="AE156">
      <f>IF(Z156,O156*'ETC Data'!$H$4*'ETC Data'!$K$4,0)</f>
    </nc>
  </rcc>
  <rcc rId="6690" sId="8">
    <oc r="AF156">
      <f>AE156-(AE156*((VLOOKUP(A156,Plan!A$1:AK$798,36,FALSE)/100)))</f>
    </oc>
    <nc r="AF156">
      <f>AE156-(AE156*((VLOOKUP(A156,Plan!A$1:AK$798,37,FALSE)/100)))</f>
    </nc>
  </rcc>
  <rcc rId="6691" sId="8">
    <oc r="AG156">
      <f>IF(Z156,O156*'ETC Data'!$H$4*'ETC Data'!$L$4,0)</f>
    </oc>
    <nc r="AG156">
      <f>IF(Z156,O156*'ETC Data'!$H$4*'ETC Data'!$L$4,0)</f>
    </nc>
  </rcc>
  <rcc rId="6692" sId="8">
    <oc r="AH156">
      <f>AG156-(AG156*((VLOOKUP(A156,Plan!A$1:AP$798,41,FALSE)/100)))</f>
    </oc>
    <nc r="AH156">
      <f>AG156-(AG156*((VLOOKUP(A156,Plan!A$1:AP$798,42,FALSE)/100)))</f>
    </nc>
  </rcc>
  <rcc rId="6693" sId="8">
    <oc r="AJ156">
      <f>OR(H156="Y",K156="Y")</f>
    </oc>
    <nc r="AJ156">
      <f>OR(H156="Y",K156="Y")</f>
    </nc>
  </rcc>
  <rcc rId="6694" sId="8">
    <oc r="AK156">
      <f>IF(AJ156,O156*'ETC Data'!$H$5*'ETC Data'!$I$5,0)</f>
    </oc>
    <nc r="AK156">
      <f>IF(AJ156,O156*'ETC Data'!$H$5*'ETC Data'!$I$5,0)</f>
    </nc>
  </rcc>
  <rcc rId="6695" sId="8">
    <oc r="AL156">
      <f>AK156-(AK156*((VLOOKUP(A156,Plan!A$1:AY$798,49,FALSE)/100)))</f>
    </oc>
    <nc r="AL156">
      <f>AK156-(AK156*((VLOOKUP(A156,Plan!A$1:AY$798,51,FALSE)/100)))</f>
    </nc>
  </rcc>
  <rcc rId="6696" sId="8">
    <oc r="AM156">
      <f>IF(AJ156,O156*'ETC Data'!$H$5*'ETC Data'!$J$5,0)</f>
    </oc>
    <nc r="AM156">
      <f>IF(AJ156,O156*'ETC Data'!$H$5*'ETC Data'!$J$5,0)</f>
    </nc>
  </rcc>
  <rcc rId="6697" sId="8">
    <oc r="AN156">
      <f>AM156-(AM156*((VLOOKUP(A156,Plan!A$1:BA$798,50,FALSE)/100)))</f>
    </oc>
    <nc r="AN156">
      <f>AM156-(AM156*((VLOOKUP(A156,Plan!A$1:BA$798,53,FALSE)/100)))</f>
    </nc>
  </rcc>
  <rcc rId="6698" sId="8">
    <oc r="AO156">
      <f>IF(AJ156,O156*'ETC Data'!$H$5*'ETC Data'!$K$5,0)</f>
    </oc>
    <nc r="AO156">
      <f>IF(AJ156,O156*'ETC Data'!$H$5*'ETC Data'!$K$5,0)</f>
    </nc>
  </rcc>
  <rcc rId="6699" sId="8">
    <oc r="AP156">
      <f>AO156-(AO156*((VLOOKUP(A156,Plan!A$1:BB$798,51,FALSE)/100)))</f>
    </oc>
    <nc r="AP156">
      <f>AO156-(AO156*((VLOOKUP(A156,Plan!A$1:BB$798,54,FALSE)/100)))</f>
    </nc>
  </rcc>
  <rcc rId="6700" sId="8">
    <oc r="AQ156">
      <f>IF(AJ156,O156*'ETC Data'!$H$5*'ETC Data'!$L$5,0)</f>
    </oc>
    <nc r="AQ156">
      <f>IF(AJ156,O156*'ETC Data'!$H$5*'ETC Data'!$L$5,0)</f>
    </nc>
  </rcc>
  <rcc rId="6701" sId="8">
    <oc r="AR156">
      <f>AQ156-(AQ156*((VLOOKUP(A156,Plan!A$1:BD$798,53,FALSE)/100)))</f>
    </oc>
    <nc r="AR156">
      <f>AQ156-(AQ156*((VLOOKUP(A156,Plan!A$1:BD$798,56,FALSE)/100)))</f>
    </nc>
  </rcc>
  <rcc rId="6702" sId="8">
    <oc r="R157">
      <f>Q157-(Q157*((VLOOKUP(A157,Plan!A$1:Z$798,25,FALSE)/100)))</f>
    </oc>
    <nc r="R157">
      <f>Q157-(Q157*((VLOOKUP(A157,Plan!A$1:Z$798,26,FALSE)/100)))</f>
    </nc>
  </rcc>
  <rcc rId="6703" sId="8">
    <oc r="S157">
      <f>IF(P157,O157*'ETC Data'!$H$3*'ETC Data'!$J$3,0)</f>
    </oc>
    <nc r="S157">
      <f>IF(P157,O157*'ETC Data'!$H$3*'ETC Data'!$J$3,0)</f>
    </nc>
  </rcc>
  <rcc rId="6704" sId="8">
    <oc r="T157">
      <f>S157-(S157*((VLOOKUP(A157,Plan!A$1:AA$798,26,FALSE)/100)))</f>
    </oc>
    <nc r="T157">
      <f>S157-(S157*((VLOOKUP(A157,Plan!A$1:AA$798,27,FALSE)/100)))</f>
    </nc>
  </rcc>
  <rcc rId="6705" sId="8">
    <oc r="U157">
      <f>IF(P157,O157*'ETC Data'!$H$3*'ETC Data'!$K$3,0)</f>
    </oc>
    <nc r="U157">
      <f>IF(P157,O157*'ETC Data'!$H$3*'ETC Data'!$K$3,0)</f>
    </nc>
  </rcc>
  <rcc rId="6706" sId="8">
    <oc r="V157">
      <f>U157-(U157*((VLOOKUP(A157,Plan!A$1:AB$798,27,FALSE)/100)))</f>
    </oc>
    <nc r="V157">
      <f>U157-(U157*((VLOOKUP(A157,Plan!A$1:AB$798,28,FALSE)/100)))</f>
    </nc>
  </rcc>
  <rcc rId="6707" sId="8">
    <oc r="W157">
      <f>IF(P157,O157*'ETC Data'!$H$3*'ETC Data'!$L$3,0)</f>
    </oc>
    <nc r="W157">
      <f>IF(P157,O157*'ETC Data'!$H$3*'ETC Data'!$L$3,0)</f>
    </nc>
  </rcc>
  <rcc rId="6708" sId="8">
    <oc r="X157">
      <f>W157-(W157*((VLOOKUP(A157,Plan!A$1:AC$798,28,FALSE)/100)))</f>
    </oc>
    <nc r="X157">
      <f>W157-(W157*((VLOOKUP(A157,Plan!A$1:AC$798,29,FALSE)/100)))</f>
    </nc>
  </rcc>
  <rcc rId="6709" sId="8">
    <oc r="Z157">
      <f>OR(H157="Y",J157="Y")</f>
    </oc>
    <nc r="Z157">
      <f>OR(H157="Y",J157="Y")</f>
    </nc>
  </rcc>
  <rcc rId="6710" sId="8">
    <oc r="AA157">
      <f>IF(Z157,O157*'ETC Data'!$H$4*'ETC Data'!$I$4,0)</f>
    </oc>
    <nc r="AA157">
      <f>IF(Z157,O157*'ETC Data'!$H$4*'ETC Data'!$I$4,0)</f>
    </nc>
  </rcc>
  <rcc rId="6711" sId="8">
    <oc r="AB157">
      <f>AA157-(AA157*((VLOOKUP(A157,Plan!A$1:AI$798,34,FALSE)/100)))</f>
    </oc>
    <nc r="AB157">
      <f>AA157-(AA157*((VLOOKUP(A157,Plan!A$1:AI$798,35,FALSE)/100)))</f>
    </nc>
  </rcc>
  <rcc rId="6712" sId="8">
    <oc r="AC157">
      <f>IF(Z157,O157*'ETC Data'!$H$4*'ETC Data'!$J$4,0)</f>
    </oc>
    <nc r="AC157">
      <f>IF(Z157,O157*'ETC Data'!$H$4*'ETC Data'!$J$4,0)</f>
    </nc>
  </rcc>
  <rcc rId="6713" sId="8">
    <oc r="AD157">
      <f>AC157-(AC157*((VLOOKUP(A157,Plan!A$1:AJ$798,35,FALSE)/100)))</f>
    </oc>
    <nc r="AD157">
      <f>AC157-(AC157*((VLOOKUP(A157,Plan!A$1:AJ$798,36,FALSE)/100)))</f>
    </nc>
  </rcc>
  <rcc rId="6714" sId="8">
    <oc r="AE157">
      <f>IF(Z157,O157*'ETC Data'!$H$4*'ETC Data'!$K$4,0)</f>
    </oc>
    <nc r="AE157">
      <f>IF(Z157,O157*'ETC Data'!$H$4*'ETC Data'!$K$4,0)</f>
    </nc>
  </rcc>
  <rcc rId="6715" sId="8">
    <oc r="AF157">
      <f>AE157-(AE157*((VLOOKUP(A157,Plan!A$1:AK$798,36,FALSE)/100)))</f>
    </oc>
    <nc r="AF157">
      <f>AE157-(AE157*((VLOOKUP(A157,Plan!A$1:AK$798,37,FALSE)/100)))</f>
    </nc>
  </rcc>
  <rcc rId="6716" sId="8">
    <oc r="AG157">
      <f>IF(Z157,O157*'ETC Data'!$H$4*'ETC Data'!$L$4,0)</f>
    </oc>
    <nc r="AG157">
      <f>IF(Z157,O157*'ETC Data'!$H$4*'ETC Data'!$L$4,0)</f>
    </nc>
  </rcc>
  <rcc rId="6717" sId="8">
    <oc r="AH157">
      <f>AG157-(AG157*((VLOOKUP(A157,Plan!A$1:AP$798,41,FALSE)/100)))</f>
    </oc>
    <nc r="AH157">
      <f>AG157-(AG157*((VLOOKUP(A157,Plan!A$1:AP$798,42,FALSE)/100)))</f>
    </nc>
  </rcc>
  <rcc rId="6718" sId="8">
    <oc r="AJ157">
      <f>OR(H157="Y",K157="Y")</f>
    </oc>
    <nc r="AJ157">
      <f>OR(H157="Y",K157="Y")</f>
    </nc>
  </rcc>
  <rcc rId="6719" sId="8">
    <oc r="AK157">
      <f>IF(AJ157,O157*'ETC Data'!$H$5*'ETC Data'!$I$5,0)</f>
    </oc>
    <nc r="AK157">
      <f>IF(AJ157,O157*'ETC Data'!$H$5*'ETC Data'!$I$5,0)</f>
    </nc>
  </rcc>
  <rcc rId="6720" sId="8">
    <oc r="AL157">
      <f>AK157-(AK157*((VLOOKUP(A157,Plan!A$1:AY$798,49,FALSE)/100)))</f>
    </oc>
    <nc r="AL157">
      <f>AK157-(AK157*((VLOOKUP(A157,Plan!A$1:AY$798,51,FALSE)/100)))</f>
    </nc>
  </rcc>
  <rcc rId="6721" sId="8">
    <oc r="AM157">
      <f>IF(AJ157,O157*'ETC Data'!$H$5*'ETC Data'!$J$5,0)</f>
    </oc>
    <nc r="AM157">
      <f>IF(AJ157,O157*'ETC Data'!$H$5*'ETC Data'!$J$5,0)</f>
    </nc>
  </rcc>
  <rcc rId="6722" sId="8">
    <oc r="AN157">
      <f>AM157-(AM157*((VLOOKUP(A157,Plan!A$1:BA$798,50,FALSE)/100)))</f>
    </oc>
    <nc r="AN157">
      <f>AM157-(AM157*((VLOOKUP(A157,Plan!A$1:BA$798,53,FALSE)/100)))</f>
    </nc>
  </rcc>
  <rcc rId="6723" sId="8">
    <oc r="AO157">
      <f>IF(AJ157,O157*'ETC Data'!$H$5*'ETC Data'!$K$5,0)</f>
    </oc>
    <nc r="AO157">
      <f>IF(AJ157,O157*'ETC Data'!$H$5*'ETC Data'!$K$5,0)</f>
    </nc>
  </rcc>
  <rcc rId="6724" sId="8">
    <oc r="AP157">
      <f>AO157-(AO157*((VLOOKUP(A157,Plan!A$1:BB$798,51,FALSE)/100)))</f>
    </oc>
    <nc r="AP157">
      <f>AO157-(AO157*((VLOOKUP(A157,Plan!A$1:BB$798,54,FALSE)/100)))</f>
    </nc>
  </rcc>
  <rcc rId="6725" sId="8">
    <oc r="AQ157">
      <f>IF(AJ157,O157*'ETC Data'!$H$5*'ETC Data'!$L$5,0)</f>
    </oc>
    <nc r="AQ157">
      <f>IF(AJ157,O157*'ETC Data'!$H$5*'ETC Data'!$L$5,0)</f>
    </nc>
  </rcc>
  <rcc rId="6726" sId="8">
    <oc r="AR157">
      <f>AQ157-(AQ157*((VLOOKUP(A157,Plan!A$1:BD$798,53,FALSE)/100)))</f>
    </oc>
    <nc r="AR157">
      <f>AQ157-(AQ157*((VLOOKUP(A157,Plan!A$1:BD$798,56,FALSE)/100)))</f>
    </nc>
  </rcc>
  <rcc rId="6727" sId="8">
    <oc r="R158">
      <f>Q158-(Q158*((VLOOKUP(A158,Plan!A$1:Z$798,26,FALSE)/100)))</f>
    </oc>
    <nc r="R158">
      <f>Q158-(Q158*((VLOOKUP(A158,Plan!A$1:Z$798,26,FALSE)/100)))</f>
    </nc>
  </rcc>
  <rcc rId="6728" sId="8">
    <oc r="S158">
      <f>IF(P158,O158*'ETC Data'!$H$3*'ETC Data'!$J$3,0)</f>
    </oc>
    <nc r="S158">
      <f>IF(P158,O158*'ETC Data'!$H$3*'ETC Data'!$J$3,0)</f>
    </nc>
  </rcc>
  <rcc rId="6729" sId="8">
    <oc r="T158">
      <f>S158-(S158*((VLOOKUP(A158,Plan!A$1:AA$798,27,FALSE)/100)))</f>
    </oc>
    <nc r="T158">
      <f>S158-(S158*((VLOOKUP(A158,Plan!A$1:AA$798,27,FALSE)/100)))</f>
    </nc>
  </rcc>
  <rcc rId="6730" sId="8">
    <oc r="U158">
      <f>IF(P158,O158*'ETC Data'!$H$3*'ETC Data'!$K$3,0)</f>
    </oc>
    <nc r="U158">
      <f>IF(P158,O158*'ETC Data'!$H$3*'ETC Data'!$K$3,0)</f>
    </nc>
  </rcc>
  <rcc rId="6731" sId="8">
    <oc r="V158">
      <f>U158-(U158*((VLOOKUP(A158,Plan!A$1:AB$798,28,FALSE)/100)))</f>
    </oc>
    <nc r="V158">
      <f>U158-(U158*((VLOOKUP(A158,Plan!A$1:AB$798,28,FALSE)/100)))</f>
    </nc>
  </rcc>
  <rcc rId="6732" sId="8">
    <oc r="W158">
      <f>IF(P158,O158*'ETC Data'!$H$3*'ETC Data'!$L$3,0)</f>
    </oc>
    <nc r="W158">
      <f>IF(P158,O158*'ETC Data'!$H$3*'ETC Data'!$L$3,0)</f>
    </nc>
  </rcc>
  <rcc rId="6733" sId="8">
    <oc r="X158">
      <f>W158-(W158*((VLOOKUP(A158,Plan!A$1:AC$798,29,FALSE)/100)))</f>
    </oc>
    <nc r="X158">
      <f>W158-(W158*((VLOOKUP(A158,Plan!A$1:AC$798,29,FALSE)/100)))</f>
    </nc>
  </rcc>
  <rcc rId="6734" sId="8">
    <oc r="Z158">
      <f>OR(H158="Y",J158="Y")</f>
    </oc>
    <nc r="Z158">
      <f>OR(H158="Y",J158="Y")</f>
    </nc>
  </rcc>
  <rcc rId="6735" sId="8">
    <oc r="AA158">
      <f>IF(Z158,O158*'ETC Data'!$H$4*'ETC Data'!$I$4,0)</f>
    </oc>
    <nc r="AA158">
      <f>IF(Z158,O158*'ETC Data'!$H$4*'ETC Data'!$I$4,0)</f>
    </nc>
  </rcc>
  <rcc rId="6736" sId="8">
    <oc r="AB158">
      <f>AA158-(AA158*((VLOOKUP(A158,Plan!A$1:AI$798,35,FALSE)/100)))</f>
    </oc>
    <nc r="AB158">
      <f>AA158-(AA158*((VLOOKUP(A158,Plan!A$1:AI$798,35,FALSE)/100)))</f>
    </nc>
  </rcc>
  <rcc rId="6737" sId="8">
    <oc r="AC158">
      <f>IF(Z158,O158*'ETC Data'!$H$4*'ETC Data'!$J$4,0)</f>
    </oc>
    <nc r="AC158">
      <f>IF(Z158,O158*'ETC Data'!$H$4*'ETC Data'!$J$4,0)</f>
    </nc>
  </rcc>
  <rcc rId="6738" sId="8">
    <oc r="AD158">
      <f>AC158-(AC158*((VLOOKUP(A158,Plan!A$1:AJ$798,36,FALSE)/100)))</f>
    </oc>
    <nc r="AD158">
      <f>AC158-(AC158*((VLOOKUP(A158,Plan!A$1:AJ$798,36,FALSE)/100)))</f>
    </nc>
  </rcc>
  <rcc rId="6739" sId="8">
    <oc r="AE158">
      <f>IF(Z158,O158*'ETC Data'!$H$4*'ETC Data'!$K$4,0)</f>
    </oc>
    <nc r="AE158">
      <f>IF(Z158,O158*'ETC Data'!$H$4*'ETC Data'!$K$4,0)</f>
    </nc>
  </rcc>
  <rcc rId="6740" sId="8">
    <oc r="AF158">
      <f>AE158-(AE158*((VLOOKUP(A158,Plan!A$1:AK$798,37,FALSE)/100)))</f>
    </oc>
    <nc r="AF158">
      <f>AE158-(AE158*((VLOOKUP(A158,Plan!A$1:AK$798,37,FALSE)/100)))</f>
    </nc>
  </rcc>
  <rcc rId="6741" sId="8">
    <oc r="AG158">
      <f>IF(Z158,O158*'ETC Data'!$H$4*'ETC Data'!$L$4,0)</f>
    </oc>
    <nc r="AG158">
      <f>IF(Z158,O158*'ETC Data'!$H$4*'ETC Data'!$L$4,0)</f>
    </nc>
  </rcc>
  <rcc rId="6742" sId="8">
    <oc r="AH158">
      <f>AG158-(AG158*((VLOOKUP(A158,Plan!A$1:AP$798,42,FALSE)/100)))</f>
    </oc>
    <nc r="AH158">
      <f>AG158-(AG158*((VLOOKUP(A158,Plan!A$1:AP$798,42,FALSE)/100)))</f>
    </nc>
  </rcc>
  <rcc rId="6743" sId="8">
    <oc r="AJ158">
      <f>OR(H158="Y",K158="Y")</f>
    </oc>
    <nc r="AJ158">
      <f>OR(H158="Y",K158="Y")</f>
    </nc>
  </rcc>
  <rcc rId="6744" sId="8">
    <oc r="AK158">
      <f>IF(AJ158,O158*'ETC Data'!$H$5*'ETC Data'!$I$5,0)</f>
    </oc>
    <nc r="AK158">
      <f>IF(AJ158,O158*'ETC Data'!$H$5*'ETC Data'!$I$5,0)</f>
    </nc>
  </rcc>
  <rcc rId="6745" sId="8">
    <oc r="AL158">
      <f>AK158-(AK158*((VLOOKUP(A158,Plan!A$1:AY$798,51,FALSE)/100)))</f>
    </oc>
    <nc r="AL158">
      <f>AK158-(AK158*((VLOOKUP(A158,Plan!A$1:AY$798,51,FALSE)/100)))</f>
    </nc>
  </rcc>
  <rcc rId="6746" sId="8">
    <oc r="AM158">
      <f>IF(AJ158,O158*'ETC Data'!$H$5*'ETC Data'!$J$5,0)</f>
    </oc>
    <nc r="AM158">
      <f>IF(AJ158,O158*'ETC Data'!$H$5*'ETC Data'!$J$5,0)</f>
    </nc>
  </rcc>
  <rcc rId="6747" sId="8">
    <oc r="AN158">
      <f>AM158-(AM158*((VLOOKUP(A158,Plan!A$1:BA$798,53,FALSE)/100)))</f>
    </oc>
    <nc r="AN158">
      <f>AM158-(AM158*((VLOOKUP(A158,Plan!A$1:BA$798,53,FALSE)/100)))</f>
    </nc>
  </rcc>
  <rcc rId="6748" sId="8">
    <oc r="AO158">
      <f>IF(AJ158,O158*'ETC Data'!$H$5*'ETC Data'!$K$5,0)</f>
    </oc>
    <nc r="AO158">
      <f>IF(AJ158,O158*'ETC Data'!$H$5*'ETC Data'!$K$5,0)</f>
    </nc>
  </rcc>
  <rcc rId="6749" sId="8">
    <oc r="AP158">
      <f>AO158-(AO158*((VLOOKUP(A158,Plan!A$1:BB$798,54,FALSE)/100)))</f>
    </oc>
    <nc r="AP158">
      <f>AO158-(AO158*((VLOOKUP(A158,Plan!A$1:BB$798,54,FALSE)/100)))</f>
    </nc>
  </rcc>
  <rcc rId="6750" sId="8">
    <oc r="AQ158">
      <f>IF(AJ158,O158*'ETC Data'!$H$5*'ETC Data'!$L$5,0)</f>
    </oc>
    <nc r="AQ158">
      <f>IF(AJ158,O158*'ETC Data'!$H$5*'ETC Data'!$L$5,0)</f>
    </nc>
  </rcc>
  <rcc rId="6751" sId="8">
    <oc r="AR158">
      <f>AQ158-(AQ158*((VLOOKUP(A158,Plan!A$1:BD$798,56,FALSE)/100)))</f>
    </oc>
    <nc r="AR158">
      <f>AQ158-(AQ158*((VLOOKUP(A158,Plan!A$1:BD$798,56,FALSE)/100)))</f>
    </nc>
  </rcc>
  <rcc rId="6752" sId="8">
    <oc r="R159">
      <f>Q159-(Q159*((VLOOKUP(A159,Plan!A$1:Z$798,25,FALSE)/100)))</f>
    </oc>
    <nc r="R159">
      <f>Q159-(Q159*((VLOOKUP(A159,Plan!A$1:Z$798,26,FALSE)/100)))</f>
    </nc>
  </rcc>
  <rcc rId="6753" sId="8">
    <oc r="S159">
      <f>IF(P159,O159*'ETC Data'!$H$3*'ETC Data'!$J$3,0)</f>
    </oc>
    <nc r="S159">
      <f>IF(P159,O159*'ETC Data'!$H$3*'ETC Data'!$J$3,0)</f>
    </nc>
  </rcc>
  <rcc rId="6754" sId="8">
    <oc r="T159">
      <f>S159-(S159*((VLOOKUP(A159,Plan!A$1:AA$798,26,FALSE)/100)))</f>
    </oc>
    <nc r="T159">
      <f>S159-(S159*((VLOOKUP(A159,Plan!A$1:AA$798,27,FALSE)/100)))</f>
    </nc>
  </rcc>
  <rcc rId="6755" sId="8">
    <oc r="U159">
      <f>IF(P159,O159*'ETC Data'!$H$3*'ETC Data'!$K$3,0)</f>
    </oc>
    <nc r="U159">
      <f>IF(P159,O159*'ETC Data'!$H$3*'ETC Data'!$K$3,0)</f>
    </nc>
  </rcc>
  <rcc rId="6756" sId="8">
    <oc r="V159">
      <f>U159-(U159*((VLOOKUP(A159,Plan!A$1:AB$798,27,FALSE)/100)))</f>
    </oc>
    <nc r="V159">
      <f>U159-(U159*((VLOOKUP(A159,Plan!A$1:AB$798,28,FALSE)/100)))</f>
    </nc>
  </rcc>
  <rcc rId="6757" sId="8">
    <oc r="W159">
      <f>IF(P159,O159*'ETC Data'!$H$3*'ETC Data'!$L$3,0)</f>
    </oc>
    <nc r="W159">
      <f>IF(P159,O159*'ETC Data'!$H$3*'ETC Data'!$L$3,0)</f>
    </nc>
  </rcc>
  <rcc rId="6758" sId="8">
    <oc r="X159">
      <f>W159-(W159*((VLOOKUP(A159,Plan!A$1:AC$798,28,FALSE)/100)))</f>
    </oc>
    <nc r="X159">
      <f>W159-(W159*((VLOOKUP(A159,Plan!A$1:AC$798,29,FALSE)/100)))</f>
    </nc>
  </rcc>
  <rcc rId="6759" sId="8">
    <oc r="Z159">
      <f>OR(H159="Y",J159="Y")</f>
    </oc>
    <nc r="Z159">
      <f>OR(H159="Y",J159="Y")</f>
    </nc>
  </rcc>
  <rcc rId="6760" sId="8">
    <oc r="AA159">
      <f>IF(Z159,O159*'ETC Data'!$H$4*'ETC Data'!$I$4,0)</f>
    </oc>
    <nc r="AA159">
      <f>IF(Z159,O159*'ETC Data'!$H$4*'ETC Data'!$I$4,0)</f>
    </nc>
  </rcc>
  <rcc rId="6761" sId="8">
    <oc r="AB159">
      <f>AA159-(AA159*((VLOOKUP(A159,Plan!A$1:AI$798,34,FALSE)/100)))</f>
    </oc>
    <nc r="AB159">
      <f>AA159-(AA159*((VLOOKUP(A159,Plan!A$1:AI$798,35,FALSE)/100)))</f>
    </nc>
  </rcc>
  <rcc rId="6762" sId="8">
    <oc r="AC159">
      <f>IF(Z159,O159*'ETC Data'!$H$4*'ETC Data'!$J$4,0)</f>
    </oc>
    <nc r="AC159">
      <f>IF(Z159,O159*'ETC Data'!$H$4*'ETC Data'!$J$4,0)</f>
    </nc>
  </rcc>
  <rcc rId="6763" sId="8">
    <oc r="AD159">
      <f>AC159-(AC159*((VLOOKUP(A159,Plan!A$1:AJ$798,35,FALSE)/100)))</f>
    </oc>
    <nc r="AD159">
      <f>AC159-(AC159*((VLOOKUP(A159,Plan!A$1:AJ$798,36,FALSE)/100)))</f>
    </nc>
  </rcc>
  <rcc rId="6764" sId="8">
    <oc r="AE159">
      <f>IF(Z159,O159*'ETC Data'!$H$4*'ETC Data'!$K$4,0)</f>
    </oc>
    <nc r="AE159">
      <f>IF(Z159,O159*'ETC Data'!$H$4*'ETC Data'!$K$4,0)</f>
    </nc>
  </rcc>
  <rcc rId="6765" sId="8">
    <oc r="AF159">
      <f>AE159-(AE159*((VLOOKUP(A159,Plan!A$1:AK$798,36,FALSE)/100)))</f>
    </oc>
    <nc r="AF159">
      <f>AE159-(AE159*((VLOOKUP(A159,Plan!A$1:AK$798,37,FALSE)/100)))</f>
    </nc>
  </rcc>
  <rcc rId="6766" sId="8">
    <oc r="AG159">
      <f>IF(Z159,O159*'ETC Data'!$H$4*'ETC Data'!$L$4,0)</f>
    </oc>
    <nc r="AG159">
      <f>IF(Z159,O159*'ETC Data'!$H$4*'ETC Data'!$L$4,0)</f>
    </nc>
  </rcc>
  <rcc rId="6767" sId="8">
    <oc r="AH159">
      <f>AG159-(AG159*((VLOOKUP(A159,Plan!A$1:AP$798,41,FALSE)/100)))</f>
    </oc>
    <nc r="AH159">
      <f>AG159-(AG159*((VLOOKUP(A159,Plan!A$1:AP$798,42,FALSE)/100)))</f>
    </nc>
  </rcc>
  <rcc rId="6768" sId="8">
    <oc r="AJ159">
      <f>OR(H159="Y",K159="Y")</f>
    </oc>
    <nc r="AJ159">
      <f>OR(H159="Y",K159="Y")</f>
    </nc>
  </rcc>
  <rcc rId="6769" sId="8">
    <oc r="AK159">
      <f>IF(AJ159,O159*'ETC Data'!$H$5*'ETC Data'!$I$5,0)</f>
    </oc>
    <nc r="AK159">
      <f>IF(AJ159,O159*'ETC Data'!$H$5*'ETC Data'!$I$5,0)</f>
    </nc>
  </rcc>
  <rcc rId="6770" sId="8">
    <oc r="AL159">
      <f>AK159-(AK159*((VLOOKUP(A159,Plan!A$1:AY$798,49,FALSE)/100)))</f>
    </oc>
    <nc r="AL159">
      <f>AK159-(AK159*((VLOOKUP(A159,Plan!A$1:AY$798,51,FALSE)/100)))</f>
    </nc>
  </rcc>
  <rcc rId="6771" sId="8">
    <oc r="AM159">
      <f>IF(AJ159,O159*'ETC Data'!$H$5*'ETC Data'!$J$5,0)</f>
    </oc>
    <nc r="AM159">
      <f>IF(AJ159,O159*'ETC Data'!$H$5*'ETC Data'!$J$5,0)</f>
    </nc>
  </rcc>
  <rcc rId="6772" sId="8">
    <oc r="AN159">
      <f>AM159-(AM159*((VLOOKUP(A159,Plan!A$1:BA$798,50,FALSE)/100)))</f>
    </oc>
    <nc r="AN159">
      <f>AM159-(AM159*((VLOOKUP(A159,Plan!A$1:BA$798,53,FALSE)/100)))</f>
    </nc>
  </rcc>
  <rcc rId="6773" sId="8">
    <oc r="AO159">
      <f>IF(AJ159,O159*'ETC Data'!$H$5*'ETC Data'!$K$5,0)</f>
    </oc>
    <nc r="AO159">
      <f>IF(AJ159,O159*'ETC Data'!$H$5*'ETC Data'!$K$5,0)</f>
    </nc>
  </rcc>
  <rcc rId="6774" sId="8">
    <oc r="AP159">
      <f>AO159-(AO159*((VLOOKUP(A159,Plan!A$1:BB$798,51,FALSE)/100)))</f>
    </oc>
    <nc r="AP159">
      <f>AO159-(AO159*((VLOOKUP(A159,Plan!A$1:BB$798,54,FALSE)/100)))</f>
    </nc>
  </rcc>
  <rcc rId="6775" sId="8">
    <oc r="AQ159">
      <f>IF(AJ159,O159*'ETC Data'!$H$5*'ETC Data'!$L$5,0)</f>
    </oc>
    <nc r="AQ159">
      <f>IF(AJ159,O159*'ETC Data'!$H$5*'ETC Data'!$L$5,0)</f>
    </nc>
  </rcc>
  <rcc rId="6776" sId="8">
    <oc r="AR159">
      <f>AQ159-(AQ159*((VLOOKUP(A159,Plan!A$1:BD$798,53,FALSE)/100)))</f>
    </oc>
    <nc r="AR159">
      <f>AQ159-(AQ159*((VLOOKUP(A159,Plan!A$1:BD$798,56,FALSE)/100)))</f>
    </nc>
  </rcc>
  <rcc rId="6777" sId="8">
    <oc r="R160">
      <f>Q160-(Q160*((VLOOKUP(A160,Plan!A$1:Z$798,26,FALSE)/100)))</f>
    </oc>
    <nc r="R160">
      <f>Q160-(Q160*((VLOOKUP(A160,Plan!A$1:Z$798,26,FALSE)/100)))</f>
    </nc>
  </rcc>
  <rcc rId="6778" sId="8">
    <oc r="S160">
      <f>IF(P160,O160*'ETC Data'!$H$3*'ETC Data'!$J$3,0)</f>
    </oc>
    <nc r="S160">
      <f>IF(P160,O160*'ETC Data'!$H$3*'ETC Data'!$J$3,0)</f>
    </nc>
  </rcc>
  <rcc rId="6779" sId="8">
    <oc r="T160">
      <f>S160-(S160*((VLOOKUP(A160,Plan!A$1:AA$798,27,FALSE)/100)))</f>
    </oc>
    <nc r="T160">
      <f>S160-(S160*((VLOOKUP(A160,Plan!A$1:AA$798,27,FALSE)/100)))</f>
    </nc>
  </rcc>
  <rcc rId="6780" sId="8">
    <oc r="U160">
      <f>IF(P160,O160*'ETC Data'!$H$3*'ETC Data'!$K$3,0)</f>
    </oc>
    <nc r="U160">
      <f>IF(P160,O160*'ETC Data'!$H$3*'ETC Data'!$K$3,0)</f>
    </nc>
  </rcc>
  <rcc rId="6781" sId="8">
    <oc r="V160">
      <f>U160-(U160*((VLOOKUP(A160,Plan!A$1:AB$798,28,FALSE)/100)))</f>
    </oc>
    <nc r="V160">
      <f>U160-(U160*((VLOOKUP(A160,Plan!A$1:AB$798,28,FALSE)/100)))</f>
    </nc>
  </rcc>
  <rcc rId="6782" sId="8">
    <oc r="W160">
      <f>IF(P160,O160*'ETC Data'!$H$3*'ETC Data'!$L$3,0)</f>
    </oc>
    <nc r="W160">
      <f>IF(P160,O160*'ETC Data'!$H$3*'ETC Data'!$L$3,0)</f>
    </nc>
  </rcc>
  <rcc rId="6783" sId="8">
    <oc r="X160">
      <f>W160-(W160*((VLOOKUP(A160,Plan!A$1:AC$798,29,FALSE)/100)))</f>
    </oc>
    <nc r="X160">
      <f>W160-(W160*((VLOOKUP(A160,Plan!A$1:AC$798,29,FALSE)/100)))</f>
    </nc>
  </rcc>
  <rcc rId="6784" sId="8">
    <oc r="Z160">
      <f>OR(H160="Y",J160="Y")</f>
    </oc>
    <nc r="Z160">
      <f>OR(H160="Y",J160="Y")</f>
    </nc>
  </rcc>
  <rcc rId="6785" sId="8">
    <oc r="AA160">
      <f>IF(Z160,O160*'ETC Data'!$H$4*'ETC Data'!$I$4,0)</f>
    </oc>
    <nc r="AA160">
      <f>IF(Z160,O160*'ETC Data'!$H$4*'ETC Data'!$I$4,0)</f>
    </nc>
  </rcc>
  <rcc rId="6786" sId="8">
    <oc r="AB160">
      <f>AA160-(AA160*((VLOOKUP(A160,Plan!A$1:AI$798,35,FALSE)/100)))</f>
    </oc>
    <nc r="AB160">
      <f>AA160-(AA160*((VLOOKUP(A160,Plan!A$1:AI$798,35,FALSE)/100)))</f>
    </nc>
  </rcc>
  <rcc rId="6787" sId="8">
    <oc r="AC160">
      <f>IF(Z160,O160*'ETC Data'!$H$4*'ETC Data'!$J$4,0)</f>
    </oc>
    <nc r="AC160">
      <f>IF(Z160,O160*'ETC Data'!$H$4*'ETC Data'!$J$4,0)</f>
    </nc>
  </rcc>
  <rcc rId="6788" sId="8">
    <oc r="AD160">
      <f>AC160-(AC160*((VLOOKUP(A160,Plan!A$1:AJ$798,36,FALSE)/100)))</f>
    </oc>
    <nc r="AD160">
      <f>AC160-(AC160*((VLOOKUP(A160,Plan!A$1:AJ$798,36,FALSE)/100)))</f>
    </nc>
  </rcc>
  <rcc rId="6789" sId="8">
    <oc r="AE160">
      <f>IF(Z160,O160*'ETC Data'!$H$4*'ETC Data'!$K$4,0)</f>
    </oc>
    <nc r="AE160">
      <f>IF(Z160,O160*'ETC Data'!$H$4*'ETC Data'!$K$4,0)</f>
    </nc>
  </rcc>
  <rcc rId="6790" sId="8">
    <oc r="AF160">
      <f>AE160-(AE160*((VLOOKUP(A160,Plan!A$1:AK$798,37,FALSE)/100)))</f>
    </oc>
    <nc r="AF160">
      <f>AE160-(AE160*((VLOOKUP(A160,Plan!A$1:AK$798,37,FALSE)/100)))</f>
    </nc>
  </rcc>
  <rcc rId="6791" sId="8">
    <oc r="AG160">
      <f>IF(Z160,O160*'ETC Data'!$H$4*'ETC Data'!$L$4,0)</f>
    </oc>
    <nc r="AG160">
      <f>IF(Z160,O160*'ETC Data'!$H$4*'ETC Data'!$L$4,0)</f>
    </nc>
  </rcc>
  <rcc rId="6792" sId="8">
    <oc r="AH160">
      <f>AG160-(AG160*((VLOOKUP(A160,Plan!A$1:AP$798,42,FALSE)/100)))</f>
    </oc>
    <nc r="AH160">
      <f>AG160-(AG160*((VLOOKUP(A160,Plan!A$1:AP$798,42,FALSE)/100)))</f>
    </nc>
  </rcc>
  <rcc rId="6793" sId="8">
    <oc r="AJ160">
      <f>OR(H160="Y",K160="Y")</f>
    </oc>
    <nc r="AJ160">
      <f>OR(H160="Y",K160="Y")</f>
    </nc>
  </rcc>
  <rcc rId="6794" sId="8">
    <oc r="AK160">
      <f>IF(AJ160,O160*'ETC Data'!$H$5*'ETC Data'!$I$5,0)</f>
    </oc>
    <nc r="AK160">
      <f>IF(AJ160,O160*'ETC Data'!$H$5*'ETC Data'!$I$5,0)</f>
    </nc>
  </rcc>
  <rcc rId="6795" sId="8">
    <oc r="AL160">
      <f>AK160-(AK160*((VLOOKUP(A160,Plan!A$1:AY$798,51,FALSE)/100)))</f>
    </oc>
    <nc r="AL160">
      <f>AK160-(AK160*((VLOOKUP(A160,Plan!A$1:AY$798,51,FALSE)/100)))</f>
    </nc>
  </rcc>
  <rcc rId="6796" sId="8">
    <oc r="AM160">
      <f>IF(AJ160,O160*'ETC Data'!$H$5*'ETC Data'!$J$5,0)</f>
    </oc>
    <nc r="AM160">
      <f>IF(AJ160,O160*'ETC Data'!$H$5*'ETC Data'!$J$5,0)</f>
    </nc>
  </rcc>
  <rcc rId="6797" sId="8">
    <oc r="AN160">
      <f>AM160-(AM160*((VLOOKUP(A160,Plan!A$1:BA$798,53,FALSE)/100)))</f>
    </oc>
    <nc r="AN160">
      <f>AM160-(AM160*((VLOOKUP(A160,Plan!A$1:BA$798,53,FALSE)/100)))</f>
    </nc>
  </rcc>
  <rcc rId="6798" sId="8">
    <oc r="AO160">
      <f>IF(AJ160,O160*'ETC Data'!$H$5*'ETC Data'!$K$5,0)</f>
    </oc>
    <nc r="AO160">
      <f>IF(AJ160,O160*'ETC Data'!$H$5*'ETC Data'!$K$5,0)</f>
    </nc>
  </rcc>
  <rcc rId="6799" sId="8">
    <oc r="AP160">
      <f>AO160-(AO160*((VLOOKUP(A160,Plan!A$1:BB$798,54,FALSE)/100)))</f>
    </oc>
    <nc r="AP160">
      <f>AO160-(AO160*((VLOOKUP(A160,Plan!A$1:BB$798,54,FALSE)/100)))</f>
    </nc>
  </rcc>
  <rcc rId="6800" sId="8">
    <oc r="AQ160">
      <f>IF(AJ160,O160*'ETC Data'!$H$5*'ETC Data'!$L$5,0)</f>
    </oc>
    <nc r="AQ160">
      <f>IF(AJ160,O160*'ETC Data'!$H$5*'ETC Data'!$L$5,0)</f>
    </nc>
  </rcc>
  <rcc rId="6801" sId="8">
    <oc r="AR160">
      <f>AQ160-(AQ160*((VLOOKUP(A160,Plan!A$1:BD$798,56,FALSE)/100)))</f>
    </oc>
    <nc r="AR160">
      <f>AQ160-(AQ160*((VLOOKUP(A160,Plan!A$1:BD$798,56,FALSE)/100)))</f>
    </nc>
  </rcc>
  <rcc rId="6802" sId="8">
    <oc r="R161">
      <f>Q161-(Q161*((VLOOKUP(A161,Plan!A$1:Z$798,26,FALSE)/100)))</f>
    </oc>
    <nc r="R161">
      <f>Q161-(Q161*((VLOOKUP(A161,Plan!A$1:Z$798,26,FALSE)/100)))</f>
    </nc>
  </rcc>
  <rcc rId="6803" sId="8">
    <oc r="S161">
      <f>IF(P161,O161*'ETC Data'!$H$3*'ETC Data'!$J$3,0)</f>
    </oc>
    <nc r="S161">
      <f>IF(P161,O161*'ETC Data'!$H$3*'ETC Data'!$J$3,0)</f>
    </nc>
  </rcc>
  <rcc rId="6804" sId="8">
    <oc r="T161">
      <f>S161-(S161*((VLOOKUP(A161,Plan!A$1:AA$798,27,FALSE)/100)))</f>
    </oc>
    <nc r="T161">
      <f>S161-(S161*((VLOOKUP(A161,Plan!A$1:AA$798,27,FALSE)/100)))</f>
    </nc>
  </rcc>
  <rcc rId="6805" sId="8">
    <oc r="U161">
      <f>IF(P161,O161*'ETC Data'!$H$3*'ETC Data'!$K$3,0)</f>
    </oc>
    <nc r="U161">
      <f>IF(P161,O161*'ETC Data'!$H$3*'ETC Data'!$K$3,0)</f>
    </nc>
  </rcc>
  <rcc rId="6806" sId="8">
    <oc r="V161">
      <f>U161-(U161*((VLOOKUP(A161,Plan!A$1:AB$798,28,FALSE)/100)))</f>
    </oc>
    <nc r="V161">
      <f>U161-(U161*((VLOOKUP(A161,Plan!A$1:AB$798,28,FALSE)/100)))</f>
    </nc>
  </rcc>
  <rcc rId="6807" sId="8">
    <oc r="W161">
      <f>IF(P161,O161*'ETC Data'!$H$3*'ETC Data'!$L$3,0)</f>
    </oc>
    <nc r="W161">
      <f>IF(P161,O161*'ETC Data'!$H$3*'ETC Data'!$L$3,0)</f>
    </nc>
  </rcc>
  <rcc rId="6808" sId="8">
    <oc r="X161">
      <f>W161-(W161*((VLOOKUP(A161,Plan!A$1:AC$798,29,FALSE)/100)))</f>
    </oc>
    <nc r="X161">
      <f>W161-(W161*((VLOOKUP(A161,Plan!A$1:AC$798,29,FALSE)/100)))</f>
    </nc>
  </rcc>
  <rcc rId="6809" sId="8">
    <oc r="Z161">
      <f>OR(H161="Y",J161="Y")</f>
    </oc>
    <nc r="Z161">
      <f>OR(H161="Y",J161="Y")</f>
    </nc>
  </rcc>
  <rcc rId="6810" sId="8">
    <oc r="AA161">
      <f>IF(Z161,O161*'ETC Data'!$H$4*'ETC Data'!$I$4,0)</f>
    </oc>
    <nc r="AA161">
      <f>IF(Z161,O161*'ETC Data'!$H$4*'ETC Data'!$I$4,0)</f>
    </nc>
  </rcc>
  <rcc rId="6811" sId="8">
    <oc r="AB161">
      <f>AA161-(AA161*((VLOOKUP(A161,Plan!A$1:AI$798,35,FALSE)/100)))</f>
    </oc>
    <nc r="AB161">
      <f>AA161-(AA161*((VLOOKUP(A161,Plan!A$1:AI$798,35,FALSE)/100)))</f>
    </nc>
  </rcc>
  <rcc rId="6812" sId="8">
    <oc r="AC161">
      <f>IF(Z161,O161*'ETC Data'!$H$4*'ETC Data'!$J$4,0)</f>
    </oc>
    <nc r="AC161">
      <f>IF(Z161,O161*'ETC Data'!$H$4*'ETC Data'!$J$4,0)</f>
    </nc>
  </rcc>
  <rcc rId="6813" sId="8">
    <oc r="AD161">
      <f>AC161-(AC161*((VLOOKUP(A161,Plan!A$1:AJ$798,36,FALSE)/100)))</f>
    </oc>
    <nc r="AD161">
      <f>AC161-(AC161*((VLOOKUP(A161,Plan!A$1:AJ$798,36,FALSE)/100)))</f>
    </nc>
  </rcc>
  <rcc rId="6814" sId="8">
    <oc r="AE161">
      <f>IF(Z161,O161*'ETC Data'!$H$4*'ETC Data'!$K$4,0)</f>
    </oc>
    <nc r="AE161">
      <f>IF(Z161,O161*'ETC Data'!$H$4*'ETC Data'!$K$4,0)</f>
    </nc>
  </rcc>
  <rcc rId="6815" sId="8">
    <oc r="AF161">
      <f>AE161-(AE161*((VLOOKUP(A161,Plan!A$1:AK$798,37,FALSE)/100)))</f>
    </oc>
    <nc r="AF161">
      <f>AE161-(AE161*((VLOOKUP(A161,Plan!A$1:AK$798,37,FALSE)/100)))</f>
    </nc>
  </rcc>
  <rcc rId="6816" sId="8">
    <oc r="AG161">
      <f>IF(Z161,O161*'ETC Data'!$H$4*'ETC Data'!$L$4,0)</f>
    </oc>
    <nc r="AG161">
      <f>IF(Z161,O161*'ETC Data'!$H$4*'ETC Data'!$L$4,0)</f>
    </nc>
  </rcc>
  <rcc rId="6817" sId="8">
    <oc r="AH161">
      <f>AG161-(AG161*((VLOOKUP(A161,Plan!A$1:AP$798,42,FALSE)/100)))</f>
    </oc>
    <nc r="AH161">
      <f>AG161-(AG161*((VLOOKUP(A161,Plan!A$1:AP$798,42,FALSE)/100)))</f>
    </nc>
  </rcc>
  <rcc rId="6818" sId="8">
    <oc r="AJ161">
      <f>OR(H161="Y",K161="Y")</f>
    </oc>
    <nc r="AJ161">
      <f>OR(H161="Y",K161="Y")</f>
    </nc>
  </rcc>
  <rcc rId="6819" sId="8">
    <oc r="AK161">
      <f>IF(AJ161,O161*'ETC Data'!$H$5*'ETC Data'!$I$5,0)</f>
    </oc>
    <nc r="AK161">
      <f>IF(AJ161,O161*'ETC Data'!$H$5*'ETC Data'!$I$5,0)</f>
    </nc>
  </rcc>
  <rcc rId="6820" sId="8">
    <oc r="AL161">
      <f>AK161-(AK161*((VLOOKUP(A161,Plan!A$1:AY$798,51,FALSE)/100)))</f>
    </oc>
    <nc r="AL161">
      <f>AK161-(AK161*((VLOOKUP(A161,Plan!A$1:AY$798,51,FALSE)/100)))</f>
    </nc>
  </rcc>
  <rcc rId="6821" sId="8">
    <oc r="AM161">
      <f>IF(AJ161,O161*'ETC Data'!$H$5*'ETC Data'!$J$5,0)</f>
    </oc>
    <nc r="AM161">
      <f>IF(AJ161,O161*'ETC Data'!$H$5*'ETC Data'!$J$5,0)</f>
    </nc>
  </rcc>
  <rcc rId="6822" sId="8">
    <oc r="AN161">
      <f>AM161-(AM161*((VLOOKUP(A161,Plan!A$1:BA$798,53,FALSE)/100)))</f>
    </oc>
    <nc r="AN161">
      <f>AM161-(AM161*((VLOOKUP(A161,Plan!A$1:BA$798,53,FALSE)/100)))</f>
    </nc>
  </rcc>
  <rcc rId="6823" sId="8">
    <oc r="AO161">
      <f>IF(AJ161,O161*'ETC Data'!$H$5*'ETC Data'!$K$5,0)</f>
    </oc>
    <nc r="AO161">
      <f>IF(AJ161,O161*'ETC Data'!$H$5*'ETC Data'!$K$5,0)</f>
    </nc>
  </rcc>
  <rcc rId="6824" sId="8">
    <oc r="AP161">
      <f>AO161-(AO161*((VLOOKUP(A161,Plan!A$1:BB$798,54,FALSE)/100)))</f>
    </oc>
    <nc r="AP161">
      <f>AO161-(AO161*((VLOOKUP(A161,Plan!A$1:BB$798,54,FALSE)/100)))</f>
    </nc>
  </rcc>
  <rcc rId="6825" sId="8">
    <oc r="AQ161">
      <f>IF(AJ161,O161*'ETC Data'!$H$5*'ETC Data'!$L$5,0)</f>
    </oc>
    <nc r="AQ161">
      <f>IF(AJ161,O161*'ETC Data'!$H$5*'ETC Data'!$L$5,0)</f>
    </nc>
  </rcc>
  <rcc rId="6826" sId="8">
    <oc r="AR161">
      <f>AQ161-(AQ161*((VLOOKUP(A161,Plan!A$1:BD$798,56,FALSE)/100)))</f>
    </oc>
    <nc r="AR161">
      <f>AQ161-(AQ161*((VLOOKUP(A161,Plan!A$1:BD$798,56,FALSE)/100)))</f>
    </nc>
  </rcc>
  <rcc rId="6827" sId="8">
    <oc r="R162">
      <f>Q162-(Q162*((VLOOKUP(A162,Plan!A$1:Z$798,25,FALSE)/100)))</f>
    </oc>
    <nc r="R162">
      <f>Q162-(Q162*((VLOOKUP(A162,Plan!A$1:Z$798,26,FALSE)/100)))</f>
    </nc>
  </rcc>
  <rcc rId="6828" sId="8">
    <oc r="S162">
      <f>IF(P162,O162*'ETC Data'!$H$3*'ETC Data'!$J$3,0)</f>
    </oc>
    <nc r="S162">
      <f>IF(P162,O162*'ETC Data'!$H$3*'ETC Data'!$J$3,0)</f>
    </nc>
  </rcc>
  <rcc rId="6829" sId="8">
    <oc r="T162">
      <f>S162-(S162*((VLOOKUP(A162,Plan!A$1:AA$798,26,FALSE)/100)))</f>
    </oc>
    <nc r="T162">
      <f>S162-(S162*((VLOOKUP(A162,Plan!A$1:AA$798,27,FALSE)/100)))</f>
    </nc>
  </rcc>
  <rcc rId="6830" sId="8">
    <oc r="U162">
      <f>IF(P162,O162*'ETC Data'!$H$3*'ETC Data'!$K$3,0)</f>
    </oc>
    <nc r="U162">
      <f>IF(P162,O162*'ETC Data'!$H$3*'ETC Data'!$K$3,0)</f>
    </nc>
  </rcc>
  <rcc rId="6831" sId="8">
    <oc r="V162">
      <f>U162-(U162*((VLOOKUP(A162,Plan!A$1:AB$798,27,FALSE)/100)))</f>
    </oc>
    <nc r="V162">
      <f>U162-(U162*((VLOOKUP(A162,Plan!A$1:AB$798,28,FALSE)/100)))</f>
    </nc>
  </rcc>
  <rcc rId="6832" sId="8">
    <oc r="W162">
      <f>IF(P162,O162*'ETC Data'!$H$3*'ETC Data'!$L$3,0)</f>
    </oc>
    <nc r="W162">
      <f>IF(P162,O162*'ETC Data'!$H$3*'ETC Data'!$L$3,0)</f>
    </nc>
  </rcc>
  <rcc rId="6833" sId="8">
    <oc r="X162">
      <f>W162-(W162*((VLOOKUP(A162,Plan!A$1:AC$798,28,FALSE)/100)))</f>
    </oc>
    <nc r="X162">
      <f>W162-(W162*((VLOOKUP(A162,Plan!A$1:AC$798,29,FALSE)/100)))</f>
    </nc>
  </rcc>
  <rcc rId="6834" sId="8">
    <oc r="Z162">
      <f>OR(H162="Y",J162="Y")</f>
    </oc>
    <nc r="Z162">
      <f>OR(H162="Y",J162="Y")</f>
    </nc>
  </rcc>
  <rcc rId="6835" sId="8">
    <oc r="AA162">
      <f>IF(Z162,O162*'ETC Data'!$H$4*'ETC Data'!$I$4,0)</f>
    </oc>
    <nc r="AA162">
      <f>IF(Z162,O162*'ETC Data'!$H$4*'ETC Data'!$I$4,0)</f>
    </nc>
  </rcc>
  <rcc rId="6836" sId="8">
    <oc r="AB162">
      <f>AA162-(AA162*((VLOOKUP(A162,Plan!A$1:AI$798,34,FALSE)/100)))</f>
    </oc>
    <nc r="AB162">
      <f>AA162-(AA162*((VLOOKUP(A162,Plan!A$1:AI$798,35,FALSE)/100)))</f>
    </nc>
  </rcc>
  <rcc rId="6837" sId="8">
    <oc r="AC162">
      <f>IF(Z162,O162*'ETC Data'!$H$4*'ETC Data'!$J$4,0)</f>
    </oc>
    <nc r="AC162">
      <f>IF(Z162,O162*'ETC Data'!$H$4*'ETC Data'!$J$4,0)</f>
    </nc>
  </rcc>
  <rcc rId="6838" sId="8">
    <oc r="AD162">
      <f>AC162-(AC162*((VLOOKUP(A162,Plan!A$1:AJ$798,35,FALSE)/100)))</f>
    </oc>
    <nc r="AD162">
      <f>AC162-(AC162*((VLOOKUP(A162,Plan!A$1:AJ$798,36,FALSE)/100)))</f>
    </nc>
  </rcc>
  <rcc rId="6839" sId="8">
    <oc r="AE162">
      <f>IF(Z162,O162*'ETC Data'!$H$4*'ETC Data'!$K$4,0)</f>
    </oc>
    <nc r="AE162">
      <f>IF(Z162,O162*'ETC Data'!$H$4*'ETC Data'!$K$4,0)</f>
    </nc>
  </rcc>
  <rcc rId="6840" sId="8">
    <oc r="AF162">
      <f>AE162-(AE162*((VLOOKUP(A162,Plan!A$1:AK$798,36,FALSE)/100)))</f>
    </oc>
    <nc r="AF162">
      <f>AE162-(AE162*((VLOOKUP(A162,Plan!A$1:AK$798,37,FALSE)/100)))</f>
    </nc>
  </rcc>
  <rcc rId="6841" sId="8">
    <oc r="AG162">
      <f>IF(Z162,O162*'ETC Data'!$H$4*'ETC Data'!$L$4,0)</f>
    </oc>
    <nc r="AG162">
      <f>IF(Z162,O162*'ETC Data'!$H$4*'ETC Data'!$L$4,0)</f>
    </nc>
  </rcc>
  <rcc rId="6842" sId="8">
    <oc r="AH162">
      <f>AG162-(AG162*((VLOOKUP(A162,Plan!A$1:AP$798,41,FALSE)/100)))</f>
    </oc>
    <nc r="AH162">
      <f>AG162-(AG162*((VLOOKUP(A162,Plan!A$1:AP$798,42,FALSE)/100)))</f>
    </nc>
  </rcc>
  <rcc rId="6843" sId="8">
    <oc r="AJ162">
      <f>OR(H162="Y",K162="Y")</f>
    </oc>
    <nc r="AJ162">
      <f>OR(H162="Y",K162="Y")</f>
    </nc>
  </rcc>
  <rcc rId="6844" sId="8">
    <oc r="AK162">
      <f>IF(AJ162,O162*'ETC Data'!$H$5*'ETC Data'!$I$5,0)</f>
    </oc>
    <nc r="AK162">
      <f>IF(AJ162,O162*'ETC Data'!$H$5*'ETC Data'!$I$5,0)</f>
    </nc>
  </rcc>
  <rcc rId="6845" sId="8">
    <oc r="AL162">
      <f>AK162-(AK162*((VLOOKUP(A162,Plan!A$1:AY$798,49,FALSE)/100)))</f>
    </oc>
    <nc r="AL162">
      <f>AK162-(AK162*((VLOOKUP(A162,Plan!A$1:AY$798,51,FALSE)/100)))</f>
    </nc>
  </rcc>
  <rcc rId="6846" sId="8">
    <oc r="AM162">
      <f>IF(AJ162,O162*'ETC Data'!$H$5*'ETC Data'!$J$5,0)</f>
    </oc>
    <nc r="AM162">
      <f>IF(AJ162,O162*'ETC Data'!$H$5*'ETC Data'!$J$5,0)</f>
    </nc>
  </rcc>
  <rcc rId="6847" sId="8">
    <oc r="AN162">
      <f>AM162-(AM162*((VLOOKUP(A162,Plan!A$1:BA$798,50,FALSE)/100)))</f>
    </oc>
    <nc r="AN162">
      <f>AM162-(AM162*((VLOOKUP(A162,Plan!A$1:BA$798,53,FALSE)/100)))</f>
    </nc>
  </rcc>
  <rcc rId="6848" sId="8">
    <oc r="AO162">
      <f>IF(AJ162,O162*'ETC Data'!$H$5*'ETC Data'!$K$5,0)</f>
    </oc>
    <nc r="AO162">
      <f>IF(AJ162,O162*'ETC Data'!$H$5*'ETC Data'!$K$5,0)</f>
    </nc>
  </rcc>
  <rcc rId="6849" sId="8">
    <oc r="AP162">
      <f>AO162-(AO162*((VLOOKUP(A162,Plan!A$1:BB$798,51,FALSE)/100)))</f>
    </oc>
    <nc r="AP162">
      <f>AO162-(AO162*((VLOOKUP(A162,Plan!A$1:BB$798,54,FALSE)/100)))</f>
    </nc>
  </rcc>
  <rcc rId="6850" sId="8">
    <oc r="AQ162">
      <f>IF(AJ162,O162*'ETC Data'!$H$5*'ETC Data'!$L$5,0)</f>
    </oc>
    <nc r="AQ162">
      <f>IF(AJ162,O162*'ETC Data'!$H$5*'ETC Data'!$L$5,0)</f>
    </nc>
  </rcc>
  <rcc rId="6851" sId="8">
    <oc r="AR162">
      <f>AQ162-(AQ162*((VLOOKUP(A162,Plan!A$1:BD$798,53,FALSE)/100)))</f>
    </oc>
    <nc r="AR162">
      <f>AQ162-(AQ162*((VLOOKUP(A162,Plan!A$1:BD$798,56,FALSE)/100)))</f>
    </nc>
  </rcc>
  <rcc rId="6852" sId="8">
    <oc r="R163">
      <f>Q163-(Q163*((VLOOKUP(A163,Plan!A$1:Z$798,25,FALSE)/100)))</f>
    </oc>
    <nc r="R163">
      <f>Q163-(Q163*((VLOOKUP(A163,Plan!A$1:Z$798,26,FALSE)/100)))</f>
    </nc>
  </rcc>
  <rcc rId="6853" sId="8">
    <oc r="S163">
      <f>IF(P163,O163*'ETC Data'!$H$3*'ETC Data'!$J$3,0)</f>
    </oc>
    <nc r="S163">
      <f>IF(P163,O163*'ETC Data'!$H$3*'ETC Data'!$J$3,0)</f>
    </nc>
  </rcc>
  <rcc rId="6854" sId="8">
    <oc r="T163">
      <f>S163-(S163*((VLOOKUP(A163,Plan!A$1:AA$798,26,FALSE)/100)))</f>
    </oc>
    <nc r="T163">
      <f>S163-(S163*((VLOOKUP(A163,Plan!A$1:AA$798,27,FALSE)/100)))</f>
    </nc>
  </rcc>
  <rcc rId="6855" sId="8">
    <oc r="U163">
      <f>IF(P163,O163*'ETC Data'!$H$3*'ETC Data'!$K$3,0)</f>
    </oc>
    <nc r="U163">
      <f>IF(P163,O163*'ETC Data'!$H$3*'ETC Data'!$K$3,0)</f>
    </nc>
  </rcc>
  <rcc rId="6856" sId="8">
    <oc r="V163">
      <f>U163-(U163*((VLOOKUP(A163,Plan!A$1:AB$798,27,FALSE)/100)))</f>
    </oc>
    <nc r="V163">
      <f>U163-(U163*((VLOOKUP(A163,Plan!A$1:AB$798,28,FALSE)/100)))</f>
    </nc>
  </rcc>
  <rcc rId="6857" sId="8">
    <oc r="W163">
      <f>IF(P163,O163*'ETC Data'!$H$3*'ETC Data'!$L$3,0)</f>
    </oc>
    <nc r="W163">
      <f>IF(P163,O163*'ETC Data'!$H$3*'ETC Data'!$L$3,0)</f>
    </nc>
  </rcc>
  <rcc rId="6858" sId="8">
    <oc r="X163">
      <f>W163-(W163*((VLOOKUP(A163,Plan!A$1:AC$798,28,FALSE)/100)))</f>
    </oc>
    <nc r="X163">
      <f>W163-(W163*((VLOOKUP(A163,Plan!A$1:AC$798,29,FALSE)/100)))</f>
    </nc>
  </rcc>
  <rcc rId="6859" sId="8">
    <oc r="Z163">
      <f>OR(H163="Y",J163="Y")</f>
    </oc>
    <nc r="Z163">
      <f>OR(H163="Y",J163="Y")</f>
    </nc>
  </rcc>
  <rcc rId="6860" sId="8">
    <oc r="AA163">
      <f>IF(Z163,O163*'ETC Data'!$H$4*'ETC Data'!$I$4,0)</f>
    </oc>
    <nc r="AA163">
      <f>IF(Z163,O163*'ETC Data'!$H$4*'ETC Data'!$I$4,0)</f>
    </nc>
  </rcc>
  <rcc rId="6861" sId="8">
    <oc r="AB163">
      <f>AA163-(AA163*((VLOOKUP(A163,Plan!A$1:AI$798,34,FALSE)/100)))</f>
    </oc>
    <nc r="AB163">
      <f>AA163-(AA163*((VLOOKUP(A163,Plan!A$1:AI$798,35,FALSE)/100)))</f>
    </nc>
  </rcc>
  <rcc rId="6862" sId="8">
    <oc r="AC163">
      <f>IF(Z163,O163*'ETC Data'!$H$4*'ETC Data'!$J$4,0)</f>
    </oc>
    <nc r="AC163">
      <f>IF(Z163,O163*'ETC Data'!$H$4*'ETC Data'!$J$4,0)</f>
    </nc>
  </rcc>
  <rcc rId="6863" sId="8">
    <oc r="AD163">
      <f>AC163-(AC163*((VLOOKUP(A163,Plan!A$1:AJ$798,35,FALSE)/100)))</f>
    </oc>
    <nc r="AD163">
      <f>AC163-(AC163*((VLOOKUP(A163,Plan!A$1:AJ$798,36,FALSE)/100)))</f>
    </nc>
  </rcc>
  <rcc rId="6864" sId="8">
    <oc r="AE163">
      <f>IF(Z163,O163*'ETC Data'!$H$4*'ETC Data'!$K$4,0)</f>
    </oc>
    <nc r="AE163">
      <f>IF(Z163,O163*'ETC Data'!$H$4*'ETC Data'!$K$4,0)</f>
    </nc>
  </rcc>
  <rcc rId="6865" sId="8">
    <oc r="AF163">
      <f>AE163-(AE163*((VLOOKUP(A163,Plan!A$1:AK$798,36,FALSE)/100)))</f>
    </oc>
    <nc r="AF163">
      <f>AE163-(AE163*((VLOOKUP(A163,Plan!A$1:AK$798,37,FALSE)/100)))</f>
    </nc>
  </rcc>
  <rcc rId="6866" sId="8">
    <oc r="AG163">
      <f>IF(Z163,O163*'ETC Data'!$H$4*'ETC Data'!$L$4,0)</f>
    </oc>
    <nc r="AG163">
      <f>IF(Z163,O163*'ETC Data'!$H$4*'ETC Data'!$L$4,0)</f>
    </nc>
  </rcc>
  <rcc rId="6867" sId="8">
    <oc r="AH163">
      <f>AG163-(AG163*((VLOOKUP(A163,Plan!A$1:AP$798,41,FALSE)/100)))</f>
    </oc>
    <nc r="AH163">
      <f>AG163-(AG163*((VLOOKUP(A163,Plan!A$1:AP$798,42,FALSE)/100)))</f>
    </nc>
  </rcc>
  <rcc rId="6868" sId="8">
    <oc r="AJ163">
      <f>OR(H163="Y",K163="Y")</f>
    </oc>
    <nc r="AJ163">
      <f>OR(H163="Y",K163="Y")</f>
    </nc>
  </rcc>
  <rcc rId="6869" sId="8">
    <oc r="AK163">
      <f>IF(AJ163,O163*'ETC Data'!$H$5*'ETC Data'!$I$5,0)</f>
    </oc>
    <nc r="AK163">
      <f>IF(AJ163,O163*'ETC Data'!$H$5*'ETC Data'!$I$5,0)</f>
    </nc>
  </rcc>
  <rcc rId="6870" sId="8">
    <oc r="AL163">
      <f>AK163-(AK163*((VLOOKUP(A163,Plan!A$1:AY$798,49,FALSE)/100)))</f>
    </oc>
    <nc r="AL163">
      <f>AK163-(AK163*((VLOOKUP(A163,Plan!A$1:AY$798,51,FALSE)/100)))</f>
    </nc>
  </rcc>
  <rcc rId="6871" sId="8">
    <oc r="AM163">
      <f>IF(AJ163,O163*'ETC Data'!$H$5*'ETC Data'!$J$5,0)</f>
    </oc>
    <nc r="AM163">
      <f>IF(AJ163,O163*'ETC Data'!$H$5*'ETC Data'!$J$5,0)</f>
    </nc>
  </rcc>
  <rcc rId="6872" sId="8">
    <oc r="AN163">
      <f>AM163-(AM163*((VLOOKUP(A163,Plan!A$1:BA$798,50,FALSE)/100)))</f>
    </oc>
    <nc r="AN163">
      <f>AM163-(AM163*((VLOOKUP(A163,Plan!A$1:BA$798,53,FALSE)/100)))</f>
    </nc>
  </rcc>
  <rcc rId="6873" sId="8">
    <oc r="AO163">
      <f>IF(AJ163,O163*'ETC Data'!$H$5*'ETC Data'!$K$5,0)</f>
    </oc>
    <nc r="AO163">
      <f>IF(AJ163,O163*'ETC Data'!$H$5*'ETC Data'!$K$5,0)</f>
    </nc>
  </rcc>
  <rcc rId="6874" sId="8">
    <oc r="AP163">
      <f>AO163-(AO163*((VLOOKUP(A163,Plan!A$1:BB$798,51,FALSE)/100)))</f>
    </oc>
    <nc r="AP163">
      <f>AO163-(AO163*((VLOOKUP(A163,Plan!A$1:BB$798,54,FALSE)/100)))</f>
    </nc>
  </rcc>
  <rcc rId="6875" sId="8">
    <oc r="AQ163">
      <f>IF(AJ163,O163*'ETC Data'!$H$5*'ETC Data'!$L$5,0)</f>
    </oc>
    <nc r="AQ163">
      <f>IF(AJ163,O163*'ETC Data'!$H$5*'ETC Data'!$L$5,0)</f>
    </nc>
  </rcc>
  <rcc rId="6876" sId="8">
    <oc r="AR163">
      <f>AQ163-(AQ163*((VLOOKUP(A163,Plan!A$1:BD$798,53,FALSE)/100)))</f>
    </oc>
    <nc r="AR163">
      <f>AQ163-(AQ163*((VLOOKUP(A163,Plan!A$1:BD$798,56,FALSE)/100)))</f>
    </nc>
  </rcc>
  <rcc rId="6877" sId="8">
    <oc r="R164">
      <f>Q164-(Q164*((VLOOKUP(A164,Plan!A$1:Z$798,25,FALSE)/100)))</f>
    </oc>
    <nc r="R164">
      <f>Q164-(Q164*((VLOOKUP(A164,Plan!A$1:Z$798,26,FALSE)/100)))</f>
    </nc>
  </rcc>
  <rcc rId="6878" sId="8">
    <oc r="S164">
      <f>IF(P164,O164*'ETC Data'!$H$3*'ETC Data'!$J$3,0)</f>
    </oc>
    <nc r="S164">
      <f>IF(P164,O164*'ETC Data'!$H$3*'ETC Data'!$J$3,0)</f>
    </nc>
  </rcc>
  <rcc rId="6879" sId="8">
    <oc r="T164">
      <f>S164-(S164*((VLOOKUP(A164,Plan!A$1:AA$798,26,FALSE)/100)))</f>
    </oc>
    <nc r="T164">
      <f>S164-(S164*((VLOOKUP(A164,Plan!A$1:AA$798,27,FALSE)/100)))</f>
    </nc>
  </rcc>
  <rcc rId="6880" sId="8">
    <oc r="U164">
      <f>IF(P164,O164*'ETC Data'!$H$3*'ETC Data'!$K$3,0)</f>
    </oc>
    <nc r="U164">
      <f>IF(P164,O164*'ETC Data'!$H$3*'ETC Data'!$K$3,0)</f>
    </nc>
  </rcc>
  <rcc rId="6881" sId="8">
    <oc r="V164">
      <f>U164-(U164*((VLOOKUP(A164,Plan!A$1:AB$798,27,FALSE)/100)))</f>
    </oc>
    <nc r="V164">
      <f>U164-(U164*((VLOOKUP(A164,Plan!A$1:AB$798,28,FALSE)/100)))</f>
    </nc>
  </rcc>
  <rcc rId="6882" sId="8">
    <oc r="W164">
      <f>IF(P164,O164*'ETC Data'!$H$3*'ETC Data'!$L$3,0)</f>
    </oc>
    <nc r="W164">
      <f>IF(P164,O164*'ETC Data'!$H$3*'ETC Data'!$L$3,0)</f>
    </nc>
  </rcc>
  <rcc rId="6883" sId="8">
    <oc r="X164">
      <f>W164-(W164*((VLOOKUP(A164,Plan!A$1:AC$798,28,FALSE)/100)))</f>
    </oc>
    <nc r="X164">
      <f>W164-(W164*((VLOOKUP(A164,Plan!A$1:AC$798,29,FALSE)/100)))</f>
    </nc>
  </rcc>
  <rcc rId="6884" sId="8">
    <oc r="Z164">
      <f>OR(H164="Y",J164="Y")</f>
    </oc>
    <nc r="Z164">
      <f>OR(H164="Y",J164="Y")</f>
    </nc>
  </rcc>
  <rcc rId="6885" sId="8">
    <oc r="AA164">
      <f>IF(Z164,O164*'ETC Data'!$H$4*'ETC Data'!$I$4,0)</f>
    </oc>
    <nc r="AA164">
      <f>IF(Z164,O164*'ETC Data'!$H$4*'ETC Data'!$I$4,0)</f>
    </nc>
  </rcc>
  <rcc rId="6886" sId="8">
    <oc r="AB164">
      <f>AA164-(AA164*((VLOOKUP(A164,Plan!A$1:AI$798,34,FALSE)/100)))</f>
    </oc>
    <nc r="AB164">
      <f>AA164-(AA164*((VLOOKUP(A164,Plan!A$1:AI$798,35,FALSE)/100)))</f>
    </nc>
  </rcc>
  <rcc rId="6887" sId="8">
    <oc r="AC164">
      <f>IF(Z164,O164*'ETC Data'!$H$4*'ETC Data'!$J$4,0)</f>
    </oc>
    <nc r="AC164">
      <f>IF(Z164,O164*'ETC Data'!$H$4*'ETC Data'!$J$4,0)</f>
    </nc>
  </rcc>
  <rcc rId="6888" sId="8">
    <oc r="AD164">
      <f>AC164-(AC164*((VLOOKUP(A164,Plan!A$1:AJ$798,35,FALSE)/100)))</f>
    </oc>
    <nc r="AD164">
      <f>AC164-(AC164*((VLOOKUP(A164,Plan!A$1:AJ$798,36,FALSE)/100)))</f>
    </nc>
  </rcc>
  <rcc rId="6889" sId="8">
    <oc r="AE164">
      <f>IF(Z164,O164*'ETC Data'!$H$4*'ETC Data'!$K$4,0)</f>
    </oc>
    <nc r="AE164">
      <f>IF(Z164,O164*'ETC Data'!$H$4*'ETC Data'!$K$4,0)</f>
    </nc>
  </rcc>
  <rcc rId="6890" sId="8">
    <oc r="AF164">
      <f>AE164-(AE164*((VLOOKUP(A164,Plan!A$1:AK$798,36,FALSE)/100)))</f>
    </oc>
    <nc r="AF164">
      <f>AE164-(AE164*((VLOOKUP(A164,Plan!A$1:AK$798,37,FALSE)/100)))</f>
    </nc>
  </rcc>
  <rcc rId="6891" sId="8">
    <oc r="AG164">
      <f>IF(Z164,O164*'ETC Data'!$H$4*'ETC Data'!$L$4,0)</f>
    </oc>
    <nc r="AG164">
      <f>IF(Z164,O164*'ETC Data'!$H$4*'ETC Data'!$L$4,0)</f>
    </nc>
  </rcc>
  <rcc rId="6892" sId="8">
    <oc r="AH164">
      <f>AG164-(AG164*((VLOOKUP(A164,Plan!A$1:AP$798,41,FALSE)/100)))</f>
    </oc>
    <nc r="AH164">
      <f>AG164-(AG164*((VLOOKUP(A164,Plan!A$1:AP$798,42,FALSE)/100)))</f>
    </nc>
  </rcc>
  <rcc rId="6893" sId="8">
    <oc r="AJ164">
      <f>OR(H164="Y",K164="Y")</f>
    </oc>
    <nc r="AJ164">
      <f>OR(H164="Y",K164="Y")</f>
    </nc>
  </rcc>
  <rcc rId="6894" sId="8">
    <oc r="AK164">
      <f>IF(AJ164,O164*'ETC Data'!$H$5*'ETC Data'!$I$5,0)</f>
    </oc>
    <nc r="AK164">
      <f>IF(AJ164,O164*'ETC Data'!$H$5*'ETC Data'!$I$5,0)</f>
    </nc>
  </rcc>
  <rcc rId="6895" sId="8">
    <oc r="AL164">
      <f>AK164-(AK164*((VLOOKUP(A164,Plan!A$1:AY$798,49,FALSE)/100)))</f>
    </oc>
    <nc r="AL164">
      <f>AK164-(AK164*((VLOOKUP(A164,Plan!A$1:AY$798,51,FALSE)/100)))</f>
    </nc>
  </rcc>
  <rcc rId="6896" sId="8">
    <oc r="AM164">
      <f>IF(AJ164,O164*'ETC Data'!$H$5*'ETC Data'!$J$5,0)</f>
    </oc>
    <nc r="AM164">
      <f>IF(AJ164,O164*'ETC Data'!$H$5*'ETC Data'!$J$5,0)</f>
    </nc>
  </rcc>
  <rcc rId="6897" sId="8">
    <oc r="AN164">
      <f>AM164-(AM164*((VLOOKUP(A164,Plan!A$1:BA$798,50,FALSE)/100)))</f>
    </oc>
    <nc r="AN164">
      <f>AM164-(AM164*((VLOOKUP(A164,Plan!A$1:BA$798,53,FALSE)/100)))</f>
    </nc>
  </rcc>
  <rcc rId="6898" sId="8">
    <oc r="AO164">
      <f>IF(AJ164,O164*'ETC Data'!$H$5*'ETC Data'!$K$5,0)</f>
    </oc>
    <nc r="AO164">
      <f>IF(AJ164,O164*'ETC Data'!$H$5*'ETC Data'!$K$5,0)</f>
    </nc>
  </rcc>
  <rcc rId="6899" sId="8">
    <oc r="AP164">
      <f>AO164-(AO164*((VLOOKUP(A164,Plan!A$1:BB$798,51,FALSE)/100)))</f>
    </oc>
    <nc r="AP164">
      <f>AO164-(AO164*((VLOOKUP(A164,Plan!A$1:BB$798,54,FALSE)/100)))</f>
    </nc>
  </rcc>
  <rcc rId="6900" sId="8">
    <oc r="AQ164">
      <f>IF(AJ164,O164*'ETC Data'!$H$5*'ETC Data'!$L$5,0)</f>
    </oc>
    <nc r="AQ164">
      <f>IF(AJ164,O164*'ETC Data'!$H$5*'ETC Data'!$L$5,0)</f>
    </nc>
  </rcc>
  <rcc rId="6901" sId="8">
    <oc r="AR164">
      <f>AQ164-(AQ164*((VLOOKUP(A164,Plan!A$1:BD$798,53,FALSE)/100)))</f>
    </oc>
    <nc r="AR164">
      <f>AQ164-(AQ164*((VLOOKUP(A164,Plan!A$1:BD$798,56,FALSE)/100)))</f>
    </nc>
  </rcc>
  <rcc rId="6902" sId="8">
    <oc r="R165">
      <f>Q165-(Q165*((VLOOKUP(A165,Plan!A$1:Z$798,25,FALSE)/100)))</f>
    </oc>
    <nc r="R165">
      <f>Q165-(Q165*((VLOOKUP(A165,Plan!A$1:Z$798,26,FALSE)/100)))</f>
    </nc>
  </rcc>
  <rcc rId="6903" sId="8">
    <oc r="S165">
      <f>IF(P165,O165*'ETC Data'!$H$3*'ETC Data'!$J$3,0)</f>
    </oc>
    <nc r="S165">
      <f>IF(P165,O165*'ETC Data'!$H$3*'ETC Data'!$J$3,0)</f>
    </nc>
  </rcc>
  <rcc rId="6904" sId="8">
    <oc r="T165">
      <f>S165-(S165*((VLOOKUP(A165,Plan!A$1:AA$798,26,FALSE)/100)))</f>
    </oc>
    <nc r="T165">
      <f>S165-(S165*((VLOOKUP(A165,Plan!A$1:AA$798,27,FALSE)/100)))</f>
    </nc>
  </rcc>
  <rcc rId="6905" sId="8">
    <oc r="U165">
      <f>IF(P165,O165*'ETC Data'!$H$3*'ETC Data'!$K$3,0)</f>
    </oc>
    <nc r="U165">
      <f>IF(P165,O165*'ETC Data'!$H$3*'ETC Data'!$K$3,0)</f>
    </nc>
  </rcc>
  <rcc rId="6906" sId="8">
    <oc r="V165">
      <f>U165-(U165*((VLOOKUP(A165,Plan!A$1:AB$798,27,FALSE)/100)))</f>
    </oc>
    <nc r="V165">
      <f>U165-(U165*((VLOOKUP(A165,Plan!A$1:AB$798,28,FALSE)/100)))</f>
    </nc>
  </rcc>
  <rcc rId="6907" sId="8">
    <oc r="W165">
      <f>IF(P165,O165*'ETC Data'!$H$3*'ETC Data'!$L$3,0)</f>
    </oc>
    <nc r="W165">
      <f>IF(P165,O165*'ETC Data'!$H$3*'ETC Data'!$L$3,0)</f>
    </nc>
  </rcc>
  <rcc rId="6908" sId="8">
    <oc r="X165">
      <f>W165-(W165*((VLOOKUP(A165,Plan!A$1:AC$798,28,FALSE)/100)))</f>
    </oc>
    <nc r="X165">
      <f>W165-(W165*((VLOOKUP(A165,Plan!A$1:AC$798,29,FALSE)/100)))</f>
    </nc>
  </rcc>
  <rcc rId="6909" sId="8">
    <oc r="Z165">
      <f>OR(H165="Y",J165="Y")</f>
    </oc>
    <nc r="Z165">
      <f>OR(H165="Y",J165="Y")</f>
    </nc>
  </rcc>
  <rcc rId="6910" sId="8">
    <oc r="AA165">
      <f>IF(Z165,O165*'ETC Data'!$H$4*'ETC Data'!$I$4,0)</f>
    </oc>
    <nc r="AA165">
      <f>IF(Z165,O165*'ETC Data'!$H$4*'ETC Data'!$I$4,0)</f>
    </nc>
  </rcc>
  <rcc rId="6911" sId="8">
    <oc r="AB165">
      <f>AA165-(AA165*((VLOOKUP(A165,Plan!A$1:AI$798,34,FALSE)/100)))</f>
    </oc>
    <nc r="AB165">
      <f>AA165-(AA165*((VLOOKUP(A165,Plan!A$1:AI$798,35,FALSE)/100)))</f>
    </nc>
  </rcc>
  <rcc rId="6912" sId="8">
    <oc r="AC165">
      <f>IF(Z165,O165*'ETC Data'!$H$4*'ETC Data'!$J$4,0)</f>
    </oc>
    <nc r="AC165">
      <f>IF(Z165,O165*'ETC Data'!$H$4*'ETC Data'!$J$4,0)</f>
    </nc>
  </rcc>
  <rcc rId="6913" sId="8">
    <oc r="AD165">
      <f>AC165-(AC165*((VLOOKUP(A165,Plan!A$1:AJ$798,35,FALSE)/100)))</f>
    </oc>
    <nc r="AD165">
      <f>AC165-(AC165*((VLOOKUP(A165,Plan!A$1:AJ$798,36,FALSE)/100)))</f>
    </nc>
  </rcc>
  <rcc rId="6914" sId="8">
    <oc r="AE165">
      <f>IF(Z165,O165*'ETC Data'!$H$4*'ETC Data'!$K$4,0)</f>
    </oc>
    <nc r="AE165">
      <f>IF(Z165,O165*'ETC Data'!$H$4*'ETC Data'!$K$4,0)</f>
    </nc>
  </rcc>
  <rcc rId="6915" sId="8">
    <oc r="AF165">
      <f>AE165-(AE165*((VLOOKUP(A165,Plan!A$1:AK$798,36,FALSE)/100)))</f>
    </oc>
    <nc r="AF165">
      <f>AE165-(AE165*((VLOOKUP(A165,Plan!A$1:AK$798,37,FALSE)/100)))</f>
    </nc>
  </rcc>
  <rcc rId="6916" sId="8">
    <oc r="AG165">
      <f>IF(Z165,O165*'ETC Data'!$H$4*'ETC Data'!$L$4,0)</f>
    </oc>
    <nc r="AG165">
      <f>IF(Z165,O165*'ETC Data'!$H$4*'ETC Data'!$L$4,0)</f>
    </nc>
  </rcc>
  <rcc rId="6917" sId="8">
    <oc r="AH165">
      <f>AG165-(AG165*((VLOOKUP(A165,Plan!A$1:AP$798,41,FALSE)/100)))</f>
    </oc>
    <nc r="AH165">
      <f>AG165-(AG165*((VLOOKUP(A165,Plan!A$1:AP$798,42,FALSE)/100)))</f>
    </nc>
  </rcc>
  <rcc rId="6918" sId="8">
    <oc r="AJ165">
      <f>OR(H165="Y",K165="Y")</f>
    </oc>
    <nc r="AJ165">
      <f>OR(H165="Y",K165="Y")</f>
    </nc>
  </rcc>
  <rcc rId="6919" sId="8">
    <oc r="AK165">
      <f>IF(AJ165,O165*'ETC Data'!$H$5*'ETC Data'!$I$5,0)</f>
    </oc>
    <nc r="AK165">
      <f>IF(AJ165,O165*'ETC Data'!$H$5*'ETC Data'!$I$5,0)</f>
    </nc>
  </rcc>
  <rcc rId="6920" sId="8">
    <oc r="AL165">
      <f>AK165-(AK165*((VLOOKUP(A165,Plan!A$1:AY$798,49,FALSE)/100)))</f>
    </oc>
    <nc r="AL165">
      <f>AK165-(AK165*((VLOOKUP(A165,Plan!A$1:AY$798,51,FALSE)/100)))</f>
    </nc>
  </rcc>
  <rcc rId="6921" sId="8">
    <oc r="AM165">
      <f>IF(AJ165,O165*'ETC Data'!$H$5*'ETC Data'!$J$5,0)</f>
    </oc>
    <nc r="AM165">
      <f>IF(AJ165,O165*'ETC Data'!$H$5*'ETC Data'!$J$5,0)</f>
    </nc>
  </rcc>
  <rcc rId="6922" sId="8">
    <oc r="AN165">
      <f>AM165-(AM165*((VLOOKUP(A165,Plan!A$1:BA$798,50,FALSE)/100)))</f>
    </oc>
    <nc r="AN165">
      <f>AM165-(AM165*((VLOOKUP(A165,Plan!A$1:BA$798,53,FALSE)/100)))</f>
    </nc>
  </rcc>
  <rcc rId="6923" sId="8">
    <oc r="AO165">
      <f>IF(AJ165,O165*'ETC Data'!$H$5*'ETC Data'!$K$5,0)</f>
    </oc>
    <nc r="AO165">
      <f>IF(AJ165,O165*'ETC Data'!$H$5*'ETC Data'!$K$5,0)</f>
    </nc>
  </rcc>
  <rcc rId="6924" sId="8">
    <oc r="AP165">
      <f>AO165-(AO165*((VLOOKUP(A165,Plan!A$1:BB$798,51,FALSE)/100)))</f>
    </oc>
    <nc r="AP165">
      <f>AO165-(AO165*((VLOOKUP(A165,Plan!A$1:BB$798,54,FALSE)/100)))</f>
    </nc>
  </rcc>
  <rcc rId="6925" sId="8">
    <oc r="AQ165">
      <f>IF(AJ165,O165*'ETC Data'!$H$5*'ETC Data'!$L$5,0)</f>
    </oc>
    <nc r="AQ165">
      <f>IF(AJ165,O165*'ETC Data'!$H$5*'ETC Data'!$L$5,0)</f>
    </nc>
  </rcc>
  <rcc rId="6926" sId="8">
    <oc r="AR165">
      <f>AQ165-(AQ165*((VLOOKUP(A165,Plan!A$1:BD$798,53,FALSE)/100)))</f>
    </oc>
    <nc r="AR165">
      <f>AQ165-(AQ165*((VLOOKUP(A165,Plan!A$1:BD$798,56,FALSE)/100)))</f>
    </nc>
  </rcc>
  <rcc rId="6927" sId="8">
    <oc r="R166">
      <f>Q166-(Q166*((VLOOKUP(A166,Plan!A$1:Z$798,25,FALSE)/100)))</f>
    </oc>
    <nc r="R166">
      <f>Q166-(Q166*((VLOOKUP(A166,Plan!A$1:Z$798,26,FALSE)/100)))</f>
    </nc>
  </rcc>
  <rcc rId="6928" sId="8">
    <oc r="S166">
      <f>IF(P166,O166*'ETC Data'!$H$3*'ETC Data'!$J$3,0)</f>
    </oc>
    <nc r="S166">
      <f>IF(P166,O166*'ETC Data'!$H$3*'ETC Data'!$J$3,0)</f>
    </nc>
  </rcc>
  <rcc rId="6929" sId="8">
    <oc r="T166">
      <f>S166-(S166*((VLOOKUP(A166,Plan!A$1:AA$798,26,FALSE)/100)))</f>
    </oc>
    <nc r="T166">
      <f>S166-(S166*((VLOOKUP(A166,Plan!A$1:AA$798,27,FALSE)/100)))</f>
    </nc>
  </rcc>
  <rcc rId="6930" sId="8">
    <oc r="U166">
      <f>IF(P166,O166*'ETC Data'!$H$3*'ETC Data'!$K$3,0)</f>
    </oc>
    <nc r="U166">
      <f>IF(P166,O166*'ETC Data'!$H$3*'ETC Data'!$K$3,0)</f>
    </nc>
  </rcc>
  <rcc rId="6931" sId="8">
    <oc r="V166">
      <f>U166-(U166*((VLOOKUP(A166,Plan!A$1:AB$798,27,FALSE)/100)))</f>
    </oc>
    <nc r="V166">
      <f>U166-(U166*((VLOOKUP(A166,Plan!A$1:AB$798,28,FALSE)/100)))</f>
    </nc>
  </rcc>
  <rcc rId="6932" sId="8">
    <oc r="W166">
      <f>IF(P166,O166*'ETC Data'!$H$3*'ETC Data'!$L$3,0)</f>
    </oc>
    <nc r="W166">
      <f>IF(P166,O166*'ETC Data'!$H$3*'ETC Data'!$L$3,0)</f>
    </nc>
  </rcc>
  <rcc rId="6933" sId="8">
    <oc r="X166">
      <f>W166-(W166*((VLOOKUP(A166,Plan!A$1:AC$798,28,FALSE)/100)))</f>
    </oc>
    <nc r="X166">
      <f>W166-(W166*((VLOOKUP(A166,Plan!A$1:AC$798,29,FALSE)/100)))</f>
    </nc>
  </rcc>
  <rcc rId="6934" sId="8">
    <oc r="Z166">
      <f>OR(H166="Y",J166="Y")</f>
    </oc>
    <nc r="Z166">
      <f>OR(H166="Y",J166="Y")</f>
    </nc>
  </rcc>
  <rcc rId="6935" sId="8">
    <oc r="AA166">
      <f>IF(Z166,O166*'ETC Data'!$H$4*'ETC Data'!$I$4,0)</f>
    </oc>
    <nc r="AA166">
      <f>IF(Z166,O166*'ETC Data'!$H$4*'ETC Data'!$I$4,0)</f>
    </nc>
  </rcc>
  <rcc rId="6936" sId="8">
    <oc r="AB166">
      <f>AA166-(AA166*((VLOOKUP(A166,Plan!A$1:AI$798,34,FALSE)/100)))</f>
    </oc>
    <nc r="AB166">
      <f>AA166-(AA166*((VLOOKUP(A166,Plan!A$1:AI$798,35,FALSE)/100)))</f>
    </nc>
  </rcc>
  <rcc rId="6937" sId="8">
    <oc r="AC166">
      <f>IF(Z166,O166*'ETC Data'!$H$4*'ETC Data'!$J$4,0)</f>
    </oc>
    <nc r="AC166">
      <f>IF(Z166,O166*'ETC Data'!$H$4*'ETC Data'!$J$4,0)</f>
    </nc>
  </rcc>
  <rcc rId="6938" sId="8">
    <oc r="AD166">
      <f>AC166-(AC166*((VLOOKUP(A166,Plan!A$1:AJ$798,35,FALSE)/100)))</f>
    </oc>
    <nc r="AD166">
      <f>AC166-(AC166*((VLOOKUP(A166,Plan!A$1:AJ$798,36,FALSE)/100)))</f>
    </nc>
  </rcc>
  <rcc rId="6939" sId="8">
    <oc r="AE166">
      <f>IF(Z166,O166*'ETC Data'!$H$4*'ETC Data'!$K$4,0)</f>
    </oc>
    <nc r="AE166">
      <f>IF(Z166,O166*'ETC Data'!$H$4*'ETC Data'!$K$4,0)</f>
    </nc>
  </rcc>
  <rcc rId="6940" sId="8">
    <oc r="AF166">
      <f>AE166-(AE166*((VLOOKUP(A166,Plan!A$1:AK$798,36,FALSE)/100)))</f>
    </oc>
    <nc r="AF166">
      <f>AE166-(AE166*((VLOOKUP(A166,Plan!A$1:AK$798,37,FALSE)/100)))</f>
    </nc>
  </rcc>
  <rcc rId="6941" sId="8">
    <oc r="AG166">
      <f>IF(Z166,O166*'ETC Data'!$H$4*'ETC Data'!$L$4,0)</f>
    </oc>
    <nc r="AG166">
      <f>IF(Z166,O166*'ETC Data'!$H$4*'ETC Data'!$L$4,0)</f>
    </nc>
  </rcc>
  <rcc rId="6942" sId="8">
    <oc r="AH166">
      <f>AG166-(AG166*((VLOOKUP(A166,Plan!A$1:AP$798,41,FALSE)/100)))</f>
    </oc>
    <nc r="AH166">
      <f>AG166-(AG166*((VLOOKUP(A166,Plan!A$1:AP$798,42,FALSE)/100)))</f>
    </nc>
  </rcc>
  <rcc rId="6943" sId="8">
    <oc r="AJ166">
      <f>OR(H166="Y",K166="Y")</f>
    </oc>
    <nc r="AJ166">
      <f>OR(H166="Y",K166="Y")</f>
    </nc>
  </rcc>
  <rcc rId="6944" sId="8">
    <oc r="AK166">
      <f>IF(AJ166,O166*'ETC Data'!$H$5*'ETC Data'!$I$5,0)</f>
    </oc>
    <nc r="AK166">
      <f>IF(AJ166,O166*'ETC Data'!$H$5*'ETC Data'!$I$5,0)</f>
    </nc>
  </rcc>
  <rcc rId="6945" sId="8">
    <oc r="AL166">
      <f>AK166-(AK166*((VLOOKUP(A166,Plan!A$1:AY$798,49,FALSE)/100)))</f>
    </oc>
    <nc r="AL166">
      <f>AK166-(AK166*((VLOOKUP(A166,Plan!A$1:AY$798,51,FALSE)/100)))</f>
    </nc>
  </rcc>
  <rcc rId="6946" sId="8">
    <oc r="AM166">
      <f>IF(AJ166,O166*'ETC Data'!$H$5*'ETC Data'!$J$5,0)</f>
    </oc>
    <nc r="AM166">
      <f>IF(AJ166,O166*'ETC Data'!$H$5*'ETC Data'!$J$5,0)</f>
    </nc>
  </rcc>
  <rcc rId="6947" sId="8">
    <oc r="AN166">
      <f>AM166-(AM166*((VLOOKUP(A166,Plan!A$1:BA$798,50,FALSE)/100)))</f>
    </oc>
    <nc r="AN166">
      <f>AM166-(AM166*((VLOOKUP(A166,Plan!A$1:BA$798,53,FALSE)/100)))</f>
    </nc>
  </rcc>
  <rcc rId="6948" sId="8">
    <oc r="AO166">
      <f>IF(AJ166,O166*'ETC Data'!$H$5*'ETC Data'!$K$5,0)</f>
    </oc>
    <nc r="AO166">
      <f>IF(AJ166,O166*'ETC Data'!$H$5*'ETC Data'!$K$5,0)</f>
    </nc>
  </rcc>
  <rcc rId="6949" sId="8">
    <oc r="AP166">
      <f>AO166-(AO166*((VLOOKUP(A166,Plan!A$1:BB$798,51,FALSE)/100)))</f>
    </oc>
    <nc r="AP166">
      <f>AO166-(AO166*((VLOOKUP(A166,Plan!A$1:BB$798,54,FALSE)/100)))</f>
    </nc>
  </rcc>
  <rcc rId="6950" sId="8">
    <oc r="AQ166">
      <f>IF(AJ166,O166*'ETC Data'!$H$5*'ETC Data'!$L$5,0)</f>
    </oc>
    <nc r="AQ166">
      <f>IF(AJ166,O166*'ETC Data'!$H$5*'ETC Data'!$L$5,0)</f>
    </nc>
  </rcc>
  <rcc rId="6951" sId="8">
    <oc r="AR166">
      <f>AQ166-(AQ166*((VLOOKUP(A166,Plan!A$1:BD$798,53,FALSE)/100)))</f>
    </oc>
    <nc r="AR166">
      <f>AQ166-(AQ166*((VLOOKUP(A166,Plan!A$1:BD$798,56,FALSE)/100)))</f>
    </nc>
  </rcc>
  <rcc rId="6952" sId="8">
    <oc r="R167">
      <f>Q167-(Q167*((VLOOKUP(A167,Plan!A$1:Z$798,25,FALSE)/100)))</f>
    </oc>
    <nc r="R167">
      <f>Q167-(Q167*((VLOOKUP(A167,Plan!A$1:Z$798,26,FALSE)/100)))</f>
    </nc>
  </rcc>
  <rcc rId="6953" sId="8">
    <oc r="S167">
      <f>IF(P167,O167*'ETC Data'!$H$3*'ETC Data'!$J$3,0)</f>
    </oc>
    <nc r="S167">
      <f>IF(P167,O167*'ETC Data'!$H$3*'ETC Data'!$J$3,0)</f>
    </nc>
  </rcc>
  <rcc rId="6954" sId="8">
    <oc r="T167">
      <f>S167-(S167*((VLOOKUP(A167,Plan!A$1:AA$798,26,FALSE)/100)))</f>
    </oc>
    <nc r="T167">
      <f>S167-(S167*((VLOOKUP(A167,Plan!A$1:AA$798,27,FALSE)/100)))</f>
    </nc>
  </rcc>
  <rcc rId="6955" sId="8">
    <oc r="U167">
      <f>IF(P167,O167*'ETC Data'!$H$3*'ETC Data'!$K$3,0)</f>
    </oc>
    <nc r="U167">
      <f>IF(P167,O167*'ETC Data'!$H$3*'ETC Data'!$K$3,0)</f>
    </nc>
  </rcc>
  <rcc rId="6956" sId="8">
    <oc r="V167">
      <f>U167-(U167*((VLOOKUP(A167,Plan!A$1:AB$798,27,FALSE)/100)))</f>
    </oc>
    <nc r="V167">
      <f>U167-(U167*((VLOOKUP(A167,Plan!A$1:AB$798,28,FALSE)/100)))</f>
    </nc>
  </rcc>
  <rcc rId="6957" sId="8">
    <oc r="W167">
      <f>IF(P167,O167*'ETC Data'!$H$3*'ETC Data'!$L$3,0)</f>
    </oc>
    <nc r="W167">
      <f>IF(P167,O167*'ETC Data'!$H$3*'ETC Data'!$L$3,0)</f>
    </nc>
  </rcc>
  <rcc rId="6958" sId="8">
    <oc r="X167">
      <f>W167-(W167*((VLOOKUP(A167,Plan!A$1:AC$798,28,FALSE)/100)))</f>
    </oc>
    <nc r="X167">
      <f>W167-(W167*((VLOOKUP(A167,Plan!A$1:AC$798,29,FALSE)/100)))</f>
    </nc>
  </rcc>
  <rcc rId="6959" sId="8">
    <oc r="Z167">
      <f>OR(H167="Y",J167="Y")</f>
    </oc>
    <nc r="Z167">
      <f>OR(H167="Y",J167="Y")</f>
    </nc>
  </rcc>
  <rcc rId="6960" sId="8">
    <oc r="AA167">
      <f>IF(Z167,O167*'ETC Data'!$H$4*'ETC Data'!$I$4,0)</f>
    </oc>
    <nc r="AA167">
      <f>IF(Z167,O167*'ETC Data'!$H$4*'ETC Data'!$I$4,0)</f>
    </nc>
  </rcc>
  <rcc rId="6961" sId="8">
    <oc r="AB167">
      <f>AA167-(AA167*((VLOOKUP(A167,Plan!A$1:AI$798,34,FALSE)/100)))</f>
    </oc>
    <nc r="AB167">
      <f>AA167-(AA167*((VLOOKUP(A167,Plan!A$1:AI$798,35,FALSE)/100)))</f>
    </nc>
  </rcc>
  <rcc rId="6962" sId="8">
    <oc r="AC167">
      <f>IF(Z167,O167*'ETC Data'!$H$4*'ETC Data'!$J$4,0)</f>
    </oc>
    <nc r="AC167">
      <f>IF(Z167,O167*'ETC Data'!$H$4*'ETC Data'!$J$4,0)</f>
    </nc>
  </rcc>
  <rcc rId="6963" sId="8">
    <oc r="AD167">
      <f>AC167-(AC167*((VLOOKUP(A167,Plan!A$1:AJ$798,35,FALSE)/100)))</f>
    </oc>
    <nc r="AD167">
      <f>AC167-(AC167*((VLOOKUP(A167,Plan!A$1:AJ$798,36,FALSE)/100)))</f>
    </nc>
  </rcc>
  <rcc rId="6964" sId="8">
    <oc r="AE167">
      <f>IF(Z167,O167*'ETC Data'!$H$4*'ETC Data'!$K$4,0)</f>
    </oc>
    <nc r="AE167">
      <f>IF(Z167,O167*'ETC Data'!$H$4*'ETC Data'!$K$4,0)</f>
    </nc>
  </rcc>
  <rcc rId="6965" sId="8">
    <oc r="AF167">
      <f>AE167-(AE167*((VLOOKUP(A167,Plan!A$1:AK$798,36,FALSE)/100)))</f>
    </oc>
    <nc r="AF167">
      <f>AE167-(AE167*((VLOOKUP(A167,Plan!A$1:AK$798,37,FALSE)/100)))</f>
    </nc>
  </rcc>
  <rcc rId="6966" sId="8">
    <oc r="AG167">
      <f>IF(Z167,O167*'ETC Data'!$H$4*'ETC Data'!$L$4,0)</f>
    </oc>
    <nc r="AG167">
      <f>IF(Z167,O167*'ETC Data'!$H$4*'ETC Data'!$L$4,0)</f>
    </nc>
  </rcc>
  <rcc rId="6967" sId="8">
    <oc r="AH167">
      <f>AG167-(AG167*((VLOOKUP(A167,Plan!A$1:AP$798,41,FALSE)/100)))</f>
    </oc>
    <nc r="AH167">
      <f>AG167-(AG167*((VLOOKUP(A167,Plan!A$1:AP$798,42,FALSE)/100)))</f>
    </nc>
  </rcc>
  <rcc rId="6968" sId="8">
    <oc r="AJ167">
      <f>OR(H167="Y",K167="Y")</f>
    </oc>
    <nc r="AJ167">
      <f>OR(H167="Y",K167="Y")</f>
    </nc>
  </rcc>
  <rcc rId="6969" sId="8">
    <oc r="AK167">
      <f>IF(AJ167,O167*'ETC Data'!$H$5*'ETC Data'!$I$5,0)</f>
    </oc>
    <nc r="AK167">
      <f>IF(AJ167,O167*'ETC Data'!$H$5*'ETC Data'!$I$5,0)</f>
    </nc>
  </rcc>
  <rcc rId="6970" sId="8">
    <oc r="AL167">
      <f>AK167-(AK167*((VLOOKUP(A167,Plan!A$1:AY$798,49,FALSE)/100)))</f>
    </oc>
    <nc r="AL167">
      <f>AK167-(AK167*((VLOOKUP(A167,Plan!A$1:AY$798,51,FALSE)/100)))</f>
    </nc>
  </rcc>
  <rcc rId="6971" sId="8">
    <oc r="AM167">
      <f>IF(AJ167,O167*'ETC Data'!$H$5*'ETC Data'!$J$5,0)</f>
    </oc>
    <nc r="AM167">
      <f>IF(AJ167,O167*'ETC Data'!$H$5*'ETC Data'!$J$5,0)</f>
    </nc>
  </rcc>
  <rcc rId="6972" sId="8">
    <oc r="AN167">
      <f>AM167-(AM167*((VLOOKUP(A167,Plan!A$1:BA$798,50,FALSE)/100)))</f>
    </oc>
    <nc r="AN167">
      <f>AM167-(AM167*((VLOOKUP(A167,Plan!A$1:BA$798,53,FALSE)/100)))</f>
    </nc>
  </rcc>
  <rcc rId="6973" sId="8">
    <oc r="AO167">
      <f>IF(AJ167,O167*'ETC Data'!$H$5*'ETC Data'!$K$5,0)</f>
    </oc>
    <nc r="AO167">
      <f>IF(AJ167,O167*'ETC Data'!$H$5*'ETC Data'!$K$5,0)</f>
    </nc>
  </rcc>
  <rcc rId="6974" sId="8">
    <oc r="AP167">
      <f>AO167-(AO167*((VLOOKUP(A167,Plan!A$1:BB$798,51,FALSE)/100)))</f>
    </oc>
    <nc r="AP167">
      <f>AO167-(AO167*((VLOOKUP(A167,Plan!A$1:BB$798,54,FALSE)/100)))</f>
    </nc>
  </rcc>
  <rcc rId="6975" sId="8">
    <oc r="AQ167">
      <f>IF(AJ167,O167*'ETC Data'!$H$5*'ETC Data'!$L$5,0)</f>
    </oc>
    <nc r="AQ167">
      <f>IF(AJ167,O167*'ETC Data'!$H$5*'ETC Data'!$L$5,0)</f>
    </nc>
  </rcc>
  <rcc rId="6976" sId="8">
    <oc r="AR167">
      <f>AQ167-(AQ167*((VLOOKUP(A167,Plan!A$1:BD$798,53,FALSE)/100)))</f>
    </oc>
    <nc r="AR167">
      <f>AQ167-(AQ167*((VLOOKUP(A167,Plan!A$1:BD$798,56,FALSE)/100)))</f>
    </nc>
  </rcc>
  <rcc rId="6977" sId="8">
    <oc r="R168">
      <f>Q168-(Q168*((VLOOKUP(A168,Plan!A$1:Z$798,25,FALSE)/100)))</f>
    </oc>
    <nc r="R168">
      <f>Q168-(Q168*((VLOOKUP(A168,Plan!A$1:Z$798,26,FALSE)/100)))</f>
    </nc>
  </rcc>
  <rcc rId="6978" sId="8">
    <oc r="S168">
      <f>IF(P168,O168*'ETC Data'!$H$3*'ETC Data'!$J$3,0)</f>
    </oc>
    <nc r="S168">
      <f>IF(P168,O168*'ETC Data'!$H$3*'ETC Data'!$J$3,0)</f>
    </nc>
  </rcc>
  <rcc rId="6979" sId="8">
    <oc r="T168">
      <f>S168-(S168*((VLOOKUP(A168,Plan!A$1:AA$798,26,FALSE)/100)))</f>
    </oc>
    <nc r="T168">
      <f>S168-(S168*((VLOOKUP(A168,Plan!A$1:AA$798,27,FALSE)/100)))</f>
    </nc>
  </rcc>
  <rcc rId="6980" sId="8">
    <oc r="U168">
      <f>IF(P168,O168*'ETC Data'!$H$3*'ETC Data'!$K$3,0)</f>
    </oc>
    <nc r="U168">
      <f>IF(P168,O168*'ETC Data'!$H$3*'ETC Data'!$K$3,0)</f>
    </nc>
  </rcc>
  <rcc rId="6981" sId="8">
    <oc r="V168">
      <f>U168-(U168*((VLOOKUP(A168,Plan!A$1:AB$798,27,FALSE)/100)))</f>
    </oc>
    <nc r="V168">
      <f>U168-(U168*((VLOOKUP(A168,Plan!A$1:AB$798,28,FALSE)/100)))</f>
    </nc>
  </rcc>
  <rcc rId="6982" sId="8">
    <oc r="W168">
      <f>IF(P168,O168*'ETC Data'!$H$3*'ETC Data'!$L$3,0)</f>
    </oc>
    <nc r="W168">
      <f>IF(P168,O168*'ETC Data'!$H$3*'ETC Data'!$L$3,0)</f>
    </nc>
  </rcc>
  <rcc rId="6983" sId="8">
    <oc r="X168">
      <f>W168-(W168*((VLOOKUP(A168,Plan!A$1:AC$798,28,FALSE)/100)))</f>
    </oc>
    <nc r="X168">
      <f>W168-(W168*((VLOOKUP(A168,Plan!A$1:AC$798,29,FALSE)/100)))</f>
    </nc>
  </rcc>
  <rcc rId="6984" sId="8">
    <oc r="Z168">
      <f>OR(H168="Y",J168="Y")</f>
    </oc>
    <nc r="Z168">
      <f>OR(H168="Y",J168="Y")</f>
    </nc>
  </rcc>
  <rcc rId="6985" sId="8">
    <oc r="AA168">
      <f>IF(Z168,O168*'ETC Data'!$H$4*'ETC Data'!$I$4,0)</f>
    </oc>
    <nc r="AA168">
      <f>IF(Z168,O168*'ETC Data'!$H$4*'ETC Data'!$I$4,0)</f>
    </nc>
  </rcc>
  <rcc rId="6986" sId="8">
    <oc r="AB168">
      <f>AA168-(AA168*((VLOOKUP(A168,Plan!A$1:AI$798,34,FALSE)/100)))</f>
    </oc>
    <nc r="AB168">
      <f>AA168-(AA168*((VLOOKUP(A168,Plan!A$1:AI$798,35,FALSE)/100)))</f>
    </nc>
  </rcc>
  <rcc rId="6987" sId="8">
    <oc r="AC168">
      <f>IF(Z168,O168*'ETC Data'!$H$4*'ETC Data'!$J$4,0)</f>
    </oc>
    <nc r="AC168">
      <f>IF(Z168,O168*'ETC Data'!$H$4*'ETC Data'!$J$4,0)</f>
    </nc>
  </rcc>
  <rcc rId="6988" sId="8">
    <oc r="AD168">
      <f>AC168-(AC168*((VLOOKUP(A168,Plan!A$1:AJ$798,35,FALSE)/100)))</f>
    </oc>
    <nc r="AD168">
      <f>AC168-(AC168*((VLOOKUP(A168,Plan!A$1:AJ$798,36,FALSE)/100)))</f>
    </nc>
  </rcc>
  <rcc rId="6989" sId="8">
    <oc r="AE168">
      <f>IF(Z168,O168*'ETC Data'!$H$4*'ETC Data'!$K$4,0)</f>
    </oc>
    <nc r="AE168">
      <f>IF(Z168,O168*'ETC Data'!$H$4*'ETC Data'!$K$4,0)</f>
    </nc>
  </rcc>
  <rcc rId="6990" sId="8">
    <oc r="AF168">
      <f>AE168-(AE168*((VLOOKUP(A168,Plan!A$1:AK$798,36,FALSE)/100)))</f>
    </oc>
    <nc r="AF168">
      <f>AE168-(AE168*((VLOOKUP(A168,Plan!A$1:AK$798,37,FALSE)/100)))</f>
    </nc>
  </rcc>
  <rcc rId="6991" sId="8">
    <oc r="AG168">
      <f>IF(Z168,O168*'ETC Data'!$H$4*'ETC Data'!$L$4,0)</f>
    </oc>
    <nc r="AG168">
      <f>IF(Z168,O168*'ETC Data'!$H$4*'ETC Data'!$L$4,0)</f>
    </nc>
  </rcc>
  <rcc rId="6992" sId="8">
    <oc r="AH168">
      <f>AG168-(AG168*((VLOOKUP(A168,Plan!A$1:AP$798,41,FALSE)/100)))</f>
    </oc>
    <nc r="AH168">
      <f>AG168-(AG168*((VLOOKUP(A168,Plan!A$1:AP$798,42,FALSE)/100)))</f>
    </nc>
  </rcc>
  <rcc rId="6993" sId="8">
    <oc r="AJ168">
      <f>OR(H168="Y",K168="Y")</f>
    </oc>
    <nc r="AJ168">
      <f>OR(H168="Y",K168="Y")</f>
    </nc>
  </rcc>
  <rcc rId="6994" sId="8">
    <oc r="AK168">
      <f>IF(AJ168,O168*'ETC Data'!$H$5*'ETC Data'!$I$5,0)</f>
    </oc>
    <nc r="AK168">
      <f>IF(AJ168,O168*'ETC Data'!$H$5*'ETC Data'!$I$5,0)</f>
    </nc>
  </rcc>
  <rcc rId="6995" sId="8">
    <oc r="AL168">
      <f>AK168-(AK168*((VLOOKUP(A168,Plan!A$1:AY$798,49,FALSE)/100)))</f>
    </oc>
    <nc r="AL168">
      <f>AK168-(AK168*((VLOOKUP(A168,Plan!A$1:AY$798,51,FALSE)/100)))</f>
    </nc>
  </rcc>
  <rcc rId="6996" sId="8">
    <oc r="AM168">
      <f>IF(AJ168,O168*'ETC Data'!$H$5*'ETC Data'!$J$5,0)</f>
    </oc>
    <nc r="AM168">
      <f>IF(AJ168,O168*'ETC Data'!$H$5*'ETC Data'!$J$5,0)</f>
    </nc>
  </rcc>
  <rcc rId="6997" sId="8">
    <oc r="AN168">
      <f>AM168-(AM168*((VLOOKUP(A168,Plan!A$1:BA$798,50,FALSE)/100)))</f>
    </oc>
    <nc r="AN168">
      <f>AM168-(AM168*((VLOOKUP(A168,Plan!A$1:BA$798,53,FALSE)/100)))</f>
    </nc>
  </rcc>
  <rcc rId="6998" sId="8">
    <oc r="AO168">
      <f>IF(AJ168,O168*'ETC Data'!$H$5*'ETC Data'!$K$5,0)</f>
    </oc>
    <nc r="AO168">
      <f>IF(AJ168,O168*'ETC Data'!$H$5*'ETC Data'!$K$5,0)</f>
    </nc>
  </rcc>
  <rcc rId="6999" sId="8">
    <oc r="AP168">
      <f>AO168-(AO168*((VLOOKUP(A168,Plan!A$1:BB$798,51,FALSE)/100)))</f>
    </oc>
    <nc r="AP168">
      <f>AO168-(AO168*((VLOOKUP(A168,Plan!A$1:BB$798,54,FALSE)/100)))</f>
    </nc>
  </rcc>
  <rcc rId="7000" sId="8">
    <oc r="AQ168">
      <f>IF(AJ168,O168*'ETC Data'!$H$5*'ETC Data'!$L$5,0)</f>
    </oc>
    <nc r="AQ168">
      <f>IF(AJ168,O168*'ETC Data'!$H$5*'ETC Data'!$L$5,0)</f>
    </nc>
  </rcc>
  <rcc rId="7001" sId="8">
    <oc r="AR168">
      <f>AQ168-(AQ168*((VLOOKUP(A168,Plan!A$1:BD$798,53,FALSE)/100)))</f>
    </oc>
    <nc r="AR168">
      <f>AQ168-(AQ168*((VLOOKUP(A168,Plan!A$1:BD$798,56,FALSE)/100)))</f>
    </nc>
  </rcc>
  <rcc rId="7002" sId="8">
    <oc r="R169">
      <f>Q169-(Q169*((VLOOKUP(A169,Plan!A$1:Z$798,25,FALSE)/100)))</f>
    </oc>
    <nc r="R169">
      <f>Q169-(Q169*((VLOOKUP(A169,Plan!A$1:Z$798,26,FALSE)/100)))</f>
    </nc>
  </rcc>
  <rcc rId="7003" sId="8">
    <oc r="S169">
      <f>IF(P169,O169*'ETC Data'!$H$3*'ETC Data'!$J$3,0)</f>
    </oc>
    <nc r="S169">
      <f>IF(P169,O169*'ETC Data'!$H$3*'ETC Data'!$J$3,0)</f>
    </nc>
  </rcc>
  <rcc rId="7004" sId="8">
    <oc r="T169">
      <f>S169-(S169*((VLOOKUP(A169,Plan!A$1:AA$798,26,FALSE)/100)))</f>
    </oc>
    <nc r="T169">
      <f>S169-(S169*((VLOOKUP(A169,Plan!A$1:AA$798,27,FALSE)/100)))</f>
    </nc>
  </rcc>
  <rcc rId="7005" sId="8">
    <oc r="U169">
      <f>IF(P169,O169*'ETC Data'!$H$3*'ETC Data'!$K$3,0)</f>
    </oc>
    <nc r="U169">
      <f>IF(P169,O169*'ETC Data'!$H$3*'ETC Data'!$K$3,0)</f>
    </nc>
  </rcc>
  <rcc rId="7006" sId="8">
    <oc r="V169">
      <f>U169-(U169*((VLOOKUP(A169,Plan!A$1:AB$798,27,FALSE)/100)))</f>
    </oc>
    <nc r="V169">
      <f>U169-(U169*((VLOOKUP(A169,Plan!A$1:AB$798,28,FALSE)/100)))</f>
    </nc>
  </rcc>
  <rcc rId="7007" sId="8">
    <oc r="W169">
      <f>IF(P169,O169*'ETC Data'!$H$3*'ETC Data'!$L$3,0)</f>
    </oc>
    <nc r="W169">
      <f>IF(P169,O169*'ETC Data'!$H$3*'ETC Data'!$L$3,0)</f>
    </nc>
  </rcc>
  <rcc rId="7008" sId="8">
    <oc r="X169">
      <f>W169-(W169*((VLOOKUP(A169,Plan!A$1:AC$798,28,FALSE)/100)))</f>
    </oc>
    <nc r="X169">
      <f>W169-(W169*((VLOOKUP(A169,Plan!A$1:AC$798,29,FALSE)/100)))</f>
    </nc>
  </rcc>
  <rcc rId="7009" sId="8">
    <oc r="Z169">
      <f>OR(H169="Y",J169="Y")</f>
    </oc>
    <nc r="Z169">
      <f>OR(H169="Y",J169="Y")</f>
    </nc>
  </rcc>
  <rcc rId="7010" sId="8">
    <oc r="AA169">
      <f>IF(Z169,O169*'ETC Data'!$H$4*'ETC Data'!$I$4,0)</f>
    </oc>
    <nc r="AA169">
      <f>IF(Z169,O169*'ETC Data'!$H$4*'ETC Data'!$I$4,0)</f>
    </nc>
  </rcc>
  <rcc rId="7011" sId="8">
    <oc r="AB169">
      <f>AA169-(AA169*((VLOOKUP(A169,Plan!A$1:AI$798,34,FALSE)/100)))</f>
    </oc>
    <nc r="AB169">
      <f>AA169-(AA169*((VLOOKUP(A169,Plan!A$1:AI$798,35,FALSE)/100)))</f>
    </nc>
  </rcc>
  <rcc rId="7012" sId="8">
    <oc r="AC169">
      <f>IF(Z169,O169*'ETC Data'!$H$4*'ETC Data'!$J$4,0)</f>
    </oc>
    <nc r="AC169">
      <f>IF(Z169,O169*'ETC Data'!$H$4*'ETC Data'!$J$4,0)</f>
    </nc>
  </rcc>
  <rcc rId="7013" sId="8">
    <oc r="AD169">
      <f>AC169-(AC169*((VLOOKUP(A169,Plan!A$1:AJ$798,35,FALSE)/100)))</f>
    </oc>
    <nc r="AD169">
      <f>AC169-(AC169*((VLOOKUP(A169,Plan!A$1:AJ$798,36,FALSE)/100)))</f>
    </nc>
  </rcc>
  <rcc rId="7014" sId="8">
    <oc r="AE169">
      <f>IF(Z169,O169*'ETC Data'!$H$4*'ETC Data'!$K$4,0)</f>
    </oc>
    <nc r="AE169">
      <f>IF(Z169,O169*'ETC Data'!$H$4*'ETC Data'!$K$4,0)</f>
    </nc>
  </rcc>
  <rcc rId="7015" sId="8">
    <oc r="AF169">
      <f>AE169-(AE169*((VLOOKUP(A169,Plan!A$1:AK$798,36,FALSE)/100)))</f>
    </oc>
    <nc r="AF169">
      <f>AE169-(AE169*((VLOOKUP(A169,Plan!A$1:AK$798,37,FALSE)/100)))</f>
    </nc>
  </rcc>
  <rcc rId="7016" sId="8">
    <oc r="AG169">
      <f>IF(Z169,O169*'ETC Data'!$H$4*'ETC Data'!$L$4,0)</f>
    </oc>
    <nc r="AG169">
      <f>IF(Z169,O169*'ETC Data'!$H$4*'ETC Data'!$L$4,0)</f>
    </nc>
  </rcc>
  <rcc rId="7017" sId="8">
    <oc r="AH169">
      <f>AG169-(AG169*((VLOOKUP(A169,Plan!A$1:AP$798,41,FALSE)/100)))</f>
    </oc>
    <nc r="AH169">
      <f>AG169-(AG169*((VLOOKUP(A169,Plan!A$1:AP$798,42,FALSE)/100)))</f>
    </nc>
  </rcc>
  <rcc rId="7018" sId="8">
    <oc r="AJ169">
      <f>OR(H169="Y",K169="Y")</f>
    </oc>
    <nc r="AJ169">
      <f>OR(H169="Y",K169="Y")</f>
    </nc>
  </rcc>
  <rcc rId="7019" sId="8">
    <oc r="AK169">
      <f>IF(AJ169,O169*'ETC Data'!$H$5*'ETC Data'!$I$5,0)</f>
    </oc>
    <nc r="AK169">
      <f>IF(AJ169,O169*'ETC Data'!$H$5*'ETC Data'!$I$5,0)</f>
    </nc>
  </rcc>
  <rcc rId="7020" sId="8">
    <oc r="AL169">
      <f>AK169-(AK169*((VLOOKUP(A169,Plan!A$1:AY$798,49,FALSE)/100)))</f>
    </oc>
    <nc r="AL169">
      <f>AK169-(AK169*((VLOOKUP(A169,Plan!A$1:AY$798,51,FALSE)/100)))</f>
    </nc>
  </rcc>
  <rcc rId="7021" sId="8">
    <oc r="AM169">
      <f>IF(AJ169,O169*'ETC Data'!$H$5*'ETC Data'!$J$5,0)</f>
    </oc>
    <nc r="AM169">
      <f>IF(AJ169,O169*'ETC Data'!$H$5*'ETC Data'!$J$5,0)</f>
    </nc>
  </rcc>
  <rcc rId="7022" sId="8">
    <oc r="AN169">
      <f>AM169-(AM169*((VLOOKUP(A169,Plan!A$1:BA$798,50,FALSE)/100)))</f>
    </oc>
    <nc r="AN169">
      <f>AM169-(AM169*((VLOOKUP(A169,Plan!A$1:BA$798,53,FALSE)/100)))</f>
    </nc>
  </rcc>
  <rcc rId="7023" sId="8">
    <oc r="AO169">
      <f>IF(AJ169,O169*'ETC Data'!$H$5*'ETC Data'!$K$5,0)</f>
    </oc>
    <nc r="AO169">
      <f>IF(AJ169,O169*'ETC Data'!$H$5*'ETC Data'!$K$5,0)</f>
    </nc>
  </rcc>
  <rcc rId="7024" sId="8">
    <oc r="AP169">
      <f>AO169-(AO169*((VLOOKUP(A169,Plan!A$1:BB$798,51,FALSE)/100)))</f>
    </oc>
    <nc r="AP169">
      <f>AO169-(AO169*((VLOOKUP(A169,Plan!A$1:BB$798,54,FALSE)/100)))</f>
    </nc>
  </rcc>
  <rcc rId="7025" sId="8">
    <oc r="AQ169">
      <f>IF(AJ169,O169*'ETC Data'!$H$5*'ETC Data'!$L$5,0)</f>
    </oc>
    <nc r="AQ169">
      <f>IF(AJ169,O169*'ETC Data'!$H$5*'ETC Data'!$L$5,0)</f>
    </nc>
  </rcc>
  <rcc rId="7026" sId="8">
    <oc r="AR169">
      <f>AQ169-(AQ169*((VLOOKUP(A169,Plan!A$1:BD$798,53,FALSE)/100)))</f>
    </oc>
    <nc r="AR169">
      <f>AQ169-(AQ169*((VLOOKUP(A169,Plan!A$1:BD$798,56,FALSE)/100)))</f>
    </nc>
  </rcc>
  <rcc rId="7027" sId="8">
    <oc r="R170">
      <f>Q170-(Q170*((VLOOKUP(A170,Plan!A$1:Z$798,25,FALSE)/100)))</f>
    </oc>
    <nc r="R170">
      <f>Q170-(Q170*((VLOOKUP(A170,Plan!A$1:Z$798,26,FALSE)/100)))</f>
    </nc>
  </rcc>
  <rcc rId="7028" sId="8">
    <oc r="S170">
      <f>IF(P170,O170*'ETC Data'!$H$3*'ETC Data'!$J$3,0)</f>
    </oc>
    <nc r="S170">
      <f>IF(P170,O170*'ETC Data'!$H$3*'ETC Data'!$J$3,0)</f>
    </nc>
  </rcc>
  <rcc rId="7029" sId="8">
    <oc r="T170">
      <f>S170-(S170*((VLOOKUP(A170,Plan!A$1:AA$798,26,FALSE)/100)))</f>
    </oc>
    <nc r="T170">
      <f>S170-(S170*((VLOOKUP(A170,Plan!A$1:AA$798,27,FALSE)/100)))</f>
    </nc>
  </rcc>
  <rcc rId="7030" sId="8">
    <oc r="U170">
      <f>IF(P170,O170*'ETC Data'!$H$3*'ETC Data'!$K$3,0)</f>
    </oc>
    <nc r="U170">
      <f>IF(P170,O170*'ETC Data'!$H$3*'ETC Data'!$K$3,0)</f>
    </nc>
  </rcc>
  <rcc rId="7031" sId="8">
    <oc r="V170">
      <f>U170-(U170*((VLOOKUP(A170,Plan!A$1:AB$798,27,FALSE)/100)))</f>
    </oc>
    <nc r="V170">
      <f>U170-(U170*((VLOOKUP(A170,Plan!A$1:AB$798,28,FALSE)/100)))</f>
    </nc>
  </rcc>
  <rcc rId="7032" sId="8">
    <oc r="W170">
      <f>IF(P170,O170*'ETC Data'!$H$3*'ETC Data'!$L$3,0)</f>
    </oc>
    <nc r="W170">
      <f>IF(P170,O170*'ETC Data'!$H$3*'ETC Data'!$L$3,0)</f>
    </nc>
  </rcc>
  <rcc rId="7033" sId="8">
    <oc r="X170">
      <f>W170-(W170*((VLOOKUP(A170,Plan!A$1:AC$798,28,FALSE)/100)))</f>
    </oc>
    <nc r="X170">
      <f>W170-(W170*((VLOOKUP(A170,Plan!A$1:AC$798,29,FALSE)/100)))</f>
    </nc>
  </rcc>
  <rcc rId="7034" sId="8">
    <oc r="Z170">
      <f>OR(H170="Y",J170="Y")</f>
    </oc>
    <nc r="Z170">
      <f>OR(H170="Y",J170="Y")</f>
    </nc>
  </rcc>
  <rcc rId="7035" sId="8">
    <oc r="AA170">
      <f>IF(Z170,O170*'ETC Data'!$H$4*'ETC Data'!$I$4,0)</f>
    </oc>
    <nc r="AA170">
      <f>IF(Z170,O170*'ETC Data'!$H$4*'ETC Data'!$I$4,0)</f>
    </nc>
  </rcc>
  <rcc rId="7036" sId="8">
    <oc r="AB170">
      <f>AA170-(AA170*((VLOOKUP(A170,Plan!A$1:AI$798,34,FALSE)/100)))</f>
    </oc>
    <nc r="AB170">
      <f>AA170-(AA170*((VLOOKUP(A170,Plan!A$1:AI$798,35,FALSE)/100)))</f>
    </nc>
  </rcc>
  <rcc rId="7037" sId="8">
    <oc r="AC170">
      <f>IF(Z170,O170*'ETC Data'!$H$4*'ETC Data'!$J$4,0)</f>
    </oc>
    <nc r="AC170">
      <f>IF(Z170,O170*'ETC Data'!$H$4*'ETC Data'!$J$4,0)</f>
    </nc>
  </rcc>
  <rcc rId="7038" sId="8">
    <oc r="AD170">
      <f>AC170-(AC170*((VLOOKUP(A170,Plan!A$1:AJ$798,35,FALSE)/100)))</f>
    </oc>
    <nc r="AD170">
      <f>AC170-(AC170*((VLOOKUP(A170,Plan!A$1:AJ$798,36,FALSE)/100)))</f>
    </nc>
  </rcc>
  <rcc rId="7039" sId="8">
    <oc r="AE170">
      <f>IF(Z170,O170*'ETC Data'!$H$4*'ETC Data'!$K$4,0)</f>
    </oc>
    <nc r="AE170">
      <f>IF(Z170,O170*'ETC Data'!$H$4*'ETC Data'!$K$4,0)</f>
    </nc>
  </rcc>
  <rcc rId="7040" sId="8">
    <oc r="AF170">
      <f>AE170-(AE170*((VLOOKUP(A170,Plan!A$1:AK$798,36,FALSE)/100)))</f>
    </oc>
    <nc r="AF170">
      <f>AE170-(AE170*((VLOOKUP(A170,Plan!A$1:AK$798,37,FALSE)/100)))</f>
    </nc>
  </rcc>
  <rcc rId="7041" sId="8">
    <oc r="AG170">
      <f>IF(Z170,O170*'ETC Data'!$H$4*'ETC Data'!$L$4,0)</f>
    </oc>
    <nc r="AG170">
      <f>IF(Z170,O170*'ETC Data'!$H$4*'ETC Data'!$L$4,0)</f>
    </nc>
  </rcc>
  <rcc rId="7042" sId="8">
    <oc r="AH170">
      <f>AG170-(AG170*((VLOOKUP(A170,Plan!A$1:AP$798,41,FALSE)/100)))</f>
    </oc>
    <nc r="AH170">
      <f>AG170-(AG170*((VLOOKUP(A170,Plan!A$1:AP$798,42,FALSE)/100)))</f>
    </nc>
  </rcc>
  <rcc rId="7043" sId="8">
    <oc r="AJ170">
      <f>OR(H170="Y",K170="Y")</f>
    </oc>
    <nc r="AJ170">
      <f>OR(H170="Y",K170="Y")</f>
    </nc>
  </rcc>
  <rcc rId="7044" sId="8">
    <oc r="AK170">
      <f>IF(AJ170,O170*'ETC Data'!$H$5*'ETC Data'!$I$5,0)</f>
    </oc>
    <nc r="AK170">
      <f>IF(AJ170,O170*'ETC Data'!$H$5*'ETC Data'!$I$5,0)</f>
    </nc>
  </rcc>
  <rcc rId="7045" sId="8">
    <oc r="AL170">
      <f>AK170-(AK170*((VLOOKUP(A170,Plan!A$1:AY$798,49,FALSE)/100)))</f>
    </oc>
    <nc r="AL170">
      <f>AK170-(AK170*((VLOOKUP(A170,Plan!A$1:AY$798,51,FALSE)/100)))</f>
    </nc>
  </rcc>
  <rcc rId="7046" sId="8">
    <oc r="AM170">
      <f>IF(AJ170,O170*'ETC Data'!$H$5*'ETC Data'!$J$5,0)</f>
    </oc>
    <nc r="AM170">
      <f>IF(AJ170,O170*'ETC Data'!$H$5*'ETC Data'!$J$5,0)</f>
    </nc>
  </rcc>
  <rcc rId="7047" sId="8">
    <oc r="AN170">
      <f>AM170-(AM170*((VLOOKUP(A170,Plan!A$1:BA$798,50,FALSE)/100)))</f>
    </oc>
    <nc r="AN170">
      <f>AM170-(AM170*((VLOOKUP(A170,Plan!A$1:BA$798,53,FALSE)/100)))</f>
    </nc>
  </rcc>
  <rcc rId="7048" sId="8">
    <oc r="AO170">
      <f>IF(AJ170,O170*'ETC Data'!$H$5*'ETC Data'!$K$5,0)</f>
    </oc>
    <nc r="AO170">
      <f>IF(AJ170,O170*'ETC Data'!$H$5*'ETC Data'!$K$5,0)</f>
    </nc>
  </rcc>
  <rcc rId="7049" sId="8">
    <oc r="AP170">
      <f>AO170-(AO170*((VLOOKUP(A170,Plan!A$1:BB$798,51,FALSE)/100)))</f>
    </oc>
    <nc r="AP170">
      <f>AO170-(AO170*((VLOOKUP(A170,Plan!A$1:BB$798,54,FALSE)/100)))</f>
    </nc>
  </rcc>
  <rcc rId="7050" sId="8">
    <oc r="AQ170">
      <f>IF(AJ170,O170*'ETC Data'!$H$5*'ETC Data'!$L$5,0)</f>
    </oc>
    <nc r="AQ170">
      <f>IF(AJ170,O170*'ETC Data'!$H$5*'ETC Data'!$L$5,0)</f>
    </nc>
  </rcc>
  <rcc rId="7051" sId="8">
    <oc r="AR170">
      <f>AQ170-(AQ170*((VLOOKUP(A170,Plan!A$1:BD$798,53,FALSE)/100)))</f>
    </oc>
    <nc r="AR170">
      <f>AQ170-(AQ170*((VLOOKUP(A170,Plan!A$1:BD$798,56,FALSE)/100)))</f>
    </nc>
  </rcc>
  <rcc rId="7052" sId="8">
    <oc r="R171">
      <f>Q171-(Q171*((VLOOKUP(A171,Plan!A$1:Z$798,25,FALSE)/100)))</f>
    </oc>
    <nc r="R171">
      <f>Q171-(Q171*((VLOOKUP(A171,Plan!A$1:Z$798,26,FALSE)/100)))</f>
    </nc>
  </rcc>
  <rcc rId="7053" sId="8">
    <oc r="S171">
      <f>IF(P171,O171*'ETC Data'!$H$3*'ETC Data'!$J$3,0)</f>
    </oc>
    <nc r="S171">
      <f>IF(P171,O171*'ETC Data'!$H$3*'ETC Data'!$J$3,0)</f>
    </nc>
  </rcc>
  <rcc rId="7054" sId="8">
    <oc r="T171">
      <f>S171-(S171*((VLOOKUP(A171,Plan!A$1:AA$798,26,FALSE)/100)))</f>
    </oc>
    <nc r="T171">
      <f>S171-(S171*((VLOOKUP(A171,Plan!A$1:AA$798,27,FALSE)/100)))</f>
    </nc>
  </rcc>
  <rcc rId="7055" sId="8">
    <oc r="U171">
      <f>IF(P171,O171*'ETC Data'!$H$3*'ETC Data'!$K$3,0)</f>
    </oc>
    <nc r="U171">
      <f>IF(P171,O171*'ETC Data'!$H$3*'ETC Data'!$K$3,0)</f>
    </nc>
  </rcc>
  <rcc rId="7056" sId="8">
    <oc r="V171">
      <f>U171-(U171*((VLOOKUP(A171,Plan!A$1:AB$798,27,FALSE)/100)))</f>
    </oc>
    <nc r="V171">
      <f>U171-(U171*((VLOOKUP(A171,Plan!A$1:AB$798,28,FALSE)/100)))</f>
    </nc>
  </rcc>
  <rcc rId="7057" sId="8">
    <oc r="W171">
      <f>IF(P171,O171*'ETC Data'!$H$3*'ETC Data'!$L$3,0)</f>
    </oc>
    <nc r="W171">
      <f>IF(P171,O171*'ETC Data'!$H$3*'ETC Data'!$L$3,0)</f>
    </nc>
  </rcc>
  <rcc rId="7058" sId="8">
    <oc r="X171">
      <f>W171-(W171*((VLOOKUP(A171,Plan!A$1:AC$798,28,FALSE)/100)))</f>
    </oc>
    <nc r="X171">
      <f>W171-(W171*((VLOOKUP(A171,Plan!A$1:AC$798,29,FALSE)/100)))</f>
    </nc>
  </rcc>
  <rcc rId="7059" sId="8">
    <oc r="Z171">
      <f>OR(H171="Y",J171="Y")</f>
    </oc>
    <nc r="Z171">
      <f>OR(H171="Y",J171="Y")</f>
    </nc>
  </rcc>
  <rcc rId="7060" sId="8">
    <oc r="AA171">
      <f>IF(Z171,O171*'ETC Data'!$H$4*'ETC Data'!$I$4,0)</f>
    </oc>
    <nc r="AA171">
      <f>IF(Z171,O171*'ETC Data'!$H$4*'ETC Data'!$I$4,0)</f>
    </nc>
  </rcc>
  <rcc rId="7061" sId="8">
    <oc r="AB171">
      <f>AA171-(AA171*((VLOOKUP(A171,Plan!A$1:AI$798,34,FALSE)/100)))</f>
    </oc>
    <nc r="AB171">
      <f>AA171-(AA171*((VLOOKUP(A171,Plan!A$1:AI$798,35,FALSE)/100)))</f>
    </nc>
  </rcc>
  <rcc rId="7062" sId="8">
    <oc r="AC171">
      <f>IF(Z171,O171*'ETC Data'!$H$4*'ETC Data'!$J$4,0)</f>
    </oc>
    <nc r="AC171">
      <f>IF(Z171,O171*'ETC Data'!$H$4*'ETC Data'!$J$4,0)</f>
    </nc>
  </rcc>
  <rcc rId="7063" sId="8">
    <oc r="AD171">
      <f>AC171-(AC171*((VLOOKUP(A171,Plan!A$1:AJ$798,35,FALSE)/100)))</f>
    </oc>
    <nc r="AD171">
      <f>AC171-(AC171*((VLOOKUP(A171,Plan!A$1:AJ$798,36,FALSE)/100)))</f>
    </nc>
  </rcc>
  <rcc rId="7064" sId="8">
    <oc r="AE171">
      <f>IF(Z171,O171*'ETC Data'!$H$4*'ETC Data'!$K$4,0)</f>
    </oc>
    <nc r="AE171">
      <f>IF(Z171,O171*'ETC Data'!$H$4*'ETC Data'!$K$4,0)</f>
    </nc>
  </rcc>
  <rcc rId="7065" sId="8">
    <oc r="AF171">
      <f>AE171-(AE171*((VLOOKUP(A171,Plan!A$1:AK$798,36,FALSE)/100)))</f>
    </oc>
    <nc r="AF171">
      <f>AE171-(AE171*((VLOOKUP(A171,Plan!A$1:AK$798,37,FALSE)/100)))</f>
    </nc>
  </rcc>
  <rcc rId="7066" sId="8">
    <oc r="AG171">
      <f>IF(Z171,O171*'ETC Data'!$H$4*'ETC Data'!$L$4,0)</f>
    </oc>
    <nc r="AG171">
      <f>IF(Z171,O171*'ETC Data'!$H$4*'ETC Data'!$L$4,0)</f>
    </nc>
  </rcc>
  <rcc rId="7067" sId="8">
    <oc r="AH171">
      <f>AG171-(AG171*((VLOOKUP(A171,Plan!A$1:AP$798,41,FALSE)/100)))</f>
    </oc>
    <nc r="AH171">
      <f>AG171-(AG171*((VLOOKUP(A171,Plan!A$1:AP$798,42,FALSE)/100)))</f>
    </nc>
  </rcc>
  <rcc rId="7068" sId="8">
    <oc r="AJ171">
      <f>OR(H171="Y",K171="Y")</f>
    </oc>
    <nc r="AJ171">
      <f>OR(H171="Y",K171="Y")</f>
    </nc>
  </rcc>
  <rcc rId="7069" sId="8">
    <oc r="AK171">
      <f>IF(AJ171,O171*'ETC Data'!$H$5*'ETC Data'!$I$5,0)</f>
    </oc>
    <nc r="AK171">
      <f>IF(AJ171,O171*'ETC Data'!$H$5*'ETC Data'!$I$5,0)</f>
    </nc>
  </rcc>
  <rcc rId="7070" sId="8">
    <oc r="AL171">
      <f>AK171-(AK171*((VLOOKUP(A171,Plan!A$1:AY$798,49,FALSE)/100)))</f>
    </oc>
    <nc r="AL171">
      <f>AK171-(AK171*((VLOOKUP(A171,Plan!A$1:AY$798,51,FALSE)/100)))</f>
    </nc>
  </rcc>
  <rcc rId="7071" sId="8">
    <oc r="AM171">
      <f>IF(AJ171,O171*'ETC Data'!$H$5*'ETC Data'!$J$5,0)</f>
    </oc>
    <nc r="AM171">
      <f>IF(AJ171,O171*'ETC Data'!$H$5*'ETC Data'!$J$5,0)</f>
    </nc>
  </rcc>
  <rcc rId="7072" sId="8">
    <oc r="AN171">
      <f>AM171-(AM171*((VLOOKUP(A171,Plan!A$1:BA$798,50,FALSE)/100)))</f>
    </oc>
    <nc r="AN171">
      <f>AM171-(AM171*((VLOOKUP(A171,Plan!A$1:BA$798,53,FALSE)/100)))</f>
    </nc>
  </rcc>
  <rcc rId="7073" sId="8">
    <oc r="AO171">
      <f>IF(AJ171,O171*'ETC Data'!$H$5*'ETC Data'!$K$5,0)</f>
    </oc>
    <nc r="AO171">
      <f>IF(AJ171,O171*'ETC Data'!$H$5*'ETC Data'!$K$5,0)</f>
    </nc>
  </rcc>
  <rcc rId="7074" sId="8">
    <oc r="AP171">
      <f>AO171-(AO171*((VLOOKUP(A171,Plan!A$1:BB$798,51,FALSE)/100)))</f>
    </oc>
    <nc r="AP171">
      <f>AO171-(AO171*((VLOOKUP(A171,Plan!A$1:BB$798,54,FALSE)/100)))</f>
    </nc>
  </rcc>
  <rcc rId="7075" sId="8">
    <oc r="AQ171">
      <f>IF(AJ171,O171*'ETC Data'!$H$5*'ETC Data'!$L$5,0)</f>
    </oc>
    <nc r="AQ171">
      <f>IF(AJ171,O171*'ETC Data'!$H$5*'ETC Data'!$L$5,0)</f>
    </nc>
  </rcc>
  <rcc rId="7076" sId="8">
    <oc r="AR171">
      <f>AQ171-(AQ171*((VLOOKUP(A171,Plan!A$1:BD$798,53,FALSE)/100)))</f>
    </oc>
    <nc r="AR171">
      <f>AQ171-(AQ171*((VLOOKUP(A171,Plan!A$1:BD$798,56,FALSE)/100)))</f>
    </nc>
  </rcc>
  <rcc rId="7077" sId="8">
    <oc r="R172">
      <f>Q172-(Q172*((VLOOKUP(A172,Plan!A$1:Z$798,25,FALSE)/100)))</f>
    </oc>
    <nc r="R172">
      <f>Q172-(Q172*((VLOOKUP(A172,Plan!A$1:Z$798,26,FALSE)/100)))</f>
    </nc>
  </rcc>
  <rcc rId="7078" sId="8">
    <oc r="S172">
      <f>IF(P172,O172*'ETC Data'!$H$3*'ETC Data'!$J$3,0)</f>
    </oc>
    <nc r="S172">
      <f>IF(P172,O172*'ETC Data'!$H$3*'ETC Data'!$J$3,0)</f>
    </nc>
  </rcc>
  <rcc rId="7079" sId="8">
    <oc r="T172">
      <f>S172-(S172*((VLOOKUP(A172,Plan!A$1:AA$798,26,FALSE)/100)))</f>
    </oc>
    <nc r="T172">
      <f>S172-(S172*((VLOOKUP(A172,Plan!A$1:AA$798,27,FALSE)/100)))</f>
    </nc>
  </rcc>
  <rcc rId="7080" sId="8">
    <oc r="U172">
      <f>IF(P172,O172*'ETC Data'!$H$3*'ETC Data'!$K$3,0)</f>
    </oc>
    <nc r="U172">
      <f>IF(P172,O172*'ETC Data'!$H$3*'ETC Data'!$K$3,0)</f>
    </nc>
  </rcc>
  <rcc rId="7081" sId="8">
    <oc r="V172">
      <f>U172-(U172*((VLOOKUP(A172,Plan!A$1:AB$798,27,FALSE)/100)))</f>
    </oc>
    <nc r="V172">
      <f>U172-(U172*((VLOOKUP(A172,Plan!A$1:AB$798,28,FALSE)/100)))</f>
    </nc>
  </rcc>
  <rcc rId="7082" sId="8">
    <oc r="W172">
      <f>IF(P172,O172*'ETC Data'!$H$3*'ETC Data'!$L$3,0)</f>
    </oc>
    <nc r="W172">
      <f>IF(P172,O172*'ETC Data'!$H$3*'ETC Data'!$L$3,0)</f>
    </nc>
  </rcc>
  <rcc rId="7083" sId="8">
    <oc r="X172">
      <f>W172-(W172*((VLOOKUP(A172,Plan!A$1:AC$798,28,FALSE)/100)))</f>
    </oc>
    <nc r="X172">
      <f>W172-(W172*((VLOOKUP(A172,Plan!A$1:AC$798,29,FALSE)/100)))</f>
    </nc>
  </rcc>
  <rcc rId="7084" sId="8">
    <oc r="Z172">
      <f>OR(H172="Y",J172="Y")</f>
    </oc>
    <nc r="Z172">
      <f>OR(H172="Y",J172="Y")</f>
    </nc>
  </rcc>
  <rcc rId="7085" sId="8">
    <oc r="AA172">
      <f>IF(Z172,O172*'ETC Data'!$H$4*'ETC Data'!$I$4,0)</f>
    </oc>
    <nc r="AA172">
      <f>IF(Z172,O172*'ETC Data'!$H$4*'ETC Data'!$I$4,0)</f>
    </nc>
  </rcc>
  <rcc rId="7086" sId="8">
    <oc r="AB172">
      <f>AA172-(AA172*((VLOOKUP(A172,Plan!A$1:AI$798,34,FALSE)/100)))</f>
    </oc>
    <nc r="AB172">
      <f>AA172-(AA172*((VLOOKUP(A172,Plan!A$1:AI$798,35,FALSE)/100)))</f>
    </nc>
  </rcc>
  <rcc rId="7087" sId="8">
    <oc r="AC172">
      <f>IF(Z172,O172*'ETC Data'!$H$4*'ETC Data'!$J$4,0)</f>
    </oc>
    <nc r="AC172">
      <f>IF(Z172,O172*'ETC Data'!$H$4*'ETC Data'!$J$4,0)</f>
    </nc>
  </rcc>
  <rcc rId="7088" sId="8">
    <oc r="AD172">
      <f>AC172-(AC172*((VLOOKUP(A172,Plan!A$1:AJ$798,35,FALSE)/100)))</f>
    </oc>
    <nc r="AD172">
      <f>AC172-(AC172*((VLOOKUP(A172,Plan!A$1:AJ$798,36,FALSE)/100)))</f>
    </nc>
  </rcc>
  <rcc rId="7089" sId="8">
    <oc r="AE172">
      <f>IF(Z172,O172*'ETC Data'!$H$4*'ETC Data'!$K$4,0)</f>
    </oc>
    <nc r="AE172">
      <f>IF(Z172,O172*'ETC Data'!$H$4*'ETC Data'!$K$4,0)</f>
    </nc>
  </rcc>
  <rcc rId="7090" sId="8">
    <oc r="AF172">
      <f>AE172-(AE172*((VLOOKUP(A172,Plan!A$1:AK$798,36,FALSE)/100)))</f>
    </oc>
    <nc r="AF172">
      <f>AE172-(AE172*((VLOOKUP(A172,Plan!A$1:AK$798,37,FALSE)/100)))</f>
    </nc>
  </rcc>
  <rcc rId="7091" sId="8">
    <oc r="AG172">
      <f>IF(Z172,O172*'ETC Data'!$H$4*'ETC Data'!$L$4,0)</f>
    </oc>
    <nc r="AG172">
      <f>IF(Z172,O172*'ETC Data'!$H$4*'ETC Data'!$L$4,0)</f>
    </nc>
  </rcc>
  <rcc rId="7092" sId="8">
    <oc r="AH172">
      <f>AG172-(AG172*((VLOOKUP(A172,Plan!A$1:AP$798,41,FALSE)/100)))</f>
    </oc>
    <nc r="AH172">
      <f>AG172-(AG172*((VLOOKUP(A172,Plan!A$1:AP$798,42,FALSE)/100)))</f>
    </nc>
  </rcc>
  <rcc rId="7093" sId="8">
    <oc r="AJ172">
      <f>OR(H172="Y",K172="Y")</f>
    </oc>
    <nc r="AJ172">
      <f>OR(H172="Y",K172="Y")</f>
    </nc>
  </rcc>
  <rcc rId="7094" sId="8">
    <oc r="AK172">
      <f>IF(AJ172,O172*'ETC Data'!$H$5*'ETC Data'!$I$5,0)</f>
    </oc>
    <nc r="AK172">
      <f>IF(AJ172,O172*'ETC Data'!$H$5*'ETC Data'!$I$5,0)</f>
    </nc>
  </rcc>
  <rcc rId="7095" sId="8">
    <oc r="AL172">
      <f>AK172-(AK172*((VLOOKUP(A172,Plan!A$1:AY$798,49,FALSE)/100)))</f>
    </oc>
    <nc r="AL172">
      <f>AK172-(AK172*((VLOOKUP(A172,Plan!A$1:AY$798,51,FALSE)/100)))</f>
    </nc>
  </rcc>
  <rcc rId="7096" sId="8">
    <oc r="AM172">
      <f>IF(AJ172,O172*'ETC Data'!$H$5*'ETC Data'!$J$5,0)</f>
    </oc>
    <nc r="AM172">
      <f>IF(AJ172,O172*'ETC Data'!$H$5*'ETC Data'!$J$5,0)</f>
    </nc>
  </rcc>
  <rcc rId="7097" sId="8">
    <oc r="AN172">
      <f>AM172-(AM172*((VLOOKUP(A172,Plan!A$1:BA$798,50,FALSE)/100)))</f>
    </oc>
    <nc r="AN172">
      <f>AM172-(AM172*((VLOOKUP(A172,Plan!A$1:BA$798,53,FALSE)/100)))</f>
    </nc>
  </rcc>
  <rcc rId="7098" sId="8">
    <oc r="AO172">
      <f>IF(AJ172,O172*'ETC Data'!$H$5*'ETC Data'!$K$5,0)</f>
    </oc>
    <nc r="AO172">
      <f>IF(AJ172,O172*'ETC Data'!$H$5*'ETC Data'!$K$5,0)</f>
    </nc>
  </rcc>
  <rcc rId="7099" sId="8">
    <oc r="AP172">
      <f>AO172-(AO172*((VLOOKUP(A172,Plan!A$1:BB$798,51,FALSE)/100)))</f>
    </oc>
    <nc r="AP172">
      <f>AO172-(AO172*((VLOOKUP(A172,Plan!A$1:BB$798,54,FALSE)/100)))</f>
    </nc>
  </rcc>
  <rcc rId="7100" sId="8">
    <oc r="AQ172">
      <f>IF(AJ172,O172*'ETC Data'!$H$5*'ETC Data'!$L$5,0)</f>
    </oc>
    <nc r="AQ172">
      <f>IF(AJ172,O172*'ETC Data'!$H$5*'ETC Data'!$L$5,0)</f>
    </nc>
  </rcc>
  <rcc rId="7101" sId="8">
    <oc r="AR172">
      <f>AQ172-(AQ172*((VLOOKUP(A172,Plan!A$1:BD$798,53,FALSE)/100)))</f>
    </oc>
    <nc r="AR172">
      <f>AQ172-(AQ172*((VLOOKUP(A172,Plan!A$1:BD$798,56,FALSE)/100)))</f>
    </nc>
  </rcc>
  <rcc rId="7102" sId="8">
    <oc r="R173">
      <f>Q173-(Q173*((VLOOKUP(A173,Plan!A$1:Z$798,25,FALSE)/100)))</f>
    </oc>
    <nc r="R173">
      <f>Q173-(Q173*((VLOOKUP(A173,Plan!A$1:Z$798,26,FALSE)/100)))</f>
    </nc>
  </rcc>
  <rcc rId="7103" sId="8">
    <oc r="S173">
      <f>IF(P173,O173*'ETC Data'!$H$3*'ETC Data'!$J$3,0)</f>
    </oc>
    <nc r="S173">
      <f>IF(P173,O173*'ETC Data'!$H$3*'ETC Data'!$J$3,0)</f>
    </nc>
  </rcc>
  <rcc rId="7104" sId="8">
    <oc r="T173">
      <f>S173-(S173*((VLOOKUP(A173,Plan!A$1:AA$798,26,FALSE)/100)))</f>
    </oc>
    <nc r="T173">
      <f>S173-(S173*((VLOOKUP(A173,Plan!A$1:AA$798,27,FALSE)/100)))</f>
    </nc>
  </rcc>
  <rcc rId="7105" sId="8">
    <oc r="U173">
      <f>IF(P173,O173*'ETC Data'!$H$3*'ETC Data'!$K$3,0)</f>
    </oc>
    <nc r="U173">
      <f>IF(P173,O173*'ETC Data'!$H$3*'ETC Data'!$K$3,0)</f>
    </nc>
  </rcc>
  <rcc rId="7106" sId="8">
    <oc r="V173">
      <f>U173-(U173*((VLOOKUP(A173,Plan!A$1:AB$798,27,FALSE)/100)))</f>
    </oc>
    <nc r="V173">
      <f>U173-(U173*((VLOOKUP(A173,Plan!A$1:AB$798,28,FALSE)/100)))</f>
    </nc>
  </rcc>
  <rcc rId="7107" sId="8">
    <oc r="W173">
      <f>IF(P173,O173*'ETC Data'!$H$3*'ETC Data'!$L$3,0)</f>
    </oc>
    <nc r="W173">
      <f>IF(P173,O173*'ETC Data'!$H$3*'ETC Data'!$L$3,0)</f>
    </nc>
  </rcc>
  <rcc rId="7108" sId="8">
    <oc r="X173">
      <f>W173-(W173*((VLOOKUP(A173,Plan!A$1:AC$798,28,FALSE)/100)))</f>
    </oc>
    <nc r="X173">
      <f>W173-(W173*((VLOOKUP(A173,Plan!A$1:AC$798,29,FALSE)/100)))</f>
    </nc>
  </rcc>
  <rcc rId="7109" sId="8">
    <oc r="Z173">
      <f>OR(H173="Y",J173="Y")</f>
    </oc>
    <nc r="Z173">
      <f>OR(H173="Y",J173="Y")</f>
    </nc>
  </rcc>
  <rcc rId="7110" sId="8">
    <oc r="AA173">
      <f>IF(Z173,O173*'ETC Data'!$H$4*'ETC Data'!$I$4,0)</f>
    </oc>
    <nc r="AA173">
      <f>IF(Z173,O173*'ETC Data'!$H$4*'ETC Data'!$I$4,0)</f>
    </nc>
  </rcc>
  <rcc rId="7111" sId="8">
    <oc r="AB173">
      <f>AA173-(AA173*((VLOOKUP(A173,Plan!A$1:AI$798,34,FALSE)/100)))</f>
    </oc>
    <nc r="AB173">
      <f>AA173-(AA173*((VLOOKUP(A173,Plan!A$1:AI$798,35,FALSE)/100)))</f>
    </nc>
  </rcc>
  <rcc rId="7112" sId="8">
    <oc r="AC173">
      <f>IF(Z173,O173*'ETC Data'!$H$4*'ETC Data'!$J$4,0)</f>
    </oc>
    <nc r="AC173">
      <f>IF(Z173,O173*'ETC Data'!$H$4*'ETC Data'!$J$4,0)</f>
    </nc>
  </rcc>
  <rcc rId="7113" sId="8">
    <oc r="AD173">
      <f>AC173-(AC173*((VLOOKUP(A173,Plan!A$1:AJ$798,35,FALSE)/100)))</f>
    </oc>
    <nc r="AD173">
      <f>AC173-(AC173*((VLOOKUP(A173,Plan!A$1:AJ$798,36,FALSE)/100)))</f>
    </nc>
  </rcc>
  <rcc rId="7114" sId="8">
    <oc r="AE173">
      <f>IF(Z173,O173*'ETC Data'!$H$4*'ETC Data'!$K$4,0)</f>
    </oc>
    <nc r="AE173">
      <f>IF(Z173,O173*'ETC Data'!$H$4*'ETC Data'!$K$4,0)</f>
    </nc>
  </rcc>
  <rcc rId="7115" sId="8">
    <oc r="AF173">
      <f>AE173-(AE173*((VLOOKUP(A173,Plan!A$1:AK$798,36,FALSE)/100)))</f>
    </oc>
    <nc r="AF173">
      <f>AE173-(AE173*((VLOOKUP(A173,Plan!A$1:AK$798,37,FALSE)/100)))</f>
    </nc>
  </rcc>
  <rcc rId="7116" sId="8">
    <oc r="AG173">
      <f>IF(Z173,O173*'ETC Data'!$H$4*'ETC Data'!$L$4,0)</f>
    </oc>
    <nc r="AG173">
      <f>IF(Z173,O173*'ETC Data'!$H$4*'ETC Data'!$L$4,0)</f>
    </nc>
  </rcc>
  <rcc rId="7117" sId="8">
    <oc r="AH173">
      <f>AG173-(AG173*((VLOOKUP(A173,Plan!A$1:AP$798,41,FALSE)/100)))</f>
    </oc>
    <nc r="AH173">
      <f>AG173-(AG173*((VLOOKUP(A173,Plan!A$1:AP$798,42,FALSE)/100)))</f>
    </nc>
  </rcc>
  <rcc rId="7118" sId="8">
    <oc r="AJ173">
      <f>OR(H173="Y",K173="Y")</f>
    </oc>
    <nc r="AJ173">
      <f>OR(H173="Y",K173="Y")</f>
    </nc>
  </rcc>
  <rcc rId="7119" sId="8">
    <oc r="AK173">
      <f>IF(AJ173,O173*'ETC Data'!$H$5*'ETC Data'!$I$5,0)</f>
    </oc>
    <nc r="AK173">
      <f>IF(AJ173,O173*'ETC Data'!$H$5*'ETC Data'!$I$5,0)</f>
    </nc>
  </rcc>
  <rcc rId="7120" sId="8">
    <oc r="AL173">
      <f>AK173-(AK173*((VLOOKUP(A173,Plan!A$1:AY$798,49,FALSE)/100)))</f>
    </oc>
    <nc r="AL173">
      <f>AK173-(AK173*((VLOOKUP(A173,Plan!A$1:AY$798,51,FALSE)/100)))</f>
    </nc>
  </rcc>
  <rcc rId="7121" sId="8">
    <oc r="AM173">
      <f>IF(AJ173,O173*'ETC Data'!$H$5*'ETC Data'!$J$5,0)</f>
    </oc>
    <nc r="AM173">
      <f>IF(AJ173,O173*'ETC Data'!$H$5*'ETC Data'!$J$5,0)</f>
    </nc>
  </rcc>
  <rcc rId="7122" sId="8">
    <oc r="AN173">
      <f>AM173-(AM173*((VLOOKUP(A173,Plan!A$1:BA$798,50,FALSE)/100)))</f>
    </oc>
    <nc r="AN173">
      <f>AM173-(AM173*((VLOOKUP(A173,Plan!A$1:BA$798,53,FALSE)/100)))</f>
    </nc>
  </rcc>
  <rcc rId="7123" sId="8">
    <oc r="AO173">
      <f>IF(AJ173,O173*'ETC Data'!$H$5*'ETC Data'!$K$5,0)</f>
    </oc>
    <nc r="AO173">
      <f>IF(AJ173,O173*'ETC Data'!$H$5*'ETC Data'!$K$5,0)</f>
    </nc>
  </rcc>
  <rcc rId="7124" sId="8">
    <oc r="AP173">
      <f>AO173-(AO173*((VLOOKUP(A173,Plan!A$1:BB$798,51,FALSE)/100)))</f>
    </oc>
    <nc r="AP173">
      <f>AO173-(AO173*((VLOOKUP(A173,Plan!A$1:BB$798,54,FALSE)/100)))</f>
    </nc>
  </rcc>
  <rcc rId="7125" sId="8">
    <oc r="AQ173">
      <f>IF(AJ173,O173*'ETC Data'!$H$5*'ETC Data'!$L$5,0)</f>
    </oc>
    <nc r="AQ173">
      <f>IF(AJ173,O173*'ETC Data'!$H$5*'ETC Data'!$L$5,0)</f>
    </nc>
  </rcc>
  <rcc rId="7126" sId="8">
    <oc r="AR173">
      <f>AQ173-(AQ173*((VLOOKUP(A173,Plan!A$1:BD$798,53,FALSE)/100)))</f>
    </oc>
    <nc r="AR173">
      <f>AQ173-(AQ173*((VLOOKUP(A173,Plan!A$1:BD$798,56,FALSE)/100)))</f>
    </nc>
  </rcc>
  <rcc rId="7127" sId="8">
    <oc r="R174">
      <f>Q174-(Q174*((VLOOKUP(A174,Plan!A$1:Z$798,25,FALSE)/100)))</f>
    </oc>
    <nc r="R174">
      <f>Q174-(Q174*((VLOOKUP(A174,Plan!A$1:Z$798,26,FALSE)/100)))</f>
    </nc>
  </rcc>
  <rcc rId="7128" sId="8">
    <oc r="S174">
      <f>IF(P174,O174*'ETC Data'!$H$3*'ETC Data'!$J$3,0)</f>
    </oc>
    <nc r="S174">
      <f>IF(P174,O174*'ETC Data'!$H$3*'ETC Data'!$J$3,0)</f>
    </nc>
  </rcc>
  <rcc rId="7129" sId="8">
    <oc r="T174">
      <f>S174-(S174*((VLOOKUP(A174,Plan!A$1:AA$798,26,FALSE)/100)))</f>
    </oc>
    <nc r="T174">
      <f>S174-(S174*((VLOOKUP(A174,Plan!A$1:AA$798,27,FALSE)/100)))</f>
    </nc>
  </rcc>
  <rcc rId="7130" sId="8">
    <oc r="U174">
      <f>IF(P174,O174*'ETC Data'!$H$3*'ETC Data'!$K$3,0)</f>
    </oc>
    <nc r="U174">
      <f>IF(P174,O174*'ETC Data'!$H$3*'ETC Data'!$K$3,0)</f>
    </nc>
  </rcc>
  <rcc rId="7131" sId="8">
    <oc r="V174">
      <f>U174-(U174*((VLOOKUP(A174,Plan!A$1:AB$798,27,FALSE)/100)))</f>
    </oc>
    <nc r="V174">
      <f>U174-(U174*((VLOOKUP(A174,Plan!A$1:AB$798,28,FALSE)/100)))</f>
    </nc>
  </rcc>
  <rcc rId="7132" sId="8">
    <oc r="W174">
      <f>IF(P174,O174*'ETC Data'!$H$3*'ETC Data'!$L$3,0)</f>
    </oc>
    <nc r="W174">
      <f>IF(P174,O174*'ETC Data'!$H$3*'ETC Data'!$L$3,0)</f>
    </nc>
  </rcc>
  <rcc rId="7133" sId="8">
    <oc r="X174">
      <f>W174-(W174*((VLOOKUP(A174,Plan!A$1:AC$798,28,FALSE)/100)))</f>
    </oc>
    <nc r="X174">
      <f>W174-(W174*((VLOOKUP(A174,Plan!A$1:AC$798,29,FALSE)/100)))</f>
    </nc>
  </rcc>
  <rcc rId="7134" sId="8">
    <oc r="Z174">
      <f>OR(H174="Y",J174="Y")</f>
    </oc>
    <nc r="Z174">
      <f>OR(H174="Y",J174="Y")</f>
    </nc>
  </rcc>
  <rcc rId="7135" sId="8">
    <oc r="AA174">
      <f>IF(Z174,O174*'ETC Data'!$H$4*'ETC Data'!$I$4,0)</f>
    </oc>
    <nc r="AA174">
      <f>IF(Z174,O174*'ETC Data'!$H$4*'ETC Data'!$I$4,0)</f>
    </nc>
  </rcc>
  <rcc rId="7136" sId="8">
    <oc r="AB174">
      <f>AA174-(AA174*((VLOOKUP(A174,Plan!A$1:AI$798,34,FALSE)/100)))</f>
    </oc>
    <nc r="AB174">
      <f>AA174-(AA174*((VLOOKUP(A174,Plan!A$1:AI$798,35,FALSE)/100)))</f>
    </nc>
  </rcc>
  <rcc rId="7137" sId="8">
    <oc r="AC174">
      <f>IF(Z174,O174*'ETC Data'!$H$4*'ETC Data'!$J$4,0)</f>
    </oc>
    <nc r="AC174">
      <f>IF(Z174,O174*'ETC Data'!$H$4*'ETC Data'!$J$4,0)</f>
    </nc>
  </rcc>
  <rcc rId="7138" sId="8">
    <oc r="AD174">
      <f>AC174-(AC174*((VLOOKUP(A174,Plan!A$1:AJ$798,35,FALSE)/100)))</f>
    </oc>
    <nc r="AD174">
      <f>AC174-(AC174*((VLOOKUP(A174,Plan!A$1:AJ$798,36,FALSE)/100)))</f>
    </nc>
  </rcc>
  <rcc rId="7139" sId="8">
    <oc r="AE174">
      <f>IF(Z174,O174*'ETC Data'!$H$4*'ETC Data'!$K$4,0)</f>
    </oc>
    <nc r="AE174">
      <f>IF(Z174,O174*'ETC Data'!$H$4*'ETC Data'!$K$4,0)</f>
    </nc>
  </rcc>
  <rcc rId="7140" sId="8">
    <oc r="AF174">
      <f>AE174-(AE174*((VLOOKUP(A174,Plan!A$1:AK$798,36,FALSE)/100)))</f>
    </oc>
    <nc r="AF174">
      <f>AE174-(AE174*((VLOOKUP(A174,Plan!A$1:AK$798,37,FALSE)/100)))</f>
    </nc>
  </rcc>
  <rcc rId="7141" sId="8">
    <oc r="AG174">
      <f>IF(Z174,O174*'ETC Data'!$H$4*'ETC Data'!$L$4,0)</f>
    </oc>
    <nc r="AG174">
      <f>IF(Z174,O174*'ETC Data'!$H$4*'ETC Data'!$L$4,0)</f>
    </nc>
  </rcc>
  <rcc rId="7142" sId="8">
    <oc r="AH174">
      <f>AG174-(AG174*((VLOOKUP(A174,Plan!A$1:AP$798,41,FALSE)/100)))</f>
    </oc>
    <nc r="AH174">
      <f>AG174-(AG174*((VLOOKUP(A174,Plan!A$1:AP$798,42,FALSE)/100)))</f>
    </nc>
  </rcc>
  <rcc rId="7143" sId="8">
    <oc r="AJ174">
      <f>OR(H174="Y",K174="Y")</f>
    </oc>
    <nc r="AJ174">
      <f>OR(H174="Y",K174="Y")</f>
    </nc>
  </rcc>
  <rcc rId="7144" sId="8">
    <oc r="AK174">
      <f>IF(AJ174,O174*'ETC Data'!$H$5*'ETC Data'!$I$5,0)</f>
    </oc>
    <nc r="AK174">
      <f>IF(AJ174,O174*'ETC Data'!$H$5*'ETC Data'!$I$5,0)</f>
    </nc>
  </rcc>
  <rcc rId="7145" sId="8">
    <oc r="AL174">
      <f>AK174-(AK174*((VLOOKUP(A174,Plan!A$1:AY$798,49,FALSE)/100)))</f>
    </oc>
    <nc r="AL174">
      <f>AK174-(AK174*((VLOOKUP(A174,Plan!A$1:AY$798,51,FALSE)/100)))</f>
    </nc>
  </rcc>
  <rcc rId="7146" sId="8">
    <oc r="AM174">
      <f>IF(AJ174,O174*'ETC Data'!$H$5*'ETC Data'!$J$5,0)</f>
    </oc>
    <nc r="AM174">
      <f>IF(AJ174,O174*'ETC Data'!$H$5*'ETC Data'!$J$5,0)</f>
    </nc>
  </rcc>
  <rcc rId="7147" sId="8">
    <oc r="AN174">
      <f>AM174-(AM174*((VLOOKUP(A174,Plan!A$1:BA$798,50,FALSE)/100)))</f>
    </oc>
    <nc r="AN174">
      <f>AM174-(AM174*((VLOOKUP(A174,Plan!A$1:BA$798,53,FALSE)/100)))</f>
    </nc>
  </rcc>
  <rcc rId="7148" sId="8">
    <oc r="AO174">
      <f>IF(AJ174,O174*'ETC Data'!$H$5*'ETC Data'!$K$5,0)</f>
    </oc>
    <nc r="AO174">
      <f>IF(AJ174,O174*'ETC Data'!$H$5*'ETC Data'!$K$5,0)</f>
    </nc>
  </rcc>
  <rcc rId="7149" sId="8">
    <oc r="AP174">
      <f>AO174-(AO174*((VLOOKUP(A174,Plan!A$1:BB$798,51,FALSE)/100)))</f>
    </oc>
    <nc r="AP174">
      <f>AO174-(AO174*((VLOOKUP(A174,Plan!A$1:BB$798,54,FALSE)/100)))</f>
    </nc>
  </rcc>
  <rcc rId="7150" sId="8">
    <oc r="AQ174">
      <f>IF(AJ174,O174*'ETC Data'!$H$5*'ETC Data'!$L$5,0)</f>
    </oc>
    <nc r="AQ174">
      <f>IF(AJ174,O174*'ETC Data'!$H$5*'ETC Data'!$L$5,0)</f>
    </nc>
  </rcc>
  <rcc rId="7151" sId="8">
    <oc r="AR174">
      <f>AQ174-(AQ174*((VLOOKUP(A174,Plan!A$1:BD$798,53,FALSE)/100)))</f>
    </oc>
    <nc r="AR174">
      <f>AQ174-(AQ174*((VLOOKUP(A174,Plan!A$1:BD$798,56,FALSE)/100)))</f>
    </nc>
  </rcc>
  <rcc rId="7152" sId="8">
    <oc r="R175">
      <f>Q175-(Q175*((VLOOKUP(A175,Plan!A$1:Z$798,25,FALSE)/100)))</f>
    </oc>
    <nc r="R175">
      <f>Q175-(Q175*((VLOOKUP(A175,Plan!A$1:Z$798,26,FALSE)/100)))</f>
    </nc>
  </rcc>
  <rcc rId="7153" sId="8">
    <oc r="S175">
      <f>IF(P175,O175*'ETC Data'!$H$3*'ETC Data'!$J$3,0)</f>
    </oc>
    <nc r="S175">
      <f>IF(P175,O175*'ETC Data'!$H$3*'ETC Data'!$J$3,0)</f>
    </nc>
  </rcc>
  <rcc rId="7154" sId="8">
    <oc r="T175">
      <f>S175-(S175*((VLOOKUP(A175,Plan!A$1:AA$798,26,FALSE)/100)))</f>
    </oc>
    <nc r="T175">
      <f>S175-(S175*((VLOOKUP(A175,Plan!A$1:AA$798,27,FALSE)/100)))</f>
    </nc>
  </rcc>
  <rcc rId="7155" sId="8">
    <oc r="U175">
      <f>IF(P175,O175*'ETC Data'!$H$3*'ETC Data'!$K$3,0)</f>
    </oc>
    <nc r="U175">
      <f>IF(P175,O175*'ETC Data'!$H$3*'ETC Data'!$K$3,0)</f>
    </nc>
  </rcc>
  <rcc rId="7156" sId="8">
    <oc r="V175">
      <f>U175-(U175*((VLOOKUP(A175,Plan!A$1:AB$798,27,FALSE)/100)))</f>
    </oc>
    <nc r="V175">
      <f>U175-(U175*((VLOOKUP(A175,Plan!A$1:AB$798,28,FALSE)/100)))</f>
    </nc>
  </rcc>
  <rcc rId="7157" sId="8">
    <oc r="W175">
      <f>IF(P175,O175*'ETC Data'!$H$3*'ETC Data'!$L$3,0)</f>
    </oc>
    <nc r="W175">
      <f>IF(P175,O175*'ETC Data'!$H$3*'ETC Data'!$L$3,0)</f>
    </nc>
  </rcc>
  <rcc rId="7158" sId="8">
    <oc r="X175">
      <f>W175-(W175*((VLOOKUP(A175,Plan!A$1:AC$798,28,FALSE)/100)))</f>
    </oc>
    <nc r="X175">
      <f>W175-(W175*((VLOOKUP(A175,Plan!A$1:AC$798,29,FALSE)/100)))</f>
    </nc>
  </rcc>
  <rcc rId="7159" sId="8">
    <oc r="Z175">
      <f>OR(H175="Y",J175="Y")</f>
    </oc>
    <nc r="Z175">
      <f>OR(H175="Y",J175="Y")</f>
    </nc>
  </rcc>
  <rcc rId="7160" sId="8">
    <oc r="AA175">
      <f>IF(Z175,O175*'ETC Data'!$H$4*'ETC Data'!$I$4,0)</f>
    </oc>
    <nc r="AA175">
      <f>IF(Z175,O175*'ETC Data'!$H$4*'ETC Data'!$I$4,0)</f>
    </nc>
  </rcc>
  <rcc rId="7161" sId="8">
    <oc r="AB175">
      <f>AA175-(AA175*((VLOOKUP(A175,Plan!A$1:AI$798,34,FALSE)/100)))</f>
    </oc>
    <nc r="AB175">
      <f>AA175-(AA175*((VLOOKUP(A175,Plan!A$1:AI$798,35,FALSE)/100)))</f>
    </nc>
  </rcc>
  <rcc rId="7162" sId="8">
    <oc r="AC175">
      <f>IF(Z175,O175*'ETC Data'!$H$4*'ETC Data'!$J$4,0)</f>
    </oc>
    <nc r="AC175">
      <f>IF(Z175,O175*'ETC Data'!$H$4*'ETC Data'!$J$4,0)</f>
    </nc>
  </rcc>
  <rcc rId="7163" sId="8">
    <oc r="AD175">
      <f>AC175-(AC175*((VLOOKUP(A175,Plan!A$1:AJ$798,35,FALSE)/100)))</f>
    </oc>
    <nc r="AD175">
      <f>AC175-(AC175*((VLOOKUP(A175,Plan!A$1:AJ$798,36,FALSE)/100)))</f>
    </nc>
  </rcc>
  <rcc rId="7164" sId="8">
    <oc r="AE175">
      <f>IF(Z175,O175*'ETC Data'!$H$4*'ETC Data'!$K$4,0)</f>
    </oc>
    <nc r="AE175">
      <f>IF(Z175,O175*'ETC Data'!$H$4*'ETC Data'!$K$4,0)</f>
    </nc>
  </rcc>
  <rcc rId="7165" sId="8">
    <oc r="AF175">
      <f>AE175-(AE175*((VLOOKUP(A175,Plan!A$1:AK$798,36,FALSE)/100)))</f>
    </oc>
    <nc r="AF175">
      <f>AE175-(AE175*((VLOOKUP(A175,Plan!A$1:AK$798,37,FALSE)/100)))</f>
    </nc>
  </rcc>
  <rcc rId="7166" sId="8">
    <oc r="AG175">
      <f>IF(Z175,O175*'ETC Data'!$H$4*'ETC Data'!$L$4,0)</f>
    </oc>
    <nc r="AG175">
      <f>IF(Z175,O175*'ETC Data'!$H$4*'ETC Data'!$L$4,0)</f>
    </nc>
  </rcc>
  <rcc rId="7167" sId="8">
    <oc r="AH175">
      <f>AG175-(AG175*((VLOOKUP(A175,Plan!A$1:AP$798,41,FALSE)/100)))</f>
    </oc>
    <nc r="AH175">
      <f>AG175-(AG175*((VLOOKUP(A175,Plan!A$1:AP$798,42,FALSE)/100)))</f>
    </nc>
  </rcc>
  <rcc rId="7168" sId="8">
    <oc r="AJ175">
      <f>OR(H175="Y",K175="Y")</f>
    </oc>
    <nc r="AJ175">
      <f>OR(H175="Y",K175="Y")</f>
    </nc>
  </rcc>
  <rcc rId="7169" sId="8">
    <oc r="AK175">
      <f>IF(AJ175,O175*'ETC Data'!$H$5*'ETC Data'!$I$5,0)</f>
    </oc>
    <nc r="AK175">
      <f>IF(AJ175,O175*'ETC Data'!$H$5*'ETC Data'!$I$5,0)</f>
    </nc>
  </rcc>
  <rcc rId="7170" sId="8">
    <oc r="AL175">
      <f>AK175-(AK175*((VLOOKUP(A175,Plan!A$1:AY$798,49,FALSE)/100)))</f>
    </oc>
    <nc r="AL175">
      <f>AK175-(AK175*((VLOOKUP(A175,Plan!A$1:AY$798,51,FALSE)/100)))</f>
    </nc>
  </rcc>
  <rcc rId="7171" sId="8">
    <oc r="AM175">
      <f>IF(AJ175,O175*'ETC Data'!$H$5*'ETC Data'!$J$5,0)</f>
    </oc>
    <nc r="AM175">
      <f>IF(AJ175,O175*'ETC Data'!$H$5*'ETC Data'!$J$5,0)</f>
    </nc>
  </rcc>
  <rcc rId="7172" sId="8">
    <oc r="AN175">
      <f>AM175-(AM175*((VLOOKUP(A175,Plan!A$1:BA$798,50,FALSE)/100)))</f>
    </oc>
    <nc r="AN175">
      <f>AM175-(AM175*((VLOOKUP(A175,Plan!A$1:BA$798,53,FALSE)/100)))</f>
    </nc>
  </rcc>
  <rcc rId="7173" sId="8">
    <oc r="AO175">
      <f>IF(AJ175,O175*'ETC Data'!$H$5*'ETC Data'!$K$5,0)</f>
    </oc>
    <nc r="AO175">
      <f>IF(AJ175,O175*'ETC Data'!$H$5*'ETC Data'!$K$5,0)</f>
    </nc>
  </rcc>
  <rcc rId="7174" sId="8">
    <oc r="AP175">
      <f>AO175-(AO175*((VLOOKUP(A175,Plan!A$1:BB$798,51,FALSE)/100)))</f>
    </oc>
    <nc r="AP175">
      <f>AO175-(AO175*((VLOOKUP(A175,Plan!A$1:BB$798,54,FALSE)/100)))</f>
    </nc>
  </rcc>
  <rcc rId="7175" sId="8">
    <oc r="AQ175">
      <f>IF(AJ175,O175*'ETC Data'!$H$5*'ETC Data'!$L$5,0)</f>
    </oc>
    <nc r="AQ175">
      <f>IF(AJ175,O175*'ETC Data'!$H$5*'ETC Data'!$L$5,0)</f>
    </nc>
  </rcc>
  <rcc rId="7176" sId="8">
    <oc r="AR175">
      <f>AQ175-(AQ175*((VLOOKUP(A175,Plan!A$1:BD$798,53,FALSE)/100)))</f>
    </oc>
    <nc r="AR175">
      <f>AQ175-(AQ175*((VLOOKUP(A175,Plan!A$1:BD$798,56,FALSE)/100)))</f>
    </nc>
  </rcc>
  <rcc rId="7177" sId="8">
    <oc r="R176">
      <f>Q176-(Q176*((VLOOKUP(A176,Plan!A$1:Z$798,25,FALSE)/100)))</f>
    </oc>
    <nc r="R176">
      <f>Q176-(Q176*((VLOOKUP(A176,Plan!A$1:Z$798,26,FALSE)/100)))</f>
    </nc>
  </rcc>
  <rcc rId="7178" sId="8">
    <oc r="S176">
      <f>IF(P176,O176*'ETC Data'!$H$3*'ETC Data'!$J$3,0)</f>
    </oc>
    <nc r="S176">
      <f>IF(P176,O176*'ETC Data'!$H$3*'ETC Data'!$J$3,0)</f>
    </nc>
  </rcc>
  <rcc rId="7179" sId="8">
    <oc r="T176">
      <f>S176-(S176*((VLOOKUP(A176,Plan!A$1:AA$798,26,FALSE)/100)))</f>
    </oc>
    <nc r="T176">
      <f>S176-(S176*((VLOOKUP(A176,Plan!A$1:AA$798,27,FALSE)/100)))</f>
    </nc>
  </rcc>
  <rcc rId="7180" sId="8">
    <oc r="U176">
      <f>IF(P176,O176*'ETC Data'!$H$3*'ETC Data'!$K$3,0)</f>
    </oc>
    <nc r="U176">
      <f>IF(P176,O176*'ETC Data'!$H$3*'ETC Data'!$K$3,0)</f>
    </nc>
  </rcc>
  <rcc rId="7181" sId="8">
    <oc r="V176">
      <f>U176-(U176*((VLOOKUP(A176,Plan!A$1:AB$798,27,FALSE)/100)))</f>
    </oc>
    <nc r="V176">
      <f>U176-(U176*((VLOOKUP(A176,Plan!A$1:AB$798,28,FALSE)/100)))</f>
    </nc>
  </rcc>
  <rcc rId="7182" sId="8">
    <oc r="W176">
      <f>IF(P176,O176*'ETC Data'!$H$3*'ETC Data'!$L$3,0)</f>
    </oc>
    <nc r="W176">
      <f>IF(P176,O176*'ETC Data'!$H$3*'ETC Data'!$L$3,0)</f>
    </nc>
  </rcc>
  <rcc rId="7183" sId="8">
    <oc r="X176">
      <f>W176-(W176*((VLOOKUP(A176,Plan!A$1:AC$798,28,FALSE)/100)))</f>
    </oc>
    <nc r="X176">
      <f>W176-(W176*((VLOOKUP(A176,Plan!A$1:AC$798,29,FALSE)/100)))</f>
    </nc>
  </rcc>
  <rcc rId="7184" sId="8">
    <oc r="Z176">
      <f>OR(H176="Y",J176="Y")</f>
    </oc>
    <nc r="Z176">
      <f>OR(H176="Y",J176="Y")</f>
    </nc>
  </rcc>
  <rcc rId="7185" sId="8">
    <oc r="AA176">
      <f>IF(Z176,O176*'ETC Data'!$H$4*'ETC Data'!$I$4,0)</f>
    </oc>
    <nc r="AA176">
      <f>IF(Z176,O176*'ETC Data'!$H$4*'ETC Data'!$I$4,0)</f>
    </nc>
  </rcc>
  <rcc rId="7186" sId="8">
    <oc r="AB176">
      <f>AA176-(AA176*((VLOOKUP(A176,Plan!A$1:AI$798,34,FALSE)/100)))</f>
    </oc>
    <nc r="AB176">
      <f>AA176-(AA176*((VLOOKUP(A176,Plan!A$1:AI$798,35,FALSE)/100)))</f>
    </nc>
  </rcc>
  <rcc rId="7187" sId="8">
    <oc r="AC176">
      <f>IF(Z176,O176*'ETC Data'!$H$4*'ETC Data'!$J$4,0)</f>
    </oc>
    <nc r="AC176">
      <f>IF(Z176,O176*'ETC Data'!$H$4*'ETC Data'!$J$4,0)</f>
    </nc>
  </rcc>
  <rcc rId="7188" sId="8">
    <oc r="AD176">
      <f>AC176-(AC176*((VLOOKUP(A176,Plan!A$1:AJ$798,35,FALSE)/100)))</f>
    </oc>
    <nc r="AD176">
      <f>AC176-(AC176*((VLOOKUP(A176,Plan!A$1:AJ$798,36,FALSE)/100)))</f>
    </nc>
  </rcc>
  <rcc rId="7189" sId="8">
    <oc r="AE176">
      <f>IF(Z176,O176*'ETC Data'!$H$4*'ETC Data'!$K$4,0)</f>
    </oc>
    <nc r="AE176">
      <f>IF(Z176,O176*'ETC Data'!$H$4*'ETC Data'!$K$4,0)</f>
    </nc>
  </rcc>
  <rcc rId="7190" sId="8">
    <oc r="AF176">
      <f>AE176-(AE176*((VLOOKUP(A176,Plan!A$1:AK$798,36,FALSE)/100)))</f>
    </oc>
    <nc r="AF176">
      <f>AE176-(AE176*((VLOOKUP(A176,Plan!A$1:AK$798,37,FALSE)/100)))</f>
    </nc>
  </rcc>
  <rcc rId="7191" sId="8">
    <oc r="AG176">
      <f>IF(Z176,O176*'ETC Data'!$H$4*'ETC Data'!$L$4,0)</f>
    </oc>
    <nc r="AG176">
      <f>IF(Z176,O176*'ETC Data'!$H$4*'ETC Data'!$L$4,0)</f>
    </nc>
  </rcc>
  <rcc rId="7192" sId="8">
    <oc r="AH176">
      <f>AG176-(AG176*((VLOOKUP(A176,Plan!A$1:AP$798,41,FALSE)/100)))</f>
    </oc>
    <nc r="AH176">
      <f>AG176-(AG176*((VLOOKUP(A176,Plan!A$1:AP$798,42,FALSE)/100)))</f>
    </nc>
  </rcc>
  <rcc rId="7193" sId="8">
    <oc r="AJ176">
      <f>OR(H176="Y",K176="Y")</f>
    </oc>
    <nc r="AJ176">
      <f>OR(H176="Y",K176="Y")</f>
    </nc>
  </rcc>
  <rcc rId="7194" sId="8">
    <oc r="AK176">
      <f>IF(AJ176,O176*'ETC Data'!$H$5*'ETC Data'!$I$5,0)</f>
    </oc>
    <nc r="AK176">
      <f>IF(AJ176,O176*'ETC Data'!$H$5*'ETC Data'!$I$5,0)</f>
    </nc>
  </rcc>
  <rcc rId="7195" sId="8">
    <oc r="AL176">
      <f>AK176-(AK176*((VLOOKUP(A176,Plan!A$1:AY$798,49,FALSE)/100)))</f>
    </oc>
    <nc r="AL176">
      <f>AK176-(AK176*((VLOOKUP(A176,Plan!A$1:AY$798,51,FALSE)/100)))</f>
    </nc>
  </rcc>
  <rcc rId="7196" sId="8">
    <oc r="AM176">
      <f>IF(AJ176,O176*'ETC Data'!$H$5*'ETC Data'!$J$5,0)</f>
    </oc>
    <nc r="AM176">
      <f>IF(AJ176,O176*'ETC Data'!$H$5*'ETC Data'!$J$5,0)</f>
    </nc>
  </rcc>
  <rcc rId="7197" sId="8">
    <oc r="AN176">
      <f>AM176-(AM176*((VLOOKUP(A176,Plan!A$1:BA$798,50,FALSE)/100)))</f>
    </oc>
    <nc r="AN176">
      <f>AM176-(AM176*((VLOOKUP(A176,Plan!A$1:BA$798,53,FALSE)/100)))</f>
    </nc>
  </rcc>
  <rcc rId="7198" sId="8">
    <oc r="AO176">
      <f>IF(AJ176,O176*'ETC Data'!$H$5*'ETC Data'!$K$5,0)</f>
    </oc>
    <nc r="AO176">
      <f>IF(AJ176,O176*'ETC Data'!$H$5*'ETC Data'!$K$5,0)</f>
    </nc>
  </rcc>
  <rcc rId="7199" sId="8">
    <oc r="AP176">
      <f>AO176-(AO176*((VLOOKUP(A176,Plan!A$1:BB$798,51,FALSE)/100)))</f>
    </oc>
    <nc r="AP176">
      <f>AO176-(AO176*((VLOOKUP(A176,Plan!A$1:BB$798,54,FALSE)/100)))</f>
    </nc>
  </rcc>
  <rcc rId="7200" sId="8">
    <oc r="AQ176">
      <f>IF(AJ176,O176*'ETC Data'!$H$5*'ETC Data'!$L$5,0)</f>
    </oc>
    <nc r="AQ176">
      <f>IF(AJ176,O176*'ETC Data'!$H$5*'ETC Data'!$L$5,0)</f>
    </nc>
  </rcc>
  <rcc rId="7201" sId="8">
    <oc r="AR176">
      <f>AQ176-(AQ176*((VLOOKUP(A176,Plan!A$1:BD$798,53,FALSE)/100)))</f>
    </oc>
    <nc r="AR176">
      <f>AQ176-(AQ176*((VLOOKUP(A176,Plan!A$1:BD$798,56,FALSE)/100)))</f>
    </nc>
  </rcc>
  <rcc rId="7202" sId="8">
    <oc r="R177">
      <f>Q177-(Q177*((VLOOKUP(A177,Plan!A$1:Z$798,25,FALSE)/100)))</f>
    </oc>
    <nc r="R177">
      <f>Q177-(Q177*((VLOOKUP(A177,Plan!A$1:Z$798,26,FALSE)/100)))</f>
    </nc>
  </rcc>
  <rcc rId="7203" sId="8">
    <oc r="S177">
      <f>IF(P177,O177*'ETC Data'!$H$3*'ETC Data'!$J$3,0)</f>
    </oc>
    <nc r="S177">
      <f>IF(P177,O177*'ETC Data'!$H$3*'ETC Data'!$J$3,0)</f>
    </nc>
  </rcc>
  <rcc rId="7204" sId="8">
    <oc r="T177">
      <f>S177-(S177*((VLOOKUP(A177,Plan!A$1:AA$798,26,FALSE)/100)))</f>
    </oc>
    <nc r="T177">
      <f>S177-(S177*((VLOOKUP(A177,Plan!A$1:AA$798,27,FALSE)/100)))</f>
    </nc>
  </rcc>
  <rcc rId="7205" sId="8">
    <oc r="U177">
      <f>IF(P177,O177*'ETC Data'!$H$3*'ETC Data'!$K$3,0)</f>
    </oc>
    <nc r="U177">
      <f>IF(P177,O177*'ETC Data'!$H$3*'ETC Data'!$K$3,0)</f>
    </nc>
  </rcc>
  <rcc rId="7206" sId="8">
    <oc r="V177">
      <f>U177-(U177*((VLOOKUP(A177,Plan!A$1:AB$798,27,FALSE)/100)))</f>
    </oc>
    <nc r="V177">
      <f>U177-(U177*((VLOOKUP(A177,Plan!A$1:AB$798,28,FALSE)/100)))</f>
    </nc>
  </rcc>
  <rcc rId="7207" sId="8">
    <oc r="W177">
      <f>IF(P177,O177*'ETC Data'!$H$3*'ETC Data'!$L$3,0)</f>
    </oc>
    <nc r="W177">
      <f>IF(P177,O177*'ETC Data'!$H$3*'ETC Data'!$L$3,0)</f>
    </nc>
  </rcc>
  <rcc rId="7208" sId="8">
    <oc r="X177">
      <f>W177-(W177*((VLOOKUP(A177,Plan!A$1:AC$798,28,FALSE)/100)))</f>
    </oc>
    <nc r="X177">
      <f>W177-(W177*((VLOOKUP(A177,Plan!A$1:AC$798,29,FALSE)/100)))</f>
    </nc>
  </rcc>
  <rcc rId="7209" sId="8">
    <oc r="Z177">
      <f>OR(H177="Y",J177="Y")</f>
    </oc>
    <nc r="Z177">
      <f>OR(H177="Y",J177="Y")</f>
    </nc>
  </rcc>
  <rcc rId="7210" sId="8">
    <oc r="AA177">
      <f>IF(Z177,O177*'ETC Data'!$H$4*'ETC Data'!$I$4,0)</f>
    </oc>
    <nc r="AA177">
      <f>IF(Z177,O177*'ETC Data'!$H$4*'ETC Data'!$I$4,0)</f>
    </nc>
  </rcc>
  <rcc rId="7211" sId="8">
    <oc r="AB177">
      <f>AA177-(AA177*((VLOOKUP(A177,Plan!A$1:AI$798,34,FALSE)/100)))</f>
    </oc>
    <nc r="AB177">
      <f>AA177-(AA177*((VLOOKUP(A177,Plan!A$1:AI$798,35,FALSE)/100)))</f>
    </nc>
  </rcc>
  <rcc rId="7212" sId="8">
    <oc r="AC177">
      <f>IF(Z177,O177*'ETC Data'!$H$4*'ETC Data'!$J$4,0)</f>
    </oc>
    <nc r="AC177">
      <f>IF(Z177,O177*'ETC Data'!$H$4*'ETC Data'!$J$4,0)</f>
    </nc>
  </rcc>
  <rcc rId="7213" sId="8">
    <oc r="AD177">
      <f>AC177-(AC177*((VLOOKUP(A177,Plan!A$1:AJ$798,35,FALSE)/100)))</f>
    </oc>
    <nc r="AD177">
      <f>AC177-(AC177*((VLOOKUP(A177,Plan!A$1:AJ$798,36,FALSE)/100)))</f>
    </nc>
  </rcc>
  <rcc rId="7214" sId="8">
    <oc r="AE177">
      <f>IF(Z177,O177*'ETC Data'!$H$4*'ETC Data'!$K$4,0)</f>
    </oc>
    <nc r="AE177">
      <f>IF(Z177,O177*'ETC Data'!$H$4*'ETC Data'!$K$4,0)</f>
    </nc>
  </rcc>
  <rcc rId="7215" sId="8">
    <oc r="AF177">
      <f>AE177-(AE177*((VLOOKUP(A177,Plan!A$1:AK$798,36,FALSE)/100)))</f>
    </oc>
    <nc r="AF177">
      <f>AE177-(AE177*((VLOOKUP(A177,Plan!A$1:AK$798,37,FALSE)/100)))</f>
    </nc>
  </rcc>
  <rcc rId="7216" sId="8">
    <oc r="AG177">
      <f>IF(Z177,O177*'ETC Data'!$H$4*'ETC Data'!$L$4,0)</f>
    </oc>
    <nc r="AG177">
      <f>IF(Z177,O177*'ETC Data'!$H$4*'ETC Data'!$L$4,0)</f>
    </nc>
  </rcc>
  <rcc rId="7217" sId="8">
    <oc r="AH177">
      <f>AG177-(AG177*((VLOOKUP(A177,Plan!A$1:AP$798,41,FALSE)/100)))</f>
    </oc>
    <nc r="AH177">
      <f>AG177-(AG177*((VLOOKUP(A177,Plan!A$1:AP$798,42,FALSE)/100)))</f>
    </nc>
  </rcc>
  <rcc rId="7218" sId="8">
    <oc r="AJ177">
      <f>OR(H177="Y",K177="Y")</f>
    </oc>
    <nc r="AJ177">
      <f>OR(H177="Y",K177="Y")</f>
    </nc>
  </rcc>
  <rcc rId="7219" sId="8">
    <oc r="AK177">
      <f>IF(AJ177,O177*'ETC Data'!$H$5*'ETC Data'!$I$5,0)</f>
    </oc>
    <nc r="AK177">
      <f>IF(AJ177,O177*'ETC Data'!$H$5*'ETC Data'!$I$5,0)</f>
    </nc>
  </rcc>
  <rcc rId="7220" sId="8">
    <oc r="AL177">
      <f>AK177-(AK177*((VLOOKUP(A177,Plan!A$1:AY$798,49,FALSE)/100)))</f>
    </oc>
    <nc r="AL177">
      <f>AK177-(AK177*((VLOOKUP(A177,Plan!A$1:AY$798,51,FALSE)/100)))</f>
    </nc>
  </rcc>
  <rcc rId="7221" sId="8">
    <oc r="AM177">
      <f>IF(AJ177,O177*'ETC Data'!$H$5*'ETC Data'!$J$5,0)</f>
    </oc>
    <nc r="AM177">
      <f>IF(AJ177,O177*'ETC Data'!$H$5*'ETC Data'!$J$5,0)</f>
    </nc>
  </rcc>
  <rcc rId="7222" sId="8">
    <oc r="AN177">
      <f>AM177-(AM177*((VLOOKUP(A177,Plan!A$1:BA$798,50,FALSE)/100)))</f>
    </oc>
    <nc r="AN177">
      <f>AM177-(AM177*((VLOOKUP(A177,Plan!A$1:BA$798,53,FALSE)/100)))</f>
    </nc>
  </rcc>
  <rcc rId="7223" sId="8">
    <oc r="AO177">
      <f>IF(AJ177,O177*'ETC Data'!$H$5*'ETC Data'!$K$5,0)</f>
    </oc>
    <nc r="AO177">
      <f>IF(AJ177,O177*'ETC Data'!$H$5*'ETC Data'!$K$5,0)</f>
    </nc>
  </rcc>
  <rcc rId="7224" sId="8">
    <oc r="AP177">
      <f>AO177-(AO177*((VLOOKUP(A177,Plan!A$1:BB$798,51,FALSE)/100)))</f>
    </oc>
    <nc r="AP177">
      <f>AO177-(AO177*((VLOOKUP(A177,Plan!A$1:BB$798,54,FALSE)/100)))</f>
    </nc>
  </rcc>
  <rcc rId="7225" sId="8">
    <oc r="AQ177">
      <f>IF(AJ177,O177*'ETC Data'!$H$5*'ETC Data'!$L$5,0)</f>
    </oc>
    <nc r="AQ177">
      <f>IF(AJ177,O177*'ETC Data'!$H$5*'ETC Data'!$L$5,0)</f>
    </nc>
  </rcc>
  <rcc rId="7226" sId="8">
    <oc r="AR177">
      <f>AQ177-(AQ177*((VLOOKUP(A177,Plan!A$1:BD$798,53,FALSE)/100)))</f>
    </oc>
    <nc r="AR177">
      <f>AQ177-(AQ177*((VLOOKUP(A177,Plan!A$1:BD$798,56,FALSE)/100)))</f>
    </nc>
  </rcc>
  <rcc rId="7227" sId="8">
    <oc r="R178">
      <f>Q178-(Q178*((VLOOKUP(A178,Plan!A$1:Z$798,25,FALSE)/100)))</f>
    </oc>
    <nc r="R178">
      <f>Q178-(Q178*((VLOOKUP(A178,Plan!A$1:Z$798,26,FALSE)/100)))</f>
    </nc>
  </rcc>
  <rcc rId="7228" sId="8">
    <oc r="S178">
      <f>IF(P178,O178*'ETC Data'!$H$3*'ETC Data'!$J$3,0)</f>
    </oc>
    <nc r="S178">
      <f>IF(P178,O178*'ETC Data'!$H$3*'ETC Data'!$J$3,0)</f>
    </nc>
  </rcc>
  <rcc rId="7229" sId="8">
    <oc r="T178">
      <f>S178-(S178*((VLOOKUP(A178,Plan!A$1:AA$798,26,FALSE)/100)))</f>
    </oc>
    <nc r="T178">
      <f>S178-(S178*((VLOOKUP(A178,Plan!A$1:AA$798,27,FALSE)/100)))</f>
    </nc>
  </rcc>
  <rcc rId="7230" sId="8">
    <oc r="U178">
      <f>IF(P178,O178*'ETC Data'!$H$3*'ETC Data'!$K$3,0)</f>
    </oc>
    <nc r="U178">
      <f>IF(P178,O178*'ETC Data'!$H$3*'ETC Data'!$K$3,0)</f>
    </nc>
  </rcc>
  <rcc rId="7231" sId="8">
    <oc r="V178">
      <f>U178-(U178*((VLOOKUP(A178,Plan!A$1:AB$798,27,FALSE)/100)))</f>
    </oc>
    <nc r="V178">
      <f>U178-(U178*((VLOOKUP(A178,Plan!A$1:AB$798,28,FALSE)/100)))</f>
    </nc>
  </rcc>
  <rcc rId="7232" sId="8">
    <oc r="W178">
      <f>IF(P178,O178*'ETC Data'!$H$3*'ETC Data'!$L$3,0)</f>
    </oc>
    <nc r="W178">
      <f>IF(P178,O178*'ETC Data'!$H$3*'ETC Data'!$L$3,0)</f>
    </nc>
  </rcc>
  <rcc rId="7233" sId="8">
    <oc r="X178">
      <f>W178-(W178*((VLOOKUP(A178,Plan!A$1:AC$798,28,FALSE)/100)))</f>
    </oc>
    <nc r="X178">
      <f>W178-(W178*((VLOOKUP(A178,Plan!A$1:AC$798,29,FALSE)/100)))</f>
    </nc>
  </rcc>
  <rcc rId="7234" sId="8">
    <oc r="Z178">
      <f>OR(H178="Y",J178="Y")</f>
    </oc>
    <nc r="Z178">
      <f>OR(H178="Y",J178="Y")</f>
    </nc>
  </rcc>
  <rcc rId="7235" sId="8">
    <oc r="AA178">
      <f>IF(Z178,O178*'ETC Data'!$H$4*'ETC Data'!$I$4,0)</f>
    </oc>
    <nc r="AA178">
      <f>IF(Z178,O178*'ETC Data'!$H$4*'ETC Data'!$I$4,0)</f>
    </nc>
  </rcc>
  <rcc rId="7236" sId="8">
    <oc r="AB178">
      <f>AA178-(AA178*((VLOOKUP(A178,Plan!A$1:AI$798,34,FALSE)/100)))</f>
    </oc>
    <nc r="AB178">
      <f>AA178-(AA178*((VLOOKUP(A178,Plan!A$1:AI$798,35,FALSE)/100)))</f>
    </nc>
  </rcc>
  <rcc rId="7237" sId="8">
    <oc r="AC178">
      <f>IF(Z178,O178*'ETC Data'!$H$4*'ETC Data'!$J$4,0)</f>
    </oc>
    <nc r="AC178">
      <f>IF(Z178,O178*'ETC Data'!$H$4*'ETC Data'!$J$4,0)</f>
    </nc>
  </rcc>
  <rcc rId="7238" sId="8">
    <oc r="AD178">
      <f>AC178-(AC178*((VLOOKUP(A178,Plan!A$1:AJ$798,35,FALSE)/100)))</f>
    </oc>
    <nc r="AD178">
      <f>AC178-(AC178*((VLOOKUP(A178,Plan!A$1:AJ$798,36,FALSE)/100)))</f>
    </nc>
  </rcc>
  <rcc rId="7239" sId="8">
    <oc r="AE178">
      <f>IF(Z178,O178*'ETC Data'!$H$4*'ETC Data'!$K$4,0)</f>
    </oc>
    <nc r="AE178">
      <f>IF(Z178,O178*'ETC Data'!$H$4*'ETC Data'!$K$4,0)</f>
    </nc>
  </rcc>
  <rcc rId="7240" sId="8">
    <oc r="AF178">
      <f>AE178-(AE178*((VLOOKUP(A178,Plan!A$1:AK$798,36,FALSE)/100)))</f>
    </oc>
    <nc r="AF178">
      <f>AE178-(AE178*((VLOOKUP(A178,Plan!A$1:AK$798,37,FALSE)/100)))</f>
    </nc>
  </rcc>
  <rcc rId="7241" sId="8">
    <oc r="AG178">
      <f>IF(Z178,O178*'ETC Data'!$H$4*'ETC Data'!$L$4,0)</f>
    </oc>
    <nc r="AG178">
      <f>IF(Z178,O178*'ETC Data'!$H$4*'ETC Data'!$L$4,0)</f>
    </nc>
  </rcc>
  <rcc rId="7242" sId="8">
    <oc r="AH178">
      <f>AG178-(AG178*((VLOOKUP(A178,Plan!A$1:AP$798,41,FALSE)/100)))</f>
    </oc>
    <nc r="AH178">
      <f>AG178-(AG178*((VLOOKUP(A178,Plan!A$1:AP$798,42,FALSE)/100)))</f>
    </nc>
  </rcc>
  <rcc rId="7243" sId="8">
    <oc r="AJ178">
      <f>OR(H178="Y",K178="Y")</f>
    </oc>
    <nc r="AJ178">
      <f>OR(H178="Y",K178="Y")</f>
    </nc>
  </rcc>
  <rcc rId="7244" sId="8">
    <oc r="AK178">
      <f>IF(AJ178,O178*'ETC Data'!$H$5*'ETC Data'!$I$5,0)</f>
    </oc>
    <nc r="AK178">
      <f>IF(AJ178,O178*'ETC Data'!$H$5*'ETC Data'!$I$5,0)</f>
    </nc>
  </rcc>
  <rcc rId="7245" sId="8">
    <oc r="AL178">
      <f>AK178-(AK178*((VLOOKUP(A178,Plan!A$1:AY$798,49,FALSE)/100)))</f>
    </oc>
    <nc r="AL178">
      <f>AK178-(AK178*((VLOOKUP(A178,Plan!A$1:AY$798,51,FALSE)/100)))</f>
    </nc>
  </rcc>
  <rcc rId="7246" sId="8">
    <oc r="AM178">
      <f>IF(AJ178,O178*'ETC Data'!$H$5*'ETC Data'!$J$5,0)</f>
    </oc>
    <nc r="AM178">
      <f>IF(AJ178,O178*'ETC Data'!$H$5*'ETC Data'!$J$5,0)</f>
    </nc>
  </rcc>
  <rcc rId="7247" sId="8">
    <oc r="AN178">
      <f>AM178-(AM178*((VLOOKUP(A178,Plan!A$1:BA$798,50,FALSE)/100)))</f>
    </oc>
    <nc r="AN178">
      <f>AM178-(AM178*((VLOOKUP(A178,Plan!A$1:BA$798,53,FALSE)/100)))</f>
    </nc>
  </rcc>
  <rcc rId="7248" sId="8">
    <oc r="AO178">
      <f>IF(AJ178,O178*'ETC Data'!$H$5*'ETC Data'!$K$5,0)</f>
    </oc>
    <nc r="AO178">
      <f>IF(AJ178,O178*'ETC Data'!$H$5*'ETC Data'!$K$5,0)</f>
    </nc>
  </rcc>
  <rcc rId="7249" sId="8">
    <oc r="AP178">
      <f>AO178-(AO178*((VLOOKUP(A178,Plan!A$1:BB$798,51,FALSE)/100)))</f>
    </oc>
    <nc r="AP178">
      <f>AO178-(AO178*((VLOOKUP(A178,Plan!A$1:BB$798,54,FALSE)/100)))</f>
    </nc>
  </rcc>
  <rcc rId="7250" sId="8">
    <oc r="AQ178">
      <f>IF(AJ178,O178*'ETC Data'!$H$5*'ETC Data'!$L$5,0)</f>
    </oc>
    <nc r="AQ178">
      <f>IF(AJ178,O178*'ETC Data'!$H$5*'ETC Data'!$L$5,0)</f>
    </nc>
  </rcc>
  <rcc rId="7251" sId="8">
    <oc r="AR178">
      <f>AQ178-(AQ178*((VLOOKUP(A178,Plan!A$1:BD$798,53,FALSE)/100)))</f>
    </oc>
    <nc r="AR178">
      <f>AQ178-(AQ178*((VLOOKUP(A178,Plan!A$1:BD$798,56,FALSE)/100)))</f>
    </nc>
  </rcc>
  <rcc rId="7252" sId="8">
    <oc r="R179">
      <f>Q179-(Q179*((VLOOKUP(A179,Plan!A$1:Z$798,25,FALSE)/100)))</f>
    </oc>
    <nc r="R179">
      <f>Q179-(Q179*((VLOOKUP(A179,Plan!A$1:Z$798,26,FALSE)/100)))</f>
    </nc>
  </rcc>
  <rcc rId="7253" sId="8">
    <oc r="S179">
      <f>IF(P179,O179*'ETC Data'!$H$3*'ETC Data'!$J$3,0)</f>
    </oc>
    <nc r="S179">
      <f>IF(P179,O179*'ETC Data'!$H$3*'ETC Data'!$J$3,0)</f>
    </nc>
  </rcc>
  <rcc rId="7254" sId="8">
    <oc r="T179">
      <f>S179-(S179*((VLOOKUP(A179,Plan!A$1:AA$798,26,FALSE)/100)))</f>
    </oc>
    <nc r="T179">
      <f>S179-(S179*((VLOOKUP(A179,Plan!A$1:AA$798,27,FALSE)/100)))</f>
    </nc>
  </rcc>
  <rcc rId="7255" sId="8">
    <oc r="U179">
      <f>IF(P179,O179*'ETC Data'!$H$3*'ETC Data'!$K$3,0)</f>
    </oc>
    <nc r="U179">
      <f>IF(P179,O179*'ETC Data'!$H$3*'ETC Data'!$K$3,0)</f>
    </nc>
  </rcc>
  <rcc rId="7256" sId="8">
    <oc r="V179">
      <f>U179-(U179*((VLOOKUP(A179,Plan!A$1:AB$798,27,FALSE)/100)))</f>
    </oc>
    <nc r="V179">
      <f>U179-(U179*((VLOOKUP(A179,Plan!A$1:AB$798,28,FALSE)/100)))</f>
    </nc>
  </rcc>
  <rcc rId="7257" sId="8">
    <oc r="W179">
      <f>IF(P179,O179*'ETC Data'!$H$3*'ETC Data'!$L$3,0)</f>
    </oc>
    <nc r="W179">
      <f>IF(P179,O179*'ETC Data'!$H$3*'ETC Data'!$L$3,0)</f>
    </nc>
  </rcc>
  <rcc rId="7258" sId="8">
    <oc r="X179">
      <f>W179-(W179*((VLOOKUP(A179,Plan!A$1:AC$798,28,FALSE)/100)))</f>
    </oc>
    <nc r="X179">
      <f>W179-(W179*((VLOOKUP(A179,Plan!A$1:AC$798,29,FALSE)/100)))</f>
    </nc>
  </rcc>
  <rcc rId="7259" sId="8">
    <oc r="Z179">
      <f>OR(H179="Y",J179="Y")</f>
    </oc>
    <nc r="Z179">
      <f>OR(H179="Y",J179="Y")</f>
    </nc>
  </rcc>
  <rcc rId="7260" sId="8">
    <oc r="AA179">
      <f>IF(Z179,O179*'ETC Data'!$H$4*'ETC Data'!$I$4,0)</f>
    </oc>
    <nc r="AA179">
      <f>IF(Z179,O179*'ETC Data'!$H$4*'ETC Data'!$I$4,0)</f>
    </nc>
  </rcc>
  <rcc rId="7261" sId="8">
    <oc r="AB179">
      <f>AA179-(AA179*((VLOOKUP(A179,Plan!A$1:AI$798,34,FALSE)/100)))</f>
    </oc>
    <nc r="AB179">
      <f>AA179-(AA179*((VLOOKUP(A179,Plan!A$1:AI$798,35,FALSE)/100)))</f>
    </nc>
  </rcc>
  <rcc rId="7262" sId="8">
    <oc r="AC179">
      <f>IF(Z179,O179*'ETC Data'!$H$4*'ETC Data'!$J$4,0)</f>
    </oc>
    <nc r="AC179">
      <f>IF(Z179,O179*'ETC Data'!$H$4*'ETC Data'!$J$4,0)</f>
    </nc>
  </rcc>
  <rcc rId="7263" sId="8">
    <oc r="AD179">
      <f>AC179-(AC179*((VLOOKUP(A179,Plan!A$1:AJ$798,35,FALSE)/100)))</f>
    </oc>
    <nc r="AD179">
      <f>AC179-(AC179*((VLOOKUP(A179,Plan!A$1:AJ$798,36,FALSE)/100)))</f>
    </nc>
  </rcc>
  <rcc rId="7264" sId="8">
    <oc r="AE179">
      <f>IF(Z179,O179*'ETC Data'!$H$4*'ETC Data'!$K$4,0)</f>
    </oc>
    <nc r="AE179">
      <f>IF(Z179,O179*'ETC Data'!$H$4*'ETC Data'!$K$4,0)</f>
    </nc>
  </rcc>
  <rcc rId="7265" sId="8">
    <oc r="AF179">
      <f>AE179-(AE179*((VLOOKUP(A179,Plan!A$1:AK$798,36,FALSE)/100)))</f>
    </oc>
    <nc r="AF179">
      <f>AE179-(AE179*((VLOOKUP(A179,Plan!A$1:AK$798,37,FALSE)/100)))</f>
    </nc>
  </rcc>
  <rcc rId="7266" sId="8">
    <oc r="AG179">
      <f>IF(Z179,O179*'ETC Data'!$H$4*'ETC Data'!$L$4,0)</f>
    </oc>
    <nc r="AG179">
      <f>IF(Z179,O179*'ETC Data'!$H$4*'ETC Data'!$L$4,0)</f>
    </nc>
  </rcc>
  <rcc rId="7267" sId="8">
    <oc r="AH179">
      <f>AG179-(AG179*((VLOOKUP(A179,Plan!A$1:AP$798,41,FALSE)/100)))</f>
    </oc>
    <nc r="AH179">
      <f>AG179-(AG179*((VLOOKUP(A179,Plan!A$1:AP$798,42,FALSE)/100)))</f>
    </nc>
  </rcc>
  <rcc rId="7268" sId="8">
    <oc r="AJ179">
      <f>OR(H179="Y",K179="Y")</f>
    </oc>
    <nc r="AJ179">
      <f>OR(H179="Y",K179="Y")</f>
    </nc>
  </rcc>
  <rcc rId="7269" sId="8">
    <oc r="AK179">
      <f>IF(AJ179,O179*'ETC Data'!$H$5*'ETC Data'!$I$5,0)</f>
    </oc>
    <nc r="AK179">
      <f>IF(AJ179,O179*'ETC Data'!$H$5*'ETC Data'!$I$5,0)</f>
    </nc>
  </rcc>
  <rcc rId="7270" sId="8">
    <oc r="AL179">
      <f>AK179-(AK179*((VLOOKUP(A179,Plan!A$1:AY$798,49,FALSE)/100)))</f>
    </oc>
    <nc r="AL179">
      <f>AK179-(AK179*((VLOOKUP(A179,Plan!A$1:AY$798,51,FALSE)/100)))</f>
    </nc>
  </rcc>
  <rcc rId="7271" sId="8">
    <oc r="AM179">
      <f>IF(AJ179,O179*'ETC Data'!$H$5*'ETC Data'!$J$5,0)</f>
    </oc>
    <nc r="AM179">
      <f>IF(AJ179,O179*'ETC Data'!$H$5*'ETC Data'!$J$5,0)</f>
    </nc>
  </rcc>
  <rcc rId="7272" sId="8">
    <oc r="AN179">
      <f>AM179-(AM179*((VLOOKUP(A179,Plan!A$1:BA$798,50,FALSE)/100)))</f>
    </oc>
    <nc r="AN179">
      <f>AM179-(AM179*((VLOOKUP(A179,Plan!A$1:BA$798,53,FALSE)/100)))</f>
    </nc>
  </rcc>
  <rcc rId="7273" sId="8">
    <oc r="AO179">
      <f>IF(AJ179,O179*'ETC Data'!$H$5*'ETC Data'!$K$5,0)</f>
    </oc>
    <nc r="AO179">
      <f>IF(AJ179,O179*'ETC Data'!$H$5*'ETC Data'!$K$5,0)</f>
    </nc>
  </rcc>
  <rcc rId="7274" sId="8">
    <oc r="AP179">
      <f>AO179-(AO179*((VLOOKUP(A179,Plan!A$1:BB$798,51,FALSE)/100)))</f>
    </oc>
    <nc r="AP179">
      <f>AO179-(AO179*((VLOOKUP(A179,Plan!A$1:BB$798,54,FALSE)/100)))</f>
    </nc>
  </rcc>
  <rcc rId="7275" sId="8">
    <oc r="AQ179">
      <f>IF(AJ179,O179*'ETC Data'!$H$5*'ETC Data'!$L$5,0)</f>
    </oc>
    <nc r="AQ179">
      <f>IF(AJ179,O179*'ETC Data'!$H$5*'ETC Data'!$L$5,0)</f>
    </nc>
  </rcc>
  <rcc rId="7276" sId="8">
    <oc r="AR179">
      <f>AQ179-(AQ179*((VLOOKUP(A179,Plan!A$1:BD$798,53,FALSE)/100)))</f>
    </oc>
    <nc r="AR179">
      <f>AQ179-(AQ179*((VLOOKUP(A179,Plan!A$1:BD$798,56,FALSE)/100)))</f>
    </nc>
  </rcc>
  <rcc rId="7277" sId="8">
    <oc r="R180">
      <f>Q180-(Q180*((VLOOKUP(A180,Plan!A$1:Z$798,25,FALSE)/100)))</f>
    </oc>
    <nc r="R180">
      <f>Q180-(Q180*((VLOOKUP(A180,Plan!A$1:Z$798,26,FALSE)/100)))</f>
    </nc>
  </rcc>
  <rcc rId="7278" sId="8">
    <oc r="S180">
      <f>IF(P180,O180*'ETC Data'!$H$3*'ETC Data'!$J$3,0)</f>
    </oc>
    <nc r="S180">
      <f>IF(P180,O180*'ETC Data'!$H$3*'ETC Data'!$J$3,0)</f>
    </nc>
  </rcc>
  <rcc rId="7279" sId="8">
    <oc r="T180">
      <f>S180-(S180*((VLOOKUP(A180,Plan!A$1:AA$798,26,FALSE)/100)))</f>
    </oc>
    <nc r="T180">
      <f>S180-(S180*((VLOOKUP(A180,Plan!A$1:AA$798,27,FALSE)/100)))</f>
    </nc>
  </rcc>
  <rcc rId="7280" sId="8">
    <oc r="U180">
      <f>IF(P180,O180*'ETC Data'!$H$3*'ETC Data'!$K$3,0)</f>
    </oc>
    <nc r="U180">
      <f>IF(P180,O180*'ETC Data'!$H$3*'ETC Data'!$K$3,0)</f>
    </nc>
  </rcc>
  <rcc rId="7281" sId="8">
    <oc r="V180">
      <f>U180-(U180*((VLOOKUP(A180,Plan!A$1:AB$798,27,FALSE)/100)))</f>
    </oc>
    <nc r="V180">
      <f>U180-(U180*((VLOOKUP(A180,Plan!A$1:AB$798,28,FALSE)/100)))</f>
    </nc>
  </rcc>
  <rcc rId="7282" sId="8">
    <oc r="W180">
      <f>IF(P180,O180*'ETC Data'!$H$3*'ETC Data'!$L$3,0)</f>
    </oc>
    <nc r="W180">
      <f>IF(P180,O180*'ETC Data'!$H$3*'ETC Data'!$L$3,0)</f>
    </nc>
  </rcc>
  <rcc rId="7283" sId="8">
    <oc r="X180">
      <f>W180-(W180*((VLOOKUP(A180,Plan!A$1:AC$798,28,FALSE)/100)))</f>
    </oc>
    <nc r="X180">
      <f>W180-(W180*((VLOOKUP(A180,Plan!A$1:AC$798,29,FALSE)/100)))</f>
    </nc>
  </rcc>
  <rcc rId="7284" sId="8">
    <oc r="Z180">
      <f>OR(H180="Y",J180="Y")</f>
    </oc>
    <nc r="Z180">
      <f>OR(H180="Y",J180="Y")</f>
    </nc>
  </rcc>
  <rcc rId="7285" sId="8">
    <oc r="AA180">
      <f>IF(Z180,O180*'ETC Data'!$H$4*'ETC Data'!$I$4,0)</f>
    </oc>
    <nc r="AA180">
      <f>IF(Z180,O180*'ETC Data'!$H$4*'ETC Data'!$I$4,0)</f>
    </nc>
  </rcc>
  <rcc rId="7286" sId="8">
    <oc r="AB180">
      <f>AA180-(AA180*((VLOOKUP(A180,Plan!A$1:AI$798,34,FALSE)/100)))</f>
    </oc>
    <nc r="AB180">
      <f>AA180-(AA180*((VLOOKUP(A180,Plan!A$1:AI$798,35,FALSE)/100)))</f>
    </nc>
  </rcc>
  <rcc rId="7287" sId="8">
    <oc r="AC180">
      <f>IF(Z180,O180*'ETC Data'!$H$4*'ETC Data'!$J$4,0)</f>
    </oc>
    <nc r="AC180">
      <f>IF(Z180,O180*'ETC Data'!$H$4*'ETC Data'!$J$4,0)</f>
    </nc>
  </rcc>
  <rcc rId="7288" sId="8">
    <oc r="AD180">
      <f>AC180-(AC180*((VLOOKUP(A180,Plan!A$1:AJ$798,35,FALSE)/100)))</f>
    </oc>
    <nc r="AD180">
      <f>AC180-(AC180*((VLOOKUP(A180,Plan!A$1:AJ$798,36,FALSE)/100)))</f>
    </nc>
  </rcc>
  <rcc rId="7289" sId="8">
    <oc r="AE180">
      <f>IF(Z180,O180*'ETC Data'!$H$4*'ETC Data'!$K$4,0)</f>
    </oc>
    <nc r="AE180">
      <f>IF(Z180,O180*'ETC Data'!$H$4*'ETC Data'!$K$4,0)</f>
    </nc>
  </rcc>
  <rcc rId="7290" sId="8">
    <oc r="AF180">
      <f>AE180-(AE180*((VLOOKUP(A180,Plan!A$1:AK$798,36,FALSE)/100)))</f>
    </oc>
    <nc r="AF180">
      <f>AE180-(AE180*((VLOOKUP(A180,Plan!A$1:AK$798,37,FALSE)/100)))</f>
    </nc>
  </rcc>
  <rcc rId="7291" sId="8">
    <oc r="AG180">
      <f>IF(Z180,O180*'ETC Data'!$H$4*'ETC Data'!$L$4,0)</f>
    </oc>
    <nc r="AG180">
      <f>IF(Z180,O180*'ETC Data'!$H$4*'ETC Data'!$L$4,0)</f>
    </nc>
  </rcc>
  <rcc rId="7292" sId="8">
    <oc r="AH180">
      <f>AG180-(AG180*((VLOOKUP(A180,Plan!A$1:AP$798,41,FALSE)/100)))</f>
    </oc>
    <nc r="AH180">
      <f>AG180-(AG180*((VLOOKUP(A180,Plan!A$1:AP$798,42,FALSE)/100)))</f>
    </nc>
  </rcc>
  <rcc rId="7293" sId="8">
    <oc r="AJ180">
      <f>OR(H180="Y",K180="Y")</f>
    </oc>
    <nc r="AJ180">
      <f>OR(H180="Y",K180="Y")</f>
    </nc>
  </rcc>
  <rcc rId="7294" sId="8">
    <oc r="AK180">
      <f>IF(AJ180,O180*'ETC Data'!$H$5*'ETC Data'!$I$5,0)</f>
    </oc>
    <nc r="AK180">
      <f>IF(AJ180,O180*'ETC Data'!$H$5*'ETC Data'!$I$5,0)</f>
    </nc>
  </rcc>
  <rcc rId="7295" sId="8">
    <oc r="AL180">
      <f>AK180-(AK180*((VLOOKUP(A180,Plan!A$1:AY$798,49,FALSE)/100)))</f>
    </oc>
    <nc r="AL180">
      <f>AK180-(AK180*((VLOOKUP(A180,Plan!A$1:AY$798,51,FALSE)/100)))</f>
    </nc>
  </rcc>
  <rcc rId="7296" sId="8">
    <oc r="AM180">
      <f>IF(AJ180,O180*'ETC Data'!$H$5*'ETC Data'!$J$5,0)</f>
    </oc>
    <nc r="AM180">
      <f>IF(AJ180,O180*'ETC Data'!$H$5*'ETC Data'!$J$5,0)</f>
    </nc>
  </rcc>
  <rcc rId="7297" sId="8">
    <oc r="AN180">
      <f>AM180-(AM180*((VLOOKUP(A180,Plan!A$1:BA$798,50,FALSE)/100)))</f>
    </oc>
    <nc r="AN180">
      <f>AM180-(AM180*((VLOOKUP(A180,Plan!A$1:BA$798,53,FALSE)/100)))</f>
    </nc>
  </rcc>
  <rcc rId="7298" sId="8">
    <oc r="AO180">
      <f>IF(AJ180,O180*'ETC Data'!$H$5*'ETC Data'!$K$5,0)</f>
    </oc>
    <nc r="AO180">
      <f>IF(AJ180,O180*'ETC Data'!$H$5*'ETC Data'!$K$5,0)</f>
    </nc>
  </rcc>
  <rcc rId="7299" sId="8">
    <oc r="AP180">
      <f>AO180-(AO180*((VLOOKUP(A180,Plan!A$1:BB$798,51,FALSE)/100)))</f>
    </oc>
    <nc r="AP180">
      <f>AO180-(AO180*((VLOOKUP(A180,Plan!A$1:BB$798,54,FALSE)/100)))</f>
    </nc>
  </rcc>
  <rcc rId="7300" sId="8">
    <oc r="AQ180">
      <f>IF(AJ180,O180*'ETC Data'!$H$5*'ETC Data'!$L$5,0)</f>
    </oc>
    <nc r="AQ180">
      <f>IF(AJ180,O180*'ETC Data'!$H$5*'ETC Data'!$L$5,0)</f>
    </nc>
  </rcc>
  <rcc rId="7301" sId="8">
    <oc r="AR180">
      <f>AQ180-(AQ180*((VLOOKUP(A180,Plan!A$1:BD$798,53,FALSE)/100)))</f>
    </oc>
    <nc r="AR180">
      <f>AQ180-(AQ180*((VLOOKUP(A180,Plan!A$1:BD$798,56,FALSE)/100)))</f>
    </nc>
  </rcc>
  <rcc rId="7302" sId="8">
    <oc r="R181">
      <f>Q181-(Q181*((VLOOKUP(A181,Plan!A$1:Z$798,25,FALSE)/100)))</f>
    </oc>
    <nc r="R181">
      <f>Q181-(Q181*((VLOOKUP(A181,Plan!A$1:Z$798,26,FALSE)/100)))</f>
    </nc>
  </rcc>
  <rcc rId="7303" sId="8">
    <oc r="S181">
      <f>IF(P181,O181*'ETC Data'!$H$3*'ETC Data'!$J$3,0)</f>
    </oc>
    <nc r="S181">
      <f>IF(P181,O181*'ETC Data'!$H$3*'ETC Data'!$J$3,0)</f>
    </nc>
  </rcc>
  <rcc rId="7304" sId="8">
    <oc r="T181">
      <f>S181-(S181*((VLOOKUP(A181,Plan!A$1:AA$798,26,FALSE)/100)))</f>
    </oc>
    <nc r="T181">
      <f>S181-(S181*((VLOOKUP(A181,Plan!A$1:AA$798,27,FALSE)/100)))</f>
    </nc>
  </rcc>
  <rcc rId="7305" sId="8">
    <oc r="U181">
      <f>IF(P181,O181*'ETC Data'!$H$3*'ETC Data'!$K$3,0)</f>
    </oc>
    <nc r="U181">
      <f>IF(P181,O181*'ETC Data'!$H$3*'ETC Data'!$K$3,0)</f>
    </nc>
  </rcc>
  <rcc rId="7306" sId="8">
    <oc r="V181">
      <f>U181-(U181*((VLOOKUP(A181,Plan!A$1:AB$798,27,FALSE)/100)))</f>
    </oc>
    <nc r="V181">
      <f>U181-(U181*((VLOOKUP(A181,Plan!A$1:AB$798,28,FALSE)/100)))</f>
    </nc>
  </rcc>
  <rcc rId="7307" sId="8">
    <oc r="W181">
      <f>IF(P181,O181*'ETC Data'!$H$3*'ETC Data'!$L$3,0)</f>
    </oc>
    <nc r="W181">
      <f>IF(P181,O181*'ETC Data'!$H$3*'ETC Data'!$L$3,0)</f>
    </nc>
  </rcc>
  <rcc rId="7308" sId="8">
    <oc r="X181">
      <f>W181-(W181*((VLOOKUP(A181,Plan!A$1:AC$798,28,FALSE)/100)))</f>
    </oc>
    <nc r="X181">
      <f>W181-(W181*((VLOOKUP(A181,Plan!A$1:AC$798,29,FALSE)/100)))</f>
    </nc>
  </rcc>
  <rcc rId="7309" sId="8">
    <oc r="Z181">
      <f>OR(H181="Y",J181="Y")</f>
    </oc>
    <nc r="Z181">
      <f>OR(H181="Y",J181="Y")</f>
    </nc>
  </rcc>
  <rcc rId="7310" sId="8">
    <oc r="AA181">
      <f>IF(Z181,O181*'ETC Data'!$H$4*'ETC Data'!$I$4,0)</f>
    </oc>
    <nc r="AA181">
      <f>IF(Z181,O181*'ETC Data'!$H$4*'ETC Data'!$I$4,0)</f>
    </nc>
  </rcc>
  <rcc rId="7311" sId="8">
    <oc r="AB181">
      <f>AA181-(AA181*((VLOOKUP(A181,Plan!A$1:AI$798,34,FALSE)/100)))</f>
    </oc>
    <nc r="AB181">
      <f>AA181-(AA181*((VLOOKUP(A181,Plan!A$1:AI$798,35,FALSE)/100)))</f>
    </nc>
  </rcc>
  <rcc rId="7312" sId="8">
    <oc r="AC181">
      <f>IF(Z181,O181*'ETC Data'!$H$4*'ETC Data'!$J$4,0)</f>
    </oc>
    <nc r="AC181">
      <f>IF(Z181,O181*'ETC Data'!$H$4*'ETC Data'!$J$4,0)</f>
    </nc>
  </rcc>
  <rcc rId="7313" sId="8">
    <oc r="AD181">
      <f>AC181-(AC181*((VLOOKUP(A181,Plan!A$1:AJ$798,35,FALSE)/100)))</f>
    </oc>
    <nc r="AD181">
      <f>AC181-(AC181*((VLOOKUP(A181,Plan!A$1:AJ$798,36,FALSE)/100)))</f>
    </nc>
  </rcc>
  <rcc rId="7314" sId="8">
    <oc r="AE181">
      <f>IF(Z181,O181*'ETC Data'!$H$4*'ETC Data'!$K$4,0)</f>
    </oc>
    <nc r="AE181">
      <f>IF(Z181,O181*'ETC Data'!$H$4*'ETC Data'!$K$4,0)</f>
    </nc>
  </rcc>
  <rcc rId="7315" sId="8">
    <oc r="AF181">
      <f>AE181-(AE181*((VLOOKUP(A181,Plan!A$1:AK$798,36,FALSE)/100)))</f>
    </oc>
    <nc r="AF181">
      <f>AE181-(AE181*((VLOOKUP(A181,Plan!A$1:AK$798,37,FALSE)/100)))</f>
    </nc>
  </rcc>
  <rcc rId="7316" sId="8">
    <oc r="AG181">
      <f>IF(Z181,O181*'ETC Data'!$H$4*'ETC Data'!$L$4,0)</f>
    </oc>
    <nc r="AG181">
      <f>IF(Z181,O181*'ETC Data'!$H$4*'ETC Data'!$L$4,0)</f>
    </nc>
  </rcc>
  <rcc rId="7317" sId="8">
    <oc r="AH181">
      <f>AG181-(AG181*((VLOOKUP(A181,Plan!A$1:AP$798,41,FALSE)/100)))</f>
    </oc>
    <nc r="AH181">
      <f>AG181-(AG181*((VLOOKUP(A181,Plan!A$1:AP$798,42,FALSE)/100)))</f>
    </nc>
  </rcc>
  <rcc rId="7318" sId="8">
    <oc r="AJ181">
      <f>OR(H181="Y",K181="Y")</f>
    </oc>
    <nc r="AJ181">
      <f>OR(H181="Y",K181="Y")</f>
    </nc>
  </rcc>
  <rcc rId="7319" sId="8">
    <oc r="AK181">
      <f>IF(AJ181,O181*'ETC Data'!$H$5*'ETC Data'!$I$5,0)</f>
    </oc>
    <nc r="AK181">
      <f>IF(AJ181,O181*'ETC Data'!$H$5*'ETC Data'!$I$5,0)</f>
    </nc>
  </rcc>
  <rcc rId="7320" sId="8">
    <oc r="AL181">
      <f>AK181-(AK181*((VLOOKUP(A181,Plan!A$1:AY$798,49,FALSE)/100)))</f>
    </oc>
    <nc r="AL181">
      <f>AK181-(AK181*((VLOOKUP(A181,Plan!A$1:AY$798,51,FALSE)/100)))</f>
    </nc>
  </rcc>
  <rcc rId="7321" sId="8">
    <oc r="AM181">
      <f>IF(AJ181,O181*'ETC Data'!$H$5*'ETC Data'!$J$5,0)</f>
    </oc>
    <nc r="AM181">
      <f>IF(AJ181,O181*'ETC Data'!$H$5*'ETC Data'!$J$5,0)</f>
    </nc>
  </rcc>
  <rcc rId="7322" sId="8">
    <oc r="AN181">
      <f>AM181-(AM181*((VLOOKUP(A181,Plan!A$1:BA$798,50,FALSE)/100)))</f>
    </oc>
    <nc r="AN181">
      <f>AM181-(AM181*((VLOOKUP(A181,Plan!A$1:BA$798,53,FALSE)/100)))</f>
    </nc>
  </rcc>
  <rcc rId="7323" sId="8">
    <oc r="AO181">
      <f>IF(AJ181,O181*'ETC Data'!$H$5*'ETC Data'!$K$5,0)</f>
    </oc>
    <nc r="AO181">
      <f>IF(AJ181,O181*'ETC Data'!$H$5*'ETC Data'!$K$5,0)</f>
    </nc>
  </rcc>
  <rcc rId="7324" sId="8">
    <oc r="AP181">
      <f>AO181-(AO181*((VLOOKUP(A181,Plan!A$1:BB$798,51,FALSE)/100)))</f>
    </oc>
    <nc r="AP181">
      <f>AO181-(AO181*((VLOOKUP(A181,Plan!A$1:BB$798,54,FALSE)/100)))</f>
    </nc>
  </rcc>
  <rcc rId="7325" sId="8">
    <oc r="AQ181">
      <f>IF(AJ181,O181*'ETC Data'!$H$5*'ETC Data'!$L$5,0)</f>
    </oc>
    <nc r="AQ181">
      <f>IF(AJ181,O181*'ETC Data'!$H$5*'ETC Data'!$L$5,0)</f>
    </nc>
  </rcc>
  <rcc rId="7326" sId="8">
    <oc r="AR181">
      <f>AQ181-(AQ181*((VLOOKUP(A181,Plan!A$1:BD$798,53,FALSE)/100)))</f>
    </oc>
    <nc r="AR181">
      <f>AQ181-(AQ181*((VLOOKUP(A181,Plan!A$1:BD$798,56,FALSE)/100)))</f>
    </nc>
  </rcc>
  <rcc rId="7327" sId="8">
    <oc r="R182">
      <f>Q182-(Q182*((VLOOKUP(A182,Plan!A$1:Z$798,25,FALSE)/100)))</f>
    </oc>
    <nc r="R182">
      <f>Q182-(Q182*((VLOOKUP(A182,Plan!A$1:Z$798,26,FALSE)/100)))</f>
    </nc>
  </rcc>
  <rcc rId="7328" sId="8">
    <oc r="S182">
      <f>IF(P182,O182*'ETC Data'!$H$3*'ETC Data'!$J$3,0)</f>
    </oc>
    <nc r="S182">
      <f>IF(P182,O182*'ETC Data'!$H$3*'ETC Data'!$J$3,0)</f>
    </nc>
  </rcc>
  <rcc rId="7329" sId="8">
    <oc r="T182">
      <f>S182-(S182*((VLOOKUP(A182,Plan!A$1:AA$798,26,FALSE)/100)))</f>
    </oc>
    <nc r="T182">
      <f>S182-(S182*((VLOOKUP(A182,Plan!A$1:AA$798,27,FALSE)/100)))</f>
    </nc>
  </rcc>
  <rcc rId="7330" sId="8">
    <oc r="U182">
      <f>IF(P182,O182*'ETC Data'!$H$3*'ETC Data'!$K$3,0)</f>
    </oc>
    <nc r="U182">
      <f>IF(P182,O182*'ETC Data'!$H$3*'ETC Data'!$K$3,0)</f>
    </nc>
  </rcc>
  <rcc rId="7331" sId="8">
    <oc r="V182">
      <f>U182-(U182*((VLOOKUP(A182,Plan!A$1:AB$798,27,FALSE)/100)))</f>
    </oc>
    <nc r="V182">
      <f>U182-(U182*((VLOOKUP(A182,Plan!A$1:AB$798,28,FALSE)/100)))</f>
    </nc>
  </rcc>
  <rcc rId="7332" sId="8">
    <oc r="W182">
      <f>IF(P182,O182*'ETC Data'!$H$3*'ETC Data'!$L$3,0)</f>
    </oc>
    <nc r="W182">
      <f>IF(P182,O182*'ETC Data'!$H$3*'ETC Data'!$L$3,0)</f>
    </nc>
  </rcc>
  <rcc rId="7333" sId="8">
    <oc r="X182">
      <f>W182-(W182*((VLOOKUP(A182,Plan!A$1:AC$798,28,FALSE)/100)))</f>
    </oc>
    <nc r="X182">
      <f>W182-(W182*((VLOOKUP(A182,Plan!A$1:AC$798,29,FALSE)/100)))</f>
    </nc>
  </rcc>
  <rcc rId="7334" sId="8">
    <oc r="Z182">
      <f>OR(H182="Y",J182="Y")</f>
    </oc>
    <nc r="Z182">
      <f>OR(H182="Y",J182="Y")</f>
    </nc>
  </rcc>
  <rcc rId="7335" sId="8">
    <oc r="AA182">
      <f>IF(Z182,O182*'ETC Data'!$H$4*'ETC Data'!$I$4,0)</f>
    </oc>
    <nc r="AA182">
      <f>IF(Z182,O182*'ETC Data'!$H$4*'ETC Data'!$I$4,0)</f>
    </nc>
  </rcc>
  <rcc rId="7336" sId="8">
    <oc r="AB182">
      <f>AA182-(AA182*((VLOOKUP(A182,Plan!A$1:AI$798,34,FALSE)/100)))</f>
    </oc>
    <nc r="AB182">
      <f>AA182-(AA182*((VLOOKUP(A182,Plan!A$1:AI$798,35,FALSE)/100)))</f>
    </nc>
  </rcc>
  <rcc rId="7337" sId="8">
    <oc r="AC182">
      <f>IF(Z182,O182*'ETC Data'!$H$4*'ETC Data'!$J$4,0)</f>
    </oc>
    <nc r="AC182">
      <f>IF(Z182,O182*'ETC Data'!$H$4*'ETC Data'!$J$4,0)</f>
    </nc>
  </rcc>
  <rcc rId="7338" sId="8">
    <oc r="AD182">
      <f>AC182-(AC182*((VLOOKUP(A182,Plan!A$1:AJ$798,35,FALSE)/100)))</f>
    </oc>
    <nc r="AD182">
      <f>AC182-(AC182*((VLOOKUP(A182,Plan!A$1:AJ$798,36,FALSE)/100)))</f>
    </nc>
  </rcc>
  <rcc rId="7339" sId="8">
    <oc r="AE182">
      <f>IF(Z182,O182*'ETC Data'!$H$4*'ETC Data'!$K$4,0)</f>
    </oc>
    <nc r="AE182">
      <f>IF(Z182,O182*'ETC Data'!$H$4*'ETC Data'!$K$4,0)</f>
    </nc>
  </rcc>
  <rcc rId="7340" sId="8">
    <oc r="AF182">
      <f>AE182-(AE182*((VLOOKUP(A182,Plan!A$1:AK$798,36,FALSE)/100)))</f>
    </oc>
    <nc r="AF182">
      <f>AE182-(AE182*((VLOOKUP(A182,Plan!A$1:AK$798,37,FALSE)/100)))</f>
    </nc>
  </rcc>
  <rcc rId="7341" sId="8">
    <oc r="AG182">
      <f>IF(Z182,O182*'ETC Data'!$H$4*'ETC Data'!$L$4,0)</f>
    </oc>
    <nc r="AG182">
      <f>IF(Z182,O182*'ETC Data'!$H$4*'ETC Data'!$L$4,0)</f>
    </nc>
  </rcc>
  <rcc rId="7342" sId="8">
    <oc r="AH182">
      <f>AG182-(AG182*((VLOOKUP(A182,Plan!A$1:AP$798,41,FALSE)/100)))</f>
    </oc>
    <nc r="AH182">
      <f>AG182-(AG182*((VLOOKUP(A182,Plan!A$1:AP$798,42,FALSE)/100)))</f>
    </nc>
  </rcc>
  <rcc rId="7343" sId="8">
    <oc r="AJ182">
      <f>OR(H182="Y",K182="Y")</f>
    </oc>
    <nc r="AJ182">
      <f>OR(H182="Y",K182="Y")</f>
    </nc>
  </rcc>
  <rcc rId="7344" sId="8">
    <oc r="AK182">
      <f>IF(AJ182,O182*'ETC Data'!$H$5*'ETC Data'!$I$5,0)</f>
    </oc>
    <nc r="AK182">
      <f>IF(AJ182,O182*'ETC Data'!$H$5*'ETC Data'!$I$5,0)</f>
    </nc>
  </rcc>
  <rcc rId="7345" sId="8">
    <oc r="AL182">
      <f>AK182-(AK182*((VLOOKUP(A182,Plan!A$1:AY$798,49,FALSE)/100)))</f>
    </oc>
    <nc r="AL182">
      <f>AK182-(AK182*((VLOOKUP(A182,Plan!A$1:AY$798,51,FALSE)/100)))</f>
    </nc>
  </rcc>
  <rcc rId="7346" sId="8">
    <oc r="AM182">
      <f>IF(AJ182,O182*'ETC Data'!$H$5*'ETC Data'!$J$5,0)</f>
    </oc>
    <nc r="AM182">
      <f>IF(AJ182,O182*'ETC Data'!$H$5*'ETC Data'!$J$5,0)</f>
    </nc>
  </rcc>
  <rcc rId="7347" sId="8">
    <oc r="AN182">
      <f>AM182-(AM182*((VLOOKUP(A182,Plan!A$1:BA$798,50,FALSE)/100)))</f>
    </oc>
    <nc r="AN182">
      <f>AM182-(AM182*((VLOOKUP(A182,Plan!A$1:BA$798,53,FALSE)/100)))</f>
    </nc>
  </rcc>
  <rcc rId="7348" sId="8">
    <oc r="AO182">
      <f>IF(AJ182,O182*'ETC Data'!$H$5*'ETC Data'!$K$5,0)</f>
    </oc>
    <nc r="AO182">
      <f>IF(AJ182,O182*'ETC Data'!$H$5*'ETC Data'!$K$5,0)</f>
    </nc>
  </rcc>
  <rcc rId="7349" sId="8">
    <oc r="AP182">
      <f>AO182-(AO182*((VLOOKUP(A182,Plan!A$1:BB$798,51,FALSE)/100)))</f>
    </oc>
    <nc r="AP182">
      <f>AO182-(AO182*((VLOOKUP(A182,Plan!A$1:BB$798,54,FALSE)/100)))</f>
    </nc>
  </rcc>
  <rcc rId="7350" sId="8">
    <oc r="AQ182">
      <f>IF(AJ182,O182*'ETC Data'!$H$5*'ETC Data'!$L$5,0)</f>
    </oc>
    <nc r="AQ182">
      <f>IF(AJ182,O182*'ETC Data'!$H$5*'ETC Data'!$L$5,0)</f>
    </nc>
  </rcc>
  <rcc rId="7351" sId="8">
    <oc r="AR182">
      <f>AQ182-(AQ182*((VLOOKUP(A182,Plan!A$1:BD$798,53,FALSE)/100)))</f>
    </oc>
    <nc r="AR182">
      <f>AQ182-(AQ182*((VLOOKUP(A182,Plan!A$1:BD$798,56,FALSE)/100)))</f>
    </nc>
  </rcc>
  <rcc rId="7352" sId="8">
    <oc r="R183">
      <f>Q183-(Q183*((VLOOKUP(A183,Plan!A$1:Z$798,25,FALSE)/100)))</f>
    </oc>
    <nc r="R183">
      <f>Q183-(Q183*((VLOOKUP(A183,Plan!A$1:Z$798,26,FALSE)/100)))</f>
    </nc>
  </rcc>
  <rcc rId="7353" sId="8">
    <oc r="S183">
      <f>IF(P183,O183*'ETC Data'!$H$3*'ETC Data'!$J$3,0)</f>
    </oc>
    <nc r="S183">
      <f>IF(P183,O183*'ETC Data'!$H$3*'ETC Data'!$J$3,0)</f>
    </nc>
  </rcc>
  <rcc rId="7354" sId="8">
    <oc r="T183">
      <f>S183-(S183*((VLOOKUP(A183,Plan!A$1:AA$798,26,FALSE)/100)))</f>
    </oc>
    <nc r="T183">
      <f>S183-(S183*((VLOOKUP(A183,Plan!A$1:AA$798,27,FALSE)/100)))</f>
    </nc>
  </rcc>
  <rcc rId="7355" sId="8">
    <oc r="U183">
      <f>IF(P183,O183*'ETC Data'!$H$3*'ETC Data'!$K$3,0)</f>
    </oc>
    <nc r="U183">
      <f>IF(P183,O183*'ETC Data'!$H$3*'ETC Data'!$K$3,0)</f>
    </nc>
  </rcc>
  <rcc rId="7356" sId="8">
    <oc r="V183">
      <f>U183-(U183*((VLOOKUP(A183,Plan!A$1:AB$798,27,FALSE)/100)))</f>
    </oc>
    <nc r="V183">
      <f>U183-(U183*((VLOOKUP(A183,Plan!A$1:AB$798,28,FALSE)/100)))</f>
    </nc>
  </rcc>
  <rcc rId="7357" sId="8">
    <oc r="W183">
      <f>IF(P183,O183*'ETC Data'!$H$3*'ETC Data'!$L$3,0)</f>
    </oc>
    <nc r="W183">
      <f>IF(P183,O183*'ETC Data'!$H$3*'ETC Data'!$L$3,0)</f>
    </nc>
  </rcc>
  <rcc rId="7358" sId="8">
    <oc r="X183">
      <f>W183-(W183*((VLOOKUP(A183,Plan!A$1:AC$798,28,FALSE)/100)))</f>
    </oc>
    <nc r="X183">
      <f>W183-(W183*((VLOOKUP(A183,Plan!A$1:AC$798,29,FALSE)/100)))</f>
    </nc>
  </rcc>
  <rcc rId="7359" sId="8">
    <oc r="Z183">
      <f>OR(H183="Y",J183="Y")</f>
    </oc>
    <nc r="Z183">
      <f>OR(H183="Y",J183="Y")</f>
    </nc>
  </rcc>
  <rcc rId="7360" sId="8">
    <oc r="AA183">
      <f>IF(Z183,O183*'ETC Data'!$H$4*'ETC Data'!$I$4,0)</f>
    </oc>
    <nc r="AA183">
      <f>IF(Z183,O183*'ETC Data'!$H$4*'ETC Data'!$I$4,0)</f>
    </nc>
  </rcc>
  <rcc rId="7361" sId="8">
    <oc r="AB183">
      <f>AA183-(AA183*((VLOOKUP(A183,Plan!A$1:AI$798,34,FALSE)/100)))</f>
    </oc>
    <nc r="AB183">
      <f>AA183-(AA183*((VLOOKUP(A183,Plan!A$1:AI$798,35,FALSE)/100)))</f>
    </nc>
  </rcc>
  <rcc rId="7362" sId="8">
    <oc r="AC183">
      <f>IF(Z183,O183*'ETC Data'!$H$4*'ETC Data'!$J$4,0)</f>
    </oc>
    <nc r="AC183">
      <f>IF(Z183,O183*'ETC Data'!$H$4*'ETC Data'!$J$4,0)</f>
    </nc>
  </rcc>
  <rcc rId="7363" sId="8">
    <oc r="AD183">
      <f>AC183-(AC183*((VLOOKUP(A183,Plan!A$1:AJ$798,35,FALSE)/100)))</f>
    </oc>
    <nc r="AD183">
      <f>AC183-(AC183*((VLOOKUP(A183,Plan!A$1:AJ$798,36,FALSE)/100)))</f>
    </nc>
  </rcc>
  <rcc rId="7364" sId="8">
    <oc r="AE183">
      <f>IF(Z183,O183*'ETC Data'!$H$4*'ETC Data'!$K$4,0)</f>
    </oc>
    <nc r="AE183">
      <f>IF(Z183,O183*'ETC Data'!$H$4*'ETC Data'!$K$4,0)</f>
    </nc>
  </rcc>
  <rcc rId="7365" sId="8">
    <oc r="AF183">
      <f>AE183-(AE183*((VLOOKUP(A183,Plan!A$1:AK$798,36,FALSE)/100)))</f>
    </oc>
    <nc r="AF183">
      <f>AE183-(AE183*((VLOOKUP(A183,Plan!A$1:AK$798,37,FALSE)/100)))</f>
    </nc>
  </rcc>
  <rcc rId="7366" sId="8">
    <oc r="AG183">
      <f>IF(Z183,O183*'ETC Data'!$H$4*'ETC Data'!$L$4,0)</f>
    </oc>
    <nc r="AG183">
      <f>IF(Z183,O183*'ETC Data'!$H$4*'ETC Data'!$L$4,0)</f>
    </nc>
  </rcc>
  <rcc rId="7367" sId="8">
    <oc r="AH183">
      <f>AG183-(AG183*((VLOOKUP(A183,Plan!A$1:AP$798,41,FALSE)/100)))</f>
    </oc>
    <nc r="AH183">
      <f>AG183-(AG183*((VLOOKUP(A183,Plan!A$1:AP$798,42,FALSE)/100)))</f>
    </nc>
  </rcc>
  <rcc rId="7368" sId="8">
    <oc r="AJ183">
      <f>OR(H183="Y",K183="Y")</f>
    </oc>
    <nc r="AJ183">
      <f>OR(H183="Y",K183="Y")</f>
    </nc>
  </rcc>
  <rcc rId="7369" sId="8">
    <oc r="AK183">
      <f>IF(AJ183,O183*'ETC Data'!$H$5*'ETC Data'!$I$5,0)</f>
    </oc>
    <nc r="AK183">
      <f>IF(AJ183,O183*'ETC Data'!$H$5*'ETC Data'!$I$5,0)</f>
    </nc>
  </rcc>
  <rcc rId="7370" sId="8">
    <oc r="AL183">
      <f>AK183-(AK183*((VLOOKUP(A183,Plan!A$1:AY$798,49,FALSE)/100)))</f>
    </oc>
    <nc r="AL183">
      <f>AK183-(AK183*((VLOOKUP(A183,Plan!A$1:AY$798,51,FALSE)/100)))</f>
    </nc>
  </rcc>
  <rcc rId="7371" sId="8">
    <oc r="AM183">
      <f>IF(AJ183,O183*'ETC Data'!$H$5*'ETC Data'!$J$5,0)</f>
    </oc>
    <nc r="AM183">
      <f>IF(AJ183,O183*'ETC Data'!$H$5*'ETC Data'!$J$5,0)</f>
    </nc>
  </rcc>
  <rcc rId="7372" sId="8">
    <oc r="AN183">
      <f>AM183-(AM183*((VLOOKUP(A183,Plan!A$1:BA$798,50,FALSE)/100)))</f>
    </oc>
    <nc r="AN183">
      <f>AM183-(AM183*((VLOOKUP(A183,Plan!A$1:BA$798,53,FALSE)/100)))</f>
    </nc>
  </rcc>
  <rcc rId="7373" sId="8">
    <oc r="AO183">
      <f>IF(AJ183,O183*'ETC Data'!$H$5*'ETC Data'!$K$5,0)</f>
    </oc>
    <nc r="AO183">
      <f>IF(AJ183,O183*'ETC Data'!$H$5*'ETC Data'!$K$5,0)</f>
    </nc>
  </rcc>
  <rcc rId="7374" sId="8">
    <oc r="AP183">
      <f>AO183-(AO183*((VLOOKUP(A183,Plan!A$1:BB$798,51,FALSE)/100)))</f>
    </oc>
    <nc r="AP183">
      <f>AO183-(AO183*((VLOOKUP(A183,Plan!A$1:BB$798,54,FALSE)/100)))</f>
    </nc>
  </rcc>
  <rcc rId="7375" sId="8">
    <oc r="AQ183">
      <f>IF(AJ183,O183*'ETC Data'!$H$5*'ETC Data'!$L$5,0)</f>
    </oc>
    <nc r="AQ183">
      <f>IF(AJ183,O183*'ETC Data'!$H$5*'ETC Data'!$L$5,0)</f>
    </nc>
  </rcc>
  <rcc rId="7376" sId="8">
    <oc r="AR183">
      <f>AQ183-(AQ183*((VLOOKUP(A183,Plan!A$1:BD$798,53,FALSE)/100)))</f>
    </oc>
    <nc r="AR183">
      <f>AQ183-(AQ183*((VLOOKUP(A183,Plan!A$1:BD$798,56,FALSE)/100)))</f>
    </nc>
  </rcc>
  <rcc rId="7377" sId="8">
    <oc r="R184">
      <f>Q184-(Q184*((VLOOKUP(A184,Plan!A$1:Z$798,25,FALSE)/100)))</f>
    </oc>
    <nc r="R184">
      <f>Q184-(Q184*((VLOOKUP(A184,Plan!A$1:Z$798,26,FALSE)/100)))</f>
    </nc>
  </rcc>
  <rcc rId="7378" sId="8">
    <oc r="S184">
      <f>IF(P184,O184*'ETC Data'!$H$3*'ETC Data'!$J$3,0)</f>
    </oc>
    <nc r="S184">
      <f>IF(P184,O184*'ETC Data'!$H$3*'ETC Data'!$J$3,0)</f>
    </nc>
  </rcc>
  <rcc rId="7379" sId="8">
    <oc r="T184">
      <f>S184-(S184*((VLOOKUP(A184,Plan!A$1:AA$798,26,FALSE)/100)))</f>
    </oc>
    <nc r="T184">
      <f>S184-(S184*((VLOOKUP(A184,Plan!A$1:AA$798,27,FALSE)/100)))</f>
    </nc>
  </rcc>
  <rcc rId="7380" sId="8">
    <oc r="U184">
      <f>IF(P184,O184*'ETC Data'!$H$3*'ETC Data'!$K$3,0)</f>
    </oc>
    <nc r="U184">
      <f>IF(P184,O184*'ETC Data'!$H$3*'ETC Data'!$K$3,0)</f>
    </nc>
  </rcc>
  <rcc rId="7381" sId="8">
    <oc r="V184">
      <f>U184-(U184*((VLOOKUP(A184,Plan!A$1:AB$798,27,FALSE)/100)))</f>
    </oc>
    <nc r="V184">
      <f>U184-(U184*((VLOOKUP(A184,Plan!A$1:AB$798,28,FALSE)/100)))</f>
    </nc>
  </rcc>
  <rcc rId="7382" sId="8">
    <oc r="W184">
      <f>IF(P184,O184*'ETC Data'!$H$3*'ETC Data'!$L$3,0)</f>
    </oc>
    <nc r="W184">
      <f>IF(P184,O184*'ETC Data'!$H$3*'ETC Data'!$L$3,0)</f>
    </nc>
  </rcc>
  <rcc rId="7383" sId="8">
    <oc r="X184">
      <f>W184-(W184*((VLOOKUP(A184,Plan!A$1:AC$798,28,FALSE)/100)))</f>
    </oc>
    <nc r="X184">
      <f>W184-(W184*((VLOOKUP(A184,Plan!A$1:AC$798,29,FALSE)/100)))</f>
    </nc>
  </rcc>
  <rcc rId="7384" sId="8">
    <oc r="Z184">
      <f>OR(H184="Y",J184="Y")</f>
    </oc>
    <nc r="Z184">
      <f>OR(H184="Y",J184="Y")</f>
    </nc>
  </rcc>
  <rcc rId="7385" sId="8">
    <oc r="AA184">
      <f>IF(Z184,O184*'ETC Data'!$H$4*'ETC Data'!$I$4,0)</f>
    </oc>
    <nc r="AA184">
      <f>IF(Z184,O184*'ETC Data'!$H$4*'ETC Data'!$I$4,0)</f>
    </nc>
  </rcc>
  <rcc rId="7386" sId="8">
    <oc r="AB184">
      <f>AA184-(AA184*((VLOOKUP(A184,Plan!A$1:AI$798,34,FALSE)/100)))</f>
    </oc>
    <nc r="AB184">
      <f>AA184-(AA184*((VLOOKUP(A184,Plan!A$1:AI$798,35,FALSE)/100)))</f>
    </nc>
  </rcc>
  <rcc rId="7387" sId="8">
    <oc r="AC184">
      <f>IF(Z184,O184*'ETC Data'!$H$4*'ETC Data'!$J$4,0)</f>
    </oc>
    <nc r="AC184">
      <f>IF(Z184,O184*'ETC Data'!$H$4*'ETC Data'!$J$4,0)</f>
    </nc>
  </rcc>
  <rcc rId="7388" sId="8">
    <oc r="AD184">
      <f>AC184-(AC184*((VLOOKUP(A184,Plan!A$1:AJ$798,35,FALSE)/100)))</f>
    </oc>
    <nc r="AD184">
      <f>AC184-(AC184*((VLOOKUP(A184,Plan!A$1:AJ$798,36,FALSE)/100)))</f>
    </nc>
  </rcc>
  <rcc rId="7389" sId="8">
    <oc r="AE184">
      <f>IF(Z184,O184*'ETC Data'!$H$4*'ETC Data'!$K$4,0)</f>
    </oc>
    <nc r="AE184">
      <f>IF(Z184,O184*'ETC Data'!$H$4*'ETC Data'!$K$4,0)</f>
    </nc>
  </rcc>
  <rcc rId="7390" sId="8">
    <oc r="AF184">
      <f>AE184-(AE184*((VLOOKUP(A184,Plan!A$1:AK$798,36,FALSE)/100)))</f>
    </oc>
    <nc r="AF184">
      <f>AE184-(AE184*((VLOOKUP(A184,Plan!A$1:AK$798,37,FALSE)/100)))</f>
    </nc>
  </rcc>
  <rcc rId="7391" sId="8">
    <oc r="AG184">
      <f>IF(Z184,O184*'ETC Data'!$H$4*'ETC Data'!$L$4,0)</f>
    </oc>
    <nc r="AG184">
      <f>IF(Z184,O184*'ETC Data'!$H$4*'ETC Data'!$L$4,0)</f>
    </nc>
  </rcc>
  <rcc rId="7392" sId="8">
    <oc r="AH184">
      <f>AG184-(AG184*((VLOOKUP(A184,Plan!A$1:AP$798,41,FALSE)/100)))</f>
    </oc>
    <nc r="AH184">
      <f>AG184-(AG184*((VLOOKUP(A184,Plan!A$1:AP$798,42,FALSE)/100)))</f>
    </nc>
  </rcc>
  <rcc rId="7393" sId="8">
    <oc r="AJ184">
      <f>OR(H184="Y",K184="Y")</f>
    </oc>
    <nc r="AJ184">
      <f>OR(H184="Y",K184="Y")</f>
    </nc>
  </rcc>
  <rcc rId="7394" sId="8">
    <oc r="AK184">
      <f>IF(AJ184,O184*'ETC Data'!$H$5*'ETC Data'!$I$5,0)</f>
    </oc>
    <nc r="AK184">
      <f>IF(AJ184,O184*'ETC Data'!$H$5*'ETC Data'!$I$5,0)</f>
    </nc>
  </rcc>
  <rcc rId="7395" sId="8">
    <oc r="AL184">
      <f>AK184-(AK184*((VLOOKUP(A184,Plan!A$1:AY$798,49,FALSE)/100)))</f>
    </oc>
    <nc r="AL184">
      <f>AK184-(AK184*((VLOOKUP(A184,Plan!A$1:AY$798,51,FALSE)/100)))</f>
    </nc>
  </rcc>
  <rcc rId="7396" sId="8">
    <oc r="AM184">
      <f>IF(AJ184,O184*'ETC Data'!$H$5*'ETC Data'!$J$5,0)</f>
    </oc>
    <nc r="AM184">
      <f>IF(AJ184,O184*'ETC Data'!$H$5*'ETC Data'!$J$5,0)</f>
    </nc>
  </rcc>
  <rcc rId="7397" sId="8">
    <oc r="AN184">
      <f>AM184-(AM184*((VLOOKUP(A184,Plan!A$1:BA$798,50,FALSE)/100)))</f>
    </oc>
    <nc r="AN184">
      <f>AM184-(AM184*((VLOOKUP(A184,Plan!A$1:BA$798,53,FALSE)/100)))</f>
    </nc>
  </rcc>
  <rcc rId="7398" sId="8">
    <oc r="AO184">
      <f>IF(AJ184,O184*'ETC Data'!$H$5*'ETC Data'!$K$5,0)</f>
    </oc>
    <nc r="AO184">
      <f>IF(AJ184,O184*'ETC Data'!$H$5*'ETC Data'!$K$5,0)</f>
    </nc>
  </rcc>
  <rcc rId="7399" sId="8">
    <oc r="AP184">
      <f>AO184-(AO184*((VLOOKUP(A184,Plan!A$1:BB$798,51,FALSE)/100)))</f>
    </oc>
    <nc r="AP184">
      <f>AO184-(AO184*((VLOOKUP(A184,Plan!A$1:BB$798,54,FALSE)/100)))</f>
    </nc>
  </rcc>
  <rcc rId="7400" sId="8">
    <oc r="AQ184">
      <f>IF(AJ184,O184*'ETC Data'!$H$5*'ETC Data'!$L$5,0)</f>
    </oc>
    <nc r="AQ184">
      <f>IF(AJ184,O184*'ETC Data'!$H$5*'ETC Data'!$L$5,0)</f>
    </nc>
  </rcc>
  <rcc rId="7401" sId="8">
    <oc r="AR184">
      <f>AQ184-(AQ184*((VLOOKUP(A184,Plan!A$1:BD$798,53,FALSE)/100)))</f>
    </oc>
    <nc r="AR184">
      <f>AQ184-(AQ184*((VLOOKUP(A184,Plan!A$1:BD$798,56,FALSE)/100)))</f>
    </nc>
  </rcc>
  <rcc rId="7402" sId="8">
    <oc r="R185">
      <f>Q185-(Q185*((VLOOKUP(A185,Plan!A$1:Z$798,25,FALSE)/100)))</f>
    </oc>
    <nc r="R185">
      <f>Q185-(Q185*((VLOOKUP(A185,Plan!A$1:Z$798,26,FALSE)/100)))</f>
    </nc>
  </rcc>
  <rcc rId="7403" sId="8">
    <oc r="S185">
      <f>IF(P185,O185*'ETC Data'!$H$3*'ETC Data'!$J$3,0)</f>
    </oc>
    <nc r="S185">
      <f>IF(P185,O185*'ETC Data'!$H$3*'ETC Data'!$J$3,0)</f>
    </nc>
  </rcc>
  <rcc rId="7404" sId="8">
    <oc r="T185">
      <f>S185-(S185*((VLOOKUP(A185,Plan!A$1:AA$798,26,FALSE)/100)))</f>
    </oc>
    <nc r="T185">
      <f>S185-(S185*((VLOOKUP(A185,Plan!A$1:AA$798,27,FALSE)/100)))</f>
    </nc>
  </rcc>
  <rcc rId="7405" sId="8">
    <oc r="U185">
      <f>IF(P185,O185*'ETC Data'!$H$3*'ETC Data'!$K$3,0)</f>
    </oc>
    <nc r="U185">
      <f>IF(P185,O185*'ETC Data'!$H$3*'ETC Data'!$K$3,0)</f>
    </nc>
  </rcc>
  <rcc rId="7406" sId="8">
    <oc r="V185">
      <f>U185-(U185*((VLOOKUP(A185,Plan!A$1:AB$798,27,FALSE)/100)))</f>
    </oc>
    <nc r="V185">
      <f>U185-(U185*((VLOOKUP(A185,Plan!A$1:AB$798,28,FALSE)/100)))</f>
    </nc>
  </rcc>
  <rcc rId="7407" sId="8">
    <oc r="W185">
      <f>IF(P185,O185*'ETC Data'!$H$3*'ETC Data'!$L$3,0)</f>
    </oc>
    <nc r="W185">
      <f>IF(P185,O185*'ETC Data'!$H$3*'ETC Data'!$L$3,0)</f>
    </nc>
  </rcc>
  <rcc rId="7408" sId="8">
    <oc r="X185">
      <f>W185-(W185*((VLOOKUP(A185,Plan!A$1:AC$798,28,FALSE)/100)))</f>
    </oc>
    <nc r="X185">
      <f>W185-(W185*((VLOOKUP(A185,Plan!A$1:AC$798,29,FALSE)/100)))</f>
    </nc>
  </rcc>
  <rcc rId="7409" sId="8">
    <oc r="Z185">
      <f>OR(H185="Y",J185="Y")</f>
    </oc>
    <nc r="Z185">
      <f>OR(H185="Y",J185="Y")</f>
    </nc>
  </rcc>
  <rcc rId="7410" sId="8">
    <oc r="AA185">
      <f>IF(Z185,O185*'ETC Data'!$H$4*'ETC Data'!$I$4,0)</f>
    </oc>
    <nc r="AA185">
      <f>IF(Z185,O185*'ETC Data'!$H$4*'ETC Data'!$I$4,0)</f>
    </nc>
  </rcc>
  <rcc rId="7411" sId="8">
    <oc r="AB185">
      <f>AA185-(AA185*((VLOOKUP(A185,Plan!A$1:AI$798,34,FALSE)/100)))</f>
    </oc>
    <nc r="AB185">
      <f>AA185-(AA185*((VLOOKUP(A185,Plan!A$1:AI$798,35,FALSE)/100)))</f>
    </nc>
  </rcc>
  <rcc rId="7412" sId="8">
    <oc r="AC185">
      <f>IF(Z185,O185*'ETC Data'!$H$4*'ETC Data'!$J$4,0)</f>
    </oc>
    <nc r="AC185">
      <f>IF(Z185,O185*'ETC Data'!$H$4*'ETC Data'!$J$4,0)</f>
    </nc>
  </rcc>
  <rcc rId="7413" sId="8">
    <oc r="AD185">
      <f>AC185-(AC185*((VLOOKUP(A185,Plan!A$1:AJ$798,35,FALSE)/100)))</f>
    </oc>
    <nc r="AD185">
      <f>AC185-(AC185*((VLOOKUP(A185,Plan!A$1:AJ$798,36,FALSE)/100)))</f>
    </nc>
  </rcc>
  <rcc rId="7414" sId="8">
    <oc r="AE185">
      <f>IF(Z185,O185*'ETC Data'!$H$4*'ETC Data'!$K$4,0)</f>
    </oc>
    <nc r="AE185">
      <f>IF(Z185,O185*'ETC Data'!$H$4*'ETC Data'!$K$4,0)</f>
    </nc>
  </rcc>
  <rcc rId="7415" sId="8">
    <oc r="AF185">
      <f>AE185-(AE185*((VLOOKUP(A185,Plan!A$1:AK$798,36,FALSE)/100)))</f>
    </oc>
    <nc r="AF185">
      <f>AE185-(AE185*((VLOOKUP(A185,Plan!A$1:AK$798,37,FALSE)/100)))</f>
    </nc>
  </rcc>
  <rcc rId="7416" sId="8">
    <oc r="AG185">
      <f>IF(Z185,O185*'ETC Data'!$H$4*'ETC Data'!$L$4,0)</f>
    </oc>
    <nc r="AG185">
      <f>IF(Z185,O185*'ETC Data'!$H$4*'ETC Data'!$L$4,0)</f>
    </nc>
  </rcc>
  <rcc rId="7417" sId="8">
    <oc r="AH185">
      <f>AG185-(AG185*((VLOOKUP(A185,Plan!A$1:AP$798,41,FALSE)/100)))</f>
    </oc>
    <nc r="AH185">
      <f>AG185-(AG185*((VLOOKUP(A185,Plan!A$1:AP$798,42,FALSE)/100)))</f>
    </nc>
  </rcc>
  <rcc rId="7418" sId="8">
    <oc r="AJ185">
      <f>OR(H185="Y",K185="Y")</f>
    </oc>
    <nc r="AJ185">
      <f>OR(H185="Y",K185="Y")</f>
    </nc>
  </rcc>
  <rcc rId="7419" sId="8">
    <oc r="AK185">
      <f>IF(AJ185,O185*'ETC Data'!$H$5*'ETC Data'!$I$5,0)</f>
    </oc>
    <nc r="AK185">
      <f>IF(AJ185,O185*'ETC Data'!$H$5*'ETC Data'!$I$5,0)</f>
    </nc>
  </rcc>
  <rcc rId="7420" sId="8">
    <oc r="AL185">
      <f>AK185-(AK185*((VLOOKUP(A185,Plan!A$1:AY$798,49,FALSE)/100)))</f>
    </oc>
    <nc r="AL185">
      <f>AK185-(AK185*((VLOOKUP(A185,Plan!A$1:AY$798,51,FALSE)/100)))</f>
    </nc>
  </rcc>
  <rcc rId="7421" sId="8">
    <oc r="AM185">
      <f>IF(AJ185,O185*'ETC Data'!$H$5*'ETC Data'!$J$5,0)</f>
    </oc>
    <nc r="AM185">
      <f>IF(AJ185,O185*'ETC Data'!$H$5*'ETC Data'!$J$5,0)</f>
    </nc>
  </rcc>
  <rcc rId="7422" sId="8">
    <oc r="AN185">
      <f>AM185-(AM185*((VLOOKUP(A185,Plan!A$1:BA$798,50,FALSE)/100)))</f>
    </oc>
    <nc r="AN185">
      <f>AM185-(AM185*((VLOOKUP(A185,Plan!A$1:BA$798,53,FALSE)/100)))</f>
    </nc>
  </rcc>
  <rcc rId="7423" sId="8">
    <oc r="AO185">
      <f>IF(AJ185,O185*'ETC Data'!$H$5*'ETC Data'!$K$5,0)</f>
    </oc>
    <nc r="AO185">
      <f>IF(AJ185,O185*'ETC Data'!$H$5*'ETC Data'!$K$5,0)</f>
    </nc>
  </rcc>
  <rcc rId="7424" sId="8">
    <oc r="AP185">
      <f>AO185-(AO185*((VLOOKUP(A185,Plan!A$1:BB$798,51,FALSE)/100)))</f>
    </oc>
    <nc r="AP185">
      <f>AO185-(AO185*((VLOOKUP(A185,Plan!A$1:BB$798,54,FALSE)/100)))</f>
    </nc>
  </rcc>
  <rcc rId="7425" sId="8">
    <oc r="AQ185">
      <f>IF(AJ185,O185*'ETC Data'!$H$5*'ETC Data'!$L$5,0)</f>
    </oc>
    <nc r="AQ185">
      <f>IF(AJ185,O185*'ETC Data'!$H$5*'ETC Data'!$L$5,0)</f>
    </nc>
  </rcc>
  <rcc rId="7426" sId="8">
    <oc r="AR185">
      <f>AQ185-(AQ185*((VLOOKUP(A185,Plan!A$1:BD$798,53,FALSE)/100)))</f>
    </oc>
    <nc r="AR185">
      <f>AQ185-(AQ185*((VLOOKUP(A185,Plan!A$1:BD$798,56,FALSE)/100)))</f>
    </nc>
  </rcc>
  <rcc rId="7427" sId="8">
    <oc r="R186">
      <f>Q186-(Q186*((VLOOKUP(A186,Plan!A$1:Z$798,25,FALSE)/100)))</f>
    </oc>
    <nc r="R186">
      <f>Q186-(Q186*((VLOOKUP(A186,Plan!A$1:Z$798,26,FALSE)/100)))</f>
    </nc>
  </rcc>
  <rcc rId="7428" sId="8">
    <oc r="S186">
      <f>IF(P186,O186*'ETC Data'!$H$3*'ETC Data'!$J$3,0)</f>
    </oc>
    <nc r="S186">
      <f>IF(P186,O186*'ETC Data'!$H$3*'ETC Data'!$J$3,0)</f>
    </nc>
  </rcc>
  <rcc rId="7429" sId="8">
    <oc r="T186">
      <f>S186-(S186*((VLOOKUP(A186,Plan!A$1:AA$798,26,FALSE)/100)))</f>
    </oc>
    <nc r="T186">
      <f>S186-(S186*((VLOOKUP(A186,Plan!A$1:AA$798,27,FALSE)/100)))</f>
    </nc>
  </rcc>
  <rcc rId="7430" sId="8">
    <oc r="U186">
      <f>IF(P186,O186*'ETC Data'!$H$3*'ETC Data'!$K$3,0)</f>
    </oc>
    <nc r="U186">
      <f>IF(P186,O186*'ETC Data'!$H$3*'ETC Data'!$K$3,0)</f>
    </nc>
  </rcc>
  <rcc rId="7431" sId="8">
    <oc r="V186">
      <f>U186-(U186*((VLOOKUP(A186,Plan!A$1:AB$798,27,FALSE)/100)))</f>
    </oc>
    <nc r="V186">
      <f>U186-(U186*((VLOOKUP(A186,Plan!A$1:AB$798,28,FALSE)/100)))</f>
    </nc>
  </rcc>
  <rcc rId="7432" sId="8">
    <oc r="W186">
      <f>IF(P186,O186*'ETC Data'!$H$3*'ETC Data'!$L$3,0)</f>
    </oc>
    <nc r="W186">
      <f>IF(P186,O186*'ETC Data'!$H$3*'ETC Data'!$L$3,0)</f>
    </nc>
  </rcc>
  <rcc rId="7433" sId="8">
    <oc r="X186">
      <f>W186-(W186*((VLOOKUP(A186,Plan!A$1:AC$798,28,FALSE)/100)))</f>
    </oc>
    <nc r="X186">
      <f>W186-(W186*((VLOOKUP(A186,Plan!A$1:AC$798,29,FALSE)/100)))</f>
    </nc>
  </rcc>
  <rcc rId="7434" sId="8">
    <oc r="Z186">
      <f>OR(H186="Y",J186="Y")</f>
    </oc>
    <nc r="Z186">
      <f>OR(H186="Y",J186="Y")</f>
    </nc>
  </rcc>
  <rcc rId="7435" sId="8">
    <oc r="AA186">
      <f>IF(Z186,O186*'ETC Data'!$H$4*'ETC Data'!$I$4,0)</f>
    </oc>
    <nc r="AA186">
      <f>IF(Z186,O186*'ETC Data'!$H$4*'ETC Data'!$I$4,0)</f>
    </nc>
  </rcc>
  <rcc rId="7436" sId="8">
    <oc r="AB186">
      <f>AA186-(AA186*((VLOOKUP(A186,Plan!A$1:AI$798,34,FALSE)/100)))</f>
    </oc>
    <nc r="AB186">
      <f>AA186-(AA186*((VLOOKUP(A186,Plan!A$1:AI$798,35,FALSE)/100)))</f>
    </nc>
  </rcc>
  <rcc rId="7437" sId="8">
    <oc r="AC186">
      <f>IF(Z186,O186*'ETC Data'!$H$4*'ETC Data'!$J$4,0)</f>
    </oc>
    <nc r="AC186">
      <f>IF(Z186,O186*'ETC Data'!$H$4*'ETC Data'!$J$4,0)</f>
    </nc>
  </rcc>
  <rcc rId="7438" sId="8">
    <oc r="AD186">
      <f>AC186-(AC186*((VLOOKUP(A186,Plan!A$1:AJ$798,35,FALSE)/100)))</f>
    </oc>
    <nc r="AD186">
      <f>AC186-(AC186*((VLOOKUP(A186,Plan!A$1:AJ$798,36,FALSE)/100)))</f>
    </nc>
  </rcc>
  <rcc rId="7439" sId="8">
    <oc r="AE186">
      <f>IF(Z186,O186*'ETC Data'!$H$4*'ETC Data'!$K$4,0)</f>
    </oc>
    <nc r="AE186">
      <f>IF(Z186,O186*'ETC Data'!$H$4*'ETC Data'!$K$4,0)</f>
    </nc>
  </rcc>
  <rcc rId="7440" sId="8">
    <oc r="AF186">
      <f>AE186-(AE186*((VLOOKUP(A186,Plan!A$1:AK$798,36,FALSE)/100)))</f>
    </oc>
    <nc r="AF186">
      <f>AE186-(AE186*((VLOOKUP(A186,Plan!A$1:AK$798,37,FALSE)/100)))</f>
    </nc>
  </rcc>
  <rcc rId="7441" sId="8">
    <oc r="AG186">
      <f>IF(Z186,O186*'ETC Data'!$H$4*'ETC Data'!$L$4,0)</f>
    </oc>
    <nc r="AG186">
      <f>IF(Z186,O186*'ETC Data'!$H$4*'ETC Data'!$L$4,0)</f>
    </nc>
  </rcc>
  <rcc rId="7442" sId="8">
    <oc r="AH186">
      <f>AG186-(AG186*((VLOOKUP(A186,Plan!A$1:AP$798,41,FALSE)/100)))</f>
    </oc>
    <nc r="AH186">
      <f>AG186-(AG186*((VLOOKUP(A186,Plan!A$1:AP$798,42,FALSE)/100)))</f>
    </nc>
  </rcc>
  <rcc rId="7443" sId="8">
    <oc r="AJ186">
      <f>OR(H186="Y",K186="Y")</f>
    </oc>
    <nc r="AJ186">
      <f>OR(H186="Y",K186="Y")</f>
    </nc>
  </rcc>
  <rcc rId="7444" sId="8">
    <oc r="AK186">
      <f>IF(AJ186,O186*'ETC Data'!$H$5*'ETC Data'!$I$5,0)</f>
    </oc>
    <nc r="AK186">
      <f>IF(AJ186,O186*'ETC Data'!$H$5*'ETC Data'!$I$5,0)</f>
    </nc>
  </rcc>
  <rcc rId="7445" sId="8">
    <oc r="AL186">
      <f>AK186-(AK186*((VLOOKUP(A186,Plan!A$1:AY$798,49,FALSE)/100)))</f>
    </oc>
    <nc r="AL186">
      <f>AK186-(AK186*((VLOOKUP(A186,Plan!A$1:AY$798,51,FALSE)/100)))</f>
    </nc>
  </rcc>
  <rcc rId="7446" sId="8">
    <oc r="AM186">
      <f>IF(AJ186,O186*'ETC Data'!$H$5*'ETC Data'!$J$5,0)</f>
    </oc>
    <nc r="AM186">
      <f>IF(AJ186,O186*'ETC Data'!$H$5*'ETC Data'!$J$5,0)</f>
    </nc>
  </rcc>
  <rcc rId="7447" sId="8">
    <oc r="AN186">
      <f>AM186-(AM186*((VLOOKUP(A186,Plan!A$1:BA$798,50,FALSE)/100)))</f>
    </oc>
    <nc r="AN186">
      <f>AM186-(AM186*((VLOOKUP(A186,Plan!A$1:BA$798,53,FALSE)/100)))</f>
    </nc>
  </rcc>
  <rcc rId="7448" sId="8">
    <oc r="AO186">
      <f>IF(AJ186,O186*'ETC Data'!$H$5*'ETC Data'!$K$5,0)</f>
    </oc>
    <nc r="AO186">
      <f>IF(AJ186,O186*'ETC Data'!$H$5*'ETC Data'!$K$5,0)</f>
    </nc>
  </rcc>
  <rcc rId="7449" sId="8">
    <oc r="AP186">
      <f>AO186-(AO186*((VLOOKUP(A186,Plan!A$1:BB$798,51,FALSE)/100)))</f>
    </oc>
    <nc r="AP186">
      <f>AO186-(AO186*((VLOOKUP(A186,Plan!A$1:BB$798,54,FALSE)/100)))</f>
    </nc>
  </rcc>
  <rcc rId="7450" sId="8">
    <oc r="AQ186">
      <f>IF(AJ186,O186*'ETC Data'!$H$5*'ETC Data'!$L$5,0)</f>
    </oc>
    <nc r="AQ186">
      <f>IF(AJ186,O186*'ETC Data'!$H$5*'ETC Data'!$L$5,0)</f>
    </nc>
  </rcc>
  <rcc rId="7451" sId="8">
    <oc r="AR186">
      <f>AQ186-(AQ186*((VLOOKUP(A186,Plan!A$1:BD$798,53,FALSE)/100)))</f>
    </oc>
    <nc r="AR186">
      <f>AQ186-(AQ186*((VLOOKUP(A186,Plan!A$1:BD$798,56,FALSE)/100)))</f>
    </nc>
  </rcc>
  <rcc rId="7452" sId="8">
    <oc r="R187">
      <f>Q187-(Q187*((VLOOKUP(A187,Plan!A$1:Z$798,25,FALSE)/100)))</f>
    </oc>
    <nc r="R187">
      <f>Q187-(Q187*((VLOOKUP(A187,Plan!A$1:Z$798,26,FALSE)/100)))</f>
    </nc>
  </rcc>
  <rcc rId="7453" sId="8">
    <oc r="S187">
      <f>IF(P187,O187*'ETC Data'!$H$3*'ETC Data'!$J$3,0)</f>
    </oc>
    <nc r="S187">
      <f>IF(P187,O187*'ETC Data'!$H$3*'ETC Data'!$J$3,0)</f>
    </nc>
  </rcc>
  <rcc rId="7454" sId="8">
    <oc r="T187">
      <f>S187-(S187*((VLOOKUP(A187,Plan!A$1:AA$798,26,FALSE)/100)))</f>
    </oc>
    <nc r="T187">
      <f>S187-(S187*((VLOOKUP(A187,Plan!A$1:AA$798,27,FALSE)/100)))</f>
    </nc>
  </rcc>
  <rcc rId="7455" sId="8">
    <oc r="U187">
      <f>IF(P187,O187*'ETC Data'!$H$3*'ETC Data'!$K$3,0)</f>
    </oc>
    <nc r="U187">
      <f>IF(P187,O187*'ETC Data'!$H$3*'ETC Data'!$K$3,0)</f>
    </nc>
  </rcc>
  <rcc rId="7456" sId="8">
    <oc r="V187">
      <f>U187-(U187*((VLOOKUP(A187,Plan!A$1:AB$798,27,FALSE)/100)))</f>
    </oc>
    <nc r="V187">
      <f>U187-(U187*((VLOOKUP(A187,Plan!A$1:AB$798,28,FALSE)/100)))</f>
    </nc>
  </rcc>
  <rcc rId="7457" sId="8">
    <oc r="W187">
      <f>IF(P187,O187*'ETC Data'!$H$3*'ETC Data'!$L$3,0)</f>
    </oc>
    <nc r="W187">
      <f>IF(P187,O187*'ETC Data'!$H$3*'ETC Data'!$L$3,0)</f>
    </nc>
  </rcc>
  <rcc rId="7458" sId="8">
    <oc r="X187">
      <f>W187-(W187*((VLOOKUP(A187,Plan!A$1:AC$798,28,FALSE)/100)))</f>
    </oc>
    <nc r="X187">
      <f>W187-(W187*((VLOOKUP(A187,Plan!A$1:AC$798,29,FALSE)/100)))</f>
    </nc>
  </rcc>
  <rcc rId="7459" sId="8">
    <oc r="Z187">
      <f>OR(H187="Y",J187="Y")</f>
    </oc>
    <nc r="Z187">
      <f>OR(H187="Y",J187="Y")</f>
    </nc>
  </rcc>
  <rcc rId="7460" sId="8">
    <oc r="AA187">
      <f>IF(Z187,O187*'ETC Data'!$H$4*'ETC Data'!$I$4,0)</f>
    </oc>
    <nc r="AA187">
      <f>IF(Z187,O187*'ETC Data'!$H$4*'ETC Data'!$I$4,0)</f>
    </nc>
  </rcc>
  <rcc rId="7461" sId="8">
    <oc r="AB187">
      <f>AA187-(AA187*((VLOOKUP(A187,Plan!A$1:AI$798,34,FALSE)/100)))</f>
    </oc>
    <nc r="AB187">
      <f>AA187-(AA187*((VLOOKUP(A187,Plan!A$1:AI$798,35,FALSE)/100)))</f>
    </nc>
  </rcc>
  <rcc rId="7462" sId="8">
    <oc r="AC187">
      <f>IF(Z187,O187*'ETC Data'!$H$4*'ETC Data'!$J$4,0)</f>
    </oc>
    <nc r="AC187">
      <f>IF(Z187,O187*'ETC Data'!$H$4*'ETC Data'!$J$4,0)</f>
    </nc>
  </rcc>
  <rcc rId="7463" sId="8">
    <oc r="AD187">
      <f>AC187-(AC187*((VLOOKUP(A187,Plan!A$1:AJ$798,35,FALSE)/100)))</f>
    </oc>
    <nc r="AD187">
      <f>AC187-(AC187*((VLOOKUP(A187,Plan!A$1:AJ$798,36,FALSE)/100)))</f>
    </nc>
  </rcc>
  <rcc rId="7464" sId="8">
    <oc r="AE187">
      <f>IF(Z187,O187*'ETC Data'!$H$4*'ETC Data'!$K$4,0)</f>
    </oc>
    <nc r="AE187">
      <f>IF(Z187,O187*'ETC Data'!$H$4*'ETC Data'!$K$4,0)</f>
    </nc>
  </rcc>
  <rcc rId="7465" sId="8">
    <oc r="AF187">
      <f>AE187-(AE187*((VLOOKUP(A187,Plan!A$1:AK$798,36,FALSE)/100)))</f>
    </oc>
    <nc r="AF187">
      <f>AE187-(AE187*((VLOOKUP(A187,Plan!A$1:AK$798,37,FALSE)/100)))</f>
    </nc>
  </rcc>
  <rcc rId="7466" sId="8">
    <oc r="AG187">
      <f>IF(Z187,O187*'ETC Data'!$H$4*'ETC Data'!$L$4,0)</f>
    </oc>
    <nc r="AG187">
      <f>IF(Z187,O187*'ETC Data'!$H$4*'ETC Data'!$L$4,0)</f>
    </nc>
  </rcc>
  <rcc rId="7467" sId="8">
    <oc r="AH187">
      <f>AG187-(AG187*((VLOOKUP(A187,Plan!A$1:AP$798,41,FALSE)/100)))</f>
    </oc>
    <nc r="AH187">
      <f>AG187-(AG187*((VLOOKUP(A187,Plan!A$1:AP$798,42,FALSE)/100)))</f>
    </nc>
  </rcc>
  <rcc rId="7468" sId="8">
    <oc r="AJ187">
      <f>OR(H187="Y",K187="Y")</f>
    </oc>
    <nc r="AJ187">
      <f>OR(H187="Y",K187="Y")</f>
    </nc>
  </rcc>
  <rcc rId="7469" sId="8">
    <oc r="AK187">
      <f>IF(AJ187,O187*'ETC Data'!$H$5*'ETC Data'!$I$5,0)</f>
    </oc>
    <nc r="AK187">
      <f>IF(AJ187,O187*'ETC Data'!$H$5*'ETC Data'!$I$5,0)</f>
    </nc>
  </rcc>
  <rcc rId="7470" sId="8">
    <oc r="AL187">
      <f>AK187-(AK187*((VLOOKUP(A187,Plan!A$1:AY$798,49,FALSE)/100)))</f>
    </oc>
    <nc r="AL187">
      <f>AK187-(AK187*((VLOOKUP(A187,Plan!A$1:AY$798,51,FALSE)/100)))</f>
    </nc>
  </rcc>
  <rcc rId="7471" sId="8">
    <oc r="AM187">
      <f>IF(AJ187,O187*'ETC Data'!$H$5*'ETC Data'!$J$5,0)</f>
    </oc>
    <nc r="AM187">
      <f>IF(AJ187,O187*'ETC Data'!$H$5*'ETC Data'!$J$5,0)</f>
    </nc>
  </rcc>
  <rcc rId="7472" sId="8">
    <oc r="AN187">
      <f>AM187-(AM187*((VLOOKUP(A187,Plan!A$1:BA$798,50,FALSE)/100)))</f>
    </oc>
    <nc r="AN187">
      <f>AM187-(AM187*((VLOOKUP(A187,Plan!A$1:BA$798,53,FALSE)/100)))</f>
    </nc>
  </rcc>
  <rcc rId="7473" sId="8">
    <oc r="AO187">
      <f>IF(AJ187,O187*'ETC Data'!$H$5*'ETC Data'!$K$5,0)</f>
    </oc>
    <nc r="AO187">
      <f>IF(AJ187,O187*'ETC Data'!$H$5*'ETC Data'!$K$5,0)</f>
    </nc>
  </rcc>
  <rcc rId="7474" sId="8">
    <oc r="AP187">
      <f>AO187-(AO187*((VLOOKUP(A187,Plan!A$1:BB$798,51,FALSE)/100)))</f>
    </oc>
    <nc r="AP187">
      <f>AO187-(AO187*((VLOOKUP(A187,Plan!A$1:BB$798,54,FALSE)/100)))</f>
    </nc>
  </rcc>
  <rcc rId="7475" sId="8">
    <oc r="AQ187">
      <f>IF(AJ187,O187*'ETC Data'!$H$5*'ETC Data'!$L$5,0)</f>
    </oc>
    <nc r="AQ187">
      <f>IF(AJ187,O187*'ETC Data'!$H$5*'ETC Data'!$L$5,0)</f>
    </nc>
  </rcc>
  <rcc rId="7476" sId="8">
    <oc r="AR187">
      <f>AQ187-(AQ187*((VLOOKUP(A187,Plan!A$1:BD$798,53,FALSE)/100)))</f>
    </oc>
    <nc r="AR187">
      <f>AQ187-(AQ187*((VLOOKUP(A187,Plan!A$1:BD$798,56,FALSE)/100)))</f>
    </nc>
  </rcc>
  <rcc rId="7477" sId="8">
    <oc r="R188">
      <f>Q188-(Q188*((VLOOKUP(A188,Plan!A$1:Z$798,25,FALSE)/100)))</f>
    </oc>
    <nc r="R188">
      <f>Q188-(Q188*((VLOOKUP(A188,Plan!A$1:Z$798,26,FALSE)/100)))</f>
    </nc>
  </rcc>
  <rcc rId="7478" sId="8">
    <oc r="S188">
      <f>IF(P188,O188*'ETC Data'!$H$3*'ETC Data'!$J$3,0)</f>
    </oc>
    <nc r="S188">
      <f>IF(P188,O188*'ETC Data'!$H$3*'ETC Data'!$J$3,0)</f>
    </nc>
  </rcc>
  <rcc rId="7479" sId="8">
    <oc r="T188">
      <f>S188-(S188*((VLOOKUP(A188,Plan!A$1:AA$798,26,FALSE)/100)))</f>
    </oc>
    <nc r="T188">
      <f>S188-(S188*((VLOOKUP(A188,Plan!A$1:AA$798,27,FALSE)/100)))</f>
    </nc>
  </rcc>
  <rcc rId="7480" sId="8">
    <oc r="U188">
      <f>IF(P188,O188*'ETC Data'!$H$3*'ETC Data'!$K$3,0)</f>
    </oc>
    <nc r="U188">
      <f>IF(P188,O188*'ETC Data'!$H$3*'ETC Data'!$K$3,0)</f>
    </nc>
  </rcc>
  <rcc rId="7481" sId="8">
    <oc r="V188">
      <f>U188-(U188*((VLOOKUP(A188,Plan!A$1:AB$798,27,FALSE)/100)))</f>
    </oc>
    <nc r="V188">
      <f>U188-(U188*((VLOOKUP(A188,Plan!A$1:AB$798,28,FALSE)/100)))</f>
    </nc>
  </rcc>
  <rcc rId="7482" sId="8">
    <oc r="W188">
      <f>IF(P188,O188*'ETC Data'!$H$3*'ETC Data'!$L$3,0)</f>
    </oc>
    <nc r="W188">
      <f>IF(P188,O188*'ETC Data'!$H$3*'ETC Data'!$L$3,0)</f>
    </nc>
  </rcc>
  <rcc rId="7483" sId="8">
    <oc r="X188">
      <f>W188-(W188*((VLOOKUP(A188,Plan!A$1:AC$798,28,FALSE)/100)))</f>
    </oc>
    <nc r="X188">
      <f>W188-(W188*((VLOOKUP(A188,Plan!A$1:AC$798,29,FALSE)/100)))</f>
    </nc>
  </rcc>
  <rcc rId="7484" sId="8">
    <oc r="Z188">
      <f>OR(H188="Y",J188="Y")</f>
    </oc>
    <nc r="Z188">
      <f>OR(H188="Y",J188="Y")</f>
    </nc>
  </rcc>
  <rcc rId="7485" sId="8">
    <oc r="AA188">
      <f>IF(Z188,O188*'ETC Data'!$H$4*'ETC Data'!$I$4,0)</f>
    </oc>
    <nc r="AA188">
      <f>IF(Z188,O188*'ETC Data'!$H$4*'ETC Data'!$I$4,0)</f>
    </nc>
  </rcc>
  <rcc rId="7486" sId="8">
    <oc r="AB188">
      <f>AA188-(AA188*((VLOOKUP(A188,Plan!A$1:AI$798,34,FALSE)/100)))</f>
    </oc>
    <nc r="AB188">
      <f>AA188-(AA188*((VLOOKUP(A188,Plan!A$1:AI$798,35,FALSE)/100)))</f>
    </nc>
  </rcc>
  <rcc rId="7487" sId="8">
    <oc r="AC188">
      <f>IF(Z188,O188*'ETC Data'!$H$4*'ETC Data'!$J$4,0)</f>
    </oc>
    <nc r="AC188">
      <f>IF(Z188,O188*'ETC Data'!$H$4*'ETC Data'!$J$4,0)</f>
    </nc>
  </rcc>
  <rcc rId="7488" sId="8">
    <oc r="AD188">
      <f>AC188-(AC188*((VLOOKUP(A188,Plan!A$1:AJ$798,35,FALSE)/100)))</f>
    </oc>
    <nc r="AD188">
      <f>AC188-(AC188*((VLOOKUP(A188,Plan!A$1:AJ$798,36,FALSE)/100)))</f>
    </nc>
  </rcc>
  <rcc rId="7489" sId="8">
    <oc r="AE188">
      <f>IF(Z188,O188*'ETC Data'!$H$4*'ETC Data'!$K$4,0)</f>
    </oc>
    <nc r="AE188">
      <f>IF(Z188,O188*'ETC Data'!$H$4*'ETC Data'!$K$4,0)</f>
    </nc>
  </rcc>
  <rcc rId="7490" sId="8">
    <oc r="AF188">
      <f>AE188-(AE188*((VLOOKUP(A188,Plan!A$1:AK$798,36,FALSE)/100)))</f>
    </oc>
    <nc r="AF188">
      <f>AE188-(AE188*((VLOOKUP(A188,Plan!A$1:AK$798,37,FALSE)/100)))</f>
    </nc>
  </rcc>
  <rcc rId="7491" sId="8">
    <oc r="AG188">
      <f>IF(Z188,O188*'ETC Data'!$H$4*'ETC Data'!$L$4,0)</f>
    </oc>
    <nc r="AG188">
      <f>IF(Z188,O188*'ETC Data'!$H$4*'ETC Data'!$L$4,0)</f>
    </nc>
  </rcc>
  <rcc rId="7492" sId="8">
    <oc r="AH188">
      <f>AG188-(AG188*((VLOOKUP(A188,Plan!A$1:AP$798,41,FALSE)/100)))</f>
    </oc>
    <nc r="AH188">
      <f>AG188-(AG188*((VLOOKUP(A188,Plan!A$1:AP$798,42,FALSE)/100)))</f>
    </nc>
  </rcc>
  <rcc rId="7493" sId="8">
    <oc r="AJ188">
      <f>OR(H188="Y",K188="Y")</f>
    </oc>
    <nc r="AJ188">
      <f>OR(H188="Y",K188="Y")</f>
    </nc>
  </rcc>
  <rcc rId="7494" sId="8">
    <oc r="AK188">
      <f>IF(AJ188,O188*'ETC Data'!$H$5*'ETC Data'!$I$5,0)</f>
    </oc>
    <nc r="AK188">
      <f>IF(AJ188,O188*'ETC Data'!$H$5*'ETC Data'!$I$5,0)</f>
    </nc>
  </rcc>
  <rcc rId="7495" sId="8">
    <oc r="AL188">
      <f>AK188-(AK188*((VLOOKUP(A188,Plan!A$1:AY$798,49,FALSE)/100)))</f>
    </oc>
    <nc r="AL188">
      <f>AK188-(AK188*((VLOOKUP(A188,Plan!A$1:AY$798,51,FALSE)/100)))</f>
    </nc>
  </rcc>
  <rcc rId="7496" sId="8">
    <oc r="AM188">
      <f>IF(AJ188,O188*'ETC Data'!$H$5*'ETC Data'!$J$5,0)</f>
    </oc>
    <nc r="AM188">
      <f>IF(AJ188,O188*'ETC Data'!$H$5*'ETC Data'!$J$5,0)</f>
    </nc>
  </rcc>
  <rcc rId="7497" sId="8">
    <oc r="AN188">
      <f>AM188-(AM188*((VLOOKUP(A188,Plan!A$1:BA$798,50,FALSE)/100)))</f>
    </oc>
    <nc r="AN188">
      <f>AM188-(AM188*((VLOOKUP(A188,Plan!A$1:BA$798,53,FALSE)/100)))</f>
    </nc>
  </rcc>
  <rcc rId="7498" sId="8">
    <oc r="AO188">
      <f>IF(AJ188,O188*'ETC Data'!$H$5*'ETC Data'!$K$5,0)</f>
    </oc>
    <nc r="AO188">
      <f>IF(AJ188,O188*'ETC Data'!$H$5*'ETC Data'!$K$5,0)</f>
    </nc>
  </rcc>
  <rcc rId="7499" sId="8">
    <oc r="AP188">
      <f>AO188-(AO188*((VLOOKUP(A188,Plan!A$1:BB$798,51,FALSE)/100)))</f>
    </oc>
    <nc r="AP188">
      <f>AO188-(AO188*((VLOOKUP(A188,Plan!A$1:BB$798,54,FALSE)/100)))</f>
    </nc>
  </rcc>
  <rcc rId="7500" sId="8">
    <oc r="AQ188">
      <f>IF(AJ188,O188*'ETC Data'!$H$5*'ETC Data'!$L$5,0)</f>
    </oc>
    <nc r="AQ188">
      <f>IF(AJ188,O188*'ETC Data'!$H$5*'ETC Data'!$L$5,0)</f>
    </nc>
  </rcc>
  <rcc rId="7501" sId="8">
    <oc r="AR188">
      <f>AQ188-(AQ188*((VLOOKUP(A188,Plan!A$1:BD$798,53,FALSE)/100)))</f>
    </oc>
    <nc r="AR188">
      <f>AQ188-(AQ188*((VLOOKUP(A188,Plan!A$1:BD$798,56,FALSE)/100)))</f>
    </nc>
  </rcc>
  <rcc rId="7502" sId="8">
    <oc r="R189">
      <f>Q189-(Q189*((VLOOKUP(A189,Plan!A$1:Z$798,25,FALSE)/100)))</f>
    </oc>
    <nc r="R189">
      <f>Q189-(Q189*((VLOOKUP(A189,Plan!A$1:Z$798,26,FALSE)/100)))</f>
    </nc>
  </rcc>
  <rcc rId="7503" sId="8">
    <oc r="S189">
      <f>IF(P189,O189*'ETC Data'!$H$3*'ETC Data'!$J$3,0)</f>
    </oc>
    <nc r="S189">
      <f>IF(P189,O189*'ETC Data'!$H$3*'ETC Data'!$J$3,0)</f>
    </nc>
  </rcc>
  <rcc rId="7504" sId="8">
    <oc r="T189">
      <f>S189-(S189*((VLOOKUP(A189,Plan!A$1:AA$798,26,FALSE)/100)))</f>
    </oc>
    <nc r="T189">
      <f>S189-(S189*((VLOOKUP(A189,Plan!A$1:AA$798,27,FALSE)/100)))</f>
    </nc>
  </rcc>
  <rcc rId="7505" sId="8">
    <oc r="U189">
      <f>IF(P189,O189*'ETC Data'!$H$3*'ETC Data'!$K$3,0)</f>
    </oc>
    <nc r="U189">
      <f>IF(P189,O189*'ETC Data'!$H$3*'ETC Data'!$K$3,0)</f>
    </nc>
  </rcc>
  <rcc rId="7506" sId="8">
    <oc r="V189">
      <f>U189-(U189*((VLOOKUP(A189,Plan!A$1:AB$798,27,FALSE)/100)))</f>
    </oc>
    <nc r="V189">
      <f>U189-(U189*((VLOOKUP(A189,Plan!A$1:AB$798,28,FALSE)/100)))</f>
    </nc>
  </rcc>
  <rcc rId="7507" sId="8">
    <oc r="W189">
      <f>IF(P189,O189*'ETC Data'!$H$3*'ETC Data'!$L$3,0)</f>
    </oc>
    <nc r="W189">
      <f>IF(P189,O189*'ETC Data'!$H$3*'ETC Data'!$L$3,0)</f>
    </nc>
  </rcc>
  <rcc rId="7508" sId="8">
    <oc r="X189">
      <f>W189-(W189*((VLOOKUP(A189,Plan!A$1:AC$798,28,FALSE)/100)))</f>
    </oc>
    <nc r="X189">
      <f>W189-(W189*((VLOOKUP(A189,Plan!A$1:AC$798,29,FALSE)/100)))</f>
    </nc>
  </rcc>
  <rcc rId="7509" sId="8">
    <oc r="Z189">
      <f>OR(H189="Y",J189="Y")</f>
    </oc>
    <nc r="Z189">
      <f>OR(H189="Y",J189="Y")</f>
    </nc>
  </rcc>
  <rcc rId="7510" sId="8">
    <oc r="AA189">
      <f>IF(Z189,O189*'ETC Data'!$H$4*'ETC Data'!$I$4,0)</f>
    </oc>
    <nc r="AA189">
      <f>IF(Z189,O189*'ETC Data'!$H$4*'ETC Data'!$I$4,0)</f>
    </nc>
  </rcc>
  <rcc rId="7511" sId="8">
    <oc r="AB189">
      <f>AA189-(AA189*((VLOOKUP(A189,Plan!A$1:AI$798,34,FALSE)/100)))</f>
    </oc>
    <nc r="AB189">
      <f>AA189-(AA189*((VLOOKUP(A189,Plan!A$1:AI$798,35,FALSE)/100)))</f>
    </nc>
  </rcc>
  <rcc rId="7512" sId="8">
    <oc r="AC189">
      <f>IF(Z189,O189*'ETC Data'!$H$4*'ETC Data'!$J$4,0)</f>
    </oc>
    <nc r="AC189">
      <f>IF(Z189,O189*'ETC Data'!$H$4*'ETC Data'!$J$4,0)</f>
    </nc>
  </rcc>
  <rcc rId="7513" sId="8">
    <oc r="AD189">
      <f>AC189-(AC189*((VLOOKUP(A189,Plan!A$1:AJ$798,35,FALSE)/100)))</f>
    </oc>
    <nc r="AD189">
      <f>AC189-(AC189*((VLOOKUP(A189,Plan!A$1:AJ$798,36,FALSE)/100)))</f>
    </nc>
  </rcc>
  <rcc rId="7514" sId="8">
    <oc r="AE189">
      <f>IF(Z189,O189*'ETC Data'!$H$4*'ETC Data'!$K$4,0)</f>
    </oc>
    <nc r="AE189">
      <f>IF(Z189,O189*'ETC Data'!$H$4*'ETC Data'!$K$4,0)</f>
    </nc>
  </rcc>
  <rcc rId="7515" sId="8">
    <oc r="AF189">
      <f>AE189-(AE189*((VLOOKUP(A189,Plan!A$1:AK$798,36,FALSE)/100)))</f>
    </oc>
    <nc r="AF189">
      <f>AE189-(AE189*((VLOOKUP(A189,Plan!A$1:AK$798,37,FALSE)/100)))</f>
    </nc>
  </rcc>
  <rcc rId="7516" sId="8">
    <oc r="AG189">
      <f>IF(Z189,O189*'ETC Data'!$H$4*'ETC Data'!$L$4,0)</f>
    </oc>
    <nc r="AG189">
      <f>IF(Z189,O189*'ETC Data'!$H$4*'ETC Data'!$L$4,0)</f>
    </nc>
  </rcc>
  <rcc rId="7517" sId="8">
    <oc r="AH189">
      <f>AG189-(AG189*((VLOOKUP(A189,Plan!A$1:AP$798,41,FALSE)/100)))</f>
    </oc>
    <nc r="AH189">
      <f>AG189-(AG189*((VLOOKUP(A189,Plan!A$1:AP$798,42,FALSE)/100)))</f>
    </nc>
  </rcc>
  <rcc rId="7518" sId="8">
    <oc r="AJ189">
      <f>OR(H189="Y",K189="Y")</f>
    </oc>
    <nc r="AJ189">
      <f>OR(H189="Y",K189="Y")</f>
    </nc>
  </rcc>
  <rcc rId="7519" sId="8">
    <oc r="AK189">
      <f>IF(AJ189,O189*'ETC Data'!$H$5*'ETC Data'!$I$5,0)</f>
    </oc>
    <nc r="AK189">
      <f>IF(AJ189,O189*'ETC Data'!$H$5*'ETC Data'!$I$5,0)</f>
    </nc>
  </rcc>
  <rcc rId="7520" sId="8">
    <oc r="AL189">
      <f>AK189-(AK189*((VLOOKUP(A189,Plan!A$1:AY$798,49,FALSE)/100)))</f>
    </oc>
    <nc r="AL189">
      <f>AK189-(AK189*((VLOOKUP(A189,Plan!A$1:AY$798,51,FALSE)/100)))</f>
    </nc>
  </rcc>
  <rcc rId="7521" sId="8">
    <oc r="AM189">
      <f>IF(AJ189,O189*'ETC Data'!$H$5*'ETC Data'!$J$5,0)</f>
    </oc>
    <nc r="AM189">
      <f>IF(AJ189,O189*'ETC Data'!$H$5*'ETC Data'!$J$5,0)</f>
    </nc>
  </rcc>
  <rcc rId="7522" sId="8">
    <oc r="AN189">
      <f>AM189-(AM189*((VLOOKUP(A189,Plan!A$1:BA$798,50,FALSE)/100)))</f>
    </oc>
    <nc r="AN189">
      <f>AM189-(AM189*((VLOOKUP(A189,Plan!A$1:BA$798,53,FALSE)/100)))</f>
    </nc>
  </rcc>
  <rcc rId="7523" sId="8">
    <oc r="AO189">
      <f>IF(AJ189,O189*'ETC Data'!$H$5*'ETC Data'!$K$5,0)</f>
    </oc>
    <nc r="AO189">
      <f>IF(AJ189,O189*'ETC Data'!$H$5*'ETC Data'!$K$5,0)</f>
    </nc>
  </rcc>
  <rcc rId="7524" sId="8">
    <oc r="AP189">
      <f>AO189-(AO189*((VLOOKUP(A189,Plan!A$1:BB$798,51,FALSE)/100)))</f>
    </oc>
    <nc r="AP189">
      <f>AO189-(AO189*((VLOOKUP(A189,Plan!A$1:BB$798,54,FALSE)/100)))</f>
    </nc>
  </rcc>
  <rcc rId="7525" sId="8">
    <oc r="AQ189">
      <f>IF(AJ189,O189*'ETC Data'!$H$5*'ETC Data'!$L$5,0)</f>
    </oc>
    <nc r="AQ189">
      <f>IF(AJ189,O189*'ETC Data'!$H$5*'ETC Data'!$L$5,0)</f>
    </nc>
  </rcc>
  <rcc rId="7526" sId="8">
    <oc r="AR189">
      <f>AQ189-(AQ189*((VLOOKUP(A189,Plan!A$1:BD$798,53,FALSE)/100)))</f>
    </oc>
    <nc r="AR189">
      <f>AQ189-(AQ189*((VLOOKUP(A189,Plan!A$1:BD$798,56,FALSE)/100)))</f>
    </nc>
  </rcc>
  <rcc rId="7527" sId="8">
    <oc r="R190">
      <f>Q190-(Q190*((VLOOKUP(A190,Plan!A$1:Z$798,25,FALSE)/100)))</f>
    </oc>
    <nc r="R190">
      <f>Q190-(Q190*((VLOOKUP(A190,Plan!A$1:Z$798,26,FALSE)/100)))</f>
    </nc>
  </rcc>
  <rcc rId="7528" sId="8">
    <oc r="S190">
      <f>IF(P190,O190*'ETC Data'!$H$3*'ETC Data'!$J$3,0)</f>
    </oc>
    <nc r="S190">
      <f>IF(P190,O190*'ETC Data'!$H$3*'ETC Data'!$J$3,0)</f>
    </nc>
  </rcc>
  <rcc rId="7529" sId="8">
    <oc r="T190">
      <f>S190-(S190*((VLOOKUP(A190,Plan!A$1:AA$798,26,FALSE)/100)))</f>
    </oc>
    <nc r="T190">
      <f>S190-(S190*((VLOOKUP(A190,Plan!A$1:AA$798,27,FALSE)/100)))</f>
    </nc>
  </rcc>
  <rcc rId="7530" sId="8">
    <oc r="U190">
      <f>IF(P190,O190*'ETC Data'!$H$3*'ETC Data'!$K$3,0)</f>
    </oc>
    <nc r="U190">
      <f>IF(P190,O190*'ETC Data'!$H$3*'ETC Data'!$K$3,0)</f>
    </nc>
  </rcc>
  <rcc rId="7531" sId="8">
    <oc r="V190">
      <f>U190-(U190*((VLOOKUP(A190,Plan!A$1:AB$798,27,FALSE)/100)))</f>
    </oc>
    <nc r="V190">
      <f>U190-(U190*((VLOOKUP(A190,Plan!A$1:AB$798,28,FALSE)/100)))</f>
    </nc>
  </rcc>
  <rcc rId="7532" sId="8">
    <oc r="W190">
      <f>IF(P190,O190*'ETC Data'!$H$3*'ETC Data'!$L$3,0)</f>
    </oc>
    <nc r="W190">
      <f>IF(P190,O190*'ETC Data'!$H$3*'ETC Data'!$L$3,0)</f>
    </nc>
  </rcc>
  <rcc rId="7533" sId="8">
    <oc r="X190">
      <f>W190-(W190*((VLOOKUP(A190,Plan!A$1:AC$798,28,FALSE)/100)))</f>
    </oc>
    <nc r="X190">
      <f>W190-(W190*((VLOOKUP(A190,Plan!A$1:AC$798,29,FALSE)/100)))</f>
    </nc>
  </rcc>
  <rcc rId="7534" sId="8">
    <oc r="Z190">
      <f>OR(H190="Y",J190="Y")</f>
    </oc>
    <nc r="Z190">
      <f>OR(H190="Y",J190="Y")</f>
    </nc>
  </rcc>
  <rcc rId="7535" sId="8">
    <oc r="AA190">
      <f>IF(Z190,O190*'ETC Data'!$H$4*'ETC Data'!$I$4,0)</f>
    </oc>
    <nc r="AA190">
      <f>IF(Z190,O190*'ETC Data'!$H$4*'ETC Data'!$I$4,0)</f>
    </nc>
  </rcc>
  <rcc rId="7536" sId="8">
    <oc r="AB190">
      <f>AA190-(AA190*((VLOOKUP(A190,Plan!A$1:AI$798,34,FALSE)/100)))</f>
    </oc>
    <nc r="AB190">
      <f>AA190-(AA190*((VLOOKUP(A190,Plan!A$1:AI$798,35,FALSE)/100)))</f>
    </nc>
  </rcc>
  <rcc rId="7537" sId="8">
    <oc r="AC190">
      <f>IF(Z190,O190*'ETC Data'!$H$4*'ETC Data'!$J$4,0)</f>
    </oc>
    <nc r="AC190">
      <f>IF(Z190,O190*'ETC Data'!$H$4*'ETC Data'!$J$4,0)</f>
    </nc>
  </rcc>
  <rcc rId="7538" sId="8">
    <oc r="AD190">
      <f>AC190-(AC190*((VLOOKUP(A190,Plan!A$1:AJ$798,35,FALSE)/100)))</f>
    </oc>
    <nc r="AD190">
      <f>AC190-(AC190*((VLOOKUP(A190,Plan!A$1:AJ$798,36,FALSE)/100)))</f>
    </nc>
  </rcc>
  <rcc rId="7539" sId="8">
    <oc r="AE190">
      <f>IF(Z190,O190*'ETC Data'!$H$4*'ETC Data'!$K$4,0)</f>
    </oc>
    <nc r="AE190">
      <f>IF(Z190,O190*'ETC Data'!$H$4*'ETC Data'!$K$4,0)</f>
    </nc>
  </rcc>
  <rcc rId="7540" sId="8">
    <oc r="AF190">
      <f>AE190-(AE190*((VLOOKUP(A190,Plan!A$1:AK$798,36,FALSE)/100)))</f>
    </oc>
    <nc r="AF190">
      <f>AE190-(AE190*((VLOOKUP(A190,Plan!A$1:AK$798,37,FALSE)/100)))</f>
    </nc>
  </rcc>
  <rcc rId="7541" sId="8">
    <oc r="AG190">
      <f>IF(Z190,O190*'ETC Data'!$H$4*'ETC Data'!$L$4,0)</f>
    </oc>
    <nc r="AG190">
      <f>IF(Z190,O190*'ETC Data'!$H$4*'ETC Data'!$L$4,0)</f>
    </nc>
  </rcc>
  <rcc rId="7542" sId="8">
    <oc r="AH190">
      <f>AG190-(AG190*((VLOOKUP(A190,Plan!A$1:AP$798,41,FALSE)/100)))</f>
    </oc>
    <nc r="AH190">
      <f>AG190-(AG190*((VLOOKUP(A190,Plan!A$1:AP$798,42,FALSE)/100)))</f>
    </nc>
  </rcc>
  <rcc rId="7543" sId="8">
    <oc r="AJ190">
      <f>OR(H190="Y",K190="Y")</f>
    </oc>
    <nc r="AJ190">
      <f>OR(H190="Y",K190="Y")</f>
    </nc>
  </rcc>
  <rcc rId="7544" sId="8">
    <oc r="AK190">
      <f>IF(AJ190,O190*'ETC Data'!$H$5*'ETC Data'!$I$5,0)</f>
    </oc>
    <nc r="AK190">
      <f>IF(AJ190,O190*'ETC Data'!$H$5*'ETC Data'!$I$5,0)</f>
    </nc>
  </rcc>
  <rcc rId="7545" sId="8">
    <oc r="AL190">
      <f>AK190-(AK190*((VLOOKUP(A190,Plan!A$1:AY$798,49,FALSE)/100)))</f>
    </oc>
    <nc r="AL190">
      <f>AK190-(AK190*((VLOOKUP(A190,Plan!A$1:AY$798,51,FALSE)/100)))</f>
    </nc>
  </rcc>
  <rcc rId="7546" sId="8">
    <oc r="AM190">
      <f>IF(AJ190,O190*'ETC Data'!$H$5*'ETC Data'!$J$5,0)</f>
    </oc>
    <nc r="AM190">
      <f>IF(AJ190,O190*'ETC Data'!$H$5*'ETC Data'!$J$5,0)</f>
    </nc>
  </rcc>
  <rcc rId="7547" sId="8">
    <oc r="AN190">
      <f>AM190-(AM190*((VLOOKUP(A190,Plan!A$1:BA$798,50,FALSE)/100)))</f>
    </oc>
    <nc r="AN190">
      <f>AM190-(AM190*((VLOOKUP(A190,Plan!A$1:BA$798,53,FALSE)/100)))</f>
    </nc>
  </rcc>
  <rcc rId="7548" sId="8">
    <oc r="AO190">
      <f>IF(AJ190,O190*'ETC Data'!$H$5*'ETC Data'!$K$5,0)</f>
    </oc>
    <nc r="AO190">
      <f>IF(AJ190,O190*'ETC Data'!$H$5*'ETC Data'!$K$5,0)</f>
    </nc>
  </rcc>
  <rcc rId="7549" sId="8">
    <oc r="AP190">
      <f>AO190-(AO190*((VLOOKUP(A190,Plan!A$1:BB$798,51,FALSE)/100)))</f>
    </oc>
    <nc r="AP190">
      <f>AO190-(AO190*((VLOOKUP(A190,Plan!A$1:BB$798,54,FALSE)/100)))</f>
    </nc>
  </rcc>
  <rcc rId="7550" sId="8">
    <oc r="AQ190">
      <f>IF(AJ190,O190*'ETC Data'!$H$5*'ETC Data'!$L$5,0)</f>
    </oc>
    <nc r="AQ190">
      <f>IF(AJ190,O190*'ETC Data'!$H$5*'ETC Data'!$L$5,0)</f>
    </nc>
  </rcc>
  <rcc rId="7551" sId="8">
    <oc r="AR190">
      <f>AQ190-(AQ190*((VLOOKUP(A190,Plan!A$1:BD$798,53,FALSE)/100)))</f>
    </oc>
    <nc r="AR190">
      <f>AQ190-(AQ190*((VLOOKUP(A190,Plan!A$1:BD$798,56,FALSE)/100)))</f>
    </nc>
  </rcc>
  <rcc rId="7552" sId="8">
    <oc r="R191">
      <f>Q191-(Q191*((VLOOKUP(A191,Plan!A$1:Z$798,25,FALSE)/100)))</f>
    </oc>
    <nc r="R191">
      <f>Q191-(Q191*((VLOOKUP(A191,Plan!A$1:Z$798,26,FALSE)/100)))</f>
    </nc>
  </rcc>
  <rcc rId="7553" sId="8">
    <oc r="S191">
      <f>IF(P191,O191*'ETC Data'!$H$3*'ETC Data'!$J$3,0)</f>
    </oc>
    <nc r="S191">
      <f>IF(P191,O191*'ETC Data'!$H$3*'ETC Data'!$J$3,0)</f>
    </nc>
  </rcc>
  <rcc rId="7554" sId="8">
    <oc r="T191">
      <f>S191-(S191*((VLOOKUP(A191,Plan!A$1:AA$798,26,FALSE)/100)))</f>
    </oc>
    <nc r="T191">
      <f>S191-(S191*((VLOOKUP(A191,Plan!A$1:AA$798,27,FALSE)/100)))</f>
    </nc>
  </rcc>
  <rcc rId="7555" sId="8">
    <oc r="U191">
      <f>IF(P191,O191*'ETC Data'!$H$3*'ETC Data'!$K$3,0)</f>
    </oc>
    <nc r="U191">
      <f>IF(P191,O191*'ETC Data'!$H$3*'ETC Data'!$K$3,0)</f>
    </nc>
  </rcc>
  <rcc rId="7556" sId="8">
    <oc r="V191">
      <f>U191-(U191*((VLOOKUP(A191,Plan!A$1:AB$798,27,FALSE)/100)))</f>
    </oc>
    <nc r="V191">
      <f>U191-(U191*((VLOOKUP(A191,Plan!A$1:AB$798,28,FALSE)/100)))</f>
    </nc>
  </rcc>
  <rcc rId="7557" sId="8">
    <oc r="W191">
      <f>IF(P191,O191*'ETC Data'!$H$3*'ETC Data'!$L$3,0)</f>
    </oc>
    <nc r="W191">
      <f>IF(P191,O191*'ETC Data'!$H$3*'ETC Data'!$L$3,0)</f>
    </nc>
  </rcc>
  <rcc rId="7558" sId="8">
    <oc r="X191">
      <f>W191-(W191*((VLOOKUP(A191,Plan!A$1:AC$798,28,FALSE)/100)))</f>
    </oc>
    <nc r="X191">
      <f>W191-(W191*((VLOOKUP(A191,Plan!A$1:AC$798,29,FALSE)/100)))</f>
    </nc>
  </rcc>
  <rcc rId="7559" sId="8">
    <oc r="Z191">
      <f>OR(H191="Y",J191="Y")</f>
    </oc>
    <nc r="Z191">
      <f>OR(H191="Y",J191="Y")</f>
    </nc>
  </rcc>
  <rcc rId="7560" sId="8">
    <oc r="AA191">
      <f>IF(Z191,O191*'ETC Data'!$H$4*'ETC Data'!$I$4,0)</f>
    </oc>
    <nc r="AA191">
      <f>IF(Z191,O191*'ETC Data'!$H$4*'ETC Data'!$I$4,0)</f>
    </nc>
  </rcc>
  <rcc rId="7561" sId="8">
    <oc r="AB191">
      <f>AA191-(AA191*((VLOOKUP(A191,Plan!A$1:AI$798,34,FALSE)/100)))</f>
    </oc>
    <nc r="AB191">
      <f>AA191-(AA191*((VLOOKUP(A191,Plan!A$1:AI$798,35,FALSE)/100)))</f>
    </nc>
  </rcc>
  <rcc rId="7562" sId="8">
    <oc r="AC191">
      <f>IF(Z191,O191*'ETC Data'!$H$4*'ETC Data'!$J$4,0)</f>
    </oc>
    <nc r="AC191">
      <f>IF(Z191,O191*'ETC Data'!$H$4*'ETC Data'!$J$4,0)</f>
    </nc>
  </rcc>
  <rcc rId="7563" sId="8">
    <oc r="AD191">
      <f>AC191-(AC191*((VLOOKUP(A191,Plan!A$1:AJ$798,35,FALSE)/100)))</f>
    </oc>
    <nc r="AD191">
      <f>AC191-(AC191*((VLOOKUP(A191,Plan!A$1:AJ$798,36,FALSE)/100)))</f>
    </nc>
  </rcc>
  <rcc rId="7564" sId="8">
    <oc r="AE191">
      <f>IF(Z191,O191*'ETC Data'!$H$4*'ETC Data'!$K$4,0)</f>
    </oc>
    <nc r="AE191">
      <f>IF(Z191,O191*'ETC Data'!$H$4*'ETC Data'!$K$4,0)</f>
    </nc>
  </rcc>
  <rcc rId="7565" sId="8">
    <oc r="AF191">
      <f>AE191-(AE191*((VLOOKUP(A191,Plan!A$1:AK$798,36,FALSE)/100)))</f>
    </oc>
    <nc r="AF191">
      <f>AE191-(AE191*((VLOOKUP(A191,Plan!A$1:AK$798,37,FALSE)/100)))</f>
    </nc>
  </rcc>
  <rcc rId="7566" sId="8">
    <oc r="AG191">
      <f>IF(Z191,O191*'ETC Data'!$H$4*'ETC Data'!$L$4,0)</f>
    </oc>
    <nc r="AG191">
      <f>IF(Z191,O191*'ETC Data'!$H$4*'ETC Data'!$L$4,0)</f>
    </nc>
  </rcc>
  <rcc rId="7567" sId="8">
    <oc r="AH191">
      <f>AG191-(AG191*((VLOOKUP(A191,Plan!A$1:AP$798,41,FALSE)/100)))</f>
    </oc>
    <nc r="AH191">
      <f>AG191-(AG191*((VLOOKUP(A191,Plan!A$1:AP$798,42,FALSE)/100)))</f>
    </nc>
  </rcc>
  <rcc rId="7568" sId="8">
    <oc r="AJ191">
      <f>OR(H191="Y",K191="Y")</f>
    </oc>
    <nc r="AJ191">
      <f>OR(H191="Y",K191="Y")</f>
    </nc>
  </rcc>
  <rcc rId="7569" sId="8">
    <oc r="AK191">
      <f>IF(AJ191,O191*'ETC Data'!$H$5*'ETC Data'!$I$5,0)</f>
    </oc>
    <nc r="AK191">
      <f>IF(AJ191,O191*'ETC Data'!$H$5*'ETC Data'!$I$5,0)</f>
    </nc>
  </rcc>
  <rcc rId="7570" sId="8">
    <oc r="AL191">
      <f>AK191-(AK191*((VLOOKUP(A191,Plan!A$1:AY$798,49,FALSE)/100)))</f>
    </oc>
    <nc r="AL191">
      <f>AK191-(AK191*((VLOOKUP(A191,Plan!A$1:AY$798,51,FALSE)/100)))</f>
    </nc>
  </rcc>
  <rcc rId="7571" sId="8">
    <oc r="AM191">
      <f>IF(AJ191,O191*'ETC Data'!$H$5*'ETC Data'!$J$5,0)</f>
    </oc>
    <nc r="AM191">
      <f>IF(AJ191,O191*'ETC Data'!$H$5*'ETC Data'!$J$5,0)</f>
    </nc>
  </rcc>
  <rcc rId="7572" sId="8">
    <oc r="AN191">
      <f>AM191-(AM191*((VLOOKUP(A191,Plan!A$1:BA$798,50,FALSE)/100)))</f>
    </oc>
    <nc r="AN191">
      <f>AM191-(AM191*((VLOOKUP(A191,Plan!A$1:BA$798,53,FALSE)/100)))</f>
    </nc>
  </rcc>
  <rcc rId="7573" sId="8">
    <oc r="AO191">
      <f>IF(AJ191,O191*'ETC Data'!$H$5*'ETC Data'!$K$5,0)</f>
    </oc>
    <nc r="AO191">
      <f>IF(AJ191,O191*'ETC Data'!$H$5*'ETC Data'!$K$5,0)</f>
    </nc>
  </rcc>
  <rcc rId="7574" sId="8">
    <oc r="AP191">
      <f>AO191-(AO191*((VLOOKUP(A191,Plan!A$1:BB$798,51,FALSE)/100)))</f>
    </oc>
    <nc r="AP191">
      <f>AO191-(AO191*((VLOOKUP(A191,Plan!A$1:BB$798,54,FALSE)/100)))</f>
    </nc>
  </rcc>
  <rcc rId="7575" sId="8">
    <oc r="AQ191">
      <f>IF(AJ191,O191*'ETC Data'!$H$5*'ETC Data'!$L$5,0)</f>
    </oc>
    <nc r="AQ191">
      <f>IF(AJ191,O191*'ETC Data'!$H$5*'ETC Data'!$L$5,0)</f>
    </nc>
  </rcc>
  <rcc rId="7576" sId="8">
    <oc r="AR191">
      <f>AQ191-(AQ191*((VLOOKUP(A191,Plan!A$1:BD$798,53,FALSE)/100)))</f>
    </oc>
    <nc r="AR191">
      <f>AQ191-(AQ191*((VLOOKUP(A191,Plan!A$1:BD$798,56,FALSE)/100)))</f>
    </nc>
  </rcc>
  <rcc rId="7577" sId="8">
    <oc r="R192">
      <f>Q192-(Q192*((VLOOKUP(A192,Plan!A$1:Z$798,25,FALSE)/100)))</f>
    </oc>
    <nc r="R192">
      <f>Q192-(Q192*((VLOOKUP(A192,Plan!A$1:Z$798,26,FALSE)/100)))</f>
    </nc>
  </rcc>
  <rcc rId="7578" sId="8">
    <oc r="S192">
      <f>IF(P192,O192*'ETC Data'!$H$3*'ETC Data'!$J$3,0)</f>
    </oc>
    <nc r="S192">
      <f>IF(P192,O192*'ETC Data'!$H$3*'ETC Data'!$J$3,0)</f>
    </nc>
  </rcc>
  <rcc rId="7579" sId="8">
    <oc r="T192">
      <f>S192-(S192*((VLOOKUP(A192,Plan!A$1:AA$798,26,FALSE)/100)))</f>
    </oc>
    <nc r="T192">
      <f>S192-(S192*((VLOOKUP(A192,Plan!A$1:AA$798,27,FALSE)/100)))</f>
    </nc>
  </rcc>
  <rcc rId="7580" sId="8">
    <oc r="U192">
      <f>IF(P192,O192*'ETC Data'!$H$3*'ETC Data'!$K$3,0)</f>
    </oc>
    <nc r="U192">
      <f>IF(P192,O192*'ETC Data'!$H$3*'ETC Data'!$K$3,0)</f>
    </nc>
  </rcc>
  <rcc rId="7581" sId="8">
    <oc r="V192">
      <f>U192-(U192*((VLOOKUP(A192,Plan!A$1:AB$798,27,FALSE)/100)))</f>
    </oc>
    <nc r="V192">
      <f>U192-(U192*((VLOOKUP(A192,Plan!A$1:AB$798,28,FALSE)/100)))</f>
    </nc>
  </rcc>
  <rcc rId="7582" sId="8">
    <oc r="W192">
      <f>IF(P192,O192*'ETC Data'!$H$3*'ETC Data'!$L$3,0)</f>
    </oc>
    <nc r="W192">
      <f>IF(P192,O192*'ETC Data'!$H$3*'ETC Data'!$L$3,0)</f>
    </nc>
  </rcc>
  <rcc rId="7583" sId="8">
    <oc r="X192">
      <f>W192-(W192*((VLOOKUP(A192,Plan!A$1:AC$798,28,FALSE)/100)))</f>
    </oc>
    <nc r="X192">
      <f>W192-(W192*((VLOOKUP(A192,Plan!A$1:AC$798,29,FALSE)/100)))</f>
    </nc>
  </rcc>
  <rcc rId="7584" sId="8">
    <oc r="Z192">
      <f>OR(H192="Y",J192="Y")</f>
    </oc>
    <nc r="Z192">
      <f>OR(H192="Y",J192="Y")</f>
    </nc>
  </rcc>
  <rcc rId="7585" sId="8">
    <oc r="AA192">
      <f>IF(Z192,O192*'ETC Data'!$H$4*'ETC Data'!$I$4,0)</f>
    </oc>
    <nc r="AA192">
      <f>IF(Z192,O192*'ETC Data'!$H$4*'ETC Data'!$I$4,0)</f>
    </nc>
  </rcc>
  <rcc rId="7586" sId="8">
    <oc r="AB192">
      <f>AA192-(AA192*((VLOOKUP(A192,Plan!A$1:AI$798,34,FALSE)/100)))</f>
    </oc>
    <nc r="AB192">
      <f>AA192-(AA192*((VLOOKUP(A192,Plan!A$1:AI$798,35,FALSE)/100)))</f>
    </nc>
  </rcc>
  <rcc rId="7587" sId="8">
    <oc r="AC192">
      <f>IF(Z192,O192*'ETC Data'!$H$4*'ETC Data'!$J$4,0)</f>
    </oc>
    <nc r="AC192">
      <f>IF(Z192,O192*'ETC Data'!$H$4*'ETC Data'!$J$4,0)</f>
    </nc>
  </rcc>
  <rcc rId="7588" sId="8">
    <oc r="AD192">
      <f>AC192-(AC192*((VLOOKUP(A192,Plan!A$1:AJ$798,35,FALSE)/100)))</f>
    </oc>
    <nc r="AD192">
      <f>AC192-(AC192*((VLOOKUP(A192,Plan!A$1:AJ$798,36,FALSE)/100)))</f>
    </nc>
  </rcc>
  <rcc rId="7589" sId="8">
    <oc r="AE192">
      <f>IF(Z192,O192*'ETC Data'!$H$4*'ETC Data'!$K$4,0)</f>
    </oc>
    <nc r="AE192">
      <f>IF(Z192,O192*'ETC Data'!$H$4*'ETC Data'!$K$4,0)</f>
    </nc>
  </rcc>
  <rcc rId="7590" sId="8">
    <oc r="AF192">
      <f>AE192-(AE192*((VLOOKUP(A192,Plan!A$1:AK$798,36,FALSE)/100)))</f>
    </oc>
    <nc r="AF192">
      <f>AE192-(AE192*((VLOOKUP(A192,Plan!A$1:AK$798,37,FALSE)/100)))</f>
    </nc>
  </rcc>
  <rcc rId="7591" sId="8">
    <oc r="AG192">
      <f>IF(Z192,O192*'ETC Data'!$H$4*'ETC Data'!$L$4,0)</f>
    </oc>
    <nc r="AG192">
      <f>IF(Z192,O192*'ETC Data'!$H$4*'ETC Data'!$L$4,0)</f>
    </nc>
  </rcc>
  <rcc rId="7592" sId="8">
    <oc r="AH192">
      <f>AG192-(AG192*((VLOOKUP(A192,Plan!A$1:AP$798,41,FALSE)/100)))</f>
    </oc>
    <nc r="AH192">
      <f>AG192-(AG192*((VLOOKUP(A192,Plan!A$1:AP$798,42,FALSE)/100)))</f>
    </nc>
  </rcc>
  <rcc rId="7593" sId="8">
    <oc r="AJ192">
      <f>OR(H192="Y",K192="Y")</f>
    </oc>
    <nc r="AJ192">
      <f>OR(H192="Y",K192="Y")</f>
    </nc>
  </rcc>
  <rcc rId="7594" sId="8">
    <oc r="AK192">
      <f>IF(AJ192,O192*'ETC Data'!$H$5*'ETC Data'!$I$5,0)</f>
    </oc>
    <nc r="AK192">
      <f>IF(AJ192,O192*'ETC Data'!$H$5*'ETC Data'!$I$5,0)</f>
    </nc>
  </rcc>
  <rcc rId="7595" sId="8">
    <oc r="AL192">
      <f>AK192-(AK192*((VLOOKUP(A192,Plan!A$1:AY$798,49,FALSE)/100)))</f>
    </oc>
    <nc r="AL192">
      <f>AK192-(AK192*((VLOOKUP(A192,Plan!A$1:AY$798,51,FALSE)/100)))</f>
    </nc>
  </rcc>
  <rcc rId="7596" sId="8">
    <oc r="AM192">
      <f>IF(AJ192,O192*'ETC Data'!$H$5*'ETC Data'!$J$5,0)</f>
    </oc>
    <nc r="AM192">
      <f>IF(AJ192,O192*'ETC Data'!$H$5*'ETC Data'!$J$5,0)</f>
    </nc>
  </rcc>
  <rcc rId="7597" sId="8">
    <oc r="AN192">
      <f>AM192-(AM192*((VLOOKUP(A192,Plan!A$1:BA$798,50,FALSE)/100)))</f>
    </oc>
    <nc r="AN192">
      <f>AM192-(AM192*((VLOOKUP(A192,Plan!A$1:BA$798,53,FALSE)/100)))</f>
    </nc>
  </rcc>
  <rcc rId="7598" sId="8">
    <oc r="AO192">
      <f>IF(AJ192,O192*'ETC Data'!$H$5*'ETC Data'!$K$5,0)</f>
    </oc>
    <nc r="AO192">
      <f>IF(AJ192,O192*'ETC Data'!$H$5*'ETC Data'!$K$5,0)</f>
    </nc>
  </rcc>
  <rcc rId="7599" sId="8">
    <oc r="AP192">
      <f>AO192-(AO192*((VLOOKUP(A192,Plan!A$1:BB$798,51,FALSE)/100)))</f>
    </oc>
    <nc r="AP192">
      <f>AO192-(AO192*((VLOOKUP(A192,Plan!A$1:BB$798,54,FALSE)/100)))</f>
    </nc>
  </rcc>
  <rcc rId="7600" sId="8">
    <oc r="AQ192">
      <f>IF(AJ192,O192*'ETC Data'!$H$5*'ETC Data'!$L$5,0)</f>
    </oc>
    <nc r="AQ192">
      <f>IF(AJ192,O192*'ETC Data'!$H$5*'ETC Data'!$L$5,0)</f>
    </nc>
  </rcc>
  <rcc rId="7601" sId="8">
    <oc r="AR192">
      <f>AQ192-(AQ192*((VLOOKUP(A192,Plan!A$1:BD$798,53,FALSE)/100)))</f>
    </oc>
    <nc r="AR192">
      <f>AQ192-(AQ192*((VLOOKUP(A192,Plan!A$1:BD$798,56,FALSE)/100)))</f>
    </nc>
  </rcc>
  <rcc rId="7602" sId="8">
    <oc r="R193">
      <f>Q193-(Q193*((VLOOKUP(A193,Plan!A$1:Z$798,25,FALSE)/100)))</f>
    </oc>
    <nc r="R193">
      <f>Q193-(Q193*((VLOOKUP(A193,Plan!A$1:Z$798,26,FALSE)/100)))</f>
    </nc>
  </rcc>
  <rcc rId="7603" sId="8">
    <oc r="S193">
      <f>IF(P193,O193*'ETC Data'!$H$3*'ETC Data'!$J$3,0)</f>
    </oc>
    <nc r="S193">
      <f>IF(P193,O193*'ETC Data'!$H$3*'ETC Data'!$J$3,0)</f>
    </nc>
  </rcc>
  <rcc rId="7604" sId="8">
    <oc r="T193">
      <f>S193-(S193*((VLOOKUP(A193,Plan!A$1:AA$798,26,FALSE)/100)))</f>
    </oc>
    <nc r="T193">
      <f>S193-(S193*((VLOOKUP(A193,Plan!A$1:AA$798,27,FALSE)/100)))</f>
    </nc>
  </rcc>
  <rcc rId="7605" sId="8">
    <oc r="U193">
      <f>IF(P193,O193*'ETC Data'!$H$3*'ETC Data'!$K$3,0)</f>
    </oc>
    <nc r="U193">
      <f>IF(P193,O193*'ETC Data'!$H$3*'ETC Data'!$K$3,0)</f>
    </nc>
  </rcc>
  <rcc rId="7606" sId="8">
    <oc r="V193">
      <f>U193-(U193*((VLOOKUP(A193,Plan!A$1:AB$798,27,FALSE)/100)))</f>
    </oc>
    <nc r="V193">
      <f>U193-(U193*((VLOOKUP(A193,Plan!A$1:AB$798,28,FALSE)/100)))</f>
    </nc>
  </rcc>
  <rcc rId="7607" sId="8">
    <oc r="W193">
      <f>IF(P193,O193*'ETC Data'!$H$3*'ETC Data'!$L$3,0)</f>
    </oc>
    <nc r="W193">
      <f>IF(P193,O193*'ETC Data'!$H$3*'ETC Data'!$L$3,0)</f>
    </nc>
  </rcc>
  <rcc rId="7608" sId="8">
    <oc r="X193">
      <f>W193-(W193*((VLOOKUP(A193,Plan!A$1:AC$798,28,FALSE)/100)))</f>
    </oc>
    <nc r="X193">
      <f>W193-(W193*((VLOOKUP(A193,Plan!A$1:AC$798,29,FALSE)/100)))</f>
    </nc>
  </rcc>
  <rcc rId="7609" sId="8">
    <oc r="Z193">
      <f>OR(H193="Y",J193="Y")</f>
    </oc>
    <nc r="Z193">
      <f>OR(H193="Y",J193="Y")</f>
    </nc>
  </rcc>
  <rcc rId="7610" sId="8">
    <oc r="AA193">
      <f>IF(Z193,O193*'ETC Data'!$H$4*'ETC Data'!$I$4,0)</f>
    </oc>
    <nc r="AA193">
      <f>IF(Z193,O193*'ETC Data'!$H$4*'ETC Data'!$I$4,0)</f>
    </nc>
  </rcc>
  <rcc rId="7611" sId="8">
    <oc r="AB193">
      <f>AA193-(AA193*((VLOOKUP(A193,Plan!A$1:AI$798,34,FALSE)/100)))</f>
    </oc>
    <nc r="AB193">
      <f>AA193-(AA193*((VLOOKUP(A193,Plan!A$1:AI$798,35,FALSE)/100)))</f>
    </nc>
  </rcc>
  <rcc rId="7612" sId="8">
    <oc r="AC193">
      <f>IF(Z193,O193*'ETC Data'!$H$4*'ETC Data'!$J$4,0)</f>
    </oc>
    <nc r="AC193">
      <f>IF(Z193,O193*'ETC Data'!$H$4*'ETC Data'!$J$4,0)</f>
    </nc>
  </rcc>
  <rcc rId="7613" sId="8">
    <oc r="AD193">
      <f>AC193-(AC193*((VLOOKUP(A193,Plan!A$1:AJ$798,35,FALSE)/100)))</f>
    </oc>
    <nc r="AD193">
      <f>AC193-(AC193*((VLOOKUP(A193,Plan!A$1:AJ$798,36,FALSE)/100)))</f>
    </nc>
  </rcc>
  <rcc rId="7614" sId="8">
    <oc r="AE193">
      <f>IF(Z193,O193*'ETC Data'!$H$4*'ETC Data'!$K$4,0)</f>
    </oc>
    <nc r="AE193">
      <f>IF(Z193,O193*'ETC Data'!$H$4*'ETC Data'!$K$4,0)</f>
    </nc>
  </rcc>
  <rcc rId="7615" sId="8">
    <oc r="AF193">
      <f>AE193-(AE193*((VLOOKUP(A193,Plan!A$1:AK$798,36,FALSE)/100)))</f>
    </oc>
    <nc r="AF193">
      <f>AE193-(AE193*((VLOOKUP(A193,Plan!A$1:AK$798,37,FALSE)/100)))</f>
    </nc>
  </rcc>
  <rcc rId="7616" sId="8">
    <oc r="AG193">
      <f>IF(Z193,O193*'ETC Data'!$H$4*'ETC Data'!$L$4,0)</f>
    </oc>
    <nc r="AG193">
      <f>IF(Z193,O193*'ETC Data'!$H$4*'ETC Data'!$L$4,0)</f>
    </nc>
  </rcc>
  <rcc rId="7617" sId="8">
    <oc r="AH193">
      <f>AG193-(AG193*((VLOOKUP(A193,Plan!A$1:AP$798,41,FALSE)/100)))</f>
    </oc>
    <nc r="AH193">
      <f>AG193-(AG193*((VLOOKUP(A193,Plan!A$1:AP$798,42,FALSE)/100)))</f>
    </nc>
  </rcc>
  <rcc rId="7618" sId="8">
    <oc r="AJ193">
      <f>OR(H193="Y",K193="Y")</f>
    </oc>
    <nc r="AJ193">
      <f>OR(H193="Y",K193="Y")</f>
    </nc>
  </rcc>
  <rcc rId="7619" sId="8">
    <oc r="AK193">
      <f>IF(AJ193,O193*'ETC Data'!$H$5*'ETC Data'!$I$5,0)</f>
    </oc>
    <nc r="AK193">
      <f>IF(AJ193,O193*'ETC Data'!$H$5*'ETC Data'!$I$5,0)</f>
    </nc>
  </rcc>
  <rcc rId="7620" sId="8">
    <oc r="AL193">
      <f>AK193-(AK193*((VLOOKUP(A193,Plan!A$1:AY$798,49,FALSE)/100)))</f>
    </oc>
    <nc r="AL193">
      <f>AK193-(AK193*((VLOOKUP(A193,Plan!A$1:AY$798,51,FALSE)/100)))</f>
    </nc>
  </rcc>
  <rcc rId="7621" sId="8">
    <oc r="AM193">
      <f>IF(AJ193,O193*'ETC Data'!$H$5*'ETC Data'!$J$5,0)</f>
    </oc>
    <nc r="AM193">
      <f>IF(AJ193,O193*'ETC Data'!$H$5*'ETC Data'!$J$5,0)</f>
    </nc>
  </rcc>
  <rcc rId="7622" sId="8">
    <oc r="AN193">
      <f>AM193-(AM193*((VLOOKUP(A193,Plan!A$1:BA$798,50,FALSE)/100)))</f>
    </oc>
    <nc r="AN193">
      <f>AM193-(AM193*((VLOOKUP(A193,Plan!A$1:BA$798,53,FALSE)/100)))</f>
    </nc>
  </rcc>
  <rcc rId="7623" sId="8">
    <oc r="AO193">
      <f>IF(AJ193,O193*'ETC Data'!$H$5*'ETC Data'!$K$5,0)</f>
    </oc>
    <nc r="AO193">
      <f>IF(AJ193,O193*'ETC Data'!$H$5*'ETC Data'!$K$5,0)</f>
    </nc>
  </rcc>
  <rcc rId="7624" sId="8">
    <oc r="AP193">
      <f>AO193-(AO193*((VLOOKUP(A193,Plan!A$1:BB$798,51,FALSE)/100)))</f>
    </oc>
    <nc r="AP193">
      <f>AO193-(AO193*((VLOOKUP(A193,Plan!A$1:BB$798,54,FALSE)/100)))</f>
    </nc>
  </rcc>
  <rcc rId="7625" sId="8">
    <oc r="AQ193">
      <f>IF(AJ193,O193*'ETC Data'!$H$5*'ETC Data'!$L$5,0)</f>
    </oc>
    <nc r="AQ193">
      <f>IF(AJ193,O193*'ETC Data'!$H$5*'ETC Data'!$L$5,0)</f>
    </nc>
  </rcc>
  <rcc rId="7626" sId="8">
    <oc r="AR193">
      <f>AQ193-(AQ193*((VLOOKUP(A193,Plan!A$1:BD$798,53,FALSE)/100)))</f>
    </oc>
    <nc r="AR193">
      <f>AQ193-(AQ193*((VLOOKUP(A193,Plan!A$1:BD$798,56,FALSE)/100)))</f>
    </nc>
  </rcc>
  <rcc rId="7627" sId="8">
    <oc r="R194">
      <f>Q194-(Q194*((VLOOKUP(A194,Plan!A$1:Z$798,25,FALSE)/100)))</f>
    </oc>
    <nc r="R194">
      <f>Q194-(Q194*((VLOOKUP(A194,Plan!A$1:Z$798,26,FALSE)/100)))</f>
    </nc>
  </rcc>
  <rcc rId="7628" sId="8">
    <oc r="S194">
      <f>IF(P194,O194*'ETC Data'!$H$3*'ETC Data'!$J$3,0)</f>
    </oc>
    <nc r="S194">
      <f>IF(P194,O194*'ETC Data'!$H$3*'ETC Data'!$J$3,0)</f>
    </nc>
  </rcc>
  <rcc rId="7629" sId="8">
    <oc r="T194">
      <f>S194-(S194*((VLOOKUP(A194,Plan!A$1:AA$798,26,FALSE)/100)))</f>
    </oc>
    <nc r="T194">
      <f>S194-(S194*((VLOOKUP(A194,Plan!A$1:AA$798,27,FALSE)/100)))</f>
    </nc>
  </rcc>
  <rcc rId="7630" sId="8">
    <oc r="U194">
      <f>IF(P194,O194*'ETC Data'!$H$3*'ETC Data'!$K$3,0)</f>
    </oc>
    <nc r="U194">
      <f>IF(P194,O194*'ETC Data'!$H$3*'ETC Data'!$K$3,0)</f>
    </nc>
  </rcc>
  <rcc rId="7631" sId="8">
    <oc r="V194">
      <f>U194-(U194*((VLOOKUP(A194,Plan!A$1:AB$798,27,FALSE)/100)))</f>
    </oc>
    <nc r="V194">
      <f>U194-(U194*((VLOOKUP(A194,Plan!A$1:AB$798,28,FALSE)/100)))</f>
    </nc>
  </rcc>
  <rcc rId="7632" sId="8">
    <oc r="W194">
      <f>IF(P194,O194*'ETC Data'!$H$3*'ETC Data'!$L$3,0)</f>
    </oc>
    <nc r="W194">
      <f>IF(P194,O194*'ETC Data'!$H$3*'ETC Data'!$L$3,0)</f>
    </nc>
  </rcc>
  <rcc rId="7633" sId="8">
    <oc r="X194">
      <f>W194-(W194*((VLOOKUP(A194,Plan!A$1:AC$798,28,FALSE)/100)))</f>
    </oc>
    <nc r="X194">
      <f>W194-(W194*((VLOOKUP(A194,Plan!A$1:AC$798,29,FALSE)/100)))</f>
    </nc>
  </rcc>
  <rcc rId="7634" sId="8">
    <oc r="Z194">
      <f>OR(H194="Y",J194="Y")</f>
    </oc>
    <nc r="Z194">
      <f>OR(H194="Y",J194="Y")</f>
    </nc>
  </rcc>
  <rcc rId="7635" sId="8">
    <oc r="AA194">
      <f>IF(Z194,O194*'ETC Data'!$H$4*'ETC Data'!$I$4,0)</f>
    </oc>
    <nc r="AA194">
      <f>IF(Z194,O194*'ETC Data'!$H$4*'ETC Data'!$I$4,0)</f>
    </nc>
  </rcc>
  <rcc rId="7636" sId="8">
    <oc r="AB194">
      <f>AA194-(AA194*((VLOOKUP(A194,Plan!A$1:AI$798,34,FALSE)/100)))</f>
    </oc>
    <nc r="AB194">
      <f>AA194-(AA194*((VLOOKUP(A194,Plan!A$1:AI$798,35,FALSE)/100)))</f>
    </nc>
  </rcc>
  <rcc rId="7637" sId="8">
    <oc r="AC194">
      <f>IF(Z194,O194*'ETC Data'!$H$4*'ETC Data'!$J$4,0)</f>
    </oc>
    <nc r="AC194">
      <f>IF(Z194,O194*'ETC Data'!$H$4*'ETC Data'!$J$4,0)</f>
    </nc>
  </rcc>
  <rcc rId="7638" sId="8">
    <oc r="AD194">
      <f>AC194-(AC194*((VLOOKUP(A194,Plan!A$1:AJ$798,35,FALSE)/100)))</f>
    </oc>
    <nc r="AD194">
      <f>AC194-(AC194*((VLOOKUP(A194,Plan!A$1:AJ$798,36,FALSE)/100)))</f>
    </nc>
  </rcc>
  <rcc rId="7639" sId="8">
    <oc r="AE194">
      <f>IF(Z194,O194*'ETC Data'!$H$4*'ETC Data'!$K$4,0)</f>
    </oc>
    <nc r="AE194">
      <f>IF(Z194,O194*'ETC Data'!$H$4*'ETC Data'!$K$4,0)</f>
    </nc>
  </rcc>
  <rcc rId="7640" sId="8">
    <oc r="AF194">
      <f>AE194-(AE194*((VLOOKUP(A194,Plan!A$1:AK$798,36,FALSE)/100)))</f>
    </oc>
    <nc r="AF194">
      <f>AE194-(AE194*((VLOOKUP(A194,Plan!A$1:AK$798,37,FALSE)/100)))</f>
    </nc>
  </rcc>
  <rcc rId="7641" sId="8">
    <oc r="AG194">
      <f>IF(Z194,O194*'ETC Data'!$H$4*'ETC Data'!$L$4,0)</f>
    </oc>
    <nc r="AG194">
      <f>IF(Z194,O194*'ETC Data'!$H$4*'ETC Data'!$L$4,0)</f>
    </nc>
  </rcc>
  <rcc rId="7642" sId="8">
    <oc r="AH194">
      <f>AG194-(AG194*((VLOOKUP(A194,Plan!A$1:AP$798,41,FALSE)/100)))</f>
    </oc>
    <nc r="AH194">
      <f>AG194-(AG194*((VLOOKUP(A194,Plan!A$1:AP$798,42,FALSE)/100)))</f>
    </nc>
  </rcc>
  <rcc rId="7643" sId="8">
    <oc r="AJ194">
      <f>OR(H194="Y",K194="Y")</f>
    </oc>
    <nc r="AJ194">
      <f>OR(H194="Y",K194="Y")</f>
    </nc>
  </rcc>
  <rcc rId="7644" sId="8">
    <oc r="AK194">
      <f>IF(AJ194,O194*'ETC Data'!$H$5*'ETC Data'!$I$5,0)</f>
    </oc>
    <nc r="AK194">
      <f>IF(AJ194,O194*'ETC Data'!$H$5*'ETC Data'!$I$5,0)</f>
    </nc>
  </rcc>
  <rcc rId="7645" sId="8">
    <oc r="AL194">
      <f>AK194-(AK194*((VLOOKUP(A194,Plan!A$1:AY$798,49,FALSE)/100)))</f>
    </oc>
    <nc r="AL194">
      <f>AK194-(AK194*((VLOOKUP(A194,Plan!A$1:AY$798,51,FALSE)/100)))</f>
    </nc>
  </rcc>
  <rcc rId="7646" sId="8">
    <oc r="AM194">
      <f>IF(AJ194,O194*'ETC Data'!$H$5*'ETC Data'!$J$5,0)</f>
    </oc>
    <nc r="AM194">
      <f>IF(AJ194,O194*'ETC Data'!$H$5*'ETC Data'!$J$5,0)</f>
    </nc>
  </rcc>
  <rcc rId="7647" sId="8">
    <oc r="AN194">
      <f>AM194-(AM194*((VLOOKUP(A194,Plan!A$1:BA$798,50,FALSE)/100)))</f>
    </oc>
    <nc r="AN194">
      <f>AM194-(AM194*((VLOOKUP(A194,Plan!A$1:BA$798,53,FALSE)/100)))</f>
    </nc>
  </rcc>
  <rcc rId="7648" sId="8">
    <oc r="AO194">
      <f>IF(AJ194,O194*'ETC Data'!$H$5*'ETC Data'!$K$5,0)</f>
    </oc>
    <nc r="AO194">
      <f>IF(AJ194,O194*'ETC Data'!$H$5*'ETC Data'!$K$5,0)</f>
    </nc>
  </rcc>
  <rcc rId="7649" sId="8">
    <oc r="AP194">
      <f>AO194-(AO194*((VLOOKUP(A194,Plan!A$1:BB$798,51,FALSE)/100)))</f>
    </oc>
    <nc r="AP194">
      <f>AO194-(AO194*((VLOOKUP(A194,Plan!A$1:BB$798,54,FALSE)/100)))</f>
    </nc>
  </rcc>
  <rcc rId="7650" sId="8">
    <oc r="AQ194">
      <f>IF(AJ194,O194*'ETC Data'!$H$5*'ETC Data'!$L$5,0)</f>
    </oc>
    <nc r="AQ194">
      <f>IF(AJ194,O194*'ETC Data'!$H$5*'ETC Data'!$L$5,0)</f>
    </nc>
  </rcc>
  <rcc rId="7651" sId="8">
    <oc r="AR194">
      <f>AQ194-(AQ194*((VLOOKUP(A194,Plan!A$1:BD$798,53,FALSE)/100)))</f>
    </oc>
    <nc r="AR194">
      <f>AQ194-(AQ194*((VLOOKUP(A194,Plan!A$1:BD$798,56,FALSE)/100)))</f>
    </nc>
  </rcc>
  <rcc rId="7652" sId="8">
    <oc r="R195">
      <f>Q195-(Q195*((VLOOKUP(A195,Plan!A$1:Z$798,25,FALSE)/100)))</f>
    </oc>
    <nc r="R195">
      <f>Q195-(Q195*((VLOOKUP(A195,Plan!A$1:Z$798,26,FALSE)/100)))</f>
    </nc>
  </rcc>
  <rcc rId="7653" sId="8">
    <oc r="S195">
      <f>IF(P195,O195*'ETC Data'!$H$3*'ETC Data'!$J$3,0)</f>
    </oc>
    <nc r="S195">
      <f>IF(P195,O195*'ETC Data'!$H$3*'ETC Data'!$J$3,0)</f>
    </nc>
  </rcc>
  <rcc rId="7654" sId="8">
    <oc r="T195">
      <f>S195-(S195*((VLOOKUP(A195,Plan!A$1:AA$798,26,FALSE)/100)))</f>
    </oc>
    <nc r="T195">
      <f>S195-(S195*((VLOOKUP(A195,Plan!A$1:AA$798,27,FALSE)/100)))</f>
    </nc>
  </rcc>
  <rcc rId="7655" sId="8">
    <oc r="U195">
      <f>IF(P195,O195*'ETC Data'!$H$3*'ETC Data'!$K$3,0)</f>
    </oc>
    <nc r="U195">
      <f>IF(P195,O195*'ETC Data'!$H$3*'ETC Data'!$K$3,0)</f>
    </nc>
  </rcc>
  <rcc rId="7656" sId="8">
    <oc r="V195">
      <f>U195-(U195*((VLOOKUP(A195,Plan!A$1:AB$798,27,FALSE)/100)))</f>
    </oc>
    <nc r="V195">
      <f>U195-(U195*((VLOOKUP(A195,Plan!A$1:AB$798,28,FALSE)/100)))</f>
    </nc>
  </rcc>
  <rcc rId="7657" sId="8">
    <oc r="W195">
      <f>IF(P195,O195*'ETC Data'!$H$3*'ETC Data'!$L$3,0)</f>
    </oc>
    <nc r="W195">
      <f>IF(P195,O195*'ETC Data'!$H$3*'ETC Data'!$L$3,0)</f>
    </nc>
  </rcc>
  <rcc rId="7658" sId="8">
    <oc r="X195">
      <f>W195-(W195*((VLOOKUP(A195,Plan!A$1:AC$798,28,FALSE)/100)))</f>
    </oc>
    <nc r="X195">
      <f>W195-(W195*((VLOOKUP(A195,Plan!A$1:AC$798,29,FALSE)/100)))</f>
    </nc>
  </rcc>
  <rcc rId="7659" sId="8">
    <oc r="Z195">
      <f>OR(H195="Y",J195="Y")</f>
    </oc>
    <nc r="Z195">
      <f>OR(H195="Y",J195="Y")</f>
    </nc>
  </rcc>
  <rcc rId="7660" sId="8">
    <oc r="AA195">
      <f>IF(Z195,O195*'ETC Data'!$H$4*'ETC Data'!$I$4,0)</f>
    </oc>
    <nc r="AA195">
      <f>IF(Z195,O195*'ETC Data'!$H$4*'ETC Data'!$I$4,0)</f>
    </nc>
  </rcc>
  <rcc rId="7661" sId="8">
    <oc r="AB195">
      <f>AA195-(AA195*((VLOOKUP(A195,Plan!A$1:AI$798,34,FALSE)/100)))</f>
    </oc>
    <nc r="AB195">
      <f>AA195-(AA195*((VLOOKUP(A195,Plan!A$1:AI$798,35,FALSE)/100)))</f>
    </nc>
  </rcc>
  <rcc rId="7662" sId="8">
    <oc r="AC195">
      <f>IF(Z195,O195*'ETC Data'!$H$4*'ETC Data'!$J$4,0)</f>
    </oc>
    <nc r="AC195">
      <f>IF(Z195,O195*'ETC Data'!$H$4*'ETC Data'!$J$4,0)</f>
    </nc>
  </rcc>
  <rcc rId="7663" sId="8">
    <oc r="AD195">
      <f>AC195-(AC195*((VLOOKUP(A195,Plan!A$1:AJ$798,35,FALSE)/100)))</f>
    </oc>
    <nc r="AD195">
      <f>AC195-(AC195*((VLOOKUP(A195,Plan!A$1:AJ$798,36,FALSE)/100)))</f>
    </nc>
  </rcc>
  <rcc rId="7664" sId="8">
    <oc r="AE195">
      <f>IF(Z195,O195*'ETC Data'!$H$4*'ETC Data'!$K$4,0)</f>
    </oc>
    <nc r="AE195">
      <f>IF(Z195,O195*'ETC Data'!$H$4*'ETC Data'!$K$4,0)</f>
    </nc>
  </rcc>
  <rcc rId="7665" sId="8">
    <oc r="AF195">
      <f>AE195-(AE195*((VLOOKUP(A195,Plan!A$1:AK$798,36,FALSE)/100)))</f>
    </oc>
    <nc r="AF195">
      <f>AE195-(AE195*((VLOOKUP(A195,Plan!A$1:AK$798,37,FALSE)/100)))</f>
    </nc>
  </rcc>
  <rcc rId="7666" sId="8">
    <oc r="AG195">
      <f>IF(Z195,O195*'ETC Data'!$H$4*'ETC Data'!$L$4,0)</f>
    </oc>
    <nc r="AG195">
      <f>IF(Z195,O195*'ETC Data'!$H$4*'ETC Data'!$L$4,0)</f>
    </nc>
  </rcc>
  <rcc rId="7667" sId="8">
    <oc r="AH195">
      <f>AG195-(AG195*((VLOOKUP(A195,Plan!A$1:AP$798,41,FALSE)/100)))</f>
    </oc>
    <nc r="AH195">
      <f>AG195-(AG195*((VLOOKUP(A195,Plan!A$1:AP$798,42,FALSE)/100)))</f>
    </nc>
  </rcc>
  <rcc rId="7668" sId="8">
    <oc r="AJ195">
      <f>OR(H195="Y",K195="Y")</f>
    </oc>
    <nc r="AJ195">
      <f>OR(H195="Y",K195="Y")</f>
    </nc>
  </rcc>
  <rcc rId="7669" sId="8">
    <oc r="AK195">
      <f>IF(AJ195,O195*'ETC Data'!$H$5*'ETC Data'!$I$5,0)</f>
    </oc>
    <nc r="AK195">
      <f>IF(AJ195,O195*'ETC Data'!$H$5*'ETC Data'!$I$5,0)</f>
    </nc>
  </rcc>
  <rcc rId="7670" sId="8">
    <oc r="AL195">
      <f>AK195-(AK195*((VLOOKUP(A195,Plan!A$1:AY$798,49,FALSE)/100)))</f>
    </oc>
    <nc r="AL195">
      <f>AK195-(AK195*((VLOOKUP(A195,Plan!A$1:AY$798,51,FALSE)/100)))</f>
    </nc>
  </rcc>
  <rcc rId="7671" sId="8">
    <oc r="AM195">
      <f>IF(AJ195,O195*'ETC Data'!$H$5*'ETC Data'!$J$5,0)</f>
    </oc>
    <nc r="AM195">
      <f>IF(AJ195,O195*'ETC Data'!$H$5*'ETC Data'!$J$5,0)</f>
    </nc>
  </rcc>
  <rcc rId="7672" sId="8">
    <oc r="AN195">
      <f>AM195-(AM195*((VLOOKUP(A195,Plan!A$1:BA$798,50,FALSE)/100)))</f>
    </oc>
    <nc r="AN195">
      <f>AM195-(AM195*((VLOOKUP(A195,Plan!A$1:BA$798,53,FALSE)/100)))</f>
    </nc>
  </rcc>
  <rcc rId="7673" sId="8">
    <oc r="AO195">
      <f>IF(AJ195,O195*'ETC Data'!$H$5*'ETC Data'!$K$5,0)</f>
    </oc>
    <nc r="AO195">
      <f>IF(AJ195,O195*'ETC Data'!$H$5*'ETC Data'!$K$5,0)</f>
    </nc>
  </rcc>
  <rcc rId="7674" sId="8">
    <oc r="AP195">
      <f>AO195-(AO195*((VLOOKUP(A195,Plan!A$1:BB$798,51,FALSE)/100)))</f>
    </oc>
    <nc r="AP195">
      <f>AO195-(AO195*((VLOOKUP(A195,Plan!A$1:BB$798,54,FALSE)/100)))</f>
    </nc>
  </rcc>
  <rcc rId="7675" sId="8">
    <oc r="AQ195">
      <f>IF(AJ195,O195*'ETC Data'!$H$5*'ETC Data'!$L$5,0)</f>
    </oc>
    <nc r="AQ195">
      <f>IF(AJ195,O195*'ETC Data'!$H$5*'ETC Data'!$L$5,0)</f>
    </nc>
  </rcc>
  <rcc rId="7676" sId="8">
    <oc r="AR195">
      <f>AQ195-(AQ195*((VLOOKUP(A195,Plan!A$1:BD$798,53,FALSE)/100)))</f>
    </oc>
    <nc r="AR195">
      <f>AQ195-(AQ195*((VLOOKUP(A195,Plan!A$1:BD$798,56,FALSE)/100)))</f>
    </nc>
  </rcc>
  <rcc rId="7677" sId="8">
    <oc r="R196">
      <f>Q196-(Q196*((VLOOKUP(A196,Plan!A$1:Z$798,25,FALSE)/100)))</f>
    </oc>
    <nc r="R196">
      <f>Q196-(Q196*((VLOOKUP(A196,Plan!A$1:Z$798,26,FALSE)/100)))</f>
    </nc>
  </rcc>
  <rcc rId="7678" sId="8">
    <oc r="S196">
      <f>IF(P196,O196*'ETC Data'!$H$3*'ETC Data'!$J$3,0)</f>
    </oc>
    <nc r="S196">
      <f>IF(P196,O196*'ETC Data'!$H$3*'ETC Data'!$J$3,0)</f>
    </nc>
  </rcc>
  <rcc rId="7679" sId="8">
    <oc r="T196">
      <f>S196-(S196*((VLOOKUP(A196,Plan!A$1:AA$798,26,FALSE)/100)))</f>
    </oc>
    <nc r="T196">
      <f>S196-(S196*((VLOOKUP(A196,Plan!A$1:AA$798,27,FALSE)/100)))</f>
    </nc>
  </rcc>
  <rcc rId="7680" sId="8">
    <oc r="U196">
      <f>IF(P196,O196*'ETC Data'!$H$3*'ETC Data'!$K$3,0)</f>
    </oc>
    <nc r="U196">
      <f>IF(P196,O196*'ETC Data'!$H$3*'ETC Data'!$K$3,0)</f>
    </nc>
  </rcc>
  <rcc rId="7681" sId="8">
    <oc r="V196">
      <f>U196-(U196*((VLOOKUP(A196,Plan!A$1:AB$798,27,FALSE)/100)))</f>
    </oc>
    <nc r="V196">
      <f>U196-(U196*((VLOOKUP(A196,Plan!A$1:AB$798,28,FALSE)/100)))</f>
    </nc>
  </rcc>
  <rcc rId="7682" sId="8">
    <oc r="W196">
      <f>IF(P196,O196*'ETC Data'!$H$3*'ETC Data'!$L$3,0)</f>
    </oc>
    <nc r="W196">
      <f>IF(P196,O196*'ETC Data'!$H$3*'ETC Data'!$L$3,0)</f>
    </nc>
  </rcc>
  <rcc rId="7683" sId="8">
    <oc r="X196">
      <f>W196-(W196*((VLOOKUP(A196,Plan!A$1:AC$798,28,FALSE)/100)))</f>
    </oc>
    <nc r="X196">
      <f>W196-(W196*((VLOOKUP(A196,Plan!A$1:AC$798,29,FALSE)/100)))</f>
    </nc>
  </rcc>
  <rcc rId="7684" sId="8">
    <oc r="Z196">
      <f>OR(H196="Y",J196="Y")</f>
    </oc>
    <nc r="Z196">
      <f>OR(H196="Y",J196="Y")</f>
    </nc>
  </rcc>
  <rcc rId="7685" sId="8">
    <oc r="AA196">
      <f>IF(Z196,O196*'ETC Data'!$H$4*'ETC Data'!$I$4,0)</f>
    </oc>
    <nc r="AA196">
      <f>IF(Z196,O196*'ETC Data'!$H$4*'ETC Data'!$I$4,0)</f>
    </nc>
  </rcc>
  <rcc rId="7686" sId="8">
    <oc r="AB196">
      <f>AA196-(AA196*((VLOOKUP(A196,Plan!A$1:AI$798,34,FALSE)/100)))</f>
    </oc>
    <nc r="AB196">
      <f>AA196-(AA196*((VLOOKUP(A196,Plan!A$1:AI$798,35,FALSE)/100)))</f>
    </nc>
  </rcc>
  <rcc rId="7687" sId="8">
    <oc r="AC196">
      <f>IF(Z196,O196*'ETC Data'!$H$4*'ETC Data'!$J$4,0)</f>
    </oc>
    <nc r="AC196">
      <f>IF(Z196,O196*'ETC Data'!$H$4*'ETC Data'!$J$4,0)</f>
    </nc>
  </rcc>
  <rcc rId="7688" sId="8">
    <oc r="AD196">
      <f>AC196-(AC196*((VLOOKUP(A196,Plan!A$1:AJ$798,35,FALSE)/100)))</f>
    </oc>
    <nc r="AD196">
      <f>AC196-(AC196*((VLOOKUP(A196,Plan!A$1:AJ$798,36,FALSE)/100)))</f>
    </nc>
  </rcc>
  <rcc rId="7689" sId="8">
    <oc r="AE196">
      <f>IF(Z196,O196*'ETC Data'!$H$4*'ETC Data'!$K$4,0)</f>
    </oc>
    <nc r="AE196">
      <f>IF(Z196,O196*'ETC Data'!$H$4*'ETC Data'!$K$4,0)</f>
    </nc>
  </rcc>
  <rcc rId="7690" sId="8">
    <oc r="AF196">
      <f>AE196-(AE196*((VLOOKUP(A196,Plan!A$1:AK$798,36,FALSE)/100)))</f>
    </oc>
    <nc r="AF196">
      <f>AE196-(AE196*((VLOOKUP(A196,Plan!A$1:AK$798,37,FALSE)/100)))</f>
    </nc>
  </rcc>
  <rcc rId="7691" sId="8">
    <oc r="AG196">
      <f>IF(Z196,O196*'ETC Data'!$H$4*'ETC Data'!$L$4,0)</f>
    </oc>
    <nc r="AG196">
      <f>IF(Z196,O196*'ETC Data'!$H$4*'ETC Data'!$L$4,0)</f>
    </nc>
  </rcc>
  <rcc rId="7692" sId="8">
    <oc r="AH196">
      <f>AG196-(AG196*((VLOOKUP(A196,Plan!A$1:AP$798,41,FALSE)/100)))</f>
    </oc>
    <nc r="AH196">
      <f>AG196-(AG196*((VLOOKUP(A196,Plan!A$1:AP$798,42,FALSE)/100)))</f>
    </nc>
  </rcc>
  <rcc rId="7693" sId="8">
    <oc r="AJ196">
      <f>OR(H196="Y",K196="Y")</f>
    </oc>
    <nc r="AJ196">
      <f>OR(H196="Y",K196="Y")</f>
    </nc>
  </rcc>
  <rcc rId="7694" sId="8">
    <oc r="AK196">
      <f>IF(AJ196,O196*'ETC Data'!$H$5*'ETC Data'!$I$5,0)</f>
    </oc>
    <nc r="AK196">
      <f>IF(AJ196,O196*'ETC Data'!$H$5*'ETC Data'!$I$5,0)</f>
    </nc>
  </rcc>
  <rcc rId="7695" sId="8">
    <oc r="AL196">
      <f>AK196-(AK196*((VLOOKUP(A196,Plan!A$1:AY$798,49,FALSE)/100)))</f>
    </oc>
    <nc r="AL196">
      <f>AK196-(AK196*((VLOOKUP(A196,Plan!A$1:AY$798,51,FALSE)/100)))</f>
    </nc>
  </rcc>
  <rcc rId="7696" sId="8">
    <oc r="AM196">
      <f>IF(AJ196,O196*'ETC Data'!$H$5*'ETC Data'!$J$5,0)</f>
    </oc>
    <nc r="AM196">
      <f>IF(AJ196,O196*'ETC Data'!$H$5*'ETC Data'!$J$5,0)</f>
    </nc>
  </rcc>
  <rcc rId="7697" sId="8">
    <oc r="AN196">
      <f>AM196-(AM196*((VLOOKUP(A196,Plan!A$1:BA$798,50,FALSE)/100)))</f>
    </oc>
    <nc r="AN196">
      <f>AM196-(AM196*((VLOOKUP(A196,Plan!A$1:BA$798,53,FALSE)/100)))</f>
    </nc>
  </rcc>
  <rcc rId="7698" sId="8">
    <oc r="AO196">
      <f>IF(AJ196,O196*'ETC Data'!$H$5*'ETC Data'!$K$5,0)</f>
    </oc>
    <nc r="AO196">
      <f>IF(AJ196,O196*'ETC Data'!$H$5*'ETC Data'!$K$5,0)</f>
    </nc>
  </rcc>
  <rcc rId="7699" sId="8">
    <oc r="AP196">
      <f>AO196-(AO196*((VLOOKUP(A196,Plan!A$1:BB$798,51,FALSE)/100)))</f>
    </oc>
    <nc r="AP196">
      <f>AO196-(AO196*((VLOOKUP(A196,Plan!A$1:BB$798,54,FALSE)/100)))</f>
    </nc>
  </rcc>
  <rcc rId="7700" sId="8">
    <oc r="AQ196">
      <f>IF(AJ196,O196*'ETC Data'!$H$5*'ETC Data'!$L$5,0)</f>
    </oc>
    <nc r="AQ196">
      <f>IF(AJ196,O196*'ETC Data'!$H$5*'ETC Data'!$L$5,0)</f>
    </nc>
  </rcc>
  <rcc rId="7701" sId="8">
    <oc r="AR196">
      <f>AQ196-(AQ196*((VLOOKUP(A196,Plan!A$1:BD$798,53,FALSE)/100)))</f>
    </oc>
    <nc r="AR196">
      <f>AQ196-(AQ196*((VLOOKUP(A196,Plan!A$1:BD$798,56,FALSE)/100)))</f>
    </nc>
  </rcc>
  <rcc rId="7702" sId="8">
    <oc r="R197">
      <f>Q197-(Q197*((VLOOKUP(A197,Plan!A$1:Z$798,25,FALSE)/100)))</f>
    </oc>
    <nc r="R197">
      <f>Q197-(Q197*((VLOOKUP(A197,Plan!A$1:Z$798,26,FALSE)/100)))</f>
    </nc>
  </rcc>
  <rcc rId="7703" sId="8">
    <oc r="S197">
      <f>IF(P197,O197*'ETC Data'!$H$3*'ETC Data'!$J$3,0)</f>
    </oc>
    <nc r="S197">
      <f>IF(P197,O197*'ETC Data'!$H$3*'ETC Data'!$J$3,0)</f>
    </nc>
  </rcc>
  <rcc rId="7704" sId="8">
    <oc r="T197">
      <f>S197-(S197*((VLOOKUP(A197,Plan!A$1:AA$798,26,FALSE)/100)))</f>
    </oc>
    <nc r="T197">
      <f>S197-(S197*((VLOOKUP(A197,Plan!A$1:AA$798,27,FALSE)/100)))</f>
    </nc>
  </rcc>
  <rcc rId="7705" sId="8">
    <oc r="U197">
      <f>IF(P197,O197*'ETC Data'!$H$3*'ETC Data'!$K$3,0)</f>
    </oc>
    <nc r="U197">
      <f>IF(P197,O197*'ETC Data'!$H$3*'ETC Data'!$K$3,0)</f>
    </nc>
  </rcc>
  <rcc rId="7706" sId="8">
    <oc r="V197">
      <f>U197-(U197*((VLOOKUP(A197,Plan!A$1:AB$798,27,FALSE)/100)))</f>
    </oc>
    <nc r="V197">
      <f>U197-(U197*((VLOOKUP(A197,Plan!A$1:AB$798,28,FALSE)/100)))</f>
    </nc>
  </rcc>
  <rcc rId="7707" sId="8">
    <oc r="W197">
      <f>IF(P197,O197*'ETC Data'!$H$3*'ETC Data'!$L$3,0)</f>
    </oc>
    <nc r="W197">
      <f>IF(P197,O197*'ETC Data'!$H$3*'ETC Data'!$L$3,0)</f>
    </nc>
  </rcc>
  <rcc rId="7708" sId="8">
    <oc r="X197">
      <f>W197-(W197*((VLOOKUP(A197,Plan!A$1:AC$798,28,FALSE)/100)))</f>
    </oc>
    <nc r="X197">
      <f>W197-(W197*((VLOOKUP(A197,Plan!A$1:AC$798,29,FALSE)/100)))</f>
    </nc>
  </rcc>
  <rcc rId="7709" sId="8">
    <oc r="Z197">
      <f>OR(H197="Y",J197="Y")</f>
    </oc>
    <nc r="Z197">
      <f>OR(H197="Y",J197="Y")</f>
    </nc>
  </rcc>
  <rcc rId="7710" sId="8">
    <oc r="AA197">
      <f>IF(Z197,O197*'ETC Data'!$H$4*'ETC Data'!$I$4,0)</f>
    </oc>
    <nc r="AA197">
      <f>IF(Z197,O197*'ETC Data'!$H$4*'ETC Data'!$I$4,0)</f>
    </nc>
  </rcc>
  <rcc rId="7711" sId="8">
    <oc r="AB197">
      <f>AA197-(AA197*((VLOOKUP(A197,Plan!A$1:AI$798,34,FALSE)/100)))</f>
    </oc>
    <nc r="AB197">
      <f>AA197-(AA197*((VLOOKUP(A197,Plan!A$1:AI$798,35,FALSE)/100)))</f>
    </nc>
  </rcc>
  <rcc rId="7712" sId="8">
    <oc r="AC197">
      <f>IF(Z197,O197*'ETC Data'!$H$4*'ETC Data'!$J$4,0)</f>
    </oc>
    <nc r="AC197">
      <f>IF(Z197,O197*'ETC Data'!$H$4*'ETC Data'!$J$4,0)</f>
    </nc>
  </rcc>
  <rcc rId="7713" sId="8">
    <oc r="AD197">
      <f>AC197-(AC197*((VLOOKUP(A197,Plan!A$1:AJ$798,35,FALSE)/100)))</f>
    </oc>
    <nc r="AD197">
      <f>AC197-(AC197*((VLOOKUP(A197,Plan!A$1:AJ$798,36,FALSE)/100)))</f>
    </nc>
  </rcc>
  <rcc rId="7714" sId="8">
    <oc r="AE197">
      <f>IF(Z197,O197*'ETC Data'!$H$4*'ETC Data'!$K$4,0)</f>
    </oc>
    <nc r="AE197">
      <f>IF(Z197,O197*'ETC Data'!$H$4*'ETC Data'!$K$4,0)</f>
    </nc>
  </rcc>
  <rcc rId="7715" sId="8">
    <oc r="AF197">
      <f>AE197-(AE197*((VLOOKUP(A197,Plan!A$1:AK$798,36,FALSE)/100)))</f>
    </oc>
    <nc r="AF197">
      <f>AE197-(AE197*((VLOOKUP(A197,Plan!A$1:AK$798,37,FALSE)/100)))</f>
    </nc>
  </rcc>
  <rcc rId="7716" sId="8">
    <oc r="AG197">
      <f>IF(Z197,O197*'ETC Data'!$H$4*'ETC Data'!$L$4,0)</f>
    </oc>
    <nc r="AG197">
      <f>IF(Z197,O197*'ETC Data'!$H$4*'ETC Data'!$L$4,0)</f>
    </nc>
  </rcc>
  <rcc rId="7717" sId="8">
    <oc r="AH197">
      <f>AG197-(AG197*((VLOOKUP(A197,Plan!A$1:AP$798,41,FALSE)/100)))</f>
    </oc>
    <nc r="AH197">
      <f>AG197-(AG197*((VLOOKUP(A197,Plan!A$1:AP$798,42,FALSE)/100)))</f>
    </nc>
  </rcc>
  <rcc rId="7718" sId="8">
    <oc r="AJ197">
      <f>OR(H197="Y",K197="Y")</f>
    </oc>
    <nc r="AJ197">
      <f>OR(H197="Y",K197="Y")</f>
    </nc>
  </rcc>
  <rcc rId="7719" sId="8">
    <oc r="AK197">
      <f>IF(AJ197,O197*'ETC Data'!$H$5*'ETC Data'!$I$5,0)</f>
    </oc>
    <nc r="AK197">
      <f>IF(AJ197,O197*'ETC Data'!$H$5*'ETC Data'!$I$5,0)</f>
    </nc>
  </rcc>
  <rcc rId="7720" sId="8">
    <oc r="AL197">
      <f>AK197-(AK197*((VLOOKUP(A197,Plan!A$1:AY$798,49,FALSE)/100)))</f>
    </oc>
    <nc r="AL197">
      <f>AK197-(AK197*((VLOOKUP(A197,Plan!A$1:AY$798,51,FALSE)/100)))</f>
    </nc>
  </rcc>
  <rcc rId="7721" sId="8">
    <oc r="AM197">
      <f>IF(AJ197,O197*'ETC Data'!$H$5*'ETC Data'!$J$5,0)</f>
    </oc>
    <nc r="AM197">
      <f>IF(AJ197,O197*'ETC Data'!$H$5*'ETC Data'!$J$5,0)</f>
    </nc>
  </rcc>
  <rcc rId="7722" sId="8">
    <oc r="AN197">
      <f>AM197-(AM197*((VLOOKUP(A197,Plan!A$1:BA$798,50,FALSE)/100)))</f>
    </oc>
    <nc r="AN197">
      <f>AM197-(AM197*((VLOOKUP(A197,Plan!A$1:BA$798,53,FALSE)/100)))</f>
    </nc>
  </rcc>
  <rcc rId="7723" sId="8">
    <oc r="AO197">
      <f>IF(AJ197,O197*'ETC Data'!$H$5*'ETC Data'!$K$5,0)</f>
    </oc>
    <nc r="AO197">
      <f>IF(AJ197,O197*'ETC Data'!$H$5*'ETC Data'!$K$5,0)</f>
    </nc>
  </rcc>
  <rcc rId="7724" sId="8">
    <oc r="AP197">
      <f>AO197-(AO197*((VLOOKUP(A197,Plan!A$1:BB$798,51,FALSE)/100)))</f>
    </oc>
    <nc r="AP197">
      <f>AO197-(AO197*((VLOOKUP(A197,Plan!A$1:BB$798,54,FALSE)/100)))</f>
    </nc>
  </rcc>
  <rcc rId="7725" sId="8">
    <oc r="AQ197">
      <f>IF(AJ197,O197*'ETC Data'!$H$5*'ETC Data'!$L$5,0)</f>
    </oc>
    <nc r="AQ197">
      <f>IF(AJ197,O197*'ETC Data'!$H$5*'ETC Data'!$L$5,0)</f>
    </nc>
  </rcc>
  <rcc rId="7726" sId="8">
    <oc r="AR197">
      <f>AQ197-(AQ197*((VLOOKUP(A197,Plan!A$1:BD$798,53,FALSE)/100)))</f>
    </oc>
    <nc r="AR197">
      <f>AQ197-(AQ197*((VLOOKUP(A197,Plan!A$1:BD$798,56,FALSE)/100)))</f>
    </nc>
  </rcc>
  <rcc rId="7727" sId="8">
    <oc r="R198">
      <f>Q198-(Q198*((VLOOKUP(A198,Plan!A$1:Z$798,25,FALSE)/100)))</f>
    </oc>
    <nc r="R198">
      <f>Q198-(Q198*((VLOOKUP(A198,Plan!A$1:Z$798,26,FALSE)/100)))</f>
    </nc>
  </rcc>
  <rcc rId="7728" sId="8">
    <oc r="S198">
      <f>IF(P198,O198*'ETC Data'!$H$3*'ETC Data'!$J$3,0)</f>
    </oc>
    <nc r="S198">
      <f>IF(P198,O198*'ETC Data'!$H$3*'ETC Data'!$J$3,0)</f>
    </nc>
  </rcc>
  <rcc rId="7729" sId="8">
    <oc r="T198">
      <f>S198-(S198*((VLOOKUP(A198,Plan!A$1:AA$798,26,FALSE)/100)))</f>
    </oc>
    <nc r="T198">
      <f>S198-(S198*((VLOOKUP(A198,Plan!A$1:AA$798,27,FALSE)/100)))</f>
    </nc>
  </rcc>
  <rcc rId="7730" sId="8">
    <oc r="U198">
      <f>IF(P198,O198*'ETC Data'!$H$3*'ETC Data'!$K$3,0)</f>
    </oc>
    <nc r="U198">
      <f>IF(P198,O198*'ETC Data'!$H$3*'ETC Data'!$K$3,0)</f>
    </nc>
  </rcc>
  <rcc rId="7731" sId="8">
    <oc r="V198">
      <f>U198-(U198*((VLOOKUP(A198,Plan!A$1:AB$798,27,FALSE)/100)))</f>
    </oc>
    <nc r="V198">
      <f>U198-(U198*((VLOOKUP(A198,Plan!A$1:AB$798,28,FALSE)/100)))</f>
    </nc>
  </rcc>
  <rcc rId="7732" sId="8">
    <oc r="W198">
      <f>IF(P198,O198*'ETC Data'!$H$3*'ETC Data'!$L$3,0)</f>
    </oc>
    <nc r="W198">
      <f>IF(P198,O198*'ETC Data'!$H$3*'ETC Data'!$L$3,0)</f>
    </nc>
  </rcc>
  <rcc rId="7733" sId="8">
    <oc r="X198">
      <f>W198-(W198*((VLOOKUP(A198,Plan!A$1:AC$798,28,FALSE)/100)))</f>
    </oc>
    <nc r="X198">
      <f>W198-(W198*((VLOOKUP(A198,Plan!A$1:AC$798,29,FALSE)/100)))</f>
    </nc>
  </rcc>
  <rcc rId="7734" sId="8">
    <oc r="Z198">
      <f>OR(H198="Y",J198="Y")</f>
    </oc>
    <nc r="Z198">
      <f>OR(H198="Y",J198="Y")</f>
    </nc>
  </rcc>
  <rcc rId="7735" sId="8">
    <oc r="AA198">
      <f>IF(Z198,O198*'ETC Data'!$H$4*'ETC Data'!$I$4,0)</f>
    </oc>
    <nc r="AA198">
      <f>IF(Z198,O198*'ETC Data'!$H$4*'ETC Data'!$I$4,0)</f>
    </nc>
  </rcc>
  <rcc rId="7736" sId="8">
    <oc r="AB198">
      <f>AA198-(AA198*((VLOOKUP(A198,Plan!A$1:AI$798,34,FALSE)/100)))</f>
    </oc>
    <nc r="AB198">
      <f>AA198-(AA198*((VLOOKUP(A198,Plan!A$1:AI$798,35,FALSE)/100)))</f>
    </nc>
  </rcc>
  <rcc rId="7737" sId="8">
    <oc r="AC198">
      <f>IF(Z198,O198*'ETC Data'!$H$4*'ETC Data'!$J$4,0)</f>
    </oc>
    <nc r="AC198">
      <f>IF(Z198,O198*'ETC Data'!$H$4*'ETC Data'!$J$4,0)</f>
    </nc>
  </rcc>
  <rcc rId="7738" sId="8">
    <oc r="AD198">
      <f>AC198-(AC198*((VLOOKUP(A198,Plan!A$1:AJ$798,35,FALSE)/100)))</f>
    </oc>
    <nc r="AD198">
      <f>AC198-(AC198*((VLOOKUP(A198,Plan!A$1:AJ$798,36,FALSE)/100)))</f>
    </nc>
  </rcc>
  <rcc rId="7739" sId="8">
    <oc r="AE198">
      <f>IF(Z198,O198*'ETC Data'!$H$4*'ETC Data'!$K$4,0)</f>
    </oc>
    <nc r="AE198">
      <f>IF(Z198,O198*'ETC Data'!$H$4*'ETC Data'!$K$4,0)</f>
    </nc>
  </rcc>
  <rcc rId="7740" sId="8">
    <oc r="AF198">
      <f>AE198-(AE198*((VLOOKUP(A198,Plan!A$1:AK$798,36,FALSE)/100)))</f>
    </oc>
    <nc r="AF198">
      <f>AE198-(AE198*((VLOOKUP(A198,Plan!A$1:AK$798,37,FALSE)/100)))</f>
    </nc>
  </rcc>
  <rcc rId="7741" sId="8">
    <oc r="AG198">
      <f>IF(Z198,O198*'ETC Data'!$H$4*'ETC Data'!$L$4,0)</f>
    </oc>
    <nc r="AG198">
      <f>IF(Z198,O198*'ETC Data'!$H$4*'ETC Data'!$L$4,0)</f>
    </nc>
  </rcc>
  <rcc rId="7742" sId="8">
    <oc r="AH198">
      <f>AG198-(AG198*((VLOOKUP(A198,Plan!A$1:AP$798,41,FALSE)/100)))</f>
    </oc>
    <nc r="AH198">
      <f>AG198-(AG198*((VLOOKUP(A198,Plan!A$1:AP$798,42,FALSE)/100)))</f>
    </nc>
  </rcc>
  <rcc rId="7743" sId="8">
    <oc r="AJ198">
      <f>OR(H198="Y",K198="Y")</f>
    </oc>
    <nc r="AJ198">
      <f>OR(H198="Y",K198="Y")</f>
    </nc>
  </rcc>
  <rcc rId="7744" sId="8">
    <oc r="AK198">
      <f>IF(AJ198,O198*'ETC Data'!$H$5*'ETC Data'!$I$5,0)</f>
    </oc>
    <nc r="AK198">
      <f>IF(AJ198,O198*'ETC Data'!$H$5*'ETC Data'!$I$5,0)</f>
    </nc>
  </rcc>
  <rcc rId="7745" sId="8">
    <oc r="AL198">
      <f>AK198-(AK198*((VLOOKUP(A198,Plan!A$1:AY$798,49,FALSE)/100)))</f>
    </oc>
    <nc r="AL198">
      <f>AK198-(AK198*((VLOOKUP(A198,Plan!A$1:AY$798,51,FALSE)/100)))</f>
    </nc>
  </rcc>
  <rcc rId="7746" sId="8">
    <oc r="AM198">
      <f>IF(AJ198,O198*'ETC Data'!$H$5*'ETC Data'!$J$5,0)</f>
    </oc>
    <nc r="AM198">
      <f>IF(AJ198,O198*'ETC Data'!$H$5*'ETC Data'!$J$5,0)</f>
    </nc>
  </rcc>
  <rcc rId="7747" sId="8">
    <oc r="AN198">
      <f>AM198-(AM198*((VLOOKUP(A198,Plan!A$1:BA$798,50,FALSE)/100)))</f>
    </oc>
    <nc r="AN198">
      <f>AM198-(AM198*((VLOOKUP(A198,Plan!A$1:BA$798,53,FALSE)/100)))</f>
    </nc>
  </rcc>
  <rcc rId="7748" sId="8">
    <oc r="AO198">
      <f>IF(AJ198,O198*'ETC Data'!$H$5*'ETC Data'!$K$5,0)</f>
    </oc>
    <nc r="AO198">
      <f>IF(AJ198,O198*'ETC Data'!$H$5*'ETC Data'!$K$5,0)</f>
    </nc>
  </rcc>
  <rcc rId="7749" sId="8">
    <oc r="AP198">
      <f>AO198-(AO198*((VLOOKUP(A198,Plan!A$1:BB$798,51,FALSE)/100)))</f>
    </oc>
    <nc r="AP198">
      <f>AO198-(AO198*((VLOOKUP(A198,Plan!A$1:BB$798,54,FALSE)/100)))</f>
    </nc>
  </rcc>
  <rcc rId="7750" sId="8">
    <oc r="AQ198">
      <f>IF(AJ198,O198*'ETC Data'!$H$5*'ETC Data'!$L$5,0)</f>
    </oc>
    <nc r="AQ198">
      <f>IF(AJ198,O198*'ETC Data'!$H$5*'ETC Data'!$L$5,0)</f>
    </nc>
  </rcc>
  <rcc rId="7751" sId="8">
    <oc r="AR198">
      <f>AQ198-(AQ198*((VLOOKUP(A198,Plan!A$1:BD$798,53,FALSE)/100)))</f>
    </oc>
    <nc r="AR198">
      <f>AQ198-(AQ198*((VLOOKUP(A198,Plan!A$1:BD$798,56,FALSE)/100)))</f>
    </nc>
  </rcc>
  <rcc rId="7752" sId="8">
    <oc r="R199">
      <f>Q199-(Q199*((VLOOKUP(A199,Plan!A$1:Z$798,25,FALSE)/100)))</f>
    </oc>
    <nc r="R199">
      <f>Q199-(Q199*((VLOOKUP(A199,Plan!A$1:Z$798,26,FALSE)/100)))</f>
    </nc>
  </rcc>
  <rcc rId="7753" sId="8">
    <oc r="S199">
      <f>IF(P199,O199*'ETC Data'!$H$3*'ETC Data'!$J$3,0)</f>
    </oc>
    <nc r="S199">
      <f>IF(P199,O199*'ETC Data'!$H$3*'ETC Data'!$J$3,0)</f>
    </nc>
  </rcc>
  <rcc rId="7754" sId="8">
    <oc r="T199">
      <f>S199-(S199*((VLOOKUP(A199,Plan!A$1:AA$798,26,FALSE)/100)))</f>
    </oc>
    <nc r="T199">
      <f>S199-(S199*((VLOOKUP(A199,Plan!A$1:AA$798,27,FALSE)/100)))</f>
    </nc>
  </rcc>
  <rcc rId="7755" sId="8">
    <oc r="U199">
      <f>IF(P199,O199*'ETC Data'!$H$3*'ETC Data'!$K$3,0)</f>
    </oc>
    <nc r="U199">
      <f>IF(P199,O199*'ETC Data'!$H$3*'ETC Data'!$K$3,0)</f>
    </nc>
  </rcc>
  <rcc rId="7756" sId="8">
    <oc r="V199">
      <f>U199-(U199*((VLOOKUP(A199,Plan!A$1:AB$798,27,FALSE)/100)))</f>
    </oc>
    <nc r="V199">
      <f>U199-(U199*((VLOOKUP(A199,Plan!A$1:AB$798,28,FALSE)/100)))</f>
    </nc>
  </rcc>
  <rcc rId="7757" sId="8">
    <oc r="W199">
      <f>IF(P199,O199*'ETC Data'!$H$3*'ETC Data'!$L$3,0)</f>
    </oc>
    <nc r="W199">
      <f>IF(P199,O199*'ETC Data'!$H$3*'ETC Data'!$L$3,0)</f>
    </nc>
  </rcc>
  <rcc rId="7758" sId="8">
    <oc r="X199">
      <f>W199-(W199*((VLOOKUP(A199,Plan!A$1:AC$798,28,FALSE)/100)))</f>
    </oc>
    <nc r="X199">
      <f>W199-(W199*((VLOOKUP(A199,Plan!A$1:AC$798,29,FALSE)/100)))</f>
    </nc>
  </rcc>
  <rcc rId="7759" sId="8">
    <oc r="Z199">
      <f>OR(H199="Y",J199="Y")</f>
    </oc>
    <nc r="Z199">
      <f>OR(H199="Y",J199="Y")</f>
    </nc>
  </rcc>
  <rcc rId="7760" sId="8">
    <oc r="AA199">
      <f>IF(Z199,O199*'ETC Data'!$H$4*'ETC Data'!$I$4,0)</f>
    </oc>
    <nc r="AA199">
      <f>IF(Z199,O199*'ETC Data'!$H$4*'ETC Data'!$I$4,0)</f>
    </nc>
  </rcc>
  <rcc rId="7761" sId="8">
    <oc r="AB199">
      <f>AA199-(AA199*((VLOOKUP(A199,Plan!A$1:AI$798,34,FALSE)/100)))</f>
    </oc>
    <nc r="AB199">
      <f>AA199-(AA199*((VLOOKUP(A199,Plan!A$1:AI$798,35,FALSE)/100)))</f>
    </nc>
  </rcc>
  <rcc rId="7762" sId="8">
    <oc r="AC199">
      <f>IF(Z199,O199*'ETC Data'!$H$4*'ETC Data'!$J$4,0)</f>
    </oc>
    <nc r="AC199">
      <f>IF(Z199,O199*'ETC Data'!$H$4*'ETC Data'!$J$4,0)</f>
    </nc>
  </rcc>
  <rcc rId="7763" sId="8">
    <oc r="AD199">
      <f>AC199-(AC199*((VLOOKUP(A199,Plan!A$1:AJ$798,35,FALSE)/100)))</f>
    </oc>
    <nc r="AD199">
      <f>AC199-(AC199*((VLOOKUP(A199,Plan!A$1:AJ$798,36,FALSE)/100)))</f>
    </nc>
  </rcc>
  <rcc rId="7764" sId="8">
    <oc r="AE199">
      <f>IF(Z199,O199*'ETC Data'!$H$4*'ETC Data'!$K$4,0)</f>
    </oc>
    <nc r="AE199">
      <f>IF(Z199,O199*'ETC Data'!$H$4*'ETC Data'!$K$4,0)</f>
    </nc>
  </rcc>
  <rcc rId="7765" sId="8">
    <oc r="AF199">
      <f>AE199-(AE199*((VLOOKUP(A199,Plan!A$1:AK$798,36,FALSE)/100)))</f>
    </oc>
    <nc r="AF199">
      <f>AE199-(AE199*((VLOOKUP(A199,Plan!A$1:AK$798,37,FALSE)/100)))</f>
    </nc>
  </rcc>
  <rcc rId="7766" sId="8">
    <oc r="AG199">
      <f>IF(Z199,O199*'ETC Data'!$H$4*'ETC Data'!$L$4,0)</f>
    </oc>
    <nc r="AG199">
      <f>IF(Z199,O199*'ETC Data'!$H$4*'ETC Data'!$L$4,0)</f>
    </nc>
  </rcc>
  <rcc rId="7767" sId="8">
    <oc r="AH199">
      <f>AG199-(AG199*((VLOOKUP(A199,Plan!A$1:AP$798,41,FALSE)/100)))</f>
    </oc>
    <nc r="AH199">
      <f>AG199-(AG199*((VLOOKUP(A199,Plan!A$1:AP$798,42,FALSE)/100)))</f>
    </nc>
  </rcc>
  <rcc rId="7768" sId="8">
    <oc r="AJ199">
      <f>OR(H199="Y",K199="Y")</f>
    </oc>
    <nc r="AJ199">
      <f>OR(H199="Y",K199="Y")</f>
    </nc>
  </rcc>
  <rcc rId="7769" sId="8">
    <oc r="AK199">
      <f>IF(AJ199,O199*'ETC Data'!$H$5*'ETC Data'!$I$5,0)</f>
    </oc>
    <nc r="AK199">
      <f>IF(AJ199,O199*'ETC Data'!$H$5*'ETC Data'!$I$5,0)</f>
    </nc>
  </rcc>
  <rcc rId="7770" sId="8">
    <oc r="AL199">
      <f>AK199-(AK199*((VLOOKUP(A199,Plan!A$1:AY$798,49,FALSE)/100)))</f>
    </oc>
    <nc r="AL199">
      <f>AK199-(AK199*((VLOOKUP(A199,Plan!A$1:AY$798,51,FALSE)/100)))</f>
    </nc>
  </rcc>
  <rcc rId="7771" sId="8">
    <oc r="AM199">
      <f>IF(AJ199,O199*'ETC Data'!$H$5*'ETC Data'!$J$5,0)</f>
    </oc>
    <nc r="AM199">
      <f>IF(AJ199,O199*'ETC Data'!$H$5*'ETC Data'!$J$5,0)</f>
    </nc>
  </rcc>
  <rcc rId="7772" sId="8">
    <oc r="AN199">
      <f>AM199-(AM199*((VLOOKUP(A199,Plan!A$1:BA$798,50,FALSE)/100)))</f>
    </oc>
    <nc r="AN199">
      <f>AM199-(AM199*((VLOOKUP(A199,Plan!A$1:BA$798,53,FALSE)/100)))</f>
    </nc>
  </rcc>
  <rcc rId="7773" sId="8">
    <oc r="AO199">
      <f>IF(AJ199,O199*'ETC Data'!$H$5*'ETC Data'!$K$5,0)</f>
    </oc>
    <nc r="AO199">
      <f>IF(AJ199,O199*'ETC Data'!$H$5*'ETC Data'!$K$5,0)</f>
    </nc>
  </rcc>
  <rcc rId="7774" sId="8">
    <oc r="AP199">
      <f>AO199-(AO199*((VLOOKUP(A199,Plan!A$1:BB$798,51,FALSE)/100)))</f>
    </oc>
    <nc r="AP199">
      <f>AO199-(AO199*((VLOOKUP(A199,Plan!A$1:BB$798,54,FALSE)/100)))</f>
    </nc>
  </rcc>
  <rcc rId="7775" sId="8">
    <oc r="AQ199">
      <f>IF(AJ199,O199*'ETC Data'!$H$5*'ETC Data'!$L$5,0)</f>
    </oc>
    <nc r="AQ199">
      <f>IF(AJ199,O199*'ETC Data'!$H$5*'ETC Data'!$L$5,0)</f>
    </nc>
  </rcc>
  <rcc rId="7776" sId="8">
    <oc r="AR199">
      <f>AQ199-(AQ199*((VLOOKUP(A199,Plan!A$1:BD$798,53,FALSE)/100)))</f>
    </oc>
    <nc r="AR199">
      <f>AQ199-(AQ199*((VLOOKUP(A199,Plan!A$1:BD$798,56,FALSE)/100)))</f>
    </nc>
  </rcc>
  <rcc rId="7777" sId="8">
    <oc r="R200">
      <f>Q200-(Q200*((VLOOKUP(A200,Plan!A$1:Z$798,25,FALSE)/100)))</f>
    </oc>
    <nc r="R200">
      <f>Q200-(Q200*((VLOOKUP(A200,Plan!A$1:Z$798,26,FALSE)/100)))</f>
    </nc>
  </rcc>
  <rcc rId="7778" sId="8">
    <oc r="S200">
      <f>IF(P200,O200*'ETC Data'!$H$3*'ETC Data'!$J$3,0)</f>
    </oc>
    <nc r="S200">
      <f>IF(P200,O200*'ETC Data'!$H$3*'ETC Data'!$J$3,0)</f>
    </nc>
  </rcc>
  <rcc rId="7779" sId="8">
    <oc r="T200">
      <f>S200-(S200*((VLOOKUP(A200,Plan!A$1:AA$798,26,FALSE)/100)))</f>
    </oc>
    <nc r="T200">
      <f>S200-(S200*((VLOOKUP(A200,Plan!A$1:AA$798,27,FALSE)/100)))</f>
    </nc>
  </rcc>
  <rcc rId="7780" sId="8">
    <oc r="U200">
      <f>IF(P200,O200*'ETC Data'!$H$3*'ETC Data'!$K$3,0)</f>
    </oc>
    <nc r="U200">
      <f>IF(P200,O200*'ETC Data'!$H$3*'ETC Data'!$K$3,0)</f>
    </nc>
  </rcc>
  <rcc rId="7781" sId="8">
    <oc r="V200">
      <f>U200-(U200*((VLOOKUP(A200,Plan!A$1:AB$798,27,FALSE)/100)))</f>
    </oc>
    <nc r="V200">
      <f>U200-(U200*((VLOOKUP(A200,Plan!A$1:AB$798,28,FALSE)/100)))</f>
    </nc>
  </rcc>
  <rcc rId="7782" sId="8">
    <oc r="W200">
      <f>IF(P200,O200*'ETC Data'!$H$3*'ETC Data'!$L$3,0)</f>
    </oc>
    <nc r="W200">
      <f>IF(P200,O200*'ETC Data'!$H$3*'ETC Data'!$L$3,0)</f>
    </nc>
  </rcc>
  <rcc rId="7783" sId="8">
    <oc r="X200">
      <f>W200-(W200*((VLOOKUP(A200,Plan!A$1:AC$798,28,FALSE)/100)))</f>
    </oc>
    <nc r="X200">
      <f>W200-(W200*((VLOOKUP(A200,Plan!A$1:AC$798,29,FALSE)/100)))</f>
    </nc>
  </rcc>
  <rcc rId="7784" sId="8">
    <oc r="Z200">
      <f>OR(H200="Y",J200="Y")</f>
    </oc>
    <nc r="Z200">
      <f>OR(H200="Y",J200="Y")</f>
    </nc>
  </rcc>
  <rcc rId="7785" sId="8">
    <oc r="AA200">
      <f>IF(Z200,O200*'ETC Data'!$H$4*'ETC Data'!$I$4,0)</f>
    </oc>
    <nc r="AA200">
      <f>IF(Z200,O200*'ETC Data'!$H$4*'ETC Data'!$I$4,0)</f>
    </nc>
  </rcc>
  <rcc rId="7786" sId="8">
    <oc r="AB200">
      <f>AA200-(AA200*((VLOOKUP(A200,Plan!A$1:AI$798,34,FALSE)/100)))</f>
    </oc>
    <nc r="AB200">
      <f>AA200-(AA200*((VLOOKUP(A200,Plan!A$1:AI$798,35,FALSE)/100)))</f>
    </nc>
  </rcc>
  <rcc rId="7787" sId="8">
    <oc r="AC200">
      <f>IF(Z200,O200*'ETC Data'!$H$4*'ETC Data'!$J$4,0)</f>
    </oc>
    <nc r="AC200">
      <f>IF(Z200,O200*'ETC Data'!$H$4*'ETC Data'!$J$4,0)</f>
    </nc>
  </rcc>
  <rcc rId="7788" sId="8">
    <oc r="AD200">
      <f>AC200-(AC200*((VLOOKUP(A200,Plan!A$1:AJ$798,35,FALSE)/100)))</f>
    </oc>
    <nc r="AD200">
      <f>AC200-(AC200*((VLOOKUP(A200,Plan!A$1:AJ$798,36,FALSE)/100)))</f>
    </nc>
  </rcc>
  <rcc rId="7789" sId="8">
    <oc r="AE200">
      <f>IF(Z200,O200*'ETC Data'!$H$4*'ETC Data'!$K$4,0)</f>
    </oc>
    <nc r="AE200">
      <f>IF(Z200,O200*'ETC Data'!$H$4*'ETC Data'!$K$4,0)</f>
    </nc>
  </rcc>
  <rcc rId="7790" sId="8">
    <oc r="AF200">
      <f>AE200-(AE200*((VLOOKUP(A200,Plan!A$1:AK$798,36,FALSE)/100)))</f>
    </oc>
    <nc r="AF200">
      <f>AE200-(AE200*((VLOOKUP(A200,Plan!A$1:AK$798,37,FALSE)/100)))</f>
    </nc>
  </rcc>
  <rcc rId="7791" sId="8">
    <oc r="AG200">
      <f>IF(Z200,O200*'ETC Data'!$H$4*'ETC Data'!$L$4,0)</f>
    </oc>
    <nc r="AG200">
      <f>IF(Z200,O200*'ETC Data'!$H$4*'ETC Data'!$L$4,0)</f>
    </nc>
  </rcc>
  <rcc rId="7792" sId="8">
    <oc r="AH200">
      <f>AG200-(AG200*((VLOOKUP(A200,Plan!A$1:AP$798,41,FALSE)/100)))</f>
    </oc>
    <nc r="AH200">
      <f>AG200-(AG200*((VLOOKUP(A200,Plan!A$1:AP$798,42,FALSE)/100)))</f>
    </nc>
  </rcc>
  <rcc rId="7793" sId="8">
    <oc r="AJ200">
      <f>OR(H200="Y",K200="Y")</f>
    </oc>
    <nc r="AJ200">
      <f>OR(H200="Y",K200="Y")</f>
    </nc>
  </rcc>
  <rcc rId="7794" sId="8">
    <oc r="AK200">
      <f>IF(AJ200,O200*'ETC Data'!$H$5*'ETC Data'!$I$5,0)</f>
    </oc>
    <nc r="AK200">
      <f>IF(AJ200,O200*'ETC Data'!$H$5*'ETC Data'!$I$5,0)</f>
    </nc>
  </rcc>
  <rcc rId="7795" sId="8">
    <oc r="AL200">
      <f>AK200-(AK200*((VLOOKUP(A200,Plan!A$1:AY$798,49,FALSE)/100)))</f>
    </oc>
    <nc r="AL200">
      <f>AK200-(AK200*((VLOOKUP(A200,Plan!A$1:AY$798,51,FALSE)/100)))</f>
    </nc>
  </rcc>
  <rcc rId="7796" sId="8">
    <oc r="AM200">
      <f>IF(AJ200,O200*'ETC Data'!$H$5*'ETC Data'!$J$5,0)</f>
    </oc>
    <nc r="AM200">
      <f>IF(AJ200,O200*'ETC Data'!$H$5*'ETC Data'!$J$5,0)</f>
    </nc>
  </rcc>
  <rcc rId="7797" sId="8">
    <oc r="AN200">
      <f>AM200-(AM200*((VLOOKUP(A200,Plan!A$1:BA$798,50,FALSE)/100)))</f>
    </oc>
    <nc r="AN200">
      <f>AM200-(AM200*((VLOOKUP(A200,Plan!A$1:BA$798,53,FALSE)/100)))</f>
    </nc>
  </rcc>
  <rcc rId="7798" sId="8">
    <oc r="AO200">
      <f>IF(AJ200,O200*'ETC Data'!$H$5*'ETC Data'!$K$5,0)</f>
    </oc>
    <nc r="AO200">
      <f>IF(AJ200,O200*'ETC Data'!$H$5*'ETC Data'!$K$5,0)</f>
    </nc>
  </rcc>
  <rcc rId="7799" sId="8">
    <oc r="AP200">
      <f>AO200-(AO200*((VLOOKUP(A200,Plan!A$1:BB$798,51,FALSE)/100)))</f>
    </oc>
    <nc r="AP200">
      <f>AO200-(AO200*((VLOOKUP(A200,Plan!A$1:BB$798,54,FALSE)/100)))</f>
    </nc>
  </rcc>
  <rcc rId="7800" sId="8">
    <oc r="AQ200">
      <f>IF(AJ200,O200*'ETC Data'!$H$5*'ETC Data'!$L$5,0)</f>
    </oc>
    <nc r="AQ200">
      <f>IF(AJ200,O200*'ETC Data'!$H$5*'ETC Data'!$L$5,0)</f>
    </nc>
  </rcc>
  <rcc rId="7801" sId="8">
    <oc r="AR200">
      <f>AQ200-(AQ200*((VLOOKUP(A200,Plan!A$1:BD$798,53,FALSE)/100)))</f>
    </oc>
    <nc r="AR200">
      <f>AQ200-(AQ200*((VLOOKUP(A200,Plan!A$1:BD$798,56,FALSE)/100)))</f>
    </nc>
  </rcc>
  <rcc rId="7802" sId="8">
    <oc r="R201">
      <f>Q201-(Q201*((VLOOKUP(A201,Plan!A$1:Z$798,25,FALSE)/100)))</f>
    </oc>
    <nc r="R201">
      <f>Q201-(Q201*((VLOOKUP(A201,Plan!A$1:Z$798,26,FALSE)/100)))</f>
    </nc>
  </rcc>
  <rcc rId="7803" sId="8">
    <oc r="S201">
      <f>IF(P201,O201*'ETC Data'!$H$3*'ETC Data'!$J$3,0)</f>
    </oc>
    <nc r="S201">
      <f>IF(P201,O201*'ETC Data'!$H$3*'ETC Data'!$J$3,0)</f>
    </nc>
  </rcc>
  <rcc rId="7804" sId="8">
    <oc r="T201">
      <f>S201-(S201*((VLOOKUP(A201,Plan!A$1:AA$798,26,FALSE)/100)))</f>
    </oc>
    <nc r="T201">
      <f>S201-(S201*((VLOOKUP(A201,Plan!A$1:AA$798,27,FALSE)/100)))</f>
    </nc>
  </rcc>
  <rcc rId="7805" sId="8">
    <oc r="U201">
      <f>IF(P201,O201*'ETC Data'!$H$3*'ETC Data'!$K$3,0)</f>
    </oc>
    <nc r="U201">
      <f>IF(P201,O201*'ETC Data'!$H$3*'ETC Data'!$K$3,0)</f>
    </nc>
  </rcc>
  <rcc rId="7806" sId="8">
    <oc r="V201">
      <f>U201-(U201*((VLOOKUP(A201,Plan!A$1:AB$798,27,FALSE)/100)))</f>
    </oc>
    <nc r="V201">
      <f>U201-(U201*((VLOOKUP(A201,Plan!A$1:AB$798,28,FALSE)/100)))</f>
    </nc>
  </rcc>
  <rcc rId="7807" sId="8">
    <oc r="W201">
      <f>IF(P201,O201*'ETC Data'!$H$3*'ETC Data'!$L$3,0)</f>
    </oc>
    <nc r="W201">
      <f>IF(P201,O201*'ETC Data'!$H$3*'ETC Data'!$L$3,0)</f>
    </nc>
  </rcc>
  <rcc rId="7808" sId="8">
    <oc r="X201">
      <f>W201-(W201*((VLOOKUP(A201,Plan!A$1:AC$798,28,FALSE)/100)))</f>
    </oc>
    <nc r="X201">
      <f>W201-(W201*((VLOOKUP(A201,Plan!A$1:AC$798,29,FALSE)/100)))</f>
    </nc>
  </rcc>
  <rcc rId="7809" sId="8">
    <oc r="Z201">
      <f>OR(H201="Y",J201="Y")</f>
    </oc>
    <nc r="Z201">
      <f>OR(H201="Y",J201="Y")</f>
    </nc>
  </rcc>
  <rcc rId="7810" sId="8">
    <oc r="AA201">
      <f>IF(Z201,O201*'ETC Data'!$H$4*'ETC Data'!$I$4,0)</f>
    </oc>
    <nc r="AA201">
      <f>IF(Z201,O201*'ETC Data'!$H$4*'ETC Data'!$I$4,0)</f>
    </nc>
  </rcc>
  <rcc rId="7811" sId="8">
    <oc r="AB201">
      <f>AA201-(AA201*((VLOOKUP(A201,Plan!A$1:AI$798,34,FALSE)/100)))</f>
    </oc>
    <nc r="AB201">
      <f>AA201-(AA201*((VLOOKUP(A201,Plan!A$1:AI$798,35,FALSE)/100)))</f>
    </nc>
  </rcc>
  <rcc rId="7812" sId="8">
    <oc r="AC201">
      <f>IF(Z201,O201*'ETC Data'!$H$4*'ETC Data'!$J$4,0)</f>
    </oc>
    <nc r="AC201">
      <f>IF(Z201,O201*'ETC Data'!$H$4*'ETC Data'!$J$4,0)</f>
    </nc>
  </rcc>
  <rcc rId="7813" sId="8">
    <oc r="AD201">
      <f>AC201-(AC201*((VLOOKUP(A201,Plan!A$1:AJ$798,35,FALSE)/100)))</f>
    </oc>
    <nc r="AD201">
      <f>AC201-(AC201*((VLOOKUP(A201,Plan!A$1:AJ$798,36,FALSE)/100)))</f>
    </nc>
  </rcc>
  <rcc rId="7814" sId="8">
    <oc r="AE201">
      <f>IF(Z201,O201*'ETC Data'!$H$4*'ETC Data'!$K$4,0)</f>
    </oc>
    <nc r="AE201">
      <f>IF(Z201,O201*'ETC Data'!$H$4*'ETC Data'!$K$4,0)</f>
    </nc>
  </rcc>
  <rcc rId="7815" sId="8">
    <oc r="AF201">
      <f>AE201-(AE201*((VLOOKUP(A201,Plan!A$1:AK$798,36,FALSE)/100)))</f>
    </oc>
    <nc r="AF201">
      <f>AE201-(AE201*((VLOOKUP(A201,Plan!A$1:AK$798,37,FALSE)/100)))</f>
    </nc>
  </rcc>
  <rcc rId="7816" sId="8">
    <oc r="AG201">
      <f>IF(Z201,O201*'ETC Data'!$H$4*'ETC Data'!$L$4,0)</f>
    </oc>
    <nc r="AG201">
      <f>IF(Z201,O201*'ETC Data'!$H$4*'ETC Data'!$L$4,0)</f>
    </nc>
  </rcc>
  <rcc rId="7817" sId="8">
    <oc r="AH201">
      <f>AG201-(AG201*((VLOOKUP(A201,Plan!A$1:AP$798,41,FALSE)/100)))</f>
    </oc>
    <nc r="AH201">
      <f>AG201-(AG201*((VLOOKUP(A201,Plan!A$1:AP$798,42,FALSE)/100)))</f>
    </nc>
  </rcc>
  <rcc rId="7818" sId="8">
    <oc r="AJ201">
      <f>OR(H201="Y",K201="Y")</f>
    </oc>
    <nc r="AJ201">
      <f>OR(H201="Y",K201="Y")</f>
    </nc>
  </rcc>
  <rcc rId="7819" sId="8">
    <oc r="AK201">
      <f>IF(AJ201,O201*'ETC Data'!$H$5*'ETC Data'!$I$5,0)</f>
    </oc>
    <nc r="AK201">
      <f>IF(AJ201,O201*'ETC Data'!$H$5*'ETC Data'!$I$5,0)</f>
    </nc>
  </rcc>
  <rcc rId="7820" sId="8">
    <oc r="AL201">
      <f>AK201-(AK201*((VLOOKUP(A201,Plan!A$1:AY$798,49,FALSE)/100)))</f>
    </oc>
    <nc r="AL201">
      <f>AK201-(AK201*((VLOOKUP(A201,Plan!A$1:AY$798,51,FALSE)/100)))</f>
    </nc>
  </rcc>
  <rcc rId="7821" sId="8">
    <oc r="AM201">
      <f>IF(AJ201,O201*'ETC Data'!$H$5*'ETC Data'!$J$5,0)</f>
    </oc>
    <nc r="AM201">
      <f>IF(AJ201,O201*'ETC Data'!$H$5*'ETC Data'!$J$5,0)</f>
    </nc>
  </rcc>
  <rcc rId="7822" sId="8">
    <oc r="AN201">
      <f>AM201-(AM201*((VLOOKUP(A201,Plan!A$1:BA$798,50,FALSE)/100)))</f>
    </oc>
    <nc r="AN201">
      <f>AM201-(AM201*((VLOOKUP(A201,Plan!A$1:BA$798,53,FALSE)/100)))</f>
    </nc>
  </rcc>
  <rcc rId="7823" sId="8">
    <oc r="AO201">
      <f>IF(AJ201,O201*'ETC Data'!$H$5*'ETC Data'!$K$5,0)</f>
    </oc>
    <nc r="AO201">
      <f>IF(AJ201,O201*'ETC Data'!$H$5*'ETC Data'!$K$5,0)</f>
    </nc>
  </rcc>
  <rcc rId="7824" sId="8">
    <oc r="AP201">
      <f>AO201-(AO201*((VLOOKUP(A201,Plan!A$1:BB$798,51,FALSE)/100)))</f>
    </oc>
    <nc r="AP201">
      <f>AO201-(AO201*((VLOOKUP(A201,Plan!A$1:BB$798,54,FALSE)/100)))</f>
    </nc>
  </rcc>
  <rcc rId="7825" sId="8">
    <oc r="AQ201">
      <f>IF(AJ201,O201*'ETC Data'!$H$5*'ETC Data'!$L$5,0)</f>
    </oc>
    <nc r="AQ201">
      <f>IF(AJ201,O201*'ETC Data'!$H$5*'ETC Data'!$L$5,0)</f>
    </nc>
  </rcc>
  <rcc rId="7826" sId="8">
    <oc r="AR201">
      <f>AQ201-(AQ201*((VLOOKUP(A201,Plan!A$1:BD$798,53,FALSE)/100)))</f>
    </oc>
    <nc r="AR201">
      <f>AQ201-(AQ201*((VLOOKUP(A201,Plan!A$1:BD$798,56,FALSE)/100)))</f>
    </nc>
  </rcc>
  <rcc rId="7827" sId="8">
    <oc r="R202">
      <f>Q202-(Q202*((VLOOKUP(A202,Plan!A$1:Z$798,25,FALSE)/100)))</f>
    </oc>
    <nc r="R202">
      <f>Q202-(Q202*((VLOOKUP(A202,Plan!A$1:Z$798,26,FALSE)/100)))</f>
    </nc>
  </rcc>
  <rcc rId="7828" sId="8">
    <oc r="S202">
      <f>IF(P202,O202*'ETC Data'!$H$3*'ETC Data'!$J$3,0)</f>
    </oc>
    <nc r="S202">
      <f>IF(P202,O202*'ETC Data'!$H$3*'ETC Data'!$J$3,0)</f>
    </nc>
  </rcc>
  <rcc rId="7829" sId="8">
    <oc r="T202">
      <f>S202-(S202*((VLOOKUP(A202,Plan!A$1:AA$798,26,FALSE)/100)))</f>
    </oc>
    <nc r="T202">
      <f>S202-(S202*((VLOOKUP(A202,Plan!A$1:AA$798,27,FALSE)/100)))</f>
    </nc>
  </rcc>
  <rcc rId="7830" sId="8">
    <oc r="U202">
      <f>IF(P202,O202*'ETC Data'!$H$3*'ETC Data'!$K$3,0)</f>
    </oc>
    <nc r="U202">
      <f>IF(P202,O202*'ETC Data'!$H$3*'ETC Data'!$K$3,0)</f>
    </nc>
  </rcc>
  <rcc rId="7831" sId="8">
    <oc r="V202">
      <f>U202-(U202*((VLOOKUP(A202,Plan!A$1:AB$798,27,FALSE)/100)))</f>
    </oc>
    <nc r="V202">
      <f>U202-(U202*((VLOOKUP(A202,Plan!A$1:AB$798,28,FALSE)/100)))</f>
    </nc>
  </rcc>
  <rcc rId="7832" sId="8">
    <oc r="W202">
      <f>IF(P202,O202*'ETC Data'!$H$3*'ETC Data'!$L$3,0)</f>
    </oc>
    <nc r="W202">
      <f>IF(P202,O202*'ETC Data'!$H$3*'ETC Data'!$L$3,0)</f>
    </nc>
  </rcc>
  <rcc rId="7833" sId="8">
    <oc r="X202">
      <f>W202-(W202*((VLOOKUP(A202,Plan!A$1:AC$798,28,FALSE)/100)))</f>
    </oc>
    <nc r="X202">
      <f>W202-(W202*((VLOOKUP(A202,Plan!A$1:AC$798,29,FALSE)/100)))</f>
    </nc>
  </rcc>
  <rcc rId="7834" sId="8">
    <oc r="Z202">
      <f>OR(H202="Y",J202="Y")</f>
    </oc>
    <nc r="Z202">
      <f>OR(H202="Y",J202="Y")</f>
    </nc>
  </rcc>
  <rcc rId="7835" sId="8">
    <oc r="AA202">
      <f>IF(Z202,O202*'ETC Data'!$H$4*'ETC Data'!$I$4,0)</f>
    </oc>
    <nc r="AA202">
      <f>IF(Z202,O202*'ETC Data'!$H$4*'ETC Data'!$I$4,0)</f>
    </nc>
  </rcc>
  <rcc rId="7836" sId="8">
    <oc r="AB202">
      <f>AA202-(AA202*((VLOOKUP(A202,Plan!A$1:AI$798,34,FALSE)/100)))</f>
    </oc>
    <nc r="AB202">
      <f>AA202-(AA202*((VLOOKUP(A202,Plan!A$1:AI$798,35,FALSE)/100)))</f>
    </nc>
  </rcc>
  <rcc rId="7837" sId="8">
    <oc r="AC202">
      <f>IF(Z202,O202*'ETC Data'!$H$4*'ETC Data'!$J$4,0)</f>
    </oc>
    <nc r="AC202">
      <f>IF(Z202,O202*'ETC Data'!$H$4*'ETC Data'!$J$4,0)</f>
    </nc>
  </rcc>
  <rcc rId="7838" sId="8">
    <oc r="AD202">
      <f>AC202-(AC202*((VLOOKUP(A202,Plan!A$1:AJ$798,35,FALSE)/100)))</f>
    </oc>
    <nc r="AD202">
      <f>AC202-(AC202*((VLOOKUP(A202,Plan!A$1:AJ$798,36,FALSE)/100)))</f>
    </nc>
  </rcc>
  <rcc rId="7839" sId="8">
    <oc r="AE202">
      <f>IF(Z202,O202*'ETC Data'!$H$4*'ETC Data'!$K$4,0)</f>
    </oc>
    <nc r="AE202">
      <f>IF(Z202,O202*'ETC Data'!$H$4*'ETC Data'!$K$4,0)</f>
    </nc>
  </rcc>
  <rcc rId="7840" sId="8">
    <oc r="AF202">
      <f>AE202-(AE202*((VLOOKUP(A202,Plan!A$1:AK$798,36,FALSE)/100)))</f>
    </oc>
    <nc r="AF202">
      <f>AE202-(AE202*((VLOOKUP(A202,Plan!A$1:AK$798,37,FALSE)/100)))</f>
    </nc>
  </rcc>
  <rcc rId="7841" sId="8">
    <oc r="AG202">
      <f>IF(Z202,O202*'ETC Data'!$H$4*'ETC Data'!$L$4,0)</f>
    </oc>
    <nc r="AG202">
      <f>IF(Z202,O202*'ETC Data'!$H$4*'ETC Data'!$L$4,0)</f>
    </nc>
  </rcc>
  <rcc rId="7842" sId="8">
    <oc r="AH202">
      <f>AG202-(AG202*((VLOOKUP(A202,Plan!A$1:AP$798,41,FALSE)/100)))</f>
    </oc>
    <nc r="AH202">
      <f>AG202-(AG202*((VLOOKUP(A202,Plan!A$1:AP$798,42,FALSE)/100)))</f>
    </nc>
  </rcc>
  <rcc rId="7843" sId="8">
    <oc r="AJ202">
      <f>OR(H202="Y",K202="Y")</f>
    </oc>
    <nc r="AJ202">
      <f>OR(H202="Y",K202="Y")</f>
    </nc>
  </rcc>
  <rcc rId="7844" sId="8">
    <oc r="AK202">
      <f>IF(AJ202,O202*'ETC Data'!$H$5*'ETC Data'!$I$5,0)</f>
    </oc>
    <nc r="AK202">
      <f>IF(AJ202,O202*'ETC Data'!$H$5*'ETC Data'!$I$5,0)</f>
    </nc>
  </rcc>
  <rcc rId="7845" sId="8">
    <oc r="AL202">
      <f>AK202-(AK202*((VLOOKUP(A202,Plan!A$1:AY$798,49,FALSE)/100)))</f>
    </oc>
    <nc r="AL202">
      <f>AK202-(AK202*((VLOOKUP(A202,Plan!A$1:AY$798,51,FALSE)/100)))</f>
    </nc>
  </rcc>
  <rcc rId="7846" sId="8">
    <oc r="AM202">
      <f>IF(AJ202,O202*'ETC Data'!$H$5*'ETC Data'!$J$5,0)</f>
    </oc>
    <nc r="AM202">
      <f>IF(AJ202,O202*'ETC Data'!$H$5*'ETC Data'!$J$5,0)</f>
    </nc>
  </rcc>
  <rcc rId="7847" sId="8">
    <oc r="AN202">
      <f>AM202-(AM202*((VLOOKUP(A202,Plan!A$1:BA$798,50,FALSE)/100)))</f>
    </oc>
    <nc r="AN202">
      <f>AM202-(AM202*((VLOOKUP(A202,Plan!A$1:BA$798,53,FALSE)/100)))</f>
    </nc>
  </rcc>
  <rcc rId="7848" sId="8">
    <oc r="AO202">
      <f>IF(AJ202,O202*'ETC Data'!$H$5*'ETC Data'!$K$5,0)</f>
    </oc>
    <nc r="AO202">
      <f>IF(AJ202,O202*'ETC Data'!$H$5*'ETC Data'!$K$5,0)</f>
    </nc>
  </rcc>
  <rcc rId="7849" sId="8">
    <oc r="AP202">
      <f>AO202-(AO202*((VLOOKUP(A202,Plan!A$1:BB$798,51,FALSE)/100)))</f>
    </oc>
    <nc r="AP202">
      <f>AO202-(AO202*((VLOOKUP(A202,Plan!A$1:BB$798,54,FALSE)/100)))</f>
    </nc>
  </rcc>
  <rcc rId="7850" sId="8">
    <oc r="AQ202">
      <f>IF(AJ202,O202*'ETC Data'!$H$5*'ETC Data'!$L$5,0)</f>
    </oc>
    <nc r="AQ202">
      <f>IF(AJ202,O202*'ETC Data'!$H$5*'ETC Data'!$L$5,0)</f>
    </nc>
  </rcc>
  <rcc rId="7851" sId="8">
    <oc r="AR202">
      <f>AQ202-(AQ202*((VLOOKUP(A202,Plan!A$1:BD$798,53,FALSE)/100)))</f>
    </oc>
    <nc r="AR202">
      <f>AQ202-(AQ202*((VLOOKUP(A202,Plan!A$1:BD$798,56,FALSE)/100)))</f>
    </nc>
  </rcc>
  <rcc rId="7852" sId="8">
    <oc r="R203">
      <f>Q203-(Q203*((VLOOKUP(A203,Plan!A$1:Z$798,25,FALSE)/100)))</f>
    </oc>
    <nc r="R203">
      <f>Q203-(Q203*((VLOOKUP(A203,Plan!A$1:Z$798,26,FALSE)/100)))</f>
    </nc>
  </rcc>
  <rcc rId="7853" sId="8">
    <oc r="S203">
      <f>IF(P203,O203*'ETC Data'!$H$3*'ETC Data'!$J$3,0)</f>
    </oc>
    <nc r="S203">
      <f>IF(P203,O203*'ETC Data'!$H$3*'ETC Data'!$J$3,0)</f>
    </nc>
  </rcc>
  <rcc rId="7854" sId="8">
    <oc r="T203">
      <f>S203-(S203*((VLOOKUP(A203,Plan!A$1:AA$798,26,FALSE)/100)))</f>
    </oc>
    <nc r="T203">
      <f>S203-(S203*((VLOOKUP(A203,Plan!A$1:AA$798,27,FALSE)/100)))</f>
    </nc>
  </rcc>
  <rcc rId="7855" sId="8">
    <oc r="U203">
      <f>IF(P203,O203*'ETC Data'!$H$3*'ETC Data'!$K$3,0)</f>
    </oc>
    <nc r="U203">
      <f>IF(P203,O203*'ETC Data'!$H$3*'ETC Data'!$K$3,0)</f>
    </nc>
  </rcc>
  <rcc rId="7856" sId="8">
    <oc r="V203">
      <f>U203-(U203*((VLOOKUP(A203,Plan!A$1:AB$798,27,FALSE)/100)))</f>
    </oc>
    <nc r="V203">
      <f>U203-(U203*((VLOOKUP(A203,Plan!A$1:AB$798,28,FALSE)/100)))</f>
    </nc>
  </rcc>
  <rcc rId="7857" sId="8">
    <oc r="W203">
      <f>IF(P203,O203*'ETC Data'!$H$3*'ETC Data'!$L$3,0)</f>
    </oc>
    <nc r="W203">
      <f>IF(P203,O203*'ETC Data'!$H$3*'ETC Data'!$L$3,0)</f>
    </nc>
  </rcc>
  <rcc rId="7858" sId="8">
    <oc r="X203">
      <f>W203-(W203*((VLOOKUP(A203,Plan!A$1:AC$798,28,FALSE)/100)))</f>
    </oc>
    <nc r="X203">
      <f>W203-(W203*((VLOOKUP(A203,Plan!A$1:AC$798,29,FALSE)/100)))</f>
    </nc>
  </rcc>
  <rcc rId="7859" sId="8">
    <oc r="Z203">
      <f>OR(H203="Y",J203="Y")</f>
    </oc>
    <nc r="Z203">
      <f>OR(H203="Y",J203="Y")</f>
    </nc>
  </rcc>
  <rcc rId="7860" sId="8">
    <oc r="AA203">
      <f>IF(Z203,O203*'ETC Data'!$H$4*'ETC Data'!$I$4,0)</f>
    </oc>
    <nc r="AA203">
      <f>IF(Z203,O203*'ETC Data'!$H$4*'ETC Data'!$I$4,0)</f>
    </nc>
  </rcc>
  <rcc rId="7861" sId="8">
    <oc r="AB203">
      <f>AA203-(AA203*((VLOOKUP(A203,Plan!A$1:AI$798,34,FALSE)/100)))</f>
    </oc>
    <nc r="AB203">
      <f>AA203-(AA203*((VLOOKUP(A203,Plan!A$1:AI$798,35,FALSE)/100)))</f>
    </nc>
  </rcc>
  <rcc rId="7862" sId="8">
    <oc r="AC203">
      <f>IF(Z203,O203*'ETC Data'!$H$4*'ETC Data'!$J$4,0)</f>
    </oc>
    <nc r="AC203">
      <f>IF(Z203,O203*'ETC Data'!$H$4*'ETC Data'!$J$4,0)</f>
    </nc>
  </rcc>
  <rcc rId="7863" sId="8">
    <oc r="AD203">
      <f>AC203-(AC203*((VLOOKUP(A203,Plan!A$1:AJ$798,35,FALSE)/100)))</f>
    </oc>
    <nc r="AD203">
      <f>AC203-(AC203*((VLOOKUP(A203,Plan!A$1:AJ$798,36,FALSE)/100)))</f>
    </nc>
  </rcc>
  <rcc rId="7864" sId="8">
    <oc r="AE203">
      <f>IF(Z203,O203*'ETC Data'!$H$4*'ETC Data'!$K$4,0)</f>
    </oc>
    <nc r="AE203">
      <f>IF(Z203,O203*'ETC Data'!$H$4*'ETC Data'!$K$4,0)</f>
    </nc>
  </rcc>
  <rcc rId="7865" sId="8">
    <oc r="AF203">
      <f>AE203-(AE203*((VLOOKUP(A203,Plan!A$1:AK$798,36,FALSE)/100)))</f>
    </oc>
    <nc r="AF203">
      <f>AE203-(AE203*((VLOOKUP(A203,Plan!A$1:AK$798,37,FALSE)/100)))</f>
    </nc>
  </rcc>
  <rcc rId="7866" sId="8">
    <oc r="AG203">
      <f>IF(Z203,O203*'ETC Data'!$H$4*'ETC Data'!$L$4,0)</f>
    </oc>
    <nc r="AG203">
      <f>IF(Z203,O203*'ETC Data'!$H$4*'ETC Data'!$L$4,0)</f>
    </nc>
  </rcc>
  <rcc rId="7867" sId="8">
    <oc r="AH203">
      <f>AG203-(AG203*((VLOOKUP(A203,Plan!A$1:AP$798,41,FALSE)/100)))</f>
    </oc>
    <nc r="AH203">
      <f>AG203-(AG203*((VLOOKUP(A203,Plan!A$1:AP$798,42,FALSE)/100)))</f>
    </nc>
  </rcc>
  <rcc rId="7868" sId="8">
    <oc r="AJ203">
      <f>OR(H203="Y",K203="Y")</f>
    </oc>
    <nc r="AJ203">
      <f>OR(H203="Y",K203="Y")</f>
    </nc>
  </rcc>
  <rcc rId="7869" sId="8">
    <oc r="AK203">
      <f>IF(AJ203,O203*'ETC Data'!$H$5*'ETC Data'!$I$5,0)</f>
    </oc>
    <nc r="AK203">
      <f>IF(AJ203,O203*'ETC Data'!$H$5*'ETC Data'!$I$5,0)</f>
    </nc>
  </rcc>
  <rcc rId="7870" sId="8">
    <oc r="AL203">
      <f>AK203-(AK203*((VLOOKUP(A203,Plan!A$1:AY$798,49,FALSE)/100)))</f>
    </oc>
    <nc r="AL203">
      <f>AK203-(AK203*((VLOOKUP(A203,Plan!A$1:AY$798,51,FALSE)/100)))</f>
    </nc>
  </rcc>
  <rcc rId="7871" sId="8">
    <oc r="AM203">
      <f>IF(AJ203,O203*'ETC Data'!$H$5*'ETC Data'!$J$5,0)</f>
    </oc>
    <nc r="AM203">
      <f>IF(AJ203,O203*'ETC Data'!$H$5*'ETC Data'!$J$5,0)</f>
    </nc>
  </rcc>
  <rcc rId="7872" sId="8">
    <oc r="AN203">
      <f>AM203-(AM203*((VLOOKUP(A203,Plan!A$1:BA$798,50,FALSE)/100)))</f>
    </oc>
    <nc r="AN203">
      <f>AM203-(AM203*((VLOOKUP(A203,Plan!A$1:BA$798,53,FALSE)/100)))</f>
    </nc>
  </rcc>
  <rcc rId="7873" sId="8">
    <oc r="AO203">
      <f>IF(AJ203,O203*'ETC Data'!$H$5*'ETC Data'!$K$5,0)</f>
    </oc>
    <nc r="AO203">
      <f>IF(AJ203,O203*'ETC Data'!$H$5*'ETC Data'!$K$5,0)</f>
    </nc>
  </rcc>
  <rcc rId="7874" sId="8">
    <oc r="AP203">
      <f>AO203-(AO203*((VLOOKUP(A203,Plan!A$1:BB$798,51,FALSE)/100)))</f>
    </oc>
    <nc r="AP203">
      <f>AO203-(AO203*((VLOOKUP(A203,Plan!A$1:BB$798,54,FALSE)/100)))</f>
    </nc>
  </rcc>
  <rcc rId="7875" sId="8">
    <oc r="AQ203">
      <f>IF(AJ203,O203*'ETC Data'!$H$5*'ETC Data'!$L$5,0)</f>
    </oc>
    <nc r="AQ203">
      <f>IF(AJ203,O203*'ETC Data'!$H$5*'ETC Data'!$L$5,0)</f>
    </nc>
  </rcc>
  <rcc rId="7876" sId="8">
    <oc r="AR203">
      <f>AQ203-(AQ203*((VLOOKUP(A203,Plan!A$1:BD$798,53,FALSE)/100)))</f>
    </oc>
    <nc r="AR203">
      <f>AQ203-(AQ203*((VLOOKUP(A203,Plan!A$1:BD$798,56,FALSE)/100)))</f>
    </nc>
  </rcc>
  <rcc rId="7877" sId="8">
    <oc r="R204">
      <f>Q204-(Q204*((VLOOKUP(A204,Plan!A$1:Z$798,25,FALSE)/100)))</f>
    </oc>
    <nc r="R204">
      <f>Q204-(Q204*((VLOOKUP(A204,Plan!A$1:Z$798,26,FALSE)/100)))</f>
    </nc>
  </rcc>
  <rcc rId="7878" sId="8">
    <oc r="S204">
      <f>IF(P204,O204*'ETC Data'!$H$3*'ETC Data'!$J$3,0)</f>
    </oc>
    <nc r="S204">
      <f>IF(P204,O204*'ETC Data'!$H$3*'ETC Data'!$J$3,0)</f>
    </nc>
  </rcc>
  <rcc rId="7879" sId="8">
    <oc r="T204">
      <f>S204-(S204*((VLOOKUP(A204,Plan!A$1:AA$798,26,FALSE)/100)))</f>
    </oc>
    <nc r="T204">
      <f>S204-(S204*((VLOOKUP(A204,Plan!A$1:AA$798,27,FALSE)/100)))</f>
    </nc>
  </rcc>
  <rcc rId="7880" sId="8">
    <oc r="U204">
      <f>IF(P204,O204*'ETC Data'!$H$3*'ETC Data'!$K$3,0)</f>
    </oc>
    <nc r="U204">
      <f>IF(P204,O204*'ETC Data'!$H$3*'ETC Data'!$K$3,0)</f>
    </nc>
  </rcc>
  <rcc rId="7881" sId="8">
    <oc r="V204">
      <f>U204-(U204*((VLOOKUP(A204,Plan!A$1:AB$798,27,FALSE)/100)))</f>
    </oc>
    <nc r="V204">
      <f>U204-(U204*((VLOOKUP(A204,Plan!A$1:AB$798,28,FALSE)/100)))</f>
    </nc>
  </rcc>
  <rcc rId="7882" sId="8">
    <oc r="W204">
      <f>IF(P204,O204*'ETC Data'!$H$3*'ETC Data'!$L$3,0)</f>
    </oc>
    <nc r="W204">
      <f>IF(P204,O204*'ETC Data'!$H$3*'ETC Data'!$L$3,0)</f>
    </nc>
  </rcc>
  <rcc rId="7883" sId="8">
    <oc r="X204">
      <f>W204-(W204*((VLOOKUP(A204,Plan!A$1:AC$798,28,FALSE)/100)))</f>
    </oc>
    <nc r="X204">
      <f>W204-(W204*((VLOOKUP(A204,Plan!A$1:AC$798,29,FALSE)/100)))</f>
    </nc>
  </rcc>
  <rcc rId="7884" sId="8">
    <oc r="Z204">
      <f>OR(H204="Y",J204="Y")</f>
    </oc>
    <nc r="Z204">
      <f>OR(H204="Y",J204="Y")</f>
    </nc>
  </rcc>
  <rcc rId="7885" sId="8">
    <oc r="AA204">
      <f>IF(Z204,O204*'ETC Data'!$H$4*'ETC Data'!$I$4,0)</f>
    </oc>
    <nc r="AA204">
      <f>IF(Z204,O204*'ETC Data'!$H$4*'ETC Data'!$I$4,0)</f>
    </nc>
  </rcc>
  <rcc rId="7886" sId="8">
    <oc r="AB204">
      <f>AA204-(AA204*((VLOOKUP(A204,Plan!A$1:AI$798,34,FALSE)/100)))</f>
    </oc>
    <nc r="AB204">
      <f>AA204-(AA204*((VLOOKUP(A204,Plan!A$1:AI$798,35,FALSE)/100)))</f>
    </nc>
  </rcc>
  <rcc rId="7887" sId="8">
    <oc r="AC204">
      <f>IF(Z204,O204*'ETC Data'!$H$4*'ETC Data'!$J$4,0)</f>
    </oc>
    <nc r="AC204">
      <f>IF(Z204,O204*'ETC Data'!$H$4*'ETC Data'!$J$4,0)</f>
    </nc>
  </rcc>
  <rcc rId="7888" sId="8">
    <oc r="AD204">
      <f>AC204-(AC204*((VLOOKUP(A204,Plan!A$1:AJ$798,35,FALSE)/100)))</f>
    </oc>
    <nc r="AD204">
      <f>AC204-(AC204*((VLOOKUP(A204,Plan!A$1:AJ$798,36,FALSE)/100)))</f>
    </nc>
  </rcc>
  <rcc rId="7889" sId="8">
    <oc r="AE204">
      <f>IF(Z204,O204*'ETC Data'!$H$4*'ETC Data'!$K$4,0)</f>
    </oc>
    <nc r="AE204">
      <f>IF(Z204,O204*'ETC Data'!$H$4*'ETC Data'!$K$4,0)</f>
    </nc>
  </rcc>
  <rcc rId="7890" sId="8">
    <oc r="AF204">
      <f>AE204-(AE204*((VLOOKUP(A204,Plan!A$1:AK$798,36,FALSE)/100)))</f>
    </oc>
    <nc r="AF204">
      <f>AE204-(AE204*((VLOOKUP(A204,Plan!A$1:AK$798,37,FALSE)/100)))</f>
    </nc>
  </rcc>
  <rcc rId="7891" sId="8">
    <oc r="AG204">
      <f>IF(Z204,O204*'ETC Data'!$H$4*'ETC Data'!$L$4,0)</f>
    </oc>
    <nc r="AG204">
      <f>IF(Z204,O204*'ETC Data'!$H$4*'ETC Data'!$L$4,0)</f>
    </nc>
  </rcc>
  <rcc rId="7892" sId="8">
    <oc r="AH204">
      <f>AG204-(AG204*((VLOOKUP(A204,Plan!A$1:AP$798,41,FALSE)/100)))</f>
    </oc>
    <nc r="AH204">
      <f>AG204-(AG204*((VLOOKUP(A204,Plan!A$1:AP$798,42,FALSE)/100)))</f>
    </nc>
  </rcc>
  <rcc rId="7893" sId="8">
    <oc r="AJ204">
      <f>OR(H204="Y",K204="Y")</f>
    </oc>
    <nc r="AJ204">
      <f>OR(H204="Y",K204="Y")</f>
    </nc>
  </rcc>
  <rcc rId="7894" sId="8">
    <oc r="AK204">
      <f>IF(AJ204,O204*'ETC Data'!$H$5*'ETC Data'!$I$5,0)</f>
    </oc>
    <nc r="AK204">
      <f>IF(AJ204,O204*'ETC Data'!$H$5*'ETC Data'!$I$5,0)</f>
    </nc>
  </rcc>
  <rcc rId="7895" sId="8">
    <oc r="AL204">
      <f>AK204-(AK204*((VLOOKUP(A204,Plan!A$1:AY$798,49,FALSE)/100)))</f>
    </oc>
    <nc r="AL204">
      <f>AK204-(AK204*((VLOOKUP(A204,Plan!A$1:AY$798,51,FALSE)/100)))</f>
    </nc>
  </rcc>
  <rcc rId="7896" sId="8">
    <oc r="AM204">
      <f>IF(AJ204,O204*'ETC Data'!$H$5*'ETC Data'!$J$5,0)</f>
    </oc>
    <nc r="AM204">
      <f>IF(AJ204,O204*'ETC Data'!$H$5*'ETC Data'!$J$5,0)</f>
    </nc>
  </rcc>
  <rcc rId="7897" sId="8">
    <oc r="AN204">
      <f>AM204-(AM204*((VLOOKUP(A204,Plan!A$1:BA$798,50,FALSE)/100)))</f>
    </oc>
    <nc r="AN204">
      <f>AM204-(AM204*((VLOOKUP(A204,Plan!A$1:BA$798,53,FALSE)/100)))</f>
    </nc>
  </rcc>
  <rcc rId="7898" sId="8">
    <oc r="AO204">
      <f>IF(AJ204,O204*'ETC Data'!$H$5*'ETC Data'!$K$5,0)</f>
    </oc>
    <nc r="AO204">
      <f>IF(AJ204,O204*'ETC Data'!$H$5*'ETC Data'!$K$5,0)</f>
    </nc>
  </rcc>
  <rcc rId="7899" sId="8">
    <oc r="AP204">
      <f>AO204-(AO204*((VLOOKUP(A204,Plan!A$1:BB$798,51,FALSE)/100)))</f>
    </oc>
    <nc r="AP204">
      <f>AO204-(AO204*((VLOOKUP(A204,Plan!A$1:BB$798,54,FALSE)/100)))</f>
    </nc>
  </rcc>
  <rcc rId="7900" sId="8">
    <oc r="AQ204">
      <f>IF(AJ204,O204*'ETC Data'!$H$5*'ETC Data'!$L$5,0)</f>
    </oc>
    <nc r="AQ204">
      <f>IF(AJ204,O204*'ETC Data'!$H$5*'ETC Data'!$L$5,0)</f>
    </nc>
  </rcc>
  <rcc rId="7901" sId="8">
    <oc r="AR204">
      <f>AQ204-(AQ204*((VLOOKUP(A204,Plan!A$1:BD$798,53,FALSE)/100)))</f>
    </oc>
    <nc r="AR204">
      <f>AQ204-(AQ204*((VLOOKUP(A204,Plan!A$1:BD$798,56,FALSE)/100)))</f>
    </nc>
  </rcc>
  <rcc rId="7902" sId="8">
    <oc r="R205">
      <f>Q205-(Q205*((VLOOKUP(A205,Plan!A$1:Z$798,26,FALSE)/100)))</f>
    </oc>
    <nc r="R205">
      <f>Q205-(Q205*((VLOOKUP(A205,Plan!A$1:Z$798,26,FALSE)/100)))</f>
    </nc>
  </rcc>
  <rcc rId="7903" sId="8">
    <oc r="S205">
      <f>IF(P205,O205*'ETC Data'!$H$3*'ETC Data'!$J$3,0)</f>
    </oc>
    <nc r="S205">
      <f>IF(P205,O205*'ETC Data'!$H$3*'ETC Data'!$J$3,0)</f>
    </nc>
  </rcc>
  <rcc rId="7904" sId="8">
    <oc r="T205">
      <f>S205-(S205*((VLOOKUP(A205,Plan!A$1:AA$798,27,FALSE)/100)))</f>
    </oc>
    <nc r="T205">
      <f>S205-(S205*((VLOOKUP(A205,Plan!A$1:AA$798,27,FALSE)/100)))</f>
    </nc>
  </rcc>
  <rcc rId="7905" sId="8">
    <oc r="U205">
      <f>IF(P205,O205*'ETC Data'!$H$3*'ETC Data'!$K$3,0)</f>
    </oc>
    <nc r="U205">
      <f>IF(P205,O205*'ETC Data'!$H$3*'ETC Data'!$K$3,0)</f>
    </nc>
  </rcc>
  <rcc rId="7906" sId="8">
    <oc r="V205">
      <f>U205-(U205*((VLOOKUP(A205,Plan!A$1:AB$798,28,FALSE)/100)))</f>
    </oc>
    <nc r="V205">
      <f>U205-(U205*((VLOOKUP(A205,Plan!A$1:AB$798,28,FALSE)/100)))</f>
    </nc>
  </rcc>
  <rcc rId="7907" sId="8">
    <oc r="W205">
      <f>IF(P205,O205*'ETC Data'!$H$3*'ETC Data'!$L$3,0)</f>
    </oc>
    <nc r="W205">
      <f>IF(P205,O205*'ETC Data'!$H$3*'ETC Data'!$L$3,0)</f>
    </nc>
  </rcc>
  <rcc rId="7908" sId="8">
    <oc r="X205">
      <f>W205-(W205*((VLOOKUP(A205,Plan!A$1:AC$798,29,FALSE)/100)))</f>
    </oc>
    <nc r="X205">
      <f>W205-(W205*((VLOOKUP(A205,Plan!A$1:AC$798,29,FALSE)/100)))</f>
    </nc>
  </rcc>
  <rcc rId="7909" sId="8">
    <oc r="Z205">
      <f>OR(H205="Y",J205="Y")</f>
    </oc>
    <nc r="Z205">
      <f>OR(H205="Y",J205="Y")</f>
    </nc>
  </rcc>
  <rcc rId="7910" sId="8">
    <oc r="AA205">
      <f>IF(Z205,O205*'ETC Data'!$H$4*'ETC Data'!$I$4,0)</f>
    </oc>
    <nc r="AA205">
      <f>IF(Z205,O205*'ETC Data'!$H$4*'ETC Data'!$I$4,0)</f>
    </nc>
  </rcc>
  <rcc rId="7911" sId="8">
    <oc r="AB205">
      <f>AA205-(AA205*((VLOOKUP(A205,Plan!A$1:AI$798,35,FALSE)/100)))</f>
    </oc>
    <nc r="AB205">
      <f>AA205-(AA205*((VLOOKUP(A205,Plan!A$1:AI$798,35,FALSE)/100)))</f>
    </nc>
  </rcc>
  <rcc rId="7912" sId="8">
    <oc r="AC205">
      <f>IF(Z205,O205*'ETC Data'!$H$4*'ETC Data'!$J$4,0)</f>
    </oc>
    <nc r="AC205">
      <f>IF(Z205,O205*'ETC Data'!$H$4*'ETC Data'!$J$4,0)</f>
    </nc>
  </rcc>
  <rcc rId="7913" sId="8">
    <oc r="AD205">
      <f>AC205-(AC205*((VLOOKUP(A205,Plan!A$1:AJ$798,36,FALSE)/100)))</f>
    </oc>
    <nc r="AD205">
      <f>AC205-(AC205*((VLOOKUP(A205,Plan!A$1:AJ$798,36,FALSE)/100)))</f>
    </nc>
  </rcc>
  <rcc rId="7914" sId="8">
    <oc r="AE205">
      <f>IF(Z205,O205*'ETC Data'!$H$4*'ETC Data'!$K$4,0)</f>
    </oc>
    <nc r="AE205">
      <f>IF(Z205,O205*'ETC Data'!$H$4*'ETC Data'!$K$4,0)</f>
    </nc>
  </rcc>
  <rcc rId="7915" sId="8">
    <oc r="AF205">
      <f>AE205-(AE205*((VLOOKUP(A205,Plan!A$1:AK$798,37,FALSE)/100)))</f>
    </oc>
    <nc r="AF205">
      <f>AE205-(AE205*((VLOOKUP(A205,Plan!A$1:AK$798,37,FALSE)/100)))</f>
    </nc>
  </rcc>
  <rcc rId="7916" sId="8">
    <oc r="AG205">
      <f>IF(Z205,O205*'ETC Data'!$H$4*'ETC Data'!$L$4,0)</f>
    </oc>
    <nc r="AG205">
      <f>IF(Z205,O205*'ETC Data'!$H$4*'ETC Data'!$L$4,0)</f>
    </nc>
  </rcc>
  <rcc rId="7917" sId="8">
    <oc r="AH205">
      <f>AG205-(AG205*((VLOOKUP(A205,Plan!A$1:AP$798,42,FALSE)/100)))</f>
    </oc>
    <nc r="AH205">
      <f>AG205-(AG205*((VLOOKUP(A205,Plan!A$1:AP$798,42,FALSE)/100)))</f>
    </nc>
  </rcc>
  <rcc rId="7918" sId="8">
    <oc r="AJ205">
      <f>OR(H205="Y",K205="Y")</f>
    </oc>
    <nc r="AJ205">
      <f>OR(H205="Y",K205="Y")</f>
    </nc>
  </rcc>
  <rcc rId="7919" sId="8">
    <oc r="AK205">
      <f>IF(AJ205,O205*'ETC Data'!$H$5*'ETC Data'!$I$5,0)</f>
    </oc>
    <nc r="AK205">
      <f>IF(AJ205,O205*'ETC Data'!$H$5*'ETC Data'!$I$5,0)</f>
    </nc>
  </rcc>
  <rcc rId="7920" sId="8">
    <oc r="AL205">
      <f>AK205-(AK205*((VLOOKUP(A205,Plan!A$1:AY$798,51,FALSE)/100)))</f>
    </oc>
    <nc r="AL205">
      <f>AK205-(AK205*((VLOOKUP(A205,Plan!A$1:AY$798,51,FALSE)/100)))</f>
    </nc>
  </rcc>
  <rcc rId="7921" sId="8">
    <oc r="AM205">
      <f>IF(AJ205,O205*'ETC Data'!$H$5*'ETC Data'!$J$5,0)</f>
    </oc>
    <nc r="AM205">
      <f>IF(AJ205,O205*'ETC Data'!$H$5*'ETC Data'!$J$5,0)</f>
    </nc>
  </rcc>
  <rcc rId="7922" sId="8">
    <oc r="AN205">
      <f>AM205-(AM205*((VLOOKUP(A205,Plan!A$1:BA$798,53,FALSE)/100)))</f>
    </oc>
    <nc r="AN205">
      <f>AM205-(AM205*((VLOOKUP(A205,Plan!A$1:BA$798,53,FALSE)/100)))</f>
    </nc>
  </rcc>
  <rcc rId="7923" sId="8">
    <oc r="AO205">
      <f>IF(AJ205,O205*'ETC Data'!$H$5*'ETC Data'!$K$5,0)</f>
    </oc>
    <nc r="AO205">
      <f>IF(AJ205,O205*'ETC Data'!$H$5*'ETC Data'!$K$5,0)</f>
    </nc>
  </rcc>
  <rcc rId="7924" sId="8">
    <oc r="AP205">
      <f>AO205-(AO205*((VLOOKUP(A205,Plan!A$1:BB$798,54,FALSE)/100)))</f>
    </oc>
    <nc r="AP205">
      <f>AO205-(AO205*((VLOOKUP(A205,Plan!A$1:BB$798,54,FALSE)/100)))</f>
    </nc>
  </rcc>
  <rcc rId="7925" sId="8">
    <oc r="AQ205">
      <f>IF(AJ205,O205*'ETC Data'!$H$5*'ETC Data'!$L$5,0)</f>
    </oc>
    <nc r="AQ205">
      <f>IF(AJ205,O205*'ETC Data'!$H$5*'ETC Data'!$L$5,0)</f>
    </nc>
  </rcc>
  <rcc rId="7926" sId="8">
    <oc r="AR205">
      <f>AQ205-(AQ205*((VLOOKUP(A205,Plan!A$1:BD$798,56,FALSE)/100)))</f>
    </oc>
    <nc r="AR205">
      <f>AQ205-(AQ205*((VLOOKUP(A205,Plan!A$1:BD$798,56,FALSE)/100)))</f>
    </nc>
  </rcc>
  <rcc rId="7927" sId="8">
    <oc r="R206">
      <f>Q206-(Q206*((VLOOKUP(A206,Plan!A$1:Z$798,25,FALSE)/100)))</f>
    </oc>
    <nc r="R206">
      <f>Q206-(Q206*((VLOOKUP(A206,Plan!A$1:Z$798,26,FALSE)/100)))</f>
    </nc>
  </rcc>
  <rcc rId="7928" sId="8">
    <oc r="S206">
      <f>IF(P206,O206*'ETC Data'!$H$3*'ETC Data'!$J$3,0)</f>
    </oc>
    <nc r="S206">
      <f>IF(P206,O206*'ETC Data'!$H$3*'ETC Data'!$J$3,0)</f>
    </nc>
  </rcc>
  <rcc rId="7929" sId="8">
    <oc r="T206">
      <f>S206-(S206*((VLOOKUP(A206,Plan!A$1:AA$798,26,FALSE)/100)))</f>
    </oc>
    <nc r="T206">
      <f>S206-(S206*((VLOOKUP(A206,Plan!A$1:AA$798,27,FALSE)/100)))</f>
    </nc>
  </rcc>
  <rcc rId="7930" sId="8">
    <oc r="U206">
      <f>IF(P206,O206*'ETC Data'!$H$3*'ETC Data'!$K$3,0)</f>
    </oc>
    <nc r="U206">
      <f>IF(P206,O206*'ETC Data'!$H$3*'ETC Data'!$K$3,0)</f>
    </nc>
  </rcc>
  <rcc rId="7931" sId="8">
    <oc r="V206">
      <f>U206-(U206*((VLOOKUP(A206,Plan!A$1:AB$798,27,FALSE)/100)))</f>
    </oc>
    <nc r="V206">
      <f>U206-(U206*((VLOOKUP(A206,Plan!A$1:AB$798,28,FALSE)/100)))</f>
    </nc>
  </rcc>
  <rcc rId="7932" sId="8">
    <oc r="W206">
      <f>IF(P206,O206*'ETC Data'!$H$3*'ETC Data'!$L$3,0)</f>
    </oc>
    <nc r="W206">
      <f>IF(P206,O206*'ETC Data'!$H$3*'ETC Data'!$L$3,0)</f>
    </nc>
  </rcc>
  <rcc rId="7933" sId="8">
    <oc r="X206">
      <f>W206-(W206*((VLOOKUP(A206,Plan!A$1:AC$798,28,FALSE)/100)))</f>
    </oc>
    <nc r="X206">
      <f>W206-(W206*((VLOOKUP(A206,Plan!A$1:AC$798,29,FALSE)/100)))</f>
    </nc>
  </rcc>
  <rcc rId="7934" sId="8">
    <oc r="Z206">
      <f>OR(H206="Y",J206="Y")</f>
    </oc>
    <nc r="Z206">
      <f>OR(H206="Y",J206="Y")</f>
    </nc>
  </rcc>
  <rcc rId="7935" sId="8">
    <oc r="AA206">
      <f>IF(Z206,O206*'ETC Data'!$H$4*'ETC Data'!$I$4,0)</f>
    </oc>
    <nc r="AA206">
      <f>IF(Z206,O206*'ETC Data'!$H$4*'ETC Data'!$I$4,0)</f>
    </nc>
  </rcc>
  <rcc rId="7936" sId="8">
    <oc r="AB206">
      <f>AA206-(AA206*((VLOOKUP(A206,Plan!A$1:AI$798,34,FALSE)/100)))</f>
    </oc>
    <nc r="AB206">
      <f>AA206-(AA206*((VLOOKUP(A206,Plan!A$1:AI$798,35,FALSE)/100)))</f>
    </nc>
  </rcc>
  <rcc rId="7937" sId="8">
    <oc r="AC206">
      <f>IF(Z206,O206*'ETC Data'!$H$4*'ETC Data'!$J$4,0)</f>
    </oc>
    <nc r="AC206">
      <f>IF(Z206,O206*'ETC Data'!$H$4*'ETC Data'!$J$4,0)</f>
    </nc>
  </rcc>
  <rcc rId="7938" sId="8">
    <oc r="AD206">
      <f>AC206-(AC206*((VLOOKUP(A206,Plan!A$1:AJ$798,35,FALSE)/100)))</f>
    </oc>
    <nc r="AD206">
      <f>AC206-(AC206*((VLOOKUP(A206,Plan!A$1:AJ$798,36,FALSE)/100)))</f>
    </nc>
  </rcc>
  <rcc rId="7939" sId="8">
    <oc r="AE206">
      <f>IF(Z206,O206*'ETC Data'!$H$4*'ETC Data'!$K$4,0)</f>
    </oc>
    <nc r="AE206">
      <f>IF(Z206,O206*'ETC Data'!$H$4*'ETC Data'!$K$4,0)</f>
    </nc>
  </rcc>
  <rcc rId="7940" sId="8">
    <oc r="AF206">
      <f>AE206-(AE206*((VLOOKUP(A206,Plan!A$1:AK$798,36,FALSE)/100)))</f>
    </oc>
    <nc r="AF206">
      <f>AE206-(AE206*((VLOOKUP(A206,Plan!A$1:AK$798,37,FALSE)/100)))</f>
    </nc>
  </rcc>
  <rcc rId="7941" sId="8">
    <oc r="AG206">
      <f>IF(Z206,O206*'ETC Data'!$H$4*'ETC Data'!$L$4,0)</f>
    </oc>
    <nc r="AG206">
      <f>IF(Z206,O206*'ETC Data'!$H$4*'ETC Data'!$L$4,0)</f>
    </nc>
  </rcc>
  <rcc rId="7942" sId="8">
    <oc r="AH206">
      <f>AG206-(AG206*((VLOOKUP(A206,Plan!A$1:AP$798,41,FALSE)/100)))</f>
    </oc>
    <nc r="AH206">
      <f>AG206-(AG206*((VLOOKUP(A206,Plan!A$1:AP$798,42,FALSE)/100)))</f>
    </nc>
  </rcc>
  <rcc rId="7943" sId="8">
    <oc r="AJ206">
      <f>OR(H206="Y",K206="Y")</f>
    </oc>
    <nc r="AJ206">
      <f>OR(H206="Y",K206="Y")</f>
    </nc>
  </rcc>
  <rcc rId="7944" sId="8">
    <oc r="AK206">
      <f>IF(AJ206,O206*'ETC Data'!$H$5*'ETC Data'!$I$5,0)</f>
    </oc>
    <nc r="AK206">
      <f>IF(AJ206,O206*'ETC Data'!$H$5*'ETC Data'!$I$5,0)</f>
    </nc>
  </rcc>
  <rcc rId="7945" sId="8">
    <oc r="AL206">
      <f>AK206-(AK206*((VLOOKUP(A206,Plan!A$1:AY$798,49,FALSE)/100)))</f>
    </oc>
    <nc r="AL206">
      <f>AK206-(AK206*((VLOOKUP(A206,Plan!A$1:AY$798,51,FALSE)/100)))</f>
    </nc>
  </rcc>
  <rcc rId="7946" sId="8">
    <oc r="AM206">
      <f>IF(AJ206,O206*'ETC Data'!$H$5*'ETC Data'!$J$5,0)</f>
    </oc>
    <nc r="AM206">
      <f>IF(AJ206,O206*'ETC Data'!$H$5*'ETC Data'!$J$5,0)</f>
    </nc>
  </rcc>
  <rcc rId="7947" sId="8">
    <oc r="AN206">
      <f>AM206-(AM206*((VLOOKUP(A206,Plan!A$1:BA$798,50,FALSE)/100)))</f>
    </oc>
    <nc r="AN206">
      <f>AM206-(AM206*((VLOOKUP(A206,Plan!A$1:BA$798,53,FALSE)/100)))</f>
    </nc>
  </rcc>
  <rcc rId="7948" sId="8">
    <oc r="AO206">
      <f>IF(AJ206,O206*'ETC Data'!$H$5*'ETC Data'!$K$5,0)</f>
    </oc>
    <nc r="AO206">
      <f>IF(AJ206,O206*'ETC Data'!$H$5*'ETC Data'!$K$5,0)</f>
    </nc>
  </rcc>
  <rcc rId="7949" sId="8">
    <oc r="AP206">
      <f>AO206-(AO206*((VLOOKUP(A206,Plan!A$1:BB$798,51,FALSE)/100)))</f>
    </oc>
    <nc r="AP206">
      <f>AO206-(AO206*((VLOOKUP(A206,Plan!A$1:BB$798,54,FALSE)/100)))</f>
    </nc>
  </rcc>
  <rcc rId="7950" sId="8">
    <oc r="AQ206">
      <f>IF(AJ206,O206*'ETC Data'!$H$5*'ETC Data'!$L$5,0)</f>
    </oc>
    <nc r="AQ206">
      <f>IF(AJ206,O206*'ETC Data'!$H$5*'ETC Data'!$L$5,0)</f>
    </nc>
  </rcc>
  <rcc rId="7951" sId="8">
    <oc r="AR206">
      <f>AQ206-(AQ206*((VLOOKUP(A206,Plan!A$1:BD$798,53,FALSE)/100)))</f>
    </oc>
    <nc r="AR206">
      <f>AQ206-(AQ206*((VLOOKUP(A206,Plan!A$1:BD$798,56,FALSE)/100)))</f>
    </nc>
  </rcc>
  <rcc rId="7952" sId="8">
    <oc r="R207">
      <f>Q207-(Q207*((VLOOKUP(A207,Plan!A$1:Z$798,25,FALSE)/100)))</f>
    </oc>
    <nc r="R207">
      <f>Q207-(Q207*((VLOOKUP(A207,Plan!A$1:Z$798,26,FALSE)/100)))</f>
    </nc>
  </rcc>
  <rcc rId="7953" sId="8">
    <oc r="S207">
      <f>IF(P207,O207*'ETC Data'!$H$3*'ETC Data'!$J$3,0)</f>
    </oc>
    <nc r="S207">
      <f>IF(P207,O207*'ETC Data'!$H$3*'ETC Data'!$J$3,0)</f>
    </nc>
  </rcc>
  <rcc rId="7954" sId="8">
    <oc r="T207">
      <f>S207-(S207*((VLOOKUP(A207,Plan!A$1:AA$798,26,FALSE)/100)))</f>
    </oc>
    <nc r="T207">
      <f>S207-(S207*((VLOOKUP(A207,Plan!A$1:AA$798,27,FALSE)/100)))</f>
    </nc>
  </rcc>
  <rcc rId="7955" sId="8">
    <oc r="U207">
      <f>IF(P207,O207*'ETC Data'!$H$3*'ETC Data'!$K$3,0)</f>
    </oc>
    <nc r="U207">
      <f>IF(P207,O207*'ETC Data'!$H$3*'ETC Data'!$K$3,0)</f>
    </nc>
  </rcc>
  <rcc rId="7956" sId="8">
    <oc r="V207">
      <f>U207-(U207*((VLOOKUP(A207,Plan!A$1:AB$798,27,FALSE)/100)))</f>
    </oc>
    <nc r="V207">
      <f>U207-(U207*((VLOOKUP(A207,Plan!A$1:AB$798,28,FALSE)/100)))</f>
    </nc>
  </rcc>
  <rcc rId="7957" sId="8">
    <oc r="W207">
      <f>IF(P207,O207*'ETC Data'!$H$3*'ETC Data'!$L$3,0)</f>
    </oc>
    <nc r="W207">
      <f>IF(P207,O207*'ETC Data'!$H$3*'ETC Data'!$L$3,0)</f>
    </nc>
  </rcc>
  <rcc rId="7958" sId="8">
    <oc r="X207">
      <f>W207-(W207*((VLOOKUP(A207,Plan!A$1:AC$798,28,FALSE)/100)))</f>
    </oc>
    <nc r="X207">
      <f>W207-(W207*((VLOOKUP(A207,Plan!A$1:AC$798,29,FALSE)/100)))</f>
    </nc>
  </rcc>
  <rcc rId="7959" sId="8">
    <oc r="Z207">
      <f>OR(H207="Y",J207="Y")</f>
    </oc>
    <nc r="Z207">
      <f>OR(H207="Y",J207="Y")</f>
    </nc>
  </rcc>
  <rcc rId="7960" sId="8">
    <oc r="AA207">
      <f>IF(Z207,O207*'ETC Data'!$H$4*'ETC Data'!$I$4,0)</f>
    </oc>
    <nc r="AA207">
      <f>IF(Z207,O207*'ETC Data'!$H$4*'ETC Data'!$I$4,0)</f>
    </nc>
  </rcc>
  <rcc rId="7961" sId="8">
    <oc r="AB207">
      <f>AA207-(AA207*((VLOOKUP(A207,Plan!A$1:AI$798,34,FALSE)/100)))</f>
    </oc>
    <nc r="AB207">
      <f>AA207-(AA207*((VLOOKUP(A207,Plan!A$1:AI$798,35,FALSE)/100)))</f>
    </nc>
  </rcc>
  <rcc rId="7962" sId="8">
    <oc r="AC207">
      <f>IF(Z207,O207*'ETC Data'!$H$4*'ETC Data'!$J$4,0)</f>
    </oc>
    <nc r="AC207">
      <f>IF(Z207,O207*'ETC Data'!$H$4*'ETC Data'!$J$4,0)</f>
    </nc>
  </rcc>
  <rcc rId="7963" sId="8">
    <oc r="AD207">
      <f>AC207-(AC207*((VLOOKUP(A207,Plan!A$1:AJ$798,35,FALSE)/100)))</f>
    </oc>
    <nc r="AD207">
      <f>AC207-(AC207*((VLOOKUP(A207,Plan!A$1:AJ$798,36,FALSE)/100)))</f>
    </nc>
  </rcc>
  <rcc rId="7964" sId="8">
    <oc r="AE207">
      <f>IF(Z207,O207*'ETC Data'!$H$4*'ETC Data'!$K$4,0)</f>
    </oc>
    <nc r="AE207">
      <f>IF(Z207,O207*'ETC Data'!$H$4*'ETC Data'!$K$4,0)</f>
    </nc>
  </rcc>
  <rcc rId="7965" sId="8">
    <oc r="AF207">
      <f>AE207-(AE207*((VLOOKUP(A207,Plan!A$1:AK$798,36,FALSE)/100)))</f>
    </oc>
    <nc r="AF207">
      <f>AE207-(AE207*((VLOOKUP(A207,Plan!A$1:AK$798,37,FALSE)/100)))</f>
    </nc>
  </rcc>
  <rcc rId="7966" sId="8">
    <oc r="AG207">
      <f>IF(Z207,O207*'ETC Data'!$H$4*'ETC Data'!$L$4,0)</f>
    </oc>
    <nc r="AG207">
      <f>IF(Z207,O207*'ETC Data'!$H$4*'ETC Data'!$L$4,0)</f>
    </nc>
  </rcc>
  <rcc rId="7967" sId="8">
    <oc r="AH207">
      <f>AG207-(AG207*((VLOOKUP(A207,Plan!A$1:AP$798,41,FALSE)/100)))</f>
    </oc>
    <nc r="AH207">
      <f>AG207-(AG207*((VLOOKUP(A207,Plan!A$1:AP$798,42,FALSE)/100)))</f>
    </nc>
  </rcc>
  <rcc rId="7968" sId="8">
    <oc r="AJ207">
      <f>OR(H207="Y",K207="Y")</f>
    </oc>
    <nc r="AJ207">
      <f>OR(H207="Y",K207="Y")</f>
    </nc>
  </rcc>
  <rcc rId="7969" sId="8">
    <oc r="AK207">
      <f>IF(AJ207,O207*'ETC Data'!$H$5*'ETC Data'!$I$5,0)</f>
    </oc>
    <nc r="AK207">
      <f>IF(AJ207,O207*'ETC Data'!$H$5*'ETC Data'!$I$5,0)</f>
    </nc>
  </rcc>
  <rcc rId="7970" sId="8">
    <oc r="AL207">
      <f>AK207-(AK207*((VLOOKUP(A207,Plan!A$1:AY$798,49,FALSE)/100)))</f>
    </oc>
    <nc r="AL207">
      <f>AK207-(AK207*((VLOOKUP(A207,Plan!A$1:AY$798,51,FALSE)/100)))</f>
    </nc>
  </rcc>
  <rcc rId="7971" sId="8">
    <oc r="AM207">
      <f>IF(AJ207,O207*'ETC Data'!$H$5*'ETC Data'!$J$5,0)</f>
    </oc>
    <nc r="AM207">
      <f>IF(AJ207,O207*'ETC Data'!$H$5*'ETC Data'!$J$5,0)</f>
    </nc>
  </rcc>
  <rcc rId="7972" sId="8">
    <oc r="AN207">
      <f>AM207-(AM207*((VLOOKUP(A207,Plan!A$1:BA$798,50,FALSE)/100)))</f>
    </oc>
    <nc r="AN207">
      <f>AM207-(AM207*((VLOOKUP(A207,Plan!A$1:BA$798,53,FALSE)/100)))</f>
    </nc>
  </rcc>
  <rcc rId="7973" sId="8">
    <oc r="AO207">
      <f>IF(AJ207,O207*'ETC Data'!$H$5*'ETC Data'!$K$5,0)</f>
    </oc>
    <nc r="AO207">
      <f>IF(AJ207,O207*'ETC Data'!$H$5*'ETC Data'!$K$5,0)</f>
    </nc>
  </rcc>
  <rcc rId="7974" sId="8">
    <oc r="AP207">
      <f>AO207-(AO207*((VLOOKUP(A207,Plan!A$1:BB$798,51,FALSE)/100)))</f>
    </oc>
    <nc r="AP207">
      <f>AO207-(AO207*((VLOOKUP(A207,Plan!A$1:BB$798,54,FALSE)/100)))</f>
    </nc>
  </rcc>
  <rcc rId="7975" sId="8">
    <oc r="AQ207">
      <f>IF(AJ207,O207*'ETC Data'!$H$5*'ETC Data'!$L$5,0)</f>
    </oc>
    <nc r="AQ207">
      <f>IF(AJ207,O207*'ETC Data'!$H$5*'ETC Data'!$L$5,0)</f>
    </nc>
  </rcc>
  <rcc rId="7976" sId="8">
    <oc r="AR207">
      <f>AQ207-(AQ207*((VLOOKUP(A207,Plan!A$1:BD$798,53,FALSE)/100)))</f>
    </oc>
    <nc r="AR207">
      <f>AQ207-(AQ207*((VLOOKUP(A207,Plan!A$1:BD$798,56,FALSE)/100)))</f>
    </nc>
  </rcc>
  <rcc rId="7977" sId="8">
    <oc r="R208">
      <f>Q208-(Q208*((VLOOKUP(A208,Plan!A$1:Z$798,25,FALSE)/100)))</f>
    </oc>
    <nc r="R208">
      <f>Q208-(Q208*((VLOOKUP(A208,Plan!A$1:Z$798,26,FALSE)/100)))</f>
    </nc>
  </rcc>
  <rcc rId="7978" sId="8">
    <oc r="S208">
      <f>IF(P208,O208*'ETC Data'!$H$3*'ETC Data'!$J$3,0)</f>
    </oc>
    <nc r="S208">
      <f>IF(P208,O208*'ETC Data'!$H$3*'ETC Data'!$J$3,0)</f>
    </nc>
  </rcc>
  <rcc rId="7979" sId="8">
    <oc r="T208">
      <f>S208-(S208*((VLOOKUP(A208,Plan!A$1:AA$798,26,FALSE)/100)))</f>
    </oc>
    <nc r="T208">
      <f>S208-(S208*((VLOOKUP(A208,Plan!A$1:AA$798,27,FALSE)/100)))</f>
    </nc>
  </rcc>
  <rcc rId="7980" sId="8">
    <oc r="U208">
      <f>IF(P208,O208*'ETC Data'!$H$3*'ETC Data'!$K$3,0)</f>
    </oc>
    <nc r="U208">
      <f>IF(P208,O208*'ETC Data'!$H$3*'ETC Data'!$K$3,0)</f>
    </nc>
  </rcc>
  <rcc rId="7981" sId="8">
    <oc r="V208">
      <f>U208-(U208*((VLOOKUP(A208,Plan!A$1:AB$798,27,FALSE)/100)))</f>
    </oc>
    <nc r="V208">
      <f>U208-(U208*((VLOOKUP(A208,Plan!A$1:AB$798,28,FALSE)/100)))</f>
    </nc>
  </rcc>
  <rcc rId="7982" sId="8">
    <oc r="W208">
      <f>IF(P208,O208*'ETC Data'!$H$3*'ETC Data'!$L$3,0)</f>
    </oc>
    <nc r="W208">
      <f>IF(P208,O208*'ETC Data'!$H$3*'ETC Data'!$L$3,0)</f>
    </nc>
  </rcc>
  <rcc rId="7983" sId="8">
    <oc r="X208">
      <f>W208-(W208*((VLOOKUP(A208,Plan!A$1:AC$798,28,FALSE)/100)))</f>
    </oc>
    <nc r="X208">
      <f>W208-(W208*((VLOOKUP(A208,Plan!A$1:AC$798,29,FALSE)/100)))</f>
    </nc>
  </rcc>
  <rcc rId="7984" sId="8">
    <oc r="Z208">
      <f>OR(H208="Y",J208="Y")</f>
    </oc>
    <nc r="Z208">
      <f>OR(H208="Y",J208="Y")</f>
    </nc>
  </rcc>
  <rcc rId="7985" sId="8">
    <oc r="AA208">
      <f>IF(Z208,O208*'ETC Data'!$H$4*'ETC Data'!$I$4,0)</f>
    </oc>
    <nc r="AA208">
      <f>IF(Z208,O208*'ETC Data'!$H$4*'ETC Data'!$I$4,0)</f>
    </nc>
  </rcc>
  <rcc rId="7986" sId="8">
    <oc r="AB208">
      <f>AA208-(AA208*((VLOOKUP(A208,Plan!A$1:AI$798,34,FALSE)/100)))</f>
    </oc>
    <nc r="AB208">
      <f>AA208-(AA208*((VLOOKUP(A208,Plan!A$1:AI$798,35,FALSE)/100)))</f>
    </nc>
  </rcc>
  <rcc rId="7987" sId="8">
    <oc r="AC208">
      <f>IF(Z208,O208*'ETC Data'!$H$4*'ETC Data'!$J$4,0)</f>
    </oc>
    <nc r="AC208">
      <f>IF(Z208,O208*'ETC Data'!$H$4*'ETC Data'!$J$4,0)</f>
    </nc>
  </rcc>
  <rcc rId="7988" sId="8">
    <oc r="AD208">
      <f>AC208-(AC208*((VLOOKUP(A208,Plan!A$1:AJ$798,35,FALSE)/100)))</f>
    </oc>
    <nc r="AD208">
      <f>AC208-(AC208*((VLOOKUP(A208,Plan!A$1:AJ$798,36,FALSE)/100)))</f>
    </nc>
  </rcc>
  <rcc rId="7989" sId="8">
    <oc r="AE208">
      <f>IF(Z208,O208*'ETC Data'!$H$4*'ETC Data'!$K$4,0)</f>
    </oc>
    <nc r="AE208">
      <f>IF(Z208,O208*'ETC Data'!$H$4*'ETC Data'!$K$4,0)</f>
    </nc>
  </rcc>
  <rcc rId="7990" sId="8">
    <oc r="AF208">
      <f>AE208-(AE208*((VLOOKUP(A208,Plan!A$1:AK$798,36,FALSE)/100)))</f>
    </oc>
    <nc r="AF208">
      <f>AE208-(AE208*((VLOOKUP(A208,Plan!A$1:AK$798,37,FALSE)/100)))</f>
    </nc>
  </rcc>
  <rcc rId="7991" sId="8">
    <oc r="AG208">
      <f>IF(Z208,O208*'ETC Data'!$H$4*'ETC Data'!$L$4,0)</f>
    </oc>
    <nc r="AG208">
      <f>IF(Z208,O208*'ETC Data'!$H$4*'ETC Data'!$L$4,0)</f>
    </nc>
  </rcc>
  <rcc rId="7992" sId="8">
    <oc r="AH208">
      <f>AG208-(AG208*((VLOOKUP(A208,Plan!A$1:AP$798,41,FALSE)/100)))</f>
    </oc>
    <nc r="AH208">
      <f>AG208-(AG208*((VLOOKUP(A208,Plan!A$1:AP$798,42,FALSE)/100)))</f>
    </nc>
  </rcc>
  <rcc rId="7993" sId="8">
    <oc r="AJ208">
      <f>OR(H208="Y",K208="Y")</f>
    </oc>
    <nc r="AJ208">
      <f>OR(H208="Y",K208="Y")</f>
    </nc>
  </rcc>
  <rcc rId="7994" sId="8">
    <oc r="AK208">
      <f>IF(AJ208,O208*'ETC Data'!$H$5*'ETC Data'!$I$5,0)</f>
    </oc>
    <nc r="AK208">
      <f>IF(AJ208,O208*'ETC Data'!$H$5*'ETC Data'!$I$5,0)</f>
    </nc>
  </rcc>
  <rcc rId="7995" sId="8">
    <oc r="AL208">
      <f>AK208-(AK208*((VLOOKUP(A208,Plan!A$1:AY$798,49,FALSE)/100)))</f>
    </oc>
    <nc r="AL208">
      <f>AK208-(AK208*((VLOOKUP(A208,Plan!A$1:AY$798,51,FALSE)/100)))</f>
    </nc>
  </rcc>
  <rcc rId="7996" sId="8">
    <oc r="AM208">
      <f>IF(AJ208,O208*'ETC Data'!$H$5*'ETC Data'!$J$5,0)</f>
    </oc>
    <nc r="AM208">
      <f>IF(AJ208,O208*'ETC Data'!$H$5*'ETC Data'!$J$5,0)</f>
    </nc>
  </rcc>
  <rcc rId="7997" sId="8">
    <oc r="AN208">
      <f>AM208-(AM208*((VLOOKUP(A208,Plan!A$1:BA$798,50,FALSE)/100)))</f>
    </oc>
    <nc r="AN208">
      <f>AM208-(AM208*((VLOOKUP(A208,Plan!A$1:BA$798,53,FALSE)/100)))</f>
    </nc>
  </rcc>
  <rcc rId="7998" sId="8">
    <oc r="AO208">
      <f>IF(AJ208,O208*'ETC Data'!$H$5*'ETC Data'!$K$5,0)</f>
    </oc>
    <nc r="AO208">
      <f>IF(AJ208,O208*'ETC Data'!$H$5*'ETC Data'!$K$5,0)</f>
    </nc>
  </rcc>
  <rcc rId="7999" sId="8">
    <oc r="AP208">
      <f>AO208-(AO208*((VLOOKUP(A208,Plan!A$1:BB$798,51,FALSE)/100)))</f>
    </oc>
    <nc r="AP208">
      <f>AO208-(AO208*((VLOOKUP(A208,Plan!A$1:BB$798,54,FALSE)/100)))</f>
    </nc>
  </rcc>
  <rcc rId="8000" sId="8">
    <oc r="AQ208">
      <f>IF(AJ208,O208*'ETC Data'!$H$5*'ETC Data'!$L$5,0)</f>
    </oc>
    <nc r="AQ208">
      <f>IF(AJ208,O208*'ETC Data'!$H$5*'ETC Data'!$L$5,0)</f>
    </nc>
  </rcc>
  <rcc rId="8001" sId="8">
    <oc r="AR208">
      <f>AQ208-(AQ208*((VLOOKUP(A208,Plan!A$1:BD$798,53,FALSE)/100)))</f>
    </oc>
    <nc r="AR208">
      <f>AQ208-(AQ208*((VLOOKUP(A208,Plan!A$1:BD$798,56,FALSE)/100)))</f>
    </nc>
  </rcc>
  <rcc rId="8002" sId="8">
    <oc r="R209">
      <f>Q209-(Q209*((VLOOKUP(A209,Plan!A$1:Z$798,25,FALSE)/100)))</f>
    </oc>
    <nc r="R209">
      <f>Q209-(Q209*((VLOOKUP(A209,Plan!A$1:Z$798,26,FALSE)/100)))</f>
    </nc>
  </rcc>
  <rcc rId="8003" sId="8">
    <oc r="S209">
      <f>IF(P209,O209*'ETC Data'!$H$3*'ETC Data'!$J$3,0)</f>
    </oc>
    <nc r="S209">
      <f>IF(P209,O209*'ETC Data'!$H$3*'ETC Data'!$J$3,0)</f>
    </nc>
  </rcc>
  <rcc rId="8004" sId="8">
    <oc r="T209">
      <f>S209-(S209*((VLOOKUP(A209,Plan!A$1:AA$798,26,FALSE)/100)))</f>
    </oc>
    <nc r="T209">
      <f>S209-(S209*((VLOOKUP(A209,Plan!A$1:AA$798,27,FALSE)/100)))</f>
    </nc>
  </rcc>
  <rcc rId="8005" sId="8">
    <oc r="U209">
      <f>IF(P209,O209*'ETC Data'!$H$3*'ETC Data'!$K$3,0)</f>
    </oc>
    <nc r="U209">
      <f>IF(P209,O209*'ETC Data'!$H$3*'ETC Data'!$K$3,0)</f>
    </nc>
  </rcc>
  <rcc rId="8006" sId="8">
    <oc r="V209">
      <f>U209-(U209*((VLOOKUP(A209,Plan!A$1:AB$798,27,FALSE)/100)))</f>
    </oc>
    <nc r="V209">
      <f>U209-(U209*((VLOOKUP(A209,Plan!A$1:AB$798,28,FALSE)/100)))</f>
    </nc>
  </rcc>
  <rcc rId="8007" sId="8">
    <oc r="W209">
      <f>IF(P209,O209*'ETC Data'!$H$3*'ETC Data'!$L$3,0)</f>
    </oc>
    <nc r="W209">
      <f>IF(P209,O209*'ETC Data'!$H$3*'ETC Data'!$L$3,0)</f>
    </nc>
  </rcc>
  <rcc rId="8008" sId="8">
    <oc r="X209">
      <f>W209-(W209*((VLOOKUP(A209,Plan!A$1:AC$798,28,FALSE)/100)))</f>
    </oc>
    <nc r="X209">
      <f>W209-(W209*((VLOOKUP(A209,Plan!A$1:AC$798,29,FALSE)/100)))</f>
    </nc>
  </rcc>
  <rcc rId="8009" sId="8">
    <oc r="Z209">
      <f>OR(H209="Y",J209="Y")</f>
    </oc>
    <nc r="Z209">
      <f>OR(H209="Y",J209="Y")</f>
    </nc>
  </rcc>
  <rcc rId="8010" sId="8">
    <oc r="AA209">
      <f>IF(Z209,O209*'ETC Data'!$H$4*'ETC Data'!$I$4,0)</f>
    </oc>
    <nc r="AA209">
      <f>IF(Z209,O209*'ETC Data'!$H$4*'ETC Data'!$I$4,0)</f>
    </nc>
  </rcc>
  <rcc rId="8011" sId="8">
    <oc r="AB209">
      <f>AA209-(AA209*((VLOOKUP(A209,Plan!A$1:AI$798,34,FALSE)/100)))</f>
    </oc>
    <nc r="AB209">
      <f>AA209-(AA209*((VLOOKUP(A209,Plan!A$1:AI$798,35,FALSE)/100)))</f>
    </nc>
  </rcc>
  <rcc rId="8012" sId="8">
    <oc r="AC209">
      <f>IF(Z209,O209*'ETC Data'!$H$4*'ETC Data'!$J$4,0)</f>
    </oc>
    <nc r="AC209">
      <f>IF(Z209,O209*'ETC Data'!$H$4*'ETC Data'!$J$4,0)</f>
    </nc>
  </rcc>
  <rcc rId="8013" sId="8">
    <oc r="AD209">
      <f>AC209-(AC209*((VLOOKUP(A209,Plan!A$1:AJ$798,35,FALSE)/100)))</f>
    </oc>
    <nc r="AD209">
      <f>AC209-(AC209*((VLOOKUP(A209,Plan!A$1:AJ$798,36,FALSE)/100)))</f>
    </nc>
  </rcc>
  <rcc rId="8014" sId="8">
    <oc r="AE209">
      <f>IF(Z209,O209*'ETC Data'!$H$4*'ETC Data'!$K$4,0)</f>
    </oc>
    <nc r="AE209">
      <f>IF(Z209,O209*'ETC Data'!$H$4*'ETC Data'!$K$4,0)</f>
    </nc>
  </rcc>
  <rcc rId="8015" sId="8">
    <oc r="AF209">
      <f>AE209-(AE209*((VLOOKUP(A209,Plan!A$1:AK$798,36,FALSE)/100)))</f>
    </oc>
    <nc r="AF209">
      <f>AE209-(AE209*((VLOOKUP(A209,Plan!A$1:AK$798,37,FALSE)/100)))</f>
    </nc>
  </rcc>
  <rcc rId="8016" sId="8">
    <oc r="AG209">
      <f>IF(Z209,O209*'ETC Data'!$H$4*'ETC Data'!$L$4,0)</f>
    </oc>
    <nc r="AG209">
      <f>IF(Z209,O209*'ETC Data'!$H$4*'ETC Data'!$L$4,0)</f>
    </nc>
  </rcc>
  <rcc rId="8017" sId="8">
    <oc r="AH209">
      <f>AG209-(AG209*((VLOOKUP(A209,Plan!A$1:AP$798,41,FALSE)/100)))</f>
    </oc>
    <nc r="AH209">
      <f>AG209-(AG209*((VLOOKUP(A209,Plan!A$1:AP$798,42,FALSE)/100)))</f>
    </nc>
  </rcc>
  <rcc rId="8018" sId="8">
    <oc r="AJ209">
      <f>OR(H209="Y",K209="Y")</f>
    </oc>
    <nc r="AJ209">
      <f>OR(H209="Y",K209="Y")</f>
    </nc>
  </rcc>
  <rcc rId="8019" sId="8">
    <oc r="AK209">
      <f>IF(AJ209,O209*'ETC Data'!$H$5*'ETC Data'!$I$5,0)</f>
    </oc>
    <nc r="AK209">
      <f>IF(AJ209,O209*'ETC Data'!$H$5*'ETC Data'!$I$5,0)</f>
    </nc>
  </rcc>
  <rcc rId="8020" sId="8">
    <oc r="AL209">
      <f>AK209-(AK209*((VLOOKUP(A209,Plan!A$1:AY$798,49,FALSE)/100)))</f>
    </oc>
    <nc r="AL209">
      <f>AK209-(AK209*((VLOOKUP(A209,Plan!A$1:AY$798,51,FALSE)/100)))</f>
    </nc>
  </rcc>
  <rcc rId="8021" sId="8">
    <oc r="AM209">
      <f>IF(AJ209,O209*'ETC Data'!$H$5*'ETC Data'!$J$5,0)</f>
    </oc>
    <nc r="AM209">
      <f>IF(AJ209,O209*'ETC Data'!$H$5*'ETC Data'!$J$5,0)</f>
    </nc>
  </rcc>
  <rcc rId="8022" sId="8">
    <oc r="AN209">
      <f>AM209-(AM209*((VLOOKUP(A209,Plan!A$1:BA$798,50,FALSE)/100)))</f>
    </oc>
    <nc r="AN209">
      <f>AM209-(AM209*((VLOOKUP(A209,Plan!A$1:BA$798,53,FALSE)/100)))</f>
    </nc>
  </rcc>
  <rcc rId="8023" sId="8">
    <oc r="AO209">
      <f>IF(AJ209,O209*'ETC Data'!$H$5*'ETC Data'!$K$5,0)</f>
    </oc>
    <nc r="AO209">
      <f>IF(AJ209,O209*'ETC Data'!$H$5*'ETC Data'!$K$5,0)</f>
    </nc>
  </rcc>
  <rcc rId="8024" sId="8">
    <oc r="AP209">
      <f>AO209-(AO209*((VLOOKUP(A209,Plan!A$1:BB$798,51,FALSE)/100)))</f>
    </oc>
    <nc r="AP209">
      <f>AO209-(AO209*((VLOOKUP(A209,Plan!A$1:BB$798,54,FALSE)/100)))</f>
    </nc>
  </rcc>
  <rcc rId="8025" sId="8">
    <oc r="AQ209">
      <f>IF(AJ209,O209*'ETC Data'!$H$5*'ETC Data'!$L$5,0)</f>
    </oc>
    <nc r="AQ209">
      <f>IF(AJ209,O209*'ETC Data'!$H$5*'ETC Data'!$L$5,0)</f>
    </nc>
  </rcc>
  <rcc rId="8026" sId="8">
    <oc r="AR209">
      <f>AQ209-(AQ209*((VLOOKUP(A209,Plan!A$1:BD$798,53,FALSE)/100)))</f>
    </oc>
    <nc r="AR209">
      <f>AQ209-(AQ209*((VLOOKUP(A209,Plan!A$1:BD$798,56,FALSE)/100)))</f>
    </nc>
  </rcc>
  <rcc rId="8027" sId="8">
    <oc r="R210">
      <f>Q210-(Q210*((VLOOKUP(A210,Plan!A$1:Z$798,25,FALSE)/100)))</f>
    </oc>
    <nc r="R210">
      <f>Q210-(Q210*((VLOOKUP(A210,Plan!A$1:Z$798,26,FALSE)/100)))</f>
    </nc>
  </rcc>
  <rcc rId="8028" sId="8">
    <oc r="S210">
      <f>IF(P210,O210*'ETC Data'!$H$3*'ETC Data'!$J$3,0)</f>
    </oc>
    <nc r="S210">
      <f>IF(P210,O210*'ETC Data'!$H$3*'ETC Data'!$J$3,0)</f>
    </nc>
  </rcc>
  <rcc rId="8029" sId="8">
    <oc r="T210">
      <f>S210-(S210*((VLOOKUP(A210,Plan!A$1:AA$798,26,FALSE)/100)))</f>
    </oc>
    <nc r="T210">
      <f>S210-(S210*((VLOOKUP(A210,Plan!A$1:AA$798,27,FALSE)/100)))</f>
    </nc>
  </rcc>
  <rcc rId="8030" sId="8">
    <oc r="U210">
      <f>IF(P210,O210*'ETC Data'!$H$3*'ETC Data'!$K$3,0)</f>
    </oc>
    <nc r="U210">
      <f>IF(P210,O210*'ETC Data'!$H$3*'ETC Data'!$K$3,0)</f>
    </nc>
  </rcc>
  <rcc rId="8031" sId="8">
    <oc r="V210">
      <f>U210-(U210*((VLOOKUP(A210,Plan!A$1:AB$798,27,FALSE)/100)))</f>
    </oc>
    <nc r="V210">
      <f>U210-(U210*((VLOOKUP(A210,Plan!A$1:AB$798,28,FALSE)/100)))</f>
    </nc>
  </rcc>
  <rcc rId="8032" sId="8">
    <oc r="W210">
      <f>IF(P210,O210*'ETC Data'!$H$3*'ETC Data'!$L$3,0)</f>
    </oc>
    <nc r="W210">
      <f>IF(P210,O210*'ETC Data'!$H$3*'ETC Data'!$L$3,0)</f>
    </nc>
  </rcc>
  <rcc rId="8033" sId="8">
    <oc r="X210">
      <f>W210-(W210*((VLOOKUP(A210,Plan!A$1:AC$798,28,FALSE)/100)))</f>
    </oc>
    <nc r="X210">
      <f>W210-(W210*((VLOOKUP(A210,Plan!A$1:AC$798,29,FALSE)/100)))</f>
    </nc>
  </rcc>
  <rcc rId="8034" sId="8">
    <oc r="Z210">
      <f>OR(H210="Y",J210="Y")</f>
    </oc>
    <nc r="Z210">
      <f>OR(H210="Y",J210="Y")</f>
    </nc>
  </rcc>
  <rcc rId="8035" sId="8">
    <oc r="AA210">
      <f>IF(Z210,O210*'ETC Data'!$H$4*'ETC Data'!$I$4,0)</f>
    </oc>
    <nc r="AA210">
      <f>IF(Z210,O210*'ETC Data'!$H$4*'ETC Data'!$I$4,0)</f>
    </nc>
  </rcc>
  <rcc rId="8036" sId="8">
    <oc r="AB210">
      <f>AA210-(AA210*((VLOOKUP(A210,Plan!A$1:AI$798,34,FALSE)/100)))</f>
    </oc>
    <nc r="AB210">
      <f>AA210-(AA210*((VLOOKUP(A210,Plan!A$1:AI$798,35,FALSE)/100)))</f>
    </nc>
  </rcc>
  <rcc rId="8037" sId="8">
    <oc r="AC210">
      <f>IF(Z210,O210*'ETC Data'!$H$4*'ETC Data'!$J$4,0)</f>
    </oc>
    <nc r="AC210">
      <f>IF(Z210,O210*'ETC Data'!$H$4*'ETC Data'!$J$4,0)</f>
    </nc>
  </rcc>
  <rcc rId="8038" sId="8">
    <oc r="AD210">
      <f>AC210-(AC210*((VLOOKUP(A210,Plan!A$1:AJ$798,35,FALSE)/100)))</f>
    </oc>
    <nc r="AD210">
      <f>AC210-(AC210*((VLOOKUP(A210,Plan!A$1:AJ$798,36,FALSE)/100)))</f>
    </nc>
  </rcc>
  <rcc rId="8039" sId="8">
    <oc r="AE210">
      <f>IF(Z210,O210*'ETC Data'!$H$4*'ETC Data'!$K$4,0)</f>
    </oc>
    <nc r="AE210">
      <f>IF(Z210,O210*'ETC Data'!$H$4*'ETC Data'!$K$4,0)</f>
    </nc>
  </rcc>
  <rcc rId="8040" sId="8">
    <oc r="AF210">
      <f>AE210-(AE210*((VLOOKUP(A210,Plan!A$1:AK$798,36,FALSE)/100)))</f>
    </oc>
    <nc r="AF210">
      <f>AE210-(AE210*((VLOOKUP(A210,Plan!A$1:AK$798,37,FALSE)/100)))</f>
    </nc>
  </rcc>
  <rcc rId="8041" sId="8">
    <oc r="AG210">
      <f>IF(Z210,O210*'ETC Data'!$H$4*'ETC Data'!$L$4,0)</f>
    </oc>
    <nc r="AG210">
      <f>IF(Z210,O210*'ETC Data'!$H$4*'ETC Data'!$L$4,0)</f>
    </nc>
  </rcc>
  <rcc rId="8042" sId="8">
    <oc r="AH210">
      <f>AG210-(AG210*((VLOOKUP(A210,Plan!A$1:AP$798,41,FALSE)/100)))</f>
    </oc>
    <nc r="AH210">
      <f>AG210-(AG210*((VLOOKUP(A210,Plan!A$1:AP$798,42,FALSE)/100)))</f>
    </nc>
  </rcc>
  <rcc rId="8043" sId="8">
    <oc r="AJ210">
      <f>OR(H210="Y",K210="Y")</f>
    </oc>
    <nc r="AJ210">
      <f>OR(H210="Y",K210="Y")</f>
    </nc>
  </rcc>
  <rcc rId="8044" sId="8">
    <oc r="AK210">
      <f>IF(AJ210,O210*'ETC Data'!$H$5*'ETC Data'!$I$5,0)</f>
    </oc>
    <nc r="AK210">
      <f>IF(AJ210,O210*'ETC Data'!$H$5*'ETC Data'!$I$5,0)</f>
    </nc>
  </rcc>
  <rcc rId="8045" sId="8">
    <oc r="AL210">
      <f>AK210-(AK210*((VLOOKUP(A210,Plan!A$1:AY$798,49,FALSE)/100)))</f>
    </oc>
    <nc r="AL210">
      <f>AK210-(AK210*((VLOOKUP(A210,Plan!A$1:AY$798,51,FALSE)/100)))</f>
    </nc>
  </rcc>
  <rcc rId="8046" sId="8">
    <oc r="AM210">
      <f>IF(AJ210,O210*'ETC Data'!$H$5*'ETC Data'!$J$5,0)</f>
    </oc>
    <nc r="AM210">
      <f>IF(AJ210,O210*'ETC Data'!$H$5*'ETC Data'!$J$5,0)</f>
    </nc>
  </rcc>
  <rcc rId="8047" sId="8">
    <oc r="AN210">
      <f>AM210-(AM210*((VLOOKUP(A210,Plan!A$1:BA$798,50,FALSE)/100)))</f>
    </oc>
    <nc r="AN210">
      <f>AM210-(AM210*((VLOOKUP(A210,Plan!A$1:BA$798,53,FALSE)/100)))</f>
    </nc>
  </rcc>
  <rcc rId="8048" sId="8">
    <oc r="AO210">
      <f>IF(AJ210,O210*'ETC Data'!$H$5*'ETC Data'!$K$5,0)</f>
    </oc>
    <nc r="AO210">
      <f>IF(AJ210,O210*'ETC Data'!$H$5*'ETC Data'!$K$5,0)</f>
    </nc>
  </rcc>
  <rcc rId="8049" sId="8">
    <oc r="AP210">
      <f>AO210-(AO210*((VLOOKUP(A210,Plan!A$1:BB$798,51,FALSE)/100)))</f>
    </oc>
    <nc r="AP210">
      <f>AO210-(AO210*((VLOOKUP(A210,Plan!A$1:BB$798,54,FALSE)/100)))</f>
    </nc>
  </rcc>
  <rcc rId="8050" sId="8">
    <oc r="AQ210">
      <f>IF(AJ210,O210*'ETC Data'!$H$5*'ETC Data'!$L$5,0)</f>
    </oc>
    <nc r="AQ210">
      <f>IF(AJ210,O210*'ETC Data'!$H$5*'ETC Data'!$L$5,0)</f>
    </nc>
  </rcc>
  <rcc rId="8051" sId="8">
    <oc r="AR210">
      <f>AQ210-(AQ210*((VLOOKUP(A210,Plan!A$1:BD$798,53,FALSE)/100)))</f>
    </oc>
    <nc r="AR210">
      <f>AQ210-(AQ210*((VLOOKUP(A210,Plan!A$1:BD$798,56,FALSE)/100)))</f>
    </nc>
  </rcc>
  <rcc rId="8052" sId="8">
    <oc r="R211">
      <f>Q211-(Q211*((VLOOKUP(A211,Plan!A$1:Z$798,25,FALSE)/100)))</f>
    </oc>
    <nc r="R211">
      <f>Q211-(Q211*((VLOOKUP(A211,Plan!A$1:Z$798,26,FALSE)/100)))</f>
    </nc>
  </rcc>
  <rcc rId="8053" sId="8">
    <oc r="S211">
      <f>IF(P211,O211*'ETC Data'!$H$3*'ETC Data'!$J$3,0)</f>
    </oc>
    <nc r="S211">
      <f>IF(P211,O211*'ETC Data'!$H$3*'ETC Data'!$J$3,0)</f>
    </nc>
  </rcc>
  <rcc rId="8054" sId="8">
    <oc r="T211">
      <f>S211-(S211*((VLOOKUP(A211,Plan!A$1:AA$798,26,FALSE)/100)))</f>
    </oc>
    <nc r="T211">
      <f>S211-(S211*((VLOOKUP(A211,Plan!A$1:AA$798,27,FALSE)/100)))</f>
    </nc>
  </rcc>
  <rcc rId="8055" sId="8">
    <oc r="U211">
      <f>IF(P211,O211*'ETC Data'!$H$3*'ETC Data'!$K$3,0)</f>
    </oc>
    <nc r="U211">
      <f>IF(P211,O211*'ETC Data'!$H$3*'ETC Data'!$K$3,0)</f>
    </nc>
  </rcc>
  <rcc rId="8056" sId="8">
    <oc r="V211">
      <f>U211-(U211*((VLOOKUP(A211,Plan!A$1:AB$798,27,FALSE)/100)))</f>
    </oc>
    <nc r="V211">
      <f>U211-(U211*((VLOOKUP(A211,Plan!A$1:AB$798,28,FALSE)/100)))</f>
    </nc>
  </rcc>
  <rcc rId="8057" sId="8">
    <oc r="W211">
      <f>IF(P211,O211*'ETC Data'!$H$3*'ETC Data'!$L$3,0)</f>
    </oc>
    <nc r="W211">
      <f>IF(P211,O211*'ETC Data'!$H$3*'ETC Data'!$L$3,0)</f>
    </nc>
  </rcc>
  <rcc rId="8058" sId="8">
    <oc r="X211">
      <f>W211-(W211*((VLOOKUP(A211,Plan!A$1:AC$798,28,FALSE)/100)))</f>
    </oc>
    <nc r="X211">
      <f>W211-(W211*((VLOOKUP(A211,Plan!A$1:AC$798,29,FALSE)/100)))</f>
    </nc>
  </rcc>
  <rcc rId="8059" sId="8">
    <oc r="Z211">
      <f>OR(H211="Y",J211="Y")</f>
    </oc>
    <nc r="Z211">
      <f>OR(H211="Y",J211="Y")</f>
    </nc>
  </rcc>
  <rcc rId="8060" sId="8">
    <oc r="AA211">
      <f>IF(Z211,O211*'ETC Data'!$H$4*'ETC Data'!$I$4,0)</f>
    </oc>
    <nc r="AA211">
      <f>IF(Z211,O211*'ETC Data'!$H$4*'ETC Data'!$I$4,0)</f>
    </nc>
  </rcc>
  <rcc rId="8061" sId="8">
    <oc r="AB211">
      <f>AA211-(AA211*((VLOOKUP(A211,Plan!A$1:AI$798,34,FALSE)/100)))</f>
    </oc>
    <nc r="AB211">
      <f>AA211-(AA211*((VLOOKUP(A211,Plan!A$1:AI$798,35,FALSE)/100)))</f>
    </nc>
  </rcc>
  <rcc rId="8062" sId="8">
    <oc r="AC211">
      <f>IF(Z211,O211*'ETC Data'!$H$4*'ETC Data'!$J$4,0)</f>
    </oc>
    <nc r="AC211">
      <f>IF(Z211,O211*'ETC Data'!$H$4*'ETC Data'!$J$4,0)</f>
    </nc>
  </rcc>
  <rcc rId="8063" sId="8">
    <oc r="AD211">
      <f>AC211-(AC211*((VLOOKUP(A211,Plan!A$1:AJ$798,35,FALSE)/100)))</f>
    </oc>
    <nc r="AD211">
      <f>AC211-(AC211*((VLOOKUP(A211,Plan!A$1:AJ$798,36,FALSE)/100)))</f>
    </nc>
  </rcc>
  <rcc rId="8064" sId="8">
    <oc r="AE211">
      <f>IF(Z211,O211*'ETC Data'!$H$4*'ETC Data'!$K$4,0)</f>
    </oc>
    <nc r="AE211">
      <f>IF(Z211,O211*'ETC Data'!$H$4*'ETC Data'!$K$4,0)</f>
    </nc>
  </rcc>
  <rcc rId="8065" sId="8">
    <oc r="AF211">
      <f>AE211-(AE211*((VLOOKUP(A211,Plan!A$1:AK$798,36,FALSE)/100)))</f>
    </oc>
    <nc r="AF211">
      <f>AE211-(AE211*((VLOOKUP(A211,Plan!A$1:AK$798,37,FALSE)/100)))</f>
    </nc>
  </rcc>
  <rcc rId="8066" sId="8">
    <oc r="AG211">
      <f>IF(Z211,O211*'ETC Data'!$H$4*'ETC Data'!$L$4,0)</f>
    </oc>
    <nc r="AG211">
      <f>IF(Z211,O211*'ETC Data'!$H$4*'ETC Data'!$L$4,0)</f>
    </nc>
  </rcc>
  <rcc rId="8067" sId="8">
    <oc r="AH211">
      <f>AG211-(AG211*((VLOOKUP(A211,Plan!A$1:AP$798,41,FALSE)/100)))</f>
    </oc>
    <nc r="AH211">
      <f>AG211-(AG211*((VLOOKUP(A211,Plan!A$1:AP$798,42,FALSE)/100)))</f>
    </nc>
  </rcc>
  <rcc rId="8068" sId="8">
    <oc r="AJ211">
      <f>OR(H211="Y",K211="Y")</f>
    </oc>
    <nc r="AJ211">
      <f>OR(H211="Y",K211="Y")</f>
    </nc>
  </rcc>
  <rcc rId="8069" sId="8">
    <oc r="AK211">
      <f>IF(AJ211,O211*'ETC Data'!$H$5*'ETC Data'!$I$5,0)</f>
    </oc>
    <nc r="AK211">
      <f>IF(AJ211,O211*'ETC Data'!$H$5*'ETC Data'!$I$5,0)</f>
    </nc>
  </rcc>
  <rcc rId="8070" sId="8">
    <oc r="AL211">
      <f>AK211-(AK211*((VLOOKUP(A211,Plan!A$1:AY$798,49,FALSE)/100)))</f>
    </oc>
    <nc r="AL211">
      <f>AK211-(AK211*((VLOOKUP(A211,Plan!A$1:AY$798,51,FALSE)/100)))</f>
    </nc>
  </rcc>
  <rcc rId="8071" sId="8">
    <oc r="AM211">
      <f>IF(AJ211,O211*'ETC Data'!$H$5*'ETC Data'!$J$5,0)</f>
    </oc>
    <nc r="AM211">
      <f>IF(AJ211,O211*'ETC Data'!$H$5*'ETC Data'!$J$5,0)</f>
    </nc>
  </rcc>
  <rcc rId="8072" sId="8">
    <oc r="AN211">
      <f>AM211-(AM211*((VLOOKUP(A211,Plan!A$1:BA$798,50,FALSE)/100)))</f>
    </oc>
    <nc r="AN211">
      <f>AM211-(AM211*((VLOOKUP(A211,Plan!A$1:BA$798,53,FALSE)/100)))</f>
    </nc>
  </rcc>
  <rcc rId="8073" sId="8">
    <oc r="AO211">
      <f>IF(AJ211,O211*'ETC Data'!$H$5*'ETC Data'!$K$5,0)</f>
    </oc>
    <nc r="AO211">
      <f>IF(AJ211,O211*'ETC Data'!$H$5*'ETC Data'!$K$5,0)</f>
    </nc>
  </rcc>
  <rcc rId="8074" sId="8">
    <oc r="AP211">
      <f>AO211-(AO211*((VLOOKUP(A211,Plan!A$1:BB$798,51,FALSE)/100)))</f>
    </oc>
    <nc r="AP211">
      <f>AO211-(AO211*((VLOOKUP(A211,Plan!A$1:BB$798,54,FALSE)/100)))</f>
    </nc>
  </rcc>
  <rcc rId="8075" sId="8">
    <oc r="AQ211">
      <f>IF(AJ211,O211*'ETC Data'!$H$5*'ETC Data'!$L$5,0)</f>
    </oc>
    <nc r="AQ211">
      <f>IF(AJ211,O211*'ETC Data'!$H$5*'ETC Data'!$L$5,0)</f>
    </nc>
  </rcc>
  <rcc rId="8076" sId="8">
    <oc r="AR211">
      <f>AQ211-(AQ211*((VLOOKUP(A211,Plan!A$1:BD$798,53,FALSE)/100)))</f>
    </oc>
    <nc r="AR211">
      <f>AQ211-(AQ211*((VLOOKUP(A211,Plan!A$1:BD$798,56,FALSE)/100)))</f>
    </nc>
  </rcc>
  <rcc rId="8077" sId="8">
    <oc r="R212">
      <f>Q212-(Q212*((VLOOKUP(A212,Plan!A$1:Z$798,25,FALSE)/100)))</f>
    </oc>
    <nc r="R212">
      <f>Q212-(Q212*((VLOOKUP(A212,Plan!A$1:Z$798,26,FALSE)/100)))</f>
    </nc>
  </rcc>
  <rcc rId="8078" sId="8">
    <oc r="S212">
      <f>IF(P212,O212*'ETC Data'!$H$3*'ETC Data'!$J$3,0)</f>
    </oc>
    <nc r="S212">
      <f>IF(P212,O212*'ETC Data'!$H$3*'ETC Data'!$J$3,0)</f>
    </nc>
  </rcc>
  <rcc rId="8079" sId="8">
    <oc r="T212">
      <f>S212-(S212*((VLOOKUP(A212,Plan!A$1:AA$798,26,FALSE)/100)))</f>
    </oc>
    <nc r="T212">
      <f>S212-(S212*((VLOOKUP(A212,Plan!A$1:AA$798,27,FALSE)/100)))</f>
    </nc>
  </rcc>
  <rcc rId="8080" sId="8">
    <oc r="U212">
      <f>IF(P212,O212*'ETC Data'!$H$3*'ETC Data'!$K$3,0)</f>
    </oc>
    <nc r="U212">
      <f>IF(P212,O212*'ETC Data'!$H$3*'ETC Data'!$K$3,0)</f>
    </nc>
  </rcc>
  <rcc rId="8081" sId="8">
    <oc r="V212">
      <f>U212-(U212*((VLOOKUP(A212,Plan!A$1:AB$798,27,FALSE)/100)))</f>
    </oc>
    <nc r="V212">
      <f>U212-(U212*((VLOOKUP(A212,Plan!A$1:AB$798,28,FALSE)/100)))</f>
    </nc>
  </rcc>
  <rcc rId="8082" sId="8">
    <oc r="W212">
      <f>IF(P212,O212*'ETC Data'!$H$3*'ETC Data'!$L$3,0)</f>
    </oc>
    <nc r="W212">
      <f>IF(P212,O212*'ETC Data'!$H$3*'ETC Data'!$L$3,0)</f>
    </nc>
  </rcc>
  <rcc rId="8083" sId="8">
    <oc r="X212">
      <f>W212-(W212*((VLOOKUP(A212,Plan!A$1:AC$798,28,FALSE)/100)))</f>
    </oc>
    <nc r="X212">
      <f>W212-(W212*((VLOOKUP(A212,Plan!A$1:AC$798,29,FALSE)/100)))</f>
    </nc>
  </rcc>
  <rcc rId="8084" sId="8">
    <oc r="Z212">
      <f>OR(H212="Y",J212="Y")</f>
    </oc>
    <nc r="Z212">
      <f>OR(H212="Y",J212="Y")</f>
    </nc>
  </rcc>
  <rcc rId="8085" sId="8">
    <oc r="AA212">
      <f>IF(Z212,O212*'ETC Data'!$H$4*'ETC Data'!$I$4,0)</f>
    </oc>
    <nc r="AA212">
      <f>IF(Z212,O212*'ETC Data'!$H$4*'ETC Data'!$I$4,0)</f>
    </nc>
  </rcc>
  <rcc rId="8086" sId="8">
    <oc r="AB212">
      <f>AA212-(AA212*((VLOOKUP(A212,Plan!A$1:AI$798,34,FALSE)/100)))</f>
    </oc>
    <nc r="AB212">
      <f>AA212-(AA212*((VLOOKUP(A212,Plan!A$1:AI$798,35,FALSE)/100)))</f>
    </nc>
  </rcc>
  <rcc rId="8087" sId="8">
    <oc r="AC212">
      <f>IF(Z212,O212*'ETC Data'!$H$4*'ETC Data'!$J$4,0)</f>
    </oc>
    <nc r="AC212">
      <f>IF(Z212,O212*'ETC Data'!$H$4*'ETC Data'!$J$4,0)</f>
    </nc>
  </rcc>
  <rcc rId="8088" sId="8">
    <oc r="AD212">
      <f>AC212-(AC212*((VLOOKUP(A212,Plan!A$1:AJ$798,35,FALSE)/100)))</f>
    </oc>
    <nc r="AD212">
      <f>AC212-(AC212*((VLOOKUP(A212,Plan!A$1:AJ$798,36,FALSE)/100)))</f>
    </nc>
  </rcc>
  <rcc rId="8089" sId="8">
    <oc r="AE212">
      <f>IF(Z212,O212*'ETC Data'!$H$4*'ETC Data'!$K$4,0)</f>
    </oc>
    <nc r="AE212">
      <f>IF(Z212,O212*'ETC Data'!$H$4*'ETC Data'!$K$4,0)</f>
    </nc>
  </rcc>
  <rcc rId="8090" sId="8">
    <oc r="AF212">
      <f>AE212-(AE212*((VLOOKUP(A212,Plan!A$1:AK$798,36,FALSE)/100)))</f>
    </oc>
    <nc r="AF212">
      <f>AE212-(AE212*((VLOOKUP(A212,Plan!A$1:AK$798,37,FALSE)/100)))</f>
    </nc>
  </rcc>
  <rcc rId="8091" sId="8">
    <oc r="AG212">
      <f>IF(Z212,O212*'ETC Data'!$H$4*'ETC Data'!$L$4,0)</f>
    </oc>
    <nc r="AG212">
      <f>IF(Z212,O212*'ETC Data'!$H$4*'ETC Data'!$L$4,0)</f>
    </nc>
  </rcc>
  <rcc rId="8092" sId="8">
    <oc r="AH212">
      <f>AG212-(AG212*((VLOOKUP(A212,Plan!A$1:AP$798,41,FALSE)/100)))</f>
    </oc>
    <nc r="AH212">
      <f>AG212-(AG212*((VLOOKUP(A212,Plan!A$1:AP$798,42,FALSE)/100)))</f>
    </nc>
  </rcc>
  <rcc rId="8093" sId="8">
    <oc r="AJ212">
      <f>OR(H212="Y",K212="Y")</f>
    </oc>
    <nc r="AJ212">
      <f>OR(H212="Y",K212="Y")</f>
    </nc>
  </rcc>
  <rcc rId="8094" sId="8">
    <oc r="AK212">
      <f>IF(AJ212,O212*'ETC Data'!$H$5*'ETC Data'!$I$5,0)</f>
    </oc>
    <nc r="AK212">
      <f>IF(AJ212,O212*'ETC Data'!$H$5*'ETC Data'!$I$5,0)</f>
    </nc>
  </rcc>
  <rcc rId="8095" sId="8">
    <oc r="AL212">
      <f>AK212-(AK212*((VLOOKUP(A212,Plan!A$1:AY$798,49,FALSE)/100)))</f>
    </oc>
    <nc r="AL212">
      <f>AK212-(AK212*((VLOOKUP(A212,Plan!A$1:AY$798,51,FALSE)/100)))</f>
    </nc>
  </rcc>
  <rcc rId="8096" sId="8">
    <oc r="AM212">
      <f>IF(AJ212,O212*'ETC Data'!$H$5*'ETC Data'!$J$5,0)</f>
    </oc>
    <nc r="AM212">
      <f>IF(AJ212,O212*'ETC Data'!$H$5*'ETC Data'!$J$5,0)</f>
    </nc>
  </rcc>
  <rcc rId="8097" sId="8">
    <oc r="AN212">
      <f>AM212-(AM212*((VLOOKUP(A212,Plan!A$1:BA$798,50,FALSE)/100)))</f>
    </oc>
    <nc r="AN212">
      <f>AM212-(AM212*((VLOOKUP(A212,Plan!A$1:BA$798,53,FALSE)/100)))</f>
    </nc>
  </rcc>
  <rcc rId="8098" sId="8">
    <oc r="AO212">
      <f>IF(AJ212,O212*'ETC Data'!$H$5*'ETC Data'!$K$5,0)</f>
    </oc>
    <nc r="AO212">
      <f>IF(AJ212,O212*'ETC Data'!$H$5*'ETC Data'!$K$5,0)</f>
    </nc>
  </rcc>
  <rcc rId="8099" sId="8">
    <oc r="AP212">
      <f>AO212-(AO212*((VLOOKUP(A212,Plan!A$1:BB$798,51,FALSE)/100)))</f>
    </oc>
    <nc r="AP212">
      <f>AO212-(AO212*((VLOOKUP(A212,Plan!A$1:BB$798,54,FALSE)/100)))</f>
    </nc>
  </rcc>
  <rcc rId="8100" sId="8">
    <oc r="AQ212">
      <f>IF(AJ212,O212*'ETC Data'!$H$5*'ETC Data'!$L$5,0)</f>
    </oc>
    <nc r="AQ212">
      <f>IF(AJ212,O212*'ETC Data'!$H$5*'ETC Data'!$L$5,0)</f>
    </nc>
  </rcc>
  <rcc rId="8101" sId="8">
    <oc r="AR212">
      <f>AQ212-(AQ212*((VLOOKUP(A212,Plan!A$1:BD$798,53,FALSE)/100)))</f>
    </oc>
    <nc r="AR212">
      <f>AQ212-(AQ212*((VLOOKUP(A212,Plan!A$1:BD$798,56,FALSE)/100)))</f>
    </nc>
  </rcc>
  <rcc rId="8102" sId="8">
    <oc r="R213">
      <f>Q213-(Q213*((VLOOKUP(A213,Plan!A$1:Z$798,25,FALSE)/100)))</f>
    </oc>
    <nc r="R213">
      <f>Q213-(Q213*((VLOOKUP(A213,Plan!A$1:Z$798,26,FALSE)/100)))</f>
    </nc>
  </rcc>
  <rcc rId="8103" sId="8">
    <oc r="S213">
      <f>IF(P213,O213*'ETC Data'!$H$3*'ETC Data'!$J$3,0)</f>
    </oc>
    <nc r="S213">
      <f>IF(P213,O213*'ETC Data'!$H$3*'ETC Data'!$J$3,0)</f>
    </nc>
  </rcc>
  <rcc rId="8104" sId="8">
    <oc r="T213">
      <f>S213-(S213*((VLOOKUP(A213,Plan!A$1:AA$798,26,FALSE)/100)))</f>
    </oc>
    <nc r="T213">
      <f>S213-(S213*((VLOOKUP(A213,Plan!A$1:AA$798,27,FALSE)/100)))</f>
    </nc>
  </rcc>
  <rcc rId="8105" sId="8">
    <oc r="U213">
      <f>IF(P213,O213*'ETC Data'!$H$3*'ETC Data'!$K$3,0)</f>
    </oc>
    <nc r="U213">
      <f>IF(P213,O213*'ETC Data'!$H$3*'ETC Data'!$K$3,0)</f>
    </nc>
  </rcc>
  <rcc rId="8106" sId="8">
    <oc r="V213">
      <f>U213-(U213*((VLOOKUP(A213,Plan!A$1:AB$798,27,FALSE)/100)))</f>
    </oc>
    <nc r="V213">
      <f>U213-(U213*((VLOOKUP(A213,Plan!A$1:AB$798,28,FALSE)/100)))</f>
    </nc>
  </rcc>
  <rcc rId="8107" sId="8">
    <oc r="W213">
      <f>IF(P213,O213*'ETC Data'!$H$3*'ETC Data'!$L$3,0)</f>
    </oc>
    <nc r="W213">
      <f>IF(P213,O213*'ETC Data'!$H$3*'ETC Data'!$L$3,0)</f>
    </nc>
  </rcc>
  <rcc rId="8108" sId="8">
    <oc r="X213">
      <f>W213-(W213*((VLOOKUP(A213,Plan!A$1:AC$798,28,FALSE)/100)))</f>
    </oc>
    <nc r="X213">
      <f>W213-(W213*((VLOOKUP(A213,Plan!A$1:AC$798,29,FALSE)/100)))</f>
    </nc>
  </rcc>
  <rcc rId="8109" sId="8">
    <oc r="Z213">
      <f>OR(H213="Y",J213="Y")</f>
    </oc>
    <nc r="Z213">
      <f>OR(H213="Y",J213="Y")</f>
    </nc>
  </rcc>
  <rcc rId="8110" sId="8">
    <oc r="AA213">
      <f>IF(Z213,O213*'ETC Data'!$H$4*'ETC Data'!$I$4,0)</f>
    </oc>
    <nc r="AA213">
      <f>IF(Z213,O213*'ETC Data'!$H$4*'ETC Data'!$I$4,0)</f>
    </nc>
  </rcc>
  <rcc rId="8111" sId="8">
    <oc r="AB213">
      <f>AA213-(AA213*((VLOOKUP(A213,Plan!A$1:AI$798,34,FALSE)/100)))</f>
    </oc>
    <nc r="AB213">
      <f>AA213-(AA213*((VLOOKUP(A213,Plan!A$1:AI$798,35,FALSE)/100)))</f>
    </nc>
  </rcc>
  <rcc rId="8112" sId="8">
    <oc r="AC213">
      <f>IF(Z213,O213*'ETC Data'!$H$4*'ETC Data'!$J$4,0)</f>
    </oc>
    <nc r="AC213">
      <f>IF(Z213,O213*'ETC Data'!$H$4*'ETC Data'!$J$4,0)</f>
    </nc>
  </rcc>
  <rcc rId="8113" sId="8">
    <oc r="AD213">
      <f>AC213-(AC213*((VLOOKUP(A213,Plan!A$1:AJ$798,35,FALSE)/100)))</f>
    </oc>
    <nc r="AD213">
      <f>AC213-(AC213*((VLOOKUP(A213,Plan!A$1:AJ$798,36,FALSE)/100)))</f>
    </nc>
  </rcc>
  <rcc rId="8114" sId="8">
    <oc r="AE213">
      <f>IF(Z213,O213*'ETC Data'!$H$4*'ETC Data'!$K$4,0)</f>
    </oc>
    <nc r="AE213">
      <f>IF(Z213,O213*'ETC Data'!$H$4*'ETC Data'!$K$4,0)</f>
    </nc>
  </rcc>
  <rcc rId="8115" sId="8">
    <oc r="AF213">
      <f>AE213-(AE213*((VLOOKUP(A213,Plan!A$1:AK$798,36,FALSE)/100)))</f>
    </oc>
    <nc r="AF213">
      <f>AE213-(AE213*((VLOOKUP(A213,Plan!A$1:AK$798,37,FALSE)/100)))</f>
    </nc>
  </rcc>
  <rcc rId="8116" sId="8">
    <oc r="AG213">
      <f>IF(Z213,O213*'ETC Data'!$H$4*'ETC Data'!$L$4,0)</f>
    </oc>
    <nc r="AG213">
      <f>IF(Z213,O213*'ETC Data'!$H$4*'ETC Data'!$L$4,0)</f>
    </nc>
  </rcc>
  <rcc rId="8117" sId="8">
    <oc r="AH213">
      <f>AG213-(AG213*((VLOOKUP(A213,Plan!A$1:AP$798,41,FALSE)/100)))</f>
    </oc>
    <nc r="AH213">
      <f>AG213-(AG213*((VLOOKUP(A213,Plan!A$1:AP$798,42,FALSE)/100)))</f>
    </nc>
  </rcc>
  <rcc rId="8118" sId="8">
    <oc r="AJ213">
      <f>OR(H213="Y",K213="Y")</f>
    </oc>
    <nc r="AJ213">
      <f>OR(H213="Y",K213="Y")</f>
    </nc>
  </rcc>
  <rcc rId="8119" sId="8">
    <oc r="AK213">
      <f>IF(AJ213,O213*'ETC Data'!$H$5*'ETC Data'!$I$5,0)</f>
    </oc>
    <nc r="AK213">
      <f>IF(AJ213,O213*'ETC Data'!$H$5*'ETC Data'!$I$5,0)</f>
    </nc>
  </rcc>
  <rcc rId="8120" sId="8">
    <oc r="AL213">
      <f>AK213-(AK213*((VLOOKUP(A213,Plan!A$1:AY$798,49,FALSE)/100)))</f>
    </oc>
    <nc r="AL213">
      <f>AK213-(AK213*((VLOOKUP(A213,Plan!A$1:AY$798,51,FALSE)/100)))</f>
    </nc>
  </rcc>
  <rcc rId="8121" sId="8">
    <oc r="AM213">
      <f>IF(AJ213,O213*'ETC Data'!$H$5*'ETC Data'!$J$5,0)</f>
    </oc>
    <nc r="AM213">
      <f>IF(AJ213,O213*'ETC Data'!$H$5*'ETC Data'!$J$5,0)</f>
    </nc>
  </rcc>
  <rcc rId="8122" sId="8">
    <oc r="AN213">
      <f>AM213-(AM213*((VLOOKUP(A213,Plan!A$1:BA$798,50,FALSE)/100)))</f>
    </oc>
    <nc r="AN213">
      <f>AM213-(AM213*((VLOOKUP(A213,Plan!A$1:BA$798,53,FALSE)/100)))</f>
    </nc>
  </rcc>
  <rcc rId="8123" sId="8">
    <oc r="AO213">
      <f>IF(AJ213,O213*'ETC Data'!$H$5*'ETC Data'!$K$5,0)</f>
    </oc>
    <nc r="AO213">
      <f>IF(AJ213,O213*'ETC Data'!$H$5*'ETC Data'!$K$5,0)</f>
    </nc>
  </rcc>
  <rcc rId="8124" sId="8">
    <oc r="AP213">
      <f>AO213-(AO213*((VLOOKUP(A213,Plan!A$1:BB$798,51,FALSE)/100)))</f>
    </oc>
    <nc r="AP213">
      <f>AO213-(AO213*((VLOOKUP(A213,Plan!A$1:BB$798,54,FALSE)/100)))</f>
    </nc>
  </rcc>
  <rcc rId="8125" sId="8">
    <oc r="AQ213">
      <f>IF(AJ213,O213*'ETC Data'!$H$5*'ETC Data'!$L$5,0)</f>
    </oc>
    <nc r="AQ213">
      <f>IF(AJ213,O213*'ETC Data'!$H$5*'ETC Data'!$L$5,0)</f>
    </nc>
  </rcc>
  <rcc rId="8126" sId="8">
    <oc r="AR213">
      <f>AQ213-(AQ213*((VLOOKUP(A213,Plan!A$1:BD$798,53,FALSE)/100)))</f>
    </oc>
    <nc r="AR213">
      <f>AQ213-(AQ213*((VLOOKUP(A213,Plan!A$1:BD$798,56,FALSE)/100)))</f>
    </nc>
  </rcc>
  <rcc rId="8127" sId="8">
    <oc r="R214">
      <f>Q214-(Q214*((VLOOKUP(A214,Plan!A$1:Z$798,25,FALSE)/100)))</f>
    </oc>
    <nc r="R214">
      <f>Q214-(Q214*((VLOOKUP(A214,Plan!A$1:Z$798,26,FALSE)/100)))</f>
    </nc>
  </rcc>
  <rcc rId="8128" sId="8">
    <oc r="S214">
      <f>IF(P214,O214*'ETC Data'!$H$3*'ETC Data'!$J$3,0)</f>
    </oc>
    <nc r="S214">
      <f>IF(P214,O214*'ETC Data'!$H$3*'ETC Data'!$J$3,0)</f>
    </nc>
  </rcc>
  <rcc rId="8129" sId="8">
    <oc r="T214">
      <f>S214-(S214*((VLOOKUP(A214,Plan!A$1:AA$798,26,FALSE)/100)))</f>
    </oc>
    <nc r="T214">
      <f>S214-(S214*((VLOOKUP(A214,Plan!A$1:AA$798,27,FALSE)/100)))</f>
    </nc>
  </rcc>
  <rcc rId="8130" sId="8">
    <oc r="U214">
      <f>IF(P214,O214*'ETC Data'!$H$3*'ETC Data'!$K$3,0)</f>
    </oc>
    <nc r="U214">
      <f>IF(P214,O214*'ETC Data'!$H$3*'ETC Data'!$K$3,0)</f>
    </nc>
  </rcc>
  <rcc rId="8131" sId="8">
    <oc r="V214">
      <f>U214-(U214*((VLOOKUP(A214,Plan!A$1:AB$798,27,FALSE)/100)))</f>
    </oc>
    <nc r="V214">
      <f>U214-(U214*((VLOOKUP(A214,Plan!A$1:AB$798,28,FALSE)/100)))</f>
    </nc>
  </rcc>
  <rcc rId="8132" sId="8">
    <oc r="W214">
      <f>IF(P214,O214*'ETC Data'!$H$3*'ETC Data'!$L$3,0)</f>
    </oc>
    <nc r="W214">
      <f>IF(P214,O214*'ETC Data'!$H$3*'ETC Data'!$L$3,0)</f>
    </nc>
  </rcc>
  <rcc rId="8133" sId="8">
    <oc r="X214">
      <f>W214-(W214*((VLOOKUP(A214,Plan!A$1:AC$798,28,FALSE)/100)))</f>
    </oc>
    <nc r="X214">
      <f>W214-(W214*((VLOOKUP(A214,Plan!A$1:AC$798,29,FALSE)/100)))</f>
    </nc>
  </rcc>
  <rcc rId="8134" sId="8">
    <oc r="Z214">
      <f>OR(H214="Y",J214="Y")</f>
    </oc>
    <nc r="Z214">
      <f>OR(H214="Y",J214="Y")</f>
    </nc>
  </rcc>
  <rcc rId="8135" sId="8">
    <oc r="AA214">
      <f>IF(Z214,O214*'ETC Data'!$H$4*'ETC Data'!$I$4,0)</f>
    </oc>
    <nc r="AA214">
      <f>IF(Z214,O214*'ETC Data'!$H$4*'ETC Data'!$I$4,0)</f>
    </nc>
  </rcc>
  <rcc rId="8136" sId="8">
    <oc r="AB214">
      <f>AA214-(AA214*((VLOOKUP(A214,Plan!A$1:AI$798,34,FALSE)/100)))</f>
    </oc>
    <nc r="AB214">
      <f>AA214-(AA214*((VLOOKUP(A214,Plan!A$1:AI$798,35,FALSE)/100)))</f>
    </nc>
  </rcc>
  <rcc rId="8137" sId="8">
    <oc r="AC214">
      <f>IF(Z214,O214*'ETC Data'!$H$4*'ETC Data'!$J$4,0)</f>
    </oc>
    <nc r="AC214">
      <f>IF(Z214,O214*'ETC Data'!$H$4*'ETC Data'!$J$4,0)</f>
    </nc>
  </rcc>
  <rcc rId="8138" sId="8">
    <oc r="AD214">
      <f>AC214-(AC214*((VLOOKUP(A214,Plan!A$1:AJ$798,35,FALSE)/100)))</f>
    </oc>
    <nc r="AD214">
      <f>AC214-(AC214*((VLOOKUP(A214,Plan!A$1:AJ$798,36,FALSE)/100)))</f>
    </nc>
  </rcc>
  <rcc rId="8139" sId="8">
    <oc r="AE214">
      <f>IF(Z214,O214*'ETC Data'!$H$4*'ETC Data'!$K$4,0)</f>
    </oc>
    <nc r="AE214">
      <f>IF(Z214,O214*'ETC Data'!$H$4*'ETC Data'!$K$4,0)</f>
    </nc>
  </rcc>
  <rcc rId="8140" sId="8">
    <oc r="AF214">
      <f>AE214-(AE214*((VLOOKUP(A214,Plan!A$1:AK$798,36,FALSE)/100)))</f>
    </oc>
    <nc r="AF214">
      <f>AE214-(AE214*((VLOOKUP(A214,Plan!A$1:AK$798,37,FALSE)/100)))</f>
    </nc>
  </rcc>
  <rcc rId="8141" sId="8">
    <oc r="AG214">
      <f>IF(Z214,O214*'ETC Data'!$H$4*'ETC Data'!$L$4,0)</f>
    </oc>
    <nc r="AG214">
      <f>IF(Z214,O214*'ETC Data'!$H$4*'ETC Data'!$L$4,0)</f>
    </nc>
  </rcc>
  <rcc rId="8142" sId="8">
    <oc r="AH214">
      <f>AG214-(AG214*((VLOOKUP(A214,Plan!A$1:AP$798,41,FALSE)/100)))</f>
    </oc>
    <nc r="AH214">
      <f>AG214-(AG214*((VLOOKUP(A214,Plan!A$1:AP$798,42,FALSE)/100)))</f>
    </nc>
  </rcc>
  <rcc rId="8143" sId="8">
    <oc r="AJ214">
      <f>OR(H214="Y",K214="Y")</f>
    </oc>
    <nc r="AJ214">
      <f>OR(H214="Y",K214="Y")</f>
    </nc>
  </rcc>
  <rcc rId="8144" sId="8">
    <oc r="AK214">
      <f>IF(AJ214,O214*'ETC Data'!$H$5*'ETC Data'!$I$5,0)</f>
    </oc>
    <nc r="AK214">
      <f>IF(AJ214,O214*'ETC Data'!$H$5*'ETC Data'!$I$5,0)</f>
    </nc>
  </rcc>
  <rcc rId="8145" sId="8">
    <oc r="AL214">
      <f>AK214-(AK214*((VLOOKUP(A214,Plan!A$1:AY$798,49,FALSE)/100)))</f>
    </oc>
    <nc r="AL214">
      <f>AK214-(AK214*((VLOOKUP(A214,Plan!A$1:AY$798,51,FALSE)/100)))</f>
    </nc>
  </rcc>
  <rcc rId="8146" sId="8">
    <oc r="AM214">
      <f>IF(AJ214,O214*'ETC Data'!$H$5*'ETC Data'!$J$5,0)</f>
    </oc>
    <nc r="AM214">
      <f>IF(AJ214,O214*'ETC Data'!$H$5*'ETC Data'!$J$5,0)</f>
    </nc>
  </rcc>
  <rcc rId="8147" sId="8">
    <oc r="AN214">
      <f>AM214-(AM214*((VLOOKUP(A214,Plan!A$1:BA$798,50,FALSE)/100)))</f>
    </oc>
    <nc r="AN214">
      <f>AM214-(AM214*((VLOOKUP(A214,Plan!A$1:BA$798,53,FALSE)/100)))</f>
    </nc>
  </rcc>
  <rcc rId="8148" sId="8">
    <oc r="AO214">
      <f>IF(AJ214,O214*'ETC Data'!$H$5*'ETC Data'!$K$5,0)</f>
    </oc>
    <nc r="AO214">
      <f>IF(AJ214,O214*'ETC Data'!$H$5*'ETC Data'!$K$5,0)</f>
    </nc>
  </rcc>
  <rcc rId="8149" sId="8">
    <oc r="AP214">
      <f>AO214-(AO214*((VLOOKUP(A214,Plan!A$1:BB$798,51,FALSE)/100)))</f>
    </oc>
    <nc r="AP214">
      <f>AO214-(AO214*((VLOOKUP(A214,Plan!A$1:BB$798,54,FALSE)/100)))</f>
    </nc>
  </rcc>
  <rcc rId="8150" sId="8">
    <oc r="AQ214">
      <f>IF(AJ214,O214*'ETC Data'!$H$5*'ETC Data'!$L$5,0)</f>
    </oc>
    <nc r="AQ214">
      <f>IF(AJ214,O214*'ETC Data'!$H$5*'ETC Data'!$L$5,0)</f>
    </nc>
  </rcc>
  <rcc rId="8151" sId="8">
    <oc r="AR214">
      <f>AQ214-(AQ214*((VLOOKUP(A214,Plan!A$1:BD$798,53,FALSE)/100)))</f>
    </oc>
    <nc r="AR214">
      <f>AQ214-(AQ214*((VLOOKUP(A214,Plan!A$1:BD$798,56,FALSE)/100)))</f>
    </nc>
  </rcc>
  <rcc rId="8152" sId="8">
    <oc r="R215">
      <f>Q215-(Q215*((VLOOKUP(A215,Plan!A$1:Z$798,25,FALSE)/100)))</f>
    </oc>
    <nc r="R215">
      <f>Q215-(Q215*((VLOOKUP(A215,Plan!A$1:Z$798,26,FALSE)/100)))</f>
    </nc>
  </rcc>
  <rcc rId="8153" sId="8">
    <oc r="S215">
      <f>IF(P215,O215*'ETC Data'!$H$3*'ETC Data'!$J$3,0)</f>
    </oc>
    <nc r="S215">
      <f>IF(P215,O215*'ETC Data'!$H$3*'ETC Data'!$J$3,0)</f>
    </nc>
  </rcc>
  <rcc rId="8154" sId="8">
    <oc r="T215">
      <f>S215-(S215*((VLOOKUP(A215,Plan!A$1:AA$798,26,FALSE)/100)))</f>
    </oc>
    <nc r="T215">
      <f>S215-(S215*((VLOOKUP(A215,Plan!A$1:AA$798,27,FALSE)/100)))</f>
    </nc>
  </rcc>
  <rcc rId="8155" sId="8">
    <oc r="U215">
      <f>IF(P215,O215*'ETC Data'!$H$3*'ETC Data'!$K$3,0)</f>
    </oc>
    <nc r="U215">
      <f>IF(P215,O215*'ETC Data'!$H$3*'ETC Data'!$K$3,0)</f>
    </nc>
  </rcc>
  <rcc rId="8156" sId="8">
    <oc r="V215">
      <f>U215-(U215*((VLOOKUP(A215,Plan!A$1:AB$798,27,FALSE)/100)))</f>
    </oc>
    <nc r="V215">
      <f>U215-(U215*((VLOOKUP(A215,Plan!A$1:AB$798,28,FALSE)/100)))</f>
    </nc>
  </rcc>
  <rcc rId="8157" sId="8">
    <oc r="W215">
      <f>IF(P215,O215*'ETC Data'!$H$3*'ETC Data'!$L$3,0)</f>
    </oc>
    <nc r="W215">
      <f>IF(P215,O215*'ETC Data'!$H$3*'ETC Data'!$L$3,0)</f>
    </nc>
  </rcc>
  <rcc rId="8158" sId="8">
    <oc r="X215">
      <f>W215-(W215*((VLOOKUP(A215,Plan!A$1:AC$798,28,FALSE)/100)))</f>
    </oc>
    <nc r="X215">
      <f>W215-(W215*((VLOOKUP(A215,Plan!A$1:AC$798,29,FALSE)/100)))</f>
    </nc>
  </rcc>
  <rcc rId="8159" sId="8">
    <oc r="Z215">
      <f>OR(H215="Y",J215="Y")</f>
    </oc>
    <nc r="Z215">
      <f>OR(H215="Y",J215="Y")</f>
    </nc>
  </rcc>
  <rcc rId="8160" sId="8">
    <oc r="AA215">
      <f>IF(Z215,O215*'ETC Data'!$H$4*'ETC Data'!$I$4,0)</f>
    </oc>
    <nc r="AA215">
      <f>IF(Z215,O215*'ETC Data'!$H$4*'ETC Data'!$I$4,0)</f>
    </nc>
  </rcc>
  <rcc rId="8161" sId="8">
    <oc r="AB215">
      <f>AA215-(AA215*((VLOOKUP(A215,Plan!A$1:AI$798,34,FALSE)/100)))</f>
    </oc>
    <nc r="AB215">
      <f>AA215-(AA215*((VLOOKUP(A215,Plan!A$1:AI$798,35,FALSE)/100)))</f>
    </nc>
  </rcc>
  <rcc rId="8162" sId="8">
    <oc r="AC215">
      <f>IF(Z215,O215*'ETC Data'!$H$4*'ETC Data'!$J$4,0)</f>
    </oc>
    <nc r="AC215">
      <f>IF(Z215,O215*'ETC Data'!$H$4*'ETC Data'!$J$4,0)</f>
    </nc>
  </rcc>
  <rcc rId="8163" sId="8">
    <oc r="AD215">
      <f>AC215-(AC215*((VLOOKUP(A215,Plan!A$1:AJ$798,35,FALSE)/100)))</f>
    </oc>
    <nc r="AD215">
      <f>AC215-(AC215*((VLOOKUP(A215,Plan!A$1:AJ$798,36,FALSE)/100)))</f>
    </nc>
  </rcc>
  <rcc rId="8164" sId="8">
    <oc r="AE215">
      <f>IF(Z215,O215*'ETC Data'!$H$4*'ETC Data'!$K$4,0)</f>
    </oc>
    <nc r="AE215">
      <f>IF(Z215,O215*'ETC Data'!$H$4*'ETC Data'!$K$4,0)</f>
    </nc>
  </rcc>
  <rcc rId="8165" sId="8">
    <oc r="AF215">
      <f>AE215-(AE215*((VLOOKUP(A215,Plan!A$1:AK$798,36,FALSE)/100)))</f>
    </oc>
    <nc r="AF215">
      <f>AE215-(AE215*((VLOOKUP(A215,Plan!A$1:AK$798,37,FALSE)/100)))</f>
    </nc>
  </rcc>
  <rcc rId="8166" sId="8">
    <oc r="AG215">
      <f>IF(Z215,O215*'ETC Data'!$H$4*'ETC Data'!$L$4,0)</f>
    </oc>
    <nc r="AG215">
      <f>IF(Z215,O215*'ETC Data'!$H$4*'ETC Data'!$L$4,0)</f>
    </nc>
  </rcc>
  <rcc rId="8167" sId="8">
    <oc r="AH215">
      <f>AG215-(AG215*((VLOOKUP(A215,Plan!A$1:AP$798,41,FALSE)/100)))</f>
    </oc>
    <nc r="AH215">
      <f>AG215-(AG215*((VLOOKUP(A215,Plan!A$1:AP$798,42,FALSE)/100)))</f>
    </nc>
  </rcc>
  <rcc rId="8168" sId="8">
    <oc r="AJ215">
      <f>OR(H215="Y",K215="Y")</f>
    </oc>
    <nc r="AJ215">
      <f>OR(H215="Y",K215="Y")</f>
    </nc>
  </rcc>
  <rcc rId="8169" sId="8">
    <oc r="AK215">
      <f>IF(AJ215,O215*'ETC Data'!$H$5*'ETC Data'!$I$5,0)</f>
    </oc>
    <nc r="AK215">
      <f>IF(AJ215,O215*'ETC Data'!$H$5*'ETC Data'!$I$5,0)</f>
    </nc>
  </rcc>
  <rcc rId="8170" sId="8">
    <oc r="AL215">
      <f>AK215-(AK215*((VLOOKUP(A215,Plan!A$1:AY$798,49,FALSE)/100)))</f>
    </oc>
    <nc r="AL215">
      <f>AK215-(AK215*((VLOOKUP(A215,Plan!A$1:AY$798,51,FALSE)/100)))</f>
    </nc>
  </rcc>
  <rcc rId="8171" sId="8">
    <oc r="AM215">
      <f>IF(AJ215,O215*'ETC Data'!$H$5*'ETC Data'!$J$5,0)</f>
    </oc>
    <nc r="AM215">
      <f>IF(AJ215,O215*'ETC Data'!$H$5*'ETC Data'!$J$5,0)</f>
    </nc>
  </rcc>
  <rcc rId="8172" sId="8">
    <oc r="AN215">
      <f>AM215-(AM215*((VLOOKUP(A215,Plan!A$1:BA$798,50,FALSE)/100)))</f>
    </oc>
    <nc r="AN215">
      <f>AM215-(AM215*((VLOOKUP(A215,Plan!A$1:BA$798,53,FALSE)/100)))</f>
    </nc>
  </rcc>
  <rcc rId="8173" sId="8">
    <oc r="AO215">
      <f>IF(AJ215,O215*'ETC Data'!$H$5*'ETC Data'!$K$5,0)</f>
    </oc>
    <nc r="AO215">
      <f>IF(AJ215,O215*'ETC Data'!$H$5*'ETC Data'!$K$5,0)</f>
    </nc>
  </rcc>
  <rcc rId="8174" sId="8">
    <oc r="AP215">
      <f>AO215-(AO215*((VLOOKUP(A215,Plan!A$1:BB$798,51,FALSE)/100)))</f>
    </oc>
    <nc r="AP215">
      <f>AO215-(AO215*((VLOOKUP(A215,Plan!A$1:BB$798,54,FALSE)/100)))</f>
    </nc>
  </rcc>
  <rcc rId="8175" sId="8">
    <oc r="AQ215">
      <f>IF(AJ215,O215*'ETC Data'!$H$5*'ETC Data'!$L$5,0)</f>
    </oc>
    <nc r="AQ215">
      <f>IF(AJ215,O215*'ETC Data'!$H$5*'ETC Data'!$L$5,0)</f>
    </nc>
  </rcc>
  <rcc rId="8176" sId="8">
    <oc r="AR215">
      <f>AQ215-(AQ215*((VLOOKUP(A215,Plan!A$1:BD$798,53,FALSE)/100)))</f>
    </oc>
    <nc r="AR215">
      <f>AQ215-(AQ215*((VLOOKUP(A215,Plan!A$1:BD$798,56,FALSE)/100)))</f>
    </nc>
  </rcc>
  <rcc rId="8177" sId="8">
    <oc r="R216">
      <f>Q216-(Q216*((VLOOKUP(A216,Plan!A$1:Z$798,25,FALSE)/100)))</f>
    </oc>
    <nc r="R216">
      <f>Q216-(Q216*((VLOOKUP(A216,Plan!A$1:Z$798,26,FALSE)/100)))</f>
    </nc>
  </rcc>
  <rcc rId="8178" sId="8">
    <oc r="S216">
      <f>IF(P216,O216*'ETC Data'!$H$3*'ETC Data'!$J$3,0)</f>
    </oc>
    <nc r="S216">
      <f>IF(P216,O216*'ETC Data'!$H$3*'ETC Data'!$J$3,0)</f>
    </nc>
  </rcc>
  <rcc rId="8179" sId="8">
    <oc r="T216">
      <f>S216-(S216*((VLOOKUP(A216,Plan!A$1:AA$798,26,FALSE)/100)))</f>
    </oc>
    <nc r="T216">
      <f>S216-(S216*((VLOOKUP(A216,Plan!A$1:AA$798,27,FALSE)/100)))</f>
    </nc>
  </rcc>
  <rcc rId="8180" sId="8">
    <oc r="U216">
      <f>IF(P216,O216*'ETC Data'!$H$3*'ETC Data'!$K$3,0)</f>
    </oc>
    <nc r="U216">
      <f>IF(P216,O216*'ETC Data'!$H$3*'ETC Data'!$K$3,0)</f>
    </nc>
  </rcc>
  <rcc rId="8181" sId="8">
    <oc r="V216">
      <f>U216-(U216*((VLOOKUP(A216,Plan!A$1:AB$798,27,FALSE)/100)))</f>
    </oc>
    <nc r="V216">
      <f>U216-(U216*((VLOOKUP(A216,Plan!A$1:AB$798,28,FALSE)/100)))</f>
    </nc>
  </rcc>
  <rcc rId="8182" sId="8">
    <oc r="W216">
      <f>IF(P216,O216*'ETC Data'!$H$3*'ETC Data'!$L$3,0)</f>
    </oc>
    <nc r="W216">
      <f>IF(P216,O216*'ETC Data'!$H$3*'ETC Data'!$L$3,0)</f>
    </nc>
  </rcc>
  <rcc rId="8183" sId="8">
    <oc r="X216">
      <f>W216-(W216*((VLOOKUP(A216,Plan!A$1:AC$798,28,FALSE)/100)))</f>
    </oc>
    <nc r="X216">
      <f>W216-(W216*((VLOOKUP(A216,Plan!A$1:AC$798,29,FALSE)/100)))</f>
    </nc>
  </rcc>
  <rcc rId="8184" sId="8">
    <oc r="Z216">
      <f>OR(H216="Y",J216="Y")</f>
    </oc>
    <nc r="Z216">
      <f>OR(H216="Y",J216="Y")</f>
    </nc>
  </rcc>
  <rcc rId="8185" sId="8">
    <oc r="AA216">
      <f>IF(Z216,O216*'ETC Data'!$H$4*'ETC Data'!$I$4,0)</f>
    </oc>
    <nc r="AA216">
      <f>IF(Z216,O216*'ETC Data'!$H$4*'ETC Data'!$I$4,0)</f>
    </nc>
  </rcc>
  <rcc rId="8186" sId="8">
    <oc r="AB216">
      <f>AA216-(AA216*((VLOOKUP(A216,Plan!A$1:AI$798,34,FALSE)/100)))</f>
    </oc>
    <nc r="AB216">
      <f>AA216-(AA216*((VLOOKUP(A216,Plan!A$1:AI$798,35,FALSE)/100)))</f>
    </nc>
  </rcc>
  <rcc rId="8187" sId="8">
    <oc r="AC216">
      <f>IF(Z216,O216*'ETC Data'!$H$4*'ETC Data'!$J$4,0)</f>
    </oc>
    <nc r="AC216">
      <f>IF(Z216,O216*'ETC Data'!$H$4*'ETC Data'!$J$4,0)</f>
    </nc>
  </rcc>
  <rcc rId="8188" sId="8">
    <oc r="AD216">
      <f>AC216-(AC216*((VLOOKUP(A216,Plan!A$1:AJ$798,35,FALSE)/100)))</f>
    </oc>
    <nc r="AD216">
      <f>AC216-(AC216*((VLOOKUP(A216,Plan!A$1:AJ$798,36,FALSE)/100)))</f>
    </nc>
  </rcc>
  <rcc rId="8189" sId="8">
    <oc r="AE216">
      <f>IF(Z216,O216*'ETC Data'!$H$4*'ETC Data'!$K$4,0)</f>
    </oc>
    <nc r="AE216">
      <f>IF(Z216,O216*'ETC Data'!$H$4*'ETC Data'!$K$4,0)</f>
    </nc>
  </rcc>
  <rcc rId="8190" sId="8">
    <oc r="AF216">
      <f>AE216-(AE216*((VLOOKUP(A216,Plan!A$1:AK$798,36,FALSE)/100)))</f>
    </oc>
    <nc r="AF216">
      <f>AE216-(AE216*((VLOOKUP(A216,Plan!A$1:AK$798,37,FALSE)/100)))</f>
    </nc>
  </rcc>
  <rcc rId="8191" sId="8">
    <oc r="AG216">
      <f>IF(Z216,O216*'ETC Data'!$H$4*'ETC Data'!$L$4,0)</f>
    </oc>
    <nc r="AG216">
      <f>IF(Z216,O216*'ETC Data'!$H$4*'ETC Data'!$L$4,0)</f>
    </nc>
  </rcc>
  <rcc rId="8192" sId="8">
    <oc r="AH216">
      <f>AG216-(AG216*((VLOOKUP(A216,Plan!A$1:AP$798,41,FALSE)/100)))</f>
    </oc>
    <nc r="AH216">
      <f>AG216-(AG216*((VLOOKUP(A216,Plan!A$1:AP$798,42,FALSE)/100)))</f>
    </nc>
  </rcc>
  <rcc rId="8193" sId="8">
    <oc r="AJ216">
      <f>OR(H216="Y",K216="Y")</f>
    </oc>
    <nc r="AJ216">
      <f>OR(H216="Y",K216="Y")</f>
    </nc>
  </rcc>
  <rcc rId="8194" sId="8">
    <oc r="AK216">
      <f>IF(AJ216,O216*'ETC Data'!$H$5*'ETC Data'!$I$5,0)</f>
    </oc>
    <nc r="AK216">
      <f>IF(AJ216,O216*'ETC Data'!$H$5*'ETC Data'!$I$5,0)</f>
    </nc>
  </rcc>
  <rcc rId="8195" sId="8">
    <oc r="AL216">
      <f>AK216-(AK216*((VLOOKUP(A216,Plan!A$1:AY$798,49,FALSE)/100)))</f>
    </oc>
    <nc r="AL216">
      <f>AK216-(AK216*((VLOOKUP(A216,Plan!A$1:AY$798,51,FALSE)/100)))</f>
    </nc>
  </rcc>
  <rcc rId="8196" sId="8">
    <oc r="AM216">
      <f>IF(AJ216,O216*'ETC Data'!$H$5*'ETC Data'!$J$5,0)</f>
    </oc>
    <nc r="AM216">
      <f>IF(AJ216,O216*'ETC Data'!$H$5*'ETC Data'!$J$5,0)</f>
    </nc>
  </rcc>
  <rcc rId="8197" sId="8">
    <oc r="AN216">
      <f>AM216-(AM216*((VLOOKUP(A216,Plan!A$1:BA$798,50,FALSE)/100)))</f>
    </oc>
    <nc r="AN216">
      <f>AM216-(AM216*((VLOOKUP(A216,Plan!A$1:BA$798,53,FALSE)/100)))</f>
    </nc>
  </rcc>
  <rcc rId="8198" sId="8">
    <oc r="AO216">
      <f>IF(AJ216,O216*'ETC Data'!$H$5*'ETC Data'!$K$5,0)</f>
    </oc>
    <nc r="AO216">
      <f>IF(AJ216,O216*'ETC Data'!$H$5*'ETC Data'!$K$5,0)</f>
    </nc>
  </rcc>
  <rcc rId="8199" sId="8">
    <oc r="AP216">
      <f>AO216-(AO216*((VLOOKUP(A216,Plan!A$1:BB$798,51,FALSE)/100)))</f>
    </oc>
    <nc r="AP216">
      <f>AO216-(AO216*((VLOOKUP(A216,Plan!A$1:BB$798,54,FALSE)/100)))</f>
    </nc>
  </rcc>
  <rcc rId="8200" sId="8">
    <oc r="AQ216">
      <f>IF(AJ216,O216*'ETC Data'!$H$5*'ETC Data'!$L$5,0)</f>
    </oc>
    <nc r="AQ216">
      <f>IF(AJ216,O216*'ETC Data'!$H$5*'ETC Data'!$L$5,0)</f>
    </nc>
  </rcc>
  <rcc rId="8201" sId="8">
    <oc r="AR216">
      <f>AQ216-(AQ216*((VLOOKUP(A216,Plan!A$1:BD$798,53,FALSE)/100)))</f>
    </oc>
    <nc r="AR216">
      <f>AQ216-(AQ216*((VLOOKUP(A216,Plan!A$1:BD$798,56,FALSE)/100)))</f>
    </nc>
  </rcc>
  <rcc rId="8202" sId="8">
    <oc r="R217">
      <f>Q217-(Q217*((VLOOKUP(A217,Plan!A$1:Z$798,25,FALSE)/100)))</f>
    </oc>
    <nc r="R217">
      <f>Q217-(Q217*((VLOOKUP(A217,Plan!A$1:Z$798,26,FALSE)/100)))</f>
    </nc>
  </rcc>
  <rcc rId="8203" sId="8">
    <oc r="S217">
      <f>IF(P217,O217*'ETC Data'!$H$3*'ETC Data'!$J$3,0)</f>
    </oc>
    <nc r="S217">
      <f>IF(P217,O217*'ETC Data'!$H$3*'ETC Data'!$J$3,0)</f>
    </nc>
  </rcc>
  <rcc rId="8204" sId="8">
    <oc r="T217">
      <f>S217-(S217*((VLOOKUP(A217,Plan!A$1:AA$798,26,FALSE)/100)))</f>
    </oc>
    <nc r="T217">
      <f>S217-(S217*((VLOOKUP(A217,Plan!A$1:AA$798,27,FALSE)/100)))</f>
    </nc>
  </rcc>
  <rcc rId="8205" sId="8">
    <oc r="U217">
      <f>IF(P217,O217*'ETC Data'!$H$3*'ETC Data'!$K$3,0)</f>
    </oc>
    <nc r="U217">
      <f>IF(P217,O217*'ETC Data'!$H$3*'ETC Data'!$K$3,0)</f>
    </nc>
  </rcc>
  <rcc rId="8206" sId="8">
    <oc r="V217">
      <f>U217-(U217*((VLOOKUP(A217,Plan!A$1:AB$798,27,FALSE)/100)))</f>
    </oc>
    <nc r="V217">
      <f>U217-(U217*((VLOOKUP(A217,Plan!A$1:AB$798,28,FALSE)/100)))</f>
    </nc>
  </rcc>
  <rcc rId="8207" sId="8">
    <oc r="W217">
      <f>IF(P217,O217*'ETC Data'!$H$3*'ETC Data'!$L$3,0)</f>
    </oc>
    <nc r="W217">
      <f>IF(P217,O217*'ETC Data'!$H$3*'ETC Data'!$L$3,0)</f>
    </nc>
  </rcc>
  <rcc rId="8208" sId="8">
    <oc r="X217">
      <f>W217-(W217*((VLOOKUP(A217,Plan!A$1:AC$798,28,FALSE)/100)))</f>
    </oc>
    <nc r="X217">
      <f>W217-(W217*((VLOOKUP(A217,Plan!A$1:AC$798,29,FALSE)/100)))</f>
    </nc>
  </rcc>
  <rcc rId="8209" sId="8">
    <oc r="Z217">
      <f>OR(H217="Y",J217="Y")</f>
    </oc>
    <nc r="Z217">
      <f>OR(H217="Y",J217="Y")</f>
    </nc>
  </rcc>
  <rcc rId="8210" sId="8">
    <oc r="AA217">
      <f>IF(Z217,O217*'ETC Data'!$H$4*'ETC Data'!$I$4,0)</f>
    </oc>
    <nc r="AA217">
      <f>IF(Z217,O217*'ETC Data'!$H$4*'ETC Data'!$I$4,0)</f>
    </nc>
  </rcc>
  <rcc rId="8211" sId="8">
    <oc r="AB217">
      <f>AA217-(AA217*((VLOOKUP(A217,Plan!A$1:AI$798,34,FALSE)/100)))</f>
    </oc>
    <nc r="AB217">
      <f>AA217-(AA217*((VLOOKUP(A217,Plan!A$1:AI$798,35,FALSE)/100)))</f>
    </nc>
  </rcc>
  <rcc rId="8212" sId="8">
    <oc r="AC217">
      <f>IF(Z217,O217*'ETC Data'!$H$4*'ETC Data'!$J$4,0)</f>
    </oc>
    <nc r="AC217">
      <f>IF(Z217,O217*'ETC Data'!$H$4*'ETC Data'!$J$4,0)</f>
    </nc>
  </rcc>
  <rcc rId="8213" sId="8">
    <oc r="AD217">
      <f>AC217-(AC217*((VLOOKUP(A217,Plan!A$1:AJ$798,35,FALSE)/100)))</f>
    </oc>
    <nc r="AD217">
      <f>AC217-(AC217*((VLOOKUP(A217,Plan!A$1:AJ$798,36,FALSE)/100)))</f>
    </nc>
  </rcc>
  <rcc rId="8214" sId="8">
    <oc r="AE217">
      <f>IF(Z217,O217*'ETC Data'!$H$4*'ETC Data'!$K$4,0)</f>
    </oc>
    <nc r="AE217">
      <f>IF(Z217,O217*'ETC Data'!$H$4*'ETC Data'!$K$4,0)</f>
    </nc>
  </rcc>
  <rcc rId="8215" sId="8">
    <oc r="AF217">
      <f>AE217-(AE217*((VLOOKUP(A217,Plan!A$1:AK$798,36,FALSE)/100)))</f>
    </oc>
    <nc r="AF217">
      <f>AE217-(AE217*((VLOOKUP(A217,Plan!A$1:AK$798,37,FALSE)/100)))</f>
    </nc>
  </rcc>
  <rcc rId="8216" sId="8">
    <oc r="AG217">
      <f>IF(Z217,O217*'ETC Data'!$H$4*'ETC Data'!$L$4,0)</f>
    </oc>
    <nc r="AG217">
      <f>IF(Z217,O217*'ETC Data'!$H$4*'ETC Data'!$L$4,0)</f>
    </nc>
  </rcc>
  <rcc rId="8217" sId="8">
    <oc r="AH217">
      <f>AG217-(AG217*((VLOOKUP(A217,Plan!A$1:AP$798,41,FALSE)/100)))</f>
    </oc>
    <nc r="AH217">
      <f>AG217-(AG217*((VLOOKUP(A217,Plan!A$1:AP$798,42,FALSE)/100)))</f>
    </nc>
  </rcc>
  <rcc rId="8218" sId="8">
    <oc r="AJ217">
      <f>OR(H217="Y",K217="Y")</f>
    </oc>
    <nc r="AJ217">
      <f>OR(H217="Y",K217="Y")</f>
    </nc>
  </rcc>
  <rcc rId="8219" sId="8">
    <oc r="AK217">
      <f>IF(AJ217,O217*'ETC Data'!$H$5*'ETC Data'!$I$5,0)</f>
    </oc>
    <nc r="AK217">
      <f>IF(AJ217,O217*'ETC Data'!$H$5*'ETC Data'!$I$5,0)</f>
    </nc>
  </rcc>
  <rcc rId="8220" sId="8">
    <oc r="AL217">
      <f>AK217-(AK217*((VLOOKUP(A217,Plan!A$1:AY$798,49,FALSE)/100)))</f>
    </oc>
    <nc r="AL217">
      <f>AK217-(AK217*((VLOOKUP(A217,Plan!A$1:AY$798,51,FALSE)/100)))</f>
    </nc>
  </rcc>
  <rcc rId="8221" sId="8">
    <oc r="AM217">
      <f>IF(AJ217,O217*'ETC Data'!$H$5*'ETC Data'!$J$5,0)</f>
    </oc>
    <nc r="AM217">
      <f>IF(AJ217,O217*'ETC Data'!$H$5*'ETC Data'!$J$5,0)</f>
    </nc>
  </rcc>
  <rcc rId="8222" sId="8">
    <oc r="AN217">
      <f>AM217-(AM217*((VLOOKUP(A217,Plan!A$1:BA$798,50,FALSE)/100)))</f>
    </oc>
    <nc r="AN217">
      <f>AM217-(AM217*((VLOOKUP(A217,Plan!A$1:BA$798,53,FALSE)/100)))</f>
    </nc>
  </rcc>
  <rcc rId="8223" sId="8">
    <oc r="AO217">
      <f>IF(AJ217,O217*'ETC Data'!$H$5*'ETC Data'!$K$5,0)</f>
    </oc>
    <nc r="AO217">
      <f>IF(AJ217,O217*'ETC Data'!$H$5*'ETC Data'!$K$5,0)</f>
    </nc>
  </rcc>
  <rcc rId="8224" sId="8">
    <oc r="AP217">
      <f>AO217-(AO217*((VLOOKUP(A217,Plan!A$1:BB$798,51,FALSE)/100)))</f>
    </oc>
    <nc r="AP217">
      <f>AO217-(AO217*((VLOOKUP(A217,Plan!A$1:BB$798,54,FALSE)/100)))</f>
    </nc>
  </rcc>
  <rcc rId="8225" sId="8">
    <oc r="AQ217">
      <f>IF(AJ217,O217*'ETC Data'!$H$5*'ETC Data'!$L$5,0)</f>
    </oc>
    <nc r="AQ217">
      <f>IF(AJ217,O217*'ETC Data'!$H$5*'ETC Data'!$L$5,0)</f>
    </nc>
  </rcc>
  <rcc rId="8226" sId="8">
    <oc r="AR217">
      <f>AQ217-(AQ217*((VLOOKUP(A217,Plan!A$1:BD$798,53,FALSE)/100)))</f>
    </oc>
    <nc r="AR217">
      <f>AQ217-(AQ217*((VLOOKUP(A217,Plan!A$1:BD$798,56,FALSE)/100)))</f>
    </nc>
  </rcc>
  <rcc rId="8227" sId="8">
    <oc r="R218">
      <f>Q218-(Q218*((VLOOKUP(A218,Plan!A$1:Z$798,25,FALSE)/100)))</f>
    </oc>
    <nc r="R218">
      <f>Q218-(Q218*((VLOOKUP(A218,Plan!A$1:Z$798,26,FALSE)/100)))</f>
    </nc>
  </rcc>
  <rcc rId="8228" sId="8">
    <oc r="S218">
      <f>IF(P218,O218*'ETC Data'!$H$3*'ETC Data'!$J$3,0)</f>
    </oc>
    <nc r="S218">
      <f>IF(P218,O218*'ETC Data'!$H$3*'ETC Data'!$J$3,0)</f>
    </nc>
  </rcc>
  <rcc rId="8229" sId="8">
    <oc r="T218">
      <f>S218-(S218*((VLOOKUP(A218,Plan!A$1:AA$798,26,FALSE)/100)))</f>
    </oc>
    <nc r="T218">
      <f>S218-(S218*((VLOOKUP(A218,Plan!A$1:AA$798,27,FALSE)/100)))</f>
    </nc>
  </rcc>
  <rcc rId="8230" sId="8">
    <oc r="U218">
      <f>IF(P218,O218*'ETC Data'!$H$3*'ETC Data'!$K$3,0)</f>
    </oc>
    <nc r="U218">
      <f>IF(P218,O218*'ETC Data'!$H$3*'ETC Data'!$K$3,0)</f>
    </nc>
  </rcc>
  <rcc rId="8231" sId="8">
    <oc r="V218">
      <f>U218-(U218*((VLOOKUP(A218,Plan!A$1:AB$798,27,FALSE)/100)))</f>
    </oc>
    <nc r="V218">
      <f>U218-(U218*((VLOOKUP(A218,Plan!A$1:AB$798,28,FALSE)/100)))</f>
    </nc>
  </rcc>
  <rcc rId="8232" sId="8">
    <oc r="W218">
      <f>IF(P218,O218*'ETC Data'!$H$3*'ETC Data'!$L$3,0)</f>
    </oc>
    <nc r="W218">
      <f>IF(P218,O218*'ETC Data'!$H$3*'ETC Data'!$L$3,0)</f>
    </nc>
  </rcc>
  <rcc rId="8233" sId="8">
    <oc r="X218">
      <f>W218-(W218*((VLOOKUP(A218,Plan!A$1:AC$798,28,FALSE)/100)))</f>
    </oc>
    <nc r="X218">
      <f>W218-(W218*((VLOOKUP(A218,Plan!A$1:AC$798,29,FALSE)/100)))</f>
    </nc>
  </rcc>
  <rcc rId="8234" sId="8">
    <oc r="Z218">
      <f>OR(H218="Y",J218="Y")</f>
    </oc>
    <nc r="Z218">
      <f>OR(H218="Y",J218="Y")</f>
    </nc>
  </rcc>
  <rcc rId="8235" sId="8">
    <oc r="AA218">
      <f>IF(Z218,O218*'ETC Data'!$H$4*'ETC Data'!$I$4,0)</f>
    </oc>
    <nc r="AA218">
      <f>IF(Z218,O218*'ETC Data'!$H$4*'ETC Data'!$I$4,0)</f>
    </nc>
  </rcc>
  <rcc rId="8236" sId="8">
    <oc r="AB218">
      <f>AA218-(AA218*((VLOOKUP(A218,Plan!A$1:AI$798,34,FALSE)/100)))</f>
    </oc>
    <nc r="AB218">
      <f>AA218-(AA218*((VLOOKUP(A218,Plan!A$1:AI$798,35,FALSE)/100)))</f>
    </nc>
  </rcc>
  <rcc rId="8237" sId="8">
    <oc r="AC218">
      <f>IF(Z218,O218*'ETC Data'!$H$4*'ETC Data'!$J$4,0)</f>
    </oc>
    <nc r="AC218">
      <f>IF(Z218,O218*'ETC Data'!$H$4*'ETC Data'!$J$4,0)</f>
    </nc>
  </rcc>
  <rcc rId="8238" sId="8">
    <oc r="AD218">
      <f>AC218-(AC218*((VLOOKUP(A218,Plan!A$1:AJ$798,35,FALSE)/100)))</f>
    </oc>
    <nc r="AD218">
      <f>AC218-(AC218*((VLOOKUP(A218,Plan!A$1:AJ$798,36,FALSE)/100)))</f>
    </nc>
  </rcc>
  <rcc rId="8239" sId="8">
    <oc r="AE218">
      <f>IF(Z218,O218*'ETC Data'!$H$4*'ETC Data'!$K$4,0)</f>
    </oc>
    <nc r="AE218">
      <f>IF(Z218,O218*'ETC Data'!$H$4*'ETC Data'!$K$4,0)</f>
    </nc>
  </rcc>
  <rcc rId="8240" sId="8">
    <oc r="AF218">
      <f>AE218-(AE218*((VLOOKUP(A218,Plan!A$1:AK$798,36,FALSE)/100)))</f>
    </oc>
    <nc r="AF218">
      <f>AE218-(AE218*((VLOOKUP(A218,Plan!A$1:AK$798,37,FALSE)/100)))</f>
    </nc>
  </rcc>
  <rcc rId="8241" sId="8">
    <oc r="AG218">
      <f>IF(Z218,O218*'ETC Data'!$H$4*'ETC Data'!$L$4,0)</f>
    </oc>
    <nc r="AG218">
      <f>IF(Z218,O218*'ETC Data'!$H$4*'ETC Data'!$L$4,0)</f>
    </nc>
  </rcc>
  <rcc rId="8242" sId="8">
    <oc r="AH218">
      <f>AG218-(AG218*((VLOOKUP(A218,Plan!A$1:AP$798,41,FALSE)/100)))</f>
    </oc>
    <nc r="AH218">
      <f>AG218-(AG218*((VLOOKUP(A218,Plan!A$1:AP$798,42,FALSE)/100)))</f>
    </nc>
  </rcc>
  <rcc rId="8243" sId="8">
    <oc r="AJ218">
      <f>OR(H218="Y",K218="Y")</f>
    </oc>
    <nc r="AJ218">
      <f>OR(H218="Y",K218="Y")</f>
    </nc>
  </rcc>
  <rcc rId="8244" sId="8">
    <oc r="AK218">
      <f>IF(AJ218,O218*'ETC Data'!$H$5*'ETC Data'!$I$5,0)</f>
    </oc>
    <nc r="AK218">
      <f>IF(AJ218,O218*'ETC Data'!$H$5*'ETC Data'!$I$5,0)</f>
    </nc>
  </rcc>
  <rcc rId="8245" sId="8">
    <oc r="AL218">
      <f>AK218-(AK218*((VLOOKUP(A218,Plan!A$1:AY$798,49,FALSE)/100)))</f>
    </oc>
    <nc r="AL218">
      <f>AK218-(AK218*((VLOOKUP(A218,Plan!A$1:AY$798,51,FALSE)/100)))</f>
    </nc>
  </rcc>
  <rcc rId="8246" sId="8">
    <oc r="AM218">
      <f>IF(AJ218,O218*'ETC Data'!$H$5*'ETC Data'!$J$5,0)</f>
    </oc>
    <nc r="AM218">
      <f>IF(AJ218,O218*'ETC Data'!$H$5*'ETC Data'!$J$5,0)</f>
    </nc>
  </rcc>
  <rcc rId="8247" sId="8">
    <oc r="AN218">
      <f>AM218-(AM218*((VLOOKUP(A218,Plan!A$1:BA$798,50,FALSE)/100)))</f>
    </oc>
    <nc r="AN218">
      <f>AM218-(AM218*((VLOOKUP(A218,Plan!A$1:BA$798,53,FALSE)/100)))</f>
    </nc>
  </rcc>
  <rcc rId="8248" sId="8">
    <oc r="AO218">
      <f>IF(AJ218,O218*'ETC Data'!$H$5*'ETC Data'!$K$5,0)</f>
    </oc>
    <nc r="AO218">
      <f>IF(AJ218,O218*'ETC Data'!$H$5*'ETC Data'!$K$5,0)</f>
    </nc>
  </rcc>
  <rcc rId="8249" sId="8">
    <oc r="AP218">
      <f>AO218-(AO218*((VLOOKUP(A218,Plan!A$1:BB$798,51,FALSE)/100)))</f>
    </oc>
    <nc r="AP218">
      <f>AO218-(AO218*((VLOOKUP(A218,Plan!A$1:BB$798,54,FALSE)/100)))</f>
    </nc>
  </rcc>
  <rcc rId="8250" sId="8">
    <oc r="AQ218">
      <f>IF(AJ218,O218*'ETC Data'!$H$5*'ETC Data'!$L$5,0)</f>
    </oc>
    <nc r="AQ218">
      <f>IF(AJ218,O218*'ETC Data'!$H$5*'ETC Data'!$L$5,0)</f>
    </nc>
  </rcc>
  <rcc rId="8251" sId="8">
    <oc r="AR218">
      <f>AQ218-(AQ218*((VLOOKUP(A218,Plan!A$1:BD$798,53,FALSE)/100)))</f>
    </oc>
    <nc r="AR218">
      <f>AQ218-(AQ218*((VLOOKUP(A218,Plan!A$1:BD$798,56,FALSE)/100)))</f>
    </nc>
  </rcc>
  <rcc rId="8252" sId="8">
    <oc r="R219">
      <f>Q219-(Q219*((VLOOKUP(A219,Plan!A$1:Z$798,26,FALSE)/100)))</f>
    </oc>
    <nc r="R219">
      <f>Q219-(Q219*((VLOOKUP(A219,Plan!A$1:Z$798,26,FALSE)/100)))</f>
    </nc>
  </rcc>
  <rcc rId="8253" sId="8">
    <oc r="S219">
      <f>IF(P219,O219*'ETC Data'!$H$3*'ETC Data'!$J$3,0)</f>
    </oc>
    <nc r="S219">
      <f>IF(P219,O219*'ETC Data'!$H$3*'ETC Data'!$J$3,0)</f>
    </nc>
  </rcc>
  <rcc rId="8254" sId="8">
    <oc r="T219">
      <f>S219-(S219*((VLOOKUP(A219,Plan!A$1:AA$798,27,FALSE)/100)))</f>
    </oc>
    <nc r="T219">
      <f>S219-(S219*((VLOOKUP(A219,Plan!A$1:AA$798,27,FALSE)/100)))</f>
    </nc>
  </rcc>
  <rcc rId="8255" sId="8">
    <oc r="U219">
      <f>IF(P219,O219*'ETC Data'!$H$3*'ETC Data'!$K$3,0)</f>
    </oc>
    <nc r="U219">
      <f>IF(P219,O219*'ETC Data'!$H$3*'ETC Data'!$K$3,0)</f>
    </nc>
  </rcc>
  <rcc rId="8256" sId="8">
    <oc r="V219">
      <f>U219-(U219*((VLOOKUP(A219,Plan!A$1:AB$798,28,FALSE)/100)))</f>
    </oc>
    <nc r="V219">
      <f>U219-(U219*((VLOOKUP(A219,Plan!A$1:AB$798,28,FALSE)/100)))</f>
    </nc>
  </rcc>
  <rcc rId="8257" sId="8">
    <oc r="W219">
      <f>IF(P219,O219*'ETC Data'!$H$3*'ETC Data'!$L$3,0)</f>
    </oc>
    <nc r="W219">
      <f>IF(P219,O219*'ETC Data'!$H$3*'ETC Data'!$L$3,0)</f>
    </nc>
  </rcc>
  <rcc rId="8258" sId="8">
    <oc r="X219">
      <f>W219-(W219*((VLOOKUP(A219,Plan!A$1:AC$798,29,FALSE)/100)))</f>
    </oc>
    <nc r="X219">
      <f>W219-(W219*((VLOOKUP(A219,Plan!A$1:AC$798,29,FALSE)/100)))</f>
    </nc>
  </rcc>
  <rcc rId="8259" sId="8">
    <oc r="Z219">
      <f>OR(H219="Y",J219="Y")</f>
    </oc>
    <nc r="Z219">
      <f>OR(H219="Y",J219="Y")</f>
    </nc>
  </rcc>
  <rcc rId="8260" sId="8">
    <oc r="AA219">
      <f>IF(Z219,O219*'ETC Data'!$H$4*'ETC Data'!$I$4,0)</f>
    </oc>
    <nc r="AA219">
      <f>IF(Z219,O219*'ETC Data'!$H$4*'ETC Data'!$I$4,0)</f>
    </nc>
  </rcc>
  <rcc rId="8261" sId="8">
    <oc r="AB219">
      <f>AA219-(AA219*((VLOOKUP(A219,Plan!A$1:AI$798,35,FALSE)/100)))</f>
    </oc>
    <nc r="AB219">
      <f>AA219-(AA219*((VLOOKUP(A219,Plan!A$1:AI$798,35,FALSE)/100)))</f>
    </nc>
  </rcc>
  <rcc rId="8262" sId="8">
    <oc r="AC219">
      <f>IF(Z219,O219*'ETC Data'!$H$4*'ETC Data'!$J$4,0)</f>
    </oc>
    <nc r="AC219">
      <f>IF(Z219,O219*'ETC Data'!$H$4*'ETC Data'!$J$4,0)</f>
    </nc>
  </rcc>
  <rcc rId="8263" sId="8">
    <oc r="AD219">
      <f>AC219-(AC219*((VLOOKUP(A219,Plan!A$1:AJ$798,36,FALSE)/100)))</f>
    </oc>
    <nc r="AD219">
      <f>AC219-(AC219*((VLOOKUP(A219,Plan!A$1:AJ$798,36,FALSE)/100)))</f>
    </nc>
  </rcc>
  <rcc rId="8264" sId="8">
    <oc r="AE219">
      <f>IF(Z219,O219*'ETC Data'!$H$4*'ETC Data'!$K$4,0)</f>
    </oc>
    <nc r="AE219">
      <f>IF(Z219,O219*'ETC Data'!$H$4*'ETC Data'!$K$4,0)</f>
    </nc>
  </rcc>
  <rcc rId="8265" sId="8">
    <oc r="AF219">
      <f>AE219-(AE219*((VLOOKUP(A219,Plan!A$1:AK$798,37,FALSE)/100)))</f>
    </oc>
    <nc r="AF219">
      <f>AE219-(AE219*((VLOOKUP(A219,Plan!A$1:AK$798,37,FALSE)/100)))</f>
    </nc>
  </rcc>
  <rcc rId="8266" sId="8">
    <oc r="AG219">
      <f>IF(Z219,O219*'ETC Data'!$H$4*'ETC Data'!$L$4,0)</f>
    </oc>
    <nc r="AG219">
      <f>IF(Z219,O219*'ETC Data'!$H$4*'ETC Data'!$L$4,0)</f>
    </nc>
  </rcc>
  <rcc rId="8267" sId="8">
    <oc r="AH219">
      <f>AG219-(AG219*((VLOOKUP(A219,Plan!A$1:AP$798,42,FALSE)/100)))</f>
    </oc>
    <nc r="AH219">
      <f>AG219-(AG219*((VLOOKUP(A219,Plan!A$1:AP$798,42,FALSE)/100)))</f>
    </nc>
  </rcc>
  <rcc rId="8268" sId="8">
    <oc r="AJ219">
      <f>OR(H219="Y",K219="Y")</f>
    </oc>
    <nc r="AJ219">
      <f>OR(H219="Y",K219="Y")</f>
    </nc>
  </rcc>
  <rcc rId="8269" sId="8">
    <oc r="AK219">
      <f>IF(AJ219,O219*'ETC Data'!$H$5*'ETC Data'!$I$5,0)</f>
    </oc>
    <nc r="AK219">
      <f>IF(AJ219,O219*'ETC Data'!$H$5*'ETC Data'!$I$5,0)</f>
    </nc>
  </rcc>
  <rcc rId="8270" sId="8">
    <oc r="AL219">
      <f>AK219-(AK219*((VLOOKUP(A219,Plan!A$1:AY$798,51,FALSE)/100)))</f>
    </oc>
    <nc r="AL219">
      <f>AK219-(AK219*((VLOOKUP(A219,Plan!A$1:AY$798,51,FALSE)/100)))</f>
    </nc>
  </rcc>
  <rcc rId="8271" sId="8">
    <oc r="AM219">
      <f>IF(AJ219,O219*'ETC Data'!$H$5*'ETC Data'!$J$5,0)</f>
    </oc>
    <nc r="AM219">
      <f>IF(AJ219,O219*'ETC Data'!$H$5*'ETC Data'!$J$5,0)</f>
    </nc>
  </rcc>
  <rcc rId="8272" sId="8">
    <oc r="AN219">
      <f>AM219-(AM219*((VLOOKUP(A219,Plan!A$1:BA$798,53,FALSE)/100)))</f>
    </oc>
    <nc r="AN219">
      <f>AM219-(AM219*((VLOOKUP(A219,Plan!A$1:BA$798,53,FALSE)/100)))</f>
    </nc>
  </rcc>
  <rcc rId="8273" sId="8">
    <oc r="AO219">
      <f>IF(AJ219,O219*'ETC Data'!$H$5*'ETC Data'!$K$5,0)</f>
    </oc>
    <nc r="AO219">
      <f>IF(AJ219,O219*'ETC Data'!$H$5*'ETC Data'!$K$5,0)</f>
    </nc>
  </rcc>
  <rcc rId="8274" sId="8">
    <oc r="AP219">
      <f>AO219-(AO219*((VLOOKUP(A219,Plan!A$1:BB$798,54,FALSE)/100)))</f>
    </oc>
    <nc r="AP219">
      <f>AO219-(AO219*((VLOOKUP(A219,Plan!A$1:BB$798,54,FALSE)/100)))</f>
    </nc>
  </rcc>
  <rcc rId="8275" sId="8">
    <oc r="AQ219">
      <f>IF(AJ219,O219*'ETC Data'!$H$5*'ETC Data'!$L$5,0)</f>
    </oc>
    <nc r="AQ219">
      <f>IF(AJ219,O219*'ETC Data'!$H$5*'ETC Data'!$L$5,0)</f>
    </nc>
  </rcc>
  <rcc rId="8276" sId="8">
    <oc r="AR219">
      <f>AQ219-(AQ219*((VLOOKUP(A219,Plan!A$1:BD$798,56,FALSE)/100)))</f>
    </oc>
    <nc r="AR219">
      <f>AQ219-(AQ219*((VLOOKUP(A219,Plan!A$1:BD$798,56,FALSE)/100)))</f>
    </nc>
  </rcc>
  <rcc rId="8277" sId="8">
    <oc r="R220">
      <f>Q220-(Q220*((VLOOKUP(A220,Plan!A$1:Z$798,25,FALSE)/100)))</f>
    </oc>
    <nc r="R220">
      <f>Q220-(Q220*((VLOOKUP(A220,Plan!A$1:Z$798,26,FALSE)/100)))</f>
    </nc>
  </rcc>
  <rcc rId="8278" sId="8">
    <oc r="S220">
      <f>IF(P220,O220*'ETC Data'!$H$3*'ETC Data'!$J$3,0)</f>
    </oc>
    <nc r="S220">
      <f>IF(P220,O220*'ETC Data'!$H$3*'ETC Data'!$J$3,0)</f>
    </nc>
  </rcc>
  <rcc rId="8279" sId="8">
    <oc r="T220">
      <f>S220-(S220*((VLOOKUP(A220,Plan!A$1:AA$798,26,FALSE)/100)))</f>
    </oc>
    <nc r="T220">
      <f>S220-(S220*((VLOOKUP(A220,Plan!A$1:AA$798,27,FALSE)/100)))</f>
    </nc>
  </rcc>
  <rcc rId="8280" sId="8">
    <oc r="U220">
      <f>IF(P220,O220*'ETC Data'!$H$3*'ETC Data'!$K$3,0)</f>
    </oc>
    <nc r="U220">
      <f>IF(P220,O220*'ETC Data'!$H$3*'ETC Data'!$K$3,0)</f>
    </nc>
  </rcc>
  <rcc rId="8281" sId="8">
    <oc r="V220">
      <f>U220-(U220*((VLOOKUP(A220,Plan!A$1:AB$798,27,FALSE)/100)))</f>
    </oc>
    <nc r="V220">
      <f>U220-(U220*((VLOOKUP(A220,Plan!A$1:AB$798,28,FALSE)/100)))</f>
    </nc>
  </rcc>
  <rcc rId="8282" sId="8">
    <oc r="W220">
      <f>IF(P220,O220*'ETC Data'!$H$3*'ETC Data'!$L$3,0)</f>
    </oc>
    <nc r="W220">
      <f>IF(P220,O220*'ETC Data'!$H$3*'ETC Data'!$L$3,0)</f>
    </nc>
  </rcc>
  <rcc rId="8283" sId="8">
    <oc r="X220">
      <f>W220-(W220*((VLOOKUP(A220,Plan!A$1:AC$798,28,FALSE)/100)))</f>
    </oc>
    <nc r="X220">
      <f>W220-(W220*((VLOOKUP(A220,Plan!A$1:AC$798,29,FALSE)/100)))</f>
    </nc>
  </rcc>
  <rcc rId="8284" sId="8">
    <oc r="Z220">
      <f>OR(H220="Y",J220="Y")</f>
    </oc>
    <nc r="Z220">
      <f>OR(H220="Y",J220="Y")</f>
    </nc>
  </rcc>
  <rcc rId="8285" sId="8">
    <oc r="AA220">
      <f>IF(Z220,O220*'ETC Data'!$H$4*'ETC Data'!$I$4,0)</f>
    </oc>
    <nc r="AA220">
      <f>IF(Z220,O220*'ETC Data'!$H$4*'ETC Data'!$I$4,0)</f>
    </nc>
  </rcc>
  <rcc rId="8286" sId="8">
    <oc r="AB220">
      <f>AA220-(AA220*((VLOOKUP(A220,Plan!A$1:AI$798,34,FALSE)/100)))</f>
    </oc>
    <nc r="AB220">
      <f>AA220-(AA220*((VLOOKUP(A220,Plan!A$1:AI$798,35,FALSE)/100)))</f>
    </nc>
  </rcc>
  <rcc rId="8287" sId="8">
    <oc r="AC220">
      <f>IF(Z220,O220*'ETC Data'!$H$4*'ETC Data'!$J$4,0)</f>
    </oc>
    <nc r="AC220">
      <f>IF(Z220,O220*'ETC Data'!$H$4*'ETC Data'!$J$4,0)</f>
    </nc>
  </rcc>
  <rcc rId="8288" sId="8">
    <oc r="AD220">
      <f>AC220-(AC220*((VLOOKUP(A220,Plan!A$1:AJ$798,35,FALSE)/100)))</f>
    </oc>
    <nc r="AD220">
      <f>AC220-(AC220*((VLOOKUP(A220,Plan!A$1:AJ$798,36,FALSE)/100)))</f>
    </nc>
  </rcc>
  <rcc rId="8289" sId="8">
    <oc r="AE220">
      <f>IF(Z220,O220*'ETC Data'!$H$4*'ETC Data'!$K$4,0)</f>
    </oc>
    <nc r="AE220">
      <f>IF(Z220,O220*'ETC Data'!$H$4*'ETC Data'!$K$4,0)</f>
    </nc>
  </rcc>
  <rcc rId="8290" sId="8">
    <oc r="AF220">
      <f>AE220-(AE220*((VLOOKUP(A220,Plan!A$1:AK$798,36,FALSE)/100)))</f>
    </oc>
    <nc r="AF220">
      <f>AE220-(AE220*((VLOOKUP(A220,Plan!A$1:AK$798,37,FALSE)/100)))</f>
    </nc>
  </rcc>
  <rcc rId="8291" sId="8">
    <oc r="AG220">
      <f>IF(Z220,O220*'ETC Data'!$H$4*'ETC Data'!$L$4,0)</f>
    </oc>
    <nc r="AG220">
      <f>IF(Z220,O220*'ETC Data'!$H$4*'ETC Data'!$L$4,0)</f>
    </nc>
  </rcc>
  <rcc rId="8292" sId="8">
    <oc r="AH220">
      <f>AG220-(AG220*((VLOOKUP(A220,Plan!A$1:AP$798,41,FALSE)/100)))</f>
    </oc>
    <nc r="AH220">
      <f>AG220-(AG220*((VLOOKUP(A220,Plan!A$1:AP$798,42,FALSE)/100)))</f>
    </nc>
  </rcc>
  <rcc rId="8293" sId="8">
    <oc r="AJ220">
      <f>OR(H220="Y",K220="Y")</f>
    </oc>
    <nc r="AJ220">
      <f>OR(H220="Y",K220="Y")</f>
    </nc>
  </rcc>
  <rcc rId="8294" sId="8">
    <oc r="AK220">
      <f>IF(AJ220,O220*'ETC Data'!$H$5*'ETC Data'!$I$5,0)</f>
    </oc>
    <nc r="AK220">
      <f>IF(AJ220,O220*'ETC Data'!$H$5*'ETC Data'!$I$5,0)</f>
    </nc>
  </rcc>
  <rcc rId="8295" sId="8">
    <oc r="AL220">
      <f>AK220-(AK220*((VLOOKUP(A220,Plan!A$1:AY$798,49,FALSE)/100)))</f>
    </oc>
    <nc r="AL220">
      <f>AK220-(AK220*((VLOOKUP(A220,Plan!A$1:AY$798,51,FALSE)/100)))</f>
    </nc>
  </rcc>
  <rcc rId="8296" sId="8">
    <oc r="AM220">
      <f>IF(AJ220,O220*'ETC Data'!$H$5*'ETC Data'!$J$5,0)</f>
    </oc>
    <nc r="AM220">
      <f>IF(AJ220,O220*'ETC Data'!$H$5*'ETC Data'!$J$5,0)</f>
    </nc>
  </rcc>
  <rcc rId="8297" sId="8">
    <oc r="AN220">
      <f>AM220-(AM220*((VLOOKUP(A220,Plan!A$1:BA$798,50,FALSE)/100)))</f>
    </oc>
    <nc r="AN220">
      <f>AM220-(AM220*((VLOOKUP(A220,Plan!A$1:BA$798,53,FALSE)/100)))</f>
    </nc>
  </rcc>
  <rcc rId="8298" sId="8">
    <oc r="AO220">
      <f>IF(AJ220,O220*'ETC Data'!$H$5*'ETC Data'!$K$5,0)</f>
    </oc>
    <nc r="AO220">
      <f>IF(AJ220,O220*'ETC Data'!$H$5*'ETC Data'!$K$5,0)</f>
    </nc>
  </rcc>
  <rcc rId="8299" sId="8">
    <oc r="AP220">
      <f>AO220-(AO220*((VLOOKUP(A220,Plan!A$1:BB$798,51,FALSE)/100)))</f>
    </oc>
    <nc r="AP220">
      <f>AO220-(AO220*((VLOOKUP(A220,Plan!A$1:BB$798,54,FALSE)/100)))</f>
    </nc>
  </rcc>
  <rcc rId="8300" sId="8">
    <oc r="AQ220">
      <f>IF(AJ220,O220*'ETC Data'!$H$5*'ETC Data'!$L$5,0)</f>
    </oc>
    <nc r="AQ220">
      <f>IF(AJ220,O220*'ETC Data'!$H$5*'ETC Data'!$L$5,0)</f>
    </nc>
  </rcc>
  <rcc rId="8301" sId="8">
    <oc r="AR220">
      <f>AQ220-(AQ220*((VLOOKUP(A220,Plan!A$1:BD$798,53,FALSE)/100)))</f>
    </oc>
    <nc r="AR220">
      <f>AQ220-(AQ220*((VLOOKUP(A220,Plan!A$1:BD$798,56,FALSE)/100)))</f>
    </nc>
  </rcc>
  <rcc rId="8302" sId="8">
    <oc r="R221">
      <f>Q221-(Q221*((VLOOKUP(A221,Plan!A$1:Z$798,25,FALSE)/100)))</f>
    </oc>
    <nc r="R221">
      <f>Q221-(Q221*((VLOOKUP(A221,Plan!A$1:Z$798,26,FALSE)/100)))</f>
    </nc>
  </rcc>
  <rcc rId="8303" sId="8">
    <oc r="S221">
      <f>IF(P221,O221*'ETC Data'!$H$3*'ETC Data'!$J$3,0)</f>
    </oc>
    <nc r="S221">
      <f>IF(P221,O221*'ETC Data'!$H$3*'ETC Data'!$J$3,0)</f>
    </nc>
  </rcc>
  <rcc rId="8304" sId="8">
    <oc r="T221">
      <f>S221-(S221*((VLOOKUP(A221,Plan!A$1:AA$798,26,FALSE)/100)))</f>
    </oc>
    <nc r="T221">
      <f>S221-(S221*((VLOOKUP(A221,Plan!A$1:AA$798,27,FALSE)/100)))</f>
    </nc>
  </rcc>
  <rcc rId="8305" sId="8">
    <oc r="U221">
      <f>IF(P221,O221*'ETC Data'!$H$3*'ETC Data'!$K$3,0)</f>
    </oc>
    <nc r="U221">
      <f>IF(P221,O221*'ETC Data'!$H$3*'ETC Data'!$K$3,0)</f>
    </nc>
  </rcc>
  <rcc rId="8306" sId="8">
    <oc r="V221">
      <f>U221-(U221*((VLOOKUP(A221,Plan!A$1:AB$798,27,FALSE)/100)))</f>
    </oc>
    <nc r="V221">
      <f>U221-(U221*((VLOOKUP(A221,Plan!A$1:AB$798,28,FALSE)/100)))</f>
    </nc>
  </rcc>
  <rcc rId="8307" sId="8">
    <oc r="W221">
      <f>IF(P221,O221*'ETC Data'!$H$3*'ETC Data'!$L$3,0)</f>
    </oc>
    <nc r="W221">
      <f>IF(P221,O221*'ETC Data'!$H$3*'ETC Data'!$L$3,0)</f>
    </nc>
  </rcc>
  <rcc rId="8308" sId="8">
    <oc r="X221">
      <f>W221-(W221*((VLOOKUP(A221,Plan!A$1:AC$798,28,FALSE)/100)))</f>
    </oc>
    <nc r="X221">
      <f>W221-(W221*((VLOOKUP(A221,Plan!A$1:AC$798,29,FALSE)/100)))</f>
    </nc>
  </rcc>
  <rcc rId="8309" sId="8">
    <oc r="Z221">
      <f>OR(H221="Y",J221="Y")</f>
    </oc>
    <nc r="Z221">
      <f>OR(H221="Y",J221="Y")</f>
    </nc>
  </rcc>
  <rcc rId="8310" sId="8">
    <oc r="AA221">
      <f>IF(Z221,O221*'ETC Data'!$H$4*'ETC Data'!$I$4,0)</f>
    </oc>
    <nc r="AA221">
      <f>IF(Z221,O221*'ETC Data'!$H$4*'ETC Data'!$I$4,0)</f>
    </nc>
  </rcc>
  <rcc rId="8311" sId="8">
    <oc r="AB221">
      <f>AA221-(AA221*((VLOOKUP(A221,Plan!A$1:AI$798,34,FALSE)/100)))</f>
    </oc>
    <nc r="AB221">
      <f>AA221-(AA221*((VLOOKUP(A221,Plan!A$1:AI$798,35,FALSE)/100)))</f>
    </nc>
  </rcc>
  <rcc rId="8312" sId="8">
    <oc r="AC221">
      <f>IF(Z221,O221*'ETC Data'!$H$4*'ETC Data'!$J$4,0)</f>
    </oc>
    <nc r="AC221">
      <f>IF(Z221,O221*'ETC Data'!$H$4*'ETC Data'!$J$4,0)</f>
    </nc>
  </rcc>
  <rcc rId="8313" sId="8">
    <oc r="AD221">
      <f>AC221-(AC221*((VLOOKUP(A221,Plan!A$1:AJ$798,35,FALSE)/100)))</f>
    </oc>
    <nc r="AD221">
      <f>AC221-(AC221*((VLOOKUP(A221,Plan!A$1:AJ$798,36,FALSE)/100)))</f>
    </nc>
  </rcc>
  <rcc rId="8314" sId="8">
    <oc r="AE221">
      <f>IF(Z221,O221*'ETC Data'!$H$4*'ETC Data'!$K$4,0)</f>
    </oc>
    <nc r="AE221">
      <f>IF(Z221,O221*'ETC Data'!$H$4*'ETC Data'!$K$4,0)</f>
    </nc>
  </rcc>
  <rcc rId="8315" sId="8">
    <oc r="AF221">
      <f>AE221-(AE221*((VLOOKUP(A221,Plan!A$1:AK$798,36,FALSE)/100)))</f>
    </oc>
    <nc r="AF221">
      <f>AE221-(AE221*((VLOOKUP(A221,Plan!A$1:AK$798,37,FALSE)/100)))</f>
    </nc>
  </rcc>
  <rcc rId="8316" sId="8">
    <oc r="AG221">
      <f>IF(Z221,O221*'ETC Data'!$H$4*'ETC Data'!$L$4,0)</f>
    </oc>
    <nc r="AG221">
      <f>IF(Z221,O221*'ETC Data'!$H$4*'ETC Data'!$L$4,0)</f>
    </nc>
  </rcc>
  <rcc rId="8317" sId="8">
    <oc r="AH221">
      <f>AG221-(AG221*((VLOOKUP(A221,Plan!A$1:AP$798,41,FALSE)/100)))</f>
    </oc>
    <nc r="AH221">
      <f>AG221-(AG221*((VLOOKUP(A221,Plan!A$1:AP$798,42,FALSE)/100)))</f>
    </nc>
  </rcc>
  <rcc rId="8318" sId="8">
    <oc r="AJ221">
      <f>OR(H221="Y",K221="Y")</f>
    </oc>
    <nc r="AJ221">
      <f>OR(H221="Y",K221="Y")</f>
    </nc>
  </rcc>
  <rcc rId="8319" sId="8">
    <oc r="AK221">
      <f>IF(AJ221,O221*'ETC Data'!$H$5*'ETC Data'!$I$5,0)</f>
    </oc>
    <nc r="AK221">
      <f>IF(AJ221,O221*'ETC Data'!$H$5*'ETC Data'!$I$5,0)</f>
    </nc>
  </rcc>
  <rcc rId="8320" sId="8">
    <oc r="AL221">
      <f>AK221-(AK221*((VLOOKUP(A221,Plan!A$1:AY$798,49,FALSE)/100)))</f>
    </oc>
    <nc r="AL221">
      <f>AK221-(AK221*((VLOOKUP(A221,Plan!A$1:AY$798,51,FALSE)/100)))</f>
    </nc>
  </rcc>
  <rcc rId="8321" sId="8">
    <oc r="AM221">
      <f>IF(AJ221,O221*'ETC Data'!$H$5*'ETC Data'!$J$5,0)</f>
    </oc>
    <nc r="AM221">
      <f>IF(AJ221,O221*'ETC Data'!$H$5*'ETC Data'!$J$5,0)</f>
    </nc>
  </rcc>
  <rcc rId="8322" sId="8">
    <oc r="AN221">
      <f>AM221-(AM221*((VLOOKUP(A221,Plan!A$1:BA$798,50,FALSE)/100)))</f>
    </oc>
    <nc r="AN221">
      <f>AM221-(AM221*((VLOOKUP(A221,Plan!A$1:BA$798,53,FALSE)/100)))</f>
    </nc>
  </rcc>
  <rcc rId="8323" sId="8">
    <oc r="AO221">
      <f>IF(AJ221,O221*'ETC Data'!$H$5*'ETC Data'!$K$5,0)</f>
    </oc>
    <nc r="AO221">
      <f>IF(AJ221,O221*'ETC Data'!$H$5*'ETC Data'!$K$5,0)</f>
    </nc>
  </rcc>
  <rcc rId="8324" sId="8">
    <oc r="AP221">
      <f>AO221-(AO221*((VLOOKUP(A221,Plan!A$1:BB$798,51,FALSE)/100)))</f>
    </oc>
    <nc r="AP221">
      <f>AO221-(AO221*((VLOOKUP(A221,Plan!A$1:BB$798,54,FALSE)/100)))</f>
    </nc>
  </rcc>
  <rcc rId="8325" sId="8">
    <oc r="AQ221">
      <f>IF(AJ221,O221*'ETC Data'!$H$5*'ETC Data'!$L$5,0)</f>
    </oc>
    <nc r="AQ221">
      <f>IF(AJ221,O221*'ETC Data'!$H$5*'ETC Data'!$L$5,0)</f>
    </nc>
  </rcc>
  <rcc rId="8326" sId="8">
    <oc r="AR221">
      <f>AQ221-(AQ221*((VLOOKUP(A221,Plan!A$1:BD$798,53,FALSE)/100)))</f>
    </oc>
    <nc r="AR221">
      <f>AQ221-(AQ221*((VLOOKUP(A221,Plan!A$1:BD$798,56,FALSE)/100)))</f>
    </nc>
  </rcc>
  <rcc rId="8327" sId="8">
    <oc r="R222">
      <f>Q222-(Q222*((VLOOKUP(A222,Plan!A$1:Z$798,25,FALSE)/100)))</f>
    </oc>
    <nc r="R222">
      <f>Q222-(Q222*((VLOOKUP(A222,Plan!A$1:Z$798,26,FALSE)/100)))</f>
    </nc>
  </rcc>
  <rcc rId="8328" sId="8">
    <oc r="S222">
      <f>IF(P222,O222*'ETC Data'!$H$3*'ETC Data'!$J$3,0)</f>
    </oc>
    <nc r="S222">
      <f>IF(P222,O222*'ETC Data'!$H$3*'ETC Data'!$J$3,0)</f>
    </nc>
  </rcc>
  <rcc rId="8329" sId="8">
    <oc r="T222">
      <f>S222-(S222*((VLOOKUP(A222,Plan!A$1:AA$798,26,FALSE)/100)))</f>
    </oc>
    <nc r="T222">
      <f>S222-(S222*((VLOOKUP(A222,Plan!A$1:AA$798,27,FALSE)/100)))</f>
    </nc>
  </rcc>
  <rcc rId="8330" sId="8">
    <oc r="U222">
      <f>IF(P222,O222*'ETC Data'!$H$3*'ETC Data'!$K$3,0)</f>
    </oc>
    <nc r="U222">
      <f>IF(P222,O222*'ETC Data'!$H$3*'ETC Data'!$K$3,0)</f>
    </nc>
  </rcc>
  <rcc rId="8331" sId="8">
    <oc r="V222">
      <f>U222-(U222*((VLOOKUP(A222,Plan!A$1:AB$798,27,FALSE)/100)))</f>
    </oc>
    <nc r="V222">
      <f>U222-(U222*((VLOOKUP(A222,Plan!A$1:AB$798,28,FALSE)/100)))</f>
    </nc>
  </rcc>
  <rcc rId="8332" sId="8">
    <oc r="W222">
      <f>IF(P222,O222*'ETC Data'!$H$3*'ETC Data'!$L$3,0)</f>
    </oc>
    <nc r="W222">
      <f>IF(P222,O222*'ETC Data'!$H$3*'ETC Data'!$L$3,0)</f>
    </nc>
  </rcc>
  <rcc rId="8333" sId="8">
    <oc r="X222">
      <f>W222-(W222*((VLOOKUP(A222,Plan!A$1:AC$798,28,FALSE)/100)))</f>
    </oc>
    <nc r="X222">
      <f>W222-(W222*((VLOOKUP(A222,Plan!A$1:AC$798,29,FALSE)/100)))</f>
    </nc>
  </rcc>
  <rcc rId="8334" sId="8">
    <oc r="Z222">
      <f>OR(H222="Y",J222="Y")</f>
    </oc>
    <nc r="Z222">
      <f>OR(H222="Y",J222="Y")</f>
    </nc>
  </rcc>
  <rcc rId="8335" sId="8">
    <oc r="AA222">
      <f>IF(Z222,O222*'ETC Data'!$H$4*'ETC Data'!$I$4,0)</f>
    </oc>
    <nc r="AA222">
      <f>IF(Z222,O222*'ETC Data'!$H$4*'ETC Data'!$I$4,0)</f>
    </nc>
  </rcc>
  <rcc rId="8336" sId="8">
    <oc r="AB222">
      <f>AA222-(AA222*((VLOOKUP(A222,Plan!A$1:AI$798,34,FALSE)/100)))</f>
    </oc>
    <nc r="AB222">
      <f>AA222-(AA222*((VLOOKUP(A222,Plan!A$1:AI$798,35,FALSE)/100)))</f>
    </nc>
  </rcc>
  <rcc rId="8337" sId="8">
    <oc r="AC222">
      <f>IF(Z222,O222*'ETC Data'!$H$4*'ETC Data'!$J$4,0)</f>
    </oc>
    <nc r="AC222">
      <f>IF(Z222,O222*'ETC Data'!$H$4*'ETC Data'!$J$4,0)</f>
    </nc>
  </rcc>
  <rcc rId="8338" sId="8">
    <oc r="AD222">
      <f>AC222-(AC222*((VLOOKUP(A222,Plan!A$1:AJ$798,35,FALSE)/100)))</f>
    </oc>
    <nc r="AD222">
      <f>AC222-(AC222*((VLOOKUP(A222,Plan!A$1:AJ$798,36,FALSE)/100)))</f>
    </nc>
  </rcc>
  <rcc rId="8339" sId="8">
    <oc r="AE222">
      <f>IF(Z222,O222*'ETC Data'!$H$4*'ETC Data'!$K$4,0)</f>
    </oc>
    <nc r="AE222">
      <f>IF(Z222,O222*'ETC Data'!$H$4*'ETC Data'!$K$4,0)</f>
    </nc>
  </rcc>
  <rcc rId="8340" sId="8">
    <oc r="AF222">
      <f>AE222-(AE222*((VLOOKUP(A222,Plan!A$1:AK$798,36,FALSE)/100)))</f>
    </oc>
    <nc r="AF222">
      <f>AE222-(AE222*((VLOOKUP(A222,Plan!A$1:AK$798,37,FALSE)/100)))</f>
    </nc>
  </rcc>
  <rcc rId="8341" sId="8">
    <oc r="AG222">
      <f>IF(Z222,O222*'ETC Data'!$H$4*'ETC Data'!$L$4,0)</f>
    </oc>
    <nc r="AG222">
      <f>IF(Z222,O222*'ETC Data'!$H$4*'ETC Data'!$L$4,0)</f>
    </nc>
  </rcc>
  <rcc rId="8342" sId="8">
    <oc r="AH222">
      <f>AG222-(AG222*((VLOOKUP(A222,Plan!A$1:AP$798,41,FALSE)/100)))</f>
    </oc>
    <nc r="AH222">
      <f>AG222-(AG222*((VLOOKUP(A222,Plan!A$1:AP$798,42,FALSE)/100)))</f>
    </nc>
  </rcc>
  <rcc rId="8343" sId="8">
    <oc r="AJ222">
      <f>OR(H222="Y",K222="Y")</f>
    </oc>
    <nc r="AJ222">
      <f>OR(H222="Y",K222="Y")</f>
    </nc>
  </rcc>
  <rcc rId="8344" sId="8">
    <oc r="AK222">
      <f>IF(AJ222,O222*'ETC Data'!$H$5*'ETC Data'!$I$5,0)</f>
    </oc>
    <nc r="AK222">
      <f>IF(AJ222,O222*'ETC Data'!$H$5*'ETC Data'!$I$5,0)</f>
    </nc>
  </rcc>
  <rcc rId="8345" sId="8">
    <oc r="AL222">
      <f>AK222-(AK222*((VLOOKUP(A222,Plan!A$1:AY$798,49,FALSE)/100)))</f>
    </oc>
    <nc r="AL222">
      <f>AK222-(AK222*((VLOOKUP(A222,Plan!A$1:AY$798,51,FALSE)/100)))</f>
    </nc>
  </rcc>
  <rcc rId="8346" sId="8">
    <oc r="AM222">
      <f>IF(AJ222,O222*'ETC Data'!$H$5*'ETC Data'!$J$5,0)</f>
    </oc>
    <nc r="AM222">
      <f>IF(AJ222,O222*'ETC Data'!$H$5*'ETC Data'!$J$5,0)</f>
    </nc>
  </rcc>
  <rcc rId="8347" sId="8">
    <oc r="AN222">
      <f>AM222-(AM222*((VLOOKUP(A222,Plan!A$1:BA$798,50,FALSE)/100)))</f>
    </oc>
    <nc r="AN222">
      <f>AM222-(AM222*((VLOOKUP(A222,Plan!A$1:BA$798,53,FALSE)/100)))</f>
    </nc>
  </rcc>
  <rcc rId="8348" sId="8">
    <oc r="AO222">
      <f>IF(AJ222,O222*'ETC Data'!$H$5*'ETC Data'!$K$5,0)</f>
    </oc>
    <nc r="AO222">
      <f>IF(AJ222,O222*'ETC Data'!$H$5*'ETC Data'!$K$5,0)</f>
    </nc>
  </rcc>
  <rcc rId="8349" sId="8">
    <oc r="AP222">
      <f>AO222-(AO222*((VLOOKUP(A222,Plan!A$1:BB$798,51,FALSE)/100)))</f>
    </oc>
    <nc r="AP222">
      <f>AO222-(AO222*((VLOOKUP(A222,Plan!A$1:BB$798,54,FALSE)/100)))</f>
    </nc>
  </rcc>
  <rcc rId="8350" sId="8">
    <oc r="AQ222">
      <f>IF(AJ222,O222*'ETC Data'!$H$5*'ETC Data'!$L$5,0)</f>
    </oc>
    <nc r="AQ222">
      <f>IF(AJ222,O222*'ETC Data'!$H$5*'ETC Data'!$L$5,0)</f>
    </nc>
  </rcc>
  <rcc rId="8351" sId="8">
    <oc r="AR222">
      <f>AQ222-(AQ222*((VLOOKUP(A222,Plan!A$1:BD$798,53,FALSE)/100)))</f>
    </oc>
    <nc r="AR222">
      <f>AQ222-(AQ222*((VLOOKUP(A222,Plan!A$1:BD$798,56,FALSE)/100)))</f>
    </nc>
  </rcc>
  <rcc rId="8352" sId="8">
    <oc r="R223">
      <f>Q223-(Q223*((VLOOKUP(A223,Plan!A$1:Z$798,25,FALSE)/100)))</f>
    </oc>
    <nc r="R223">
      <f>Q223-(Q223*((VLOOKUP(A223,Plan!A$1:Z$798,26,FALSE)/100)))</f>
    </nc>
  </rcc>
  <rcc rId="8353" sId="8">
    <oc r="S223">
      <f>IF(P223,O223*'ETC Data'!$H$3*'ETC Data'!$J$3,0)</f>
    </oc>
    <nc r="S223">
      <f>IF(P223,O223*'ETC Data'!$H$3*'ETC Data'!$J$3,0)</f>
    </nc>
  </rcc>
  <rcc rId="8354" sId="8">
    <oc r="T223">
      <f>S223-(S223*((VLOOKUP(A223,Plan!A$1:AA$798,26,FALSE)/100)))</f>
    </oc>
    <nc r="T223">
      <f>S223-(S223*((VLOOKUP(A223,Plan!A$1:AA$798,27,FALSE)/100)))</f>
    </nc>
  </rcc>
  <rcc rId="8355" sId="8">
    <oc r="U223">
      <f>IF(P223,O223*'ETC Data'!$H$3*'ETC Data'!$K$3,0)</f>
    </oc>
    <nc r="U223">
      <f>IF(P223,O223*'ETC Data'!$H$3*'ETC Data'!$K$3,0)</f>
    </nc>
  </rcc>
  <rcc rId="8356" sId="8">
    <oc r="V223">
      <f>U223-(U223*((VLOOKUP(A223,Plan!A$1:AB$798,27,FALSE)/100)))</f>
    </oc>
    <nc r="V223">
      <f>U223-(U223*((VLOOKUP(A223,Plan!A$1:AB$798,28,FALSE)/100)))</f>
    </nc>
  </rcc>
  <rcc rId="8357" sId="8">
    <oc r="W223">
      <f>IF(P223,O223*'ETC Data'!$H$3*'ETC Data'!$L$3,0)</f>
    </oc>
    <nc r="W223">
      <f>IF(P223,O223*'ETC Data'!$H$3*'ETC Data'!$L$3,0)</f>
    </nc>
  </rcc>
  <rcc rId="8358" sId="8">
    <oc r="X223">
      <f>W223-(W223*((VLOOKUP(A223,Plan!A$1:AC$798,28,FALSE)/100)))</f>
    </oc>
    <nc r="X223">
      <f>W223-(W223*((VLOOKUP(A223,Plan!A$1:AC$798,29,FALSE)/100)))</f>
    </nc>
  </rcc>
  <rcc rId="8359" sId="8">
    <oc r="Z223">
      <f>OR(H223="Y",J223="Y")</f>
    </oc>
    <nc r="Z223">
      <f>OR(H223="Y",J223="Y")</f>
    </nc>
  </rcc>
  <rcc rId="8360" sId="8">
    <oc r="AA223">
      <f>IF(Z223,O223*'ETC Data'!$H$4*'ETC Data'!$I$4,0)</f>
    </oc>
    <nc r="AA223">
      <f>IF(Z223,O223*'ETC Data'!$H$4*'ETC Data'!$I$4,0)</f>
    </nc>
  </rcc>
  <rcc rId="8361" sId="8">
    <oc r="AB223">
      <f>AA223-(AA223*((VLOOKUP(A223,Plan!A$1:AI$798,34,FALSE)/100)))</f>
    </oc>
    <nc r="AB223">
      <f>AA223-(AA223*((VLOOKUP(A223,Plan!A$1:AI$798,35,FALSE)/100)))</f>
    </nc>
  </rcc>
  <rcc rId="8362" sId="8">
    <oc r="AC223">
      <f>IF(Z223,O223*'ETC Data'!$H$4*'ETC Data'!$J$4,0)</f>
    </oc>
    <nc r="AC223">
      <f>IF(Z223,O223*'ETC Data'!$H$4*'ETC Data'!$J$4,0)</f>
    </nc>
  </rcc>
  <rcc rId="8363" sId="8">
    <oc r="AD223">
      <f>AC223-(AC223*((VLOOKUP(A223,Plan!A$1:AJ$798,35,FALSE)/100)))</f>
    </oc>
    <nc r="AD223">
      <f>AC223-(AC223*((VLOOKUP(A223,Plan!A$1:AJ$798,36,FALSE)/100)))</f>
    </nc>
  </rcc>
  <rcc rId="8364" sId="8">
    <oc r="AE223">
      <f>IF(Z223,O223*'ETC Data'!$H$4*'ETC Data'!$K$4,0)</f>
    </oc>
    <nc r="AE223">
      <f>IF(Z223,O223*'ETC Data'!$H$4*'ETC Data'!$K$4,0)</f>
    </nc>
  </rcc>
  <rcc rId="8365" sId="8">
    <oc r="AF223">
      <f>AE223-(AE223*((VLOOKUP(A223,Plan!A$1:AK$798,36,FALSE)/100)))</f>
    </oc>
    <nc r="AF223">
      <f>AE223-(AE223*((VLOOKUP(A223,Plan!A$1:AK$798,37,FALSE)/100)))</f>
    </nc>
  </rcc>
  <rcc rId="8366" sId="8">
    <oc r="AG223">
      <f>IF(Z223,O223*'ETC Data'!$H$4*'ETC Data'!$L$4,0)</f>
    </oc>
    <nc r="AG223">
      <f>IF(Z223,O223*'ETC Data'!$H$4*'ETC Data'!$L$4,0)</f>
    </nc>
  </rcc>
  <rcc rId="8367" sId="8">
    <oc r="AH223">
      <f>AG223-(AG223*((VLOOKUP(A223,Plan!A$1:AP$798,41,FALSE)/100)))</f>
    </oc>
    <nc r="AH223">
      <f>AG223-(AG223*((VLOOKUP(A223,Plan!A$1:AP$798,42,FALSE)/100)))</f>
    </nc>
  </rcc>
  <rcc rId="8368" sId="8">
    <oc r="AJ223">
      <f>OR(H223="Y",K223="Y")</f>
    </oc>
    <nc r="AJ223">
      <f>OR(H223="Y",K223="Y")</f>
    </nc>
  </rcc>
  <rcc rId="8369" sId="8">
    <oc r="AK223">
      <f>IF(AJ223,O223*'ETC Data'!$H$5*'ETC Data'!$I$5,0)</f>
    </oc>
    <nc r="AK223">
      <f>IF(AJ223,O223*'ETC Data'!$H$5*'ETC Data'!$I$5,0)</f>
    </nc>
  </rcc>
  <rcc rId="8370" sId="8">
    <oc r="AL223">
      <f>AK223-(AK223*((VLOOKUP(A223,Plan!A$1:AY$798,49,FALSE)/100)))</f>
    </oc>
    <nc r="AL223">
      <f>AK223-(AK223*((VLOOKUP(A223,Plan!A$1:AY$798,51,FALSE)/100)))</f>
    </nc>
  </rcc>
  <rcc rId="8371" sId="8">
    <oc r="AM223">
      <f>IF(AJ223,O223*'ETC Data'!$H$5*'ETC Data'!$J$5,0)</f>
    </oc>
    <nc r="AM223">
      <f>IF(AJ223,O223*'ETC Data'!$H$5*'ETC Data'!$J$5,0)</f>
    </nc>
  </rcc>
  <rcc rId="8372" sId="8">
    <oc r="AN223">
      <f>AM223-(AM223*((VLOOKUP(A223,Plan!A$1:BA$798,50,FALSE)/100)))</f>
    </oc>
    <nc r="AN223">
      <f>AM223-(AM223*((VLOOKUP(A223,Plan!A$1:BA$798,53,FALSE)/100)))</f>
    </nc>
  </rcc>
  <rcc rId="8373" sId="8">
    <oc r="AO223">
      <f>IF(AJ223,O223*'ETC Data'!$H$5*'ETC Data'!$K$5,0)</f>
    </oc>
    <nc r="AO223">
      <f>IF(AJ223,O223*'ETC Data'!$H$5*'ETC Data'!$K$5,0)</f>
    </nc>
  </rcc>
  <rcc rId="8374" sId="8">
    <oc r="AP223">
      <f>AO223-(AO223*((VLOOKUP(A223,Plan!A$1:BB$798,51,FALSE)/100)))</f>
    </oc>
    <nc r="AP223">
      <f>AO223-(AO223*((VLOOKUP(A223,Plan!A$1:BB$798,54,FALSE)/100)))</f>
    </nc>
  </rcc>
  <rcc rId="8375" sId="8">
    <oc r="AQ223">
      <f>IF(AJ223,O223*'ETC Data'!$H$5*'ETC Data'!$L$5,0)</f>
    </oc>
    <nc r="AQ223">
      <f>IF(AJ223,O223*'ETC Data'!$H$5*'ETC Data'!$L$5,0)</f>
    </nc>
  </rcc>
  <rcc rId="8376" sId="8">
    <oc r="AR223">
      <f>AQ223-(AQ223*((VLOOKUP(A223,Plan!A$1:BD$798,53,FALSE)/100)))</f>
    </oc>
    <nc r="AR223">
      <f>AQ223-(AQ223*((VLOOKUP(A223,Plan!A$1:BD$798,56,FALSE)/100)))</f>
    </nc>
  </rcc>
  <rcc rId="8377" sId="8">
    <oc r="R224">
      <f>Q224-(Q224*((VLOOKUP(A224,Plan!A$1:Z$798,25,FALSE)/100)))</f>
    </oc>
    <nc r="R224">
      <f>Q224-(Q224*((VLOOKUP(A224,Plan!A$1:Z$798,26,FALSE)/100)))</f>
    </nc>
  </rcc>
  <rcc rId="8378" sId="8">
    <oc r="S224">
      <f>IF(P224,O224*'ETC Data'!$H$3*'ETC Data'!$J$3,0)</f>
    </oc>
    <nc r="S224">
      <f>IF(P224,O224*'ETC Data'!$H$3*'ETC Data'!$J$3,0)</f>
    </nc>
  </rcc>
  <rcc rId="8379" sId="8">
    <oc r="T224">
      <f>S224-(S224*((VLOOKUP(A224,Plan!A$1:AA$798,26,FALSE)/100)))</f>
    </oc>
    <nc r="T224">
      <f>S224-(S224*((VLOOKUP(A224,Plan!A$1:AA$798,27,FALSE)/100)))</f>
    </nc>
  </rcc>
  <rcc rId="8380" sId="8">
    <oc r="U224">
      <f>IF(P224,O224*'ETC Data'!$H$3*'ETC Data'!$K$3,0)</f>
    </oc>
    <nc r="U224">
      <f>IF(P224,O224*'ETC Data'!$H$3*'ETC Data'!$K$3,0)</f>
    </nc>
  </rcc>
  <rcc rId="8381" sId="8">
    <oc r="V224">
      <f>U224-(U224*((VLOOKUP(A224,Plan!A$1:AB$798,27,FALSE)/100)))</f>
    </oc>
    <nc r="V224">
      <f>U224-(U224*((VLOOKUP(A224,Plan!A$1:AB$798,28,FALSE)/100)))</f>
    </nc>
  </rcc>
  <rcc rId="8382" sId="8">
    <oc r="W224">
      <f>IF(P224,O224*'ETC Data'!$H$3*'ETC Data'!$L$3,0)</f>
    </oc>
    <nc r="W224">
      <f>IF(P224,O224*'ETC Data'!$H$3*'ETC Data'!$L$3,0)</f>
    </nc>
  </rcc>
  <rcc rId="8383" sId="8">
    <oc r="X224">
      <f>W224-(W224*((VLOOKUP(A224,Plan!A$1:AC$798,28,FALSE)/100)))</f>
    </oc>
    <nc r="X224">
      <f>W224-(W224*((VLOOKUP(A224,Plan!A$1:AC$798,29,FALSE)/100)))</f>
    </nc>
  </rcc>
  <rcc rId="8384" sId="8">
    <oc r="Z224">
      <f>OR(H224="Y",J224="Y")</f>
    </oc>
    <nc r="Z224">
      <f>OR(H224="Y",J224="Y")</f>
    </nc>
  </rcc>
  <rcc rId="8385" sId="8">
    <oc r="AA224">
      <f>IF(Z224,O224*'ETC Data'!$H$4*'ETC Data'!$I$4,0)</f>
    </oc>
    <nc r="AA224">
      <f>IF(Z224,O224*'ETC Data'!$H$4*'ETC Data'!$I$4,0)</f>
    </nc>
  </rcc>
  <rcc rId="8386" sId="8">
    <oc r="AB224">
      <f>AA224-(AA224*((VLOOKUP(A224,Plan!A$1:AI$798,34,FALSE)/100)))</f>
    </oc>
    <nc r="AB224">
      <f>AA224-(AA224*((VLOOKUP(A224,Plan!A$1:AI$798,35,FALSE)/100)))</f>
    </nc>
  </rcc>
  <rcc rId="8387" sId="8">
    <oc r="AC224">
      <f>IF(Z224,O224*'ETC Data'!$H$4*'ETC Data'!$J$4,0)</f>
    </oc>
    <nc r="AC224">
      <f>IF(Z224,O224*'ETC Data'!$H$4*'ETC Data'!$J$4,0)</f>
    </nc>
  </rcc>
  <rcc rId="8388" sId="8">
    <oc r="AD224">
      <f>AC224-(AC224*((VLOOKUP(A224,Plan!A$1:AJ$798,35,FALSE)/100)))</f>
    </oc>
    <nc r="AD224">
      <f>AC224-(AC224*((VLOOKUP(A224,Plan!A$1:AJ$798,36,FALSE)/100)))</f>
    </nc>
  </rcc>
  <rcc rId="8389" sId="8">
    <oc r="AE224">
      <f>IF(Z224,O224*'ETC Data'!$H$4*'ETC Data'!$K$4,0)</f>
    </oc>
    <nc r="AE224">
      <f>IF(Z224,O224*'ETC Data'!$H$4*'ETC Data'!$K$4,0)</f>
    </nc>
  </rcc>
  <rcc rId="8390" sId="8">
    <oc r="AF224">
      <f>AE224-(AE224*((VLOOKUP(A224,Plan!A$1:AK$798,36,FALSE)/100)))</f>
    </oc>
    <nc r="AF224">
      <f>AE224-(AE224*((VLOOKUP(A224,Plan!A$1:AK$798,37,FALSE)/100)))</f>
    </nc>
  </rcc>
  <rcc rId="8391" sId="8">
    <oc r="AG224">
      <f>IF(Z224,O224*'ETC Data'!$H$4*'ETC Data'!$L$4,0)</f>
    </oc>
    <nc r="AG224">
      <f>IF(Z224,O224*'ETC Data'!$H$4*'ETC Data'!$L$4,0)</f>
    </nc>
  </rcc>
  <rcc rId="8392" sId="8">
    <oc r="AH224">
      <f>AG224-(AG224*((VLOOKUP(A224,Plan!A$1:AP$798,41,FALSE)/100)))</f>
    </oc>
    <nc r="AH224">
      <f>AG224-(AG224*((VLOOKUP(A224,Plan!A$1:AP$798,42,FALSE)/100)))</f>
    </nc>
  </rcc>
  <rcc rId="8393" sId="8">
    <oc r="AJ224">
      <f>OR(H224="Y",K224="Y")</f>
    </oc>
    <nc r="AJ224">
      <f>OR(H224="Y",K224="Y")</f>
    </nc>
  </rcc>
  <rcc rId="8394" sId="8">
    <oc r="AK224">
      <f>IF(AJ224,O224*'ETC Data'!$H$5*'ETC Data'!$I$5,0)</f>
    </oc>
    <nc r="AK224">
      <f>IF(AJ224,O224*'ETC Data'!$H$5*'ETC Data'!$I$5,0)</f>
    </nc>
  </rcc>
  <rcc rId="8395" sId="8">
    <oc r="AL224">
      <f>AK224-(AK224*((VLOOKUP(A224,Plan!A$1:AY$798,49,FALSE)/100)))</f>
    </oc>
    <nc r="AL224">
      <f>AK224-(AK224*((VLOOKUP(A224,Plan!A$1:AY$798,51,FALSE)/100)))</f>
    </nc>
  </rcc>
  <rcc rId="8396" sId="8">
    <oc r="AM224">
      <f>IF(AJ224,O224*'ETC Data'!$H$5*'ETC Data'!$J$5,0)</f>
    </oc>
    <nc r="AM224">
      <f>IF(AJ224,O224*'ETC Data'!$H$5*'ETC Data'!$J$5,0)</f>
    </nc>
  </rcc>
  <rcc rId="8397" sId="8">
    <oc r="AN224">
      <f>AM224-(AM224*((VLOOKUP(A224,Plan!A$1:BA$798,50,FALSE)/100)))</f>
    </oc>
    <nc r="AN224">
      <f>AM224-(AM224*((VLOOKUP(A224,Plan!A$1:BA$798,53,FALSE)/100)))</f>
    </nc>
  </rcc>
  <rcc rId="8398" sId="8">
    <oc r="AO224">
      <f>IF(AJ224,O224*'ETC Data'!$H$5*'ETC Data'!$K$5,0)</f>
    </oc>
    <nc r="AO224">
      <f>IF(AJ224,O224*'ETC Data'!$H$5*'ETC Data'!$K$5,0)</f>
    </nc>
  </rcc>
  <rcc rId="8399" sId="8">
    <oc r="AP224">
      <f>AO224-(AO224*((VLOOKUP(A224,Plan!A$1:BB$798,51,FALSE)/100)))</f>
    </oc>
    <nc r="AP224">
      <f>AO224-(AO224*((VLOOKUP(A224,Plan!A$1:BB$798,54,FALSE)/100)))</f>
    </nc>
  </rcc>
  <rcc rId="8400" sId="8">
    <oc r="AQ224">
      <f>IF(AJ224,O224*'ETC Data'!$H$5*'ETC Data'!$L$5,0)</f>
    </oc>
    <nc r="AQ224">
      <f>IF(AJ224,O224*'ETC Data'!$H$5*'ETC Data'!$L$5,0)</f>
    </nc>
  </rcc>
  <rcc rId="8401" sId="8">
    <oc r="AR224">
      <f>AQ224-(AQ224*((VLOOKUP(A224,Plan!A$1:BD$798,53,FALSE)/100)))</f>
    </oc>
    <nc r="AR224">
      <f>AQ224-(AQ224*((VLOOKUP(A224,Plan!A$1:BD$798,56,FALSE)/100)))</f>
    </nc>
  </rcc>
  <rcc rId="8402" sId="8">
    <oc r="R225">
      <f>Q225-(Q225*((VLOOKUP(A225,Plan!A$1:Z$798,25,FALSE)/100)))</f>
    </oc>
    <nc r="R225">
      <f>Q225-(Q225*((VLOOKUP(A225,Plan!A$1:Z$798,26,FALSE)/100)))</f>
    </nc>
  </rcc>
  <rcc rId="8403" sId="8">
    <oc r="S225">
      <f>IF(P225,O225*'ETC Data'!$H$3*'ETC Data'!$J$3,0)</f>
    </oc>
    <nc r="S225">
      <f>IF(P225,O225*'ETC Data'!$H$3*'ETC Data'!$J$3,0)</f>
    </nc>
  </rcc>
  <rcc rId="8404" sId="8">
    <oc r="T225">
      <f>S225-(S225*((VLOOKUP(A225,Plan!A$1:AA$798,26,FALSE)/100)))</f>
    </oc>
    <nc r="T225">
      <f>S225-(S225*((VLOOKUP(A225,Plan!A$1:AA$798,27,FALSE)/100)))</f>
    </nc>
  </rcc>
  <rcc rId="8405" sId="8">
    <oc r="U225">
      <f>IF(P225,O225*'ETC Data'!$H$3*'ETC Data'!$K$3,0)</f>
    </oc>
    <nc r="U225">
      <f>IF(P225,O225*'ETC Data'!$H$3*'ETC Data'!$K$3,0)</f>
    </nc>
  </rcc>
  <rcc rId="8406" sId="8">
    <oc r="V225">
      <f>U225-(U225*((VLOOKUP(A225,Plan!A$1:AB$798,27,FALSE)/100)))</f>
    </oc>
    <nc r="V225">
      <f>U225-(U225*((VLOOKUP(A225,Plan!A$1:AB$798,28,FALSE)/100)))</f>
    </nc>
  </rcc>
  <rcc rId="8407" sId="8">
    <oc r="W225">
      <f>IF(P225,O225*'ETC Data'!$H$3*'ETC Data'!$L$3,0)</f>
    </oc>
    <nc r="W225">
      <f>IF(P225,O225*'ETC Data'!$H$3*'ETC Data'!$L$3,0)</f>
    </nc>
  </rcc>
  <rcc rId="8408" sId="8">
    <oc r="X225">
      <f>W225-(W225*((VLOOKUP(A225,Plan!A$1:AC$798,28,FALSE)/100)))</f>
    </oc>
    <nc r="X225">
      <f>W225-(W225*((VLOOKUP(A225,Plan!A$1:AC$798,29,FALSE)/100)))</f>
    </nc>
  </rcc>
  <rcc rId="8409" sId="8">
    <oc r="Z225">
      <f>OR(H225="Y",J225="Y")</f>
    </oc>
    <nc r="Z225">
      <f>OR(H225="Y",J225="Y")</f>
    </nc>
  </rcc>
  <rcc rId="8410" sId="8">
    <oc r="AA225">
      <f>IF(Z225,O225*'ETC Data'!$H$4*'ETC Data'!$I$4,0)</f>
    </oc>
    <nc r="AA225">
      <f>IF(Z225,O225*'ETC Data'!$H$4*'ETC Data'!$I$4,0)</f>
    </nc>
  </rcc>
  <rcc rId="8411" sId="8">
    <oc r="AB225">
      <f>AA225-(AA225*((VLOOKUP(A225,Plan!A$1:AI$798,34,FALSE)/100)))</f>
    </oc>
    <nc r="AB225">
      <f>AA225-(AA225*((VLOOKUP(A225,Plan!A$1:AI$798,35,FALSE)/100)))</f>
    </nc>
  </rcc>
  <rcc rId="8412" sId="8">
    <oc r="AC225">
      <f>IF(Z225,O225*'ETC Data'!$H$4*'ETC Data'!$J$4,0)</f>
    </oc>
    <nc r="AC225">
      <f>IF(Z225,O225*'ETC Data'!$H$4*'ETC Data'!$J$4,0)</f>
    </nc>
  </rcc>
  <rcc rId="8413" sId="8">
    <oc r="AD225">
      <f>AC225-(AC225*((VLOOKUP(A225,Plan!A$1:AJ$798,35,FALSE)/100)))</f>
    </oc>
    <nc r="AD225">
      <f>AC225-(AC225*((VLOOKUP(A225,Plan!A$1:AJ$798,36,FALSE)/100)))</f>
    </nc>
  </rcc>
  <rcc rId="8414" sId="8">
    <oc r="AE225">
      <f>IF(Z225,O225*'ETC Data'!$H$4*'ETC Data'!$K$4,0)</f>
    </oc>
    <nc r="AE225">
      <f>IF(Z225,O225*'ETC Data'!$H$4*'ETC Data'!$K$4,0)</f>
    </nc>
  </rcc>
  <rcc rId="8415" sId="8">
    <oc r="AF225">
      <f>AE225-(AE225*((VLOOKUP(A225,Plan!A$1:AK$798,36,FALSE)/100)))</f>
    </oc>
    <nc r="AF225">
      <f>AE225-(AE225*((VLOOKUP(A225,Plan!A$1:AK$798,37,FALSE)/100)))</f>
    </nc>
  </rcc>
  <rcc rId="8416" sId="8">
    <oc r="AG225">
      <f>IF(Z225,O225*'ETC Data'!$H$4*'ETC Data'!$L$4,0)</f>
    </oc>
    <nc r="AG225">
      <f>IF(Z225,O225*'ETC Data'!$H$4*'ETC Data'!$L$4,0)</f>
    </nc>
  </rcc>
  <rcc rId="8417" sId="8">
    <oc r="AH225">
      <f>AG225-(AG225*((VLOOKUP(A225,Plan!A$1:AP$798,41,FALSE)/100)))</f>
    </oc>
    <nc r="AH225">
      <f>AG225-(AG225*((VLOOKUP(A225,Plan!A$1:AP$798,42,FALSE)/100)))</f>
    </nc>
  </rcc>
  <rcc rId="8418" sId="8">
    <oc r="AJ225">
      <f>OR(H225="Y",K225="Y")</f>
    </oc>
    <nc r="AJ225">
      <f>OR(H225="Y",K225="Y")</f>
    </nc>
  </rcc>
  <rcc rId="8419" sId="8">
    <oc r="AK225">
      <f>IF(AJ225,O225*'ETC Data'!$H$5*'ETC Data'!$I$5,0)</f>
    </oc>
    <nc r="AK225">
      <f>IF(AJ225,O225*'ETC Data'!$H$5*'ETC Data'!$I$5,0)</f>
    </nc>
  </rcc>
  <rcc rId="8420" sId="8">
    <oc r="AL225">
      <f>AK225-(AK225*((VLOOKUP(A225,Plan!A$1:AY$798,49,FALSE)/100)))</f>
    </oc>
    <nc r="AL225">
      <f>AK225-(AK225*((VLOOKUP(A225,Plan!A$1:AY$798,51,FALSE)/100)))</f>
    </nc>
  </rcc>
  <rcc rId="8421" sId="8">
    <oc r="AM225">
      <f>IF(AJ225,O225*'ETC Data'!$H$5*'ETC Data'!$J$5,0)</f>
    </oc>
    <nc r="AM225">
      <f>IF(AJ225,O225*'ETC Data'!$H$5*'ETC Data'!$J$5,0)</f>
    </nc>
  </rcc>
  <rcc rId="8422" sId="8">
    <oc r="AN225">
      <f>AM225-(AM225*((VLOOKUP(A225,Plan!A$1:BA$798,50,FALSE)/100)))</f>
    </oc>
    <nc r="AN225">
      <f>AM225-(AM225*((VLOOKUP(A225,Plan!A$1:BA$798,53,FALSE)/100)))</f>
    </nc>
  </rcc>
  <rcc rId="8423" sId="8">
    <oc r="AO225">
      <f>IF(AJ225,O225*'ETC Data'!$H$5*'ETC Data'!$K$5,0)</f>
    </oc>
    <nc r="AO225">
      <f>IF(AJ225,O225*'ETC Data'!$H$5*'ETC Data'!$K$5,0)</f>
    </nc>
  </rcc>
  <rcc rId="8424" sId="8">
    <oc r="AP225">
      <f>AO225-(AO225*((VLOOKUP(A225,Plan!A$1:BB$798,51,FALSE)/100)))</f>
    </oc>
    <nc r="AP225">
      <f>AO225-(AO225*((VLOOKUP(A225,Plan!A$1:BB$798,54,FALSE)/100)))</f>
    </nc>
  </rcc>
  <rcc rId="8425" sId="8">
    <oc r="AQ225">
      <f>IF(AJ225,O225*'ETC Data'!$H$5*'ETC Data'!$L$5,0)</f>
    </oc>
    <nc r="AQ225">
      <f>IF(AJ225,O225*'ETC Data'!$H$5*'ETC Data'!$L$5,0)</f>
    </nc>
  </rcc>
  <rcc rId="8426" sId="8">
    <oc r="AR225">
      <f>AQ225-(AQ225*((VLOOKUP(A225,Plan!A$1:BD$798,53,FALSE)/100)))</f>
    </oc>
    <nc r="AR225">
      <f>AQ225-(AQ225*((VLOOKUP(A225,Plan!A$1:BD$798,56,FALSE)/100)))</f>
    </nc>
  </rcc>
  <rcc rId="8427" sId="8">
    <oc r="R226">
      <f>Q226-(Q226*((VLOOKUP(A226,Plan!A$1:Z$798,25,FALSE)/100)))</f>
    </oc>
    <nc r="R226">
      <f>Q226-(Q226*((VLOOKUP(A226,Plan!A$1:Z$798,26,FALSE)/100)))</f>
    </nc>
  </rcc>
  <rcc rId="8428" sId="8">
    <oc r="S226">
      <f>IF(P226,O226*'ETC Data'!$H$3*'ETC Data'!$J$3,0)</f>
    </oc>
    <nc r="S226">
      <f>IF(P226,O226*'ETC Data'!$H$3*'ETC Data'!$J$3,0)</f>
    </nc>
  </rcc>
  <rcc rId="8429" sId="8">
    <oc r="T226">
      <f>S226-(S226*((VLOOKUP(A226,Plan!A$1:AA$798,26,FALSE)/100)))</f>
    </oc>
    <nc r="T226">
      <f>S226-(S226*((VLOOKUP(A226,Plan!A$1:AA$798,27,FALSE)/100)))</f>
    </nc>
  </rcc>
  <rcc rId="8430" sId="8">
    <oc r="U226">
      <f>IF(P226,O226*'ETC Data'!$H$3*'ETC Data'!$K$3,0)</f>
    </oc>
    <nc r="U226">
      <f>IF(P226,O226*'ETC Data'!$H$3*'ETC Data'!$K$3,0)</f>
    </nc>
  </rcc>
  <rcc rId="8431" sId="8">
    <oc r="V226">
      <f>U226-(U226*((VLOOKUP(A226,Plan!A$1:AB$798,27,FALSE)/100)))</f>
    </oc>
    <nc r="V226">
      <f>U226-(U226*((VLOOKUP(A226,Plan!A$1:AB$798,28,FALSE)/100)))</f>
    </nc>
  </rcc>
  <rcc rId="8432" sId="8">
    <oc r="W226">
      <f>IF(P226,O226*'ETC Data'!$H$3*'ETC Data'!$L$3,0)</f>
    </oc>
    <nc r="W226">
      <f>IF(P226,O226*'ETC Data'!$H$3*'ETC Data'!$L$3,0)</f>
    </nc>
  </rcc>
  <rcc rId="8433" sId="8">
    <oc r="X226">
      <f>W226-(W226*((VLOOKUP(A226,Plan!A$1:AC$798,28,FALSE)/100)))</f>
    </oc>
    <nc r="X226">
      <f>W226-(W226*((VLOOKUP(A226,Plan!A$1:AC$798,29,FALSE)/100)))</f>
    </nc>
  </rcc>
  <rcc rId="8434" sId="8">
    <oc r="Z226">
      <f>OR(H226="Y",J226="Y")</f>
    </oc>
    <nc r="Z226">
      <f>OR(H226="Y",J226="Y")</f>
    </nc>
  </rcc>
  <rcc rId="8435" sId="8">
    <oc r="AA226">
      <f>IF(Z226,O226*'ETC Data'!$H$4*'ETC Data'!$I$4,0)</f>
    </oc>
    <nc r="AA226">
      <f>IF(Z226,O226*'ETC Data'!$H$4*'ETC Data'!$I$4,0)</f>
    </nc>
  </rcc>
  <rcc rId="8436" sId="8">
    <oc r="AB226">
      <f>AA226-(AA226*((VLOOKUP(A226,Plan!A$1:AI$798,34,FALSE)/100)))</f>
    </oc>
    <nc r="AB226">
      <f>AA226-(AA226*((VLOOKUP(A226,Plan!A$1:AI$798,35,FALSE)/100)))</f>
    </nc>
  </rcc>
  <rcc rId="8437" sId="8">
    <oc r="AC226">
      <f>IF(Z226,O226*'ETC Data'!$H$4*'ETC Data'!$J$4,0)</f>
    </oc>
    <nc r="AC226">
      <f>IF(Z226,O226*'ETC Data'!$H$4*'ETC Data'!$J$4,0)</f>
    </nc>
  </rcc>
  <rcc rId="8438" sId="8">
    <oc r="AD226">
      <f>AC226-(AC226*((VLOOKUP(A226,Plan!A$1:AJ$798,35,FALSE)/100)))</f>
    </oc>
    <nc r="AD226">
      <f>AC226-(AC226*((VLOOKUP(A226,Plan!A$1:AJ$798,36,FALSE)/100)))</f>
    </nc>
  </rcc>
  <rcc rId="8439" sId="8">
    <oc r="AE226">
      <f>IF(Z226,O226*'ETC Data'!$H$4*'ETC Data'!$K$4,0)</f>
    </oc>
    <nc r="AE226">
      <f>IF(Z226,O226*'ETC Data'!$H$4*'ETC Data'!$K$4,0)</f>
    </nc>
  </rcc>
  <rcc rId="8440" sId="8">
    <oc r="AF226">
      <f>AE226-(AE226*((VLOOKUP(A226,Plan!A$1:AK$798,36,FALSE)/100)))</f>
    </oc>
    <nc r="AF226">
      <f>AE226-(AE226*((VLOOKUP(A226,Plan!A$1:AK$798,37,FALSE)/100)))</f>
    </nc>
  </rcc>
  <rcc rId="8441" sId="8">
    <oc r="AG226">
      <f>IF(Z226,O226*'ETC Data'!$H$4*'ETC Data'!$L$4,0)</f>
    </oc>
    <nc r="AG226">
      <f>IF(Z226,O226*'ETC Data'!$H$4*'ETC Data'!$L$4,0)</f>
    </nc>
  </rcc>
  <rcc rId="8442" sId="8">
    <oc r="AH226">
      <f>AG226-(AG226*((VLOOKUP(A226,Plan!A$1:AP$798,41,FALSE)/100)))</f>
    </oc>
    <nc r="AH226">
      <f>AG226-(AG226*((VLOOKUP(A226,Plan!A$1:AP$798,42,FALSE)/100)))</f>
    </nc>
  </rcc>
  <rcc rId="8443" sId="8">
    <oc r="AJ226">
      <f>OR(H226="Y",K226="Y")</f>
    </oc>
    <nc r="AJ226">
      <f>OR(H226="Y",K226="Y")</f>
    </nc>
  </rcc>
  <rcc rId="8444" sId="8">
    <oc r="AK226">
      <f>IF(AJ226,O226*'ETC Data'!$H$5*'ETC Data'!$I$5,0)</f>
    </oc>
    <nc r="AK226">
      <f>IF(AJ226,O226*'ETC Data'!$H$5*'ETC Data'!$I$5,0)</f>
    </nc>
  </rcc>
  <rcc rId="8445" sId="8">
    <oc r="AL226">
      <f>AK226-(AK226*((VLOOKUP(A226,Plan!A$1:AY$798,49,FALSE)/100)))</f>
    </oc>
    <nc r="AL226">
      <f>AK226-(AK226*((VLOOKUP(A226,Plan!A$1:AY$798,51,FALSE)/100)))</f>
    </nc>
  </rcc>
  <rcc rId="8446" sId="8">
    <oc r="AM226">
      <f>IF(AJ226,O226*'ETC Data'!$H$5*'ETC Data'!$J$5,0)</f>
    </oc>
    <nc r="AM226">
      <f>IF(AJ226,O226*'ETC Data'!$H$5*'ETC Data'!$J$5,0)</f>
    </nc>
  </rcc>
  <rcc rId="8447" sId="8">
    <oc r="AN226">
      <f>AM226-(AM226*((VLOOKUP(A226,Plan!A$1:BA$798,50,FALSE)/100)))</f>
    </oc>
    <nc r="AN226">
      <f>AM226-(AM226*((VLOOKUP(A226,Plan!A$1:BA$798,53,FALSE)/100)))</f>
    </nc>
  </rcc>
  <rcc rId="8448" sId="8">
    <oc r="AO226">
      <f>IF(AJ226,O226*'ETC Data'!$H$5*'ETC Data'!$K$5,0)</f>
    </oc>
    <nc r="AO226">
      <f>IF(AJ226,O226*'ETC Data'!$H$5*'ETC Data'!$K$5,0)</f>
    </nc>
  </rcc>
  <rcc rId="8449" sId="8">
    <oc r="AP226">
      <f>AO226-(AO226*((VLOOKUP(A226,Plan!A$1:BB$798,51,FALSE)/100)))</f>
    </oc>
    <nc r="AP226">
      <f>AO226-(AO226*((VLOOKUP(A226,Plan!A$1:BB$798,54,FALSE)/100)))</f>
    </nc>
  </rcc>
  <rcc rId="8450" sId="8">
    <oc r="AQ226">
      <f>IF(AJ226,O226*'ETC Data'!$H$5*'ETC Data'!$L$5,0)</f>
    </oc>
    <nc r="AQ226">
      <f>IF(AJ226,O226*'ETC Data'!$H$5*'ETC Data'!$L$5,0)</f>
    </nc>
  </rcc>
  <rcc rId="8451" sId="8">
    <oc r="AR226">
      <f>AQ226-(AQ226*((VLOOKUP(A226,Plan!A$1:BD$798,53,FALSE)/100)))</f>
    </oc>
    <nc r="AR226">
      <f>AQ226-(AQ226*((VLOOKUP(A226,Plan!A$1:BD$798,56,FALSE)/100)))</f>
    </nc>
  </rcc>
  <rcc rId="8452" sId="8">
    <oc r="R227">
      <f>Q227-(Q227*((VLOOKUP(A227,Plan!A$1:Z$798,25,FALSE)/100)))</f>
    </oc>
    <nc r="R227">
      <f>Q227-(Q227*((VLOOKUP(A227,Plan!A$1:Z$798,26,FALSE)/100)))</f>
    </nc>
  </rcc>
  <rcc rId="8453" sId="8">
    <oc r="S227">
      <f>IF(P227,O227*'ETC Data'!$H$3*'ETC Data'!$J$3,0)</f>
    </oc>
    <nc r="S227">
      <f>IF(P227,O227*'ETC Data'!$H$3*'ETC Data'!$J$3,0)</f>
    </nc>
  </rcc>
  <rcc rId="8454" sId="8">
    <oc r="T227">
      <f>S227-(S227*((VLOOKUP(A227,Plan!A$1:AA$798,26,FALSE)/100)))</f>
    </oc>
    <nc r="T227">
      <f>S227-(S227*((VLOOKUP(A227,Plan!A$1:AA$798,27,FALSE)/100)))</f>
    </nc>
  </rcc>
  <rcc rId="8455" sId="8">
    <oc r="U227">
      <f>IF(P227,O227*'ETC Data'!$H$3*'ETC Data'!$K$3,0)</f>
    </oc>
    <nc r="U227">
      <f>IF(P227,O227*'ETC Data'!$H$3*'ETC Data'!$K$3,0)</f>
    </nc>
  </rcc>
  <rcc rId="8456" sId="8">
    <oc r="V227">
      <f>U227-(U227*((VLOOKUP(A227,Plan!A$1:AB$798,27,FALSE)/100)))</f>
    </oc>
    <nc r="V227">
      <f>U227-(U227*((VLOOKUP(A227,Plan!A$1:AB$798,28,FALSE)/100)))</f>
    </nc>
  </rcc>
  <rcc rId="8457" sId="8">
    <oc r="W227">
      <f>IF(P227,O227*'ETC Data'!$H$3*'ETC Data'!$L$3,0)</f>
    </oc>
    <nc r="W227">
      <f>IF(P227,O227*'ETC Data'!$H$3*'ETC Data'!$L$3,0)</f>
    </nc>
  </rcc>
  <rcc rId="8458" sId="8">
    <oc r="X227">
      <f>W227-(W227*((VLOOKUP(A227,Plan!A$1:AC$798,28,FALSE)/100)))</f>
    </oc>
    <nc r="X227">
      <f>W227-(W227*((VLOOKUP(A227,Plan!A$1:AC$798,29,FALSE)/100)))</f>
    </nc>
  </rcc>
  <rcc rId="8459" sId="8">
    <oc r="Z227">
      <f>OR(H227="Y",J227="Y")</f>
    </oc>
    <nc r="Z227">
      <f>OR(H227="Y",J227="Y")</f>
    </nc>
  </rcc>
  <rcc rId="8460" sId="8">
    <oc r="AA227">
      <f>IF(Z227,O227*'ETC Data'!$H$4*'ETC Data'!$I$4,0)</f>
    </oc>
    <nc r="AA227">
      <f>IF(Z227,O227*'ETC Data'!$H$4*'ETC Data'!$I$4,0)</f>
    </nc>
  </rcc>
  <rcc rId="8461" sId="8">
    <oc r="AB227">
      <f>AA227-(AA227*((VLOOKUP(A227,Plan!A$1:AI$798,34,FALSE)/100)))</f>
    </oc>
    <nc r="AB227">
      <f>AA227-(AA227*((VLOOKUP(A227,Plan!A$1:AI$798,35,FALSE)/100)))</f>
    </nc>
  </rcc>
  <rcc rId="8462" sId="8">
    <oc r="AC227">
      <f>IF(Z227,O227*'ETC Data'!$H$4*'ETC Data'!$J$4,0)</f>
    </oc>
    <nc r="AC227">
      <f>IF(Z227,O227*'ETC Data'!$H$4*'ETC Data'!$J$4,0)</f>
    </nc>
  </rcc>
  <rcc rId="8463" sId="8">
    <oc r="AD227">
      <f>AC227-(AC227*((VLOOKUP(A227,Plan!A$1:AJ$798,35,FALSE)/100)))</f>
    </oc>
    <nc r="AD227">
      <f>AC227-(AC227*((VLOOKUP(A227,Plan!A$1:AJ$798,36,FALSE)/100)))</f>
    </nc>
  </rcc>
  <rcc rId="8464" sId="8">
    <oc r="AE227">
      <f>IF(Z227,O227*'ETC Data'!$H$4*'ETC Data'!$K$4,0)</f>
    </oc>
    <nc r="AE227">
      <f>IF(Z227,O227*'ETC Data'!$H$4*'ETC Data'!$K$4,0)</f>
    </nc>
  </rcc>
  <rcc rId="8465" sId="8">
    <oc r="AF227">
      <f>AE227-(AE227*((VLOOKUP(A227,Plan!A$1:AK$798,36,FALSE)/100)))</f>
    </oc>
    <nc r="AF227">
      <f>AE227-(AE227*((VLOOKUP(A227,Plan!A$1:AK$798,37,FALSE)/100)))</f>
    </nc>
  </rcc>
  <rcc rId="8466" sId="8">
    <oc r="AG227">
      <f>IF(Z227,O227*'ETC Data'!$H$4*'ETC Data'!$L$4,0)</f>
    </oc>
    <nc r="AG227">
      <f>IF(Z227,O227*'ETC Data'!$H$4*'ETC Data'!$L$4,0)</f>
    </nc>
  </rcc>
  <rcc rId="8467" sId="8">
    <oc r="AH227">
      <f>AG227-(AG227*((VLOOKUP(A227,Plan!A$1:AP$798,41,FALSE)/100)))</f>
    </oc>
    <nc r="AH227">
      <f>AG227-(AG227*((VLOOKUP(A227,Plan!A$1:AP$798,42,FALSE)/100)))</f>
    </nc>
  </rcc>
  <rcc rId="8468" sId="8">
    <oc r="AJ227">
      <f>OR(H227="Y",K227="Y")</f>
    </oc>
    <nc r="AJ227">
      <f>OR(H227="Y",K227="Y")</f>
    </nc>
  </rcc>
  <rcc rId="8469" sId="8">
    <oc r="AK227">
      <f>IF(AJ227,O227*'ETC Data'!$H$5*'ETC Data'!$I$5,0)</f>
    </oc>
    <nc r="AK227">
      <f>IF(AJ227,O227*'ETC Data'!$H$5*'ETC Data'!$I$5,0)</f>
    </nc>
  </rcc>
  <rcc rId="8470" sId="8">
    <oc r="AL227">
      <f>AK227-(AK227*((VLOOKUP(A227,Plan!A$1:AY$798,49,FALSE)/100)))</f>
    </oc>
    <nc r="AL227">
      <f>AK227-(AK227*((VLOOKUP(A227,Plan!A$1:AY$798,51,FALSE)/100)))</f>
    </nc>
  </rcc>
  <rcc rId="8471" sId="8">
    <oc r="AM227">
      <f>IF(AJ227,O227*'ETC Data'!$H$5*'ETC Data'!$J$5,0)</f>
    </oc>
    <nc r="AM227">
      <f>IF(AJ227,O227*'ETC Data'!$H$5*'ETC Data'!$J$5,0)</f>
    </nc>
  </rcc>
  <rcc rId="8472" sId="8">
    <oc r="AN227">
      <f>AM227-(AM227*((VLOOKUP(A227,Plan!A$1:BA$798,50,FALSE)/100)))</f>
    </oc>
    <nc r="AN227">
      <f>AM227-(AM227*((VLOOKUP(A227,Plan!A$1:BA$798,53,FALSE)/100)))</f>
    </nc>
  </rcc>
  <rcc rId="8473" sId="8">
    <oc r="AO227">
      <f>IF(AJ227,O227*'ETC Data'!$H$5*'ETC Data'!$K$5,0)</f>
    </oc>
    <nc r="AO227">
      <f>IF(AJ227,O227*'ETC Data'!$H$5*'ETC Data'!$K$5,0)</f>
    </nc>
  </rcc>
  <rcc rId="8474" sId="8">
    <oc r="AP227">
      <f>AO227-(AO227*((VLOOKUP(A227,Plan!A$1:BB$798,51,FALSE)/100)))</f>
    </oc>
    <nc r="AP227">
      <f>AO227-(AO227*((VLOOKUP(A227,Plan!A$1:BB$798,54,FALSE)/100)))</f>
    </nc>
  </rcc>
  <rcc rId="8475" sId="8">
    <oc r="AQ227">
      <f>IF(AJ227,O227*'ETC Data'!$H$5*'ETC Data'!$L$5,0)</f>
    </oc>
    <nc r="AQ227">
      <f>IF(AJ227,O227*'ETC Data'!$H$5*'ETC Data'!$L$5,0)</f>
    </nc>
  </rcc>
  <rcc rId="8476" sId="8">
    <oc r="AR227">
      <f>AQ227-(AQ227*((VLOOKUP(A227,Plan!A$1:BD$798,53,FALSE)/100)))</f>
    </oc>
    <nc r="AR227">
      <f>AQ227-(AQ227*((VLOOKUP(A227,Plan!A$1:BD$798,56,FALSE)/100)))</f>
    </nc>
  </rcc>
  <rcc rId="8477" sId="8">
    <oc r="R228">
      <f>Q228-(Q228*((VLOOKUP(A228,Plan!A$1:Z$798,25,FALSE)/100)))</f>
    </oc>
    <nc r="R228">
      <f>Q228-(Q228*((VLOOKUP(A228,Plan!A$1:Z$798,26,FALSE)/100)))</f>
    </nc>
  </rcc>
  <rcc rId="8478" sId="8">
    <oc r="S228">
      <f>IF(P228,O228*'ETC Data'!$H$3*'ETC Data'!$J$3,0)</f>
    </oc>
    <nc r="S228">
      <f>IF(P228,O228*'ETC Data'!$H$3*'ETC Data'!$J$3,0)</f>
    </nc>
  </rcc>
  <rcc rId="8479" sId="8">
    <oc r="T228">
      <f>S228-(S228*((VLOOKUP(A228,Plan!A$1:AA$798,26,FALSE)/100)))</f>
    </oc>
    <nc r="T228">
      <f>S228-(S228*((VLOOKUP(A228,Plan!A$1:AA$798,27,FALSE)/100)))</f>
    </nc>
  </rcc>
  <rcc rId="8480" sId="8">
    <oc r="U228">
      <f>IF(P228,O228*'ETC Data'!$H$3*'ETC Data'!$K$3,0)</f>
    </oc>
    <nc r="U228">
      <f>IF(P228,O228*'ETC Data'!$H$3*'ETC Data'!$K$3,0)</f>
    </nc>
  </rcc>
  <rcc rId="8481" sId="8">
    <oc r="V228">
      <f>U228-(U228*((VLOOKUP(A228,Plan!A$1:AB$798,27,FALSE)/100)))</f>
    </oc>
    <nc r="V228">
      <f>U228-(U228*((VLOOKUP(A228,Plan!A$1:AB$798,28,FALSE)/100)))</f>
    </nc>
  </rcc>
  <rcc rId="8482" sId="8">
    <oc r="W228">
      <f>IF(P228,O228*'ETC Data'!$H$3*'ETC Data'!$L$3,0)</f>
    </oc>
    <nc r="W228">
      <f>IF(P228,O228*'ETC Data'!$H$3*'ETC Data'!$L$3,0)</f>
    </nc>
  </rcc>
  <rcc rId="8483" sId="8">
    <oc r="X228">
      <f>W228-(W228*((VLOOKUP(A228,Plan!A$1:AC$798,28,FALSE)/100)))</f>
    </oc>
    <nc r="X228">
      <f>W228-(W228*((VLOOKUP(A228,Plan!A$1:AC$798,29,FALSE)/100)))</f>
    </nc>
  </rcc>
  <rcc rId="8484" sId="8">
    <oc r="Z228">
      <f>OR(H228="Y",J228="Y")</f>
    </oc>
    <nc r="Z228">
      <f>OR(H228="Y",J228="Y")</f>
    </nc>
  </rcc>
  <rcc rId="8485" sId="8">
    <oc r="AA228">
      <f>IF(Z228,O228*'ETC Data'!$H$4*'ETC Data'!$I$4,0)</f>
    </oc>
    <nc r="AA228">
      <f>IF(Z228,O228*'ETC Data'!$H$4*'ETC Data'!$I$4,0)</f>
    </nc>
  </rcc>
  <rcc rId="8486" sId="8">
    <oc r="AB228">
      <f>AA228-(AA228*((VLOOKUP(A228,Plan!A$1:AI$798,34,FALSE)/100)))</f>
    </oc>
    <nc r="AB228">
      <f>AA228-(AA228*((VLOOKUP(A228,Plan!A$1:AI$798,35,FALSE)/100)))</f>
    </nc>
  </rcc>
  <rcc rId="8487" sId="8">
    <oc r="AC228">
      <f>IF(Z228,O228*'ETC Data'!$H$4*'ETC Data'!$J$4,0)</f>
    </oc>
    <nc r="AC228">
      <f>IF(Z228,O228*'ETC Data'!$H$4*'ETC Data'!$J$4,0)</f>
    </nc>
  </rcc>
  <rcc rId="8488" sId="8">
    <oc r="AD228">
      <f>AC228-(AC228*((VLOOKUP(A228,Plan!A$1:AJ$798,35,FALSE)/100)))</f>
    </oc>
    <nc r="AD228">
      <f>AC228-(AC228*((VLOOKUP(A228,Plan!A$1:AJ$798,36,FALSE)/100)))</f>
    </nc>
  </rcc>
  <rcc rId="8489" sId="8">
    <oc r="AE228">
      <f>IF(Z228,O228*'ETC Data'!$H$4*'ETC Data'!$K$4,0)</f>
    </oc>
    <nc r="AE228">
      <f>IF(Z228,O228*'ETC Data'!$H$4*'ETC Data'!$K$4,0)</f>
    </nc>
  </rcc>
  <rcc rId="8490" sId="8">
    <oc r="AF228">
      <f>AE228-(AE228*((VLOOKUP(A228,Plan!A$1:AK$798,36,FALSE)/100)))</f>
    </oc>
    <nc r="AF228">
      <f>AE228-(AE228*((VLOOKUP(A228,Plan!A$1:AK$798,37,FALSE)/100)))</f>
    </nc>
  </rcc>
  <rcc rId="8491" sId="8">
    <oc r="AG228">
      <f>IF(Z228,O228*'ETC Data'!$H$4*'ETC Data'!$L$4,0)</f>
    </oc>
    <nc r="AG228">
      <f>IF(Z228,O228*'ETC Data'!$H$4*'ETC Data'!$L$4,0)</f>
    </nc>
  </rcc>
  <rcc rId="8492" sId="8">
    <oc r="AH228">
      <f>AG228-(AG228*((VLOOKUP(A228,Plan!A$1:AP$798,41,FALSE)/100)))</f>
    </oc>
    <nc r="AH228">
      <f>AG228-(AG228*((VLOOKUP(A228,Plan!A$1:AP$798,42,FALSE)/100)))</f>
    </nc>
  </rcc>
  <rcc rId="8493" sId="8">
    <oc r="AJ228">
      <f>OR(H228="Y",K228="Y")</f>
    </oc>
    <nc r="AJ228">
      <f>OR(H228="Y",K228="Y")</f>
    </nc>
  </rcc>
  <rcc rId="8494" sId="8">
    <oc r="AK228">
      <f>IF(AJ228,O228*'ETC Data'!$H$5*'ETC Data'!$I$5,0)</f>
    </oc>
    <nc r="AK228">
      <f>IF(AJ228,O228*'ETC Data'!$H$5*'ETC Data'!$I$5,0)</f>
    </nc>
  </rcc>
  <rcc rId="8495" sId="8">
    <oc r="AL228">
      <f>AK228-(AK228*((VLOOKUP(A228,Plan!A$1:AY$798,49,FALSE)/100)))</f>
    </oc>
    <nc r="AL228">
      <f>AK228-(AK228*((VLOOKUP(A228,Plan!A$1:AY$798,51,FALSE)/100)))</f>
    </nc>
  </rcc>
  <rcc rId="8496" sId="8">
    <oc r="AM228">
      <f>IF(AJ228,O228*'ETC Data'!$H$5*'ETC Data'!$J$5,0)</f>
    </oc>
    <nc r="AM228">
      <f>IF(AJ228,O228*'ETC Data'!$H$5*'ETC Data'!$J$5,0)</f>
    </nc>
  </rcc>
  <rcc rId="8497" sId="8">
    <oc r="AN228">
      <f>AM228-(AM228*((VLOOKUP(A228,Plan!A$1:BA$798,50,FALSE)/100)))</f>
    </oc>
    <nc r="AN228">
      <f>AM228-(AM228*((VLOOKUP(A228,Plan!A$1:BA$798,53,FALSE)/100)))</f>
    </nc>
  </rcc>
  <rcc rId="8498" sId="8">
    <oc r="AO228">
      <f>IF(AJ228,O228*'ETC Data'!$H$5*'ETC Data'!$K$5,0)</f>
    </oc>
    <nc r="AO228">
      <f>IF(AJ228,O228*'ETC Data'!$H$5*'ETC Data'!$K$5,0)</f>
    </nc>
  </rcc>
  <rcc rId="8499" sId="8">
    <oc r="AP228">
      <f>AO228-(AO228*((VLOOKUP(A228,Plan!A$1:BB$798,51,FALSE)/100)))</f>
    </oc>
    <nc r="AP228">
      <f>AO228-(AO228*((VLOOKUP(A228,Plan!A$1:BB$798,54,FALSE)/100)))</f>
    </nc>
  </rcc>
  <rcc rId="8500" sId="8">
    <oc r="AQ228">
      <f>IF(AJ228,O228*'ETC Data'!$H$5*'ETC Data'!$L$5,0)</f>
    </oc>
    <nc r="AQ228">
      <f>IF(AJ228,O228*'ETC Data'!$H$5*'ETC Data'!$L$5,0)</f>
    </nc>
  </rcc>
  <rcc rId="8501" sId="8">
    <oc r="AR228">
      <f>AQ228-(AQ228*((VLOOKUP(A228,Plan!A$1:BD$798,53,FALSE)/100)))</f>
    </oc>
    <nc r="AR228">
      <f>AQ228-(AQ228*((VLOOKUP(A228,Plan!A$1:BD$798,56,FALSE)/100)))</f>
    </nc>
  </rcc>
  <rcc rId="8502" sId="8">
    <oc r="R229">
      <f>Q229-(Q229*((VLOOKUP(A229,Plan!A$1:Z$798,25,FALSE)/100)))</f>
    </oc>
    <nc r="R229">
      <f>Q229-(Q229*((VLOOKUP(A229,Plan!A$1:Z$798,26,FALSE)/100)))</f>
    </nc>
  </rcc>
  <rcc rId="8503" sId="8">
    <oc r="S229">
      <f>IF(P229,O229*'ETC Data'!$H$3*'ETC Data'!$J$3,0)</f>
    </oc>
    <nc r="S229">
      <f>IF(P229,O229*'ETC Data'!$H$3*'ETC Data'!$J$3,0)</f>
    </nc>
  </rcc>
  <rcc rId="8504" sId="8">
    <oc r="T229">
      <f>S229-(S229*((VLOOKUP(A229,Plan!A$1:AA$798,26,FALSE)/100)))</f>
    </oc>
    <nc r="T229">
      <f>S229-(S229*((VLOOKUP(A229,Plan!A$1:AA$798,27,FALSE)/100)))</f>
    </nc>
  </rcc>
  <rcc rId="8505" sId="8">
    <oc r="U229">
      <f>IF(P229,O229*'ETC Data'!$H$3*'ETC Data'!$K$3,0)</f>
    </oc>
    <nc r="U229">
      <f>IF(P229,O229*'ETC Data'!$H$3*'ETC Data'!$K$3,0)</f>
    </nc>
  </rcc>
  <rcc rId="8506" sId="8">
    <oc r="V229">
      <f>U229-(U229*((VLOOKUP(A229,Plan!A$1:AB$798,27,FALSE)/100)))</f>
    </oc>
    <nc r="V229">
      <f>U229-(U229*((VLOOKUP(A229,Plan!A$1:AB$798,28,FALSE)/100)))</f>
    </nc>
  </rcc>
  <rcc rId="8507" sId="8">
    <oc r="W229">
      <f>IF(P229,O229*'ETC Data'!$H$3*'ETC Data'!$L$3,0)</f>
    </oc>
    <nc r="W229">
      <f>IF(P229,O229*'ETC Data'!$H$3*'ETC Data'!$L$3,0)</f>
    </nc>
  </rcc>
  <rcc rId="8508" sId="8">
    <oc r="X229">
      <f>W229-(W229*((VLOOKUP(A229,Plan!A$1:AC$798,28,FALSE)/100)))</f>
    </oc>
    <nc r="X229">
      <f>W229-(W229*((VLOOKUP(A229,Plan!A$1:AC$798,29,FALSE)/100)))</f>
    </nc>
  </rcc>
  <rcc rId="8509" sId="8">
    <oc r="Z229">
      <f>OR(H229="Y",J229="Y")</f>
    </oc>
    <nc r="Z229">
      <f>OR(H229="Y",J229="Y")</f>
    </nc>
  </rcc>
  <rcc rId="8510" sId="8">
    <oc r="AA229">
      <f>IF(Z229,O229*'ETC Data'!$H$4*'ETC Data'!$I$4,0)</f>
    </oc>
    <nc r="AA229">
      <f>IF(Z229,O229*'ETC Data'!$H$4*'ETC Data'!$I$4,0)</f>
    </nc>
  </rcc>
  <rcc rId="8511" sId="8">
    <oc r="AB229">
      <f>AA229-(AA229*((VLOOKUP(A229,Plan!A$1:AI$798,34,FALSE)/100)))</f>
    </oc>
    <nc r="AB229">
      <f>AA229-(AA229*((VLOOKUP(A229,Plan!A$1:AI$798,35,FALSE)/100)))</f>
    </nc>
  </rcc>
  <rcc rId="8512" sId="8">
    <oc r="AC229">
      <f>IF(Z229,O229*'ETC Data'!$H$4*'ETC Data'!$J$4,0)</f>
    </oc>
    <nc r="AC229">
      <f>IF(Z229,O229*'ETC Data'!$H$4*'ETC Data'!$J$4,0)</f>
    </nc>
  </rcc>
  <rcc rId="8513" sId="8">
    <oc r="AD229">
      <f>AC229-(AC229*((VLOOKUP(A229,Plan!A$1:AJ$798,35,FALSE)/100)))</f>
    </oc>
    <nc r="AD229">
      <f>AC229-(AC229*((VLOOKUP(A229,Plan!A$1:AJ$798,36,FALSE)/100)))</f>
    </nc>
  </rcc>
  <rcc rId="8514" sId="8">
    <oc r="AE229">
      <f>IF(Z229,O229*'ETC Data'!$H$4*'ETC Data'!$K$4,0)</f>
    </oc>
    <nc r="AE229">
      <f>IF(Z229,O229*'ETC Data'!$H$4*'ETC Data'!$K$4,0)</f>
    </nc>
  </rcc>
  <rcc rId="8515" sId="8">
    <oc r="AF229">
      <f>AE229-(AE229*((VLOOKUP(A229,Plan!A$1:AK$798,36,FALSE)/100)))</f>
    </oc>
    <nc r="AF229">
      <f>AE229-(AE229*((VLOOKUP(A229,Plan!A$1:AK$798,37,FALSE)/100)))</f>
    </nc>
  </rcc>
  <rcc rId="8516" sId="8">
    <oc r="AG229">
      <f>IF(Z229,O229*'ETC Data'!$H$4*'ETC Data'!$L$4,0)</f>
    </oc>
    <nc r="AG229">
      <f>IF(Z229,O229*'ETC Data'!$H$4*'ETC Data'!$L$4,0)</f>
    </nc>
  </rcc>
  <rcc rId="8517" sId="8">
    <oc r="AH229">
      <f>AG229-(AG229*((VLOOKUP(A229,Plan!A$1:AP$798,41,FALSE)/100)))</f>
    </oc>
    <nc r="AH229">
      <f>AG229-(AG229*((VLOOKUP(A229,Plan!A$1:AP$798,42,FALSE)/100)))</f>
    </nc>
  </rcc>
  <rcc rId="8518" sId="8">
    <oc r="AJ229">
      <f>OR(H229="Y",K229="Y")</f>
    </oc>
    <nc r="AJ229">
      <f>OR(H229="Y",K229="Y")</f>
    </nc>
  </rcc>
  <rcc rId="8519" sId="8">
    <oc r="AK229">
      <f>IF(AJ229,O229*'ETC Data'!$H$5*'ETC Data'!$I$5,0)</f>
    </oc>
    <nc r="AK229">
      <f>IF(AJ229,O229*'ETC Data'!$H$5*'ETC Data'!$I$5,0)</f>
    </nc>
  </rcc>
  <rcc rId="8520" sId="8">
    <oc r="AL229">
      <f>AK229-(AK229*((VLOOKUP(A229,Plan!A$1:AY$798,49,FALSE)/100)))</f>
    </oc>
    <nc r="AL229">
      <f>AK229-(AK229*((VLOOKUP(A229,Plan!A$1:AY$798,51,FALSE)/100)))</f>
    </nc>
  </rcc>
  <rcc rId="8521" sId="8">
    <oc r="AM229">
      <f>IF(AJ229,O229*'ETC Data'!$H$5*'ETC Data'!$J$5,0)</f>
    </oc>
    <nc r="AM229">
      <f>IF(AJ229,O229*'ETC Data'!$H$5*'ETC Data'!$J$5,0)</f>
    </nc>
  </rcc>
  <rcc rId="8522" sId="8">
    <oc r="AN229">
      <f>AM229-(AM229*((VLOOKUP(A229,Plan!A$1:BA$798,50,FALSE)/100)))</f>
    </oc>
    <nc r="AN229">
      <f>AM229-(AM229*((VLOOKUP(A229,Plan!A$1:BA$798,53,FALSE)/100)))</f>
    </nc>
  </rcc>
  <rcc rId="8523" sId="8">
    <oc r="AO229">
      <f>IF(AJ229,O229*'ETC Data'!$H$5*'ETC Data'!$K$5,0)</f>
    </oc>
    <nc r="AO229">
      <f>IF(AJ229,O229*'ETC Data'!$H$5*'ETC Data'!$K$5,0)</f>
    </nc>
  </rcc>
  <rcc rId="8524" sId="8">
    <oc r="AP229">
      <f>AO229-(AO229*((VLOOKUP(A229,Plan!A$1:BB$798,51,FALSE)/100)))</f>
    </oc>
    <nc r="AP229">
      <f>AO229-(AO229*((VLOOKUP(A229,Plan!A$1:BB$798,54,FALSE)/100)))</f>
    </nc>
  </rcc>
  <rcc rId="8525" sId="8">
    <oc r="AQ229">
      <f>IF(AJ229,O229*'ETC Data'!$H$5*'ETC Data'!$L$5,0)</f>
    </oc>
    <nc r="AQ229">
      <f>IF(AJ229,O229*'ETC Data'!$H$5*'ETC Data'!$L$5,0)</f>
    </nc>
  </rcc>
  <rcc rId="8526" sId="8">
    <oc r="AR229">
      <f>AQ229-(AQ229*((VLOOKUP(A229,Plan!A$1:BD$798,53,FALSE)/100)))</f>
    </oc>
    <nc r="AR229">
      <f>AQ229-(AQ229*((VLOOKUP(A229,Plan!A$1:BD$798,56,FALSE)/100)))</f>
    </nc>
  </rcc>
  <rcc rId="8527" sId="8">
    <oc r="R230">
      <f>Q230-(Q230*((VLOOKUP(A230,Plan!A$1:Z$798,25,FALSE)/100)))</f>
    </oc>
    <nc r="R230">
      <f>Q230-(Q230*((VLOOKUP(A230,Plan!A$1:Z$798,26,FALSE)/100)))</f>
    </nc>
  </rcc>
  <rcc rId="8528" sId="8">
    <oc r="S230">
      <f>IF(P230,O230*'ETC Data'!$H$3*'ETC Data'!$J$3,0)</f>
    </oc>
    <nc r="S230">
      <f>IF(P230,O230*'ETC Data'!$H$3*'ETC Data'!$J$3,0)</f>
    </nc>
  </rcc>
  <rcc rId="8529" sId="8">
    <oc r="T230">
      <f>S230-(S230*((VLOOKUP(A230,Plan!A$1:AA$798,26,FALSE)/100)))</f>
    </oc>
    <nc r="T230">
      <f>S230-(S230*((VLOOKUP(A230,Plan!A$1:AA$798,27,FALSE)/100)))</f>
    </nc>
  </rcc>
  <rcc rId="8530" sId="8">
    <oc r="U230">
      <f>IF(P230,O230*'ETC Data'!$H$3*'ETC Data'!$K$3,0)</f>
    </oc>
    <nc r="U230">
      <f>IF(P230,O230*'ETC Data'!$H$3*'ETC Data'!$K$3,0)</f>
    </nc>
  </rcc>
  <rcc rId="8531" sId="8">
    <oc r="V230">
      <f>U230-(U230*((VLOOKUP(A230,Plan!A$1:AB$798,27,FALSE)/100)))</f>
    </oc>
    <nc r="V230">
      <f>U230-(U230*((VLOOKUP(A230,Plan!A$1:AB$798,28,FALSE)/100)))</f>
    </nc>
  </rcc>
  <rcc rId="8532" sId="8">
    <oc r="W230">
      <f>IF(P230,O230*'ETC Data'!$H$3*'ETC Data'!$L$3,0)</f>
    </oc>
    <nc r="W230">
      <f>IF(P230,O230*'ETC Data'!$H$3*'ETC Data'!$L$3,0)</f>
    </nc>
  </rcc>
  <rcc rId="8533" sId="8">
    <oc r="X230">
      <f>W230-(W230*((VLOOKUP(A230,Plan!A$1:AC$798,28,FALSE)/100)))</f>
    </oc>
    <nc r="X230">
      <f>W230-(W230*((VLOOKUP(A230,Plan!A$1:AC$798,29,FALSE)/100)))</f>
    </nc>
  </rcc>
  <rcc rId="8534" sId="8">
    <oc r="Z230">
      <f>OR(H230="Y",J230="Y")</f>
    </oc>
    <nc r="Z230">
      <f>OR(H230="Y",J230="Y")</f>
    </nc>
  </rcc>
  <rcc rId="8535" sId="8">
    <oc r="AA230">
      <f>IF(Z230,O230*'ETC Data'!$H$4*'ETC Data'!$I$4,0)</f>
    </oc>
    <nc r="AA230">
      <f>IF(Z230,O230*'ETC Data'!$H$4*'ETC Data'!$I$4,0)</f>
    </nc>
  </rcc>
  <rcc rId="8536" sId="8">
    <oc r="AB230">
      <f>AA230-(AA230*((VLOOKUP(A230,Plan!A$1:AI$798,34,FALSE)/100)))</f>
    </oc>
    <nc r="AB230">
      <f>AA230-(AA230*((VLOOKUP(A230,Plan!A$1:AI$798,35,FALSE)/100)))</f>
    </nc>
  </rcc>
  <rcc rId="8537" sId="8">
    <oc r="AC230">
      <f>IF(Z230,O230*'ETC Data'!$H$4*'ETC Data'!$J$4,0)</f>
    </oc>
    <nc r="AC230">
      <f>IF(Z230,O230*'ETC Data'!$H$4*'ETC Data'!$J$4,0)</f>
    </nc>
  </rcc>
  <rcc rId="8538" sId="8">
    <oc r="AD230">
      <f>AC230-(AC230*((VLOOKUP(A230,Plan!A$1:AJ$798,35,FALSE)/100)))</f>
    </oc>
    <nc r="AD230">
      <f>AC230-(AC230*((VLOOKUP(A230,Plan!A$1:AJ$798,36,FALSE)/100)))</f>
    </nc>
  </rcc>
  <rcc rId="8539" sId="8">
    <oc r="AE230">
      <f>IF(Z230,O230*'ETC Data'!$H$4*'ETC Data'!$K$4,0)</f>
    </oc>
    <nc r="AE230">
      <f>IF(Z230,O230*'ETC Data'!$H$4*'ETC Data'!$K$4,0)</f>
    </nc>
  </rcc>
  <rcc rId="8540" sId="8">
    <oc r="AF230">
      <f>AE230-(AE230*((VLOOKUP(A230,Plan!A$1:AK$798,36,FALSE)/100)))</f>
    </oc>
    <nc r="AF230">
      <f>AE230-(AE230*((VLOOKUP(A230,Plan!A$1:AK$798,37,FALSE)/100)))</f>
    </nc>
  </rcc>
  <rcc rId="8541" sId="8">
    <oc r="AG230">
      <f>IF(Z230,O230*'ETC Data'!$H$4*'ETC Data'!$L$4,0)</f>
    </oc>
    <nc r="AG230">
      <f>IF(Z230,O230*'ETC Data'!$H$4*'ETC Data'!$L$4,0)</f>
    </nc>
  </rcc>
  <rcc rId="8542" sId="8">
    <oc r="AH230">
      <f>AG230-(AG230*((VLOOKUP(A230,Plan!A$1:AP$798,41,FALSE)/100)))</f>
    </oc>
    <nc r="AH230">
      <f>AG230-(AG230*((VLOOKUP(A230,Plan!A$1:AP$798,42,FALSE)/100)))</f>
    </nc>
  </rcc>
  <rcc rId="8543" sId="8">
    <oc r="AJ230">
      <f>OR(H230="Y",K230="Y")</f>
    </oc>
    <nc r="AJ230">
      <f>OR(H230="Y",K230="Y")</f>
    </nc>
  </rcc>
  <rcc rId="8544" sId="8">
    <oc r="AK230">
      <f>IF(AJ230,O230*'ETC Data'!$H$5*'ETC Data'!$I$5,0)</f>
    </oc>
    <nc r="AK230">
      <f>IF(AJ230,O230*'ETC Data'!$H$5*'ETC Data'!$I$5,0)</f>
    </nc>
  </rcc>
  <rcc rId="8545" sId="8">
    <oc r="AL230">
      <f>AK230-(AK230*((VLOOKUP(A230,Plan!A$1:AY$798,49,FALSE)/100)))</f>
    </oc>
    <nc r="AL230">
      <f>AK230-(AK230*((VLOOKUP(A230,Plan!A$1:AY$798,51,FALSE)/100)))</f>
    </nc>
  </rcc>
  <rcc rId="8546" sId="8">
    <oc r="AM230">
      <f>IF(AJ230,O230*'ETC Data'!$H$5*'ETC Data'!$J$5,0)</f>
    </oc>
    <nc r="AM230">
      <f>IF(AJ230,O230*'ETC Data'!$H$5*'ETC Data'!$J$5,0)</f>
    </nc>
  </rcc>
  <rcc rId="8547" sId="8">
    <oc r="AN230">
      <f>AM230-(AM230*((VLOOKUP(A230,Plan!A$1:BA$798,50,FALSE)/100)))</f>
    </oc>
    <nc r="AN230">
      <f>AM230-(AM230*((VLOOKUP(A230,Plan!A$1:BA$798,53,FALSE)/100)))</f>
    </nc>
  </rcc>
  <rcc rId="8548" sId="8">
    <oc r="AO230">
      <f>IF(AJ230,O230*'ETC Data'!$H$5*'ETC Data'!$K$5,0)</f>
    </oc>
    <nc r="AO230">
      <f>IF(AJ230,O230*'ETC Data'!$H$5*'ETC Data'!$K$5,0)</f>
    </nc>
  </rcc>
  <rcc rId="8549" sId="8">
    <oc r="AP230">
      <f>AO230-(AO230*((VLOOKUP(A230,Plan!A$1:BB$798,51,FALSE)/100)))</f>
    </oc>
    <nc r="AP230">
      <f>AO230-(AO230*((VLOOKUP(A230,Plan!A$1:BB$798,54,FALSE)/100)))</f>
    </nc>
  </rcc>
  <rcc rId="8550" sId="8">
    <oc r="AQ230">
      <f>IF(AJ230,O230*'ETC Data'!$H$5*'ETC Data'!$L$5,0)</f>
    </oc>
    <nc r="AQ230">
      <f>IF(AJ230,O230*'ETC Data'!$H$5*'ETC Data'!$L$5,0)</f>
    </nc>
  </rcc>
  <rcc rId="8551" sId="8">
    <oc r="AR230">
      <f>AQ230-(AQ230*((VLOOKUP(A230,Plan!A$1:BD$798,53,FALSE)/100)))</f>
    </oc>
    <nc r="AR230">
      <f>AQ230-(AQ230*((VLOOKUP(A230,Plan!A$1:BD$798,56,FALSE)/100)))</f>
    </nc>
  </rcc>
  <rcc rId="8552" sId="8">
    <oc r="R231">
      <f>Q231-(Q231*((VLOOKUP(A231,Plan!A$1:Z$798,25,FALSE)/100)))</f>
    </oc>
    <nc r="R231">
      <f>Q231-(Q231*((VLOOKUP(A231,Plan!A$1:Z$798,26,FALSE)/100)))</f>
    </nc>
  </rcc>
  <rcc rId="8553" sId="8">
    <oc r="S231">
      <f>IF(P231,O231*'ETC Data'!$H$3*'ETC Data'!$J$3,0)</f>
    </oc>
    <nc r="S231">
      <f>IF(P231,O231*'ETC Data'!$H$3*'ETC Data'!$J$3,0)</f>
    </nc>
  </rcc>
  <rcc rId="8554" sId="8">
    <oc r="T231">
      <f>S231-(S231*((VLOOKUP(A231,Plan!A$1:AA$798,26,FALSE)/100)))</f>
    </oc>
    <nc r="T231">
      <f>S231-(S231*((VLOOKUP(A231,Plan!A$1:AA$798,27,FALSE)/100)))</f>
    </nc>
  </rcc>
  <rcc rId="8555" sId="8">
    <oc r="U231">
      <f>IF(P231,O231*'ETC Data'!$H$3*'ETC Data'!$K$3,0)</f>
    </oc>
    <nc r="U231">
      <f>IF(P231,O231*'ETC Data'!$H$3*'ETC Data'!$K$3,0)</f>
    </nc>
  </rcc>
  <rcc rId="8556" sId="8">
    <oc r="V231">
      <f>U231-(U231*((VLOOKUP(A231,Plan!A$1:AB$798,27,FALSE)/100)))</f>
    </oc>
    <nc r="V231">
      <f>U231-(U231*((VLOOKUP(A231,Plan!A$1:AB$798,28,FALSE)/100)))</f>
    </nc>
  </rcc>
  <rcc rId="8557" sId="8">
    <oc r="W231">
      <f>IF(P231,O231*'ETC Data'!$H$3*'ETC Data'!$L$3,0)</f>
    </oc>
    <nc r="W231">
      <f>IF(P231,O231*'ETC Data'!$H$3*'ETC Data'!$L$3,0)</f>
    </nc>
  </rcc>
  <rcc rId="8558" sId="8">
    <oc r="X231">
      <f>W231-(W231*((VLOOKUP(A231,Plan!A$1:AC$798,28,FALSE)/100)))</f>
    </oc>
    <nc r="X231">
      <f>W231-(W231*((VLOOKUP(A231,Plan!A$1:AC$798,29,FALSE)/100)))</f>
    </nc>
  </rcc>
  <rcc rId="8559" sId="8">
    <oc r="Z231">
      <f>OR(H231="Y",J231="Y")</f>
    </oc>
    <nc r="Z231">
      <f>OR(H231="Y",J231="Y")</f>
    </nc>
  </rcc>
  <rcc rId="8560" sId="8">
    <oc r="AA231">
      <f>IF(Z231,O231*'ETC Data'!$H$4*'ETC Data'!$I$4,0)</f>
    </oc>
    <nc r="AA231">
      <f>IF(Z231,O231*'ETC Data'!$H$4*'ETC Data'!$I$4,0)</f>
    </nc>
  </rcc>
  <rcc rId="8561" sId="8">
    <oc r="AB231">
      <f>AA231-(AA231*((VLOOKUP(A231,Plan!A$1:AI$798,34,FALSE)/100)))</f>
    </oc>
    <nc r="AB231">
      <f>AA231-(AA231*((VLOOKUP(A231,Plan!A$1:AI$798,35,FALSE)/100)))</f>
    </nc>
  </rcc>
  <rcc rId="8562" sId="8">
    <oc r="AC231">
      <f>IF(Z231,O231*'ETC Data'!$H$4*'ETC Data'!$J$4,0)</f>
    </oc>
    <nc r="AC231">
      <f>IF(Z231,O231*'ETC Data'!$H$4*'ETC Data'!$J$4,0)</f>
    </nc>
  </rcc>
  <rcc rId="8563" sId="8">
    <oc r="AD231">
      <f>AC231-(AC231*((VLOOKUP(A231,Plan!A$1:AJ$798,35,FALSE)/100)))</f>
    </oc>
    <nc r="AD231">
      <f>AC231-(AC231*((VLOOKUP(A231,Plan!A$1:AJ$798,36,FALSE)/100)))</f>
    </nc>
  </rcc>
  <rcc rId="8564" sId="8">
    <oc r="AE231">
      <f>IF(Z231,O231*'ETC Data'!$H$4*'ETC Data'!$K$4,0)</f>
    </oc>
    <nc r="AE231">
      <f>IF(Z231,O231*'ETC Data'!$H$4*'ETC Data'!$K$4,0)</f>
    </nc>
  </rcc>
  <rcc rId="8565" sId="8">
    <oc r="AF231">
      <f>AE231-(AE231*((VLOOKUP(A231,Plan!A$1:AK$798,36,FALSE)/100)))</f>
    </oc>
    <nc r="AF231">
      <f>AE231-(AE231*((VLOOKUP(A231,Plan!A$1:AK$798,37,FALSE)/100)))</f>
    </nc>
  </rcc>
  <rcc rId="8566" sId="8">
    <oc r="AG231">
      <f>IF(Z231,O231*'ETC Data'!$H$4*'ETC Data'!$L$4,0)</f>
    </oc>
    <nc r="AG231">
      <f>IF(Z231,O231*'ETC Data'!$H$4*'ETC Data'!$L$4,0)</f>
    </nc>
  </rcc>
  <rcc rId="8567" sId="8">
    <oc r="AH231">
      <f>AG231-(AG231*((VLOOKUP(A231,Plan!A$1:AP$798,41,FALSE)/100)))</f>
    </oc>
    <nc r="AH231">
      <f>AG231-(AG231*((VLOOKUP(A231,Plan!A$1:AP$798,42,FALSE)/100)))</f>
    </nc>
  </rcc>
  <rcc rId="8568" sId="8">
    <oc r="AJ231">
      <f>OR(H231="Y",K231="Y")</f>
    </oc>
    <nc r="AJ231">
      <f>OR(H231="Y",K231="Y")</f>
    </nc>
  </rcc>
  <rcc rId="8569" sId="8">
    <oc r="AK231">
      <f>IF(AJ231,O231*'ETC Data'!$H$5*'ETC Data'!$I$5,0)</f>
    </oc>
    <nc r="AK231">
      <f>IF(AJ231,O231*'ETC Data'!$H$5*'ETC Data'!$I$5,0)</f>
    </nc>
  </rcc>
  <rcc rId="8570" sId="8">
    <oc r="AL231">
      <f>AK231-(AK231*((VLOOKUP(A231,Plan!A$1:AY$798,49,FALSE)/100)))</f>
    </oc>
    <nc r="AL231">
      <f>AK231-(AK231*((VLOOKUP(A231,Plan!A$1:AY$798,51,FALSE)/100)))</f>
    </nc>
  </rcc>
  <rcc rId="8571" sId="8">
    <oc r="AM231">
      <f>IF(AJ231,O231*'ETC Data'!$H$5*'ETC Data'!$J$5,0)</f>
    </oc>
    <nc r="AM231">
      <f>IF(AJ231,O231*'ETC Data'!$H$5*'ETC Data'!$J$5,0)</f>
    </nc>
  </rcc>
  <rcc rId="8572" sId="8">
    <oc r="AN231">
      <f>AM231-(AM231*((VLOOKUP(A231,Plan!A$1:BA$798,50,FALSE)/100)))</f>
    </oc>
    <nc r="AN231">
      <f>AM231-(AM231*((VLOOKUP(A231,Plan!A$1:BA$798,53,FALSE)/100)))</f>
    </nc>
  </rcc>
  <rcc rId="8573" sId="8">
    <oc r="AO231">
      <f>IF(AJ231,O231*'ETC Data'!$H$5*'ETC Data'!$K$5,0)</f>
    </oc>
    <nc r="AO231">
      <f>IF(AJ231,O231*'ETC Data'!$H$5*'ETC Data'!$K$5,0)</f>
    </nc>
  </rcc>
  <rcc rId="8574" sId="8">
    <oc r="AP231">
      <f>AO231-(AO231*((VLOOKUP(A231,Plan!A$1:BB$798,51,FALSE)/100)))</f>
    </oc>
    <nc r="AP231">
      <f>AO231-(AO231*((VLOOKUP(A231,Plan!A$1:BB$798,54,FALSE)/100)))</f>
    </nc>
  </rcc>
  <rcc rId="8575" sId="8">
    <oc r="AQ231">
      <f>IF(AJ231,O231*'ETC Data'!$H$5*'ETC Data'!$L$5,0)</f>
    </oc>
    <nc r="AQ231">
      <f>IF(AJ231,O231*'ETC Data'!$H$5*'ETC Data'!$L$5,0)</f>
    </nc>
  </rcc>
  <rcc rId="8576" sId="8">
    <oc r="AR231">
      <f>AQ231-(AQ231*((VLOOKUP(A231,Plan!A$1:BD$798,53,FALSE)/100)))</f>
    </oc>
    <nc r="AR231">
      <f>AQ231-(AQ231*((VLOOKUP(A231,Plan!A$1:BD$798,56,FALSE)/100)))</f>
    </nc>
  </rcc>
  <rcc rId="8577" sId="8">
    <oc r="R232">
      <f>Q232-(Q232*((VLOOKUP(A232,Plan!A$1:Z$798,25,FALSE)/100)))</f>
    </oc>
    <nc r="R232">
      <f>Q232-(Q232*((VLOOKUP(A232,Plan!A$1:Z$798,26,FALSE)/100)))</f>
    </nc>
  </rcc>
  <rcc rId="8578" sId="8">
    <oc r="S232">
      <f>IF(P232,O232*'ETC Data'!$H$3*'ETC Data'!$J$3,0)</f>
    </oc>
    <nc r="S232">
      <f>IF(P232,O232*'ETC Data'!$H$3*'ETC Data'!$J$3,0)</f>
    </nc>
  </rcc>
  <rcc rId="8579" sId="8">
    <oc r="T232">
      <f>S232-(S232*((VLOOKUP(A232,Plan!A$1:AA$798,26,FALSE)/100)))</f>
    </oc>
    <nc r="T232">
      <f>S232-(S232*((VLOOKUP(A232,Plan!A$1:AA$798,27,FALSE)/100)))</f>
    </nc>
  </rcc>
  <rcc rId="8580" sId="8">
    <oc r="U232">
      <f>IF(P232,O232*'ETC Data'!$H$3*'ETC Data'!$K$3,0)</f>
    </oc>
    <nc r="U232">
      <f>IF(P232,O232*'ETC Data'!$H$3*'ETC Data'!$K$3,0)</f>
    </nc>
  </rcc>
  <rcc rId="8581" sId="8">
    <oc r="V232">
      <f>U232-(U232*((VLOOKUP(A232,Plan!A$1:AB$798,27,FALSE)/100)))</f>
    </oc>
    <nc r="V232">
      <f>U232-(U232*((VLOOKUP(A232,Plan!A$1:AB$798,28,FALSE)/100)))</f>
    </nc>
  </rcc>
  <rcc rId="8582" sId="8">
    <oc r="W232">
      <f>IF(P232,O232*'ETC Data'!$H$3*'ETC Data'!$L$3,0)</f>
    </oc>
    <nc r="W232">
      <f>IF(P232,O232*'ETC Data'!$H$3*'ETC Data'!$L$3,0)</f>
    </nc>
  </rcc>
  <rcc rId="8583" sId="8">
    <oc r="X232">
      <f>W232-(W232*((VLOOKUP(A232,Plan!A$1:AC$798,28,FALSE)/100)))</f>
    </oc>
    <nc r="X232">
      <f>W232-(W232*((VLOOKUP(A232,Plan!A$1:AC$798,29,FALSE)/100)))</f>
    </nc>
  </rcc>
  <rcc rId="8584" sId="8">
    <oc r="Z232">
      <f>OR(H232="Y",J232="Y")</f>
    </oc>
    <nc r="Z232">
      <f>OR(H232="Y",J232="Y")</f>
    </nc>
  </rcc>
  <rcc rId="8585" sId="8">
    <oc r="AA232">
      <f>IF(Z232,O232*'ETC Data'!$H$4*'ETC Data'!$I$4,0)</f>
    </oc>
    <nc r="AA232">
      <f>IF(Z232,O232*'ETC Data'!$H$4*'ETC Data'!$I$4,0)</f>
    </nc>
  </rcc>
  <rcc rId="8586" sId="8">
    <oc r="AB232">
      <f>AA232-(AA232*((VLOOKUP(A232,Plan!A$1:AI$798,34,FALSE)/100)))</f>
    </oc>
    <nc r="AB232">
      <f>AA232-(AA232*((VLOOKUP(A232,Plan!A$1:AI$798,35,FALSE)/100)))</f>
    </nc>
  </rcc>
  <rcc rId="8587" sId="8">
    <oc r="AC232">
      <f>IF(Z232,O232*'ETC Data'!$H$4*'ETC Data'!$J$4,0)</f>
    </oc>
    <nc r="AC232">
      <f>IF(Z232,O232*'ETC Data'!$H$4*'ETC Data'!$J$4,0)</f>
    </nc>
  </rcc>
  <rcc rId="8588" sId="8">
    <oc r="AD232">
      <f>AC232-(AC232*((VLOOKUP(A232,Plan!A$1:AJ$798,35,FALSE)/100)))</f>
    </oc>
    <nc r="AD232">
      <f>AC232-(AC232*((VLOOKUP(A232,Plan!A$1:AJ$798,36,FALSE)/100)))</f>
    </nc>
  </rcc>
  <rcc rId="8589" sId="8">
    <oc r="AE232">
      <f>IF(Z232,O232*'ETC Data'!$H$4*'ETC Data'!$K$4,0)</f>
    </oc>
    <nc r="AE232">
      <f>IF(Z232,O232*'ETC Data'!$H$4*'ETC Data'!$K$4,0)</f>
    </nc>
  </rcc>
  <rcc rId="8590" sId="8">
    <oc r="AF232">
      <f>AE232-(AE232*((VLOOKUP(A232,Plan!A$1:AK$798,36,FALSE)/100)))</f>
    </oc>
    <nc r="AF232">
      <f>AE232-(AE232*((VLOOKUP(A232,Plan!A$1:AK$798,37,FALSE)/100)))</f>
    </nc>
  </rcc>
  <rcc rId="8591" sId="8">
    <oc r="AG232">
      <f>IF(Z232,O232*'ETC Data'!$H$4*'ETC Data'!$L$4,0)</f>
    </oc>
    <nc r="AG232">
      <f>IF(Z232,O232*'ETC Data'!$H$4*'ETC Data'!$L$4,0)</f>
    </nc>
  </rcc>
  <rcc rId="8592" sId="8">
    <oc r="AH232">
      <f>AG232-(AG232*((VLOOKUP(A232,Plan!A$1:AP$798,41,FALSE)/100)))</f>
    </oc>
    <nc r="AH232">
      <f>AG232-(AG232*((VLOOKUP(A232,Plan!A$1:AP$798,42,FALSE)/100)))</f>
    </nc>
  </rcc>
  <rcc rId="8593" sId="8">
    <oc r="AJ232">
      <f>OR(H232="Y",K232="Y")</f>
    </oc>
    <nc r="AJ232">
      <f>OR(H232="Y",K232="Y")</f>
    </nc>
  </rcc>
  <rcc rId="8594" sId="8">
    <oc r="AK232">
      <f>IF(AJ232,O232*'ETC Data'!$H$5*'ETC Data'!$I$5,0)</f>
    </oc>
    <nc r="AK232">
      <f>IF(AJ232,O232*'ETC Data'!$H$5*'ETC Data'!$I$5,0)</f>
    </nc>
  </rcc>
  <rcc rId="8595" sId="8">
    <oc r="AL232">
      <f>AK232-(AK232*((VLOOKUP(A232,Plan!A$1:AY$798,49,FALSE)/100)))</f>
    </oc>
    <nc r="AL232">
      <f>AK232-(AK232*((VLOOKUP(A232,Plan!A$1:AY$798,51,FALSE)/100)))</f>
    </nc>
  </rcc>
  <rcc rId="8596" sId="8">
    <oc r="AM232">
      <f>IF(AJ232,O232*'ETC Data'!$H$5*'ETC Data'!$J$5,0)</f>
    </oc>
    <nc r="AM232">
      <f>IF(AJ232,O232*'ETC Data'!$H$5*'ETC Data'!$J$5,0)</f>
    </nc>
  </rcc>
  <rcc rId="8597" sId="8">
    <oc r="AN232">
      <f>AM232-(AM232*((VLOOKUP(A232,Plan!A$1:BA$798,50,FALSE)/100)))</f>
    </oc>
    <nc r="AN232">
      <f>AM232-(AM232*((VLOOKUP(A232,Plan!A$1:BA$798,53,FALSE)/100)))</f>
    </nc>
  </rcc>
  <rcc rId="8598" sId="8">
    <oc r="AO232">
      <f>IF(AJ232,O232*'ETC Data'!$H$5*'ETC Data'!$K$5,0)</f>
    </oc>
    <nc r="AO232">
      <f>IF(AJ232,O232*'ETC Data'!$H$5*'ETC Data'!$K$5,0)</f>
    </nc>
  </rcc>
  <rcc rId="8599" sId="8">
    <oc r="AP232">
      <f>AO232-(AO232*((VLOOKUP(A232,Plan!A$1:BB$798,51,FALSE)/100)))</f>
    </oc>
    <nc r="AP232">
      <f>AO232-(AO232*((VLOOKUP(A232,Plan!A$1:BB$798,54,FALSE)/100)))</f>
    </nc>
  </rcc>
  <rcc rId="8600" sId="8">
    <oc r="AQ232">
      <f>IF(AJ232,O232*'ETC Data'!$H$5*'ETC Data'!$L$5,0)</f>
    </oc>
    <nc r="AQ232">
      <f>IF(AJ232,O232*'ETC Data'!$H$5*'ETC Data'!$L$5,0)</f>
    </nc>
  </rcc>
  <rcc rId="8601" sId="8">
    <oc r="AR232">
      <f>AQ232-(AQ232*((VLOOKUP(A232,Plan!A$1:BD$798,53,FALSE)/100)))</f>
    </oc>
    <nc r="AR232">
      <f>AQ232-(AQ232*((VLOOKUP(A232,Plan!A$1:BD$798,56,FALSE)/100)))</f>
    </nc>
  </rcc>
  <rcc rId="8602" sId="8">
    <oc r="R233">
      <f>Q233-(Q233*((VLOOKUP(A233,Plan!A$1:Z$798,25,FALSE)/100)))</f>
    </oc>
    <nc r="R233">
      <f>Q233-(Q233*((VLOOKUP(A233,Plan!A$1:Z$798,26,FALSE)/100)))</f>
    </nc>
  </rcc>
  <rcc rId="8603" sId="8">
    <oc r="S233">
      <f>IF(P233,O233*'ETC Data'!$H$3*'ETC Data'!$J$3,0)</f>
    </oc>
    <nc r="S233">
      <f>IF(P233,O233*'ETC Data'!$H$3*'ETC Data'!$J$3,0)</f>
    </nc>
  </rcc>
  <rcc rId="8604" sId="8">
    <oc r="T233">
      <f>S233-(S233*((VLOOKUP(A233,Plan!A$1:AA$798,26,FALSE)/100)))</f>
    </oc>
    <nc r="T233">
      <f>S233-(S233*((VLOOKUP(A233,Plan!A$1:AA$798,27,FALSE)/100)))</f>
    </nc>
  </rcc>
  <rcc rId="8605" sId="8">
    <oc r="U233">
      <f>IF(P233,O233*'ETC Data'!$H$3*'ETC Data'!$K$3,0)</f>
    </oc>
    <nc r="U233">
      <f>IF(P233,O233*'ETC Data'!$H$3*'ETC Data'!$K$3,0)</f>
    </nc>
  </rcc>
  <rcc rId="8606" sId="8">
    <oc r="V233">
      <f>U233-(U233*((VLOOKUP(A233,Plan!A$1:AB$798,27,FALSE)/100)))</f>
    </oc>
    <nc r="V233">
      <f>U233-(U233*((VLOOKUP(A233,Plan!A$1:AB$798,28,FALSE)/100)))</f>
    </nc>
  </rcc>
  <rcc rId="8607" sId="8">
    <oc r="W233">
      <f>IF(P233,O233*'ETC Data'!$H$3*'ETC Data'!$L$3,0)</f>
    </oc>
    <nc r="W233">
      <f>IF(P233,O233*'ETC Data'!$H$3*'ETC Data'!$L$3,0)</f>
    </nc>
  </rcc>
  <rcc rId="8608" sId="8">
    <oc r="X233">
      <f>W233-(W233*((VLOOKUP(A233,Plan!A$1:AC$798,28,FALSE)/100)))</f>
    </oc>
    <nc r="X233">
      <f>W233-(W233*((VLOOKUP(A233,Plan!A$1:AC$798,29,FALSE)/100)))</f>
    </nc>
  </rcc>
  <rcc rId="8609" sId="8">
    <oc r="Z233">
      <f>OR(H233="Y",J233="Y")</f>
    </oc>
    <nc r="Z233">
      <f>OR(H233="Y",J233="Y")</f>
    </nc>
  </rcc>
  <rcc rId="8610" sId="8">
    <oc r="AA233">
      <f>IF(Z233,O233*'ETC Data'!$H$4*'ETC Data'!$I$4,0)</f>
    </oc>
    <nc r="AA233">
      <f>IF(Z233,O233*'ETC Data'!$H$4*'ETC Data'!$I$4,0)</f>
    </nc>
  </rcc>
  <rcc rId="8611" sId="8">
    <oc r="AB233">
      <f>AA233-(AA233*((VLOOKUP(A233,Plan!A$1:AI$798,34,FALSE)/100)))</f>
    </oc>
    <nc r="AB233">
      <f>AA233-(AA233*((VLOOKUP(A233,Plan!A$1:AI$798,35,FALSE)/100)))</f>
    </nc>
  </rcc>
  <rcc rId="8612" sId="8">
    <oc r="AC233">
      <f>IF(Z233,O233*'ETC Data'!$H$4*'ETC Data'!$J$4,0)</f>
    </oc>
    <nc r="AC233">
      <f>IF(Z233,O233*'ETC Data'!$H$4*'ETC Data'!$J$4,0)</f>
    </nc>
  </rcc>
  <rcc rId="8613" sId="8">
    <oc r="AD233">
      <f>AC233-(AC233*((VLOOKUP(A233,Plan!A$1:AJ$798,35,FALSE)/100)))</f>
    </oc>
    <nc r="AD233">
      <f>AC233-(AC233*((VLOOKUP(A233,Plan!A$1:AJ$798,36,FALSE)/100)))</f>
    </nc>
  </rcc>
  <rcc rId="8614" sId="8">
    <oc r="AE233">
      <f>IF(Z233,O233*'ETC Data'!$H$4*'ETC Data'!$K$4,0)</f>
    </oc>
    <nc r="AE233">
      <f>IF(Z233,O233*'ETC Data'!$H$4*'ETC Data'!$K$4,0)</f>
    </nc>
  </rcc>
  <rcc rId="8615" sId="8">
    <oc r="AF233">
      <f>AE233-(AE233*((VLOOKUP(A233,Plan!A$1:AK$798,36,FALSE)/100)))</f>
    </oc>
    <nc r="AF233">
      <f>AE233-(AE233*((VLOOKUP(A233,Plan!A$1:AK$798,37,FALSE)/100)))</f>
    </nc>
  </rcc>
  <rcc rId="8616" sId="8">
    <oc r="AG233">
      <f>IF(Z233,O233*'ETC Data'!$H$4*'ETC Data'!$L$4,0)</f>
    </oc>
    <nc r="AG233">
      <f>IF(Z233,O233*'ETC Data'!$H$4*'ETC Data'!$L$4,0)</f>
    </nc>
  </rcc>
  <rcc rId="8617" sId="8">
    <oc r="AH233">
      <f>AG233-(AG233*((VLOOKUP(A233,Plan!A$1:AP$798,41,FALSE)/100)))</f>
    </oc>
    <nc r="AH233">
      <f>AG233-(AG233*((VLOOKUP(A233,Plan!A$1:AP$798,42,FALSE)/100)))</f>
    </nc>
  </rcc>
  <rcc rId="8618" sId="8">
    <oc r="AJ233">
      <f>OR(H233="Y",K233="Y")</f>
    </oc>
    <nc r="AJ233">
      <f>OR(H233="Y",K233="Y")</f>
    </nc>
  </rcc>
  <rcc rId="8619" sId="8">
    <oc r="AK233">
      <f>IF(AJ233,O233*'ETC Data'!$H$5*'ETC Data'!$I$5,0)</f>
    </oc>
    <nc r="AK233">
      <f>IF(AJ233,O233*'ETC Data'!$H$5*'ETC Data'!$I$5,0)</f>
    </nc>
  </rcc>
  <rcc rId="8620" sId="8">
    <oc r="AL233">
      <f>AK233-(AK233*((VLOOKUP(A233,Plan!A$1:AY$798,49,FALSE)/100)))</f>
    </oc>
    <nc r="AL233">
      <f>AK233-(AK233*((VLOOKUP(A233,Plan!A$1:AY$798,51,FALSE)/100)))</f>
    </nc>
  </rcc>
  <rcc rId="8621" sId="8">
    <oc r="AM233">
      <f>IF(AJ233,O233*'ETC Data'!$H$5*'ETC Data'!$J$5,0)</f>
    </oc>
    <nc r="AM233">
      <f>IF(AJ233,O233*'ETC Data'!$H$5*'ETC Data'!$J$5,0)</f>
    </nc>
  </rcc>
  <rcc rId="8622" sId="8">
    <oc r="AN233">
      <f>AM233-(AM233*((VLOOKUP(A233,Plan!A$1:BA$798,50,FALSE)/100)))</f>
    </oc>
    <nc r="AN233">
      <f>AM233-(AM233*((VLOOKUP(A233,Plan!A$1:BA$798,53,FALSE)/100)))</f>
    </nc>
  </rcc>
  <rcc rId="8623" sId="8">
    <oc r="AO233">
      <f>IF(AJ233,O233*'ETC Data'!$H$5*'ETC Data'!$K$5,0)</f>
    </oc>
    <nc r="AO233">
      <f>IF(AJ233,O233*'ETC Data'!$H$5*'ETC Data'!$K$5,0)</f>
    </nc>
  </rcc>
  <rcc rId="8624" sId="8">
    <oc r="AP233">
      <f>AO233-(AO233*((VLOOKUP(A233,Plan!A$1:BB$798,51,FALSE)/100)))</f>
    </oc>
    <nc r="AP233">
      <f>AO233-(AO233*((VLOOKUP(A233,Plan!A$1:BB$798,54,FALSE)/100)))</f>
    </nc>
  </rcc>
  <rcc rId="8625" sId="8">
    <oc r="AQ233">
      <f>IF(AJ233,O233*'ETC Data'!$H$5*'ETC Data'!$L$5,0)</f>
    </oc>
    <nc r="AQ233">
      <f>IF(AJ233,O233*'ETC Data'!$H$5*'ETC Data'!$L$5,0)</f>
    </nc>
  </rcc>
  <rcc rId="8626" sId="8">
    <oc r="AR233">
      <f>AQ233-(AQ233*((VLOOKUP(A233,Plan!A$1:BD$798,53,FALSE)/100)))</f>
    </oc>
    <nc r="AR233">
      <f>AQ233-(AQ233*((VLOOKUP(A233,Plan!A$1:BD$798,56,FALSE)/100)))</f>
    </nc>
  </rcc>
  <rcc rId="8627" sId="8">
    <oc r="R234">
      <f>Q234-(Q234*((VLOOKUP(A234,Plan!A$1:Z$798,26,FALSE)/100)))</f>
    </oc>
    <nc r="R234">
      <f>Q234-(Q234*((VLOOKUP(A234,Plan!A$1:Z$798,26,FALSE)/100)))</f>
    </nc>
  </rcc>
  <rcc rId="8628" sId="8">
    <oc r="S234">
      <f>IF(P234,O234*'ETC Data'!$H$3*'ETC Data'!$J$3,0)</f>
    </oc>
    <nc r="S234">
      <f>IF(P234,O234*'ETC Data'!$H$3*'ETC Data'!$J$3,0)</f>
    </nc>
  </rcc>
  <rcc rId="8629" sId="8">
    <oc r="T234">
      <f>S234-(S234*((VLOOKUP(A234,Plan!A$1:AA$798,27,FALSE)/100)))</f>
    </oc>
    <nc r="T234">
      <f>S234-(S234*((VLOOKUP(A234,Plan!A$1:AA$798,27,FALSE)/100)))</f>
    </nc>
  </rcc>
  <rcc rId="8630" sId="8">
    <oc r="U234">
      <f>IF(P234,O234*'ETC Data'!$H$3*'ETC Data'!$K$3,0)</f>
    </oc>
    <nc r="U234">
      <f>IF(P234,O234*'ETC Data'!$H$3*'ETC Data'!$K$3,0)</f>
    </nc>
  </rcc>
  <rcc rId="8631" sId="8">
    <oc r="V234">
      <f>U234-(U234*((VLOOKUP(A234,Plan!A$1:AB$798,28,FALSE)/100)))</f>
    </oc>
    <nc r="V234">
      <f>U234-(U234*((VLOOKUP(A234,Plan!A$1:AB$798,28,FALSE)/100)))</f>
    </nc>
  </rcc>
  <rcc rId="8632" sId="8">
    <oc r="W234">
      <f>IF(P234,O234*'ETC Data'!$H$3*'ETC Data'!$L$3,0)</f>
    </oc>
    <nc r="W234">
      <f>IF(P234,O234*'ETC Data'!$H$3*'ETC Data'!$L$3,0)</f>
    </nc>
  </rcc>
  <rcc rId="8633" sId="8">
    <oc r="X234">
      <f>W234-(W234*((VLOOKUP(A234,Plan!A$1:AC$798,29,FALSE)/100)))</f>
    </oc>
    <nc r="X234">
      <f>W234-(W234*((VLOOKUP(A234,Plan!A$1:AC$798,29,FALSE)/100)))</f>
    </nc>
  </rcc>
  <rcc rId="8634" sId="8">
    <oc r="Z234">
      <f>OR(H234="Y",J234="Y")</f>
    </oc>
    <nc r="Z234">
      <f>OR(H234="Y",J234="Y")</f>
    </nc>
  </rcc>
  <rcc rId="8635" sId="8">
    <oc r="AA234">
      <f>IF(Z234,O234*'ETC Data'!$H$4*'ETC Data'!$I$4,0)</f>
    </oc>
    <nc r="AA234">
      <f>IF(Z234,O234*'ETC Data'!$H$4*'ETC Data'!$I$4,0)</f>
    </nc>
  </rcc>
  <rcc rId="8636" sId="8">
    <oc r="AB234">
      <f>AA234-(AA234*((VLOOKUP(A234,Plan!A$1:AI$798,35,FALSE)/100)))</f>
    </oc>
    <nc r="AB234">
      <f>AA234-(AA234*((VLOOKUP(A234,Plan!A$1:AI$798,35,FALSE)/100)))</f>
    </nc>
  </rcc>
  <rcc rId="8637" sId="8">
    <oc r="AC234">
      <f>IF(Z234,O234*'ETC Data'!$H$4*'ETC Data'!$J$4,0)</f>
    </oc>
    <nc r="AC234">
      <f>IF(Z234,O234*'ETC Data'!$H$4*'ETC Data'!$J$4,0)</f>
    </nc>
  </rcc>
  <rcc rId="8638" sId="8">
    <oc r="AD234">
      <f>AC234-(AC234*((VLOOKUP(A234,Plan!A$1:AJ$798,36,FALSE)/100)))</f>
    </oc>
    <nc r="AD234">
      <f>AC234-(AC234*((VLOOKUP(A234,Plan!A$1:AJ$798,36,FALSE)/100)))</f>
    </nc>
  </rcc>
  <rcc rId="8639" sId="8">
    <oc r="AE234">
      <f>IF(Z234,O234*'ETC Data'!$H$4*'ETC Data'!$K$4,0)</f>
    </oc>
    <nc r="AE234">
      <f>IF(Z234,O234*'ETC Data'!$H$4*'ETC Data'!$K$4,0)</f>
    </nc>
  </rcc>
  <rcc rId="8640" sId="8">
    <oc r="AF234">
      <f>AE234-(AE234*((VLOOKUP(A234,Plan!A$1:AK$798,37,FALSE)/100)))</f>
    </oc>
    <nc r="AF234">
      <f>AE234-(AE234*((VLOOKUP(A234,Plan!A$1:AK$798,37,FALSE)/100)))</f>
    </nc>
  </rcc>
  <rcc rId="8641" sId="8">
    <oc r="AG234">
      <f>IF(Z234,O234*'ETC Data'!$H$4*'ETC Data'!$L$4,0)</f>
    </oc>
    <nc r="AG234">
      <f>IF(Z234,O234*'ETC Data'!$H$4*'ETC Data'!$L$4,0)</f>
    </nc>
  </rcc>
  <rcc rId="8642" sId="8">
    <oc r="AH234">
      <f>AG234-(AG234*((VLOOKUP(A234,Plan!A$1:AP$798,42,FALSE)/100)))</f>
    </oc>
    <nc r="AH234">
      <f>AG234-(AG234*((VLOOKUP(A234,Plan!A$1:AP$798,42,FALSE)/100)))</f>
    </nc>
  </rcc>
  <rcc rId="8643" sId="8">
    <oc r="AJ234">
      <f>OR(H234="Y",K234="Y")</f>
    </oc>
    <nc r="AJ234">
      <f>OR(H234="Y",K234="Y")</f>
    </nc>
  </rcc>
  <rcc rId="8644" sId="8">
    <oc r="AK234">
      <f>IF(AJ234,O234*'ETC Data'!$H$5*'ETC Data'!$I$5,0)</f>
    </oc>
    <nc r="AK234">
      <f>IF(AJ234,O234*'ETC Data'!$H$5*'ETC Data'!$I$5,0)</f>
    </nc>
  </rcc>
  <rcc rId="8645" sId="8">
    <oc r="AL234">
      <f>AK234-(AK234*((VLOOKUP(A234,Plan!A$1:AY$798,51,FALSE)/100)))</f>
    </oc>
    <nc r="AL234">
      <f>AK234-(AK234*((VLOOKUP(A234,Plan!A$1:AY$798,51,FALSE)/100)))</f>
    </nc>
  </rcc>
  <rcc rId="8646" sId="8">
    <oc r="AM234">
      <f>IF(AJ234,O234*'ETC Data'!$H$5*'ETC Data'!$J$5,0)</f>
    </oc>
    <nc r="AM234">
      <f>IF(AJ234,O234*'ETC Data'!$H$5*'ETC Data'!$J$5,0)</f>
    </nc>
  </rcc>
  <rcc rId="8647" sId="8">
    <oc r="AN234">
      <f>AM234-(AM234*((VLOOKUP(A234,Plan!A$1:BA$798,53,FALSE)/100)))</f>
    </oc>
    <nc r="AN234">
      <f>AM234-(AM234*((VLOOKUP(A234,Plan!A$1:BA$798,53,FALSE)/100)))</f>
    </nc>
  </rcc>
  <rcc rId="8648" sId="8">
    <oc r="AO234">
      <f>IF(AJ234,O234*'ETC Data'!$H$5*'ETC Data'!$K$5,0)</f>
    </oc>
    <nc r="AO234">
      <f>IF(AJ234,O234*'ETC Data'!$H$5*'ETC Data'!$K$5,0)</f>
    </nc>
  </rcc>
  <rcc rId="8649" sId="8">
    <oc r="AP234">
      <f>AO234-(AO234*((VLOOKUP(A234,Plan!A$1:BB$798,54,FALSE)/100)))</f>
    </oc>
    <nc r="AP234">
      <f>AO234-(AO234*((VLOOKUP(A234,Plan!A$1:BB$798,54,FALSE)/100)))</f>
    </nc>
  </rcc>
  <rcc rId="8650" sId="8">
    <oc r="AQ234">
      <f>IF(AJ234,O234*'ETC Data'!$H$5*'ETC Data'!$L$5,0)</f>
    </oc>
    <nc r="AQ234">
      <f>IF(AJ234,O234*'ETC Data'!$H$5*'ETC Data'!$L$5,0)</f>
    </nc>
  </rcc>
  <rcc rId="8651" sId="8">
    <oc r="AR234">
      <f>AQ234-(AQ234*((VLOOKUP(A234,Plan!A$1:BD$798,56,FALSE)/100)))</f>
    </oc>
    <nc r="AR234">
      <f>AQ234-(AQ234*((VLOOKUP(A234,Plan!A$1:BD$798,56,FALSE)/100)))</f>
    </nc>
  </rcc>
  <rcc rId="8652" sId="8">
    <oc r="R235">
      <f>Q235-(Q235*((VLOOKUP(A235,Plan!A$1:Z$798,25,FALSE)/100)))</f>
    </oc>
    <nc r="R235">
      <f>Q235-(Q235*((VLOOKUP(A235,Plan!A$1:Z$798,26,FALSE)/100)))</f>
    </nc>
  </rcc>
  <rcc rId="8653" sId="8">
    <oc r="S235">
      <f>IF(P235,O235*'ETC Data'!$H$3*'ETC Data'!$J$3,0)</f>
    </oc>
    <nc r="S235">
      <f>IF(P235,O235*'ETC Data'!$H$3*'ETC Data'!$J$3,0)</f>
    </nc>
  </rcc>
  <rcc rId="8654" sId="8">
    <oc r="T235">
      <f>S235-(S235*((VLOOKUP(A235,Plan!A$1:AA$798,26,FALSE)/100)))</f>
    </oc>
    <nc r="T235">
      <f>S235-(S235*((VLOOKUP(A235,Plan!A$1:AA$798,27,FALSE)/100)))</f>
    </nc>
  </rcc>
  <rcc rId="8655" sId="8">
    <oc r="U235">
      <f>IF(P235,O235*'ETC Data'!$H$3*'ETC Data'!$K$3,0)</f>
    </oc>
    <nc r="U235">
      <f>IF(P235,O235*'ETC Data'!$H$3*'ETC Data'!$K$3,0)</f>
    </nc>
  </rcc>
  <rcc rId="8656" sId="8">
    <oc r="V235">
      <f>U235-(U235*((VLOOKUP(A235,Plan!A$1:AB$798,27,FALSE)/100)))</f>
    </oc>
    <nc r="V235">
      <f>U235-(U235*((VLOOKUP(A235,Plan!A$1:AB$798,28,FALSE)/100)))</f>
    </nc>
  </rcc>
  <rcc rId="8657" sId="8">
    <oc r="W235">
      <f>IF(P235,O235*'ETC Data'!$H$3*'ETC Data'!$L$3,0)</f>
    </oc>
    <nc r="W235">
      <f>IF(P235,O235*'ETC Data'!$H$3*'ETC Data'!$L$3,0)</f>
    </nc>
  </rcc>
  <rcc rId="8658" sId="8">
    <oc r="X235">
      <f>W235-(W235*((VLOOKUP(A235,Plan!A$1:AC$798,28,FALSE)/100)))</f>
    </oc>
    <nc r="X235">
      <f>W235-(W235*((VLOOKUP(A235,Plan!A$1:AC$798,29,FALSE)/100)))</f>
    </nc>
  </rcc>
  <rcc rId="8659" sId="8">
    <oc r="Z235">
      <f>OR(H235="Y",J235="Y")</f>
    </oc>
    <nc r="Z235">
      <f>OR(H235="Y",J235="Y")</f>
    </nc>
  </rcc>
  <rcc rId="8660" sId="8">
    <oc r="AA235">
      <f>IF(Z235,O235*'ETC Data'!$H$4*'ETC Data'!$I$4,0)</f>
    </oc>
    <nc r="AA235">
      <f>IF(Z235,O235*'ETC Data'!$H$4*'ETC Data'!$I$4,0)</f>
    </nc>
  </rcc>
  <rcc rId="8661" sId="8">
    <oc r="AB235">
      <f>AA235-(AA235*((VLOOKUP(A235,Plan!A$1:AI$798,34,FALSE)/100)))</f>
    </oc>
    <nc r="AB235">
      <f>AA235-(AA235*((VLOOKUP(A235,Plan!A$1:AI$798,35,FALSE)/100)))</f>
    </nc>
  </rcc>
  <rcc rId="8662" sId="8">
    <oc r="AC235">
      <f>IF(Z235,O235*'ETC Data'!$H$4*'ETC Data'!$J$4,0)</f>
    </oc>
    <nc r="AC235">
      <f>IF(Z235,O235*'ETC Data'!$H$4*'ETC Data'!$J$4,0)</f>
    </nc>
  </rcc>
  <rcc rId="8663" sId="8">
    <oc r="AD235">
      <f>AC235-(AC235*((VLOOKUP(A235,Plan!A$1:AJ$798,35,FALSE)/100)))</f>
    </oc>
    <nc r="AD235">
      <f>AC235-(AC235*((VLOOKUP(A235,Plan!A$1:AJ$798,36,FALSE)/100)))</f>
    </nc>
  </rcc>
  <rcc rId="8664" sId="8">
    <oc r="AE235">
      <f>IF(Z235,O235*'ETC Data'!$H$4*'ETC Data'!$K$4,0)</f>
    </oc>
    <nc r="AE235">
      <f>IF(Z235,O235*'ETC Data'!$H$4*'ETC Data'!$K$4,0)</f>
    </nc>
  </rcc>
  <rcc rId="8665" sId="8">
    <oc r="AF235">
      <f>AE235-(AE235*((VLOOKUP(A235,Plan!A$1:AK$798,36,FALSE)/100)))</f>
    </oc>
    <nc r="AF235">
      <f>AE235-(AE235*((VLOOKUP(A235,Plan!A$1:AK$798,37,FALSE)/100)))</f>
    </nc>
  </rcc>
  <rcc rId="8666" sId="8">
    <oc r="AG235">
      <f>IF(Z235,O235*'ETC Data'!$H$4*'ETC Data'!$L$4,0)</f>
    </oc>
    <nc r="AG235">
      <f>IF(Z235,O235*'ETC Data'!$H$4*'ETC Data'!$L$4,0)</f>
    </nc>
  </rcc>
  <rcc rId="8667" sId="8">
    <oc r="AH235">
      <f>AG235-(AG235*((VLOOKUP(A235,Plan!A$1:AP$798,41,FALSE)/100)))</f>
    </oc>
    <nc r="AH235">
      <f>AG235-(AG235*((VLOOKUP(A235,Plan!A$1:AP$798,42,FALSE)/100)))</f>
    </nc>
  </rcc>
  <rcc rId="8668" sId="8">
    <oc r="AJ235">
      <f>OR(H235="Y",K235="Y")</f>
    </oc>
    <nc r="AJ235">
      <f>OR(H235="Y",K235="Y")</f>
    </nc>
  </rcc>
  <rcc rId="8669" sId="8">
    <oc r="AK235">
      <f>IF(AJ235,O235*'ETC Data'!$H$5*'ETC Data'!$I$5,0)</f>
    </oc>
    <nc r="AK235">
      <f>IF(AJ235,O235*'ETC Data'!$H$5*'ETC Data'!$I$5,0)</f>
    </nc>
  </rcc>
  <rcc rId="8670" sId="8">
    <oc r="AL235">
      <f>AK235-(AK235*((VLOOKUP(A235,Plan!A$1:AY$798,49,FALSE)/100)))</f>
    </oc>
    <nc r="AL235">
      <f>AK235-(AK235*((VLOOKUP(A235,Plan!A$1:AY$798,51,FALSE)/100)))</f>
    </nc>
  </rcc>
  <rcc rId="8671" sId="8">
    <oc r="AM235">
      <f>IF(AJ235,O235*'ETC Data'!$H$5*'ETC Data'!$J$5,0)</f>
    </oc>
    <nc r="AM235">
      <f>IF(AJ235,O235*'ETC Data'!$H$5*'ETC Data'!$J$5,0)</f>
    </nc>
  </rcc>
  <rcc rId="8672" sId="8">
    <oc r="AN235">
      <f>AM235-(AM235*((VLOOKUP(A235,Plan!A$1:BA$798,50,FALSE)/100)))</f>
    </oc>
    <nc r="AN235">
      <f>AM235-(AM235*((VLOOKUP(A235,Plan!A$1:BA$798,53,FALSE)/100)))</f>
    </nc>
  </rcc>
  <rcc rId="8673" sId="8">
    <oc r="AO235">
      <f>IF(AJ235,O235*'ETC Data'!$H$5*'ETC Data'!$K$5,0)</f>
    </oc>
    <nc r="AO235">
      <f>IF(AJ235,O235*'ETC Data'!$H$5*'ETC Data'!$K$5,0)</f>
    </nc>
  </rcc>
  <rcc rId="8674" sId="8">
    <oc r="AP235">
      <f>AO235-(AO235*((VLOOKUP(A235,Plan!A$1:BB$798,51,FALSE)/100)))</f>
    </oc>
    <nc r="AP235">
      <f>AO235-(AO235*((VLOOKUP(A235,Plan!A$1:BB$798,54,FALSE)/100)))</f>
    </nc>
  </rcc>
  <rcc rId="8675" sId="8">
    <oc r="AQ235">
      <f>IF(AJ235,O235*'ETC Data'!$H$5*'ETC Data'!$L$5,0)</f>
    </oc>
    <nc r="AQ235">
      <f>IF(AJ235,O235*'ETC Data'!$H$5*'ETC Data'!$L$5,0)</f>
    </nc>
  </rcc>
  <rcc rId="8676" sId="8">
    <oc r="AR235">
      <f>AQ235-(AQ235*((VLOOKUP(A235,Plan!A$1:BD$798,53,FALSE)/100)))</f>
    </oc>
    <nc r="AR235">
      <f>AQ235-(AQ235*((VLOOKUP(A235,Plan!A$1:BD$798,56,FALSE)/100)))</f>
    </nc>
  </rcc>
  <rcc rId="8677" sId="8">
    <oc r="R236">
      <f>Q236-(Q236*((VLOOKUP(A236,Plan!A$1:Z$798,26,FALSE)/100)))</f>
    </oc>
    <nc r="R236">
      <f>Q236-(Q236*((VLOOKUP(A236,Plan!A$1:Z$798,26,FALSE)/100)))</f>
    </nc>
  </rcc>
  <rcc rId="8678" sId="8">
    <oc r="S236">
      <f>IF(P236,O236*'ETC Data'!$H$3*'ETC Data'!$J$3,0)</f>
    </oc>
    <nc r="S236">
      <f>IF(P236,O236*'ETC Data'!$H$3*'ETC Data'!$J$3,0)</f>
    </nc>
  </rcc>
  <rcc rId="8679" sId="8">
    <oc r="T236">
      <f>S236-(S236*((VLOOKUP(A236,Plan!A$1:AA$798,27,FALSE)/100)))</f>
    </oc>
    <nc r="T236">
      <f>S236-(S236*((VLOOKUP(A236,Plan!A$1:AA$798,27,FALSE)/100)))</f>
    </nc>
  </rcc>
  <rcc rId="8680" sId="8">
    <oc r="U236">
      <f>IF(P236,O236*'ETC Data'!$H$3*'ETC Data'!$K$3,0)</f>
    </oc>
    <nc r="U236">
      <f>IF(P236,O236*'ETC Data'!$H$3*'ETC Data'!$K$3,0)</f>
    </nc>
  </rcc>
  <rcc rId="8681" sId="8">
    <oc r="V236">
      <f>U236-(U236*((VLOOKUP(A236,Plan!A$1:AB$798,28,FALSE)/100)))</f>
    </oc>
    <nc r="V236">
      <f>U236-(U236*((VLOOKUP(A236,Plan!A$1:AB$798,28,FALSE)/100)))</f>
    </nc>
  </rcc>
  <rcc rId="8682" sId="8">
    <oc r="W236">
      <f>IF(P236,O236*'ETC Data'!$H$3*'ETC Data'!$L$3,0)</f>
    </oc>
    <nc r="W236">
      <f>IF(P236,O236*'ETC Data'!$H$3*'ETC Data'!$L$3,0)</f>
    </nc>
  </rcc>
  <rcc rId="8683" sId="8">
    <oc r="X236">
      <f>W236-(W236*((VLOOKUP(A236,Plan!A$1:AC$798,29,FALSE)/100)))</f>
    </oc>
    <nc r="X236">
      <f>W236-(W236*((VLOOKUP(A236,Plan!A$1:AC$798,29,FALSE)/100)))</f>
    </nc>
  </rcc>
  <rcc rId="8684" sId="8">
    <oc r="Z236">
      <f>OR(H236="Y",J236="Y")</f>
    </oc>
    <nc r="Z236">
      <f>OR(H236="Y",J236="Y")</f>
    </nc>
  </rcc>
  <rcc rId="8685" sId="8">
    <oc r="AA236">
      <f>IF(Z236,O236*'ETC Data'!$H$4*'ETC Data'!$I$4,0)</f>
    </oc>
    <nc r="AA236">
      <f>IF(Z236,O236*'ETC Data'!$H$4*'ETC Data'!$I$4,0)</f>
    </nc>
  </rcc>
  <rcc rId="8686" sId="8">
    <oc r="AB236">
      <f>AA236-(AA236*((VLOOKUP(A236,Plan!A$1:AI$798,35,FALSE)/100)))</f>
    </oc>
    <nc r="AB236">
      <f>AA236-(AA236*((VLOOKUP(A236,Plan!A$1:AI$798,35,FALSE)/100)))</f>
    </nc>
  </rcc>
  <rcc rId="8687" sId="8">
    <oc r="AC236">
      <f>IF(Z236,O236*'ETC Data'!$H$4*'ETC Data'!$J$4,0)</f>
    </oc>
    <nc r="AC236">
      <f>IF(Z236,O236*'ETC Data'!$H$4*'ETC Data'!$J$4,0)</f>
    </nc>
  </rcc>
  <rcc rId="8688" sId="8">
    <oc r="AD236">
      <f>AC236-(AC236*((VLOOKUP(A236,Plan!A$1:AJ$798,36,FALSE)/100)))</f>
    </oc>
    <nc r="AD236">
      <f>AC236-(AC236*((VLOOKUP(A236,Plan!A$1:AJ$798,36,FALSE)/100)))</f>
    </nc>
  </rcc>
  <rcc rId="8689" sId="8">
    <oc r="AE236">
      <f>IF(Z236,O236*'ETC Data'!$H$4*'ETC Data'!$K$4,0)</f>
    </oc>
    <nc r="AE236">
      <f>IF(Z236,O236*'ETC Data'!$H$4*'ETC Data'!$K$4,0)</f>
    </nc>
  </rcc>
  <rcc rId="8690" sId="8">
    <oc r="AF236">
      <f>AE236-(AE236*((VLOOKUP(A236,Plan!A$1:AK$798,37,FALSE)/100)))</f>
    </oc>
    <nc r="AF236">
      <f>AE236-(AE236*((VLOOKUP(A236,Plan!A$1:AK$798,37,FALSE)/100)))</f>
    </nc>
  </rcc>
  <rcc rId="8691" sId="8">
    <oc r="AG236">
      <f>IF(Z236,O236*'ETC Data'!$H$4*'ETC Data'!$L$4,0)</f>
    </oc>
    <nc r="AG236">
      <f>IF(Z236,O236*'ETC Data'!$H$4*'ETC Data'!$L$4,0)</f>
    </nc>
  </rcc>
  <rcc rId="8692" sId="8">
    <oc r="AH236">
      <f>AG236-(AG236*((VLOOKUP(A236,Plan!A$1:AP$798,42,FALSE)/100)))</f>
    </oc>
    <nc r="AH236">
      <f>AG236-(AG236*((VLOOKUP(A236,Plan!A$1:AP$798,42,FALSE)/100)))</f>
    </nc>
  </rcc>
  <rcc rId="8693" sId="8">
    <oc r="AJ236">
      <f>OR(H236="Y",K236="Y")</f>
    </oc>
    <nc r="AJ236">
      <f>OR(H236="Y",K236="Y")</f>
    </nc>
  </rcc>
  <rcc rId="8694" sId="8">
    <oc r="AK236">
      <f>IF(AJ236,O236*'ETC Data'!$H$5*'ETC Data'!$I$5,0)</f>
    </oc>
    <nc r="AK236">
      <f>IF(AJ236,O236*'ETC Data'!$H$5*'ETC Data'!$I$5,0)</f>
    </nc>
  </rcc>
  <rcc rId="8695" sId="8">
    <oc r="AL236">
      <f>AK236-(AK236*((VLOOKUP(A236,Plan!A$1:AY$798,51,FALSE)/100)))</f>
    </oc>
    <nc r="AL236">
      <f>AK236-(AK236*((VLOOKUP(A236,Plan!A$1:AY$798,51,FALSE)/100)))</f>
    </nc>
  </rcc>
  <rcc rId="8696" sId="8">
    <oc r="AM236">
      <f>IF(AJ236,O236*'ETC Data'!$H$5*'ETC Data'!$J$5,0)</f>
    </oc>
    <nc r="AM236">
      <f>IF(AJ236,O236*'ETC Data'!$H$5*'ETC Data'!$J$5,0)</f>
    </nc>
  </rcc>
  <rcc rId="8697" sId="8">
    <oc r="AN236">
      <f>AM236-(AM236*((VLOOKUP(A236,Plan!A$1:BA$798,53,FALSE)/100)))</f>
    </oc>
    <nc r="AN236">
      <f>AM236-(AM236*((VLOOKUP(A236,Plan!A$1:BA$798,53,FALSE)/100)))</f>
    </nc>
  </rcc>
  <rcc rId="8698" sId="8">
    <oc r="AO236">
      <f>IF(AJ236,O236*'ETC Data'!$H$5*'ETC Data'!$K$5,0)</f>
    </oc>
    <nc r="AO236">
      <f>IF(AJ236,O236*'ETC Data'!$H$5*'ETC Data'!$K$5,0)</f>
    </nc>
  </rcc>
  <rcc rId="8699" sId="8">
    <oc r="AP236">
      <f>AO236-(AO236*((VLOOKUP(A236,Plan!A$1:BB$798,54,FALSE)/100)))</f>
    </oc>
    <nc r="AP236">
      <f>AO236-(AO236*((VLOOKUP(A236,Plan!A$1:BB$798,54,FALSE)/100)))</f>
    </nc>
  </rcc>
  <rcc rId="8700" sId="8">
    <oc r="AQ236">
      <f>IF(AJ236,O236*'ETC Data'!$H$5*'ETC Data'!$L$5,0)</f>
    </oc>
    <nc r="AQ236">
      <f>IF(AJ236,O236*'ETC Data'!$H$5*'ETC Data'!$L$5,0)</f>
    </nc>
  </rcc>
  <rcc rId="8701" sId="8">
    <oc r="AR236">
      <f>AQ236-(AQ236*((VLOOKUP(A236,Plan!A$1:BD$798,56,FALSE)/100)))</f>
    </oc>
    <nc r="AR236">
      <f>AQ236-(AQ236*((VLOOKUP(A236,Plan!A$1:BD$798,56,FALSE)/100)))</f>
    </nc>
  </rcc>
  <rcc rId="8702" sId="8">
    <oc r="R237">
      <f>Q237-(Q237*((VLOOKUP(A237,Plan!A$1:Z$798,25,FALSE)/100)))</f>
    </oc>
    <nc r="R237">
      <f>Q237-(Q237*((VLOOKUP(A237,Plan!A$1:Z$798,26,FALSE)/100)))</f>
    </nc>
  </rcc>
  <rcc rId="8703" sId="8">
    <oc r="S237">
      <f>IF(P237,O237*'ETC Data'!$H$3*'ETC Data'!$J$3,0)</f>
    </oc>
    <nc r="S237">
      <f>IF(P237,O237*'ETC Data'!$H$3*'ETC Data'!$J$3,0)</f>
    </nc>
  </rcc>
  <rcc rId="8704" sId="8">
    <oc r="T237">
      <f>S237-(S237*((VLOOKUP(A237,Plan!A$1:AA$798,26,FALSE)/100)))</f>
    </oc>
    <nc r="T237">
      <f>S237-(S237*((VLOOKUP(A237,Plan!A$1:AA$798,27,FALSE)/100)))</f>
    </nc>
  </rcc>
  <rcc rId="8705" sId="8">
    <oc r="U237">
      <f>IF(P237,O237*'ETC Data'!$H$3*'ETC Data'!$K$3,0)</f>
    </oc>
    <nc r="U237">
      <f>IF(P237,O237*'ETC Data'!$H$3*'ETC Data'!$K$3,0)</f>
    </nc>
  </rcc>
  <rcc rId="8706" sId="8">
    <oc r="V237">
      <f>U237-(U237*((VLOOKUP(A237,Plan!A$1:AB$798,27,FALSE)/100)))</f>
    </oc>
    <nc r="V237">
      <f>U237-(U237*((VLOOKUP(A237,Plan!A$1:AB$798,28,FALSE)/100)))</f>
    </nc>
  </rcc>
  <rcc rId="8707" sId="8">
    <oc r="W237">
      <f>IF(P237,O237*'ETC Data'!$H$3*'ETC Data'!$L$3,0)</f>
    </oc>
    <nc r="W237">
      <f>IF(P237,O237*'ETC Data'!$H$3*'ETC Data'!$L$3,0)</f>
    </nc>
  </rcc>
  <rcc rId="8708" sId="8">
    <oc r="X237">
      <f>W237-(W237*((VLOOKUP(A237,Plan!A$1:AC$798,28,FALSE)/100)))</f>
    </oc>
    <nc r="X237">
      <f>W237-(W237*((VLOOKUP(A237,Plan!A$1:AC$798,29,FALSE)/100)))</f>
    </nc>
  </rcc>
  <rcc rId="8709" sId="8">
    <oc r="Z237">
      <f>OR(H237="Y",J237="Y")</f>
    </oc>
    <nc r="Z237">
      <f>OR(H237="Y",J237="Y")</f>
    </nc>
  </rcc>
  <rcc rId="8710" sId="8">
    <oc r="AA237">
      <f>IF(Z237,O237*'ETC Data'!$H$4*'ETC Data'!$I$4,0)</f>
    </oc>
    <nc r="AA237">
      <f>IF(Z237,O237*'ETC Data'!$H$4*'ETC Data'!$I$4,0)</f>
    </nc>
  </rcc>
  <rcc rId="8711" sId="8">
    <oc r="AB237">
      <f>AA237-(AA237*((VLOOKUP(A237,Plan!A$1:AI$798,34,FALSE)/100)))</f>
    </oc>
    <nc r="AB237">
      <f>AA237-(AA237*((VLOOKUP(A237,Plan!A$1:AI$798,35,FALSE)/100)))</f>
    </nc>
  </rcc>
  <rcc rId="8712" sId="8">
    <oc r="AC237">
      <f>IF(Z237,O237*'ETC Data'!$H$4*'ETC Data'!$J$4,0)</f>
    </oc>
    <nc r="AC237">
      <f>IF(Z237,O237*'ETC Data'!$H$4*'ETC Data'!$J$4,0)</f>
    </nc>
  </rcc>
  <rcc rId="8713" sId="8">
    <oc r="AD237">
      <f>AC237-(AC237*((VLOOKUP(A237,Plan!A$1:AJ$798,35,FALSE)/100)))</f>
    </oc>
    <nc r="AD237">
      <f>AC237-(AC237*((VLOOKUP(A237,Plan!A$1:AJ$798,36,FALSE)/100)))</f>
    </nc>
  </rcc>
  <rcc rId="8714" sId="8">
    <oc r="AE237">
      <f>IF(Z237,O237*'ETC Data'!$H$4*'ETC Data'!$K$4,0)</f>
    </oc>
    <nc r="AE237">
      <f>IF(Z237,O237*'ETC Data'!$H$4*'ETC Data'!$K$4,0)</f>
    </nc>
  </rcc>
  <rcc rId="8715" sId="8">
    <oc r="AF237">
      <f>AE237-(AE237*((VLOOKUP(A237,Plan!A$1:AK$798,36,FALSE)/100)))</f>
    </oc>
    <nc r="AF237">
      <f>AE237-(AE237*((VLOOKUP(A237,Plan!A$1:AK$798,37,FALSE)/100)))</f>
    </nc>
  </rcc>
  <rcc rId="8716" sId="8">
    <oc r="AG237">
      <f>IF(Z237,O237*'ETC Data'!$H$4*'ETC Data'!$L$4,0)</f>
    </oc>
    <nc r="AG237">
      <f>IF(Z237,O237*'ETC Data'!$H$4*'ETC Data'!$L$4,0)</f>
    </nc>
  </rcc>
  <rcc rId="8717" sId="8">
    <oc r="AH237">
      <f>AG237-(AG237*((VLOOKUP(A237,Plan!A$1:AP$798,41,FALSE)/100)))</f>
    </oc>
    <nc r="AH237">
      <f>AG237-(AG237*((VLOOKUP(A237,Plan!A$1:AP$798,42,FALSE)/100)))</f>
    </nc>
  </rcc>
  <rcc rId="8718" sId="8">
    <oc r="AJ237">
      <f>OR(H237="Y",K237="Y")</f>
    </oc>
    <nc r="AJ237">
      <f>OR(H237="Y",K237="Y")</f>
    </nc>
  </rcc>
  <rcc rId="8719" sId="8">
    <oc r="AK237">
      <f>IF(AJ237,O237*'ETC Data'!$H$5*'ETC Data'!$I$5,0)</f>
    </oc>
    <nc r="AK237">
      <f>IF(AJ237,O237*'ETC Data'!$H$5*'ETC Data'!$I$5,0)</f>
    </nc>
  </rcc>
  <rcc rId="8720" sId="8">
    <oc r="AL237">
      <f>AK237-(AK237*((VLOOKUP(A237,Plan!A$1:AY$798,49,FALSE)/100)))</f>
    </oc>
    <nc r="AL237">
      <f>AK237-(AK237*((VLOOKUP(A237,Plan!A$1:AY$798,51,FALSE)/100)))</f>
    </nc>
  </rcc>
  <rcc rId="8721" sId="8">
    <oc r="AM237">
      <f>IF(AJ237,O237*'ETC Data'!$H$5*'ETC Data'!$J$5,0)</f>
    </oc>
    <nc r="AM237">
      <f>IF(AJ237,O237*'ETC Data'!$H$5*'ETC Data'!$J$5,0)</f>
    </nc>
  </rcc>
  <rcc rId="8722" sId="8">
    <oc r="AN237">
      <f>AM237-(AM237*((VLOOKUP(A237,Plan!A$1:BA$798,50,FALSE)/100)))</f>
    </oc>
    <nc r="AN237">
      <f>AM237-(AM237*((VLOOKUP(A237,Plan!A$1:BA$798,53,FALSE)/100)))</f>
    </nc>
  </rcc>
  <rcc rId="8723" sId="8">
    <oc r="AO237">
      <f>IF(AJ237,O237*'ETC Data'!$H$5*'ETC Data'!$K$5,0)</f>
    </oc>
    <nc r="AO237">
      <f>IF(AJ237,O237*'ETC Data'!$H$5*'ETC Data'!$K$5,0)</f>
    </nc>
  </rcc>
  <rcc rId="8724" sId="8">
    <oc r="AP237">
      <f>AO237-(AO237*((VLOOKUP(A237,Plan!A$1:BB$798,51,FALSE)/100)))</f>
    </oc>
    <nc r="AP237">
      <f>AO237-(AO237*((VLOOKUP(A237,Plan!A$1:BB$798,54,FALSE)/100)))</f>
    </nc>
  </rcc>
  <rcc rId="8725" sId="8">
    <oc r="AQ237">
      <f>IF(AJ237,O237*'ETC Data'!$H$5*'ETC Data'!$L$5,0)</f>
    </oc>
    <nc r="AQ237">
      <f>IF(AJ237,O237*'ETC Data'!$H$5*'ETC Data'!$L$5,0)</f>
    </nc>
  </rcc>
  <rcc rId="8726" sId="8">
    <oc r="AR237">
      <f>AQ237-(AQ237*((VLOOKUP(A237,Plan!A$1:BD$798,53,FALSE)/100)))</f>
    </oc>
    <nc r="AR237">
      <f>AQ237-(AQ237*((VLOOKUP(A237,Plan!A$1:BD$798,56,FALSE)/100)))</f>
    </nc>
  </rcc>
  <rcc rId="8727" sId="8">
    <oc r="R238">
      <f>Q238-(Q238*((VLOOKUP(A238,Plan!A$1:Z$798,25,FALSE)/100)))</f>
    </oc>
    <nc r="R238">
      <f>Q238-(Q238*((VLOOKUP(A238,Plan!A$1:Z$798,26,FALSE)/100)))</f>
    </nc>
  </rcc>
  <rcc rId="8728" sId="8">
    <oc r="S238">
      <f>IF(P238,O238*'ETC Data'!$H$3*'ETC Data'!$J$3,0)</f>
    </oc>
    <nc r="S238">
      <f>IF(P238,O238*'ETC Data'!$H$3*'ETC Data'!$J$3,0)</f>
    </nc>
  </rcc>
  <rcc rId="8729" sId="8">
    <oc r="T238">
      <f>S238-(S238*((VLOOKUP(A238,Plan!A$1:AA$798,26,FALSE)/100)))</f>
    </oc>
    <nc r="T238">
      <f>S238-(S238*((VLOOKUP(A238,Plan!A$1:AA$798,27,FALSE)/100)))</f>
    </nc>
  </rcc>
  <rcc rId="8730" sId="8">
    <oc r="U238">
      <f>IF(P238,O238*'ETC Data'!$H$3*'ETC Data'!$K$3,0)</f>
    </oc>
    <nc r="U238">
      <f>IF(P238,O238*'ETC Data'!$H$3*'ETC Data'!$K$3,0)</f>
    </nc>
  </rcc>
  <rcc rId="8731" sId="8">
    <oc r="V238">
      <f>U238-(U238*((VLOOKUP(A238,Plan!A$1:AB$798,27,FALSE)/100)))</f>
    </oc>
    <nc r="V238">
      <f>U238-(U238*((VLOOKUP(A238,Plan!A$1:AB$798,28,FALSE)/100)))</f>
    </nc>
  </rcc>
  <rcc rId="8732" sId="8">
    <oc r="W238">
      <f>IF(P238,O238*'ETC Data'!$H$3*'ETC Data'!$L$3,0)</f>
    </oc>
    <nc r="W238">
      <f>IF(P238,O238*'ETC Data'!$H$3*'ETC Data'!$L$3,0)</f>
    </nc>
  </rcc>
  <rcc rId="8733" sId="8">
    <oc r="X238">
      <f>W238-(W238*((VLOOKUP(A238,Plan!A$1:AC$798,28,FALSE)/100)))</f>
    </oc>
    <nc r="X238">
      <f>W238-(W238*((VLOOKUP(A238,Plan!A$1:AC$798,29,FALSE)/100)))</f>
    </nc>
  </rcc>
  <rcc rId="8734" sId="8">
    <oc r="Z238">
      <f>OR(H238="Y",J238="Y")</f>
    </oc>
    <nc r="Z238">
      <f>OR(H238="Y",J238="Y")</f>
    </nc>
  </rcc>
  <rcc rId="8735" sId="8">
    <oc r="AA238">
      <f>IF(Z238,O238*'ETC Data'!$H$4*'ETC Data'!$I$4,0)</f>
    </oc>
    <nc r="AA238">
      <f>IF(Z238,O238*'ETC Data'!$H$4*'ETC Data'!$I$4,0)</f>
    </nc>
  </rcc>
  <rcc rId="8736" sId="8">
    <oc r="AB238">
      <f>AA238-(AA238*((VLOOKUP(A238,Plan!A$1:AI$798,34,FALSE)/100)))</f>
    </oc>
    <nc r="AB238">
      <f>AA238-(AA238*((VLOOKUP(A238,Plan!A$1:AI$798,35,FALSE)/100)))</f>
    </nc>
  </rcc>
  <rcc rId="8737" sId="8">
    <oc r="AC238">
      <f>IF(Z238,O238*'ETC Data'!$H$4*'ETC Data'!$J$4,0)</f>
    </oc>
    <nc r="AC238">
      <f>IF(Z238,O238*'ETC Data'!$H$4*'ETC Data'!$J$4,0)</f>
    </nc>
  </rcc>
  <rcc rId="8738" sId="8">
    <oc r="AD238">
      <f>AC238-(AC238*((VLOOKUP(A238,Plan!A$1:AJ$798,35,FALSE)/100)))</f>
    </oc>
    <nc r="AD238">
      <f>AC238-(AC238*((VLOOKUP(A238,Plan!A$1:AJ$798,36,FALSE)/100)))</f>
    </nc>
  </rcc>
  <rcc rId="8739" sId="8">
    <oc r="AE238">
      <f>IF(Z238,O238*'ETC Data'!$H$4*'ETC Data'!$K$4,0)</f>
    </oc>
    <nc r="AE238">
      <f>IF(Z238,O238*'ETC Data'!$H$4*'ETC Data'!$K$4,0)</f>
    </nc>
  </rcc>
  <rcc rId="8740" sId="8">
    <oc r="AF238">
      <f>AE238-(AE238*((VLOOKUP(A238,Plan!A$1:AK$798,36,FALSE)/100)))</f>
    </oc>
    <nc r="AF238">
      <f>AE238-(AE238*((VLOOKUP(A238,Plan!A$1:AK$798,37,FALSE)/100)))</f>
    </nc>
  </rcc>
  <rcc rId="8741" sId="8">
    <oc r="AG238">
      <f>IF(Z238,O238*'ETC Data'!$H$4*'ETC Data'!$L$4,0)</f>
    </oc>
    <nc r="AG238">
      <f>IF(Z238,O238*'ETC Data'!$H$4*'ETC Data'!$L$4,0)</f>
    </nc>
  </rcc>
  <rcc rId="8742" sId="8">
    <oc r="AH238">
      <f>AG238-(AG238*((VLOOKUP(A238,Plan!A$1:AP$798,41,FALSE)/100)))</f>
    </oc>
    <nc r="AH238">
      <f>AG238-(AG238*((VLOOKUP(A238,Plan!A$1:AP$798,42,FALSE)/100)))</f>
    </nc>
  </rcc>
  <rcc rId="8743" sId="8">
    <oc r="AJ238">
      <f>OR(H238="Y",K238="Y")</f>
    </oc>
    <nc r="AJ238">
      <f>OR(H238="Y",K238="Y")</f>
    </nc>
  </rcc>
  <rcc rId="8744" sId="8">
    <oc r="AK238">
      <f>IF(AJ238,O238*'ETC Data'!$H$5*'ETC Data'!$I$5,0)</f>
    </oc>
    <nc r="AK238">
      <f>IF(AJ238,O238*'ETC Data'!$H$5*'ETC Data'!$I$5,0)</f>
    </nc>
  </rcc>
  <rcc rId="8745" sId="8">
    <oc r="AL238">
      <f>AK238-(AK238*((VLOOKUP(A238,Plan!A$1:AY$798,49,FALSE)/100)))</f>
    </oc>
    <nc r="AL238">
      <f>AK238-(AK238*((VLOOKUP(A238,Plan!A$1:AY$798,51,FALSE)/100)))</f>
    </nc>
  </rcc>
  <rcc rId="8746" sId="8">
    <oc r="AM238">
      <f>IF(AJ238,O238*'ETC Data'!$H$5*'ETC Data'!$J$5,0)</f>
    </oc>
    <nc r="AM238">
      <f>IF(AJ238,O238*'ETC Data'!$H$5*'ETC Data'!$J$5,0)</f>
    </nc>
  </rcc>
  <rcc rId="8747" sId="8">
    <oc r="AN238">
      <f>AM238-(AM238*((VLOOKUP(A238,Plan!A$1:BA$798,50,FALSE)/100)))</f>
    </oc>
    <nc r="AN238">
      <f>AM238-(AM238*((VLOOKUP(A238,Plan!A$1:BA$798,53,FALSE)/100)))</f>
    </nc>
  </rcc>
  <rcc rId="8748" sId="8">
    <oc r="AO238">
      <f>IF(AJ238,O238*'ETC Data'!$H$5*'ETC Data'!$K$5,0)</f>
    </oc>
    <nc r="AO238">
      <f>IF(AJ238,O238*'ETC Data'!$H$5*'ETC Data'!$K$5,0)</f>
    </nc>
  </rcc>
  <rcc rId="8749" sId="8">
    <oc r="AP238">
      <f>AO238-(AO238*((VLOOKUP(A238,Plan!A$1:BB$798,51,FALSE)/100)))</f>
    </oc>
    <nc r="AP238">
      <f>AO238-(AO238*((VLOOKUP(A238,Plan!A$1:BB$798,54,FALSE)/100)))</f>
    </nc>
  </rcc>
  <rcc rId="8750" sId="8">
    <oc r="AQ238">
      <f>IF(AJ238,O238*'ETC Data'!$H$5*'ETC Data'!$L$5,0)</f>
    </oc>
    <nc r="AQ238">
      <f>IF(AJ238,O238*'ETC Data'!$H$5*'ETC Data'!$L$5,0)</f>
    </nc>
  </rcc>
  <rcc rId="8751" sId="8">
    <oc r="AR238">
      <f>AQ238-(AQ238*((VLOOKUP(A238,Plan!A$1:BD$798,53,FALSE)/100)))</f>
    </oc>
    <nc r="AR238">
      <f>AQ238-(AQ238*((VLOOKUP(A238,Plan!A$1:BD$798,56,FALSE)/100)))</f>
    </nc>
  </rcc>
  <rcc rId="8752" sId="8">
    <oc r="R239">
      <f>Q239-(Q239*((VLOOKUP(A239,Plan!A$1:Z$798,25,FALSE)/100)))</f>
    </oc>
    <nc r="R239">
      <f>Q239-(Q239*((VLOOKUP(A239,Plan!A$1:Z$798,26,FALSE)/100)))</f>
    </nc>
  </rcc>
  <rcc rId="8753" sId="8">
    <oc r="S239">
      <f>IF(P239,O239*'ETC Data'!$H$3*'ETC Data'!$J$3,0)</f>
    </oc>
    <nc r="S239">
      <f>IF(P239,O239*'ETC Data'!$H$3*'ETC Data'!$J$3,0)</f>
    </nc>
  </rcc>
  <rcc rId="8754" sId="8">
    <oc r="T239">
      <f>S239-(S239*((VLOOKUP(A239,Plan!A$1:AA$798,26,FALSE)/100)))</f>
    </oc>
    <nc r="T239">
      <f>S239-(S239*((VLOOKUP(A239,Plan!A$1:AA$798,27,FALSE)/100)))</f>
    </nc>
  </rcc>
  <rcc rId="8755" sId="8">
    <oc r="U239">
      <f>IF(P239,O239*'ETC Data'!$H$3*'ETC Data'!$K$3,0)</f>
    </oc>
    <nc r="U239">
      <f>IF(P239,O239*'ETC Data'!$H$3*'ETC Data'!$K$3,0)</f>
    </nc>
  </rcc>
  <rcc rId="8756" sId="8">
    <oc r="V239">
      <f>U239-(U239*((VLOOKUP(A239,Plan!A$1:AB$798,27,FALSE)/100)))</f>
    </oc>
    <nc r="V239">
      <f>U239-(U239*((VLOOKUP(A239,Plan!A$1:AB$798,28,FALSE)/100)))</f>
    </nc>
  </rcc>
  <rcc rId="8757" sId="8">
    <oc r="W239">
      <f>IF(P239,O239*'ETC Data'!$H$3*'ETC Data'!$L$3,0)</f>
    </oc>
    <nc r="W239">
      <f>IF(P239,O239*'ETC Data'!$H$3*'ETC Data'!$L$3,0)</f>
    </nc>
  </rcc>
  <rcc rId="8758" sId="8">
    <oc r="X239">
      <f>W239-(W239*((VLOOKUP(A239,Plan!A$1:AC$798,28,FALSE)/100)))</f>
    </oc>
    <nc r="X239">
      <f>W239-(W239*((VLOOKUP(A239,Plan!A$1:AC$798,29,FALSE)/100)))</f>
    </nc>
  </rcc>
  <rcc rId="8759" sId="8">
    <oc r="Z239">
      <f>OR(H239="Y",J239="Y")</f>
    </oc>
    <nc r="Z239">
      <f>OR(H239="Y",J239="Y")</f>
    </nc>
  </rcc>
  <rcc rId="8760" sId="8">
    <oc r="AA239">
      <f>IF(Z239,O239*'ETC Data'!$H$4*'ETC Data'!$I$4,0)</f>
    </oc>
    <nc r="AA239">
      <f>IF(Z239,O239*'ETC Data'!$H$4*'ETC Data'!$I$4,0)</f>
    </nc>
  </rcc>
  <rcc rId="8761" sId="8">
    <oc r="AB239">
      <f>AA239-(AA239*((VLOOKUP(A239,Plan!A$1:AI$798,34,FALSE)/100)))</f>
    </oc>
    <nc r="AB239">
      <f>AA239-(AA239*((VLOOKUP(A239,Plan!A$1:AI$798,35,FALSE)/100)))</f>
    </nc>
  </rcc>
  <rcc rId="8762" sId="8">
    <oc r="AC239">
      <f>IF(Z239,O239*'ETC Data'!$H$4*'ETC Data'!$J$4,0)</f>
    </oc>
    <nc r="AC239">
      <f>IF(Z239,O239*'ETC Data'!$H$4*'ETC Data'!$J$4,0)</f>
    </nc>
  </rcc>
  <rcc rId="8763" sId="8">
    <oc r="AD239">
      <f>AC239-(AC239*((VLOOKUP(A239,Plan!A$1:AJ$798,35,FALSE)/100)))</f>
    </oc>
    <nc r="AD239">
      <f>AC239-(AC239*((VLOOKUP(A239,Plan!A$1:AJ$798,36,FALSE)/100)))</f>
    </nc>
  </rcc>
  <rcc rId="8764" sId="8">
    <oc r="AE239">
      <f>IF(Z239,O239*'ETC Data'!$H$4*'ETC Data'!$K$4,0)</f>
    </oc>
    <nc r="AE239">
      <f>IF(Z239,O239*'ETC Data'!$H$4*'ETC Data'!$K$4,0)</f>
    </nc>
  </rcc>
  <rcc rId="8765" sId="8">
    <oc r="AF239">
      <f>AE239-(AE239*((VLOOKUP(A239,Plan!A$1:AK$798,36,FALSE)/100)))</f>
    </oc>
    <nc r="AF239">
      <f>AE239-(AE239*((VLOOKUP(A239,Plan!A$1:AK$798,37,FALSE)/100)))</f>
    </nc>
  </rcc>
  <rcc rId="8766" sId="8">
    <oc r="AG239">
      <f>IF(Z239,O239*'ETC Data'!$H$4*'ETC Data'!$L$4,0)</f>
    </oc>
    <nc r="AG239">
      <f>IF(Z239,O239*'ETC Data'!$H$4*'ETC Data'!$L$4,0)</f>
    </nc>
  </rcc>
  <rcc rId="8767" sId="8">
    <oc r="AH239">
      <f>AG239-(AG239*((VLOOKUP(A239,Plan!A$1:AP$798,41,FALSE)/100)))</f>
    </oc>
    <nc r="AH239">
      <f>AG239-(AG239*((VLOOKUP(A239,Plan!A$1:AP$798,42,FALSE)/100)))</f>
    </nc>
  </rcc>
  <rcc rId="8768" sId="8">
    <oc r="AJ239">
      <f>OR(H239="Y",K239="Y")</f>
    </oc>
    <nc r="AJ239">
      <f>OR(H239="Y",K239="Y")</f>
    </nc>
  </rcc>
  <rcc rId="8769" sId="8">
    <oc r="AK239">
      <f>IF(AJ239,O239*'ETC Data'!$H$5*'ETC Data'!$I$5,0)</f>
    </oc>
    <nc r="AK239">
      <f>IF(AJ239,O239*'ETC Data'!$H$5*'ETC Data'!$I$5,0)</f>
    </nc>
  </rcc>
  <rcc rId="8770" sId="8">
    <oc r="AL239">
      <f>AK239-(AK239*((VLOOKUP(A239,Plan!A$1:AY$798,49,FALSE)/100)))</f>
    </oc>
    <nc r="AL239">
      <f>AK239-(AK239*((VLOOKUP(A239,Plan!A$1:AY$798,51,FALSE)/100)))</f>
    </nc>
  </rcc>
  <rcc rId="8771" sId="8">
    <oc r="AM239">
      <f>IF(AJ239,O239*'ETC Data'!$H$5*'ETC Data'!$J$5,0)</f>
    </oc>
    <nc r="AM239">
      <f>IF(AJ239,O239*'ETC Data'!$H$5*'ETC Data'!$J$5,0)</f>
    </nc>
  </rcc>
  <rcc rId="8772" sId="8">
    <oc r="AN239">
      <f>AM239-(AM239*((VLOOKUP(A239,Plan!A$1:BA$798,50,FALSE)/100)))</f>
    </oc>
    <nc r="AN239">
      <f>AM239-(AM239*((VLOOKUP(A239,Plan!A$1:BA$798,53,FALSE)/100)))</f>
    </nc>
  </rcc>
  <rcc rId="8773" sId="8">
    <oc r="AO239">
      <f>IF(AJ239,O239*'ETC Data'!$H$5*'ETC Data'!$K$5,0)</f>
    </oc>
    <nc r="AO239">
      <f>IF(AJ239,O239*'ETC Data'!$H$5*'ETC Data'!$K$5,0)</f>
    </nc>
  </rcc>
  <rcc rId="8774" sId="8">
    <oc r="AP239">
      <f>AO239-(AO239*((VLOOKUP(A239,Plan!A$1:BB$798,51,FALSE)/100)))</f>
    </oc>
    <nc r="AP239">
      <f>AO239-(AO239*((VLOOKUP(A239,Plan!A$1:BB$798,54,FALSE)/100)))</f>
    </nc>
  </rcc>
  <rcc rId="8775" sId="8">
    <oc r="AQ239">
      <f>IF(AJ239,O239*'ETC Data'!$H$5*'ETC Data'!$L$5,0)</f>
    </oc>
    <nc r="AQ239">
      <f>IF(AJ239,O239*'ETC Data'!$H$5*'ETC Data'!$L$5,0)</f>
    </nc>
  </rcc>
  <rcc rId="8776" sId="8">
    <oc r="AR239">
      <f>AQ239-(AQ239*((VLOOKUP(A239,Plan!A$1:BD$798,53,FALSE)/100)))</f>
    </oc>
    <nc r="AR239">
      <f>AQ239-(AQ239*((VLOOKUP(A239,Plan!A$1:BD$798,56,FALSE)/100)))</f>
    </nc>
  </rcc>
  <rcc rId="8777" sId="8">
    <oc r="R240">
      <f>Q240-(Q240*((VLOOKUP(A240,Plan!A$1:Z$798,25,FALSE)/100)))</f>
    </oc>
    <nc r="R240">
      <f>Q240-(Q240*((VLOOKUP(A240,Plan!A$1:Z$798,26,FALSE)/100)))</f>
    </nc>
  </rcc>
  <rcc rId="8778" sId="8">
    <oc r="S240">
      <f>IF(P240,O240*'ETC Data'!$H$3*'ETC Data'!$J$3,0)</f>
    </oc>
    <nc r="S240">
      <f>IF(P240,O240*'ETC Data'!$H$3*'ETC Data'!$J$3,0)</f>
    </nc>
  </rcc>
  <rcc rId="8779" sId="8">
    <oc r="T240">
      <f>S240-(S240*((VLOOKUP(A240,Plan!A$1:AA$798,26,FALSE)/100)))</f>
    </oc>
    <nc r="T240">
      <f>S240-(S240*((VLOOKUP(A240,Plan!A$1:AA$798,27,FALSE)/100)))</f>
    </nc>
  </rcc>
  <rcc rId="8780" sId="8">
    <oc r="U240">
      <f>IF(P240,O240*'ETC Data'!$H$3*'ETC Data'!$K$3,0)</f>
    </oc>
    <nc r="U240">
      <f>IF(P240,O240*'ETC Data'!$H$3*'ETC Data'!$K$3,0)</f>
    </nc>
  </rcc>
  <rcc rId="8781" sId="8">
    <oc r="V240">
      <f>U240-(U240*((VLOOKUP(A240,Plan!A$1:AB$798,27,FALSE)/100)))</f>
    </oc>
    <nc r="V240">
      <f>U240-(U240*((VLOOKUP(A240,Plan!A$1:AB$798,28,FALSE)/100)))</f>
    </nc>
  </rcc>
  <rcc rId="8782" sId="8">
    <oc r="W240">
      <f>IF(P240,O240*'ETC Data'!$H$3*'ETC Data'!$L$3,0)</f>
    </oc>
    <nc r="W240">
      <f>IF(P240,O240*'ETC Data'!$H$3*'ETC Data'!$L$3,0)</f>
    </nc>
  </rcc>
  <rcc rId="8783" sId="8">
    <oc r="X240">
      <f>W240-(W240*((VLOOKUP(A240,Plan!A$1:AC$798,28,FALSE)/100)))</f>
    </oc>
    <nc r="X240">
      <f>W240-(W240*((VLOOKUP(A240,Plan!A$1:AC$798,29,FALSE)/100)))</f>
    </nc>
  </rcc>
  <rcc rId="8784" sId="8">
    <oc r="Z240">
      <f>OR(H240="Y",J240="Y")</f>
    </oc>
    <nc r="Z240">
      <f>OR(H240="Y",J240="Y")</f>
    </nc>
  </rcc>
  <rcc rId="8785" sId="8">
    <oc r="AA240">
      <f>IF(Z240,O240*'ETC Data'!$H$4*'ETC Data'!$I$4,0)</f>
    </oc>
    <nc r="AA240">
      <f>IF(Z240,O240*'ETC Data'!$H$4*'ETC Data'!$I$4,0)</f>
    </nc>
  </rcc>
  <rcc rId="8786" sId="8">
    <oc r="AB240">
      <f>AA240-(AA240*((VLOOKUP(A240,Plan!A$1:AI$798,34,FALSE)/100)))</f>
    </oc>
    <nc r="AB240">
      <f>AA240-(AA240*((VLOOKUP(A240,Plan!A$1:AI$798,35,FALSE)/100)))</f>
    </nc>
  </rcc>
  <rcc rId="8787" sId="8">
    <oc r="AC240">
      <f>IF(Z240,O240*'ETC Data'!$H$4*'ETC Data'!$J$4,0)</f>
    </oc>
    <nc r="AC240">
      <f>IF(Z240,O240*'ETC Data'!$H$4*'ETC Data'!$J$4,0)</f>
    </nc>
  </rcc>
  <rcc rId="8788" sId="8">
    <oc r="AD240">
      <f>AC240-(AC240*((VLOOKUP(A240,Plan!A$1:AJ$798,35,FALSE)/100)))</f>
    </oc>
    <nc r="AD240">
      <f>AC240-(AC240*((VLOOKUP(A240,Plan!A$1:AJ$798,36,FALSE)/100)))</f>
    </nc>
  </rcc>
  <rcc rId="8789" sId="8">
    <oc r="AE240">
      <f>IF(Z240,O240*'ETC Data'!$H$4*'ETC Data'!$K$4,0)</f>
    </oc>
    <nc r="AE240">
      <f>IF(Z240,O240*'ETC Data'!$H$4*'ETC Data'!$K$4,0)</f>
    </nc>
  </rcc>
  <rcc rId="8790" sId="8">
    <oc r="AF240">
      <f>AE240-(AE240*((VLOOKUP(A240,Plan!A$1:AK$798,36,FALSE)/100)))</f>
    </oc>
    <nc r="AF240">
      <f>AE240-(AE240*((VLOOKUP(A240,Plan!A$1:AK$798,37,FALSE)/100)))</f>
    </nc>
  </rcc>
  <rcc rId="8791" sId="8">
    <oc r="AG240">
      <f>IF(Z240,O240*'ETC Data'!$H$4*'ETC Data'!$L$4,0)</f>
    </oc>
    <nc r="AG240">
      <f>IF(Z240,O240*'ETC Data'!$H$4*'ETC Data'!$L$4,0)</f>
    </nc>
  </rcc>
  <rcc rId="8792" sId="8">
    <oc r="AH240">
      <f>AG240-(AG240*((VLOOKUP(A240,Plan!A$1:AP$798,41,FALSE)/100)))</f>
    </oc>
    <nc r="AH240">
      <f>AG240-(AG240*((VLOOKUP(A240,Plan!A$1:AP$798,42,FALSE)/100)))</f>
    </nc>
  </rcc>
  <rcc rId="8793" sId="8">
    <oc r="AJ240">
      <f>OR(H240="Y",K240="Y")</f>
    </oc>
    <nc r="AJ240">
      <f>OR(H240="Y",K240="Y")</f>
    </nc>
  </rcc>
  <rcc rId="8794" sId="8">
    <oc r="AK240">
      <f>IF(AJ240,O240*'ETC Data'!$H$5*'ETC Data'!$I$5,0)</f>
    </oc>
    <nc r="AK240">
      <f>IF(AJ240,O240*'ETC Data'!$H$5*'ETC Data'!$I$5,0)</f>
    </nc>
  </rcc>
  <rcc rId="8795" sId="8">
    <oc r="AL240">
      <f>AK240-(AK240*((VLOOKUP(A240,Plan!A$1:AY$798,49,FALSE)/100)))</f>
    </oc>
    <nc r="AL240">
      <f>AK240-(AK240*((VLOOKUP(A240,Plan!A$1:AY$798,51,FALSE)/100)))</f>
    </nc>
  </rcc>
  <rcc rId="8796" sId="8">
    <oc r="AM240">
      <f>IF(AJ240,O240*'ETC Data'!$H$5*'ETC Data'!$J$5,0)</f>
    </oc>
    <nc r="AM240">
      <f>IF(AJ240,O240*'ETC Data'!$H$5*'ETC Data'!$J$5,0)</f>
    </nc>
  </rcc>
  <rcc rId="8797" sId="8">
    <oc r="AN240">
      <f>AM240-(AM240*((VLOOKUP(A240,Plan!A$1:BA$798,50,FALSE)/100)))</f>
    </oc>
    <nc r="AN240">
      <f>AM240-(AM240*((VLOOKUP(A240,Plan!A$1:BA$798,53,FALSE)/100)))</f>
    </nc>
  </rcc>
  <rcc rId="8798" sId="8">
    <oc r="AO240">
      <f>IF(AJ240,O240*'ETC Data'!$H$5*'ETC Data'!$K$5,0)</f>
    </oc>
    <nc r="AO240">
      <f>IF(AJ240,O240*'ETC Data'!$H$5*'ETC Data'!$K$5,0)</f>
    </nc>
  </rcc>
  <rcc rId="8799" sId="8">
    <oc r="AP240">
      <f>AO240-(AO240*((VLOOKUP(A240,Plan!A$1:BB$798,51,FALSE)/100)))</f>
    </oc>
    <nc r="AP240">
      <f>AO240-(AO240*((VLOOKUP(A240,Plan!A$1:BB$798,54,FALSE)/100)))</f>
    </nc>
  </rcc>
  <rcc rId="8800" sId="8">
    <oc r="AQ240">
      <f>IF(AJ240,O240*'ETC Data'!$H$5*'ETC Data'!$L$5,0)</f>
    </oc>
    <nc r="AQ240">
      <f>IF(AJ240,O240*'ETC Data'!$H$5*'ETC Data'!$L$5,0)</f>
    </nc>
  </rcc>
  <rcc rId="8801" sId="8">
    <oc r="AR240">
      <f>AQ240-(AQ240*((VLOOKUP(A240,Plan!A$1:BD$798,53,FALSE)/100)))</f>
    </oc>
    <nc r="AR240">
      <f>AQ240-(AQ240*((VLOOKUP(A240,Plan!A$1:BD$798,56,FALSE)/100)))</f>
    </nc>
  </rcc>
  <rcc rId="8802" sId="8">
    <oc r="R241">
      <f>Q241-(Q241*((VLOOKUP(A241,Plan!A$1:Z$798,25,FALSE)/100)))</f>
    </oc>
    <nc r="R241">
      <f>Q241-(Q241*((VLOOKUP(A241,Plan!A$1:Z$798,26,FALSE)/100)))</f>
    </nc>
  </rcc>
  <rcc rId="8803" sId="8">
    <oc r="S241">
      <f>IF(P241,O241*'ETC Data'!$H$3*'ETC Data'!$J$3,0)</f>
    </oc>
    <nc r="S241">
      <f>IF(P241,O241*'ETC Data'!$H$3*'ETC Data'!$J$3,0)</f>
    </nc>
  </rcc>
  <rcc rId="8804" sId="8">
    <oc r="T241">
      <f>S241-(S241*((VLOOKUP(A241,Plan!A$1:AA$798,26,FALSE)/100)))</f>
    </oc>
    <nc r="T241">
      <f>S241-(S241*((VLOOKUP(A241,Plan!A$1:AA$798,27,FALSE)/100)))</f>
    </nc>
  </rcc>
  <rcc rId="8805" sId="8">
    <oc r="U241">
      <f>IF(P241,O241*'ETC Data'!$H$3*'ETC Data'!$K$3,0)</f>
    </oc>
    <nc r="U241">
      <f>IF(P241,O241*'ETC Data'!$H$3*'ETC Data'!$K$3,0)</f>
    </nc>
  </rcc>
  <rcc rId="8806" sId="8">
    <oc r="V241">
      <f>U241-(U241*((VLOOKUP(A241,Plan!A$1:AB$798,27,FALSE)/100)))</f>
    </oc>
    <nc r="V241">
      <f>U241-(U241*((VLOOKUP(A241,Plan!A$1:AB$798,28,FALSE)/100)))</f>
    </nc>
  </rcc>
  <rcc rId="8807" sId="8">
    <oc r="W241">
      <f>IF(P241,O241*'ETC Data'!$H$3*'ETC Data'!$L$3,0)</f>
    </oc>
    <nc r="W241">
      <f>IF(P241,O241*'ETC Data'!$H$3*'ETC Data'!$L$3,0)</f>
    </nc>
  </rcc>
  <rcc rId="8808" sId="8">
    <oc r="X241">
      <f>W241-(W241*((VLOOKUP(A241,Plan!A$1:AC$798,28,FALSE)/100)))</f>
    </oc>
    <nc r="X241">
      <f>W241-(W241*((VLOOKUP(A241,Plan!A$1:AC$798,29,FALSE)/100)))</f>
    </nc>
  </rcc>
  <rcc rId="8809" sId="8">
    <oc r="Z241">
      <f>OR(H241="Y",J241="Y")</f>
    </oc>
    <nc r="Z241">
      <f>OR(H241="Y",J241="Y")</f>
    </nc>
  </rcc>
  <rcc rId="8810" sId="8">
    <oc r="AA241">
      <f>IF(Z241,O241*'ETC Data'!$H$4*'ETC Data'!$I$4,0)</f>
    </oc>
    <nc r="AA241">
      <f>IF(Z241,O241*'ETC Data'!$H$4*'ETC Data'!$I$4,0)</f>
    </nc>
  </rcc>
  <rcc rId="8811" sId="8">
    <oc r="AB241">
      <f>AA241-(AA241*((VLOOKUP(A241,Plan!A$1:AI$798,34,FALSE)/100)))</f>
    </oc>
    <nc r="AB241">
      <f>AA241-(AA241*((VLOOKUP(A241,Plan!A$1:AI$798,35,FALSE)/100)))</f>
    </nc>
  </rcc>
  <rcc rId="8812" sId="8">
    <oc r="AC241">
      <f>IF(Z241,O241*'ETC Data'!$H$4*'ETC Data'!$J$4,0)</f>
    </oc>
    <nc r="AC241">
      <f>IF(Z241,O241*'ETC Data'!$H$4*'ETC Data'!$J$4,0)</f>
    </nc>
  </rcc>
  <rcc rId="8813" sId="8">
    <oc r="AD241">
      <f>AC241-(AC241*((VLOOKUP(A241,Plan!A$1:AJ$798,35,FALSE)/100)))</f>
    </oc>
    <nc r="AD241">
      <f>AC241-(AC241*((VLOOKUP(A241,Plan!A$1:AJ$798,36,FALSE)/100)))</f>
    </nc>
  </rcc>
  <rcc rId="8814" sId="8">
    <oc r="AE241">
      <f>IF(Z241,O241*'ETC Data'!$H$4*'ETC Data'!$K$4,0)</f>
    </oc>
    <nc r="AE241">
      <f>IF(Z241,O241*'ETC Data'!$H$4*'ETC Data'!$K$4,0)</f>
    </nc>
  </rcc>
  <rcc rId="8815" sId="8">
    <oc r="AF241">
      <f>AE241-(AE241*((VLOOKUP(A241,Plan!A$1:AK$798,36,FALSE)/100)))</f>
    </oc>
    <nc r="AF241">
      <f>AE241-(AE241*((VLOOKUP(A241,Plan!A$1:AK$798,37,FALSE)/100)))</f>
    </nc>
  </rcc>
  <rcc rId="8816" sId="8">
    <oc r="AG241">
      <f>IF(Z241,O241*'ETC Data'!$H$4*'ETC Data'!$L$4,0)</f>
    </oc>
    <nc r="AG241">
      <f>IF(Z241,O241*'ETC Data'!$H$4*'ETC Data'!$L$4,0)</f>
    </nc>
  </rcc>
  <rcc rId="8817" sId="8">
    <oc r="AH241">
      <f>AG241-(AG241*((VLOOKUP(A241,Plan!A$1:AP$798,41,FALSE)/100)))</f>
    </oc>
    <nc r="AH241">
      <f>AG241-(AG241*((VLOOKUP(A241,Plan!A$1:AP$798,42,FALSE)/100)))</f>
    </nc>
  </rcc>
  <rcc rId="8818" sId="8">
    <oc r="AJ241">
      <f>OR(H241="Y",K241="Y")</f>
    </oc>
    <nc r="AJ241">
      <f>OR(H241="Y",K241="Y")</f>
    </nc>
  </rcc>
  <rcc rId="8819" sId="8">
    <oc r="AK241">
      <f>IF(AJ241,O241*'ETC Data'!$H$5*'ETC Data'!$I$5,0)</f>
    </oc>
    <nc r="AK241">
      <f>IF(AJ241,O241*'ETC Data'!$H$5*'ETC Data'!$I$5,0)</f>
    </nc>
  </rcc>
  <rcc rId="8820" sId="8">
    <oc r="AL241">
      <f>AK241-(AK241*((VLOOKUP(A241,Plan!A$1:AY$798,49,FALSE)/100)))</f>
    </oc>
    <nc r="AL241">
      <f>AK241-(AK241*((VLOOKUP(A241,Plan!A$1:AY$798,51,FALSE)/100)))</f>
    </nc>
  </rcc>
  <rcc rId="8821" sId="8">
    <oc r="AM241">
      <f>IF(AJ241,O241*'ETC Data'!$H$5*'ETC Data'!$J$5,0)</f>
    </oc>
    <nc r="AM241">
      <f>IF(AJ241,O241*'ETC Data'!$H$5*'ETC Data'!$J$5,0)</f>
    </nc>
  </rcc>
  <rcc rId="8822" sId="8">
    <oc r="AN241">
      <f>AM241-(AM241*((VLOOKUP(A241,Plan!A$1:BA$798,50,FALSE)/100)))</f>
    </oc>
    <nc r="AN241">
      <f>AM241-(AM241*((VLOOKUP(A241,Plan!A$1:BA$798,53,FALSE)/100)))</f>
    </nc>
  </rcc>
  <rcc rId="8823" sId="8">
    <oc r="AO241">
      <f>IF(AJ241,O241*'ETC Data'!$H$5*'ETC Data'!$K$5,0)</f>
    </oc>
    <nc r="AO241">
      <f>IF(AJ241,O241*'ETC Data'!$H$5*'ETC Data'!$K$5,0)</f>
    </nc>
  </rcc>
  <rcc rId="8824" sId="8">
    <oc r="AP241">
      <f>AO241-(AO241*((VLOOKUP(A241,Plan!A$1:BB$798,51,FALSE)/100)))</f>
    </oc>
    <nc r="AP241">
      <f>AO241-(AO241*((VLOOKUP(A241,Plan!A$1:BB$798,54,FALSE)/100)))</f>
    </nc>
  </rcc>
  <rcc rId="8825" sId="8">
    <oc r="AQ241">
      <f>IF(AJ241,O241*'ETC Data'!$H$5*'ETC Data'!$L$5,0)</f>
    </oc>
    <nc r="AQ241">
      <f>IF(AJ241,O241*'ETC Data'!$H$5*'ETC Data'!$L$5,0)</f>
    </nc>
  </rcc>
  <rcc rId="8826" sId="8">
    <oc r="AR241">
      <f>AQ241-(AQ241*((VLOOKUP(A241,Plan!A$1:BD$798,53,FALSE)/100)))</f>
    </oc>
    <nc r="AR241">
      <f>AQ241-(AQ241*((VLOOKUP(A241,Plan!A$1:BD$798,56,FALSE)/100)))</f>
    </nc>
  </rcc>
  <rcc rId="8827" sId="8">
    <oc r="R242">
      <f>Q242-(Q242*((VLOOKUP(A242,Plan!A$1:Z$798,25,FALSE)/100)))</f>
    </oc>
    <nc r="R242">
      <f>Q242-(Q242*((VLOOKUP(A242,Plan!A$1:Z$798,26,FALSE)/100)))</f>
    </nc>
  </rcc>
  <rcc rId="8828" sId="8">
    <oc r="S242">
      <f>IF(P242,O242*'ETC Data'!$H$3*'ETC Data'!$J$3,0)</f>
    </oc>
    <nc r="S242">
      <f>IF(P242,O242*'ETC Data'!$H$3*'ETC Data'!$J$3,0)</f>
    </nc>
  </rcc>
  <rcc rId="8829" sId="8">
    <oc r="T242">
      <f>S242-(S242*((VLOOKUP(A242,Plan!A$1:AA$798,26,FALSE)/100)))</f>
    </oc>
    <nc r="T242">
      <f>S242-(S242*((VLOOKUP(A242,Plan!A$1:AA$798,27,FALSE)/100)))</f>
    </nc>
  </rcc>
  <rcc rId="8830" sId="8">
    <oc r="U242">
      <f>IF(P242,O242*'ETC Data'!$H$3*'ETC Data'!$K$3,0)</f>
    </oc>
    <nc r="U242">
      <f>IF(P242,O242*'ETC Data'!$H$3*'ETC Data'!$K$3,0)</f>
    </nc>
  </rcc>
  <rcc rId="8831" sId="8">
    <oc r="V242">
      <f>U242-(U242*((VLOOKUP(A242,Plan!A$1:AB$798,27,FALSE)/100)))</f>
    </oc>
    <nc r="V242">
      <f>U242-(U242*((VLOOKUP(A242,Plan!A$1:AB$798,28,FALSE)/100)))</f>
    </nc>
  </rcc>
  <rcc rId="8832" sId="8">
    <oc r="W242">
      <f>IF(P242,O242*'ETC Data'!$H$3*'ETC Data'!$L$3,0)</f>
    </oc>
    <nc r="W242">
      <f>IF(P242,O242*'ETC Data'!$H$3*'ETC Data'!$L$3,0)</f>
    </nc>
  </rcc>
  <rcc rId="8833" sId="8">
    <oc r="X242">
      <f>W242-(W242*((VLOOKUP(A242,Plan!A$1:AC$798,28,FALSE)/100)))</f>
    </oc>
    <nc r="X242">
      <f>W242-(W242*((VLOOKUP(A242,Plan!A$1:AC$798,29,FALSE)/100)))</f>
    </nc>
  </rcc>
  <rcc rId="8834" sId="8">
    <oc r="Z242">
      <f>OR(H242="Y",J242="Y")</f>
    </oc>
    <nc r="Z242">
      <f>OR(H242="Y",J242="Y")</f>
    </nc>
  </rcc>
  <rcc rId="8835" sId="8">
    <oc r="AA242">
      <f>IF(Z242,O242*'ETC Data'!$H$4*'ETC Data'!$I$4,0)</f>
    </oc>
    <nc r="AA242">
      <f>IF(Z242,O242*'ETC Data'!$H$4*'ETC Data'!$I$4,0)</f>
    </nc>
  </rcc>
  <rcc rId="8836" sId="8">
    <oc r="AB242">
      <f>AA242-(AA242*((VLOOKUP(A242,Plan!A$1:AI$798,34,FALSE)/100)))</f>
    </oc>
    <nc r="AB242">
      <f>AA242-(AA242*((VLOOKUP(A242,Plan!A$1:AI$798,35,FALSE)/100)))</f>
    </nc>
  </rcc>
  <rcc rId="8837" sId="8">
    <oc r="AC242">
      <f>IF(Z242,O242*'ETC Data'!$H$4*'ETC Data'!$J$4,0)</f>
    </oc>
    <nc r="AC242">
      <f>IF(Z242,O242*'ETC Data'!$H$4*'ETC Data'!$J$4,0)</f>
    </nc>
  </rcc>
  <rcc rId="8838" sId="8">
    <oc r="AD242">
      <f>AC242-(AC242*((VLOOKUP(A242,Plan!A$1:AJ$798,35,FALSE)/100)))</f>
    </oc>
    <nc r="AD242">
      <f>AC242-(AC242*((VLOOKUP(A242,Plan!A$1:AJ$798,36,FALSE)/100)))</f>
    </nc>
  </rcc>
  <rcc rId="8839" sId="8">
    <oc r="AE242">
      <f>IF(Z242,O242*'ETC Data'!$H$4*'ETC Data'!$K$4,0)</f>
    </oc>
    <nc r="AE242">
      <f>IF(Z242,O242*'ETC Data'!$H$4*'ETC Data'!$K$4,0)</f>
    </nc>
  </rcc>
  <rcc rId="8840" sId="8">
    <oc r="AF242">
      <f>AE242-(AE242*((VLOOKUP(A242,Plan!A$1:AK$798,36,FALSE)/100)))</f>
    </oc>
    <nc r="AF242">
      <f>AE242-(AE242*((VLOOKUP(A242,Plan!A$1:AK$798,37,FALSE)/100)))</f>
    </nc>
  </rcc>
  <rcc rId="8841" sId="8">
    <oc r="AG242">
      <f>IF(Z242,O242*'ETC Data'!$H$4*'ETC Data'!$L$4,0)</f>
    </oc>
    <nc r="AG242">
      <f>IF(Z242,O242*'ETC Data'!$H$4*'ETC Data'!$L$4,0)</f>
    </nc>
  </rcc>
  <rcc rId="8842" sId="8">
    <oc r="AH242">
      <f>AG242-(AG242*((VLOOKUP(A242,Plan!A$1:AP$798,41,FALSE)/100)))</f>
    </oc>
    <nc r="AH242">
      <f>AG242-(AG242*((VLOOKUP(A242,Plan!A$1:AP$798,42,FALSE)/100)))</f>
    </nc>
  </rcc>
  <rcc rId="8843" sId="8">
    <oc r="AJ242">
      <f>OR(H242="Y",K242="Y")</f>
    </oc>
    <nc r="AJ242">
      <f>OR(H242="Y",K242="Y")</f>
    </nc>
  </rcc>
  <rcc rId="8844" sId="8">
    <oc r="AK242">
      <f>IF(AJ242,O242*'ETC Data'!$H$5*'ETC Data'!$I$5,0)</f>
    </oc>
    <nc r="AK242">
      <f>IF(AJ242,O242*'ETC Data'!$H$5*'ETC Data'!$I$5,0)</f>
    </nc>
  </rcc>
  <rcc rId="8845" sId="8">
    <oc r="AL242">
      <f>AK242-(AK242*((VLOOKUP(A242,Plan!A$1:AY$798,49,FALSE)/100)))</f>
    </oc>
    <nc r="AL242">
      <f>AK242-(AK242*((VLOOKUP(A242,Plan!A$1:AY$798,51,FALSE)/100)))</f>
    </nc>
  </rcc>
  <rcc rId="8846" sId="8">
    <oc r="AM242">
      <f>IF(AJ242,O242*'ETC Data'!$H$5*'ETC Data'!$J$5,0)</f>
    </oc>
    <nc r="AM242">
      <f>IF(AJ242,O242*'ETC Data'!$H$5*'ETC Data'!$J$5,0)</f>
    </nc>
  </rcc>
  <rcc rId="8847" sId="8">
    <oc r="AN242">
      <f>AM242-(AM242*((VLOOKUP(A242,Plan!A$1:BA$798,50,FALSE)/100)))</f>
    </oc>
    <nc r="AN242">
      <f>AM242-(AM242*((VLOOKUP(A242,Plan!A$1:BA$798,53,FALSE)/100)))</f>
    </nc>
  </rcc>
  <rcc rId="8848" sId="8">
    <oc r="AO242">
      <f>IF(AJ242,O242*'ETC Data'!$H$5*'ETC Data'!$K$5,0)</f>
    </oc>
    <nc r="AO242">
      <f>IF(AJ242,O242*'ETC Data'!$H$5*'ETC Data'!$K$5,0)</f>
    </nc>
  </rcc>
  <rcc rId="8849" sId="8">
    <oc r="AP242">
      <f>AO242-(AO242*((VLOOKUP(A242,Plan!A$1:BB$798,51,FALSE)/100)))</f>
    </oc>
    <nc r="AP242">
      <f>AO242-(AO242*((VLOOKUP(A242,Plan!A$1:BB$798,54,FALSE)/100)))</f>
    </nc>
  </rcc>
  <rcc rId="8850" sId="8">
    <oc r="AQ242">
      <f>IF(AJ242,O242*'ETC Data'!$H$5*'ETC Data'!$L$5,0)</f>
    </oc>
    <nc r="AQ242">
      <f>IF(AJ242,O242*'ETC Data'!$H$5*'ETC Data'!$L$5,0)</f>
    </nc>
  </rcc>
  <rcc rId="8851" sId="8">
    <oc r="AR242">
      <f>AQ242-(AQ242*((VLOOKUP(A242,Plan!A$1:BD$798,53,FALSE)/100)))</f>
    </oc>
    <nc r="AR242">
      <f>AQ242-(AQ242*((VLOOKUP(A242,Plan!A$1:BD$798,56,FALSE)/100)))</f>
    </nc>
  </rcc>
  <rcc rId="8852" sId="8">
    <oc r="R243">
      <f>Q243-(Q243*((VLOOKUP(A243,Plan!A$1:Z$798,26,FALSE)/100)))</f>
    </oc>
    <nc r="R243">
      <f>Q243-(Q243*((VLOOKUP(A243,Plan!A$1:Z$798,26,FALSE)/100)))</f>
    </nc>
  </rcc>
  <rcc rId="8853" sId="8">
    <oc r="S243">
      <f>IF(P243,O243*'ETC Data'!$H$3*'ETC Data'!$J$3,0)</f>
    </oc>
    <nc r="S243">
      <f>IF(P243,O243*'ETC Data'!$H$3*'ETC Data'!$J$3,0)</f>
    </nc>
  </rcc>
  <rcc rId="8854" sId="8">
    <oc r="T243">
      <f>S243-(S243*((VLOOKUP(A243,Plan!A$1:AA$798,27,FALSE)/100)))</f>
    </oc>
    <nc r="T243">
      <f>S243-(S243*((VLOOKUP(A243,Plan!A$1:AA$798,27,FALSE)/100)))</f>
    </nc>
  </rcc>
  <rcc rId="8855" sId="8">
    <oc r="U243">
      <f>IF(P243,O243*'ETC Data'!$H$3*'ETC Data'!$K$3,0)</f>
    </oc>
    <nc r="U243">
      <f>IF(P243,O243*'ETC Data'!$H$3*'ETC Data'!$K$3,0)</f>
    </nc>
  </rcc>
  <rcc rId="8856" sId="8">
    <oc r="V243">
      <f>U243-(U243*((VLOOKUP(A243,Plan!A$1:AB$798,28,FALSE)/100)))</f>
    </oc>
    <nc r="V243">
      <f>U243-(U243*((VLOOKUP(A243,Plan!A$1:AB$798,28,FALSE)/100)))</f>
    </nc>
  </rcc>
  <rcc rId="8857" sId="8">
    <oc r="W243">
      <f>IF(P243,O243*'ETC Data'!$H$3*'ETC Data'!$L$3,0)</f>
    </oc>
    <nc r="W243">
      <f>IF(P243,O243*'ETC Data'!$H$3*'ETC Data'!$L$3,0)</f>
    </nc>
  </rcc>
  <rcc rId="8858" sId="8">
    <oc r="X243">
      <f>W243-(W243*((VLOOKUP(A243,Plan!A$1:AC$798,29,FALSE)/100)))</f>
    </oc>
    <nc r="X243">
      <f>W243-(W243*((VLOOKUP(A243,Plan!A$1:AC$798,29,FALSE)/100)))</f>
    </nc>
  </rcc>
  <rcc rId="8859" sId="8">
    <oc r="Z243">
      <f>OR(H243="Y",J243="Y")</f>
    </oc>
    <nc r="Z243">
      <f>OR(H243="Y",J243="Y")</f>
    </nc>
  </rcc>
  <rcc rId="8860" sId="8">
    <oc r="AA243">
      <f>IF(Z243,O243*'ETC Data'!$H$4*'ETC Data'!$I$4,0)</f>
    </oc>
    <nc r="AA243">
      <f>IF(Z243,O243*'ETC Data'!$H$4*'ETC Data'!$I$4,0)</f>
    </nc>
  </rcc>
  <rcc rId="8861" sId="8">
    <oc r="AB243">
      <f>AA243-(AA243*((VLOOKUP(A243,Plan!A$1:AI$798,35,FALSE)/100)))</f>
    </oc>
    <nc r="AB243">
      <f>AA243-(AA243*((VLOOKUP(A243,Plan!A$1:AI$798,35,FALSE)/100)))</f>
    </nc>
  </rcc>
  <rcc rId="8862" sId="8">
    <oc r="AC243">
      <f>IF(Z243,O243*'ETC Data'!$H$4*'ETC Data'!$J$4,0)</f>
    </oc>
    <nc r="AC243">
      <f>IF(Z243,O243*'ETC Data'!$H$4*'ETC Data'!$J$4,0)</f>
    </nc>
  </rcc>
  <rcc rId="8863" sId="8">
    <oc r="AD243">
      <f>AC243-(AC243*((VLOOKUP(A243,Plan!A$1:AJ$798,36,FALSE)/100)))</f>
    </oc>
    <nc r="AD243">
      <f>AC243-(AC243*((VLOOKUP(A243,Plan!A$1:AJ$798,36,FALSE)/100)))</f>
    </nc>
  </rcc>
  <rcc rId="8864" sId="8">
    <oc r="AE243">
      <f>IF(Z243,O243*'ETC Data'!$H$4*'ETC Data'!$K$4,0)</f>
    </oc>
    <nc r="AE243">
      <f>IF(Z243,O243*'ETC Data'!$H$4*'ETC Data'!$K$4,0)</f>
    </nc>
  </rcc>
  <rcc rId="8865" sId="8">
    <oc r="AF243">
      <f>AE243-(AE243*((VLOOKUP(A243,Plan!A$1:AK$798,37,FALSE)/100)))</f>
    </oc>
    <nc r="AF243">
      <f>AE243-(AE243*((VLOOKUP(A243,Plan!A$1:AK$798,37,FALSE)/100)))</f>
    </nc>
  </rcc>
  <rcc rId="8866" sId="8">
    <oc r="AG243">
      <f>IF(Z243,O243*'ETC Data'!$H$4*'ETC Data'!$L$4,0)</f>
    </oc>
    <nc r="AG243">
      <f>IF(Z243,O243*'ETC Data'!$H$4*'ETC Data'!$L$4,0)</f>
    </nc>
  </rcc>
  <rcc rId="8867" sId="8">
    <oc r="AH243">
      <f>AG243-(AG243*((VLOOKUP(A243,Plan!A$1:AP$798,42,FALSE)/100)))</f>
    </oc>
    <nc r="AH243">
      <f>AG243-(AG243*((VLOOKUP(A243,Plan!A$1:AP$798,42,FALSE)/100)))</f>
    </nc>
  </rcc>
  <rcc rId="8868" sId="8">
    <oc r="AJ243">
      <f>OR(H243="Y",K243="Y")</f>
    </oc>
    <nc r="AJ243">
      <f>OR(H243="Y",K243="Y")</f>
    </nc>
  </rcc>
  <rcc rId="8869" sId="8">
    <oc r="AK243">
      <f>IF(AJ243,O243*'ETC Data'!$H$5*'ETC Data'!$I$5,0)</f>
    </oc>
    <nc r="AK243">
      <f>IF(AJ243,O243*'ETC Data'!$H$5*'ETC Data'!$I$5,0)</f>
    </nc>
  </rcc>
  <rcc rId="8870" sId="8">
    <oc r="AL243">
      <f>AK243-(AK243*((VLOOKUP(A243,Plan!A$1:AY$798,51,FALSE)/100)))</f>
    </oc>
    <nc r="AL243">
      <f>AK243-(AK243*((VLOOKUP(A243,Plan!A$1:AY$798,51,FALSE)/100)))</f>
    </nc>
  </rcc>
  <rcc rId="8871" sId="8">
    <oc r="AM243">
      <f>IF(AJ243,O243*'ETC Data'!$H$5*'ETC Data'!$J$5,0)</f>
    </oc>
    <nc r="AM243">
      <f>IF(AJ243,O243*'ETC Data'!$H$5*'ETC Data'!$J$5,0)</f>
    </nc>
  </rcc>
  <rcc rId="8872" sId="8">
    <oc r="AN243">
      <f>AM243-(AM243*((VLOOKUP(A243,Plan!A$1:BA$798,53,FALSE)/100)))</f>
    </oc>
    <nc r="AN243">
      <f>AM243-(AM243*((VLOOKUP(A243,Plan!A$1:BA$798,53,FALSE)/100)))</f>
    </nc>
  </rcc>
  <rcc rId="8873" sId="8">
    <oc r="AO243">
      <f>IF(AJ243,O243*'ETC Data'!$H$5*'ETC Data'!$K$5,0)</f>
    </oc>
    <nc r="AO243">
      <f>IF(AJ243,O243*'ETC Data'!$H$5*'ETC Data'!$K$5,0)</f>
    </nc>
  </rcc>
  <rcc rId="8874" sId="8">
    <oc r="AP243">
      <f>AO243-(AO243*((VLOOKUP(A243,Plan!A$1:BB$798,54,FALSE)/100)))</f>
    </oc>
    <nc r="AP243">
      <f>AO243-(AO243*((VLOOKUP(A243,Plan!A$1:BB$798,54,FALSE)/100)))</f>
    </nc>
  </rcc>
  <rcc rId="8875" sId="8">
    <oc r="AQ243">
      <f>IF(AJ243,O243*'ETC Data'!$H$5*'ETC Data'!$L$5,0)</f>
    </oc>
    <nc r="AQ243">
      <f>IF(AJ243,O243*'ETC Data'!$H$5*'ETC Data'!$L$5,0)</f>
    </nc>
  </rcc>
  <rcc rId="8876" sId="8">
    <oc r="AR243">
      <f>AQ243-(AQ243*((VLOOKUP(A243,Plan!A$1:BD$798,56,FALSE)/100)))</f>
    </oc>
    <nc r="AR243">
      <f>AQ243-(AQ243*((VLOOKUP(A243,Plan!A$1:BD$798,56,FALSE)/100)))</f>
    </nc>
  </rcc>
  <rcc rId="8877" sId="8">
    <oc r="R244">
      <f>Q244-(Q244*((VLOOKUP(A244,Plan!A$1:Z$798,25,FALSE)/100)))</f>
    </oc>
    <nc r="R244">
      <f>Q244-(Q244*((VLOOKUP(A244,Plan!A$1:Z$798,26,FALSE)/100)))</f>
    </nc>
  </rcc>
  <rcc rId="8878" sId="8">
    <oc r="S244">
      <f>IF(P244,O244*'ETC Data'!$H$3*'ETC Data'!$J$3,0)</f>
    </oc>
    <nc r="S244">
      <f>IF(P244,O244*'ETC Data'!$H$3*'ETC Data'!$J$3,0)</f>
    </nc>
  </rcc>
  <rcc rId="8879" sId="8">
    <oc r="T244">
      <f>S244-(S244*((VLOOKUP(A244,Plan!A$1:AA$798,26,FALSE)/100)))</f>
    </oc>
    <nc r="T244">
      <f>S244-(S244*((VLOOKUP(A244,Plan!A$1:AA$798,27,FALSE)/100)))</f>
    </nc>
  </rcc>
  <rcc rId="8880" sId="8">
    <oc r="U244">
      <f>IF(P244,O244*'ETC Data'!$H$3*'ETC Data'!$K$3,0)</f>
    </oc>
    <nc r="U244">
      <f>IF(P244,O244*'ETC Data'!$H$3*'ETC Data'!$K$3,0)</f>
    </nc>
  </rcc>
  <rcc rId="8881" sId="8">
    <oc r="V244">
      <f>U244-(U244*((VLOOKUP(A244,Plan!A$1:AB$798,27,FALSE)/100)))</f>
    </oc>
    <nc r="V244">
      <f>U244-(U244*((VLOOKUP(A244,Plan!A$1:AB$798,28,FALSE)/100)))</f>
    </nc>
  </rcc>
  <rcc rId="8882" sId="8">
    <oc r="W244">
      <f>IF(P244,O244*'ETC Data'!$H$3*'ETC Data'!$L$3,0)</f>
    </oc>
    <nc r="W244">
      <f>IF(P244,O244*'ETC Data'!$H$3*'ETC Data'!$L$3,0)</f>
    </nc>
  </rcc>
  <rcc rId="8883" sId="8">
    <oc r="X244">
      <f>W244-(W244*((VLOOKUP(A244,Plan!A$1:AC$798,28,FALSE)/100)))</f>
    </oc>
    <nc r="X244">
      <f>W244-(W244*((VLOOKUP(A244,Plan!A$1:AC$798,29,FALSE)/100)))</f>
    </nc>
  </rcc>
  <rcc rId="8884" sId="8">
    <oc r="Z244">
      <f>OR(H244="Y",J244="Y")</f>
    </oc>
    <nc r="Z244">
      <f>OR(H244="Y",J244="Y")</f>
    </nc>
  </rcc>
  <rcc rId="8885" sId="8">
    <oc r="AA244">
      <f>IF(Z244,O244*'ETC Data'!$H$4*'ETC Data'!$I$4,0)</f>
    </oc>
    <nc r="AA244">
      <f>IF(Z244,O244*'ETC Data'!$H$4*'ETC Data'!$I$4,0)</f>
    </nc>
  </rcc>
  <rcc rId="8886" sId="8">
    <oc r="AB244">
      <f>AA244-(AA244*((VLOOKUP(A244,Plan!A$1:AI$798,34,FALSE)/100)))</f>
    </oc>
    <nc r="AB244">
      <f>AA244-(AA244*((VLOOKUP(A244,Plan!A$1:AI$798,35,FALSE)/100)))</f>
    </nc>
  </rcc>
  <rcc rId="8887" sId="8">
    <oc r="AC244">
      <f>IF(Z244,O244*'ETC Data'!$H$4*'ETC Data'!$J$4,0)</f>
    </oc>
    <nc r="AC244">
      <f>IF(Z244,O244*'ETC Data'!$H$4*'ETC Data'!$J$4,0)</f>
    </nc>
  </rcc>
  <rcc rId="8888" sId="8">
    <oc r="AD244">
      <f>AC244-(AC244*((VLOOKUP(A244,Plan!A$1:AJ$798,35,FALSE)/100)))</f>
    </oc>
    <nc r="AD244">
      <f>AC244-(AC244*((VLOOKUP(A244,Plan!A$1:AJ$798,36,FALSE)/100)))</f>
    </nc>
  </rcc>
  <rcc rId="8889" sId="8">
    <oc r="AE244">
      <f>IF(Z244,O244*'ETC Data'!$H$4*'ETC Data'!$K$4,0)</f>
    </oc>
    <nc r="AE244">
      <f>IF(Z244,O244*'ETC Data'!$H$4*'ETC Data'!$K$4,0)</f>
    </nc>
  </rcc>
  <rcc rId="8890" sId="8">
    <oc r="AF244">
      <f>AE244-(AE244*((VLOOKUP(A244,Plan!A$1:AK$798,36,FALSE)/100)))</f>
    </oc>
    <nc r="AF244">
      <f>AE244-(AE244*((VLOOKUP(A244,Plan!A$1:AK$798,37,FALSE)/100)))</f>
    </nc>
  </rcc>
  <rcc rId="8891" sId="8">
    <oc r="AG244">
      <f>IF(Z244,O244*'ETC Data'!$H$4*'ETC Data'!$L$4,0)</f>
    </oc>
    <nc r="AG244">
      <f>IF(Z244,O244*'ETC Data'!$H$4*'ETC Data'!$L$4,0)</f>
    </nc>
  </rcc>
  <rcc rId="8892" sId="8">
    <oc r="AH244">
      <f>AG244-(AG244*((VLOOKUP(A244,Plan!A$1:AP$798,41,FALSE)/100)))</f>
    </oc>
    <nc r="AH244">
      <f>AG244-(AG244*((VLOOKUP(A244,Plan!A$1:AP$798,42,FALSE)/100)))</f>
    </nc>
  </rcc>
  <rcc rId="8893" sId="8">
    <oc r="AJ244">
      <f>OR(H244="Y",K244="Y")</f>
    </oc>
    <nc r="AJ244">
      <f>OR(H244="Y",K244="Y")</f>
    </nc>
  </rcc>
  <rcc rId="8894" sId="8">
    <oc r="AK244">
      <f>IF(AJ244,O244*'ETC Data'!$H$5*'ETC Data'!$I$5,0)</f>
    </oc>
    <nc r="AK244">
      <f>IF(AJ244,O244*'ETC Data'!$H$5*'ETC Data'!$I$5,0)</f>
    </nc>
  </rcc>
  <rcc rId="8895" sId="8">
    <oc r="AL244">
      <f>AK244-(AK244*((VLOOKUP(A244,Plan!A$1:AY$798,49,FALSE)/100)))</f>
    </oc>
    <nc r="AL244">
      <f>AK244-(AK244*((VLOOKUP(A244,Plan!A$1:AY$798,51,FALSE)/100)))</f>
    </nc>
  </rcc>
  <rcc rId="8896" sId="8">
    <oc r="AM244">
      <f>IF(AJ244,O244*'ETC Data'!$H$5*'ETC Data'!$J$5,0)</f>
    </oc>
    <nc r="AM244">
      <f>IF(AJ244,O244*'ETC Data'!$H$5*'ETC Data'!$J$5,0)</f>
    </nc>
  </rcc>
  <rcc rId="8897" sId="8">
    <oc r="AN244">
      <f>AM244-(AM244*((VLOOKUP(A244,Plan!A$1:BA$798,50,FALSE)/100)))</f>
    </oc>
    <nc r="AN244">
      <f>AM244-(AM244*((VLOOKUP(A244,Plan!A$1:BA$798,53,FALSE)/100)))</f>
    </nc>
  </rcc>
  <rcc rId="8898" sId="8">
    <oc r="AO244">
      <f>IF(AJ244,O244*'ETC Data'!$H$5*'ETC Data'!$K$5,0)</f>
    </oc>
    <nc r="AO244">
      <f>IF(AJ244,O244*'ETC Data'!$H$5*'ETC Data'!$K$5,0)</f>
    </nc>
  </rcc>
  <rcc rId="8899" sId="8">
    <oc r="AP244">
      <f>AO244-(AO244*((VLOOKUP(A244,Plan!A$1:BB$798,51,FALSE)/100)))</f>
    </oc>
    <nc r="AP244">
      <f>AO244-(AO244*((VLOOKUP(A244,Plan!A$1:BB$798,54,FALSE)/100)))</f>
    </nc>
  </rcc>
  <rcc rId="8900" sId="8">
    <oc r="AQ244">
      <f>IF(AJ244,O244*'ETC Data'!$H$5*'ETC Data'!$L$5,0)</f>
    </oc>
    <nc r="AQ244">
      <f>IF(AJ244,O244*'ETC Data'!$H$5*'ETC Data'!$L$5,0)</f>
    </nc>
  </rcc>
  <rcc rId="8901" sId="8">
    <oc r="AR244">
      <f>AQ244-(AQ244*((VLOOKUP(A244,Plan!A$1:BD$798,53,FALSE)/100)))</f>
    </oc>
    <nc r="AR244">
      <f>AQ244-(AQ244*((VLOOKUP(A244,Plan!A$1:BD$798,56,FALSE)/100)))</f>
    </nc>
  </rcc>
  <rcc rId="8902" sId="8">
    <oc r="R245">
      <f>Q245-(Q245*((VLOOKUP(A245,Plan!A$1:Z$798,25,FALSE)/100)))</f>
    </oc>
    <nc r="R245">
      <f>Q245-(Q245*((VLOOKUP(A245,Plan!A$1:Z$798,26,FALSE)/100)))</f>
    </nc>
  </rcc>
  <rcc rId="8903" sId="8">
    <oc r="S245">
      <f>IF(P245,O245*'ETC Data'!$H$3*'ETC Data'!$J$3,0)</f>
    </oc>
    <nc r="S245">
      <f>IF(P245,O245*'ETC Data'!$H$3*'ETC Data'!$J$3,0)</f>
    </nc>
  </rcc>
  <rcc rId="8904" sId="8">
    <oc r="T245">
      <f>S245-(S245*((VLOOKUP(A245,Plan!A$1:AA$798,26,FALSE)/100)))</f>
    </oc>
    <nc r="T245">
      <f>S245-(S245*((VLOOKUP(A245,Plan!A$1:AA$798,27,FALSE)/100)))</f>
    </nc>
  </rcc>
  <rcc rId="8905" sId="8">
    <oc r="U245">
      <f>IF(P245,O245*'ETC Data'!$H$3*'ETC Data'!$K$3,0)</f>
    </oc>
    <nc r="U245">
      <f>IF(P245,O245*'ETC Data'!$H$3*'ETC Data'!$K$3,0)</f>
    </nc>
  </rcc>
  <rcc rId="8906" sId="8">
    <oc r="V245">
      <f>U245-(U245*((VLOOKUP(A245,Plan!A$1:AB$798,27,FALSE)/100)))</f>
    </oc>
    <nc r="V245">
      <f>U245-(U245*((VLOOKUP(A245,Plan!A$1:AB$798,28,FALSE)/100)))</f>
    </nc>
  </rcc>
  <rcc rId="8907" sId="8">
    <oc r="W245">
      <f>IF(P245,O245*'ETC Data'!$H$3*'ETC Data'!$L$3,0)</f>
    </oc>
    <nc r="W245">
      <f>IF(P245,O245*'ETC Data'!$H$3*'ETC Data'!$L$3,0)</f>
    </nc>
  </rcc>
  <rcc rId="8908" sId="8">
    <oc r="X245">
      <f>W245-(W245*((VLOOKUP(A245,Plan!A$1:AC$798,28,FALSE)/100)))</f>
    </oc>
    <nc r="X245">
      <f>W245-(W245*((VLOOKUP(A245,Plan!A$1:AC$798,29,FALSE)/100)))</f>
    </nc>
  </rcc>
  <rcc rId="8909" sId="8">
    <oc r="Z245">
      <f>OR(H245="Y",J245="Y")</f>
    </oc>
    <nc r="Z245">
      <f>OR(H245="Y",J245="Y")</f>
    </nc>
  </rcc>
  <rcc rId="8910" sId="8">
    <oc r="AA245">
      <f>IF(Z245,O245*'ETC Data'!$H$4*'ETC Data'!$I$4,0)</f>
    </oc>
    <nc r="AA245">
      <f>IF(Z245,O245*'ETC Data'!$H$4*'ETC Data'!$I$4,0)</f>
    </nc>
  </rcc>
  <rcc rId="8911" sId="8">
    <oc r="AB245">
      <f>AA245-(AA245*((VLOOKUP(A245,Plan!A$1:AI$798,34,FALSE)/100)))</f>
    </oc>
    <nc r="AB245">
      <f>AA245-(AA245*((VLOOKUP(A245,Plan!A$1:AI$798,35,FALSE)/100)))</f>
    </nc>
  </rcc>
  <rcc rId="8912" sId="8">
    <oc r="AC245">
      <f>IF(Z245,O245*'ETC Data'!$H$4*'ETC Data'!$J$4,0)</f>
    </oc>
    <nc r="AC245">
      <f>IF(Z245,O245*'ETC Data'!$H$4*'ETC Data'!$J$4,0)</f>
    </nc>
  </rcc>
  <rcc rId="8913" sId="8">
    <oc r="AD245">
      <f>AC245-(AC245*((VLOOKUP(A245,Plan!A$1:AJ$798,35,FALSE)/100)))</f>
    </oc>
    <nc r="AD245">
      <f>AC245-(AC245*((VLOOKUP(A245,Plan!A$1:AJ$798,36,FALSE)/100)))</f>
    </nc>
  </rcc>
  <rcc rId="8914" sId="8">
    <oc r="AE245">
      <f>IF(Z245,O245*'ETC Data'!$H$4*'ETC Data'!$K$4,0)</f>
    </oc>
    <nc r="AE245">
      <f>IF(Z245,O245*'ETC Data'!$H$4*'ETC Data'!$K$4,0)</f>
    </nc>
  </rcc>
  <rcc rId="8915" sId="8">
    <oc r="AF245">
      <f>AE245-(AE245*((VLOOKUP(A245,Plan!A$1:AK$798,36,FALSE)/100)))</f>
    </oc>
    <nc r="AF245">
      <f>AE245-(AE245*((VLOOKUP(A245,Plan!A$1:AK$798,37,FALSE)/100)))</f>
    </nc>
  </rcc>
  <rcc rId="8916" sId="8">
    <oc r="AG245">
      <f>IF(Z245,O245*'ETC Data'!$H$4*'ETC Data'!$L$4,0)</f>
    </oc>
    <nc r="AG245">
      <f>IF(Z245,O245*'ETC Data'!$H$4*'ETC Data'!$L$4,0)</f>
    </nc>
  </rcc>
  <rcc rId="8917" sId="8">
    <oc r="AH245">
      <f>AG245-(AG245*((VLOOKUP(A245,Plan!A$1:AP$798,41,FALSE)/100)))</f>
    </oc>
    <nc r="AH245">
      <f>AG245-(AG245*((VLOOKUP(A245,Plan!A$1:AP$798,42,FALSE)/100)))</f>
    </nc>
  </rcc>
  <rcc rId="8918" sId="8">
    <oc r="AJ245">
      <f>OR(H245="Y",K245="Y")</f>
    </oc>
    <nc r="AJ245">
      <f>OR(H245="Y",K245="Y")</f>
    </nc>
  </rcc>
  <rcc rId="8919" sId="8">
    <oc r="AK245">
      <f>IF(AJ245,O245*'ETC Data'!$H$5*'ETC Data'!$I$5,0)</f>
    </oc>
    <nc r="AK245">
      <f>IF(AJ245,O245*'ETC Data'!$H$5*'ETC Data'!$I$5,0)</f>
    </nc>
  </rcc>
  <rcc rId="8920" sId="8">
    <oc r="AL245">
      <f>AK245-(AK245*((VLOOKUP(A245,Plan!A$1:AY$798,49,FALSE)/100)))</f>
    </oc>
    <nc r="AL245">
      <f>AK245-(AK245*((VLOOKUP(A245,Plan!A$1:AY$798,51,FALSE)/100)))</f>
    </nc>
  </rcc>
  <rcc rId="8921" sId="8">
    <oc r="AM245">
      <f>IF(AJ245,O245*'ETC Data'!$H$5*'ETC Data'!$J$5,0)</f>
    </oc>
    <nc r="AM245">
      <f>IF(AJ245,O245*'ETC Data'!$H$5*'ETC Data'!$J$5,0)</f>
    </nc>
  </rcc>
  <rcc rId="8922" sId="8">
    <oc r="AN245">
      <f>AM245-(AM245*((VLOOKUP(A245,Plan!A$1:BA$798,50,FALSE)/100)))</f>
    </oc>
    <nc r="AN245">
      <f>AM245-(AM245*((VLOOKUP(A245,Plan!A$1:BA$798,53,FALSE)/100)))</f>
    </nc>
  </rcc>
  <rcc rId="8923" sId="8">
    <oc r="AO245">
      <f>IF(AJ245,O245*'ETC Data'!$H$5*'ETC Data'!$K$5,0)</f>
    </oc>
    <nc r="AO245">
      <f>IF(AJ245,O245*'ETC Data'!$H$5*'ETC Data'!$K$5,0)</f>
    </nc>
  </rcc>
  <rcc rId="8924" sId="8">
    <oc r="AP245">
      <f>AO245-(AO245*((VLOOKUP(A245,Plan!A$1:BB$798,51,FALSE)/100)))</f>
    </oc>
    <nc r="AP245">
      <f>AO245-(AO245*((VLOOKUP(A245,Plan!A$1:BB$798,54,FALSE)/100)))</f>
    </nc>
  </rcc>
  <rcc rId="8925" sId="8">
    <oc r="AQ245">
      <f>IF(AJ245,O245*'ETC Data'!$H$5*'ETC Data'!$L$5,0)</f>
    </oc>
    <nc r="AQ245">
      <f>IF(AJ245,O245*'ETC Data'!$H$5*'ETC Data'!$L$5,0)</f>
    </nc>
  </rcc>
  <rcc rId="8926" sId="8">
    <oc r="AR245">
      <f>AQ245-(AQ245*((VLOOKUP(A245,Plan!A$1:BD$798,53,FALSE)/100)))</f>
    </oc>
    <nc r="AR245">
      <f>AQ245-(AQ245*((VLOOKUP(A245,Plan!A$1:BD$798,56,FALSE)/100)))</f>
    </nc>
  </rcc>
  <rcc rId="8927" sId="8">
    <oc r="R246">
      <f>Q246-(Q246*((VLOOKUP(A246,Plan!A$1:Z$798,25,FALSE)/100)))</f>
    </oc>
    <nc r="R246">
      <f>Q246-(Q246*((VLOOKUP(A246,Plan!A$1:Z$798,26,FALSE)/100)))</f>
    </nc>
  </rcc>
  <rcc rId="8928" sId="8">
    <oc r="S246">
      <f>IF(P246,O246*'ETC Data'!$H$3*'ETC Data'!$J$3,0)</f>
    </oc>
    <nc r="S246">
      <f>IF(P246,O246*'ETC Data'!$H$3*'ETC Data'!$J$3,0)</f>
    </nc>
  </rcc>
  <rcc rId="8929" sId="8">
    <oc r="T246">
      <f>S246-(S246*((VLOOKUP(A246,Plan!A$1:AA$798,26,FALSE)/100)))</f>
    </oc>
    <nc r="T246">
      <f>S246-(S246*((VLOOKUP(A246,Plan!A$1:AA$798,27,FALSE)/100)))</f>
    </nc>
  </rcc>
  <rcc rId="8930" sId="8">
    <oc r="U246">
      <f>IF(P246,O246*'ETC Data'!$H$3*'ETC Data'!$K$3,0)</f>
    </oc>
    <nc r="U246">
      <f>IF(P246,O246*'ETC Data'!$H$3*'ETC Data'!$K$3,0)</f>
    </nc>
  </rcc>
  <rcc rId="8931" sId="8">
    <oc r="V246">
      <f>U246-(U246*((VLOOKUP(A246,Plan!A$1:AB$798,27,FALSE)/100)))</f>
    </oc>
    <nc r="V246">
      <f>U246-(U246*((VLOOKUP(A246,Plan!A$1:AB$798,28,FALSE)/100)))</f>
    </nc>
  </rcc>
  <rcc rId="8932" sId="8">
    <oc r="W246">
      <f>IF(P246,O246*'ETC Data'!$H$3*'ETC Data'!$L$3,0)</f>
    </oc>
    <nc r="W246">
      <f>IF(P246,O246*'ETC Data'!$H$3*'ETC Data'!$L$3,0)</f>
    </nc>
  </rcc>
  <rcc rId="8933" sId="8">
    <oc r="X246">
      <f>W246-(W246*((VLOOKUP(A246,Plan!A$1:AC$798,28,FALSE)/100)))</f>
    </oc>
    <nc r="X246">
      <f>W246-(W246*((VLOOKUP(A246,Plan!A$1:AC$798,29,FALSE)/100)))</f>
    </nc>
  </rcc>
  <rcc rId="8934" sId="8">
    <oc r="Z246">
      <f>OR(H246="Y",J246="Y")</f>
    </oc>
    <nc r="Z246">
      <f>OR(H246="Y",J246="Y")</f>
    </nc>
  </rcc>
  <rcc rId="8935" sId="8">
    <oc r="AA246">
      <f>IF(Z246,O246*'ETC Data'!$H$4*'ETC Data'!$I$4,0)</f>
    </oc>
    <nc r="AA246">
      <f>IF(Z246,O246*'ETC Data'!$H$4*'ETC Data'!$I$4,0)</f>
    </nc>
  </rcc>
  <rcc rId="8936" sId="8">
    <oc r="AB246">
      <f>AA246-(AA246*((VLOOKUP(A246,Plan!A$1:AI$798,34,FALSE)/100)))</f>
    </oc>
    <nc r="AB246">
      <f>AA246-(AA246*((VLOOKUP(A246,Plan!A$1:AI$798,35,FALSE)/100)))</f>
    </nc>
  </rcc>
  <rcc rId="8937" sId="8">
    <oc r="AC246">
      <f>IF(Z246,O246*'ETC Data'!$H$4*'ETC Data'!$J$4,0)</f>
    </oc>
    <nc r="AC246">
      <f>IF(Z246,O246*'ETC Data'!$H$4*'ETC Data'!$J$4,0)</f>
    </nc>
  </rcc>
  <rcc rId="8938" sId="8">
    <oc r="AD246">
      <f>AC246-(AC246*((VLOOKUP(A246,Plan!A$1:AJ$798,35,FALSE)/100)))</f>
    </oc>
    <nc r="AD246">
      <f>AC246-(AC246*((VLOOKUP(A246,Plan!A$1:AJ$798,36,FALSE)/100)))</f>
    </nc>
  </rcc>
  <rcc rId="8939" sId="8">
    <oc r="AE246">
      <f>IF(Z246,O246*'ETC Data'!$H$4*'ETC Data'!$K$4,0)</f>
    </oc>
    <nc r="AE246">
      <f>IF(Z246,O246*'ETC Data'!$H$4*'ETC Data'!$K$4,0)</f>
    </nc>
  </rcc>
  <rcc rId="8940" sId="8">
    <oc r="AF246">
      <f>AE246-(AE246*((VLOOKUP(A246,Plan!A$1:AK$798,36,FALSE)/100)))</f>
    </oc>
    <nc r="AF246">
      <f>AE246-(AE246*((VLOOKUP(A246,Plan!A$1:AK$798,37,FALSE)/100)))</f>
    </nc>
  </rcc>
  <rcc rId="8941" sId="8">
    <oc r="AG246">
      <f>IF(Z246,O246*'ETC Data'!$H$4*'ETC Data'!$L$4,0)</f>
    </oc>
    <nc r="AG246">
      <f>IF(Z246,O246*'ETC Data'!$H$4*'ETC Data'!$L$4,0)</f>
    </nc>
  </rcc>
  <rcc rId="8942" sId="8">
    <oc r="AH246">
      <f>AG246-(AG246*((VLOOKUP(A246,Plan!A$1:AP$798,41,FALSE)/100)))</f>
    </oc>
    <nc r="AH246">
      <f>AG246-(AG246*((VLOOKUP(A246,Plan!A$1:AP$798,42,FALSE)/100)))</f>
    </nc>
  </rcc>
  <rcc rId="8943" sId="8">
    <oc r="AJ246">
      <f>OR(H246="Y",K246="Y")</f>
    </oc>
    <nc r="AJ246">
      <f>OR(H246="Y",K246="Y")</f>
    </nc>
  </rcc>
  <rcc rId="8944" sId="8">
    <oc r="AK246">
      <f>IF(AJ246,O246*'ETC Data'!$H$5*'ETC Data'!$I$5,0)</f>
    </oc>
    <nc r="AK246">
      <f>IF(AJ246,O246*'ETC Data'!$H$5*'ETC Data'!$I$5,0)</f>
    </nc>
  </rcc>
  <rcc rId="8945" sId="8">
    <oc r="AL246">
      <f>AK246-(AK246*((VLOOKUP(A246,Plan!A$1:AY$798,49,FALSE)/100)))</f>
    </oc>
    <nc r="AL246">
      <f>AK246-(AK246*((VLOOKUP(A246,Plan!A$1:AY$798,51,FALSE)/100)))</f>
    </nc>
  </rcc>
  <rcc rId="8946" sId="8">
    <oc r="AM246">
      <f>IF(AJ246,O246*'ETC Data'!$H$5*'ETC Data'!$J$5,0)</f>
    </oc>
    <nc r="AM246">
      <f>IF(AJ246,O246*'ETC Data'!$H$5*'ETC Data'!$J$5,0)</f>
    </nc>
  </rcc>
  <rcc rId="8947" sId="8">
    <oc r="AN246">
      <f>AM246-(AM246*((VLOOKUP(A246,Plan!A$1:BA$798,50,FALSE)/100)))</f>
    </oc>
    <nc r="AN246">
      <f>AM246-(AM246*((VLOOKUP(A246,Plan!A$1:BA$798,53,FALSE)/100)))</f>
    </nc>
  </rcc>
  <rcc rId="8948" sId="8">
    <oc r="AO246">
      <f>IF(AJ246,O246*'ETC Data'!$H$5*'ETC Data'!$K$5,0)</f>
    </oc>
    <nc r="AO246">
      <f>IF(AJ246,O246*'ETC Data'!$H$5*'ETC Data'!$K$5,0)</f>
    </nc>
  </rcc>
  <rcc rId="8949" sId="8">
    <oc r="AP246">
      <f>AO246-(AO246*((VLOOKUP(A246,Plan!A$1:BB$798,51,FALSE)/100)))</f>
    </oc>
    <nc r="AP246">
      <f>AO246-(AO246*((VLOOKUP(A246,Plan!A$1:BB$798,54,FALSE)/100)))</f>
    </nc>
  </rcc>
  <rcc rId="8950" sId="8">
    <oc r="AQ246">
      <f>IF(AJ246,O246*'ETC Data'!$H$5*'ETC Data'!$L$5,0)</f>
    </oc>
    <nc r="AQ246">
      <f>IF(AJ246,O246*'ETC Data'!$H$5*'ETC Data'!$L$5,0)</f>
    </nc>
  </rcc>
  <rcc rId="8951" sId="8">
    <oc r="AR246">
      <f>AQ246-(AQ246*((VLOOKUP(A246,Plan!A$1:BD$798,53,FALSE)/100)))</f>
    </oc>
    <nc r="AR246">
      <f>AQ246-(AQ246*((VLOOKUP(A246,Plan!A$1:BD$798,56,FALSE)/100)))</f>
    </nc>
  </rcc>
  <rcc rId="8952" sId="8">
    <oc r="R247">
      <f>Q247-(Q247*((VLOOKUP(A247,Plan!A$1:Z$798,25,FALSE)/100)))</f>
    </oc>
    <nc r="R247">
      <f>Q247-(Q247*((VLOOKUP(A247,Plan!A$1:Z$798,26,FALSE)/100)))</f>
    </nc>
  </rcc>
  <rcc rId="8953" sId="8">
    <oc r="S247">
      <f>IF(P247,O247*'ETC Data'!$H$3*'ETC Data'!$J$3,0)</f>
    </oc>
    <nc r="S247">
      <f>IF(P247,O247*'ETC Data'!$H$3*'ETC Data'!$J$3,0)</f>
    </nc>
  </rcc>
  <rcc rId="8954" sId="8">
    <oc r="T247">
      <f>S247-(S247*((VLOOKUP(A247,Plan!A$1:AA$798,26,FALSE)/100)))</f>
    </oc>
    <nc r="T247">
      <f>S247-(S247*((VLOOKUP(A247,Plan!A$1:AA$798,27,FALSE)/100)))</f>
    </nc>
  </rcc>
  <rcc rId="8955" sId="8">
    <oc r="U247">
      <f>IF(P247,O247*'ETC Data'!$H$3*'ETC Data'!$K$3,0)</f>
    </oc>
    <nc r="U247">
      <f>IF(P247,O247*'ETC Data'!$H$3*'ETC Data'!$K$3,0)</f>
    </nc>
  </rcc>
  <rcc rId="8956" sId="8">
    <oc r="V247">
      <f>U247-(U247*((VLOOKUP(A247,Plan!A$1:AB$798,27,FALSE)/100)))</f>
    </oc>
    <nc r="V247">
      <f>U247-(U247*((VLOOKUP(A247,Plan!A$1:AB$798,28,FALSE)/100)))</f>
    </nc>
  </rcc>
  <rcc rId="8957" sId="8">
    <oc r="W247">
      <f>IF(P247,O247*'ETC Data'!$H$3*'ETC Data'!$L$3,0)</f>
    </oc>
    <nc r="W247">
      <f>IF(P247,O247*'ETC Data'!$H$3*'ETC Data'!$L$3,0)</f>
    </nc>
  </rcc>
  <rcc rId="8958" sId="8">
    <oc r="X247">
      <f>W247-(W247*((VLOOKUP(A247,Plan!A$1:AC$798,28,FALSE)/100)))</f>
    </oc>
    <nc r="X247">
      <f>W247-(W247*((VLOOKUP(A247,Plan!A$1:AC$798,29,FALSE)/100)))</f>
    </nc>
  </rcc>
  <rcc rId="8959" sId="8">
    <oc r="Z247">
      <f>OR(H247="Y",J247="Y")</f>
    </oc>
    <nc r="Z247">
      <f>OR(H247="Y",J247="Y")</f>
    </nc>
  </rcc>
  <rcc rId="8960" sId="8">
    <oc r="AA247">
      <f>IF(Z247,O247*'ETC Data'!$H$4*'ETC Data'!$I$4,0)</f>
    </oc>
    <nc r="AA247">
      <f>IF(Z247,O247*'ETC Data'!$H$4*'ETC Data'!$I$4,0)</f>
    </nc>
  </rcc>
  <rcc rId="8961" sId="8">
    <oc r="AB247">
      <f>AA247-(AA247*((VLOOKUP(A247,Plan!A$1:AI$798,34,FALSE)/100)))</f>
    </oc>
    <nc r="AB247">
      <f>AA247-(AA247*((VLOOKUP(A247,Plan!A$1:AI$798,35,FALSE)/100)))</f>
    </nc>
  </rcc>
  <rcc rId="8962" sId="8">
    <oc r="AC247">
      <f>IF(Z247,O247*'ETC Data'!$H$4*'ETC Data'!$J$4,0)</f>
    </oc>
    <nc r="AC247">
      <f>IF(Z247,O247*'ETC Data'!$H$4*'ETC Data'!$J$4,0)</f>
    </nc>
  </rcc>
  <rcc rId="8963" sId="8">
    <oc r="AD247">
      <f>AC247-(AC247*((VLOOKUP(A247,Plan!A$1:AJ$798,35,FALSE)/100)))</f>
    </oc>
    <nc r="AD247">
      <f>AC247-(AC247*((VLOOKUP(A247,Plan!A$1:AJ$798,36,FALSE)/100)))</f>
    </nc>
  </rcc>
  <rcc rId="8964" sId="8">
    <oc r="AE247">
      <f>IF(Z247,O247*'ETC Data'!$H$4*'ETC Data'!$K$4,0)</f>
    </oc>
    <nc r="AE247">
      <f>IF(Z247,O247*'ETC Data'!$H$4*'ETC Data'!$K$4,0)</f>
    </nc>
  </rcc>
  <rcc rId="8965" sId="8">
    <oc r="AF247">
      <f>AE247-(AE247*((VLOOKUP(A247,Plan!A$1:AK$798,36,FALSE)/100)))</f>
    </oc>
    <nc r="AF247">
      <f>AE247-(AE247*((VLOOKUP(A247,Plan!A$1:AK$798,37,FALSE)/100)))</f>
    </nc>
  </rcc>
  <rcc rId="8966" sId="8">
    <oc r="AG247">
      <f>IF(Z247,O247*'ETC Data'!$H$4*'ETC Data'!$L$4,0)</f>
    </oc>
    <nc r="AG247">
      <f>IF(Z247,O247*'ETC Data'!$H$4*'ETC Data'!$L$4,0)</f>
    </nc>
  </rcc>
  <rcc rId="8967" sId="8">
    <oc r="AH247">
      <f>AG247-(AG247*((VLOOKUP(A247,Plan!A$1:AP$798,41,FALSE)/100)))</f>
    </oc>
    <nc r="AH247">
      <f>AG247-(AG247*((VLOOKUP(A247,Plan!A$1:AP$798,42,FALSE)/100)))</f>
    </nc>
  </rcc>
  <rcc rId="8968" sId="8">
    <oc r="AJ247">
      <f>OR(H247="Y",K247="Y")</f>
    </oc>
    <nc r="AJ247">
      <f>OR(H247="Y",K247="Y")</f>
    </nc>
  </rcc>
  <rcc rId="8969" sId="8">
    <oc r="AK247">
      <f>IF(AJ247,O247*'ETC Data'!$H$5*'ETC Data'!$I$5,0)</f>
    </oc>
    <nc r="AK247">
      <f>IF(AJ247,O247*'ETC Data'!$H$5*'ETC Data'!$I$5,0)</f>
    </nc>
  </rcc>
  <rcc rId="8970" sId="8">
    <oc r="AL247">
      <f>AK247-(AK247*((VLOOKUP(A247,Plan!A$1:AY$798,49,FALSE)/100)))</f>
    </oc>
    <nc r="AL247">
      <f>AK247-(AK247*((VLOOKUP(A247,Plan!A$1:AY$798,51,FALSE)/100)))</f>
    </nc>
  </rcc>
  <rcc rId="8971" sId="8">
    <oc r="AM247">
      <f>IF(AJ247,O247*'ETC Data'!$H$5*'ETC Data'!$J$5,0)</f>
    </oc>
    <nc r="AM247">
      <f>IF(AJ247,O247*'ETC Data'!$H$5*'ETC Data'!$J$5,0)</f>
    </nc>
  </rcc>
  <rcc rId="8972" sId="8">
    <oc r="AN247">
      <f>AM247-(AM247*((VLOOKUP(A247,Plan!A$1:BA$798,50,FALSE)/100)))</f>
    </oc>
    <nc r="AN247">
      <f>AM247-(AM247*((VLOOKUP(A247,Plan!A$1:BA$798,53,FALSE)/100)))</f>
    </nc>
  </rcc>
  <rcc rId="8973" sId="8">
    <oc r="AO247">
      <f>IF(AJ247,O247*'ETC Data'!$H$5*'ETC Data'!$K$5,0)</f>
    </oc>
    <nc r="AO247">
      <f>IF(AJ247,O247*'ETC Data'!$H$5*'ETC Data'!$K$5,0)</f>
    </nc>
  </rcc>
  <rcc rId="8974" sId="8">
    <oc r="AP247">
      <f>AO247-(AO247*((VLOOKUP(A247,Plan!A$1:BB$798,51,FALSE)/100)))</f>
    </oc>
    <nc r="AP247">
      <f>AO247-(AO247*((VLOOKUP(A247,Plan!A$1:BB$798,54,FALSE)/100)))</f>
    </nc>
  </rcc>
  <rcc rId="8975" sId="8">
    <oc r="AQ247">
      <f>IF(AJ247,O247*'ETC Data'!$H$5*'ETC Data'!$L$5,0)</f>
    </oc>
    <nc r="AQ247">
      <f>IF(AJ247,O247*'ETC Data'!$H$5*'ETC Data'!$L$5,0)</f>
    </nc>
  </rcc>
  <rcc rId="8976" sId="8">
    <oc r="AR247">
      <f>AQ247-(AQ247*((VLOOKUP(A247,Plan!A$1:BD$798,53,FALSE)/100)))</f>
    </oc>
    <nc r="AR247">
      <f>AQ247-(AQ247*((VLOOKUP(A247,Plan!A$1:BD$798,56,FALSE)/100)))</f>
    </nc>
  </rcc>
  <rcc rId="8977" sId="8">
    <oc r="R248">
      <f>Q248-(Q248*((VLOOKUP(A248,Plan!A$1:Z$798,25,FALSE)/100)))</f>
    </oc>
    <nc r="R248">
      <f>Q248-(Q248*((VLOOKUP(A248,Plan!A$1:Z$798,26,FALSE)/100)))</f>
    </nc>
  </rcc>
  <rcc rId="8978" sId="8">
    <oc r="S248">
      <f>IF(P248,O248*'ETC Data'!$H$3*'ETC Data'!$J$3,0)</f>
    </oc>
    <nc r="S248">
      <f>IF(P248,O248*'ETC Data'!$H$3*'ETC Data'!$J$3,0)</f>
    </nc>
  </rcc>
  <rcc rId="8979" sId="8">
    <oc r="T248">
      <f>S248-(S248*((VLOOKUP(A248,Plan!A$1:AA$798,26,FALSE)/100)))</f>
    </oc>
    <nc r="T248">
      <f>S248-(S248*((VLOOKUP(A248,Plan!A$1:AA$798,27,FALSE)/100)))</f>
    </nc>
  </rcc>
  <rcc rId="8980" sId="8">
    <oc r="U248">
      <f>IF(P248,O248*'ETC Data'!$H$3*'ETC Data'!$K$3,0)</f>
    </oc>
    <nc r="U248">
      <f>IF(P248,O248*'ETC Data'!$H$3*'ETC Data'!$K$3,0)</f>
    </nc>
  </rcc>
  <rcc rId="8981" sId="8">
    <oc r="V248">
      <f>U248-(U248*((VLOOKUP(A248,Plan!A$1:AB$798,27,FALSE)/100)))</f>
    </oc>
    <nc r="V248">
      <f>U248-(U248*((VLOOKUP(A248,Plan!A$1:AB$798,28,FALSE)/100)))</f>
    </nc>
  </rcc>
  <rcc rId="8982" sId="8">
    <oc r="W248">
      <f>IF(P248,O248*'ETC Data'!$H$3*'ETC Data'!$L$3,0)</f>
    </oc>
    <nc r="W248">
      <f>IF(P248,O248*'ETC Data'!$H$3*'ETC Data'!$L$3,0)</f>
    </nc>
  </rcc>
  <rcc rId="8983" sId="8">
    <oc r="X248">
      <f>W248-(W248*((VLOOKUP(A248,Plan!A$1:AC$798,28,FALSE)/100)))</f>
    </oc>
    <nc r="X248">
      <f>W248-(W248*((VLOOKUP(A248,Plan!A$1:AC$798,29,FALSE)/100)))</f>
    </nc>
  </rcc>
  <rcc rId="8984" sId="8">
    <oc r="Z248">
      <f>OR(H248="Y",J248="Y")</f>
    </oc>
    <nc r="Z248">
      <f>OR(H248="Y",J248="Y")</f>
    </nc>
  </rcc>
  <rcc rId="8985" sId="8">
    <oc r="AA248">
      <f>IF(Z248,O248*'ETC Data'!$H$4*'ETC Data'!$I$4,0)</f>
    </oc>
    <nc r="AA248">
      <f>IF(Z248,O248*'ETC Data'!$H$4*'ETC Data'!$I$4,0)</f>
    </nc>
  </rcc>
  <rcc rId="8986" sId="8">
    <oc r="AB248">
      <f>AA248-(AA248*((VLOOKUP(A248,Plan!A$1:AI$798,34,FALSE)/100)))</f>
    </oc>
    <nc r="AB248">
      <f>AA248-(AA248*((VLOOKUP(A248,Plan!A$1:AI$798,35,FALSE)/100)))</f>
    </nc>
  </rcc>
  <rcc rId="8987" sId="8">
    <oc r="AC248">
      <f>IF(Z248,O248*'ETC Data'!$H$4*'ETC Data'!$J$4,0)</f>
    </oc>
    <nc r="AC248">
      <f>IF(Z248,O248*'ETC Data'!$H$4*'ETC Data'!$J$4,0)</f>
    </nc>
  </rcc>
  <rcc rId="8988" sId="8">
    <oc r="AD248">
      <f>AC248-(AC248*((VLOOKUP(A248,Plan!A$1:AJ$798,35,FALSE)/100)))</f>
    </oc>
    <nc r="AD248">
      <f>AC248-(AC248*((VLOOKUP(A248,Plan!A$1:AJ$798,36,FALSE)/100)))</f>
    </nc>
  </rcc>
  <rcc rId="8989" sId="8">
    <oc r="AE248">
      <f>IF(Z248,O248*'ETC Data'!$H$4*'ETC Data'!$K$4,0)</f>
    </oc>
    <nc r="AE248">
      <f>IF(Z248,O248*'ETC Data'!$H$4*'ETC Data'!$K$4,0)</f>
    </nc>
  </rcc>
  <rcc rId="8990" sId="8">
    <oc r="AF248">
      <f>AE248-(AE248*((VLOOKUP(A248,Plan!A$1:AK$798,36,FALSE)/100)))</f>
    </oc>
    <nc r="AF248">
      <f>AE248-(AE248*((VLOOKUP(A248,Plan!A$1:AK$798,37,FALSE)/100)))</f>
    </nc>
  </rcc>
  <rcc rId="8991" sId="8">
    <oc r="AG248">
      <f>IF(Z248,O248*'ETC Data'!$H$4*'ETC Data'!$L$4,0)</f>
    </oc>
    <nc r="AG248">
      <f>IF(Z248,O248*'ETC Data'!$H$4*'ETC Data'!$L$4,0)</f>
    </nc>
  </rcc>
  <rcc rId="8992" sId="8">
    <oc r="AH248">
      <f>AG248-(AG248*((VLOOKUP(A248,Plan!A$1:AP$798,41,FALSE)/100)))</f>
    </oc>
    <nc r="AH248">
      <f>AG248-(AG248*((VLOOKUP(A248,Plan!A$1:AP$798,42,FALSE)/100)))</f>
    </nc>
  </rcc>
  <rcc rId="8993" sId="8">
    <oc r="AJ248">
      <f>OR(H248="Y",K248="Y")</f>
    </oc>
    <nc r="AJ248">
      <f>OR(H248="Y",K248="Y")</f>
    </nc>
  </rcc>
  <rcc rId="8994" sId="8">
    <oc r="AK248">
      <f>IF(AJ248,O248*'ETC Data'!$H$5*'ETC Data'!$I$5,0)</f>
    </oc>
    <nc r="AK248">
      <f>IF(AJ248,O248*'ETC Data'!$H$5*'ETC Data'!$I$5,0)</f>
    </nc>
  </rcc>
  <rcc rId="8995" sId="8">
    <oc r="AL248">
      <f>AK248-(AK248*((VLOOKUP(A248,Plan!A$1:AY$798,49,FALSE)/100)))</f>
    </oc>
    <nc r="AL248">
      <f>AK248-(AK248*((VLOOKUP(A248,Plan!A$1:AY$798,51,FALSE)/100)))</f>
    </nc>
  </rcc>
  <rcc rId="8996" sId="8">
    <oc r="AM248">
      <f>IF(AJ248,O248*'ETC Data'!$H$5*'ETC Data'!$J$5,0)</f>
    </oc>
    <nc r="AM248">
      <f>IF(AJ248,O248*'ETC Data'!$H$5*'ETC Data'!$J$5,0)</f>
    </nc>
  </rcc>
  <rcc rId="8997" sId="8">
    <oc r="AN248">
      <f>AM248-(AM248*((VLOOKUP(A248,Plan!A$1:BA$798,50,FALSE)/100)))</f>
    </oc>
    <nc r="AN248">
      <f>AM248-(AM248*((VLOOKUP(A248,Plan!A$1:BA$798,53,FALSE)/100)))</f>
    </nc>
  </rcc>
  <rcc rId="8998" sId="8">
    <oc r="AO248">
      <f>IF(AJ248,O248*'ETC Data'!$H$5*'ETC Data'!$K$5,0)</f>
    </oc>
    <nc r="AO248">
      <f>IF(AJ248,O248*'ETC Data'!$H$5*'ETC Data'!$K$5,0)</f>
    </nc>
  </rcc>
  <rcc rId="8999" sId="8">
    <oc r="AP248">
      <f>AO248-(AO248*((VLOOKUP(A248,Plan!A$1:BB$798,51,FALSE)/100)))</f>
    </oc>
    <nc r="AP248">
      <f>AO248-(AO248*((VLOOKUP(A248,Plan!A$1:BB$798,54,FALSE)/100)))</f>
    </nc>
  </rcc>
  <rcc rId="9000" sId="8">
    <oc r="AQ248">
      <f>IF(AJ248,O248*'ETC Data'!$H$5*'ETC Data'!$L$5,0)</f>
    </oc>
    <nc r="AQ248">
      <f>IF(AJ248,O248*'ETC Data'!$H$5*'ETC Data'!$L$5,0)</f>
    </nc>
  </rcc>
  <rcc rId="9001" sId="8">
    <oc r="AR248">
      <f>AQ248-(AQ248*((VLOOKUP(A248,Plan!A$1:BD$798,53,FALSE)/100)))</f>
    </oc>
    <nc r="AR248">
      <f>AQ248-(AQ248*((VLOOKUP(A248,Plan!A$1:BD$798,56,FALSE)/100)))</f>
    </nc>
  </rcc>
  <rcc rId="9002" sId="8">
    <oc r="R249">
      <f>Q249-(Q249*((VLOOKUP(A249,Plan!A$1:Z$798,25,FALSE)/100)))</f>
    </oc>
    <nc r="R249">
      <f>Q249-(Q249*((VLOOKUP(A249,Plan!A$1:Z$798,26,FALSE)/100)))</f>
    </nc>
  </rcc>
  <rcc rId="9003" sId="8">
    <oc r="S249">
      <f>IF(P249,O249*'ETC Data'!$H$3*'ETC Data'!$J$3,0)</f>
    </oc>
    <nc r="S249">
      <f>IF(P249,O249*'ETC Data'!$H$3*'ETC Data'!$J$3,0)</f>
    </nc>
  </rcc>
  <rcc rId="9004" sId="8">
    <oc r="T249">
      <f>S249-(S249*((VLOOKUP(A249,Plan!A$1:AA$798,26,FALSE)/100)))</f>
    </oc>
    <nc r="T249">
      <f>S249-(S249*((VLOOKUP(A249,Plan!A$1:AA$798,27,FALSE)/100)))</f>
    </nc>
  </rcc>
  <rcc rId="9005" sId="8">
    <oc r="U249">
      <f>IF(P249,O249*'ETC Data'!$H$3*'ETC Data'!$K$3,0)</f>
    </oc>
    <nc r="U249">
      <f>IF(P249,O249*'ETC Data'!$H$3*'ETC Data'!$K$3,0)</f>
    </nc>
  </rcc>
  <rcc rId="9006" sId="8">
    <oc r="V249">
      <f>U249-(U249*((VLOOKUP(A249,Plan!A$1:AB$798,27,FALSE)/100)))</f>
    </oc>
    <nc r="V249">
      <f>U249-(U249*((VLOOKUP(A249,Plan!A$1:AB$798,28,FALSE)/100)))</f>
    </nc>
  </rcc>
  <rcc rId="9007" sId="8">
    <oc r="W249">
      <f>IF(P249,O249*'ETC Data'!$H$3*'ETC Data'!$L$3,0)</f>
    </oc>
    <nc r="W249">
      <f>IF(P249,O249*'ETC Data'!$H$3*'ETC Data'!$L$3,0)</f>
    </nc>
  </rcc>
  <rcc rId="9008" sId="8">
    <oc r="X249">
      <f>W249-(W249*((VLOOKUP(A249,Plan!A$1:AC$798,28,FALSE)/100)))</f>
    </oc>
    <nc r="X249">
      <f>W249-(W249*((VLOOKUP(A249,Plan!A$1:AC$798,29,FALSE)/100)))</f>
    </nc>
  </rcc>
  <rcc rId="9009" sId="8">
    <oc r="Z249">
      <f>OR(H249="Y",J249="Y")</f>
    </oc>
    <nc r="Z249">
      <f>OR(H249="Y",J249="Y")</f>
    </nc>
  </rcc>
  <rcc rId="9010" sId="8">
    <oc r="AA249">
      <f>IF(Z249,O249*'ETC Data'!$H$4*'ETC Data'!$I$4,0)</f>
    </oc>
    <nc r="AA249">
      <f>IF(Z249,O249*'ETC Data'!$H$4*'ETC Data'!$I$4,0)</f>
    </nc>
  </rcc>
  <rcc rId="9011" sId="8">
    <oc r="AB249">
      <f>AA249-(AA249*((VLOOKUP(A249,Plan!A$1:AI$798,34,FALSE)/100)))</f>
    </oc>
    <nc r="AB249">
      <f>AA249-(AA249*((VLOOKUP(A249,Plan!A$1:AI$798,35,FALSE)/100)))</f>
    </nc>
  </rcc>
  <rcc rId="9012" sId="8">
    <oc r="AC249">
      <f>IF(Z249,O249*'ETC Data'!$H$4*'ETC Data'!$J$4,0)</f>
    </oc>
    <nc r="AC249">
      <f>IF(Z249,O249*'ETC Data'!$H$4*'ETC Data'!$J$4,0)</f>
    </nc>
  </rcc>
  <rcc rId="9013" sId="8">
    <oc r="AD249">
      <f>AC249-(AC249*((VLOOKUP(A249,Plan!A$1:AJ$798,35,FALSE)/100)))</f>
    </oc>
    <nc r="AD249">
      <f>AC249-(AC249*((VLOOKUP(A249,Plan!A$1:AJ$798,36,FALSE)/100)))</f>
    </nc>
  </rcc>
  <rcc rId="9014" sId="8">
    <oc r="AE249">
      <f>IF(Z249,O249*'ETC Data'!$H$4*'ETC Data'!$K$4,0)</f>
    </oc>
    <nc r="AE249">
      <f>IF(Z249,O249*'ETC Data'!$H$4*'ETC Data'!$K$4,0)</f>
    </nc>
  </rcc>
  <rcc rId="9015" sId="8">
    <oc r="AF249">
      <f>AE249-(AE249*((VLOOKUP(A249,Plan!A$1:AK$798,36,FALSE)/100)))</f>
    </oc>
    <nc r="AF249">
      <f>AE249-(AE249*((VLOOKUP(A249,Plan!A$1:AK$798,37,FALSE)/100)))</f>
    </nc>
  </rcc>
  <rcc rId="9016" sId="8">
    <oc r="AG249">
      <f>IF(Z249,O249*'ETC Data'!$H$4*'ETC Data'!$L$4,0)</f>
    </oc>
    <nc r="AG249">
      <f>IF(Z249,O249*'ETC Data'!$H$4*'ETC Data'!$L$4,0)</f>
    </nc>
  </rcc>
  <rcc rId="9017" sId="8">
    <oc r="AH249">
      <f>AG249-(AG249*((VLOOKUP(A249,Plan!A$1:AP$798,41,FALSE)/100)))</f>
    </oc>
    <nc r="AH249">
      <f>AG249-(AG249*((VLOOKUP(A249,Plan!A$1:AP$798,42,FALSE)/100)))</f>
    </nc>
  </rcc>
  <rcc rId="9018" sId="8">
    <oc r="AJ249">
      <f>OR(H249="Y",K249="Y")</f>
    </oc>
    <nc r="AJ249">
      <f>OR(H249="Y",K249="Y")</f>
    </nc>
  </rcc>
  <rcc rId="9019" sId="8">
    <oc r="AK249">
      <f>IF(AJ249,O249*'ETC Data'!$H$5*'ETC Data'!$I$5,0)</f>
    </oc>
    <nc r="AK249">
      <f>IF(AJ249,O249*'ETC Data'!$H$5*'ETC Data'!$I$5,0)</f>
    </nc>
  </rcc>
  <rcc rId="9020" sId="8">
    <oc r="AL249">
      <f>AK249-(AK249*((VLOOKUP(A249,Plan!A$1:AY$798,49,FALSE)/100)))</f>
    </oc>
    <nc r="AL249">
      <f>AK249-(AK249*((VLOOKUP(A249,Plan!A$1:AY$798,51,FALSE)/100)))</f>
    </nc>
  </rcc>
  <rcc rId="9021" sId="8">
    <oc r="AM249">
      <f>IF(AJ249,O249*'ETC Data'!$H$5*'ETC Data'!$J$5,0)</f>
    </oc>
    <nc r="AM249">
      <f>IF(AJ249,O249*'ETC Data'!$H$5*'ETC Data'!$J$5,0)</f>
    </nc>
  </rcc>
  <rcc rId="9022" sId="8">
    <oc r="AN249">
      <f>AM249-(AM249*((VLOOKUP(A249,Plan!A$1:BA$798,50,FALSE)/100)))</f>
    </oc>
    <nc r="AN249">
      <f>AM249-(AM249*((VLOOKUP(A249,Plan!A$1:BA$798,53,FALSE)/100)))</f>
    </nc>
  </rcc>
  <rcc rId="9023" sId="8">
    <oc r="AO249">
      <f>IF(AJ249,O249*'ETC Data'!$H$5*'ETC Data'!$K$5,0)</f>
    </oc>
    <nc r="AO249">
      <f>IF(AJ249,O249*'ETC Data'!$H$5*'ETC Data'!$K$5,0)</f>
    </nc>
  </rcc>
  <rcc rId="9024" sId="8">
    <oc r="AP249">
      <f>AO249-(AO249*((VLOOKUP(A249,Plan!A$1:BB$798,51,FALSE)/100)))</f>
    </oc>
    <nc r="AP249">
      <f>AO249-(AO249*((VLOOKUP(A249,Plan!A$1:BB$798,54,FALSE)/100)))</f>
    </nc>
  </rcc>
  <rcc rId="9025" sId="8">
    <oc r="AQ249">
      <f>IF(AJ249,O249*'ETC Data'!$H$5*'ETC Data'!$L$5,0)</f>
    </oc>
    <nc r="AQ249">
      <f>IF(AJ249,O249*'ETC Data'!$H$5*'ETC Data'!$L$5,0)</f>
    </nc>
  </rcc>
  <rcc rId="9026" sId="8">
    <oc r="AR249">
      <f>AQ249-(AQ249*((VLOOKUP(A249,Plan!A$1:BD$798,53,FALSE)/100)))</f>
    </oc>
    <nc r="AR249">
      <f>AQ249-(AQ249*((VLOOKUP(A249,Plan!A$1:BD$798,56,FALSE)/100)))</f>
    </nc>
  </rcc>
  <rcc rId="9027" sId="8">
    <oc r="R250">
      <f>Q250-(Q250*((VLOOKUP(A250,Plan!A$1:Z$798,25,FALSE)/100)))</f>
    </oc>
    <nc r="R250">
      <f>Q250-(Q250*((VLOOKUP(A250,Plan!A$1:Z$798,26,FALSE)/100)))</f>
    </nc>
  </rcc>
  <rcc rId="9028" sId="8">
    <oc r="S250">
      <f>IF(P250,O250*'ETC Data'!$H$3*'ETC Data'!$J$3,0)</f>
    </oc>
    <nc r="S250">
      <f>IF(P250,O250*'ETC Data'!$H$3*'ETC Data'!$J$3,0)</f>
    </nc>
  </rcc>
  <rcc rId="9029" sId="8">
    <oc r="T250">
      <f>S250-(S250*((VLOOKUP(A250,Plan!A$1:AA$798,26,FALSE)/100)))</f>
    </oc>
    <nc r="T250">
      <f>S250-(S250*((VLOOKUP(A250,Plan!A$1:AA$798,27,FALSE)/100)))</f>
    </nc>
  </rcc>
  <rcc rId="9030" sId="8">
    <oc r="U250">
      <f>IF(P250,O250*'ETC Data'!$H$3*'ETC Data'!$K$3,0)</f>
    </oc>
    <nc r="U250">
      <f>IF(P250,O250*'ETC Data'!$H$3*'ETC Data'!$K$3,0)</f>
    </nc>
  </rcc>
  <rcc rId="9031" sId="8">
    <oc r="V250">
      <f>U250-(U250*((VLOOKUP(A250,Plan!A$1:AB$798,27,FALSE)/100)))</f>
    </oc>
    <nc r="V250">
      <f>U250-(U250*((VLOOKUP(A250,Plan!A$1:AB$798,28,FALSE)/100)))</f>
    </nc>
  </rcc>
  <rcc rId="9032" sId="8">
    <oc r="W250">
      <f>IF(P250,O250*'ETC Data'!$H$3*'ETC Data'!$L$3,0)</f>
    </oc>
    <nc r="W250">
      <f>IF(P250,O250*'ETC Data'!$H$3*'ETC Data'!$L$3,0)</f>
    </nc>
  </rcc>
  <rcc rId="9033" sId="8">
    <oc r="X250">
      <f>W250-(W250*((VLOOKUP(A250,Plan!A$1:AC$798,28,FALSE)/100)))</f>
    </oc>
    <nc r="X250">
      <f>W250-(W250*((VLOOKUP(A250,Plan!A$1:AC$798,29,FALSE)/100)))</f>
    </nc>
  </rcc>
  <rcc rId="9034" sId="8">
    <oc r="Z250">
      <f>OR(H250="Y",J250="Y")</f>
    </oc>
    <nc r="Z250">
      <f>OR(H250="Y",J250="Y")</f>
    </nc>
  </rcc>
  <rcc rId="9035" sId="8">
    <oc r="AA250">
      <f>IF(Z250,O250*'ETC Data'!$H$4*'ETC Data'!$I$4,0)</f>
    </oc>
    <nc r="AA250">
      <f>IF(Z250,O250*'ETC Data'!$H$4*'ETC Data'!$I$4,0)</f>
    </nc>
  </rcc>
  <rcc rId="9036" sId="8">
    <oc r="AB250">
      <f>AA250-(AA250*((VLOOKUP(A250,Plan!A$1:AI$798,34,FALSE)/100)))</f>
    </oc>
    <nc r="AB250">
      <f>AA250-(AA250*((VLOOKUP(A250,Plan!A$1:AI$798,35,FALSE)/100)))</f>
    </nc>
  </rcc>
  <rcc rId="9037" sId="8">
    <oc r="AC250">
      <f>IF(Z250,O250*'ETC Data'!$H$4*'ETC Data'!$J$4,0)</f>
    </oc>
    <nc r="AC250">
      <f>IF(Z250,O250*'ETC Data'!$H$4*'ETC Data'!$J$4,0)</f>
    </nc>
  </rcc>
  <rcc rId="9038" sId="8">
    <oc r="AD250">
      <f>AC250-(AC250*((VLOOKUP(A250,Plan!A$1:AJ$798,35,FALSE)/100)))</f>
    </oc>
    <nc r="AD250">
      <f>AC250-(AC250*((VLOOKUP(A250,Plan!A$1:AJ$798,36,FALSE)/100)))</f>
    </nc>
  </rcc>
  <rcc rId="9039" sId="8">
    <oc r="AE250">
      <f>IF(Z250,O250*'ETC Data'!$H$4*'ETC Data'!$K$4,0)</f>
    </oc>
    <nc r="AE250">
      <f>IF(Z250,O250*'ETC Data'!$H$4*'ETC Data'!$K$4,0)</f>
    </nc>
  </rcc>
  <rcc rId="9040" sId="8">
    <oc r="AF250">
      <f>AE250-(AE250*((VLOOKUP(A250,Plan!A$1:AK$798,36,FALSE)/100)))</f>
    </oc>
    <nc r="AF250">
      <f>AE250-(AE250*((VLOOKUP(A250,Plan!A$1:AK$798,37,FALSE)/100)))</f>
    </nc>
  </rcc>
  <rcc rId="9041" sId="8">
    <oc r="AG250">
      <f>IF(Z250,O250*'ETC Data'!$H$4*'ETC Data'!$L$4,0)</f>
    </oc>
    <nc r="AG250">
      <f>IF(Z250,O250*'ETC Data'!$H$4*'ETC Data'!$L$4,0)</f>
    </nc>
  </rcc>
  <rcc rId="9042" sId="8">
    <oc r="AH250">
      <f>AG250-(AG250*((VLOOKUP(A250,Plan!A$1:AP$798,41,FALSE)/100)))</f>
    </oc>
    <nc r="AH250">
      <f>AG250-(AG250*((VLOOKUP(A250,Plan!A$1:AP$798,42,FALSE)/100)))</f>
    </nc>
  </rcc>
  <rcc rId="9043" sId="8">
    <oc r="AJ250">
      <f>OR(H250="Y",K250="Y")</f>
    </oc>
    <nc r="AJ250">
      <f>OR(H250="Y",K250="Y")</f>
    </nc>
  </rcc>
  <rcc rId="9044" sId="8">
    <oc r="AK250">
      <f>IF(AJ250,O250*'ETC Data'!$H$5*'ETC Data'!$I$5,0)</f>
    </oc>
    <nc r="AK250">
      <f>IF(AJ250,O250*'ETC Data'!$H$5*'ETC Data'!$I$5,0)</f>
    </nc>
  </rcc>
  <rcc rId="9045" sId="8">
    <oc r="AL250">
      <f>AK250-(AK250*((VLOOKUP(A250,Plan!A$1:AY$798,49,FALSE)/100)))</f>
    </oc>
    <nc r="AL250">
      <f>AK250-(AK250*((VLOOKUP(A250,Plan!A$1:AY$798,51,FALSE)/100)))</f>
    </nc>
  </rcc>
  <rcc rId="9046" sId="8">
    <oc r="AM250">
      <f>IF(AJ250,O250*'ETC Data'!$H$5*'ETC Data'!$J$5,0)</f>
    </oc>
    <nc r="AM250">
      <f>IF(AJ250,O250*'ETC Data'!$H$5*'ETC Data'!$J$5,0)</f>
    </nc>
  </rcc>
  <rcc rId="9047" sId="8">
    <oc r="AN250">
      <f>AM250-(AM250*((VLOOKUP(A250,Plan!A$1:BA$798,50,FALSE)/100)))</f>
    </oc>
    <nc r="AN250">
      <f>AM250-(AM250*((VLOOKUP(A250,Plan!A$1:BA$798,53,FALSE)/100)))</f>
    </nc>
  </rcc>
  <rcc rId="9048" sId="8">
    <oc r="AO250">
      <f>IF(AJ250,O250*'ETC Data'!$H$5*'ETC Data'!$K$5,0)</f>
    </oc>
    <nc r="AO250">
      <f>IF(AJ250,O250*'ETC Data'!$H$5*'ETC Data'!$K$5,0)</f>
    </nc>
  </rcc>
  <rcc rId="9049" sId="8">
    <oc r="AP250">
      <f>AO250-(AO250*((VLOOKUP(A250,Plan!A$1:BB$798,51,FALSE)/100)))</f>
    </oc>
    <nc r="AP250">
      <f>AO250-(AO250*((VLOOKUP(A250,Plan!A$1:BB$798,54,FALSE)/100)))</f>
    </nc>
  </rcc>
  <rcc rId="9050" sId="8">
    <oc r="AQ250">
      <f>IF(AJ250,O250*'ETC Data'!$H$5*'ETC Data'!$L$5,0)</f>
    </oc>
    <nc r="AQ250">
      <f>IF(AJ250,O250*'ETC Data'!$H$5*'ETC Data'!$L$5,0)</f>
    </nc>
  </rcc>
  <rcc rId="9051" sId="8">
    <oc r="AR250">
      <f>AQ250-(AQ250*((VLOOKUP(A250,Plan!A$1:BD$798,53,FALSE)/100)))</f>
    </oc>
    <nc r="AR250">
      <f>AQ250-(AQ250*((VLOOKUP(A250,Plan!A$1:BD$798,56,FALSE)/100)))</f>
    </nc>
  </rcc>
  <rcc rId="9052" sId="8">
    <oc r="R251">
      <f>Q251-(Q251*((VLOOKUP(A251,Plan!A$1:Z$798,25,FALSE)/100)))</f>
    </oc>
    <nc r="R251">
      <f>Q251-(Q251*((VLOOKUP(A251,Plan!A$1:Z$798,26,FALSE)/100)))</f>
    </nc>
  </rcc>
  <rcc rId="9053" sId="8">
    <oc r="S251">
      <f>IF(P251,O251*'ETC Data'!$H$3*'ETC Data'!$J$3,0)</f>
    </oc>
    <nc r="S251">
      <f>IF(P251,O251*'ETC Data'!$H$3*'ETC Data'!$J$3,0)</f>
    </nc>
  </rcc>
  <rcc rId="9054" sId="8">
    <oc r="T251">
      <f>S251-(S251*((VLOOKUP(A251,Plan!A$1:AA$798,26,FALSE)/100)))</f>
    </oc>
    <nc r="T251">
      <f>S251-(S251*((VLOOKUP(A251,Plan!A$1:AA$798,27,FALSE)/100)))</f>
    </nc>
  </rcc>
  <rcc rId="9055" sId="8">
    <oc r="U251">
      <f>IF(P251,O251*'ETC Data'!$H$3*'ETC Data'!$K$3,0)</f>
    </oc>
    <nc r="U251">
      <f>IF(P251,O251*'ETC Data'!$H$3*'ETC Data'!$K$3,0)</f>
    </nc>
  </rcc>
  <rcc rId="9056" sId="8">
    <oc r="V251">
      <f>U251-(U251*((VLOOKUP(A251,Plan!A$1:AB$798,27,FALSE)/100)))</f>
    </oc>
    <nc r="V251">
      <f>U251-(U251*((VLOOKUP(A251,Plan!A$1:AB$798,28,FALSE)/100)))</f>
    </nc>
  </rcc>
  <rcc rId="9057" sId="8">
    <oc r="W251">
      <f>IF(P251,O251*'ETC Data'!$H$3*'ETC Data'!$L$3,0)</f>
    </oc>
    <nc r="W251">
      <f>IF(P251,O251*'ETC Data'!$H$3*'ETC Data'!$L$3,0)</f>
    </nc>
  </rcc>
  <rcc rId="9058" sId="8">
    <oc r="X251">
      <f>W251-(W251*((VLOOKUP(A251,Plan!A$1:AC$798,28,FALSE)/100)))</f>
    </oc>
    <nc r="X251">
      <f>W251-(W251*((VLOOKUP(A251,Plan!A$1:AC$798,29,FALSE)/100)))</f>
    </nc>
  </rcc>
  <rcc rId="9059" sId="8">
    <oc r="Z251">
      <f>OR(H251="Y",J251="Y")</f>
    </oc>
    <nc r="Z251">
      <f>OR(H251="Y",J251="Y")</f>
    </nc>
  </rcc>
  <rcc rId="9060" sId="8">
    <oc r="AA251">
      <f>IF(Z251,O251*'ETC Data'!$H$4*'ETC Data'!$I$4,0)</f>
    </oc>
    <nc r="AA251">
      <f>IF(Z251,O251*'ETC Data'!$H$4*'ETC Data'!$I$4,0)</f>
    </nc>
  </rcc>
  <rcc rId="9061" sId="8">
    <oc r="AB251">
      <f>AA251-(AA251*((VLOOKUP(A251,Plan!A$1:AI$798,34,FALSE)/100)))</f>
    </oc>
    <nc r="AB251">
      <f>AA251-(AA251*((VLOOKUP(A251,Plan!A$1:AI$798,35,FALSE)/100)))</f>
    </nc>
  </rcc>
  <rcc rId="9062" sId="8">
    <oc r="AC251">
      <f>IF(Z251,O251*'ETC Data'!$H$4*'ETC Data'!$J$4,0)</f>
    </oc>
    <nc r="AC251">
      <f>IF(Z251,O251*'ETC Data'!$H$4*'ETC Data'!$J$4,0)</f>
    </nc>
  </rcc>
  <rcc rId="9063" sId="8">
    <oc r="AD251">
      <f>AC251-(AC251*((VLOOKUP(A251,Plan!A$1:AJ$798,35,FALSE)/100)))</f>
    </oc>
    <nc r="AD251">
      <f>AC251-(AC251*((VLOOKUP(A251,Plan!A$1:AJ$798,36,FALSE)/100)))</f>
    </nc>
  </rcc>
  <rcc rId="9064" sId="8">
    <oc r="AE251">
      <f>IF(Z251,O251*'ETC Data'!$H$4*'ETC Data'!$K$4,0)</f>
    </oc>
    <nc r="AE251">
      <f>IF(Z251,O251*'ETC Data'!$H$4*'ETC Data'!$K$4,0)</f>
    </nc>
  </rcc>
  <rcc rId="9065" sId="8">
    <oc r="AF251">
      <f>AE251-(AE251*((VLOOKUP(A251,Plan!A$1:AK$798,36,FALSE)/100)))</f>
    </oc>
    <nc r="AF251">
      <f>AE251-(AE251*((VLOOKUP(A251,Plan!A$1:AK$798,37,FALSE)/100)))</f>
    </nc>
  </rcc>
  <rcc rId="9066" sId="8">
    <oc r="AG251">
      <f>IF(Z251,O251*'ETC Data'!$H$4*'ETC Data'!$L$4,0)</f>
    </oc>
    <nc r="AG251">
      <f>IF(Z251,O251*'ETC Data'!$H$4*'ETC Data'!$L$4,0)</f>
    </nc>
  </rcc>
  <rcc rId="9067" sId="8">
    <oc r="AH251">
      <f>AG251-(AG251*((VLOOKUP(A251,Plan!A$1:AP$798,41,FALSE)/100)))</f>
    </oc>
    <nc r="AH251">
      <f>AG251-(AG251*((VLOOKUP(A251,Plan!A$1:AP$798,42,FALSE)/100)))</f>
    </nc>
  </rcc>
  <rcc rId="9068" sId="8">
    <oc r="AJ251">
      <f>OR(H251="Y",K251="Y")</f>
    </oc>
    <nc r="AJ251">
      <f>OR(H251="Y",K251="Y")</f>
    </nc>
  </rcc>
  <rcc rId="9069" sId="8">
    <oc r="AK251">
      <f>IF(AJ251,O251*'ETC Data'!$H$5*'ETC Data'!$I$5,0)</f>
    </oc>
    <nc r="AK251">
      <f>IF(AJ251,O251*'ETC Data'!$H$5*'ETC Data'!$I$5,0)</f>
    </nc>
  </rcc>
  <rcc rId="9070" sId="8">
    <oc r="AL251">
      <f>AK251-(AK251*((VLOOKUP(A251,Plan!A$1:AY$798,49,FALSE)/100)))</f>
    </oc>
    <nc r="AL251">
      <f>AK251-(AK251*((VLOOKUP(A251,Plan!A$1:AY$798,51,FALSE)/100)))</f>
    </nc>
  </rcc>
  <rcc rId="9071" sId="8">
    <oc r="AM251">
      <f>IF(AJ251,O251*'ETC Data'!$H$5*'ETC Data'!$J$5,0)</f>
    </oc>
    <nc r="AM251">
      <f>IF(AJ251,O251*'ETC Data'!$H$5*'ETC Data'!$J$5,0)</f>
    </nc>
  </rcc>
  <rcc rId="9072" sId="8">
    <oc r="AN251">
      <f>AM251-(AM251*((VLOOKUP(A251,Plan!A$1:BA$798,50,FALSE)/100)))</f>
    </oc>
    <nc r="AN251">
      <f>AM251-(AM251*((VLOOKUP(A251,Plan!A$1:BA$798,53,FALSE)/100)))</f>
    </nc>
  </rcc>
  <rcc rId="9073" sId="8">
    <oc r="AO251">
      <f>IF(AJ251,O251*'ETC Data'!$H$5*'ETC Data'!$K$5,0)</f>
    </oc>
    <nc r="AO251">
      <f>IF(AJ251,O251*'ETC Data'!$H$5*'ETC Data'!$K$5,0)</f>
    </nc>
  </rcc>
  <rcc rId="9074" sId="8">
    <oc r="AP251">
      <f>AO251-(AO251*((VLOOKUP(A251,Plan!A$1:BB$798,51,FALSE)/100)))</f>
    </oc>
    <nc r="AP251">
      <f>AO251-(AO251*((VLOOKUP(A251,Plan!A$1:BB$798,54,FALSE)/100)))</f>
    </nc>
  </rcc>
  <rcc rId="9075" sId="8">
    <oc r="AQ251">
      <f>IF(AJ251,O251*'ETC Data'!$H$5*'ETC Data'!$L$5,0)</f>
    </oc>
    <nc r="AQ251">
      <f>IF(AJ251,O251*'ETC Data'!$H$5*'ETC Data'!$L$5,0)</f>
    </nc>
  </rcc>
  <rcc rId="9076" sId="8">
    <oc r="AR251">
      <f>AQ251-(AQ251*((VLOOKUP(A251,Plan!A$1:BD$798,53,FALSE)/100)))</f>
    </oc>
    <nc r="AR251">
      <f>AQ251-(AQ251*((VLOOKUP(A251,Plan!A$1:BD$798,56,FALSE)/100)))</f>
    </nc>
  </rcc>
  <rcc rId="9077" sId="8">
    <oc r="R252">
      <f>Q252-(Q252*((VLOOKUP(A252,Plan!A$1:Z$798,25,FALSE)/100)))</f>
    </oc>
    <nc r="R252">
      <f>Q252-(Q252*((VLOOKUP(A252,Plan!A$1:Z$798,26,FALSE)/100)))</f>
    </nc>
  </rcc>
  <rcc rId="9078" sId="8">
    <oc r="S252">
      <f>IF(P252,O252*'ETC Data'!$H$3*'ETC Data'!$J$3,0)</f>
    </oc>
    <nc r="S252">
      <f>IF(P252,O252*'ETC Data'!$H$3*'ETC Data'!$J$3,0)</f>
    </nc>
  </rcc>
  <rcc rId="9079" sId="8">
    <oc r="T252">
      <f>S252-(S252*((VLOOKUP(A252,Plan!A$1:AA$798,26,FALSE)/100)))</f>
    </oc>
    <nc r="T252">
      <f>S252-(S252*((VLOOKUP(A252,Plan!A$1:AA$798,27,FALSE)/100)))</f>
    </nc>
  </rcc>
  <rcc rId="9080" sId="8">
    <oc r="U252">
      <f>IF(P252,O252*'ETC Data'!$H$3*'ETC Data'!$K$3,0)</f>
    </oc>
    <nc r="U252">
      <f>IF(P252,O252*'ETC Data'!$H$3*'ETC Data'!$K$3,0)</f>
    </nc>
  </rcc>
  <rcc rId="9081" sId="8">
    <oc r="V252">
      <f>U252-(U252*((VLOOKUP(A252,Plan!A$1:AB$798,27,FALSE)/100)))</f>
    </oc>
    <nc r="V252">
      <f>U252-(U252*((VLOOKUP(A252,Plan!A$1:AB$798,28,FALSE)/100)))</f>
    </nc>
  </rcc>
  <rcc rId="9082" sId="8">
    <oc r="W252">
      <f>IF(P252,O252*'ETC Data'!$H$3*'ETC Data'!$L$3,0)</f>
    </oc>
    <nc r="W252">
      <f>IF(P252,O252*'ETC Data'!$H$3*'ETC Data'!$L$3,0)</f>
    </nc>
  </rcc>
  <rcc rId="9083" sId="8">
    <oc r="X252">
      <f>W252-(W252*((VLOOKUP(A252,Plan!A$1:AC$798,28,FALSE)/100)))</f>
    </oc>
    <nc r="X252">
      <f>W252-(W252*((VLOOKUP(A252,Plan!A$1:AC$798,29,FALSE)/100)))</f>
    </nc>
  </rcc>
  <rcc rId="9084" sId="8">
    <oc r="Z252">
      <f>OR(H252="Y",J252="Y")</f>
    </oc>
    <nc r="Z252">
      <f>OR(H252="Y",J252="Y")</f>
    </nc>
  </rcc>
  <rcc rId="9085" sId="8">
    <oc r="AA252">
      <f>IF(Z252,O252*'ETC Data'!$H$4*'ETC Data'!$I$4,0)</f>
    </oc>
    <nc r="AA252">
      <f>IF(Z252,O252*'ETC Data'!$H$4*'ETC Data'!$I$4,0)</f>
    </nc>
  </rcc>
  <rcc rId="9086" sId="8">
    <oc r="AB252">
      <f>AA252-(AA252*((VLOOKUP(A252,Plan!A$1:AI$798,34,FALSE)/100)))</f>
    </oc>
    <nc r="AB252">
      <f>AA252-(AA252*((VLOOKUP(A252,Plan!A$1:AI$798,35,FALSE)/100)))</f>
    </nc>
  </rcc>
  <rcc rId="9087" sId="8">
    <oc r="AC252">
      <f>IF(Z252,O252*'ETC Data'!$H$4*'ETC Data'!$J$4,0)</f>
    </oc>
    <nc r="AC252">
      <f>IF(Z252,O252*'ETC Data'!$H$4*'ETC Data'!$J$4,0)</f>
    </nc>
  </rcc>
  <rcc rId="9088" sId="8">
    <oc r="AD252">
      <f>AC252-(AC252*((VLOOKUP(A252,Plan!A$1:AJ$798,35,FALSE)/100)))</f>
    </oc>
    <nc r="AD252">
      <f>AC252-(AC252*((VLOOKUP(A252,Plan!A$1:AJ$798,36,FALSE)/100)))</f>
    </nc>
  </rcc>
  <rcc rId="9089" sId="8">
    <oc r="AE252">
      <f>IF(Z252,O252*'ETC Data'!$H$4*'ETC Data'!$K$4,0)</f>
    </oc>
    <nc r="AE252">
      <f>IF(Z252,O252*'ETC Data'!$H$4*'ETC Data'!$K$4,0)</f>
    </nc>
  </rcc>
  <rcc rId="9090" sId="8">
    <oc r="AF252">
      <f>AE252-(AE252*((VLOOKUP(A252,Plan!A$1:AK$798,36,FALSE)/100)))</f>
    </oc>
    <nc r="AF252">
      <f>AE252-(AE252*((VLOOKUP(A252,Plan!A$1:AK$798,37,FALSE)/100)))</f>
    </nc>
  </rcc>
  <rcc rId="9091" sId="8">
    <oc r="AG252">
      <f>IF(Z252,O252*'ETC Data'!$H$4*'ETC Data'!$L$4,0)</f>
    </oc>
    <nc r="AG252">
      <f>IF(Z252,O252*'ETC Data'!$H$4*'ETC Data'!$L$4,0)</f>
    </nc>
  </rcc>
  <rcc rId="9092" sId="8">
    <oc r="AH252">
      <f>AG252-(AG252*((VLOOKUP(A252,Plan!A$1:AP$798,41,FALSE)/100)))</f>
    </oc>
    <nc r="AH252">
      <f>AG252-(AG252*((VLOOKUP(A252,Plan!A$1:AP$798,42,FALSE)/100)))</f>
    </nc>
  </rcc>
  <rcc rId="9093" sId="8">
    <oc r="AJ252">
      <f>OR(H252="Y",K252="Y")</f>
    </oc>
    <nc r="AJ252">
      <f>OR(H252="Y",K252="Y")</f>
    </nc>
  </rcc>
  <rcc rId="9094" sId="8">
    <oc r="AK252">
      <f>IF(AJ252,O252*'ETC Data'!$H$5*'ETC Data'!$I$5,0)</f>
    </oc>
    <nc r="AK252">
      <f>IF(AJ252,O252*'ETC Data'!$H$5*'ETC Data'!$I$5,0)</f>
    </nc>
  </rcc>
  <rcc rId="9095" sId="8">
    <oc r="AL252">
      <f>AK252-(AK252*((VLOOKUP(A252,Plan!A$1:AY$798,49,FALSE)/100)))</f>
    </oc>
    <nc r="AL252">
      <f>AK252-(AK252*((VLOOKUP(A252,Plan!A$1:AY$798,51,FALSE)/100)))</f>
    </nc>
  </rcc>
  <rcc rId="9096" sId="8">
    <oc r="AM252">
      <f>IF(AJ252,O252*'ETC Data'!$H$5*'ETC Data'!$J$5,0)</f>
    </oc>
    <nc r="AM252">
      <f>IF(AJ252,O252*'ETC Data'!$H$5*'ETC Data'!$J$5,0)</f>
    </nc>
  </rcc>
  <rcc rId="9097" sId="8">
    <oc r="AN252">
      <f>AM252-(AM252*((VLOOKUP(A252,Plan!A$1:BA$798,50,FALSE)/100)))</f>
    </oc>
    <nc r="AN252">
      <f>AM252-(AM252*((VLOOKUP(A252,Plan!A$1:BA$798,53,FALSE)/100)))</f>
    </nc>
  </rcc>
  <rcc rId="9098" sId="8">
    <oc r="AO252">
      <f>IF(AJ252,O252*'ETC Data'!$H$5*'ETC Data'!$K$5,0)</f>
    </oc>
    <nc r="AO252">
      <f>IF(AJ252,O252*'ETC Data'!$H$5*'ETC Data'!$K$5,0)</f>
    </nc>
  </rcc>
  <rcc rId="9099" sId="8">
    <oc r="AP252">
      <f>AO252-(AO252*((VLOOKUP(A252,Plan!A$1:BB$798,51,FALSE)/100)))</f>
    </oc>
    <nc r="AP252">
      <f>AO252-(AO252*((VLOOKUP(A252,Plan!A$1:BB$798,54,FALSE)/100)))</f>
    </nc>
  </rcc>
  <rcc rId="9100" sId="8">
    <oc r="AQ252">
      <f>IF(AJ252,O252*'ETC Data'!$H$5*'ETC Data'!$L$5,0)</f>
    </oc>
    <nc r="AQ252">
      <f>IF(AJ252,O252*'ETC Data'!$H$5*'ETC Data'!$L$5,0)</f>
    </nc>
  </rcc>
  <rcc rId="9101" sId="8">
    <oc r="AR252">
      <f>AQ252-(AQ252*((VLOOKUP(A252,Plan!A$1:BD$798,53,FALSE)/100)))</f>
    </oc>
    <nc r="AR252">
      <f>AQ252-(AQ252*((VLOOKUP(A252,Plan!A$1:BD$798,56,FALSE)/100)))</f>
    </nc>
  </rcc>
  <rcc rId="9102" sId="8">
    <oc r="R253">
      <f>Q253-(Q253*((VLOOKUP(A253,Plan!A$1:Z$798,25,FALSE)/100)))</f>
    </oc>
    <nc r="R253">
      <f>Q253-(Q253*((VLOOKUP(A253,Plan!A$1:Z$798,26,FALSE)/100)))</f>
    </nc>
  </rcc>
  <rcc rId="9103" sId="8">
    <oc r="S253">
      <f>IF(P253,O253*'ETC Data'!$H$3*'ETC Data'!$J$3,0)</f>
    </oc>
    <nc r="S253">
      <f>IF(P253,O253*'ETC Data'!$H$3*'ETC Data'!$J$3,0)</f>
    </nc>
  </rcc>
  <rcc rId="9104" sId="8">
    <oc r="T253">
      <f>S253-(S253*((VLOOKUP(A253,Plan!A$1:AA$798,26,FALSE)/100)))</f>
    </oc>
    <nc r="T253">
      <f>S253-(S253*((VLOOKUP(A253,Plan!A$1:AA$798,27,FALSE)/100)))</f>
    </nc>
  </rcc>
  <rcc rId="9105" sId="8">
    <oc r="U253">
      <f>IF(P253,O253*'ETC Data'!$H$3*'ETC Data'!$K$3,0)</f>
    </oc>
    <nc r="U253">
      <f>IF(P253,O253*'ETC Data'!$H$3*'ETC Data'!$K$3,0)</f>
    </nc>
  </rcc>
  <rcc rId="9106" sId="8">
    <oc r="V253">
      <f>U253-(U253*((VLOOKUP(A253,Plan!A$1:AB$798,27,FALSE)/100)))</f>
    </oc>
    <nc r="V253">
      <f>U253-(U253*((VLOOKUP(A253,Plan!A$1:AB$798,28,FALSE)/100)))</f>
    </nc>
  </rcc>
  <rcc rId="9107" sId="8">
    <oc r="W253">
      <f>IF(P253,O253*'ETC Data'!$H$3*'ETC Data'!$L$3,0)</f>
    </oc>
    <nc r="W253">
      <f>IF(P253,O253*'ETC Data'!$H$3*'ETC Data'!$L$3,0)</f>
    </nc>
  </rcc>
  <rcc rId="9108" sId="8">
    <oc r="X253">
      <f>W253-(W253*((VLOOKUP(A253,Plan!A$1:AC$798,28,FALSE)/100)))</f>
    </oc>
    <nc r="X253">
      <f>W253-(W253*((VLOOKUP(A253,Plan!A$1:AC$798,29,FALSE)/100)))</f>
    </nc>
  </rcc>
  <rcc rId="9109" sId="8">
    <oc r="Z253">
      <f>OR(H253="Y",J253="Y")</f>
    </oc>
    <nc r="Z253">
      <f>OR(H253="Y",J253="Y")</f>
    </nc>
  </rcc>
  <rcc rId="9110" sId="8">
    <oc r="AA253">
      <f>IF(Z253,O253*'ETC Data'!$H$4*'ETC Data'!$I$4,0)</f>
    </oc>
    <nc r="AA253">
      <f>IF(Z253,O253*'ETC Data'!$H$4*'ETC Data'!$I$4,0)</f>
    </nc>
  </rcc>
  <rcc rId="9111" sId="8">
    <oc r="AB253">
      <f>AA253-(AA253*((VLOOKUP(A253,Plan!A$1:AI$798,34,FALSE)/100)))</f>
    </oc>
    <nc r="AB253">
      <f>AA253-(AA253*((VLOOKUP(A253,Plan!A$1:AI$798,35,FALSE)/100)))</f>
    </nc>
  </rcc>
  <rcc rId="9112" sId="8">
    <oc r="AC253">
      <f>IF(Z253,O253*'ETC Data'!$H$4*'ETC Data'!$J$4,0)</f>
    </oc>
    <nc r="AC253">
      <f>IF(Z253,O253*'ETC Data'!$H$4*'ETC Data'!$J$4,0)</f>
    </nc>
  </rcc>
  <rcc rId="9113" sId="8">
    <oc r="AD253">
      <f>AC253-(AC253*((VLOOKUP(A253,Plan!A$1:AJ$798,35,FALSE)/100)))</f>
    </oc>
    <nc r="AD253">
      <f>AC253-(AC253*((VLOOKUP(A253,Plan!A$1:AJ$798,36,FALSE)/100)))</f>
    </nc>
  </rcc>
  <rcc rId="9114" sId="8">
    <oc r="AE253">
      <f>IF(Z253,O253*'ETC Data'!$H$4*'ETC Data'!$K$4,0)</f>
    </oc>
    <nc r="AE253">
      <f>IF(Z253,O253*'ETC Data'!$H$4*'ETC Data'!$K$4,0)</f>
    </nc>
  </rcc>
  <rcc rId="9115" sId="8">
    <oc r="AF253">
      <f>AE253-(AE253*((VLOOKUP(A253,Plan!A$1:AK$798,36,FALSE)/100)))</f>
    </oc>
    <nc r="AF253">
      <f>AE253-(AE253*((VLOOKUP(A253,Plan!A$1:AK$798,37,FALSE)/100)))</f>
    </nc>
  </rcc>
  <rcc rId="9116" sId="8">
    <oc r="AG253">
      <f>IF(Z253,O253*'ETC Data'!$H$4*'ETC Data'!$L$4,0)</f>
    </oc>
    <nc r="AG253">
      <f>IF(Z253,O253*'ETC Data'!$H$4*'ETC Data'!$L$4,0)</f>
    </nc>
  </rcc>
  <rcc rId="9117" sId="8">
    <oc r="AH253">
      <f>AG253-(AG253*((VLOOKUP(A253,Plan!A$1:AP$798,41,FALSE)/100)))</f>
    </oc>
    <nc r="AH253">
      <f>AG253-(AG253*((VLOOKUP(A253,Plan!A$1:AP$798,42,FALSE)/100)))</f>
    </nc>
  </rcc>
  <rcc rId="9118" sId="8">
    <oc r="AJ253">
      <f>OR(H253="Y",K253="Y")</f>
    </oc>
    <nc r="AJ253">
      <f>OR(H253="Y",K253="Y")</f>
    </nc>
  </rcc>
  <rcc rId="9119" sId="8">
    <oc r="AK253">
      <f>IF(AJ253,O253*'ETC Data'!$H$5*'ETC Data'!$I$5,0)</f>
    </oc>
    <nc r="AK253">
      <f>IF(AJ253,O253*'ETC Data'!$H$5*'ETC Data'!$I$5,0)</f>
    </nc>
  </rcc>
  <rcc rId="9120" sId="8">
    <oc r="AL253">
      <f>AK253-(AK253*((VLOOKUP(A253,Plan!A$1:AY$798,49,FALSE)/100)))</f>
    </oc>
    <nc r="AL253">
      <f>AK253-(AK253*((VLOOKUP(A253,Plan!A$1:AY$798,51,FALSE)/100)))</f>
    </nc>
  </rcc>
  <rcc rId="9121" sId="8">
    <oc r="AM253">
      <f>IF(AJ253,O253*'ETC Data'!$H$5*'ETC Data'!$J$5,0)</f>
    </oc>
    <nc r="AM253">
      <f>IF(AJ253,O253*'ETC Data'!$H$5*'ETC Data'!$J$5,0)</f>
    </nc>
  </rcc>
  <rcc rId="9122" sId="8">
    <oc r="AN253">
      <f>AM253-(AM253*((VLOOKUP(A253,Plan!A$1:BA$798,50,FALSE)/100)))</f>
    </oc>
    <nc r="AN253">
      <f>AM253-(AM253*((VLOOKUP(A253,Plan!A$1:BA$798,53,FALSE)/100)))</f>
    </nc>
  </rcc>
  <rcc rId="9123" sId="8">
    <oc r="AO253">
      <f>IF(AJ253,O253*'ETC Data'!$H$5*'ETC Data'!$K$5,0)</f>
    </oc>
    <nc r="AO253">
      <f>IF(AJ253,O253*'ETC Data'!$H$5*'ETC Data'!$K$5,0)</f>
    </nc>
  </rcc>
  <rcc rId="9124" sId="8">
    <oc r="AP253">
      <f>AO253-(AO253*((VLOOKUP(A253,Plan!A$1:BB$798,51,FALSE)/100)))</f>
    </oc>
    <nc r="AP253">
      <f>AO253-(AO253*((VLOOKUP(A253,Plan!A$1:BB$798,54,FALSE)/100)))</f>
    </nc>
  </rcc>
  <rcc rId="9125" sId="8">
    <oc r="AQ253">
      <f>IF(AJ253,O253*'ETC Data'!$H$5*'ETC Data'!$L$5,0)</f>
    </oc>
    <nc r="AQ253">
      <f>IF(AJ253,O253*'ETC Data'!$H$5*'ETC Data'!$L$5,0)</f>
    </nc>
  </rcc>
  <rcc rId="9126" sId="8">
    <oc r="AR253">
      <f>AQ253-(AQ253*((VLOOKUP(A253,Plan!A$1:BD$798,53,FALSE)/100)))</f>
    </oc>
    <nc r="AR253">
      <f>AQ253-(AQ253*((VLOOKUP(A253,Plan!A$1:BD$798,56,FALSE)/100)))</f>
    </nc>
  </rcc>
  <rcc rId="9127" sId="8">
    <oc r="R254">
      <f>Q254-(Q254*((VLOOKUP(A254,Plan!A$1:Z$798,25,FALSE)/100)))</f>
    </oc>
    <nc r="R254">
      <f>Q254-(Q254*((VLOOKUP(A254,Plan!A$1:Z$798,26,FALSE)/100)))</f>
    </nc>
  </rcc>
  <rcc rId="9128" sId="8">
    <oc r="S254">
      <f>IF(P254,O254*'ETC Data'!$H$3*'ETC Data'!$J$3,0)</f>
    </oc>
    <nc r="S254">
      <f>IF(P254,O254*'ETC Data'!$H$3*'ETC Data'!$J$3,0)</f>
    </nc>
  </rcc>
  <rcc rId="9129" sId="8">
    <oc r="T254">
      <f>S254-(S254*((VLOOKUP(A254,Plan!A$1:AA$798,26,FALSE)/100)))</f>
    </oc>
    <nc r="T254">
      <f>S254-(S254*((VLOOKUP(A254,Plan!A$1:AA$798,27,FALSE)/100)))</f>
    </nc>
  </rcc>
  <rcc rId="9130" sId="8">
    <oc r="U254">
      <f>IF(P254,O254*'ETC Data'!$H$3*'ETC Data'!$K$3,0)</f>
    </oc>
    <nc r="U254">
      <f>IF(P254,O254*'ETC Data'!$H$3*'ETC Data'!$K$3,0)</f>
    </nc>
  </rcc>
  <rcc rId="9131" sId="8">
    <oc r="V254">
      <f>U254-(U254*((VLOOKUP(A254,Plan!A$1:AB$798,27,FALSE)/100)))</f>
    </oc>
    <nc r="V254">
      <f>U254-(U254*((VLOOKUP(A254,Plan!A$1:AB$798,28,FALSE)/100)))</f>
    </nc>
  </rcc>
  <rcc rId="9132" sId="8">
    <oc r="W254">
      <f>IF(P254,O254*'ETC Data'!$H$3*'ETC Data'!$L$3,0)</f>
    </oc>
    <nc r="W254">
      <f>IF(P254,O254*'ETC Data'!$H$3*'ETC Data'!$L$3,0)</f>
    </nc>
  </rcc>
  <rcc rId="9133" sId="8">
    <oc r="X254">
      <f>W254-(W254*((VLOOKUP(A254,Plan!A$1:AC$798,28,FALSE)/100)))</f>
    </oc>
    <nc r="X254">
      <f>W254-(W254*((VLOOKUP(A254,Plan!A$1:AC$798,29,FALSE)/100)))</f>
    </nc>
  </rcc>
  <rcc rId="9134" sId="8">
    <oc r="Z254">
      <f>OR(H254="Y",J254="Y")</f>
    </oc>
    <nc r="Z254">
      <f>OR(H254="Y",J254="Y")</f>
    </nc>
  </rcc>
  <rcc rId="9135" sId="8">
    <oc r="AA254">
      <f>IF(Z254,O254*'ETC Data'!$H$4*'ETC Data'!$I$4,0)</f>
    </oc>
    <nc r="AA254">
      <f>IF(Z254,O254*'ETC Data'!$H$4*'ETC Data'!$I$4,0)</f>
    </nc>
  </rcc>
  <rcc rId="9136" sId="8">
    <oc r="AB254">
      <f>AA254-(AA254*((VLOOKUP(A254,Plan!A$1:AI$798,34,FALSE)/100)))</f>
    </oc>
    <nc r="AB254">
      <f>AA254-(AA254*((VLOOKUP(A254,Plan!A$1:AI$798,35,FALSE)/100)))</f>
    </nc>
  </rcc>
  <rcc rId="9137" sId="8">
    <oc r="AC254">
      <f>IF(Z254,O254*'ETC Data'!$H$4*'ETC Data'!$J$4,0)</f>
    </oc>
    <nc r="AC254">
      <f>IF(Z254,O254*'ETC Data'!$H$4*'ETC Data'!$J$4,0)</f>
    </nc>
  </rcc>
  <rcc rId="9138" sId="8">
    <oc r="AD254">
      <f>AC254-(AC254*((VLOOKUP(A254,Plan!A$1:AJ$798,35,FALSE)/100)))</f>
    </oc>
    <nc r="AD254">
      <f>AC254-(AC254*((VLOOKUP(A254,Plan!A$1:AJ$798,36,FALSE)/100)))</f>
    </nc>
  </rcc>
  <rcc rId="9139" sId="8">
    <oc r="AE254">
      <f>IF(Z254,O254*'ETC Data'!$H$4*'ETC Data'!$K$4,0)</f>
    </oc>
    <nc r="AE254">
      <f>IF(Z254,O254*'ETC Data'!$H$4*'ETC Data'!$K$4,0)</f>
    </nc>
  </rcc>
  <rcc rId="9140" sId="8">
    <oc r="AF254">
      <f>AE254-(AE254*((VLOOKUP(A254,Plan!A$1:AK$798,36,FALSE)/100)))</f>
    </oc>
    <nc r="AF254">
      <f>AE254-(AE254*((VLOOKUP(A254,Plan!A$1:AK$798,37,FALSE)/100)))</f>
    </nc>
  </rcc>
  <rcc rId="9141" sId="8">
    <oc r="AG254">
      <f>IF(Z254,O254*'ETC Data'!$H$4*'ETC Data'!$L$4,0)</f>
    </oc>
    <nc r="AG254">
      <f>IF(Z254,O254*'ETC Data'!$H$4*'ETC Data'!$L$4,0)</f>
    </nc>
  </rcc>
  <rcc rId="9142" sId="8">
    <oc r="AH254">
      <f>AG254-(AG254*((VLOOKUP(A254,Plan!A$1:AP$798,41,FALSE)/100)))</f>
    </oc>
    <nc r="AH254">
      <f>AG254-(AG254*((VLOOKUP(A254,Plan!A$1:AP$798,42,FALSE)/100)))</f>
    </nc>
  </rcc>
  <rcc rId="9143" sId="8">
    <oc r="AJ254">
      <f>OR(H254="Y",K254="Y")</f>
    </oc>
    <nc r="AJ254">
      <f>OR(H254="Y",K254="Y")</f>
    </nc>
  </rcc>
  <rcc rId="9144" sId="8">
    <oc r="AK254">
      <f>IF(AJ254,O254*'ETC Data'!$H$5*'ETC Data'!$I$5,0)</f>
    </oc>
    <nc r="AK254">
      <f>IF(AJ254,O254*'ETC Data'!$H$5*'ETC Data'!$I$5,0)</f>
    </nc>
  </rcc>
  <rcc rId="9145" sId="8">
    <oc r="AL254">
      <f>AK254-(AK254*((VLOOKUP(A254,Plan!A$1:AY$798,49,FALSE)/100)))</f>
    </oc>
    <nc r="AL254">
      <f>AK254-(AK254*((VLOOKUP(A254,Plan!A$1:AY$798,51,FALSE)/100)))</f>
    </nc>
  </rcc>
  <rcc rId="9146" sId="8">
    <oc r="AM254">
      <f>IF(AJ254,O254*'ETC Data'!$H$5*'ETC Data'!$J$5,0)</f>
    </oc>
    <nc r="AM254">
      <f>IF(AJ254,O254*'ETC Data'!$H$5*'ETC Data'!$J$5,0)</f>
    </nc>
  </rcc>
  <rcc rId="9147" sId="8">
    <oc r="AN254">
      <f>AM254-(AM254*((VLOOKUP(A254,Plan!A$1:BA$798,50,FALSE)/100)))</f>
    </oc>
    <nc r="AN254">
      <f>AM254-(AM254*((VLOOKUP(A254,Plan!A$1:BA$798,53,FALSE)/100)))</f>
    </nc>
  </rcc>
  <rcc rId="9148" sId="8">
    <oc r="AO254">
      <f>IF(AJ254,O254*'ETC Data'!$H$5*'ETC Data'!$K$5,0)</f>
    </oc>
    <nc r="AO254">
      <f>IF(AJ254,O254*'ETC Data'!$H$5*'ETC Data'!$K$5,0)</f>
    </nc>
  </rcc>
  <rcc rId="9149" sId="8">
    <oc r="AP254">
      <f>AO254-(AO254*((VLOOKUP(A254,Plan!A$1:BB$798,51,FALSE)/100)))</f>
    </oc>
    <nc r="AP254">
      <f>AO254-(AO254*((VLOOKUP(A254,Plan!A$1:BB$798,54,FALSE)/100)))</f>
    </nc>
  </rcc>
  <rcc rId="9150" sId="8">
    <oc r="AQ254">
      <f>IF(AJ254,O254*'ETC Data'!$H$5*'ETC Data'!$L$5,0)</f>
    </oc>
    <nc r="AQ254">
      <f>IF(AJ254,O254*'ETC Data'!$H$5*'ETC Data'!$L$5,0)</f>
    </nc>
  </rcc>
  <rcc rId="9151" sId="8">
    <oc r="AR254">
      <f>AQ254-(AQ254*((VLOOKUP(A254,Plan!A$1:BD$798,53,FALSE)/100)))</f>
    </oc>
    <nc r="AR254">
      <f>AQ254-(AQ254*((VLOOKUP(A254,Plan!A$1:BD$798,56,FALSE)/100)))</f>
    </nc>
  </rcc>
  <rcc rId="9152" sId="8">
    <oc r="R255">
      <f>Q255-(Q255*((VLOOKUP(A255,Plan!A$1:Z$798,25,FALSE)/100)))</f>
    </oc>
    <nc r="R255">
      <f>Q255-(Q255*((VLOOKUP(A255,Plan!A$1:Z$798,26,FALSE)/100)))</f>
    </nc>
  </rcc>
  <rcc rId="9153" sId="8">
    <oc r="S255">
      <f>IF(P255,O255*'ETC Data'!$H$3*'ETC Data'!$J$3,0)</f>
    </oc>
    <nc r="S255">
      <f>IF(P255,O255*'ETC Data'!$H$3*'ETC Data'!$J$3,0)</f>
    </nc>
  </rcc>
  <rcc rId="9154" sId="8">
    <oc r="T255">
      <f>S255-(S255*((VLOOKUP(A255,Plan!A$1:AA$798,26,FALSE)/100)))</f>
    </oc>
    <nc r="T255">
      <f>S255-(S255*((VLOOKUP(A255,Plan!A$1:AA$798,27,FALSE)/100)))</f>
    </nc>
  </rcc>
  <rcc rId="9155" sId="8">
    <oc r="U255">
      <f>IF(P255,O255*'ETC Data'!$H$3*'ETC Data'!$K$3,0)</f>
    </oc>
    <nc r="U255">
      <f>IF(P255,O255*'ETC Data'!$H$3*'ETC Data'!$K$3,0)</f>
    </nc>
  </rcc>
  <rcc rId="9156" sId="8">
    <oc r="V255">
      <f>U255-(U255*((VLOOKUP(A255,Plan!A$1:AB$798,27,FALSE)/100)))</f>
    </oc>
    <nc r="V255">
      <f>U255-(U255*((VLOOKUP(A255,Plan!A$1:AB$798,28,FALSE)/100)))</f>
    </nc>
  </rcc>
  <rcc rId="9157" sId="8">
    <oc r="W255">
      <f>IF(P255,O255*'ETC Data'!$H$3*'ETC Data'!$L$3,0)</f>
    </oc>
    <nc r="W255">
      <f>IF(P255,O255*'ETC Data'!$H$3*'ETC Data'!$L$3,0)</f>
    </nc>
  </rcc>
  <rcc rId="9158" sId="8">
    <oc r="X255">
      <f>W255-(W255*((VLOOKUP(A255,Plan!A$1:AC$798,28,FALSE)/100)))</f>
    </oc>
    <nc r="X255">
      <f>W255-(W255*((VLOOKUP(A255,Plan!A$1:AC$798,29,FALSE)/100)))</f>
    </nc>
  </rcc>
  <rcc rId="9159" sId="8">
    <oc r="Z255">
      <f>OR(H255="Y",J255="Y")</f>
    </oc>
    <nc r="Z255">
      <f>OR(H255="Y",J255="Y")</f>
    </nc>
  </rcc>
  <rcc rId="9160" sId="8">
    <oc r="AA255">
      <f>IF(Z255,O255*'ETC Data'!$H$4*'ETC Data'!$I$4,0)</f>
    </oc>
    <nc r="AA255">
      <f>IF(Z255,O255*'ETC Data'!$H$4*'ETC Data'!$I$4,0)</f>
    </nc>
  </rcc>
  <rcc rId="9161" sId="8">
    <oc r="AB255">
      <f>AA255-(AA255*((VLOOKUP(A255,Plan!A$1:AI$798,34,FALSE)/100)))</f>
    </oc>
    <nc r="AB255">
      <f>AA255-(AA255*((VLOOKUP(A255,Plan!A$1:AI$798,35,FALSE)/100)))</f>
    </nc>
  </rcc>
  <rcc rId="9162" sId="8">
    <oc r="AC255">
      <f>IF(Z255,O255*'ETC Data'!$H$4*'ETC Data'!$J$4,0)</f>
    </oc>
    <nc r="AC255">
      <f>IF(Z255,O255*'ETC Data'!$H$4*'ETC Data'!$J$4,0)</f>
    </nc>
  </rcc>
  <rcc rId="9163" sId="8">
    <oc r="AD255">
      <f>AC255-(AC255*((VLOOKUP(A255,Plan!A$1:AJ$798,35,FALSE)/100)))</f>
    </oc>
    <nc r="AD255">
      <f>AC255-(AC255*((VLOOKUP(A255,Plan!A$1:AJ$798,36,FALSE)/100)))</f>
    </nc>
  </rcc>
  <rcc rId="9164" sId="8">
    <oc r="AE255">
      <f>IF(Z255,O255*'ETC Data'!$H$4*'ETC Data'!$K$4,0)</f>
    </oc>
    <nc r="AE255">
      <f>IF(Z255,O255*'ETC Data'!$H$4*'ETC Data'!$K$4,0)</f>
    </nc>
  </rcc>
  <rcc rId="9165" sId="8">
    <oc r="AF255">
      <f>AE255-(AE255*((VLOOKUP(A255,Plan!A$1:AK$798,36,FALSE)/100)))</f>
    </oc>
    <nc r="AF255">
      <f>AE255-(AE255*((VLOOKUP(A255,Plan!A$1:AK$798,37,FALSE)/100)))</f>
    </nc>
  </rcc>
  <rcc rId="9166" sId="8">
    <oc r="AG255">
      <f>IF(Z255,O255*'ETC Data'!$H$4*'ETC Data'!$L$4,0)</f>
    </oc>
    <nc r="AG255">
      <f>IF(Z255,O255*'ETC Data'!$H$4*'ETC Data'!$L$4,0)</f>
    </nc>
  </rcc>
  <rcc rId="9167" sId="8">
    <oc r="AH255">
      <f>AG255-(AG255*((VLOOKUP(A255,Plan!A$1:AP$798,41,FALSE)/100)))</f>
    </oc>
    <nc r="AH255">
      <f>AG255-(AG255*((VLOOKUP(A255,Plan!A$1:AP$798,42,FALSE)/100)))</f>
    </nc>
  </rcc>
  <rcc rId="9168" sId="8">
    <oc r="AJ255">
      <f>OR(H255="Y",K255="Y")</f>
    </oc>
    <nc r="AJ255">
      <f>OR(H255="Y",K255="Y")</f>
    </nc>
  </rcc>
  <rcc rId="9169" sId="8">
    <oc r="AK255">
      <f>IF(AJ255,O255*'ETC Data'!$H$5*'ETC Data'!$I$5,0)</f>
    </oc>
    <nc r="AK255">
      <f>IF(AJ255,O255*'ETC Data'!$H$5*'ETC Data'!$I$5,0)</f>
    </nc>
  </rcc>
  <rcc rId="9170" sId="8">
    <oc r="AL255">
      <f>AK255-(AK255*((VLOOKUP(A255,Plan!A$1:AY$798,49,FALSE)/100)))</f>
    </oc>
    <nc r="AL255">
      <f>AK255-(AK255*((VLOOKUP(A255,Plan!A$1:AY$798,51,FALSE)/100)))</f>
    </nc>
  </rcc>
  <rcc rId="9171" sId="8">
    <oc r="AM255">
      <f>IF(AJ255,O255*'ETC Data'!$H$5*'ETC Data'!$J$5,0)</f>
    </oc>
    <nc r="AM255">
      <f>IF(AJ255,O255*'ETC Data'!$H$5*'ETC Data'!$J$5,0)</f>
    </nc>
  </rcc>
  <rcc rId="9172" sId="8">
    <oc r="AN255">
      <f>AM255-(AM255*((VLOOKUP(A255,Plan!A$1:BA$798,50,FALSE)/100)))</f>
    </oc>
    <nc r="AN255">
      <f>AM255-(AM255*((VLOOKUP(A255,Plan!A$1:BA$798,53,FALSE)/100)))</f>
    </nc>
  </rcc>
  <rcc rId="9173" sId="8">
    <oc r="AO255">
      <f>IF(AJ255,O255*'ETC Data'!$H$5*'ETC Data'!$K$5,0)</f>
    </oc>
    <nc r="AO255">
      <f>IF(AJ255,O255*'ETC Data'!$H$5*'ETC Data'!$K$5,0)</f>
    </nc>
  </rcc>
  <rcc rId="9174" sId="8">
    <oc r="AP255">
      <f>AO255-(AO255*((VLOOKUP(A255,Plan!A$1:BB$798,51,FALSE)/100)))</f>
    </oc>
    <nc r="AP255">
      <f>AO255-(AO255*((VLOOKUP(A255,Plan!A$1:BB$798,54,FALSE)/100)))</f>
    </nc>
  </rcc>
  <rcc rId="9175" sId="8">
    <oc r="AQ255">
      <f>IF(AJ255,O255*'ETC Data'!$H$5*'ETC Data'!$L$5,0)</f>
    </oc>
    <nc r="AQ255">
      <f>IF(AJ255,O255*'ETC Data'!$H$5*'ETC Data'!$L$5,0)</f>
    </nc>
  </rcc>
  <rcc rId="9176" sId="8">
    <oc r="AR255">
      <f>AQ255-(AQ255*((VLOOKUP(A255,Plan!A$1:BD$798,53,FALSE)/100)))</f>
    </oc>
    <nc r="AR255">
      <f>AQ255-(AQ255*((VLOOKUP(A255,Plan!A$1:BD$798,56,FALSE)/100)))</f>
    </nc>
  </rcc>
  <rcc rId="9177" sId="8">
    <oc r="R256">
      <f>Q256-(Q256*((VLOOKUP(A256,Plan!A$1:Z$798,25,FALSE)/100)))</f>
    </oc>
    <nc r="R256">
      <f>Q256-(Q256*((VLOOKUP(A256,Plan!A$1:Z$798,26,FALSE)/100)))</f>
    </nc>
  </rcc>
  <rcc rId="9178" sId="8">
    <oc r="S256">
      <f>IF(P256,O256*'ETC Data'!$H$3*'ETC Data'!$J$3,0)</f>
    </oc>
    <nc r="S256">
      <f>IF(P256,O256*'ETC Data'!$H$3*'ETC Data'!$J$3,0)</f>
    </nc>
  </rcc>
  <rcc rId="9179" sId="8">
    <oc r="T256">
      <f>S256-(S256*((VLOOKUP(A256,Plan!A$1:AA$798,26,FALSE)/100)))</f>
    </oc>
    <nc r="T256">
      <f>S256-(S256*((VLOOKUP(A256,Plan!A$1:AA$798,27,FALSE)/100)))</f>
    </nc>
  </rcc>
  <rcc rId="9180" sId="8">
    <oc r="U256">
      <f>IF(P256,O256*'ETC Data'!$H$3*'ETC Data'!$K$3,0)</f>
    </oc>
    <nc r="U256">
      <f>IF(P256,O256*'ETC Data'!$H$3*'ETC Data'!$K$3,0)</f>
    </nc>
  </rcc>
  <rcc rId="9181" sId="8">
    <oc r="V256">
      <f>U256-(U256*((VLOOKUP(A256,Plan!A$1:AB$798,27,FALSE)/100)))</f>
    </oc>
    <nc r="V256">
      <f>U256-(U256*((VLOOKUP(A256,Plan!A$1:AB$798,28,FALSE)/100)))</f>
    </nc>
  </rcc>
  <rcc rId="9182" sId="8">
    <oc r="W256">
      <f>IF(P256,O256*'ETC Data'!$H$3*'ETC Data'!$L$3,0)</f>
    </oc>
    <nc r="W256">
      <f>IF(P256,O256*'ETC Data'!$H$3*'ETC Data'!$L$3,0)</f>
    </nc>
  </rcc>
  <rcc rId="9183" sId="8">
    <oc r="X256">
      <f>W256-(W256*((VLOOKUP(A256,Plan!A$1:AC$798,28,FALSE)/100)))</f>
    </oc>
    <nc r="X256">
      <f>W256-(W256*((VLOOKUP(A256,Plan!A$1:AC$798,29,FALSE)/100)))</f>
    </nc>
  </rcc>
  <rcc rId="9184" sId="8">
    <oc r="Z256">
      <f>OR(H256="Y",J256="Y")</f>
    </oc>
    <nc r="Z256">
      <f>OR(H256="Y",J256="Y")</f>
    </nc>
  </rcc>
  <rcc rId="9185" sId="8">
    <oc r="AA256">
      <f>IF(Z256,O256*'ETC Data'!$H$4*'ETC Data'!$I$4,0)</f>
    </oc>
    <nc r="AA256">
      <f>IF(Z256,O256*'ETC Data'!$H$4*'ETC Data'!$I$4,0)</f>
    </nc>
  </rcc>
  <rcc rId="9186" sId="8">
    <oc r="AB256">
      <f>AA256-(AA256*((VLOOKUP(A256,Plan!A$1:AI$798,34,FALSE)/100)))</f>
    </oc>
    <nc r="AB256">
      <f>AA256-(AA256*((VLOOKUP(A256,Plan!A$1:AI$798,35,FALSE)/100)))</f>
    </nc>
  </rcc>
  <rcc rId="9187" sId="8">
    <oc r="AC256">
      <f>IF(Z256,O256*'ETC Data'!$H$4*'ETC Data'!$J$4,0)</f>
    </oc>
    <nc r="AC256">
      <f>IF(Z256,O256*'ETC Data'!$H$4*'ETC Data'!$J$4,0)</f>
    </nc>
  </rcc>
  <rcc rId="9188" sId="8">
    <oc r="AD256">
      <f>AC256-(AC256*((VLOOKUP(A256,Plan!A$1:AJ$798,35,FALSE)/100)))</f>
    </oc>
    <nc r="AD256">
      <f>AC256-(AC256*((VLOOKUP(A256,Plan!A$1:AJ$798,36,FALSE)/100)))</f>
    </nc>
  </rcc>
  <rcc rId="9189" sId="8">
    <oc r="AE256">
      <f>IF(Z256,O256*'ETC Data'!$H$4*'ETC Data'!$K$4,0)</f>
    </oc>
    <nc r="AE256">
      <f>IF(Z256,O256*'ETC Data'!$H$4*'ETC Data'!$K$4,0)</f>
    </nc>
  </rcc>
  <rcc rId="9190" sId="8">
    <oc r="AF256">
      <f>AE256-(AE256*((VLOOKUP(A256,Plan!A$1:AK$798,36,FALSE)/100)))</f>
    </oc>
    <nc r="AF256">
      <f>AE256-(AE256*((VLOOKUP(A256,Plan!A$1:AK$798,37,FALSE)/100)))</f>
    </nc>
  </rcc>
  <rcc rId="9191" sId="8">
    <oc r="AG256">
      <f>IF(Z256,O256*'ETC Data'!$H$4*'ETC Data'!$L$4,0)</f>
    </oc>
    <nc r="AG256">
      <f>IF(Z256,O256*'ETC Data'!$H$4*'ETC Data'!$L$4,0)</f>
    </nc>
  </rcc>
  <rcc rId="9192" sId="8">
    <oc r="AH256">
      <f>AG256-(AG256*((VLOOKUP(A256,Plan!A$1:AP$798,41,FALSE)/100)))</f>
    </oc>
    <nc r="AH256">
      <f>AG256-(AG256*((VLOOKUP(A256,Plan!A$1:AP$798,42,FALSE)/100)))</f>
    </nc>
  </rcc>
  <rcc rId="9193" sId="8">
    <oc r="AJ256">
      <f>OR(H256="Y",K256="Y")</f>
    </oc>
    <nc r="AJ256">
      <f>OR(H256="Y",K256="Y")</f>
    </nc>
  </rcc>
  <rcc rId="9194" sId="8">
    <oc r="AK256">
      <f>IF(AJ256,O256*'ETC Data'!$H$5*'ETC Data'!$I$5,0)</f>
    </oc>
    <nc r="AK256">
      <f>IF(AJ256,O256*'ETC Data'!$H$5*'ETC Data'!$I$5,0)</f>
    </nc>
  </rcc>
  <rcc rId="9195" sId="8">
    <oc r="AL256">
      <f>AK256-(AK256*((VLOOKUP(A256,Plan!A$1:AY$798,49,FALSE)/100)))</f>
    </oc>
    <nc r="AL256">
      <f>AK256-(AK256*((VLOOKUP(A256,Plan!A$1:AY$798,51,FALSE)/100)))</f>
    </nc>
  </rcc>
  <rcc rId="9196" sId="8">
    <oc r="AM256">
      <f>IF(AJ256,O256*'ETC Data'!$H$5*'ETC Data'!$J$5,0)</f>
    </oc>
    <nc r="AM256">
      <f>IF(AJ256,O256*'ETC Data'!$H$5*'ETC Data'!$J$5,0)</f>
    </nc>
  </rcc>
  <rcc rId="9197" sId="8">
    <oc r="AN256">
      <f>AM256-(AM256*((VLOOKUP(A256,Plan!A$1:BA$798,50,FALSE)/100)))</f>
    </oc>
    <nc r="AN256">
      <f>AM256-(AM256*((VLOOKUP(A256,Plan!A$1:BA$798,53,FALSE)/100)))</f>
    </nc>
  </rcc>
  <rcc rId="9198" sId="8">
    <oc r="AO256">
      <f>IF(AJ256,O256*'ETC Data'!$H$5*'ETC Data'!$K$5,0)</f>
    </oc>
    <nc r="AO256">
      <f>IF(AJ256,O256*'ETC Data'!$H$5*'ETC Data'!$K$5,0)</f>
    </nc>
  </rcc>
  <rcc rId="9199" sId="8">
    <oc r="AP256">
      <f>AO256-(AO256*((VLOOKUP(A256,Plan!A$1:BB$798,51,FALSE)/100)))</f>
    </oc>
    <nc r="AP256">
      <f>AO256-(AO256*((VLOOKUP(A256,Plan!A$1:BB$798,54,FALSE)/100)))</f>
    </nc>
  </rcc>
  <rcc rId="9200" sId="8">
    <oc r="AQ256">
      <f>IF(AJ256,O256*'ETC Data'!$H$5*'ETC Data'!$L$5,0)</f>
    </oc>
    <nc r="AQ256">
      <f>IF(AJ256,O256*'ETC Data'!$H$5*'ETC Data'!$L$5,0)</f>
    </nc>
  </rcc>
  <rcc rId="9201" sId="8">
    <oc r="AR256">
      <f>AQ256-(AQ256*((VLOOKUP(A256,Plan!A$1:BD$798,53,FALSE)/100)))</f>
    </oc>
    <nc r="AR256">
      <f>AQ256-(AQ256*((VLOOKUP(A256,Plan!A$1:BD$798,56,FALSE)/100)))</f>
    </nc>
  </rcc>
  <rcc rId="9202" sId="8">
    <oc r="R257">
      <f>Q257-(Q257*((VLOOKUP(A257,Plan!A$1:Z$798,25,FALSE)/100)))</f>
    </oc>
    <nc r="R257">
      <f>Q257-(Q257*((VLOOKUP(A257,Plan!A$1:Z$798,26,FALSE)/100)))</f>
    </nc>
  </rcc>
  <rcc rId="9203" sId="8">
    <oc r="S257">
      <f>IF(P257,O257*'ETC Data'!$H$3*'ETC Data'!$J$3,0)</f>
    </oc>
    <nc r="S257">
      <f>IF(P257,O257*'ETC Data'!$H$3*'ETC Data'!$J$3,0)</f>
    </nc>
  </rcc>
  <rcc rId="9204" sId="8">
    <oc r="T257">
      <f>S257-(S257*((VLOOKUP(A257,Plan!A$1:AA$798,26,FALSE)/100)))</f>
    </oc>
    <nc r="T257">
      <f>S257-(S257*((VLOOKUP(A257,Plan!A$1:AA$798,27,FALSE)/100)))</f>
    </nc>
  </rcc>
  <rcc rId="9205" sId="8">
    <oc r="U257">
      <f>IF(P257,O257*'ETC Data'!$H$3*'ETC Data'!$K$3,0)</f>
    </oc>
    <nc r="U257">
      <f>IF(P257,O257*'ETC Data'!$H$3*'ETC Data'!$K$3,0)</f>
    </nc>
  </rcc>
  <rcc rId="9206" sId="8">
    <oc r="V257">
      <f>U257-(U257*((VLOOKUP(A257,Plan!A$1:AB$798,27,FALSE)/100)))</f>
    </oc>
    <nc r="V257">
      <f>U257-(U257*((VLOOKUP(A257,Plan!A$1:AB$798,28,FALSE)/100)))</f>
    </nc>
  </rcc>
  <rcc rId="9207" sId="8">
    <oc r="W257">
      <f>IF(P257,O257*'ETC Data'!$H$3*'ETC Data'!$L$3,0)</f>
    </oc>
    <nc r="W257">
      <f>IF(P257,O257*'ETC Data'!$H$3*'ETC Data'!$L$3,0)</f>
    </nc>
  </rcc>
  <rcc rId="9208" sId="8">
    <oc r="X257">
      <f>W257-(W257*((VLOOKUP(A257,Plan!A$1:AC$798,28,FALSE)/100)))</f>
    </oc>
    <nc r="X257">
      <f>W257-(W257*((VLOOKUP(A257,Plan!A$1:AC$798,29,FALSE)/100)))</f>
    </nc>
  </rcc>
  <rcc rId="9209" sId="8">
    <oc r="Z257">
      <f>OR(H257="Y",J257="Y")</f>
    </oc>
    <nc r="Z257">
      <f>OR(H257="Y",J257="Y")</f>
    </nc>
  </rcc>
  <rcc rId="9210" sId="8">
    <oc r="AA257">
      <f>IF(Z257,O257*'ETC Data'!$H$4*'ETC Data'!$I$4,0)</f>
    </oc>
    <nc r="AA257">
      <f>IF(Z257,O257*'ETC Data'!$H$4*'ETC Data'!$I$4,0)</f>
    </nc>
  </rcc>
  <rcc rId="9211" sId="8">
    <oc r="AB257">
      <f>AA257-(AA257*((VLOOKUP(A257,Plan!A$1:AI$798,34,FALSE)/100)))</f>
    </oc>
    <nc r="AB257">
      <f>AA257-(AA257*((VLOOKUP(A257,Plan!A$1:AI$798,35,FALSE)/100)))</f>
    </nc>
  </rcc>
  <rcc rId="9212" sId="8">
    <oc r="AC257">
      <f>IF(Z257,O257*'ETC Data'!$H$4*'ETC Data'!$J$4,0)</f>
    </oc>
    <nc r="AC257">
      <f>IF(Z257,O257*'ETC Data'!$H$4*'ETC Data'!$J$4,0)</f>
    </nc>
  </rcc>
  <rcc rId="9213" sId="8">
    <oc r="AD257">
      <f>AC257-(AC257*((VLOOKUP(A257,Plan!A$1:AJ$798,35,FALSE)/100)))</f>
    </oc>
    <nc r="AD257">
      <f>AC257-(AC257*((VLOOKUP(A257,Plan!A$1:AJ$798,36,FALSE)/100)))</f>
    </nc>
  </rcc>
  <rcc rId="9214" sId="8">
    <oc r="AE257">
      <f>IF(Z257,O257*'ETC Data'!$H$4*'ETC Data'!$K$4,0)</f>
    </oc>
    <nc r="AE257">
      <f>IF(Z257,O257*'ETC Data'!$H$4*'ETC Data'!$K$4,0)</f>
    </nc>
  </rcc>
  <rcc rId="9215" sId="8">
    <oc r="AF257">
      <f>AE257-(AE257*((VLOOKUP(A257,Plan!A$1:AK$798,36,FALSE)/100)))</f>
    </oc>
    <nc r="AF257">
      <f>AE257-(AE257*((VLOOKUP(A257,Plan!A$1:AK$798,37,FALSE)/100)))</f>
    </nc>
  </rcc>
  <rcc rId="9216" sId="8">
    <oc r="AG257">
      <f>IF(Z257,O257*'ETC Data'!$H$4*'ETC Data'!$L$4,0)</f>
    </oc>
    <nc r="AG257">
      <f>IF(Z257,O257*'ETC Data'!$H$4*'ETC Data'!$L$4,0)</f>
    </nc>
  </rcc>
  <rcc rId="9217" sId="8">
    <oc r="AH257">
      <f>AG257-(AG257*((VLOOKUP(A257,Plan!A$1:AP$798,41,FALSE)/100)))</f>
    </oc>
    <nc r="AH257">
      <f>AG257-(AG257*((VLOOKUP(A257,Plan!A$1:AP$798,42,FALSE)/100)))</f>
    </nc>
  </rcc>
  <rcc rId="9218" sId="8">
    <oc r="AJ257">
      <f>OR(H257="Y",K257="Y")</f>
    </oc>
    <nc r="AJ257">
      <f>OR(H257="Y",K257="Y")</f>
    </nc>
  </rcc>
  <rcc rId="9219" sId="8">
    <oc r="AK257">
      <f>IF(AJ257,O257*'ETC Data'!$H$5*'ETC Data'!$I$5,0)</f>
    </oc>
    <nc r="AK257">
      <f>IF(AJ257,O257*'ETC Data'!$H$5*'ETC Data'!$I$5,0)</f>
    </nc>
  </rcc>
  <rcc rId="9220" sId="8">
    <oc r="AL257">
      <f>AK257-(AK257*((VLOOKUP(A257,Plan!A$1:AY$798,49,FALSE)/100)))</f>
    </oc>
    <nc r="AL257">
      <f>AK257-(AK257*((VLOOKUP(A257,Plan!A$1:AY$798,51,FALSE)/100)))</f>
    </nc>
  </rcc>
  <rcc rId="9221" sId="8">
    <oc r="AM257">
      <f>IF(AJ257,O257*'ETC Data'!$H$5*'ETC Data'!$J$5,0)</f>
    </oc>
    <nc r="AM257">
      <f>IF(AJ257,O257*'ETC Data'!$H$5*'ETC Data'!$J$5,0)</f>
    </nc>
  </rcc>
  <rcc rId="9222" sId="8">
    <oc r="AN257">
      <f>AM257-(AM257*((VLOOKUP(A257,Plan!A$1:BA$798,50,FALSE)/100)))</f>
    </oc>
    <nc r="AN257">
      <f>AM257-(AM257*((VLOOKUP(A257,Plan!A$1:BA$798,53,FALSE)/100)))</f>
    </nc>
  </rcc>
  <rcc rId="9223" sId="8">
    <oc r="AO257">
      <f>IF(AJ257,O257*'ETC Data'!$H$5*'ETC Data'!$K$5,0)</f>
    </oc>
    <nc r="AO257">
      <f>IF(AJ257,O257*'ETC Data'!$H$5*'ETC Data'!$K$5,0)</f>
    </nc>
  </rcc>
  <rcc rId="9224" sId="8">
    <oc r="AP257">
      <f>AO257-(AO257*((VLOOKUP(A257,Plan!A$1:BB$798,51,FALSE)/100)))</f>
    </oc>
    <nc r="AP257">
      <f>AO257-(AO257*((VLOOKUP(A257,Plan!A$1:BB$798,54,FALSE)/100)))</f>
    </nc>
  </rcc>
  <rcc rId="9225" sId="8">
    <oc r="AQ257">
      <f>IF(AJ257,O257*'ETC Data'!$H$5*'ETC Data'!$L$5,0)</f>
    </oc>
    <nc r="AQ257">
      <f>IF(AJ257,O257*'ETC Data'!$H$5*'ETC Data'!$L$5,0)</f>
    </nc>
  </rcc>
  <rcc rId="9226" sId="8">
    <oc r="AR257">
      <f>AQ257-(AQ257*((VLOOKUP(A257,Plan!A$1:BD$798,53,FALSE)/100)))</f>
    </oc>
    <nc r="AR257">
      <f>AQ257-(AQ257*((VLOOKUP(A257,Plan!A$1:BD$798,56,FALSE)/100)))</f>
    </nc>
  </rcc>
  <rcc rId="9227" sId="8">
    <oc r="R258">
      <f>Q258-(Q258*((VLOOKUP(A258,Plan!A$1:Z$798,25,FALSE)/100)))</f>
    </oc>
    <nc r="R258">
      <f>Q258-(Q258*((VLOOKUP(A258,Plan!A$1:Z$798,26,FALSE)/100)))</f>
    </nc>
  </rcc>
  <rcc rId="9228" sId="8">
    <oc r="S258">
      <f>IF(P258,O258*'ETC Data'!$H$3*'ETC Data'!$J$3,0)</f>
    </oc>
    <nc r="S258">
      <f>IF(P258,O258*'ETC Data'!$H$3*'ETC Data'!$J$3,0)</f>
    </nc>
  </rcc>
  <rcc rId="9229" sId="8">
    <oc r="T258">
      <f>S258-(S258*((VLOOKUP(A258,Plan!A$1:AA$798,26,FALSE)/100)))</f>
    </oc>
    <nc r="T258">
      <f>S258-(S258*((VLOOKUP(A258,Plan!A$1:AA$798,27,FALSE)/100)))</f>
    </nc>
  </rcc>
  <rcc rId="9230" sId="8">
    <oc r="U258">
      <f>IF(P258,O258*'ETC Data'!$H$3*'ETC Data'!$K$3,0)</f>
    </oc>
    <nc r="U258">
      <f>IF(P258,O258*'ETC Data'!$H$3*'ETC Data'!$K$3,0)</f>
    </nc>
  </rcc>
  <rcc rId="9231" sId="8">
    <oc r="V258">
      <f>U258-(U258*((VLOOKUP(A258,Plan!A$1:AB$798,27,FALSE)/100)))</f>
    </oc>
    <nc r="V258">
      <f>U258-(U258*((VLOOKUP(A258,Plan!A$1:AB$798,28,FALSE)/100)))</f>
    </nc>
  </rcc>
  <rcc rId="9232" sId="8">
    <oc r="W258">
      <f>IF(P258,O258*'ETC Data'!$H$3*'ETC Data'!$L$3,0)</f>
    </oc>
    <nc r="W258">
      <f>IF(P258,O258*'ETC Data'!$H$3*'ETC Data'!$L$3,0)</f>
    </nc>
  </rcc>
  <rcc rId="9233" sId="8">
    <oc r="X258">
      <f>W258-(W258*((VLOOKUP(A258,Plan!A$1:AC$798,28,FALSE)/100)))</f>
    </oc>
    <nc r="X258">
      <f>W258-(W258*((VLOOKUP(A258,Plan!A$1:AC$798,29,FALSE)/100)))</f>
    </nc>
  </rcc>
  <rcc rId="9234" sId="8">
    <oc r="Z258">
      <f>OR(H258="Y",J258="Y")</f>
    </oc>
    <nc r="Z258">
      <f>OR(H258="Y",J258="Y")</f>
    </nc>
  </rcc>
  <rcc rId="9235" sId="8">
    <oc r="AA258">
      <f>IF(Z258,O258*'ETC Data'!$H$4*'ETC Data'!$I$4,0)</f>
    </oc>
    <nc r="AA258">
      <f>IF(Z258,O258*'ETC Data'!$H$4*'ETC Data'!$I$4,0)</f>
    </nc>
  </rcc>
  <rcc rId="9236" sId="8">
    <oc r="AB258">
      <f>AA258-(AA258*((VLOOKUP(A258,Plan!A$1:AI$798,34,FALSE)/100)))</f>
    </oc>
    <nc r="AB258">
      <f>AA258-(AA258*((VLOOKUP(A258,Plan!A$1:AI$798,35,FALSE)/100)))</f>
    </nc>
  </rcc>
  <rcc rId="9237" sId="8">
    <oc r="AC258">
      <f>IF(Z258,O258*'ETC Data'!$H$4*'ETC Data'!$J$4,0)</f>
    </oc>
    <nc r="AC258">
      <f>IF(Z258,O258*'ETC Data'!$H$4*'ETC Data'!$J$4,0)</f>
    </nc>
  </rcc>
  <rcc rId="9238" sId="8">
    <oc r="AD258">
      <f>AC258-(AC258*((VLOOKUP(A258,Plan!A$1:AJ$798,35,FALSE)/100)))</f>
    </oc>
    <nc r="AD258">
      <f>AC258-(AC258*((VLOOKUP(A258,Plan!A$1:AJ$798,36,FALSE)/100)))</f>
    </nc>
  </rcc>
  <rcc rId="9239" sId="8">
    <oc r="AE258">
      <f>IF(Z258,O258*'ETC Data'!$H$4*'ETC Data'!$K$4,0)</f>
    </oc>
    <nc r="AE258">
      <f>IF(Z258,O258*'ETC Data'!$H$4*'ETC Data'!$K$4,0)</f>
    </nc>
  </rcc>
  <rcc rId="9240" sId="8">
    <oc r="AF258">
      <f>AE258-(AE258*((VLOOKUP(A258,Plan!A$1:AK$798,36,FALSE)/100)))</f>
    </oc>
    <nc r="AF258">
      <f>AE258-(AE258*((VLOOKUP(A258,Plan!A$1:AK$798,37,FALSE)/100)))</f>
    </nc>
  </rcc>
  <rcc rId="9241" sId="8">
    <oc r="AG258">
      <f>IF(Z258,O258*'ETC Data'!$H$4*'ETC Data'!$L$4,0)</f>
    </oc>
    <nc r="AG258">
      <f>IF(Z258,O258*'ETC Data'!$H$4*'ETC Data'!$L$4,0)</f>
    </nc>
  </rcc>
  <rcc rId="9242" sId="8">
    <oc r="AH258">
      <f>AG258-(AG258*((VLOOKUP(A258,Plan!A$1:AP$798,41,FALSE)/100)))</f>
    </oc>
    <nc r="AH258">
      <f>AG258-(AG258*((VLOOKUP(A258,Plan!A$1:AP$798,42,FALSE)/100)))</f>
    </nc>
  </rcc>
  <rcc rId="9243" sId="8">
    <oc r="AJ258">
      <f>OR(H258="Y",K258="Y")</f>
    </oc>
    <nc r="AJ258">
      <f>OR(H258="Y",K258="Y")</f>
    </nc>
  </rcc>
  <rcc rId="9244" sId="8">
    <oc r="AK258">
      <f>IF(AJ258,O258*'ETC Data'!$H$5*'ETC Data'!$I$5,0)</f>
    </oc>
    <nc r="AK258">
      <f>IF(AJ258,O258*'ETC Data'!$H$5*'ETC Data'!$I$5,0)</f>
    </nc>
  </rcc>
  <rcc rId="9245" sId="8">
    <oc r="AL258">
      <f>AK258-(AK258*((VLOOKUP(A258,Plan!A$1:AY$798,49,FALSE)/100)))</f>
    </oc>
    <nc r="AL258">
      <f>AK258-(AK258*((VLOOKUP(A258,Plan!A$1:AY$798,51,FALSE)/100)))</f>
    </nc>
  </rcc>
  <rcc rId="9246" sId="8">
    <oc r="AM258">
      <f>IF(AJ258,O258*'ETC Data'!$H$5*'ETC Data'!$J$5,0)</f>
    </oc>
    <nc r="AM258">
      <f>IF(AJ258,O258*'ETC Data'!$H$5*'ETC Data'!$J$5,0)</f>
    </nc>
  </rcc>
  <rcc rId="9247" sId="8">
    <oc r="AN258">
      <f>AM258-(AM258*((VLOOKUP(A258,Plan!A$1:BA$798,50,FALSE)/100)))</f>
    </oc>
    <nc r="AN258">
      <f>AM258-(AM258*((VLOOKUP(A258,Plan!A$1:BA$798,53,FALSE)/100)))</f>
    </nc>
  </rcc>
  <rcc rId="9248" sId="8">
    <oc r="AO258">
      <f>IF(AJ258,O258*'ETC Data'!$H$5*'ETC Data'!$K$5,0)</f>
    </oc>
    <nc r="AO258">
      <f>IF(AJ258,O258*'ETC Data'!$H$5*'ETC Data'!$K$5,0)</f>
    </nc>
  </rcc>
  <rcc rId="9249" sId="8">
    <oc r="AP258">
      <f>AO258-(AO258*((VLOOKUP(A258,Plan!A$1:BB$798,51,FALSE)/100)))</f>
    </oc>
    <nc r="AP258">
      <f>AO258-(AO258*((VLOOKUP(A258,Plan!A$1:BB$798,54,FALSE)/100)))</f>
    </nc>
  </rcc>
  <rcc rId="9250" sId="8">
    <oc r="AQ258">
      <f>IF(AJ258,O258*'ETC Data'!$H$5*'ETC Data'!$L$5,0)</f>
    </oc>
    <nc r="AQ258">
      <f>IF(AJ258,O258*'ETC Data'!$H$5*'ETC Data'!$L$5,0)</f>
    </nc>
  </rcc>
  <rcc rId="9251" sId="8">
    <oc r="AR258">
      <f>AQ258-(AQ258*((VLOOKUP(A258,Plan!A$1:BD$798,53,FALSE)/100)))</f>
    </oc>
    <nc r="AR258">
      <f>AQ258-(AQ258*((VLOOKUP(A258,Plan!A$1:BD$798,56,FALSE)/100)))</f>
    </nc>
  </rcc>
  <rcc rId="9252" sId="8">
    <oc r="R259">
      <f>Q259-(Q259*((VLOOKUP(A259,Plan!A$1:Z$798,25,FALSE)/100)))</f>
    </oc>
    <nc r="R259">
      <f>Q259-(Q259*((VLOOKUP(A259,Plan!A$1:Z$798,26,FALSE)/100)))</f>
    </nc>
  </rcc>
  <rcc rId="9253" sId="8">
    <oc r="S259">
      <f>IF(P259,O259*'ETC Data'!$H$3*'ETC Data'!$J$3,0)</f>
    </oc>
    <nc r="S259">
      <f>IF(P259,O259*'ETC Data'!$H$3*'ETC Data'!$J$3,0)</f>
    </nc>
  </rcc>
  <rcc rId="9254" sId="8">
    <oc r="T259">
      <f>S259-(S259*((VLOOKUP(A259,Plan!A$1:AA$798,26,FALSE)/100)))</f>
    </oc>
    <nc r="T259">
      <f>S259-(S259*((VLOOKUP(A259,Plan!A$1:AA$798,27,FALSE)/100)))</f>
    </nc>
  </rcc>
  <rcc rId="9255" sId="8">
    <oc r="U259">
      <f>IF(P259,O259*'ETC Data'!$H$3*'ETC Data'!$K$3,0)</f>
    </oc>
    <nc r="U259">
      <f>IF(P259,O259*'ETC Data'!$H$3*'ETC Data'!$K$3,0)</f>
    </nc>
  </rcc>
  <rcc rId="9256" sId="8">
    <oc r="V259">
      <f>U259-(U259*((VLOOKUP(A259,Plan!A$1:AB$798,27,FALSE)/100)))</f>
    </oc>
    <nc r="V259">
      <f>U259-(U259*((VLOOKUP(A259,Plan!A$1:AB$798,28,FALSE)/100)))</f>
    </nc>
  </rcc>
  <rcc rId="9257" sId="8">
    <oc r="W259">
      <f>IF(P259,O259*'ETC Data'!$H$3*'ETC Data'!$L$3,0)</f>
    </oc>
    <nc r="W259">
      <f>IF(P259,O259*'ETC Data'!$H$3*'ETC Data'!$L$3,0)</f>
    </nc>
  </rcc>
  <rcc rId="9258" sId="8">
    <oc r="X259">
      <f>W259-(W259*((VLOOKUP(A259,Plan!A$1:AC$798,28,FALSE)/100)))</f>
    </oc>
    <nc r="X259">
      <f>W259-(W259*((VLOOKUP(A259,Plan!A$1:AC$798,29,FALSE)/100)))</f>
    </nc>
  </rcc>
  <rcc rId="9259" sId="8">
    <oc r="Z259">
      <f>OR(H259="Y",J259="Y")</f>
    </oc>
    <nc r="Z259">
      <f>OR(H259="Y",J259="Y")</f>
    </nc>
  </rcc>
  <rcc rId="9260" sId="8">
    <oc r="AA259">
      <f>IF(Z259,O259*'ETC Data'!$H$4*'ETC Data'!$I$4,0)</f>
    </oc>
    <nc r="AA259">
      <f>IF(Z259,O259*'ETC Data'!$H$4*'ETC Data'!$I$4,0)</f>
    </nc>
  </rcc>
  <rcc rId="9261" sId="8">
    <oc r="AB259">
      <f>AA259-(AA259*((VLOOKUP(A259,Plan!A$1:AI$798,34,FALSE)/100)))</f>
    </oc>
    <nc r="AB259">
      <f>AA259-(AA259*((VLOOKUP(A259,Plan!A$1:AI$798,35,FALSE)/100)))</f>
    </nc>
  </rcc>
  <rcc rId="9262" sId="8">
    <oc r="AC259">
      <f>IF(Z259,O259*'ETC Data'!$H$4*'ETC Data'!$J$4,0)</f>
    </oc>
    <nc r="AC259">
      <f>IF(Z259,O259*'ETC Data'!$H$4*'ETC Data'!$J$4,0)</f>
    </nc>
  </rcc>
  <rcc rId="9263" sId="8">
    <oc r="AD259">
      <f>AC259-(AC259*((VLOOKUP(A259,Plan!A$1:AJ$798,35,FALSE)/100)))</f>
    </oc>
    <nc r="AD259">
      <f>AC259-(AC259*((VLOOKUP(A259,Plan!A$1:AJ$798,36,FALSE)/100)))</f>
    </nc>
  </rcc>
  <rcc rId="9264" sId="8">
    <oc r="AE259">
      <f>IF(Z259,O259*'ETC Data'!$H$4*'ETC Data'!$K$4,0)</f>
    </oc>
    <nc r="AE259">
      <f>IF(Z259,O259*'ETC Data'!$H$4*'ETC Data'!$K$4,0)</f>
    </nc>
  </rcc>
  <rcc rId="9265" sId="8">
    <oc r="AF259">
      <f>AE259-(AE259*((VLOOKUP(A259,Plan!A$1:AK$798,36,FALSE)/100)))</f>
    </oc>
    <nc r="AF259">
      <f>AE259-(AE259*((VLOOKUP(A259,Plan!A$1:AK$798,37,FALSE)/100)))</f>
    </nc>
  </rcc>
  <rcc rId="9266" sId="8">
    <oc r="AG259">
      <f>IF(Z259,O259*'ETC Data'!$H$4*'ETC Data'!$L$4,0)</f>
    </oc>
    <nc r="AG259">
      <f>IF(Z259,O259*'ETC Data'!$H$4*'ETC Data'!$L$4,0)</f>
    </nc>
  </rcc>
  <rcc rId="9267" sId="8">
    <oc r="AH259">
      <f>AG259-(AG259*((VLOOKUP(A259,Plan!A$1:AP$798,41,FALSE)/100)))</f>
    </oc>
    <nc r="AH259">
      <f>AG259-(AG259*((VLOOKUP(A259,Plan!A$1:AP$798,42,FALSE)/100)))</f>
    </nc>
  </rcc>
  <rcc rId="9268" sId="8">
    <oc r="AJ259">
      <f>OR(H259="Y",K259="Y")</f>
    </oc>
    <nc r="AJ259">
      <f>OR(H259="Y",K259="Y")</f>
    </nc>
  </rcc>
  <rcc rId="9269" sId="8">
    <oc r="AK259">
      <f>IF(AJ259,O259*'ETC Data'!$H$5*'ETC Data'!$I$5,0)</f>
    </oc>
    <nc r="AK259">
      <f>IF(AJ259,O259*'ETC Data'!$H$5*'ETC Data'!$I$5,0)</f>
    </nc>
  </rcc>
  <rcc rId="9270" sId="8">
    <oc r="AL259">
      <f>AK259-(AK259*((VLOOKUP(A259,Plan!A$1:AY$798,49,FALSE)/100)))</f>
    </oc>
    <nc r="AL259">
      <f>AK259-(AK259*((VLOOKUP(A259,Plan!A$1:AY$798,51,FALSE)/100)))</f>
    </nc>
  </rcc>
  <rcc rId="9271" sId="8">
    <oc r="AM259">
      <f>IF(AJ259,O259*'ETC Data'!$H$5*'ETC Data'!$J$5,0)</f>
    </oc>
    <nc r="AM259">
      <f>IF(AJ259,O259*'ETC Data'!$H$5*'ETC Data'!$J$5,0)</f>
    </nc>
  </rcc>
  <rcc rId="9272" sId="8">
    <oc r="AN259">
      <f>AM259-(AM259*((VLOOKUP(A259,Plan!A$1:BA$798,50,FALSE)/100)))</f>
    </oc>
    <nc r="AN259">
      <f>AM259-(AM259*((VLOOKUP(A259,Plan!A$1:BA$798,53,FALSE)/100)))</f>
    </nc>
  </rcc>
  <rcc rId="9273" sId="8">
    <oc r="AO259">
      <f>IF(AJ259,O259*'ETC Data'!$H$5*'ETC Data'!$K$5,0)</f>
    </oc>
    <nc r="AO259">
      <f>IF(AJ259,O259*'ETC Data'!$H$5*'ETC Data'!$K$5,0)</f>
    </nc>
  </rcc>
  <rcc rId="9274" sId="8">
    <oc r="AP259">
      <f>AO259-(AO259*((VLOOKUP(A259,Plan!A$1:BB$798,51,FALSE)/100)))</f>
    </oc>
    <nc r="AP259">
      <f>AO259-(AO259*((VLOOKUP(A259,Plan!A$1:BB$798,54,FALSE)/100)))</f>
    </nc>
  </rcc>
  <rcc rId="9275" sId="8">
    <oc r="AQ259">
      <f>IF(AJ259,O259*'ETC Data'!$H$5*'ETC Data'!$L$5,0)</f>
    </oc>
    <nc r="AQ259">
      <f>IF(AJ259,O259*'ETC Data'!$H$5*'ETC Data'!$L$5,0)</f>
    </nc>
  </rcc>
  <rcc rId="9276" sId="8">
    <oc r="AR259">
      <f>AQ259-(AQ259*((VLOOKUP(A259,Plan!A$1:BD$798,53,FALSE)/100)))</f>
    </oc>
    <nc r="AR259">
      <f>AQ259-(AQ259*((VLOOKUP(A259,Plan!A$1:BD$798,56,FALSE)/100)))</f>
    </nc>
  </rcc>
  <rcc rId="9277" sId="8">
    <oc r="R260">
      <f>Q260-(Q260*((VLOOKUP(A260,Plan!A$1:Z$798,25,FALSE)/100)))</f>
    </oc>
    <nc r="R260">
      <f>Q260-(Q260*((VLOOKUP(A260,Plan!A$1:Z$798,26,FALSE)/100)))</f>
    </nc>
  </rcc>
  <rcc rId="9278" sId="8">
    <oc r="S260">
      <f>IF(P260,O260*'ETC Data'!$H$3*'ETC Data'!$J$3,0)</f>
    </oc>
    <nc r="S260">
      <f>IF(P260,O260*'ETC Data'!$H$3*'ETC Data'!$J$3,0)</f>
    </nc>
  </rcc>
  <rcc rId="9279" sId="8">
    <oc r="T260">
      <f>S260-(S260*((VLOOKUP(A260,Plan!A$1:AA$798,26,FALSE)/100)))</f>
    </oc>
    <nc r="T260">
      <f>S260-(S260*((VLOOKUP(A260,Plan!A$1:AA$798,27,FALSE)/100)))</f>
    </nc>
  </rcc>
  <rcc rId="9280" sId="8">
    <oc r="U260">
      <f>IF(P260,O260*'ETC Data'!$H$3*'ETC Data'!$K$3,0)</f>
    </oc>
    <nc r="U260">
      <f>IF(P260,O260*'ETC Data'!$H$3*'ETC Data'!$K$3,0)</f>
    </nc>
  </rcc>
  <rcc rId="9281" sId="8">
    <oc r="V260">
      <f>U260-(U260*((VLOOKUP(A260,Plan!A$1:AB$798,27,FALSE)/100)))</f>
    </oc>
    <nc r="V260">
      <f>U260-(U260*((VLOOKUP(A260,Plan!A$1:AB$798,28,FALSE)/100)))</f>
    </nc>
  </rcc>
  <rcc rId="9282" sId="8">
    <oc r="W260">
      <f>IF(P260,O260*'ETC Data'!$H$3*'ETC Data'!$L$3,0)</f>
    </oc>
    <nc r="W260">
      <f>IF(P260,O260*'ETC Data'!$H$3*'ETC Data'!$L$3,0)</f>
    </nc>
  </rcc>
  <rcc rId="9283" sId="8">
    <oc r="X260">
      <f>W260-(W260*((VLOOKUP(A260,Plan!A$1:AC$798,28,FALSE)/100)))</f>
    </oc>
    <nc r="X260">
      <f>W260-(W260*((VLOOKUP(A260,Plan!A$1:AC$798,29,FALSE)/100)))</f>
    </nc>
  </rcc>
  <rcc rId="9284" sId="8">
    <oc r="Z260">
      <f>OR(H260="Y",J260="Y")</f>
    </oc>
    <nc r="Z260">
      <f>OR(H260="Y",J260="Y")</f>
    </nc>
  </rcc>
  <rcc rId="9285" sId="8">
    <oc r="AA260">
      <f>IF(Z260,O260*'ETC Data'!$H$4*'ETC Data'!$I$4,0)</f>
    </oc>
    <nc r="AA260">
      <f>IF(Z260,O260*'ETC Data'!$H$4*'ETC Data'!$I$4,0)</f>
    </nc>
  </rcc>
  <rcc rId="9286" sId="8">
    <oc r="AB260">
      <f>AA260-(AA260*((VLOOKUP(A260,Plan!A$1:AI$798,34,FALSE)/100)))</f>
    </oc>
    <nc r="AB260">
      <f>AA260-(AA260*((VLOOKUP(A260,Plan!A$1:AI$798,35,FALSE)/100)))</f>
    </nc>
  </rcc>
  <rcc rId="9287" sId="8">
    <oc r="AC260">
      <f>IF(Z260,O260*'ETC Data'!$H$4*'ETC Data'!$J$4,0)</f>
    </oc>
    <nc r="AC260">
      <f>IF(Z260,O260*'ETC Data'!$H$4*'ETC Data'!$J$4,0)</f>
    </nc>
  </rcc>
  <rcc rId="9288" sId="8">
    <oc r="AD260">
      <f>AC260-(AC260*((VLOOKUP(A260,Plan!A$1:AJ$798,35,FALSE)/100)))</f>
    </oc>
    <nc r="AD260">
      <f>AC260-(AC260*((VLOOKUP(A260,Plan!A$1:AJ$798,36,FALSE)/100)))</f>
    </nc>
  </rcc>
  <rcc rId="9289" sId="8">
    <oc r="AE260">
      <f>IF(Z260,O260*'ETC Data'!$H$4*'ETC Data'!$K$4,0)</f>
    </oc>
    <nc r="AE260">
      <f>IF(Z260,O260*'ETC Data'!$H$4*'ETC Data'!$K$4,0)</f>
    </nc>
  </rcc>
  <rcc rId="9290" sId="8">
    <oc r="AF260">
      <f>AE260-(AE260*((VLOOKUP(A260,Plan!A$1:AK$798,36,FALSE)/100)))</f>
    </oc>
    <nc r="AF260">
      <f>AE260-(AE260*((VLOOKUP(A260,Plan!A$1:AK$798,37,FALSE)/100)))</f>
    </nc>
  </rcc>
  <rcc rId="9291" sId="8">
    <oc r="AG260">
      <f>IF(Z260,O260*'ETC Data'!$H$4*'ETC Data'!$L$4,0)</f>
    </oc>
    <nc r="AG260">
      <f>IF(Z260,O260*'ETC Data'!$H$4*'ETC Data'!$L$4,0)</f>
    </nc>
  </rcc>
  <rcc rId="9292" sId="8">
    <oc r="AH260">
      <f>AG260-(AG260*((VLOOKUP(A260,Plan!A$1:AP$798,41,FALSE)/100)))</f>
    </oc>
    <nc r="AH260">
      <f>AG260-(AG260*((VLOOKUP(A260,Plan!A$1:AP$798,42,FALSE)/100)))</f>
    </nc>
  </rcc>
  <rcc rId="9293" sId="8">
    <oc r="AJ260">
      <f>OR(H260="Y",K260="Y")</f>
    </oc>
    <nc r="AJ260">
      <f>OR(H260="Y",K260="Y")</f>
    </nc>
  </rcc>
  <rcc rId="9294" sId="8">
    <oc r="AK260">
      <f>IF(AJ260,O260*'ETC Data'!$H$5*'ETC Data'!$I$5,0)</f>
    </oc>
    <nc r="AK260">
      <f>IF(AJ260,O260*'ETC Data'!$H$5*'ETC Data'!$I$5,0)</f>
    </nc>
  </rcc>
  <rcc rId="9295" sId="8">
    <oc r="AL260">
      <f>AK260-(AK260*((VLOOKUP(A260,Plan!A$1:AY$798,49,FALSE)/100)))</f>
    </oc>
    <nc r="AL260">
      <f>AK260-(AK260*((VLOOKUP(A260,Plan!A$1:AY$798,51,FALSE)/100)))</f>
    </nc>
  </rcc>
  <rcc rId="9296" sId="8">
    <oc r="AM260">
      <f>IF(AJ260,O260*'ETC Data'!$H$5*'ETC Data'!$J$5,0)</f>
    </oc>
    <nc r="AM260">
      <f>IF(AJ260,O260*'ETC Data'!$H$5*'ETC Data'!$J$5,0)</f>
    </nc>
  </rcc>
  <rcc rId="9297" sId="8">
    <oc r="AN260">
      <f>AM260-(AM260*((VLOOKUP(A260,Plan!A$1:BA$798,50,FALSE)/100)))</f>
    </oc>
    <nc r="AN260">
      <f>AM260-(AM260*((VLOOKUP(A260,Plan!A$1:BA$798,53,FALSE)/100)))</f>
    </nc>
  </rcc>
  <rcc rId="9298" sId="8">
    <oc r="AO260">
      <f>IF(AJ260,O260*'ETC Data'!$H$5*'ETC Data'!$K$5,0)</f>
    </oc>
    <nc r="AO260">
      <f>IF(AJ260,O260*'ETC Data'!$H$5*'ETC Data'!$K$5,0)</f>
    </nc>
  </rcc>
  <rcc rId="9299" sId="8">
    <oc r="AP260">
      <f>AO260-(AO260*((VLOOKUP(A260,Plan!A$1:BB$798,51,FALSE)/100)))</f>
    </oc>
    <nc r="AP260">
      <f>AO260-(AO260*((VLOOKUP(A260,Plan!A$1:BB$798,54,FALSE)/100)))</f>
    </nc>
  </rcc>
  <rcc rId="9300" sId="8">
    <oc r="AQ260">
      <f>IF(AJ260,O260*'ETC Data'!$H$5*'ETC Data'!$L$5,0)</f>
    </oc>
    <nc r="AQ260">
      <f>IF(AJ260,O260*'ETC Data'!$H$5*'ETC Data'!$L$5,0)</f>
    </nc>
  </rcc>
  <rcc rId="9301" sId="8">
    <oc r="AR260">
      <f>AQ260-(AQ260*((VLOOKUP(A260,Plan!A$1:BD$798,53,FALSE)/100)))</f>
    </oc>
    <nc r="AR260">
      <f>AQ260-(AQ260*((VLOOKUP(A260,Plan!A$1:BD$798,56,FALSE)/100)))</f>
    </nc>
  </rcc>
  <rcc rId="9302" sId="8">
    <oc r="R261">
      <f>Q261-(Q261*((VLOOKUP(A261,Plan!A$1:Z$798,25,FALSE)/100)))</f>
    </oc>
    <nc r="R261">
      <f>Q261-(Q261*((VLOOKUP(A261,Plan!A$1:Z$798,26,FALSE)/100)))</f>
    </nc>
  </rcc>
  <rcc rId="9303" sId="8">
    <oc r="S261">
      <f>IF(P261,O261*'ETC Data'!$H$3*'ETC Data'!$J$3,0)</f>
    </oc>
    <nc r="S261">
      <f>IF(P261,O261*'ETC Data'!$H$3*'ETC Data'!$J$3,0)</f>
    </nc>
  </rcc>
  <rcc rId="9304" sId="8">
    <oc r="T261">
      <f>S261-(S261*((VLOOKUP(A261,Plan!A$1:AA$798,26,FALSE)/100)))</f>
    </oc>
    <nc r="T261">
      <f>S261-(S261*((VLOOKUP(A261,Plan!A$1:AA$798,27,FALSE)/100)))</f>
    </nc>
  </rcc>
  <rcc rId="9305" sId="8">
    <oc r="U261">
      <f>IF(P261,O261*'ETC Data'!$H$3*'ETC Data'!$K$3,0)</f>
    </oc>
    <nc r="U261">
      <f>IF(P261,O261*'ETC Data'!$H$3*'ETC Data'!$K$3,0)</f>
    </nc>
  </rcc>
  <rcc rId="9306" sId="8">
    <oc r="V261">
      <f>U261-(U261*((VLOOKUP(A261,Plan!A$1:AB$798,27,FALSE)/100)))</f>
    </oc>
    <nc r="V261">
      <f>U261-(U261*((VLOOKUP(A261,Plan!A$1:AB$798,28,FALSE)/100)))</f>
    </nc>
  </rcc>
  <rcc rId="9307" sId="8">
    <oc r="W261">
      <f>IF(P261,O261*'ETC Data'!$H$3*'ETC Data'!$L$3,0)</f>
    </oc>
    <nc r="W261">
      <f>IF(P261,O261*'ETC Data'!$H$3*'ETC Data'!$L$3,0)</f>
    </nc>
  </rcc>
  <rcc rId="9308" sId="8">
    <oc r="X261">
      <f>W261-(W261*((VLOOKUP(A261,Plan!A$1:AC$798,28,FALSE)/100)))</f>
    </oc>
    <nc r="X261">
      <f>W261-(W261*((VLOOKUP(A261,Plan!A$1:AC$798,29,FALSE)/100)))</f>
    </nc>
  </rcc>
  <rcc rId="9309" sId="8">
    <oc r="Z261">
      <f>OR(H261="Y",J261="Y")</f>
    </oc>
    <nc r="Z261">
      <f>OR(H261="Y",J261="Y")</f>
    </nc>
  </rcc>
  <rcc rId="9310" sId="8">
    <oc r="AA261">
      <f>IF(Z261,O261*'ETC Data'!$H$4*'ETC Data'!$I$4,0)</f>
    </oc>
    <nc r="AA261">
      <f>IF(Z261,O261*'ETC Data'!$H$4*'ETC Data'!$I$4,0)</f>
    </nc>
  </rcc>
  <rcc rId="9311" sId="8">
    <oc r="AB261">
      <f>AA261-(AA261*((VLOOKUP(A261,Plan!A$1:AI$798,34,FALSE)/100)))</f>
    </oc>
    <nc r="AB261">
      <f>AA261-(AA261*((VLOOKUP(A261,Plan!A$1:AI$798,35,FALSE)/100)))</f>
    </nc>
  </rcc>
  <rcc rId="9312" sId="8">
    <oc r="AC261">
      <f>IF(Z261,O261*'ETC Data'!$H$4*'ETC Data'!$J$4,0)</f>
    </oc>
    <nc r="AC261">
      <f>IF(Z261,O261*'ETC Data'!$H$4*'ETC Data'!$J$4,0)</f>
    </nc>
  </rcc>
  <rcc rId="9313" sId="8">
    <oc r="AD261">
      <f>AC261-(AC261*((VLOOKUP(A261,Plan!A$1:AJ$798,35,FALSE)/100)))</f>
    </oc>
    <nc r="AD261">
      <f>AC261-(AC261*((VLOOKUP(A261,Plan!A$1:AJ$798,36,FALSE)/100)))</f>
    </nc>
  </rcc>
  <rcc rId="9314" sId="8">
    <oc r="AE261">
      <f>IF(Z261,O261*'ETC Data'!$H$4*'ETC Data'!$K$4,0)</f>
    </oc>
    <nc r="AE261">
      <f>IF(Z261,O261*'ETC Data'!$H$4*'ETC Data'!$K$4,0)</f>
    </nc>
  </rcc>
  <rcc rId="9315" sId="8">
    <oc r="AF261">
      <f>AE261-(AE261*((VLOOKUP(A261,Plan!A$1:AK$798,36,FALSE)/100)))</f>
    </oc>
    <nc r="AF261">
      <f>AE261-(AE261*((VLOOKUP(A261,Plan!A$1:AK$798,37,FALSE)/100)))</f>
    </nc>
  </rcc>
  <rcc rId="9316" sId="8">
    <oc r="AG261">
      <f>IF(Z261,O261*'ETC Data'!$H$4*'ETC Data'!$L$4,0)</f>
    </oc>
    <nc r="AG261">
      <f>IF(Z261,O261*'ETC Data'!$H$4*'ETC Data'!$L$4,0)</f>
    </nc>
  </rcc>
  <rcc rId="9317" sId="8">
    <oc r="AH261">
      <f>AG261-(AG261*((VLOOKUP(A261,Plan!A$1:AP$798,41,FALSE)/100)))</f>
    </oc>
    <nc r="AH261">
      <f>AG261-(AG261*((VLOOKUP(A261,Plan!A$1:AP$798,42,FALSE)/100)))</f>
    </nc>
  </rcc>
  <rcc rId="9318" sId="8">
    <oc r="AJ261">
      <f>OR(H261="Y",K261="Y")</f>
    </oc>
    <nc r="AJ261">
      <f>OR(H261="Y",K261="Y")</f>
    </nc>
  </rcc>
  <rcc rId="9319" sId="8">
    <oc r="AK261">
      <f>IF(AJ261,O261*'ETC Data'!$H$5*'ETC Data'!$I$5,0)</f>
    </oc>
    <nc r="AK261">
      <f>IF(AJ261,O261*'ETC Data'!$H$5*'ETC Data'!$I$5,0)</f>
    </nc>
  </rcc>
  <rcc rId="9320" sId="8">
    <oc r="AL261">
      <f>AK261-(AK261*((VLOOKUP(A261,Plan!A$1:AY$798,49,FALSE)/100)))</f>
    </oc>
    <nc r="AL261">
      <f>AK261-(AK261*((VLOOKUP(A261,Plan!A$1:AY$798,51,FALSE)/100)))</f>
    </nc>
  </rcc>
  <rcc rId="9321" sId="8">
    <oc r="AM261">
      <f>IF(AJ261,O261*'ETC Data'!$H$5*'ETC Data'!$J$5,0)</f>
    </oc>
    <nc r="AM261">
      <f>IF(AJ261,O261*'ETC Data'!$H$5*'ETC Data'!$J$5,0)</f>
    </nc>
  </rcc>
  <rcc rId="9322" sId="8">
    <oc r="AN261">
      <f>AM261-(AM261*((VLOOKUP(A261,Plan!A$1:BA$798,50,FALSE)/100)))</f>
    </oc>
    <nc r="AN261">
      <f>AM261-(AM261*((VLOOKUP(A261,Plan!A$1:BA$798,53,FALSE)/100)))</f>
    </nc>
  </rcc>
  <rcc rId="9323" sId="8">
    <oc r="AO261">
      <f>IF(AJ261,O261*'ETC Data'!$H$5*'ETC Data'!$K$5,0)</f>
    </oc>
    <nc r="AO261">
      <f>IF(AJ261,O261*'ETC Data'!$H$5*'ETC Data'!$K$5,0)</f>
    </nc>
  </rcc>
  <rcc rId="9324" sId="8">
    <oc r="AP261">
      <f>AO261-(AO261*((VLOOKUP(A261,Plan!A$1:BB$798,51,FALSE)/100)))</f>
    </oc>
    <nc r="AP261">
      <f>AO261-(AO261*((VLOOKUP(A261,Plan!A$1:BB$798,54,FALSE)/100)))</f>
    </nc>
  </rcc>
  <rcc rId="9325" sId="8">
    <oc r="AQ261">
      <f>IF(AJ261,O261*'ETC Data'!$H$5*'ETC Data'!$L$5,0)</f>
    </oc>
    <nc r="AQ261">
      <f>IF(AJ261,O261*'ETC Data'!$H$5*'ETC Data'!$L$5,0)</f>
    </nc>
  </rcc>
  <rcc rId="9326" sId="8">
    <oc r="AR261">
      <f>AQ261-(AQ261*((VLOOKUP(A261,Plan!A$1:BD$798,53,FALSE)/100)))</f>
    </oc>
    <nc r="AR261">
      <f>AQ261-(AQ261*((VLOOKUP(A261,Plan!A$1:BD$798,56,FALSE)/100)))</f>
    </nc>
  </rcc>
  <rcc rId="9327" sId="8">
    <oc r="R262">
      <f>Q262-(Q262*((VLOOKUP(A262,Plan!A$1:Z$798,25,FALSE)/100)))</f>
    </oc>
    <nc r="R262">
      <f>Q262-(Q262*((VLOOKUP(A262,Plan!A$1:Z$798,26,FALSE)/100)))</f>
    </nc>
  </rcc>
  <rcc rId="9328" sId="8">
    <oc r="S262">
      <f>IF(P262,O262*'ETC Data'!$H$3*'ETC Data'!$J$3,0)</f>
    </oc>
    <nc r="S262">
      <f>IF(P262,O262*'ETC Data'!$H$3*'ETC Data'!$J$3,0)</f>
    </nc>
  </rcc>
  <rcc rId="9329" sId="8">
    <oc r="T262">
      <f>S262-(S262*((VLOOKUP(A262,Plan!A$1:AA$798,26,FALSE)/100)))</f>
    </oc>
    <nc r="T262">
      <f>S262-(S262*((VLOOKUP(A262,Plan!A$1:AA$798,27,FALSE)/100)))</f>
    </nc>
  </rcc>
  <rcc rId="9330" sId="8">
    <oc r="U262">
      <f>IF(P262,O262*'ETC Data'!$H$3*'ETC Data'!$K$3,0)</f>
    </oc>
    <nc r="U262">
      <f>IF(P262,O262*'ETC Data'!$H$3*'ETC Data'!$K$3,0)</f>
    </nc>
  </rcc>
  <rcc rId="9331" sId="8">
    <oc r="V262">
      <f>U262-(U262*((VLOOKUP(A262,Plan!A$1:AB$798,27,FALSE)/100)))</f>
    </oc>
    <nc r="V262">
      <f>U262-(U262*((VLOOKUP(A262,Plan!A$1:AB$798,28,FALSE)/100)))</f>
    </nc>
  </rcc>
  <rcc rId="9332" sId="8">
    <oc r="W262">
      <f>IF(P262,O262*'ETC Data'!$H$3*'ETC Data'!$L$3,0)</f>
    </oc>
    <nc r="W262">
      <f>IF(P262,O262*'ETC Data'!$H$3*'ETC Data'!$L$3,0)</f>
    </nc>
  </rcc>
  <rcc rId="9333" sId="8">
    <oc r="X262">
      <f>W262-(W262*((VLOOKUP(A262,Plan!A$1:AC$798,28,FALSE)/100)))</f>
    </oc>
    <nc r="X262">
      <f>W262-(W262*((VLOOKUP(A262,Plan!A$1:AC$798,29,FALSE)/100)))</f>
    </nc>
  </rcc>
  <rcc rId="9334" sId="8">
    <oc r="Z262">
      <f>OR(H262="Y",J262="Y")</f>
    </oc>
    <nc r="Z262">
      <f>OR(H262="Y",J262="Y")</f>
    </nc>
  </rcc>
  <rcc rId="9335" sId="8">
    <oc r="AA262">
      <f>IF(Z262,O262*'ETC Data'!$H$4*'ETC Data'!$I$4,0)</f>
    </oc>
    <nc r="AA262">
      <f>IF(Z262,O262*'ETC Data'!$H$4*'ETC Data'!$I$4,0)</f>
    </nc>
  </rcc>
  <rcc rId="9336" sId="8">
    <oc r="AB262">
      <f>AA262-(AA262*((VLOOKUP(A262,Plan!A$1:AI$798,34,FALSE)/100)))</f>
    </oc>
    <nc r="AB262">
      <f>AA262-(AA262*((VLOOKUP(A262,Plan!A$1:AI$798,35,FALSE)/100)))</f>
    </nc>
  </rcc>
  <rcc rId="9337" sId="8">
    <oc r="AC262">
      <f>IF(Z262,O262*'ETC Data'!$H$4*'ETC Data'!$J$4,0)</f>
    </oc>
    <nc r="AC262">
      <f>IF(Z262,O262*'ETC Data'!$H$4*'ETC Data'!$J$4,0)</f>
    </nc>
  </rcc>
  <rcc rId="9338" sId="8">
    <oc r="AD262">
      <f>AC262-(AC262*((VLOOKUP(A262,Plan!A$1:AJ$798,35,FALSE)/100)))</f>
    </oc>
    <nc r="AD262">
      <f>AC262-(AC262*((VLOOKUP(A262,Plan!A$1:AJ$798,36,FALSE)/100)))</f>
    </nc>
  </rcc>
  <rcc rId="9339" sId="8">
    <oc r="AE262">
      <f>IF(Z262,O262*'ETC Data'!$H$4*'ETC Data'!$K$4,0)</f>
    </oc>
    <nc r="AE262">
      <f>IF(Z262,O262*'ETC Data'!$H$4*'ETC Data'!$K$4,0)</f>
    </nc>
  </rcc>
  <rcc rId="9340" sId="8">
    <oc r="AF262">
      <f>AE262-(AE262*((VLOOKUP(A262,Plan!A$1:AK$798,36,FALSE)/100)))</f>
    </oc>
    <nc r="AF262">
      <f>AE262-(AE262*((VLOOKUP(A262,Plan!A$1:AK$798,37,FALSE)/100)))</f>
    </nc>
  </rcc>
  <rcc rId="9341" sId="8">
    <oc r="AG262">
      <f>IF(Z262,O262*'ETC Data'!$H$4*'ETC Data'!$L$4,0)</f>
    </oc>
    <nc r="AG262">
      <f>IF(Z262,O262*'ETC Data'!$H$4*'ETC Data'!$L$4,0)</f>
    </nc>
  </rcc>
  <rcc rId="9342" sId="8">
    <oc r="AH262">
      <f>AG262-(AG262*((VLOOKUP(A262,Plan!A$1:AP$798,41,FALSE)/100)))</f>
    </oc>
    <nc r="AH262">
      <f>AG262-(AG262*((VLOOKUP(A262,Plan!A$1:AP$798,42,FALSE)/100)))</f>
    </nc>
  </rcc>
  <rcc rId="9343" sId="8">
    <oc r="AJ262">
      <f>OR(H262="Y",K262="Y")</f>
    </oc>
    <nc r="AJ262">
      <f>OR(H262="Y",K262="Y")</f>
    </nc>
  </rcc>
  <rcc rId="9344" sId="8">
    <oc r="AK262">
      <f>IF(AJ262,O262*'ETC Data'!$H$5*'ETC Data'!$I$5,0)</f>
    </oc>
    <nc r="AK262">
      <f>IF(AJ262,O262*'ETC Data'!$H$5*'ETC Data'!$I$5,0)</f>
    </nc>
  </rcc>
  <rcc rId="9345" sId="8">
    <oc r="AL262">
      <f>AK262-(AK262*((VLOOKUP(A262,Plan!A$1:AY$798,49,FALSE)/100)))</f>
    </oc>
    <nc r="AL262">
      <f>AK262-(AK262*((VLOOKUP(A262,Plan!A$1:AY$798,51,FALSE)/100)))</f>
    </nc>
  </rcc>
  <rcc rId="9346" sId="8">
    <oc r="AM262">
      <f>IF(AJ262,O262*'ETC Data'!$H$5*'ETC Data'!$J$5,0)</f>
    </oc>
    <nc r="AM262">
      <f>IF(AJ262,O262*'ETC Data'!$H$5*'ETC Data'!$J$5,0)</f>
    </nc>
  </rcc>
  <rcc rId="9347" sId="8">
    <oc r="AN262">
      <f>AM262-(AM262*((VLOOKUP(A262,Plan!A$1:BA$798,50,FALSE)/100)))</f>
    </oc>
    <nc r="AN262">
      <f>AM262-(AM262*((VLOOKUP(A262,Plan!A$1:BA$798,53,FALSE)/100)))</f>
    </nc>
  </rcc>
  <rcc rId="9348" sId="8">
    <oc r="AO262">
      <f>IF(AJ262,O262*'ETC Data'!$H$5*'ETC Data'!$K$5,0)</f>
    </oc>
    <nc r="AO262">
      <f>IF(AJ262,O262*'ETC Data'!$H$5*'ETC Data'!$K$5,0)</f>
    </nc>
  </rcc>
  <rcc rId="9349" sId="8">
    <oc r="AP262">
      <f>AO262-(AO262*((VLOOKUP(A262,Plan!A$1:BB$798,51,FALSE)/100)))</f>
    </oc>
    <nc r="AP262">
      <f>AO262-(AO262*((VLOOKUP(A262,Plan!A$1:BB$798,54,FALSE)/100)))</f>
    </nc>
  </rcc>
  <rcc rId="9350" sId="8">
    <oc r="AQ262">
      <f>IF(AJ262,O262*'ETC Data'!$H$5*'ETC Data'!$L$5,0)</f>
    </oc>
    <nc r="AQ262">
      <f>IF(AJ262,O262*'ETC Data'!$H$5*'ETC Data'!$L$5,0)</f>
    </nc>
  </rcc>
  <rcc rId="9351" sId="8">
    <oc r="AR262">
      <f>AQ262-(AQ262*((VLOOKUP(A262,Plan!A$1:BD$798,53,FALSE)/100)))</f>
    </oc>
    <nc r="AR262">
      <f>AQ262-(AQ262*((VLOOKUP(A262,Plan!A$1:BD$798,56,FALSE)/100)))</f>
    </nc>
  </rcc>
  <rcc rId="9352" sId="8">
    <oc r="R263">
      <f>Q263-(Q263*((VLOOKUP(A263,Plan!A$1:Z$798,25,FALSE)/100)))</f>
    </oc>
    <nc r="R263">
      <f>Q263-(Q263*((VLOOKUP(A263,Plan!A$1:Z$798,26,FALSE)/100)))</f>
    </nc>
  </rcc>
  <rcc rId="9353" sId="8">
    <oc r="S263">
      <f>IF(P263,O263*'ETC Data'!$H$3*'ETC Data'!$J$3,0)</f>
    </oc>
    <nc r="S263">
      <f>IF(P263,O263*'ETC Data'!$H$3*'ETC Data'!$J$3,0)</f>
    </nc>
  </rcc>
  <rcc rId="9354" sId="8">
    <oc r="T263">
      <f>S263-(S263*((VLOOKUP(A263,Plan!A$1:AA$798,26,FALSE)/100)))</f>
    </oc>
    <nc r="T263">
      <f>S263-(S263*((VLOOKUP(A263,Plan!A$1:AA$798,27,FALSE)/100)))</f>
    </nc>
  </rcc>
  <rcc rId="9355" sId="8">
    <oc r="U263">
      <f>IF(P263,O263*'ETC Data'!$H$3*'ETC Data'!$K$3,0)</f>
    </oc>
    <nc r="U263">
      <f>IF(P263,O263*'ETC Data'!$H$3*'ETC Data'!$K$3,0)</f>
    </nc>
  </rcc>
  <rcc rId="9356" sId="8">
    <oc r="V263">
      <f>U263-(U263*((VLOOKUP(A263,Plan!A$1:AB$798,27,FALSE)/100)))</f>
    </oc>
    <nc r="V263">
      <f>U263-(U263*((VLOOKUP(A263,Plan!A$1:AB$798,28,FALSE)/100)))</f>
    </nc>
  </rcc>
  <rcc rId="9357" sId="8">
    <oc r="W263">
      <f>IF(P263,O263*'ETC Data'!$H$3*'ETC Data'!$L$3,0)</f>
    </oc>
    <nc r="W263">
      <f>IF(P263,O263*'ETC Data'!$H$3*'ETC Data'!$L$3,0)</f>
    </nc>
  </rcc>
  <rcc rId="9358" sId="8">
    <oc r="X263">
      <f>W263-(W263*((VLOOKUP(A263,Plan!A$1:AC$798,28,FALSE)/100)))</f>
    </oc>
    <nc r="X263">
      <f>W263-(W263*((VLOOKUP(A263,Plan!A$1:AC$798,29,FALSE)/100)))</f>
    </nc>
  </rcc>
  <rcc rId="9359" sId="8">
    <oc r="Z263">
      <f>OR(H263="Y",J263="Y")</f>
    </oc>
    <nc r="Z263">
      <f>OR(H263="Y",J263="Y")</f>
    </nc>
  </rcc>
  <rcc rId="9360" sId="8">
    <oc r="AA263">
      <f>IF(Z263,O263*'ETC Data'!$H$4*'ETC Data'!$I$4,0)</f>
    </oc>
    <nc r="AA263">
      <f>IF(Z263,O263*'ETC Data'!$H$4*'ETC Data'!$I$4,0)</f>
    </nc>
  </rcc>
  <rcc rId="9361" sId="8">
    <oc r="AB263">
      <f>AA263-(AA263*((VLOOKUP(A263,Plan!A$1:AI$798,34,FALSE)/100)))</f>
    </oc>
    <nc r="AB263">
      <f>AA263-(AA263*((VLOOKUP(A263,Plan!A$1:AI$798,35,FALSE)/100)))</f>
    </nc>
  </rcc>
  <rcc rId="9362" sId="8">
    <oc r="AC263">
      <f>IF(Z263,O263*'ETC Data'!$H$4*'ETC Data'!$J$4,0)</f>
    </oc>
    <nc r="AC263">
      <f>IF(Z263,O263*'ETC Data'!$H$4*'ETC Data'!$J$4,0)</f>
    </nc>
  </rcc>
  <rcc rId="9363" sId="8">
    <oc r="AD263">
      <f>AC263-(AC263*((VLOOKUP(A263,Plan!A$1:AJ$798,35,FALSE)/100)))</f>
    </oc>
    <nc r="AD263">
      <f>AC263-(AC263*((VLOOKUP(A263,Plan!A$1:AJ$798,36,FALSE)/100)))</f>
    </nc>
  </rcc>
  <rcc rId="9364" sId="8">
    <oc r="AE263">
      <f>IF(Z263,O263*'ETC Data'!$H$4*'ETC Data'!$K$4,0)</f>
    </oc>
    <nc r="AE263">
      <f>IF(Z263,O263*'ETC Data'!$H$4*'ETC Data'!$K$4,0)</f>
    </nc>
  </rcc>
  <rcc rId="9365" sId="8">
    <oc r="AF263">
      <f>AE263-(AE263*((VLOOKUP(A263,Plan!A$1:AK$798,36,FALSE)/100)))</f>
    </oc>
    <nc r="AF263">
      <f>AE263-(AE263*((VLOOKUP(A263,Plan!A$1:AK$798,37,FALSE)/100)))</f>
    </nc>
  </rcc>
  <rcc rId="9366" sId="8">
    <oc r="AG263">
      <f>IF(Z263,O263*'ETC Data'!$H$4*'ETC Data'!$L$4,0)</f>
    </oc>
    <nc r="AG263">
      <f>IF(Z263,O263*'ETC Data'!$H$4*'ETC Data'!$L$4,0)</f>
    </nc>
  </rcc>
  <rcc rId="9367" sId="8">
    <oc r="AH263">
      <f>AG263-(AG263*((VLOOKUP(A263,Plan!A$1:AP$798,41,FALSE)/100)))</f>
    </oc>
    <nc r="AH263">
      <f>AG263-(AG263*((VLOOKUP(A263,Plan!A$1:AP$798,42,FALSE)/100)))</f>
    </nc>
  </rcc>
  <rcc rId="9368" sId="8">
    <oc r="AJ263">
      <f>OR(H263="Y",K263="Y")</f>
    </oc>
    <nc r="AJ263">
      <f>OR(H263="Y",K263="Y")</f>
    </nc>
  </rcc>
  <rcc rId="9369" sId="8">
    <oc r="AK263">
      <f>IF(AJ263,O263*'ETC Data'!$H$5*'ETC Data'!$I$5,0)</f>
    </oc>
    <nc r="AK263">
      <f>IF(AJ263,O263*'ETC Data'!$H$5*'ETC Data'!$I$5,0)</f>
    </nc>
  </rcc>
  <rcc rId="9370" sId="8">
    <oc r="AL263">
      <f>AK263-(AK263*((VLOOKUP(A263,Plan!A$1:AY$798,49,FALSE)/100)))</f>
    </oc>
    <nc r="AL263">
      <f>AK263-(AK263*((VLOOKUP(A263,Plan!A$1:AY$798,51,FALSE)/100)))</f>
    </nc>
  </rcc>
  <rcc rId="9371" sId="8">
    <oc r="AM263">
      <f>IF(AJ263,O263*'ETC Data'!$H$5*'ETC Data'!$J$5,0)</f>
    </oc>
    <nc r="AM263">
      <f>IF(AJ263,O263*'ETC Data'!$H$5*'ETC Data'!$J$5,0)</f>
    </nc>
  </rcc>
  <rcc rId="9372" sId="8">
    <oc r="AN263">
      <f>AM263-(AM263*((VLOOKUP(A263,Plan!A$1:BA$798,50,FALSE)/100)))</f>
    </oc>
    <nc r="AN263">
      <f>AM263-(AM263*((VLOOKUP(A263,Plan!A$1:BA$798,53,FALSE)/100)))</f>
    </nc>
  </rcc>
  <rcc rId="9373" sId="8">
    <oc r="AO263">
      <f>IF(AJ263,O263*'ETC Data'!$H$5*'ETC Data'!$K$5,0)</f>
    </oc>
    <nc r="AO263">
      <f>IF(AJ263,O263*'ETC Data'!$H$5*'ETC Data'!$K$5,0)</f>
    </nc>
  </rcc>
  <rcc rId="9374" sId="8">
    <oc r="AP263">
      <f>AO263-(AO263*((VLOOKUP(A263,Plan!A$1:BB$798,51,FALSE)/100)))</f>
    </oc>
    <nc r="AP263">
      <f>AO263-(AO263*((VLOOKUP(A263,Plan!A$1:BB$798,54,FALSE)/100)))</f>
    </nc>
  </rcc>
  <rcc rId="9375" sId="8">
    <oc r="AQ263">
      <f>IF(AJ263,O263*'ETC Data'!$H$5*'ETC Data'!$L$5,0)</f>
    </oc>
    <nc r="AQ263">
      <f>IF(AJ263,O263*'ETC Data'!$H$5*'ETC Data'!$L$5,0)</f>
    </nc>
  </rcc>
  <rcc rId="9376" sId="8">
    <oc r="AR263">
      <f>AQ263-(AQ263*((VLOOKUP(A263,Plan!A$1:BD$798,53,FALSE)/100)))</f>
    </oc>
    <nc r="AR263">
      <f>AQ263-(AQ263*((VLOOKUP(A263,Plan!A$1:BD$798,56,FALSE)/100)))</f>
    </nc>
  </rcc>
  <rcc rId="9377" sId="8">
    <oc r="R264">
      <f>Q264-(Q264*((VLOOKUP(A264,Plan!A$1:Z$798,25,FALSE)/100)))</f>
    </oc>
    <nc r="R264">
      <f>Q264-(Q264*((VLOOKUP(A264,Plan!A$1:Z$798,26,FALSE)/100)))</f>
    </nc>
  </rcc>
  <rcc rId="9378" sId="8">
    <oc r="S264">
      <f>IF(P264,O264*'ETC Data'!$H$3*'ETC Data'!$J$3,0)</f>
    </oc>
    <nc r="S264">
      <f>IF(P264,O264*'ETC Data'!$H$3*'ETC Data'!$J$3,0)</f>
    </nc>
  </rcc>
  <rcc rId="9379" sId="8">
    <oc r="T264">
      <f>S264-(S264*((VLOOKUP(A264,Plan!A$1:AA$798,26,FALSE)/100)))</f>
    </oc>
    <nc r="T264">
      <f>S264-(S264*((VLOOKUP(A264,Plan!A$1:AA$798,27,FALSE)/100)))</f>
    </nc>
  </rcc>
  <rcc rId="9380" sId="8">
    <oc r="U264">
      <f>IF(P264,O264*'ETC Data'!$H$3*'ETC Data'!$K$3,0)</f>
    </oc>
    <nc r="U264">
      <f>IF(P264,O264*'ETC Data'!$H$3*'ETC Data'!$K$3,0)</f>
    </nc>
  </rcc>
  <rcc rId="9381" sId="8">
    <oc r="V264">
      <f>U264-(U264*((VLOOKUP(A264,Plan!A$1:AB$798,27,FALSE)/100)))</f>
    </oc>
    <nc r="V264">
      <f>U264-(U264*((VLOOKUP(A264,Plan!A$1:AB$798,28,FALSE)/100)))</f>
    </nc>
  </rcc>
  <rcc rId="9382" sId="8">
    <oc r="W264">
      <f>IF(P264,O264*'ETC Data'!$H$3*'ETC Data'!$L$3,0)</f>
    </oc>
    <nc r="W264">
      <f>IF(P264,O264*'ETC Data'!$H$3*'ETC Data'!$L$3,0)</f>
    </nc>
  </rcc>
  <rcc rId="9383" sId="8">
    <oc r="X264">
      <f>W264-(W264*((VLOOKUP(A264,Plan!A$1:AC$798,28,FALSE)/100)))</f>
    </oc>
    <nc r="X264">
      <f>W264-(W264*((VLOOKUP(A264,Plan!A$1:AC$798,29,FALSE)/100)))</f>
    </nc>
  </rcc>
  <rcc rId="9384" sId="8">
    <oc r="Z264">
      <f>OR(H264="Y",J264="Y")</f>
    </oc>
    <nc r="Z264">
      <f>OR(H264="Y",J264="Y")</f>
    </nc>
  </rcc>
  <rcc rId="9385" sId="8">
    <oc r="AA264">
      <f>IF(Z264,O264*'ETC Data'!$H$4*'ETC Data'!$I$4,0)</f>
    </oc>
    <nc r="AA264">
      <f>IF(Z264,O264*'ETC Data'!$H$4*'ETC Data'!$I$4,0)</f>
    </nc>
  </rcc>
  <rcc rId="9386" sId="8">
    <oc r="AB264">
      <f>AA264-(AA264*((VLOOKUP(A264,Plan!A$1:AI$798,34,FALSE)/100)))</f>
    </oc>
    <nc r="AB264">
      <f>AA264-(AA264*((VLOOKUP(A264,Plan!A$1:AI$798,35,FALSE)/100)))</f>
    </nc>
  </rcc>
  <rcc rId="9387" sId="8">
    <oc r="AC264">
      <f>IF(Z264,O264*'ETC Data'!$H$4*'ETC Data'!$J$4,0)</f>
    </oc>
    <nc r="AC264">
      <f>IF(Z264,O264*'ETC Data'!$H$4*'ETC Data'!$J$4,0)</f>
    </nc>
  </rcc>
  <rcc rId="9388" sId="8">
    <oc r="AD264">
      <f>AC264-(AC264*((VLOOKUP(A264,Plan!A$1:AJ$798,35,FALSE)/100)))</f>
    </oc>
    <nc r="AD264">
      <f>AC264-(AC264*((VLOOKUP(A264,Plan!A$1:AJ$798,36,FALSE)/100)))</f>
    </nc>
  </rcc>
  <rcc rId="9389" sId="8">
    <oc r="AE264">
      <f>IF(Z264,O264*'ETC Data'!$H$4*'ETC Data'!$K$4,0)</f>
    </oc>
    <nc r="AE264">
      <f>IF(Z264,O264*'ETC Data'!$H$4*'ETC Data'!$K$4,0)</f>
    </nc>
  </rcc>
  <rcc rId="9390" sId="8">
    <oc r="AF264">
      <f>AE264-(AE264*((VLOOKUP(A264,Plan!A$1:AK$798,36,FALSE)/100)))</f>
    </oc>
    <nc r="AF264">
      <f>AE264-(AE264*((VLOOKUP(A264,Plan!A$1:AK$798,37,FALSE)/100)))</f>
    </nc>
  </rcc>
  <rcc rId="9391" sId="8">
    <oc r="AG264">
      <f>IF(Z264,O264*'ETC Data'!$H$4*'ETC Data'!$L$4,0)</f>
    </oc>
    <nc r="AG264">
      <f>IF(Z264,O264*'ETC Data'!$H$4*'ETC Data'!$L$4,0)</f>
    </nc>
  </rcc>
  <rcc rId="9392" sId="8">
    <oc r="AH264">
      <f>AG264-(AG264*((VLOOKUP(A264,Plan!A$1:AP$798,41,FALSE)/100)))</f>
    </oc>
    <nc r="AH264">
      <f>AG264-(AG264*((VLOOKUP(A264,Plan!A$1:AP$798,42,FALSE)/100)))</f>
    </nc>
  </rcc>
  <rcc rId="9393" sId="8">
    <oc r="AJ264">
      <f>OR(H264="Y",K264="Y")</f>
    </oc>
    <nc r="AJ264">
      <f>OR(H264="Y",K264="Y")</f>
    </nc>
  </rcc>
  <rcc rId="9394" sId="8">
    <oc r="AK264">
      <f>IF(AJ264,O264*'ETC Data'!$H$5*'ETC Data'!$I$5,0)</f>
    </oc>
    <nc r="AK264">
      <f>IF(AJ264,O264*'ETC Data'!$H$5*'ETC Data'!$I$5,0)</f>
    </nc>
  </rcc>
  <rcc rId="9395" sId="8">
    <oc r="AL264">
      <f>AK264-(AK264*((VLOOKUP(A264,Plan!A$1:AY$798,49,FALSE)/100)))</f>
    </oc>
    <nc r="AL264">
      <f>AK264-(AK264*((VLOOKUP(A264,Plan!A$1:AY$798,51,FALSE)/100)))</f>
    </nc>
  </rcc>
  <rcc rId="9396" sId="8">
    <oc r="AM264">
      <f>IF(AJ264,O264*'ETC Data'!$H$5*'ETC Data'!$J$5,0)</f>
    </oc>
    <nc r="AM264">
      <f>IF(AJ264,O264*'ETC Data'!$H$5*'ETC Data'!$J$5,0)</f>
    </nc>
  </rcc>
  <rcc rId="9397" sId="8">
    <oc r="AN264">
      <f>AM264-(AM264*((VLOOKUP(A264,Plan!A$1:BA$798,50,FALSE)/100)))</f>
    </oc>
    <nc r="AN264">
      <f>AM264-(AM264*((VLOOKUP(A264,Plan!A$1:BA$798,53,FALSE)/100)))</f>
    </nc>
  </rcc>
  <rcc rId="9398" sId="8">
    <oc r="AO264">
      <f>IF(AJ264,O264*'ETC Data'!$H$5*'ETC Data'!$K$5,0)</f>
    </oc>
    <nc r="AO264">
      <f>IF(AJ264,O264*'ETC Data'!$H$5*'ETC Data'!$K$5,0)</f>
    </nc>
  </rcc>
  <rcc rId="9399" sId="8">
    <oc r="AP264">
      <f>AO264-(AO264*((VLOOKUP(A264,Plan!A$1:BB$798,51,FALSE)/100)))</f>
    </oc>
    <nc r="AP264">
      <f>AO264-(AO264*((VLOOKUP(A264,Plan!A$1:BB$798,54,FALSE)/100)))</f>
    </nc>
  </rcc>
  <rcc rId="9400" sId="8">
    <oc r="AQ264">
      <f>IF(AJ264,O264*'ETC Data'!$H$5*'ETC Data'!$L$5,0)</f>
    </oc>
    <nc r="AQ264">
      <f>IF(AJ264,O264*'ETC Data'!$H$5*'ETC Data'!$L$5,0)</f>
    </nc>
  </rcc>
  <rcc rId="9401" sId="8">
    <oc r="AR264">
      <f>AQ264-(AQ264*((VLOOKUP(A264,Plan!A$1:BD$798,53,FALSE)/100)))</f>
    </oc>
    <nc r="AR264">
      <f>AQ264-(AQ264*((VLOOKUP(A264,Plan!A$1:BD$798,56,FALSE)/100)))</f>
    </nc>
  </rcc>
  <rcc rId="9402" sId="8">
    <oc r="R265">
      <f>Q265-(Q265*((VLOOKUP(A265,Plan!A$1:Z$798,25,FALSE)/100)))</f>
    </oc>
    <nc r="R265">
      <f>Q265-(Q265*((VLOOKUP(A265,Plan!A$1:Z$798,26,FALSE)/100)))</f>
    </nc>
  </rcc>
  <rcc rId="9403" sId="8">
    <oc r="S265">
      <f>IF(P265,O265*'ETC Data'!$H$3*'ETC Data'!$J$3,0)</f>
    </oc>
    <nc r="S265">
      <f>IF(P265,O265*'ETC Data'!$H$3*'ETC Data'!$J$3,0)</f>
    </nc>
  </rcc>
  <rcc rId="9404" sId="8">
    <oc r="T265">
      <f>S265-(S265*((VLOOKUP(A265,Plan!A$1:AA$798,26,FALSE)/100)))</f>
    </oc>
    <nc r="T265">
      <f>S265-(S265*((VLOOKUP(A265,Plan!A$1:AA$798,27,FALSE)/100)))</f>
    </nc>
  </rcc>
  <rcc rId="9405" sId="8">
    <oc r="U265">
      <f>IF(P265,O265*'ETC Data'!$H$3*'ETC Data'!$K$3,0)</f>
    </oc>
    <nc r="U265">
      <f>IF(P265,O265*'ETC Data'!$H$3*'ETC Data'!$K$3,0)</f>
    </nc>
  </rcc>
  <rcc rId="9406" sId="8">
    <oc r="V265">
      <f>U265-(U265*((VLOOKUP(A265,Plan!A$1:AB$798,27,FALSE)/100)))</f>
    </oc>
    <nc r="V265">
      <f>U265-(U265*((VLOOKUP(A265,Plan!A$1:AB$798,28,FALSE)/100)))</f>
    </nc>
  </rcc>
  <rcc rId="9407" sId="8">
    <oc r="W265">
      <f>IF(P265,O265*'ETC Data'!$H$3*'ETC Data'!$L$3,0)</f>
    </oc>
    <nc r="W265">
      <f>IF(P265,O265*'ETC Data'!$H$3*'ETC Data'!$L$3,0)</f>
    </nc>
  </rcc>
  <rcc rId="9408" sId="8">
    <oc r="X265">
      <f>W265-(W265*((VLOOKUP(A265,Plan!A$1:AC$798,28,FALSE)/100)))</f>
    </oc>
    <nc r="X265">
      <f>W265-(W265*((VLOOKUP(A265,Plan!A$1:AC$798,29,FALSE)/100)))</f>
    </nc>
  </rcc>
  <rcc rId="9409" sId="8">
    <oc r="Z265">
      <f>OR(H265="Y",J265="Y")</f>
    </oc>
    <nc r="Z265">
      <f>OR(H265="Y",J265="Y")</f>
    </nc>
  </rcc>
  <rcc rId="9410" sId="8">
    <oc r="AA265">
      <f>IF(Z265,O265*'ETC Data'!$H$4*'ETC Data'!$I$4,0)</f>
    </oc>
    <nc r="AA265">
      <f>IF(Z265,O265*'ETC Data'!$H$4*'ETC Data'!$I$4,0)</f>
    </nc>
  </rcc>
  <rcc rId="9411" sId="8">
    <oc r="AB265">
      <f>AA265-(AA265*((VLOOKUP(A265,Plan!A$1:AI$798,34,FALSE)/100)))</f>
    </oc>
    <nc r="AB265">
      <f>AA265-(AA265*((VLOOKUP(A265,Plan!A$1:AI$798,35,FALSE)/100)))</f>
    </nc>
  </rcc>
  <rcc rId="9412" sId="8">
    <oc r="AC265">
      <f>IF(Z265,O265*'ETC Data'!$H$4*'ETC Data'!$J$4,0)</f>
    </oc>
    <nc r="AC265">
      <f>IF(Z265,O265*'ETC Data'!$H$4*'ETC Data'!$J$4,0)</f>
    </nc>
  </rcc>
  <rcc rId="9413" sId="8">
    <oc r="AD265">
      <f>AC265-(AC265*((VLOOKUP(A265,Plan!A$1:AJ$798,35,FALSE)/100)))</f>
    </oc>
    <nc r="AD265">
      <f>AC265-(AC265*((VLOOKUP(A265,Plan!A$1:AJ$798,36,FALSE)/100)))</f>
    </nc>
  </rcc>
  <rcc rId="9414" sId="8">
    <oc r="AE265">
      <f>IF(Z265,O265*'ETC Data'!$H$4*'ETC Data'!$K$4,0)</f>
    </oc>
    <nc r="AE265">
      <f>IF(Z265,O265*'ETC Data'!$H$4*'ETC Data'!$K$4,0)</f>
    </nc>
  </rcc>
  <rcc rId="9415" sId="8">
    <oc r="AF265">
      <f>AE265-(AE265*((VLOOKUP(A265,Plan!A$1:AK$798,36,FALSE)/100)))</f>
    </oc>
    <nc r="AF265">
      <f>AE265-(AE265*((VLOOKUP(A265,Plan!A$1:AK$798,37,FALSE)/100)))</f>
    </nc>
  </rcc>
  <rcc rId="9416" sId="8">
    <oc r="AG265">
      <f>IF(Z265,O265*'ETC Data'!$H$4*'ETC Data'!$L$4,0)</f>
    </oc>
    <nc r="AG265">
      <f>IF(Z265,O265*'ETC Data'!$H$4*'ETC Data'!$L$4,0)</f>
    </nc>
  </rcc>
  <rcc rId="9417" sId="8">
    <oc r="AH265">
      <f>AG265-(AG265*((VLOOKUP(A265,Plan!A$1:AP$798,41,FALSE)/100)))</f>
    </oc>
    <nc r="AH265">
      <f>AG265-(AG265*((VLOOKUP(A265,Plan!A$1:AP$798,42,FALSE)/100)))</f>
    </nc>
  </rcc>
  <rcc rId="9418" sId="8">
    <oc r="AJ265">
      <f>OR(H265="Y",K265="Y")</f>
    </oc>
    <nc r="AJ265">
      <f>OR(H265="Y",K265="Y")</f>
    </nc>
  </rcc>
  <rcc rId="9419" sId="8">
    <oc r="AK265">
      <f>IF(AJ265,O265*'ETC Data'!$H$5*'ETC Data'!$I$5,0)</f>
    </oc>
    <nc r="AK265">
      <f>IF(AJ265,O265*'ETC Data'!$H$5*'ETC Data'!$I$5,0)</f>
    </nc>
  </rcc>
  <rcc rId="9420" sId="8">
    <oc r="AL265">
      <f>AK265-(AK265*((VLOOKUP(A265,Plan!A$1:AY$798,49,FALSE)/100)))</f>
    </oc>
    <nc r="AL265">
      <f>AK265-(AK265*((VLOOKUP(A265,Plan!A$1:AY$798,51,FALSE)/100)))</f>
    </nc>
  </rcc>
  <rcc rId="9421" sId="8">
    <oc r="AM265">
      <f>IF(AJ265,O265*'ETC Data'!$H$5*'ETC Data'!$J$5,0)</f>
    </oc>
    <nc r="AM265">
      <f>IF(AJ265,O265*'ETC Data'!$H$5*'ETC Data'!$J$5,0)</f>
    </nc>
  </rcc>
  <rcc rId="9422" sId="8">
    <oc r="AN265">
      <f>AM265-(AM265*((VLOOKUP(A265,Plan!A$1:BA$798,50,FALSE)/100)))</f>
    </oc>
    <nc r="AN265">
      <f>AM265-(AM265*((VLOOKUP(A265,Plan!A$1:BA$798,53,FALSE)/100)))</f>
    </nc>
  </rcc>
  <rcc rId="9423" sId="8">
    <oc r="AO265">
      <f>IF(AJ265,O265*'ETC Data'!$H$5*'ETC Data'!$K$5,0)</f>
    </oc>
    <nc r="AO265">
      <f>IF(AJ265,O265*'ETC Data'!$H$5*'ETC Data'!$K$5,0)</f>
    </nc>
  </rcc>
  <rcc rId="9424" sId="8">
    <oc r="AP265">
      <f>AO265-(AO265*((VLOOKUP(A265,Plan!A$1:BB$798,51,FALSE)/100)))</f>
    </oc>
    <nc r="AP265">
      <f>AO265-(AO265*((VLOOKUP(A265,Plan!A$1:BB$798,54,FALSE)/100)))</f>
    </nc>
  </rcc>
  <rcc rId="9425" sId="8">
    <oc r="AQ265">
      <f>IF(AJ265,O265*'ETC Data'!$H$5*'ETC Data'!$L$5,0)</f>
    </oc>
    <nc r="AQ265">
      <f>IF(AJ265,O265*'ETC Data'!$H$5*'ETC Data'!$L$5,0)</f>
    </nc>
  </rcc>
  <rcc rId="9426" sId="8">
    <oc r="AR265">
      <f>AQ265-(AQ265*((VLOOKUP(A265,Plan!A$1:BD$798,53,FALSE)/100)))</f>
    </oc>
    <nc r="AR265">
      <f>AQ265-(AQ265*((VLOOKUP(A265,Plan!A$1:BD$798,56,FALSE)/100)))</f>
    </nc>
  </rcc>
  <rcc rId="9427" sId="8">
    <oc r="R266">
      <f>Q266-(Q266*((VLOOKUP(A266,Plan!A$1:Z$798,25,FALSE)/100)))</f>
    </oc>
    <nc r="R266">
      <f>Q266-(Q266*((VLOOKUP(A266,Plan!A$1:Z$798,26,FALSE)/100)))</f>
    </nc>
  </rcc>
  <rcc rId="9428" sId="8">
    <oc r="S266">
      <f>IF(P266,O266*'ETC Data'!$H$3*'ETC Data'!$J$3,0)</f>
    </oc>
    <nc r="S266">
      <f>IF(P266,O266*'ETC Data'!$H$3*'ETC Data'!$J$3,0)</f>
    </nc>
  </rcc>
  <rcc rId="9429" sId="8">
    <oc r="T266">
      <f>S266-(S266*((VLOOKUP(A266,Plan!A$1:AA$798,26,FALSE)/100)))</f>
    </oc>
    <nc r="T266">
      <f>S266-(S266*((VLOOKUP(A266,Plan!A$1:AA$798,27,FALSE)/100)))</f>
    </nc>
  </rcc>
  <rcc rId="9430" sId="8">
    <oc r="U266">
      <f>IF(P266,O266*'ETC Data'!$H$3*'ETC Data'!$K$3,0)</f>
    </oc>
    <nc r="U266">
      <f>IF(P266,O266*'ETC Data'!$H$3*'ETC Data'!$K$3,0)</f>
    </nc>
  </rcc>
  <rcc rId="9431" sId="8">
    <oc r="V266">
      <f>U266-(U266*((VLOOKUP(A266,Plan!A$1:AB$798,27,FALSE)/100)))</f>
    </oc>
    <nc r="V266">
      <f>U266-(U266*((VLOOKUP(A266,Plan!A$1:AB$798,28,FALSE)/100)))</f>
    </nc>
  </rcc>
  <rcc rId="9432" sId="8">
    <oc r="W266">
      <f>IF(P266,O266*'ETC Data'!$H$3*'ETC Data'!$L$3,0)</f>
    </oc>
    <nc r="W266">
      <f>IF(P266,O266*'ETC Data'!$H$3*'ETC Data'!$L$3,0)</f>
    </nc>
  </rcc>
  <rcc rId="9433" sId="8">
    <oc r="X266">
      <f>W266-(W266*((VLOOKUP(A266,Plan!A$1:AC$798,28,FALSE)/100)))</f>
    </oc>
    <nc r="X266">
      <f>W266-(W266*((VLOOKUP(A266,Plan!A$1:AC$798,29,FALSE)/100)))</f>
    </nc>
  </rcc>
  <rcc rId="9434" sId="8">
    <oc r="Z266">
      <f>OR(H266="Y",J266="Y")</f>
    </oc>
    <nc r="Z266">
      <f>OR(H266="Y",J266="Y")</f>
    </nc>
  </rcc>
  <rcc rId="9435" sId="8">
    <oc r="AA266">
      <f>IF(Z266,O266*'ETC Data'!$H$4*'ETC Data'!$I$4,0)</f>
    </oc>
    <nc r="AA266">
      <f>IF(Z266,O266*'ETC Data'!$H$4*'ETC Data'!$I$4,0)</f>
    </nc>
  </rcc>
  <rcc rId="9436" sId="8">
    <oc r="AB266">
      <f>AA266-(AA266*((VLOOKUP(A266,Plan!A$1:AI$798,34,FALSE)/100)))</f>
    </oc>
    <nc r="AB266">
      <f>AA266-(AA266*((VLOOKUP(A266,Plan!A$1:AI$798,35,FALSE)/100)))</f>
    </nc>
  </rcc>
  <rcc rId="9437" sId="8">
    <oc r="AC266">
      <f>IF(Z266,O266*'ETC Data'!$H$4*'ETC Data'!$J$4,0)</f>
    </oc>
    <nc r="AC266">
      <f>IF(Z266,O266*'ETC Data'!$H$4*'ETC Data'!$J$4,0)</f>
    </nc>
  </rcc>
  <rcc rId="9438" sId="8">
    <oc r="AD266">
      <f>AC266-(AC266*((VLOOKUP(A266,Plan!A$1:AJ$798,35,FALSE)/100)))</f>
    </oc>
    <nc r="AD266">
      <f>AC266-(AC266*((VLOOKUP(A266,Plan!A$1:AJ$798,36,FALSE)/100)))</f>
    </nc>
  </rcc>
  <rcc rId="9439" sId="8">
    <oc r="AE266">
      <f>IF(Z266,O266*'ETC Data'!$H$4*'ETC Data'!$K$4,0)</f>
    </oc>
    <nc r="AE266">
      <f>IF(Z266,O266*'ETC Data'!$H$4*'ETC Data'!$K$4,0)</f>
    </nc>
  </rcc>
  <rcc rId="9440" sId="8">
    <oc r="AF266">
      <f>AE266-(AE266*((VLOOKUP(A266,Plan!A$1:AK$798,36,FALSE)/100)))</f>
    </oc>
    <nc r="AF266">
      <f>AE266-(AE266*((VLOOKUP(A266,Plan!A$1:AK$798,37,FALSE)/100)))</f>
    </nc>
  </rcc>
  <rcc rId="9441" sId="8">
    <oc r="AG266">
      <f>IF(Z266,O266*'ETC Data'!$H$4*'ETC Data'!$L$4,0)</f>
    </oc>
    <nc r="AG266">
      <f>IF(Z266,O266*'ETC Data'!$H$4*'ETC Data'!$L$4,0)</f>
    </nc>
  </rcc>
  <rcc rId="9442" sId="8">
    <oc r="AH266">
      <f>AG266-(AG266*((VLOOKUP(A266,Plan!A$1:AP$798,41,FALSE)/100)))</f>
    </oc>
    <nc r="AH266">
      <f>AG266-(AG266*((VLOOKUP(A266,Plan!A$1:AP$798,42,FALSE)/100)))</f>
    </nc>
  </rcc>
  <rcc rId="9443" sId="8">
    <oc r="AJ266">
      <f>OR(H266="Y",K266="Y")</f>
    </oc>
    <nc r="AJ266">
      <f>OR(H266="Y",K266="Y")</f>
    </nc>
  </rcc>
  <rcc rId="9444" sId="8">
    <oc r="AK266">
      <f>IF(AJ266,O266*'ETC Data'!$H$5*'ETC Data'!$I$5,0)</f>
    </oc>
    <nc r="AK266">
      <f>IF(AJ266,O266*'ETC Data'!$H$5*'ETC Data'!$I$5,0)</f>
    </nc>
  </rcc>
  <rcc rId="9445" sId="8">
    <oc r="AL266">
      <f>AK266-(AK266*((VLOOKUP(A266,Plan!A$1:AY$798,49,FALSE)/100)))</f>
    </oc>
    <nc r="AL266">
      <f>AK266-(AK266*((VLOOKUP(A266,Plan!A$1:AY$798,51,FALSE)/100)))</f>
    </nc>
  </rcc>
  <rcc rId="9446" sId="8">
    <oc r="AM266">
      <f>IF(AJ266,O266*'ETC Data'!$H$5*'ETC Data'!$J$5,0)</f>
    </oc>
    <nc r="AM266">
      <f>IF(AJ266,O266*'ETC Data'!$H$5*'ETC Data'!$J$5,0)</f>
    </nc>
  </rcc>
  <rcc rId="9447" sId="8">
    <oc r="AN266">
      <f>AM266-(AM266*((VLOOKUP(A266,Plan!A$1:BA$798,50,FALSE)/100)))</f>
    </oc>
    <nc r="AN266">
      <f>AM266-(AM266*((VLOOKUP(A266,Plan!A$1:BA$798,53,FALSE)/100)))</f>
    </nc>
  </rcc>
  <rcc rId="9448" sId="8">
    <oc r="AO266">
      <f>IF(AJ266,O266*'ETC Data'!$H$5*'ETC Data'!$K$5,0)</f>
    </oc>
    <nc r="AO266">
      <f>IF(AJ266,O266*'ETC Data'!$H$5*'ETC Data'!$K$5,0)</f>
    </nc>
  </rcc>
  <rcc rId="9449" sId="8">
    <oc r="AP266">
      <f>AO266-(AO266*((VLOOKUP(A266,Plan!A$1:BB$798,51,FALSE)/100)))</f>
    </oc>
    <nc r="AP266">
      <f>AO266-(AO266*((VLOOKUP(A266,Plan!A$1:BB$798,54,FALSE)/100)))</f>
    </nc>
  </rcc>
  <rcc rId="9450" sId="8">
    <oc r="AQ266">
      <f>IF(AJ266,O266*'ETC Data'!$H$5*'ETC Data'!$L$5,0)</f>
    </oc>
    <nc r="AQ266">
      <f>IF(AJ266,O266*'ETC Data'!$H$5*'ETC Data'!$L$5,0)</f>
    </nc>
  </rcc>
  <rcc rId="9451" sId="8">
    <oc r="AR266">
      <f>AQ266-(AQ266*((VLOOKUP(A266,Plan!A$1:BD$798,53,FALSE)/100)))</f>
    </oc>
    <nc r="AR266">
      <f>AQ266-(AQ266*((VLOOKUP(A266,Plan!A$1:BD$798,56,FALSE)/100)))</f>
    </nc>
  </rcc>
  <rcc rId="9452" sId="8">
    <oc r="R267">
      <f>Q267-(Q267*((VLOOKUP(A267,Plan!A$1:Z$798,25,FALSE)/100)))</f>
    </oc>
    <nc r="R267">
      <f>Q267-(Q267*((VLOOKUP(A267,Plan!A$1:Z$798,26,FALSE)/100)))</f>
    </nc>
  </rcc>
  <rcc rId="9453" sId="8">
    <oc r="S267">
      <f>IF(P267,O267*'ETC Data'!$H$3*'ETC Data'!$J$3,0)</f>
    </oc>
    <nc r="S267">
      <f>IF(P267,O267*'ETC Data'!$H$3*'ETC Data'!$J$3,0)</f>
    </nc>
  </rcc>
  <rcc rId="9454" sId="8">
    <oc r="T267">
      <f>S267-(S267*((VLOOKUP(A267,Plan!A$1:AA$798,26,FALSE)/100)))</f>
    </oc>
    <nc r="T267">
      <f>S267-(S267*((VLOOKUP(A267,Plan!A$1:AA$798,27,FALSE)/100)))</f>
    </nc>
  </rcc>
  <rcc rId="9455" sId="8">
    <oc r="U267">
      <f>IF(P267,O267*'ETC Data'!$H$3*'ETC Data'!$K$3,0)</f>
    </oc>
    <nc r="U267">
      <f>IF(P267,O267*'ETC Data'!$H$3*'ETC Data'!$K$3,0)</f>
    </nc>
  </rcc>
  <rcc rId="9456" sId="8">
    <oc r="V267">
      <f>U267-(U267*((VLOOKUP(A267,Plan!A$1:AB$798,27,FALSE)/100)))</f>
    </oc>
    <nc r="V267">
      <f>U267-(U267*((VLOOKUP(A267,Plan!A$1:AB$798,28,FALSE)/100)))</f>
    </nc>
  </rcc>
  <rcc rId="9457" sId="8">
    <oc r="W267">
      <f>IF(P267,O267*'ETC Data'!$H$3*'ETC Data'!$L$3,0)</f>
    </oc>
    <nc r="W267">
      <f>IF(P267,O267*'ETC Data'!$H$3*'ETC Data'!$L$3,0)</f>
    </nc>
  </rcc>
  <rcc rId="9458" sId="8">
    <oc r="X267">
      <f>W267-(W267*((VLOOKUP(A267,Plan!A$1:AC$798,28,FALSE)/100)))</f>
    </oc>
    <nc r="X267">
      <f>W267-(W267*((VLOOKUP(A267,Plan!A$1:AC$798,29,FALSE)/100)))</f>
    </nc>
  </rcc>
  <rcc rId="9459" sId="8">
    <oc r="Z267">
      <f>OR(H267="Y",J267="Y")</f>
    </oc>
    <nc r="Z267">
      <f>OR(H267="Y",J267="Y")</f>
    </nc>
  </rcc>
  <rcc rId="9460" sId="8">
    <oc r="AA267">
      <f>IF(Z267,O267*'ETC Data'!$H$4*'ETC Data'!$I$4,0)</f>
    </oc>
    <nc r="AA267">
      <f>IF(Z267,O267*'ETC Data'!$H$4*'ETC Data'!$I$4,0)</f>
    </nc>
  </rcc>
  <rcc rId="9461" sId="8">
    <oc r="AB267">
      <f>AA267-(AA267*((VLOOKUP(A267,Plan!A$1:AI$798,34,FALSE)/100)))</f>
    </oc>
    <nc r="AB267">
      <f>AA267-(AA267*((VLOOKUP(A267,Plan!A$1:AI$798,35,FALSE)/100)))</f>
    </nc>
  </rcc>
  <rcc rId="9462" sId="8">
    <oc r="AC267">
      <f>IF(Z267,O267*'ETC Data'!$H$4*'ETC Data'!$J$4,0)</f>
    </oc>
    <nc r="AC267">
      <f>IF(Z267,O267*'ETC Data'!$H$4*'ETC Data'!$J$4,0)</f>
    </nc>
  </rcc>
  <rcc rId="9463" sId="8">
    <oc r="AD267">
      <f>AC267-(AC267*((VLOOKUP(A267,Plan!A$1:AJ$798,35,FALSE)/100)))</f>
    </oc>
    <nc r="AD267">
      <f>AC267-(AC267*((VLOOKUP(A267,Plan!A$1:AJ$798,36,FALSE)/100)))</f>
    </nc>
  </rcc>
  <rcc rId="9464" sId="8">
    <oc r="AE267">
      <f>IF(Z267,O267*'ETC Data'!$H$4*'ETC Data'!$K$4,0)</f>
    </oc>
    <nc r="AE267">
      <f>IF(Z267,O267*'ETC Data'!$H$4*'ETC Data'!$K$4,0)</f>
    </nc>
  </rcc>
  <rcc rId="9465" sId="8">
    <oc r="AF267">
      <f>AE267-(AE267*((VLOOKUP(A267,Plan!A$1:AK$798,36,FALSE)/100)))</f>
    </oc>
    <nc r="AF267">
      <f>AE267-(AE267*((VLOOKUP(A267,Plan!A$1:AK$798,37,FALSE)/100)))</f>
    </nc>
  </rcc>
  <rcc rId="9466" sId="8">
    <oc r="AG267">
      <f>IF(Z267,O267*'ETC Data'!$H$4*'ETC Data'!$L$4,0)</f>
    </oc>
    <nc r="AG267">
      <f>IF(Z267,O267*'ETC Data'!$H$4*'ETC Data'!$L$4,0)</f>
    </nc>
  </rcc>
  <rcc rId="9467" sId="8">
    <oc r="AH267">
      <f>AG267-(AG267*((VLOOKUP(A267,Plan!A$1:AP$798,41,FALSE)/100)))</f>
    </oc>
    <nc r="AH267">
      <f>AG267-(AG267*((VLOOKUP(A267,Plan!A$1:AP$798,42,FALSE)/100)))</f>
    </nc>
  </rcc>
  <rcc rId="9468" sId="8">
    <oc r="AJ267">
      <f>OR(H267="Y",K267="Y")</f>
    </oc>
    <nc r="AJ267">
      <f>OR(H267="Y",K267="Y")</f>
    </nc>
  </rcc>
  <rcc rId="9469" sId="8">
    <oc r="AK267">
      <f>IF(AJ267,O267*'ETC Data'!$H$5*'ETC Data'!$I$5,0)</f>
    </oc>
    <nc r="AK267">
      <f>IF(AJ267,O267*'ETC Data'!$H$5*'ETC Data'!$I$5,0)</f>
    </nc>
  </rcc>
  <rcc rId="9470" sId="8">
    <oc r="AL267">
      <f>AK267-(AK267*((VLOOKUP(A267,Plan!A$1:AY$798,49,FALSE)/100)))</f>
    </oc>
    <nc r="AL267">
      <f>AK267-(AK267*((VLOOKUP(A267,Plan!A$1:AY$798,51,FALSE)/100)))</f>
    </nc>
  </rcc>
  <rcc rId="9471" sId="8">
    <oc r="AM267">
      <f>IF(AJ267,O267*'ETC Data'!$H$5*'ETC Data'!$J$5,0)</f>
    </oc>
    <nc r="AM267">
      <f>IF(AJ267,O267*'ETC Data'!$H$5*'ETC Data'!$J$5,0)</f>
    </nc>
  </rcc>
  <rcc rId="9472" sId="8">
    <oc r="AN267">
      <f>AM267-(AM267*((VLOOKUP(A267,Plan!A$1:BA$798,50,FALSE)/100)))</f>
    </oc>
    <nc r="AN267">
      <f>AM267-(AM267*((VLOOKUP(A267,Plan!A$1:BA$798,53,FALSE)/100)))</f>
    </nc>
  </rcc>
  <rcc rId="9473" sId="8">
    <oc r="AO267">
      <f>IF(AJ267,O267*'ETC Data'!$H$5*'ETC Data'!$K$5,0)</f>
    </oc>
    <nc r="AO267">
      <f>IF(AJ267,O267*'ETC Data'!$H$5*'ETC Data'!$K$5,0)</f>
    </nc>
  </rcc>
  <rcc rId="9474" sId="8">
    <oc r="AP267">
      <f>AO267-(AO267*((VLOOKUP(A267,Plan!A$1:BB$798,51,FALSE)/100)))</f>
    </oc>
    <nc r="AP267">
      <f>AO267-(AO267*((VLOOKUP(A267,Plan!A$1:BB$798,54,FALSE)/100)))</f>
    </nc>
  </rcc>
  <rcc rId="9475" sId="8">
    <oc r="AQ267">
      <f>IF(AJ267,O267*'ETC Data'!$H$5*'ETC Data'!$L$5,0)</f>
    </oc>
    <nc r="AQ267">
      <f>IF(AJ267,O267*'ETC Data'!$H$5*'ETC Data'!$L$5,0)</f>
    </nc>
  </rcc>
  <rcc rId="9476" sId="8">
    <oc r="AR267">
      <f>AQ267-(AQ267*((VLOOKUP(A267,Plan!A$1:BD$798,53,FALSE)/100)))</f>
    </oc>
    <nc r="AR267">
      <f>AQ267-(AQ267*((VLOOKUP(A267,Plan!A$1:BD$798,56,FALSE)/100)))</f>
    </nc>
  </rcc>
  <rcc rId="9477" sId="8">
    <oc r="R268">
      <f>Q268-(Q268*((VLOOKUP(A268,Plan!A$1:Z$798,25,FALSE)/100)))</f>
    </oc>
    <nc r="R268">
      <f>Q268-(Q268*((VLOOKUP(A268,Plan!A$1:Z$798,26,FALSE)/100)))</f>
    </nc>
  </rcc>
  <rcc rId="9478" sId="8">
    <oc r="S268">
      <f>IF(P268,O268*'ETC Data'!$H$3*'ETC Data'!$J$3,0)</f>
    </oc>
    <nc r="S268">
      <f>IF(P268,O268*'ETC Data'!$H$3*'ETC Data'!$J$3,0)</f>
    </nc>
  </rcc>
  <rcc rId="9479" sId="8">
    <oc r="T268">
      <f>S268-(S268*((VLOOKUP(A268,Plan!A$1:AA$798,26,FALSE)/100)))</f>
    </oc>
    <nc r="T268">
      <f>S268-(S268*((VLOOKUP(A268,Plan!A$1:AA$798,27,FALSE)/100)))</f>
    </nc>
  </rcc>
  <rcc rId="9480" sId="8">
    <oc r="U268">
      <f>IF(P268,O268*'ETC Data'!$H$3*'ETC Data'!$K$3,0)</f>
    </oc>
    <nc r="U268">
      <f>IF(P268,O268*'ETC Data'!$H$3*'ETC Data'!$K$3,0)</f>
    </nc>
  </rcc>
  <rcc rId="9481" sId="8">
    <oc r="V268">
      <f>U268-(U268*((VLOOKUP(A268,Plan!A$1:AB$798,27,FALSE)/100)))</f>
    </oc>
    <nc r="V268">
      <f>U268-(U268*((VLOOKUP(A268,Plan!A$1:AB$798,28,FALSE)/100)))</f>
    </nc>
  </rcc>
  <rcc rId="9482" sId="8">
    <oc r="W268">
      <f>IF(P268,O268*'ETC Data'!$H$3*'ETC Data'!$L$3,0)</f>
    </oc>
    <nc r="W268">
      <f>IF(P268,O268*'ETC Data'!$H$3*'ETC Data'!$L$3,0)</f>
    </nc>
  </rcc>
  <rcc rId="9483" sId="8">
    <oc r="X268">
      <f>W268-(W268*((VLOOKUP(A268,Plan!A$1:AC$798,28,FALSE)/100)))</f>
    </oc>
    <nc r="X268">
      <f>W268-(W268*((VLOOKUP(A268,Plan!A$1:AC$798,29,FALSE)/100)))</f>
    </nc>
  </rcc>
  <rcc rId="9484" sId="8">
    <oc r="Z268">
      <f>OR(H268="Y",J268="Y")</f>
    </oc>
    <nc r="Z268">
      <f>OR(H268="Y",J268="Y")</f>
    </nc>
  </rcc>
  <rcc rId="9485" sId="8">
    <oc r="AA268">
      <f>IF(Z268,O268*'ETC Data'!$H$4*'ETC Data'!$I$4,0)</f>
    </oc>
    <nc r="AA268">
      <f>IF(Z268,O268*'ETC Data'!$H$4*'ETC Data'!$I$4,0)</f>
    </nc>
  </rcc>
  <rcc rId="9486" sId="8">
    <oc r="AB268">
      <f>AA268-(AA268*((VLOOKUP(A268,Plan!A$1:AI$798,34,FALSE)/100)))</f>
    </oc>
    <nc r="AB268">
      <f>AA268-(AA268*((VLOOKUP(A268,Plan!A$1:AI$798,35,FALSE)/100)))</f>
    </nc>
  </rcc>
  <rcc rId="9487" sId="8">
    <oc r="AC268">
      <f>IF(Z268,O268*'ETC Data'!$H$4*'ETC Data'!$J$4,0)</f>
    </oc>
    <nc r="AC268">
      <f>IF(Z268,O268*'ETC Data'!$H$4*'ETC Data'!$J$4,0)</f>
    </nc>
  </rcc>
  <rcc rId="9488" sId="8">
    <oc r="AD268">
      <f>AC268-(AC268*((VLOOKUP(A268,Plan!A$1:AJ$798,35,FALSE)/100)))</f>
    </oc>
    <nc r="AD268">
      <f>AC268-(AC268*((VLOOKUP(A268,Plan!A$1:AJ$798,36,FALSE)/100)))</f>
    </nc>
  </rcc>
  <rcc rId="9489" sId="8">
    <oc r="AE268">
      <f>IF(Z268,O268*'ETC Data'!$H$4*'ETC Data'!$K$4,0)</f>
    </oc>
    <nc r="AE268">
      <f>IF(Z268,O268*'ETC Data'!$H$4*'ETC Data'!$K$4,0)</f>
    </nc>
  </rcc>
  <rcc rId="9490" sId="8">
    <oc r="AF268">
      <f>AE268-(AE268*((VLOOKUP(A268,Plan!A$1:AK$798,36,FALSE)/100)))</f>
    </oc>
    <nc r="AF268">
      <f>AE268-(AE268*((VLOOKUP(A268,Plan!A$1:AK$798,37,FALSE)/100)))</f>
    </nc>
  </rcc>
  <rcc rId="9491" sId="8">
    <oc r="AG268">
      <f>IF(Z268,O268*'ETC Data'!$H$4*'ETC Data'!$L$4,0)</f>
    </oc>
    <nc r="AG268">
      <f>IF(Z268,O268*'ETC Data'!$H$4*'ETC Data'!$L$4,0)</f>
    </nc>
  </rcc>
  <rcc rId="9492" sId="8">
    <oc r="AH268">
      <f>AG268-(AG268*((VLOOKUP(A268,Plan!A$1:AP$798,41,FALSE)/100)))</f>
    </oc>
    <nc r="AH268">
      <f>AG268-(AG268*((VLOOKUP(A268,Plan!A$1:AP$798,42,FALSE)/100)))</f>
    </nc>
  </rcc>
  <rcc rId="9493" sId="8">
    <oc r="AJ268">
      <f>OR(H268="Y",K268="Y")</f>
    </oc>
    <nc r="AJ268">
      <f>OR(H268="Y",K268="Y")</f>
    </nc>
  </rcc>
  <rcc rId="9494" sId="8">
    <oc r="AK268">
      <f>IF(AJ268,O268*'ETC Data'!$H$5*'ETC Data'!$I$5,0)</f>
    </oc>
    <nc r="AK268">
      <f>IF(AJ268,O268*'ETC Data'!$H$5*'ETC Data'!$I$5,0)</f>
    </nc>
  </rcc>
  <rcc rId="9495" sId="8">
    <oc r="AL268">
      <f>AK268-(AK268*((VLOOKUP(A268,Plan!A$1:AY$798,49,FALSE)/100)))</f>
    </oc>
    <nc r="AL268">
      <f>AK268-(AK268*((VLOOKUP(A268,Plan!A$1:AY$798,51,FALSE)/100)))</f>
    </nc>
  </rcc>
  <rcc rId="9496" sId="8">
    <oc r="AM268">
      <f>IF(AJ268,O268*'ETC Data'!$H$5*'ETC Data'!$J$5,0)</f>
    </oc>
    <nc r="AM268">
      <f>IF(AJ268,O268*'ETC Data'!$H$5*'ETC Data'!$J$5,0)</f>
    </nc>
  </rcc>
  <rcc rId="9497" sId="8">
    <oc r="AN268">
      <f>AM268-(AM268*((VLOOKUP(A268,Plan!A$1:BA$798,50,FALSE)/100)))</f>
    </oc>
    <nc r="AN268">
      <f>AM268-(AM268*((VLOOKUP(A268,Plan!A$1:BA$798,53,FALSE)/100)))</f>
    </nc>
  </rcc>
  <rcc rId="9498" sId="8">
    <oc r="AO268">
      <f>IF(AJ268,O268*'ETC Data'!$H$5*'ETC Data'!$K$5,0)</f>
    </oc>
    <nc r="AO268">
      <f>IF(AJ268,O268*'ETC Data'!$H$5*'ETC Data'!$K$5,0)</f>
    </nc>
  </rcc>
  <rcc rId="9499" sId="8">
    <oc r="AP268">
      <f>AO268-(AO268*((VLOOKUP(A268,Plan!A$1:BB$798,51,FALSE)/100)))</f>
    </oc>
    <nc r="AP268">
      <f>AO268-(AO268*((VLOOKUP(A268,Plan!A$1:BB$798,54,FALSE)/100)))</f>
    </nc>
  </rcc>
  <rcc rId="9500" sId="8">
    <oc r="AQ268">
      <f>IF(AJ268,O268*'ETC Data'!$H$5*'ETC Data'!$L$5,0)</f>
    </oc>
    <nc r="AQ268">
      <f>IF(AJ268,O268*'ETC Data'!$H$5*'ETC Data'!$L$5,0)</f>
    </nc>
  </rcc>
  <rcc rId="9501" sId="8">
    <oc r="AR268">
      <f>AQ268-(AQ268*((VLOOKUP(A268,Plan!A$1:BD$798,53,FALSE)/100)))</f>
    </oc>
    <nc r="AR268">
      <f>AQ268-(AQ268*((VLOOKUP(A268,Plan!A$1:BD$798,56,FALSE)/100)))</f>
    </nc>
  </rcc>
  <rcc rId="9502" sId="8">
    <oc r="R269">
      <f>Q269-(Q269*((VLOOKUP(A269,Plan!A$1:Z$798,25,FALSE)/100)))</f>
    </oc>
    <nc r="R269">
      <f>Q269-(Q269*((VLOOKUP(A269,Plan!A$1:Z$798,26,FALSE)/100)))</f>
    </nc>
  </rcc>
  <rcc rId="9503" sId="8">
    <oc r="S269">
      <f>IF(P269,O269*'ETC Data'!$H$3*'ETC Data'!$J$3,0)</f>
    </oc>
    <nc r="S269">
      <f>IF(P269,O269*'ETC Data'!$H$3*'ETC Data'!$J$3,0)</f>
    </nc>
  </rcc>
  <rcc rId="9504" sId="8">
    <oc r="T269">
      <f>S269-(S269*((VLOOKUP(A269,Plan!A$1:AA$798,26,FALSE)/100)))</f>
    </oc>
    <nc r="T269">
      <f>S269-(S269*((VLOOKUP(A269,Plan!A$1:AA$798,27,FALSE)/100)))</f>
    </nc>
  </rcc>
  <rcc rId="9505" sId="8">
    <oc r="U269">
      <f>IF(P269,O269*'ETC Data'!$H$3*'ETC Data'!$K$3,0)</f>
    </oc>
    <nc r="U269">
      <f>IF(P269,O269*'ETC Data'!$H$3*'ETC Data'!$K$3,0)</f>
    </nc>
  </rcc>
  <rcc rId="9506" sId="8">
    <oc r="V269">
      <f>U269-(U269*((VLOOKUP(A269,Plan!A$1:AB$798,27,FALSE)/100)))</f>
    </oc>
    <nc r="V269">
      <f>U269-(U269*((VLOOKUP(A269,Plan!A$1:AB$798,28,FALSE)/100)))</f>
    </nc>
  </rcc>
  <rcc rId="9507" sId="8">
    <oc r="W269">
      <f>IF(P269,O269*'ETC Data'!$H$3*'ETC Data'!$L$3,0)</f>
    </oc>
    <nc r="W269">
      <f>IF(P269,O269*'ETC Data'!$H$3*'ETC Data'!$L$3,0)</f>
    </nc>
  </rcc>
  <rcc rId="9508" sId="8">
    <oc r="X269">
      <f>W269-(W269*((VLOOKUP(A269,Plan!A$1:AC$798,28,FALSE)/100)))</f>
    </oc>
    <nc r="X269">
      <f>W269-(W269*((VLOOKUP(A269,Plan!A$1:AC$798,29,FALSE)/100)))</f>
    </nc>
  </rcc>
  <rcc rId="9509" sId="8">
    <oc r="Z269">
      <f>OR(H269="Y",J269="Y")</f>
    </oc>
    <nc r="Z269">
      <f>OR(H269="Y",J269="Y")</f>
    </nc>
  </rcc>
  <rcc rId="9510" sId="8">
    <oc r="AA269">
      <f>IF(Z269,O269*'ETC Data'!$H$4*'ETC Data'!$I$4,0)</f>
    </oc>
    <nc r="AA269">
      <f>IF(Z269,O269*'ETC Data'!$H$4*'ETC Data'!$I$4,0)</f>
    </nc>
  </rcc>
  <rcc rId="9511" sId="8">
    <oc r="AB269">
      <f>AA269-(AA269*((VLOOKUP(A269,Plan!A$1:AI$798,34,FALSE)/100)))</f>
    </oc>
    <nc r="AB269">
      <f>AA269-(AA269*((VLOOKUP(A269,Plan!A$1:AI$798,35,FALSE)/100)))</f>
    </nc>
  </rcc>
  <rcc rId="9512" sId="8">
    <oc r="AC269">
      <f>IF(Z269,O269*'ETC Data'!$H$4*'ETC Data'!$J$4,0)</f>
    </oc>
    <nc r="AC269">
      <f>IF(Z269,O269*'ETC Data'!$H$4*'ETC Data'!$J$4,0)</f>
    </nc>
  </rcc>
  <rcc rId="9513" sId="8">
    <oc r="AD269">
      <f>AC269-(AC269*((VLOOKUP(A269,Plan!A$1:AJ$798,35,FALSE)/100)))</f>
    </oc>
    <nc r="AD269">
      <f>AC269-(AC269*((VLOOKUP(A269,Plan!A$1:AJ$798,36,FALSE)/100)))</f>
    </nc>
  </rcc>
  <rcc rId="9514" sId="8">
    <oc r="AE269">
      <f>IF(Z269,O269*'ETC Data'!$H$4*'ETC Data'!$K$4,0)</f>
    </oc>
    <nc r="AE269">
      <f>IF(Z269,O269*'ETC Data'!$H$4*'ETC Data'!$K$4,0)</f>
    </nc>
  </rcc>
  <rcc rId="9515" sId="8">
    <oc r="AF269">
      <f>AE269-(AE269*((VLOOKUP(A269,Plan!A$1:AK$798,36,FALSE)/100)))</f>
    </oc>
    <nc r="AF269">
      <f>AE269-(AE269*((VLOOKUP(A269,Plan!A$1:AK$798,37,FALSE)/100)))</f>
    </nc>
  </rcc>
  <rcc rId="9516" sId="8">
    <oc r="AG269">
      <f>IF(Z269,O269*'ETC Data'!$H$4*'ETC Data'!$L$4,0)</f>
    </oc>
    <nc r="AG269">
      <f>IF(Z269,O269*'ETC Data'!$H$4*'ETC Data'!$L$4,0)</f>
    </nc>
  </rcc>
  <rcc rId="9517" sId="8">
    <oc r="AH269">
      <f>AG269-(AG269*((VLOOKUP(A269,Plan!A$1:AP$798,41,FALSE)/100)))</f>
    </oc>
    <nc r="AH269">
      <f>AG269-(AG269*((VLOOKUP(A269,Plan!A$1:AP$798,42,FALSE)/100)))</f>
    </nc>
  </rcc>
  <rcc rId="9518" sId="8">
    <oc r="AJ269">
      <f>OR(H269="Y",K269="Y")</f>
    </oc>
    <nc r="AJ269">
      <f>OR(H269="Y",K269="Y")</f>
    </nc>
  </rcc>
  <rcc rId="9519" sId="8">
    <oc r="AK269">
      <f>IF(AJ269,O269*'ETC Data'!$H$5*'ETC Data'!$I$5,0)</f>
    </oc>
    <nc r="AK269">
      <f>IF(AJ269,O269*'ETC Data'!$H$5*'ETC Data'!$I$5,0)</f>
    </nc>
  </rcc>
  <rcc rId="9520" sId="8">
    <oc r="AL269">
      <f>AK269-(AK269*((VLOOKUP(A269,Plan!A$1:AY$798,49,FALSE)/100)))</f>
    </oc>
    <nc r="AL269">
      <f>AK269-(AK269*((VLOOKUP(A269,Plan!A$1:AY$798,51,FALSE)/100)))</f>
    </nc>
  </rcc>
  <rcc rId="9521" sId="8">
    <oc r="AM269">
      <f>IF(AJ269,O269*'ETC Data'!$H$5*'ETC Data'!$J$5,0)</f>
    </oc>
    <nc r="AM269">
      <f>IF(AJ269,O269*'ETC Data'!$H$5*'ETC Data'!$J$5,0)</f>
    </nc>
  </rcc>
  <rcc rId="9522" sId="8">
    <oc r="AN269">
      <f>AM269-(AM269*((VLOOKUP(A269,Plan!A$1:BA$798,50,FALSE)/100)))</f>
    </oc>
    <nc r="AN269">
      <f>AM269-(AM269*((VLOOKUP(A269,Plan!A$1:BA$798,53,FALSE)/100)))</f>
    </nc>
  </rcc>
  <rcc rId="9523" sId="8">
    <oc r="AO269">
      <f>IF(AJ269,O269*'ETC Data'!$H$5*'ETC Data'!$K$5,0)</f>
    </oc>
    <nc r="AO269">
      <f>IF(AJ269,O269*'ETC Data'!$H$5*'ETC Data'!$K$5,0)</f>
    </nc>
  </rcc>
  <rcc rId="9524" sId="8">
    <oc r="AP269">
      <f>AO269-(AO269*((VLOOKUP(A269,Plan!A$1:BB$798,51,FALSE)/100)))</f>
    </oc>
    <nc r="AP269">
      <f>AO269-(AO269*((VLOOKUP(A269,Plan!A$1:BB$798,54,FALSE)/100)))</f>
    </nc>
  </rcc>
  <rcc rId="9525" sId="8">
    <oc r="AQ269">
      <f>IF(AJ269,O269*'ETC Data'!$H$5*'ETC Data'!$L$5,0)</f>
    </oc>
    <nc r="AQ269">
      <f>IF(AJ269,O269*'ETC Data'!$H$5*'ETC Data'!$L$5,0)</f>
    </nc>
  </rcc>
  <rcc rId="9526" sId="8">
    <oc r="AR269">
      <f>AQ269-(AQ269*((VLOOKUP(A269,Plan!A$1:BD$798,53,FALSE)/100)))</f>
    </oc>
    <nc r="AR269">
      <f>AQ269-(AQ269*((VLOOKUP(A269,Plan!A$1:BD$798,56,FALSE)/100)))</f>
    </nc>
  </rcc>
  <rcc rId="9527" sId="8">
    <oc r="R270">
      <f>Q270-(Q270*((VLOOKUP(A270,Plan!A$1:Z$798,25,FALSE)/100)))</f>
    </oc>
    <nc r="R270">
      <f>Q270-(Q270*((VLOOKUP(A270,Plan!A$1:Z$798,26,FALSE)/100)))</f>
    </nc>
  </rcc>
  <rcc rId="9528" sId="8">
    <oc r="S270">
      <f>IF(P270,O270*'ETC Data'!$H$3*'ETC Data'!$J$3,0)</f>
    </oc>
    <nc r="S270">
      <f>IF(P270,O270*'ETC Data'!$H$3*'ETC Data'!$J$3,0)</f>
    </nc>
  </rcc>
  <rcc rId="9529" sId="8">
    <oc r="T270">
      <f>S270-(S270*((VLOOKUP(A270,Plan!A$1:AA$798,26,FALSE)/100)))</f>
    </oc>
    <nc r="T270">
      <f>S270-(S270*((VLOOKUP(A270,Plan!A$1:AA$798,27,FALSE)/100)))</f>
    </nc>
  </rcc>
  <rcc rId="9530" sId="8">
    <oc r="U270">
      <f>IF(P270,O270*'ETC Data'!$H$3*'ETC Data'!$K$3,0)</f>
    </oc>
    <nc r="U270">
      <f>IF(P270,O270*'ETC Data'!$H$3*'ETC Data'!$K$3,0)</f>
    </nc>
  </rcc>
  <rcc rId="9531" sId="8">
    <oc r="V270">
      <f>U270-(U270*((VLOOKUP(A270,Plan!A$1:AB$798,27,FALSE)/100)))</f>
    </oc>
    <nc r="V270">
      <f>U270-(U270*((VLOOKUP(A270,Plan!A$1:AB$798,28,FALSE)/100)))</f>
    </nc>
  </rcc>
  <rcc rId="9532" sId="8">
    <oc r="W270">
      <f>IF(P270,O270*'ETC Data'!$H$3*'ETC Data'!$L$3,0)</f>
    </oc>
    <nc r="W270">
      <f>IF(P270,O270*'ETC Data'!$H$3*'ETC Data'!$L$3,0)</f>
    </nc>
  </rcc>
  <rcc rId="9533" sId="8">
    <oc r="X270">
      <f>W270-(W270*((VLOOKUP(A270,Plan!A$1:AC$798,28,FALSE)/100)))</f>
    </oc>
    <nc r="X270">
      <f>W270-(W270*((VLOOKUP(A270,Plan!A$1:AC$798,29,FALSE)/100)))</f>
    </nc>
  </rcc>
  <rcc rId="9534" sId="8">
    <oc r="Z270">
      <f>OR(H270="Y",J270="Y")</f>
    </oc>
    <nc r="Z270">
      <f>OR(H270="Y",J270="Y")</f>
    </nc>
  </rcc>
  <rcc rId="9535" sId="8">
    <oc r="AA270">
      <f>IF(Z270,O270*'ETC Data'!$H$4*'ETC Data'!$I$4,0)</f>
    </oc>
    <nc r="AA270">
      <f>IF(Z270,O270*'ETC Data'!$H$4*'ETC Data'!$I$4,0)</f>
    </nc>
  </rcc>
  <rcc rId="9536" sId="8">
    <oc r="AB270">
      <f>AA270-(AA270*((VLOOKUP(A270,Plan!A$1:AI$798,34,FALSE)/100)))</f>
    </oc>
    <nc r="AB270">
      <f>AA270-(AA270*((VLOOKUP(A270,Plan!A$1:AI$798,35,FALSE)/100)))</f>
    </nc>
  </rcc>
  <rcc rId="9537" sId="8">
    <oc r="AC270">
      <f>IF(Z270,O270*'ETC Data'!$H$4*'ETC Data'!$J$4,0)</f>
    </oc>
    <nc r="AC270">
      <f>IF(Z270,O270*'ETC Data'!$H$4*'ETC Data'!$J$4,0)</f>
    </nc>
  </rcc>
  <rcc rId="9538" sId="8">
    <oc r="AD270">
      <f>AC270-(AC270*((VLOOKUP(A270,Plan!A$1:AJ$798,35,FALSE)/100)))</f>
    </oc>
    <nc r="AD270">
      <f>AC270-(AC270*((VLOOKUP(A270,Plan!A$1:AJ$798,36,FALSE)/100)))</f>
    </nc>
  </rcc>
  <rcc rId="9539" sId="8">
    <oc r="AE270">
      <f>IF(Z270,O270*'ETC Data'!$H$4*'ETC Data'!$K$4,0)</f>
    </oc>
    <nc r="AE270">
      <f>IF(Z270,O270*'ETC Data'!$H$4*'ETC Data'!$K$4,0)</f>
    </nc>
  </rcc>
  <rcc rId="9540" sId="8">
    <oc r="AF270">
      <f>AE270-(AE270*((VLOOKUP(A270,Plan!A$1:AK$798,36,FALSE)/100)))</f>
    </oc>
    <nc r="AF270">
      <f>AE270-(AE270*((VLOOKUP(A270,Plan!A$1:AK$798,37,FALSE)/100)))</f>
    </nc>
  </rcc>
  <rcc rId="9541" sId="8">
    <oc r="AG270">
      <f>IF(Z270,O270*'ETC Data'!$H$4*'ETC Data'!$L$4,0)</f>
    </oc>
    <nc r="AG270">
      <f>IF(Z270,O270*'ETC Data'!$H$4*'ETC Data'!$L$4,0)</f>
    </nc>
  </rcc>
  <rcc rId="9542" sId="8">
    <oc r="AH270">
      <f>AG270-(AG270*((VLOOKUP(A270,Plan!A$1:AP$798,41,FALSE)/100)))</f>
    </oc>
    <nc r="AH270">
      <f>AG270-(AG270*((VLOOKUP(A270,Plan!A$1:AP$798,42,FALSE)/100)))</f>
    </nc>
  </rcc>
  <rcc rId="9543" sId="8">
    <oc r="AJ270">
      <f>OR(H270="Y",K270="Y")</f>
    </oc>
    <nc r="AJ270">
      <f>OR(H270="Y",K270="Y")</f>
    </nc>
  </rcc>
  <rcc rId="9544" sId="8">
    <oc r="AK270">
      <f>IF(AJ270,O270*'ETC Data'!$H$5*'ETC Data'!$I$5,0)</f>
    </oc>
    <nc r="AK270">
      <f>IF(AJ270,O270*'ETC Data'!$H$5*'ETC Data'!$I$5,0)</f>
    </nc>
  </rcc>
  <rcc rId="9545" sId="8">
    <oc r="AL270">
      <f>AK270-(AK270*((VLOOKUP(A270,Plan!A$1:AY$798,49,FALSE)/100)))</f>
    </oc>
    <nc r="AL270">
      <f>AK270-(AK270*((VLOOKUP(A270,Plan!A$1:AY$798,51,FALSE)/100)))</f>
    </nc>
  </rcc>
  <rcc rId="9546" sId="8">
    <oc r="AM270">
      <f>IF(AJ270,O270*'ETC Data'!$H$5*'ETC Data'!$J$5,0)</f>
    </oc>
    <nc r="AM270">
      <f>IF(AJ270,O270*'ETC Data'!$H$5*'ETC Data'!$J$5,0)</f>
    </nc>
  </rcc>
  <rcc rId="9547" sId="8">
    <oc r="AN270">
      <f>AM270-(AM270*((VLOOKUP(A270,Plan!A$1:BA$798,50,FALSE)/100)))</f>
    </oc>
    <nc r="AN270">
      <f>AM270-(AM270*((VLOOKUP(A270,Plan!A$1:BA$798,53,FALSE)/100)))</f>
    </nc>
  </rcc>
  <rcc rId="9548" sId="8">
    <oc r="AO270">
      <f>IF(AJ270,O270*'ETC Data'!$H$5*'ETC Data'!$K$5,0)</f>
    </oc>
    <nc r="AO270">
      <f>IF(AJ270,O270*'ETC Data'!$H$5*'ETC Data'!$K$5,0)</f>
    </nc>
  </rcc>
  <rcc rId="9549" sId="8">
    <oc r="AP270">
      <f>AO270-(AO270*((VLOOKUP(A270,Plan!A$1:BB$798,51,FALSE)/100)))</f>
    </oc>
    <nc r="AP270">
      <f>AO270-(AO270*((VLOOKUP(A270,Plan!A$1:BB$798,54,FALSE)/100)))</f>
    </nc>
  </rcc>
  <rcc rId="9550" sId="8">
    <oc r="AQ270">
      <f>IF(AJ270,O270*'ETC Data'!$H$5*'ETC Data'!$L$5,0)</f>
    </oc>
    <nc r="AQ270">
      <f>IF(AJ270,O270*'ETC Data'!$H$5*'ETC Data'!$L$5,0)</f>
    </nc>
  </rcc>
  <rcc rId="9551" sId="8">
    <oc r="AR270">
      <f>AQ270-(AQ270*((VLOOKUP(A270,Plan!A$1:BD$798,53,FALSE)/100)))</f>
    </oc>
    <nc r="AR270">
      <f>AQ270-(AQ270*((VLOOKUP(A270,Plan!A$1:BD$798,56,FALSE)/100)))</f>
    </nc>
  </rcc>
  <rcc rId="9552" sId="8">
    <oc r="R271">
      <f>Q271-(Q271*((VLOOKUP(A271,Plan!A$1:Z$798,25,FALSE)/100)))</f>
    </oc>
    <nc r="R271">
      <f>Q271-(Q271*((VLOOKUP(A271,Plan!A$1:Z$798,26,FALSE)/100)))</f>
    </nc>
  </rcc>
  <rcc rId="9553" sId="8">
    <oc r="S271">
      <f>IF(P271,O271*'ETC Data'!$H$3*'ETC Data'!$J$3,0)</f>
    </oc>
    <nc r="S271">
      <f>IF(P271,O271*'ETC Data'!$H$3*'ETC Data'!$J$3,0)</f>
    </nc>
  </rcc>
  <rcc rId="9554" sId="8">
    <oc r="T271">
      <f>S271-(S271*((VLOOKUP(A271,Plan!A$1:AA$798,26,FALSE)/100)))</f>
    </oc>
    <nc r="T271">
      <f>S271-(S271*((VLOOKUP(A271,Plan!A$1:AA$798,27,FALSE)/100)))</f>
    </nc>
  </rcc>
  <rcc rId="9555" sId="8">
    <oc r="U271">
      <f>IF(P271,O271*'ETC Data'!$H$3*'ETC Data'!$K$3,0)</f>
    </oc>
    <nc r="U271">
      <f>IF(P271,O271*'ETC Data'!$H$3*'ETC Data'!$K$3,0)</f>
    </nc>
  </rcc>
  <rcc rId="9556" sId="8">
    <oc r="V271">
      <f>U271-(U271*((VLOOKUP(A271,Plan!A$1:AB$798,27,FALSE)/100)))</f>
    </oc>
    <nc r="V271">
      <f>U271-(U271*((VLOOKUP(A271,Plan!A$1:AB$798,28,FALSE)/100)))</f>
    </nc>
  </rcc>
  <rcc rId="9557" sId="8">
    <oc r="W271">
      <f>IF(P271,O271*'ETC Data'!$H$3*'ETC Data'!$L$3,0)</f>
    </oc>
    <nc r="W271">
      <f>IF(P271,O271*'ETC Data'!$H$3*'ETC Data'!$L$3,0)</f>
    </nc>
  </rcc>
  <rcc rId="9558" sId="8">
    <oc r="X271">
      <f>W271-(W271*((VLOOKUP(A271,Plan!A$1:AC$798,28,FALSE)/100)))</f>
    </oc>
    <nc r="X271">
      <f>W271-(W271*((VLOOKUP(A271,Plan!A$1:AC$798,29,FALSE)/100)))</f>
    </nc>
  </rcc>
  <rcc rId="9559" sId="8">
    <oc r="Z271">
      <f>OR(H271="Y",J271="Y")</f>
    </oc>
    <nc r="Z271">
      <f>OR(H271="Y",J271="Y")</f>
    </nc>
  </rcc>
  <rcc rId="9560" sId="8">
    <oc r="AA271">
      <f>IF(Z271,O271*'ETC Data'!$H$4*'ETC Data'!$I$4,0)</f>
    </oc>
    <nc r="AA271">
      <f>IF(Z271,O271*'ETC Data'!$H$4*'ETC Data'!$I$4,0)</f>
    </nc>
  </rcc>
  <rcc rId="9561" sId="8">
    <oc r="AB271">
      <f>AA271-(AA271*((VLOOKUP(A271,Plan!A$1:AI$798,34,FALSE)/100)))</f>
    </oc>
    <nc r="AB271">
      <f>AA271-(AA271*((VLOOKUP(A271,Plan!A$1:AI$798,35,FALSE)/100)))</f>
    </nc>
  </rcc>
  <rcc rId="9562" sId="8">
    <oc r="AC271">
      <f>IF(Z271,O271*'ETC Data'!$H$4*'ETC Data'!$J$4,0)</f>
    </oc>
    <nc r="AC271">
      <f>IF(Z271,O271*'ETC Data'!$H$4*'ETC Data'!$J$4,0)</f>
    </nc>
  </rcc>
  <rcc rId="9563" sId="8">
    <oc r="AD271">
      <f>AC271-(AC271*((VLOOKUP(A271,Plan!A$1:AJ$798,35,FALSE)/100)))</f>
    </oc>
    <nc r="AD271">
      <f>AC271-(AC271*((VLOOKUP(A271,Plan!A$1:AJ$798,36,FALSE)/100)))</f>
    </nc>
  </rcc>
  <rcc rId="9564" sId="8">
    <oc r="AE271">
      <f>IF(Z271,O271*'ETC Data'!$H$4*'ETC Data'!$K$4,0)</f>
    </oc>
    <nc r="AE271">
      <f>IF(Z271,O271*'ETC Data'!$H$4*'ETC Data'!$K$4,0)</f>
    </nc>
  </rcc>
  <rcc rId="9565" sId="8">
    <oc r="AF271">
      <f>AE271-(AE271*((VLOOKUP(A271,Plan!A$1:AK$798,36,FALSE)/100)))</f>
    </oc>
    <nc r="AF271">
      <f>AE271-(AE271*((VLOOKUP(A271,Plan!A$1:AK$798,37,FALSE)/100)))</f>
    </nc>
  </rcc>
  <rcc rId="9566" sId="8">
    <oc r="AG271">
      <f>IF(Z271,O271*'ETC Data'!$H$4*'ETC Data'!$L$4,0)</f>
    </oc>
    <nc r="AG271">
      <f>IF(Z271,O271*'ETC Data'!$H$4*'ETC Data'!$L$4,0)</f>
    </nc>
  </rcc>
  <rcc rId="9567" sId="8">
    <oc r="AH271">
      <f>AG271-(AG271*((VLOOKUP(A271,Plan!A$1:AP$798,41,FALSE)/100)))</f>
    </oc>
    <nc r="AH271">
      <f>AG271-(AG271*((VLOOKUP(A271,Plan!A$1:AP$798,42,FALSE)/100)))</f>
    </nc>
  </rcc>
  <rcc rId="9568" sId="8">
    <oc r="AJ271">
      <f>OR(H271="Y",K271="Y")</f>
    </oc>
    <nc r="AJ271">
      <f>OR(H271="Y",K271="Y")</f>
    </nc>
  </rcc>
  <rcc rId="9569" sId="8">
    <oc r="AK271">
      <f>IF(AJ271,O271*'ETC Data'!$H$5*'ETC Data'!$I$5,0)</f>
    </oc>
    <nc r="AK271">
      <f>IF(AJ271,O271*'ETC Data'!$H$5*'ETC Data'!$I$5,0)</f>
    </nc>
  </rcc>
  <rcc rId="9570" sId="8">
    <oc r="AL271">
      <f>AK271-(AK271*((VLOOKUP(A271,Plan!A$1:AY$798,49,FALSE)/100)))</f>
    </oc>
    <nc r="AL271">
      <f>AK271-(AK271*((VLOOKUP(A271,Plan!A$1:AY$798,51,FALSE)/100)))</f>
    </nc>
  </rcc>
  <rcc rId="9571" sId="8">
    <oc r="AM271">
      <f>IF(AJ271,O271*'ETC Data'!$H$5*'ETC Data'!$J$5,0)</f>
    </oc>
    <nc r="AM271">
      <f>IF(AJ271,O271*'ETC Data'!$H$5*'ETC Data'!$J$5,0)</f>
    </nc>
  </rcc>
  <rcc rId="9572" sId="8">
    <oc r="AN271">
      <f>AM271-(AM271*((VLOOKUP(A271,Plan!A$1:BA$798,50,FALSE)/100)))</f>
    </oc>
    <nc r="AN271">
      <f>AM271-(AM271*((VLOOKUP(A271,Plan!A$1:BA$798,53,FALSE)/100)))</f>
    </nc>
  </rcc>
  <rcc rId="9573" sId="8">
    <oc r="AO271">
      <f>IF(AJ271,O271*'ETC Data'!$H$5*'ETC Data'!$K$5,0)</f>
    </oc>
    <nc r="AO271">
      <f>IF(AJ271,O271*'ETC Data'!$H$5*'ETC Data'!$K$5,0)</f>
    </nc>
  </rcc>
  <rcc rId="9574" sId="8">
    <oc r="AP271">
      <f>AO271-(AO271*((VLOOKUP(A271,Plan!A$1:BB$798,51,FALSE)/100)))</f>
    </oc>
    <nc r="AP271">
      <f>AO271-(AO271*((VLOOKUP(A271,Plan!A$1:BB$798,54,FALSE)/100)))</f>
    </nc>
  </rcc>
  <rcc rId="9575" sId="8">
    <oc r="AQ271">
      <f>IF(AJ271,O271*'ETC Data'!$H$5*'ETC Data'!$L$5,0)</f>
    </oc>
    <nc r="AQ271">
      <f>IF(AJ271,O271*'ETC Data'!$H$5*'ETC Data'!$L$5,0)</f>
    </nc>
  </rcc>
  <rcc rId="9576" sId="8">
    <oc r="AR271">
      <f>AQ271-(AQ271*((VLOOKUP(A271,Plan!A$1:BD$798,53,FALSE)/100)))</f>
    </oc>
    <nc r="AR271">
      <f>AQ271-(AQ271*((VLOOKUP(A271,Plan!A$1:BD$798,56,FALSE)/100)))</f>
    </nc>
  </rcc>
  <rcc rId="9577" sId="8">
    <oc r="R272">
      <f>Q272-(Q272*((VLOOKUP(A272,Plan!A$1:Z$798,25,FALSE)/100)))</f>
    </oc>
    <nc r="R272">
      <f>Q272-(Q272*((VLOOKUP(A272,Plan!A$1:Z$798,26,FALSE)/100)))</f>
    </nc>
  </rcc>
  <rcc rId="9578" sId="8">
    <oc r="S272">
      <f>IF(P272,O272*'ETC Data'!$H$3*'ETC Data'!$J$3,0)</f>
    </oc>
    <nc r="S272">
      <f>IF(P272,O272*'ETC Data'!$H$3*'ETC Data'!$J$3,0)</f>
    </nc>
  </rcc>
  <rcc rId="9579" sId="8">
    <oc r="T272">
      <f>S272-(S272*((VLOOKUP(A272,Plan!A$1:AA$798,26,FALSE)/100)))</f>
    </oc>
    <nc r="T272">
      <f>S272-(S272*((VLOOKUP(A272,Plan!A$1:AA$798,27,FALSE)/100)))</f>
    </nc>
  </rcc>
  <rcc rId="9580" sId="8">
    <oc r="U272">
      <f>IF(P272,O272*'ETC Data'!$H$3*'ETC Data'!$K$3,0)</f>
    </oc>
    <nc r="U272">
      <f>IF(P272,O272*'ETC Data'!$H$3*'ETC Data'!$K$3,0)</f>
    </nc>
  </rcc>
  <rcc rId="9581" sId="8">
    <oc r="V272">
      <f>U272-(U272*((VLOOKUP(A272,Plan!A$1:AB$798,27,FALSE)/100)))</f>
    </oc>
    <nc r="V272">
      <f>U272-(U272*((VLOOKUP(A272,Plan!A$1:AB$798,28,FALSE)/100)))</f>
    </nc>
  </rcc>
  <rcc rId="9582" sId="8">
    <oc r="W272">
      <f>IF(P272,O272*'ETC Data'!$H$3*'ETC Data'!$L$3,0)</f>
    </oc>
    <nc r="W272">
      <f>IF(P272,O272*'ETC Data'!$H$3*'ETC Data'!$L$3,0)</f>
    </nc>
  </rcc>
  <rcc rId="9583" sId="8">
    <oc r="X272">
      <f>W272-(W272*((VLOOKUP(A272,Plan!A$1:AC$798,28,FALSE)/100)))</f>
    </oc>
    <nc r="X272">
      <f>W272-(W272*((VLOOKUP(A272,Plan!A$1:AC$798,29,FALSE)/100)))</f>
    </nc>
  </rcc>
  <rcc rId="9584" sId="8">
    <oc r="Z272">
      <f>OR(H272="Y",J272="Y")</f>
    </oc>
    <nc r="Z272">
      <f>OR(H272="Y",J272="Y")</f>
    </nc>
  </rcc>
  <rcc rId="9585" sId="8">
    <oc r="AA272">
      <f>IF(Z272,O272*'ETC Data'!$H$4*'ETC Data'!$I$4,0)</f>
    </oc>
    <nc r="AA272">
      <f>IF(Z272,O272*'ETC Data'!$H$4*'ETC Data'!$I$4,0)</f>
    </nc>
  </rcc>
  <rcc rId="9586" sId="8">
    <oc r="AB272">
      <f>AA272-(AA272*((VLOOKUP(A272,Plan!A$1:AI$798,34,FALSE)/100)))</f>
    </oc>
    <nc r="AB272">
      <f>AA272-(AA272*((VLOOKUP(A272,Plan!A$1:AI$798,35,FALSE)/100)))</f>
    </nc>
  </rcc>
  <rcc rId="9587" sId="8">
    <oc r="AC272">
      <f>IF(Z272,O272*'ETC Data'!$H$4*'ETC Data'!$J$4,0)</f>
    </oc>
    <nc r="AC272">
      <f>IF(Z272,O272*'ETC Data'!$H$4*'ETC Data'!$J$4,0)</f>
    </nc>
  </rcc>
  <rcc rId="9588" sId="8">
    <oc r="AD272">
      <f>AC272-(AC272*((VLOOKUP(A272,Plan!A$1:AJ$798,35,FALSE)/100)))</f>
    </oc>
    <nc r="AD272">
      <f>AC272-(AC272*((VLOOKUP(A272,Plan!A$1:AJ$798,36,FALSE)/100)))</f>
    </nc>
  </rcc>
  <rcc rId="9589" sId="8">
    <oc r="AE272">
      <f>IF(Z272,O272*'ETC Data'!$H$4*'ETC Data'!$K$4,0)</f>
    </oc>
    <nc r="AE272">
      <f>IF(Z272,O272*'ETC Data'!$H$4*'ETC Data'!$K$4,0)</f>
    </nc>
  </rcc>
  <rcc rId="9590" sId="8">
    <oc r="AF272">
      <f>AE272-(AE272*((VLOOKUP(A272,Plan!A$1:AK$798,36,FALSE)/100)))</f>
    </oc>
    <nc r="AF272">
      <f>AE272-(AE272*((VLOOKUP(A272,Plan!A$1:AK$798,37,FALSE)/100)))</f>
    </nc>
  </rcc>
  <rcc rId="9591" sId="8">
    <oc r="AG272">
      <f>IF(Z272,O272*'ETC Data'!$H$4*'ETC Data'!$L$4,0)</f>
    </oc>
    <nc r="AG272">
      <f>IF(Z272,O272*'ETC Data'!$H$4*'ETC Data'!$L$4,0)</f>
    </nc>
  </rcc>
  <rcc rId="9592" sId="8">
    <oc r="AH272">
      <f>AG272-(AG272*((VLOOKUP(A272,Plan!A$1:AP$798,41,FALSE)/100)))</f>
    </oc>
    <nc r="AH272">
      <f>AG272-(AG272*((VLOOKUP(A272,Plan!A$1:AP$798,42,FALSE)/100)))</f>
    </nc>
  </rcc>
  <rcc rId="9593" sId="8">
    <oc r="AJ272">
      <f>OR(H272="Y",K272="Y")</f>
    </oc>
    <nc r="AJ272">
      <f>OR(H272="Y",K272="Y")</f>
    </nc>
  </rcc>
  <rcc rId="9594" sId="8">
    <oc r="AK272">
      <f>IF(AJ272,O272*'ETC Data'!$H$5*'ETC Data'!$I$5,0)</f>
    </oc>
    <nc r="AK272">
      <f>IF(AJ272,O272*'ETC Data'!$H$5*'ETC Data'!$I$5,0)</f>
    </nc>
  </rcc>
  <rcc rId="9595" sId="8">
    <oc r="AL272">
      <f>AK272-(AK272*((VLOOKUP(A272,Plan!A$1:AY$798,49,FALSE)/100)))</f>
    </oc>
    <nc r="AL272">
      <f>AK272-(AK272*((VLOOKUP(A272,Plan!A$1:AY$798,51,FALSE)/100)))</f>
    </nc>
  </rcc>
  <rcc rId="9596" sId="8">
    <oc r="AM272">
      <f>IF(AJ272,O272*'ETC Data'!$H$5*'ETC Data'!$J$5,0)</f>
    </oc>
    <nc r="AM272">
      <f>IF(AJ272,O272*'ETC Data'!$H$5*'ETC Data'!$J$5,0)</f>
    </nc>
  </rcc>
  <rcc rId="9597" sId="8">
    <oc r="AN272">
      <f>AM272-(AM272*((VLOOKUP(A272,Plan!A$1:BA$798,50,FALSE)/100)))</f>
    </oc>
    <nc r="AN272">
      <f>AM272-(AM272*((VLOOKUP(A272,Plan!A$1:BA$798,53,FALSE)/100)))</f>
    </nc>
  </rcc>
  <rcc rId="9598" sId="8">
    <oc r="AO272">
      <f>IF(AJ272,O272*'ETC Data'!$H$5*'ETC Data'!$K$5,0)</f>
    </oc>
    <nc r="AO272">
      <f>IF(AJ272,O272*'ETC Data'!$H$5*'ETC Data'!$K$5,0)</f>
    </nc>
  </rcc>
  <rcc rId="9599" sId="8">
    <oc r="AP272">
      <f>AO272-(AO272*((VLOOKUP(A272,Plan!A$1:BB$798,51,FALSE)/100)))</f>
    </oc>
    <nc r="AP272">
      <f>AO272-(AO272*((VLOOKUP(A272,Plan!A$1:BB$798,54,FALSE)/100)))</f>
    </nc>
  </rcc>
  <rcc rId="9600" sId="8">
    <oc r="AQ272">
      <f>IF(AJ272,O272*'ETC Data'!$H$5*'ETC Data'!$L$5,0)</f>
    </oc>
    <nc r="AQ272">
      <f>IF(AJ272,O272*'ETC Data'!$H$5*'ETC Data'!$L$5,0)</f>
    </nc>
  </rcc>
  <rcc rId="9601" sId="8">
    <oc r="AR272">
      <f>AQ272-(AQ272*((VLOOKUP(A272,Plan!A$1:BD$798,53,FALSE)/100)))</f>
    </oc>
    <nc r="AR272">
      <f>AQ272-(AQ272*((VLOOKUP(A272,Plan!A$1:BD$798,56,FALSE)/100)))</f>
    </nc>
  </rcc>
  <rcc rId="9602" sId="8">
    <oc r="R273">
      <f>Q273-(Q273*((VLOOKUP(A273,Plan!A$1:Z$798,25,FALSE)/100)))</f>
    </oc>
    <nc r="R273">
      <f>Q273-(Q273*((VLOOKUP(A273,Plan!A$1:Z$798,26,FALSE)/100)))</f>
    </nc>
  </rcc>
  <rcc rId="9603" sId="8">
    <oc r="S273">
      <f>IF(P273,O273*'ETC Data'!$H$3*'ETC Data'!$J$3,0)</f>
    </oc>
    <nc r="S273">
      <f>IF(P273,O273*'ETC Data'!$H$3*'ETC Data'!$J$3,0)</f>
    </nc>
  </rcc>
  <rcc rId="9604" sId="8">
    <oc r="T273">
      <f>S273-(S273*((VLOOKUP(A273,Plan!A$1:AA$798,26,FALSE)/100)))</f>
    </oc>
    <nc r="T273">
      <f>S273-(S273*((VLOOKUP(A273,Plan!A$1:AA$798,27,FALSE)/100)))</f>
    </nc>
  </rcc>
  <rcc rId="9605" sId="8">
    <oc r="U273">
      <f>IF(P273,O273*'ETC Data'!$H$3*'ETC Data'!$K$3,0)</f>
    </oc>
    <nc r="U273">
      <f>IF(P273,O273*'ETC Data'!$H$3*'ETC Data'!$K$3,0)</f>
    </nc>
  </rcc>
  <rcc rId="9606" sId="8">
    <oc r="V273">
      <f>U273-(U273*((VLOOKUP(A273,Plan!A$1:AB$798,27,FALSE)/100)))</f>
    </oc>
    <nc r="V273">
      <f>U273-(U273*((VLOOKUP(A273,Plan!A$1:AB$798,28,FALSE)/100)))</f>
    </nc>
  </rcc>
  <rcc rId="9607" sId="8">
    <oc r="W273">
      <f>IF(P273,O273*'ETC Data'!$H$3*'ETC Data'!$L$3,0)</f>
    </oc>
    <nc r="W273">
      <f>IF(P273,O273*'ETC Data'!$H$3*'ETC Data'!$L$3,0)</f>
    </nc>
  </rcc>
  <rcc rId="9608" sId="8">
    <oc r="X273">
      <f>W273-(W273*((VLOOKUP(A273,Plan!A$1:AC$798,28,FALSE)/100)))</f>
    </oc>
    <nc r="X273">
      <f>W273-(W273*((VLOOKUP(A273,Plan!A$1:AC$798,29,FALSE)/100)))</f>
    </nc>
  </rcc>
  <rcc rId="9609" sId="8">
    <oc r="Z273">
      <f>OR(H273="Y",J273="Y")</f>
    </oc>
    <nc r="Z273">
      <f>OR(H273="Y",J273="Y")</f>
    </nc>
  </rcc>
  <rcc rId="9610" sId="8">
    <oc r="AA273">
      <f>IF(Z273,O273*'ETC Data'!$H$4*'ETC Data'!$I$4,0)</f>
    </oc>
    <nc r="AA273">
      <f>IF(Z273,O273*'ETC Data'!$H$4*'ETC Data'!$I$4,0)</f>
    </nc>
  </rcc>
  <rcc rId="9611" sId="8">
    <oc r="AB273">
      <f>AA273-(AA273*((VLOOKUP(A273,Plan!A$1:AI$798,34,FALSE)/100)))</f>
    </oc>
    <nc r="AB273">
      <f>AA273-(AA273*((VLOOKUP(A273,Plan!A$1:AI$798,35,FALSE)/100)))</f>
    </nc>
  </rcc>
  <rcc rId="9612" sId="8">
    <oc r="AC273">
      <f>IF(Z273,O273*'ETC Data'!$H$4*'ETC Data'!$J$4,0)</f>
    </oc>
    <nc r="AC273">
      <f>IF(Z273,O273*'ETC Data'!$H$4*'ETC Data'!$J$4,0)</f>
    </nc>
  </rcc>
  <rcc rId="9613" sId="8">
    <oc r="AD273">
      <f>AC273-(AC273*((VLOOKUP(A273,Plan!A$1:AJ$798,35,FALSE)/100)))</f>
    </oc>
    <nc r="AD273">
      <f>AC273-(AC273*((VLOOKUP(A273,Plan!A$1:AJ$798,36,FALSE)/100)))</f>
    </nc>
  </rcc>
  <rcc rId="9614" sId="8">
    <oc r="AE273">
      <f>IF(Z273,O273*'ETC Data'!$H$4*'ETC Data'!$K$4,0)</f>
    </oc>
    <nc r="AE273">
      <f>IF(Z273,O273*'ETC Data'!$H$4*'ETC Data'!$K$4,0)</f>
    </nc>
  </rcc>
  <rcc rId="9615" sId="8">
    <oc r="AF273">
      <f>AE273-(AE273*((VLOOKUP(A273,Plan!A$1:AK$798,36,FALSE)/100)))</f>
    </oc>
    <nc r="AF273">
      <f>AE273-(AE273*((VLOOKUP(A273,Plan!A$1:AK$798,37,FALSE)/100)))</f>
    </nc>
  </rcc>
  <rcc rId="9616" sId="8">
    <oc r="AG273">
      <f>IF(Z273,O273*'ETC Data'!$H$4*'ETC Data'!$L$4,0)</f>
    </oc>
    <nc r="AG273">
      <f>IF(Z273,O273*'ETC Data'!$H$4*'ETC Data'!$L$4,0)</f>
    </nc>
  </rcc>
  <rcc rId="9617" sId="8">
    <oc r="AH273">
      <f>AG273-(AG273*((VLOOKUP(A273,Plan!A$1:AP$798,41,FALSE)/100)))</f>
    </oc>
    <nc r="AH273">
      <f>AG273-(AG273*((VLOOKUP(A273,Plan!A$1:AP$798,42,FALSE)/100)))</f>
    </nc>
  </rcc>
  <rcc rId="9618" sId="8">
    <oc r="AJ273">
      <f>OR(H273="Y",K273="Y")</f>
    </oc>
    <nc r="AJ273">
      <f>OR(H273="Y",K273="Y")</f>
    </nc>
  </rcc>
  <rcc rId="9619" sId="8">
    <oc r="AK273">
      <f>IF(AJ273,O273*'ETC Data'!$H$5*'ETC Data'!$I$5,0)</f>
    </oc>
    <nc r="AK273">
      <f>IF(AJ273,O273*'ETC Data'!$H$5*'ETC Data'!$I$5,0)</f>
    </nc>
  </rcc>
  <rcc rId="9620" sId="8">
    <oc r="AL273">
      <f>AK273-(AK273*((VLOOKUP(A273,Plan!A$1:AY$798,49,FALSE)/100)))</f>
    </oc>
    <nc r="AL273">
      <f>AK273-(AK273*((VLOOKUP(A273,Plan!A$1:AY$798,51,FALSE)/100)))</f>
    </nc>
  </rcc>
  <rcc rId="9621" sId="8">
    <oc r="AM273">
      <f>IF(AJ273,O273*'ETC Data'!$H$5*'ETC Data'!$J$5,0)</f>
    </oc>
    <nc r="AM273">
      <f>IF(AJ273,O273*'ETC Data'!$H$5*'ETC Data'!$J$5,0)</f>
    </nc>
  </rcc>
  <rcc rId="9622" sId="8">
    <oc r="AN273">
      <f>AM273-(AM273*((VLOOKUP(A273,Plan!A$1:BA$798,50,FALSE)/100)))</f>
    </oc>
    <nc r="AN273">
      <f>AM273-(AM273*((VLOOKUP(A273,Plan!A$1:BA$798,53,FALSE)/100)))</f>
    </nc>
  </rcc>
  <rcc rId="9623" sId="8">
    <oc r="AO273">
      <f>IF(AJ273,O273*'ETC Data'!$H$5*'ETC Data'!$K$5,0)</f>
    </oc>
    <nc r="AO273">
      <f>IF(AJ273,O273*'ETC Data'!$H$5*'ETC Data'!$K$5,0)</f>
    </nc>
  </rcc>
  <rcc rId="9624" sId="8">
    <oc r="AP273">
      <f>AO273-(AO273*((VLOOKUP(A273,Plan!A$1:BB$798,51,FALSE)/100)))</f>
    </oc>
    <nc r="AP273">
      <f>AO273-(AO273*((VLOOKUP(A273,Plan!A$1:BB$798,54,FALSE)/100)))</f>
    </nc>
  </rcc>
  <rcc rId="9625" sId="8">
    <oc r="AQ273">
      <f>IF(AJ273,O273*'ETC Data'!$H$5*'ETC Data'!$L$5,0)</f>
    </oc>
    <nc r="AQ273">
      <f>IF(AJ273,O273*'ETC Data'!$H$5*'ETC Data'!$L$5,0)</f>
    </nc>
  </rcc>
  <rcc rId="9626" sId="8">
    <oc r="AR273">
      <f>AQ273-(AQ273*((VLOOKUP(A273,Plan!A$1:BD$798,53,FALSE)/100)))</f>
    </oc>
    <nc r="AR273">
      <f>AQ273-(AQ273*((VLOOKUP(A273,Plan!A$1:BD$798,56,FALSE)/100)))</f>
    </nc>
  </rcc>
  <rcc rId="9627" sId="8">
    <oc r="R274">
      <f>Q274-(Q274*((VLOOKUP(A274,Plan!A$1:Z$798,25,FALSE)/100)))</f>
    </oc>
    <nc r="R274">
      <f>Q274-(Q274*((VLOOKUP(A274,Plan!A$1:Z$798,26,FALSE)/100)))</f>
    </nc>
  </rcc>
  <rcc rId="9628" sId="8">
    <oc r="S274">
      <f>IF(P274,O274*'ETC Data'!$H$3*'ETC Data'!$J$3,0)</f>
    </oc>
    <nc r="S274">
      <f>IF(P274,O274*'ETC Data'!$H$3*'ETC Data'!$J$3,0)</f>
    </nc>
  </rcc>
  <rcc rId="9629" sId="8">
    <oc r="T274">
      <f>S274-(S274*((VLOOKUP(A274,Plan!A$1:AA$798,26,FALSE)/100)))</f>
    </oc>
    <nc r="T274">
      <f>S274-(S274*((VLOOKUP(A274,Plan!A$1:AA$798,27,FALSE)/100)))</f>
    </nc>
  </rcc>
  <rcc rId="9630" sId="8">
    <oc r="U274">
      <f>IF(P274,O274*'ETC Data'!$H$3*'ETC Data'!$K$3,0)</f>
    </oc>
    <nc r="U274">
      <f>IF(P274,O274*'ETC Data'!$H$3*'ETC Data'!$K$3,0)</f>
    </nc>
  </rcc>
  <rcc rId="9631" sId="8">
    <oc r="V274">
      <f>U274-(U274*((VLOOKUP(A274,Plan!A$1:AB$798,27,FALSE)/100)))</f>
    </oc>
    <nc r="V274">
      <f>U274-(U274*((VLOOKUP(A274,Plan!A$1:AB$798,28,FALSE)/100)))</f>
    </nc>
  </rcc>
  <rcc rId="9632" sId="8">
    <oc r="W274">
      <f>IF(P274,O274*'ETC Data'!$H$3*'ETC Data'!$L$3,0)</f>
    </oc>
    <nc r="W274">
      <f>IF(P274,O274*'ETC Data'!$H$3*'ETC Data'!$L$3,0)</f>
    </nc>
  </rcc>
  <rcc rId="9633" sId="8">
    <oc r="X274">
      <f>W274-(W274*((VLOOKUP(A274,Plan!A$1:AC$798,28,FALSE)/100)))</f>
    </oc>
    <nc r="X274">
      <f>W274-(W274*((VLOOKUP(A274,Plan!A$1:AC$798,29,FALSE)/100)))</f>
    </nc>
  </rcc>
  <rcc rId="9634" sId="8">
    <oc r="Z274">
      <f>OR(H274="Y",J274="Y")</f>
    </oc>
    <nc r="Z274">
      <f>OR(H274="Y",J274="Y")</f>
    </nc>
  </rcc>
  <rcc rId="9635" sId="8">
    <oc r="AA274">
      <f>IF(Z274,O274*'ETC Data'!$H$4*'ETC Data'!$I$4,0)</f>
    </oc>
    <nc r="AA274">
      <f>IF(Z274,O274*'ETC Data'!$H$4*'ETC Data'!$I$4,0)</f>
    </nc>
  </rcc>
  <rcc rId="9636" sId="8">
    <oc r="AB274">
      <f>AA274-(AA274*((VLOOKUP(A274,Plan!A$1:AI$798,34,FALSE)/100)))</f>
    </oc>
    <nc r="AB274">
      <f>AA274-(AA274*((VLOOKUP(A274,Plan!A$1:AI$798,35,FALSE)/100)))</f>
    </nc>
  </rcc>
  <rcc rId="9637" sId="8">
    <oc r="AC274">
      <f>IF(Z274,O274*'ETC Data'!$H$4*'ETC Data'!$J$4,0)</f>
    </oc>
    <nc r="AC274">
      <f>IF(Z274,O274*'ETC Data'!$H$4*'ETC Data'!$J$4,0)</f>
    </nc>
  </rcc>
  <rcc rId="9638" sId="8">
    <oc r="AD274">
      <f>AC274-(AC274*((VLOOKUP(A274,Plan!A$1:AJ$798,35,FALSE)/100)))</f>
    </oc>
    <nc r="AD274">
      <f>AC274-(AC274*((VLOOKUP(A274,Plan!A$1:AJ$798,36,FALSE)/100)))</f>
    </nc>
  </rcc>
  <rcc rId="9639" sId="8">
    <oc r="AE274">
      <f>IF(Z274,O274*'ETC Data'!$H$4*'ETC Data'!$K$4,0)</f>
    </oc>
    <nc r="AE274">
      <f>IF(Z274,O274*'ETC Data'!$H$4*'ETC Data'!$K$4,0)</f>
    </nc>
  </rcc>
  <rcc rId="9640" sId="8">
    <oc r="AF274">
      <f>AE274-(AE274*((VLOOKUP(A274,Plan!A$1:AK$798,36,FALSE)/100)))</f>
    </oc>
    <nc r="AF274">
      <f>AE274-(AE274*((VLOOKUP(A274,Plan!A$1:AK$798,37,FALSE)/100)))</f>
    </nc>
  </rcc>
  <rcc rId="9641" sId="8">
    <oc r="AG274">
      <f>IF(Z274,O274*'ETC Data'!$H$4*'ETC Data'!$L$4,0)</f>
    </oc>
    <nc r="AG274">
      <f>IF(Z274,O274*'ETC Data'!$H$4*'ETC Data'!$L$4,0)</f>
    </nc>
  </rcc>
  <rcc rId="9642" sId="8">
    <oc r="AH274">
      <f>AG274-(AG274*((VLOOKUP(A274,Plan!A$1:AP$798,41,FALSE)/100)))</f>
    </oc>
    <nc r="AH274">
      <f>AG274-(AG274*((VLOOKUP(A274,Plan!A$1:AP$798,42,FALSE)/100)))</f>
    </nc>
  </rcc>
  <rcc rId="9643" sId="8">
    <oc r="AJ274">
      <f>OR(H274="Y",K274="Y")</f>
    </oc>
    <nc r="AJ274">
      <f>OR(H274="Y",K274="Y")</f>
    </nc>
  </rcc>
  <rcc rId="9644" sId="8">
    <oc r="AK274">
      <f>IF(AJ274,O274*'ETC Data'!$H$5*'ETC Data'!$I$5,0)</f>
    </oc>
    <nc r="AK274">
      <f>IF(AJ274,O274*'ETC Data'!$H$5*'ETC Data'!$I$5,0)</f>
    </nc>
  </rcc>
  <rcc rId="9645" sId="8">
    <oc r="AL274">
      <f>AK274-(AK274*((VLOOKUP(A274,Plan!A$1:AY$798,49,FALSE)/100)))</f>
    </oc>
    <nc r="AL274">
      <f>AK274-(AK274*((VLOOKUP(A274,Plan!A$1:AY$798,51,FALSE)/100)))</f>
    </nc>
  </rcc>
  <rcc rId="9646" sId="8">
    <oc r="AM274">
      <f>IF(AJ274,O274*'ETC Data'!$H$5*'ETC Data'!$J$5,0)</f>
    </oc>
    <nc r="AM274">
      <f>IF(AJ274,O274*'ETC Data'!$H$5*'ETC Data'!$J$5,0)</f>
    </nc>
  </rcc>
  <rcc rId="9647" sId="8">
    <oc r="AN274">
      <f>AM274-(AM274*((VLOOKUP(A274,Plan!A$1:BA$798,50,FALSE)/100)))</f>
    </oc>
    <nc r="AN274">
      <f>AM274-(AM274*((VLOOKUP(A274,Plan!A$1:BA$798,53,FALSE)/100)))</f>
    </nc>
  </rcc>
  <rcc rId="9648" sId="8">
    <oc r="AO274">
      <f>IF(AJ274,O274*'ETC Data'!$H$5*'ETC Data'!$K$5,0)</f>
    </oc>
    <nc r="AO274">
      <f>IF(AJ274,O274*'ETC Data'!$H$5*'ETC Data'!$K$5,0)</f>
    </nc>
  </rcc>
  <rcc rId="9649" sId="8">
    <oc r="AP274">
      <f>AO274-(AO274*((VLOOKUP(A274,Plan!A$1:BB$798,51,FALSE)/100)))</f>
    </oc>
    <nc r="AP274">
      <f>AO274-(AO274*((VLOOKUP(A274,Plan!A$1:BB$798,54,FALSE)/100)))</f>
    </nc>
  </rcc>
  <rcc rId="9650" sId="8">
    <oc r="AQ274">
      <f>IF(AJ274,O274*'ETC Data'!$H$5*'ETC Data'!$L$5,0)</f>
    </oc>
    <nc r="AQ274">
      <f>IF(AJ274,O274*'ETC Data'!$H$5*'ETC Data'!$L$5,0)</f>
    </nc>
  </rcc>
  <rcc rId="9651" sId="8">
    <oc r="AR274">
      <f>AQ274-(AQ274*((VLOOKUP(A274,Plan!A$1:BD$798,53,FALSE)/100)))</f>
    </oc>
    <nc r="AR274">
      <f>AQ274-(AQ274*((VLOOKUP(A274,Plan!A$1:BD$798,56,FALSE)/100)))</f>
    </nc>
  </rcc>
  <rcc rId="9652" sId="8">
    <oc r="R275">
      <f>Q275-(Q275*((VLOOKUP(A275,Plan!A$1:Z$798,25,FALSE)/100)))</f>
    </oc>
    <nc r="R275">
      <f>Q275-(Q275*((VLOOKUP(A275,Plan!A$1:Z$798,26,FALSE)/100)))</f>
    </nc>
  </rcc>
  <rcc rId="9653" sId="8">
    <oc r="S275">
      <f>IF(P275,O275*'ETC Data'!$H$3*'ETC Data'!$J$3,0)</f>
    </oc>
    <nc r="S275">
      <f>IF(P275,O275*'ETC Data'!$H$3*'ETC Data'!$J$3,0)</f>
    </nc>
  </rcc>
  <rcc rId="9654" sId="8">
    <oc r="T275">
      <f>S275-(S275*((VLOOKUP(A275,Plan!A$1:AA$798,26,FALSE)/100)))</f>
    </oc>
    <nc r="T275">
      <f>S275-(S275*((VLOOKUP(A275,Plan!A$1:AA$798,27,FALSE)/100)))</f>
    </nc>
  </rcc>
  <rcc rId="9655" sId="8">
    <oc r="U275">
      <f>IF(P275,O275*'ETC Data'!$H$3*'ETC Data'!$K$3,0)</f>
    </oc>
    <nc r="U275">
      <f>IF(P275,O275*'ETC Data'!$H$3*'ETC Data'!$K$3,0)</f>
    </nc>
  </rcc>
  <rcc rId="9656" sId="8">
    <oc r="V275">
      <f>U275-(U275*((VLOOKUP(A275,Plan!A$1:AB$798,27,FALSE)/100)))</f>
    </oc>
    <nc r="V275">
      <f>U275-(U275*((VLOOKUP(A275,Plan!A$1:AB$798,28,FALSE)/100)))</f>
    </nc>
  </rcc>
  <rcc rId="9657" sId="8">
    <oc r="W275">
      <f>IF(P275,O275*'ETC Data'!$H$3*'ETC Data'!$L$3,0)</f>
    </oc>
    <nc r="W275">
      <f>IF(P275,O275*'ETC Data'!$H$3*'ETC Data'!$L$3,0)</f>
    </nc>
  </rcc>
  <rcc rId="9658" sId="8">
    <oc r="X275">
      <f>W275-(W275*((VLOOKUP(A275,Plan!A$1:AC$798,28,FALSE)/100)))</f>
    </oc>
    <nc r="X275">
      <f>W275-(W275*((VLOOKUP(A275,Plan!A$1:AC$798,29,FALSE)/100)))</f>
    </nc>
  </rcc>
  <rcc rId="9659" sId="8">
    <oc r="Z275">
      <f>OR(H275="Y",J275="Y")</f>
    </oc>
    <nc r="Z275">
      <f>OR(H275="Y",J275="Y")</f>
    </nc>
  </rcc>
  <rcc rId="9660" sId="8">
    <oc r="AA275">
      <f>IF(Z275,O275*'ETC Data'!$H$4*'ETC Data'!$I$4,0)</f>
    </oc>
    <nc r="AA275">
      <f>IF(Z275,O275*'ETC Data'!$H$4*'ETC Data'!$I$4,0)</f>
    </nc>
  </rcc>
  <rcc rId="9661" sId="8">
    <oc r="AB275">
      <f>AA275-(AA275*((VLOOKUP(A275,Plan!A$1:AI$798,34,FALSE)/100)))</f>
    </oc>
    <nc r="AB275">
      <f>AA275-(AA275*((VLOOKUP(A275,Plan!A$1:AI$798,35,FALSE)/100)))</f>
    </nc>
  </rcc>
  <rcc rId="9662" sId="8">
    <oc r="AC275">
      <f>IF(Z275,O275*'ETC Data'!$H$4*'ETC Data'!$J$4,0)</f>
    </oc>
    <nc r="AC275">
      <f>IF(Z275,O275*'ETC Data'!$H$4*'ETC Data'!$J$4,0)</f>
    </nc>
  </rcc>
  <rcc rId="9663" sId="8">
    <oc r="AD275">
      <f>AC275-(AC275*((VLOOKUP(A275,Plan!A$1:AJ$798,35,FALSE)/100)))</f>
    </oc>
    <nc r="AD275">
      <f>AC275-(AC275*((VLOOKUP(A275,Plan!A$1:AJ$798,36,FALSE)/100)))</f>
    </nc>
  </rcc>
  <rcc rId="9664" sId="8">
    <oc r="AE275">
      <f>IF(Z275,O275*'ETC Data'!$H$4*'ETC Data'!$K$4,0)</f>
    </oc>
    <nc r="AE275">
      <f>IF(Z275,O275*'ETC Data'!$H$4*'ETC Data'!$K$4,0)</f>
    </nc>
  </rcc>
  <rcc rId="9665" sId="8">
    <oc r="AF275">
      <f>AE275-(AE275*((VLOOKUP(A275,Plan!A$1:AK$798,36,FALSE)/100)))</f>
    </oc>
    <nc r="AF275">
      <f>AE275-(AE275*((VLOOKUP(A275,Plan!A$1:AK$798,37,FALSE)/100)))</f>
    </nc>
  </rcc>
  <rcc rId="9666" sId="8">
    <oc r="AG275">
      <f>IF(Z275,O275*'ETC Data'!$H$4*'ETC Data'!$L$4,0)</f>
    </oc>
    <nc r="AG275">
      <f>IF(Z275,O275*'ETC Data'!$H$4*'ETC Data'!$L$4,0)</f>
    </nc>
  </rcc>
  <rcc rId="9667" sId="8">
    <oc r="AH275">
      <f>AG275-(AG275*((VLOOKUP(A275,Plan!A$1:AP$798,41,FALSE)/100)))</f>
    </oc>
    <nc r="AH275">
      <f>AG275-(AG275*((VLOOKUP(A275,Plan!A$1:AP$798,42,FALSE)/100)))</f>
    </nc>
  </rcc>
  <rcc rId="9668" sId="8">
    <oc r="AJ275">
      <f>OR(H275="Y",K275="Y")</f>
    </oc>
    <nc r="AJ275">
      <f>OR(H275="Y",K275="Y")</f>
    </nc>
  </rcc>
  <rcc rId="9669" sId="8">
    <oc r="AK275">
      <f>IF(AJ275,O275*'ETC Data'!$H$5*'ETC Data'!$I$5,0)</f>
    </oc>
    <nc r="AK275">
      <f>IF(AJ275,O275*'ETC Data'!$H$5*'ETC Data'!$I$5,0)</f>
    </nc>
  </rcc>
  <rcc rId="9670" sId="8">
    <oc r="AL275">
      <f>AK275-(AK275*((VLOOKUP(A275,Plan!A$1:AY$798,49,FALSE)/100)))</f>
    </oc>
    <nc r="AL275">
      <f>AK275-(AK275*((VLOOKUP(A275,Plan!A$1:AY$798,51,FALSE)/100)))</f>
    </nc>
  </rcc>
  <rcc rId="9671" sId="8">
    <oc r="AM275">
      <f>IF(AJ275,O275*'ETC Data'!$H$5*'ETC Data'!$J$5,0)</f>
    </oc>
    <nc r="AM275">
      <f>IF(AJ275,O275*'ETC Data'!$H$5*'ETC Data'!$J$5,0)</f>
    </nc>
  </rcc>
  <rcc rId="9672" sId="8">
    <oc r="AN275">
      <f>AM275-(AM275*((VLOOKUP(A275,Plan!A$1:BA$798,50,FALSE)/100)))</f>
    </oc>
    <nc r="AN275">
      <f>AM275-(AM275*((VLOOKUP(A275,Plan!A$1:BA$798,53,FALSE)/100)))</f>
    </nc>
  </rcc>
  <rcc rId="9673" sId="8">
    <oc r="AO275">
      <f>IF(AJ275,O275*'ETC Data'!$H$5*'ETC Data'!$K$5,0)</f>
    </oc>
    <nc r="AO275">
      <f>IF(AJ275,O275*'ETC Data'!$H$5*'ETC Data'!$K$5,0)</f>
    </nc>
  </rcc>
  <rcc rId="9674" sId="8">
    <oc r="AP275">
      <f>AO275-(AO275*((VLOOKUP(A275,Plan!A$1:BB$798,51,FALSE)/100)))</f>
    </oc>
    <nc r="AP275">
      <f>AO275-(AO275*((VLOOKUP(A275,Plan!A$1:BB$798,54,FALSE)/100)))</f>
    </nc>
  </rcc>
  <rcc rId="9675" sId="8">
    <oc r="AQ275">
      <f>IF(AJ275,O275*'ETC Data'!$H$5*'ETC Data'!$L$5,0)</f>
    </oc>
    <nc r="AQ275">
      <f>IF(AJ275,O275*'ETC Data'!$H$5*'ETC Data'!$L$5,0)</f>
    </nc>
  </rcc>
  <rcc rId="9676" sId="8">
    <oc r="AR275">
      <f>AQ275-(AQ275*((VLOOKUP(A275,Plan!A$1:BD$798,53,FALSE)/100)))</f>
    </oc>
    <nc r="AR275">
      <f>AQ275-(AQ275*((VLOOKUP(A275,Plan!A$1:BD$798,56,FALSE)/100)))</f>
    </nc>
  </rcc>
  <rcc rId="9677" sId="8">
    <oc r="R276">
      <f>Q276-(Q276*((VLOOKUP(A276,Plan!A$1:Z$798,25,FALSE)/100)))</f>
    </oc>
    <nc r="R276">
      <f>Q276-(Q276*((VLOOKUP(A276,Plan!A$1:Z$798,26,FALSE)/100)))</f>
    </nc>
  </rcc>
  <rcc rId="9678" sId="8">
    <oc r="S276">
      <f>IF(P276,O276*'ETC Data'!$H$3*'ETC Data'!$J$3,0)</f>
    </oc>
    <nc r="S276">
      <f>IF(P276,O276*'ETC Data'!$H$3*'ETC Data'!$J$3,0)</f>
    </nc>
  </rcc>
  <rcc rId="9679" sId="8">
    <oc r="T276">
      <f>S276-(S276*((VLOOKUP(A276,Plan!A$1:AA$798,26,FALSE)/100)))</f>
    </oc>
    <nc r="T276">
      <f>S276-(S276*((VLOOKUP(A276,Plan!A$1:AA$798,27,FALSE)/100)))</f>
    </nc>
  </rcc>
  <rcc rId="9680" sId="8">
    <oc r="U276">
      <f>IF(P276,O276*'ETC Data'!$H$3*'ETC Data'!$K$3,0)</f>
    </oc>
    <nc r="U276">
      <f>IF(P276,O276*'ETC Data'!$H$3*'ETC Data'!$K$3,0)</f>
    </nc>
  </rcc>
  <rcc rId="9681" sId="8">
    <oc r="V276">
      <f>U276-(U276*((VLOOKUP(A276,Plan!A$1:AB$798,27,FALSE)/100)))</f>
    </oc>
    <nc r="V276">
      <f>U276-(U276*((VLOOKUP(A276,Plan!A$1:AB$798,28,FALSE)/100)))</f>
    </nc>
  </rcc>
  <rcc rId="9682" sId="8">
    <oc r="W276">
      <f>IF(P276,O276*'ETC Data'!$H$3*'ETC Data'!$L$3,0)</f>
    </oc>
    <nc r="W276">
      <f>IF(P276,O276*'ETC Data'!$H$3*'ETC Data'!$L$3,0)</f>
    </nc>
  </rcc>
  <rcc rId="9683" sId="8">
    <oc r="X276">
      <f>W276-(W276*((VLOOKUP(A276,Plan!A$1:AC$798,28,FALSE)/100)))</f>
    </oc>
    <nc r="X276">
      <f>W276-(W276*((VLOOKUP(A276,Plan!A$1:AC$798,29,FALSE)/100)))</f>
    </nc>
  </rcc>
  <rcc rId="9684" sId="8">
    <oc r="Z276">
      <f>OR(H276="Y",J276="Y")</f>
    </oc>
    <nc r="Z276">
      <f>OR(H276="Y",J276="Y")</f>
    </nc>
  </rcc>
  <rcc rId="9685" sId="8">
    <oc r="AA276">
      <f>IF(Z276,O276*'ETC Data'!$H$4*'ETC Data'!$I$4,0)</f>
    </oc>
    <nc r="AA276">
      <f>IF(Z276,O276*'ETC Data'!$H$4*'ETC Data'!$I$4,0)</f>
    </nc>
  </rcc>
  <rcc rId="9686" sId="8">
    <oc r="AB276">
      <f>AA276-(AA276*((VLOOKUP(A276,Plan!A$1:AI$798,34,FALSE)/100)))</f>
    </oc>
    <nc r="AB276">
      <f>AA276-(AA276*((VLOOKUP(A276,Plan!A$1:AI$798,35,FALSE)/100)))</f>
    </nc>
  </rcc>
  <rcc rId="9687" sId="8">
    <oc r="AC276">
      <f>IF(Z276,O276*'ETC Data'!$H$4*'ETC Data'!$J$4,0)</f>
    </oc>
    <nc r="AC276">
      <f>IF(Z276,O276*'ETC Data'!$H$4*'ETC Data'!$J$4,0)</f>
    </nc>
  </rcc>
  <rcc rId="9688" sId="8">
    <oc r="AD276">
      <f>AC276-(AC276*((VLOOKUP(A276,Plan!A$1:AJ$798,35,FALSE)/100)))</f>
    </oc>
    <nc r="AD276">
      <f>AC276-(AC276*((VLOOKUP(A276,Plan!A$1:AJ$798,36,FALSE)/100)))</f>
    </nc>
  </rcc>
  <rcc rId="9689" sId="8">
    <oc r="AE276">
      <f>IF(Z276,O276*'ETC Data'!$H$4*'ETC Data'!$K$4,0)</f>
    </oc>
    <nc r="AE276">
      <f>IF(Z276,O276*'ETC Data'!$H$4*'ETC Data'!$K$4,0)</f>
    </nc>
  </rcc>
  <rcc rId="9690" sId="8">
    <oc r="AF276">
      <f>AE276-(AE276*((VLOOKUP(A276,Plan!A$1:AK$798,36,FALSE)/100)))</f>
    </oc>
    <nc r="AF276">
      <f>AE276-(AE276*((VLOOKUP(A276,Plan!A$1:AK$798,37,FALSE)/100)))</f>
    </nc>
  </rcc>
  <rcc rId="9691" sId="8">
    <oc r="AG276">
      <f>IF(Z276,O276*'ETC Data'!$H$4*'ETC Data'!$L$4,0)</f>
    </oc>
    <nc r="AG276">
      <f>IF(Z276,O276*'ETC Data'!$H$4*'ETC Data'!$L$4,0)</f>
    </nc>
  </rcc>
  <rcc rId="9692" sId="8">
    <oc r="AH276">
      <f>AG276-(AG276*((VLOOKUP(A276,Plan!A$1:AP$798,41,FALSE)/100)))</f>
    </oc>
    <nc r="AH276">
      <f>AG276-(AG276*((VLOOKUP(A276,Plan!A$1:AP$798,42,FALSE)/100)))</f>
    </nc>
  </rcc>
  <rcc rId="9693" sId="8">
    <oc r="AJ276">
      <f>OR(H276="Y",K276="Y")</f>
    </oc>
    <nc r="AJ276">
      <f>OR(H276="Y",K276="Y")</f>
    </nc>
  </rcc>
  <rcc rId="9694" sId="8">
    <oc r="AK276">
      <f>IF(AJ276,O276*'ETC Data'!$H$5*'ETC Data'!$I$5,0)</f>
    </oc>
    <nc r="AK276">
      <f>IF(AJ276,O276*'ETC Data'!$H$5*'ETC Data'!$I$5,0)</f>
    </nc>
  </rcc>
  <rcc rId="9695" sId="8">
    <oc r="AL276">
      <f>AK276-(AK276*((VLOOKUP(A276,Plan!A$1:AY$798,49,FALSE)/100)))</f>
    </oc>
    <nc r="AL276">
      <f>AK276-(AK276*((VLOOKUP(A276,Plan!A$1:AY$798,51,FALSE)/100)))</f>
    </nc>
  </rcc>
  <rcc rId="9696" sId="8">
    <oc r="AM276">
      <f>IF(AJ276,O276*'ETC Data'!$H$5*'ETC Data'!$J$5,0)</f>
    </oc>
    <nc r="AM276">
      <f>IF(AJ276,O276*'ETC Data'!$H$5*'ETC Data'!$J$5,0)</f>
    </nc>
  </rcc>
  <rcc rId="9697" sId="8">
    <oc r="AN276">
      <f>AM276-(AM276*((VLOOKUP(A276,Plan!A$1:BA$798,50,FALSE)/100)))</f>
    </oc>
    <nc r="AN276">
      <f>AM276-(AM276*((VLOOKUP(A276,Plan!A$1:BA$798,53,FALSE)/100)))</f>
    </nc>
  </rcc>
  <rcc rId="9698" sId="8">
    <oc r="AO276">
      <f>IF(AJ276,O276*'ETC Data'!$H$5*'ETC Data'!$K$5,0)</f>
    </oc>
    <nc r="AO276">
      <f>IF(AJ276,O276*'ETC Data'!$H$5*'ETC Data'!$K$5,0)</f>
    </nc>
  </rcc>
  <rcc rId="9699" sId="8">
    <oc r="AP276">
      <f>AO276-(AO276*((VLOOKUP(A276,Plan!A$1:BB$798,51,FALSE)/100)))</f>
    </oc>
    <nc r="AP276">
      <f>AO276-(AO276*((VLOOKUP(A276,Plan!A$1:BB$798,54,FALSE)/100)))</f>
    </nc>
  </rcc>
  <rcc rId="9700" sId="8">
    <oc r="AQ276">
      <f>IF(AJ276,O276*'ETC Data'!$H$5*'ETC Data'!$L$5,0)</f>
    </oc>
    <nc r="AQ276">
      <f>IF(AJ276,O276*'ETC Data'!$H$5*'ETC Data'!$L$5,0)</f>
    </nc>
  </rcc>
  <rcc rId="9701" sId="8">
    <oc r="AR276">
      <f>AQ276-(AQ276*((VLOOKUP(A276,Plan!A$1:BD$798,53,FALSE)/100)))</f>
    </oc>
    <nc r="AR276">
      <f>AQ276-(AQ276*((VLOOKUP(A276,Plan!A$1:BD$798,56,FALSE)/100)))</f>
    </nc>
  </rcc>
  <rcc rId="9702" sId="8">
    <oc r="R277">
      <f>Q277-(Q277*((VLOOKUP(A277,Plan!A$1:Z$798,25,FALSE)/100)))</f>
    </oc>
    <nc r="R277">
      <f>Q277-(Q277*((VLOOKUP(A277,Plan!A$1:Z$798,26,FALSE)/100)))</f>
    </nc>
  </rcc>
  <rcc rId="9703" sId="8">
    <oc r="S277">
      <f>IF(P277,O277*'ETC Data'!$H$3*'ETC Data'!$J$3,0)</f>
    </oc>
    <nc r="S277">
      <f>IF(P277,O277*'ETC Data'!$H$3*'ETC Data'!$J$3,0)</f>
    </nc>
  </rcc>
  <rcc rId="9704" sId="8">
    <oc r="T277">
      <f>S277-(S277*((VLOOKUP(A277,Plan!A$1:AA$798,26,FALSE)/100)))</f>
    </oc>
    <nc r="T277">
      <f>S277-(S277*((VLOOKUP(A277,Plan!A$1:AA$798,27,FALSE)/100)))</f>
    </nc>
  </rcc>
  <rcc rId="9705" sId="8">
    <oc r="U277">
      <f>IF(P277,O277*'ETC Data'!$H$3*'ETC Data'!$K$3,0)</f>
    </oc>
    <nc r="U277">
      <f>IF(P277,O277*'ETC Data'!$H$3*'ETC Data'!$K$3,0)</f>
    </nc>
  </rcc>
  <rcc rId="9706" sId="8">
    <oc r="V277">
      <f>U277-(U277*((VLOOKUP(A277,Plan!A$1:AB$798,27,FALSE)/100)))</f>
    </oc>
    <nc r="V277">
      <f>U277-(U277*((VLOOKUP(A277,Plan!A$1:AB$798,28,FALSE)/100)))</f>
    </nc>
  </rcc>
  <rcc rId="9707" sId="8">
    <oc r="W277">
      <f>IF(P277,O277*'ETC Data'!$H$3*'ETC Data'!$L$3,0)</f>
    </oc>
    <nc r="W277">
      <f>IF(P277,O277*'ETC Data'!$H$3*'ETC Data'!$L$3,0)</f>
    </nc>
  </rcc>
  <rcc rId="9708" sId="8">
    <oc r="X277">
      <f>W277-(W277*((VLOOKUP(A277,Plan!A$1:AC$798,28,FALSE)/100)))</f>
    </oc>
    <nc r="X277">
      <f>W277-(W277*((VLOOKUP(A277,Plan!A$1:AC$798,29,FALSE)/100)))</f>
    </nc>
  </rcc>
  <rcc rId="9709" sId="8">
    <oc r="Z277">
      <f>OR(H277="Y",J277="Y")</f>
    </oc>
    <nc r="Z277">
      <f>OR(H277="Y",J277="Y")</f>
    </nc>
  </rcc>
  <rcc rId="9710" sId="8">
    <oc r="AA277">
      <f>IF(Z277,O277*'ETC Data'!$H$4*'ETC Data'!$I$4,0)</f>
    </oc>
    <nc r="AA277">
      <f>IF(Z277,O277*'ETC Data'!$H$4*'ETC Data'!$I$4,0)</f>
    </nc>
  </rcc>
  <rcc rId="9711" sId="8">
    <oc r="AB277">
      <f>AA277-(AA277*((VLOOKUP(A277,Plan!A$1:AI$798,34,FALSE)/100)))</f>
    </oc>
    <nc r="AB277">
      <f>AA277-(AA277*((VLOOKUP(A277,Plan!A$1:AI$798,35,FALSE)/100)))</f>
    </nc>
  </rcc>
  <rcc rId="9712" sId="8">
    <oc r="AC277">
      <f>IF(Z277,O277*'ETC Data'!$H$4*'ETC Data'!$J$4,0)</f>
    </oc>
    <nc r="AC277">
      <f>IF(Z277,O277*'ETC Data'!$H$4*'ETC Data'!$J$4,0)</f>
    </nc>
  </rcc>
  <rcc rId="9713" sId="8">
    <oc r="AD277">
      <f>AC277-(AC277*((VLOOKUP(A277,Plan!A$1:AJ$798,35,FALSE)/100)))</f>
    </oc>
    <nc r="AD277">
      <f>AC277-(AC277*((VLOOKUP(A277,Plan!A$1:AJ$798,36,FALSE)/100)))</f>
    </nc>
  </rcc>
  <rcc rId="9714" sId="8">
    <oc r="AE277">
      <f>IF(Z277,O277*'ETC Data'!$H$4*'ETC Data'!$K$4,0)</f>
    </oc>
    <nc r="AE277">
      <f>IF(Z277,O277*'ETC Data'!$H$4*'ETC Data'!$K$4,0)</f>
    </nc>
  </rcc>
  <rcc rId="9715" sId="8">
    <oc r="AF277">
      <f>AE277-(AE277*((VLOOKUP(A277,Plan!A$1:AK$798,36,FALSE)/100)))</f>
    </oc>
    <nc r="AF277">
      <f>AE277-(AE277*((VLOOKUP(A277,Plan!A$1:AK$798,37,FALSE)/100)))</f>
    </nc>
  </rcc>
  <rcc rId="9716" sId="8">
    <oc r="AG277">
      <f>IF(Z277,O277*'ETC Data'!$H$4*'ETC Data'!$L$4,0)</f>
    </oc>
    <nc r="AG277">
      <f>IF(Z277,O277*'ETC Data'!$H$4*'ETC Data'!$L$4,0)</f>
    </nc>
  </rcc>
  <rcc rId="9717" sId="8">
    <oc r="AH277">
      <f>AG277-(AG277*((VLOOKUP(A277,Plan!A$1:AP$798,41,FALSE)/100)))</f>
    </oc>
    <nc r="AH277">
      <f>AG277-(AG277*((VLOOKUP(A277,Plan!A$1:AP$798,42,FALSE)/100)))</f>
    </nc>
  </rcc>
  <rcc rId="9718" sId="8">
    <oc r="AJ277">
      <f>OR(H277="Y",K277="Y")</f>
    </oc>
    <nc r="AJ277">
      <f>OR(H277="Y",K277="Y")</f>
    </nc>
  </rcc>
  <rcc rId="9719" sId="8">
    <oc r="AK277">
      <f>IF(AJ277,O277*'ETC Data'!$H$5*'ETC Data'!$I$5,0)</f>
    </oc>
    <nc r="AK277">
      <f>IF(AJ277,O277*'ETC Data'!$H$5*'ETC Data'!$I$5,0)</f>
    </nc>
  </rcc>
  <rcc rId="9720" sId="8">
    <oc r="AL277">
      <f>AK277-(AK277*((VLOOKUP(A277,Plan!A$1:AY$798,49,FALSE)/100)))</f>
    </oc>
    <nc r="AL277">
      <f>AK277-(AK277*((VLOOKUP(A277,Plan!A$1:AY$798,51,FALSE)/100)))</f>
    </nc>
  </rcc>
  <rcc rId="9721" sId="8">
    <oc r="AM277">
      <f>IF(AJ277,O277*'ETC Data'!$H$5*'ETC Data'!$J$5,0)</f>
    </oc>
    <nc r="AM277">
      <f>IF(AJ277,O277*'ETC Data'!$H$5*'ETC Data'!$J$5,0)</f>
    </nc>
  </rcc>
  <rcc rId="9722" sId="8">
    <oc r="AN277">
      <f>AM277-(AM277*((VLOOKUP(A277,Plan!A$1:BA$798,50,FALSE)/100)))</f>
    </oc>
    <nc r="AN277">
      <f>AM277-(AM277*((VLOOKUP(A277,Plan!A$1:BA$798,53,FALSE)/100)))</f>
    </nc>
  </rcc>
  <rcc rId="9723" sId="8">
    <oc r="AO277">
      <f>IF(AJ277,O277*'ETC Data'!$H$5*'ETC Data'!$K$5,0)</f>
    </oc>
    <nc r="AO277">
      <f>IF(AJ277,O277*'ETC Data'!$H$5*'ETC Data'!$K$5,0)</f>
    </nc>
  </rcc>
  <rcc rId="9724" sId="8">
    <oc r="AP277">
      <f>AO277-(AO277*((VLOOKUP(A277,Plan!A$1:BB$798,51,FALSE)/100)))</f>
    </oc>
    <nc r="AP277">
      <f>AO277-(AO277*((VLOOKUP(A277,Plan!A$1:BB$798,54,FALSE)/100)))</f>
    </nc>
  </rcc>
  <rcc rId="9725" sId="8">
    <oc r="AQ277">
      <f>IF(AJ277,O277*'ETC Data'!$H$5*'ETC Data'!$L$5,0)</f>
    </oc>
    <nc r="AQ277">
      <f>IF(AJ277,O277*'ETC Data'!$H$5*'ETC Data'!$L$5,0)</f>
    </nc>
  </rcc>
  <rcc rId="9726" sId="8">
    <oc r="AR277">
      <f>AQ277-(AQ277*((VLOOKUP(A277,Plan!A$1:BD$798,53,FALSE)/100)))</f>
    </oc>
    <nc r="AR277">
      <f>AQ277-(AQ277*((VLOOKUP(A277,Plan!A$1:BD$798,56,FALSE)/100)))</f>
    </nc>
  </rcc>
  <rcc rId="9727" sId="8">
    <oc r="R278">
      <f>Q278-(Q278*((VLOOKUP(A278,Plan!A$1:Z$798,25,FALSE)/100)))</f>
    </oc>
    <nc r="R278">
      <f>Q278-(Q278*((VLOOKUP(A278,Plan!A$1:Z$798,26,FALSE)/100)))</f>
    </nc>
  </rcc>
  <rcc rId="9728" sId="8">
    <oc r="S278">
      <f>IF(P278,O278*'ETC Data'!$H$3*'ETC Data'!$J$3,0)</f>
    </oc>
    <nc r="S278">
      <f>IF(P278,O278*'ETC Data'!$H$3*'ETC Data'!$J$3,0)</f>
    </nc>
  </rcc>
  <rcc rId="9729" sId="8">
    <oc r="T278">
      <f>S278-(S278*((VLOOKUP(A278,Plan!A$1:AA$798,26,FALSE)/100)))</f>
    </oc>
    <nc r="T278">
      <f>S278-(S278*((VLOOKUP(A278,Plan!A$1:AA$798,27,FALSE)/100)))</f>
    </nc>
  </rcc>
  <rcc rId="9730" sId="8">
    <oc r="U278">
      <f>IF(P278,O278*'ETC Data'!$H$3*'ETC Data'!$K$3,0)</f>
    </oc>
    <nc r="U278">
      <f>IF(P278,O278*'ETC Data'!$H$3*'ETC Data'!$K$3,0)</f>
    </nc>
  </rcc>
  <rcc rId="9731" sId="8">
    <oc r="V278">
      <f>U278-(U278*((VLOOKUP(A278,Plan!A$1:AB$798,27,FALSE)/100)))</f>
    </oc>
    <nc r="V278">
      <f>U278-(U278*((VLOOKUP(A278,Plan!A$1:AB$798,28,FALSE)/100)))</f>
    </nc>
  </rcc>
  <rcc rId="9732" sId="8">
    <oc r="W278">
      <f>IF(P278,O278*'ETC Data'!$H$3*'ETC Data'!$L$3,0)</f>
    </oc>
    <nc r="W278">
      <f>IF(P278,O278*'ETC Data'!$H$3*'ETC Data'!$L$3,0)</f>
    </nc>
  </rcc>
  <rcc rId="9733" sId="8">
    <oc r="X278">
      <f>W278-(W278*((VLOOKUP(A278,Plan!A$1:AC$798,28,FALSE)/100)))</f>
    </oc>
    <nc r="X278">
      <f>W278-(W278*((VLOOKUP(A278,Plan!A$1:AC$798,29,FALSE)/100)))</f>
    </nc>
  </rcc>
  <rcc rId="9734" sId="8">
    <oc r="Z278">
      <f>OR(H278="Y",J278="Y")</f>
    </oc>
    <nc r="Z278">
      <f>OR(H278="Y",J278="Y")</f>
    </nc>
  </rcc>
  <rcc rId="9735" sId="8">
    <oc r="AA278">
      <f>IF(Z278,O278*'ETC Data'!$H$4*'ETC Data'!$I$4,0)</f>
    </oc>
    <nc r="AA278">
      <f>IF(Z278,O278*'ETC Data'!$H$4*'ETC Data'!$I$4,0)</f>
    </nc>
  </rcc>
  <rcc rId="9736" sId="8">
    <oc r="AB278">
      <f>AA278-(AA278*((VLOOKUP(A278,Plan!A$1:AI$798,34,FALSE)/100)))</f>
    </oc>
    <nc r="AB278">
      <f>AA278-(AA278*((VLOOKUP(A278,Plan!A$1:AI$798,35,FALSE)/100)))</f>
    </nc>
  </rcc>
  <rcc rId="9737" sId="8">
    <oc r="AC278">
      <f>IF(Z278,O278*'ETC Data'!$H$4*'ETC Data'!$J$4,0)</f>
    </oc>
    <nc r="AC278">
      <f>IF(Z278,O278*'ETC Data'!$H$4*'ETC Data'!$J$4,0)</f>
    </nc>
  </rcc>
  <rcc rId="9738" sId="8">
    <oc r="AD278">
      <f>AC278-(AC278*((VLOOKUP(A278,Plan!A$1:AJ$798,35,FALSE)/100)))</f>
    </oc>
    <nc r="AD278">
      <f>AC278-(AC278*((VLOOKUP(A278,Plan!A$1:AJ$798,36,FALSE)/100)))</f>
    </nc>
  </rcc>
  <rcc rId="9739" sId="8">
    <oc r="AE278">
      <f>IF(Z278,O278*'ETC Data'!$H$4*'ETC Data'!$K$4,0)</f>
    </oc>
    <nc r="AE278">
      <f>IF(Z278,O278*'ETC Data'!$H$4*'ETC Data'!$K$4,0)</f>
    </nc>
  </rcc>
  <rcc rId="9740" sId="8">
    <oc r="AF278">
      <f>AE278-(AE278*((VLOOKUP(A278,Plan!A$1:AK$798,36,FALSE)/100)))</f>
    </oc>
    <nc r="AF278">
      <f>AE278-(AE278*((VLOOKUP(A278,Plan!A$1:AK$798,37,FALSE)/100)))</f>
    </nc>
  </rcc>
  <rcc rId="9741" sId="8">
    <oc r="AG278">
      <f>IF(Z278,O278*'ETC Data'!$H$4*'ETC Data'!$L$4,0)</f>
    </oc>
    <nc r="AG278">
      <f>IF(Z278,O278*'ETC Data'!$H$4*'ETC Data'!$L$4,0)</f>
    </nc>
  </rcc>
  <rcc rId="9742" sId="8">
    <oc r="AH278">
      <f>AG278-(AG278*((VLOOKUP(A278,Plan!A$1:AP$798,41,FALSE)/100)))</f>
    </oc>
    <nc r="AH278">
      <f>AG278-(AG278*((VLOOKUP(A278,Plan!A$1:AP$798,42,FALSE)/100)))</f>
    </nc>
  </rcc>
  <rcc rId="9743" sId="8">
    <oc r="AJ278">
      <f>OR(H278="Y",K278="Y")</f>
    </oc>
    <nc r="AJ278">
      <f>OR(H278="Y",K278="Y")</f>
    </nc>
  </rcc>
  <rcc rId="9744" sId="8">
    <oc r="AK278">
      <f>IF(AJ278,O278*'ETC Data'!$H$5*'ETC Data'!$I$5,0)</f>
    </oc>
    <nc r="AK278">
      <f>IF(AJ278,O278*'ETC Data'!$H$5*'ETC Data'!$I$5,0)</f>
    </nc>
  </rcc>
  <rcc rId="9745" sId="8">
    <oc r="AL278">
      <f>AK278-(AK278*((VLOOKUP(A278,Plan!A$1:AY$798,49,FALSE)/100)))</f>
    </oc>
    <nc r="AL278">
      <f>AK278-(AK278*((VLOOKUP(A278,Plan!A$1:AY$798,51,FALSE)/100)))</f>
    </nc>
  </rcc>
  <rcc rId="9746" sId="8">
    <oc r="AM278">
      <f>IF(AJ278,O278*'ETC Data'!$H$5*'ETC Data'!$J$5,0)</f>
    </oc>
    <nc r="AM278">
      <f>IF(AJ278,O278*'ETC Data'!$H$5*'ETC Data'!$J$5,0)</f>
    </nc>
  </rcc>
  <rcc rId="9747" sId="8">
    <oc r="AN278">
      <f>AM278-(AM278*((VLOOKUP(A278,Plan!A$1:BA$798,50,FALSE)/100)))</f>
    </oc>
    <nc r="AN278">
      <f>AM278-(AM278*((VLOOKUP(A278,Plan!A$1:BA$798,53,FALSE)/100)))</f>
    </nc>
  </rcc>
  <rcc rId="9748" sId="8">
    <oc r="AO278">
      <f>IF(AJ278,O278*'ETC Data'!$H$5*'ETC Data'!$K$5,0)</f>
    </oc>
    <nc r="AO278">
      <f>IF(AJ278,O278*'ETC Data'!$H$5*'ETC Data'!$K$5,0)</f>
    </nc>
  </rcc>
  <rcc rId="9749" sId="8">
    <oc r="AP278">
      <f>AO278-(AO278*((VLOOKUP(A278,Plan!A$1:BB$798,51,FALSE)/100)))</f>
    </oc>
    <nc r="AP278">
      <f>AO278-(AO278*((VLOOKUP(A278,Plan!A$1:BB$798,54,FALSE)/100)))</f>
    </nc>
  </rcc>
  <rcc rId="9750" sId="8">
    <oc r="AQ278">
      <f>IF(AJ278,O278*'ETC Data'!$H$5*'ETC Data'!$L$5,0)</f>
    </oc>
    <nc r="AQ278">
      <f>IF(AJ278,O278*'ETC Data'!$H$5*'ETC Data'!$L$5,0)</f>
    </nc>
  </rcc>
  <rcc rId="9751" sId="8">
    <oc r="AR278">
      <f>AQ278-(AQ278*((VLOOKUP(A278,Plan!A$1:BD$798,53,FALSE)/100)))</f>
    </oc>
    <nc r="AR278">
      <f>AQ278-(AQ278*((VLOOKUP(A278,Plan!A$1:BD$798,56,FALSE)/100)))</f>
    </nc>
  </rcc>
  <rcc rId="9752" sId="8">
    <oc r="R279">
      <f>Q279-(Q279*((VLOOKUP(A279,Plan!A$1:Z$798,25,FALSE)/100)))</f>
    </oc>
    <nc r="R279">
      <f>Q279-(Q279*((VLOOKUP(A279,Plan!A$1:Z$798,26,FALSE)/100)))</f>
    </nc>
  </rcc>
  <rcc rId="9753" sId="8">
    <oc r="S279">
      <f>IF(P279,O279*'ETC Data'!$H$3*'ETC Data'!$J$3,0)</f>
    </oc>
    <nc r="S279">
      <f>IF(P279,O279*'ETC Data'!$H$3*'ETC Data'!$J$3,0)</f>
    </nc>
  </rcc>
  <rcc rId="9754" sId="8">
    <oc r="T279">
      <f>S279-(S279*((VLOOKUP(A279,Plan!A$1:AA$798,26,FALSE)/100)))</f>
    </oc>
    <nc r="T279">
      <f>S279-(S279*((VLOOKUP(A279,Plan!A$1:AA$798,27,FALSE)/100)))</f>
    </nc>
  </rcc>
  <rcc rId="9755" sId="8">
    <oc r="U279">
      <f>IF(P279,O279*'ETC Data'!$H$3*'ETC Data'!$K$3,0)</f>
    </oc>
    <nc r="U279">
      <f>IF(P279,O279*'ETC Data'!$H$3*'ETC Data'!$K$3,0)</f>
    </nc>
  </rcc>
  <rcc rId="9756" sId="8">
    <oc r="V279">
      <f>U279-(U279*((VLOOKUP(A279,Plan!A$1:AB$798,27,FALSE)/100)))</f>
    </oc>
    <nc r="V279">
      <f>U279-(U279*((VLOOKUP(A279,Plan!A$1:AB$798,28,FALSE)/100)))</f>
    </nc>
  </rcc>
  <rcc rId="9757" sId="8">
    <oc r="W279">
      <f>IF(P279,O279*'ETC Data'!$H$3*'ETC Data'!$L$3,0)</f>
    </oc>
    <nc r="W279">
      <f>IF(P279,O279*'ETC Data'!$H$3*'ETC Data'!$L$3,0)</f>
    </nc>
  </rcc>
  <rcc rId="9758" sId="8">
    <oc r="X279">
      <f>W279-(W279*((VLOOKUP(A279,Plan!A$1:AC$798,28,FALSE)/100)))</f>
    </oc>
    <nc r="X279">
      <f>W279-(W279*((VLOOKUP(A279,Plan!A$1:AC$798,29,FALSE)/100)))</f>
    </nc>
  </rcc>
  <rcc rId="9759" sId="8">
    <oc r="Z279">
      <f>OR(H279="Y",J279="Y")</f>
    </oc>
    <nc r="Z279">
      <f>OR(H279="Y",J279="Y")</f>
    </nc>
  </rcc>
  <rcc rId="9760" sId="8">
    <oc r="AA279">
      <f>IF(Z279,O279*'ETC Data'!$H$4*'ETC Data'!$I$4,0)</f>
    </oc>
    <nc r="AA279">
      <f>IF(Z279,O279*'ETC Data'!$H$4*'ETC Data'!$I$4,0)</f>
    </nc>
  </rcc>
  <rcc rId="9761" sId="8">
    <oc r="AB279">
      <f>AA279-(AA279*((VLOOKUP(A279,Plan!A$1:AI$798,34,FALSE)/100)))</f>
    </oc>
    <nc r="AB279">
      <f>AA279-(AA279*((VLOOKUP(A279,Plan!A$1:AI$798,35,FALSE)/100)))</f>
    </nc>
  </rcc>
  <rcc rId="9762" sId="8">
    <oc r="AC279">
      <f>IF(Z279,O279*'ETC Data'!$H$4*'ETC Data'!$J$4,0)</f>
    </oc>
    <nc r="AC279">
      <f>IF(Z279,O279*'ETC Data'!$H$4*'ETC Data'!$J$4,0)</f>
    </nc>
  </rcc>
  <rcc rId="9763" sId="8">
    <oc r="AD279">
      <f>AC279-(AC279*((VLOOKUP(A279,Plan!A$1:AJ$798,35,FALSE)/100)))</f>
    </oc>
    <nc r="AD279">
      <f>AC279-(AC279*((VLOOKUP(A279,Plan!A$1:AJ$798,36,FALSE)/100)))</f>
    </nc>
  </rcc>
  <rcc rId="9764" sId="8">
    <oc r="AE279">
      <f>IF(Z279,O279*'ETC Data'!$H$4*'ETC Data'!$K$4,0)</f>
    </oc>
    <nc r="AE279">
      <f>IF(Z279,O279*'ETC Data'!$H$4*'ETC Data'!$K$4,0)</f>
    </nc>
  </rcc>
  <rcc rId="9765" sId="8">
    <oc r="AF279">
      <f>AE279-(AE279*((VLOOKUP(A279,Plan!A$1:AK$798,36,FALSE)/100)))</f>
    </oc>
    <nc r="AF279">
      <f>AE279-(AE279*((VLOOKUP(A279,Plan!A$1:AK$798,37,FALSE)/100)))</f>
    </nc>
  </rcc>
  <rcc rId="9766" sId="8">
    <oc r="AG279">
      <f>IF(Z279,O279*'ETC Data'!$H$4*'ETC Data'!$L$4,0)</f>
    </oc>
    <nc r="AG279">
      <f>IF(Z279,O279*'ETC Data'!$H$4*'ETC Data'!$L$4,0)</f>
    </nc>
  </rcc>
  <rcc rId="9767" sId="8">
    <oc r="AH279">
      <f>AG279-(AG279*((VLOOKUP(A279,Plan!A$1:AP$798,41,FALSE)/100)))</f>
    </oc>
    <nc r="AH279">
      <f>AG279-(AG279*((VLOOKUP(A279,Plan!A$1:AP$798,42,FALSE)/100)))</f>
    </nc>
  </rcc>
  <rcc rId="9768" sId="8">
    <oc r="AJ279">
      <f>OR(H279="Y",K279="Y")</f>
    </oc>
    <nc r="AJ279">
      <f>OR(H279="Y",K279="Y")</f>
    </nc>
  </rcc>
  <rcc rId="9769" sId="8">
    <oc r="AK279">
      <f>IF(AJ279,O279*'ETC Data'!$H$5*'ETC Data'!$I$5,0)</f>
    </oc>
    <nc r="AK279">
      <f>IF(AJ279,O279*'ETC Data'!$H$5*'ETC Data'!$I$5,0)</f>
    </nc>
  </rcc>
  <rcc rId="9770" sId="8">
    <oc r="AL279">
      <f>AK279-(AK279*((VLOOKUP(A279,Plan!A$1:AY$798,49,FALSE)/100)))</f>
    </oc>
    <nc r="AL279">
      <f>AK279-(AK279*((VLOOKUP(A279,Plan!A$1:AY$798,51,FALSE)/100)))</f>
    </nc>
  </rcc>
  <rcc rId="9771" sId="8">
    <oc r="AM279">
      <f>IF(AJ279,O279*'ETC Data'!$H$5*'ETC Data'!$J$5,0)</f>
    </oc>
    <nc r="AM279">
      <f>IF(AJ279,O279*'ETC Data'!$H$5*'ETC Data'!$J$5,0)</f>
    </nc>
  </rcc>
  <rcc rId="9772" sId="8">
    <oc r="AN279">
      <f>AM279-(AM279*((VLOOKUP(A279,Plan!A$1:BA$798,50,FALSE)/100)))</f>
    </oc>
    <nc r="AN279">
      <f>AM279-(AM279*((VLOOKUP(A279,Plan!A$1:BA$798,53,FALSE)/100)))</f>
    </nc>
  </rcc>
  <rcc rId="9773" sId="8">
    <oc r="AO279">
      <f>IF(AJ279,O279*'ETC Data'!$H$5*'ETC Data'!$K$5,0)</f>
    </oc>
    <nc r="AO279">
      <f>IF(AJ279,O279*'ETC Data'!$H$5*'ETC Data'!$K$5,0)</f>
    </nc>
  </rcc>
  <rcc rId="9774" sId="8">
    <oc r="AP279">
      <f>AO279-(AO279*((VLOOKUP(A279,Plan!A$1:BB$798,51,FALSE)/100)))</f>
    </oc>
    <nc r="AP279">
      <f>AO279-(AO279*((VLOOKUP(A279,Plan!A$1:BB$798,54,FALSE)/100)))</f>
    </nc>
  </rcc>
  <rcc rId="9775" sId="8">
    <oc r="AQ279">
      <f>IF(AJ279,O279*'ETC Data'!$H$5*'ETC Data'!$L$5,0)</f>
    </oc>
    <nc r="AQ279">
      <f>IF(AJ279,O279*'ETC Data'!$H$5*'ETC Data'!$L$5,0)</f>
    </nc>
  </rcc>
  <rcc rId="9776" sId="8">
    <oc r="AR279">
      <f>AQ279-(AQ279*((VLOOKUP(A279,Plan!A$1:BD$798,53,FALSE)/100)))</f>
    </oc>
    <nc r="AR279">
      <f>AQ279-(AQ279*((VLOOKUP(A279,Plan!A$1:BD$798,56,FALSE)/100)))</f>
    </nc>
  </rcc>
  <rcc rId="9777" sId="8">
    <oc r="R280">
      <f>Q280-(Q280*((VLOOKUP(A280,Plan!A$1:Z$798,25,FALSE)/100)))</f>
    </oc>
    <nc r="R280">
      <f>Q280-(Q280*((VLOOKUP(A280,Plan!A$1:Z$798,26,FALSE)/100)))</f>
    </nc>
  </rcc>
  <rcc rId="9778" sId="8">
    <oc r="S280">
      <f>IF(P280,O280*'ETC Data'!$H$3*'ETC Data'!$J$3,0)</f>
    </oc>
    <nc r="S280">
      <f>IF(P280,O280*'ETC Data'!$H$3*'ETC Data'!$J$3,0)</f>
    </nc>
  </rcc>
  <rcc rId="9779" sId="8">
    <oc r="T280">
      <f>S280-(S280*((VLOOKUP(A280,Plan!A$1:AA$798,26,FALSE)/100)))</f>
    </oc>
    <nc r="T280">
      <f>S280-(S280*((VLOOKUP(A280,Plan!A$1:AA$798,27,FALSE)/100)))</f>
    </nc>
  </rcc>
  <rcc rId="9780" sId="8">
    <oc r="U280">
      <f>IF(P280,O280*'ETC Data'!$H$3*'ETC Data'!$K$3,0)</f>
    </oc>
    <nc r="U280">
      <f>IF(P280,O280*'ETC Data'!$H$3*'ETC Data'!$K$3,0)</f>
    </nc>
  </rcc>
  <rcc rId="9781" sId="8">
    <oc r="V280">
      <f>U280-(U280*((VLOOKUP(A280,Plan!A$1:AB$798,27,FALSE)/100)))</f>
    </oc>
    <nc r="V280">
      <f>U280-(U280*((VLOOKUP(A280,Plan!A$1:AB$798,28,FALSE)/100)))</f>
    </nc>
  </rcc>
  <rcc rId="9782" sId="8">
    <oc r="W280">
      <f>IF(P280,O280*'ETC Data'!$H$3*'ETC Data'!$L$3,0)</f>
    </oc>
    <nc r="W280">
      <f>IF(P280,O280*'ETC Data'!$H$3*'ETC Data'!$L$3,0)</f>
    </nc>
  </rcc>
  <rcc rId="9783" sId="8">
    <oc r="X280">
      <f>W280-(W280*((VLOOKUP(A280,Plan!A$1:AC$798,28,FALSE)/100)))</f>
    </oc>
    <nc r="X280">
      <f>W280-(W280*((VLOOKUP(A280,Plan!A$1:AC$798,29,FALSE)/100)))</f>
    </nc>
  </rcc>
  <rcc rId="9784" sId="8">
    <oc r="Z280">
      <f>OR(H280="Y",J280="Y")</f>
    </oc>
    <nc r="Z280">
      <f>OR(H280="Y",J280="Y")</f>
    </nc>
  </rcc>
  <rcc rId="9785" sId="8">
    <oc r="AA280">
      <f>IF(Z280,O280*'ETC Data'!$H$4*'ETC Data'!$I$4,0)</f>
    </oc>
    <nc r="AA280">
      <f>IF(Z280,O280*'ETC Data'!$H$4*'ETC Data'!$I$4,0)</f>
    </nc>
  </rcc>
  <rcc rId="9786" sId="8">
    <oc r="AB280">
      <f>AA280-(AA280*((VLOOKUP(A280,Plan!A$1:AI$798,34,FALSE)/100)))</f>
    </oc>
    <nc r="AB280">
      <f>AA280-(AA280*((VLOOKUP(A280,Plan!A$1:AI$798,35,FALSE)/100)))</f>
    </nc>
  </rcc>
  <rcc rId="9787" sId="8">
    <oc r="AC280">
      <f>IF(Z280,O280*'ETC Data'!$H$4*'ETC Data'!$J$4,0)</f>
    </oc>
    <nc r="AC280">
      <f>IF(Z280,O280*'ETC Data'!$H$4*'ETC Data'!$J$4,0)</f>
    </nc>
  </rcc>
  <rcc rId="9788" sId="8">
    <oc r="AD280">
      <f>AC280-(AC280*((VLOOKUP(A280,Plan!A$1:AJ$798,35,FALSE)/100)))</f>
    </oc>
    <nc r="AD280">
      <f>AC280-(AC280*((VLOOKUP(A280,Plan!A$1:AJ$798,36,FALSE)/100)))</f>
    </nc>
  </rcc>
  <rcc rId="9789" sId="8">
    <oc r="AE280">
      <f>IF(Z280,O280*'ETC Data'!$H$4*'ETC Data'!$K$4,0)</f>
    </oc>
    <nc r="AE280">
      <f>IF(Z280,O280*'ETC Data'!$H$4*'ETC Data'!$K$4,0)</f>
    </nc>
  </rcc>
  <rcc rId="9790" sId="8">
    <oc r="AF280">
      <f>AE280-(AE280*((VLOOKUP(A280,Plan!A$1:AK$798,36,FALSE)/100)))</f>
    </oc>
    <nc r="AF280">
      <f>AE280-(AE280*((VLOOKUP(A280,Plan!A$1:AK$798,37,FALSE)/100)))</f>
    </nc>
  </rcc>
  <rcc rId="9791" sId="8">
    <oc r="AG280">
      <f>IF(Z280,O280*'ETC Data'!$H$4*'ETC Data'!$L$4,0)</f>
    </oc>
    <nc r="AG280">
      <f>IF(Z280,O280*'ETC Data'!$H$4*'ETC Data'!$L$4,0)</f>
    </nc>
  </rcc>
  <rcc rId="9792" sId="8">
    <oc r="AH280">
      <f>AG280-(AG280*((VLOOKUP(A280,Plan!A$1:AP$798,41,FALSE)/100)))</f>
    </oc>
    <nc r="AH280">
      <f>AG280-(AG280*((VLOOKUP(A280,Plan!A$1:AP$798,42,FALSE)/100)))</f>
    </nc>
  </rcc>
  <rcc rId="9793" sId="8">
    <oc r="AJ280">
      <f>OR(H280="Y",K280="Y")</f>
    </oc>
    <nc r="AJ280">
      <f>OR(H280="Y",K280="Y")</f>
    </nc>
  </rcc>
  <rcc rId="9794" sId="8">
    <oc r="AK280">
      <f>IF(AJ280,O280*'ETC Data'!$H$5*'ETC Data'!$I$5,0)</f>
    </oc>
    <nc r="AK280">
      <f>IF(AJ280,O280*'ETC Data'!$H$5*'ETC Data'!$I$5,0)</f>
    </nc>
  </rcc>
  <rcc rId="9795" sId="8">
    <oc r="AL280">
      <f>AK280-(AK280*((VLOOKUP(A280,Plan!A$1:AY$798,49,FALSE)/100)))</f>
    </oc>
    <nc r="AL280">
      <f>AK280-(AK280*((VLOOKUP(A280,Plan!A$1:AY$798,51,FALSE)/100)))</f>
    </nc>
  </rcc>
  <rcc rId="9796" sId="8">
    <oc r="AM280">
      <f>IF(AJ280,O280*'ETC Data'!$H$5*'ETC Data'!$J$5,0)</f>
    </oc>
    <nc r="AM280">
      <f>IF(AJ280,O280*'ETC Data'!$H$5*'ETC Data'!$J$5,0)</f>
    </nc>
  </rcc>
  <rcc rId="9797" sId="8">
    <oc r="AN280">
      <f>AM280-(AM280*((VLOOKUP(A280,Plan!A$1:BA$798,50,FALSE)/100)))</f>
    </oc>
    <nc r="AN280">
      <f>AM280-(AM280*((VLOOKUP(A280,Plan!A$1:BA$798,53,FALSE)/100)))</f>
    </nc>
  </rcc>
  <rcc rId="9798" sId="8">
    <oc r="AO280">
      <f>IF(AJ280,O280*'ETC Data'!$H$5*'ETC Data'!$K$5,0)</f>
    </oc>
    <nc r="AO280">
      <f>IF(AJ280,O280*'ETC Data'!$H$5*'ETC Data'!$K$5,0)</f>
    </nc>
  </rcc>
  <rcc rId="9799" sId="8">
    <oc r="AP280">
      <f>AO280-(AO280*((VLOOKUP(A280,Plan!A$1:BB$798,51,FALSE)/100)))</f>
    </oc>
    <nc r="AP280">
      <f>AO280-(AO280*((VLOOKUP(A280,Plan!A$1:BB$798,54,FALSE)/100)))</f>
    </nc>
  </rcc>
  <rcc rId="9800" sId="8">
    <oc r="AQ280">
      <f>IF(AJ280,O280*'ETC Data'!$H$5*'ETC Data'!$L$5,0)</f>
    </oc>
    <nc r="AQ280">
      <f>IF(AJ280,O280*'ETC Data'!$H$5*'ETC Data'!$L$5,0)</f>
    </nc>
  </rcc>
  <rcc rId="9801" sId="8">
    <oc r="AR280">
      <f>AQ280-(AQ280*((VLOOKUP(A280,Plan!A$1:BD$798,53,FALSE)/100)))</f>
    </oc>
    <nc r="AR280">
      <f>AQ280-(AQ280*((VLOOKUP(A280,Plan!A$1:BD$798,56,FALSE)/100)))</f>
    </nc>
  </rcc>
  <rcc rId="9802" sId="8">
    <oc r="R281">
      <f>Q281-(Q281*((VLOOKUP(A281,Plan!A$1:Z$798,25,FALSE)/100)))</f>
    </oc>
    <nc r="R281">
      <f>Q281-(Q281*((VLOOKUP(A281,Plan!A$1:Z$798,26,FALSE)/100)))</f>
    </nc>
  </rcc>
  <rcc rId="9803" sId="8">
    <oc r="S281">
      <f>IF(P281,O281*'ETC Data'!$H$3*'ETC Data'!$J$3,0)</f>
    </oc>
    <nc r="S281">
      <f>IF(P281,O281*'ETC Data'!$H$3*'ETC Data'!$J$3,0)</f>
    </nc>
  </rcc>
  <rcc rId="9804" sId="8">
    <oc r="T281">
      <f>S281-(S281*((VLOOKUP(A281,Plan!A$1:AA$798,26,FALSE)/100)))</f>
    </oc>
    <nc r="T281">
      <f>S281-(S281*((VLOOKUP(A281,Plan!A$1:AA$798,27,FALSE)/100)))</f>
    </nc>
  </rcc>
  <rcc rId="9805" sId="8">
    <oc r="U281">
      <f>IF(P281,O281*'ETC Data'!$H$3*'ETC Data'!$K$3,0)</f>
    </oc>
    <nc r="U281">
      <f>IF(P281,O281*'ETC Data'!$H$3*'ETC Data'!$K$3,0)</f>
    </nc>
  </rcc>
  <rcc rId="9806" sId="8">
    <oc r="V281">
      <f>U281-(U281*((VLOOKUP(A281,Plan!A$1:AB$798,27,FALSE)/100)))</f>
    </oc>
    <nc r="V281">
      <f>U281-(U281*((VLOOKUP(A281,Plan!A$1:AB$798,28,FALSE)/100)))</f>
    </nc>
  </rcc>
  <rcc rId="9807" sId="8">
    <oc r="W281">
      <f>IF(P281,O281*'ETC Data'!$H$3*'ETC Data'!$L$3,0)</f>
    </oc>
    <nc r="W281">
      <f>IF(P281,O281*'ETC Data'!$H$3*'ETC Data'!$L$3,0)</f>
    </nc>
  </rcc>
  <rcc rId="9808" sId="8">
    <oc r="X281">
      <f>W281-(W281*((VLOOKUP(A281,Plan!A$1:AC$798,28,FALSE)/100)))</f>
    </oc>
    <nc r="X281">
      <f>W281-(W281*((VLOOKUP(A281,Plan!A$1:AC$798,29,FALSE)/100)))</f>
    </nc>
  </rcc>
  <rcc rId="9809" sId="8">
    <oc r="Z281">
      <f>OR(H281="Y",J281="Y")</f>
    </oc>
    <nc r="Z281">
      <f>OR(H281="Y",J281="Y")</f>
    </nc>
  </rcc>
  <rcc rId="9810" sId="8">
    <oc r="AA281">
      <f>IF(Z281,O281*'ETC Data'!$H$4*'ETC Data'!$I$4,0)</f>
    </oc>
    <nc r="AA281">
      <f>IF(Z281,O281*'ETC Data'!$H$4*'ETC Data'!$I$4,0)</f>
    </nc>
  </rcc>
  <rcc rId="9811" sId="8">
    <oc r="AB281">
      <f>AA281-(AA281*((VLOOKUP(A281,Plan!A$1:AI$798,34,FALSE)/100)))</f>
    </oc>
    <nc r="AB281">
      <f>AA281-(AA281*((VLOOKUP(A281,Plan!A$1:AI$798,35,FALSE)/100)))</f>
    </nc>
  </rcc>
  <rcc rId="9812" sId="8">
    <oc r="AC281">
      <f>IF(Z281,O281*'ETC Data'!$H$4*'ETC Data'!$J$4,0)</f>
    </oc>
    <nc r="AC281">
      <f>IF(Z281,O281*'ETC Data'!$H$4*'ETC Data'!$J$4,0)</f>
    </nc>
  </rcc>
  <rcc rId="9813" sId="8">
    <oc r="AD281">
      <f>AC281-(AC281*((VLOOKUP(A281,Plan!A$1:AJ$798,35,FALSE)/100)))</f>
    </oc>
    <nc r="AD281">
      <f>AC281-(AC281*((VLOOKUP(A281,Plan!A$1:AJ$798,36,FALSE)/100)))</f>
    </nc>
  </rcc>
  <rcc rId="9814" sId="8">
    <oc r="AE281">
      <f>IF(Z281,O281*'ETC Data'!$H$4*'ETC Data'!$K$4,0)</f>
    </oc>
    <nc r="AE281">
      <f>IF(Z281,O281*'ETC Data'!$H$4*'ETC Data'!$K$4,0)</f>
    </nc>
  </rcc>
  <rcc rId="9815" sId="8">
    <oc r="AF281">
      <f>AE281-(AE281*((VLOOKUP(A281,Plan!A$1:AK$798,36,FALSE)/100)))</f>
    </oc>
    <nc r="AF281">
      <f>AE281-(AE281*((VLOOKUP(A281,Plan!A$1:AK$798,37,FALSE)/100)))</f>
    </nc>
  </rcc>
  <rcc rId="9816" sId="8">
    <oc r="AG281">
      <f>IF(Z281,O281*'ETC Data'!$H$4*'ETC Data'!$L$4,0)</f>
    </oc>
    <nc r="AG281">
      <f>IF(Z281,O281*'ETC Data'!$H$4*'ETC Data'!$L$4,0)</f>
    </nc>
  </rcc>
  <rcc rId="9817" sId="8">
    <oc r="AH281">
      <f>AG281-(AG281*((VLOOKUP(A281,Plan!A$1:AP$798,41,FALSE)/100)))</f>
    </oc>
    <nc r="AH281">
      <f>AG281-(AG281*((VLOOKUP(A281,Plan!A$1:AP$798,42,FALSE)/100)))</f>
    </nc>
  </rcc>
  <rcc rId="9818" sId="8">
    <oc r="AJ281">
      <f>OR(H281="Y",K281="Y")</f>
    </oc>
    <nc r="AJ281">
      <f>OR(H281="Y",K281="Y")</f>
    </nc>
  </rcc>
  <rcc rId="9819" sId="8">
    <oc r="AK281">
      <f>IF(AJ281,O281*'ETC Data'!$H$5*'ETC Data'!$I$5,0)</f>
    </oc>
    <nc r="AK281">
      <f>IF(AJ281,O281*'ETC Data'!$H$5*'ETC Data'!$I$5,0)</f>
    </nc>
  </rcc>
  <rcc rId="9820" sId="8">
    <oc r="AL281">
      <f>AK281-(AK281*((VLOOKUP(A281,Plan!A$1:AY$798,49,FALSE)/100)))</f>
    </oc>
    <nc r="AL281">
      <f>AK281-(AK281*((VLOOKUP(A281,Plan!A$1:AY$798,51,FALSE)/100)))</f>
    </nc>
  </rcc>
  <rcc rId="9821" sId="8">
    <oc r="AM281">
      <f>IF(AJ281,O281*'ETC Data'!$H$5*'ETC Data'!$J$5,0)</f>
    </oc>
    <nc r="AM281">
      <f>IF(AJ281,O281*'ETC Data'!$H$5*'ETC Data'!$J$5,0)</f>
    </nc>
  </rcc>
  <rcc rId="9822" sId="8">
    <oc r="AN281">
      <f>AM281-(AM281*((VLOOKUP(A281,Plan!A$1:BA$798,50,FALSE)/100)))</f>
    </oc>
    <nc r="AN281">
      <f>AM281-(AM281*((VLOOKUP(A281,Plan!A$1:BA$798,53,FALSE)/100)))</f>
    </nc>
  </rcc>
  <rcc rId="9823" sId="8">
    <oc r="AO281">
      <f>IF(AJ281,O281*'ETC Data'!$H$5*'ETC Data'!$K$5,0)</f>
    </oc>
    <nc r="AO281">
      <f>IF(AJ281,O281*'ETC Data'!$H$5*'ETC Data'!$K$5,0)</f>
    </nc>
  </rcc>
  <rcc rId="9824" sId="8">
    <oc r="AP281">
      <f>AO281-(AO281*((VLOOKUP(A281,Plan!A$1:BB$798,51,FALSE)/100)))</f>
    </oc>
    <nc r="AP281">
      <f>AO281-(AO281*((VLOOKUP(A281,Plan!A$1:BB$798,54,FALSE)/100)))</f>
    </nc>
  </rcc>
  <rcc rId="9825" sId="8">
    <oc r="AQ281">
      <f>IF(AJ281,O281*'ETC Data'!$H$5*'ETC Data'!$L$5,0)</f>
    </oc>
    <nc r="AQ281">
      <f>IF(AJ281,O281*'ETC Data'!$H$5*'ETC Data'!$L$5,0)</f>
    </nc>
  </rcc>
  <rcc rId="9826" sId="8">
    <oc r="AR281">
      <f>AQ281-(AQ281*((VLOOKUP(A281,Plan!A$1:BD$798,53,FALSE)/100)))</f>
    </oc>
    <nc r="AR281">
      <f>AQ281-(AQ281*((VLOOKUP(A281,Plan!A$1:BD$798,56,FALSE)/100)))</f>
    </nc>
  </rcc>
  <rcc rId="9827" sId="8">
    <oc r="R282">
      <f>Q282-(Q282*((VLOOKUP(A282,Plan!A$1:Z$798,25,FALSE)/100)))</f>
    </oc>
    <nc r="R282">
      <f>Q282-(Q282*((VLOOKUP(A282,Plan!A$1:Z$798,26,FALSE)/100)))</f>
    </nc>
  </rcc>
  <rcc rId="9828" sId="8">
    <oc r="S282">
      <f>IF(P282,O282*'ETC Data'!$H$3*'ETC Data'!$J$3,0)</f>
    </oc>
    <nc r="S282">
      <f>IF(P282,O282*'ETC Data'!$H$3*'ETC Data'!$J$3,0)</f>
    </nc>
  </rcc>
  <rcc rId="9829" sId="8">
    <oc r="T282">
      <f>S282-(S282*((VLOOKUP(A282,Plan!A$1:AA$798,26,FALSE)/100)))</f>
    </oc>
    <nc r="T282">
      <f>S282-(S282*((VLOOKUP(A282,Plan!A$1:AA$798,27,FALSE)/100)))</f>
    </nc>
  </rcc>
  <rcc rId="9830" sId="8">
    <oc r="U282">
      <f>IF(P282,O282*'ETC Data'!$H$3*'ETC Data'!$K$3,0)</f>
    </oc>
    <nc r="U282">
      <f>IF(P282,O282*'ETC Data'!$H$3*'ETC Data'!$K$3,0)</f>
    </nc>
  </rcc>
  <rcc rId="9831" sId="8">
    <oc r="V282">
      <f>U282-(U282*((VLOOKUP(A282,Plan!A$1:AB$798,27,FALSE)/100)))</f>
    </oc>
    <nc r="V282">
      <f>U282-(U282*((VLOOKUP(A282,Plan!A$1:AB$798,28,FALSE)/100)))</f>
    </nc>
  </rcc>
  <rcc rId="9832" sId="8">
    <oc r="W282">
      <f>IF(P282,O282*'ETC Data'!$H$3*'ETC Data'!$L$3,0)</f>
    </oc>
    <nc r="W282">
      <f>IF(P282,O282*'ETC Data'!$H$3*'ETC Data'!$L$3,0)</f>
    </nc>
  </rcc>
  <rcc rId="9833" sId="8">
    <oc r="X282">
      <f>W282-(W282*((VLOOKUP(A282,Plan!A$1:AC$798,28,FALSE)/100)))</f>
    </oc>
    <nc r="X282">
      <f>W282-(W282*((VLOOKUP(A282,Plan!A$1:AC$798,29,FALSE)/100)))</f>
    </nc>
  </rcc>
  <rcc rId="9834" sId="8">
    <oc r="Z282">
      <f>OR(H282="Y",J282="Y")</f>
    </oc>
    <nc r="Z282">
      <f>OR(H282="Y",J282="Y")</f>
    </nc>
  </rcc>
  <rcc rId="9835" sId="8">
    <oc r="AA282">
      <f>IF(Z282,O282*'ETC Data'!$H$4*'ETC Data'!$I$4,0)</f>
    </oc>
    <nc r="AA282">
      <f>IF(Z282,O282*'ETC Data'!$H$4*'ETC Data'!$I$4,0)</f>
    </nc>
  </rcc>
  <rcc rId="9836" sId="8">
    <oc r="AB282">
      <f>AA282-(AA282*((VLOOKUP(A282,Plan!A$1:AI$798,34,FALSE)/100)))</f>
    </oc>
    <nc r="AB282">
      <f>AA282-(AA282*((VLOOKUP(A282,Plan!A$1:AI$798,35,FALSE)/100)))</f>
    </nc>
  </rcc>
  <rcc rId="9837" sId="8">
    <oc r="AC282">
      <f>IF(Z282,O282*'ETC Data'!$H$4*'ETC Data'!$J$4,0)</f>
    </oc>
    <nc r="AC282">
      <f>IF(Z282,O282*'ETC Data'!$H$4*'ETC Data'!$J$4,0)</f>
    </nc>
  </rcc>
  <rcc rId="9838" sId="8">
    <oc r="AD282">
      <f>AC282-(AC282*((VLOOKUP(A282,Plan!A$1:AJ$798,35,FALSE)/100)))</f>
    </oc>
    <nc r="AD282">
      <f>AC282-(AC282*((VLOOKUP(A282,Plan!A$1:AJ$798,36,FALSE)/100)))</f>
    </nc>
  </rcc>
  <rcc rId="9839" sId="8">
    <oc r="AE282">
      <f>IF(Z282,O282*'ETC Data'!$H$4*'ETC Data'!$K$4,0)</f>
    </oc>
    <nc r="AE282">
      <f>IF(Z282,O282*'ETC Data'!$H$4*'ETC Data'!$K$4,0)</f>
    </nc>
  </rcc>
  <rcc rId="9840" sId="8">
    <oc r="AF282">
      <f>AE282-(AE282*((VLOOKUP(A282,Plan!A$1:AK$798,36,FALSE)/100)))</f>
    </oc>
    <nc r="AF282">
      <f>AE282-(AE282*((VLOOKUP(A282,Plan!A$1:AK$798,37,FALSE)/100)))</f>
    </nc>
  </rcc>
  <rcc rId="9841" sId="8">
    <oc r="AG282">
      <f>IF(Z282,O282*'ETC Data'!$H$4*'ETC Data'!$L$4,0)</f>
    </oc>
    <nc r="AG282">
      <f>IF(Z282,O282*'ETC Data'!$H$4*'ETC Data'!$L$4,0)</f>
    </nc>
  </rcc>
  <rcc rId="9842" sId="8">
    <oc r="AH282">
      <f>AG282-(AG282*((VLOOKUP(A282,Plan!A$1:AP$798,41,FALSE)/100)))</f>
    </oc>
    <nc r="AH282">
      <f>AG282-(AG282*((VLOOKUP(A282,Plan!A$1:AP$798,42,FALSE)/100)))</f>
    </nc>
  </rcc>
  <rcc rId="9843" sId="8">
    <oc r="AJ282">
      <f>OR(H282="Y",K282="Y")</f>
    </oc>
    <nc r="AJ282">
      <f>OR(H282="Y",K282="Y")</f>
    </nc>
  </rcc>
  <rcc rId="9844" sId="8">
    <oc r="AK282">
      <f>IF(AJ282,O282*'ETC Data'!$H$5*'ETC Data'!$I$5,0)</f>
    </oc>
    <nc r="AK282">
      <f>IF(AJ282,O282*'ETC Data'!$H$5*'ETC Data'!$I$5,0)</f>
    </nc>
  </rcc>
  <rcc rId="9845" sId="8">
    <oc r="AL282">
      <f>AK282-(AK282*((VLOOKUP(A282,Plan!A$1:AY$798,49,FALSE)/100)))</f>
    </oc>
    <nc r="AL282">
      <f>AK282-(AK282*((VLOOKUP(A282,Plan!A$1:AY$798,51,FALSE)/100)))</f>
    </nc>
  </rcc>
  <rcc rId="9846" sId="8">
    <oc r="AM282">
      <f>IF(AJ282,O282*'ETC Data'!$H$5*'ETC Data'!$J$5,0)</f>
    </oc>
    <nc r="AM282">
      <f>IF(AJ282,O282*'ETC Data'!$H$5*'ETC Data'!$J$5,0)</f>
    </nc>
  </rcc>
  <rcc rId="9847" sId="8">
    <oc r="AN282">
      <f>AM282-(AM282*((VLOOKUP(A282,Plan!A$1:BA$798,50,FALSE)/100)))</f>
    </oc>
    <nc r="AN282">
      <f>AM282-(AM282*((VLOOKUP(A282,Plan!A$1:BA$798,53,FALSE)/100)))</f>
    </nc>
  </rcc>
  <rcc rId="9848" sId="8">
    <oc r="AO282">
      <f>IF(AJ282,O282*'ETC Data'!$H$5*'ETC Data'!$K$5,0)</f>
    </oc>
    <nc r="AO282">
      <f>IF(AJ282,O282*'ETC Data'!$H$5*'ETC Data'!$K$5,0)</f>
    </nc>
  </rcc>
  <rcc rId="9849" sId="8">
    <oc r="AP282">
      <f>AO282-(AO282*((VLOOKUP(A282,Plan!A$1:BB$798,51,FALSE)/100)))</f>
    </oc>
    <nc r="AP282">
      <f>AO282-(AO282*((VLOOKUP(A282,Plan!A$1:BB$798,54,FALSE)/100)))</f>
    </nc>
  </rcc>
  <rcc rId="9850" sId="8">
    <oc r="AQ282">
      <f>IF(AJ282,O282*'ETC Data'!$H$5*'ETC Data'!$L$5,0)</f>
    </oc>
    <nc r="AQ282">
      <f>IF(AJ282,O282*'ETC Data'!$H$5*'ETC Data'!$L$5,0)</f>
    </nc>
  </rcc>
  <rcc rId="9851" sId="8">
    <oc r="AR282">
      <f>AQ282-(AQ282*((VLOOKUP(A282,Plan!A$1:BD$798,53,FALSE)/100)))</f>
    </oc>
    <nc r="AR282">
      <f>AQ282-(AQ282*((VLOOKUP(A282,Plan!A$1:BD$798,56,FALSE)/100)))</f>
    </nc>
  </rcc>
  <rcc rId="9852" sId="8">
    <oc r="R283">
      <f>Q283-(Q283*((VLOOKUP(A283,Plan!A$1:Z$798,25,FALSE)/100)))</f>
    </oc>
    <nc r="R283">
      <f>Q283-(Q283*((VLOOKUP(A283,Plan!A$1:Z$798,26,FALSE)/100)))</f>
    </nc>
  </rcc>
  <rcc rId="9853" sId="8">
    <oc r="S283">
      <f>IF(P283,O283*'ETC Data'!$H$3*'ETC Data'!$J$3,0)</f>
    </oc>
    <nc r="S283">
      <f>IF(P283,O283*'ETC Data'!$H$3*'ETC Data'!$J$3,0)</f>
    </nc>
  </rcc>
  <rcc rId="9854" sId="8">
    <oc r="T283">
      <f>S283-(S283*((VLOOKUP(A283,Plan!A$1:AA$798,26,FALSE)/100)))</f>
    </oc>
    <nc r="T283">
      <f>S283-(S283*((VLOOKUP(A283,Plan!A$1:AA$798,27,FALSE)/100)))</f>
    </nc>
  </rcc>
  <rcc rId="9855" sId="8">
    <oc r="U283">
      <f>IF(P283,O283*'ETC Data'!$H$3*'ETC Data'!$K$3,0)</f>
    </oc>
    <nc r="U283">
      <f>IF(P283,O283*'ETC Data'!$H$3*'ETC Data'!$K$3,0)</f>
    </nc>
  </rcc>
  <rcc rId="9856" sId="8">
    <oc r="V283">
      <f>U283-(U283*((VLOOKUP(A283,Plan!A$1:AB$798,27,FALSE)/100)))</f>
    </oc>
    <nc r="V283">
      <f>U283-(U283*((VLOOKUP(A283,Plan!A$1:AB$798,28,FALSE)/100)))</f>
    </nc>
  </rcc>
  <rcc rId="9857" sId="8">
    <oc r="W283">
      <f>IF(P283,O283*'ETC Data'!$H$3*'ETC Data'!$L$3,0)</f>
    </oc>
    <nc r="W283">
      <f>IF(P283,O283*'ETC Data'!$H$3*'ETC Data'!$L$3,0)</f>
    </nc>
  </rcc>
  <rcc rId="9858" sId="8">
    <oc r="X283">
      <f>W283-(W283*((VLOOKUP(A283,Plan!A$1:AC$798,28,FALSE)/100)))</f>
    </oc>
    <nc r="X283">
      <f>W283-(W283*((VLOOKUP(A283,Plan!A$1:AC$798,29,FALSE)/100)))</f>
    </nc>
  </rcc>
  <rcc rId="9859" sId="8">
    <oc r="Z283">
      <f>OR(H283="Y",J283="Y")</f>
    </oc>
    <nc r="Z283">
      <f>OR(H283="Y",J283="Y")</f>
    </nc>
  </rcc>
  <rcc rId="9860" sId="8">
    <oc r="AA283">
      <f>IF(Z283,O283*'ETC Data'!$H$4*'ETC Data'!$I$4,0)</f>
    </oc>
    <nc r="AA283">
      <f>IF(Z283,O283*'ETC Data'!$H$4*'ETC Data'!$I$4,0)</f>
    </nc>
  </rcc>
  <rcc rId="9861" sId="8">
    <oc r="AB283">
      <f>AA283-(AA283*((VLOOKUP(A283,Plan!A$1:AI$798,34,FALSE)/100)))</f>
    </oc>
    <nc r="AB283">
      <f>AA283-(AA283*((VLOOKUP(A283,Plan!A$1:AI$798,35,FALSE)/100)))</f>
    </nc>
  </rcc>
  <rcc rId="9862" sId="8">
    <oc r="AC283">
      <f>IF(Z283,O283*'ETC Data'!$H$4*'ETC Data'!$J$4,0)</f>
    </oc>
    <nc r="AC283">
      <f>IF(Z283,O283*'ETC Data'!$H$4*'ETC Data'!$J$4,0)</f>
    </nc>
  </rcc>
  <rcc rId="9863" sId="8">
    <oc r="AD283">
      <f>AC283-(AC283*((VLOOKUP(A283,Plan!A$1:AJ$798,35,FALSE)/100)))</f>
    </oc>
    <nc r="AD283">
      <f>AC283-(AC283*((VLOOKUP(A283,Plan!A$1:AJ$798,36,FALSE)/100)))</f>
    </nc>
  </rcc>
  <rcc rId="9864" sId="8">
    <oc r="AE283">
      <f>IF(Z283,O283*'ETC Data'!$H$4*'ETC Data'!$K$4,0)</f>
    </oc>
    <nc r="AE283">
      <f>IF(Z283,O283*'ETC Data'!$H$4*'ETC Data'!$K$4,0)</f>
    </nc>
  </rcc>
  <rcc rId="9865" sId="8">
    <oc r="AF283">
      <f>AE283-(AE283*((VLOOKUP(A283,Plan!A$1:AK$798,36,FALSE)/100)))</f>
    </oc>
    <nc r="AF283">
      <f>AE283-(AE283*((VLOOKUP(A283,Plan!A$1:AK$798,37,FALSE)/100)))</f>
    </nc>
  </rcc>
  <rcc rId="9866" sId="8">
    <oc r="AG283">
      <f>IF(Z283,O283*'ETC Data'!$H$4*'ETC Data'!$L$4,0)</f>
    </oc>
    <nc r="AG283">
      <f>IF(Z283,O283*'ETC Data'!$H$4*'ETC Data'!$L$4,0)</f>
    </nc>
  </rcc>
  <rcc rId="9867" sId="8">
    <oc r="AH283">
      <f>AG283-(AG283*((VLOOKUP(A283,Plan!A$1:AP$798,41,FALSE)/100)))</f>
    </oc>
    <nc r="AH283">
      <f>AG283-(AG283*((VLOOKUP(A283,Plan!A$1:AP$798,42,FALSE)/100)))</f>
    </nc>
  </rcc>
  <rcc rId="9868" sId="8">
    <oc r="AJ283">
      <f>OR(H283="Y",K283="Y")</f>
    </oc>
    <nc r="AJ283">
      <f>OR(H283="Y",K283="Y")</f>
    </nc>
  </rcc>
  <rcc rId="9869" sId="8">
    <oc r="AK283">
      <f>IF(AJ283,O283*'ETC Data'!$H$5*'ETC Data'!$I$5,0)</f>
    </oc>
    <nc r="AK283">
      <f>IF(AJ283,O283*'ETC Data'!$H$5*'ETC Data'!$I$5,0)</f>
    </nc>
  </rcc>
  <rcc rId="9870" sId="8">
    <oc r="AL283">
      <f>AK283-(AK283*((VLOOKUP(A283,Plan!A$1:AY$798,49,FALSE)/100)))</f>
    </oc>
    <nc r="AL283">
      <f>AK283-(AK283*((VLOOKUP(A283,Plan!A$1:AY$798,51,FALSE)/100)))</f>
    </nc>
  </rcc>
  <rcc rId="9871" sId="8">
    <oc r="AM283">
      <f>IF(AJ283,O283*'ETC Data'!$H$5*'ETC Data'!$J$5,0)</f>
    </oc>
    <nc r="AM283">
      <f>IF(AJ283,O283*'ETC Data'!$H$5*'ETC Data'!$J$5,0)</f>
    </nc>
  </rcc>
  <rcc rId="9872" sId="8">
    <oc r="AN283">
      <f>AM283-(AM283*((VLOOKUP(A283,Plan!A$1:BA$798,50,FALSE)/100)))</f>
    </oc>
    <nc r="AN283">
      <f>AM283-(AM283*((VLOOKUP(A283,Plan!A$1:BA$798,53,FALSE)/100)))</f>
    </nc>
  </rcc>
  <rcc rId="9873" sId="8">
    <oc r="AO283">
      <f>IF(AJ283,O283*'ETC Data'!$H$5*'ETC Data'!$K$5,0)</f>
    </oc>
    <nc r="AO283">
      <f>IF(AJ283,O283*'ETC Data'!$H$5*'ETC Data'!$K$5,0)</f>
    </nc>
  </rcc>
  <rcc rId="9874" sId="8">
    <oc r="AP283">
      <f>AO283-(AO283*((VLOOKUP(A283,Plan!A$1:BB$798,51,FALSE)/100)))</f>
    </oc>
    <nc r="AP283">
      <f>AO283-(AO283*((VLOOKUP(A283,Plan!A$1:BB$798,54,FALSE)/100)))</f>
    </nc>
  </rcc>
  <rcc rId="9875" sId="8">
    <oc r="AQ283">
      <f>IF(AJ283,O283*'ETC Data'!$H$5*'ETC Data'!$L$5,0)</f>
    </oc>
    <nc r="AQ283">
      <f>IF(AJ283,O283*'ETC Data'!$H$5*'ETC Data'!$L$5,0)</f>
    </nc>
  </rcc>
  <rcc rId="9876" sId="8">
    <oc r="AR283">
      <f>AQ283-(AQ283*((VLOOKUP(A283,Plan!A$1:BD$798,53,FALSE)/100)))</f>
    </oc>
    <nc r="AR283">
      <f>AQ283-(AQ283*((VLOOKUP(A283,Plan!A$1:BD$798,56,FALSE)/100)))</f>
    </nc>
  </rcc>
  <rcc rId="9877" sId="8">
    <oc r="R284">
      <f>Q284-(Q284*((VLOOKUP(A284,Plan!A$1:Z$798,25,FALSE)/100)))</f>
    </oc>
    <nc r="R284">
      <f>Q284-(Q284*((VLOOKUP(A284,Plan!A$1:Z$798,26,FALSE)/100)))</f>
    </nc>
  </rcc>
  <rcc rId="9878" sId="8">
    <oc r="S284">
      <f>IF(P284,O284*'ETC Data'!$H$3*'ETC Data'!$J$3,0)</f>
    </oc>
    <nc r="S284">
      <f>IF(P284,O284*'ETC Data'!$H$3*'ETC Data'!$J$3,0)</f>
    </nc>
  </rcc>
  <rcc rId="9879" sId="8">
    <oc r="T284">
      <f>S284-(S284*((VLOOKUP(A284,Plan!A$1:AA$798,26,FALSE)/100)))</f>
    </oc>
    <nc r="T284">
      <f>S284-(S284*((VLOOKUP(A284,Plan!A$1:AA$798,27,FALSE)/100)))</f>
    </nc>
  </rcc>
  <rcc rId="9880" sId="8">
    <oc r="U284">
      <f>IF(P284,O284*'ETC Data'!$H$3*'ETC Data'!$K$3,0)</f>
    </oc>
    <nc r="U284">
      <f>IF(P284,O284*'ETC Data'!$H$3*'ETC Data'!$K$3,0)</f>
    </nc>
  </rcc>
  <rcc rId="9881" sId="8">
    <oc r="V284">
      <f>U284-(U284*((VLOOKUP(A284,Plan!A$1:AB$798,27,FALSE)/100)))</f>
    </oc>
    <nc r="V284">
      <f>U284-(U284*((VLOOKUP(A284,Plan!A$1:AB$798,28,FALSE)/100)))</f>
    </nc>
  </rcc>
  <rcc rId="9882" sId="8">
    <oc r="W284">
      <f>IF(P284,O284*'ETC Data'!$H$3*'ETC Data'!$L$3,0)</f>
    </oc>
    <nc r="W284">
      <f>IF(P284,O284*'ETC Data'!$H$3*'ETC Data'!$L$3,0)</f>
    </nc>
  </rcc>
  <rcc rId="9883" sId="8">
    <oc r="X284">
      <f>W284-(W284*((VLOOKUP(A284,Plan!A$1:AC$798,28,FALSE)/100)))</f>
    </oc>
    <nc r="X284">
      <f>W284-(W284*((VLOOKUP(A284,Plan!A$1:AC$798,29,FALSE)/100)))</f>
    </nc>
  </rcc>
  <rcc rId="9884" sId="8">
    <oc r="Z284">
      <f>OR(H284="Y",J284="Y")</f>
    </oc>
    <nc r="Z284">
      <f>OR(H284="Y",J284="Y")</f>
    </nc>
  </rcc>
  <rcc rId="9885" sId="8">
    <oc r="AA284">
      <f>IF(Z284,O284*'ETC Data'!$H$4*'ETC Data'!$I$4,0)</f>
    </oc>
    <nc r="AA284">
      <f>IF(Z284,O284*'ETC Data'!$H$4*'ETC Data'!$I$4,0)</f>
    </nc>
  </rcc>
  <rcc rId="9886" sId="8">
    <oc r="AB284">
      <f>AA284-(AA284*((VLOOKUP(A284,Plan!A$1:AI$798,34,FALSE)/100)))</f>
    </oc>
    <nc r="AB284">
      <f>AA284-(AA284*((VLOOKUP(A284,Plan!A$1:AI$798,35,FALSE)/100)))</f>
    </nc>
  </rcc>
  <rcc rId="9887" sId="8">
    <oc r="AC284">
      <f>IF(Z284,O284*'ETC Data'!$H$4*'ETC Data'!$J$4,0)</f>
    </oc>
    <nc r="AC284">
      <f>IF(Z284,O284*'ETC Data'!$H$4*'ETC Data'!$J$4,0)</f>
    </nc>
  </rcc>
  <rcc rId="9888" sId="8">
    <oc r="AD284">
      <f>AC284-(AC284*((VLOOKUP(A284,Plan!A$1:AJ$798,35,FALSE)/100)))</f>
    </oc>
    <nc r="AD284">
      <f>AC284-(AC284*((VLOOKUP(A284,Plan!A$1:AJ$798,36,FALSE)/100)))</f>
    </nc>
  </rcc>
  <rcc rId="9889" sId="8">
    <oc r="AE284">
      <f>IF(Z284,O284*'ETC Data'!$H$4*'ETC Data'!$K$4,0)</f>
    </oc>
    <nc r="AE284">
      <f>IF(Z284,O284*'ETC Data'!$H$4*'ETC Data'!$K$4,0)</f>
    </nc>
  </rcc>
  <rcc rId="9890" sId="8">
    <oc r="AF284">
      <f>AE284-(AE284*((VLOOKUP(A284,Plan!A$1:AK$798,36,FALSE)/100)))</f>
    </oc>
    <nc r="AF284">
      <f>AE284-(AE284*((VLOOKUP(A284,Plan!A$1:AK$798,37,FALSE)/100)))</f>
    </nc>
  </rcc>
  <rcc rId="9891" sId="8">
    <oc r="AG284">
      <f>IF(Z284,O284*'ETC Data'!$H$4*'ETC Data'!$L$4,0)</f>
    </oc>
    <nc r="AG284">
      <f>IF(Z284,O284*'ETC Data'!$H$4*'ETC Data'!$L$4,0)</f>
    </nc>
  </rcc>
  <rcc rId="9892" sId="8">
    <oc r="AH284">
      <f>AG284-(AG284*((VLOOKUP(A284,Plan!A$1:AP$798,41,FALSE)/100)))</f>
    </oc>
    <nc r="AH284">
      <f>AG284-(AG284*((VLOOKUP(A284,Plan!A$1:AP$798,42,FALSE)/100)))</f>
    </nc>
  </rcc>
  <rcc rId="9893" sId="8">
    <oc r="AJ284">
      <f>OR(H284="Y",K284="Y")</f>
    </oc>
    <nc r="AJ284">
      <f>OR(H284="Y",K284="Y")</f>
    </nc>
  </rcc>
  <rcc rId="9894" sId="8">
    <oc r="AK284">
      <f>IF(AJ284,O284*'ETC Data'!$H$5*'ETC Data'!$I$5,0)</f>
    </oc>
    <nc r="AK284">
      <f>IF(AJ284,O284*'ETC Data'!$H$5*'ETC Data'!$I$5,0)</f>
    </nc>
  </rcc>
  <rcc rId="9895" sId="8">
    <oc r="AL284">
      <f>AK284-(AK284*((VLOOKUP(A284,Plan!A$1:AY$798,49,FALSE)/100)))</f>
    </oc>
    <nc r="AL284">
      <f>AK284-(AK284*((VLOOKUP(A284,Plan!A$1:AY$798,51,FALSE)/100)))</f>
    </nc>
  </rcc>
  <rcc rId="9896" sId="8">
    <oc r="AM284">
      <f>IF(AJ284,O284*'ETC Data'!$H$5*'ETC Data'!$J$5,0)</f>
    </oc>
    <nc r="AM284">
      <f>IF(AJ284,O284*'ETC Data'!$H$5*'ETC Data'!$J$5,0)</f>
    </nc>
  </rcc>
  <rcc rId="9897" sId="8">
    <oc r="AN284">
      <f>AM284-(AM284*((VLOOKUP(A284,Plan!A$1:BA$798,50,FALSE)/100)))</f>
    </oc>
    <nc r="AN284">
      <f>AM284-(AM284*((VLOOKUP(A284,Plan!A$1:BA$798,53,FALSE)/100)))</f>
    </nc>
  </rcc>
  <rcc rId="9898" sId="8">
    <oc r="AO284">
      <f>IF(AJ284,O284*'ETC Data'!$H$5*'ETC Data'!$K$5,0)</f>
    </oc>
    <nc r="AO284">
      <f>IF(AJ284,O284*'ETC Data'!$H$5*'ETC Data'!$K$5,0)</f>
    </nc>
  </rcc>
  <rcc rId="9899" sId="8">
    <oc r="AP284">
      <f>AO284-(AO284*((VLOOKUP(A284,Plan!A$1:BB$798,51,FALSE)/100)))</f>
    </oc>
    <nc r="AP284">
      <f>AO284-(AO284*((VLOOKUP(A284,Plan!A$1:BB$798,54,FALSE)/100)))</f>
    </nc>
  </rcc>
  <rcc rId="9900" sId="8">
    <oc r="AQ284">
      <f>IF(AJ284,O284*'ETC Data'!$H$5*'ETC Data'!$L$5,0)</f>
    </oc>
    <nc r="AQ284">
      <f>IF(AJ284,O284*'ETC Data'!$H$5*'ETC Data'!$L$5,0)</f>
    </nc>
  </rcc>
  <rcc rId="9901" sId="8">
    <oc r="AR284">
      <f>AQ284-(AQ284*((VLOOKUP(A284,Plan!A$1:BD$798,53,FALSE)/100)))</f>
    </oc>
    <nc r="AR284">
      <f>AQ284-(AQ284*((VLOOKUP(A284,Plan!A$1:BD$798,56,FALSE)/100)))</f>
    </nc>
  </rcc>
  <rcc rId="9902" sId="8">
    <oc r="R285">
      <f>Q285-(Q285*((VLOOKUP(A285,Plan!A$1:Z$798,25,FALSE)/100)))</f>
    </oc>
    <nc r="R285">
      <f>Q285-(Q285*((VLOOKUP(A285,Plan!A$1:Z$798,26,FALSE)/100)))</f>
    </nc>
  </rcc>
  <rcc rId="9903" sId="8">
    <oc r="S285">
      <f>IF(P285,O285*'ETC Data'!$H$3*'ETC Data'!$J$3,0)</f>
    </oc>
    <nc r="S285">
      <f>IF(P285,O285*'ETC Data'!$H$3*'ETC Data'!$J$3,0)</f>
    </nc>
  </rcc>
  <rcc rId="9904" sId="8">
    <oc r="T285">
      <f>S285-(S285*((VLOOKUP(A285,Plan!A$1:AA$798,26,FALSE)/100)))</f>
    </oc>
    <nc r="T285">
      <f>S285-(S285*((VLOOKUP(A285,Plan!A$1:AA$798,27,FALSE)/100)))</f>
    </nc>
  </rcc>
  <rcc rId="9905" sId="8">
    <oc r="U285">
      <f>IF(P285,O285*'ETC Data'!$H$3*'ETC Data'!$K$3,0)</f>
    </oc>
    <nc r="U285">
      <f>IF(P285,O285*'ETC Data'!$H$3*'ETC Data'!$K$3,0)</f>
    </nc>
  </rcc>
  <rcc rId="9906" sId="8">
    <oc r="V285">
      <f>U285-(U285*((VLOOKUP(A285,Plan!A$1:AB$798,27,FALSE)/100)))</f>
    </oc>
    <nc r="V285">
      <f>U285-(U285*((VLOOKUP(A285,Plan!A$1:AB$798,28,FALSE)/100)))</f>
    </nc>
  </rcc>
  <rcc rId="9907" sId="8">
    <oc r="W285">
      <f>IF(P285,O285*'ETC Data'!$H$3*'ETC Data'!$L$3,0)</f>
    </oc>
    <nc r="W285">
      <f>IF(P285,O285*'ETC Data'!$H$3*'ETC Data'!$L$3,0)</f>
    </nc>
  </rcc>
  <rcc rId="9908" sId="8">
    <oc r="X285">
      <f>W285-(W285*((VLOOKUP(A285,Plan!A$1:AC$798,28,FALSE)/100)))</f>
    </oc>
    <nc r="X285">
      <f>W285-(W285*((VLOOKUP(A285,Plan!A$1:AC$798,29,FALSE)/100)))</f>
    </nc>
  </rcc>
  <rcc rId="9909" sId="8">
    <oc r="Z285">
      <f>OR(H285="Y",J285="Y")</f>
    </oc>
    <nc r="Z285">
      <f>OR(H285="Y",J285="Y")</f>
    </nc>
  </rcc>
  <rcc rId="9910" sId="8">
    <oc r="AA285">
      <f>IF(Z285,O285*'ETC Data'!$H$4*'ETC Data'!$I$4,0)</f>
    </oc>
    <nc r="AA285">
      <f>IF(Z285,O285*'ETC Data'!$H$4*'ETC Data'!$I$4,0)</f>
    </nc>
  </rcc>
  <rcc rId="9911" sId="8">
    <oc r="AB285">
      <f>AA285-(AA285*((VLOOKUP(A285,Plan!A$1:AI$798,34,FALSE)/100)))</f>
    </oc>
    <nc r="AB285">
      <f>AA285-(AA285*((VLOOKUP(A285,Plan!A$1:AI$798,35,FALSE)/100)))</f>
    </nc>
  </rcc>
  <rcc rId="9912" sId="8">
    <oc r="AC285">
      <f>IF(Z285,O285*'ETC Data'!$H$4*'ETC Data'!$J$4,0)</f>
    </oc>
    <nc r="AC285">
      <f>IF(Z285,O285*'ETC Data'!$H$4*'ETC Data'!$J$4,0)</f>
    </nc>
  </rcc>
  <rcc rId="9913" sId="8">
    <oc r="AD285">
      <f>AC285-(AC285*((VLOOKUP(A285,Plan!A$1:AJ$798,35,FALSE)/100)))</f>
    </oc>
    <nc r="AD285">
      <f>AC285-(AC285*((VLOOKUP(A285,Plan!A$1:AJ$798,36,FALSE)/100)))</f>
    </nc>
  </rcc>
  <rcc rId="9914" sId="8">
    <oc r="AE285">
      <f>IF(Z285,O285*'ETC Data'!$H$4*'ETC Data'!$K$4,0)</f>
    </oc>
    <nc r="AE285">
      <f>IF(Z285,O285*'ETC Data'!$H$4*'ETC Data'!$K$4,0)</f>
    </nc>
  </rcc>
  <rcc rId="9915" sId="8">
    <oc r="AF285">
      <f>AE285-(AE285*((VLOOKUP(A285,Plan!A$1:AK$798,36,FALSE)/100)))</f>
    </oc>
    <nc r="AF285">
      <f>AE285-(AE285*((VLOOKUP(A285,Plan!A$1:AK$798,37,FALSE)/100)))</f>
    </nc>
  </rcc>
  <rcc rId="9916" sId="8">
    <oc r="AG285">
      <f>IF(Z285,O285*'ETC Data'!$H$4*'ETC Data'!$L$4,0)</f>
    </oc>
    <nc r="AG285">
      <f>IF(Z285,O285*'ETC Data'!$H$4*'ETC Data'!$L$4,0)</f>
    </nc>
  </rcc>
  <rcc rId="9917" sId="8">
    <oc r="AH285">
      <f>AG285-(AG285*((VLOOKUP(A285,Plan!A$1:AP$798,41,FALSE)/100)))</f>
    </oc>
    <nc r="AH285">
      <f>AG285-(AG285*((VLOOKUP(A285,Plan!A$1:AP$798,42,FALSE)/100)))</f>
    </nc>
  </rcc>
  <rcc rId="9918" sId="8">
    <oc r="AJ285">
      <f>OR(H285="Y",K285="Y")</f>
    </oc>
    <nc r="AJ285">
      <f>OR(H285="Y",K285="Y")</f>
    </nc>
  </rcc>
  <rcc rId="9919" sId="8">
    <oc r="AK285">
      <f>IF(AJ285,O285*'ETC Data'!$H$5*'ETC Data'!$I$5,0)</f>
    </oc>
    <nc r="AK285">
      <f>IF(AJ285,O285*'ETC Data'!$H$5*'ETC Data'!$I$5,0)</f>
    </nc>
  </rcc>
  <rcc rId="9920" sId="8">
    <oc r="AL285">
      <f>AK285-(AK285*((VLOOKUP(A285,Plan!A$1:AY$798,49,FALSE)/100)))</f>
    </oc>
    <nc r="AL285">
      <f>AK285-(AK285*((VLOOKUP(A285,Plan!A$1:AY$798,51,FALSE)/100)))</f>
    </nc>
  </rcc>
  <rcc rId="9921" sId="8">
    <oc r="AM285">
      <f>IF(AJ285,O285*'ETC Data'!$H$5*'ETC Data'!$J$5,0)</f>
    </oc>
    <nc r="AM285">
      <f>IF(AJ285,O285*'ETC Data'!$H$5*'ETC Data'!$J$5,0)</f>
    </nc>
  </rcc>
  <rcc rId="9922" sId="8">
    <oc r="AN285">
      <f>AM285-(AM285*((VLOOKUP(A285,Plan!A$1:BA$798,50,FALSE)/100)))</f>
    </oc>
    <nc r="AN285">
      <f>AM285-(AM285*((VLOOKUP(A285,Plan!A$1:BA$798,53,FALSE)/100)))</f>
    </nc>
  </rcc>
  <rcc rId="9923" sId="8">
    <oc r="AO285">
      <f>IF(AJ285,O285*'ETC Data'!$H$5*'ETC Data'!$K$5,0)</f>
    </oc>
    <nc r="AO285">
      <f>IF(AJ285,O285*'ETC Data'!$H$5*'ETC Data'!$K$5,0)</f>
    </nc>
  </rcc>
  <rcc rId="9924" sId="8">
    <oc r="AP285">
      <f>AO285-(AO285*((VLOOKUP(A285,Plan!A$1:BB$798,51,FALSE)/100)))</f>
    </oc>
    <nc r="AP285">
      <f>AO285-(AO285*((VLOOKUP(A285,Plan!A$1:BB$798,54,FALSE)/100)))</f>
    </nc>
  </rcc>
  <rcc rId="9925" sId="8">
    <oc r="AQ285">
      <f>IF(AJ285,O285*'ETC Data'!$H$5*'ETC Data'!$L$5,0)</f>
    </oc>
    <nc r="AQ285">
      <f>IF(AJ285,O285*'ETC Data'!$H$5*'ETC Data'!$L$5,0)</f>
    </nc>
  </rcc>
  <rcc rId="9926" sId="8">
    <oc r="AR285">
      <f>AQ285-(AQ285*((VLOOKUP(A285,Plan!A$1:BD$798,53,FALSE)/100)))</f>
    </oc>
    <nc r="AR285">
      <f>AQ285-(AQ285*((VLOOKUP(A285,Plan!A$1:BD$798,56,FALSE)/100)))</f>
    </nc>
  </rcc>
  <rcc rId="9927" sId="8">
    <oc r="R286">
      <f>Q286-(Q286*((VLOOKUP(A286,Plan!A$1:Z$798,25,FALSE)/100)))</f>
    </oc>
    <nc r="R286">
      <f>Q286-(Q286*((VLOOKUP(A286,Plan!A$1:Z$798,26,FALSE)/100)))</f>
    </nc>
  </rcc>
  <rcc rId="9928" sId="8">
    <oc r="S286">
      <f>IF(P286,O286*'ETC Data'!$H$3*'ETC Data'!$J$3,0)</f>
    </oc>
    <nc r="S286">
      <f>IF(P286,O286*'ETC Data'!$H$3*'ETC Data'!$J$3,0)</f>
    </nc>
  </rcc>
  <rcc rId="9929" sId="8">
    <oc r="T286">
      <f>S286-(S286*((VLOOKUP(A286,Plan!A$1:AA$798,26,FALSE)/100)))</f>
    </oc>
    <nc r="T286">
      <f>S286-(S286*((VLOOKUP(A286,Plan!A$1:AA$798,27,FALSE)/100)))</f>
    </nc>
  </rcc>
  <rcc rId="9930" sId="8">
    <oc r="U286">
      <f>IF(P286,O286*'ETC Data'!$H$3*'ETC Data'!$K$3,0)</f>
    </oc>
    <nc r="U286">
      <f>IF(P286,O286*'ETC Data'!$H$3*'ETC Data'!$K$3,0)</f>
    </nc>
  </rcc>
  <rcc rId="9931" sId="8">
    <oc r="V286">
      <f>U286-(U286*((VLOOKUP(A286,Plan!A$1:AB$798,27,FALSE)/100)))</f>
    </oc>
    <nc r="V286">
      <f>U286-(U286*((VLOOKUP(A286,Plan!A$1:AB$798,28,FALSE)/100)))</f>
    </nc>
  </rcc>
  <rcc rId="9932" sId="8">
    <oc r="W286">
      <f>IF(P286,O286*'ETC Data'!$H$3*'ETC Data'!$L$3,0)</f>
    </oc>
    <nc r="W286">
      <f>IF(P286,O286*'ETC Data'!$H$3*'ETC Data'!$L$3,0)</f>
    </nc>
  </rcc>
  <rcc rId="9933" sId="8">
    <oc r="X286">
      <f>W286-(W286*((VLOOKUP(A286,Plan!A$1:AC$798,28,FALSE)/100)))</f>
    </oc>
    <nc r="X286">
      <f>W286-(W286*((VLOOKUP(A286,Plan!A$1:AC$798,29,FALSE)/100)))</f>
    </nc>
  </rcc>
  <rcc rId="9934" sId="8">
    <oc r="Z286">
      <f>OR(H286="Y",J286="Y")</f>
    </oc>
    <nc r="Z286">
      <f>OR(H286="Y",J286="Y")</f>
    </nc>
  </rcc>
  <rcc rId="9935" sId="8">
    <oc r="AA286">
      <f>IF(Z286,O286*'ETC Data'!$H$4*'ETC Data'!$I$4,0)</f>
    </oc>
    <nc r="AA286">
      <f>IF(Z286,O286*'ETC Data'!$H$4*'ETC Data'!$I$4,0)</f>
    </nc>
  </rcc>
  <rcc rId="9936" sId="8">
    <oc r="AB286">
      <f>AA286-(AA286*((VLOOKUP(A286,Plan!A$1:AI$798,34,FALSE)/100)))</f>
    </oc>
    <nc r="AB286">
      <f>AA286-(AA286*((VLOOKUP(A286,Plan!A$1:AI$798,35,FALSE)/100)))</f>
    </nc>
  </rcc>
  <rcc rId="9937" sId="8">
    <oc r="AC286">
      <f>IF(Z286,O286*'ETC Data'!$H$4*'ETC Data'!$J$4,0)</f>
    </oc>
    <nc r="AC286">
      <f>IF(Z286,O286*'ETC Data'!$H$4*'ETC Data'!$J$4,0)</f>
    </nc>
  </rcc>
  <rcc rId="9938" sId="8">
    <oc r="AD286">
      <f>AC286-(AC286*((VLOOKUP(A286,Plan!A$1:AJ$798,35,FALSE)/100)))</f>
    </oc>
    <nc r="AD286">
      <f>AC286-(AC286*((VLOOKUP(A286,Plan!A$1:AJ$798,36,FALSE)/100)))</f>
    </nc>
  </rcc>
  <rcc rId="9939" sId="8">
    <oc r="AE286">
      <f>IF(Z286,O286*'ETC Data'!$H$4*'ETC Data'!$K$4,0)</f>
    </oc>
    <nc r="AE286">
      <f>IF(Z286,O286*'ETC Data'!$H$4*'ETC Data'!$K$4,0)</f>
    </nc>
  </rcc>
  <rcc rId="9940" sId="8">
    <oc r="AF286">
      <f>AE286-(AE286*((VLOOKUP(A286,Plan!A$1:AK$798,36,FALSE)/100)))</f>
    </oc>
    <nc r="AF286">
      <f>AE286-(AE286*((VLOOKUP(A286,Plan!A$1:AK$798,37,FALSE)/100)))</f>
    </nc>
  </rcc>
  <rcc rId="9941" sId="8">
    <oc r="AG286">
      <f>IF(Z286,O286*'ETC Data'!$H$4*'ETC Data'!$L$4,0)</f>
    </oc>
    <nc r="AG286">
      <f>IF(Z286,O286*'ETC Data'!$H$4*'ETC Data'!$L$4,0)</f>
    </nc>
  </rcc>
  <rcc rId="9942" sId="8">
    <oc r="AH286">
      <f>AG286-(AG286*((VLOOKUP(A286,Plan!A$1:AP$798,41,FALSE)/100)))</f>
    </oc>
    <nc r="AH286">
      <f>AG286-(AG286*((VLOOKUP(A286,Plan!A$1:AP$798,42,FALSE)/100)))</f>
    </nc>
  </rcc>
  <rcc rId="9943" sId="8">
    <oc r="AJ286">
      <f>OR(H286="Y",K286="Y")</f>
    </oc>
    <nc r="AJ286">
      <f>OR(H286="Y",K286="Y")</f>
    </nc>
  </rcc>
  <rcc rId="9944" sId="8">
    <oc r="AK286">
      <f>IF(AJ286,O286*'ETC Data'!$H$5*'ETC Data'!$I$5,0)</f>
    </oc>
    <nc r="AK286">
      <f>IF(AJ286,O286*'ETC Data'!$H$5*'ETC Data'!$I$5,0)</f>
    </nc>
  </rcc>
  <rcc rId="9945" sId="8">
    <oc r="AL286">
      <f>AK286-(AK286*((VLOOKUP(A286,Plan!A$1:AY$798,49,FALSE)/100)))</f>
    </oc>
    <nc r="AL286">
      <f>AK286-(AK286*((VLOOKUP(A286,Plan!A$1:AY$798,51,FALSE)/100)))</f>
    </nc>
  </rcc>
  <rcc rId="9946" sId="8">
    <oc r="AM286">
      <f>IF(AJ286,O286*'ETC Data'!$H$5*'ETC Data'!$J$5,0)</f>
    </oc>
    <nc r="AM286">
      <f>IF(AJ286,O286*'ETC Data'!$H$5*'ETC Data'!$J$5,0)</f>
    </nc>
  </rcc>
  <rcc rId="9947" sId="8">
    <oc r="AN286">
      <f>AM286-(AM286*((VLOOKUP(A286,Plan!A$1:BA$798,50,FALSE)/100)))</f>
    </oc>
    <nc r="AN286">
      <f>AM286-(AM286*((VLOOKUP(A286,Plan!A$1:BA$798,53,FALSE)/100)))</f>
    </nc>
  </rcc>
  <rcc rId="9948" sId="8">
    <oc r="AO286">
      <f>IF(AJ286,O286*'ETC Data'!$H$5*'ETC Data'!$K$5,0)</f>
    </oc>
    <nc r="AO286">
      <f>IF(AJ286,O286*'ETC Data'!$H$5*'ETC Data'!$K$5,0)</f>
    </nc>
  </rcc>
  <rcc rId="9949" sId="8">
    <oc r="AP286">
      <f>AO286-(AO286*((VLOOKUP(A286,Plan!A$1:BB$798,51,FALSE)/100)))</f>
    </oc>
    <nc r="AP286">
      <f>AO286-(AO286*((VLOOKUP(A286,Plan!A$1:BB$798,54,FALSE)/100)))</f>
    </nc>
  </rcc>
  <rcc rId="9950" sId="8">
    <oc r="AQ286">
      <f>IF(AJ286,O286*'ETC Data'!$H$5*'ETC Data'!$L$5,0)</f>
    </oc>
    <nc r="AQ286">
      <f>IF(AJ286,O286*'ETC Data'!$H$5*'ETC Data'!$L$5,0)</f>
    </nc>
  </rcc>
  <rcc rId="9951" sId="8">
    <oc r="AR286">
      <f>AQ286-(AQ286*((VLOOKUP(A286,Plan!A$1:BD$798,53,FALSE)/100)))</f>
    </oc>
    <nc r="AR286">
      <f>AQ286-(AQ286*((VLOOKUP(A286,Plan!A$1:BD$798,56,FALSE)/100)))</f>
    </nc>
  </rcc>
  <rcc rId="9952" sId="8">
    <oc r="R287">
      <f>Q287-(Q287*((VLOOKUP(A287,Plan!A$1:Z$798,25,FALSE)/100)))</f>
    </oc>
    <nc r="R287">
      <f>Q287-(Q287*((VLOOKUP(A287,Plan!A$1:Z$798,26,FALSE)/100)))</f>
    </nc>
  </rcc>
  <rcc rId="9953" sId="8">
    <oc r="S287">
      <f>IF(P287,O287*'ETC Data'!$H$3*'ETC Data'!$J$3,0)</f>
    </oc>
    <nc r="S287">
      <f>IF(P287,O287*'ETC Data'!$H$3*'ETC Data'!$J$3,0)</f>
    </nc>
  </rcc>
  <rcc rId="9954" sId="8">
    <oc r="T287">
      <f>S287-(S287*((VLOOKUP(A287,Plan!A$1:AA$798,26,FALSE)/100)))</f>
    </oc>
    <nc r="T287">
      <f>S287-(S287*((VLOOKUP(A287,Plan!A$1:AA$798,27,FALSE)/100)))</f>
    </nc>
  </rcc>
  <rcc rId="9955" sId="8">
    <oc r="U287">
      <f>IF(P287,O287*'ETC Data'!$H$3*'ETC Data'!$K$3,0)</f>
    </oc>
    <nc r="U287">
      <f>IF(P287,O287*'ETC Data'!$H$3*'ETC Data'!$K$3,0)</f>
    </nc>
  </rcc>
  <rcc rId="9956" sId="8">
    <oc r="V287">
      <f>U287-(U287*((VLOOKUP(A287,Plan!A$1:AB$798,27,FALSE)/100)))</f>
    </oc>
    <nc r="V287">
      <f>U287-(U287*((VLOOKUP(A287,Plan!A$1:AB$798,28,FALSE)/100)))</f>
    </nc>
  </rcc>
  <rcc rId="9957" sId="8">
    <oc r="W287">
      <f>IF(P287,O287*'ETC Data'!$H$3*'ETC Data'!$L$3,0)</f>
    </oc>
    <nc r="W287">
      <f>IF(P287,O287*'ETC Data'!$H$3*'ETC Data'!$L$3,0)</f>
    </nc>
  </rcc>
  <rcc rId="9958" sId="8">
    <oc r="X287">
      <f>W287-(W287*((VLOOKUP(A287,Plan!A$1:AC$798,28,FALSE)/100)))</f>
    </oc>
    <nc r="X287">
      <f>W287-(W287*((VLOOKUP(A287,Plan!A$1:AC$798,29,FALSE)/100)))</f>
    </nc>
  </rcc>
  <rcc rId="9959" sId="8">
    <oc r="Z287">
      <f>OR(H287="Y",J287="Y")</f>
    </oc>
    <nc r="Z287">
      <f>OR(H287="Y",J287="Y")</f>
    </nc>
  </rcc>
  <rcc rId="9960" sId="8">
    <oc r="AA287">
      <f>IF(Z287,O287*'ETC Data'!$H$4*'ETC Data'!$I$4,0)</f>
    </oc>
    <nc r="AA287">
      <f>IF(Z287,O287*'ETC Data'!$H$4*'ETC Data'!$I$4,0)</f>
    </nc>
  </rcc>
  <rcc rId="9961" sId="8">
    <oc r="AB287">
      <f>AA287-(AA287*((VLOOKUP(A287,Plan!A$1:AI$798,34,FALSE)/100)))</f>
    </oc>
    <nc r="AB287">
      <f>AA287-(AA287*((VLOOKUP(A287,Plan!A$1:AI$798,35,FALSE)/100)))</f>
    </nc>
  </rcc>
  <rcc rId="9962" sId="8">
    <oc r="AC287">
      <f>IF(Z287,O287*'ETC Data'!$H$4*'ETC Data'!$J$4,0)</f>
    </oc>
    <nc r="AC287">
      <f>IF(Z287,O287*'ETC Data'!$H$4*'ETC Data'!$J$4,0)</f>
    </nc>
  </rcc>
  <rcc rId="9963" sId="8">
    <oc r="AD287">
      <f>AC287-(AC287*((VLOOKUP(A287,Plan!A$1:AJ$798,35,FALSE)/100)))</f>
    </oc>
    <nc r="AD287">
      <f>AC287-(AC287*((VLOOKUP(A287,Plan!A$1:AJ$798,36,FALSE)/100)))</f>
    </nc>
  </rcc>
  <rcc rId="9964" sId="8">
    <oc r="AE287">
      <f>IF(Z287,O287*'ETC Data'!$H$4*'ETC Data'!$K$4,0)</f>
    </oc>
    <nc r="AE287">
      <f>IF(Z287,O287*'ETC Data'!$H$4*'ETC Data'!$K$4,0)</f>
    </nc>
  </rcc>
  <rcc rId="9965" sId="8">
    <oc r="AF287">
      <f>AE287-(AE287*((VLOOKUP(A287,Plan!A$1:AK$798,36,FALSE)/100)))</f>
    </oc>
    <nc r="AF287">
      <f>AE287-(AE287*((VLOOKUP(A287,Plan!A$1:AK$798,37,FALSE)/100)))</f>
    </nc>
  </rcc>
  <rcc rId="9966" sId="8">
    <oc r="AG287">
      <f>IF(Z287,O287*'ETC Data'!$H$4*'ETC Data'!$L$4,0)</f>
    </oc>
    <nc r="AG287">
      <f>IF(Z287,O287*'ETC Data'!$H$4*'ETC Data'!$L$4,0)</f>
    </nc>
  </rcc>
  <rcc rId="9967" sId="8">
    <oc r="AH287">
      <f>AG287-(AG287*((VLOOKUP(A287,Plan!A$1:AP$798,41,FALSE)/100)))</f>
    </oc>
    <nc r="AH287">
      <f>AG287-(AG287*((VLOOKUP(A287,Plan!A$1:AP$798,42,FALSE)/100)))</f>
    </nc>
  </rcc>
  <rcc rId="9968" sId="8">
    <oc r="AJ287">
      <f>OR(H287="Y",K287="Y")</f>
    </oc>
    <nc r="AJ287">
      <f>OR(H287="Y",K287="Y")</f>
    </nc>
  </rcc>
  <rcc rId="9969" sId="8">
    <oc r="AK287">
      <f>IF(AJ287,O287*'ETC Data'!$H$5*'ETC Data'!$I$5,0)</f>
    </oc>
    <nc r="AK287">
      <f>IF(AJ287,O287*'ETC Data'!$H$5*'ETC Data'!$I$5,0)</f>
    </nc>
  </rcc>
  <rcc rId="9970" sId="8">
    <oc r="AL287">
      <f>AK287-(AK287*((VLOOKUP(A287,Plan!A$1:AY$798,49,FALSE)/100)))</f>
    </oc>
    <nc r="AL287">
      <f>AK287-(AK287*((VLOOKUP(A287,Plan!A$1:AY$798,51,FALSE)/100)))</f>
    </nc>
  </rcc>
  <rcc rId="9971" sId="8">
    <oc r="AM287">
      <f>IF(AJ287,O287*'ETC Data'!$H$5*'ETC Data'!$J$5,0)</f>
    </oc>
    <nc r="AM287">
      <f>IF(AJ287,O287*'ETC Data'!$H$5*'ETC Data'!$J$5,0)</f>
    </nc>
  </rcc>
  <rcc rId="9972" sId="8">
    <oc r="AN287">
      <f>AM287-(AM287*((VLOOKUP(A287,Plan!A$1:BA$798,50,FALSE)/100)))</f>
    </oc>
    <nc r="AN287">
      <f>AM287-(AM287*((VLOOKUP(A287,Plan!A$1:BA$798,53,FALSE)/100)))</f>
    </nc>
  </rcc>
  <rcc rId="9973" sId="8">
    <oc r="AO287">
      <f>IF(AJ287,O287*'ETC Data'!$H$5*'ETC Data'!$K$5,0)</f>
    </oc>
    <nc r="AO287">
      <f>IF(AJ287,O287*'ETC Data'!$H$5*'ETC Data'!$K$5,0)</f>
    </nc>
  </rcc>
  <rcc rId="9974" sId="8">
    <oc r="AP287">
      <f>AO287-(AO287*((VLOOKUP(A287,Plan!A$1:BB$798,51,FALSE)/100)))</f>
    </oc>
    <nc r="AP287">
      <f>AO287-(AO287*((VLOOKUP(A287,Plan!A$1:BB$798,54,FALSE)/100)))</f>
    </nc>
  </rcc>
  <rcc rId="9975" sId="8">
    <oc r="AQ287">
      <f>IF(AJ287,O287*'ETC Data'!$H$5*'ETC Data'!$L$5,0)</f>
    </oc>
    <nc r="AQ287">
      <f>IF(AJ287,O287*'ETC Data'!$H$5*'ETC Data'!$L$5,0)</f>
    </nc>
  </rcc>
  <rcc rId="9976" sId="8">
    <oc r="AR287">
      <f>AQ287-(AQ287*((VLOOKUP(A287,Plan!A$1:BD$798,53,FALSE)/100)))</f>
    </oc>
    <nc r="AR287">
      <f>AQ287-(AQ287*((VLOOKUP(A287,Plan!A$1:BD$798,56,FALSE)/100)))</f>
    </nc>
  </rcc>
  <rcc rId="9977" sId="8">
    <oc r="R288">
      <f>Q288-(Q288*((VLOOKUP(A288,Plan!A$1:Z$798,25,FALSE)/100)))</f>
    </oc>
    <nc r="R288">
      <f>Q288-(Q288*((VLOOKUP(A288,Plan!A$1:Z$798,26,FALSE)/100)))</f>
    </nc>
  </rcc>
  <rcc rId="9978" sId="8">
    <oc r="S288">
      <f>IF(P288,O288*'ETC Data'!$H$3*'ETC Data'!$J$3,0)</f>
    </oc>
    <nc r="S288">
      <f>IF(P288,O288*'ETC Data'!$H$3*'ETC Data'!$J$3,0)</f>
    </nc>
  </rcc>
  <rcc rId="9979" sId="8">
    <oc r="T288">
      <f>S288-(S288*((VLOOKUP(A288,Plan!A$1:AA$798,26,FALSE)/100)))</f>
    </oc>
    <nc r="T288">
      <f>S288-(S288*((VLOOKUP(A288,Plan!A$1:AA$798,27,FALSE)/100)))</f>
    </nc>
  </rcc>
  <rcc rId="9980" sId="8">
    <oc r="U288">
      <f>IF(P288,O288*'ETC Data'!$H$3*'ETC Data'!$K$3,0)</f>
    </oc>
    <nc r="U288">
      <f>IF(P288,O288*'ETC Data'!$H$3*'ETC Data'!$K$3,0)</f>
    </nc>
  </rcc>
  <rcc rId="9981" sId="8">
    <oc r="V288">
      <f>U288-(U288*((VLOOKUP(A288,Plan!A$1:AB$798,27,FALSE)/100)))</f>
    </oc>
    <nc r="V288">
      <f>U288-(U288*((VLOOKUP(A288,Plan!A$1:AB$798,28,FALSE)/100)))</f>
    </nc>
  </rcc>
  <rcc rId="9982" sId="8">
    <oc r="W288">
      <f>IF(P288,O288*'ETC Data'!$H$3*'ETC Data'!$L$3,0)</f>
    </oc>
    <nc r="W288">
      <f>IF(P288,O288*'ETC Data'!$H$3*'ETC Data'!$L$3,0)</f>
    </nc>
  </rcc>
  <rcc rId="9983" sId="8">
    <oc r="X288">
      <f>W288-(W288*((VLOOKUP(A288,Plan!A$1:AC$798,28,FALSE)/100)))</f>
    </oc>
    <nc r="X288">
      <f>W288-(W288*((VLOOKUP(A288,Plan!A$1:AC$798,29,FALSE)/100)))</f>
    </nc>
  </rcc>
  <rcc rId="9984" sId="8">
    <oc r="Z288">
      <f>OR(H288="Y",J288="Y")</f>
    </oc>
    <nc r="Z288">
      <f>OR(H288="Y",J288="Y")</f>
    </nc>
  </rcc>
  <rcc rId="9985" sId="8">
    <oc r="AA288">
      <f>IF(Z288,O288*'ETC Data'!$H$4*'ETC Data'!$I$4,0)</f>
    </oc>
    <nc r="AA288">
      <f>IF(Z288,O288*'ETC Data'!$H$4*'ETC Data'!$I$4,0)</f>
    </nc>
  </rcc>
  <rcc rId="9986" sId="8">
    <oc r="AB288">
      <f>AA288-(AA288*((VLOOKUP(A288,Plan!A$1:AI$798,34,FALSE)/100)))</f>
    </oc>
    <nc r="AB288">
      <f>AA288-(AA288*((VLOOKUP(A288,Plan!A$1:AI$798,35,FALSE)/100)))</f>
    </nc>
  </rcc>
  <rcc rId="9987" sId="8">
    <oc r="AC288">
      <f>IF(Z288,O288*'ETC Data'!$H$4*'ETC Data'!$J$4,0)</f>
    </oc>
    <nc r="AC288">
      <f>IF(Z288,O288*'ETC Data'!$H$4*'ETC Data'!$J$4,0)</f>
    </nc>
  </rcc>
  <rcc rId="9988" sId="8">
    <oc r="AD288">
      <f>AC288-(AC288*((VLOOKUP(A288,Plan!A$1:AJ$798,35,FALSE)/100)))</f>
    </oc>
    <nc r="AD288">
      <f>AC288-(AC288*((VLOOKUP(A288,Plan!A$1:AJ$798,36,FALSE)/100)))</f>
    </nc>
  </rcc>
  <rcc rId="9989" sId="8">
    <oc r="AE288">
      <f>IF(Z288,O288*'ETC Data'!$H$4*'ETC Data'!$K$4,0)</f>
    </oc>
    <nc r="AE288">
      <f>IF(Z288,O288*'ETC Data'!$H$4*'ETC Data'!$K$4,0)</f>
    </nc>
  </rcc>
  <rcc rId="9990" sId="8">
    <oc r="AF288">
      <f>AE288-(AE288*((VLOOKUP(A288,Plan!A$1:AK$798,36,FALSE)/100)))</f>
    </oc>
    <nc r="AF288">
      <f>AE288-(AE288*((VLOOKUP(A288,Plan!A$1:AK$798,37,FALSE)/100)))</f>
    </nc>
  </rcc>
  <rcc rId="9991" sId="8">
    <oc r="AG288">
      <f>IF(Z288,O288*'ETC Data'!$H$4*'ETC Data'!$L$4,0)</f>
    </oc>
    <nc r="AG288">
      <f>IF(Z288,O288*'ETC Data'!$H$4*'ETC Data'!$L$4,0)</f>
    </nc>
  </rcc>
  <rcc rId="9992" sId="8">
    <oc r="AH288">
      <f>AG288-(AG288*((VLOOKUP(A288,Plan!A$1:AP$798,41,FALSE)/100)))</f>
    </oc>
    <nc r="AH288">
      <f>AG288-(AG288*((VLOOKUP(A288,Plan!A$1:AP$798,42,FALSE)/100)))</f>
    </nc>
  </rcc>
  <rcc rId="9993" sId="8">
    <oc r="AJ288">
      <f>OR(H288="Y",K288="Y")</f>
    </oc>
    <nc r="AJ288">
      <f>OR(H288="Y",K288="Y")</f>
    </nc>
  </rcc>
  <rcc rId="9994" sId="8">
    <oc r="AK288">
      <f>IF(AJ288,O288*'ETC Data'!$H$5*'ETC Data'!$I$5,0)</f>
    </oc>
    <nc r="AK288">
      <f>IF(AJ288,O288*'ETC Data'!$H$5*'ETC Data'!$I$5,0)</f>
    </nc>
  </rcc>
  <rcc rId="9995" sId="8">
    <oc r="AL288">
      <f>AK288-(AK288*((VLOOKUP(A288,Plan!A$1:AY$798,49,FALSE)/100)))</f>
    </oc>
    <nc r="AL288">
      <f>AK288-(AK288*((VLOOKUP(A288,Plan!A$1:AY$798,51,FALSE)/100)))</f>
    </nc>
  </rcc>
  <rcc rId="9996" sId="8">
    <oc r="AM288">
      <f>IF(AJ288,O288*'ETC Data'!$H$5*'ETC Data'!$J$5,0)</f>
    </oc>
    <nc r="AM288">
      <f>IF(AJ288,O288*'ETC Data'!$H$5*'ETC Data'!$J$5,0)</f>
    </nc>
  </rcc>
  <rcc rId="9997" sId="8">
    <oc r="AN288">
      <f>AM288-(AM288*((VLOOKUP(A288,Plan!A$1:BA$798,50,FALSE)/100)))</f>
    </oc>
    <nc r="AN288">
      <f>AM288-(AM288*((VLOOKUP(A288,Plan!A$1:BA$798,53,FALSE)/100)))</f>
    </nc>
  </rcc>
  <rcc rId="9998" sId="8">
    <oc r="AO288">
      <f>IF(AJ288,O288*'ETC Data'!$H$5*'ETC Data'!$K$5,0)</f>
    </oc>
    <nc r="AO288">
      <f>IF(AJ288,O288*'ETC Data'!$H$5*'ETC Data'!$K$5,0)</f>
    </nc>
  </rcc>
  <rcc rId="9999" sId="8">
    <oc r="AP288">
      <f>AO288-(AO288*((VLOOKUP(A288,Plan!A$1:BB$798,51,FALSE)/100)))</f>
    </oc>
    <nc r="AP288">
      <f>AO288-(AO288*((VLOOKUP(A288,Plan!A$1:BB$798,54,FALSE)/100)))</f>
    </nc>
  </rcc>
  <rcc rId="10000" sId="8">
    <oc r="AQ288">
      <f>IF(AJ288,O288*'ETC Data'!$H$5*'ETC Data'!$L$5,0)</f>
    </oc>
    <nc r="AQ288">
      <f>IF(AJ288,O288*'ETC Data'!$H$5*'ETC Data'!$L$5,0)</f>
    </nc>
  </rcc>
  <rcc rId="10001" sId="8">
    <oc r="AR288">
      <f>AQ288-(AQ288*((VLOOKUP(A288,Plan!A$1:BD$798,53,FALSE)/100)))</f>
    </oc>
    <nc r="AR288">
      <f>AQ288-(AQ288*((VLOOKUP(A288,Plan!A$1:BD$798,56,FALSE)/100)))</f>
    </nc>
  </rcc>
  <rcc rId="10002" sId="8">
    <oc r="R289">
      <f>Q289-(Q289*((VLOOKUP(A289,Plan!A$1:Z$798,25,FALSE)/100)))</f>
    </oc>
    <nc r="R289">
      <f>Q289-(Q289*((VLOOKUP(A289,Plan!A$1:Z$798,26,FALSE)/100)))</f>
    </nc>
  </rcc>
  <rcc rId="10003" sId="8">
    <oc r="S289">
      <f>IF(P289,O289*'ETC Data'!$H$3*'ETC Data'!$J$3,0)</f>
    </oc>
    <nc r="S289">
      <f>IF(P289,O289*'ETC Data'!$H$3*'ETC Data'!$J$3,0)</f>
    </nc>
  </rcc>
  <rcc rId="10004" sId="8">
    <oc r="T289">
      <f>S289-(S289*((VLOOKUP(A289,Plan!A$1:AA$798,26,FALSE)/100)))</f>
    </oc>
    <nc r="T289">
      <f>S289-(S289*((VLOOKUP(A289,Plan!A$1:AA$798,27,FALSE)/100)))</f>
    </nc>
  </rcc>
  <rcc rId="10005" sId="8">
    <oc r="U289">
      <f>IF(P289,O289*'ETC Data'!$H$3*'ETC Data'!$K$3,0)</f>
    </oc>
    <nc r="U289">
      <f>IF(P289,O289*'ETC Data'!$H$3*'ETC Data'!$K$3,0)</f>
    </nc>
  </rcc>
  <rcc rId="10006" sId="8">
    <oc r="V289">
      <f>U289-(U289*((VLOOKUP(A289,Plan!A$1:AB$798,27,FALSE)/100)))</f>
    </oc>
    <nc r="V289">
      <f>U289-(U289*((VLOOKUP(A289,Plan!A$1:AB$798,28,FALSE)/100)))</f>
    </nc>
  </rcc>
  <rcc rId="10007" sId="8">
    <oc r="W289">
      <f>IF(P289,O289*'ETC Data'!$H$3*'ETC Data'!$L$3,0)</f>
    </oc>
    <nc r="W289">
      <f>IF(P289,O289*'ETC Data'!$H$3*'ETC Data'!$L$3,0)</f>
    </nc>
  </rcc>
  <rcc rId="10008" sId="8">
    <oc r="X289">
      <f>W289-(W289*((VLOOKUP(A289,Plan!A$1:AC$798,28,FALSE)/100)))</f>
    </oc>
    <nc r="X289">
      <f>W289-(W289*((VLOOKUP(A289,Plan!A$1:AC$798,29,FALSE)/100)))</f>
    </nc>
  </rcc>
  <rcc rId="10009" sId="8">
    <oc r="Z289">
      <f>OR(H289="Y",J289="Y")</f>
    </oc>
    <nc r="Z289">
      <f>OR(H289="Y",J289="Y")</f>
    </nc>
  </rcc>
  <rcc rId="10010" sId="8">
    <oc r="AA289">
      <f>IF(Z289,O289*'ETC Data'!$H$4*'ETC Data'!$I$4,0)</f>
    </oc>
    <nc r="AA289">
      <f>IF(Z289,O289*'ETC Data'!$H$4*'ETC Data'!$I$4,0)</f>
    </nc>
  </rcc>
  <rcc rId="10011" sId="8">
    <oc r="AB289">
      <f>AA289-(AA289*((VLOOKUP(A289,Plan!A$1:AI$798,34,FALSE)/100)))</f>
    </oc>
    <nc r="AB289">
      <f>AA289-(AA289*((VLOOKUP(A289,Plan!A$1:AI$798,35,FALSE)/100)))</f>
    </nc>
  </rcc>
  <rcc rId="10012" sId="8">
    <oc r="AC289">
      <f>IF(Z289,O289*'ETC Data'!$H$4*'ETC Data'!$J$4,0)</f>
    </oc>
    <nc r="AC289">
      <f>IF(Z289,O289*'ETC Data'!$H$4*'ETC Data'!$J$4,0)</f>
    </nc>
  </rcc>
  <rcc rId="10013" sId="8">
    <oc r="AD289">
      <f>AC289-(AC289*((VLOOKUP(A289,Plan!A$1:AJ$798,35,FALSE)/100)))</f>
    </oc>
    <nc r="AD289">
      <f>AC289-(AC289*((VLOOKUP(A289,Plan!A$1:AJ$798,36,FALSE)/100)))</f>
    </nc>
  </rcc>
  <rcc rId="10014" sId="8">
    <oc r="AE289">
      <f>IF(Z289,O289*'ETC Data'!$H$4*'ETC Data'!$K$4,0)</f>
    </oc>
    <nc r="AE289">
      <f>IF(Z289,O289*'ETC Data'!$H$4*'ETC Data'!$K$4,0)</f>
    </nc>
  </rcc>
  <rcc rId="10015" sId="8">
    <oc r="AF289">
      <f>AE289-(AE289*((VLOOKUP(A289,Plan!A$1:AK$798,36,FALSE)/100)))</f>
    </oc>
    <nc r="AF289">
      <f>AE289-(AE289*((VLOOKUP(A289,Plan!A$1:AK$798,37,FALSE)/100)))</f>
    </nc>
  </rcc>
  <rcc rId="10016" sId="8">
    <oc r="AG289">
      <f>IF(Z289,O289*'ETC Data'!$H$4*'ETC Data'!$L$4,0)</f>
    </oc>
    <nc r="AG289">
      <f>IF(Z289,O289*'ETC Data'!$H$4*'ETC Data'!$L$4,0)</f>
    </nc>
  </rcc>
  <rcc rId="10017" sId="8">
    <oc r="AH289">
      <f>AG289-(AG289*((VLOOKUP(A289,Plan!A$1:AP$798,41,FALSE)/100)))</f>
    </oc>
    <nc r="AH289">
      <f>AG289-(AG289*((VLOOKUP(A289,Plan!A$1:AP$798,42,FALSE)/100)))</f>
    </nc>
  </rcc>
  <rcc rId="10018" sId="8">
    <oc r="AJ289">
      <f>OR(H289="Y",K289="Y")</f>
    </oc>
    <nc r="AJ289">
      <f>OR(H289="Y",K289="Y")</f>
    </nc>
  </rcc>
  <rcc rId="10019" sId="8">
    <oc r="AK289">
      <f>IF(AJ289,O289*'ETC Data'!$H$5*'ETC Data'!$I$5,0)</f>
    </oc>
    <nc r="AK289">
      <f>IF(AJ289,O289*'ETC Data'!$H$5*'ETC Data'!$I$5,0)</f>
    </nc>
  </rcc>
  <rcc rId="10020" sId="8">
    <oc r="AL289">
      <f>AK289-(AK289*((VLOOKUP(A289,Plan!A$1:AY$798,49,FALSE)/100)))</f>
    </oc>
    <nc r="AL289">
      <f>AK289-(AK289*((VLOOKUP(A289,Plan!A$1:AY$798,51,FALSE)/100)))</f>
    </nc>
  </rcc>
  <rcc rId="10021" sId="8">
    <oc r="AM289">
      <f>IF(AJ289,O289*'ETC Data'!$H$5*'ETC Data'!$J$5,0)</f>
    </oc>
    <nc r="AM289">
      <f>IF(AJ289,O289*'ETC Data'!$H$5*'ETC Data'!$J$5,0)</f>
    </nc>
  </rcc>
  <rcc rId="10022" sId="8">
    <oc r="AN289">
      <f>AM289-(AM289*((VLOOKUP(A289,Plan!A$1:BA$798,50,FALSE)/100)))</f>
    </oc>
    <nc r="AN289">
      <f>AM289-(AM289*((VLOOKUP(A289,Plan!A$1:BA$798,53,FALSE)/100)))</f>
    </nc>
  </rcc>
  <rcc rId="10023" sId="8">
    <oc r="AO289">
      <f>IF(AJ289,O289*'ETC Data'!$H$5*'ETC Data'!$K$5,0)</f>
    </oc>
    <nc r="AO289">
      <f>IF(AJ289,O289*'ETC Data'!$H$5*'ETC Data'!$K$5,0)</f>
    </nc>
  </rcc>
  <rcc rId="10024" sId="8">
    <oc r="AP289">
      <f>AO289-(AO289*((VLOOKUP(A289,Plan!A$1:BB$798,51,FALSE)/100)))</f>
    </oc>
    <nc r="AP289">
      <f>AO289-(AO289*((VLOOKUP(A289,Plan!A$1:BB$798,54,FALSE)/100)))</f>
    </nc>
  </rcc>
  <rcc rId="10025" sId="8">
    <oc r="AQ289">
      <f>IF(AJ289,O289*'ETC Data'!$H$5*'ETC Data'!$L$5,0)</f>
    </oc>
    <nc r="AQ289">
      <f>IF(AJ289,O289*'ETC Data'!$H$5*'ETC Data'!$L$5,0)</f>
    </nc>
  </rcc>
  <rcc rId="10026" sId="8">
    <oc r="AR289">
      <f>AQ289-(AQ289*((VLOOKUP(A289,Plan!A$1:BD$798,53,FALSE)/100)))</f>
    </oc>
    <nc r="AR289">
      <f>AQ289-(AQ289*((VLOOKUP(A289,Plan!A$1:BD$798,56,FALSE)/100)))</f>
    </nc>
  </rcc>
  <rcc rId="10027" sId="8">
    <oc r="R290">
      <f>Q290-(Q290*((VLOOKUP(A290,Plan!A$1:Z$798,25,FALSE)/100)))</f>
    </oc>
    <nc r="R290">
      <f>Q290-(Q290*((VLOOKUP(A290,Plan!A$1:Z$798,26,FALSE)/100)))</f>
    </nc>
  </rcc>
  <rcc rId="10028" sId="8">
    <oc r="S290">
      <f>IF(P290,O290*'ETC Data'!$H$3*'ETC Data'!$J$3,0)</f>
    </oc>
    <nc r="S290">
      <f>IF(P290,O290*'ETC Data'!$H$3*'ETC Data'!$J$3,0)</f>
    </nc>
  </rcc>
  <rcc rId="10029" sId="8">
    <oc r="T290">
      <f>S290-(S290*((VLOOKUP(A290,Plan!A$1:AA$798,26,FALSE)/100)))</f>
    </oc>
    <nc r="T290">
      <f>S290-(S290*((VLOOKUP(A290,Plan!A$1:AA$798,27,FALSE)/100)))</f>
    </nc>
  </rcc>
  <rcc rId="10030" sId="8">
    <oc r="U290">
      <f>IF(P290,O290*'ETC Data'!$H$3*'ETC Data'!$K$3,0)</f>
    </oc>
    <nc r="U290">
      <f>IF(P290,O290*'ETC Data'!$H$3*'ETC Data'!$K$3,0)</f>
    </nc>
  </rcc>
  <rcc rId="10031" sId="8">
    <oc r="V290">
      <f>U290-(U290*((VLOOKUP(A290,Plan!A$1:AB$798,27,FALSE)/100)))</f>
    </oc>
    <nc r="V290">
      <f>U290-(U290*((VLOOKUP(A290,Plan!A$1:AB$798,28,FALSE)/100)))</f>
    </nc>
  </rcc>
  <rcc rId="10032" sId="8">
    <oc r="W290">
      <f>IF(P290,O290*'ETC Data'!$H$3*'ETC Data'!$L$3,0)</f>
    </oc>
    <nc r="W290">
      <f>IF(P290,O290*'ETC Data'!$H$3*'ETC Data'!$L$3,0)</f>
    </nc>
  </rcc>
  <rcc rId="10033" sId="8">
    <oc r="X290">
      <f>W290-(W290*((VLOOKUP(A290,Plan!A$1:AC$798,28,FALSE)/100)))</f>
    </oc>
    <nc r="X290">
      <f>W290-(W290*((VLOOKUP(A290,Plan!A$1:AC$798,29,FALSE)/100)))</f>
    </nc>
  </rcc>
  <rcc rId="10034" sId="8">
    <oc r="Z290">
      <f>OR(H290="Y",J290="Y")</f>
    </oc>
    <nc r="Z290">
      <f>OR(H290="Y",J290="Y")</f>
    </nc>
  </rcc>
  <rcc rId="10035" sId="8">
    <oc r="AA290">
      <f>IF(Z290,O290*'ETC Data'!$H$4*'ETC Data'!$I$4,0)</f>
    </oc>
    <nc r="AA290">
      <f>IF(Z290,O290*'ETC Data'!$H$4*'ETC Data'!$I$4,0)</f>
    </nc>
  </rcc>
  <rcc rId="10036" sId="8">
    <oc r="AB290">
      <f>AA290-(AA290*((VLOOKUP(A290,Plan!A$1:AI$798,34,FALSE)/100)))</f>
    </oc>
    <nc r="AB290">
      <f>AA290-(AA290*((VLOOKUP(A290,Plan!A$1:AI$798,35,FALSE)/100)))</f>
    </nc>
  </rcc>
  <rcc rId="10037" sId="8">
    <oc r="AC290">
      <f>IF(Z290,O290*'ETC Data'!$H$4*'ETC Data'!$J$4,0)</f>
    </oc>
    <nc r="AC290">
      <f>IF(Z290,O290*'ETC Data'!$H$4*'ETC Data'!$J$4,0)</f>
    </nc>
  </rcc>
  <rcc rId="10038" sId="8">
    <oc r="AD290">
      <f>AC290-(AC290*((VLOOKUP(A290,Plan!A$1:AJ$798,35,FALSE)/100)))</f>
    </oc>
    <nc r="AD290">
      <f>AC290-(AC290*((VLOOKUP(A290,Plan!A$1:AJ$798,36,FALSE)/100)))</f>
    </nc>
  </rcc>
  <rcc rId="10039" sId="8">
    <oc r="AE290">
      <f>IF(Z290,O290*'ETC Data'!$H$4*'ETC Data'!$K$4,0)</f>
    </oc>
    <nc r="AE290">
      <f>IF(Z290,O290*'ETC Data'!$H$4*'ETC Data'!$K$4,0)</f>
    </nc>
  </rcc>
  <rcc rId="10040" sId="8">
    <oc r="AF290">
      <f>AE290-(AE290*((VLOOKUP(A290,Plan!A$1:AK$798,36,FALSE)/100)))</f>
    </oc>
    <nc r="AF290">
      <f>AE290-(AE290*((VLOOKUP(A290,Plan!A$1:AK$798,37,FALSE)/100)))</f>
    </nc>
  </rcc>
  <rcc rId="10041" sId="8">
    <oc r="AG290">
      <f>IF(Z290,O290*'ETC Data'!$H$4*'ETC Data'!$L$4,0)</f>
    </oc>
    <nc r="AG290">
      <f>IF(Z290,O290*'ETC Data'!$H$4*'ETC Data'!$L$4,0)</f>
    </nc>
  </rcc>
  <rcc rId="10042" sId="8">
    <oc r="AH290">
      <f>AG290-(AG290*((VLOOKUP(A290,Plan!A$1:AP$798,41,FALSE)/100)))</f>
    </oc>
    <nc r="AH290">
      <f>AG290-(AG290*((VLOOKUP(A290,Plan!A$1:AP$798,42,FALSE)/100)))</f>
    </nc>
  </rcc>
  <rcc rId="10043" sId="8">
    <oc r="AJ290">
      <f>OR(H290="Y",K290="Y")</f>
    </oc>
    <nc r="AJ290">
      <f>OR(H290="Y",K290="Y")</f>
    </nc>
  </rcc>
  <rcc rId="10044" sId="8">
    <oc r="AK290">
      <f>IF(AJ290,O290*'ETC Data'!$H$5*'ETC Data'!$I$5,0)</f>
    </oc>
    <nc r="AK290">
      <f>IF(AJ290,O290*'ETC Data'!$H$5*'ETC Data'!$I$5,0)</f>
    </nc>
  </rcc>
  <rcc rId="10045" sId="8">
    <oc r="AL290">
      <f>AK290-(AK290*((VLOOKUP(A290,Plan!A$1:AY$798,49,FALSE)/100)))</f>
    </oc>
    <nc r="AL290">
      <f>AK290-(AK290*((VLOOKUP(A290,Plan!A$1:AY$798,51,FALSE)/100)))</f>
    </nc>
  </rcc>
  <rcc rId="10046" sId="8">
    <oc r="AM290">
      <f>IF(AJ290,O290*'ETC Data'!$H$5*'ETC Data'!$J$5,0)</f>
    </oc>
    <nc r="AM290">
      <f>IF(AJ290,O290*'ETC Data'!$H$5*'ETC Data'!$J$5,0)</f>
    </nc>
  </rcc>
  <rcc rId="10047" sId="8">
    <oc r="AN290">
      <f>AM290-(AM290*((VLOOKUP(A290,Plan!A$1:BA$798,50,FALSE)/100)))</f>
    </oc>
    <nc r="AN290">
      <f>AM290-(AM290*((VLOOKUP(A290,Plan!A$1:BA$798,53,FALSE)/100)))</f>
    </nc>
  </rcc>
  <rcc rId="10048" sId="8">
    <oc r="AO290">
      <f>IF(AJ290,O290*'ETC Data'!$H$5*'ETC Data'!$K$5,0)</f>
    </oc>
    <nc r="AO290">
      <f>IF(AJ290,O290*'ETC Data'!$H$5*'ETC Data'!$K$5,0)</f>
    </nc>
  </rcc>
  <rcc rId="10049" sId="8">
    <oc r="AP290">
      <f>AO290-(AO290*((VLOOKUP(A290,Plan!A$1:BB$798,51,FALSE)/100)))</f>
    </oc>
    <nc r="AP290">
      <f>AO290-(AO290*((VLOOKUP(A290,Plan!A$1:BB$798,54,FALSE)/100)))</f>
    </nc>
  </rcc>
  <rcc rId="10050" sId="8">
    <oc r="AQ290">
      <f>IF(AJ290,O290*'ETC Data'!$H$5*'ETC Data'!$L$5,0)</f>
    </oc>
    <nc r="AQ290">
      <f>IF(AJ290,O290*'ETC Data'!$H$5*'ETC Data'!$L$5,0)</f>
    </nc>
  </rcc>
  <rcc rId="10051" sId="8">
    <oc r="AR290">
      <f>AQ290-(AQ290*((VLOOKUP(A290,Plan!A$1:BD$798,53,FALSE)/100)))</f>
    </oc>
    <nc r="AR290">
      <f>AQ290-(AQ290*((VLOOKUP(A290,Plan!A$1:BD$798,56,FALSE)/100)))</f>
    </nc>
  </rcc>
  <rcc rId="10052" sId="8">
    <oc r="R291">
      <f>Q291-(Q291*((VLOOKUP(A291,Plan!A$1:Z$798,26,FALSE)/100)))</f>
    </oc>
    <nc r="R291">
      <f>Q291-(Q291*((VLOOKUP(A291,Plan!A$1:Z$798,26,FALSE)/100)))</f>
    </nc>
  </rcc>
  <rcc rId="10053" sId="8">
    <oc r="S291">
      <f>IF(P291,O291*'ETC Data'!$H$3*'ETC Data'!$J$3,0)</f>
    </oc>
    <nc r="S291">
      <f>IF(P291,O291*'ETC Data'!$H$3*'ETC Data'!$J$3,0)</f>
    </nc>
  </rcc>
  <rcc rId="10054" sId="8">
    <oc r="T291">
      <f>S291-(S291*((VLOOKUP(A291,Plan!A$1:AA$798,27,FALSE)/100)))</f>
    </oc>
    <nc r="T291">
      <f>S291-(S291*((VLOOKUP(A291,Plan!A$1:AA$798,27,FALSE)/100)))</f>
    </nc>
  </rcc>
  <rcc rId="10055" sId="8">
    <oc r="U291">
      <f>IF(P291,O291*'ETC Data'!$H$3*'ETC Data'!$K$3,0)</f>
    </oc>
    <nc r="U291">
      <f>IF(P291,O291*'ETC Data'!$H$3*'ETC Data'!$K$3,0)</f>
    </nc>
  </rcc>
  <rcc rId="10056" sId="8">
    <oc r="V291">
      <f>U291-(U291*((VLOOKUP(A291,Plan!A$1:AB$798,28,FALSE)/100)))</f>
    </oc>
    <nc r="V291">
      <f>U291-(U291*((VLOOKUP(A291,Plan!A$1:AB$798,28,FALSE)/100)))</f>
    </nc>
  </rcc>
  <rcc rId="10057" sId="8">
    <oc r="W291">
      <f>IF(P291,O291*'ETC Data'!$H$3*'ETC Data'!$L$3,0)</f>
    </oc>
    <nc r="W291">
      <f>IF(P291,O291*'ETC Data'!$H$3*'ETC Data'!$L$3,0)</f>
    </nc>
  </rcc>
  <rcc rId="10058" sId="8">
    <oc r="X291">
      <f>W291-(W291*((VLOOKUP(A291,Plan!A$1:AC$798,29,FALSE)/100)))</f>
    </oc>
    <nc r="X291">
      <f>W291-(W291*((VLOOKUP(A291,Plan!A$1:AC$798,29,FALSE)/100)))</f>
    </nc>
  </rcc>
  <rcc rId="10059" sId="8">
    <oc r="Z291">
      <f>OR(H291="Y",J291="Y")</f>
    </oc>
    <nc r="Z291">
      <f>OR(H291="Y",J291="Y")</f>
    </nc>
  </rcc>
  <rcc rId="10060" sId="8">
    <oc r="AA291">
      <f>IF(Z291,O291*'ETC Data'!$H$4*'ETC Data'!$I$4,0)</f>
    </oc>
    <nc r="AA291">
      <f>IF(Z291,O291*'ETC Data'!$H$4*'ETC Data'!$I$4,0)</f>
    </nc>
  </rcc>
  <rcc rId="10061" sId="8">
    <oc r="AB291">
      <f>AA291-(AA291*((VLOOKUP(A291,Plan!A$1:AI$798,35,FALSE)/100)))</f>
    </oc>
    <nc r="AB291">
      <f>AA291-(AA291*((VLOOKUP(A291,Plan!A$1:AI$798,35,FALSE)/100)))</f>
    </nc>
  </rcc>
  <rcc rId="10062" sId="8">
    <oc r="AC291">
      <f>IF(Z291,O291*'ETC Data'!$H$4*'ETC Data'!$J$4,0)</f>
    </oc>
    <nc r="AC291">
      <f>IF(Z291,O291*'ETC Data'!$H$4*'ETC Data'!$J$4,0)</f>
    </nc>
  </rcc>
  <rcc rId="10063" sId="8">
    <oc r="AD291">
      <f>AC291-(AC291*((VLOOKUP(A291,Plan!A$1:AJ$798,36,FALSE)/100)))</f>
    </oc>
    <nc r="AD291">
      <f>AC291-(AC291*((VLOOKUP(A291,Plan!A$1:AJ$798,36,FALSE)/100)))</f>
    </nc>
  </rcc>
  <rcc rId="10064" sId="8">
    <oc r="AE291">
      <f>IF(Z291,O291*'ETC Data'!$H$4*'ETC Data'!$K$4,0)</f>
    </oc>
    <nc r="AE291">
      <f>IF(Z291,O291*'ETC Data'!$H$4*'ETC Data'!$K$4,0)</f>
    </nc>
  </rcc>
  <rcc rId="10065" sId="8">
    <oc r="AF291">
      <f>AE291-(AE291*((VLOOKUP(A291,Plan!A$1:AK$798,37,FALSE)/100)))</f>
    </oc>
    <nc r="AF291">
      <f>AE291-(AE291*((VLOOKUP(A291,Plan!A$1:AK$798,37,FALSE)/100)))</f>
    </nc>
  </rcc>
  <rcc rId="10066" sId="8">
    <oc r="AG291">
      <f>IF(Z291,O291*'ETC Data'!$H$4*'ETC Data'!$L$4,0)</f>
    </oc>
    <nc r="AG291">
      <f>IF(Z291,O291*'ETC Data'!$H$4*'ETC Data'!$L$4,0)</f>
    </nc>
  </rcc>
  <rcc rId="10067" sId="8">
    <oc r="AH291">
      <f>AG291-(AG291*((VLOOKUP(A291,Plan!A$1:AP$798,42,FALSE)/100)))</f>
    </oc>
    <nc r="AH291">
      <f>AG291-(AG291*((VLOOKUP(A291,Plan!A$1:AP$798,42,FALSE)/100)))</f>
    </nc>
  </rcc>
  <rcc rId="10068" sId="8">
    <oc r="AJ291">
      <f>OR(H291="Y",K291="Y")</f>
    </oc>
    <nc r="AJ291">
      <f>OR(H291="Y",K291="Y")</f>
    </nc>
  </rcc>
  <rcc rId="10069" sId="8">
    <oc r="AK291">
      <f>IF(AJ291,O291*'ETC Data'!$H$5*'ETC Data'!$I$5,0)</f>
    </oc>
    <nc r="AK291">
      <f>IF(AJ291,O291*'ETC Data'!$H$5*'ETC Data'!$I$5,0)</f>
    </nc>
  </rcc>
  <rcc rId="10070" sId="8">
    <oc r="AL291">
      <f>AK291-(AK291*((VLOOKUP(A291,Plan!A$1:AY$798,51,FALSE)/100)))</f>
    </oc>
    <nc r="AL291">
      <f>AK291-(AK291*((VLOOKUP(A291,Plan!A$1:AY$798,51,FALSE)/100)))</f>
    </nc>
  </rcc>
  <rcc rId="10071" sId="8">
    <oc r="AM291">
      <f>IF(AJ291,O291*'ETC Data'!$H$5*'ETC Data'!$J$5,0)</f>
    </oc>
    <nc r="AM291">
      <f>IF(AJ291,O291*'ETC Data'!$H$5*'ETC Data'!$J$5,0)</f>
    </nc>
  </rcc>
  <rcc rId="10072" sId="8">
    <oc r="AN291">
      <f>AM291-(AM291*((VLOOKUP(A291,Plan!A$1:BA$798,53,FALSE)/100)))</f>
    </oc>
    <nc r="AN291">
      <f>AM291-(AM291*((VLOOKUP(A291,Plan!A$1:BA$798,53,FALSE)/100)))</f>
    </nc>
  </rcc>
  <rcc rId="10073" sId="8">
    <oc r="AO291">
      <f>IF(AJ291,O291*'ETC Data'!$H$5*'ETC Data'!$K$5,0)</f>
    </oc>
    <nc r="AO291">
      <f>IF(AJ291,O291*'ETC Data'!$H$5*'ETC Data'!$K$5,0)</f>
    </nc>
  </rcc>
  <rcc rId="10074" sId="8">
    <oc r="AP291">
      <f>AO291-(AO291*((VLOOKUP(A291,Plan!A$1:BB$798,54,FALSE)/100)))</f>
    </oc>
    <nc r="AP291">
      <f>AO291-(AO291*((VLOOKUP(A291,Plan!A$1:BB$798,54,FALSE)/100)))</f>
    </nc>
  </rcc>
  <rcc rId="10075" sId="8">
    <oc r="AQ291">
      <f>IF(AJ291,O291*'ETC Data'!$H$5*'ETC Data'!$L$5,0)</f>
    </oc>
    <nc r="AQ291">
      <f>IF(AJ291,O291*'ETC Data'!$H$5*'ETC Data'!$L$5,0)</f>
    </nc>
  </rcc>
  <rcc rId="10076" sId="8">
    <oc r="AR291">
      <f>AQ291-(AQ291*((VLOOKUP(A291,Plan!A$1:BD$798,56,FALSE)/100)))</f>
    </oc>
    <nc r="AR291">
      <f>AQ291-(AQ291*((VLOOKUP(A291,Plan!A$1:BD$798,56,FALSE)/100)))</f>
    </nc>
  </rcc>
  <rcc rId="10077" sId="8">
    <oc r="R292">
      <f>Q292-(Q292*((VLOOKUP(A292,Plan!A$1:Z$798,26,FALSE)/100)))</f>
    </oc>
    <nc r="R292">
      <f>Q292-(Q292*((VLOOKUP(A292,Plan!A$1:Z$798,26,FALSE)/100)))</f>
    </nc>
  </rcc>
  <rcc rId="10078" sId="8">
    <oc r="S292">
      <f>IF(P292,O292*'ETC Data'!$H$3*'ETC Data'!$J$3,0)</f>
    </oc>
    <nc r="S292">
      <f>IF(P292,O292*'ETC Data'!$H$3*'ETC Data'!$J$3,0)</f>
    </nc>
  </rcc>
  <rcc rId="10079" sId="8">
    <oc r="T292">
      <f>S292-(S292*((VLOOKUP(A292,Plan!A$1:AA$798,27,FALSE)/100)))</f>
    </oc>
    <nc r="T292">
      <f>S292-(S292*((VLOOKUP(A292,Plan!A$1:AA$798,27,FALSE)/100)))</f>
    </nc>
  </rcc>
  <rcc rId="10080" sId="8">
    <oc r="U292">
      <f>IF(P292,O292*'ETC Data'!$H$3*'ETC Data'!$K$3,0)</f>
    </oc>
    <nc r="U292">
      <f>IF(P292,O292*'ETC Data'!$H$3*'ETC Data'!$K$3,0)</f>
    </nc>
  </rcc>
  <rcc rId="10081" sId="8">
    <oc r="V292">
      <f>U292-(U292*((VLOOKUP(A292,Plan!A$1:AB$798,28,FALSE)/100)))</f>
    </oc>
    <nc r="V292">
      <f>U292-(U292*((VLOOKUP(A292,Plan!A$1:AB$798,28,FALSE)/100)))</f>
    </nc>
  </rcc>
  <rcc rId="10082" sId="8">
    <oc r="W292">
      <f>IF(P292,O292*'ETC Data'!$H$3*'ETC Data'!$L$3,0)</f>
    </oc>
    <nc r="W292">
      <f>IF(P292,O292*'ETC Data'!$H$3*'ETC Data'!$L$3,0)</f>
    </nc>
  </rcc>
  <rcc rId="10083" sId="8">
    <oc r="X292">
      <f>W292-(W292*((VLOOKUP(A292,Plan!A$1:AC$798,29,FALSE)/100)))</f>
    </oc>
    <nc r="X292">
      <f>W292-(W292*((VLOOKUP(A292,Plan!A$1:AC$798,29,FALSE)/100)))</f>
    </nc>
  </rcc>
  <rcc rId="10084" sId="8">
    <oc r="Z292">
      <f>OR(H292="Y",J292="Y")</f>
    </oc>
    <nc r="Z292">
      <f>OR(H292="Y",J292="Y")</f>
    </nc>
  </rcc>
  <rcc rId="10085" sId="8">
    <oc r="AA292">
      <f>IF(Z292,O292*'ETC Data'!$H$4*'ETC Data'!$I$4,0)</f>
    </oc>
    <nc r="AA292">
      <f>IF(Z292,O292*'ETC Data'!$H$4*'ETC Data'!$I$4,0)</f>
    </nc>
  </rcc>
  <rcc rId="10086" sId="8">
    <oc r="AB292">
      <f>AA292-(AA292*((VLOOKUP(A292,Plan!A$1:AI$798,35,FALSE)/100)))</f>
    </oc>
    <nc r="AB292">
      <f>AA292-(AA292*((VLOOKUP(A292,Plan!A$1:AI$798,35,FALSE)/100)))</f>
    </nc>
  </rcc>
  <rcc rId="10087" sId="8">
    <oc r="AC292">
      <f>IF(Z292,O292*'ETC Data'!$H$4*'ETC Data'!$J$4,0)</f>
    </oc>
    <nc r="AC292">
      <f>IF(Z292,O292*'ETC Data'!$H$4*'ETC Data'!$J$4,0)</f>
    </nc>
  </rcc>
  <rcc rId="10088" sId="8">
    <oc r="AD292">
      <f>AC292-(AC292*((VLOOKUP(A292,Plan!A$1:AJ$798,36,FALSE)/100)))</f>
    </oc>
    <nc r="AD292">
      <f>AC292-(AC292*((VLOOKUP(A292,Plan!A$1:AJ$798,36,FALSE)/100)))</f>
    </nc>
  </rcc>
  <rcc rId="10089" sId="8">
    <oc r="AE292">
      <f>IF(Z292,O292*'ETC Data'!$H$4*'ETC Data'!$K$4,0)</f>
    </oc>
    <nc r="AE292">
      <f>IF(Z292,O292*'ETC Data'!$H$4*'ETC Data'!$K$4,0)</f>
    </nc>
  </rcc>
  <rcc rId="10090" sId="8">
    <oc r="AF292">
      <f>AE292-(AE292*((VLOOKUP(A292,Plan!A$1:AK$798,37,FALSE)/100)))</f>
    </oc>
    <nc r="AF292">
      <f>AE292-(AE292*((VLOOKUP(A292,Plan!A$1:AK$798,37,FALSE)/100)))</f>
    </nc>
  </rcc>
  <rcc rId="10091" sId="8">
    <oc r="AG292">
      <f>IF(Z292,O292*'ETC Data'!$H$4*'ETC Data'!$L$4,0)</f>
    </oc>
    <nc r="AG292">
      <f>IF(Z292,O292*'ETC Data'!$H$4*'ETC Data'!$L$4,0)</f>
    </nc>
  </rcc>
  <rcc rId="10092" sId="8">
    <oc r="AH292">
      <f>AG292-(AG292*((VLOOKUP(A292,Plan!A$1:AP$798,42,FALSE)/100)))</f>
    </oc>
    <nc r="AH292">
      <f>AG292-(AG292*((VLOOKUP(A292,Plan!A$1:AP$798,42,FALSE)/100)))</f>
    </nc>
  </rcc>
  <rcc rId="10093" sId="8">
    <oc r="AJ292">
      <f>OR(H292="Y",K292="Y")</f>
    </oc>
    <nc r="AJ292">
      <f>OR(H292="Y",K292="Y")</f>
    </nc>
  </rcc>
  <rcc rId="10094" sId="8">
    <oc r="AK292">
      <f>IF(AJ292,O292*'ETC Data'!$H$5*'ETC Data'!$I$5,0)</f>
    </oc>
    <nc r="AK292">
      <f>IF(AJ292,O292*'ETC Data'!$H$5*'ETC Data'!$I$5,0)</f>
    </nc>
  </rcc>
  <rcc rId="10095" sId="8">
    <oc r="AL292">
      <f>AK292-(AK292*((VLOOKUP(A292,Plan!A$1:AY$798,51,FALSE)/100)))</f>
    </oc>
    <nc r="AL292">
      <f>AK292-(AK292*((VLOOKUP(A292,Plan!A$1:AY$798,51,FALSE)/100)))</f>
    </nc>
  </rcc>
  <rcc rId="10096" sId="8">
    <oc r="AM292">
      <f>IF(AJ292,O292*'ETC Data'!$H$5*'ETC Data'!$J$5,0)</f>
    </oc>
    <nc r="AM292">
      <f>IF(AJ292,O292*'ETC Data'!$H$5*'ETC Data'!$J$5,0)</f>
    </nc>
  </rcc>
  <rcc rId="10097" sId="8">
    <oc r="AN292">
      <f>AM292-(AM292*((VLOOKUP(A292,Plan!A$1:BA$798,53,FALSE)/100)))</f>
    </oc>
    <nc r="AN292">
      <f>AM292-(AM292*((VLOOKUP(A292,Plan!A$1:BA$798,53,FALSE)/100)))</f>
    </nc>
  </rcc>
  <rcc rId="10098" sId="8">
    <oc r="AO292">
      <f>IF(AJ292,O292*'ETC Data'!$H$5*'ETC Data'!$K$5,0)</f>
    </oc>
    <nc r="AO292">
      <f>IF(AJ292,O292*'ETC Data'!$H$5*'ETC Data'!$K$5,0)</f>
    </nc>
  </rcc>
  <rcc rId="10099" sId="8">
    <oc r="AP292">
      <f>AO292-(AO292*((VLOOKUP(A292,Plan!A$1:BB$798,54,FALSE)/100)))</f>
    </oc>
    <nc r="AP292">
      <f>AO292-(AO292*((VLOOKUP(A292,Plan!A$1:BB$798,54,FALSE)/100)))</f>
    </nc>
  </rcc>
  <rcc rId="10100" sId="8">
    <oc r="AQ292">
      <f>IF(AJ292,O292*'ETC Data'!$H$5*'ETC Data'!$L$5,0)</f>
    </oc>
    <nc r="AQ292">
      <f>IF(AJ292,O292*'ETC Data'!$H$5*'ETC Data'!$L$5,0)</f>
    </nc>
  </rcc>
  <rcc rId="10101" sId="8">
    <oc r="AR292">
      <f>AQ292-(AQ292*((VLOOKUP(A292,Plan!A$1:BD$798,56,FALSE)/100)))</f>
    </oc>
    <nc r="AR292">
      <f>AQ292-(AQ292*((VLOOKUP(A292,Plan!A$1:BD$798,56,FALSE)/100)))</f>
    </nc>
  </rcc>
  <rcc rId="10102" sId="8">
    <oc r="R293">
      <f>Q293-(Q293*((VLOOKUP(A293,Plan!A$1:Z$798,26,FALSE)/100)))</f>
    </oc>
    <nc r="R293">
      <f>Q293-(Q293*((VLOOKUP(A293,Plan!A$1:Z$798,26,FALSE)/100)))</f>
    </nc>
  </rcc>
  <rcc rId="10103" sId="8">
    <oc r="S293">
      <f>IF(P293,O293*'ETC Data'!$H$3*'ETC Data'!$J$3,0)</f>
    </oc>
    <nc r="S293">
      <f>IF(P293,O293*'ETC Data'!$H$3*'ETC Data'!$J$3,0)</f>
    </nc>
  </rcc>
  <rcc rId="10104" sId="8">
    <oc r="T293">
      <f>S293-(S293*((VLOOKUP(A293,Plan!A$1:AA$798,27,FALSE)/100)))</f>
    </oc>
    <nc r="T293">
      <f>S293-(S293*((VLOOKUP(A293,Plan!A$1:AA$798,27,FALSE)/100)))</f>
    </nc>
  </rcc>
  <rcc rId="10105" sId="8">
    <oc r="U293">
      <f>IF(P293,O293*'ETC Data'!$H$3*'ETC Data'!$K$3,0)</f>
    </oc>
    <nc r="U293">
      <f>IF(P293,O293*'ETC Data'!$H$3*'ETC Data'!$K$3,0)</f>
    </nc>
  </rcc>
  <rcc rId="10106" sId="8">
    <oc r="V293">
      <f>U293-(U293*((VLOOKUP(A293,Plan!A$1:AB$798,28,FALSE)/100)))</f>
    </oc>
    <nc r="V293">
      <f>U293-(U293*((VLOOKUP(A293,Plan!A$1:AB$798,28,FALSE)/100)))</f>
    </nc>
  </rcc>
  <rcc rId="10107" sId="8">
    <oc r="W293">
      <f>IF(P293,O293*'ETC Data'!$H$3*'ETC Data'!$L$3,0)</f>
    </oc>
    <nc r="W293">
      <f>IF(P293,O293*'ETC Data'!$H$3*'ETC Data'!$L$3,0)</f>
    </nc>
  </rcc>
  <rcc rId="10108" sId="8">
    <oc r="X293">
      <f>W293-(W293*((VLOOKUP(A293,Plan!A$1:AC$798,29,FALSE)/100)))</f>
    </oc>
    <nc r="X293">
      <f>W293-(W293*((VLOOKUP(A293,Plan!A$1:AC$798,29,FALSE)/100)))</f>
    </nc>
  </rcc>
  <rcc rId="10109" sId="8">
    <oc r="Z293">
      <f>OR(H293="Y",J293="Y")</f>
    </oc>
    <nc r="Z293">
      <f>OR(H293="Y",J293="Y")</f>
    </nc>
  </rcc>
  <rcc rId="10110" sId="8">
    <oc r="AA293">
      <f>IF(Z293,O293*'ETC Data'!$H$4*'ETC Data'!$I$4,0)</f>
    </oc>
    <nc r="AA293">
      <f>IF(Z293,O293*'ETC Data'!$H$4*'ETC Data'!$I$4,0)</f>
    </nc>
  </rcc>
  <rcc rId="10111" sId="8">
    <oc r="AB293">
      <f>AA293-(AA293*((VLOOKUP(A293,Plan!A$1:AI$798,35,FALSE)/100)))</f>
    </oc>
    <nc r="AB293">
      <f>AA293-(AA293*((VLOOKUP(A293,Plan!A$1:AI$798,35,FALSE)/100)))</f>
    </nc>
  </rcc>
  <rcc rId="10112" sId="8">
    <oc r="AC293">
      <f>IF(Z293,O293*'ETC Data'!$H$4*'ETC Data'!$J$4,0)</f>
    </oc>
    <nc r="AC293">
      <f>IF(Z293,O293*'ETC Data'!$H$4*'ETC Data'!$J$4,0)</f>
    </nc>
  </rcc>
  <rcc rId="10113" sId="8">
    <oc r="AD293">
      <f>AC293-(AC293*((VLOOKUP(A293,Plan!A$1:AJ$798,36,FALSE)/100)))</f>
    </oc>
    <nc r="AD293">
      <f>AC293-(AC293*((VLOOKUP(A293,Plan!A$1:AJ$798,36,FALSE)/100)))</f>
    </nc>
  </rcc>
  <rcc rId="10114" sId="8">
    <oc r="AE293">
      <f>IF(Z293,O293*'ETC Data'!$H$4*'ETC Data'!$K$4,0)</f>
    </oc>
    <nc r="AE293">
      <f>IF(Z293,O293*'ETC Data'!$H$4*'ETC Data'!$K$4,0)</f>
    </nc>
  </rcc>
  <rcc rId="10115" sId="8">
    <oc r="AF293">
      <f>AE293-(AE293*((VLOOKUP(A293,Plan!A$1:AK$798,37,FALSE)/100)))</f>
    </oc>
    <nc r="AF293">
      <f>AE293-(AE293*((VLOOKUP(A293,Plan!A$1:AK$798,37,FALSE)/100)))</f>
    </nc>
  </rcc>
  <rcc rId="10116" sId="8">
    <oc r="AG293">
      <f>IF(Z293,O293*'ETC Data'!$H$4*'ETC Data'!$L$4,0)</f>
    </oc>
    <nc r="AG293">
      <f>IF(Z293,O293*'ETC Data'!$H$4*'ETC Data'!$L$4,0)</f>
    </nc>
  </rcc>
  <rcc rId="10117" sId="8">
    <oc r="AH293">
      <f>AG293-(AG293*((VLOOKUP(A293,Plan!A$1:AP$798,42,FALSE)/100)))</f>
    </oc>
    <nc r="AH293">
      <f>AG293-(AG293*((VLOOKUP(A293,Plan!A$1:AP$798,42,FALSE)/100)))</f>
    </nc>
  </rcc>
  <rcc rId="10118" sId="8">
    <oc r="AJ293">
      <f>OR(H293="Y",K293="Y")</f>
    </oc>
    <nc r="AJ293">
      <f>OR(H293="Y",K293="Y")</f>
    </nc>
  </rcc>
  <rcc rId="10119" sId="8">
    <oc r="AK293">
      <f>IF(AJ293,O293*'ETC Data'!$H$5*'ETC Data'!$I$5,0)</f>
    </oc>
    <nc r="AK293">
      <f>IF(AJ293,O293*'ETC Data'!$H$5*'ETC Data'!$I$5,0)</f>
    </nc>
  </rcc>
  <rcc rId="10120" sId="8">
    <oc r="AL293">
      <f>AK293-(AK293*((VLOOKUP(A293,Plan!A$1:AY$798,51,FALSE)/100)))</f>
    </oc>
    <nc r="AL293">
      <f>AK293-(AK293*((VLOOKUP(A293,Plan!A$1:AY$798,51,FALSE)/100)))</f>
    </nc>
  </rcc>
  <rcc rId="10121" sId="8">
    <oc r="AM293">
      <f>IF(AJ293,O293*'ETC Data'!$H$5*'ETC Data'!$J$5,0)</f>
    </oc>
    <nc r="AM293">
      <f>IF(AJ293,O293*'ETC Data'!$H$5*'ETC Data'!$J$5,0)</f>
    </nc>
  </rcc>
  <rcc rId="10122" sId="8">
    <oc r="AN293">
      <f>AM293-(AM293*((VLOOKUP(A293,Plan!A$1:BA$798,53,FALSE)/100)))</f>
    </oc>
    <nc r="AN293">
      <f>AM293-(AM293*((VLOOKUP(A293,Plan!A$1:BA$798,53,FALSE)/100)))</f>
    </nc>
  </rcc>
  <rcc rId="10123" sId="8">
    <oc r="AO293">
      <f>IF(AJ293,O293*'ETC Data'!$H$5*'ETC Data'!$K$5,0)</f>
    </oc>
    <nc r="AO293">
      <f>IF(AJ293,O293*'ETC Data'!$H$5*'ETC Data'!$K$5,0)</f>
    </nc>
  </rcc>
  <rcc rId="10124" sId="8">
    <oc r="AP293">
      <f>AO293-(AO293*((VLOOKUP(A293,Plan!A$1:BB$798,54,FALSE)/100)))</f>
    </oc>
    <nc r="AP293">
      <f>AO293-(AO293*((VLOOKUP(A293,Plan!A$1:BB$798,54,FALSE)/100)))</f>
    </nc>
  </rcc>
  <rcc rId="10125" sId="8">
    <oc r="AQ293">
      <f>IF(AJ293,O293*'ETC Data'!$H$5*'ETC Data'!$L$5,0)</f>
    </oc>
    <nc r="AQ293">
      <f>IF(AJ293,O293*'ETC Data'!$H$5*'ETC Data'!$L$5,0)</f>
    </nc>
  </rcc>
  <rcc rId="10126" sId="8">
    <oc r="AR293">
      <f>AQ293-(AQ293*((VLOOKUP(A293,Plan!A$1:BD$798,56,FALSE)/100)))</f>
    </oc>
    <nc r="AR293">
      <f>AQ293-(AQ293*((VLOOKUP(A293,Plan!A$1:BD$798,56,FALSE)/100)))</f>
    </nc>
  </rcc>
  <rcc rId="10127" sId="8">
    <oc r="R294">
      <f>Q294-(Q294*((VLOOKUP(A294,Plan!A$1:Z$798,26,FALSE)/100)))</f>
    </oc>
    <nc r="R294">
      <f>Q294-(Q294*((VLOOKUP(A294,Plan!A$1:Z$798,26,FALSE)/100)))</f>
    </nc>
  </rcc>
  <rcc rId="10128" sId="8">
    <oc r="S294">
      <f>IF(P294,O294*'ETC Data'!$H$3*'ETC Data'!$J$3,0)</f>
    </oc>
    <nc r="S294">
      <f>IF(P294,O294*'ETC Data'!$H$3*'ETC Data'!$J$3,0)</f>
    </nc>
  </rcc>
  <rcc rId="10129" sId="8">
    <oc r="T294">
      <f>S294-(S294*((VLOOKUP(A294,Plan!A$1:AA$798,27,FALSE)/100)))</f>
    </oc>
    <nc r="T294">
      <f>S294-(S294*((VLOOKUP(A294,Plan!A$1:AA$798,27,FALSE)/100)))</f>
    </nc>
  </rcc>
  <rcc rId="10130" sId="8">
    <oc r="U294">
      <f>IF(P294,O294*'ETC Data'!$H$3*'ETC Data'!$K$3,0)</f>
    </oc>
    <nc r="U294">
      <f>IF(P294,O294*'ETC Data'!$H$3*'ETC Data'!$K$3,0)</f>
    </nc>
  </rcc>
  <rcc rId="10131" sId="8">
    <oc r="V294">
      <f>U294-(U294*((VLOOKUP(A294,Plan!A$1:AB$798,28,FALSE)/100)))</f>
    </oc>
    <nc r="V294">
      <f>U294-(U294*((VLOOKUP(A294,Plan!A$1:AB$798,28,FALSE)/100)))</f>
    </nc>
  </rcc>
  <rcc rId="10132" sId="8">
    <oc r="W294">
      <f>IF(P294,O294*'ETC Data'!$H$3*'ETC Data'!$L$3,0)</f>
    </oc>
    <nc r="W294">
      <f>IF(P294,O294*'ETC Data'!$H$3*'ETC Data'!$L$3,0)</f>
    </nc>
  </rcc>
  <rcc rId="10133" sId="8">
    <oc r="X294">
      <f>W294-(W294*((VLOOKUP(A294,Plan!A$1:AC$798,29,FALSE)/100)))</f>
    </oc>
    <nc r="X294">
      <f>W294-(W294*((VLOOKUP(A294,Plan!A$1:AC$798,29,FALSE)/100)))</f>
    </nc>
  </rcc>
  <rcc rId="10134" sId="8">
    <oc r="Z294">
      <f>OR(H294="Y",J294="Y")</f>
    </oc>
    <nc r="Z294">
      <f>OR(H294="Y",J294="Y")</f>
    </nc>
  </rcc>
  <rcc rId="10135" sId="8">
    <oc r="AA294">
      <f>IF(Z294,O294*'ETC Data'!$H$4*'ETC Data'!$I$4,0)</f>
    </oc>
    <nc r="AA294">
      <f>IF(Z294,O294*'ETC Data'!$H$4*'ETC Data'!$I$4,0)</f>
    </nc>
  </rcc>
  <rcc rId="10136" sId="8">
    <oc r="AB294">
      <f>AA294-(AA294*((VLOOKUP(A294,Plan!A$1:AI$798,35,FALSE)/100)))</f>
    </oc>
    <nc r="AB294">
      <f>AA294-(AA294*((VLOOKUP(A294,Plan!A$1:AI$798,35,FALSE)/100)))</f>
    </nc>
  </rcc>
  <rcc rId="10137" sId="8">
    <oc r="AC294">
      <f>IF(Z294,O294*'ETC Data'!$H$4*'ETC Data'!$J$4,0)</f>
    </oc>
    <nc r="AC294">
      <f>IF(Z294,O294*'ETC Data'!$H$4*'ETC Data'!$J$4,0)</f>
    </nc>
  </rcc>
  <rcc rId="10138" sId="8">
    <oc r="AD294">
      <f>AC294-(AC294*((VLOOKUP(A294,Plan!A$1:AJ$798,36,FALSE)/100)))</f>
    </oc>
    <nc r="AD294">
      <f>AC294-(AC294*((VLOOKUP(A294,Plan!A$1:AJ$798,36,FALSE)/100)))</f>
    </nc>
  </rcc>
  <rcc rId="10139" sId="8">
    <oc r="AE294">
      <f>IF(Z294,O294*'ETC Data'!$H$4*'ETC Data'!$K$4,0)</f>
    </oc>
    <nc r="AE294">
      <f>IF(Z294,O294*'ETC Data'!$H$4*'ETC Data'!$K$4,0)</f>
    </nc>
  </rcc>
  <rcc rId="10140" sId="8">
    <oc r="AF294">
      <f>AE294-(AE294*((VLOOKUP(A294,Plan!A$1:AK$798,37,FALSE)/100)))</f>
    </oc>
    <nc r="AF294">
      <f>AE294-(AE294*((VLOOKUP(A294,Plan!A$1:AK$798,37,FALSE)/100)))</f>
    </nc>
  </rcc>
  <rcc rId="10141" sId="8">
    <oc r="AG294">
      <f>IF(Z294,O294*'ETC Data'!$H$4*'ETC Data'!$L$4,0)</f>
    </oc>
    <nc r="AG294">
      <f>IF(Z294,O294*'ETC Data'!$H$4*'ETC Data'!$L$4,0)</f>
    </nc>
  </rcc>
  <rcc rId="10142" sId="8">
    <oc r="AH294">
      <f>AG294-(AG294*((VLOOKUP(A294,Plan!A$1:AP$798,42,FALSE)/100)))</f>
    </oc>
    <nc r="AH294">
      <f>AG294-(AG294*((VLOOKUP(A294,Plan!A$1:AP$798,42,FALSE)/100)))</f>
    </nc>
  </rcc>
  <rcc rId="10143" sId="8">
    <oc r="AJ294">
      <f>OR(H294="Y",K294="Y")</f>
    </oc>
    <nc r="AJ294">
      <f>OR(H294="Y",K294="Y")</f>
    </nc>
  </rcc>
  <rcc rId="10144" sId="8">
    <oc r="AK294">
      <f>IF(AJ294,O294*'ETC Data'!$H$5*'ETC Data'!$I$5,0)</f>
    </oc>
    <nc r="AK294">
      <f>IF(AJ294,O294*'ETC Data'!$H$5*'ETC Data'!$I$5,0)</f>
    </nc>
  </rcc>
  <rcc rId="10145" sId="8">
    <oc r="AL294">
      <f>AK294-(AK294*((VLOOKUP(A294,Plan!A$1:AY$798,51,FALSE)/100)))</f>
    </oc>
    <nc r="AL294">
      <f>AK294-(AK294*((VLOOKUP(A294,Plan!A$1:AY$798,51,FALSE)/100)))</f>
    </nc>
  </rcc>
  <rcc rId="10146" sId="8">
    <oc r="AM294">
      <f>IF(AJ294,O294*'ETC Data'!$H$5*'ETC Data'!$J$5,0)</f>
    </oc>
    <nc r="AM294">
      <f>IF(AJ294,O294*'ETC Data'!$H$5*'ETC Data'!$J$5,0)</f>
    </nc>
  </rcc>
  <rcc rId="10147" sId="8">
    <oc r="AN294">
      <f>AM294-(AM294*((VLOOKUP(A294,Plan!A$1:BA$798,53,FALSE)/100)))</f>
    </oc>
    <nc r="AN294">
      <f>AM294-(AM294*((VLOOKUP(A294,Plan!A$1:BA$798,53,FALSE)/100)))</f>
    </nc>
  </rcc>
  <rcc rId="10148" sId="8">
    <oc r="AO294">
      <f>IF(AJ294,O294*'ETC Data'!$H$5*'ETC Data'!$K$5,0)</f>
    </oc>
    <nc r="AO294">
      <f>IF(AJ294,O294*'ETC Data'!$H$5*'ETC Data'!$K$5,0)</f>
    </nc>
  </rcc>
  <rcc rId="10149" sId="8">
    <oc r="AP294">
      <f>AO294-(AO294*((VLOOKUP(A294,Plan!A$1:BB$798,54,FALSE)/100)))</f>
    </oc>
    <nc r="AP294">
      <f>AO294-(AO294*((VLOOKUP(A294,Plan!A$1:BB$798,54,FALSE)/100)))</f>
    </nc>
  </rcc>
  <rcc rId="10150" sId="8">
    <oc r="AQ294">
      <f>IF(AJ294,O294*'ETC Data'!$H$5*'ETC Data'!$L$5,0)</f>
    </oc>
    <nc r="AQ294">
      <f>IF(AJ294,O294*'ETC Data'!$H$5*'ETC Data'!$L$5,0)</f>
    </nc>
  </rcc>
  <rcc rId="10151" sId="8">
    <oc r="AR294">
      <f>AQ294-(AQ294*((VLOOKUP(A294,Plan!A$1:BD$798,56,FALSE)/100)))</f>
    </oc>
    <nc r="AR294">
      <f>AQ294-(AQ294*((VLOOKUP(A294,Plan!A$1:BD$798,56,FALSE)/100)))</f>
    </nc>
  </rcc>
  <rcc rId="10152" sId="8">
    <oc r="R295">
      <f>Q295-(Q295*((VLOOKUP(A295,Plan!A$1:Z$798,25,FALSE)/100)))</f>
    </oc>
    <nc r="R295">
      <f>Q295-(Q295*((VLOOKUP(A295,Plan!A$1:Z$798,26,FALSE)/100)))</f>
    </nc>
  </rcc>
  <rcc rId="10153" sId="8">
    <oc r="S295">
      <f>IF(P295,O295*'ETC Data'!$H$3*'ETC Data'!$J$3,0)</f>
    </oc>
    <nc r="S295">
      <f>IF(P295,O295*'ETC Data'!$H$3*'ETC Data'!$J$3,0)</f>
    </nc>
  </rcc>
  <rcc rId="10154" sId="8">
    <oc r="T295">
      <f>S295-(S295*((VLOOKUP(A295,Plan!A$1:AA$798,26,FALSE)/100)))</f>
    </oc>
    <nc r="T295">
      <f>S295-(S295*((VLOOKUP(A295,Plan!A$1:AA$798,27,FALSE)/100)))</f>
    </nc>
  </rcc>
  <rcc rId="10155" sId="8">
    <oc r="U295">
      <f>IF(P295,O295*'ETC Data'!$H$3*'ETC Data'!$K$3,0)</f>
    </oc>
    <nc r="U295">
      <f>IF(P295,O295*'ETC Data'!$H$3*'ETC Data'!$K$3,0)</f>
    </nc>
  </rcc>
  <rcc rId="10156" sId="8">
    <oc r="V295">
      <f>U295-(U295*((VLOOKUP(A295,Plan!A$1:AB$798,27,FALSE)/100)))</f>
    </oc>
    <nc r="V295">
      <f>U295-(U295*((VLOOKUP(A295,Plan!A$1:AB$798,28,FALSE)/100)))</f>
    </nc>
  </rcc>
  <rcc rId="10157" sId="8">
    <oc r="W295">
      <f>IF(P295,O295*'ETC Data'!$H$3*'ETC Data'!$L$3,0)</f>
    </oc>
    <nc r="W295">
      <f>IF(P295,O295*'ETC Data'!$H$3*'ETC Data'!$L$3,0)</f>
    </nc>
  </rcc>
  <rcc rId="10158" sId="8">
    <oc r="X295">
      <f>W295-(W295*((VLOOKUP(A295,Plan!A$1:AC$798,28,FALSE)/100)))</f>
    </oc>
    <nc r="X295">
      <f>W295-(W295*((VLOOKUP(A295,Plan!A$1:AC$798,29,FALSE)/100)))</f>
    </nc>
  </rcc>
  <rcc rId="10159" sId="8">
    <oc r="Z295">
      <f>OR(H295="Y",J295="Y")</f>
    </oc>
    <nc r="Z295">
      <f>OR(H295="Y",J295="Y")</f>
    </nc>
  </rcc>
  <rcc rId="10160" sId="8">
    <oc r="AA295">
      <f>IF(Z295,O295*'ETC Data'!$H$4*'ETC Data'!$I$4,0)</f>
    </oc>
    <nc r="AA295">
      <f>IF(Z295,O295*'ETC Data'!$H$4*'ETC Data'!$I$4,0)</f>
    </nc>
  </rcc>
  <rcc rId="10161" sId="8">
    <oc r="AB295">
      <f>AA295-(AA295*((VLOOKUP(A295,Plan!A$1:AI$798,34,FALSE)/100)))</f>
    </oc>
    <nc r="AB295">
      <f>AA295-(AA295*((VLOOKUP(A295,Plan!A$1:AI$798,35,FALSE)/100)))</f>
    </nc>
  </rcc>
  <rcc rId="10162" sId="8">
    <oc r="AC295">
      <f>IF(Z295,O295*'ETC Data'!$H$4*'ETC Data'!$J$4,0)</f>
    </oc>
    <nc r="AC295">
      <f>IF(Z295,O295*'ETC Data'!$H$4*'ETC Data'!$J$4,0)</f>
    </nc>
  </rcc>
  <rcc rId="10163" sId="8">
    <oc r="AD295">
      <f>AC295-(AC295*((VLOOKUP(A295,Plan!A$1:AJ$798,35,FALSE)/100)))</f>
    </oc>
    <nc r="AD295">
      <f>AC295-(AC295*((VLOOKUP(A295,Plan!A$1:AJ$798,36,FALSE)/100)))</f>
    </nc>
  </rcc>
  <rcc rId="10164" sId="8">
    <oc r="AE295">
      <f>IF(Z295,O295*'ETC Data'!$H$4*'ETC Data'!$K$4,0)</f>
    </oc>
    <nc r="AE295">
      <f>IF(Z295,O295*'ETC Data'!$H$4*'ETC Data'!$K$4,0)</f>
    </nc>
  </rcc>
  <rcc rId="10165" sId="8">
    <oc r="AF295">
      <f>AE295-(AE295*((VLOOKUP(A295,Plan!A$1:AK$798,36,FALSE)/100)))</f>
    </oc>
    <nc r="AF295">
      <f>AE295-(AE295*((VLOOKUP(A295,Plan!A$1:AK$798,37,FALSE)/100)))</f>
    </nc>
  </rcc>
  <rcc rId="10166" sId="8">
    <oc r="AG295">
      <f>IF(Z295,O295*'ETC Data'!$H$4*'ETC Data'!$L$4,0)</f>
    </oc>
    <nc r="AG295">
      <f>IF(Z295,O295*'ETC Data'!$H$4*'ETC Data'!$L$4,0)</f>
    </nc>
  </rcc>
  <rcc rId="10167" sId="8">
    <oc r="AH295">
      <f>AG295-(AG295*((VLOOKUP(A295,Plan!A$1:AP$798,41,FALSE)/100)))</f>
    </oc>
    <nc r="AH295">
      <f>AG295-(AG295*((VLOOKUP(A295,Plan!A$1:AP$798,42,FALSE)/100)))</f>
    </nc>
  </rcc>
  <rcc rId="10168" sId="8">
    <oc r="AJ295">
      <f>OR(H295="Y",K295="Y")</f>
    </oc>
    <nc r="AJ295">
      <f>OR(H295="Y",K295="Y")</f>
    </nc>
  </rcc>
  <rcc rId="10169" sId="8">
    <oc r="AK295">
      <f>IF(AJ295,O295*'ETC Data'!$H$5*'ETC Data'!$I$5,0)</f>
    </oc>
    <nc r="AK295">
      <f>IF(AJ295,O295*'ETC Data'!$H$5*'ETC Data'!$I$5,0)</f>
    </nc>
  </rcc>
  <rcc rId="10170" sId="8">
    <oc r="AL295">
      <f>AK295-(AK295*((VLOOKUP(A295,Plan!A$1:AY$798,49,FALSE)/100)))</f>
    </oc>
    <nc r="AL295">
      <f>AK295-(AK295*((VLOOKUP(A295,Plan!A$1:AY$798,51,FALSE)/100)))</f>
    </nc>
  </rcc>
  <rcc rId="10171" sId="8">
    <oc r="AM295">
      <f>IF(AJ295,O295*'ETC Data'!$H$5*'ETC Data'!$J$5,0)</f>
    </oc>
    <nc r="AM295">
      <f>IF(AJ295,O295*'ETC Data'!$H$5*'ETC Data'!$J$5,0)</f>
    </nc>
  </rcc>
  <rcc rId="10172" sId="8">
    <oc r="AN295">
      <f>AM295-(AM295*((VLOOKUP(A295,Plan!A$1:BA$798,50,FALSE)/100)))</f>
    </oc>
    <nc r="AN295">
      <f>AM295-(AM295*((VLOOKUP(A295,Plan!A$1:BA$798,53,FALSE)/100)))</f>
    </nc>
  </rcc>
  <rcc rId="10173" sId="8">
    <oc r="AO295">
      <f>IF(AJ295,O295*'ETC Data'!$H$5*'ETC Data'!$K$5,0)</f>
    </oc>
    <nc r="AO295">
      <f>IF(AJ295,O295*'ETC Data'!$H$5*'ETC Data'!$K$5,0)</f>
    </nc>
  </rcc>
  <rcc rId="10174" sId="8">
    <oc r="AP295">
      <f>AO295-(AO295*((VLOOKUP(A295,Plan!A$1:BB$798,51,FALSE)/100)))</f>
    </oc>
    <nc r="AP295">
      <f>AO295-(AO295*((VLOOKUP(A295,Plan!A$1:BB$798,54,FALSE)/100)))</f>
    </nc>
  </rcc>
  <rcc rId="10175" sId="8">
    <oc r="AQ295">
      <f>IF(AJ295,O295*'ETC Data'!$H$5*'ETC Data'!$L$5,0)</f>
    </oc>
    <nc r="AQ295">
      <f>IF(AJ295,O295*'ETC Data'!$H$5*'ETC Data'!$L$5,0)</f>
    </nc>
  </rcc>
  <rcc rId="10176" sId="8">
    <oc r="AR295">
      <f>AQ295-(AQ295*((VLOOKUP(A295,Plan!A$1:BD$798,53,FALSE)/100)))</f>
    </oc>
    <nc r="AR295">
      <f>AQ295-(AQ295*((VLOOKUP(A295,Plan!A$1:BD$798,56,FALSE)/100)))</f>
    </nc>
  </rcc>
  <rcc rId="10177" sId="8">
    <oc r="R296">
      <f>Q296-(Q296*((VLOOKUP(A296,Plan!A$1:Z$798,25,FALSE)/100)))</f>
    </oc>
    <nc r="R296">
      <f>Q296-(Q296*((VLOOKUP(A296,Plan!A$1:Z$798,26,FALSE)/100)))</f>
    </nc>
  </rcc>
  <rcc rId="10178" sId="8">
    <oc r="S296">
      <f>IF(P296,O296*'ETC Data'!$H$3*'ETC Data'!$J$3,0)</f>
    </oc>
    <nc r="S296">
      <f>IF(P296,O296*'ETC Data'!$H$3*'ETC Data'!$J$3,0)</f>
    </nc>
  </rcc>
  <rcc rId="10179" sId="8">
    <oc r="T296">
      <f>S296-(S296*((VLOOKUP(A296,Plan!A$1:AA$798,26,FALSE)/100)))</f>
    </oc>
    <nc r="T296">
      <f>S296-(S296*((VLOOKUP(A296,Plan!A$1:AA$798,27,FALSE)/100)))</f>
    </nc>
  </rcc>
  <rcc rId="10180" sId="8">
    <oc r="U296">
      <f>IF(P296,O296*'ETC Data'!$H$3*'ETC Data'!$K$3,0)</f>
    </oc>
    <nc r="U296">
      <f>IF(P296,O296*'ETC Data'!$H$3*'ETC Data'!$K$3,0)</f>
    </nc>
  </rcc>
  <rcc rId="10181" sId="8">
    <oc r="V296">
      <f>U296-(U296*((VLOOKUP(A296,Plan!A$1:AB$798,27,FALSE)/100)))</f>
    </oc>
    <nc r="V296">
      <f>U296-(U296*((VLOOKUP(A296,Plan!A$1:AB$798,28,FALSE)/100)))</f>
    </nc>
  </rcc>
  <rcc rId="10182" sId="8">
    <oc r="W296">
      <f>IF(P296,O296*'ETC Data'!$H$3*'ETC Data'!$L$3,0)</f>
    </oc>
    <nc r="W296">
      <f>IF(P296,O296*'ETC Data'!$H$3*'ETC Data'!$L$3,0)</f>
    </nc>
  </rcc>
  <rcc rId="10183" sId="8">
    <oc r="X296">
      <f>W296-(W296*((VLOOKUP(A296,Plan!A$1:AC$798,28,FALSE)/100)))</f>
    </oc>
    <nc r="X296">
      <f>W296-(W296*((VLOOKUP(A296,Plan!A$1:AC$798,29,FALSE)/100)))</f>
    </nc>
  </rcc>
  <rcc rId="10184" sId="8">
    <oc r="Z296">
      <f>OR(H296="Y",J296="Y")</f>
    </oc>
    <nc r="Z296">
      <f>OR(H296="Y",J296="Y")</f>
    </nc>
  </rcc>
  <rcc rId="10185" sId="8">
    <oc r="AA296">
      <f>IF(Z296,O296*'ETC Data'!$H$4*'ETC Data'!$I$4,0)</f>
    </oc>
    <nc r="AA296">
      <f>IF(Z296,O296*'ETC Data'!$H$4*'ETC Data'!$I$4,0)</f>
    </nc>
  </rcc>
  <rcc rId="10186" sId="8">
    <oc r="AB296">
      <f>AA296-(AA296*((VLOOKUP(A296,Plan!A$1:AI$798,34,FALSE)/100)))</f>
    </oc>
    <nc r="AB296">
      <f>AA296-(AA296*((VLOOKUP(A296,Plan!A$1:AI$798,35,FALSE)/100)))</f>
    </nc>
  </rcc>
  <rcc rId="10187" sId="8">
    <oc r="AC296">
      <f>IF(Z296,O296*'ETC Data'!$H$4*'ETC Data'!$J$4,0)</f>
    </oc>
    <nc r="AC296">
      <f>IF(Z296,O296*'ETC Data'!$H$4*'ETC Data'!$J$4,0)</f>
    </nc>
  </rcc>
  <rcc rId="10188" sId="8">
    <oc r="AD296">
      <f>AC296-(AC296*((VLOOKUP(A296,Plan!A$1:AJ$798,35,FALSE)/100)))</f>
    </oc>
    <nc r="AD296">
      <f>AC296-(AC296*((VLOOKUP(A296,Plan!A$1:AJ$798,36,FALSE)/100)))</f>
    </nc>
  </rcc>
  <rcc rId="10189" sId="8">
    <oc r="AE296">
      <f>IF(Z296,O296*'ETC Data'!$H$4*'ETC Data'!$K$4,0)</f>
    </oc>
    <nc r="AE296">
      <f>IF(Z296,O296*'ETC Data'!$H$4*'ETC Data'!$K$4,0)</f>
    </nc>
  </rcc>
  <rcc rId="10190" sId="8">
    <oc r="AF296">
      <f>AE296-(AE296*((VLOOKUP(A296,Plan!A$1:AK$798,36,FALSE)/100)))</f>
    </oc>
    <nc r="AF296">
      <f>AE296-(AE296*((VLOOKUP(A296,Plan!A$1:AK$798,37,FALSE)/100)))</f>
    </nc>
  </rcc>
  <rcc rId="10191" sId="8">
    <oc r="AG296">
      <f>IF(Z296,O296*'ETC Data'!$H$4*'ETC Data'!$L$4,0)</f>
    </oc>
    <nc r="AG296">
      <f>IF(Z296,O296*'ETC Data'!$H$4*'ETC Data'!$L$4,0)</f>
    </nc>
  </rcc>
  <rcc rId="10192" sId="8">
    <oc r="AH296">
      <f>AG296-(AG296*((VLOOKUP(A296,Plan!A$1:AP$798,41,FALSE)/100)))</f>
    </oc>
    <nc r="AH296">
      <f>AG296-(AG296*((VLOOKUP(A296,Plan!A$1:AP$798,42,FALSE)/100)))</f>
    </nc>
  </rcc>
  <rcc rId="10193" sId="8">
    <oc r="AJ296">
      <f>OR(H296="Y",K296="Y")</f>
    </oc>
    <nc r="AJ296">
      <f>OR(H296="Y",K296="Y")</f>
    </nc>
  </rcc>
  <rcc rId="10194" sId="8">
    <oc r="AK296">
      <f>IF(AJ296,O296*'ETC Data'!$H$5*'ETC Data'!$I$5,0)</f>
    </oc>
    <nc r="AK296">
      <f>IF(AJ296,O296*'ETC Data'!$H$5*'ETC Data'!$I$5,0)</f>
    </nc>
  </rcc>
  <rcc rId="10195" sId="8">
    <oc r="AL296">
      <f>AK296-(AK296*((VLOOKUP(A296,Plan!A$1:AY$798,49,FALSE)/100)))</f>
    </oc>
    <nc r="AL296">
      <f>AK296-(AK296*((VLOOKUP(A296,Plan!A$1:AY$798,51,FALSE)/100)))</f>
    </nc>
  </rcc>
  <rcc rId="10196" sId="8">
    <oc r="AM296">
      <f>IF(AJ296,O296*'ETC Data'!$H$5*'ETC Data'!$J$5,0)</f>
    </oc>
    <nc r="AM296">
      <f>IF(AJ296,O296*'ETC Data'!$H$5*'ETC Data'!$J$5,0)</f>
    </nc>
  </rcc>
  <rcc rId="10197" sId="8">
    <oc r="AN296">
      <f>AM296-(AM296*((VLOOKUP(A296,Plan!A$1:BA$798,50,FALSE)/100)))</f>
    </oc>
    <nc r="AN296">
      <f>AM296-(AM296*((VLOOKUP(A296,Plan!A$1:BA$798,53,FALSE)/100)))</f>
    </nc>
  </rcc>
  <rcc rId="10198" sId="8">
    <oc r="AO296">
      <f>IF(AJ296,O296*'ETC Data'!$H$5*'ETC Data'!$K$5,0)</f>
    </oc>
    <nc r="AO296">
      <f>IF(AJ296,O296*'ETC Data'!$H$5*'ETC Data'!$K$5,0)</f>
    </nc>
  </rcc>
  <rcc rId="10199" sId="8">
    <oc r="AP296">
      <f>AO296-(AO296*((VLOOKUP(A296,Plan!A$1:BB$798,51,FALSE)/100)))</f>
    </oc>
    <nc r="AP296">
      <f>AO296-(AO296*((VLOOKUP(A296,Plan!A$1:BB$798,54,FALSE)/100)))</f>
    </nc>
  </rcc>
  <rcc rId="10200" sId="8">
    <oc r="AQ296">
      <f>IF(AJ296,O296*'ETC Data'!$H$5*'ETC Data'!$L$5,0)</f>
    </oc>
    <nc r="AQ296">
      <f>IF(AJ296,O296*'ETC Data'!$H$5*'ETC Data'!$L$5,0)</f>
    </nc>
  </rcc>
  <rcc rId="10201" sId="8">
    <oc r="AR296">
      <f>AQ296-(AQ296*((VLOOKUP(A296,Plan!A$1:BD$798,53,FALSE)/100)))</f>
    </oc>
    <nc r="AR296">
      <f>AQ296-(AQ296*((VLOOKUP(A296,Plan!A$1:BD$798,56,FALSE)/100)))</f>
    </nc>
  </rcc>
  <rcc rId="10202" sId="8">
    <oc r="R297">
      <f>Q297-(Q297*((VLOOKUP(A297,Plan!A$1:Z$798,25,FALSE)/100)))</f>
    </oc>
    <nc r="R297">
      <f>Q297-(Q297*((VLOOKUP(A297,Plan!A$1:Z$798,26,FALSE)/100)))</f>
    </nc>
  </rcc>
  <rcc rId="10203" sId="8">
    <oc r="S297">
      <f>IF(P297,O297*'ETC Data'!$H$3*'ETC Data'!$J$3,0)</f>
    </oc>
    <nc r="S297">
      <f>IF(P297,O297*'ETC Data'!$H$3*'ETC Data'!$J$3,0)</f>
    </nc>
  </rcc>
  <rcc rId="10204" sId="8">
    <oc r="T297">
      <f>S297-(S297*((VLOOKUP(A297,Plan!A$1:AA$798,26,FALSE)/100)))</f>
    </oc>
    <nc r="T297">
      <f>S297-(S297*((VLOOKUP(A297,Plan!A$1:AA$798,27,FALSE)/100)))</f>
    </nc>
  </rcc>
  <rcc rId="10205" sId="8">
    <oc r="U297">
      <f>IF(P297,O297*'ETC Data'!$H$3*'ETC Data'!$K$3,0)</f>
    </oc>
    <nc r="U297">
      <f>IF(P297,O297*'ETC Data'!$H$3*'ETC Data'!$K$3,0)</f>
    </nc>
  </rcc>
  <rcc rId="10206" sId="8">
    <oc r="V297">
      <f>U297-(U297*((VLOOKUP(A297,Plan!A$1:AB$798,27,FALSE)/100)))</f>
    </oc>
    <nc r="V297">
      <f>U297-(U297*((VLOOKUP(A297,Plan!A$1:AB$798,28,FALSE)/100)))</f>
    </nc>
  </rcc>
  <rcc rId="10207" sId="8">
    <oc r="W297">
      <f>IF(P297,O297*'ETC Data'!$H$3*'ETC Data'!$L$3,0)</f>
    </oc>
    <nc r="W297">
      <f>IF(P297,O297*'ETC Data'!$H$3*'ETC Data'!$L$3,0)</f>
    </nc>
  </rcc>
  <rcc rId="10208" sId="8">
    <oc r="X297">
      <f>W297-(W297*((VLOOKUP(A297,Plan!A$1:AC$798,28,FALSE)/100)))</f>
    </oc>
    <nc r="X297">
      <f>W297-(W297*((VLOOKUP(A297,Plan!A$1:AC$798,29,FALSE)/100)))</f>
    </nc>
  </rcc>
  <rcc rId="10209" sId="8">
    <oc r="Z297">
      <f>OR(H297="Y",J297="Y")</f>
    </oc>
    <nc r="Z297">
      <f>OR(H297="Y",J297="Y")</f>
    </nc>
  </rcc>
  <rcc rId="10210" sId="8">
    <oc r="AA297">
      <f>IF(Z297,O297*'ETC Data'!$H$4*'ETC Data'!$I$4,0)</f>
    </oc>
    <nc r="AA297">
      <f>IF(Z297,O297*'ETC Data'!$H$4*'ETC Data'!$I$4,0)</f>
    </nc>
  </rcc>
  <rcc rId="10211" sId="8">
    <oc r="AB297">
      <f>AA297-(AA297*((VLOOKUP(A297,Plan!A$1:AI$798,34,FALSE)/100)))</f>
    </oc>
    <nc r="AB297">
      <f>AA297-(AA297*((VLOOKUP(A297,Plan!A$1:AI$798,35,FALSE)/100)))</f>
    </nc>
  </rcc>
  <rcc rId="10212" sId="8">
    <oc r="AC297">
      <f>IF(Z297,O297*'ETC Data'!$H$4*'ETC Data'!$J$4,0)</f>
    </oc>
    <nc r="AC297">
      <f>IF(Z297,O297*'ETC Data'!$H$4*'ETC Data'!$J$4,0)</f>
    </nc>
  </rcc>
  <rcc rId="10213" sId="8">
    <oc r="AD297">
      <f>AC297-(AC297*((VLOOKUP(A297,Plan!A$1:AJ$798,35,FALSE)/100)))</f>
    </oc>
    <nc r="AD297">
      <f>AC297-(AC297*((VLOOKUP(A297,Plan!A$1:AJ$798,36,FALSE)/100)))</f>
    </nc>
  </rcc>
  <rcc rId="10214" sId="8">
    <oc r="AE297">
      <f>IF(Z297,O297*'ETC Data'!$H$4*'ETC Data'!$K$4,0)</f>
    </oc>
    <nc r="AE297">
      <f>IF(Z297,O297*'ETC Data'!$H$4*'ETC Data'!$K$4,0)</f>
    </nc>
  </rcc>
  <rcc rId="10215" sId="8">
    <oc r="AF297">
      <f>AE297-(AE297*((VLOOKUP(A297,Plan!A$1:AK$798,36,FALSE)/100)))</f>
    </oc>
    <nc r="AF297">
      <f>AE297-(AE297*((VLOOKUP(A297,Plan!A$1:AK$798,37,FALSE)/100)))</f>
    </nc>
  </rcc>
  <rcc rId="10216" sId="8">
    <oc r="AG297">
      <f>IF(Z297,O297*'ETC Data'!$H$4*'ETC Data'!$L$4,0)</f>
    </oc>
    <nc r="AG297">
      <f>IF(Z297,O297*'ETC Data'!$H$4*'ETC Data'!$L$4,0)</f>
    </nc>
  </rcc>
  <rcc rId="10217" sId="8">
    <oc r="AH297">
      <f>AG297-(AG297*((VLOOKUP(A297,Plan!A$1:AP$798,41,FALSE)/100)))</f>
    </oc>
    <nc r="AH297">
      <f>AG297-(AG297*((VLOOKUP(A297,Plan!A$1:AP$798,42,FALSE)/100)))</f>
    </nc>
  </rcc>
  <rcc rId="10218" sId="8">
    <oc r="AJ297">
      <f>OR(H297="Y",K297="Y")</f>
    </oc>
    <nc r="AJ297">
      <f>OR(H297="Y",K297="Y")</f>
    </nc>
  </rcc>
  <rcc rId="10219" sId="8">
    <oc r="AK297">
      <f>IF(AJ297,O297*'ETC Data'!$H$5*'ETC Data'!$I$5,0)</f>
    </oc>
    <nc r="AK297">
      <f>IF(AJ297,O297*'ETC Data'!$H$5*'ETC Data'!$I$5,0)</f>
    </nc>
  </rcc>
  <rcc rId="10220" sId="8">
    <oc r="AL297">
      <f>AK297-(AK297*((VLOOKUP(A297,Plan!A$1:AY$798,49,FALSE)/100)))</f>
    </oc>
    <nc r="AL297">
      <f>AK297-(AK297*((VLOOKUP(A297,Plan!A$1:AY$798,51,FALSE)/100)))</f>
    </nc>
  </rcc>
  <rcc rId="10221" sId="8">
    <oc r="AM297">
      <f>IF(AJ297,O297*'ETC Data'!$H$5*'ETC Data'!$J$5,0)</f>
    </oc>
    <nc r="AM297">
      <f>IF(AJ297,O297*'ETC Data'!$H$5*'ETC Data'!$J$5,0)</f>
    </nc>
  </rcc>
  <rcc rId="10222" sId="8">
    <oc r="AN297">
      <f>AM297-(AM297*((VLOOKUP(A297,Plan!A$1:BA$798,50,FALSE)/100)))</f>
    </oc>
    <nc r="AN297">
      <f>AM297-(AM297*((VLOOKUP(A297,Plan!A$1:BA$798,53,FALSE)/100)))</f>
    </nc>
  </rcc>
  <rcc rId="10223" sId="8">
    <oc r="AO297">
      <f>IF(AJ297,O297*'ETC Data'!$H$5*'ETC Data'!$K$5,0)</f>
    </oc>
    <nc r="AO297">
      <f>IF(AJ297,O297*'ETC Data'!$H$5*'ETC Data'!$K$5,0)</f>
    </nc>
  </rcc>
  <rcc rId="10224" sId="8">
    <oc r="AP297">
      <f>AO297-(AO297*((VLOOKUP(A297,Plan!A$1:BB$798,51,FALSE)/100)))</f>
    </oc>
    <nc r="AP297">
      <f>AO297-(AO297*((VLOOKUP(A297,Plan!A$1:BB$798,54,FALSE)/100)))</f>
    </nc>
  </rcc>
  <rcc rId="10225" sId="8">
    <oc r="AQ297">
      <f>IF(AJ297,O297*'ETC Data'!$H$5*'ETC Data'!$L$5,0)</f>
    </oc>
    <nc r="AQ297">
      <f>IF(AJ297,O297*'ETC Data'!$H$5*'ETC Data'!$L$5,0)</f>
    </nc>
  </rcc>
  <rcc rId="10226" sId="8">
    <oc r="AR297">
      <f>AQ297-(AQ297*((VLOOKUP(A297,Plan!A$1:BD$798,53,FALSE)/100)))</f>
    </oc>
    <nc r="AR297">
      <f>AQ297-(AQ297*((VLOOKUP(A297,Plan!A$1:BD$798,56,FALSE)/100)))</f>
    </nc>
  </rcc>
  <rcc rId="10227" sId="8">
    <oc r="R298">
      <f>Q298-(Q298*((VLOOKUP(A298,Plan!A$1:Z$798,25,FALSE)/100)))</f>
    </oc>
    <nc r="R298">
      <f>Q298-(Q298*((VLOOKUP(A298,Plan!A$1:Z$798,26,FALSE)/100)))</f>
    </nc>
  </rcc>
  <rcc rId="10228" sId="8">
    <oc r="S298">
      <f>IF(P298,O298*'ETC Data'!$H$3*'ETC Data'!$J$3,0)</f>
    </oc>
    <nc r="S298">
      <f>IF(P298,O298*'ETC Data'!$H$3*'ETC Data'!$J$3,0)</f>
    </nc>
  </rcc>
  <rcc rId="10229" sId="8">
    <oc r="T298">
      <f>S298-(S298*((VLOOKUP(A298,Plan!A$1:AA$798,26,FALSE)/100)))</f>
    </oc>
    <nc r="T298">
      <f>S298-(S298*((VLOOKUP(A298,Plan!A$1:AA$798,27,FALSE)/100)))</f>
    </nc>
  </rcc>
  <rcc rId="10230" sId="8">
    <oc r="U298">
      <f>IF(P298,O298*'ETC Data'!$H$3*'ETC Data'!$K$3,0)</f>
    </oc>
    <nc r="U298">
      <f>IF(P298,O298*'ETC Data'!$H$3*'ETC Data'!$K$3,0)</f>
    </nc>
  </rcc>
  <rcc rId="10231" sId="8">
    <oc r="V298">
      <f>U298-(U298*((VLOOKUP(A298,Plan!A$1:AB$798,27,FALSE)/100)))</f>
    </oc>
    <nc r="V298">
      <f>U298-(U298*((VLOOKUP(A298,Plan!A$1:AB$798,28,FALSE)/100)))</f>
    </nc>
  </rcc>
  <rcc rId="10232" sId="8">
    <oc r="W298">
      <f>IF(P298,O298*'ETC Data'!$H$3*'ETC Data'!$L$3,0)</f>
    </oc>
    <nc r="W298">
      <f>IF(P298,O298*'ETC Data'!$H$3*'ETC Data'!$L$3,0)</f>
    </nc>
  </rcc>
  <rcc rId="10233" sId="8">
    <oc r="X298">
      <f>W298-(W298*((VLOOKUP(A298,Plan!A$1:AC$798,28,FALSE)/100)))</f>
    </oc>
    <nc r="X298">
      <f>W298-(W298*((VLOOKUP(A298,Plan!A$1:AC$798,29,FALSE)/100)))</f>
    </nc>
  </rcc>
  <rcc rId="10234" sId="8">
    <oc r="Z298">
      <f>OR(H298="Y",J298="Y")</f>
    </oc>
    <nc r="Z298">
      <f>OR(H298="Y",J298="Y")</f>
    </nc>
  </rcc>
  <rcc rId="10235" sId="8">
    <oc r="AA298">
      <f>IF(Z298,O298*'ETC Data'!$H$4*'ETC Data'!$I$4,0)</f>
    </oc>
    <nc r="AA298">
      <f>IF(Z298,O298*'ETC Data'!$H$4*'ETC Data'!$I$4,0)</f>
    </nc>
  </rcc>
  <rcc rId="10236" sId="8">
    <oc r="AB298">
      <f>AA298-(AA298*((VLOOKUP(A298,Plan!A$1:AI$798,34,FALSE)/100)))</f>
    </oc>
    <nc r="AB298">
      <f>AA298-(AA298*((VLOOKUP(A298,Plan!A$1:AI$798,35,FALSE)/100)))</f>
    </nc>
  </rcc>
  <rcc rId="10237" sId="8">
    <oc r="AC298">
      <f>IF(Z298,O298*'ETC Data'!$H$4*'ETC Data'!$J$4,0)</f>
    </oc>
    <nc r="AC298">
      <f>IF(Z298,O298*'ETC Data'!$H$4*'ETC Data'!$J$4,0)</f>
    </nc>
  </rcc>
  <rcc rId="10238" sId="8">
    <oc r="AD298">
      <f>AC298-(AC298*((VLOOKUP(A298,Plan!A$1:AJ$798,35,FALSE)/100)))</f>
    </oc>
    <nc r="AD298">
      <f>AC298-(AC298*((VLOOKUP(A298,Plan!A$1:AJ$798,36,FALSE)/100)))</f>
    </nc>
  </rcc>
  <rcc rId="10239" sId="8">
    <oc r="AE298">
      <f>IF(Z298,O298*'ETC Data'!$H$4*'ETC Data'!$K$4,0)</f>
    </oc>
    <nc r="AE298">
      <f>IF(Z298,O298*'ETC Data'!$H$4*'ETC Data'!$K$4,0)</f>
    </nc>
  </rcc>
  <rcc rId="10240" sId="8">
    <oc r="AF298">
      <f>AE298-(AE298*((VLOOKUP(A298,Plan!A$1:AK$798,36,FALSE)/100)))</f>
    </oc>
    <nc r="AF298">
      <f>AE298-(AE298*((VLOOKUP(A298,Plan!A$1:AK$798,37,FALSE)/100)))</f>
    </nc>
  </rcc>
  <rcc rId="10241" sId="8">
    <oc r="AG298">
      <f>IF(Z298,O298*'ETC Data'!$H$4*'ETC Data'!$L$4,0)</f>
    </oc>
    <nc r="AG298">
      <f>IF(Z298,O298*'ETC Data'!$H$4*'ETC Data'!$L$4,0)</f>
    </nc>
  </rcc>
  <rcc rId="10242" sId="8">
    <oc r="AH298">
      <f>AG298-(AG298*((VLOOKUP(A298,Plan!A$1:AP$798,41,FALSE)/100)))</f>
    </oc>
    <nc r="AH298">
      <f>AG298-(AG298*((VLOOKUP(A298,Plan!A$1:AP$798,42,FALSE)/100)))</f>
    </nc>
  </rcc>
  <rcc rId="10243" sId="8">
    <oc r="AJ298">
      <f>OR(H298="Y",K298="Y")</f>
    </oc>
    <nc r="AJ298">
      <f>OR(H298="Y",K298="Y")</f>
    </nc>
  </rcc>
  <rcc rId="10244" sId="8">
    <oc r="AK298">
      <f>IF(AJ298,O298*'ETC Data'!$H$5*'ETC Data'!$I$5,0)</f>
    </oc>
    <nc r="AK298">
      <f>IF(AJ298,O298*'ETC Data'!$H$5*'ETC Data'!$I$5,0)</f>
    </nc>
  </rcc>
  <rcc rId="10245" sId="8">
    <oc r="AL298">
      <f>AK298-(AK298*((VLOOKUP(A298,Plan!A$1:AY$798,49,FALSE)/100)))</f>
    </oc>
    <nc r="AL298">
      <f>AK298-(AK298*((VLOOKUP(A298,Plan!A$1:AY$798,51,FALSE)/100)))</f>
    </nc>
  </rcc>
  <rcc rId="10246" sId="8">
    <oc r="AM298">
      <f>IF(AJ298,O298*'ETC Data'!$H$5*'ETC Data'!$J$5,0)</f>
    </oc>
    <nc r="AM298">
      <f>IF(AJ298,O298*'ETC Data'!$H$5*'ETC Data'!$J$5,0)</f>
    </nc>
  </rcc>
  <rcc rId="10247" sId="8">
    <oc r="AN298">
      <f>AM298-(AM298*((VLOOKUP(A298,Plan!A$1:BA$798,50,FALSE)/100)))</f>
    </oc>
    <nc r="AN298">
      <f>AM298-(AM298*((VLOOKUP(A298,Plan!A$1:BA$798,53,FALSE)/100)))</f>
    </nc>
  </rcc>
  <rcc rId="10248" sId="8">
    <oc r="AO298">
      <f>IF(AJ298,O298*'ETC Data'!$H$5*'ETC Data'!$K$5,0)</f>
    </oc>
    <nc r="AO298">
      <f>IF(AJ298,O298*'ETC Data'!$H$5*'ETC Data'!$K$5,0)</f>
    </nc>
  </rcc>
  <rcc rId="10249" sId="8">
    <oc r="AP298">
      <f>AO298-(AO298*((VLOOKUP(A298,Plan!A$1:BB$798,51,FALSE)/100)))</f>
    </oc>
    <nc r="AP298">
      <f>AO298-(AO298*((VLOOKUP(A298,Plan!A$1:BB$798,54,FALSE)/100)))</f>
    </nc>
  </rcc>
  <rcc rId="10250" sId="8">
    <oc r="AQ298">
      <f>IF(AJ298,O298*'ETC Data'!$H$5*'ETC Data'!$L$5,0)</f>
    </oc>
    <nc r="AQ298">
      <f>IF(AJ298,O298*'ETC Data'!$H$5*'ETC Data'!$L$5,0)</f>
    </nc>
  </rcc>
  <rcc rId="10251" sId="8">
    <oc r="AR298">
      <f>AQ298-(AQ298*((VLOOKUP(A298,Plan!A$1:BD$798,53,FALSE)/100)))</f>
    </oc>
    <nc r="AR298">
      <f>AQ298-(AQ298*((VLOOKUP(A298,Plan!A$1:BD$798,56,FALSE)/100)))</f>
    </nc>
  </rcc>
  <rcc rId="10252" sId="8">
    <oc r="R299">
      <f>Q299-(Q299*((VLOOKUP(A299,Plan!A$1:Z$798,25,FALSE)/100)))</f>
    </oc>
    <nc r="R299">
      <f>Q299-(Q299*((VLOOKUP(A299,Plan!A$1:Z$798,26,FALSE)/100)))</f>
    </nc>
  </rcc>
  <rcc rId="10253" sId="8">
    <oc r="S299">
      <f>IF(P299,O299*'ETC Data'!$H$3*'ETC Data'!$J$3,0)</f>
    </oc>
    <nc r="S299">
      <f>IF(P299,O299*'ETC Data'!$H$3*'ETC Data'!$J$3,0)</f>
    </nc>
  </rcc>
  <rcc rId="10254" sId="8">
    <oc r="T299">
      <f>S299-(S299*((VLOOKUP(A299,Plan!A$1:AA$798,26,FALSE)/100)))</f>
    </oc>
    <nc r="T299">
      <f>S299-(S299*((VLOOKUP(A299,Plan!A$1:AA$798,27,FALSE)/100)))</f>
    </nc>
  </rcc>
  <rcc rId="10255" sId="8">
    <oc r="U299">
      <f>IF(P299,O299*'ETC Data'!$H$3*'ETC Data'!$K$3,0)</f>
    </oc>
    <nc r="U299">
      <f>IF(P299,O299*'ETC Data'!$H$3*'ETC Data'!$K$3,0)</f>
    </nc>
  </rcc>
  <rcc rId="10256" sId="8">
    <oc r="V299">
      <f>U299-(U299*((VLOOKUP(A299,Plan!A$1:AB$798,27,FALSE)/100)))</f>
    </oc>
    <nc r="V299">
      <f>U299-(U299*((VLOOKUP(A299,Plan!A$1:AB$798,28,FALSE)/100)))</f>
    </nc>
  </rcc>
  <rcc rId="10257" sId="8">
    <oc r="W299">
      <f>IF(P299,O299*'ETC Data'!$H$3*'ETC Data'!$L$3,0)</f>
    </oc>
    <nc r="W299">
      <f>IF(P299,O299*'ETC Data'!$H$3*'ETC Data'!$L$3,0)</f>
    </nc>
  </rcc>
  <rcc rId="10258" sId="8">
    <oc r="X299">
      <f>W299-(W299*((VLOOKUP(A299,Plan!A$1:AC$798,28,FALSE)/100)))</f>
    </oc>
    <nc r="X299">
      <f>W299-(W299*((VLOOKUP(A299,Plan!A$1:AC$798,29,FALSE)/100)))</f>
    </nc>
  </rcc>
  <rcc rId="10259" sId="8">
    <oc r="Z299">
      <f>OR(H299="Y",J299="Y")</f>
    </oc>
    <nc r="Z299">
      <f>OR(H299="Y",J299="Y")</f>
    </nc>
  </rcc>
  <rcc rId="10260" sId="8">
    <oc r="AA299">
      <f>IF(Z299,O299*'ETC Data'!$H$4*'ETC Data'!$I$4,0)</f>
    </oc>
    <nc r="AA299">
      <f>IF(Z299,O299*'ETC Data'!$H$4*'ETC Data'!$I$4,0)</f>
    </nc>
  </rcc>
  <rcc rId="10261" sId="8">
    <oc r="AB299">
      <f>AA299-(AA299*((VLOOKUP(A299,Plan!A$1:AI$798,34,FALSE)/100)))</f>
    </oc>
    <nc r="AB299">
      <f>AA299-(AA299*((VLOOKUP(A299,Plan!A$1:AI$798,35,FALSE)/100)))</f>
    </nc>
  </rcc>
  <rcc rId="10262" sId="8">
    <oc r="AC299">
      <f>IF(Z299,O299*'ETC Data'!$H$4*'ETC Data'!$J$4,0)</f>
    </oc>
    <nc r="AC299">
      <f>IF(Z299,O299*'ETC Data'!$H$4*'ETC Data'!$J$4,0)</f>
    </nc>
  </rcc>
  <rcc rId="10263" sId="8">
    <oc r="AD299">
      <f>AC299-(AC299*((VLOOKUP(A299,Plan!A$1:AJ$798,35,FALSE)/100)))</f>
    </oc>
    <nc r="AD299">
      <f>AC299-(AC299*((VLOOKUP(A299,Plan!A$1:AJ$798,36,FALSE)/100)))</f>
    </nc>
  </rcc>
  <rcc rId="10264" sId="8">
    <oc r="AE299">
      <f>IF(Z299,O299*'ETC Data'!$H$4*'ETC Data'!$K$4,0)</f>
    </oc>
    <nc r="AE299">
      <f>IF(Z299,O299*'ETC Data'!$H$4*'ETC Data'!$K$4,0)</f>
    </nc>
  </rcc>
  <rcc rId="10265" sId="8">
    <oc r="AF299">
      <f>AE299-(AE299*((VLOOKUP(A299,Plan!A$1:AK$798,36,FALSE)/100)))</f>
    </oc>
    <nc r="AF299">
      <f>AE299-(AE299*((VLOOKUP(A299,Plan!A$1:AK$798,37,FALSE)/100)))</f>
    </nc>
  </rcc>
  <rcc rId="10266" sId="8">
    <oc r="AG299">
      <f>IF(Z299,O299*'ETC Data'!$H$4*'ETC Data'!$L$4,0)</f>
    </oc>
    <nc r="AG299">
      <f>IF(Z299,O299*'ETC Data'!$H$4*'ETC Data'!$L$4,0)</f>
    </nc>
  </rcc>
  <rcc rId="10267" sId="8">
    <oc r="AH299">
      <f>AG299-(AG299*((VLOOKUP(A299,Plan!A$1:AP$798,41,FALSE)/100)))</f>
    </oc>
    <nc r="AH299">
      <f>AG299-(AG299*((VLOOKUP(A299,Plan!A$1:AP$798,42,FALSE)/100)))</f>
    </nc>
  </rcc>
  <rcc rId="10268" sId="8">
    <oc r="AJ299">
      <f>OR(H299="Y",K299="Y")</f>
    </oc>
    <nc r="AJ299">
      <f>OR(H299="Y",K299="Y")</f>
    </nc>
  </rcc>
  <rcc rId="10269" sId="8">
    <oc r="AK299">
      <f>IF(AJ299,O299*'ETC Data'!$H$5*'ETC Data'!$I$5,0)</f>
    </oc>
    <nc r="AK299">
      <f>IF(AJ299,O299*'ETC Data'!$H$5*'ETC Data'!$I$5,0)</f>
    </nc>
  </rcc>
  <rcc rId="10270" sId="8">
    <oc r="AL299">
      <f>AK299-(AK299*((VLOOKUP(A299,Plan!A$1:AY$798,49,FALSE)/100)))</f>
    </oc>
    <nc r="AL299">
      <f>AK299-(AK299*((VLOOKUP(A299,Plan!A$1:AY$798,51,FALSE)/100)))</f>
    </nc>
  </rcc>
  <rcc rId="10271" sId="8">
    <oc r="AM299">
      <f>IF(AJ299,O299*'ETC Data'!$H$5*'ETC Data'!$J$5,0)</f>
    </oc>
    <nc r="AM299">
      <f>IF(AJ299,O299*'ETC Data'!$H$5*'ETC Data'!$J$5,0)</f>
    </nc>
  </rcc>
  <rcc rId="10272" sId="8">
    <oc r="AN299">
      <f>AM299-(AM299*((VLOOKUP(A299,Plan!A$1:BA$798,50,FALSE)/100)))</f>
    </oc>
    <nc r="AN299">
      <f>AM299-(AM299*((VLOOKUP(A299,Plan!A$1:BA$798,53,FALSE)/100)))</f>
    </nc>
  </rcc>
  <rcc rId="10273" sId="8">
    <oc r="AO299">
      <f>IF(AJ299,O299*'ETC Data'!$H$5*'ETC Data'!$K$5,0)</f>
    </oc>
    <nc r="AO299">
      <f>IF(AJ299,O299*'ETC Data'!$H$5*'ETC Data'!$K$5,0)</f>
    </nc>
  </rcc>
  <rcc rId="10274" sId="8">
    <oc r="AP299">
      <f>AO299-(AO299*((VLOOKUP(A299,Plan!A$1:BB$798,51,FALSE)/100)))</f>
    </oc>
    <nc r="AP299">
      <f>AO299-(AO299*((VLOOKUP(A299,Plan!A$1:BB$798,54,FALSE)/100)))</f>
    </nc>
  </rcc>
  <rcc rId="10275" sId="8">
    <oc r="AQ299">
      <f>IF(AJ299,O299*'ETC Data'!$H$5*'ETC Data'!$L$5,0)</f>
    </oc>
    <nc r="AQ299">
      <f>IF(AJ299,O299*'ETC Data'!$H$5*'ETC Data'!$L$5,0)</f>
    </nc>
  </rcc>
  <rcc rId="10276" sId="8">
    <oc r="AR299">
      <f>AQ299-(AQ299*((VLOOKUP(A299,Plan!A$1:BD$798,53,FALSE)/100)))</f>
    </oc>
    <nc r="AR299">
      <f>AQ299-(AQ299*((VLOOKUP(A299,Plan!A$1:BD$798,56,FALSE)/100)))</f>
    </nc>
  </rcc>
  <rcc rId="10277" sId="8">
    <oc r="R300">
      <f>Q300-(Q300*((VLOOKUP(A300,Plan!A$1:Z$798,25,FALSE)/100)))</f>
    </oc>
    <nc r="R300">
      <f>Q300-(Q300*((VLOOKUP(A300,Plan!A$1:Z$798,26,FALSE)/100)))</f>
    </nc>
  </rcc>
  <rcc rId="10278" sId="8">
    <oc r="S300">
      <f>IF(P300,O300*'ETC Data'!$H$3*'ETC Data'!$J$3,0)</f>
    </oc>
    <nc r="S300">
      <f>IF(P300,O300*'ETC Data'!$H$3*'ETC Data'!$J$3,0)</f>
    </nc>
  </rcc>
  <rcc rId="10279" sId="8">
    <oc r="T300">
      <f>S300-(S300*((VLOOKUP(A300,Plan!A$1:AA$798,26,FALSE)/100)))</f>
    </oc>
    <nc r="T300">
      <f>S300-(S300*((VLOOKUP(A300,Plan!A$1:AA$798,27,FALSE)/100)))</f>
    </nc>
  </rcc>
  <rcc rId="10280" sId="8">
    <oc r="U300">
      <f>IF(P300,O300*'ETC Data'!$H$3*'ETC Data'!$K$3,0)</f>
    </oc>
    <nc r="U300">
      <f>IF(P300,O300*'ETC Data'!$H$3*'ETC Data'!$K$3,0)</f>
    </nc>
  </rcc>
  <rcc rId="10281" sId="8">
    <oc r="V300">
      <f>U300-(U300*((VLOOKUP(A300,Plan!A$1:AB$798,27,FALSE)/100)))</f>
    </oc>
    <nc r="V300">
      <f>U300-(U300*((VLOOKUP(A300,Plan!A$1:AB$798,28,FALSE)/100)))</f>
    </nc>
  </rcc>
  <rcc rId="10282" sId="8">
    <oc r="W300">
      <f>IF(P300,O300*'ETC Data'!$H$3*'ETC Data'!$L$3,0)</f>
    </oc>
    <nc r="W300">
      <f>IF(P300,O300*'ETC Data'!$H$3*'ETC Data'!$L$3,0)</f>
    </nc>
  </rcc>
  <rcc rId="10283" sId="8">
    <oc r="X300">
      <f>W300-(W300*((VLOOKUP(A300,Plan!A$1:AC$798,28,FALSE)/100)))</f>
    </oc>
    <nc r="X300">
      <f>W300-(W300*((VLOOKUP(A300,Plan!A$1:AC$798,29,FALSE)/100)))</f>
    </nc>
  </rcc>
  <rcc rId="10284" sId="8">
    <oc r="Z300">
      <f>OR(H300="Y",J300="Y")</f>
    </oc>
    <nc r="Z300">
      <f>OR(H300="Y",J300="Y")</f>
    </nc>
  </rcc>
  <rcc rId="10285" sId="8">
    <oc r="AA300">
      <f>IF(Z300,O300*'ETC Data'!$H$4*'ETC Data'!$I$4,0)</f>
    </oc>
    <nc r="AA300">
      <f>IF(Z300,O300*'ETC Data'!$H$4*'ETC Data'!$I$4,0)</f>
    </nc>
  </rcc>
  <rcc rId="10286" sId="8">
    <oc r="AB300">
      <f>AA300-(AA300*((VLOOKUP(A300,Plan!A$1:AI$798,34,FALSE)/100)))</f>
    </oc>
    <nc r="AB300">
      <f>AA300-(AA300*((VLOOKUP(A300,Plan!A$1:AI$798,35,FALSE)/100)))</f>
    </nc>
  </rcc>
  <rcc rId="10287" sId="8">
    <oc r="AC300">
      <f>IF(Z300,O300*'ETC Data'!$H$4*'ETC Data'!$J$4,0)</f>
    </oc>
    <nc r="AC300">
      <f>IF(Z300,O300*'ETC Data'!$H$4*'ETC Data'!$J$4,0)</f>
    </nc>
  </rcc>
  <rcc rId="10288" sId="8">
    <oc r="AD300">
      <f>AC300-(AC300*((VLOOKUP(A300,Plan!A$1:AJ$798,35,FALSE)/100)))</f>
    </oc>
    <nc r="AD300">
      <f>AC300-(AC300*((VLOOKUP(A300,Plan!A$1:AJ$798,36,FALSE)/100)))</f>
    </nc>
  </rcc>
  <rcc rId="10289" sId="8">
    <oc r="AE300">
      <f>IF(Z300,O300*'ETC Data'!$H$4*'ETC Data'!$K$4,0)</f>
    </oc>
    <nc r="AE300">
      <f>IF(Z300,O300*'ETC Data'!$H$4*'ETC Data'!$K$4,0)</f>
    </nc>
  </rcc>
  <rcc rId="10290" sId="8">
    <oc r="AF300">
      <f>AE300-(AE300*((VLOOKUP(A300,Plan!A$1:AK$798,36,FALSE)/100)))</f>
    </oc>
    <nc r="AF300">
      <f>AE300-(AE300*((VLOOKUP(A300,Plan!A$1:AK$798,37,FALSE)/100)))</f>
    </nc>
  </rcc>
  <rcc rId="10291" sId="8">
    <oc r="AG300">
      <f>IF(Z300,O300*'ETC Data'!$H$4*'ETC Data'!$L$4,0)</f>
    </oc>
    <nc r="AG300">
      <f>IF(Z300,O300*'ETC Data'!$H$4*'ETC Data'!$L$4,0)</f>
    </nc>
  </rcc>
  <rcc rId="10292" sId="8">
    <oc r="AH300">
      <f>AG300-(AG300*((VLOOKUP(A300,Plan!A$1:AP$798,41,FALSE)/100)))</f>
    </oc>
    <nc r="AH300">
      <f>AG300-(AG300*((VLOOKUP(A300,Plan!A$1:AP$798,42,FALSE)/100)))</f>
    </nc>
  </rcc>
  <rcc rId="10293" sId="8">
    <oc r="AJ300">
      <f>OR(H300="Y",K300="Y")</f>
    </oc>
    <nc r="AJ300">
      <f>OR(H300="Y",K300="Y")</f>
    </nc>
  </rcc>
  <rcc rId="10294" sId="8">
    <oc r="AK300">
      <f>IF(AJ300,O300*'ETC Data'!$H$5*'ETC Data'!$I$5,0)</f>
    </oc>
    <nc r="AK300">
      <f>IF(AJ300,O300*'ETC Data'!$H$5*'ETC Data'!$I$5,0)</f>
    </nc>
  </rcc>
  <rcc rId="10295" sId="8">
    <oc r="AL300">
      <f>AK300-(AK300*((VLOOKUP(A300,Plan!A$1:AY$798,49,FALSE)/100)))</f>
    </oc>
    <nc r="AL300">
      <f>AK300-(AK300*((VLOOKUP(A300,Plan!A$1:AY$798,51,FALSE)/100)))</f>
    </nc>
  </rcc>
  <rcc rId="10296" sId="8">
    <oc r="AM300">
      <f>IF(AJ300,O300*'ETC Data'!$H$5*'ETC Data'!$J$5,0)</f>
    </oc>
    <nc r="AM300">
      <f>IF(AJ300,O300*'ETC Data'!$H$5*'ETC Data'!$J$5,0)</f>
    </nc>
  </rcc>
  <rcc rId="10297" sId="8">
    <oc r="AN300">
      <f>AM300-(AM300*((VLOOKUP(A300,Plan!A$1:BA$798,50,FALSE)/100)))</f>
    </oc>
    <nc r="AN300">
      <f>AM300-(AM300*((VLOOKUP(A300,Plan!A$1:BA$798,53,FALSE)/100)))</f>
    </nc>
  </rcc>
  <rcc rId="10298" sId="8">
    <oc r="AO300">
      <f>IF(AJ300,O300*'ETC Data'!$H$5*'ETC Data'!$K$5,0)</f>
    </oc>
    <nc r="AO300">
      <f>IF(AJ300,O300*'ETC Data'!$H$5*'ETC Data'!$K$5,0)</f>
    </nc>
  </rcc>
  <rcc rId="10299" sId="8">
    <oc r="AP300">
      <f>AO300-(AO300*((VLOOKUP(A300,Plan!A$1:BB$798,51,FALSE)/100)))</f>
    </oc>
    <nc r="AP300">
      <f>AO300-(AO300*((VLOOKUP(A300,Plan!A$1:BB$798,54,FALSE)/100)))</f>
    </nc>
  </rcc>
  <rcc rId="10300" sId="8">
    <oc r="AQ300">
      <f>IF(AJ300,O300*'ETC Data'!$H$5*'ETC Data'!$L$5,0)</f>
    </oc>
    <nc r="AQ300">
      <f>IF(AJ300,O300*'ETC Data'!$H$5*'ETC Data'!$L$5,0)</f>
    </nc>
  </rcc>
  <rcc rId="10301" sId="8">
    <oc r="AR300">
      <f>AQ300-(AQ300*((VLOOKUP(A300,Plan!A$1:BD$798,53,FALSE)/100)))</f>
    </oc>
    <nc r="AR300">
      <f>AQ300-(AQ300*((VLOOKUP(A300,Plan!A$1:BD$798,56,FALSE)/100)))</f>
    </nc>
  </rcc>
  <rcc rId="10302" sId="8">
    <oc r="R301">
      <f>Q301-(Q301*((VLOOKUP(A301,Plan!A$1:Z$798,25,FALSE)/100)))</f>
    </oc>
    <nc r="R301">
      <f>Q301-(Q301*((VLOOKUP(A301,Plan!A$1:Z$798,26,FALSE)/100)))</f>
    </nc>
  </rcc>
  <rcc rId="10303" sId="8">
    <oc r="S301">
      <f>IF(P301,O301*'ETC Data'!$H$3*'ETC Data'!$J$3,0)</f>
    </oc>
    <nc r="S301">
      <f>IF(P301,O301*'ETC Data'!$H$3*'ETC Data'!$J$3,0)</f>
    </nc>
  </rcc>
  <rcc rId="10304" sId="8">
    <oc r="T301">
      <f>S301-(S301*((VLOOKUP(A301,Plan!A$1:AA$798,26,FALSE)/100)))</f>
    </oc>
    <nc r="T301">
      <f>S301-(S301*((VLOOKUP(A301,Plan!A$1:AA$798,27,FALSE)/100)))</f>
    </nc>
  </rcc>
  <rcc rId="10305" sId="8">
    <oc r="U301">
      <f>IF(P301,O301*'ETC Data'!$H$3*'ETC Data'!$K$3,0)</f>
    </oc>
    <nc r="U301">
      <f>IF(P301,O301*'ETC Data'!$H$3*'ETC Data'!$K$3,0)</f>
    </nc>
  </rcc>
  <rcc rId="10306" sId="8">
    <oc r="V301">
      <f>U301-(U301*((VLOOKUP(A301,Plan!A$1:AB$798,27,FALSE)/100)))</f>
    </oc>
    <nc r="V301">
      <f>U301-(U301*((VLOOKUP(A301,Plan!A$1:AB$798,28,FALSE)/100)))</f>
    </nc>
  </rcc>
  <rcc rId="10307" sId="8">
    <oc r="W301">
      <f>IF(P301,O301*'ETC Data'!$H$3*'ETC Data'!$L$3,0)</f>
    </oc>
    <nc r="W301">
      <f>IF(P301,O301*'ETC Data'!$H$3*'ETC Data'!$L$3,0)</f>
    </nc>
  </rcc>
  <rcc rId="10308" sId="8">
    <oc r="X301">
      <f>W301-(W301*((VLOOKUP(A301,Plan!A$1:AC$798,28,FALSE)/100)))</f>
    </oc>
    <nc r="X301">
      <f>W301-(W301*((VLOOKUP(A301,Plan!A$1:AC$798,29,FALSE)/100)))</f>
    </nc>
  </rcc>
  <rcc rId="10309" sId="8">
    <oc r="Z301">
      <f>OR(H301="Y",J301="Y")</f>
    </oc>
    <nc r="Z301">
      <f>OR(H301="Y",J301="Y")</f>
    </nc>
  </rcc>
  <rcc rId="10310" sId="8">
    <oc r="AA301">
      <f>IF(Z301,O301*'ETC Data'!$H$4*'ETC Data'!$I$4,0)</f>
    </oc>
    <nc r="AA301">
      <f>IF(Z301,O301*'ETC Data'!$H$4*'ETC Data'!$I$4,0)</f>
    </nc>
  </rcc>
  <rcc rId="10311" sId="8">
    <oc r="AB301">
      <f>AA301-(AA301*((VLOOKUP(A301,Plan!A$1:AI$798,34,FALSE)/100)))</f>
    </oc>
    <nc r="AB301">
      <f>AA301-(AA301*((VLOOKUP(A301,Plan!A$1:AI$798,35,FALSE)/100)))</f>
    </nc>
  </rcc>
  <rcc rId="10312" sId="8">
    <oc r="AC301">
      <f>IF(Z301,O301*'ETC Data'!$H$4*'ETC Data'!$J$4,0)</f>
    </oc>
    <nc r="AC301">
      <f>IF(Z301,O301*'ETC Data'!$H$4*'ETC Data'!$J$4,0)</f>
    </nc>
  </rcc>
  <rcc rId="10313" sId="8">
    <oc r="AD301">
      <f>AC301-(AC301*((VLOOKUP(A301,Plan!A$1:AJ$798,35,FALSE)/100)))</f>
    </oc>
    <nc r="AD301">
      <f>AC301-(AC301*((VLOOKUP(A301,Plan!A$1:AJ$798,36,FALSE)/100)))</f>
    </nc>
  </rcc>
  <rcc rId="10314" sId="8">
    <oc r="AE301">
      <f>IF(Z301,O301*'ETC Data'!$H$4*'ETC Data'!$K$4,0)</f>
    </oc>
    <nc r="AE301">
      <f>IF(Z301,O301*'ETC Data'!$H$4*'ETC Data'!$K$4,0)</f>
    </nc>
  </rcc>
  <rcc rId="10315" sId="8">
    <oc r="AF301">
      <f>AE301-(AE301*((VLOOKUP(A301,Plan!A$1:AK$798,36,FALSE)/100)))</f>
    </oc>
    <nc r="AF301">
      <f>AE301-(AE301*((VLOOKUP(A301,Plan!A$1:AK$798,37,FALSE)/100)))</f>
    </nc>
  </rcc>
  <rcc rId="10316" sId="8">
    <oc r="AG301">
      <f>IF(Z301,O301*'ETC Data'!$H$4*'ETC Data'!$L$4,0)</f>
    </oc>
    <nc r="AG301">
      <f>IF(Z301,O301*'ETC Data'!$H$4*'ETC Data'!$L$4,0)</f>
    </nc>
  </rcc>
  <rcc rId="10317" sId="8">
    <oc r="AH301">
      <f>AG301-(AG301*((VLOOKUP(A301,Plan!A$1:AP$798,41,FALSE)/100)))</f>
    </oc>
    <nc r="AH301">
      <f>AG301-(AG301*((VLOOKUP(A301,Plan!A$1:AP$798,42,FALSE)/100)))</f>
    </nc>
  </rcc>
  <rcc rId="10318" sId="8">
    <oc r="AJ301">
      <f>OR(H301="Y",K301="Y")</f>
    </oc>
    <nc r="AJ301">
      <f>OR(H301="Y",K301="Y")</f>
    </nc>
  </rcc>
  <rcc rId="10319" sId="8">
    <oc r="AK301">
      <f>IF(AJ301,O301*'ETC Data'!$H$5*'ETC Data'!$I$5,0)</f>
    </oc>
    <nc r="AK301">
      <f>IF(AJ301,O301*'ETC Data'!$H$5*'ETC Data'!$I$5,0)</f>
    </nc>
  </rcc>
  <rcc rId="10320" sId="8">
    <oc r="AL301">
      <f>AK301-(AK301*((VLOOKUP(A301,Plan!A$1:AY$798,49,FALSE)/100)))</f>
    </oc>
    <nc r="AL301">
      <f>AK301-(AK301*((VLOOKUP(A301,Plan!A$1:AY$798,51,FALSE)/100)))</f>
    </nc>
  </rcc>
  <rcc rId="10321" sId="8">
    <oc r="AM301">
      <f>IF(AJ301,O301*'ETC Data'!$H$5*'ETC Data'!$J$5,0)</f>
    </oc>
    <nc r="AM301">
      <f>IF(AJ301,O301*'ETC Data'!$H$5*'ETC Data'!$J$5,0)</f>
    </nc>
  </rcc>
  <rcc rId="10322" sId="8">
    <oc r="AN301">
      <f>AM301-(AM301*((VLOOKUP(A301,Plan!A$1:BA$798,50,FALSE)/100)))</f>
    </oc>
    <nc r="AN301">
      <f>AM301-(AM301*((VLOOKUP(A301,Plan!A$1:BA$798,53,FALSE)/100)))</f>
    </nc>
  </rcc>
  <rcc rId="10323" sId="8">
    <oc r="AO301">
      <f>IF(AJ301,O301*'ETC Data'!$H$5*'ETC Data'!$K$5,0)</f>
    </oc>
    <nc r="AO301">
      <f>IF(AJ301,O301*'ETC Data'!$H$5*'ETC Data'!$K$5,0)</f>
    </nc>
  </rcc>
  <rcc rId="10324" sId="8">
    <oc r="AP301">
      <f>AO301-(AO301*((VLOOKUP(A301,Plan!A$1:BB$798,51,FALSE)/100)))</f>
    </oc>
    <nc r="AP301">
      <f>AO301-(AO301*((VLOOKUP(A301,Plan!A$1:BB$798,54,FALSE)/100)))</f>
    </nc>
  </rcc>
  <rcc rId="10325" sId="8">
    <oc r="AQ301">
      <f>IF(AJ301,O301*'ETC Data'!$H$5*'ETC Data'!$L$5,0)</f>
    </oc>
    <nc r="AQ301">
      <f>IF(AJ301,O301*'ETC Data'!$H$5*'ETC Data'!$L$5,0)</f>
    </nc>
  </rcc>
  <rcc rId="10326" sId="8">
    <oc r="AR301">
      <f>AQ301-(AQ301*((VLOOKUP(A301,Plan!A$1:BD$798,53,FALSE)/100)))</f>
    </oc>
    <nc r="AR301">
      <f>AQ301-(AQ301*((VLOOKUP(A301,Plan!A$1:BD$798,56,FALSE)/100)))</f>
    </nc>
  </rcc>
  <rcc rId="10327" sId="8">
    <oc r="R302">
      <f>Q302-(Q302*((VLOOKUP(A302,Plan!A$1:Z$798,25,FALSE)/100)))</f>
    </oc>
    <nc r="R302">
      <f>Q302-(Q302*((VLOOKUP(A302,Plan!A$1:Z$798,26,FALSE)/100)))</f>
    </nc>
  </rcc>
  <rcc rId="10328" sId="8">
    <oc r="S302">
      <f>IF(P302,O302*'ETC Data'!$H$3*'ETC Data'!$J$3,0)</f>
    </oc>
    <nc r="S302">
      <f>IF(P302,O302*'ETC Data'!$H$3*'ETC Data'!$J$3,0)</f>
    </nc>
  </rcc>
  <rcc rId="10329" sId="8">
    <oc r="T302">
      <f>S302-(S302*((VLOOKUP(A302,Plan!A$1:AA$798,26,FALSE)/100)))</f>
    </oc>
    <nc r="T302">
      <f>S302-(S302*((VLOOKUP(A302,Plan!A$1:AA$798,27,FALSE)/100)))</f>
    </nc>
  </rcc>
  <rcc rId="10330" sId="8">
    <oc r="U302">
      <f>IF(P302,O302*'ETC Data'!$H$3*'ETC Data'!$K$3,0)</f>
    </oc>
    <nc r="U302">
      <f>IF(P302,O302*'ETC Data'!$H$3*'ETC Data'!$K$3,0)</f>
    </nc>
  </rcc>
  <rcc rId="10331" sId="8">
    <oc r="V302">
      <f>U302-(U302*((VLOOKUP(A302,Plan!A$1:AB$798,27,FALSE)/100)))</f>
    </oc>
    <nc r="V302">
      <f>U302-(U302*((VLOOKUP(A302,Plan!A$1:AB$798,28,FALSE)/100)))</f>
    </nc>
  </rcc>
  <rcc rId="10332" sId="8">
    <oc r="W302">
      <f>IF(P302,O302*'ETC Data'!$H$3*'ETC Data'!$L$3,0)</f>
    </oc>
    <nc r="W302">
      <f>IF(P302,O302*'ETC Data'!$H$3*'ETC Data'!$L$3,0)</f>
    </nc>
  </rcc>
  <rcc rId="10333" sId="8">
    <oc r="X302">
      <f>W302-(W302*((VLOOKUP(A302,Plan!A$1:AC$798,28,FALSE)/100)))</f>
    </oc>
    <nc r="X302">
      <f>W302-(W302*((VLOOKUP(A302,Plan!A$1:AC$798,29,FALSE)/100)))</f>
    </nc>
  </rcc>
  <rcc rId="10334" sId="8">
    <oc r="Z302">
      <f>OR(H302="Y",J302="Y")</f>
    </oc>
    <nc r="Z302">
      <f>OR(H302="Y",J302="Y")</f>
    </nc>
  </rcc>
  <rcc rId="10335" sId="8">
    <oc r="AA302">
      <f>IF(Z302,O302*'ETC Data'!$H$4*'ETC Data'!$I$4,0)</f>
    </oc>
    <nc r="AA302">
      <f>IF(Z302,O302*'ETC Data'!$H$4*'ETC Data'!$I$4,0)</f>
    </nc>
  </rcc>
  <rcc rId="10336" sId="8">
    <oc r="AB302">
      <f>AA302-(AA302*((VLOOKUP(A302,Plan!A$1:AI$798,34,FALSE)/100)))</f>
    </oc>
    <nc r="AB302">
      <f>AA302-(AA302*((VLOOKUP(A302,Plan!A$1:AI$798,35,FALSE)/100)))</f>
    </nc>
  </rcc>
  <rcc rId="10337" sId="8">
    <oc r="AC302">
      <f>IF(Z302,O302*'ETC Data'!$H$4*'ETC Data'!$J$4,0)</f>
    </oc>
    <nc r="AC302">
      <f>IF(Z302,O302*'ETC Data'!$H$4*'ETC Data'!$J$4,0)</f>
    </nc>
  </rcc>
  <rcc rId="10338" sId="8">
    <oc r="AD302">
      <f>AC302-(AC302*((VLOOKUP(A302,Plan!A$1:AJ$798,35,FALSE)/100)))</f>
    </oc>
    <nc r="AD302">
      <f>AC302-(AC302*((VLOOKUP(A302,Plan!A$1:AJ$798,36,FALSE)/100)))</f>
    </nc>
  </rcc>
  <rcc rId="10339" sId="8">
    <oc r="AE302">
      <f>IF(Z302,O302*'ETC Data'!$H$4*'ETC Data'!$K$4,0)</f>
    </oc>
    <nc r="AE302">
      <f>IF(Z302,O302*'ETC Data'!$H$4*'ETC Data'!$K$4,0)</f>
    </nc>
  </rcc>
  <rcc rId="10340" sId="8">
    <oc r="AF302">
      <f>AE302-(AE302*((VLOOKUP(A302,Plan!A$1:AK$798,36,FALSE)/100)))</f>
    </oc>
    <nc r="AF302">
      <f>AE302-(AE302*((VLOOKUP(A302,Plan!A$1:AK$798,37,FALSE)/100)))</f>
    </nc>
  </rcc>
  <rcc rId="10341" sId="8">
    <oc r="AG302">
      <f>IF(Z302,O302*'ETC Data'!$H$4*'ETC Data'!$L$4,0)</f>
    </oc>
    <nc r="AG302">
      <f>IF(Z302,O302*'ETC Data'!$H$4*'ETC Data'!$L$4,0)</f>
    </nc>
  </rcc>
  <rcc rId="10342" sId="8">
    <oc r="AH302">
      <f>AG302-(AG302*((VLOOKUP(A302,Plan!A$1:AP$798,41,FALSE)/100)))</f>
    </oc>
    <nc r="AH302">
      <f>AG302-(AG302*((VLOOKUP(A302,Plan!A$1:AP$798,42,FALSE)/100)))</f>
    </nc>
  </rcc>
  <rcc rId="10343" sId="8">
    <oc r="AJ302">
      <f>OR(H302="Y",K302="Y")</f>
    </oc>
    <nc r="AJ302">
      <f>OR(H302="Y",K302="Y")</f>
    </nc>
  </rcc>
  <rcc rId="10344" sId="8">
    <oc r="AK302">
      <f>IF(AJ302,O302*'ETC Data'!$H$5*'ETC Data'!$I$5,0)</f>
    </oc>
    <nc r="AK302">
      <f>IF(AJ302,O302*'ETC Data'!$H$5*'ETC Data'!$I$5,0)</f>
    </nc>
  </rcc>
  <rcc rId="10345" sId="8">
    <oc r="AL302">
      <f>AK302-(AK302*((VLOOKUP(A302,Plan!A$1:AY$798,49,FALSE)/100)))</f>
    </oc>
    <nc r="AL302">
      <f>AK302-(AK302*((VLOOKUP(A302,Plan!A$1:AY$798,51,FALSE)/100)))</f>
    </nc>
  </rcc>
  <rcc rId="10346" sId="8">
    <oc r="AM302">
      <f>IF(AJ302,O302*'ETC Data'!$H$5*'ETC Data'!$J$5,0)</f>
    </oc>
    <nc r="AM302">
      <f>IF(AJ302,O302*'ETC Data'!$H$5*'ETC Data'!$J$5,0)</f>
    </nc>
  </rcc>
  <rcc rId="10347" sId="8">
    <oc r="AN302">
      <f>AM302-(AM302*((VLOOKUP(A302,Plan!A$1:BA$798,50,FALSE)/100)))</f>
    </oc>
    <nc r="AN302">
      <f>AM302-(AM302*((VLOOKUP(A302,Plan!A$1:BA$798,53,FALSE)/100)))</f>
    </nc>
  </rcc>
  <rcc rId="10348" sId="8">
    <oc r="AO302">
      <f>IF(AJ302,O302*'ETC Data'!$H$5*'ETC Data'!$K$5,0)</f>
    </oc>
    <nc r="AO302">
      <f>IF(AJ302,O302*'ETC Data'!$H$5*'ETC Data'!$K$5,0)</f>
    </nc>
  </rcc>
  <rcc rId="10349" sId="8">
    <oc r="AP302">
      <f>AO302-(AO302*((VLOOKUP(A302,Plan!A$1:BB$798,51,FALSE)/100)))</f>
    </oc>
    <nc r="AP302">
      <f>AO302-(AO302*((VLOOKUP(A302,Plan!A$1:BB$798,54,FALSE)/100)))</f>
    </nc>
  </rcc>
  <rcc rId="10350" sId="8">
    <oc r="AQ302">
      <f>IF(AJ302,O302*'ETC Data'!$H$5*'ETC Data'!$L$5,0)</f>
    </oc>
    <nc r="AQ302">
      <f>IF(AJ302,O302*'ETC Data'!$H$5*'ETC Data'!$L$5,0)</f>
    </nc>
  </rcc>
  <rcc rId="10351" sId="8">
    <oc r="AR302">
      <f>AQ302-(AQ302*((VLOOKUP(A302,Plan!A$1:BD$798,53,FALSE)/100)))</f>
    </oc>
    <nc r="AR302">
      <f>AQ302-(AQ302*((VLOOKUP(A302,Plan!A$1:BD$798,56,FALSE)/100)))</f>
    </nc>
  </rcc>
  <rcc rId="10352" sId="8">
    <oc r="R303">
      <f>Q303-(Q303*((VLOOKUP(A303,Plan!A$1:Z$798,25,FALSE)/100)))</f>
    </oc>
    <nc r="R303">
      <f>Q303-(Q303*((VLOOKUP(A303,Plan!A$1:Z$798,26,FALSE)/100)))</f>
    </nc>
  </rcc>
  <rcc rId="10353" sId="8">
    <oc r="S303">
      <f>IF(P303,O303*'ETC Data'!$H$3*'ETC Data'!$J$3,0)</f>
    </oc>
    <nc r="S303">
      <f>IF(P303,O303*'ETC Data'!$H$3*'ETC Data'!$J$3,0)</f>
    </nc>
  </rcc>
  <rcc rId="10354" sId="8">
    <oc r="T303">
      <f>S303-(S303*((VLOOKUP(A303,Plan!A$1:AA$798,26,FALSE)/100)))</f>
    </oc>
    <nc r="T303">
      <f>S303-(S303*((VLOOKUP(A303,Plan!A$1:AA$798,27,FALSE)/100)))</f>
    </nc>
  </rcc>
  <rcc rId="10355" sId="8">
    <oc r="U303">
      <f>IF(P303,O303*'ETC Data'!$H$3*'ETC Data'!$K$3,0)</f>
    </oc>
    <nc r="U303">
      <f>IF(P303,O303*'ETC Data'!$H$3*'ETC Data'!$K$3,0)</f>
    </nc>
  </rcc>
  <rcc rId="10356" sId="8">
    <oc r="V303">
      <f>U303-(U303*((VLOOKUP(A303,Plan!A$1:AB$798,27,FALSE)/100)))</f>
    </oc>
    <nc r="V303">
      <f>U303-(U303*((VLOOKUP(A303,Plan!A$1:AB$798,28,FALSE)/100)))</f>
    </nc>
  </rcc>
  <rcc rId="10357" sId="8">
    <oc r="W303">
      <f>IF(P303,O303*'ETC Data'!$H$3*'ETC Data'!$L$3,0)</f>
    </oc>
    <nc r="W303">
      <f>IF(P303,O303*'ETC Data'!$H$3*'ETC Data'!$L$3,0)</f>
    </nc>
  </rcc>
  <rcc rId="10358" sId="8">
    <oc r="X303">
      <f>W303-(W303*((VLOOKUP(A303,Plan!A$1:AC$798,28,FALSE)/100)))</f>
    </oc>
    <nc r="X303">
      <f>W303-(W303*((VLOOKUP(A303,Plan!A$1:AC$798,29,FALSE)/100)))</f>
    </nc>
  </rcc>
  <rcc rId="10359" sId="8">
    <oc r="Z303">
      <f>OR(H303="Y",J303="Y")</f>
    </oc>
    <nc r="Z303">
      <f>OR(H303="Y",J303="Y")</f>
    </nc>
  </rcc>
  <rcc rId="10360" sId="8">
    <oc r="AA303">
      <f>IF(Z303,O303*'ETC Data'!$H$4*'ETC Data'!$I$4,0)</f>
    </oc>
    <nc r="AA303">
      <f>IF(Z303,O303*'ETC Data'!$H$4*'ETC Data'!$I$4,0)</f>
    </nc>
  </rcc>
  <rcc rId="10361" sId="8">
    <oc r="AB303">
      <f>AA303-(AA303*((VLOOKUP(A303,Plan!A$1:AI$798,34,FALSE)/100)))</f>
    </oc>
    <nc r="AB303">
      <f>AA303-(AA303*((VLOOKUP(A303,Plan!A$1:AI$798,35,FALSE)/100)))</f>
    </nc>
  </rcc>
  <rcc rId="10362" sId="8">
    <oc r="AC303">
      <f>IF(Z303,O303*'ETC Data'!$H$4*'ETC Data'!$J$4,0)</f>
    </oc>
    <nc r="AC303">
      <f>IF(Z303,O303*'ETC Data'!$H$4*'ETC Data'!$J$4,0)</f>
    </nc>
  </rcc>
  <rcc rId="10363" sId="8">
    <oc r="AD303">
      <f>AC303-(AC303*((VLOOKUP(A303,Plan!A$1:AJ$798,35,FALSE)/100)))</f>
    </oc>
    <nc r="AD303">
      <f>AC303-(AC303*((VLOOKUP(A303,Plan!A$1:AJ$798,36,FALSE)/100)))</f>
    </nc>
  </rcc>
  <rcc rId="10364" sId="8">
    <oc r="AE303">
      <f>IF(Z303,O303*'ETC Data'!$H$4*'ETC Data'!$K$4,0)</f>
    </oc>
    <nc r="AE303">
      <f>IF(Z303,O303*'ETC Data'!$H$4*'ETC Data'!$K$4,0)</f>
    </nc>
  </rcc>
  <rcc rId="10365" sId="8">
    <oc r="AF303">
      <f>AE303-(AE303*((VLOOKUP(A303,Plan!A$1:AK$798,36,FALSE)/100)))</f>
    </oc>
    <nc r="AF303">
      <f>AE303-(AE303*((VLOOKUP(A303,Plan!A$1:AK$798,37,FALSE)/100)))</f>
    </nc>
  </rcc>
  <rcc rId="10366" sId="8">
    <oc r="AG303">
      <f>IF(Z303,O303*'ETC Data'!$H$4*'ETC Data'!$L$4,0)</f>
    </oc>
    <nc r="AG303">
      <f>IF(Z303,O303*'ETC Data'!$H$4*'ETC Data'!$L$4,0)</f>
    </nc>
  </rcc>
  <rcc rId="10367" sId="8">
    <oc r="AH303">
      <f>AG303-(AG303*((VLOOKUP(A303,Plan!A$1:AP$798,41,FALSE)/100)))</f>
    </oc>
    <nc r="AH303">
      <f>AG303-(AG303*((VLOOKUP(A303,Plan!A$1:AP$798,42,FALSE)/100)))</f>
    </nc>
  </rcc>
  <rcc rId="10368" sId="8">
    <oc r="AJ303">
      <f>OR(H303="Y",K303="Y")</f>
    </oc>
    <nc r="AJ303">
      <f>OR(H303="Y",K303="Y")</f>
    </nc>
  </rcc>
  <rcc rId="10369" sId="8">
    <oc r="AK303">
      <f>IF(AJ303,O303*'ETC Data'!$H$5*'ETC Data'!$I$5,0)</f>
    </oc>
    <nc r="AK303">
      <f>IF(AJ303,O303*'ETC Data'!$H$5*'ETC Data'!$I$5,0)</f>
    </nc>
  </rcc>
  <rcc rId="10370" sId="8">
    <oc r="AL303">
      <f>AK303-(AK303*((VLOOKUP(A303,Plan!A$1:AY$798,49,FALSE)/100)))</f>
    </oc>
    <nc r="AL303">
      <f>AK303-(AK303*((VLOOKUP(A303,Plan!A$1:AY$798,51,FALSE)/100)))</f>
    </nc>
  </rcc>
  <rcc rId="10371" sId="8">
    <oc r="AM303">
      <f>IF(AJ303,O303*'ETC Data'!$H$5*'ETC Data'!$J$5,0)</f>
    </oc>
    <nc r="AM303">
      <f>IF(AJ303,O303*'ETC Data'!$H$5*'ETC Data'!$J$5,0)</f>
    </nc>
  </rcc>
  <rcc rId="10372" sId="8">
    <oc r="AN303">
      <f>AM303-(AM303*((VLOOKUP(A303,Plan!A$1:BA$798,50,FALSE)/100)))</f>
    </oc>
    <nc r="AN303">
      <f>AM303-(AM303*((VLOOKUP(A303,Plan!A$1:BA$798,53,FALSE)/100)))</f>
    </nc>
  </rcc>
  <rcc rId="10373" sId="8">
    <oc r="AO303">
      <f>IF(AJ303,O303*'ETC Data'!$H$5*'ETC Data'!$K$5,0)</f>
    </oc>
    <nc r="AO303">
      <f>IF(AJ303,O303*'ETC Data'!$H$5*'ETC Data'!$K$5,0)</f>
    </nc>
  </rcc>
  <rcc rId="10374" sId="8">
    <oc r="AP303">
      <f>AO303-(AO303*((VLOOKUP(A303,Plan!A$1:BB$798,51,FALSE)/100)))</f>
    </oc>
    <nc r="AP303">
      <f>AO303-(AO303*((VLOOKUP(A303,Plan!A$1:BB$798,54,FALSE)/100)))</f>
    </nc>
  </rcc>
  <rcc rId="10375" sId="8">
    <oc r="AQ303">
      <f>IF(AJ303,O303*'ETC Data'!$H$5*'ETC Data'!$L$5,0)</f>
    </oc>
    <nc r="AQ303">
      <f>IF(AJ303,O303*'ETC Data'!$H$5*'ETC Data'!$L$5,0)</f>
    </nc>
  </rcc>
  <rcc rId="10376" sId="8">
    <oc r="AR303">
      <f>AQ303-(AQ303*((VLOOKUP(A303,Plan!A$1:BD$798,53,FALSE)/100)))</f>
    </oc>
    <nc r="AR303">
      <f>AQ303-(AQ303*((VLOOKUP(A303,Plan!A$1:BD$798,56,FALSE)/100)))</f>
    </nc>
  </rcc>
  <rcc rId="10377" sId="8">
    <oc r="R304">
      <f>Q304-(Q304*((VLOOKUP(A304,Plan!A$1:Z$798,25,FALSE)/100)))</f>
    </oc>
    <nc r="R304">
      <f>Q304-(Q304*((VLOOKUP(A304,Plan!A$1:Z$798,26,FALSE)/100)))</f>
    </nc>
  </rcc>
  <rcc rId="10378" sId="8">
    <oc r="S304">
      <f>IF(P304,O304*'ETC Data'!$H$3*'ETC Data'!$J$3,0)</f>
    </oc>
    <nc r="S304">
      <f>IF(P304,O304*'ETC Data'!$H$3*'ETC Data'!$J$3,0)</f>
    </nc>
  </rcc>
  <rcc rId="10379" sId="8">
    <oc r="T304">
      <f>S304-(S304*((VLOOKUP(A304,Plan!A$1:AA$798,26,FALSE)/100)))</f>
    </oc>
    <nc r="T304">
      <f>S304-(S304*((VLOOKUP(A304,Plan!A$1:AA$798,27,FALSE)/100)))</f>
    </nc>
  </rcc>
  <rcc rId="10380" sId="8">
    <oc r="U304">
      <f>IF(P304,O304*'ETC Data'!$H$3*'ETC Data'!$K$3,0)</f>
    </oc>
    <nc r="U304">
      <f>IF(P304,O304*'ETC Data'!$H$3*'ETC Data'!$K$3,0)</f>
    </nc>
  </rcc>
  <rcc rId="10381" sId="8">
    <oc r="V304">
      <f>U304-(U304*((VLOOKUP(A304,Plan!A$1:AB$798,27,FALSE)/100)))</f>
    </oc>
    <nc r="V304">
      <f>U304-(U304*((VLOOKUP(A304,Plan!A$1:AB$798,28,FALSE)/100)))</f>
    </nc>
  </rcc>
  <rcc rId="10382" sId="8">
    <oc r="W304">
      <f>IF(P304,O304*'ETC Data'!$H$3*'ETC Data'!$L$3,0)</f>
    </oc>
    <nc r="W304">
      <f>IF(P304,O304*'ETC Data'!$H$3*'ETC Data'!$L$3,0)</f>
    </nc>
  </rcc>
  <rcc rId="10383" sId="8">
    <oc r="X304">
      <f>W304-(W304*((VLOOKUP(A304,Plan!A$1:AC$798,28,FALSE)/100)))</f>
    </oc>
    <nc r="X304">
      <f>W304-(W304*((VLOOKUP(A304,Plan!A$1:AC$798,29,FALSE)/100)))</f>
    </nc>
  </rcc>
  <rcc rId="10384" sId="8">
    <oc r="Z304">
      <f>OR(H304="Y",J304="Y")</f>
    </oc>
    <nc r="Z304">
      <f>OR(H304="Y",J304="Y")</f>
    </nc>
  </rcc>
  <rcc rId="10385" sId="8">
    <oc r="AA304">
      <f>IF(Z304,O304*'ETC Data'!$H$4*'ETC Data'!$I$4,0)</f>
    </oc>
    <nc r="AA304">
      <f>IF(Z304,O304*'ETC Data'!$H$4*'ETC Data'!$I$4,0)</f>
    </nc>
  </rcc>
  <rcc rId="10386" sId="8">
    <oc r="AB304">
      <f>AA304-(AA304*((VLOOKUP(A304,Plan!A$1:AI$798,34,FALSE)/100)))</f>
    </oc>
    <nc r="AB304">
      <f>AA304-(AA304*((VLOOKUP(A304,Plan!A$1:AI$798,35,FALSE)/100)))</f>
    </nc>
  </rcc>
  <rcc rId="10387" sId="8">
    <oc r="AC304">
      <f>IF(Z304,O304*'ETC Data'!$H$4*'ETC Data'!$J$4,0)</f>
    </oc>
    <nc r="AC304">
      <f>IF(Z304,O304*'ETC Data'!$H$4*'ETC Data'!$J$4,0)</f>
    </nc>
  </rcc>
  <rcc rId="10388" sId="8">
    <oc r="AD304">
      <f>AC304-(AC304*((VLOOKUP(A304,Plan!A$1:AJ$798,35,FALSE)/100)))</f>
    </oc>
    <nc r="AD304">
      <f>AC304-(AC304*((VLOOKUP(A304,Plan!A$1:AJ$798,36,FALSE)/100)))</f>
    </nc>
  </rcc>
  <rcc rId="10389" sId="8">
    <oc r="AE304">
      <f>IF(Z304,O304*'ETC Data'!$H$4*'ETC Data'!$K$4,0)</f>
    </oc>
    <nc r="AE304">
      <f>IF(Z304,O304*'ETC Data'!$H$4*'ETC Data'!$K$4,0)</f>
    </nc>
  </rcc>
  <rcc rId="10390" sId="8">
    <oc r="AF304">
      <f>AE304-(AE304*((VLOOKUP(A304,Plan!A$1:AK$798,36,FALSE)/100)))</f>
    </oc>
    <nc r="AF304">
      <f>AE304-(AE304*((VLOOKUP(A304,Plan!A$1:AK$798,37,FALSE)/100)))</f>
    </nc>
  </rcc>
  <rcc rId="10391" sId="8">
    <oc r="AG304">
      <f>IF(Z304,O304*'ETC Data'!$H$4*'ETC Data'!$L$4,0)</f>
    </oc>
    <nc r="AG304">
      <f>IF(Z304,O304*'ETC Data'!$H$4*'ETC Data'!$L$4,0)</f>
    </nc>
  </rcc>
  <rcc rId="10392" sId="8">
    <oc r="AH304">
      <f>AG304-(AG304*((VLOOKUP(A304,Plan!A$1:AP$798,41,FALSE)/100)))</f>
    </oc>
    <nc r="AH304">
      <f>AG304-(AG304*((VLOOKUP(A304,Plan!A$1:AP$798,42,FALSE)/100)))</f>
    </nc>
  </rcc>
  <rcc rId="10393" sId="8">
    <oc r="AJ304">
      <f>OR(H304="Y",K304="Y")</f>
    </oc>
    <nc r="AJ304">
      <f>OR(H304="Y",K304="Y")</f>
    </nc>
  </rcc>
  <rcc rId="10394" sId="8">
    <oc r="AK304">
      <f>IF(AJ304,O304*'ETC Data'!$H$5*'ETC Data'!$I$5,0)</f>
    </oc>
    <nc r="AK304">
      <f>IF(AJ304,O304*'ETC Data'!$H$5*'ETC Data'!$I$5,0)</f>
    </nc>
  </rcc>
  <rcc rId="10395" sId="8">
    <oc r="AL304">
      <f>AK304-(AK304*((VLOOKUP(A304,Plan!A$1:AY$798,49,FALSE)/100)))</f>
    </oc>
    <nc r="AL304">
      <f>AK304-(AK304*((VLOOKUP(A304,Plan!A$1:AY$798,51,FALSE)/100)))</f>
    </nc>
  </rcc>
  <rcc rId="10396" sId="8">
    <oc r="AM304">
      <f>IF(AJ304,O304*'ETC Data'!$H$5*'ETC Data'!$J$5,0)</f>
    </oc>
    <nc r="AM304">
      <f>IF(AJ304,O304*'ETC Data'!$H$5*'ETC Data'!$J$5,0)</f>
    </nc>
  </rcc>
  <rcc rId="10397" sId="8">
    <oc r="AN304">
      <f>AM304-(AM304*((VLOOKUP(A304,Plan!A$1:BA$798,50,FALSE)/100)))</f>
    </oc>
    <nc r="AN304">
      <f>AM304-(AM304*((VLOOKUP(A304,Plan!A$1:BA$798,53,FALSE)/100)))</f>
    </nc>
  </rcc>
  <rcc rId="10398" sId="8">
    <oc r="AO304">
      <f>IF(AJ304,O304*'ETC Data'!$H$5*'ETC Data'!$K$5,0)</f>
    </oc>
    <nc r="AO304">
      <f>IF(AJ304,O304*'ETC Data'!$H$5*'ETC Data'!$K$5,0)</f>
    </nc>
  </rcc>
  <rcc rId="10399" sId="8">
    <oc r="AP304">
      <f>AO304-(AO304*((VLOOKUP(A304,Plan!A$1:BB$798,51,FALSE)/100)))</f>
    </oc>
    <nc r="AP304">
      <f>AO304-(AO304*((VLOOKUP(A304,Plan!A$1:BB$798,54,FALSE)/100)))</f>
    </nc>
  </rcc>
  <rcc rId="10400" sId="8">
    <oc r="AQ304">
      <f>IF(AJ304,O304*'ETC Data'!$H$5*'ETC Data'!$L$5,0)</f>
    </oc>
    <nc r="AQ304">
      <f>IF(AJ304,O304*'ETC Data'!$H$5*'ETC Data'!$L$5,0)</f>
    </nc>
  </rcc>
  <rcc rId="10401" sId="8">
    <oc r="AR304">
      <f>AQ304-(AQ304*((VLOOKUP(A304,Plan!A$1:BD$798,53,FALSE)/100)))</f>
    </oc>
    <nc r="AR304">
      <f>AQ304-(AQ304*((VLOOKUP(A304,Plan!A$1:BD$798,56,FALSE)/100)))</f>
    </nc>
  </rcc>
  <rcc rId="10402" sId="8">
    <oc r="R305">
      <f>Q305-(Q305*((VLOOKUP(A305,Plan!A$1:Z$798,25,FALSE)/100)))</f>
    </oc>
    <nc r="R305">
      <f>Q305-(Q305*((VLOOKUP(A305,Plan!A$1:Z$798,26,FALSE)/100)))</f>
    </nc>
  </rcc>
  <rcc rId="10403" sId="8">
    <oc r="S305">
      <f>IF(P305,O305*'ETC Data'!$H$3*'ETC Data'!$J$3,0)</f>
    </oc>
    <nc r="S305">
      <f>IF(P305,O305*'ETC Data'!$H$3*'ETC Data'!$J$3,0)</f>
    </nc>
  </rcc>
  <rcc rId="10404" sId="8">
    <oc r="T305">
      <f>S305-(S305*((VLOOKUP(A305,Plan!A$1:AA$798,26,FALSE)/100)))</f>
    </oc>
    <nc r="T305">
      <f>S305-(S305*((VLOOKUP(A305,Plan!A$1:AA$798,27,FALSE)/100)))</f>
    </nc>
  </rcc>
  <rcc rId="10405" sId="8">
    <oc r="U305">
      <f>IF(P305,O305*'ETC Data'!$H$3*'ETC Data'!$K$3,0)</f>
    </oc>
    <nc r="U305">
      <f>IF(P305,O305*'ETC Data'!$H$3*'ETC Data'!$K$3,0)</f>
    </nc>
  </rcc>
  <rcc rId="10406" sId="8">
    <oc r="V305">
      <f>U305-(U305*((VLOOKUP(A305,Plan!A$1:AB$798,27,FALSE)/100)))</f>
    </oc>
    <nc r="V305">
      <f>U305-(U305*((VLOOKUP(A305,Plan!A$1:AB$798,28,FALSE)/100)))</f>
    </nc>
  </rcc>
  <rcc rId="10407" sId="8">
    <oc r="W305">
      <f>IF(P305,O305*'ETC Data'!$H$3*'ETC Data'!$L$3,0)</f>
    </oc>
    <nc r="W305">
      <f>IF(P305,O305*'ETC Data'!$H$3*'ETC Data'!$L$3,0)</f>
    </nc>
  </rcc>
  <rcc rId="10408" sId="8">
    <oc r="X305">
      <f>W305-(W305*((VLOOKUP(A305,Plan!A$1:AC$798,28,FALSE)/100)))</f>
    </oc>
    <nc r="X305">
      <f>W305-(W305*((VLOOKUP(A305,Plan!A$1:AC$798,29,FALSE)/100)))</f>
    </nc>
  </rcc>
  <rcc rId="10409" sId="8">
    <oc r="Z305">
      <f>OR(H305="Y",J305="Y")</f>
    </oc>
    <nc r="Z305">
      <f>OR(H305="Y",J305="Y")</f>
    </nc>
  </rcc>
  <rcc rId="10410" sId="8">
    <oc r="AA305">
      <f>IF(Z305,O305*'ETC Data'!$H$4*'ETC Data'!$I$4,0)</f>
    </oc>
    <nc r="AA305">
      <f>IF(Z305,O305*'ETC Data'!$H$4*'ETC Data'!$I$4,0)</f>
    </nc>
  </rcc>
  <rcc rId="10411" sId="8">
    <oc r="AB305">
      <f>AA305-(AA305*((VLOOKUP(A305,Plan!A$1:AI$798,34,FALSE)/100)))</f>
    </oc>
    <nc r="AB305">
      <f>AA305-(AA305*((VLOOKUP(A305,Plan!A$1:AI$798,35,FALSE)/100)))</f>
    </nc>
  </rcc>
  <rcc rId="10412" sId="8">
    <oc r="AC305">
      <f>IF(Z305,O305*'ETC Data'!$H$4*'ETC Data'!$J$4,0)</f>
    </oc>
    <nc r="AC305">
      <f>IF(Z305,O305*'ETC Data'!$H$4*'ETC Data'!$J$4,0)</f>
    </nc>
  </rcc>
  <rcc rId="10413" sId="8">
    <oc r="AD305">
      <f>AC305-(AC305*((VLOOKUP(A305,Plan!A$1:AJ$798,35,FALSE)/100)))</f>
    </oc>
    <nc r="AD305">
      <f>AC305-(AC305*((VLOOKUP(A305,Plan!A$1:AJ$798,36,FALSE)/100)))</f>
    </nc>
  </rcc>
  <rcc rId="10414" sId="8">
    <oc r="AE305">
      <f>IF(Z305,O305*'ETC Data'!$H$4*'ETC Data'!$K$4,0)</f>
    </oc>
    <nc r="AE305">
      <f>IF(Z305,O305*'ETC Data'!$H$4*'ETC Data'!$K$4,0)</f>
    </nc>
  </rcc>
  <rcc rId="10415" sId="8">
    <oc r="AF305">
      <f>AE305-(AE305*((VLOOKUP(A305,Plan!A$1:AK$798,36,FALSE)/100)))</f>
    </oc>
    <nc r="AF305">
      <f>AE305-(AE305*((VLOOKUP(A305,Plan!A$1:AK$798,37,FALSE)/100)))</f>
    </nc>
  </rcc>
  <rcc rId="10416" sId="8">
    <oc r="AG305">
      <f>IF(Z305,O305*'ETC Data'!$H$4*'ETC Data'!$L$4,0)</f>
    </oc>
    <nc r="AG305">
      <f>IF(Z305,O305*'ETC Data'!$H$4*'ETC Data'!$L$4,0)</f>
    </nc>
  </rcc>
  <rcc rId="10417" sId="8">
    <oc r="AH305">
      <f>AG305-(AG305*((VLOOKUP(A305,Plan!A$1:AP$798,41,FALSE)/100)))</f>
    </oc>
    <nc r="AH305">
      <f>AG305-(AG305*((VLOOKUP(A305,Plan!A$1:AP$798,42,FALSE)/100)))</f>
    </nc>
  </rcc>
  <rcc rId="10418" sId="8">
    <oc r="AJ305">
      <f>OR(H305="Y",K305="Y")</f>
    </oc>
    <nc r="AJ305">
      <f>OR(H305="Y",K305="Y")</f>
    </nc>
  </rcc>
  <rcc rId="10419" sId="8">
    <oc r="AK305">
      <f>IF(AJ305,O305*'ETC Data'!$H$5*'ETC Data'!$I$5,0)</f>
    </oc>
    <nc r="AK305">
      <f>IF(AJ305,O305*'ETC Data'!$H$5*'ETC Data'!$I$5,0)</f>
    </nc>
  </rcc>
  <rcc rId="10420" sId="8">
    <oc r="AL305">
      <f>AK305-(AK305*((VLOOKUP(A305,Plan!A$1:AY$798,49,FALSE)/100)))</f>
    </oc>
    <nc r="AL305">
      <f>AK305-(AK305*((VLOOKUP(A305,Plan!A$1:AY$798,51,FALSE)/100)))</f>
    </nc>
  </rcc>
  <rcc rId="10421" sId="8">
    <oc r="AM305">
      <f>IF(AJ305,O305*'ETC Data'!$H$5*'ETC Data'!$J$5,0)</f>
    </oc>
    <nc r="AM305">
      <f>IF(AJ305,O305*'ETC Data'!$H$5*'ETC Data'!$J$5,0)</f>
    </nc>
  </rcc>
  <rcc rId="10422" sId="8">
    <oc r="AN305">
      <f>AM305-(AM305*((VLOOKUP(A305,Plan!A$1:BA$798,50,FALSE)/100)))</f>
    </oc>
    <nc r="AN305">
      <f>AM305-(AM305*((VLOOKUP(A305,Plan!A$1:BA$798,53,FALSE)/100)))</f>
    </nc>
  </rcc>
  <rcc rId="10423" sId="8">
    <oc r="AO305">
      <f>IF(AJ305,O305*'ETC Data'!$H$5*'ETC Data'!$K$5,0)</f>
    </oc>
    <nc r="AO305">
      <f>IF(AJ305,O305*'ETC Data'!$H$5*'ETC Data'!$K$5,0)</f>
    </nc>
  </rcc>
  <rcc rId="10424" sId="8">
    <oc r="AP305">
      <f>AO305-(AO305*((VLOOKUP(A305,Plan!A$1:BB$798,51,FALSE)/100)))</f>
    </oc>
    <nc r="AP305">
      <f>AO305-(AO305*((VLOOKUP(A305,Plan!A$1:BB$798,54,FALSE)/100)))</f>
    </nc>
  </rcc>
  <rcc rId="10425" sId="8">
    <oc r="AQ305">
      <f>IF(AJ305,O305*'ETC Data'!$H$5*'ETC Data'!$L$5,0)</f>
    </oc>
    <nc r="AQ305">
      <f>IF(AJ305,O305*'ETC Data'!$H$5*'ETC Data'!$L$5,0)</f>
    </nc>
  </rcc>
  <rcc rId="10426" sId="8">
    <oc r="AR305">
      <f>AQ305-(AQ305*((VLOOKUP(A305,Plan!A$1:BD$798,53,FALSE)/100)))</f>
    </oc>
    <nc r="AR305">
      <f>AQ305-(AQ305*((VLOOKUP(A305,Plan!A$1:BD$798,56,FALSE)/100)))</f>
    </nc>
  </rcc>
  <rcc rId="10427" sId="8">
    <oc r="R306">
      <f>Q306-(Q306*((VLOOKUP(A306,Plan!A$1:Z$798,25,FALSE)/100)))</f>
    </oc>
    <nc r="R306">
      <f>Q306-(Q306*((VLOOKUP(A306,Plan!A$1:Z$798,26,FALSE)/100)))</f>
    </nc>
  </rcc>
  <rcc rId="10428" sId="8">
    <oc r="S306">
      <f>IF(P306,O306*'ETC Data'!$H$3*'ETC Data'!$J$3,0)</f>
    </oc>
    <nc r="S306">
      <f>IF(P306,O306*'ETC Data'!$H$3*'ETC Data'!$J$3,0)</f>
    </nc>
  </rcc>
  <rcc rId="10429" sId="8">
    <oc r="T306">
      <f>S306-(S306*((VLOOKUP(A306,Plan!A$1:AA$798,26,FALSE)/100)))</f>
    </oc>
    <nc r="T306">
      <f>S306-(S306*((VLOOKUP(A306,Plan!A$1:AA$798,27,FALSE)/100)))</f>
    </nc>
  </rcc>
  <rcc rId="10430" sId="8">
    <oc r="U306">
      <f>IF(P306,O306*'ETC Data'!$H$3*'ETC Data'!$K$3,0)</f>
    </oc>
    <nc r="U306">
      <f>IF(P306,O306*'ETC Data'!$H$3*'ETC Data'!$K$3,0)</f>
    </nc>
  </rcc>
  <rcc rId="10431" sId="8">
    <oc r="V306">
      <f>U306-(U306*((VLOOKUP(A306,Plan!A$1:AB$798,27,FALSE)/100)))</f>
    </oc>
    <nc r="V306">
      <f>U306-(U306*((VLOOKUP(A306,Plan!A$1:AB$798,28,FALSE)/100)))</f>
    </nc>
  </rcc>
  <rcc rId="10432" sId="8">
    <oc r="W306">
      <f>IF(P306,O306*'ETC Data'!$H$3*'ETC Data'!$L$3,0)</f>
    </oc>
    <nc r="W306">
      <f>IF(P306,O306*'ETC Data'!$H$3*'ETC Data'!$L$3,0)</f>
    </nc>
  </rcc>
  <rcc rId="10433" sId="8">
    <oc r="X306">
      <f>W306-(W306*((VLOOKUP(A306,Plan!A$1:AC$798,28,FALSE)/100)))</f>
    </oc>
    <nc r="X306">
      <f>W306-(W306*((VLOOKUP(A306,Plan!A$1:AC$798,29,FALSE)/100)))</f>
    </nc>
  </rcc>
  <rcc rId="10434" sId="8">
    <oc r="Z306">
      <f>OR(H306="Y",J306="Y")</f>
    </oc>
    <nc r="Z306">
      <f>OR(H306="Y",J306="Y")</f>
    </nc>
  </rcc>
  <rcc rId="10435" sId="8">
    <oc r="AA306">
      <f>IF(Z306,O306*'ETC Data'!$H$4*'ETC Data'!$I$4,0)</f>
    </oc>
    <nc r="AA306">
      <f>IF(Z306,O306*'ETC Data'!$H$4*'ETC Data'!$I$4,0)</f>
    </nc>
  </rcc>
  <rcc rId="10436" sId="8">
    <oc r="AB306">
      <f>AA306-(AA306*((VLOOKUP(A306,Plan!A$1:AI$798,34,FALSE)/100)))</f>
    </oc>
    <nc r="AB306">
      <f>AA306-(AA306*((VLOOKUP(A306,Plan!A$1:AI$798,35,FALSE)/100)))</f>
    </nc>
  </rcc>
  <rcc rId="10437" sId="8">
    <oc r="AC306">
      <f>IF(Z306,O306*'ETC Data'!$H$4*'ETC Data'!$J$4,0)</f>
    </oc>
    <nc r="AC306">
      <f>IF(Z306,O306*'ETC Data'!$H$4*'ETC Data'!$J$4,0)</f>
    </nc>
  </rcc>
  <rcc rId="10438" sId="8">
    <oc r="AD306">
      <f>AC306-(AC306*((VLOOKUP(A306,Plan!A$1:AJ$798,35,FALSE)/100)))</f>
    </oc>
    <nc r="AD306">
      <f>AC306-(AC306*((VLOOKUP(A306,Plan!A$1:AJ$798,36,FALSE)/100)))</f>
    </nc>
  </rcc>
  <rcc rId="10439" sId="8">
    <oc r="AE306">
      <f>IF(Z306,O306*'ETC Data'!$H$4*'ETC Data'!$K$4,0)</f>
    </oc>
    <nc r="AE306">
      <f>IF(Z306,O306*'ETC Data'!$H$4*'ETC Data'!$K$4,0)</f>
    </nc>
  </rcc>
  <rcc rId="10440" sId="8">
    <oc r="AF306">
      <f>AE306-(AE306*((VLOOKUP(A306,Plan!A$1:AK$798,36,FALSE)/100)))</f>
    </oc>
    <nc r="AF306">
      <f>AE306-(AE306*((VLOOKUP(A306,Plan!A$1:AK$798,37,FALSE)/100)))</f>
    </nc>
  </rcc>
  <rcc rId="10441" sId="8">
    <oc r="AG306">
      <f>IF(Z306,O306*'ETC Data'!$H$4*'ETC Data'!$L$4,0)</f>
    </oc>
    <nc r="AG306">
      <f>IF(Z306,O306*'ETC Data'!$H$4*'ETC Data'!$L$4,0)</f>
    </nc>
  </rcc>
  <rcc rId="10442" sId="8">
    <oc r="AH306">
      <f>AG306-(AG306*((VLOOKUP(A306,Plan!A$1:AP$798,41,FALSE)/100)))</f>
    </oc>
    <nc r="AH306">
      <f>AG306-(AG306*((VLOOKUP(A306,Plan!A$1:AP$798,42,FALSE)/100)))</f>
    </nc>
  </rcc>
  <rcc rId="10443" sId="8">
    <oc r="AJ306">
      <f>OR(H306="Y",K306="Y")</f>
    </oc>
    <nc r="AJ306">
      <f>OR(H306="Y",K306="Y")</f>
    </nc>
  </rcc>
  <rcc rId="10444" sId="8">
    <oc r="AK306">
      <f>IF(AJ306,O306*'ETC Data'!$H$5*'ETC Data'!$I$5,0)</f>
    </oc>
    <nc r="AK306">
      <f>IF(AJ306,O306*'ETC Data'!$H$5*'ETC Data'!$I$5,0)</f>
    </nc>
  </rcc>
  <rcc rId="10445" sId="8">
    <oc r="AL306">
      <f>AK306-(AK306*((VLOOKUP(A306,Plan!A$1:AY$798,49,FALSE)/100)))</f>
    </oc>
    <nc r="AL306">
      <f>AK306-(AK306*((VLOOKUP(A306,Plan!A$1:AY$798,51,FALSE)/100)))</f>
    </nc>
  </rcc>
  <rcc rId="10446" sId="8">
    <oc r="AM306">
      <f>IF(AJ306,O306*'ETC Data'!$H$5*'ETC Data'!$J$5,0)</f>
    </oc>
    <nc r="AM306">
      <f>IF(AJ306,O306*'ETC Data'!$H$5*'ETC Data'!$J$5,0)</f>
    </nc>
  </rcc>
  <rcc rId="10447" sId="8">
    <oc r="AN306">
      <f>AM306-(AM306*((VLOOKUP(A306,Plan!A$1:BA$798,50,FALSE)/100)))</f>
    </oc>
    <nc r="AN306">
      <f>AM306-(AM306*((VLOOKUP(A306,Plan!A$1:BA$798,53,FALSE)/100)))</f>
    </nc>
  </rcc>
  <rcc rId="10448" sId="8">
    <oc r="AO306">
      <f>IF(AJ306,O306*'ETC Data'!$H$5*'ETC Data'!$K$5,0)</f>
    </oc>
    <nc r="AO306">
      <f>IF(AJ306,O306*'ETC Data'!$H$5*'ETC Data'!$K$5,0)</f>
    </nc>
  </rcc>
  <rcc rId="10449" sId="8">
    <oc r="AP306">
      <f>AO306-(AO306*((VLOOKUP(A306,Plan!A$1:BB$798,51,FALSE)/100)))</f>
    </oc>
    <nc r="AP306">
      <f>AO306-(AO306*((VLOOKUP(A306,Plan!A$1:BB$798,54,FALSE)/100)))</f>
    </nc>
  </rcc>
  <rcc rId="10450" sId="8">
    <oc r="AQ306">
      <f>IF(AJ306,O306*'ETC Data'!$H$5*'ETC Data'!$L$5,0)</f>
    </oc>
    <nc r="AQ306">
      <f>IF(AJ306,O306*'ETC Data'!$H$5*'ETC Data'!$L$5,0)</f>
    </nc>
  </rcc>
  <rcc rId="10451" sId="8">
    <oc r="AR306">
      <f>AQ306-(AQ306*((VLOOKUP(A306,Plan!A$1:BD$798,53,FALSE)/100)))</f>
    </oc>
    <nc r="AR306">
      <f>AQ306-(AQ306*((VLOOKUP(A306,Plan!A$1:BD$798,56,FALSE)/100)))</f>
    </nc>
  </rcc>
  <rcc rId="10452" sId="8">
    <oc r="R307">
      <f>Q307-(Q307*((VLOOKUP(A307,Plan!A$1:Z$798,25,FALSE)/100)))</f>
    </oc>
    <nc r="R307">
      <f>Q307-(Q307*((VLOOKUP(A307,Plan!A$1:Z$798,26,FALSE)/100)))</f>
    </nc>
  </rcc>
  <rcc rId="10453" sId="8">
    <oc r="S307">
      <f>IF(P307,O307*'ETC Data'!$H$3*'ETC Data'!$J$3,0)</f>
    </oc>
    <nc r="S307">
      <f>IF(P307,O307*'ETC Data'!$H$3*'ETC Data'!$J$3,0)</f>
    </nc>
  </rcc>
  <rcc rId="10454" sId="8">
    <oc r="T307">
      <f>S307-(S307*((VLOOKUP(A307,Plan!A$1:AA$798,26,FALSE)/100)))</f>
    </oc>
    <nc r="T307">
      <f>S307-(S307*((VLOOKUP(A307,Plan!A$1:AA$798,27,FALSE)/100)))</f>
    </nc>
  </rcc>
  <rcc rId="10455" sId="8">
    <oc r="U307">
      <f>IF(P307,O307*'ETC Data'!$H$3*'ETC Data'!$K$3,0)</f>
    </oc>
    <nc r="U307">
      <f>IF(P307,O307*'ETC Data'!$H$3*'ETC Data'!$K$3,0)</f>
    </nc>
  </rcc>
  <rcc rId="10456" sId="8">
    <oc r="V307">
      <f>U307-(U307*((VLOOKUP(A307,Plan!A$1:AB$798,27,FALSE)/100)))</f>
    </oc>
    <nc r="V307">
      <f>U307-(U307*((VLOOKUP(A307,Plan!A$1:AB$798,28,FALSE)/100)))</f>
    </nc>
  </rcc>
  <rcc rId="10457" sId="8">
    <oc r="W307">
      <f>IF(P307,O307*'ETC Data'!$H$3*'ETC Data'!$L$3,0)</f>
    </oc>
    <nc r="W307">
      <f>IF(P307,O307*'ETC Data'!$H$3*'ETC Data'!$L$3,0)</f>
    </nc>
  </rcc>
  <rcc rId="10458" sId="8">
    <oc r="X307">
      <f>W307-(W307*((VLOOKUP(A307,Plan!A$1:AC$798,28,FALSE)/100)))</f>
    </oc>
    <nc r="X307">
      <f>W307-(W307*((VLOOKUP(A307,Plan!A$1:AC$798,29,FALSE)/100)))</f>
    </nc>
  </rcc>
  <rcc rId="10459" sId="8">
    <oc r="Z307">
      <f>OR(H307="Y",J307="Y")</f>
    </oc>
    <nc r="Z307">
      <f>OR(H307="Y",J307="Y")</f>
    </nc>
  </rcc>
  <rcc rId="10460" sId="8">
    <oc r="AA307">
      <f>IF(Z307,O307*'ETC Data'!$H$4*'ETC Data'!$I$4,0)</f>
    </oc>
    <nc r="AA307">
      <f>IF(Z307,O307*'ETC Data'!$H$4*'ETC Data'!$I$4,0)</f>
    </nc>
  </rcc>
  <rcc rId="10461" sId="8">
    <oc r="AB307">
      <f>AA307-(AA307*((VLOOKUP(A307,Plan!A$1:AI$798,34,FALSE)/100)))</f>
    </oc>
    <nc r="AB307">
      <f>AA307-(AA307*((VLOOKUP(A307,Plan!A$1:AI$798,35,FALSE)/100)))</f>
    </nc>
  </rcc>
  <rcc rId="10462" sId="8">
    <oc r="AC307">
      <f>IF(Z307,O307*'ETC Data'!$H$4*'ETC Data'!$J$4,0)</f>
    </oc>
    <nc r="AC307">
      <f>IF(Z307,O307*'ETC Data'!$H$4*'ETC Data'!$J$4,0)</f>
    </nc>
  </rcc>
  <rcc rId="10463" sId="8">
    <oc r="AD307">
      <f>AC307-(AC307*((VLOOKUP(A307,Plan!A$1:AJ$798,35,FALSE)/100)))</f>
    </oc>
    <nc r="AD307">
      <f>AC307-(AC307*((VLOOKUP(A307,Plan!A$1:AJ$798,36,FALSE)/100)))</f>
    </nc>
  </rcc>
  <rcc rId="10464" sId="8">
    <oc r="AE307">
      <f>IF(Z307,O307*'ETC Data'!$H$4*'ETC Data'!$K$4,0)</f>
    </oc>
    <nc r="AE307">
      <f>IF(Z307,O307*'ETC Data'!$H$4*'ETC Data'!$K$4,0)</f>
    </nc>
  </rcc>
  <rcc rId="10465" sId="8">
    <oc r="AF307">
      <f>AE307-(AE307*((VLOOKUP(A307,Plan!A$1:AK$798,36,FALSE)/100)))</f>
    </oc>
    <nc r="AF307">
      <f>AE307-(AE307*((VLOOKUP(A307,Plan!A$1:AK$798,37,FALSE)/100)))</f>
    </nc>
  </rcc>
  <rcc rId="10466" sId="8">
    <oc r="AG307">
      <f>IF(Z307,O307*'ETC Data'!$H$4*'ETC Data'!$L$4,0)</f>
    </oc>
    <nc r="AG307">
      <f>IF(Z307,O307*'ETC Data'!$H$4*'ETC Data'!$L$4,0)</f>
    </nc>
  </rcc>
  <rcc rId="10467" sId="8">
    <oc r="AH307">
      <f>AG307-(AG307*((VLOOKUP(A307,Plan!A$1:AP$798,41,FALSE)/100)))</f>
    </oc>
    <nc r="AH307">
      <f>AG307-(AG307*((VLOOKUP(A307,Plan!A$1:AP$798,42,FALSE)/100)))</f>
    </nc>
  </rcc>
  <rcc rId="10468" sId="8">
    <oc r="AJ307">
      <f>OR(H307="Y",K307="Y")</f>
    </oc>
    <nc r="AJ307">
      <f>OR(H307="Y",K307="Y")</f>
    </nc>
  </rcc>
  <rcc rId="10469" sId="8">
    <oc r="AK307">
      <f>IF(AJ307,O307*'ETC Data'!$H$5*'ETC Data'!$I$5,0)</f>
    </oc>
    <nc r="AK307">
      <f>IF(AJ307,O307*'ETC Data'!$H$5*'ETC Data'!$I$5,0)</f>
    </nc>
  </rcc>
  <rcc rId="10470" sId="8">
    <oc r="AL307">
      <f>AK307-(AK307*((VLOOKUP(A307,Plan!A$1:AY$798,49,FALSE)/100)))</f>
    </oc>
    <nc r="AL307">
      <f>AK307-(AK307*((VLOOKUP(A307,Plan!A$1:AY$798,51,FALSE)/100)))</f>
    </nc>
  </rcc>
  <rcc rId="10471" sId="8">
    <oc r="AM307">
      <f>IF(AJ307,O307*'ETC Data'!$H$5*'ETC Data'!$J$5,0)</f>
    </oc>
    <nc r="AM307">
      <f>IF(AJ307,O307*'ETC Data'!$H$5*'ETC Data'!$J$5,0)</f>
    </nc>
  </rcc>
  <rcc rId="10472" sId="8">
    <oc r="AN307">
      <f>AM307-(AM307*((VLOOKUP(A307,Plan!A$1:BA$798,50,FALSE)/100)))</f>
    </oc>
    <nc r="AN307">
      <f>AM307-(AM307*((VLOOKUP(A307,Plan!A$1:BA$798,53,FALSE)/100)))</f>
    </nc>
  </rcc>
  <rcc rId="10473" sId="8">
    <oc r="AO307">
      <f>IF(AJ307,O307*'ETC Data'!$H$5*'ETC Data'!$K$5,0)</f>
    </oc>
    <nc r="AO307">
      <f>IF(AJ307,O307*'ETC Data'!$H$5*'ETC Data'!$K$5,0)</f>
    </nc>
  </rcc>
  <rcc rId="10474" sId="8">
    <oc r="AP307">
      <f>AO307-(AO307*((VLOOKUP(A307,Plan!A$1:BB$798,51,FALSE)/100)))</f>
    </oc>
    <nc r="AP307">
      <f>AO307-(AO307*((VLOOKUP(A307,Plan!A$1:BB$798,54,FALSE)/100)))</f>
    </nc>
  </rcc>
  <rcc rId="10475" sId="8">
    <oc r="AQ307">
      <f>IF(AJ307,O307*'ETC Data'!$H$5*'ETC Data'!$L$5,0)</f>
    </oc>
    <nc r="AQ307">
      <f>IF(AJ307,O307*'ETC Data'!$H$5*'ETC Data'!$L$5,0)</f>
    </nc>
  </rcc>
  <rcc rId="10476" sId="8">
    <oc r="AR307">
      <f>AQ307-(AQ307*((VLOOKUP(A307,Plan!A$1:BD$798,53,FALSE)/100)))</f>
    </oc>
    <nc r="AR307">
      <f>AQ307-(AQ307*((VLOOKUP(A307,Plan!A$1:BD$798,56,FALSE)/100)))</f>
    </nc>
  </rcc>
  <rcc rId="10477" sId="8">
    <oc r="R308">
      <f>Q308-(Q308*((VLOOKUP(A308,Plan!A$1:Z$798,26,FALSE)/100)))</f>
    </oc>
    <nc r="R308">
      <f>Q308-(Q308*((VLOOKUP(A308,Plan!A$1:Z$798,26,FALSE)/100)))</f>
    </nc>
  </rcc>
  <rcc rId="10478" sId="8">
    <oc r="S308">
      <f>IF(P308,O308*'ETC Data'!$H$3*'ETC Data'!$J$3,0)</f>
    </oc>
    <nc r="S308">
      <f>IF(P308,O308*'ETC Data'!$H$3*'ETC Data'!$J$3,0)</f>
    </nc>
  </rcc>
  <rcc rId="10479" sId="8">
    <oc r="T308">
      <f>S308-(S308*((VLOOKUP(A308,Plan!A$1:AA$798,27,FALSE)/100)))</f>
    </oc>
    <nc r="T308">
      <f>S308-(S308*((VLOOKUP(A308,Plan!A$1:AA$798,27,FALSE)/100)))</f>
    </nc>
  </rcc>
  <rcc rId="10480" sId="8">
    <oc r="U308">
      <f>IF(P308,O308*'ETC Data'!$H$3*'ETC Data'!$K$3,0)</f>
    </oc>
    <nc r="U308">
      <f>IF(P308,O308*'ETC Data'!$H$3*'ETC Data'!$K$3,0)</f>
    </nc>
  </rcc>
  <rcc rId="10481" sId="8">
    <oc r="V308">
      <f>U308-(U308*((VLOOKUP(A308,Plan!A$1:AB$798,28,FALSE)/100)))</f>
    </oc>
    <nc r="V308">
      <f>U308-(U308*((VLOOKUP(A308,Plan!A$1:AB$798,28,FALSE)/100)))</f>
    </nc>
  </rcc>
  <rcc rId="10482" sId="8">
    <oc r="W308">
      <f>IF(P308,O308*'ETC Data'!$H$3*'ETC Data'!$L$3,0)</f>
    </oc>
    <nc r="W308">
      <f>IF(P308,O308*'ETC Data'!$H$3*'ETC Data'!$L$3,0)</f>
    </nc>
  </rcc>
  <rcc rId="10483" sId="8">
    <oc r="X308">
      <f>W308-(W308*((VLOOKUP(A308,Plan!A$1:AC$798,29,FALSE)/100)))</f>
    </oc>
    <nc r="X308">
      <f>W308-(W308*((VLOOKUP(A308,Plan!A$1:AC$798,29,FALSE)/100)))</f>
    </nc>
  </rcc>
  <rcc rId="10484" sId="8">
    <oc r="Z308">
      <f>OR(H308="Y",J308="Y")</f>
    </oc>
    <nc r="Z308">
      <f>OR(H308="Y",J308="Y")</f>
    </nc>
  </rcc>
  <rcc rId="10485" sId="8">
    <oc r="AA308">
      <f>IF(Z308,O308*'ETC Data'!$H$4*'ETC Data'!$I$4,0)</f>
    </oc>
    <nc r="AA308">
      <f>IF(Z308,O308*'ETC Data'!$H$4*'ETC Data'!$I$4,0)</f>
    </nc>
  </rcc>
  <rcc rId="10486" sId="8">
    <oc r="AB308">
      <f>AA308-(AA308*((VLOOKUP(A308,Plan!A$1:AI$798,35,FALSE)/100)))</f>
    </oc>
    <nc r="AB308">
      <f>AA308-(AA308*((VLOOKUP(A308,Plan!A$1:AI$798,35,FALSE)/100)))</f>
    </nc>
  </rcc>
  <rcc rId="10487" sId="8">
    <oc r="AC308">
      <f>IF(Z308,O308*'ETC Data'!$H$4*'ETC Data'!$J$4,0)</f>
    </oc>
    <nc r="AC308">
      <f>IF(Z308,O308*'ETC Data'!$H$4*'ETC Data'!$J$4,0)</f>
    </nc>
  </rcc>
  <rcc rId="10488" sId="8">
    <oc r="AD308">
      <f>AC308-(AC308*((VLOOKUP(A308,Plan!A$1:AJ$798,36,FALSE)/100)))</f>
    </oc>
    <nc r="AD308">
      <f>AC308-(AC308*((VLOOKUP(A308,Plan!A$1:AJ$798,36,FALSE)/100)))</f>
    </nc>
  </rcc>
  <rcc rId="10489" sId="8">
    <oc r="AE308">
      <f>IF(Z308,O308*'ETC Data'!$H$4*'ETC Data'!$K$4,0)</f>
    </oc>
    <nc r="AE308">
      <f>IF(Z308,O308*'ETC Data'!$H$4*'ETC Data'!$K$4,0)</f>
    </nc>
  </rcc>
  <rcc rId="10490" sId="8">
    <oc r="AF308">
      <f>AE308-(AE308*((VLOOKUP(A308,Plan!A$1:AK$798,37,FALSE)/100)))</f>
    </oc>
    <nc r="AF308">
      <f>AE308-(AE308*((VLOOKUP(A308,Plan!A$1:AK$798,37,FALSE)/100)))</f>
    </nc>
  </rcc>
  <rcc rId="10491" sId="8">
    <oc r="AG308">
      <f>IF(Z308,O308*'ETC Data'!$H$4*'ETC Data'!$L$4,0)</f>
    </oc>
    <nc r="AG308">
      <f>IF(Z308,O308*'ETC Data'!$H$4*'ETC Data'!$L$4,0)</f>
    </nc>
  </rcc>
  <rcc rId="10492" sId="8">
    <oc r="AH308">
      <f>AG308-(AG308*((VLOOKUP(A308,Plan!A$1:AP$798,42,FALSE)/100)))</f>
    </oc>
    <nc r="AH308">
      <f>AG308-(AG308*((VLOOKUP(A308,Plan!A$1:AP$798,42,FALSE)/100)))</f>
    </nc>
  </rcc>
  <rcc rId="10493" sId="8">
    <oc r="AJ308">
      <f>OR(H308="Y",K308="Y")</f>
    </oc>
    <nc r="AJ308">
      <f>OR(H308="Y",K308="Y")</f>
    </nc>
  </rcc>
  <rcc rId="10494" sId="8">
    <oc r="AK308">
      <f>IF(AJ308,O308*'ETC Data'!$H$5*'ETC Data'!$I$5,0)</f>
    </oc>
    <nc r="AK308">
      <f>IF(AJ308,O308*'ETC Data'!$H$5*'ETC Data'!$I$5,0)</f>
    </nc>
  </rcc>
  <rcc rId="10495" sId="8">
    <oc r="AL308">
      <f>AK308-(AK308*((VLOOKUP(A308,Plan!A$1:AY$798,51,FALSE)/100)))</f>
    </oc>
    <nc r="AL308">
      <f>AK308-(AK308*((VLOOKUP(A308,Plan!A$1:AY$798,51,FALSE)/100)))</f>
    </nc>
  </rcc>
  <rcc rId="10496" sId="8">
    <oc r="AM308">
      <f>IF(AJ308,O308*'ETC Data'!$H$5*'ETC Data'!$J$5,0)</f>
    </oc>
    <nc r="AM308">
      <f>IF(AJ308,O308*'ETC Data'!$H$5*'ETC Data'!$J$5,0)</f>
    </nc>
  </rcc>
  <rcc rId="10497" sId="8">
    <oc r="AN308">
      <f>AM308-(AM308*((VLOOKUP(A308,Plan!A$1:BA$798,53,FALSE)/100)))</f>
    </oc>
    <nc r="AN308">
      <f>AM308-(AM308*((VLOOKUP(A308,Plan!A$1:BA$798,53,FALSE)/100)))</f>
    </nc>
  </rcc>
  <rcc rId="10498" sId="8">
    <oc r="AO308">
      <f>IF(AJ308,O308*'ETC Data'!$H$5*'ETC Data'!$K$5,0)</f>
    </oc>
    <nc r="AO308">
      <f>IF(AJ308,O308*'ETC Data'!$H$5*'ETC Data'!$K$5,0)</f>
    </nc>
  </rcc>
  <rcc rId="10499" sId="8">
    <oc r="AP308">
      <f>AO308-(AO308*((VLOOKUP(A308,Plan!A$1:BB$798,54,FALSE)/100)))</f>
    </oc>
    <nc r="AP308">
      <f>AO308-(AO308*((VLOOKUP(A308,Plan!A$1:BB$798,54,FALSE)/100)))</f>
    </nc>
  </rcc>
  <rcc rId="10500" sId="8">
    <oc r="AQ308">
      <f>IF(AJ308,O308*'ETC Data'!$H$5*'ETC Data'!$L$5,0)</f>
    </oc>
    <nc r="AQ308">
      <f>IF(AJ308,O308*'ETC Data'!$H$5*'ETC Data'!$L$5,0)</f>
    </nc>
  </rcc>
  <rcc rId="10501" sId="8">
    <oc r="AR308">
      <f>AQ308-(AQ308*((VLOOKUP(A308,Plan!A$1:BD$798,56,FALSE)/100)))</f>
    </oc>
    <nc r="AR308">
      <f>AQ308-(AQ308*((VLOOKUP(A308,Plan!A$1:BD$798,56,FALSE)/100)))</f>
    </nc>
  </rcc>
  <rcc rId="10502" sId="8">
    <oc r="R309">
      <f>Q309-(Q309*((VLOOKUP(A309,Plan!A$1:Z$798,25,FALSE)/100)))</f>
    </oc>
    <nc r="R309">
      <f>Q309-(Q309*((VLOOKUP(A309,Plan!A$1:Z$798,26,FALSE)/100)))</f>
    </nc>
  </rcc>
  <rcc rId="10503" sId="8">
    <oc r="S309">
      <f>IF(P309,O309*'ETC Data'!$H$3*'ETC Data'!$J$3,0)</f>
    </oc>
    <nc r="S309">
      <f>IF(P309,O309*'ETC Data'!$H$3*'ETC Data'!$J$3,0)</f>
    </nc>
  </rcc>
  <rcc rId="10504" sId="8">
    <oc r="T309">
      <f>S309-(S309*((VLOOKUP(A309,Plan!A$1:AA$798,26,FALSE)/100)))</f>
    </oc>
    <nc r="T309">
      <f>S309-(S309*((VLOOKUP(A309,Plan!A$1:AA$798,27,FALSE)/100)))</f>
    </nc>
  </rcc>
  <rcc rId="10505" sId="8">
    <oc r="U309">
      <f>IF(P309,O309*'ETC Data'!$H$3*'ETC Data'!$K$3,0)</f>
    </oc>
    <nc r="U309">
      <f>IF(P309,O309*'ETC Data'!$H$3*'ETC Data'!$K$3,0)</f>
    </nc>
  </rcc>
  <rcc rId="10506" sId="8">
    <oc r="V309">
      <f>U309-(U309*((VLOOKUP(A309,Plan!A$1:AB$798,27,FALSE)/100)))</f>
    </oc>
    <nc r="V309">
      <f>U309-(U309*((VLOOKUP(A309,Plan!A$1:AB$798,28,FALSE)/100)))</f>
    </nc>
  </rcc>
  <rcc rId="10507" sId="8">
    <oc r="W309">
      <f>IF(P309,O309*'ETC Data'!$H$3*'ETC Data'!$L$3,0)</f>
    </oc>
    <nc r="W309">
      <f>IF(P309,O309*'ETC Data'!$H$3*'ETC Data'!$L$3,0)</f>
    </nc>
  </rcc>
  <rcc rId="10508" sId="8">
    <oc r="X309">
      <f>W309-(W309*((VLOOKUP(A309,Plan!A$1:AC$798,28,FALSE)/100)))</f>
    </oc>
    <nc r="X309">
      <f>W309-(W309*((VLOOKUP(A309,Plan!A$1:AC$798,29,FALSE)/100)))</f>
    </nc>
  </rcc>
  <rcc rId="10509" sId="8">
    <oc r="Z309">
      <f>OR(H309="Y",J309="Y")</f>
    </oc>
    <nc r="Z309">
      <f>OR(H309="Y",J309="Y")</f>
    </nc>
  </rcc>
  <rcc rId="10510" sId="8">
    <oc r="AA309">
      <f>IF(Z309,O309*'ETC Data'!$H$4*'ETC Data'!$I$4,0)</f>
    </oc>
    <nc r="AA309">
      <f>IF(Z309,O309*'ETC Data'!$H$4*'ETC Data'!$I$4,0)</f>
    </nc>
  </rcc>
  <rcc rId="10511" sId="8">
    <oc r="AB309">
      <f>AA309-(AA309*((VLOOKUP(A309,Plan!A$1:AI$798,34,FALSE)/100)))</f>
    </oc>
    <nc r="AB309">
      <f>AA309-(AA309*((VLOOKUP(A309,Plan!A$1:AI$798,35,FALSE)/100)))</f>
    </nc>
  </rcc>
  <rcc rId="10512" sId="8">
    <oc r="AC309">
      <f>IF(Z309,O309*'ETC Data'!$H$4*'ETC Data'!$J$4,0)</f>
    </oc>
    <nc r="AC309">
      <f>IF(Z309,O309*'ETC Data'!$H$4*'ETC Data'!$J$4,0)</f>
    </nc>
  </rcc>
  <rcc rId="10513" sId="8">
    <oc r="AD309">
      <f>AC309-(AC309*((VLOOKUP(A309,Plan!A$1:AJ$798,35,FALSE)/100)))</f>
    </oc>
    <nc r="AD309">
      <f>AC309-(AC309*((VLOOKUP(A309,Plan!A$1:AJ$798,36,FALSE)/100)))</f>
    </nc>
  </rcc>
  <rcc rId="10514" sId="8">
    <oc r="AE309">
      <f>IF(Z309,O309*'ETC Data'!$H$4*'ETC Data'!$K$4,0)</f>
    </oc>
    <nc r="AE309">
      <f>IF(Z309,O309*'ETC Data'!$H$4*'ETC Data'!$K$4,0)</f>
    </nc>
  </rcc>
  <rcc rId="10515" sId="8">
    <oc r="AF309">
      <f>AE309-(AE309*((VLOOKUP(A309,Plan!A$1:AK$798,36,FALSE)/100)))</f>
    </oc>
    <nc r="AF309">
      <f>AE309-(AE309*((VLOOKUP(A309,Plan!A$1:AK$798,37,FALSE)/100)))</f>
    </nc>
  </rcc>
  <rcc rId="10516" sId="8">
    <oc r="AG309">
      <f>IF(Z309,O309*'ETC Data'!$H$4*'ETC Data'!$L$4,0)</f>
    </oc>
    <nc r="AG309">
      <f>IF(Z309,O309*'ETC Data'!$H$4*'ETC Data'!$L$4,0)</f>
    </nc>
  </rcc>
  <rcc rId="10517" sId="8">
    <oc r="AH309">
      <f>AG309-(AG309*((VLOOKUP(A309,Plan!A$1:AP$798,41,FALSE)/100)))</f>
    </oc>
    <nc r="AH309">
      <f>AG309-(AG309*((VLOOKUP(A309,Plan!A$1:AP$798,42,FALSE)/100)))</f>
    </nc>
  </rcc>
  <rcc rId="10518" sId="8">
    <oc r="AJ309">
      <f>OR(H309="Y",K309="Y")</f>
    </oc>
    <nc r="AJ309">
      <f>OR(H309="Y",K309="Y")</f>
    </nc>
  </rcc>
  <rcc rId="10519" sId="8">
    <oc r="AK309">
      <f>IF(AJ309,O309*'ETC Data'!$H$5*'ETC Data'!$I$5,0)</f>
    </oc>
    <nc r="AK309">
      <f>IF(AJ309,O309*'ETC Data'!$H$5*'ETC Data'!$I$5,0)</f>
    </nc>
  </rcc>
  <rcc rId="10520" sId="8">
    <oc r="AL309">
      <f>AK309-(AK309*((VLOOKUP(A309,Plan!A$1:AY$798,49,FALSE)/100)))</f>
    </oc>
    <nc r="AL309">
      <f>AK309-(AK309*((VLOOKUP(A309,Plan!A$1:AY$798,51,FALSE)/100)))</f>
    </nc>
  </rcc>
  <rcc rId="10521" sId="8">
    <oc r="AM309">
      <f>IF(AJ309,O309*'ETC Data'!$H$5*'ETC Data'!$J$5,0)</f>
    </oc>
    <nc r="AM309">
      <f>IF(AJ309,O309*'ETC Data'!$H$5*'ETC Data'!$J$5,0)</f>
    </nc>
  </rcc>
  <rcc rId="10522" sId="8">
    <oc r="AN309">
      <f>AM309-(AM309*((VLOOKUP(A309,Plan!A$1:BA$798,50,FALSE)/100)))</f>
    </oc>
    <nc r="AN309">
      <f>AM309-(AM309*((VLOOKUP(A309,Plan!A$1:BA$798,53,FALSE)/100)))</f>
    </nc>
  </rcc>
  <rcc rId="10523" sId="8">
    <oc r="AO309">
      <f>IF(AJ309,O309*'ETC Data'!$H$5*'ETC Data'!$K$5,0)</f>
    </oc>
    <nc r="AO309">
      <f>IF(AJ309,O309*'ETC Data'!$H$5*'ETC Data'!$K$5,0)</f>
    </nc>
  </rcc>
  <rcc rId="10524" sId="8">
    <oc r="AP309">
      <f>AO309-(AO309*((VLOOKUP(A309,Plan!A$1:BB$798,51,FALSE)/100)))</f>
    </oc>
    <nc r="AP309">
      <f>AO309-(AO309*((VLOOKUP(A309,Plan!A$1:BB$798,54,FALSE)/100)))</f>
    </nc>
  </rcc>
  <rcc rId="10525" sId="8">
    <oc r="AQ309">
      <f>IF(AJ309,O309*'ETC Data'!$H$5*'ETC Data'!$L$5,0)</f>
    </oc>
    <nc r="AQ309">
      <f>IF(AJ309,O309*'ETC Data'!$H$5*'ETC Data'!$L$5,0)</f>
    </nc>
  </rcc>
  <rcc rId="10526" sId="8">
    <oc r="AR309">
      <f>AQ309-(AQ309*((VLOOKUP(A309,Plan!A$1:BD$798,53,FALSE)/100)))</f>
    </oc>
    <nc r="AR309">
      <f>AQ309-(AQ309*((VLOOKUP(A309,Plan!A$1:BD$798,56,FALSE)/100)))</f>
    </nc>
  </rcc>
  <rcc rId="10527" sId="8">
    <oc r="R310">
      <f>Q310-(Q310*((VLOOKUP(A310,Plan!A$1:Z$798,25,FALSE)/100)))</f>
    </oc>
    <nc r="R310">
      <f>Q310-(Q310*((VLOOKUP(A310,Plan!A$1:Z$798,26,FALSE)/100)))</f>
    </nc>
  </rcc>
  <rcc rId="10528" sId="8">
    <oc r="S310">
      <f>IF(P310,O310*'ETC Data'!$H$3*'ETC Data'!$J$3,0)</f>
    </oc>
    <nc r="S310">
      <f>IF(P310,O310*'ETC Data'!$H$3*'ETC Data'!$J$3,0)</f>
    </nc>
  </rcc>
  <rcc rId="10529" sId="8">
    <oc r="T310">
      <f>S310-(S310*((VLOOKUP(A310,Plan!A$1:AA$798,26,FALSE)/100)))</f>
    </oc>
    <nc r="T310">
      <f>S310-(S310*((VLOOKUP(A310,Plan!A$1:AA$798,27,FALSE)/100)))</f>
    </nc>
  </rcc>
  <rcc rId="10530" sId="8">
    <oc r="U310">
      <f>IF(P310,O310*'ETC Data'!$H$3*'ETC Data'!$K$3,0)</f>
    </oc>
    <nc r="U310">
      <f>IF(P310,O310*'ETC Data'!$H$3*'ETC Data'!$K$3,0)</f>
    </nc>
  </rcc>
  <rcc rId="10531" sId="8">
    <oc r="V310">
      <f>U310-(U310*((VLOOKUP(A310,Plan!A$1:AB$798,27,FALSE)/100)))</f>
    </oc>
    <nc r="V310">
      <f>U310-(U310*((VLOOKUP(A310,Plan!A$1:AB$798,28,FALSE)/100)))</f>
    </nc>
  </rcc>
  <rcc rId="10532" sId="8">
    <oc r="W310">
      <f>IF(P310,O310*'ETC Data'!$H$3*'ETC Data'!$L$3,0)</f>
    </oc>
    <nc r="W310">
      <f>IF(P310,O310*'ETC Data'!$H$3*'ETC Data'!$L$3,0)</f>
    </nc>
  </rcc>
  <rcc rId="10533" sId="8">
    <oc r="X310">
      <f>W310-(W310*((VLOOKUP(A310,Plan!A$1:AC$798,28,FALSE)/100)))</f>
    </oc>
    <nc r="X310">
      <f>W310-(W310*((VLOOKUP(A310,Plan!A$1:AC$798,29,FALSE)/100)))</f>
    </nc>
  </rcc>
  <rcc rId="10534" sId="8">
    <oc r="Z310">
      <f>OR(H310="Y",J310="Y")</f>
    </oc>
    <nc r="Z310">
      <f>OR(H310="Y",J310="Y")</f>
    </nc>
  </rcc>
  <rcc rId="10535" sId="8">
    <oc r="AA310">
      <f>IF(Z310,O310*'ETC Data'!$H$4*'ETC Data'!$I$4,0)</f>
    </oc>
    <nc r="AA310">
      <f>IF(Z310,O310*'ETC Data'!$H$4*'ETC Data'!$I$4,0)</f>
    </nc>
  </rcc>
  <rcc rId="10536" sId="8">
    <oc r="AB310">
      <f>AA310-(AA310*((VLOOKUP(A310,Plan!A$1:AI$798,34,FALSE)/100)))</f>
    </oc>
    <nc r="AB310">
      <f>AA310-(AA310*((VLOOKUP(A310,Plan!A$1:AI$798,35,FALSE)/100)))</f>
    </nc>
  </rcc>
  <rcc rId="10537" sId="8">
    <oc r="AC310">
      <f>IF(Z310,O310*'ETC Data'!$H$4*'ETC Data'!$J$4,0)</f>
    </oc>
    <nc r="AC310">
      <f>IF(Z310,O310*'ETC Data'!$H$4*'ETC Data'!$J$4,0)</f>
    </nc>
  </rcc>
  <rcc rId="10538" sId="8">
    <oc r="AD310">
      <f>AC310-(AC310*((VLOOKUP(A310,Plan!A$1:AJ$798,35,FALSE)/100)))</f>
    </oc>
    <nc r="AD310">
      <f>AC310-(AC310*((VLOOKUP(A310,Plan!A$1:AJ$798,36,FALSE)/100)))</f>
    </nc>
  </rcc>
  <rcc rId="10539" sId="8">
    <oc r="AE310">
      <f>IF(Z310,O310*'ETC Data'!$H$4*'ETC Data'!$K$4,0)</f>
    </oc>
    <nc r="AE310">
      <f>IF(Z310,O310*'ETC Data'!$H$4*'ETC Data'!$K$4,0)</f>
    </nc>
  </rcc>
  <rcc rId="10540" sId="8">
    <oc r="AF310">
      <f>AE310-(AE310*((VLOOKUP(A310,Plan!A$1:AK$798,36,FALSE)/100)))</f>
    </oc>
    <nc r="AF310">
      <f>AE310-(AE310*((VLOOKUP(A310,Plan!A$1:AK$798,37,FALSE)/100)))</f>
    </nc>
  </rcc>
  <rcc rId="10541" sId="8">
    <oc r="AG310">
      <f>IF(Z310,O310*'ETC Data'!$H$4*'ETC Data'!$L$4,0)</f>
    </oc>
    <nc r="AG310">
      <f>IF(Z310,O310*'ETC Data'!$H$4*'ETC Data'!$L$4,0)</f>
    </nc>
  </rcc>
  <rcc rId="10542" sId="8">
    <oc r="AH310">
      <f>AG310-(AG310*((VLOOKUP(A310,Plan!A$1:AP$798,41,FALSE)/100)))</f>
    </oc>
    <nc r="AH310">
      <f>AG310-(AG310*((VLOOKUP(A310,Plan!A$1:AP$798,42,FALSE)/100)))</f>
    </nc>
  </rcc>
  <rcc rId="10543" sId="8">
    <oc r="AJ310">
      <f>OR(H310="Y",K310="Y")</f>
    </oc>
    <nc r="AJ310">
      <f>OR(H310="Y",K310="Y")</f>
    </nc>
  </rcc>
  <rcc rId="10544" sId="8">
    <oc r="AK310">
      <f>IF(AJ310,O310*'ETC Data'!$H$5*'ETC Data'!$I$5,0)</f>
    </oc>
    <nc r="AK310">
      <f>IF(AJ310,O310*'ETC Data'!$H$5*'ETC Data'!$I$5,0)</f>
    </nc>
  </rcc>
  <rcc rId="10545" sId="8">
    <oc r="AL310">
      <f>AK310-(AK310*((VLOOKUP(A310,Plan!A$1:AY$798,49,FALSE)/100)))</f>
    </oc>
    <nc r="AL310">
      <f>AK310-(AK310*((VLOOKUP(A310,Plan!A$1:AY$798,51,FALSE)/100)))</f>
    </nc>
  </rcc>
  <rcc rId="10546" sId="8">
    <oc r="AM310">
      <f>IF(AJ310,O310*'ETC Data'!$H$5*'ETC Data'!$J$5,0)</f>
    </oc>
    <nc r="AM310">
      <f>IF(AJ310,O310*'ETC Data'!$H$5*'ETC Data'!$J$5,0)</f>
    </nc>
  </rcc>
  <rcc rId="10547" sId="8">
    <oc r="AN310">
      <f>AM310-(AM310*((VLOOKUP(A310,Plan!A$1:BA$798,50,FALSE)/100)))</f>
    </oc>
    <nc r="AN310">
      <f>AM310-(AM310*((VLOOKUP(A310,Plan!A$1:BA$798,53,FALSE)/100)))</f>
    </nc>
  </rcc>
  <rcc rId="10548" sId="8">
    <oc r="AO310">
      <f>IF(AJ310,O310*'ETC Data'!$H$5*'ETC Data'!$K$5,0)</f>
    </oc>
    <nc r="AO310">
      <f>IF(AJ310,O310*'ETC Data'!$H$5*'ETC Data'!$K$5,0)</f>
    </nc>
  </rcc>
  <rcc rId="10549" sId="8">
    <oc r="AP310">
      <f>AO310-(AO310*((VLOOKUP(A310,Plan!A$1:BB$798,51,FALSE)/100)))</f>
    </oc>
    <nc r="AP310">
      <f>AO310-(AO310*((VLOOKUP(A310,Plan!A$1:BB$798,54,FALSE)/100)))</f>
    </nc>
  </rcc>
  <rcc rId="10550" sId="8">
    <oc r="AQ310">
      <f>IF(AJ310,O310*'ETC Data'!$H$5*'ETC Data'!$L$5,0)</f>
    </oc>
    <nc r="AQ310">
      <f>IF(AJ310,O310*'ETC Data'!$H$5*'ETC Data'!$L$5,0)</f>
    </nc>
  </rcc>
  <rcc rId="10551" sId="8">
    <oc r="AR310">
      <f>AQ310-(AQ310*((VLOOKUP(A310,Plan!A$1:BD$798,53,FALSE)/100)))</f>
    </oc>
    <nc r="AR310">
      <f>AQ310-(AQ310*((VLOOKUP(A310,Plan!A$1:BD$798,56,FALSE)/100)))</f>
    </nc>
  </rcc>
  <rcc rId="10552" sId="8">
    <oc r="R311">
      <f>Q311-(Q311*((VLOOKUP(A311,Plan!A$1:Z$798,25,FALSE)/100)))</f>
    </oc>
    <nc r="R311">
      <f>Q311-(Q311*((VLOOKUP(A311,Plan!A$1:Z$798,26,FALSE)/100)))</f>
    </nc>
  </rcc>
  <rcc rId="10553" sId="8">
    <oc r="S311">
      <f>IF(P311,O311*'ETC Data'!$H$3*'ETC Data'!$J$3,0)</f>
    </oc>
    <nc r="S311">
      <f>IF(P311,O311*'ETC Data'!$H$3*'ETC Data'!$J$3,0)</f>
    </nc>
  </rcc>
  <rcc rId="10554" sId="8">
    <oc r="T311">
      <f>S311-(S311*((VLOOKUP(A311,Plan!A$1:AA$798,26,FALSE)/100)))</f>
    </oc>
    <nc r="T311">
      <f>S311-(S311*((VLOOKUP(A311,Plan!A$1:AA$798,27,FALSE)/100)))</f>
    </nc>
  </rcc>
  <rcc rId="10555" sId="8">
    <oc r="U311">
      <f>IF(P311,O311*'ETC Data'!$H$3*'ETC Data'!$K$3,0)</f>
    </oc>
    <nc r="U311">
      <f>IF(P311,O311*'ETC Data'!$H$3*'ETC Data'!$K$3,0)</f>
    </nc>
  </rcc>
  <rcc rId="10556" sId="8">
    <oc r="V311">
      <f>U311-(U311*((VLOOKUP(A311,Plan!A$1:AB$798,27,FALSE)/100)))</f>
    </oc>
    <nc r="V311">
      <f>U311-(U311*((VLOOKUP(A311,Plan!A$1:AB$798,28,FALSE)/100)))</f>
    </nc>
  </rcc>
  <rcc rId="10557" sId="8">
    <oc r="W311">
      <f>IF(P311,O311*'ETC Data'!$H$3*'ETC Data'!$L$3,0)</f>
    </oc>
    <nc r="W311">
      <f>IF(P311,O311*'ETC Data'!$H$3*'ETC Data'!$L$3,0)</f>
    </nc>
  </rcc>
  <rcc rId="10558" sId="8">
    <oc r="X311">
      <f>W311-(W311*((VLOOKUP(A311,Plan!A$1:AC$798,28,FALSE)/100)))</f>
    </oc>
    <nc r="X311">
      <f>W311-(W311*((VLOOKUP(A311,Plan!A$1:AC$798,29,FALSE)/100)))</f>
    </nc>
  </rcc>
  <rcc rId="10559" sId="8">
    <oc r="Z311">
      <f>OR(H311="Y",J311="Y")</f>
    </oc>
    <nc r="Z311">
      <f>OR(H311="Y",J311="Y")</f>
    </nc>
  </rcc>
  <rcc rId="10560" sId="8">
    <oc r="AA311">
      <f>IF(Z311,O311*'ETC Data'!$H$4*'ETC Data'!$I$4,0)</f>
    </oc>
    <nc r="AA311">
      <f>IF(Z311,O311*'ETC Data'!$H$4*'ETC Data'!$I$4,0)</f>
    </nc>
  </rcc>
  <rcc rId="10561" sId="8">
    <oc r="AB311">
      <f>AA311-(AA311*((VLOOKUP(A311,Plan!A$1:AI$798,34,FALSE)/100)))</f>
    </oc>
    <nc r="AB311">
      <f>AA311-(AA311*((VLOOKUP(A311,Plan!A$1:AI$798,35,FALSE)/100)))</f>
    </nc>
  </rcc>
  <rcc rId="10562" sId="8">
    <oc r="AC311">
      <f>IF(Z311,O311*'ETC Data'!$H$4*'ETC Data'!$J$4,0)</f>
    </oc>
    <nc r="AC311">
      <f>IF(Z311,O311*'ETC Data'!$H$4*'ETC Data'!$J$4,0)</f>
    </nc>
  </rcc>
  <rcc rId="10563" sId="8">
    <oc r="AD311">
      <f>AC311-(AC311*((VLOOKUP(A311,Plan!A$1:AJ$798,35,FALSE)/100)))</f>
    </oc>
    <nc r="AD311">
      <f>AC311-(AC311*((VLOOKUP(A311,Plan!A$1:AJ$798,36,FALSE)/100)))</f>
    </nc>
  </rcc>
  <rcc rId="10564" sId="8">
    <oc r="AE311">
      <f>IF(Z311,O311*'ETC Data'!$H$4*'ETC Data'!$K$4,0)</f>
    </oc>
    <nc r="AE311">
      <f>IF(Z311,O311*'ETC Data'!$H$4*'ETC Data'!$K$4,0)</f>
    </nc>
  </rcc>
  <rcc rId="10565" sId="8">
    <oc r="AF311">
      <f>AE311-(AE311*((VLOOKUP(A311,Plan!A$1:AK$798,36,FALSE)/100)))</f>
    </oc>
    <nc r="AF311">
      <f>AE311-(AE311*((VLOOKUP(A311,Plan!A$1:AK$798,37,FALSE)/100)))</f>
    </nc>
  </rcc>
  <rcc rId="10566" sId="8">
    <oc r="AG311">
      <f>IF(Z311,O311*'ETC Data'!$H$4*'ETC Data'!$L$4,0)</f>
    </oc>
    <nc r="AG311">
      <f>IF(Z311,O311*'ETC Data'!$H$4*'ETC Data'!$L$4,0)</f>
    </nc>
  </rcc>
  <rcc rId="10567" sId="8">
    <oc r="AH311">
      <f>AG311-(AG311*((VLOOKUP(A311,Plan!A$1:AP$798,41,FALSE)/100)))</f>
    </oc>
    <nc r="AH311">
      <f>AG311-(AG311*((VLOOKUP(A311,Plan!A$1:AP$798,42,FALSE)/100)))</f>
    </nc>
  </rcc>
  <rcc rId="10568" sId="8">
    <oc r="AJ311">
      <f>OR(H311="Y",K311="Y")</f>
    </oc>
    <nc r="AJ311">
      <f>OR(H311="Y",K311="Y")</f>
    </nc>
  </rcc>
  <rcc rId="10569" sId="8">
    <oc r="AK311">
      <f>IF(AJ311,O311*'ETC Data'!$H$5*'ETC Data'!$I$5,0)</f>
    </oc>
    <nc r="AK311">
      <f>IF(AJ311,O311*'ETC Data'!$H$5*'ETC Data'!$I$5,0)</f>
    </nc>
  </rcc>
  <rcc rId="10570" sId="8">
    <oc r="AL311">
      <f>AK311-(AK311*((VLOOKUP(A311,Plan!A$1:AY$798,49,FALSE)/100)))</f>
    </oc>
    <nc r="AL311">
      <f>AK311-(AK311*((VLOOKUP(A311,Plan!A$1:AY$798,51,FALSE)/100)))</f>
    </nc>
  </rcc>
  <rcc rId="10571" sId="8">
    <oc r="AM311">
      <f>IF(AJ311,O311*'ETC Data'!$H$5*'ETC Data'!$J$5,0)</f>
    </oc>
    <nc r="AM311">
      <f>IF(AJ311,O311*'ETC Data'!$H$5*'ETC Data'!$J$5,0)</f>
    </nc>
  </rcc>
  <rcc rId="10572" sId="8">
    <oc r="AN311">
      <f>AM311-(AM311*((VLOOKUP(A311,Plan!A$1:BA$798,50,FALSE)/100)))</f>
    </oc>
    <nc r="AN311">
      <f>AM311-(AM311*((VLOOKUP(A311,Plan!A$1:BA$798,53,FALSE)/100)))</f>
    </nc>
  </rcc>
  <rcc rId="10573" sId="8">
    <oc r="AO311">
      <f>IF(AJ311,O311*'ETC Data'!$H$5*'ETC Data'!$K$5,0)</f>
    </oc>
    <nc r="AO311">
      <f>IF(AJ311,O311*'ETC Data'!$H$5*'ETC Data'!$K$5,0)</f>
    </nc>
  </rcc>
  <rcc rId="10574" sId="8">
    <oc r="AP311">
      <f>AO311-(AO311*((VLOOKUP(A311,Plan!A$1:BB$798,51,FALSE)/100)))</f>
    </oc>
    <nc r="AP311">
      <f>AO311-(AO311*((VLOOKUP(A311,Plan!A$1:BB$798,54,FALSE)/100)))</f>
    </nc>
  </rcc>
  <rcc rId="10575" sId="8">
    <oc r="AQ311">
      <f>IF(AJ311,O311*'ETC Data'!$H$5*'ETC Data'!$L$5,0)</f>
    </oc>
    <nc r="AQ311">
      <f>IF(AJ311,O311*'ETC Data'!$H$5*'ETC Data'!$L$5,0)</f>
    </nc>
  </rcc>
  <rcc rId="10576" sId="8">
    <oc r="AR311">
      <f>AQ311-(AQ311*((VLOOKUP(A311,Plan!A$1:BD$798,53,FALSE)/100)))</f>
    </oc>
    <nc r="AR311">
      <f>AQ311-(AQ311*((VLOOKUP(A311,Plan!A$1:BD$798,56,FALSE)/100)))</f>
    </nc>
  </rcc>
  <rcc rId="10577" sId="8">
    <oc r="R312">
      <f>Q312-(Q312*((VLOOKUP(A312,Plan!A$1:Z$798,25,FALSE)/100)))</f>
    </oc>
    <nc r="R312">
      <f>Q312-(Q312*((VLOOKUP(A312,Plan!A$1:Z$798,26,FALSE)/100)))</f>
    </nc>
  </rcc>
  <rcc rId="10578" sId="8">
    <oc r="S312">
      <f>IF(P312,O312*'ETC Data'!$H$3*'ETC Data'!$J$3,0)</f>
    </oc>
    <nc r="S312">
      <f>IF(P312,O312*'ETC Data'!$H$3*'ETC Data'!$J$3,0)</f>
    </nc>
  </rcc>
  <rcc rId="10579" sId="8">
    <oc r="T312">
      <f>S312-(S312*((VLOOKUP(A312,Plan!A$1:AA$798,26,FALSE)/100)))</f>
    </oc>
    <nc r="T312">
      <f>S312-(S312*((VLOOKUP(A312,Plan!A$1:AA$798,27,FALSE)/100)))</f>
    </nc>
  </rcc>
  <rcc rId="10580" sId="8">
    <oc r="U312">
      <f>IF(P312,O312*'ETC Data'!$H$3*'ETC Data'!$K$3,0)</f>
    </oc>
    <nc r="U312">
      <f>IF(P312,O312*'ETC Data'!$H$3*'ETC Data'!$K$3,0)</f>
    </nc>
  </rcc>
  <rcc rId="10581" sId="8">
    <oc r="V312">
      <f>U312-(U312*((VLOOKUP(A312,Plan!A$1:AB$798,27,FALSE)/100)))</f>
    </oc>
    <nc r="V312">
      <f>U312-(U312*((VLOOKUP(A312,Plan!A$1:AB$798,28,FALSE)/100)))</f>
    </nc>
  </rcc>
  <rcc rId="10582" sId="8">
    <oc r="W312">
      <f>IF(P312,O312*'ETC Data'!$H$3*'ETC Data'!$L$3,0)</f>
    </oc>
    <nc r="W312">
      <f>IF(P312,O312*'ETC Data'!$H$3*'ETC Data'!$L$3,0)</f>
    </nc>
  </rcc>
  <rcc rId="10583" sId="8">
    <oc r="X312">
      <f>W312-(W312*((VLOOKUP(A312,Plan!A$1:AC$798,28,FALSE)/100)))</f>
    </oc>
    <nc r="X312">
      <f>W312-(W312*((VLOOKUP(A312,Plan!A$1:AC$798,29,FALSE)/100)))</f>
    </nc>
  </rcc>
  <rcc rId="10584" sId="8">
    <oc r="Z312">
      <f>OR(H312="Y",J312="Y")</f>
    </oc>
    <nc r="Z312">
      <f>OR(H312="Y",J312="Y")</f>
    </nc>
  </rcc>
  <rcc rId="10585" sId="8">
    <oc r="AA312">
      <f>IF(Z312,O312*'ETC Data'!$H$4*'ETC Data'!$I$4,0)</f>
    </oc>
    <nc r="AA312">
      <f>IF(Z312,O312*'ETC Data'!$H$4*'ETC Data'!$I$4,0)</f>
    </nc>
  </rcc>
  <rcc rId="10586" sId="8">
    <oc r="AB312">
      <f>AA312-(AA312*((VLOOKUP(A312,Plan!A$1:AI$798,34,FALSE)/100)))</f>
    </oc>
    <nc r="AB312">
      <f>AA312-(AA312*((VLOOKUP(A312,Plan!A$1:AI$798,35,FALSE)/100)))</f>
    </nc>
  </rcc>
  <rcc rId="10587" sId="8">
    <oc r="AC312">
      <f>IF(Z312,O312*'ETC Data'!$H$4*'ETC Data'!$J$4,0)</f>
    </oc>
    <nc r="AC312">
      <f>IF(Z312,O312*'ETC Data'!$H$4*'ETC Data'!$J$4,0)</f>
    </nc>
  </rcc>
  <rcc rId="10588" sId="8">
    <oc r="AD312">
      <f>AC312-(AC312*((VLOOKUP(A312,Plan!A$1:AJ$798,35,FALSE)/100)))</f>
    </oc>
    <nc r="AD312">
      <f>AC312-(AC312*((VLOOKUP(A312,Plan!A$1:AJ$798,36,FALSE)/100)))</f>
    </nc>
  </rcc>
  <rcc rId="10589" sId="8">
    <oc r="AE312">
      <f>IF(Z312,O312*'ETC Data'!$H$4*'ETC Data'!$K$4,0)</f>
    </oc>
    <nc r="AE312">
      <f>IF(Z312,O312*'ETC Data'!$H$4*'ETC Data'!$K$4,0)</f>
    </nc>
  </rcc>
  <rcc rId="10590" sId="8">
    <oc r="AF312">
      <f>AE312-(AE312*((VLOOKUP(A312,Plan!A$1:AK$798,36,FALSE)/100)))</f>
    </oc>
    <nc r="AF312">
      <f>AE312-(AE312*((VLOOKUP(A312,Plan!A$1:AK$798,37,FALSE)/100)))</f>
    </nc>
  </rcc>
  <rcc rId="10591" sId="8">
    <oc r="AG312">
      <f>IF(Z312,O312*'ETC Data'!$H$4*'ETC Data'!$L$4,0)</f>
    </oc>
    <nc r="AG312">
      <f>IF(Z312,O312*'ETC Data'!$H$4*'ETC Data'!$L$4,0)</f>
    </nc>
  </rcc>
  <rcc rId="10592" sId="8">
    <oc r="AH312">
      <f>AG312-(AG312*((VLOOKUP(A312,Plan!A$1:AP$798,41,FALSE)/100)))</f>
    </oc>
    <nc r="AH312">
      <f>AG312-(AG312*((VLOOKUP(A312,Plan!A$1:AP$798,42,FALSE)/100)))</f>
    </nc>
  </rcc>
  <rcc rId="10593" sId="8">
    <oc r="AJ312">
      <f>OR(H312="Y",K312="Y")</f>
    </oc>
    <nc r="AJ312">
      <f>OR(H312="Y",K312="Y")</f>
    </nc>
  </rcc>
  <rcc rId="10594" sId="8">
    <oc r="AK312">
      <f>IF(AJ312,O312*'ETC Data'!$H$5*'ETC Data'!$I$5,0)</f>
    </oc>
    <nc r="AK312">
      <f>IF(AJ312,O312*'ETC Data'!$H$5*'ETC Data'!$I$5,0)</f>
    </nc>
  </rcc>
  <rcc rId="10595" sId="8">
    <oc r="AL312">
      <f>AK312-(AK312*((VLOOKUP(A312,Plan!A$1:AY$798,49,FALSE)/100)))</f>
    </oc>
    <nc r="AL312">
      <f>AK312-(AK312*((VLOOKUP(A312,Plan!A$1:AY$798,51,FALSE)/100)))</f>
    </nc>
  </rcc>
  <rcc rId="10596" sId="8">
    <oc r="AM312">
      <f>IF(AJ312,O312*'ETC Data'!$H$5*'ETC Data'!$J$5,0)</f>
    </oc>
    <nc r="AM312">
      <f>IF(AJ312,O312*'ETC Data'!$H$5*'ETC Data'!$J$5,0)</f>
    </nc>
  </rcc>
  <rcc rId="10597" sId="8">
    <oc r="AN312">
      <f>AM312-(AM312*((VLOOKUP(A312,Plan!A$1:BA$798,50,FALSE)/100)))</f>
    </oc>
    <nc r="AN312">
      <f>AM312-(AM312*((VLOOKUP(A312,Plan!A$1:BA$798,53,FALSE)/100)))</f>
    </nc>
  </rcc>
  <rcc rId="10598" sId="8">
    <oc r="AO312">
      <f>IF(AJ312,O312*'ETC Data'!$H$5*'ETC Data'!$K$5,0)</f>
    </oc>
    <nc r="AO312">
      <f>IF(AJ312,O312*'ETC Data'!$H$5*'ETC Data'!$K$5,0)</f>
    </nc>
  </rcc>
  <rcc rId="10599" sId="8">
    <oc r="AP312">
      <f>AO312-(AO312*((VLOOKUP(A312,Plan!A$1:BB$798,51,FALSE)/100)))</f>
    </oc>
    <nc r="AP312">
      <f>AO312-(AO312*((VLOOKUP(A312,Plan!A$1:BB$798,54,FALSE)/100)))</f>
    </nc>
  </rcc>
  <rcc rId="10600" sId="8">
    <oc r="AQ312">
      <f>IF(AJ312,O312*'ETC Data'!$H$5*'ETC Data'!$L$5,0)</f>
    </oc>
    <nc r="AQ312">
      <f>IF(AJ312,O312*'ETC Data'!$H$5*'ETC Data'!$L$5,0)</f>
    </nc>
  </rcc>
  <rcc rId="10601" sId="8">
    <oc r="AR312">
      <f>AQ312-(AQ312*((VLOOKUP(A312,Plan!A$1:BD$798,53,FALSE)/100)))</f>
    </oc>
    <nc r="AR312">
      <f>AQ312-(AQ312*((VLOOKUP(A312,Plan!A$1:BD$798,56,FALSE)/100)))</f>
    </nc>
  </rcc>
  <rcc rId="10602" sId="8">
    <oc r="R313">
      <f>Q313-(Q313*((VLOOKUP(A313,Plan!A$1:Z$798,25,FALSE)/100)))</f>
    </oc>
    <nc r="R313">
      <f>Q313-(Q313*((VLOOKUP(A313,Plan!A$1:Z$798,26,FALSE)/100)))</f>
    </nc>
  </rcc>
  <rcc rId="10603" sId="8">
    <oc r="S313">
      <f>IF(P313,O313*'ETC Data'!$H$3*'ETC Data'!$J$3,0)</f>
    </oc>
    <nc r="S313">
      <f>IF(P313,O313*'ETC Data'!$H$3*'ETC Data'!$J$3,0)</f>
    </nc>
  </rcc>
  <rcc rId="10604" sId="8">
    <oc r="T313">
      <f>S313-(S313*((VLOOKUP(A313,Plan!A$1:AA$798,26,FALSE)/100)))</f>
    </oc>
    <nc r="T313">
      <f>S313-(S313*((VLOOKUP(A313,Plan!A$1:AA$798,27,FALSE)/100)))</f>
    </nc>
  </rcc>
  <rcc rId="10605" sId="8">
    <oc r="U313">
      <f>IF(P313,O313*'ETC Data'!$H$3*'ETC Data'!$K$3,0)</f>
    </oc>
    <nc r="U313">
      <f>IF(P313,O313*'ETC Data'!$H$3*'ETC Data'!$K$3,0)</f>
    </nc>
  </rcc>
  <rcc rId="10606" sId="8">
    <oc r="V313">
      <f>U313-(U313*((VLOOKUP(A313,Plan!A$1:AB$798,27,FALSE)/100)))</f>
    </oc>
    <nc r="V313">
      <f>U313-(U313*((VLOOKUP(A313,Plan!A$1:AB$798,28,FALSE)/100)))</f>
    </nc>
  </rcc>
  <rcc rId="10607" sId="8">
    <oc r="W313">
      <f>IF(P313,O313*'ETC Data'!$H$3*'ETC Data'!$L$3,0)</f>
    </oc>
    <nc r="W313">
      <f>IF(P313,O313*'ETC Data'!$H$3*'ETC Data'!$L$3,0)</f>
    </nc>
  </rcc>
  <rcc rId="10608" sId="8">
    <oc r="X313">
      <f>W313-(W313*((VLOOKUP(A313,Plan!A$1:AC$798,28,FALSE)/100)))</f>
    </oc>
    <nc r="X313">
      <f>W313-(W313*((VLOOKUP(A313,Plan!A$1:AC$798,29,FALSE)/100)))</f>
    </nc>
  </rcc>
  <rcc rId="10609" sId="8">
    <oc r="Z313">
      <f>OR(H313="Y",J313="Y")</f>
    </oc>
    <nc r="Z313">
      <f>OR(H313="Y",J313="Y")</f>
    </nc>
  </rcc>
  <rcc rId="10610" sId="8">
    <oc r="AA313">
      <f>IF(Z313,O313*'ETC Data'!$H$4*'ETC Data'!$I$4,0)</f>
    </oc>
    <nc r="AA313">
      <f>IF(Z313,O313*'ETC Data'!$H$4*'ETC Data'!$I$4,0)</f>
    </nc>
  </rcc>
  <rcc rId="10611" sId="8">
    <oc r="AB313">
      <f>AA313-(AA313*((VLOOKUP(A313,Plan!A$1:AI$798,34,FALSE)/100)))</f>
    </oc>
    <nc r="AB313">
      <f>AA313-(AA313*((VLOOKUP(A313,Plan!A$1:AI$798,35,FALSE)/100)))</f>
    </nc>
  </rcc>
  <rcc rId="10612" sId="8">
    <oc r="AC313">
      <f>IF(Z313,O313*'ETC Data'!$H$4*'ETC Data'!$J$4,0)</f>
    </oc>
    <nc r="AC313">
      <f>IF(Z313,O313*'ETC Data'!$H$4*'ETC Data'!$J$4,0)</f>
    </nc>
  </rcc>
  <rcc rId="10613" sId="8">
    <oc r="AD313">
      <f>AC313-(AC313*((VLOOKUP(A313,Plan!A$1:AJ$798,35,FALSE)/100)))</f>
    </oc>
    <nc r="AD313">
      <f>AC313-(AC313*((VLOOKUP(A313,Plan!A$1:AJ$798,36,FALSE)/100)))</f>
    </nc>
  </rcc>
  <rcc rId="10614" sId="8">
    <oc r="AE313">
      <f>IF(Z313,O313*'ETC Data'!$H$4*'ETC Data'!$K$4,0)</f>
    </oc>
    <nc r="AE313">
      <f>IF(Z313,O313*'ETC Data'!$H$4*'ETC Data'!$K$4,0)</f>
    </nc>
  </rcc>
  <rcc rId="10615" sId="8">
    <oc r="AF313">
      <f>AE313-(AE313*((VLOOKUP(A313,Plan!A$1:AK$798,36,FALSE)/100)))</f>
    </oc>
    <nc r="AF313">
      <f>AE313-(AE313*((VLOOKUP(A313,Plan!A$1:AK$798,37,FALSE)/100)))</f>
    </nc>
  </rcc>
  <rcc rId="10616" sId="8">
    <oc r="AG313">
      <f>IF(Z313,O313*'ETC Data'!$H$4*'ETC Data'!$L$4,0)</f>
    </oc>
    <nc r="AG313">
      <f>IF(Z313,O313*'ETC Data'!$H$4*'ETC Data'!$L$4,0)</f>
    </nc>
  </rcc>
  <rcc rId="10617" sId="8">
    <oc r="AH313">
      <f>AG313-(AG313*((VLOOKUP(A313,Plan!A$1:AP$798,41,FALSE)/100)))</f>
    </oc>
    <nc r="AH313">
      <f>AG313-(AG313*((VLOOKUP(A313,Plan!A$1:AP$798,42,FALSE)/100)))</f>
    </nc>
  </rcc>
  <rcc rId="10618" sId="8">
    <oc r="AJ313">
      <f>OR(H313="Y",K313="Y")</f>
    </oc>
    <nc r="AJ313">
      <f>OR(H313="Y",K313="Y")</f>
    </nc>
  </rcc>
  <rcc rId="10619" sId="8">
    <oc r="AK313">
      <f>IF(AJ313,O313*'ETC Data'!$H$5*'ETC Data'!$I$5,0)</f>
    </oc>
    <nc r="AK313">
      <f>IF(AJ313,O313*'ETC Data'!$H$5*'ETC Data'!$I$5,0)</f>
    </nc>
  </rcc>
  <rcc rId="10620" sId="8">
    <oc r="AL313">
      <f>AK313-(AK313*((VLOOKUP(A313,Plan!A$1:AY$798,49,FALSE)/100)))</f>
    </oc>
    <nc r="AL313">
      <f>AK313-(AK313*((VLOOKUP(A313,Plan!A$1:AY$798,51,FALSE)/100)))</f>
    </nc>
  </rcc>
  <rcc rId="10621" sId="8">
    <oc r="AM313">
      <f>IF(AJ313,O313*'ETC Data'!$H$5*'ETC Data'!$J$5,0)</f>
    </oc>
    <nc r="AM313">
      <f>IF(AJ313,O313*'ETC Data'!$H$5*'ETC Data'!$J$5,0)</f>
    </nc>
  </rcc>
  <rcc rId="10622" sId="8">
    <oc r="AN313">
      <f>AM313-(AM313*((VLOOKUP(A313,Plan!A$1:BA$798,50,FALSE)/100)))</f>
    </oc>
    <nc r="AN313">
      <f>AM313-(AM313*((VLOOKUP(A313,Plan!A$1:BA$798,53,FALSE)/100)))</f>
    </nc>
  </rcc>
  <rcc rId="10623" sId="8">
    <oc r="AO313">
      <f>IF(AJ313,O313*'ETC Data'!$H$5*'ETC Data'!$K$5,0)</f>
    </oc>
    <nc r="AO313">
      <f>IF(AJ313,O313*'ETC Data'!$H$5*'ETC Data'!$K$5,0)</f>
    </nc>
  </rcc>
  <rcc rId="10624" sId="8">
    <oc r="AP313">
      <f>AO313-(AO313*((VLOOKUP(A313,Plan!A$1:BB$798,51,FALSE)/100)))</f>
    </oc>
    <nc r="AP313">
      <f>AO313-(AO313*((VLOOKUP(A313,Plan!A$1:BB$798,54,FALSE)/100)))</f>
    </nc>
  </rcc>
  <rcc rId="10625" sId="8">
    <oc r="AQ313">
      <f>IF(AJ313,O313*'ETC Data'!$H$5*'ETC Data'!$L$5,0)</f>
    </oc>
    <nc r="AQ313">
      <f>IF(AJ313,O313*'ETC Data'!$H$5*'ETC Data'!$L$5,0)</f>
    </nc>
  </rcc>
  <rcc rId="10626" sId="8">
    <oc r="AR313">
      <f>AQ313-(AQ313*((VLOOKUP(A313,Plan!A$1:BD$798,53,FALSE)/100)))</f>
    </oc>
    <nc r="AR313">
      <f>AQ313-(AQ313*((VLOOKUP(A313,Plan!A$1:BD$798,56,FALSE)/100)))</f>
    </nc>
  </rcc>
  <rcc rId="10627" sId="8">
    <oc r="R314">
      <f>Q314-(Q314*((VLOOKUP(A314,Plan!A$1:Z$798,25,FALSE)/100)))</f>
    </oc>
    <nc r="R314">
      <f>Q314-(Q314*((VLOOKUP(A314,Plan!A$1:Z$798,26,FALSE)/100)))</f>
    </nc>
  </rcc>
  <rcc rId="10628" sId="8">
    <oc r="S314">
      <f>IF(P314,O314*'ETC Data'!$H$3*'ETC Data'!$J$3,0)</f>
    </oc>
    <nc r="S314">
      <f>IF(P314,O314*'ETC Data'!$H$3*'ETC Data'!$J$3,0)</f>
    </nc>
  </rcc>
  <rcc rId="10629" sId="8">
    <oc r="T314">
      <f>S314-(S314*((VLOOKUP(A314,Plan!A$1:AA$798,26,FALSE)/100)))</f>
    </oc>
    <nc r="T314">
      <f>S314-(S314*((VLOOKUP(A314,Plan!A$1:AA$798,27,FALSE)/100)))</f>
    </nc>
  </rcc>
  <rcc rId="10630" sId="8">
    <oc r="U314">
      <f>IF(P314,O314*'ETC Data'!$H$3*'ETC Data'!$K$3,0)</f>
    </oc>
    <nc r="U314">
      <f>IF(P314,O314*'ETC Data'!$H$3*'ETC Data'!$K$3,0)</f>
    </nc>
  </rcc>
  <rcc rId="10631" sId="8">
    <oc r="V314">
      <f>U314-(U314*((VLOOKUP(A314,Plan!A$1:AB$798,27,FALSE)/100)))</f>
    </oc>
    <nc r="V314">
      <f>U314-(U314*((VLOOKUP(A314,Plan!A$1:AB$798,28,FALSE)/100)))</f>
    </nc>
  </rcc>
  <rcc rId="10632" sId="8">
    <oc r="W314">
      <f>IF(P314,O314*'ETC Data'!$H$3*'ETC Data'!$L$3,0)</f>
    </oc>
    <nc r="W314">
      <f>IF(P314,O314*'ETC Data'!$H$3*'ETC Data'!$L$3,0)</f>
    </nc>
  </rcc>
  <rcc rId="10633" sId="8">
    <oc r="X314">
      <f>W314-(W314*((VLOOKUP(A314,Plan!A$1:AC$798,28,FALSE)/100)))</f>
    </oc>
    <nc r="X314">
      <f>W314-(W314*((VLOOKUP(A314,Plan!A$1:AC$798,29,FALSE)/100)))</f>
    </nc>
  </rcc>
  <rcc rId="10634" sId="8">
    <oc r="Z314">
      <f>OR(H314="Y",J314="Y")</f>
    </oc>
    <nc r="Z314">
      <f>OR(H314="Y",J314="Y")</f>
    </nc>
  </rcc>
  <rcc rId="10635" sId="8">
    <oc r="AA314">
      <f>IF(Z314,O314*'ETC Data'!$H$4*'ETC Data'!$I$4,0)</f>
    </oc>
    <nc r="AA314">
      <f>IF(Z314,O314*'ETC Data'!$H$4*'ETC Data'!$I$4,0)</f>
    </nc>
  </rcc>
  <rcc rId="10636" sId="8">
    <oc r="AB314">
      <f>AA314-(AA314*((VLOOKUP(A314,Plan!A$1:AI$798,34,FALSE)/100)))</f>
    </oc>
    <nc r="AB314">
      <f>AA314-(AA314*((VLOOKUP(A314,Plan!A$1:AI$798,35,FALSE)/100)))</f>
    </nc>
  </rcc>
  <rcc rId="10637" sId="8">
    <oc r="AC314">
      <f>IF(Z314,O314*'ETC Data'!$H$4*'ETC Data'!$J$4,0)</f>
    </oc>
    <nc r="AC314">
      <f>IF(Z314,O314*'ETC Data'!$H$4*'ETC Data'!$J$4,0)</f>
    </nc>
  </rcc>
  <rcc rId="10638" sId="8">
    <oc r="AD314">
      <f>AC314-(AC314*((VLOOKUP(A314,Plan!A$1:AJ$798,35,FALSE)/100)))</f>
    </oc>
    <nc r="AD314">
      <f>AC314-(AC314*((VLOOKUP(A314,Plan!A$1:AJ$798,36,FALSE)/100)))</f>
    </nc>
  </rcc>
  <rcc rId="10639" sId="8">
    <oc r="AE314">
      <f>IF(Z314,O314*'ETC Data'!$H$4*'ETC Data'!$K$4,0)</f>
    </oc>
    <nc r="AE314">
      <f>IF(Z314,O314*'ETC Data'!$H$4*'ETC Data'!$K$4,0)</f>
    </nc>
  </rcc>
  <rcc rId="10640" sId="8">
    <oc r="AF314">
      <f>AE314-(AE314*((VLOOKUP(A314,Plan!A$1:AK$798,36,FALSE)/100)))</f>
    </oc>
    <nc r="AF314">
      <f>AE314-(AE314*((VLOOKUP(A314,Plan!A$1:AK$798,37,FALSE)/100)))</f>
    </nc>
  </rcc>
  <rcc rId="10641" sId="8">
    <oc r="AG314">
      <f>IF(Z314,O314*'ETC Data'!$H$4*'ETC Data'!$L$4,0)</f>
    </oc>
    <nc r="AG314">
      <f>IF(Z314,O314*'ETC Data'!$H$4*'ETC Data'!$L$4,0)</f>
    </nc>
  </rcc>
  <rcc rId="10642" sId="8">
    <oc r="AH314">
      <f>AG314-(AG314*((VLOOKUP(A314,Plan!A$1:AP$798,41,FALSE)/100)))</f>
    </oc>
    <nc r="AH314">
      <f>AG314-(AG314*((VLOOKUP(A314,Plan!A$1:AP$798,42,FALSE)/100)))</f>
    </nc>
  </rcc>
  <rcc rId="10643" sId="8">
    <oc r="AJ314">
      <f>OR(H314="Y",K314="Y")</f>
    </oc>
    <nc r="AJ314">
      <f>OR(H314="Y",K314="Y")</f>
    </nc>
  </rcc>
  <rcc rId="10644" sId="8">
    <oc r="AK314">
      <f>IF(AJ314,O314*'ETC Data'!$H$5*'ETC Data'!$I$5,0)</f>
    </oc>
    <nc r="AK314">
      <f>IF(AJ314,O314*'ETC Data'!$H$5*'ETC Data'!$I$5,0)</f>
    </nc>
  </rcc>
  <rcc rId="10645" sId="8">
    <oc r="AL314">
      <f>AK314-(AK314*((VLOOKUP(A314,Plan!A$1:AY$798,49,FALSE)/100)))</f>
    </oc>
    <nc r="AL314">
      <f>AK314-(AK314*((VLOOKUP(A314,Plan!A$1:AY$798,51,FALSE)/100)))</f>
    </nc>
  </rcc>
  <rcc rId="10646" sId="8">
    <oc r="AM314">
      <f>IF(AJ314,O314*'ETC Data'!$H$5*'ETC Data'!$J$5,0)</f>
    </oc>
    <nc r="AM314">
      <f>IF(AJ314,O314*'ETC Data'!$H$5*'ETC Data'!$J$5,0)</f>
    </nc>
  </rcc>
  <rcc rId="10647" sId="8">
    <oc r="AN314">
      <f>AM314-(AM314*((VLOOKUP(A314,Plan!A$1:BA$798,50,FALSE)/100)))</f>
    </oc>
    <nc r="AN314">
      <f>AM314-(AM314*((VLOOKUP(A314,Plan!A$1:BA$798,53,FALSE)/100)))</f>
    </nc>
  </rcc>
  <rcc rId="10648" sId="8">
    <oc r="AO314">
      <f>IF(AJ314,O314*'ETC Data'!$H$5*'ETC Data'!$K$5,0)</f>
    </oc>
    <nc r="AO314">
      <f>IF(AJ314,O314*'ETC Data'!$H$5*'ETC Data'!$K$5,0)</f>
    </nc>
  </rcc>
  <rcc rId="10649" sId="8">
    <oc r="AP314">
      <f>AO314-(AO314*((VLOOKUP(A314,Plan!A$1:BB$798,51,FALSE)/100)))</f>
    </oc>
    <nc r="AP314">
      <f>AO314-(AO314*((VLOOKUP(A314,Plan!A$1:BB$798,54,FALSE)/100)))</f>
    </nc>
  </rcc>
  <rcc rId="10650" sId="8">
    <oc r="AQ314">
      <f>IF(AJ314,O314*'ETC Data'!$H$5*'ETC Data'!$L$5,0)</f>
    </oc>
    <nc r="AQ314">
      <f>IF(AJ314,O314*'ETC Data'!$H$5*'ETC Data'!$L$5,0)</f>
    </nc>
  </rcc>
  <rcc rId="10651" sId="8">
    <oc r="AR314">
      <f>AQ314-(AQ314*((VLOOKUP(A314,Plan!A$1:BD$798,53,FALSE)/100)))</f>
    </oc>
    <nc r="AR314">
      <f>AQ314-(AQ314*((VLOOKUP(A314,Plan!A$1:BD$798,56,FALSE)/100)))</f>
    </nc>
  </rcc>
  <rcc rId="10652" sId="8">
    <oc r="R315">
      <f>Q315-(Q315*((VLOOKUP(A315,Plan!A$1:Z$798,25,FALSE)/100)))</f>
    </oc>
    <nc r="R315">
      <f>Q315-(Q315*((VLOOKUP(A315,Plan!A$1:Z$798,26,FALSE)/100)))</f>
    </nc>
  </rcc>
  <rcc rId="10653" sId="8">
    <oc r="S315">
      <f>IF(P315,O315*'ETC Data'!$H$3*'ETC Data'!$J$3,0)</f>
    </oc>
    <nc r="S315">
      <f>IF(P315,O315*'ETC Data'!$H$3*'ETC Data'!$J$3,0)</f>
    </nc>
  </rcc>
  <rcc rId="10654" sId="8">
    <oc r="T315">
      <f>S315-(S315*((VLOOKUP(A315,Plan!A$1:AA$798,26,FALSE)/100)))</f>
    </oc>
    <nc r="T315">
      <f>S315-(S315*((VLOOKUP(A315,Plan!A$1:AA$798,27,FALSE)/100)))</f>
    </nc>
  </rcc>
  <rcc rId="10655" sId="8">
    <oc r="U315">
      <f>IF(P315,O315*'ETC Data'!$H$3*'ETC Data'!$K$3,0)</f>
    </oc>
    <nc r="U315">
      <f>IF(P315,O315*'ETC Data'!$H$3*'ETC Data'!$K$3,0)</f>
    </nc>
  </rcc>
  <rcc rId="10656" sId="8">
    <oc r="V315">
      <f>U315-(U315*((VLOOKUP(A315,Plan!A$1:AB$798,27,FALSE)/100)))</f>
    </oc>
    <nc r="V315">
      <f>U315-(U315*((VLOOKUP(A315,Plan!A$1:AB$798,28,FALSE)/100)))</f>
    </nc>
  </rcc>
  <rcc rId="10657" sId="8">
    <oc r="W315">
      <f>IF(P315,O315*'ETC Data'!$H$3*'ETC Data'!$L$3,0)</f>
    </oc>
    <nc r="W315">
      <f>IF(P315,O315*'ETC Data'!$H$3*'ETC Data'!$L$3,0)</f>
    </nc>
  </rcc>
  <rcc rId="10658" sId="8">
    <oc r="X315">
      <f>W315-(W315*((VLOOKUP(A315,Plan!A$1:AC$798,28,FALSE)/100)))</f>
    </oc>
    <nc r="X315">
      <f>W315-(W315*((VLOOKUP(A315,Plan!A$1:AC$798,29,FALSE)/100)))</f>
    </nc>
  </rcc>
  <rcc rId="10659" sId="8">
    <oc r="Z315">
      <f>OR(H315="Y",J315="Y")</f>
    </oc>
    <nc r="Z315">
      <f>OR(H315="Y",J315="Y")</f>
    </nc>
  </rcc>
  <rcc rId="10660" sId="8">
    <oc r="AA315">
      <f>IF(Z315,O315*'ETC Data'!$H$4*'ETC Data'!$I$4,0)</f>
    </oc>
    <nc r="AA315">
      <f>IF(Z315,O315*'ETC Data'!$H$4*'ETC Data'!$I$4,0)</f>
    </nc>
  </rcc>
  <rcc rId="10661" sId="8">
    <oc r="AB315">
      <f>AA315-(AA315*((VLOOKUP(A315,Plan!A$1:AI$798,34,FALSE)/100)))</f>
    </oc>
    <nc r="AB315">
      <f>AA315-(AA315*((VLOOKUP(A315,Plan!A$1:AI$798,35,FALSE)/100)))</f>
    </nc>
  </rcc>
  <rcc rId="10662" sId="8">
    <oc r="AC315">
      <f>IF(Z315,O315*'ETC Data'!$H$4*'ETC Data'!$J$4,0)</f>
    </oc>
    <nc r="AC315">
      <f>IF(Z315,O315*'ETC Data'!$H$4*'ETC Data'!$J$4,0)</f>
    </nc>
  </rcc>
  <rcc rId="10663" sId="8">
    <oc r="AD315">
      <f>AC315-(AC315*((VLOOKUP(A315,Plan!A$1:AJ$798,35,FALSE)/100)))</f>
    </oc>
    <nc r="AD315">
      <f>AC315-(AC315*((VLOOKUP(A315,Plan!A$1:AJ$798,36,FALSE)/100)))</f>
    </nc>
  </rcc>
  <rcc rId="10664" sId="8">
    <oc r="AE315">
      <f>IF(Z315,O315*'ETC Data'!$H$4*'ETC Data'!$K$4,0)</f>
    </oc>
    <nc r="AE315">
      <f>IF(Z315,O315*'ETC Data'!$H$4*'ETC Data'!$K$4,0)</f>
    </nc>
  </rcc>
  <rcc rId="10665" sId="8">
    <oc r="AF315">
      <f>AE315-(AE315*((VLOOKUP(A315,Plan!A$1:AK$798,36,FALSE)/100)))</f>
    </oc>
    <nc r="AF315">
      <f>AE315-(AE315*((VLOOKUP(A315,Plan!A$1:AK$798,37,FALSE)/100)))</f>
    </nc>
  </rcc>
  <rcc rId="10666" sId="8">
    <oc r="AG315">
      <f>IF(Z315,O315*'ETC Data'!$H$4*'ETC Data'!$L$4,0)</f>
    </oc>
    <nc r="AG315">
      <f>IF(Z315,O315*'ETC Data'!$H$4*'ETC Data'!$L$4,0)</f>
    </nc>
  </rcc>
  <rcc rId="10667" sId="8">
    <oc r="AH315">
      <f>AG315-(AG315*((VLOOKUP(A315,Plan!A$1:AP$798,41,FALSE)/100)))</f>
    </oc>
    <nc r="AH315">
      <f>AG315-(AG315*((VLOOKUP(A315,Plan!A$1:AP$798,42,FALSE)/100)))</f>
    </nc>
  </rcc>
  <rcc rId="10668" sId="8">
    <oc r="AJ315">
      <f>OR(H315="Y",K315="Y")</f>
    </oc>
    <nc r="AJ315">
      <f>OR(H315="Y",K315="Y")</f>
    </nc>
  </rcc>
  <rcc rId="10669" sId="8">
    <oc r="AK315">
      <f>IF(AJ315,O315*'ETC Data'!$H$5*'ETC Data'!$I$5,0)</f>
    </oc>
    <nc r="AK315">
      <f>IF(AJ315,O315*'ETC Data'!$H$5*'ETC Data'!$I$5,0)</f>
    </nc>
  </rcc>
  <rcc rId="10670" sId="8">
    <oc r="AL315">
      <f>AK315-(AK315*((VLOOKUP(A315,Plan!A$1:AY$798,49,FALSE)/100)))</f>
    </oc>
    <nc r="AL315">
      <f>AK315-(AK315*((VLOOKUP(A315,Plan!A$1:AY$798,51,FALSE)/100)))</f>
    </nc>
  </rcc>
  <rcc rId="10671" sId="8">
    <oc r="AM315">
      <f>IF(AJ315,O315*'ETC Data'!$H$5*'ETC Data'!$J$5,0)</f>
    </oc>
    <nc r="AM315">
      <f>IF(AJ315,O315*'ETC Data'!$H$5*'ETC Data'!$J$5,0)</f>
    </nc>
  </rcc>
  <rcc rId="10672" sId="8">
    <oc r="AN315">
      <f>AM315-(AM315*((VLOOKUP(A315,Plan!A$1:BA$798,50,FALSE)/100)))</f>
    </oc>
    <nc r="AN315">
      <f>AM315-(AM315*((VLOOKUP(A315,Plan!A$1:BA$798,53,FALSE)/100)))</f>
    </nc>
  </rcc>
  <rcc rId="10673" sId="8">
    <oc r="AO315">
      <f>IF(AJ315,O315*'ETC Data'!$H$5*'ETC Data'!$K$5,0)</f>
    </oc>
    <nc r="AO315">
      <f>IF(AJ315,O315*'ETC Data'!$H$5*'ETC Data'!$K$5,0)</f>
    </nc>
  </rcc>
  <rcc rId="10674" sId="8">
    <oc r="AP315">
      <f>AO315-(AO315*((VLOOKUP(A315,Plan!A$1:BB$798,51,FALSE)/100)))</f>
    </oc>
    <nc r="AP315">
      <f>AO315-(AO315*((VLOOKUP(A315,Plan!A$1:BB$798,54,FALSE)/100)))</f>
    </nc>
  </rcc>
  <rcc rId="10675" sId="8">
    <oc r="AQ315">
      <f>IF(AJ315,O315*'ETC Data'!$H$5*'ETC Data'!$L$5,0)</f>
    </oc>
    <nc r="AQ315">
      <f>IF(AJ315,O315*'ETC Data'!$H$5*'ETC Data'!$L$5,0)</f>
    </nc>
  </rcc>
  <rcc rId="10676" sId="8">
    <oc r="AR315">
      <f>AQ315-(AQ315*((VLOOKUP(A315,Plan!A$1:BD$798,53,FALSE)/100)))</f>
    </oc>
    <nc r="AR315">
      <f>AQ315-(AQ315*((VLOOKUP(A315,Plan!A$1:BD$798,56,FALSE)/100)))</f>
    </nc>
  </rcc>
  <rcc rId="10677" sId="8">
    <oc r="R316">
      <f>Q316-(Q316*((VLOOKUP(A316,Plan!A$1:Z$798,25,FALSE)/100)))</f>
    </oc>
    <nc r="R316">
      <f>Q316-(Q316*((VLOOKUP(A316,Plan!A$1:Z$798,26,FALSE)/100)))</f>
    </nc>
  </rcc>
  <rcc rId="10678" sId="8">
    <oc r="S316">
      <f>IF(P316,O316*'ETC Data'!$H$3*'ETC Data'!$J$3,0)</f>
    </oc>
    <nc r="S316">
      <f>IF(P316,O316*'ETC Data'!$H$3*'ETC Data'!$J$3,0)</f>
    </nc>
  </rcc>
  <rcc rId="10679" sId="8">
    <oc r="T316">
      <f>S316-(S316*((VLOOKUP(A316,Plan!A$1:AA$798,26,FALSE)/100)))</f>
    </oc>
    <nc r="T316">
      <f>S316-(S316*((VLOOKUP(A316,Plan!A$1:AA$798,27,FALSE)/100)))</f>
    </nc>
  </rcc>
  <rcc rId="10680" sId="8">
    <oc r="U316">
      <f>IF(P316,O316*'ETC Data'!$H$3*'ETC Data'!$K$3,0)</f>
    </oc>
    <nc r="U316">
      <f>IF(P316,O316*'ETC Data'!$H$3*'ETC Data'!$K$3,0)</f>
    </nc>
  </rcc>
  <rcc rId="10681" sId="8">
    <oc r="V316">
      <f>U316-(U316*((VLOOKUP(A316,Plan!A$1:AB$798,27,FALSE)/100)))</f>
    </oc>
    <nc r="V316">
      <f>U316-(U316*((VLOOKUP(A316,Plan!A$1:AB$798,28,FALSE)/100)))</f>
    </nc>
  </rcc>
  <rcc rId="10682" sId="8">
    <oc r="W316">
      <f>IF(P316,O316*'ETC Data'!$H$3*'ETC Data'!$L$3,0)</f>
    </oc>
    <nc r="W316">
      <f>IF(P316,O316*'ETC Data'!$H$3*'ETC Data'!$L$3,0)</f>
    </nc>
  </rcc>
  <rcc rId="10683" sId="8">
    <oc r="X316">
      <f>W316-(W316*((VLOOKUP(A316,Plan!A$1:AC$798,28,FALSE)/100)))</f>
    </oc>
    <nc r="X316">
      <f>W316-(W316*((VLOOKUP(A316,Plan!A$1:AC$798,29,FALSE)/100)))</f>
    </nc>
  </rcc>
  <rcc rId="10684" sId="8">
    <oc r="Z316">
      <f>OR(H316="Y",J316="Y")</f>
    </oc>
    <nc r="Z316">
      <f>OR(H316="Y",J316="Y")</f>
    </nc>
  </rcc>
  <rcc rId="10685" sId="8">
    <oc r="AA316">
      <f>IF(Z316,O316*'ETC Data'!$H$4*'ETC Data'!$I$4,0)</f>
    </oc>
    <nc r="AA316">
      <f>IF(Z316,O316*'ETC Data'!$H$4*'ETC Data'!$I$4,0)</f>
    </nc>
  </rcc>
  <rcc rId="10686" sId="8">
    <oc r="AB316">
      <f>AA316-(AA316*((VLOOKUP(A316,Plan!A$1:AI$798,34,FALSE)/100)))</f>
    </oc>
    <nc r="AB316">
      <f>AA316-(AA316*((VLOOKUP(A316,Plan!A$1:AI$798,35,FALSE)/100)))</f>
    </nc>
  </rcc>
  <rcc rId="10687" sId="8">
    <oc r="AC316">
      <f>IF(Z316,O316*'ETC Data'!$H$4*'ETC Data'!$J$4,0)</f>
    </oc>
    <nc r="AC316">
      <f>IF(Z316,O316*'ETC Data'!$H$4*'ETC Data'!$J$4,0)</f>
    </nc>
  </rcc>
  <rcc rId="10688" sId="8">
    <oc r="AD316">
      <f>AC316-(AC316*((VLOOKUP(A316,Plan!A$1:AJ$798,35,FALSE)/100)))</f>
    </oc>
    <nc r="AD316">
      <f>AC316-(AC316*((VLOOKUP(A316,Plan!A$1:AJ$798,36,FALSE)/100)))</f>
    </nc>
  </rcc>
  <rcc rId="10689" sId="8">
    <oc r="AE316">
      <f>IF(Z316,O316*'ETC Data'!$H$4*'ETC Data'!$K$4,0)</f>
    </oc>
    <nc r="AE316">
      <f>IF(Z316,O316*'ETC Data'!$H$4*'ETC Data'!$K$4,0)</f>
    </nc>
  </rcc>
  <rcc rId="10690" sId="8">
    <oc r="AF316">
      <f>AE316-(AE316*((VLOOKUP(A316,Plan!A$1:AK$798,36,FALSE)/100)))</f>
    </oc>
    <nc r="AF316">
      <f>AE316-(AE316*((VLOOKUP(A316,Plan!A$1:AK$798,37,FALSE)/100)))</f>
    </nc>
  </rcc>
  <rcc rId="10691" sId="8">
    <oc r="AG316">
      <f>IF(Z316,O316*'ETC Data'!$H$4*'ETC Data'!$L$4,0)</f>
    </oc>
    <nc r="AG316">
      <f>IF(Z316,O316*'ETC Data'!$H$4*'ETC Data'!$L$4,0)</f>
    </nc>
  </rcc>
  <rcc rId="10692" sId="8">
    <oc r="AH316">
      <f>AG316-(AG316*((VLOOKUP(A316,Plan!A$1:AP$798,41,FALSE)/100)))</f>
    </oc>
    <nc r="AH316">
      <f>AG316-(AG316*((VLOOKUP(A316,Plan!A$1:AP$798,42,FALSE)/100)))</f>
    </nc>
  </rcc>
  <rcc rId="10693" sId="8">
    <oc r="AJ316">
      <f>OR(H316="Y",K316="Y")</f>
    </oc>
    <nc r="AJ316">
      <f>OR(H316="Y",K316="Y")</f>
    </nc>
  </rcc>
  <rcc rId="10694" sId="8">
    <oc r="AK316">
      <f>IF(AJ316,O316*'ETC Data'!$H$5*'ETC Data'!$I$5,0)</f>
    </oc>
    <nc r="AK316">
      <f>IF(AJ316,O316*'ETC Data'!$H$5*'ETC Data'!$I$5,0)</f>
    </nc>
  </rcc>
  <rcc rId="10695" sId="8">
    <oc r="AL316">
      <f>AK316-(AK316*((VLOOKUP(A316,Plan!A$1:AY$798,49,FALSE)/100)))</f>
    </oc>
    <nc r="AL316">
      <f>AK316-(AK316*((VLOOKUP(A316,Plan!A$1:AY$798,51,FALSE)/100)))</f>
    </nc>
  </rcc>
  <rcc rId="10696" sId="8">
    <oc r="AM316">
      <f>IF(AJ316,O316*'ETC Data'!$H$5*'ETC Data'!$J$5,0)</f>
    </oc>
    <nc r="AM316">
      <f>IF(AJ316,O316*'ETC Data'!$H$5*'ETC Data'!$J$5,0)</f>
    </nc>
  </rcc>
  <rcc rId="10697" sId="8">
    <oc r="AN316">
      <f>AM316-(AM316*((VLOOKUP(A316,Plan!A$1:BA$798,50,FALSE)/100)))</f>
    </oc>
    <nc r="AN316">
      <f>AM316-(AM316*((VLOOKUP(A316,Plan!A$1:BA$798,53,FALSE)/100)))</f>
    </nc>
  </rcc>
  <rcc rId="10698" sId="8">
    <oc r="AO316">
      <f>IF(AJ316,O316*'ETC Data'!$H$5*'ETC Data'!$K$5,0)</f>
    </oc>
    <nc r="AO316">
      <f>IF(AJ316,O316*'ETC Data'!$H$5*'ETC Data'!$K$5,0)</f>
    </nc>
  </rcc>
  <rcc rId="10699" sId="8">
    <oc r="AP316">
      <f>AO316-(AO316*((VLOOKUP(A316,Plan!A$1:BB$798,51,FALSE)/100)))</f>
    </oc>
    <nc r="AP316">
      <f>AO316-(AO316*((VLOOKUP(A316,Plan!A$1:BB$798,54,FALSE)/100)))</f>
    </nc>
  </rcc>
  <rcc rId="10700" sId="8">
    <oc r="AQ316">
      <f>IF(AJ316,O316*'ETC Data'!$H$5*'ETC Data'!$L$5,0)</f>
    </oc>
    <nc r="AQ316">
      <f>IF(AJ316,O316*'ETC Data'!$H$5*'ETC Data'!$L$5,0)</f>
    </nc>
  </rcc>
  <rcc rId="10701" sId="8">
    <oc r="AR316">
      <f>AQ316-(AQ316*((VLOOKUP(A316,Plan!A$1:BD$798,53,FALSE)/100)))</f>
    </oc>
    <nc r="AR316">
      <f>AQ316-(AQ316*((VLOOKUP(A316,Plan!A$1:BD$798,56,FALSE)/100)))</f>
    </nc>
  </rcc>
  <rcc rId="10702" sId="8">
    <oc r="R317">
      <f>Q317-(Q317*((VLOOKUP(A317,Plan!A$1:Z$798,25,FALSE)/100)))</f>
    </oc>
    <nc r="R317">
      <f>Q317-(Q317*((VLOOKUP(A317,Plan!A$1:Z$798,26,FALSE)/100)))</f>
    </nc>
  </rcc>
  <rcc rId="10703" sId="8">
    <oc r="S317">
      <f>IF(P317,O317*'ETC Data'!$H$3*'ETC Data'!$J$3,0)</f>
    </oc>
    <nc r="S317">
      <f>IF(P317,O317*'ETC Data'!$H$3*'ETC Data'!$J$3,0)</f>
    </nc>
  </rcc>
  <rcc rId="10704" sId="8">
    <oc r="T317">
      <f>S317-(S317*((VLOOKUP(A317,Plan!A$1:AA$798,26,FALSE)/100)))</f>
    </oc>
    <nc r="T317">
      <f>S317-(S317*((VLOOKUP(A317,Plan!A$1:AA$798,27,FALSE)/100)))</f>
    </nc>
  </rcc>
  <rcc rId="10705" sId="8">
    <oc r="U317">
      <f>IF(P317,O317*'ETC Data'!$H$3*'ETC Data'!$K$3,0)</f>
    </oc>
    <nc r="U317">
      <f>IF(P317,O317*'ETC Data'!$H$3*'ETC Data'!$K$3,0)</f>
    </nc>
  </rcc>
  <rcc rId="10706" sId="8">
    <oc r="V317">
      <f>U317-(U317*((VLOOKUP(A317,Plan!A$1:AB$798,27,FALSE)/100)))</f>
    </oc>
    <nc r="V317">
      <f>U317-(U317*((VLOOKUP(A317,Plan!A$1:AB$798,28,FALSE)/100)))</f>
    </nc>
  </rcc>
  <rcc rId="10707" sId="8">
    <oc r="W317">
      <f>IF(P317,O317*'ETC Data'!$H$3*'ETC Data'!$L$3,0)</f>
    </oc>
    <nc r="W317">
      <f>IF(P317,O317*'ETC Data'!$H$3*'ETC Data'!$L$3,0)</f>
    </nc>
  </rcc>
  <rcc rId="10708" sId="8">
    <oc r="X317">
      <f>W317-(W317*((VLOOKUP(A317,Plan!A$1:AC$798,28,FALSE)/100)))</f>
    </oc>
    <nc r="X317">
      <f>W317-(W317*((VLOOKUP(A317,Plan!A$1:AC$798,29,FALSE)/100)))</f>
    </nc>
  </rcc>
  <rcc rId="10709" sId="8">
    <oc r="Z317">
      <f>OR(H317="Y",J317="Y")</f>
    </oc>
    <nc r="Z317">
      <f>OR(H317="Y",J317="Y")</f>
    </nc>
  </rcc>
  <rcc rId="10710" sId="8">
    <oc r="AA317">
      <f>IF(Z317,O317*'ETC Data'!$H$4*'ETC Data'!$I$4,0)</f>
    </oc>
    <nc r="AA317">
      <f>IF(Z317,O317*'ETC Data'!$H$4*'ETC Data'!$I$4,0)</f>
    </nc>
  </rcc>
  <rcc rId="10711" sId="8">
    <oc r="AB317">
      <f>AA317-(AA317*((VLOOKUP(A317,Plan!A$1:AI$798,34,FALSE)/100)))</f>
    </oc>
    <nc r="AB317">
      <f>AA317-(AA317*((VLOOKUP(A317,Plan!A$1:AI$798,35,FALSE)/100)))</f>
    </nc>
  </rcc>
  <rcc rId="10712" sId="8">
    <oc r="AC317">
      <f>IF(Z317,O317*'ETC Data'!$H$4*'ETC Data'!$J$4,0)</f>
    </oc>
    <nc r="AC317">
      <f>IF(Z317,O317*'ETC Data'!$H$4*'ETC Data'!$J$4,0)</f>
    </nc>
  </rcc>
  <rcc rId="10713" sId="8">
    <oc r="AD317">
      <f>AC317-(AC317*((VLOOKUP(A317,Plan!A$1:AJ$798,35,FALSE)/100)))</f>
    </oc>
    <nc r="AD317">
      <f>AC317-(AC317*((VLOOKUP(A317,Plan!A$1:AJ$798,36,FALSE)/100)))</f>
    </nc>
  </rcc>
  <rcc rId="10714" sId="8">
    <oc r="AE317">
      <f>IF(Z317,O317*'ETC Data'!$H$4*'ETC Data'!$K$4,0)</f>
    </oc>
    <nc r="AE317">
      <f>IF(Z317,O317*'ETC Data'!$H$4*'ETC Data'!$K$4,0)</f>
    </nc>
  </rcc>
  <rcc rId="10715" sId="8">
    <oc r="AF317">
      <f>AE317-(AE317*((VLOOKUP(A317,Plan!A$1:AK$798,36,FALSE)/100)))</f>
    </oc>
    <nc r="AF317">
      <f>AE317-(AE317*((VLOOKUP(A317,Plan!A$1:AK$798,37,FALSE)/100)))</f>
    </nc>
  </rcc>
  <rcc rId="10716" sId="8">
    <oc r="AG317">
      <f>IF(Z317,O317*'ETC Data'!$H$4*'ETC Data'!$L$4,0)</f>
    </oc>
    <nc r="AG317">
      <f>IF(Z317,O317*'ETC Data'!$H$4*'ETC Data'!$L$4,0)</f>
    </nc>
  </rcc>
  <rcc rId="10717" sId="8">
    <oc r="AH317">
      <f>AG317-(AG317*((VLOOKUP(A317,Plan!A$1:AP$798,41,FALSE)/100)))</f>
    </oc>
    <nc r="AH317">
      <f>AG317-(AG317*((VLOOKUP(A317,Plan!A$1:AP$798,42,FALSE)/100)))</f>
    </nc>
  </rcc>
  <rcc rId="10718" sId="8">
    <oc r="AJ317">
      <f>OR(H317="Y",K317="Y")</f>
    </oc>
    <nc r="AJ317">
      <f>OR(H317="Y",K317="Y")</f>
    </nc>
  </rcc>
  <rcc rId="10719" sId="8">
    <oc r="AK317">
      <f>IF(AJ317,O317*'ETC Data'!$H$5*'ETC Data'!$I$5,0)</f>
    </oc>
    <nc r="AK317">
      <f>IF(AJ317,O317*'ETC Data'!$H$5*'ETC Data'!$I$5,0)</f>
    </nc>
  </rcc>
  <rcc rId="10720" sId="8">
    <oc r="AL317">
      <f>AK317-(AK317*((VLOOKUP(A317,Plan!A$1:AY$798,49,FALSE)/100)))</f>
    </oc>
    <nc r="AL317">
      <f>AK317-(AK317*((VLOOKUP(A317,Plan!A$1:AY$798,51,FALSE)/100)))</f>
    </nc>
  </rcc>
  <rcc rId="10721" sId="8">
    <oc r="AM317">
      <f>IF(AJ317,O317*'ETC Data'!$H$5*'ETC Data'!$J$5,0)</f>
    </oc>
    <nc r="AM317">
      <f>IF(AJ317,O317*'ETC Data'!$H$5*'ETC Data'!$J$5,0)</f>
    </nc>
  </rcc>
  <rcc rId="10722" sId="8">
    <oc r="AN317">
      <f>AM317-(AM317*((VLOOKUP(A317,Plan!A$1:BA$798,50,FALSE)/100)))</f>
    </oc>
    <nc r="AN317">
      <f>AM317-(AM317*((VLOOKUP(A317,Plan!A$1:BA$798,53,FALSE)/100)))</f>
    </nc>
  </rcc>
  <rcc rId="10723" sId="8">
    <oc r="AO317">
      <f>IF(AJ317,O317*'ETC Data'!$H$5*'ETC Data'!$K$5,0)</f>
    </oc>
    <nc r="AO317">
      <f>IF(AJ317,O317*'ETC Data'!$H$5*'ETC Data'!$K$5,0)</f>
    </nc>
  </rcc>
  <rcc rId="10724" sId="8">
    <oc r="AP317">
      <f>AO317-(AO317*((VLOOKUP(A317,Plan!A$1:BB$798,51,FALSE)/100)))</f>
    </oc>
    <nc r="AP317">
      <f>AO317-(AO317*((VLOOKUP(A317,Plan!A$1:BB$798,54,FALSE)/100)))</f>
    </nc>
  </rcc>
  <rcc rId="10725" sId="8">
    <oc r="AQ317">
      <f>IF(AJ317,O317*'ETC Data'!$H$5*'ETC Data'!$L$5,0)</f>
    </oc>
    <nc r="AQ317">
      <f>IF(AJ317,O317*'ETC Data'!$H$5*'ETC Data'!$L$5,0)</f>
    </nc>
  </rcc>
  <rcc rId="10726" sId="8">
    <oc r="AR317">
      <f>AQ317-(AQ317*((VLOOKUP(A317,Plan!A$1:BD$798,53,FALSE)/100)))</f>
    </oc>
    <nc r="AR317">
      <f>AQ317-(AQ317*((VLOOKUP(A317,Plan!A$1:BD$798,56,FALSE)/100)))</f>
    </nc>
  </rcc>
  <rcc rId="10727" sId="8">
    <oc r="R318">
      <f>Q318-(Q318*((VLOOKUP(A318,Plan!A$1:Z$798,25,FALSE)/100)))</f>
    </oc>
    <nc r="R318">
      <f>Q318-(Q318*((VLOOKUP(A318,Plan!A$1:Z$798,26,FALSE)/100)))</f>
    </nc>
  </rcc>
  <rcc rId="10728" sId="8">
    <oc r="S318">
      <f>IF(P318,O318*'ETC Data'!$H$3*'ETC Data'!$J$3,0)</f>
    </oc>
    <nc r="S318">
      <f>IF(P318,O318*'ETC Data'!$H$3*'ETC Data'!$J$3,0)</f>
    </nc>
  </rcc>
  <rcc rId="10729" sId="8">
    <oc r="T318">
      <f>S318-(S318*((VLOOKUP(A318,Plan!A$1:AA$798,26,FALSE)/100)))</f>
    </oc>
    <nc r="T318">
      <f>S318-(S318*((VLOOKUP(A318,Plan!A$1:AA$798,27,FALSE)/100)))</f>
    </nc>
  </rcc>
  <rcc rId="10730" sId="8">
    <oc r="U318">
      <f>IF(P318,O318*'ETC Data'!$H$3*'ETC Data'!$K$3,0)</f>
    </oc>
    <nc r="U318">
      <f>IF(P318,O318*'ETC Data'!$H$3*'ETC Data'!$K$3,0)</f>
    </nc>
  </rcc>
  <rcc rId="10731" sId="8">
    <oc r="V318">
      <f>U318-(U318*((VLOOKUP(A318,Plan!A$1:AB$798,27,FALSE)/100)))</f>
    </oc>
    <nc r="V318">
      <f>U318-(U318*((VLOOKUP(A318,Plan!A$1:AB$798,28,FALSE)/100)))</f>
    </nc>
  </rcc>
  <rcc rId="10732" sId="8">
    <oc r="W318">
      <f>IF(P318,O318*'ETC Data'!$H$3*'ETC Data'!$L$3,0)</f>
    </oc>
    <nc r="W318">
      <f>IF(P318,O318*'ETC Data'!$H$3*'ETC Data'!$L$3,0)</f>
    </nc>
  </rcc>
  <rcc rId="10733" sId="8">
    <oc r="X318">
      <f>W318-(W318*((VLOOKUP(A318,Plan!A$1:AC$798,28,FALSE)/100)))</f>
    </oc>
    <nc r="X318">
      <f>W318-(W318*((VLOOKUP(A318,Plan!A$1:AC$798,29,FALSE)/100)))</f>
    </nc>
  </rcc>
  <rcc rId="10734" sId="8">
    <oc r="Z318">
      <f>OR(H318="Y",J318="Y")</f>
    </oc>
    <nc r="Z318">
      <f>OR(H318="Y",J318="Y")</f>
    </nc>
  </rcc>
  <rcc rId="10735" sId="8">
    <oc r="AA318">
      <f>IF(Z318,O318*'ETC Data'!$H$4*'ETC Data'!$I$4,0)</f>
    </oc>
    <nc r="AA318">
      <f>IF(Z318,O318*'ETC Data'!$H$4*'ETC Data'!$I$4,0)</f>
    </nc>
  </rcc>
  <rcc rId="10736" sId="8">
    <oc r="AB318">
      <f>AA318-(AA318*((VLOOKUP(A318,Plan!A$1:AI$798,34,FALSE)/100)))</f>
    </oc>
    <nc r="AB318">
      <f>AA318-(AA318*((VLOOKUP(A318,Plan!A$1:AI$798,35,FALSE)/100)))</f>
    </nc>
  </rcc>
  <rcc rId="10737" sId="8">
    <oc r="AC318">
      <f>IF(Z318,O318*'ETC Data'!$H$4*'ETC Data'!$J$4,0)</f>
    </oc>
    <nc r="AC318">
      <f>IF(Z318,O318*'ETC Data'!$H$4*'ETC Data'!$J$4,0)</f>
    </nc>
  </rcc>
  <rcc rId="10738" sId="8">
    <oc r="AD318">
      <f>AC318-(AC318*((VLOOKUP(A318,Plan!A$1:AJ$798,35,FALSE)/100)))</f>
    </oc>
    <nc r="AD318">
      <f>AC318-(AC318*((VLOOKUP(A318,Plan!A$1:AJ$798,36,FALSE)/100)))</f>
    </nc>
  </rcc>
  <rcc rId="10739" sId="8">
    <oc r="AE318">
      <f>IF(Z318,O318*'ETC Data'!$H$4*'ETC Data'!$K$4,0)</f>
    </oc>
    <nc r="AE318">
      <f>IF(Z318,O318*'ETC Data'!$H$4*'ETC Data'!$K$4,0)</f>
    </nc>
  </rcc>
  <rcc rId="10740" sId="8">
    <oc r="AF318">
      <f>AE318-(AE318*((VLOOKUP(A318,Plan!A$1:AK$798,36,FALSE)/100)))</f>
    </oc>
    <nc r="AF318">
      <f>AE318-(AE318*((VLOOKUP(A318,Plan!A$1:AK$798,37,FALSE)/100)))</f>
    </nc>
  </rcc>
  <rcc rId="10741" sId="8">
    <oc r="AG318">
      <f>IF(Z318,O318*'ETC Data'!$H$4*'ETC Data'!$L$4,0)</f>
    </oc>
    <nc r="AG318">
      <f>IF(Z318,O318*'ETC Data'!$H$4*'ETC Data'!$L$4,0)</f>
    </nc>
  </rcc>
  <rcc rId="10742" sId="8">
    <oc r="AH318">
      <f>AG318-(AG318*((VLOOKUP(A318,Plan!A$1:AP$798,41,FALSE)/100)))</f>
    </oc>
    <nc r="AH318">
      <f>AG318-(AG318*((VLOOKUP(A318,Plan!A$1:AP$798,42,FALSE)/100)))</f>
    </nc>
  </rcc>
  <rcc rId="10743" sId="8">
    <oc r="AJ318">
      <f>OR(H318="Y",K318="Y")</f>
    </oc>
    <nc r="AJ318">
      <f>OR(H318="Y",K318="Y")</f>
    </nc>
  </rcc>
  <rcc rId="10744" sId="8">
    <oc r="AK318">
      <f>IF(AJ318,O318*'ETC Data'!$H$5*'ETC Data'!$I$5,0)</f>
    </oc>
    <nc r="AK318">
      <f>IF(AJ318,O318*'ETC Data'!$H$5*'ETC Data'!$I$5,0)</f>
    </nc>
  </rcc>
  <rcc rId="10745" sId="8">
    <oc r="AL318">
      <f>AK318-(AK318*((VLOOKUP(A318,Plan!A$1:AY$798,49,FALSE)/100)))</f>
    </oc>
    <nc r="AL318">
      <f>AK318-(AK318*((VLOOKUP(A318,Plan!A$1:AY$798,51,FALSE)/100)))</f>
    </nc>
  </rcc>
  <rcc rId="10746" sId="8">
    <oc r="AM318">
      <f>IF(AJ318,O318*'ETC Data'!$H$5*'ETC Data'!$J$5,0)</f>
    </oc>
    <nc r="AM318">
      <f>IF(AJ318,O318*'ETC Data'!$H$5*'ETC Data'!$J$5,0)</f>
    </nc>
  </rcc>
  <rcc rId="10747" sId="8">
    <oc r="AN318">
      <f>AM318-(AM318*((VLOOKUP(A318,Plan!A$1:BA$798,50,FALSE)/100)))</f>
    </oc>
    <nc r="AN318">
      <f>AM318-(AM318*((VLOOKUP(A318,Plan!A$1:BA$798,53,FALSE)/100)))</f>
    </nc>
  </rcc>
  <rcc rId="10748" sId="8">
    <oc r="AO318">
      <f>IF(AJ318,O318*'ETC Data'!$H$5*'ETC Data'!$K$5,0)</f>
    </oc>
    <nc r="AO318">
      <f>IF(AJ318,O318*'ETC Data'!$H$5*'ETC Data'!$K$5,0)</f>
    </nc>
  </rcc>
  <rcc rId="10749" sId="8">
    <oc r="AP318">
      <f>AO318-(AO318*((VLOOKUP(A318,Plan!A$1:BB$798,51,FALSE)/100)))</f>
    </oc>
    <nc r="AP318">
      <f>AO318-(AO318*((VLOOKUP(A318,Plan!A$1:BB$798,54,FALSE)/100)))</f>
    </nc>
  </rcc>
  <rcc rId="10750" sId="8">
    <oc r="AQ318">
      <f>IF(AJ318,O318*'ETC Data'!$H$5*'ETC Data'!$L$5,0)</f>
    </oc>
    <nc r="AQ318">
      <f>IF(AJ318,O318*'ETC Data'!$H$5*'ETC Data'!$L$5,0)</f>
    </nc>
  </rcc>
  <rcc rId="10751" sId="8">
    <oc r="AR318">
      <f>AQ318-(AQ318*((VLOOKUP(A318,Plan!A$1:BD$798,53,FALSE)/100)))</f>
    </oc>
    <nc r="AR318">
      <f>AQ318-(AQ318*((VLOOKUP(A318,Plan!A$1:BD$798,56,FALSE)/100)))</f>
    </nc>
  </rcc>
  <rcc rId="10752" sId="8">
    <oc r="R319">
      <f>Q319-(Q319*((VLOOKUP(A319,Plan!A$1:Z$798,25,FALSE)/100)))</f>
    </oc>
    <nc r="R319">
      <f>Q319-(Q319*((VLOOKUP(A319,Plan!A$1:Z$798,26,FALSE)/100)))</f>
    </nc>
  </rcc>
  <rcc rId="10753" sId="8">
    <oc r="S319">
      <f>IF(P319,O319*'ETC Data'!$H$3*'ETC Data'!$J$3,0)</f>
    </oc>
    <nc r="S319">
      <f>IF(P319,O319*'ETC Data'!$H$3*'ETC Data'!$J$3,0)</f>
    </nc>
  </rcc>
  <rcc rId="10754" sId="8">
    <oc r="T319">
      <f>S319-(S319*((VLOOKUP(A319,Plan!A$1:AA$798,26,FALSE)/100)))</f>
    </oc>
    <nc r="T319">
      <f>S319-(S319*((VLOOKUP(A319,Plan!A$1:AA$798,27,FALSE)/100)))</f>
    </nc>
  </rcc>
  <rcc rId="10755" sId="8">
    <oc r="U319">
      <f>IF(P319,O319*'ETC Data'!$H$3*'ETC Data'!$K$3,0)</f>
    </oc>
    <nc r="U319">
      <f>IF(P319,O319*'ETC Data'!$H$3*'ETC Data'!$K$3,0)</f>
    </nc>
  </rcc>
  <rcc rId="10756" sId="8">
    <oc r="V319">
      <f>U319-(U319*((VLOOKUP(A319,Plan!A$1:AB$798,27,FALSE)/100)))</f>
    </oc>
    <nc r="V319">
      <f>U319-(U319*((VLOOKUP(A319,Plan!A$1:AB$798,28,FALSE)/100)))</f>
    </nc>
  </rcc>
  <rcc rId="10757" sId="8">
    <oc r="W319">
      <f>IF(P319,O319*'ETC Data'!$H$3*'ETC Data'!$L$3,0)</f>
    </oc>
    <nc r="W319">
      <f>IF(P319,O319*'ETC Data'!$H$3*'ETC Data'!$L$3,0)</f>
    </nc>
  </rcc>
  <rcc rId="10758" sId="8">
    <oc r="X319">
      <f>W319-(W319*((VLOOKUP(A319,Plan!A$1:AC$798,28,FALSE)/100)))</f>
    </oc>
    <nc r="X319">
      <f>W319-(W319*((VLOOKUP(A319,Plan!A$1:AC$798,29,FALSE)/100)))</f>
    </nc>
  </rcc>
  <rcc rId="10759" sId="8">
    <oc r="Z319">
      <f>OR(H319="Y",J319="Y")</f>
    </oc>
    <nc r="Z319">
      <f>OR(H319="Y",J319="Y")</f>
    </nc>
  </rcc>
  <rcc rId="10760" sId="8">
    <oc r="AA319">
      <f>IF(Z319,O319*'ETC Data'!$H$4*'ETC Data'!$I$4,0)</f>
    </oc>
    <nc r="AA319">
      <f>IF(Z319,O319*'ETC Data'!$H$4*'ETC Data'!$I$4,0)</f>
    </nc>
  </rcc>
  <rcc rId="10761" sId="8">
    <oc r="AB319">
      <f>AA319-(AA319*((VLOOKUP(A319,Plan!A$1:AI$798,34,FALSE)/100)))</f>
    </oc>
    <nc r="AB319">
      <f>AA319-(AA319*((VLOOKUP(A319,Plan!A$1:AI$798,35,FALSE)/100)))</f>
    </nc>
  </rcc>
  <rcc rId="10762" sId="8">
    <oc r="AC319">
      <f>IF(Z319,O319*'ETC Data'!$H$4*'ETC Data'!$J$4,0)</f>
    </oc>
    <nc r="AC319">
      <f>IF(Z319,O319*'ETC Data'!$H$4*'ETC Data'!$J$4,0)</f>
    </nc>
  </rcc>
  <rcc rId="10763" sId="8">
    <oc r="AD319">
      <f>AC319-(AC319*((VLOOKUP(A319,Plan!A$1:AJ$798,35,FALSE)/100)))</f>
    </oc>
    <nc r="AD319">
      <f>AC319-(AC319*((VLOOKUP(A319,Plan!A$1:AJ$798,36,FALSE)/100)))</f>
    </nc>
  </rcc>
  <rcc rId="10764" sId="8">
    <oc r="AE319">
      <f>IF(Z319,O319*'ETC Data'!$H$4*'ETC Data'!$K$4,0)</f>
    </oc>
    <nc r="AE319">
      <f>IF(Z319,O319*'ETC Data'!$H$4*'ETC Data'!$K$4,0)</f>
    </nc>
  </rcc>
  <rcc rId="10765" sId="8">
    <oc r="AF319">
      <f>AE319-(AE319*((VLOOKUP(A319,Plan!A$1:AK$798,36,FALSE)/100)))</f>
    </oc>
    <nc r="AF319">
      <f>AE319-(AE319*((VLOOKUP(A319,Plan!A$1:AK$798,37,FALSE)/100)))</f>
    </nc>
  </rcc>
  <rcc rId="10766" sId="8">
    <oc r="AG319">
      <f>IF(Z319,O319*'ETC Data'!$H$4*'ETC Data'!$L$4,0)</f>
    </oc>
    <nc r="AG319">
      <f>IF(Z319,O319*'ETC Data'!$H$4*'ETC Data'!$L$4,0)</f>
    </nc>
  </rcc>
  <rcc rId="10767" sId="8">
    <oc r="AH319">
      <f>AG319-(AG319*((VLOOKUP(A319,Plan!A$1:AP$798,41,FALSE)/100)))</f>
    </oc>
    <nc r="AH319">
      <f>AG319-(AG319*((VLOOKUP(A319,Plan!A$1:AP$798,42,FALSE)/100)))</f>
    </nc>
  </rcc>
  <rcc rId="10768" sId="8">
    <oc r="AJ319">
      <f>OR(H319="Y",K319="Y")</f>
    </oc>
    <nc r="AJ319">
      <f>OR(H319="Y",K319="Y")</f>
    </nc>
  </rcc>
  <rcc rId="10769" sId="8">
    <oc r="AK319">
      <f>IF(AJ319,O319*'ETC Data'!$H$5*'ETC Data'!$I$5,0)</f>
    </oc>
    <nc r="AK319">
      <f>IF(AJ319,O319*'ETC Data'!$H$5*'ETC Data'!$I$5,0)</f>
    </nc>
  </rcc>
  <rcc rId="10770" sId="8">
    <oc r="AL319">
      <f>AK319-(AK319*((VLOOKUP(A319,Plan!A$1:AY$798,49,FALSE)/100)))</f>
    </oc>
    <nc r="AL319">
      <f>AK319-(AK319*((VLOOKUP(A319,Plan!A$1:AY$798,51,FALSE)/100)))</f>
    </nc>
  </rcc>
  <rcc rId="10771" sId="8">
    <oc r="AM319">
      <f>IF(AJ319,O319*'ETC Data'!$H$5*'ETC Data'!$J$5,0)</f>
    </oc>
    <nc r="AM319">
      <f>IF(AJ319,O319*'ETC Data'!$H$5*'ETC Data'!$J$5,0)</f>
    </nc>
  </rcc>
  <rcc rId="10772" sId="8">
    <oc r="AN319">
      <f>AM319-(AM319*((VLOOKUP(A319,Plan!A$1:BA$798,50,FALSE)/100)))</f>
    </oc>
    <nc r="AN319">
      <f>AM319-(AM319*((VLOOKUP(A319,Plan!A$1:BA$798,53,FALSE)/100)))</f>
    </nc>
  </rcc>
  <rcc rId="10773" sId="8">
    <oc r="AO319">
      <f>IF(AJ319,O319*'ETC Data'!$H$5*'ETC Data'!$K$5,0)</f>
    </oc>
    <nc r="AO319">
      <f>IF(AJ319,O319*'ETC Data'!$H$5*'ETC Data'!$K$5,0)</f>
    </nc>
  </rcc>
  <rcc rId="10774" sId="8">
    <oc r="AP319">
      <f>AO319-(AO319*((VLOOKUP(A319,Plan!A$1:BB$798,51,FALSE)/100)))</f>
    </oc>
    <nc r="AP319">
      <f>AO319-(AO319*((VLOOKUP(A319,Plan!A$1:BB$798,54,FALSE)/100)))</f>
    </nc>
  </rcc>
  <rcc rId="10775" sId="8">
    <oc r="AQ319">
      <f>IF(AJ319,O319*'ETC Data'!$H$5*'ETC Data'!$L$5,0)</f>
    </oc>
    <nc r="AQ319">
      <f>IF(AJ319,O319*'ETC Data'!$H$5*'ETC Data'!$L$5,0)</f>
    </nc>
  </rcc>
  <rcc rId="10776" sId="8">
    <oc r="AR319">
      <f>AQ319-(AQ319*((VLOOKUP(A319,Plan!A$1:BD$798,53,FALSE)/100)))</f>
    </oc>
    <nc r="AR319">
      <f>AQ319-(AQ319*((VLOOKUP(A319,Plan!A$1:BD$798,56,FALSE)/100)))</f>
    </nc>
  </rcc>
  <rcc rId="10777" sId="8">
    <oc r="R320">
      <f>Q320-(Q320*((VLOOKUP(A320,Plan!A$1:Z$798,25,FALSE)/100)))</f>
    </oc>
    <nc r="R320">
      <f>Q320-(Q320*((VLOOKUP(A320,Plan!A$1:Z$798,26,FALSE)/100)))</f>
    </nc>
  </rcc>
  <rcc rId="10778" sId="8">
    <oc r="S320">
      <f>IF(P320,O320*'ETC Data'!$H$3*'ETC Data'!$J$3,0)</f>
    </oc>
    <nc r="S320">
      <f>IF(P320,O320*'ETC Data'!$H$3*'ETC Data'!$J$3,0)</f>
    </nc>
  </rcc>
  <rcc rId="10779" sId="8">
    <oc r="T320">
      <f>S320-(S320*((VLOOKUP(A320,Plan!A$1:AA$798,26,FALSE)/100)))</f>
    </oc>
    <nc r="T320">
      <f>S320-(S320*((VLOOKUP(A320,Plan!A$1:AA$798,27,FALSE)/100)))</f>
    </nc>
  </rcc>
  <rcc rId="10780" sId="8">
    <oc r="U320">
      <f>IF(P320,O320*'ETC Data'!$H$3*'ETC Data'!$K$3,0)</f>
    </oc>
    <nc r="U320">
      <f>IF(P320,O320*'ETC Data'!$H$3*'ETC Data'!$K$3,0)</f>
    </nc>
  </rcc>
  <rcc rId="10781" sId="8">
    <oc r="V320">
      <f>U320-(U320*((VLOOKUP(A320,Plan!A$1:AB$798,27,FALSE)/100)))</f>
    </oc>
    <nc r="V320">
      <f>U320-(U320*((VLOOKUP(A320,Plan!A$1:AB$798,28,FALSE)/100)))</f>
    </nc>
  </rcc>
  <rcc rId="10782" sId="8">
    <oc r="W320">
      <f>IF(P320,O320*'ETC Data'!$H$3*'ETC Data'!$L$3,0)</f>
    </oc>
    <nc r="W320">
      <f>IF(P320,O320*'ETC Data'!$H$3*'ETC Data'!$L$3,0)</f>
    </nc>
  </rcc>
  <rcc rId="10783" sId="8">
    <oc r="X320">
      <f>W320-(W320*((VLOOKUP(A320,Plan!A$1:AC$798,28,FALSE)/100)))</f>
    </oc>
    <nc r="X320">
      <f>W320-(W320*((VLOOKUP(A320,Plan!A$1:AC$798,29,FALSE)/100)))</f>
    </nc>
  </rcc>
  <rcc rId="10784" sId="8">
    <oc r="Z320">
      <f>OR(H320="Y",J320="Y")</f>
    </oc>
    <nc r="Z320">
      <f>OR(H320="Y",J320="Y")</f>
    </nc>
  </rcc>
  <rcc rId="10785" sId="8">
    <oc r="AA320">
      <f>IF(Z320,O320*'ETC Data'!$H$4*'ETC Data'!$I$4,0)</f>
    </oc>
    <nc r="AA320">
      <f>IF(Z320,O320*'ETC Data'!$H$4*'ETC Data'!$I$4,0)</f>
    </nc>
  </rcc>
  <rcc rId="10786" sId="8">
    <oc r="AB320">
      <f>AA320-(AA320*((VLOOKUP(A320,Plan!A$1:AI$798,34,FALSE)/100)))</f>
    </oc>
    <nc r="AB320">
      <f>AA320-(AA320*((VLOOKUP(A320,Plan!A$1:AI$798,35,FALSE)/100)))</f>
    </nc>
  </rcc>
  <rcc rId="10787" sId="8">
    <oc r="AC320">
      <f>IF(Z320,O320*'ETC Data'!$H$4*'ETC Data'!$J$4,0)</f>
    </oc>
    <nc r="AC320">
      <f>IF(Z320,O320*'ETC Data'!$H$4*'ETC Data'!$J$4,0)</f>
    </nc>
  </rcc>
  <rcc rId="10788" sId="8">
    <oc r="AD320">
      <f>AC320-(AC320*((VLOOKUP(A320,Plan!A$1:AJ$798,35,FALSE)/100)))</f>
    </oc>
    <nc r="AD320">
      <f>AC320-(AC320*((VLOOKUP(A320,Plan!A$1:AJ$798,36,FALSE)/100)))</f>
    </nc>
  </rcc>
  <rcc rId="10789" sId="8">
    <oc r="AE320">
      <f>IF(Z320,O320*'ETC Data'!$H$4*'ETC Data'!$K$4,0)</f>
    </oc>
    <nc r="AE320">
      <f>IF(Z320,O320*'ETC Data'!$H$4*'ETC Data'!$K$4,0)</f>
    </nc>
  </rcc>
  <rcc rId="10790" sId="8">
    <oc r="AF320">
      <f>AE320-(AE320*((VLOOKUP(A320,Plan!A$1:AK$798,36,FALSE)/100)))</f>
    </oc>
    <nc r="AF320">
      <f>AE320-(AE320*((VLOOKUP(A320,Plan!A$1:AK$798,37,FALSE)/100)))</f>
    </nc>
  </rcc>
  <rcc rId="10791" sId="8">
    <oc r="AG320">
      <f>IF(Z320,O320*'ETC Data'!$H$4*'ETC Data'!$L$4,0)</f>
    </oc>
    <nc r="AG320">
      <f>IF(Z320,O320*'ETC Data'!$H$4*'ETC Data'!$L$4,0)</f>
    </nc>
  </rcc>
  <rcc rId="10792" sId="8">
    <oc r="AH320">
      <f>AG320-(AG320*((VLOOKUP(A320,Plan!A$1:AP$798,41,FALSE)/100)))</f>
    </oc>
    <nc r="AH320">
      <f>AG320-(AG320*((VLOOKUP(A320,Plan!A$1:AP$798,42,FALSE)/100)))</f>
    </nc>
  </rcc>
  <rcc rId="10793" sId="8">
    <oc r="AJ320">
      <f>OR(H320="Y",K320="Y")</f>
    </oc>
    <nc r="AJ320">
      <f>OR(H320="Y",K320="Y")</f>
    </nc>
  </rcc>
  <rcc rId="10794" sId="8">
    <oc r="AK320">
      <f>IF(AJ320,O320*'ETC Data'!$H$5*'ETC Data'!$I$5,0)</f>
    </oc>
    <nc r="AK320">
      <f>IF(AJ320,O320*'ETC Data'!$H$5*'ETC Data'!$I$5,0)</f>
    </nc>
  </rcc>
  <rcc rId="10795" sId="8">
    <oc r="AL320">
      <f>AK320-(AK320*((VLOOKUP(A320,Plan!A$1:AY$798,49,FALSE)/100)))</f>
    </oc>
    <nc r="AL320">
      <f>AK320-(AK320*((VLOOKUP(A320,Plan!A$1:AY$798,51,FALSE)/100)))</f>
    </nc>
  </rcc>
  <rcc rId="10796" sId="8">
    <oc r="AM320">
      <f>IF(AJ320,O320*'ETC Data'!$H$5*'ETC Data'!$J$5,0)</f>
    </oc>
    <nc r="AM320">
      <f>IF(AJ320,O320*'ETC Data'!$H$5*'ETC Data'!$J$5,0)</f>
    </nc>
  </rcc>
  <rcc rId="10797" sId="8">
    <oc r="AN320">
      <f>AM320-(AM320*((VLOOKUP(A320,Plan!A$1:BA$798,50,FALSE)/100)))</f>
    </oc>
    <nc r="AN320">
      <f>AM320-(AM320*((VLOOKUP(A320,Plan!A$1:BA$798,53,FALSE)/100)))</f>
    </nc>
  </rcc>
  <rcc rId="10798" sId="8">
    <oc r="AO320">
      <f>IF(AJ320,O320*'ETC Data'!$H$5*'ETC Data'!$K$5,0)</f>
    </oc>
    <nc r="AO320">
      <f>IF(AJ320,O320*'ETC Data'!$H$5*'ETC Data'!$K$5,0)</f>
    </nc>
  </rcc>
  <rcc rId="10799" sId="8">
    <oc r="AP320">
      <f>AO320-(AO320*((VLOOKUP(A320,Plan!A$1:BB$798,51,FALSE)/100)))</f>
    </oc>
    <nc r="AP320">
      <f>AO320-(AO320*((VLOOKUP(A320,Plan!A$1:BB$798,54,FALSE)/100)))</f>
    </nc>
  </rcc>
  <rcc rId="10800" sId="8">
    <oc r="AQ320">
      <f>IF(AJ320,O320*'ETC Data'!$H$5*'ETC Data'!$L$5,0)</f>
    </oc>
    <nc r="AQ320">
      <f>IF(AJ320,O320*'ETC Data'!$H$5*'ETC Data'!$L$5,0)</f>
    </nc>
  </rcc>
  <rcc rId="10801" sId="8">
    <oc r="AR320">
      <f>AQ320-(AQ320*((VLOOKUP(A320,Plan!A$1:BD$798,53,FALSE)/100)))</f>
    </oc>
    <nc r="AR320">
      <f>AQ320-(AQ320*((VLOOKUP(A320,Plan!A$1:BD$798,56,FALSE)/100)))</f>
    </nc>
  </rcc>
  <rcc rId="10802" sId="8">
    <oc r="R321">
      <f>Q321-(Q321*((VLOOKUP(A321,Plan!A$1:Z$798,26,FALSE)/100)))</f>
    </oc>
    <nc r="R321">
      <f>Q321-(Q321*((VLOOKUP(A321,Plan!A$1:Z$798,26,FALSE)/100)))</f>
    </nc>
  </rcc>
  <rcc rId="10803" sId="8">
    <oc r="S321">
      <f>IF(P321,O321*'ETC Data'!$H$3*'ETC Data'!$J$3,0)</f>
    </oc>
    <nc r="S321">
      <f>IF(P321,O321*'ETC Data'!$H$3*'ETC Data'!$J$3,0)</f>
    </nc>
  </rcc>
  <rcc rId="10804" sId="8">
    <oc r="T321">
      <f>S321-(S321*((VLOOKUP(A321,Plan!A$1:AA$798,27,FALSE)/100)))</f>
    </oc>
    <nc r="T321">
      <f>S321-(S321*((VLOOKUP(A321,Plan!A$1:AA$798,27,FALSE)/100)))</f>
    </nc>
  </rcc>
  <rcc rId="10805" sId="8">
    <oc r="U321">
      <f>IF(P321,O321*'ETC Data'!$H$3*'ETC Data'!$K$3,0)</f>
    </oc>
    <nc r="U321">
      <f>IF(P321,O321*'ETC Data'!$H$3*'ETC Data'!$K$3,0)</f>
    </nc>
  </rcc>
  <rcc rId="10806" sId="8">
    <oc r="V321">
      <f>U321-(U321*((VLOOKUP(A321,Plan!A$1:AB$798,28,FALSE)/100)))</f>
    </oc>
    <nc r="V321">
      <f>U321-(U321*((VLOOKUP(A321,Plan!A$1:AB$798,28,FALSE)/100)))</f>
    </nc>
  </rcc>
  <rcc rId="10807" sId="8">
    <oc r="W321">
      <f>IF(P321,O321*'ETC Data'!$H$3*'ETC Data'!$L$3,0)</f>
    </oc>
    <nc r="W321">
      <f>IF(P321,O321*'ETC Data'!$H$3*'ETC Data'!$L$3,0)</f>
    </nc>
  </rcc>
  <rcc rId="10808" sId="8">
    <oc r="X321">
      <f>W321-(W321*((VLOOKUP(A321,Plan!A$1:AC$798,29,FALSE)/100)))</f>
    </oc>
    <nc r="X321">
      <f>W321-(W321*((VLOOKUP(A321,Plan!A$1:AC$798,29,FALSE)/100)))</f>
    </nc>
  </rcc>
  <rcc rId="10809" sId="8">
    <oc r="Z321">
      <f>OR(H321="Y",J321="Y")</f>
    </oc>
    <nc r="Z321">
      <f>OR(H321="Y",J321="Y")</f>
    </nc>
  </rcc>
  <rcc rId="10810" sId="8">
    <oc r="AA321">
      <f>IF(Z321,O321*'ETC Data'!$H$4*'ETC Data'!$I$4,0)</f>
    </oc>
    <nc r="AA321">
      <f>IF(Z321,O321*'ETC Data'!$H$4*'ETC Data'!$I$4,0)</f>
    </nc>
  </rcc>
  <rcc rId="10811" sId="8">
    <oc r="AB321">
      <f>AA321-(AA321*((VLOOKUP(A321,Plan!A$1:AI$798,35,FALSE)/100)))</f>
    </oc>
    <nc r="AB321">
      <f>AA321-(AA321*((VLOOKUP(A321,Plan!A$1:AI$798,35,FALSE)/100)))</f>
    </nc>
  </rcc>
  <rcc rId="10812" sId="8">
    <oc r="AC321">
      <f>IF(Z321,O321*'ETC Data'!$H$4*'ETC Data'!$J$4,0)</f>
    </oc>
    <nc r="AC321">
      <f>IF(Z321,O321*'ETC Data'!$H$4*'ETC Data'!$J$4,0)</f>
    </nc>
  </rcc>
  <rcc rId="10813" sId="8">
    <oc r="AD321">
      <f>AC321-(AC321*((VLOOKUP(A321,Plan!A$1:AJ$798,36,FALSE)/100)))</f>
    </oc>
    <nc r="AD321">
      <f>AC321-(AC321*((VLOOKUP(A321,Plan!A$1:AJ$798,36,FALSE)/100)))</f>
    </nc>
  </rcc>
  <rcc rId="10814" sId="8">
    <oc r="AE321">
      <f>IF(Z321,O321*'ETC Data'!$H$4*'ETC Data'!$K$4,0)</f>
    </oc>
    <nc r="AE321">
      <f>IF(Z321,O321*'ETC Data'!$H$4*'ETC Data'!$K$4,0)</f>
    </nc>
  </rcc>
  <rcc rId="10815" sId="8">
    <oc r="AF321">
      <f>AE321-(AE321*((VLOOKUP(A321,Plan!A$1:AK$798,37,FALSE)/100)))</f>
    </oc>
    <nc r="AF321">
      <f>AE321-(AE321*((VLOOKUP(A321,Plan!A$1:AK$798,37,FALSE)/100)))</f>
    </nc>
  </rcc>
  <rcc rId="10816" sId="8">
    <oc r="AG321">
      <f>IF(Z321,O321*'ETC Data'!$H$4*'ETC Data'!$L$4,0)</f>
    </oc>
    <nc r="AG321">
      <f>IF(Z321,O321*'ETC Data'!$H$4*'ETC Data'!$L$4,0)</f>
    </nc>
  </rcc>
  <rcc rId="10817" sId="8">
    <oc r="AH321">
      <f>AG321-(AG321*((VLOOKUP(A321,Plan!A$1:AP$798,42,FALSE)/100)))</f>
    </oc>
    <nc r="AH321">
      <f>AG321-(AG321*((VLOOKUP(A321,Plan!A$1:AP$798,42,FALSE)/100)))</f>
    </nc>
  </rcc>
  <rcc rId="10818" sId="8">
    <oc r="AJ321">
      <f>OR(H321="Y",K321="Y")</f>
    </oc>
    <nc r="AJ321">
      <f>OR(H321="Y",K321="Y")</f>
    </nc>
  </rcc>
  <rcc rId="10819" sId="8">
    <oc r="AK321">
      <f>IF(AJ321,O321*'ETC Data'!$H$5*'ETC Data'!$I$5,0)</f>
    </oc>
    <nc r="AK321">
      <f>IF(AJ321,O321*'ETC Data'!$H$5*'ETC Data'!$I$5,0)</f>
    </nc>
  </rcc>
  <rcc rId="10820" sId="8">
    <oc r="AL321">
      <f>AK321-(AK321*((VLOOKUP(A321,Plan!A$1:AY$798,51,FALSE)/100)))</f>
    </oc>
    <nc r="AL321">
      <f>AK321-(AK321*((VLOOKUP(A321,Plan!A$1:AY$798,51,FALSE)/100)))</f>
    </nc>
  </rcc>
  <rcc rId="10821" sId="8">
    <oc r="AM321">
      <f>IF(AJ321,O321*'ETC Data'!$H$5*'ETC Data'!$J$5,0)</f>
    </oc>
    <nc r="AM321">
      <f>IF(AJ321,O321*'ETC Data'!$H$5*'ETC Data'!$J$5,0)</f>
    </nc>
  </rcc>
  <rcc rId="10822" sId="8">
    <oc r="AN321">
      <f>AM321-(AM321*((VLOOKUP(A321,Plan!A$1:BA$798,53,FALSE)/100)))</f>
    </oc>
    <nc r="AN321">
      <f>AM321-(AM321*((VLOOKUP(A321,Plan!A$1:BA$798,53,FALSE)/100)))</f>
    </nc>
  </rcc>
  <rcc rId="10823" sId="8">
    <oc r="AO321">
      <f>IF(AJ321,O321*'ETC Data'!$H$5*'ETC Data'!$K$5,0)</f>
    </oc>
    <nc r="AO321">
      <f>IF(AJ321,O321*'ETC Data'!$H$5*'ETC Data'!$K$5,0)</f>
    </nc>
  </rcc>
  <rcc rId="10824" sId="8">
    <oc r="AP321">
      <f>AO321-(AO321*((VLOOKUP(A321,Plan!A$1:BB$798,54,FALSE)/100)))</f>
    </oc>
    <nc r="AP321">
      <f>AO321-(AO321*((VLOOKUP(A321,Plan!A$1:BB$798,54,FALSE)/100)))</f>
    </nc>
  </rcc>
  <rcc rId="10825" sId="8">
    <oc r="AQ321">
      <f>IF(AJ321,O321*'ETC Data'!$H$5*'ETC Data'!$L$5,0)</f>
    </oc>
    <nc r="AQ321">
      <f>IF(AJ321,O321*'ETC Data'!$H$5*'ETC Data'!$L$5,0)</f>
    </nc>
  </rcc>
  <rcc rId="10826" sId="8">
    <oc r="AR321">
      <f>AQ321-(AQ321*((VLOOKUP(A321,Plan!A$1:BD$798,56,FALSE)/100)))</f>
    </oc>
    <nc r="AR321">
      <f>AQ321-(AQ321*((VLOOKUP(A321,Plan!A$1:BD$798,56,FALSE)/100)))</f>
    </nc>
  </rcc>
  <rcc rId="10827" sId="8">
    <oc r="R322">
      <f>Q322-(Q322*((VLOOKUP(A322,Plan!A$1:Z$798,25,FALSE)/100)))</f>
    </oc>
    <nc r="R322">
      <f>Q322-(Q322*((VLOOKUP(A322,Plan!A$1:Z$798,26,FALSE)/100)))</f>
    </nc>
  </rcc>
  <rcc rId="10828" sId="8">
    <oc r="S322">
      <f>IF(P322,O322*'ETC Data'!$H$3*'ETC Data'!$J$3,0)</f>
    </oc>
    <nc r="S322">
      <f>IF(P322,O322*'ETC Data'!$H$3*'ETC Data'!$J$3,0)</f>
    </nc>
  </rcc>
  <rcc rId="10829" sId="8">
    <oc r="T322">
      <f>S322-(S322*((VLOOKUP(A322,Plan!A$1:AA$798,26,FALSE)/100)))</f>
    </oc>
    <nc r="T322">
      <f>S322-(S322*((VLOOKUP(A322,Plan!A$1:AA$798,27,FALSE)/100)))</f>
    </nc>
  </rcc>
  <rcc rId="10830" sId="8">
    <oc r="U322">
      <f>IF(P322,O322*'ETC Data'!$H$3*'ETC Data'!$K$3,0)</f>
    </oc>
    <nc r="U322">
      <f>IF(P322,O322*'ETC Data'!$H$3*'ETC Data'!$K$3,0)</f>
    </nc>
  </rcc>
  <rcc rId="10831" sId="8">
    <oc r="V322">
      <f>U322-(U322*((VLOOKUP(A322,Plan!A$1:AB$798,27,FALSE)/100)))</f>
    </oc>
    <nc r="V322">
      <f>U322-(U322*((VLOOKUP(A322,Plan!A$1:AB$798,28,FALSE)/100)))</f>
    </nc>
  </rcc>
  <rcc rId="10832" sId="8">
    <oc r="W322">
      <f>IF(P322,O322*'ETC Data'!$H$3*'ETC Data'!$L$3,0)</f>
    </oc>
    <nc r="W322">
      <f>IF(P322,O322*'ETC Data'!$H$3*'ETC Data'!$L$3,0)</f>
    </nc>
  </rcc>
  <rcc rId="10833" sId="8">
    <oc r="X322">
      <f>W322-(W322*((VLOOKUP(A322,Plan!A$1:AC$798,28,FALSE)/100)))</f>
    </oc>
    <nc r="X322">
      <f>W322-(W322*((VLOOKUP(A322,Plan!A$1:AC$798,29,FALSE)/100)))</f>
    </nc>
  </rcc>
  <rcc rId="10834" sId="8">
    <oc r="Z322">
      <f>OR(H322="Y",J322="Y")</f>
    </oc>
    <nc r="Z322">
      <f>OR(H322="Y",J322="Y")</f>
    </nc>
  </rcc>
  <rcc rId="10835" sId="8">
    <oc r="AA322">
      <f>IF(Z322,O322*'ETC Data'!$H$4*'ETC Data'!$I$4,0)</f>
    </oc>
    <nc r="AA322">
      <f>IF(Z322,O322*'ETC Data'!$H$4*'ETC Data'!$I$4,0)</f>
    </nc>
  </rcc>
  <rcc rId="10836" sId="8">
    <oc r="AB322">
      <f>AA322-(AA322*((VLOOKUP(A322,Plan!A$1:AI$798,34,FALSE)/100)))</f>
    </oc>
    <nc r="AB322">
      <f>AA322-(AA322*((VLOOKUP(A322,Plan!A$1:AI$798,35,FALSE)/100)))</f>
    </nc>
  </rcc>
  <rcc rId="10837" sId="8">
    <oc r="AC322">
      <f>IF(Z322,O322*'ETC Data'!$H$4*'ETC Data'!$J$4,0)</f>
    </oc>
    <nc r="AC322">
      <f>IF(Z322,O322*'ETC Data'!$H$4*'ETC Data'!$J$4,0)</f>
    </nc>
  </rcc>
  <rcc rId="10838" sId="8">
    <oc r="AD322">
      <f>AC322-(AC322*((VLOOKUP(A322,Plan!A$1:AJ$798,35,FALSE)/100)))</f>
    </oc>
    <nc r="AD322">
      <f>AC322-(AC322*((VLOOKUP(A322,Plan!A$1:AJ$798,36,FALSE)/100)))</f>
    </nc>
  </rcc>
  <rcc rId="10839" sId="8">
    <oc r="AE322">
      <f>IF(Z322,O322*'ETC Data'!$H$4*'ETC Data'!$K$4,0)</f>
    </oc>
    <nc r="AE322">
      <f>IF(Z322,O322*'ETC Data'!$H$4*'ETC Data'!$K$4,0)</f>
    </nc>
  </rcc>
  <rcc rId="10840" sId="8">
    <oc r="AF322">
      <f>AE322-(AE322*((VLOOKUP(A322,Plan!A$1:AK$798,36,FALSE)/100)))</f>
    </oc>
    <nc r="AF322">
      <f>AE322-(AE322*((VLOOKUP(A322,Plan!A$1:AK$798,37,FALSE)/100)))</f>
    </nc>
  </rcc>
  <rcc rId="10841" sId="8">
    <oc r="AG322">
      <f>IF(Z322,O322*'ETC Data'!$H$4*'ETC Data'!$L$4,0)</f>
    </oc>
    <nc r="AG322">
      <f>IF(Z322,O322*'ETC Data'!$H$4*'ETC Data'!$L$4,0)</f>
    </nc>
  </rcc>
  <rcc rId="10842" sId="8">
    <oc r="AH322">
      <f>AG322-(AG322*((VLOOKUP(A322,Plan!A$1:AP$798,41,FALSE)/100)))</f>
    </oc>
    <nc r="AH322">
      <f>AG322-(AG322*((VLOOKUP(A322,Plan!A$1:AP$798,42,FALSE)/100)))</f>
    </nc>
  </rcc>
  <rcc rId="10843" sId="8">
    <oc r="AJ322">
      <f>OR(H322="Y",K322="Y")</f>
    </oc>
    <nc r="AJ322">
      <f>OR(H322="Y",K322="Y")</f>
    </nc>
  </rcc>
  <rcc rId="10844" sId="8">
    <oc r="AK322">
      <f>IF(AJ322,O322*'ETC Data'!$H$5*'ETC Data'!$I$5,0)</f>
    </oc>
    <nc r="AK322">
      <f>IF(AJ322,O322*'ETC Data'!$H$5*'ETC Data'!$I$5,0)</f>
    </nc>
  </rcc>
  <rcc rId="10845" sId="8">
    <oc r="AL322">
      <f>AK322-(AK322*((VLOOKUP(A322,Plan!A$1:AY$798,49,FALSE)/100)))</f>
    </oc>
    <nc r="AL322">
      <f>AK322-(AK322*((VLOOKUP(A322,Plan!A$1:AY$798,51,FALSE)/100)))</f>
    </nc>
  </rcc>
  <rcc rId="10846" sId="8">
    <oc r="AM322">
      <f>IF(AJ322,O322*'ETC Data'!$H$5*'ETC Data'!$J$5,0)</f>
    </oc>
    <nc r="AM322">
      <f>IF(AJ322,O322*'ETC Data'!$H$5*'ETC Data'!$J$5,0)</f>
    </nc>
  </rcc>
  <rcc rId="10847" sId="8">
    <oc r="AN322">
      <f>AM322-(AM322*((VLOOKUP(A322,Plan!A$1:BA$798,50,FALSE)/100)))</f>
    </oc>
    <nc r="AN322">
      <f>AM322-(AM322*((VLOOKUP(A322,Plan!A$1:BA$798,53,FALSE)/100)))</f>
    </nc>
  </rcc>
  <rcc rId="10848" sId="8">
    <oc r="AO322">
      <f>IF(AJ322,O322*'ETC Data'!$H$5*'ETC Data'!$K$5,0)</f>
    </oc>
    <nc r="AO322">
      <f>IF(AJ322,O322*'ETC Data'!$H$5*'ETC Data'!$K$5,0)</f>
    </nc>
  </rcc>
  <rcc rId="10849" sId="8">
    <oc r="AP322">
      <f>AO322-(AO322*((VLOOKUP(A322,Plan!A$1:BB$798,51,FALSE)/100)))</f>
    </oc>
    <nc r="AP322">
      <f>AO322-(AO322*((VLOOKUP(A322,Plan!A$1:BB$798,54,FALSE)/100)))</f>
    </nc>
  </rcc>
  <rcc rId="10850" sId="8">
    <oc r="AQ322">
      <f>IF(AJ322,O322*'ETC Data'!$H$5*'ETC Data'!$L$5,0)</f>
    </oc>
    <nc r="AQ322">
      <f>IF(AJ322,O322*'ETC Data'!$H$5*'ETC Data'!$L$5,0)</f>
    </nc>
  </rcc>
  <rcc rId="10851" sId="8">
    <oc r="AR322">
      <f>AQ322-(AQ322*((VLOOKUP(A322,Plan!A$1:BD$798,53,FALSE)/100)))</f>
    </oc>
    <nc r="AR322">
      <f>AQ322-(AQ322*((VLOOKUP(A322,Plan!A$1:BD$798,56,FALSE)/100)))</f>
    </nc>
  </rcc>
  <rcc rId="10852" sId="8">
    <oc r="R323">
      <f>Q323-(Q323*((VLOOKUP(A323,Plan!A$1:Z$798,26,FALSE)/100)))</f>
    </oc>
    <nc r="R323">
      <f>Q323-(Q323*((VLOOKUP(A323,Plan!A$1:Z$798,26,FALSE)/100)))</f>
    </nc>
  </rcc>
  <rcc rId="10853" sId="8">
    <oc r="S323">
      <f>IF(P323,O323*'ETC Data'!$H$3*'ETC Data'!$J$3,0)</f>
    </oc>
    <nc r="S323">
      <f>IF(P323,O323*'ETC Data'!$H$3*'ETC Data'!$J$3,0)</f>
    </nc>
  </rcc>
  <rcc rId="10854" sId="8">
    <oc r="T323">
      <f>S323-(S323*((VLOOKUP(A323,Plan!A$1:AA$798,27,FALSE)/100)))</f>
    </oc>
    <nc r="T323">
      <f>S323-(S323*((VLOOKUP(A323,Plan!A$1:AA$798,27,FALSE)/100)))</f>
    </nc>
  </rcc>
  <rcc rId="10855" sId="8">
    <oc r="U323">
      <f>IF(P323,O323*'ETC Data'!$H$3*'ETC Data'!$K$3,0)</f>
    </oc>
    <nc r="U323">
      <f>IF(P323,O323*'ETC Data'!$H$3*'ETC Data'!$K$3,0)</f>
    </nc>
  </rcc>
  <rcc rId="10856" sId="8">
    <oc r="V323">
      <f>U323-(U323*((VLOOKUP(A323,Plan!A$1:AB$798,28,FALSE)/100)))</f>
    </oc>
    <nc r="V323">
      <f>U323-(U323*((VLOOKUP(A323,Plan!A$1:AB$798,28,FALSE)/100)))</f>
    </nc>
  </rcc>
  <rcc rId="10857" sId="8">
    <oc r="W323">
      <f>IF(P323,O323*'ETC Data'!$H$3*'ETC Data'!$L$3,0)</f>
    </oc>
    <nc r="W323">
      <f>IF(P323,O323*'ETC Data'!$H$3*'ETC Data'!$L$3,0)</f>
    </nc>
  </rcc>
  <rcc rId="10858" sId="8">
    <oc r="X323">
      <f>W323-(W323*((VLOOKUP(A323,Plan!A$1:AC$798,29,FALSE)/100)))</f>
    </oc>
    <nc r="X323">
      <f>W323-(W323*((VLOOKUP(A323,Plan!A$1:AC$798,29,FALSE)/100)))</f>
    </nc>
  </rcc>
  <rcc rId="10859" sId="8">
    <oc r="Z323">
      <f>OR(H323="Y",J323="Y")</f>
    </oc>
    <nc r="Z323">
      <f>OR(H323="Y",J323="Y")</f>
    </nc>
  </rcc>
  <rcc rId="10860" sId="8">
    <oc r="AA323">
      <f>IF(Z323,O323*'ETC Data'!$H$4*'ETC Data'!$I$4,0)</f>
    </oc>
    <nc r="AA323">
      <f>IF(Z323,O323*'ETC Data'!$H$4*'ETC Data'!$I$4,0)</f>
    </nc>
  </rcc>
  <rcc rId="10861" sId="8">
    <oc r="AB323">
      <f>AA323-(AA323*((VLOOKUP(A323,Plan!A$1:AI$798,35,FALSE)/100)))</f>
    </oc>
    <nc r="AB323">
      <f>AA323-(AA323*((VLOOKUP(A323,Plan!A$1:AI$798,35,FALSE)/100)))</f>
    </nc>
  </rcc>
  <rcc rId="10862" sId="8">
    <oc r="AC323">
      <f>IF(Z323,O323*'ETC Data'!$H$4*'ETC Data'!$J$4,0)</f>
    </oc>
    <nc r="AC323">
      <f>IF(Z323,O323*'ETC Data'!$H$4*'ETC Data'!$J$4,0)</f>
    </nc>
  </rcc>
  <rcc rId="10863" sId="8">
    <oc r="AD323">
      <f>AC323-(AC323*((VLOOKUP(A323,Plan!A$1:AJ$798,36,FALSE)/100)))</f>
    </oc>
    <nc r="AD323">
      <f>AC323-(AC323*((VLOOKUP(A323,Plan!A$1:AJ$798,36,FALSE)/100)))</f>
    </nc>
  </rcc>
  <rcc rId="10864" sId="8">
    <oc r="AE323">
      <f>IF(Z323,O323*'ETC Data'!$H$4*'ETC Data'!$K$4,0)</f>
    </oc>
    <nc r="AE323">
      <f>IF(Z323,O323*'ETC Data'!$H$4*'ETC Data'!$K$4,0)</f>
    </nc>
  </rcc>
  <rcc rId="10865" sId="8">
    <oc r="AF323">
      <f>AE323-(AE323*((VLOOKUP(A323,Plan!A$1:AK$798,37,FALSE)/100)))</f>
    </oc>
    <nc r="AF323">
      <f>AE323-(AE323*((VLOOKUP(A323,Plan!A$1:AK$798,37,FALSE)/100)))</f>
    </nc>
  </rcc>
  <rcc rId="10866" sId="8">
    <oc r="AG323">
      <f>IF(Z323,O323*'ETC Data'!$H$4*'ETC Data'!$L$4,0)</f>
    </oc>
    <nc r="AG323">
      <f>IF(Z323,O323*'ETC Data'!$H$4*'ETC Data'!$L$4,0)</f>
    </nc>
  </rcc>
  <rcc rId="10867" sId="8">
    <oc r="AH323">
      <f>AG323-(AG323*((VLOOKUP(A323,Plan!A$1:AP$798,42,FALSE)/100)))</f>
    </oc>
    <nc r="AH323">
      <f>AG323-(AG323*((VLOOKUP(A323,Plan!A$1:AP$798,42,FALSE)/100)))</f>
    </nc>
  </rcc>
  <rcc rId="10868" sId="8">
    <oc r="AJ323">
      <f>OR(H323="Y",K323="Y")</f>
    </oc>
    <nc r="AJ323">
      <f>OR(H323="Y",K323="Y")</f>
    </nc>
  </rcc>
  <rcc rId="10869" sId="8">
    <oc r="AK323">
      <f>IF(AJ323,O323*'ETC Data'!$H$5*'ETC Data'!$I$5,0)</f>
    </oc>
    <nc r="AK323">
      <f>IF(AJ323,O323*'ETC Data'!$H$5*'ETC Data'!$I$5,0)</f>
    </nc>
  </rcc>
  <rcc rId="10870" sId="8">
    <oc r="AL323">
      <f>AK323-(AK323*((VLOOKUP(A323,Plan!A$1:AY$798,51,FALSE)/100)))</f>
    </oc>
    <nc r="AL323">
      <f>AK323-(AK323*((VLOOKUP(A323,Plan!A$1:AY$798,51,FALSE)/100)))</f>
    </nc>
  </rcc>
  <rcc rId="10871" sId="8">
    <oc r="AM323">
      <f>IF(AJ323,O323*'ETC Data'!$H$5*'ETC Data'!$J$5,0)</f>
    </oc>
    <nc r="AM323">
      <f>IF(AJ323,O323*'ETC Data'!$H$5*'ETC Data'!$J$5,0)</f>
    </nc>
  </rcc>
  <rcc rId="10872" sId="8">
    <oc r="AN323">
      <f>AM323-(AM323*((VLOOKUP(A323,Plan!A$1:BA$798,53,FALSE)/100)))</f>
    </oc>
    <nc r="AN323">
      <f>AM323-(AM323*((VLOOKUP(A323,Plan!A$1:BA$798,53,FALSE)/100)))</f>
    </nc>
  </rcc>
  <rcc rId="10873" sId="8">
    <oc r="AO323">
      <f>IF(AJ323,O323*'ETC Data'!$H$5*'ETC Data'!$K$5,0)</f>
    </oc>
    <nc r="AO323">
      <f>IF(AJ323,O323*'ETC Data'!$H$5*'ETC Data'!$K$5,0)</f>
    </nc>
  </rcc>
  <rcc rId="10874" sId="8">
    <oc r="AP323">
      <f>AO323-(AO323*((VLOOKUP(A323,Plan!A$1:BB$798,54,FALSE)/100)))</f>
    </oc>
    <nc r="AP323">
      <f>AO323-(AO323*((VLOOKUP(A323,Plan!A$1:BB$798,54,FALSE)/100)))</f>
    </nc>
  </rcc>
  <rcc rId="10875" sId="8">
    <oc r="AQ323">
      <f>IF(AJ323,O323*'ETC Data'!$H$5*'ETC Data'!$L$5,0)</f>
    </oc>
    <nc r="AQ323">
      <f>IF(AJ323,O323*'ETC Data'!$H$5*'ETC Data'!$L$5,0)</f>
    </nc>
  </rcc>
  <rcc rId="10876" sId="8">
    <oc r="AR323">
      <f>AQ323-(AQ323*((VLOOKUP(A323,Plan!A$1:BD$798,56,FALSE)/100)))</f>
    </oc>
    <nc r="AR323">
      <f>AQ323-(AQ323*((VLOOKUP(A323,Plan!A$1:BD$798,56,FALSE)/100)))</f>
    </nc>
  </rcc>
  <rcc rId="10877" sId="8">
    <oc r="R324">
      <f>Q324-(Q324*((VLOOKUP(A324,Plan!A$1:Z$798,25,FALSE)/100)))</f>
    </oc>
    <nc r="R324">
      <f>Q324-(Q324*((VLOOKUP(A324,Plan!A$1:Z$798,26,FALSE)/100)))</f>
    </nc>
  </rcc>
  <rcc rId="10878" sId="8">
    <oc r="S324">
      <f>IF(P324,O324*'ETC Data'!$H$3*'ETC Data'!$J$3,0)</f>
    </oc>
    <nc r="S324">
      <f>IF(P324,O324*'ETC Data'!$H$3*'ETC Data'!$J$3,0)</f>
    </nc>
  </rcc>
  <rcc rId="10879" sId="8">
    <oc r="T324">
      <f>S324-(S324*((VLOOKUP(A324,Plan!A$1:AA$798,26,FALSE)/100)))</f>
    </oc>
    <nc r="T324">
      <f>S324-(S324*((VLOOKUP(A324,Plan!A$1:AA$798,27,FALSE)/100)))</f>
    </nc>
  </rcc>
  <rcc rId="10880" sId="8">
    <oc r="U324">
      <f>IF(P324,O324*'ETC Data'!$H$3*'ETC Data'!$K$3,0)</f>
    </oc>
    <nc r="U324">
      <f>IF(P324,O324*'ETC Data'!$H$3*'ETC Data'!$K$3,0)</f>
    </nc>
  </rcc>
  <rcc rId="10881" sId="8">
    <oc r="V324">
      <f>U324-(U324*((VLOOKUP(A324,Plan!A$1:AB$798,27,FALSE)/100)))</f>
    </oc>
    <nc r="V324">
      <f>U324-(U324*((VLOOKUP(A324,Plan!A$1:AB$798,28,FALSE)/100)))</f>
    </nc>
  </rcc>
  <rcc rId="10882" sId="8">
    <oc r="W324">
      <f>IF(P324,O324*'ETC Data'!$H$3*'ETC Data'!$L$3,0)</f>
    </oc>
    <nc r="W324">
      <f>IF(P324,O324*'ETC Data'!$H$3*'ETC Data'!$L$3,0)</f>
    </nc>
  </rcc>
  <rcc rId="10883" sId="8">
    <oc r="X324">
      <f>W324-(W324*((VLOOKUP(A324,Plan!A$1:AC$798,28,FALSE)/100)))</f>
    </oc>
    <nc r="X324">
      <f>W324-(W324*((VLOOKUP(A324,Plan!A$1:AC$798,29,FALSE)/100)))</f>
    </nc>
  </rcc>
  <rcc rId="10884" sId="8">
    <oc r="Z324">
      <f>OR(H324="Y",J324="Y")</f>
    </oc>
    <nc r="Z324">
      <f>OR(H324="Y",J324="Y")</f>
    </nc>
  </rcc>
  <rcc rId="10885" sId="8">
    <oc r="AA324">
      <f>IF(Z324,O324*'ETC Data'!$H$4*'ETC Data'!$I$4,0)</f>
    </oc>
    <nc r="AA324">
      <f>IF(Z324,O324*'ETC Data'!$H$4*'ETC Data'!$I$4,0)</f>
    </nc>
  </rcc>
  <rcc rId="10886" sId="8">
    <oc r="AB324">
      <f>AA324-(AA324*((VLOOKUP(A324,Plan!A$1:AI$798,34,FALSE)/100)))</f>
    </oc>
    <nc r="AB324">
      <f>AA324-(AA324*((VLOOKUP(A324,Plan!A$1:AI$798,35,FALSE)/100)))</f>
    </nc>
  </rcc>
  <rcc rId="10887" sId="8">
    <oc r="AC324">
      <f>IF(Z324,O324*'ETC Data'!$H$4*'ETC Data'!$J$4,0)</f>
    </oc>
    <nc r="AC324">
      <f>IF(Z324,O324*'ETC Data'!$H$4*'ETC Data'!$J$4,0)</f>
    </nc>
  </rcc>
  <rcc rId="10888" sId="8">
    <oc r="AD324">
      <f>AC324-(AC324*((VLOOKUP(A324,Plan!A$1:AJ$798,35,FALSE)/100)))</f>
    </oc>
    <nc r="AD324">
      <f>AC324-(AC324*((VLOOKUP(A324,Plan!A$1:AJ$798,36,FALSE)/100)))</f>
    </nc>
  </rcc>
  <rcc rId="10889" sId="8">
    <oc r="AE324">
      <f>IF(Z324,O324*'ETC Data'!$H$4*'ETC Data'!$K$4,0)</f>
    </oc>
    <nc r="AE324">
      <f>IF(Z324,O324*'ETC Data'!$H$4*'ETC Data'!$K$4,0)</f>
    </nc>
  </rcc>
  <rcc rId="10890" sId="8">
    <oc r="AF324">
      <f>AE324-(AE324*((VLOOKUP(A324,Plan!A$1:AK$798,36,FALSE)/100)))</f>
    </oc>
    <nc r="AF324">
      <f>AE324-(AE324*((VLOOKUP(A324,Plan!A$1:AK$798,37,FALSE)/100)))</f>
    </nc>
  </rcc>
  <rcc rId="10891" sId="8">
    <oc r="AG324">
      <f>IF(Z324,O324*'ETC Data'!$H$4*'ETC Data'!$L$4,0)</f>
    </oc>
    <nc r="AG324">
      <f>IF(Z324,O324*'ETC Data'!$H$4*'ETC Data'!$L$4,0)</f>
    </nc>
  </rcc>
  <rcc rId="10892" sId="8">
    <oc r="AH324">
      <f>AG324-(AG324*((VLOOKUP(A324,Plan!A$1:AP$798,41,FALSE)/100)))</f>
    </oc>
    <nc r="AH324">
      <f>AG324-(AG324*((VLOOKUP(A324,Plan!A$1:AP$798,42,FALSE)/100)))</f>
    </nc>
  </rcc>
  <rcc rId="10893" sId="8">
    <oc r="AJ324">
      <f>OR(H324="Y",K324="Y")</f>
    </oc>
    <nc r="AJ324">
      <f>OR(H324="Y",K324="Y")</f>
    </nc>
  </rcc>
  <rcc rId="10894" sId="8">
    <oc r="AK324">
      <f>IF(AJ324,O324*'ETC Data'!$H$5*'ETC Data'!$I$5,0)</f>
    </oc>
    <nc r="AK324">
      <f>IF(AJ324,O324*'ETC Data'!$H$5*'ETC Data'!$I$5,0)</f>
    </nc>
  </rcc>
  <rcc rId="10895" sId="8">
    <oc r="AL324">
      <f>AK324-(AK324*((VLOOKUP(A324,Plan!A$1:AY$798,49,FALSE)/100)))</f>
    </oc>
    <nc r="AL324">
      <f>AK324-(AK324*((VLOOKUP(A324,Plan!A$1:AY$798,51,FALSE)/100)))</f>
    </nc>
  </rcc>
  <rcc rId="10896" sId="8">
    <oc r="AM324">
      <f>IF(AJ324,O324*'ETC Data'!$H$5*'ETC Data'!$J$5,0)</f>
    </oc>
    <nc r="AM324">
      <f>IF(AJ324,O324*'ETC Data'!$H$5*'ETC Data'!$J$5,0)</f>
    </nc>
  </rcc>
  <rcc rId="10897" sId="8">
    <oc r="AN324">
      <f>AM324-(AM324*((VLOOKUP(A324,Plan!A$1:BA$798,50,FALSE)/100)))</f>
    </oc>
    <nc r="AN324">
      <f>AM324-(AM324*((VLOOKUP(A324,Plan!A$1:BA$798,53,FALSE)/100)))</f>
    </nc>
  </rcc>
  <rcc rId="10898" sId="8">
    <oc r="AO324">
      <f>IF(AJ324,O324*'ETC Data'!$H$5*'ETC Data'!$K$5,0)</f>
    </oc>
    <nc r="AO324">
      <f>IF(AJ324,O324*'ETC Data'!$H$5*'ETC Data'!$K$5,0)</f>
    </nc>
  </rcc>
  <rcc rId="10899" sId="8">
    <oc r="AP324">
      <f>AO324-(AO324*((VLOOKUP(A324,Plan!A$1:BB$798,51,FALSE)/100)))</f>
    </oc>
    <nc r="AP324">
      <f>AO324-(AO324*((VLOOKUP(A324,Plan!A$1:BB$798,54,FALSE)/100)))</f>
    </nc>
  </rcc>
  <rcc rId="10900" sId="8">
    <oc r="AQ324">
      <f>IF(AJ324,O324*'ETC Data'!$H$5*'ETC Data'!$L$5,0)</f>
    </oc>
    <nc r="AQ324">
      <f>IF(AJ324,O324*'ETC Data'!$H$5*'ETC Data'!$L$5,0)</f>
    </nc>
  </rcc>
  <rcc rId="10901" sId="8">
    <oc r="AR324">
      <f>AQ324-(AQ324*((VLOOKUP(A324,Plan!A$1:BD$798,53,FALSE)/100)))</f>
    </oc>
    <nc r="AR324">
      <f>AQ324-(AQ324*((VLOOKUP(A324,Plan!A$1:BD$798,56,FALSE)/100)))</f>
    </nc>
  </rcc>
  <rcc rId="10902" sId="8">
    <oc r="R325">
      <f>Q325-(Q325*((VLOOKUP(A325,Plan!A$1:Z$798,26,FALSE)/100)))</f>
    </oc>
    <nc r="R325">
      <f>Q325-(Q325*((VLOOKUP(A325,Plan!A$1:Z$798,26,FALSE)/100)))</f>
    </nc>
  </rcc>
  <rcc rId="10903" sId="8">
    <oc r="S325">
      <f>IF(P325,O325*'ETC Data'!$H$3*'ETC Data'!$J$3,0)</f>
    </oc>
    <nc r="S325">
      <f>IF(P325,O325*'ETC Data'!$H$3*'ETC Data'!$J$3,0)</f>
    </nc>
  </rcc>
  <rcc rId="10904" sId="8">
    <oc r="T325">
      <f>S325-(S325*((VLOOKUP(A325,Plan!A$1:AA$798,27,FALSE)/100)))</f>
    </oc>
    <nc r="T325">
      <f>S325-(S325*((VLOOKUP(A325,Plan!A$1:AA$798,27,FALSE)/100)))</f>
    </nc>
  </rcc>
  <rcc rId="10905" sId="8">
    <oc r="U325">
      <f>IF(P325,O325*'ETC Data'!$H$3*'ETC Data'!$K$3,0)</f>
    </oc>
    <nc r="U325">
      <f>IF(P325,O325*'ETC Data'!$H$3*'ETC Data'!$K$3,0)</f>
    </nc>
  </rcc>
  <rcc rId="10906" sId="8">
    <oc r="V325">
      <f>U325-(U325*((VLOOKUP(A325,Plan!A$1:AB$798,28,FALSE)/100)))</f>
    </oc>
    <nc r="V325">
      <f>U325-(U325*((VLOOKUP(A325,Plan!A$1:AB$798,28,FALSE)/100)))</f>
    </nc>
  </rcc>
  <rcc rId="10907" sId="8">
    <oc r="W325">
      <f>IF(P325,O325*'ETC Data'!$H$3*'ETC Data'!$L$3,0)</f>
    </oc>
    <nc r="W325">
      <f>IF(P325,O325*'ETC Data'!$H$3*'ETC Data'!$L$3,0)</f>
    </nc>
  </rcc>
  <rcc rId="10908" sId="8">
    <oc r="X325">
      <f>W325-(W325*((VLOOKUP(A325,Plan!A$1:AC$798,29,FALSE)/100)))</f>
    </oc>
    <nc r="X325">
      <f>W325-(W325*((VLOOKUP(A325,Plan!A$1:AC$798,29,FALSE)/100)))</f>
    </nc>
  </rcc>
  <rcc rId="10909" sId="8">
    <oc r="Z325">
      <f>OR(H325="Y",J325="Y")</f>
    </oc>
    <nc r="Z325">
      <f>OR(H325="Y",J325="Y")</f>
    </nc>
  </rcc>
  <rcc rId="10910" sId="8">
    <oc r="AA325">
      <f>IF(Z325,O325*'ETC Data'!$H$4*'ETC Data'!$I$4,0)</f>
    </oc>
    <nc r="AA325">
      <f>IF(Z325,O325*'ETC Data'!$H$4*'ETC Data'!$I$4,0)</f>
    </nc>
  </rcc>
  <rcc rId="10911" sId="8">
    <oc r="AB325">
      <f>AA325-(AA325*((VLOOKUP(A325,Plan!A$1:AI$798,35,FALSE)/100)))</f>
    </oc>
    <nc r="AB325">
      <f>AA325-(AA325*((VLOOKUP(A325,Plan!A$1:AI$798,35,FALSE)/100)))</f>
    </nc>
  </rcc>
  <rcc rId="10912" sId="8">
    <oc r="AC325">
      <f>IF(Z325,O325*'ETC Data'!$H$4*'ETC Data'!$J$4,0)</f>
    </oc>
    <nc r="AC325">
      <f>IF(Z325,O325*'ETC Data'!$H$4*'ETC Data'!$J$4,0)</f>
    </nc>
  </rcc>
  <rcc rId="10913" sId="8">
    <oc r="AD325">
      <f>AC325-(AC325*((VLOOKUP(A325,Plan!A$1:AJ$798,36,FALSE)/100)))</f>
    </oc>
    <nc r="AD325">
      <f>AC325-(AC325*((VLOOKUP(A325,Plan!A$1:AJ$798,36,FALSE)/100)))</f>
    </nc>
  </rcc>
  <rcc rId="10914" sId="8">
    <oc r="AE325">
      <f>IF(Z325,O325*'ETC Data'!$H$4*'ETC Data'!$K$4,0)</f>
    </oc>
    <nc r="AE325">
      <f>IF(Z325,O325*'ETC Data'!$H$4*'ETC Data'!$K$4,0)</f>
    </nc>
  </rcc>
  <rcc rId="10915" sId="8">
    <oc r="AF325">
      <f>AE325-(AE325*((VLOOKUP(A325,Plan!A$1:AK$798,37,FALSE)/100)))</f>
    </oc>
    <nc r="AF325">
      <f>AE325-(AE325*((VLOOKUP(A325,Plan!A$1:AK$798,37,FALSE)/100)))</f>
    </nc>
  </rcc>
  <rcc rId="10916" sId="8">
    <oc r="AG325">
      <f>IF(Z325,O325*'ETC Data'!$H$4*'ETC Data'!$L$4,0)</f>
    </oc>
    <nc r="AG325">
      <f>IF(Z325,O325*'ETC Data'!$H$4*'ETC Data'!$L$4,0)</f>
    </nc>
  </rcc>
  <rcc rId="10917" sId="8">
    <oc r="AH325">
      <f>AG325-(AG325*((VLOOKUP(A325,Plan!A$1:AP$798,42,FALSE)/100)))</f>
    </oc>
    <nc r="AH325">
      <f>AG325-(AG325*((VLOOKUP(A325,Plan!A$1:AP$798,42,FALSE)/100)))</f>
    </nc>
  </rcc>
  <rcc rId="10918" sId="8">
    <oc r="AJ325">
      <f>OR(H325="Y",K325="Y")</f>
    </oc>
    <nc r="AJ325">
      <f>OR(H325="Y",K325="Y")</f>
    </nc>
  </rcc>
  <rcc rId="10919" sId="8" numFmtId="4">
    <oc r="AK325">
      <v>14.1</v>
    </oc>
    <nc r="AK325">
      <f>IF(AJ325,O325*'ETC Data'!$H$5*'ETC Data'!$I$5,0)</f>
    </nc>
  </rcc>
  <rcc rId="10920" sId="8">
    <oc r="AL325">
      <f>AK325-(AK325*((VLOOKUP(A325,Plan!A$1:AY$798,51,FALSE)/100)))</f>
    </oc>
    <nc r="AL325">
      <f>AK325-(AK325*((VLOOKUP(A325,Plan!A$1:AY$798,51,FALSE)/100)))</f>
    </nc>
  </rcc>
  <rcc rId="10921" sId="8">
    <oc r="AM325">
      <f>IF(AJ325,O325*'ETC Data'!$H$5*'ETC Data'!$J$5,0)</f>
    </oc>
    <nc r="AM325">
      <f>IF(AJ325,O325*'ETC Data'!$H$5*'ETC Data'!$J$5,0)</f>
    </nc>
  </rcc>
  <rcc rId="10922" sId="8">
    <oc r="AN325">
      <f>AM325-(AM325*((VLOOKUP(A325,Plan!A$1:BA$798,53,FALSE)/100)))</f>
    </oc>
    <nc r="AN325">
      <f>AM325-(AM325*((VLOOKUP(A325,Plan!A$1:BA$798,53,FALSE)/100)))</f>
    </nc>
  </rcc>
  <rcc rId="10923" sId="8">
    <oc r="AO325">
      <f>IF(AJ325,O325*'ETC Data'!$H$5*'ETC Data'!$K$5,0)</f>
    </oc>
    <nc r="AO325">
      <f>IF(AJ325,O325*'ETC Data'!$H$5*'ETC Data'!$K$5,0)</f>
    </nc>
  </rcc>
  <rcc rId="10924" sId="8">
    <oc r="AP325">
      <f>AO325-(AO325*((VLOOKUP(A325,Plan!A$1:BB$798,54,FALSE)/100)))</f>
    </oc>
    <nc r="AP325">
      <f>AO325-(AO325*((VLOOKUP(A325,Plan!A$1:BB$798,54,FALSE)/100)))</f>
    </nc>
  </rcc>
  <rcc rId="10925" sId="8">
    <oc r="AQ325">
      <f>IF(AJ325,O325*'ETC Data'!$H$5*'ETC Data'!$L$5,0)</f>
    </oc>
    <nc r="AQ325">
      <f>IF(AJ325,O325*'ETC Data'!$H$5*'ETC Data'!$L$5,0)</f>
    </nc>
  </rcc>
  <rcc rId="10926" sId="8">
    <oc r="AR325">
      <f>AQ325-(AQ325*((VLOOKUP(A325,Plan!A$1:BD$798,56,FALSE)/100)))</f>
    </oc>
    <nc r="AR325">
      <f>AQ325-(AQ325*((VLOOKUP(A325,Plan!A$1:BD$798,56,FALSE)/100)))</f>
    </nc>
  </rcc>
  <rcc rId="10927" sId="8">
    <oc r="R326">
      <f>Q326-(Q326*((VLOOKUP(A326,Plan!A$1:Z$798,25,FALSE)/100)))</f>
    </oc>
    <nc r="R326">
      <f>Q326-(Q326*((VLOOKUP(A326,Plan!A$1:Z$798,26,FALSE)/100)))</f>
    </nc>
  </rcc>
  <rcc rId="10928" sId="8">
    <oc r="S326">
      <f>IF(P326,O326*'ETC Data'!$H$3*'ETC Data'!$J$3,0)</f>
    </oc>
    <nc r="S326">
      <f>IF(P326,O326*'ETC Data'!$H$3*'ETC Data'!$J$3,0)</f>
    </nc>
  </rcc>
  <rcc rId="10929" sId="8">
    <oc r="T326">
      <f>S326-(S326*((VLOOKUP(A326,Plan!A$1:AA$798,26,FALSE)/100)))</f>
    </oc>
    <nc r="T326">
      <f>S326-(S326*((VLOOKUP(A326,Plan!A$1:AA$798,27,FALSE)/100)))</f>
    </nc>
  </rcc>
  <rcc rId="10930" sId="8">
    <oc r="U326">
      <f>IF(P326,O326*'ETC Data'!$H$3*'ETC Data'!$K$3,0)</f>
    </oc>
    <nc r="U326">
      <f>IF(P326,O326*'ETC Data'!$H$3*'ETC Data'!$K$3,0)</f>
    </nc>
  </rcc>
  <rcc rId="10931" sId="8">
    <oc r="V326">
      <f>U326-(U326*((VLOOKUP(A326,Plan!A$1:AB$798,27,FALSE)/100)))</f>
    </oc>
    <nc r="V326">
      <f>U326-(U326*((VLOOKUP(A326,Plan!A$1:AB$798,28,FALSE)/100)))</f>
    </nc>
  </rcc>
  <rcc rId="10932" sId="8">
    <oc r="W326">
      <f>IF(P326,O326*'ETC Data'!$H$3*'ETC Data'!$L$3,0)</f>
    </oc>
    <nc r="W326">
      <f>IF(P326,O326*'ETC Data'!$H$3*'ETC Data'!$L$3,0)</f>
    </nc>
  </rcc>
  <rcc rId="10933" sId="8">
    <oc r="X326">
      <f>W326-(W326*((VLOOKUP(A326,Plan!A$1:AC$798,28,FALSE)/100)))</f>
    </oc>
    <nc r="X326">
      <f>W326-(W326*((VLOOKUP(A326,Plan!A$1:AC$798,29,FALSE)/100)))</f>
    </nc>
  </rcc>
  <rcc rId="10934" sId="8">
    <oc r="Z326">
      <f>OR(H326="Y",J326="Y")</f>
    </oc>
    <nc r="Z326">
      <f>OR(H326="Y",J326="Y")</f>
    </nc>
  </rcc>
  <rcc rId="10935" sId="8">
    <oc r="AA326">
      <f>IF(Z326,O326*'ETC Data'!$H$4*'ETC Data'!$I$4,0)</f>
    </oc>
    <nc r="AA326">
      <f>IF(Z326,O326*'ETC Data'!$H$4*'ETC Data'!$I$4,0)</f>
    </nc>
  </rcc>
  <rcc rId="10936" sId="8">
    <oc r="AB326">
      <f>AA326-(AA326*((VLOOKUP(A326,Plan!A$1:AI$798,34,FALSE)/100)))</f>
    </oc>
    <nc r="AB326">
      <f>AA326-(AA326*((VLOOKUP(A326,Plan!A$1:AI$798,35,FALSE)/100)))</f>
    </nc>
  </rcc>
  <rcc rId="10937" sId="8">
    <oc r="AC326">
      <f>IF(Z326,O326*'ETC Data'!$H$4*'ETC Data'!$J$4,0)</f>
    </oc>
    <nc r="AC326">
      <f>IF(Z326,O326*'ETC Data'!$H$4*'ETC Data'!$J$4,0)</f>
    </nc>
  </rcc>
  <rcc rId="10938" sId="8">
    <oc r="AD326">
      <f>AC326-(AC326*((VLOOKUP(A326,Plan!A$1:AJ$798,35,FALSE)/100)))</f>
    </oc>
    <nc r="AD326">
      <f>AC326-(AC326*((VLOOKUP(A326,Plan!A$1:AJ$798,36,FALSE)/100)))</f>
    </nc>
  </rcc>
  <rcc rId="10939" sId="8">
    <oc r="AE326">
      <f>IF(Z326,O326*'ETC Data'!$H$4*'ETC Data'!$K$4,0)</f>
    </oc>
    <nc r="AE326">
      <f>IF(Z326,O326*'ETC Data'!$H$4*'ETC Data'!$K$4,0)</f>
    </nc>
  </rcc>
  <rcc rId="10940" sId="8">
    <oc r="AF326">
      <f>AE326-(AE326*((VLOOKUP(A326,Plan!A$1:AK$798,36,FALSE)/100)))</f>
    </oc>
    <nc r="AF326">
      <f>AE326-(AE326*((VLOOKUP(A326,Plan!A$1:AK$798,37,FALSE)/100)))</f>
    </nc>
  </rcc>
  <rcc rId="10941" sId="8">
    <oc r="AG326">
      <f>IF(Z326,O326*'ETC Data'!$H$4*'ETC Data'!$L$4,0)</f>
    </oc>
    <nc r="AG326">
      <f>IF(Z326,O326*'ETC Data'!$H$4*'ETC Data'!$L$4,0)</f>
    </nc>
  </rcc>
  <rcc rId="10942" sId="8">
    <oc r="AH326">
      <f>AG326-(AG326*((VLOOKUP(A326,Plan!A$1:AP$798,41,FALSE)/100)))</f>
    </oc>
    <nc r="AH326">
      <f>AG326-(AG326*((VLOOKUP(A326,Plan!A$1:AP$798,42,FALSE)/100)))</f>
    </nc>
  </rcc>
  <rcc rId="10943" sId="8">
    <oc r="AJ326">
      <f>OR(H326="Y",K326="Y")</f>
    </oc>
    <nc r="AJ326">
      <f>OR(H326="Y",K326="Y")</f>
    </nc>
  </rcc>
  <rcc rId="10944" sId="8">
    <oc r="AK326">
      <f>IF(AJ326,O326*'ETC Data'!$H$5*'ETC Data'!$I$5,0)</f>
    </oc>
    <nc r="AK326">
      <f>IF(AJ326,O326*'ETC Data'!$H$5*'ETC Data'!$I$5,0)</f>
    </nc>
  </rcc>
  <rcc rId="10945" sId="8">
    <oc r="AL326">
      <f>AK326-(AK326*((VLOOKUP(A326,Plan!A$1:AY$798,49,FALSE)/100)))</f>
    </oc>
    <nc r="AL326">
      <f>AK326-(AK326*((VLOOKUP(A326,Plan!A$1:AY$798,51,FALSE)/100)))</f>
    </nc>
  </rcc>
  <rcc rId="10946" sId="8">
    <oc r="AM326">
      <f>IF(AJ326,O326*'ETC Data'!$H$5*'ETC Data'!$J$5,0)</f>
    </oc>
    <nc r="AM326">
      <f>IF(AJ326,O326*'ETC Data'!$H$5*'ETC Data'!$J$5,0)</f>
    </nc>
  </rcc>
  <rcc rId="10947" sId="8">
    <oc r="AN326">
      <f>AM326-(AM326*((VLOOKUP(A326,Plan!A$1:BA$798,50,FALSE)/100)))</f>
    </oc>
    <nc r="AN326">
      <f>AM326-(AM326*((VLOOKUP(A326,Plan!A$1:BA$798,53,FALSE)/100)))</f>
    </nc>
  </rcc>
  <rcc rId="10948" sId="8">
    <oc r="AO326">
      <f>IF(AJ326,O326*'ETC Data'!$H$5*'ETC Data'!$K$5,0)</f>
    </oc>
    <nc r="AO326">
      <f>IF(AJ326,O326*'ETC Data'!$H$5*'ETC Data'!$K$5,0)</f>
    </nc>
  </rcc>
  <rcc rId="10949" sId="8">
    <oc r="AP326">
      <f>AO326-(AO326*((VLOOKUP(A326,Plan!A$1:BB$798,51,FALSE)/100)))</f>
    </oc>
    <nc r="AP326">
      <f>AO326-(AO326*((VLOOKUP(A326,Plan!A$1:BB$798,54,FALSE)/100)))</f>
    </nc>
  </rcc>
  <rcc rId="10950" sId="8">
    <oc r="AQ326">
      <f>IF(AJ326,O326*'ETC Data'!$H$5*'ETC Data'!$L$5,0)</f>
    </oc>
    <nc r="AQ326">
      <f>IF(AJ326,O326*'ETC Data'!$H$5*'ETC Data'!$L$5,0)</f>
    </nc>
  </rcc>
  <rcc rId="10951" sId="8">
    <oc r="AR326">
      <f>AQ326-(AQ326*((VLOOKUP(A326,Plan!A$1:BD$798,53,FALSE)/100)))</f>
    </oc>
    <nc r="AR326">
      <f>AQ326-(AQ326*((VLOOKUP(A326,Plan!A$1:BD$798,56,FALSE)/100)))</f>
    </nc>
  </rcc>
  <rcc rId="10952" sId="8">
    <oc r="R327">
      <f>Q327-(Q327*((VLOOKUP(A327,Plan!A$1:Z$798,25,FALSE)/100)))</f>
    </oc>
    <nc r="R327">
      <f>Q327-(Q327*((VLOOKUP(A327,Plan!A$1:Z$798,26,FALSE)/100)))</f>
    </nc>
  </rcc>
  <rcc rId="10953" sId="8">
    <oc r="S327">
      <f>IF(P327,O327*'ETC Data'!$H$3*'ETC Data'!$J$3,0)</f>
    </oc>
    <nc r="S327">
      <f>IF(P327,O327*'ETC Data'!$H$3*'ETC Data'!$J$3,0)</f>
    </nc>
  </rcc>
  <rcc rId="10954" sId="8">
    <oc r="T327">
      <f>S327-(S327*((VLOOKUP(A327,Plan!A$1:AA$798,26,FALSE)/100)))</f>
    </oc>
    <nc r="T327">
      <f>S327-(S327*((VLOOKUP(A327,Plan!A$1:AA$798,27,FALSE)/100)))</f>
    </nc>
  </rcc>
  <rcc rId="10955" sId="8">
    <oc r="U327">
      <f>IF(P327,O327*'ETC Data'!$H$3*'ETC Data'!$K$3,0)</f>
    </oc>
    <nc r="U327">
      <f>IF(P327,O327*'ETC Data'!$H$3*'ETC Data'!$K$3,0)</f>
    </nc>
  </rcc>
  <rcc rId="10956" sId="8">
    <oc r="V327">
      <f>U327-(U327*((VLOOKUP(A327,Plan!A$1:AB$798,27,FALSE)/100)))</f>
    </oc>
    <nc r="V327">
      <f>U327-(U327*((VLOOKUP(A327,Plan!A$1:AB$798,28,FALSE)/100)))</f>
    </nc>
  </rcc>
  <rcc rId="10957" sId="8">
    <oc r="W327">
      <f>IF(P327,O327*'ETC Data'!$H$3*'ETC Data'!$L$3,0)</f>
    </oc>
    <nc r="W327">
      <f>IF(P327,O327*'ETC Data'!$H$3*'ETC Data'!$L$3,0)</f>
    </nc>
  </rcc>
  <rcc rId="10958" sId="8">
    <oc r="X327">
      <f>W327-(W327*((VLOOKUP(A327,Plan!A$1:AC$798,28,FALSE)/100)))</f>
    </oc>
    <nc r="X327">
      <f>W327-(W327*((VLOOKUP(A327,Plan!A$1:AC$798,29,FALSE)/100)))</f>
    </nc>
  </rcc>
  <rcc rId="10959" sId="8">
    <oc r="Z327">
      <f>OR(H327="Y",J327="Y")</f>
    </oc>
    <nc r="Z327">
      <f>OR(H327="Y",J327="Y")</f>
    </nc>
  </rcc>
  <rcc rId="10960" sId="8">
    <oc r="AA327">
      <f>IF(Z327,O327*'ETC Data'!$H$4*'ETC Data'!$I$4,0)</f>
    </oc>
    <nc r="AA327">
      <f>IF(Z327,O327*'ETC Data'!$H$4*'ETC Data'!$I$4,0)</f>
    </nc>
  </rcc>
  <rcc rId="10961" sId="8">
    <oc r="AB327">
      <f>AA327-(AA327*((VLOOKUP(A327,Plan!A$1:AI$798,34,FALSE)/100)))</f>
    </oc>
    <nc r="AB327">
      <f>AA327-(AA327*((VLOOKUP(A327,Plan!A$1:AI$798,35,FALSE)/100)))</f>
    </nc>
  </rcc>
  <rcc rId="10962" sId="8">
    <oc r="AC327">
      <f>IF(Z327,O327*'ETC Data'!$H$4*'ETC Data'!$J$4,0)</f>
    </oc>
    <nc r="AC327">
      <f>IF(Z327,O327*'ETC Data'!$H$4*'ETC Data'!$J$4,0)</f>
    </nc>
  </rcc>
  <rcc rId="10963" sId="8">
    <oc r="AD327">
      <f>AC327-(AC327*((VLOOKUP(A327,Plan!A$1:AJ$798,35,FALSE)/100)))</f>
    </oc>
    <nc r="AD327">
      <f>AC327-(AC327*((VLOOKUP(A327,Plan!A$1:AJ$798,36,FALSE)/100)))</f>
    </nc>
  </rcc>
  <rcc rId="10964" sId="8">
    <oc r="AE327">
      <f>IF(Z327,O327*'ETC Data'!$H$4*'ETC Data'!$K$4,0)</f>
    </oc>
    <nc r="AE327">
      <f>IF(Z327,O327*'ETC Data'!$H$4*'ETC Data'!$K$4,0)</f>
    </nc>
  </rcc>
  <rcc rId="10965" sId="8">
    <oc r="AF327">
      <f>AE327-(AE327*((VLOOKUP(A327,Plan!A$1:AK$798,36,FALSE)/100)))</f>
    </oc>
    <nc r="AF327">
      <f>AE327-(AE327*((VLOOKUP(A327,Plan!A$1:AK$798,37,FALSE)/100)))</f>
    </nc>
  </rcc>
  <rcc rId="10966" sId="8">
    <oc r="AG327">
      <f>IF(Z327,O327*'ETC Data'!$H$4*'ETC Data'!$L$4,0)</f>
    </oc>
    <nc r="AG327">
      <f>IF(Z327,O327*'ETC Data'!$H$4*'ETC Data'!$L$4,0)</f>
    </nc>
  </rcc>
  <rcc rId="10967" sId="8">
    <oc r="AH327">
      <f>AG327-(AG327*((VLOOKUP(A327,Plan!A$1:AP$798,41,FALSE)/100)))</f>
    </oc>
    <nc r="AH327">
      <f>AG327-(AG327*((VLOOKUP(A327,Plan!A$1:AP$798,42,FALSE)/100)))</f>
    </nc>
  </rcc>
  <rcc rId="10968" sId="8">
    <oc r="AJ327">
      <f>OR(H327="Y",K327="Y")</f>
    </oc>
    <nc r="AJ327">
      <f>OR(H327="Y",K327="Y")</f>
    </nc>
  </rcc>
  <rcc rId="10969" sId="8">
    <oc r="AK327">
      <f>IF(AJ327,O327*'ETC Data'!$H$5*'ETC Data'!$I$5,0)</f>
    </oc>
    <nc r="AK327">
      <f>IF(AJ327,O327*'ETC Data'!$H$5*'ETC Data'!$I$5,0)</f>
    </nc>
  </rcc>
  <rcc rId="10970" sId="8">
    <oc r="AL327">
      <f>AK327-(AK327*((VLOOKUP(A327,Plan!A$1:AY$798,49,FALSE)/100)))</f>
    </oc>
    <nc r="AL327">
      <f>AK327-(AK327*((VLOOKUP(A327,Plan!A$1:AY$798,51,FALSE)/100)))</f>
    </nc>
  </rcc>
  <rcc rId="10971" sId="8">
    <oc r="AM327">
      <f>IF(AJ327,O327*'ETC Data'!$H$5*'ETC Data'!$J$5,0)</f>
    </oc>
    <nc r="AM327">
      <f>IF(AJ327,O327*'ETC Data'!$H$5*'ETC Data'!$J$5,0)</f>
    </nc>
  </rcc>
  <rcc rId="10972" sId="8">
    <oc r="AN327">
      <f>AM327-(AM327*((VLOOKUP(A327,Plan!A$1:BA$798,50,FALSE)/100)))</f>
    </oc>
    <nc r="AN327">
      <f>AM327-(AM327*((VLOOKUP(A327,Plan!A$1:BA$798,53,FALSE)/100)))</f>
    </nc>
  </rcc>
  <rcc rId="10973" sId="8">
    <oc r="AO327">
      <f>IF(AJ327,O327*'ETC Data'!$H$5*'ETC Data'!$K$5,0)</f>
    </oc>
    <nc r="AO327">
      <f>IF(AJ327,O327*'ETC Data'!$H$5*'ETC Data'!$K$5,0)</f>
    </nc>
  </rcc>
  <rcc rId="10974" sId="8">
    <oc r="AP327">
      <f>AO327-(AO327*((VLOOKUP(A327,Plan!A$1:BB$798,51,FALSE)/100)))</f>
    </oc>
    <nc r="AP327">
      <f>AO327-(AO327*((VLOOKUP(A327,Plan!A$1:BB$798,54,FALSE)/100)))</f>
    </nc>
  </rcc>
  <rcc rId="10975" sId="8">
    <oc r="AQ327">
      <f>IF(AJ327,O327*'ETC Data'!$H$5*'ETC Data'!$L$5,0)</f>
    </oc>
    <nc r="AQ327">
      <f>IF(AJ327,O327*'ETC Data'!$H$5*'ETC Data'!$L$5,0)</f>
    </nc>
  </rcc>
  <rcc rId="10976" sId="8">
    <oc r="AR327">
      <f>AQ327-(AQ327*((VLOOKUP(A327,Plan!A$1:BD$798,53,FALSE)/100)))</f>
    </oc>
    <nc r="AR327">
      <f>AQ327-(AQ327*((VLOOKUP(A327,Plan!A$1:BD$798,56,FALSE)/100)))</f>
    </nc>
  </rcc>
  <rcc rId="10977" sId="8">
    <oc r="R328">
      <f>Q328-(Q328*((VLOOKUP(A328,Plan!A$1:Z$798,25,FALSE)/100)))</f>
    </oc>
    <nc r="R328">
      <f>Q328-(Q328*((VLOOKUP(A328,Plan!A$1:Z$798,26,FALSE)/100)))</f>
    </nc>
  </rcc>
  <rcc rId="10978" sId="8">
    <oc r="S328">
      <f>IF(P328,O328*'ETC Data'!$H$3*'ETC Data'!$J$3,0)</f>
    </oc>
    <nc r="S328">
      <f>IF(P328,O328*'ETC Data'!$H$3*'ETC Data'!$J$3,0)</f>
    </nc>
  </rcc>
  <rcc rId="10979" sId="8">
    <oc r="T328">
      <f>S328-(S328*((VLOOKUP(A328,Plan!A$1:AA$798,26,FALSE)/100)))</f>
    </oc>
    <nc r="T328">
      <f>S328-(S328*((VLOOKUP(A328,Plan!A$1:AA$798,27,FALSE)/100)))</f>
    </nc>
  </rcc>
  <rcc rId="10980" sId="8">
    <oc r="U328">
      <f>IF(P328,O328*'ETC Data'!$H$3*'ETC Data'!$K$3,0)</f>
    </oc>
    <nc r="U328">
      <f>IF(P328,O328*'ETC Data'!$H$3*'ETC Data'!$K$3,0)</f>
    </nc>
  </rcc>
  <rcc rId="10981" sId="8">
    <oc r="V328">
      <f>U328-(U328*((VLOOKUP(A328,Plan!A$1:AB$798,27,FALSE)/100)))</f>
    </oc>
    <nc r="V328">
      <f>U328-(U328*((VLOOKUP(A328,Plan!A$1:AB$798,28,FALSE)/100)))</f>
    </nc>
  </rcc>
  <rcc rId="10982" sId="8">
    <oc r="W328">
      <f>IF(P328,O328*'ETC Data'!$H$3*'ETC Data'!$L$3,0)</f>
    </oc>
    <nc r="W328">
      <f>IF(P328,O328*'ETC Data'!$H$3*'ETC Data'!$L$3,0)</f>
    </nc>
  </rcc>
  <rcc rId="10983" sId="8">
    <oc r="X328">
      <f>W328-(W328*((VLOOKUP(A328,Plan!A$1:AC$798,28,FALSE)/100)))</f>
    </oc>
    <nc r="X328">
      <f>W328-(W328*((VLOOKUP(A328,Plan!A$1:AC$798,29,FALSE)/100)))</f>
    </nc>
  </rcc>
  <rcc rId="10984" sId="8">
    <oc r="Z328">
      <f>OR(H328="Y",J328="Y")</f>
    </oc>
    <nc r="Z328">
      <f>OR(H328="Y",J328="Y")</f>
    </nc>
  </rcc>
  <rcc rId="10985" sId="8">
    <oc r="AA328">
      <f>IF(Z328,O328*'ETC Data'!$H$4*'ETC Data'!$I$4,0)</f>
    </oc>
    <nc r="AA328">
      <f>IF(Z328,O328*'ETC Data'!$H$4*'ETC Data'!$I$4,0)</f>
    </nc>
  </rcc>
  <rcc rId="10986" sId="8">
    <oc r="AB328">
      <f>AA328-(AA328*((VLOOKUP(A328,Plan!A$1:AI$798,34,FALSE)/100)))</f>
    </oc>
    <nc r="AB328">
      <f>AA328-(AA328*((VLOOKUP(A328,Plan!A$1:AI$798,35,FALSE)/100)))</f>
    </nc>
  </rcc>
  <rcc rId="10987" sId="8">
    <oc r="AC328">
      <f>IF(Z328,O328*'ETC Data'!$H$4*'ETC Data'!$J$4,0)</f>
    </oc>
    <nc r="AC328">
      <f>IF(Z328,O328*'ETC Data'!$H$4*'ETC Data'!$J$4,0)</f>
    </nc>
  </rcc>
  <rcc rId="10988" sId="8">
    <oc r="AD328">
      <f>AC328-(AC328*((VLOOKUP(A328,Plan!A$1:AJ$798,35,FALSE)/100)))</f>
    </oc>
    <nc r="AD328">
      <f>AC328-(AC328*((VLOOKUP(A328,Plan!A$1:AJ$798,36,FALSE)/100)))</f>
    </nc>
  </rcc>
  <rcc rId="10989" sId="8">
    <oc r="AE328">
      <f>IF(Z328,O328*'ETC Data'!$H$4*'ETC Data'!$K$4,0)</f>
    </oc>
    <nc r="AE328">
      <f>IF(Z328,O328*'ETC Data'!$H$4*'ETC Data'!$K$4,0)</f>
    </nc>
  </rcc>
  <rcc rId="10990" sId="8">
    <oc r="AF328">
      <f>AE328-(AE328*((VLOOKUP(A328,Plan!A$1:AK$798,36,FALSE)/100)))</f>
    </oc>
    <nc r="AF328">
      <f>AE328-(AE328*((VLOOKUP(A328,Plan!A$1:AK$798,37,FALSE)/100)))</f>
    </nc>
  </rcc>
  <rcc rId="10991" sId="8">
    <oc r="AG328">
      <f>IF(Z328,O328*'ETC Data'!$H$4*'ETC Data'!$L$4,0)</f>
    </oc>
    <nc r="AG328">
      <f>IF(Z328,O328*'ETC Data'!$H$4*'ETC Data'!$L$4,0)</f>
    </nc>
  </rcc>
  <rcc rId="10992" sId="8">
    <oc r="AH328">
      <f>AG328-(AG328*((VLOOKUP(A328,Plan!A$1:AP$798,41,FALSE)/100)))</f>
    </oc>
    <nc r="AH328">
      <f>AG328-(AG328*((VLOOKUP(A328,Plan!A$1:AP$798,42,FALSE)/100)))</f>
    </nc>
  </rcc>
  <rcc rId="10993" sId="8">
    <oc r="AJ328">
      <f>OR(H328="Y",K328="Y")</f>
    </oc>
    <nc r="AJ328">
      <f>OR(H328="Y",K328="Y")</f>
    </nc>
  </rcc>
  <rcc rId="10994" sId="8">
    <oc r="AK328">
      <f>IF(AJ328,O328*'ETC Data'!$H$5*'ETC Data'!$I$5,0)</f>
    </oc>
    <nc r="AK328">
      <f>IF(AJ328,O328*'ETC Data'!$H$5*'ETC Data'!$I$5,0)</f>
    </nc>
  </rcc>
  <rcc rId="10995" sId="8">
    <oc r="AL328">
      <f>AK328-(AK328*((VLOOKUP(A328,Plan!A$1:AY$798,49,FALSE)/100)))</f>
    </oc>
    <nc r="AL328">
      <f>AK328-(AK328*((VLOOKUP(A328,Plan!A$1:AY$798,51,FALSE)/100)))</f>
    </nc>
  </rcc>
  <rcc rId="10996" sId="8">
    <oc r="AM328">
      <f>IF(AJ328,O328*'ETC Data'!$H$5*'ETC Data'!$J$5,0)</f>
    </oc>
    <nc r="AM328">
      <f>IF(AJ328,O328*'ETC Data'!$H$5*'ETC Data'!$J$5,0)</f>
    </nc>
  </rcc>
  <rcc rId="10997" sId="8">
    <oc r="AN328">
      <f>AM328-(AM328*((VLOOKUP(A328,Plan!A$1:BA$798,50,FALSE)/100)))</f>
    </oc>
    <nc r="AN328">
      <f>AM328-(AM328*((VLOOKUP(A328,Plan!A$1:BA$798,53,FALSE)/100)))</f>
    </nc>
  </rcc>
  <rcc rId="10998" sId="8">
    <oc r="AO328">
      <f>IF(AJ328,O328*'ETC Data'!$H$5*'ETC Data'!$K$5,0)</f>
    </oc>
    <nc r="AO328">
      <f>IF(AJ328,O328*'ETC Data'!$H$5*'ETC Data'!$K$5,0)</f>
    </nc>
  </rcc>
  <rcc rId="10999" sId="8">
    <oc r="AP328">
      <f>AO328-(AO328*((VLOOKUP(A328,Plan!A$1:BB$798,51,FALSE)/100)))</f>
    </oc>
    <nc r="AP328">
      <f>AO328-(AO328*((VLOOKUP(A328,Plan!A$1:BB$798,54,FALSE)/100)))</f>
    </nc>
  </rcc>
  <rcc rId="11000" sId="8">
    <oc r="AQ328">
      <f>IF(AJ328,O328*'ETC Data'!$H$5*'ETC Data'!$L$5,0)</f>
    </oc>
    <nc r="AQ328">
      <f>IF(AJ328,O328*'ETC Data'!$H$5*'ETC Data'!$L$5,0)</f>
    </nc>
  </rcc>
  <rcc rId="11001" sId="8">
    <oc r="AR328">
      <f>AQ328-(AQ328*((VLOOKUP(A328,Plan!A$1:BD$798,53,FALSE)/100)))</f>
    </oc>
    <nc r="AR328">
      <f>AQ328-(AQ328*((VLOOKUP(A328,Plan!A$1:BD$798,56,FALSE)/100)))</f>
    </nc>
  </rcc>
  <rcc rId="11002" sId="8">
    <oc r="R329">
      <f>Q329-(Q329*((VLOOKUP(A329,Plan!A$1:Z$798,25,FALSE)/100)))</f>
    </oc>
    <nc r="R329">
      <f>Q329-(Q329*((VLOOKUP(A329,Plan!A$1:Z$798,26,FALSE)/100)))</f>
    </nc>
  </rcc>
  <rcc rId="11003" sId="8">
    <oc r="S329">
      <f>IF(P329,O329*'ETC Data'!$H$3*'ETC Data'!$J$3,0)</f>
    </oc>
    <nc r="S329">
      <f>IF(P329,O329*'ETC Data'!$H$3*'ETC Data'!$J$3,0)</f>
    </nc>
  </rcc>
  <rcc rId="11004" sId="8">
    <oc r="T329">
      <f>S329-(S329*((VLOOKUP(A329,Plan!A$1:AA$798,26,FALSE)/100)))</f>
    </oc>
    <nc r="T329">
      <f>S329-(S329*((VLOOKUP(A329,Plan!A$1:AA$798,27,FALSE)/100)))</f>
    </nc>
  </rcc>
  <rcc rId="11005" sId="8">
    <oc r="U329">
      <f>IF(P329,O329*'ETC Data'!$H$3*'ETC Data'!$K$3,0)</f>
    </oc>
    <nc r="U329">
      <f>IF(P329,O329*'ETC Data'!$H$3*'ETC Data'!$K$3,0)</f>
    </nc>
  </rcc>
  <rcc rId="11006" sId="8">
    <oc r="V329">
      <f>U329-(U329*((VLOOKUP(A329,Plan!A$1:AB$798,27,FALSE)/100)))</f>
    </oc>
    <nc r="V329">
      <f>U329-(U329*((VLOOKUP(A329,Plan!A$1:AB$798,28,FALSE)/100)))</f>
    </nc>
  </rcc>
  <rcc rId="11007" sId="8">
    <oc r="W329">
      <f>IF(P329,O329*'ETC Data'!$H$3*'ETC Data'!$L$3,0)</f>
    </oc>
    <nc r="W329">
      <f>IF(P329,O329*'ETC Data'!$H$3*'ETC Data'!$L$3,0)</f>
    </nc>
  </rcc>
  <rcc rId="11008" sId="8">
    <oc r="X329">
      <f>W329-(W329*((VLOOKUP(A329,Plan!A$1:AC$798,28,FALSE)/100)))</f>
    </oc>
    <nc r="X329">
      <f>W329-(W329*((VLOOKUP(A329,Plan!A$1:AC$798,29,FALSE)/100)))</f>
    </nc>
  </rcc>
  <rcc rId="11009" sId="8">
    <oc r="Z329">
      <f>OR(H329="Y",J329="Y")</f>
    </oc>
    <nc r="Z329">
      <f>OR(H329="Y",J329="Y")</f>
    </nc>
  </rcc>
  <rcc rId="11010" sId="8">
    <oc r="AA329">
      <f>IF(Z329,O329*'ETC Data'!$H$4*'ETC Data'!$I$4,0)</f>
    </oc>
    <nc r="AA329">
      <f>IF(Z329,O329*'ETC Data'!$H$4*'ETC Data'!$I$4,0)</f>
    </nc>
  </rcc>
  <rcc rId="11011" sId="8">
    <oc r="AB329">
      <f>AA329-(AA329*((VLOOKUP(A329,Plan!A$1:AI$798,34,FALSE)/100)))</f>
    </oc>
    <nc r="AB329">
      <f>AA329-(AA329*((VLOOKUP(A329,Plan!A$1:AI$798,35,FALSE)/100)))</f>
    </nc>
  </rcc>
  <rcc rId="11012" sId="8">
    <oc r="AC329">
      <f>IF(Z329,O329*'ETC Data'!$H$4*'ETC Data'!$J$4,0)</f>
    </oc>
    <nc r="AC329">
      <f>IF(Z329,O329*'ETC Data'!$H$4*'ETC Data'!$J$4,0)</f>
    </nc>
  </rcc>
  <rcc rId="11013" sId="8">
    <oc r="AD329">
      <f>AC329-(AC329*((VLOOKUP(A329,Plan!A$1:AJ$798,35,FALSE)/100)))</f>
    </oc>
    <nc r="AD329">
      <f>AC329-(AC329*((VLOOKUP(A329,Plan!A$1:AJ$798,36,FALSE)/100)))</f>
    </nc>
  </rcc>
  <rcc rId="11014" sId="8">
    <oc r="AE329">
      <f>IF(Z329,O329*'ETC Data'!$H$4*'ETC Data'!$K$4,0)</f>
    </oc>
    <nc r="AE329">
      <f>IF(Z329,O329*'ETC Data'!$H$4*'ETC Data'!$K$4,0)</f>
    </nc>
  </rcc>
  <rcc rId="11015" sId="8">
    <oc r="AF329">
      <f>AE329-(AE329*((VLOOKUP(A329,Plan!A$1:AK$798,36,FALSE)/100)))</f>
    </oc>
    <nc r="AF329">
      <f>AE329-(AE329*((VLOOKUP(A329,Plan!A$1:AK$798,37,FALSE)/100)))</f>
    </nc>
  </rcc>
  <rcc rId="11016" sId="8">
    <oc r="AG329">
      <f>IF(Z329,O329*'ETC Data'!$H$4*'ETC Data'!$L$4,0)</f>
    </oc>
    <nc r="AG329">
      <f>IF(Z329,O329*'ETC Data'!$H$4*'ETC Data'!$L$4,0)</f>
    </nc>
  </rcc>
  <rcc rId="11017" sId="8">
    <oc r="AH329">
      <f>AG329-(AG329*((VLOOKUP(A329,Plan!A$1:AP$798,41,FALSE)/100)))</f>
    </oc>
    <nc r="AH329">
      <f>AG329-(AG329*((VLOOKUP(A329,Plan!A$1:AP$798,42,FALSE)/100)))</f>
    </nc>
  </rcc>
  <rcc rId="11018" sId="8">
    <oc r="AJ329">
      <f>OR(H329="Y",K329="Y")</f>
    </oc>
    <nc r="AJ329">
      <f>OR(H329="Y",K329="Y")</f>
    </nc>
  </rcc>
  <rcc rId="11019" sId="8">
    <oc r="AK329">
      <f>IF(AJ329,O329*'ETC Data'!$H$5*'ETC Data'!$I$5,0)</f>
    </oc>
    <nc r="AK329">
      <f>IF(AJ329,O329*'ETC Data'!$H$5*'ETC Data'!$I$5,0)</f>
    </nc>
  </rcc>
  <rcc rId="11020" sId="8">
    <oc r="AL329">
      <f>AK329-(AK329*((VLOOKUP(A329,Plan!A$1:AY$798,49,FALSE)/100)))</f>
    </oc>
    <nc r="AL329">
      <f>AK329-(AK329*((VLOOKUP(A329,Plan!A$1:AY$798,51,FALSE)/100)))</f>
    </nc>
  </rcc>
  <rcc rId="11021" sId="8">
    <oc r="AM329">
      <f>IF(AJ329,O329*'ETC Data'!$H$5*'ETC Data'!$J$5,0)</f>
    </oc>
    <nc r="AM329">
      <f>IF(AJ329,O329*'ETC Data'!$H$5*'ETC Data'!$J$5,0)</f>
    </nc>
  </rcc>
  <rcc rId="11022" sId="8">
    <oc r="AN329">
      <f>AM329-(AM329*((VLOOKUP(A329,Plan!A$1:BA$798,50,FALSE)/100)))</f>
    </oc>
    <nc r="AN329">
      <f>AM329-(AM329*((VLOOKUP(A329,Plan!A$1:BA$798,53,FALSE)/100)))</f>
    </nc>
  </rcc>
  <rcc rId="11023" sId="8">
    <oc r="AO329">
      <f>IF(AJ329,O329*'ETC Data'!$H$5*'ETC Data'!$K$5,0)</f>
    </oc>
    <nc r="AO329">
      <f>IF(AJ329,O329*'ETC Data'!$H$5*'ETC Data'!$K$5,0)</f>
    </nc>
  </rcc>
  <rcc rId="11024" sId="8">
    <oc r="AP329">
      <f>AO329-(AO329*((VLOOKUP(A329,Plan!A$1:BB$798,51,FALSE)/100)))</f>
    </oc>
    <nc r="AP329">
      <f>AO329-(AO329*((VLOOKUP(A329,Plan!A$1:BB$798,54,FALSE)/100)))</f>
    </nc>
  </rcc>
  <rcc rId="11025" sId="8">
    <oc r="AQ329">
      <f>IF(AJ329,O329*'ETC Data'!$H$5*'ETC Data'!$L$5,0)</f>
    </oc>
    <nc r="AQ329">
      <f>IF(AJ329,O329*'ETC Data'!$H$5*'ETC Data'!$L$5,0)</f>
    </nc>
  </rcc>
  <rcc rId="11026" sId="8">
    <oc r="AR329">
      <f>AQ329-(AQ329*((VLOOKUP(A329,Plan!A$1:BD$798,53,FALSE)/100)))</f>
    </oc>
    <nc r="AR329">
      <f>AQ329-(AQ329*((VLOOKUP(A329,Plan!A$1:BD$798,56,FALSE)/100)))</f>
    </nc>
  </rcc>
  <rcc rId="11027" sId="8">
    <oc r="R330">
      <f>Q330-(Q330*((VLOOKUP(A330,Plan!A$1:Z$798,25,FALSE)/100)))</f>
    </oc>
    <nc r="R330">
      <f>Q330-(Q330*((VLOOKUP(A330,Plan!A$1:Z$798,26,FALSE)/100)))</f>
    </nc>
  </rcc>
  <rcc rId="11028" sId="8">
    <oc r="S330">
      <f>IF(P330,O330*'ETC Data'!$H$3*'ETC Data'!$J$3,0)</f>
    </oc>
    <nc r="S330">
      <f>IF(P330,O330*'ETC Data'!$H$3*'ETC Data'!$J$3,0)</f>
    </nc>
  </rcc>
  <rcc rId="11029" sId="8">
    <oc r="T330">
      <f>S330-(S330*((VLOOKUP(A330,Plan!A$1:AA$798,26,FALSE)/100)))</f>
    </oc>
    <nc r="T330">
      <f>S330-(S330*((VLOOKUP(A330,Plan!A$1:AA$798,27,FALSE)/100)))</f>
    </nc>
  </rcc>
  <rcc rId="11030" sId="8">
    <oc r="U330">
      <f>IF(P330,O330*'ETC Data'!$H$3*'ETC Data'!$K$3,0)</f>
    </oc>
    <nc r="U330">
      <f>IF(P330,O330*'ETC Data'!$H$3*'ETC Data'!$K$3,0)</f>
    </nc>
  </rcc>
  <rcc rId="11031" sId="8">
    <oc r="V330">
      <f>U330-(U330*((VLOOKUP(A330,Plan!A$1:AB$798,27,FALSE)/100)))</f>
    </oc>
    <nc r="V330">
      <f>U330-(U330*((VLOOKUP(A330,Plan!A$1:AB$798,28,FALSE)/100)))</f>
    </nc>
  </rcc>
  <rcc rId="11032" sId="8">
    <oc r="W330">
      <f>IF(P330,O330*'ETC Data'!$H$3*'ETC Data'!$L$3,0)</f>
    </oc>
    <nc r="W330">
      <f>IF(P330,O330*'ETC Data'!$H$3*'ETC Data'!$L$3,0)</f>
    </nc>
  </rcc>
  <rcc rId="11033" sId="8">
    <oc r="X330">
      <f>W330-(W330*((VLOOKUP(A330,Plan!A$1:AC$798,28,FALSE)/100)))</f>
    </oc>
    <nc r="X330">
      <f>W330-(W330*((VLOOKUP(A330,Plan!A$1:AC$798,29,FALSE)/100)))</f>
    </nc>
  </rcc>
  <rcc rId="11034" sId="8">
    <oc r="Z330">
      <f>OR(H330="Y",J330="Y")</f>
    </oc>
    <nc r="Z330">
      <f>OR(H330="Y",J330="Y")</f>
    </nc>
  </rcc>
  <rcc rId="11035" sId="8">
    <oc r="AA330">
      <f>IF(Z330,O330*'ETC Data'!$H$4*'ETC Data'!$I$4,0)</f>
    </oc>
    <nc r="AA330">
      <f>IF(Z330,O330*'ETC Data'!$H$4*'ETC Data'!$I$4,0)</f>
    </nc>
  </rcc>
  <rcc rId="11036" sId="8">
    <oc r="AB330">
      <f>AA330-(AA330*((VLOOKUP(A330,Plan!A$1:AI$798,34,FALSE)/100)))</f>
    </oc>
    <nc r="AB330">
      <f>AA330-(AA330*((VLOOKUP(A330,Plan!A$1:AI$798,35,FALSE)/100)))</f>
    </nc>
  </rcc>
  <rcc rId="11037" sId="8">
    <oc r="AC330">
      <f>IF(Z330,O330*'ETC Data'!$H$4*'ETC Data'!$J$4,0)</f>
    </oc>
    <nc r="AC330">
      <f>IF(Z330,O330*'ETC Data'!$H$4*'ETC Data'!$J$4,0)</f>
    </nc>
  </rcc>
  <rcc rId="11038" sId="8">
    <oc r="AD330">
      <f>AC330-(AC330*((VLOOKUP(A330,Plan!A$1:AJ$798,35,FALSE)/100)))</f>
    </oc>
    <nc r="AD330">
      <f>AC330-(AC330*((VLOOKUP(A330,Plan!A$1:AJ$798,36,FALSE)/100)))</f>
    </nc>
  </rcc>
  <rcc rId="11039" sId="8">
    <oc r="AE330">
      <f>IF(Z330,O330*'ETC Data'!$H$4*'ETC Data'!$K$4,0)</f>
    </oc>
    <nc r="AE330">
      <f>IF(Z330,O330*'ETC Data'!$H$4*'ETC Data'!$K$4,0)</f>
    </nc>
  </rcc>
  <rcc rId="11040" sId="8">
    <oc r="AF330">
      <f>AE330-(AE330*((VLOOKUP(A330,Plan!A$1:AK$798,36,FALSE)/100)))</f>
    </oc>
    <nc r="AF330">
      <f>AE330-(AE330*((VLOOKUP(A330,Plan!A$1:AK$798,37,FALSE)/100)))</f>
    </nc>
  </rcc>
  <rcc rId="11041" sId="8">
    <oc r="AG330">
      <f>IF(Z330,O330*'ETC Data'!$H$4*'ETC Data'!$L$4,0)</f>
    </oc>
    <nc r="AG330">
      <f>IF(Z330,O330*'ETC Data'!$H$4*'ETC Data'!$L$4,0)</f>
    </nc>
  </rcc>
  <rcc rId="11042" sId="8">
    <oc r="AH330">
      <f>AG330-(AG330*((VLOOKUP(A330,Plan!A$1:AP$798,41,FALSE)/100)))</f>
    </oc>
    <nc r="AH330">
      <f>AG330-(AG330*((VLOOKUP(A330,Plan!A$1:AP$798,42,FALSE)/100)))</f>
    </nc>
  </rcc>
  <rcc rId="11043" sId="8">
    <oc r="AJ330">
      <f>OR(H330="Y",K330="Y")</f>
    </oc>
    <nc r="AJ330">
      <f>OR(H330="Y",K330="Y")</f>
    </nc>
  </rcc>
  <rcc rId="11044" sId="8">
    <oc r="AK330">
      <f>IF(AJ330,O330*'ETC Data'!$H$5*'ETC Data'!$I$5,0)</f>
    </oc>
    <nc r="AK330">
      <f>IF(AJ330,O330*'ETC Data'!$H$5*'ETC Data'!$I$5,0)</f>
    </nc>
  </rcc>
  <rcc rId="11045" sId="8">
    <oc r="AL330">
      <f>AK330-(AK330*((VLOOKUP(A330,Plan!A$1:AY$798,49,FALSE)/100)))</f>
    </oc>
    <nc r="AL330">
      <f>AK330-(AK330*((VLOOKUP(A330,Plan!A$1:AY$798,51,FALSE)/100)))</f>
    </nc>
  </rcc>
  <rcc rId="11046" sId="8">
    <oc r="AM330">
      <f>IF(AJ330,O330*'ETC Data'!$H$5*'ETC Data'!$J$5,0)</f>
    </oc>
    <nc r="AM330">
      <f>IF(AJ330,O330*'ETC Data'!$H$5*'ETC Data'!$J$5,0)</f>
    </nc>
  </rcc>
  <rcc rId="11047" sId="8">
    <oc r="AN330">
      <f>AM330-(AM330*((VLOOKUP(A330,Plan!A$1:BA$798,50,FALSE)/100)))</f>
    </oc>
    <nc r="AN330">
      <f>AM330-(AM330*((VLOOKUP(A330,Plan!A$1:BA$798,53,FALSE)/100)))</f>
    </nc>
  </rcc>
  <rcc rId="11048" sId="8">
    <oc r="AO330">
      <f>IF(AJ330,O330*'ETC Data'!$H$5*'ETC Data'!$K$5,0)</f>
    </oc>
    <nc r="AO330">
      <f>IF(AJ330,O330*'ETC Data'!$H$5*'ETC Data'!$K$5,0)</f>
    </nc>
  </rcc>
  <rcc rId="11049" sId="8">
    <oc r="AP330">
      <f>AO330-(AO330*((VLOOKUP(A330,Plan!A$1:BB$798,51,FALSE)/100)))</f>
    </oc>
    <nc r="AP330">
      <f>AO330-(AO330*((VLOOKUP(A330,Plan!A$1:BB$798,54,FALSE)/100)))</f>
    </nc>
  </rcc>
  <rcc rId="11050" sId="8">
    <oc r="AQ330">
      <f>IF(AJ330,O330*'ETC Data'!$H$5*'ETC Data'!$L$5,0)</f>
    </oc>
    <nc r="AQ330">
      <f>IF(AJ330,O330*'ETC Data'!$H$5*'ETC Data'!$L$5,0)</f>
    </nc>
  </rcc>
  <rcc rId="11051" sId="8">
    <oc r="AR330">
      <f>AQ330-(AQ330*((VLOOKUP(A330,Plan!A$1:BD$798,53,FALSE)/100)))</f>
    </oc>
    <nc r="AR330">
      <f>AQ330-(AQ330*((VLOOKUP(A330,Plan!A$1:BD$798,56,FALSE)/100)))</f>
    </nc>
  </rcc>
  <rcc rId="11052" sId="8">
    <oc r="R331">
      <f>Q331-(Q331*((VLOOKUP(A331,Plan!A$1:Z$798,25,FALSE)/100)))</f>
    </oc>
    <nc r="R331">
      <f>Q331-(Q331*((VLOOKUP(A331,Plan!A$1:Z$798,26,FALSE)/100)))</f>
    </nc>
  </rcc>
  <rcc rId="11053" sId="8">
    <oc r="S331">
      <f>IF(P331,O331*'ETC Data'!$H$3*'ETC Data'!$J$3,0)</f>
    </oc>
    <nc r="S331">
      <f>IF(P331,O331*'ETC Data'!$H$3*'ETC Data'!$J$3,0)</f>
    </nc>
  </rcc>
  <rcc rId="11054" sId="8">
    <oc r="T331">
      <f>S331-(S331*((VLOOKUP(A331,Plan!A$1:AA$798,26,FALSE)/100)))</f>
    </oc>
    <nc r="T331">
      <f>S331-(S331*((VLOOKUP(A331,Plan!A$1:AA$798,27,FALSE)/100)))</f>
    </nc>
  </rcc>
  <rcc rId="11055" sId="8">
    <oc r="U331">
      <f>IF(P331,O331*'ETC Data'!$H$3*'ETC Data'!$K$3,0)</f>
    </oc>
    <nc r="U331">
      <f>IF(P331,O331*'ETC Data'!$H$3*'ETC Data'!$K$3,0)</f>
    </nc>
  </rcc>
  <rcc rId="11056" sId="8">
    <oc r="V331">
      <f>U331-(U331*((VLOOKUP(A331,Plan!A$1:AB$798,27,FALSE)/100)))</f>
    </oc>
    <nc r="V331">
      <f>U331-(U331*((VLOOKUP(A331,Plan!A$1:AB$798,28,FALSE)/100)))</f>
    </nc>
  </rcc>
  <rcc rId="11057" sId="8">
    <oc r="W331">
      <f>IF(P331,O331*'ETC Data'!$H$3*'ETC Data'!$L$3,0)</f>
    </oc>
    <nc r="W331">
      <f>IF(P331,O331*'ETC Data'!$H$3*'ETC Data'!$L$3,0)</f>
    </nc>
  </rcc>
  <rcc rId="11058" sId="8">
    <oc r="X331">
      <f>W331-(W331*((VLOOKUP(A331,Plan!A$1:AC$798,28,FALSE)/100)))</f>
    </oc>
    <nc r="X331">
      <f>W331-(W331*((VLOOKUP(A331,Plan!A$1:AC$798,29,FALSE)/100)))</f>
    </nc>
  </rcc>
  <rcc rId="11059" sId="8">
    <oc r="Z331">
      <f>OR(H331="Y",J331="Y")</f>
    </oc>
    <nc r="Z331">
      <f>OR(H331="Y",J331="Y")</f>
    </nc>
  </rcc>
  <rcc rId="11060" sId="8">
    <oc r="AA331">
      <f>IF(Z331,O331*'ETC Data'!$H$4*'ETC Data'!$I$4,0)</f>
    </oc>
    <nc r="AA331">
      <f>IF(Z331,O331*'ETC Data'!$H$4*'ETC Data'!$I$4,0)</f>
    </nc>
  </rcc>
  <rcc rId="11061" sId="8">
    <oc r="AB331">
      <f>AA331-(AA331*((VLOOKUP(A331,Plan!A$1:AI$798,34,FALSE)/100)))</f>
    </oc>
    <nc r="AB331">
      <f>AA331-(AA331*((VLOOKUP(A331,Plan!A$1:AI$798,35,FALSE)/100)))</f>
    </nc>
  </rcc>
  <rcc rId="11062" sId="8">
    <oc r="AC331">
      <f>IF(Z331,O331*'ETC Data'!$H$4*'ETC Data'!$J$4,0)</f>
    </oc>
    <nc r="AC331">
      <f>IF(Z331,O331*'ETC Data'!$H$4*'ETC Data'!$J$4,0)</f>
    </nc>
  </rcc>
  <rcc rId="11063" sId="8">
    <oc r="AD331">
      <f>AC331-(AC331*((VLOOKUP(A331,Plan!A$1:AJ$798,35,FALSE)/100)))</f>
    </oc>
    <nc r="AD331">
      <f>AC331-(AC331*((VLOOKUP(A331,Plan!A$1:AJ$798,36,FALSE)/100)))</f>
    </nc>
  </rcc>
  <rcc rId="11064" sId="8">
    <oc r="AE331">
      <f>IF(Z331,O331*'ETC Data'!$H$4*'ETC Data'!$K$4,0)</f>
    </oc>
    <nc r="AE331">
      <f>IF(Z331,O331*'ETC Data'!$H$4*'ETC Data'!$K$4,0)</f>
    </nc>
  </rcc>
  <rcc rId="11065" sId="8">
    <oc r="AF331">
      <f>AE331-(AE331*((VLOOKUP(A331,Plan!A$1:AK$798,36,FALSE)/100)))</f>
    </oc>
    <nc r="AF331">
      <f>AE331-(AE331*((VLOOKUP(A331,Plan!A$1:AK$798,37,FALSE)/100)))</f>
    </nc>
  </rcc>
  <rcc rId="11066" sId="8">
    <oc r="AG331">
      <f>IF(Z331,O331*'ETC Data'!$H$4*'ETC Data'!$L$4,0)</f>
    </oc>
    <nc r="AG331">
      <f>IF(Z331,O331*'ETC Data'!$H$4*'ETC Data'!$L$4,0)</f>
    </nc>
  </rcc>
  <rcc rId="11067" sId="8">
    <oc r="AH331">
      <f>AG331-(AG331*((VLOOKUP(A331,Plan!A$1:AP$798,41,FALSE)/100)))</f>
    </oc>
    <nc r="AH331">
      <f>AG331-(AG331*((VLOOKUP(A331,Plan!A$1:AP$798,42,FALSE)/100)))</f>
    </nc>
  </rcc>
  <rcc rId="11068" sId="8">
    <oc r="AJ331">
      <f>OR(H331="Y",K331="Y")</f>
    </oc>
    <nc r="AJ331">
      <f>OR(H331="Y",K331="Y")</f>
    </nc>
  </rcc>
  <rcc rId="11069" sId="8">
    <oc r="AK331">
      <f>IF(AJ331,O331*'ETC Data'!$H$5*'ETC Data'!$I$5,0)</f>
    </oc>
    <nc r="AK331">
      <f>IF(AJ331,O331*'ETC Data'!$H$5*'ETC Data'!$I$5,0)</f>
    </nc>
  </rcc>
  <rcc rId="11070" sId="8">
    <oc r="AL331">
      <f>AK331-(AK331*((VLOOKUP(A331,Plan!A$1:AY$798,49,FALSE)/100)))</f>
    </oc>
    <nc r="AL331">
      <f>AK331-(AK331*((VLOOKUP(A331,Plan!A$1:AY$798,51,FALSE)/100)))</f>
    </nc>
  </rcc>
  <rcc rId="11071" sId="8">
    <oc r="AM331">
      <f>IF(AJ331,O331*'ETC Data'!$H$5*'ETC Data'!$J$5,0)</f>
    </oc>
    <nc r="AM331">
      <f>IF(AJ331,O331*'ETC Data'!$H$5*'ETC Data'!$J$5,0)</f>
    </nc>
  </rcc>
  <rcc rId="11072" sId="8">
    <oc r="AN331">
      <f>AM331-(AM331*((VLOOKUP(A331,Plan!A$1:BA$798,50,FALSE)/100)))</f>
    </oc>
    <nc r="AN331">
      <f>AM331-(AM331*((VLOOKUP(A331,Plan!A$1:BA$798,53,FALSE)/100)))</f>
    </nc>
  </rcc>
  <rcc rId="11073" sId="8">
    <oc r="AO331">
      <f>IF(AJ331,O331*'ETC Data'!$H$5*'ETC Data'!$K$5,0)</f>
    </oc>
    <nc r="AO331">
      <f>IF(AJ331,O331*'ETC Data'!$H$5*'ETC Data'!$K$5,0)</f>
    </nc>
  </rcc>
  <rcc rId="11074" sId="8">
    <oc r="AP331">
      <f>AO331-(AO331*((VLOOKUP(A331,Plan!A$1:BB$798,51,FALSE)/100)))</f>
    </oc>
    <nc r="AP331">
      <f>AO331-(AO331*((VLOOKUP(A331,Plan!A$1:BB$798,54,FALSE)/100)))</f>
    </nc>
  </rcc>
  <rcc rId="11075" sId="8">
    <oc r="AQ331">
      <f>IF(AJ331,O331*'ETC Data'!$H$5*'ETC Data'!$L$5,0)</f>
    </oc>
    <nc r="AQ331">
      <f>IF(AJ331,O331*'ETC Data'!$H$5*'ETC Data'!$L$5,0)</f>
    </nc>
  </rcc>
  <rcc rId="11076" sId="8">
    <oc r="AR331">
      <f>AQ331-(AQ331*((VLOOKUP(A331,Plan!A$1:BD$798,53,FALSE)/100)))</f>
    </oc>
    <nc r="AR331">
      <f>AQ331-(AQ331*((VLOOKUP(A331,Plan!A$1:BD$798,56,FALSE)/100)))</f>
    </nc>
  </rcc>
  <rcc rId="11077" sId="8">
    <oc r="R332">
      <f>Q332-(Q332*((VLOOKUP(A332,Plan!A$1:Z$798,25,FALSE)/100)))</f>
    </oc>
    <nc r="R332">
      <f>Q332-(Q332*((VLOOKUP(A332,Plan!A$1:Z$798,26,FALSE)/100)))</f>
    </nc>
  </rcc>
  <rcc rId="11078" sId="8">
    <oc r="S332">
      <f>IF(P332,O332*'ETC Data'!$H$3*'ETC Data'!$J$3,0)</f>
    </oc>
    <nc r="S332">
      <f>IF(P332,O332*'ETC Data'!$H$3*'ETC Data'!$J$3,0)</f>
    </nc>
  </rcc>
  <rcc rId="11079" sId="8">
    <oc r="T332">
      <f>S332-(S332*((VLOOKUP(A332,Plan!A$1:AA$798,26,FALSE)/100)))</f>
    </oc>
    <nc r="T332">
      <f>S332-(S332*((VLOOKUP(A332,Plan!A$1:AA$798,27,FALSE)/100)))</f>
    </nc>
  </rcc>
  <rcc rId="11080" sId="8">
    <oc r="U332">
      <f>IF(P332,O332*'ETC Data'!$H$3*'ETC Data'!$K$3,0)</f>
    </oc>
    <nc r="U332">
      <f>IF(P332,O332*'ETC Data'!$H$3*'ETC Data'!$K$3,0)</f>
    </nc>
  </rcc>
  <rcc rId="11081" sId="8">
    <oc r="V332">
      <f>U332-(U332*((VLOOKUP(A332,Plan!A$1:AB$798,27,FALSE)/100)))</f>
    </oc>
    <nc r="V332">
      <f>U332-(U332*((VLOOKUP(A332,Plan!A$1:AB$798,28,FALSE)/100)))</f>
    </nc>
  </rcc>
  <rcc rId="11082" sId="8">
    <oc r="W332">
      <f>IF(P332,O332*'ETC Data'!$H$3*'ETC Data'!$L$3,0)</f>
    </oc>
    <nc r="W332">
      <f>IF(P332,O332*'ETC Data'!$H$3*'ETC Data'!$L$3,0)</f>
    </nc>
  </rcc>
  <rcc rId="11083" sId="8">
    <oc r="X332">
      <f>W332-(W332*((VLOOKUP(A332,Plan!A$1:AC$798,28,FALSE)/100)))</f>
    </oc>
    <nc r="X332">
      <f>W332-(W332*((VLOOKUP(A332,Plan!A$1:AC$798,29,FALSE)/100)))</f>
    </nc>
  </rcc>
  <rcc rId="11084" sId="8">
    <oc r="Z332">
      <f>OR(H332="Y",J332="Y")</f>
    </oc>
    <nc r="Z332">
      <f>OR(H332="Y",J332="Y")</f>
    </nc>
  </rcc>
  <rcc rId="11085" sId="8">
    <oc r="AA332">
      <f>IF(Z332,O332*'ETC Data'!$H$4*'ETC Data'!$I$4,0)</f>
    </oc>
    <nc r="AA332">
      <f>IF(Z332,O332*'ETC Data'!$H$4*'ETC Data'!$I$4,0)</f>
    </nc>
  </rcc>
  <rcc rId="11086" sId="8">
    <oc r="AB332">
      <f>AA332-(AA332*((VLOOKUP(A332,Plan!A$1:AI$798,34,FALSE)/100)))</f>
    </oc>
    <nc r="AB332">
      <f>AA332-(AA332*((VLOOKUP(A332,Plan!A$1:AI$798,35,FALSE)/100)))</f>
    </nc>
  </rcc>
  <rcc rId="11087" sId="8">
    <oc r="AC332">
      <f>IF(Z332,O332*'ETC Data'!$H$4*'ETC Data'!$J$4,0)</f>
    </oc>
    <nc r="AC332">
      <f>IF(Z332,O332*'ETC Data'!$H$4*'ETC Data'!$J$4,0)</f>
    </nc>
  </rcc>
  <rcc rId="11088" sId="8">
    <oc r="AD332">
      <f>AC332-(AC332*((VLOOKUP(A332,Plan!A$1:AJ$798,35,FALSE)/100)))</f>
    </oc>
    <nc r="AD332">
      <f>AC332-(AC332*((VLOOKUP(A332,Plan!A$1:AJ$798,36,FALSE)/100)))</f>
    </nc>
  </rcc>
  <rcc rId="11089" sId="8">
    <oc r="AE332">
      <f>IF(Z332,O332*'ETC Data'!$H$4*'ETC Data'!$K$4,0)</f>
    </oc>
    <nc r="AE332">
      <f>IF(Z332,O332*'ETC Data'!$H$4*'ETC Data'!$K$4,0)</f>
    </nc>
  </rcc>
  <rcc rId="11090" sId="8">
    <oc r="AF332">
      <f>AE332-(AE332*((VLOOKUP(A332,Plan!A$1:AK$798,36,FALSE)/100)))</f>
    </oc>
    <nc r="AF332">
      <f>AE332-(AE332*((VLOOKUP(A332,Plan!A$1:AK$798,37,FALSE)/100)))</f>
    </nc>
  </rcc>
  <rcc rId="11091" sId="8">
    <oc r="AG332">
      <f>IF(Z332,O332*'ETC Data'!$H$4*'ETC Data'!$L$4,0)</f>
    </oc>
    <nc r="AG332">
      <f>IF(Z332,O332*'ETC Data'!$H$4*'ETC Data'!$L$4,0)</f>
    </nc>
  </rcc>
  <rcc rId="11092" sId="8">
    <oc r="AH332">
      <f>AG332-(AG332*((VLOOKUP(A332,Plan!A$1:AP$798,41,FALSE)/100)))</f>
    </oc>
    <nc r="AH332">
      <f>AG332-(AG332*((VLOOKUP(A332,Plan!A$1:AP$798,42,FALSE)/100)))</f>
    </nc>
  </rcc>
  <rcc rId="11093" sId="8">
    <oc r="AJ332">
      <f>OR(H332="Y",K332="Y")</f>
    </oc>
    <nc r="AJ332">
      <f>OR(H332="Y",K332="Y")</f>
    </nc>
  </rcc>
  <rcc rId="11094" sId="8">
    <oc r="AK332">
      <f>IF(AJ332,O332*'ETC Data'!$H$5*'ETC Data'!$I$5,0)</f>
    </oc>
    <nc r="AK332">
      <f>IF(AJ332,O332*'ETC Data'!$H$5*'ETC Data'!$I$5,0)</f>
    </nc>
  </rcc>
  <rcc rId="11095" sId="8">
    <oc r="AL332">
      <f>AK332-(AK332*((VLOOKUP(A332,Plan!A$1:AY$798,49,FALSE)/100)))</f>
    </oc>
    <nc r="AL332">
      <f>AK332-(AK332*((VLOOKUP(A332,Plan!A$1:AY$798,51,FALSE)/100)))</f>
    </nc>
  </rcc>
  <rcc rId="11096" sId="8">
    <oc r="AM332">
      <f>IF(AJ332,O332*'ETC Data'!$H$5*'ETC Data'!$J$5,0)</f>
    </oc>
    <nc r="AM332">
      <f>IF(AJ332,O332*'ETC Data'!$H$5*'ETC Data'!$J$5,0)</f>
    </nc>
  </rcc>
  <rcc rId="11097" sId="8">
    <oc r="AN332">
      <f>AM332-(AM332*((VLOOKUP(A332,Plan!A$1:BA$798,50,FALSE)/100)))</f>
    </oc>
    <nc r="AN332">
      <f>AM332-(AM332*((VLOOKUP(A332,Plan!A$1:BA$798,53,FALSE)/100)))</f>
    </nc>
  </rcc>
  <rcc rId="11098" sId="8">
    <oc r="AO332">
      <f>IF(AJ332,O332*'ETC Data'!$H$5*'ETC Data'!$K$5,0)</f>
    </oc>
    <nc r="AO332">
      <f>IF(AJ332,O332*'ETC Data'!$H$5*'ETC Data'!$K$5,0)</f>
    </nc>
  </rcc>
  <rcc rId="11099" sId="8">
    <oc r="AP332">
      <f>AO332-(AO332*((VLOOKUP(A332,Plan!A$1:BB$798,51,FALSE)/100)))</f>
    </oc>
    <nc r="AP332">
      <f>AO332-(AO332*((VLOOKUP(A332,Plan!A$1:BB$798,54,FALSE)/100)))</f>
    </nc>
  </rcc>
  <rcc rId="11100" sId="8">
    <oc r="AQ332">
      <f>IF(AJ332,O332*'ETC Data'!$H$5*'ETC Data'!$L$5,0)</f>
    </oc>
    <nc r="AQ332">
      <f>IF(AJ332,O332*'ETC Data'!$H$5*'ETC Data'!$L$5,0)</f>
    </nc>
  </rcc>
  <rcc rId="11101" sId="8">
    <oc r="AR332">
      <f>AQ332-(AQ332*((VLOOKUP(A332,Plan!A$1:BD$798,53,FALSE)/100)))</f>
    </oc>
    <nc r="AR332">
      <f>AQ332-(AQ332*((VLOOKUP(A332,Plan!A$1:BD$798,56,FALSE)/100)))</f>
    </nc>
  </rcc>
  <rcc rId="11102" sId="8">
    <oc r="R333">
      <f>Q333-(Q333*((VLOOKUP(A333,Plan!A$1:Z$798,25,FALSE)/100)))</f>
    </oc>
    <nc r="R333">
      <f>Q333-(Q333*((VLOOKUP(A333,Plan!A$1:Z$798,26,FALSE)/100)))</f>
    </nc>
  </rcc>
  <rcc rId="11103" sId="8">
    <oc r="S333">
      <f>IF(P333,O333*'ETC Data'!$H$3*'ETC Data'!$J$3,0)</f>
    </oc>
    <nc r="S333">
      <f>IF(P333,O333*'ETC Data'!$H$3*'ETC Data'!$J$3,0)</f>
    </nc>
  </rcc>
  <rcc rId="11104" sId="8">
    <oc r="T333">
      <f>S333-(S333*((VLOOKUP(A333,Plan!A$1:AA$798,26,FALSE)/100)))</f>
    </oc>
    <nc r="T333">
      <f>S333-(S333*((VLOOKUP(A333,Plan!A$1:AA$798,27,FALSE)/100)))</f>
    </nc>
  </rcc>
  <rcc rId="11105" sId="8">
    <oc r="U333">
      <f>IF(P333,O333*'ETC Data'!$H$3*'ETC Data'!$K$3,0)</f>
    </oc>
    <nc r="U333">
      <f>IF(P333,O333*'ETC Data'!$H$3*'ETC Data'!$K$3,0)</f>
    </nc>
  </rcc>
  <rcc rId="11106" sId="8">
    <oc r="V333">
      <f>U333-(U333*((VLOOKUP(A333,Plan!A$1:AB$798,27,FALSE)/100)))</f>
    </oc>
    <nc r="V333">
      <f>U333-(U333*((VLOOKUP(A333,Plan!A$1:AB$798,28,FALSE)/100)))</f>
    </nc>
  </rcc>
  <rcc rId="11107" sId="8">
    <oc r="W333">
      <f>IF(P333,O333*'ETC Data'!$H$3*'ETC Data'!$L$3,0)</f>
    </oc>
    <nc r="W333">
      <f>IF(P333,O333*'ETC Data'!$H$3*'ETC Data'!$L$3,0)</f>
    </nc>
  </rcc>
  <rcc rId="11108" sId="8">
    <oc r="X333">
      <f>W333-(W333*((VLOOKUP(A333,Plan!A$1:AC$798,28,FALSE)/100)))</f>
    </oc>
    <nc r="X333">
      <f>W333-(W333*((VLOOKUP(A333,Plan!A$1:AC$798,29,FALSE)/100)))</f>
    </nc>
  </rcc>
  <rcc rId="11109" sId="8">
    <oc r="Z333">
      <f>OR(H333="Y",J333="Y")</f>
    </oc>
    <nc r="Z333">
      <f>OR(H333="Y",J333="Y")</f>
    </nc>
  </rcc>
  <rcc rId="11110" sId="8">
    <oc r="AA333">
      <f>IF(Z333,O333*'ETC Data'!$H$4*'ETC Data'!$I$4,0)</f>
    </oc>
    <nc r="AA333">
      <f>IF(Z333,O333*'ETC Data'!$H$4*'ETC Data'!$I$4,0)</f>
    </nc>
  </rcc>
  <rcc rId="11111" sId="8">
    <oc r="AB333">
      <f>AA333-(AA333*((VLOOKUP(A333,Plan!A$1:AI$798,34,FALSE)/100)))</f>
    </oc>
    <nc r="AB333">
      <f>AA333-(AA333*((VLOOKUP(A333,Plan!A$1:AI$798,35,FALSE)/100)))</f>
    </nc>
  </rcc>
  <rcc rId="11112" sId="8">
    <oc r="AC333">
      <f>IF(Z333,O333*'ETC Data'!$H$4*'ETC Data'!$J$4,0)</f>
    </oc>
    <nc r="AC333">
      <f>IF(Z333,O333*'ETC Data'!$H$4*'ETC Data'!$J$4,0)</f>
    </nc>
  </rcc>
  <rcc rId="11113" sId="8">
    <oc r="AD333">
      <f>AC333-(AC333*((VLOOKUP(A333,Plan!A$1:AJ$798,35,FALSE)/100)))</f>
    </oc>
    <nc r="AD333">
      <f>AC333-(AC333*((VLOOKUP(A333,Plan!A$1:AJ$798,36,FALSE)/100)))</f>
    </nc>
  </rcc>
  <rcc rId="11114" sId="8">
    <oc r="AE333">
      <f>IF(Z333,O333*'ETC Data'!$H$4*'ETC Data'!$K$4,0)</f>
    </oc>
    <nc r="AE333">
      <f>IF(Z333,O333*'ETC Data'!$H$4*'ETC Data'!$K$4,0)</f>
    </nc>
  </rcc>
  <rcc rId="11115" sId="8">
    <oc r="AF333">
      <f>AE333-(AE333*((VLOOKUP(A333,Plan!A$1:AK$798,36,FALSE)/100)))</f>
    </oc>
    <nc r="AF333">
      <f>AE333-(AE333*((VLOOKUP(A333,Plan!A$1:AK$798,37,FALSE)/100)))</f>
    </nc>
  </rcc>
  <rcc rId="11116" sId="8">
    <oc r="AG333">
      <f>IF(Z333,O333*'ETC Data'!$H$4*'ETC Data'!$L$4,0)</f>
    </oc>
    <nc r="AG333">
      <f>IF(Z333,O333*'ETC Data'!$H$4*'ETC Data'!$L$4,0)</f>
    </nc>
  </rcc>
  <rcc rId="11117" sId="8">
    <oc r="AH333">
      <f>AG333-(AG333*((VLOOKUP(A333,Plan!A$1:AP$798,41,FALSE)/100)))</f>
    </oc>
    <nc r="AH333">
      <f>AG333-(AG333*((VLOOKUP(A333,Plan!A$1:AP$798,42,FALSE)/100)))</f>
    </nc>
  </rcc>
  <rcc rId="11118" sId="8">
    <oc r="AJ333">
      <f>OR(H333="Y",K333="Y")</f>
    </oc>
    <nc r="AJ333">
      <f>OR(H333="Y",K333="Y")</f>
    </nc>
  </rcc>
  <rcc rId="11119" sId="8">
    <oc r="AK333">
      <f>IF(AJ333,O333*'ETC Data'!$H$5*'ETC Data'!$I$5,0)</f>
    </oc>
    <nc r="AK333">
      <f>IF(AJ333,O333*'ETC Data'!$H$5*'ETC Data'!$I$5,0)</f>
    </nc>
  </rcc>
  <rcc rId="11120" sId="8">
    <oc r="AL333">
      <f>AK333-(AK333*((VLOOKUP(A333,Plan!A$1:AY$798,49,FALSE)/100)))</f>
    </oc>
    <nc r="AL333">
      <f>AK333-(AK333*((VLOOKUP(A333,Plan!A$1:AY$798,51,FALSE)/100)))</f>
    </nc>
  </rcc>
  <rcc rId="11121" sId="8">
    <oc r="AM333">
      <f>IF(AJ333,O333*'ETC Data'!$H$5*'ETC Data'!$J$5,0)</f>
    </oc>
    <nc r="AM333">
      <f>IF(AJ333,O333*'ETC Data'!$H$5*'ETC Data'!$J$5,0)</f>
    </nc>
  </rcc>
  <rcc rId="11122" sId="8">
    <oc r="AN333">
      <f>AM333-(AM333*((VLOOKUP(A333,Plan!A$1:BA$798,50,FALSE)/100)))</f>
    </oc>
    <nc r="AN333">
      <f>AM333-(AM333*((VLOOKUP(A333,Plan!A$1:BA$798,53,FALSE)/100)))</f>
    </nc>
  </rcc>
  <rcc rId="11123" sId="8">
    <oc r="AO333">
      <f>IF(AJ333,O333*'ETC Data'!$H$5*'ETC Data'!$K$5,0)</f>
    </oc>
    <nc r="AO333">
      <f>IF(AJ333,O333*'ETC Data'!$H$5*'ETC Data'!$K$5,0)</f>
    </nc>
  </rcc>
  <rcc rId="11124" sId="8">
    <oc r="AP333">
      <f>AO333-(AO333*((VLOOKUP(A333,Plan!A$1:BB$798,51,FALSE)/100)))</f>
    </oc>
    <nc r="AP333">
      <f>AO333-(AO333*((VLOOKUP(A333,Plan!A$1:BB$798,54,FALSE)/100)))</f>
    </nc>
  </rcc>
  <rcc rId="11125" sId="8">
    <oc r="AQ333">
      <f>IF(AJ333,O333*'ETC Data'!$H$5*'ETC Data'!$L$5,0)</f>
    </oc>
    <nc r="AQ333">
      <f>IF(AJ333,O333*'ETC Data'!$H$5*'ETC Data'!$L$5,0)</f>
    </nc>
  </rcc>
  <rcc rId="11126" sId="8">
    <oc r="AR333">
      <f>AQ333-(AQ333*((VLOOKUP(A333,Plan!A$1:BD$798,53,FALSE)/100)))</f>
    </oc>
    <nc r="AR333">
      <f>AQ333-(AQ333*((VLOOKUP(A333,Plan!A$1:BD$798,56,FALSE)/100)))</f>
    </nc>
  </rcc>
  <rcc rId="11127" sId="8">
    <oc r="R334">
      <f>Q334-(Q334*((VLOOKUP(A334,Plan!A$1:Z$798,25,FALSE)/100)))</f>
    </oc>
    <nc r="R334">
      <f>Q334-(Q334*((VLOOKUP(A334,Plan!A$1:Z$798,26,FALSE)/100)))</f>
    </nc>
  </rcc>
  <rcc rId="11128" sId="8">
    <oc r="S334">
      <f>IF(P334,O334*'ETC Data'!$H$3*'ETC Data'!$J$3,0)</f>
    </oc>
    <nc r="S334">
      <f>IF(P334,O334*'ETC Data'!$H$3*'ETC Data'!$J$3,0)</f>
    </nc>
  </rcc>
  <rcc rId="11129" sId="8">
    <oc r="T334">
      <f>S334-(S334*((VLOOKUP(A334,Plan!A$1:AA$798,26,FALSE)/100)))</f>
    </oc>
    <nc r="T334">
      <f>S334-(S334*((VLOOKUP(A334,Plan!A$1:AA$798,27,FALSE)/100)))</f>
    </nc>
  </rcc>
  <rcc rId="11130" sId="8">
    <oc r="U334">
      <f>IF(P334,O334*'ETC Data'!$H$3*'ETC Data'!$K$3,0)</f>
    </oc>
    <nc r="U334">
      <f>IF(P334,O334*'ETC Data'!$H$3*'ETC Data'!$K$3,0)</f>
    </nc>
  </rcc>
  <rcc rId="11131" sId="8">
    <oc r="V334">
      <f>U334-(U334*((VLOOKUP(A334,Plan!A$1:AB$798,27,FALSE)/100)))</f>
    </oc>
    <nc r="V334">
      <f>U334-(U334*((VLOOKUP(A334,Plan!A$1:AB$798,28,FALSE)/100)))</f>
    </nc>
  </rcc>
  <rcc rId="11132" sId="8">
    <oc r="W334">
      <f>IF(P334,O334*'ETC Data'!$H$3*'ETC Data'!$L$3,0)</f>
    </oc>
    <nc r="W334">
      <f>IF(P334,O334*'ETC Data'!$H$3*'ETC Data'!$L$3,0)</f>
    </nc>
  </rcc>
  <rcc rId="11133" sId="8">
    <oc r="X334">
      <f>W334-(W334*((VLOOKUP(A334,Plan!A$1:AC$798,28,FALSE)/100)))</f>
    </oc>
    <nc r="X334">
      <f>W334-(W334*((VLOOKUP(A334,Plan!A$1:AC$798,29,FALSE)/100)))</f>
    </nc>
  </rcc>
  <rcc rId="11134" sId="8">
    <oc r="Z334">
      <f>OR(H334="Y",J334="Y")</f>
    </oc>
    <nc r="Z334">
      <f>OR(H334="Y",J334="Y")</f>
    </nc>
  </rcc>
  <rcc rId="11135" sId="8">
    <oc r="AA334">
      <f>IF(Z334,O334*'ETC Data'!$H$4*'ETC Data'!$I$4,0)</f>
    </oc>
    <nc r="AA334">
      <f>IF(Z334,O334*'ETC Data'!$H$4*'ETC Data'!$I$4,0)</f>
    </nc>
  </rcc>
  <rcc rId="11136" sId="8">
    <oc r="AB334">
      <f>AA334-(AA334*((VLOOKUP(A334,Plan!A$1:AI$798,34,FALSE)/100)))</f>
    </oc>
    <nc r="AB334">
      <f>AA334-(AA334*((VLOOKUP(A334,Plan!A$1:AI$798,35,FALSE)/100)))</f>
    </nc>
  </rcc>
  <rcc rId="11137" sId="8">
    <oc r="AC334">
      <f>IF(Z334,O334*'ETC Data'!$H$4*'ETC Data'!$J$4,0)</f>
    </oc>
    <nc r="AC334">
      <f>IF(Z334,O334*'ETC Data'!$H$4*'ETC Data'!$J$4,0)</f>
    </nc>
  </rcc>
  <rcc rId="11138" sId="8">
    <oc r="AD334">
      <f>AC334-(AC334*((VLOOKUP(A334,Plan!A$1:AJ$798,35,FALSE)/100)))</f>
    </oc>
    <nc r="AD334">
      <f>AC334-(AC334*((VLOOKUP(A334,Plan!A$1:AJ$798,36,FALSE)/100)))</f>
    </nc>
  </rcc>
  <rcc rId="11139" sId="8">
    <oc r="AE334">
      <f>IF(Z334,O334*'ETC Data'!$H$4*'ETC Data'!$K$4,0)</f>
    </oc>
    <nc r="AE334">
      <f>IF(Z334,O334*'ETC Data'!$H$4*'ETC Data'!$K$4,0)</f>
    </nc>
  </rcc>
  <rcc rId="11140" sId="8">
    <oc r="AF334">
      <f>AE334-(AE334*((VLOOKUP(A334,Plan!A$1:AK$798,36,FALSE)/100)))</f>
    </oc>
    <nc r="AF334">
      <f>AE334-(AE334*((VLOOKUP(A334,Plan!A$1:AK$798,37,FALSE)/100)))</f>
    </nc>
  </rcc>
  <rcc rId="11141" sId="8">
    <oc r="AG334">
      <f>IF(Z334,O334*'ETC Data'!$H$4*'ETC Data'!$L$4,0)</f>
    </oc>
    <nc r="AG334">
      <f>IF(Z334,O334*'ETC Data'!$H$4*'ETC Data'!$L$4,0)</f>
    </nc>
  </rcc>
  <rcc rId="11142" sId="8">
    <oc r="AH334">
      <f>AG334-(AG334*((VLOOKUP(A334,Plan!A$1:AP$798,41,FALSE)/100)))</f>
    </oc>
    <nc r="AH334">
      <f>AG334-(AG334*((VLOOKUP(A334,Plan!A$1:AP$798,42,FALSE)/100)))</f>
    </nc>
  </rcc>
  <rcc rId="11143" sId="8">
    <oc r="AJ334">
      <f>OR(H334="Y",K334="Y")</f>
    </oc>
    <nc r="AJ334">
      <f>OR(H334="Y",K334="Y")</f>
    </nc>
  </rcc>
  <rcc rId="11144" sId="8">
    <oc r="AK334">
      <f>IF(AJ334,O334*'ETC Data'!$H$5*'ETC Data'!$I$5,0)</f>
    </oc>
    <nc r="AK334">
      <f>IF(AJ334,O334*'ETC Data'!$H$5*'ETC Data'!$I$5,0)</f>
    </nc>
  </rcc>
  <rcc rId="11145" sId="8">
    <oc r="AL334">
      <f>AK334-(AK334*((VLOOKUP(A334,Plan!A$1:AY$798,49,FALSE)/100)))</f>
    </oc>
    <nc r="AL334">
      <f>AK334-(AK334*((VLOOKUP(A334,Plan!A$1:AY$798,51,FALSE)/100)))</f>
    </nc>
  </rcc>
  <rcc rId="11146" sId="8">
    <oc r="AM334">
      <f>IF(AJ334,O334*'ETC Data'!$H$5*'ETC Data'!$J$5,0)</f>
    </oc>
    <nc r="AM334">
      <f>IF(AJ334,O334*'ETC Data'!$H$5*'ETC Data'!$J$5,0)</f>
    </nc>
  </rcc>
  <rcc rId="11147" sId="8">
    <oc r="AN334">
      <f>AM334-(AM334*((VLOOKUP(A334,Plan!A$1:BA$798,50,FALSE)/100)))</f>
    </oc>
    <nc r="AN334">
      <f>AM334-(AM334*((VLOOKUP(A334,Plan!A$1:BA$798,53,FALSE)/100)))</f>
    </nc>
  </rcc>
  <rcc rId="11148" sId="8">
    <oc r="AO334">
      <f>IF(AJ334,O334*'ETC Data'!$H$5*'ETC Data'!$K$5,0)</f>
    </oc>
    <nc r="AO334">
      <f>IF(AJ334,O334*'ETC Data'!$H$5*'ETC Data'!$K$5,0)</f>
    </nc>
  </rcc>
  <rcc rId="11149" sId="8">
    <oc r="AP334">
      <f>AO334-(AO334*((VLOOKUP(A334,Plan!A$1:BB$798,51,FALSE)/100)))</f>
    </oc>
    <nc r="AP334">
      <f>AO334-(AO334*((VLOOKUP(A334,Plan!A$1:BB$798,54,FALSE)/100)))</f>
    </nc>
  </rcc>
  <rcc rId="11150" sId="8">
    <oc r="AQ334">
      <f>IF(AJ334,O334*'ETC Data'!$H$5*'ETC Data'!$L$5,0)</f>
    </oc>
    <nc r="AQ334">
      <f>IF(AJ334,O334*'ETC Data'!$H$5*'ETC Data'!$L$5,0)</f>
    </nc>
  </rcc>
  <rcc rId="11151" sId="8">
    <oc r="AR334">
      <f>AQ334-(AQ334*((VLOOKUP(A334,Plan!A$1:BD$798,53,FALSE)/100)))</f>
    </oc>
    <nc r="AR334">
      <f>AQ334-(AQ334*((VLOOKUP(A334,Plan!A$1:BD$798,56,FALSE)/100)))</f>
    </nc>
  </rcc>
  <rcc rId="11152" sId="8">
    <oc r="R335">
      <f>Q335-(Q335*((VLOOKUP(A335,Plan!A$1:Z$798,25,FALSE)/100)))</f>
    </oc>
    <nc r="R335">
      <f>Q335-(Q335*((VLOOKUP(A335,Plan!A$1:Z$798,26,FALSE)/100)))</f>
    </nc>
  </rcc>
  <rcc rId="11153" sId="8">
    <oc r="S335">
      <f>IF(P335,O335*'ETC Data'!$H$3*'ETC Data'!$J$3,0)</f>
    </oc>
    <nc r="S335">
      <f>IF(P335,O335*'ETC Data'!$H$3*'ETC Data'!$J$3,0)</f>
    </nc>
  </rcc>
  <rcc rId="11154" sId="8">
    <oc r="T335">
      <f>S335-(S335*((VLOOKUP(A335,Plan!A$1:AA$798,26,FALSE)/100)))</f>
    </oc>
    <nc r="T335">
      <f>S335-(S335*((VLOOKUP(A335,Plan!A$1:AA$798,27,FALSE)/100)))</f>
    </nc>
  </rcc>
  <rcc rId="11155" sId="8">
    <oc r="U335">
      <f>IF(P335,O335*'ETC Data'!$H$3*'ETC Data'!$K$3,0)</f>
    </oc>
    <nc r="U335">
      <f>IF(P335,O335*'ETC Data'!$H$3*'ETC Data'!$K$3,0)</f>
    </nc>
  </rcc>
  <rcc rId="11156" sId="8">
    <oc r="V335">
      <f>U335-(U335*((VLOOKUP(A335,Plan!A$1:AB$798,27,FALSE)/100)))</f>
    </oc>
    <nc r="V335">
      <f>U335-(U335*((VLOOKUP(A335,Plan!A$1:AB$798,28,FALSE)/100)))</f>
    </nc>
  </rcc>
  <rcc rId="11157" sId="8">
    <oc r="W335">
      <f>IF(P335,O335*'ETC Data'!$H$3*'ETC Data'!$L$3,0)</f>
    </oc>
    <nc r="W335">
      <f>IF(P335,O335*'ETC Data'!$H$3*'ETC Data'!$L$3,0)</f>
    </nc>
  </rcc>
  <rcc rId="11158" sId="8">
    <oc r="X335">
      <f>W335-(W335*((VLOOKUP(A335,Plan!A$1:AC$798,28,FALSE)/100)))</f>
    </oc>
    <nc r="X335">
      <f>W335-(W335*((VLOOKUP(A335,Plan!A$1:AC$798,29,FALSE)/100)))</f>
    </nc>
  </rcc>
  <rcc rId="11159" sId="8">
    <oc r="Z335">
      <f>OR(H335="Y",J335="Y")</f>
    </oc>
    <nc r="Z335">
      <f>OR(H335="Y",J335="Y")</f>
    </nc>
  </rcc>
  <rcc rId="11160" sId="8">
    <oc r="AA335">
      <f>IF(Z335,O335*'ETC Data'!$H$4*'ETC Data'!$I$4,0)</f>
    </oc>
    <nc r="AA335">
      <f>IF(Z335,O335*'ETC Data'!$H$4*'ETC Data'!$I$4,0)</f>
    </nc>
  </rcc>
  <rcc rId="11161" sId="8">
    <oc r="AB335">
      <f>AA335-(AA335*((VLOOKUP(A335,Plan!A$1:AI$798,34,FALSE)/100)))</f>
    </oc>
    <nc r="AB335">
      <f>AA335-(AA335*((VLOOKUP(A335,Plan!A$1:AI$798,35,FALSE)/100)))</f>
    </nc>
  </rcc>
  <rcc rId="11162" sId="8">
    <oc r="AC335">
      <f>IF(Z335,O335*'ETC Data'!$H$4*'ETC Data'!$J$4,0)</f>
    </oc>
    <nc r="AC335">
      <f>IF(Z335,O335*'ETC Data'!$H$4*'ETC Data'!$J$4,0)</f>
    </nc>
  </rcc>
  <rcc rId="11163" sId="8">
    <oc r="AD335">
      <f>AC335-(AC335*((VLOOKUP(A335,Plan!A$1:AJ$798,35,FALSE)/100)))</f>
    </oc>
    <nc r="AD335">
      <f>AC335-(AC335*((VLOOKUP(A335,Plan!A$1:AJ$798,36,FALSE)/100)))</f>
    </nc>
  </rcc>
  <rcc rId="11164" sId="8">
    <oc r="AE335">
      <f>IF(Z335,O335*'ETC Data'!$H$4*'ETC Data'!$K$4,0)</f>
    </oc>
    <nc r="AE335">
      <f>IF(Z335,O335*'ETC Data'!$H$4*'ETC Data'!$K$4,0)</f>
    </nc>
  </rcc>
  <rcc rId="11165" sId="8">
    <oc r="AF335">
      <f>AE335-(AE335*((VLOOKUP(A335,Plan!A$1:AK$798,36,FALSE)/100)))</f>
    </oc>
    <nc r="AF335">
      <f>AE335-(AE335*((VLOOKUP(A335,Plan!A$1:AK$798,37,FALSE)/100)))</f>
    </nc>
  </rcc>
  <rcc rId="11166" sId="8">
    <oc r="AG335">
      <f>IF(Z335,O335*'ETC Data'!$H$4*'ETC Data'!$L$4,0)</f>
    </oc>
    <nc r="AG335">
      <f>IF(Z335,O335*'ETC Data'!$H$4*'ETC Data'!$L$4,0)</f>
    </nc>
  </rcc>
  <rcc rId="11167" sId="8">
    <oc r="AH335">
      <f>AG335-(AG335*((VLOOKUP(A335,Plan!A$1:AP$798,41,FALSE)/100)))</f>
    </oc>
    <nc r="AH335">
      <f>AG335-(AG335*((VLOOKUP(A335,Plan!A$1:AP$798,42,FALSE)/100)))</f>
    </nc>
  </rcc>
  <rcc rId="11168" sId="8">
    <oc r="AJ335">
      <f>OR(H335="Y",K335="Y")</f>
    </oc>
    <nc r="AJ335">
      <f>OR(H335="Y",K335="Y")</f>
    </nc>
  </rcc>
  <rcc rId="11169" sId="8">
    <oc r="AK335">
      <f>IF(AJ335,O335*'ETC Data'!$H$5*'ETC Data'!$I$5,0)</f>
    </oc>
    <nc r="AK335">
      <f>IF(AJ335,O335*'ETC Data'!$H$5*'ETC Data'!$I$5,0)</f>
    </nc>
  </rcc>
  <rcc rId="11170" sId="8">
    <oc r="AL335">
      <f>AK335-(AK335*((VLOOKUP(A335,Plan!A$1:AY$798,49,FALSE)/100)))</f>
    </oc>
    <nc r="AL335">
      <f>AK335-(AK335*((VLOOKUP(A335,Plan!A$1:AY$798,51,FALSE)/100)))</f>
    </nc>
  </rcc>
  <rcc rId="11171" sId="8">
    <oc r="AM335">
      <f>IF(AJ335,O335*'ETC Data'!$H$5*'ETC Data'!$J$5,0)</f>
    </oc>
    <nc r="AM335">
      <f>IF(AJ335,O335*'ETC Data'!$H$5*'ETC Data'!$J$5,0)</f>
    </nc>
  </rcc>
  <rcc rId="11172" sId="8">
    <oc r="AN335">
      <f>AM335-(AM335*((VLOOKUP(A335,Plan!A$1:BA$798,50,FALSE)/100)))</f>
    </oc>
    <nc r="AN335">
      <f>AM335-(AM335*((VLOOKUP(A335,Plan!A$1:BA$798,53,FALSE)/100)))</f>
    </nc>
  </rcc>
  <rcc rId="11173" sId="8">
    <oc r="AO335">
      <f>IF(AJ335,O335*'ETC Data'!$H$5*'ETC Data'!$K$5,0)</f>
    </oc>
    <nc r="AO335">
      <f>IF(AJ335,O335*'ETC Data'!$H$5*'ETC Data'!$K$5,0)</f>
    </nc>
  </rcc>
  <rcc rId="11174" sId="8">
    <oc r="AP335">
      <f>AO335-(AO335*((VLOOKUP(A335,Plan!A$1:BB$798,51,FALSE)/100)))</f>
    </oc>
    <nc r="AP335">
      <f>AO335-(AO335*((VLOOKUP(A335,Plan!A$1:BB$798,54,FALSE)/100)))</f>
    </nc>
  </rcc>
  <rcc rId="11175" sId="8">
    <oc r="AQ335">
      <f>IF(AJ335,O335*'ETC Data'!$H$5*'ETC Data'!$L$5,0)</f>
    </oc>
    <nc r="AQ335">
      <f>IF(AJ335,O335*'ETC Data'!$H$5*'ETC Data'!$L$5,0)</f>
    </nc>
  </rcc>
  <rcc rId="11176" sId="8">
    <oc r="AR335">
      <f>AQ335-(AQ335*((VLOOKUP(A335,Plan!A$1:BD$798,53,FALSE)/100)))</f>
    </oc>
    <nc r="AR335">
      <f>AQ335-(AQ335*((VLOOKUP(A335,Plan!A$1:BD$798,56,FALSE)/100)))</f>
    </nc>
  </rcc>
  <rcc rId="11177" sId="8">
    <oc r="R336">
      <f>Q336-(Q336*((VLOOKUP(A336,Plan!A$1:Z$798,25,FALSE)/100)))</f>
    </oc>
    <nc r="R336">
      <f>Q336-(Q336*((VLOOKUP(A336,Plan!A$1:Z$798,26,FALSE)/100)))</f>
    </nc>
  </rcc>
  <rcc rId="11178" sId="8">
    <oc r="S336">
      <f>IF(P336,O336*'ETC Data'!$H$3*'ETC Data'!$J$3,0)</f>
    </oc>
    <nc r="S336">
      <f>IF(P336,O336*'ETC Data'!$H$3*'ETC Data'!$J$3,0)</f>
    </nc>
  </rcc>
  <rcc rId="11179" sId="8">
    <oc r="T336">
      <f>S336-(S336*((VLOOKUP(A336,Plan!A$1:AA$798,26,FALSE)/100)))</f>
    </oc>
    <nc r="T336">
      <f>S336-(S336*((VLOOKUP(A336,Plan!A$1:AA$798,27,FALSE)/100)))</f>
    </nc>
  </rcc>
  <rcc rId="11180" sId="8">
    <oc r="U336">
      <f>IF(P336,O336*'ETC Data'!$H$3*'ETC Data'!$K$3,0)</f>
    </oc>
    <nc r="U336">
      <f>IF(P336,O336*'ETC Data'!$H$3*'ETC Data'!$K$3,0)</f>
    </nc>
  </rcc>
  <rcc rId="11181" sId="8">
    <oc r="V336">
      <f>U336-(U336*((VLOOKUP(A336,Plan!A$1:AB$798,27,FALSE)/100)))</f>
    </oc>
    <nc r="V336">
      <f>U336-(U336*((VLOOKUP(A336,Plan!A$1:AB$798,28,FALSE)/100)))</f>
    </nc>
  </rcc>
  <rcc rId="11182" sId="8">
    <oc r="W336">
      <f>IF(P336,O336*'ETC Data'!$H$3*'ETC Data'!$L$3,0)</f>
    </oc>
    <nc r="W336">
      <f>IF(P336,O336*'ETC Data'!$H$3*'ETC Data'!$L$3,0)</f>
    </nc>
  </rcc>
  <rcc rId="11183" sId="8">
    <oc r="X336">
      <f>W336-(W336*((VLOOKUP(A336,Plan!A$1:AC$798,28,FALSE)/100)))</f>
    </oc>
    <nc r="X336">
      <f>W336-(W336*((VLOOKUP(A336,Plan!A$1:AC$798,29,FALSE)/100)))</f>
    </nc>
  </rcc>
  <rcc rId="11184" sId="8">
    <oc r="Z336">
      <f>OR(H336="Y",J336="Y")</f>
    </oc>
    <nc r="Z336">
      <f>OR(H336="Y",J336="Y")</f>
    </nc>
  </rcc>
  <rcc rId="11185" sId="8">
    <oc r="AA336">
      <f>IF(Z336,O336*'ETC Data'!$H$4*'ETC Data'!$I$4,0)</f>
    </oc>
    <nc r="AA336">
      <f>IF(Z336,O336*'ETC Data'!$H$4*'ETC Data'!$I$4,0)</f>
    </nc>
  </rcc>
  <rcc rId="11186" sId="8">
    <oc r="AB336">
      <f>AA336-(AA336*((VLOOKUP(A336,Plan!A$1:AI$798,34,FALSE)/100)))</f>
    </oc>
    <nc r="AB336">
      <f>AA336-(AA336*((VLOOKUP(A336,Plan!A$1:AI$798,35,FALSE)/100)))</f>
    </nc>
  </rcc>
  <rcc rId="11187" sId="8">
    <oc r="AC336">
      <f>IF(Z336,O336*'ETC Data'!$H$4*'ETC Data'!$J$4,0)</f>
    </oc>
    <nc r="AC336">
      <f>IF(Z336,O336*'ETC Data'!$H$4*'ETC Data'!$J$4,0)</f>
    </nc>
  </rcc>
  <rcc rId="11188" sId="8">
    <oc r="AD336">
      <f>AC336-(AC336*((VLOOKUP(A336,Plan!A$1:AJ$798,35,FALSE)/100)))</f>
    </oc>
    <nc r="AD336">
      <f>AC336-(AC336*((VLOOKUP(A336,Plan!A$1:AJ$798,36,FALSE)/100)))</f>
    </nc>
  </rcc>
  <rcc rId="11189" sId="8">
    <oc r="AE336">
      <f>IF(Z336,O336*'ETC Data'!$H$4*'ETC Data'!$K$4,0)</f>
    </oc>
    <nc r="AE336">
      <f>IF(Z336,O336*'ETC Data'!$H$4*'ETC Data'!$K$4,0)</f>
    </nc>
  </rcc>
  <rcc rId="11190" sId="8">
    <oc r="AF336">
      <f>AE336-(AE336*((VLOOKUP(A336,Plan!A$1:AK$798,36,FALSE)/100)))</f>
    </oc>
    <nc r="AF336">
      <f>AE336-(AE336*((VLOOKUP(A336,Plan!A$1:AK$798,37,FALSE)/100)))</f>
    </nc>
  </rcc>
  <rcc rId="11191" sId="8">
    <oc r="AG336">
      <f>IF(Z336,O336*'ETC Data'!$H$4*'ETC Data'!$L$4,0)</f>
    </oc>
    <nc r="AG336">
      <f>IF(Z336,O336*'ETC Data'!$H$4*'ETC Data'!$L$4,0)</f>
    </nc>
  </rcc>
  <rcc rId="11192" sId="8">
    <oc r="AH336">
      <f>AG336-(AG336*((VLOOKUP(A336,Plan!A$1:AP$798,41,FALSE)/100)))</f>
    </oc>
    <nc r="AH336">
      <f>AG336-(AG336*((VLOOKUP(A336,Plan!A$1:AP$798,42,FALSE)/100)))</f>
    </nc>
  </rcc>
  <rcc rId="11193" sId="8">
    <oc r="AJ336">
      <f>OR(H336="Y",K336="Y")</f>
    </oc>
    <nc r="AJ336">
      <f>OR(H336="Y",K336="Y")</f>
    </nc>
  </rcc>
  <rcc rId="11194" sId="8">
    <oc r="AK336">
      <f>IF(AJ336,O336*'ETC Data'!$H$5*'ETC Data'!$I$5,0)</f>
    </oc>
    <nc r="AK336">
      <f>IF(AJ336,O336*'ETC Data'!$H$5*'ETC Data'!$I$5,0)</f>
    </nc>
  </rcc>
  <rcc rId="11195" sId="8">
    <oc r="AL336">
      <f>AK336-(AK336*((VLOOKUP(A336,Plan!A$1:AY$798,49,FALSE)/100)))</f>
    </oc>
    <nc r="AL336">
      <f>AK336-(AK336*((VLOOKUP(A336,Plan!A$1:AY$798,51,FALSE)/100)))</f>
    </nc>
  </rcc>
  <rcc rId="11196" sId="8">
    <oc r="AM336">
      <f>IF(AJ336,O336*'ETC Data'!$H$5*'ETC Data'!$J$5,0)</f>
    </oc>
    <nc r="AM336">
      <f>IF(AJ336,O336*'ETC Data'!$H$5*'ETC Data'!$J$5,0)</f>
    </nc>
  </rcc>
  <rcc rId="11197" sId="8">
    <oc r="AN336">
      <f>AM336-(AM336*((VLOOKUP(A336,Plan!A$1:BA$798,50,FALSE)/100)))</f>
    </oc>
    <nc r="AN336">
      <f>AM336-(AM336*((VLOOKUP(A336,Plan!A$1:BA$798,53,FALSE)/100)))</f>
    </nc>
  </rcc>
  <rcc rId="11198" sId="8">
    <oc r="AO336">
      <f>IF(AJ336,O336*'ETC Data'!$H$5*'ETC Data'!$K$5,0)</f>
    </oc>
    <nc r="AO336">
      <f>IF(AJ336,O336*'ETC Data'!$H$5*'ETC Data'!$K$5,0)</f>
    </nc>
  </rcc>
  <rcc rId="11199" sId="8">
    <oc r="AP336">
      <f>AO336-(AO336*((VLOOKUP(A336,Plan!A$1:BB$798,51,FALSE)/100)))</f>
    </oc>
    <nc r="AP336">
      <f>AO336-(AO336*((VLOOKUP(A336,Plan!A$1:BB$798,54,FALSE)/100)))</f>
    </nc>
  </rcc>
  <rcc rId="11200" sId="8">
    <oc r="AQ336">
      <f>IF(AJ336,O336*'ETC Data'!$H$5*'ETC Data'!$L$5,0)</f>
    </oc>
    <nc r="AQ336">
      <f>IF(AJ336,O336*'ETC Data'!$H$5*'ETC Data'!$L$5,0)</f>
    </nc>
  </rcc>
  <rcc rId="11201" sId="8">
    <oc r="AR336">
      <f>AQ336-(AQ336*((VLOOKUP(A336,Plan!A$1:BD$798,53,FALSE)/100)))</f>
    </oc>
    <nc r="AR336">
      <f>AQ336-(AQ336*((VLOOKUP(A336,Plan!A$1:BD$798,56,FALSE)/100)))</f>
    </nc>
  </rcc>
  <rcc rId="11202" sId="8">
    <oc r="R337">
      <f>Q337-(Q337*((VLOOKUP(A337,Plan!A$1:Z$798,25,FALSE)/100)))</f>
    </oc>
    <nc r="R337">
      <f>Q337-(Q337*((VLOOKUP(A337,Plan!A$1:Z$798,26,FALSE)/100)))</f>
    </nc>
  </rcc>
  <rcc rId="11203" sId="8">
    <oc r="S337">
      <f>IF(P337,O337*'ETC Data'!$H$3*'ETC Data'!$J$3,0)</f>
    </oc>
    <nc r="S337">
      <f>IF(P337,O337*'ETC Data'!$H$3*'ETC Data'!$J$3,0)</f>
    </nc>
  </rcc>
  <rcc rId="11204" sId="8">
    <oc r="T337">
      <f>S337-(S337*((VLOOKUP(A337,Plan!A$1:AA$798,26,FALSE)/100)))</f>
    </oc>
    <nc r="T337">
      <f>S337-(S337*((VLOOKUP(A337,Plan!A$1:AA$798,27,FALSE)/100)))</f>
    </nc>
  </rcc>
  <rcc rId="11205" sId="8">
    <oc r="U337">
      <f>IF(P337,O337*'ETC Data'!$H$3*'ETC Data'!$K$3,0)</f>
    </oc>
    <nc r="U337">
      <f>IF(P337,O337*'ETC Data'!$H$3*'ETC Data'!$K$3,0)</f>
    </nc>
  </rcc>
  <rcc rId="11206" sId="8">
    <oc r="V337">
      <f>U337-(U337*((VLOOKUP(A337,Plan!A$1:AB$798,27,FALSE)/100)))</f>
    </oc>
    <nc r="V337">
      <f>U337-(U337*((VLOOKUP(A337,Plan!A$1:AB$798,28,FALSE)/100)))</f>
    </nc>
  </rcc>
  <rcc rId="11207" sId="8">
    <oc r="W337">
      <f>IF(P337,O337*'ETC Data'!$H$3*'ETC Data'!$L$3,0)</f>
    </oc>
    <nc r="W337">
      <f>IF(P337,O337*'ETC Data'!$H$3*'ETC Data'!$L$3,0)</f>
    </nc>
  </rcc>
  <rcc rId="11208" sId="8">
    <oc r="X337">
      <f>W337-(W337*((VLOOKUP(A337,Plan!A$1:AC$798,28,FALSE)/100)))</f>
    </oc>
    <nc r="X337">
      <f>W337-(W337*((VLOOKUP(A337,Plan!A$1:AC$798,29,FALSE)/100)))</f>
    </nc>
  </rcc>
  <rcc rId="11209" sId="8">
    <oc r="Z337">
      <f>OR(H337="Y",J337="Y")</f>
    </oc>
    <nc r="Z337">
      <f>OR(H337="Y",J337="Y")</f>
    </nc>
  </rcc>
  <rcc rId="11210" sId="8">
    <oc r="AA337">
      <f>IF(Z337,O337*'ETC Data'!$H$4*'ETC Data'!$I$4,0)</f>
    </oc>
    <nc r="AA337">
      <f>IF(Z337,O337*'ETC Data'!$H$4*'ETC Data'!$I$4,0)</f>
    </nc>
  </rcc>
  <rcc rId="11211" sId="8">
    <oc r="AB337">
      <f>AA337-(AA337*((VLOOKUP(A337,Plan!A$1:AI$798,34,FALSE)/100)))</f>
    </oc>
    <nc r="AB337">
      <f>AA337-(AA337*((VLOOKUP(A337,Plan!A$1:AI$798,35,FALSE)/100)))</f>
    </nc>
  </rcc>
  <rcc rId="11212" sId="8">
    <oc r="AC337">
      <f>IF(Z337,O337*'ETC Data'!$H$4*'ETC Data'!$J$4,0)</f>
    </oc>
    <nc r="AC337">
      <f>IF(Z337,O337*'ETC Data'!$H$4*'ETC Data'!$J$4,0)</f>
    </nc>
  </rcc>
  <rcc rId="11213" sId="8">
    <oc r="AD337">
      <f>AC337-(AC337*((VLOOKUP(A337,Plan!A$1:AJ$798,35,FALSE)/100)))</f>
    </oc>
    <nc r="AD337">
      <f>AC337-(AC337*((VLOOKUP(A337,Plan!A$1:AJ$798,36,FALSE)/100)))</f>
    </nc>
  </rcc>
  <rcc rId="11214" sId="8">
    <oc r="AE337">
      <f>IF(Z337,O337*'ETC Data'!$H$4*'ETC Data'!$K$4,0)</f>
    </oc>
    <nc r="AE337">
      <f>IF(Z337,O337*'ETC Data'!$H$4*'ETC Data'!$K$4,0)</f>
    </nc>
  </rcc>
  <rcc rId="11215" sId="8">
    <oc r="AF337">
      <f>AE337-(AE337*((VLOOKUP(A337,Plan!A$1:AK$798,36,FALSE)/100)))</f>
    </oc>
    <nc r="AF337">
      <f>AE337-(AE337*((VLOOKUP(A337,Plan!A$1:AK$798,37,FALSE)/100)))</f>
    </nc>
  </rcc>
  <rcc rId="11216" sId="8">
    <oc r="AG337">
      <f>IF(Z337,O337*'ETC Data'!$H$4*'ETC Data'!$L$4,0)</f>
    </oc>
    <nc r="AG337">
      <f>IF(Z337,O337*'ETC Data'!$H$4*'ETC Data'!$L$4,0)</f>
    </nc>
  </rcc>
  <rcc rId="11217" sId="8">
    <oc r="AH337">
      <f>AG337-(AG337*((VLOOKUP(A337,Plan!A$1:AP$798,41,FALSE)/100)))</f>
    </oc>
    <nc r="AH337">
      <f>AG337-(AG337*((VLOOKUP(A337,Plan!A$1:AP$798,42,FALSE)/100)))</f>
    </nc>
  </rcc>
  <rcc rId="11218" sId="8">
    <oc r="AJ337">
      <f>OR(H337="Y",K337="Y")</f>
    </oc>
    <nc r="AJ337">
      <f>OR(H337="Y",K337="Y")</f>
    </nc>
  </rcc>
  <rcc rId="11219" sId="8">
    <oc r="AK337">
      <f>IF(AJ337,O337*'ETC Data'!$H$5*'ETC Data'!$I$5,0)</f>
    </oc>
    <nc r="AK337">
      <f>IF(AJ337,O337*'ETC Data'!$H$5*'ETC Data'!$I$5,0)</f>
    </nc>
  </rcc>
  <rcc rId="11220" sId="8">
    <oc r="AL337">
      <f>AK337-(AK337*((VLOOKUP(A337,Plan!A$1:AY$798,49,FALSE)/100)))</f>
    </oc>
    <nc r="AL337">
      <f>AK337-(AK337*((VLOOKUP(A337,Plan!A$1:AY$798,51,FALSE)/100)))</f>
    </nc>
  </rcc>
  <rcc rId="11221" sId="8">
    <oc r="AM337">
      <f>IF(AJ337,O337*'ETC Data'!$H$5*'ETC Data'!$J$5,0)</f>
    </oc>
    <nc r="AM337">
      <f>IF(AJ337,O337*'ETC Data'!$H$5*'ETC Data'!$J$5,0)</f>
    </nc>
  </rcc>
  <rcc rId="11222" sId="8">
    <oc r="AN337">
      <f>AM337-(AM337*((VLOOKUP(A337,Plan!A$1:BA$798,50,FALSE)/100)))</f>
    </oc>
    <nc r="AN337">
      <f>AM337-(AM337*((VLOOKUP(A337,Plan!A$1:BA$798,53,FALSE)/100)))</f>
    </nc>
  </rcc>
  <rcc rId="11223" sId="8">
    <oc r="AO337">
      <f>IF(AJ337,O337*'ETC Data'!$H$5*'ETC Data'!$K$5,0)</f>
    </oc>
    <nc r="AO337">
      <f>IF(AJ337,O337*'ETC Data'!$H$5*'ETC Data'!$K$5,0)</f>
    </nc>
  </rcc>
  <rcc rId="11224" sId="8">
    <oc r="AP337">
      <f>AO337-(AO337*((VLOOKUP(A337,Plan!A$1:BB$798,51,FALSE)/100)))</f>
    </oc>
    <nc r="AP337">
      <f>AO337-(AO337*((VLOOKUP(A337,Plan!A$1:BB$798,54,FALSE)/100)))</f>
    </nc>
  </rcc>
  <rcc rId="11225" sId="8">
    <oc r="AQ337">
      <f>IF(AJ337,O337*'ETC Data'!$H$5*'ETC Data'!$L$5,0)</f>
    </oc>
    <nc r="AQ337">
      <f>IF(AJ337,O337*'ETC Data'!$H$5*'ETC Data'!$L$5,0)</f>
    </nc>
  </rcc>
  <rcc rId="11226" sId="8">
    <oc r="AR337">
      <f>AQ337-(AQ337*((VLOOKUP(A337,Plan!A$1:BD$798,53,FALSE)/100)))</f>
    </oc>
    <nc r="AR337">
      <f>AQ337-(AQ337*((VLOOKUP(A337,Plan!A$1:BD$798,56,FALSE)/100)))</f>
    </nc>
  </rcc>
  <rcc rId="11227" sId="8">
    <oc r="R338">
      <f>Q338-(Q338*((VLOOKUP(A338,Plan!A$1:Z$798,25,FALSE)/100)))</f>
    </oc>
    <nc r="R338">
      <f>Q338-(Q338*((VLOOKUP(A338,Plan!A$1:Z$798,26,FALSE)/100)))</f>
    </nc>
  </rcc>
  <rcc rId="11228" sId="8">
    <oc r="S338">
      <f>IF(P338,O338*'ETC Data'!$H$3*'ETC Data'!$J$3,0)</f>
    </oc>
    <nc r="S338">
      <f>IF(P338,O338*'ETC Data'!$H$3*'ETC Data'!$J$3,0)</f>
    </nc>
  </rcc>
  <rcc rId="11229" sId="8">
    <oc r="T338">
      <f>S338-(S338*((VLOOKUP(A338,Plan!A$1:AA$798,26,FALSE)/100)))</f>
    </oc>
    <nc r="T338">
      <f>S338-(S338*((VLOOKUP(A338,Plan!A$1:AA$798,27,FALSE)/100)))</f>
    </nc>
  </rcc>
  <rcc rId="11230" sId="8">
    <oc r="U338">
      <f>IF(P338,O338*'ETC Data'!$H$3*'ETC Data'!$K$3,0)</f>
    </oc>
    <nc r="U338">
      <f>IF(P338,O338*'ETC Data'!$H$3*'ETC Data'!$K$3,0)</f>
    </nc>
  </rcc>
  <rcc rId="11231" sId="8">
    <oc r="V338">
      <f>U338-(U338*((VLOOKUP(A338,Plan!A$1:AB$798,27,FALSE)/100)))</f>
    </oc>
    <nc r="V338">
      <f>U338-(U338*((VLOOKUP(A338,Plan!A$1:AB$798,28,FALSE)/100)))</f>
    </nc>
  </rcc>
  <rcc rId="11232" sId="8">
    <oc r="W338">
      <f>IF(P338,O338*'ETC Data'!$H$3*'ETC Data'!$L$3,0)</f>
    </oc>
    <nc r="W338">
      <f>IF(P338,O338*'ETC Data'!$H$3*'ETC Data'!$L$3,0)</f>
    </nc>
  </rcc>
  <rcc rId="11233" sId="8">
    <oc r="X338">
      <f>W338-(W338*((VLOOKUP(A338,Plan!A$1:AC$798,28,FALSE)/100)))</f>
    </oc>
    <nc r="X338">
      <f>W338-(W338*((VLOOKUP(A338,Plan!A$1:AC$798,29,FALSE)/100)))</f>
    </nc>
  </rcc>
  <rcc rId="11234" sId="8">
    <oc r="Z338">
      <f>OR(H338="Y",J338="Y")</f>
    </oc>
    <nc r="Z338">
      <f>OR(H338="Y",J338="Y")</f>
    </nc>
  </rcc>
  <rcc rId="11235" sId="8">
    <oc r="AA338">
      <f>IF(Z338,O338*'ETC Data'!$H$4*'ETC Data'!$I$4,0)</f>
    </oc>
    <nc r="AA338">
      <f>IF(Z338,O338*'ETC Data'!$H$4*'ETC Data'!$I$4,0)</f>
    </nc>
  </rcc>
  <rcc rId="11236" sId="8">
    <oc r="AB338">
      <f>AA338-(AA338*((VLOOKUP(A338,Plan!A$1:AI$798,34,FALSE)/100)))</f>
    </oc>
    <nc r="AB338">
      <f>AA338-(AA338*((VLOOKUP(A338,Plan!A$1:AI$798,35,FALSE)/100)))</f>
    </nc>
  </rcc>
  <rcc rId="11237" sId="8">
    <oc r="AC338">
      <f>IF(Z338,O338*'ETC Data'!$H$4*'ETC Data'!$J$4,0)</f>
    </oc>
    <nc r="AC338">
      <f>IF(Z338,O338*'ETC Data'!$H$4*'ETC Data'!$J$4,0)</f>
    </nc>
  </rcc>
  <rcc rId="11238" sId="8">
    <oc r="AD338">
      <f>AC338-(AC338*((VLOOKUP(A338,Plan!A$1:AJ$798,35,FALSE)/100)))</f>
    </oc>
    <nc r="AD338">
      <f>AC338-(AC338*((VLOOKUP(A338,Plan!A$1:AJ$798,36,FALSE)/100)))</f>
    </nc>
  </rcc>
  <rcc rId="11239" sId="8">
    <oc r="AE338">
      <f>IF(Z338,O338*'ETC Data'!$H$4*'ETC Data'!$K$4,0)</f>
    </oc>
    <nc r="AE338">
      <f>IF(Z338,O338*'ETC Data'!$H$4*'ETC Data'!$K$4,0)</f>
    </nc>
  </rcc>
  <rcc rId="11240" sId="8">
    <oc r="AF338">
      <f>AE338-(AE338*((VLOOKUP(A338,Plan!A$1:AK$798,36,FALSE)/100)))</f>
    </oc>
    <nc r="AF338">
      <f>AE338-(AE338*((VLOOKUP(A338,Plan!A$1:AK$798,37,FALSE)/100)))</f>
    </nc>
  </rcc>
  <rcc rId="11241" sId="8">
    <oc r="AG338">
      <f>IF(Z338,O338*'ETC Data'!$H$4*'ETC Data'!$L$4,0)</f>
    </oc>
    <nc r="AG338">
      <f>IF(Z338,O338*'ETC Data'!$H$4*'ETC Data'!$L$4,0)</f>
    </nc>
  </rcc>
  <rcc rId="11242" sId="8">
    <oc r="AH338">
      <f>AG338-(AG338*((VLOOKUP(A338,Plan!A$1:AP$798,41,FALSE)/100)))</f>
    </oc>
    <nc r="AH338">
      <f>AG338-(AG338*((VLOOKUP(A338,Plan!A$1:AP$798,42,FALSE)/100)))</f>
    </nc>
  </rcc>
  <rcc rId="11243" sId="8">
    <oc r="AJ338">
      <f>OR(H338="Y",K338="Y")</f>
    </oc>
    <nc r="AJ338">
      <f>OR(H338="Y",K338="Y")</f>
    </nc>
  </rcc>
  <rcc rId="11244" sId="8">
    <oc r="AK338">
      <f>IF(AJ338,O338*'ETC Data'!$H$5*'ETC Data'!$I$5,0)</f>
    </oc>
    <nc r="AK338">
      <f>IF(AJ338,O338*'ETC Data'!$H$5*'ETC Data'!$I$5,0)</f>
    </nc>
  </rcc>
  <rcc rId="11245" sId="8">
    <oc r="AL338">
      <f>AK338-(AK338*((VLOOKUP(A338,Plan!A$1:AY$798,49,FALSE)/100)))</f>
    </oc>
    <nc r="AL338">
      <f>AK338-(AK338*((VLOOKUP(A338,Plan!A$1:AY$798,51,FALSE)/100)))</f>
    </nc>
  </rcc>
  <rcc rId="11246" sId="8">
    <oc r="AM338">
      <f>IF(AJ338,O338*'ETC Data'!$H$5*'ETC Data'!$J$5,0)</f>
    </oc>
    <nc r="AM338">
      <f>IF(AJ338,O338*'ETC Data'!$H$5*'ETC Data'!$J$5,0)</f>
    </nc>
  </rcc>
  <rcc rId="11247" sId="8">
    <oc r="AN338">
      <f>AM338-(AM338*((VLOOKUP(A338,Plan!A$1:BA$798,50,FALSE)/100)))</f>
    </oc>
    <nc r="AN338">
      <f>AM338-(AM338*((VLOOKUP(A338,Plan!A$1:BA$798,53,FALSE)/100)))</f>
    </nc>
  </rcc>
  <rcc rId="11248" sId="8">
    <oc r="AO338">
      <f>IF(AJ338,O338*'ETC Data'!$H$5*'ETC Data'!$K$5,0)</f>
    </oc>
    <nc r="AO338">
      <f>IF(AJ338,O338*'ETC Data'!$H$5*'ETC Data'!$K$5,0)</f>
    </nc>
  </rcc>
  <rcc rId="11249" sId="8">
    <oc r="AP338">
      <f>AO338-(AO338*((VLOOKUP(A338,Plan!A$1:BB$798,51,FALSE)/100)))</f>
    </oc>
    <nc r="AP338">
      <f>AO338-(AO338*((VLOOKUP(A338,Plan!A$1:BB$798,54,FALSE)/100)))</f>
    </nc>
  </rcc>
  <rcc rId="11250" sId="8">
    <oc r="AQ338">
      <f>IF(AJ338,O338*'ETC Data'!$H$5*'ETC Data'!$L$5,0)</f>
    </oc>
    <nc r="AQ338">
      <f>IF(AJ338,O338*'ETC Data'!$H$5*'ETC Data'!$L$5,0)</f>
    </nc>
  </rcc>
  <rcc rId="11251" sId="8">
    <oc r="AR338">
      <f>AQ338-(AQ338*((VLOOKUP(A338,Plan!A$1:BD$798,53,FALSE)/100)))</f>
    </oc>
    <nc r="AR338">
      <f>AQ338-(AQ338*((VLOOKUP(A338,Plan!A$1:BD$798,56,FALSE)/100)))</f>
    </nc>
  </rcc>
  <rcc rId="11252" sId="8">
    <oc r="R339">
      <f>Q339-(Q339*((VLOOKUP(A339,Plan!A$1:Z$798,25,FALSE)/100)))</f>
    </oc>
    <nc r="R339">
      <f>Q339-(Q339*((VLOOKUP(A339,Plan!A$1:Z$798,26,FALSE)/100)))</f>
    </nc>
  </rcc>
  <rcc rId="11253" sId="8">
    <oc r="S339">
      <f>IF(P339,O339*'ETC Data'!$H$3*'ETC Data'!$J$3,0)</f>
    </oc>
    <nc r="S339">
      <f>IF(P339,O339*'ETC Data'!$H$3*'ETC Data'!$J$3,0)</f>
    </nc>
  </rcc>
  <rcc rId="11254" sId="8">
    <oc r="T339">
      <f>S339-(S339*((VLOOKUP(A339,Plan!A$1:AA$798,26,FALSE)/100)))</f>
    </oc>
    <nc r="T339">
      <f>S339-(S339*((VLOOKUP(A339,Plan!A$1:AA$798,27,FALSE)/100)))</f>
    </nc>
  </rcc>
  <rcc rId="11255" sId="8">
    <oc r="U339">
      <f>IF(P339,O339*'ETC Data'!$H$3*'ETC Data'!$K$3,0)</f>
    </oc>
    <nc r="U339">
      <f>IF(P339,O339*'ETC Data'!$H$3*'ETC Data'!$K$3,0)</f>
    </nc>
  </rcc>
  <rcc rId="11256" sId="8">
    <oc r="V339">
      <f>U339-(U339*((VLOOKUP(A339,Plan!A$1:AB$798,27,FALSE)/100)))</f>
    </oc>
    <nc r="V339">
      <f>U339-(U339*((VLOOKUP(A339,Plan!A$1:AB$798,28,FALSE)/100)))</f>
    </nc>
  </rcc>
  <rcc rId="11257" sId="8">
    <oc r="W339">
      <f>IF(P339,O339*'ETC Data'!$H$3*'ETC Data'!$L$3,0)</f>
    </oc>
    <nc r="W339">
      <f>IF(P339,O339*'ETC Data'!$H$3*'ETC Data'!$L$3,0)</f>
    </nc>
  </rcc>
  <rcc rId="11258" sId="8">
    <oc r="X339">
      <f>W339-(W339*((VLOOKUP(A339,Plan!A$1:AC$798,28,FALSE)/100)))</f>
    </oc>
    <nc r="X339">
      <f>W339-(W339*((VLOOKUP(A339,Plan!A$1:AC$798,29,FALSE)/100)))</f>
    </nc>
  </rcc>
  <rcc rId="11259" sId="8">
    <oc r="Z339">
      <f>OR(H339="Y",J339="Y")</f>
    </oc>
    <nc r="Z339">
      <f>OR(H339="Y",J339="Y")</f>
    </nc>
  </rcc>
  <rcc rId="11260" sId="8">
    <oc r="AA339">
      <f>IF(Z339,O339*'ETC Data'!$H$4*'ETC Data'!$I$4,0)</f>
    </oc>
    <nc r="AA339">
      <f>IF(Z339,O339*'ETC Data'!$H$4*'ETC Data'!$I$4,0)</f>
    </nc>
  </rcc>
  <rcc rId="11261" sId="8">
    <oc r="AB339">
      <f>AA339-(AA339*((VLOOKUP(A339,Plan!A$1:AI$798,34,FALSE)/100)))</f>
    </oc>
    <nc r="AB339">
      <f>AA339-(AA339*((VLOOKUP(A339,Plan!A$1:AI$798,35,FALSE)/100)))</f>
    </nc>
  </rcc>
  <rcc rId="11262" sId="8">
    <oc r="AC339">
      <f>IF(Z339,O339*'ETC Data'!$H$4*'ETC Data'!$J$4,0)</f>
    </oc>
    <nc r="AC339">
      <f>IF(Z339,O339*'ETC Data'!$H$4*'ETC Data'!$J$4,0)</f>
    </nc>
  </rcc>
  <rcc rId="11263" sId="8">
    <oc r="AD339">
      <f>AC339-(AC339*((VLOOKUP(A339,Plan!A$1:AJ$798,35,FALSE)/100)))</f>
    </oc>
    <nc r="AD339">
      <f>AC339-(AC339*((VLOOKUP(A339,Plan!A$1:AJ$798,36,FALSE)/100)))</f>
    </nc>
  </rcc>
  <rcc rId="11264" sId="8">
    <oc r="AE339">
      <f>IF(Z339,O339*'ETC Data'!$H$4*'ETC Data'!$K$4,0)</f>
    </oc>
    <nc r="AE339">
      <f>IF(Z339,O339*'ETC Data'!$H$4*'ETC Data'!$K$4,0)</f>
    </nc>
  </rcc>
  <rcc rId="11265" sId="8">
    <oc r="AF339">
      <f>AE339-(AE339*((VLOOKUP(A339,Plan!A$1:AK$798,36,FALSE)/100)))</f>
    </oc>
    <nc r="AF339">
      <f>AE339-(AE339*((VLOOKUP(A339,Plan!A$1:AK$798,37,FALSE)/100)))</f>
    </nc>
  </rcc>
  <rcc rId="11266" sId="8">
    <oc r="AG339">
      <f>IF(Z339,O339*'ETC Data'!$H$4*'ETC Data'!$L$4,0)</f>
    </oc>
    <nc r="AG339">
      <f>IF(Z339,O339*'ETC Data'!$H$4*'ETC Data'!$L$4,0)</f>
    </nc>
  </rcc>
  <rcc rId="11267" sId="8">
    <oc r="AH339">
      <f>AG339-(AG339*((VLOOKUP(A339,Plan!A$1:AP$798,41,FALSE)/100)))</f>
    </oc>
    <nc r="AH339">
      <f>AG339-(AG339*((VLOOKUP(A339,Plan!A$1:AP$798,42,FALSE)/100)))</f>
    </nc>
  </rcc>
  <rcc rId="11268" sId="8">
    <oc r="AJ339">
      <f>OR(H339="Y",K339="Y")</f>
    </oc>
    <nc r="AJ339">
      <f>OR(H339="Y",K339="Y")</f>
    </nc>
  </rcc>
  <rcc rId="11269" sId="8">
    <oc r="AK339">
      <f>IF(AJ339,O339*'ETC Data'!$H$5*'ETC Data'!$I$5,0)</f>
    </oc>
    <nc r="AK339">
      <f>IF(AJ339,O339*'ETC Data'!$H$5*'ETC Data'!$I$5,0)</f>
    </nc>
  </rcc>
  <rcc rId="11270" sId="8">
    <oc r="AL339">
      <f>AK339-(AK339*((VLOOKUP(A339,Plan!A$1:AY$798,49,FALSE)/100)))</f>
    </oc>
    <nc r="AL339">
      <f>AK339-(AK339*((VLOOKUP(A339,Plan!A$1:AY$798,51,FALSE)/100)))</f>
    </nc>
  </rcc>
  <rcc rId="11271" sId="8">
    <oc r="AM339">
      <f>IF(AJ339,O339*'ETC Data'!$H$5*'ETC Data'!$J$5,0)</f>
    </oc>
    <nc r="AM339">
      <f>IF(AJ339,O339*'ETC Data'!$H$5*'ETC Data'!$J$5,0)</f>
    </nc>
  </rcc>
  <rcc rId="11272" sId="8">
    <oc r="AN339">
      <f>AM339-(AM339*((VLOOKUP(A339,Plan!A$1:BA$798,50,FALSE)/100)))</f>
    </oc>
    <nc r="AN339">
      <f>AM339-(AM339*((VLOOKUP(A339,Plan!A$1:BA$798,53,FALSE)/100)))</f>
    </nc>
  </rcc>
  <rcc rId="11273" sId="8">
    <oc r="AO339">
      <f>IF(AJ339,O339*'ETC Data'!$H$5*'ETC Data'!$K$5,0)</f>
    </oc>
    <nc r="AO339">
      <f>IF(AJ339,O339*'ETC Data'!$H$5*'ETC Data'!$K$5,0)</f>
    </nc>
  </rcc>
  <rcc rId="11274" sId="8">
    <oc r="AP339">
      <f>AO339-(AO339*((VLOOKUP(A339,Plan!A$1:BB$798,51,FALSE)/100)))</f>
    </oc>
    <nc r="AP339">
      <f>AO339-(AO339*((VLOOKUP(A339,Plan!A$1:BB$798,54,FALSE)/100)))</f>
    </nc>
  </rcc>
  <rcc rId="11275" sId="8">
    <oc r="AQ339">
      <f>IF(AJ339,O339*'ETC Data'!$H$5*'ETC Data'!$L$5,0)</f>
    </oc>
    <nc r="AQ339">
      <f>IF(AJ339,O339*'ETC Data'!$H$5*'ETC Data'!$L$5,0)</f>
    </nc>
  </rcc>
  <rcc rId="11276" sId="8">
    <oc r="AR339">
      <f>AQ339-(AQ339*((VLOOKUP(A339,Plan!A$1:BD$798,53,FALSE)/100)))</f>
    </oc>
    <nc r="AR339">
      <f>AQ339-(AQ339*((VLOOKUP(A339,Plan!A$1:BD$798,56,FALSE)/100)))</f>
    </nc>
  </rcc>
  <rcc rId="11277" sId="8">
    <oc r="R340">
      <f>Q340-(Q340*((VLOOKUP(A340,Plan!A$1:Z$798,25,FALSE)/100)))</f>
    </oc>
    <nc r="R340">
      <f>Q340-(Q340*((VLOOKUP(A340,Plan!A$1:Z$798,26,FALSE)/100)))</f>
    </nc>
  </rcc>
  <rcc rId="11278" sId="8">
    <oc r="S340">
      <f>IF(P340,O340*'ETC Data'!$H$3*'ETC Data'!$J$3,0)</f>
    </oc>
    <nc r="S340">
      <f>IF(P340,O340*'ETC Data'!$H$3*'ETC Data'!$J$3,0)</f>
    </nc>
  </rcc>
  <rcc rId="11279" sId="8">
    <oc r="T340">
      <f>S340-(S340*((VLOOKUP(A340,Plan!A$1:AA$798,26,FALSE)/100)))</f>
    </oc>
    <nc r="T340">
      <f>S340-(S340*((VLOOKUP(A340,Plan!A$1:AA$798,27,FALSE)/100)))</f>
    </nc>
  </rcc>
  <rcc rId="11280" sId="8">
    <oc r="U340">
      <f>IF(P340,O340*'ETC Data'!$H$3*'ETC Data'!$K$3,0)</f>
    </oc>
    <nc r="U340">
      <f>IF(P340,O340*'ETC Data'!$H$3*'ETC Data'!$K$3,0)</f>
    </nc>
  </rcc>
  <rcc rId="11281" sId="8">
    <oc r="V340">
      <f>U340-(U340*((VLOOKUP(A340,Plan!A$1:AB$798,27,FALSE)/100)))</f>
    </oc>
    <nc r="V340">
      <f>U340-(U340*((VLOOKUP(A340,Plan!A$1:AB$798,28,FALSE)/100)))</f>
    </nc>
  </rcc>
  <rcc rId="11282" sId="8">
    <oc r="W340">
      <f>IF(P340,O340*'ETC Data'!$H$3*'ETC Data'!$L$3,0)</f>
    </oc>
    <nc r="W340">
      <f>IF(P340,O340*'ETC Data'!$H$3*'ETC Data'!$L$3,0)</f>
    </nc>
  </rcc>
  <rcc rId="11283" sId="8">
    <oc r="X340">
      <f>W340-(W340*((VLOOKUP(A340,Plan!A$1:AC$798,28,FALSE)/100)))</f>
    </oc>
    <nc r="X340">
      <f>W340-(W340*((VLOOKUP(A340,Plan!A$1:AC$798,29,FALSE)/100)))</f>
    </nc>
  </rcc>
  <rcc rId="11284" sId="8">
    <oc r="Z340">
      <f>OR(H340="Y",J340="Y")</f>
    </oc>
    <nc r="Z340">
      <f>OR(H340="Y",J340="Y")</f>
    </nc>
  </rcc>
  <rcc rId="11285" sId="8">
    <oc r="AA340">
      <f>IF(Z340,O340*'ETC Data'!$H$4*'ETC Data'!$I$4,0)</f>
    </oc>
    <nc r="AA340">
      <f>IF(Z340,O340*'ETC Data'!$H$4*'ETC Data'!$I$4,0)</f>
    </nc>
  </rcc>
  <rcc rId="11286" sId="8">
    <oc r="AB340">
      <f>AA340-(AA340*((VLOOKUP(A340,Plan!A$1:AI$798,34,FALSE)/100)))</f>
    </oc>
    <nc r="AB340">
      <f>AA340-(AA340*((VLOOKUP(A340,Plan!A$1:AI$798,35,FALSE)/100)))</f>
    </nc>
  </rcc>
  <rcc rId="11287" sId="8">
    <oc r="AC340">
      <f>IF(Z340,O340*'ETC Data'!$H$4*'ETC Data'!$J$4,0)</f>
    </oc>
    <nc r="AC340">
      <f>IF(Z340,O340*'ETC Data'!$H$4*'ETC Data'!$J$4,0)</f>
    </nc>
  </rcc>
  <rcc rId="11288" sId="8">
    <oc r="AD340">
      <f>AC340-(AC340*((VLOOKUP(A340,Plan!A$1:AJ$798,35,FALSE)/100)))</f>
    </oc>
    <nc r="AD340">
      <f>AC340-(AC340*((VLOOKUP(A340,Plan!A$1:AJ$798,36,FALSE)/100)))</f>
    </nc>
  </rcc>
  <rcc rId="11289" sId="8">
    <oc r="AE340">
      <f>IF(Z340,O340*'ETC Data'!$H$4*'ETC Data'!$K$4,0)</f>
    </oc>
    <nc r="AE340">
      <f>IF(Z340,O340*'ETC Data'!$H$4*'ETC Data'!$K$4,0)</f>
    </nc>
  </rcc>
  <rcc rId="11290" sId="8">
    <oc r="AF340">
      <f>AE340-(AE340*((VLOOKUP(A340,Plan!A$1:AK$798,36,FALSE)/100)))</f>
    </oc>
    <nc r="AF340">
      <f>AE340-(AE340*((VLOOKUP(A340,Plan!A$1:AK$798,37,FALSE)/100)))</f>
    </nc>
  </rcc>
  <rcc rId="11291" sId="8">
    <oc r="AG340">
      <f>IF(Z340,O340*'ETC Data'!$H$4*'ETC Data'!$L$4,0)</f>
    </oc>
    <nc r="AG340">
      <f>IF(Z340,O340*'ETC Data'!$H$4*'ETC Data'!$L$4,0)</f>
    </nc>
  </rcc>
  <rcc rId="11292" sId="8">
    <oc r="AH340">
      <f>AG340-(AG340*((VLOOKUP(A340,Plan!A$1:AP$798,41,FALSE)/100)))</f>
    </oc>
    <nc r="AH340">
      <f>AG340-(AG340*((VLOOKUP(A340,Plan!A$1:AP$798,42,FALSE)/100)))</f>
    </nc>
  </rcc>
  <rcc rId="11293" sId="8">
    <oc r="AJ340">
      <f>OR(H340="Y",K340="Y")</f>
    </oc>
    <nc r="AJ340">
      <f>OR(H340="Y",K340="Y")</f>
    </nc>
  </rcc>
  <rcc rId="11294" sId="8">
    <oc r="AK340">
      <f>IF(AJ340,O340*'ETC Data'!$H$5*'ETC Data'!$I$5,0)</f>
    </oc>
    <nc r="AK340">
      <f>IF(AJ340,O340*'ETC Data'!$H$5*'ETC Data'!$I$5,0)</f>
    </nc>
  </rcc>
  <rcc rId="11295" sId="8">
    <oc r="AL340">
      <f>AK340-(AK340*((VLOOKUP(A340,Plan!A$1:AY$798,49,FALSE)/100)))</f>
    </oc>
    <nc r="AL340">
      <f>AK340-(AK340*((VLOOKUP(A340,Plan!A$1:AY$798,51,FALSE)/100)))</f>
    </nc>
  </rcc>
  <rcc rId="11296" sId="8">
    <oc r="AM340">
      <f>IF(AJ340,O340*'ETC Data'!$H$5*'ETC Data'!$J$5,0)</f>
    </oc>
    <nc r="AM340">
      <f>IF(AJ340,O340*'ETC Data'!$H$5*'ETC Data'!$J$5,0)</f>
    </nc>
  </rcc>
  <rcc rId="11297" sId="8">
    <oc r="AN340">
      <f>AM340-(AM340*((VLOOKUP(A340,Plan!A$1:BA$798,50,FALSE)/100)))</f>
    </oc>
    <nc r="AN340">
      <f>AM340-(AM340*((VLOOKUP(A340,Plan!A$1:BA$798,53,FALSE)/100)))</f>
    </nc>
  </rcc>
  <rcc rId="11298" sId="8">
    <oc r="AO340">
      <f>IF(AJ340,O340*'ETC Data'!$H$5*'ETC Data'!$K$5,0)</f>
    </oc>
    <nc r="AO340">
      <f>IF(AJ340,O340*'ETC Data'!$H$5*'ETC Data'!$K$5,0)</f>
    </nc>
  </rcc>
  <rcc rId="11299" sId="8">
    <oc r="AP340">
      <f>AO340-(AO340*((VLOOKUP(A340,Plan!A$1:BB$798,51,FALSE)/100)))</f>
    </oc>
    <nc r="AP340">
      <f>AO340-(AO340*((VLOOKUP(A340,Plan!A$1:BB$798,54,FALSE)/100)))</f>
    </nc>
  </rcc>
  <rcc rId="11300" sId="8">
    <oc r="AQ340">
      <f>IF(AJ340,O340*'ETC Data'!$H$5*'ETC Data'!$L$5,0)</f>
    </oc>
    <nc r="AQ340">
      <f>IF(AJ340,O340*'ETC Data'!$H$5*'ETC Data'!$L$5,0)</f>
    </nc>
  </rcc>
  <rcc rId="11301" sId="8">
    <oc r="AR340">
      <f>AQ340-(AQ340*((VLOOKUP(A340,Plan!A$1:BD$798,53,FALSE)/100)))</f>
    </oc>
    <nc r="AR340">
      <f>AQ340-(AQ340*((VLOOKUP(A340,Plan!A$1:BD$798,56,FALSE)/100)))</f>
    </nc>
  </rcc>
  <rcc rId="11302" sId="8">
    <oc r="R341">
      <f>Q341-(Q341*((VLOOKUP(A341,Plan!A$1:Z$798,25,FALSE)/100)))</f>
    </oc>
    <nc r="R341">
      <f>Q341-(Q341*((VLOOKUP(A341,Plan!A$1:Z$798,26,FALSE)/100)))</f>
    </nc>
  </rcc>
  <rcc rId="11303" sId="8">
    <oc r="S341">
      <f>IF(P341,O341*'ETC Data'!$H$3*'ETC Data'!$J$3,0)</f>
    </oc>
    <nc r="S341">
      <f>IF(P341,O341*'ETC Data'!$H$3*'ETC Data'!$J$3,0)</f>
    </nc>
  </rcc>
  <rcc rId="11304" sId="8">
    <oc r="T341">
      <f>S341-(S341*((VLOOKUP(A341,Plan!A$1:AA$798,26,FALSE)/100)))</f>
    </oc>
    <nc r="T341">
      <f>S341-(S341*((VLOOKUP(A341,Plan!A$1:AA$798,27,FALSE)/100)))</f>
    </nc>
  </rcc>
  <rcc rId="11305" sId="8">
    <oc r="U341">
      <f>IF(P341,O341*'ETC Data'!$H$3*'ETC Data'!$K$3,0)</f>
    </oc>
    <nc r="U341">
      <f>IF(P341,O341*'ETC Data'!$H$3*'ETC Data'!$K$3,0)</f>
    </nc>
  </rcc>
  <rcc rId="11306" sId="8">
    <oc r="V341">
      <f>U341-(U341*((VLOOKUP(A341,Plan!A$1:AB$798,27,FALSE)/100)))</f>
    </oc>
    <nc r="V341">
      <f>U341-(U341*((VLOOKUP(A341,Plan!A$1:AB$798,28,FALSE)/100)))</f>
    </nc>
  </rcc>
  <rcc rId="11307" sId="8">
    <oc r="W341">
      <f>IF(P341,O341*'ETC Data'!$H$3*'ETC Data'!$L$3,0)</f>
    </oc>
    <nc r="W341">
      <f>IF(P341,O341*'ETC Data'!$H$3*'ETC Data'!$L$3,0)</f>
    </nc>
  </rcc>
  <rcc rId="11308" sId="8">
    <oc r="X341">
      <f>W341-(W341*((VLOOKUP(A341,Plan!A$1:AC$798,28,FALSE)/100)))</f>
    </oc>
    <nc r="X341">
      <f>W341-(W341*((VLOOKUP(A341,Plan!A$1:AC$798,29,FALSE)/100)))</f>
    </nc>
  </rcc>
  <rcc rId="11309" sId="8">
    <oc r="Z341">
      <f>OR(H341="Y",J341="Y")</f>
    </oc>
    <nc r="Z341">
      <f>OR(H341="Y",J341="Y")</f>
    </nc>
  </rcc>
  <rcc rId="11310" sId="8">
    <oc r="AA341">
      <f>IF(Z341,O341*'ETC Data'!$H$4*'ETC Data'!$I$4,0)</f>
    </oc>
    <nc r="AA341">
      <f>IF(Z341,O341*'ETC Data'!$H$4*'ETC Data'!$I$4,0)</f>
    </nc>
  </rcc>
  <rcc rId="11311" sId="8">
    <oc r="AB341">
      <f>AA341-(AA341*((VLOOKUP(A341,Plan!A$1:AI$798,34,FALSE)/100)))</f>
    </oc>
    <nc r="AB341">
      <f>AA341-(AA341*((VLOOKUP(A341,Plan!A$1:AI$798,35,FALSE)/100)))</f>
    </nc>
  </rcc>
  <rcc rId="11312" sId="8">
    <oc r="AC341">
      <f>IF(Z341,O341*'ETC Data'!$H$4*'ETC Data'!$J$4,0)</f>
    </oc>
    <nc r="AC341">
      <f>IF(Z341,O341*'ETC Data'!$H$4*'ETC Data'!$J$4,0)</f>
    </nc>
  </rcc>
  <rcc rId="11313" sId="8">
    <oc r="AD341">
      <f>AC341-(AC341*((VLOOKUP(A341,Plan!A$1:AJ$798,35,FALSE)/100)))</f>
    </oc>
    <nc r="AD341">
      <f>AC341-(AC341*((VLOOKUP(A341,Plan!A$1:AJ$798,36,FALSE)/100)))</f>
    </nc>
  </rcc>
  <rcc rId="11314" sId="8">
    <oc r="AE341">
      <f>IF(Z341,O341*'ETC Data'!$H$4*'ETC Data'!$K$4,0)</f>
    </oc>
    <nc r="AE341">
      <f>IF(Z341,O341*'ETC Data'!$H$4*'ETC Data'!$K$4,0)</f>
    </nc>
  </rcc>
  <rcc rId="11315" sId="8">
    <oc r="AF341">
      <f>AE341-(AE341*((VLOOKUP(A341,Plan!A$1:AK$798,36,FALSE)/100)))</f>
    </oc>
    <nc r="AF341">
      <f>AE341-(AE341*((VLOOKUP(A341,Plan!A$1:AK$798,37,FALSE)/100)))</f>
    </nc>
  </rcc>
  <rcc rId="11316" sId="8">
    <oc r="AG341">
      <f>IF(Z341,O341*'ETC Data'!$H$4*'ETC Data'!$L$4,0)</f>
    </oc>
    <nc r="AG341">
      <f>IF(Z341,O341*'ETC Data'!$H$4*'ETC Data'!$L$4,0)</f>
    </nc>
  </rcc>
  <rcc rId="11317" sId="8">
    <oc r="AH341">
      <f>AG341-(AG341*((VLOOKUP(A341,Plan!A$1:AP$798,41,FALSE)/100)))</f>
    </oc>
    <nc r="AH341">
      <f>AG341-(AG341*((VLOOKUP(A341,Plan!A$1:AP$798,42,FALSE)/100)))</f>
    </nc>
  </rcc>
  <rcc rId="11318" sId="8">
    <oc r="AJ341">
      <f>OR(H341="Y",K341="Y")</f>
    </oc>
    <nc r="AJ341">
      <f>OR(H341="Y",K341="Y")</f>
    </nc>
  </rcc>
  <rcc rId="11319" sId="8">
    <oc r="AK341">
      <f>IF(AJ341,O341*'ETC Data'!$H$5*'ETC Data'!$I$5,0)</f>
    </oc>
    <nc r="AK341">
      <f>IF(AJ341,O341*'ETC Data'!$H$5*'ETC Data'!$I$5,0)</f>
    </nc>
  </rcc>
  <rcc rId="11320" sId="8">
    <oc r="AL341">
      <f>AK341-(AK341*((VLOOKUP(A341,Plan!A$1:AY$798,49,FALSE)/100)))</f>
    </oc>
    <nc r="AL341">
      <f>AK341-(AK341*((VLOOKUP(A341,Plan!A$1:AY$798,51,FALSE)/100)))</f>
    </nc>
  </rcc>
  <rcc rId="11321" sId="8">
    <oc r="AM341">
      <f>IF(AJ341,O341*'ETC Data'!$H$5*'ETC Data'!$J$5,0)</f>
    </oc>
    <nc r="AM341">
      <f>IF(AJ341,O341*'ETC Data'!$H$5*'ETC Data'!$J$5,0)</f>
    </nc>
  </rcc>
  <rcc rId="11322" sId="8">
    <oc r="AN341">
      <f>AM341-(AM341*((VLOOKUP(A341,Plan!A$1:BA$798,50,FALSE)/100)))</f>
    </oc>
    <nc r="AN341">
      <f>AM341-(AM341*((VLOOKUP(A341,Plan!A$1:BA$798,53,FALSE)/100)))</f>
    </nc>
  </rcc>
  <rcc rId="11323" sId="8">
    <oc r="AO341">
      <f>IF(AJ341,O341*'ETC Data'!$H$5*'ETC Data'!$K$5,0)</f>
    </oc>
    <nc r="AO341">
      <f>IF(AJ341,O341*'ETC Data'!$H$5*'ETC Data'!$K$5,0)</f>
    </nc>
  </rcc>
  <rcc rId="11324" sId="8">
    <oc r="AP341">
      <f>AO341-(AO341*((VLOOKUP(A341,Plan!A$1:BB$798,51,FALSE)/100)))</f>
    </oc>
    <nc r="AP341">
      <f>AO341-(AO341*((VLOOKUP(A341,Plan!A$1:BB$798,54,FALSE)/100)))</f>
    </nc>
  </rcc>
  <rcc rId="11325" sId="8">
    <oc r="AQ341">
      <f>IF(AJ341,O341*'ETC Data'!$H$5*'ETC Data'!$L$5,0)</f>
    </oc>
    <nc r="AQ341">
      <f>IF(AJ341,O341*'ETC Data'!$H$5*'ETC Data'!$L$5,0)</f>
    </nc>
  </rcc>
  <rcc rId="11326" sId="8">
    <oc r="AR341">
      <f>AQ341-(AQ341*((VLOOKUP(A341,Plan!A$1:BD$798,53,FALSE)/100)))</f>
    </oc>
    <nc r="AR341">
      <f>AQ341-(AQ341*((VLOOKUP(A341,Plan!A$1:BD$798,56,FALSE)/100)))</f>
    </nc>
  </rcc>
  <rcc rId="11327" sId="8">
    <oc r="R342">
      <f>Q342-(Q342*((VLOOKUP(A342,Plan!A$1:Z$798,25,FALSE)/100)))</f>
    </oc>
    <nc r="R342">
      <f>Q342-(Q342*((VLOOKUP(A342,Plan!A$1:Z$798,26,FALSE)/100)))</f>
    </nc>
  </rcc>
  <rcc rId="11328" sId="8">
    <oc r="S342">
      <f>IF(P342,O342*'ETC Data'!$H$3*'ETC Data'!$J$3,0)</f>
    </oc>
    <nc r="S342">
      <f>IF(P342,O342*'ETC Data'!$H$3*'ETC Data'!$J$3,0)</f>
    </nc>
  </rcc>
  <rcc rId="11329" sId="8">
    <oc r="T342">
      <f>S342-(S342*((VLOOKUP(A342,Plan!A$1:AA$798,26,FALSE)/100)))</f>
    </oc>
    <nc r="T342">
      <f>S342-(S342*((VLOOKUP(A342,Plan!A$1:AA$798,27,FALSE)/100)))</f>
    </nc>
  </rcc>
  <rcc rId="11330" sId="8">
    <oc r="U342">
      <f>IF(P342,O342*'ETC Data'!$H$3*'ETC Data'!$K$3,0)</f>
    </oc>
    <nc r="U342">
      <f>IF(P342,O342*'ETC Data'!$H$3*'ETC Data'!$K$3,0)</f>
    </nc>
  </rcc>
  <rcc rId="11331" sId="8">
    <oc r="V342">
      <f>U342-(U342*((VLOOKUP(A342,Plan!A$1:AB$798,27,FALSE)/100)))</f>
    </oc>
    <nc r="V342">
      <f>U342-(U342*((VLOOKUP(A342,Plan!A$1:AB$798,28,FALSE)/100)))</f>
    </nc>
  </rcc>
  <rcc rId="11332" sId="8">
    <oc r="W342">
      <f>IF(P342,O342*'ETC Data'!$H$3*'ETC Data'!$L$3,0)</f>
    </oc>
    <nc r="W342">
      <f>IF(P342,O342*'ETC Data'!$H$3*'ETC Data'!$L$3,0)</f>
    </nc>
  </rcc>
  <rcc rId="11333" sId="8">
    <oc r="X342">
      <f>W342-(W342*((VLOOKUP(A342,Plan!A$1:AC$798,28,FALSE)/100)))</f>
    </oc>
    <nc r="X342">
      <f>W342-(W342*((VLOOKUP(A342,Plan!A$1:AC$798,29,FALSE)/100)))</f>
    </nc>
  </rcc>
  <rcc rId="11334" sId="8">
    <oc r="Z342">
      <f>OR(H342="Y",J342="Y")</f>
    </oc>
    <nc r="Z342">
      <f>OR(H342="Y",J342="Y")</f>
    </nc>
  </rcc>
  <rcc rId="11335" sId="8">
    <oc r="AA342">
      <f>IF(Z342,O342*'ETC Data'!$H$4*'ETC Data'!$I$4,0)</f>
    </oc>
    <nc r="AA342">
      <f>IF(Z342,O342*'ETC Data'!$H$4*'ETC Data'!$I$4,0)</f>
    </nc>
  </rcc>
  <rcc rId="11336" sId="8">
    <oc r="AB342">
      <f>AA342-(AA342*((VLOOKUP(A342,Plan!A$1:AI$798,34,FALSE)/100)))</f>
    </oc>
    <nc r="AB342">
      <f>AA342-(AA342*((VLOOKUP(A342,Plan!A$1:AI$798,35,FALSE)/100)))</f>
    </nc>
  </rcc>
  <rcc rId="11337" sId="8">
    <oc r="AC342">
      <f>IF(Z342,O342*'ETC Data'!$H$4*'ETC Data'!$J$4,0)</f>
    </oc>
    <nc r="AC342">
      <f>IF(Z342,O342*'ETC Data'!$H$4*'ETC Data'!$J$4,0)</f>
    </nc>
  </rcc>
  <rcc rId="11338" sId="8">
    <oc r="AD342">
      <f>AC342-(AC342*((VLOOKUP(A342,Plan!A$1:AJ$798,35,FALSE)/100)))</f>
    </oc>
    <nc r="AD342">
      <f>AC342-(AC342*((VLOOKUP(A342,Plan!A$1:AJ$798,36,FALSE)/100)))</f>
    </nc>
  </rcc>
  <rcc rId="11339" sId="8">
    <oc r="AE342">
      <f>IF(Z342,O342*'ETC Data'!$H$4*'ETC Data'!$K$4,0)</f>
    </oc>
    <nc r="AE342">
      <f>IF(Z342,O342*'ETC Data'!$H$4*'ETC Data'!$K$4,0)</f>
    </nc>
  </rcc>
  <rcc rId="11340" sId="8">
    <oc r="AF342">
      <f>AE342-(AE342*((VLOOKUP(A342,Plan!A$1:AK$798,36,FALSE)/100)))</f>
    </oc>
    <nc r="AF342">
      <f>AE342-(AE342*((VLOOKUP(A342,Plan!A$1:AK$798,37,FALSE)/100)))</f>
    </nc>
  </rcc>
  <rcc rId="11341" sId="8">
    <oc r="AG342">
      <f>IF(Z342,O342*'ETC Data'!$H$4*'ETC Data'!$L$4,0)</f>
    </oc>
    <nc r="AG342">
      <f>IF(Z342,O342*'ETC Data'!$H$4*'ETC Data'!$L$4,0)</f>
    </nc>
  </rcc>
  <rcc rId="11342" sId="8">
    <oc r="AH342">
      <f>AG342-(AG342*((VLOOKUP(A342,Plan!A$1:AP$798,41,FALSE)/100)))</f>
    </oc>
    <nc r="AH342">
      <f>AG342-(AG342*((VLOOKUP(A342,Plan!A$1:AP$798,42,FALSE)/100)))</f>
    </nc>
  </rcc>
  <rcc rId="11343" sId="8">
    <oc r="AJ342">
      <f>OR(H342="Y",K342="Y")</f>
    </oc>
    <nc r="AJ342">
      <f>OR(H342="Y",K342="Y")</f>
    </nc>
  </rcc>
  <rcc rId="11344" sId="8">
    <oc r="AK342">
      <f>IF(AJ342,O342*'ETC Data'!$H$5*'ETC Data'!$I$5,0)</f>
    </oc>
    <nc r="AK342">
      <f>IF(AJ342,O342*'ETC Data'!$H$5*'ETC Data'!$I$5,0)</f>
    </nc>
  </rcc>
  <rcc rId="11345" sId="8">
    <oc r="AL342">
      <f>AK342-(AK342*((VLOOKUP(A342,Plan!A$1:AY$798,49,FALSE)/100)))</f>
    </oc>
    <nc r="AL342">
      <f>AK342-(AK342*((VLOOKUP(A342,Plan!A$1:AY$798,51,FALSE)/100)))</f>
    </nc>
  </rcc>
  <rcc rId="11346" sId="8">
    <oc r="AM342">
      <f>IF(AJ342,O342*'ETC Data'!$H$5*'ETC Data'!$J$5,0)</f>
    </oc>
    <nc r="AM342">
      <f>IF(AJ342,O342*'ETC Data'!$H$5*'ETC Data'!$J$5,0)</f>
    </nc>
  </rcc>
  <rcc rId="11347" sId="8">
    <oc r="AN342">
      <f>AM342-(AM342*((VLOOKUP(A342,Plan!A$1:BA$798,50,FALSE)/100)))</f>
    </oc>
    <nc r="AN342">
      <f>AM342-(AM342*((VLOOKUP(A342,Plan!A$1:BA$798,53,FALSE)/100)))</f>
    </nc>
  </rcc>
  <rcc rId="11348" sId="8">
    <oc r="AO342">
      <f>IF(AJ342,O342*'ETC Data'!$H$5*'ETC Data'!$K$5,0)</f>
    </oc>
    <nc r="AO342">
      <f>IF(AJ342,O342*'ETC Data'!$H$5*'ETC Data'!$K$5,0)</f>
    </nc>
  </rcc>
  <rcc rId="11349" sId="8">
    <oc r="AP342">
      <f>AO342-(AO342*((VLOOKUP(A342,Plan!A$1:BB$798,51,FALSE)/100)))</f>
    </oc>
    <nc r="AP342">
      <f>AO342-(AO342*((VLOOKUP(A342,Plan!A$1:BB$798,54,FALSE)/100)))</f>
    </nc>
  </rcc>
  <rcc rId="11350" sId="8">
    <oc r="AQ342">
      <f>IF(AJ342,O342*'ETC Data'!$H$5*'ETC Data'!$L$5,0)</f>
    </oc>
    <nc r="AQ342">
      <f>IF(AJ342,O342*'ETC Data'!$H$5*'ETC Data'!$L$5,0)</f>
    </nc>
  </rcc>
  <rcc rId="11351" sId="8">
    <oc r="AR342">
      <f>AQ342-(AQ342*((VLOOKUP(A342,Plan!A$1:BD$798,53,FALSE)/100)))</f>
    </oc>
    <nc r="AR342">
      <f>AQ342-(AQ342*((VLOOKUP(A342,Plan!A$1:BD$798,56,FALSE)/100)))</f>
    </nc>
  </rcc>
  <rcc rId="11352" sId="8">
    <oc r="R343">
      <f>Q343-(Q343*((VLOOKUP(A343,Plan!A$1:Z$798,25,FALSE)/100)))</f>
    </oc>
    <nc r="R343">
      <f>Q343-(Q343*((VLOOKUP(A343,Plan!A$1:Z$798,26,FALSE)/100)))</f>
    </nc>
  </rcc>
  <rcc rId="11353" sId="8">
    <oc r="S343">
      <f>IF(P343,O343*'ETC Data'!$H$3*'ETC Data'!$J$3,0)</f>
    </oc>
    <nc r="S343">
      <f>IF(P343,O343*'ETC Data'!$H$3*'ETC Data'!$J$3,0)</f>
    </nc>
  </rcc>
  <rcc rId="11354" sId="8">
    <oc r="T343">
      <f>S343-(S343*((VLOOKUP(A343,Plan!A$1:AA$798,26,FALSE)/100)))</f>
    </oc>
    <nc r="T343">
      <f>S343-(S343*((VLOOKUP(A343,Plan!A$1:AA$798,27,FALSE)/100)))</f>
    </nc>
  </rcc>
  <rcc rId="11355" sId="8">
    <oc r="U343">
      <f>IF(P343,O343*'ETC Data'!$H$3*'ETC Data'!$K$3,0)</f>
    </oc>
    <nc r="U343">
      <f>IF(P343,O343*'ETC Data'!$H$3*'ETC Data'!$K$3,0)</f>
    </nc>
  </rcc>
  <rcc rId="11356" sId="8">
    <oc r="V343">
      <f>U343-(U343*((VLOOKUP(A343,Plan!A$1:AB$798,27,FALSE)/100)))</f>
    </oc>
    <nc r="V343">
      <f>U343-(U343*((VLOOKUP(A343,Plan!A$1:AB$798,28,FALSE)/100)))</f>
    </nc>
  </rcc>
  <rcc rId="11357" sId="8">
    <oc r="W343">
      <f>IF(P343,O343*'ETC Data'!$H$3*'ETC Data'!$L$3,0)</f>
    </oc>
    <nc r="W343">
      <f>IF(P343,O343*'ETC Data'!$H$3*'ETC Data'!$L$3,0)</f>
    </nc>
  </rcc>
  <rcc rId="11358" sId="8">
    <oc r="X343">
      <f>W343-(W343*((VLOOKUP(A343,Plan!A$1:AC$798,28,FALSE)/100)))</f>
    </oc>
    <nc r="X343">
      <f>W343-(W343*((VLOOKUP(A343,Plan!A$1:AC$798,29,FALSE)/100)))</f>
    </nc>
  </rcc>
  <rcc rId="11359" sId="8">
    <oc r="Z343">
      <f>OR(H343="Y",J343="Y")</f>
    </oc>
    <nc r="Z343">
      <f>OR(H343="Y",J343="Y")</f>
    </nc>
  </rcc>
  <rcc rId="11360" sId="8">
    <oc r="AA343">
      <f>IF(Z343,O343*'ETC Data'!$H$4*'ETC Data'!$I$4,0)</f>
    </oc>
    <nc r="AA343">
      <f>IF(Z343,O343*'ETC Data'!$H$4*'ETC Data'!$I$4,0)</f>
    </nc>
  </rcc>
  <rcc rId="11361" sId="8">
    <oc r="AB343">
      <f>AA343-(AA343*((VLOOKUP(A343,Plan!A$1:AI$798,34,FALSE)/100)))</f>
    </oc>
    <nc r="AB343">
      <f>AA343-(AA343*((VLOOKUP(A343,Plan!A$1:AI$798,35,FALSE)/100)))</f>
    </nc>
  </rcc>
  <rcc rId="11362" sId="8">
    <oc r="AC343">
      <f>IF(Z343,O343*'ETC Data'!$H$4*'ETC Data'!$J$4,0)</f>
    </oc>
    <nc r="AC343">
      <f>IF(Z343,O343*'ETC Data'!$H$4*'ETC Data'!$J$4,0)</f>
    </nc>
  </rcc>
  <rcc rId="11363" sId="8">
    <oc r="AD343">
      <f>AC343-(AC343*((VLOOKUP(A343,Plan!A$1:AJ$798,35,FALSE)/100)))</f>
    </oc>
    <nc r="AD343">
      <f>AC343-(AC343*((VLOOKUP(A343,Plan!A$1:AJ$798,36,FALSE)/100)))</f>
    </nc>
  </rcc>
  <rcc rId="11364" sId="8">
    <oc r="AE343">
      <f>IF(Z343,O343*'ETC Data'!$H$4*'ETC Data'!$K$4,0)</f>
    </oc>
    <nc r="AE343">
      <f>IF(Z343,O343*'ETC Data'!$H$4*'ETC Data'!$K$4,0)</f>
    </nc>
  </rcc>
  <rcc rId="11365" sId="8">
    <oc r="AF343">
      <f>AE343-(AE343*((VLOOKUP(A343,Plan!A$1:AK$798,36,FALSE)/100)))</f>
    </oc>
    <nc r="AF343">
      <f>AE343-(AE343*((VLOOKUP(A343,Plan!A$1:AK$798,37,FALSE)/100)))</f>
    </nc>
  </rcc>
  <rcc rId="11366" sId="8">
    <oc r="AG343">
      <f>IF(Z343,O343*'ETC Data'!$H$4*'ETC Data'!$L$4,0)</f>
    </oc>
    <nc r="AG343">
      <f>IF(Z343,O343*'ETC Data'!$H$4*'ETC Data'!$L$4,0)</f>
    </nc>
  </rcc>
  <rcc rId="11367" sId="8">
    <oc r="AH343">
      <f>AG343-(AG343*((VLOOKUP(A343,Plan!A$1:AP$798,41,FALSE)/100)))</f>
    </oc>
    <nc r="AH343">
      <f>AG343-(AG343*((VLOOKUP(A343,Plan!A$1:AP$798,42,FALSE)/100)))</f>
    </nc>
  </rcc>
  <rcc rId="11368" sId="8">
    <oc r="AJ343">
      <f>OR(H343="Y",K343="Y")</f>
    </oc>
    <nc r="AJ343">
      <f>OR(H343="Y",K343="Y")</f>
    </nc>
  </rcc>
  <rcc rId="11369" sId="8">
    <oc r="AK343">
      <f>IF(AJ343,O343*'ETC Data'!$H$5*'ETC Data'!$I$5,0)</f>
    </oc>
    <nc r="AK343">
      <f>IF(AJ343,O343*'ETC Data'!$H$5*'ETC Data'!$I$5,0)</f>
    </nc>
  </rcc>
  <rcc rId="11370" sId="8">
    <oc r="AL343">
      <f>AK343-(AK343*((VLOOKUP(A343,Plan!A$1:AY$798,49,FALSE)/100)))</f>
    </oc>
    <nc r="AL343">
      <f>AK343-(AK343*((VLOOKUP(A343,Plan!A$1:AY$798,51,FALSE)/100)))</f>
    </nc>
  </rcc>
  <rcc rId="11371" sId="8">
    <oc r="AM343">
      <f>IF(AJ343,O343*'ETC Data'!$H$5*'ETC Data'!$J$5,0)</f>
    </oc>
    <nc r="AM343">
      <f>IF(AJ343,O343*'ETC Data'!$H$5*'ETC Data'!$J$5,0)</f>
    </nc>
  </rcc>
  <rcc rId="11372" sId="8">
    <oc r="AN343">
      <f>AM343-(AM343*((VLOOKUP(A343,Plan!A$1:BA$798,50,FALSE)/100)))</f>
    </oc>
    <nc r="AN343">
      <f>AM343-(AM343*((VLOOKUP(A343,Plan!A$1:BA$798,53,FALSE)/100)))</f>
    </nc>
  </rcc>
  <rcc rId="11373" sId="8">
    <oc r="AO343">
      <f>IF(AJ343,O343*'ETC Data'!$H$5*'ETC Data'!$K$5,0)</f>
    </oc>
    <nc r="AO343">
      <f>IF(AJ343,O343*'ETC Data'!$H$5*'ETC Data'!$K$5,0)</f>
    </nc>
  </rcc>
  <rcc rId="11374" sId="8">
    <oc r="AP343">
      <f>AO343-(AO343*((VLOOKUP(A343,Plan!A$1:BB$798,51,FALSE)/100)))</f>
    </oc>
    <nc r="AP343">
      <f>AO343-(AO343*((VLOOKUP(A343,Plan!A$1:BB$798,54,FALSE)/100)))</f>
    </nc>
  </rcc>
  <rcc rId="11375" sId="8">
    <oc r="AQ343">
      <f>IF(AJ343,O343*'ETC Data'!$H$5*'ETC Data'!$L$5,0)</f>
    </oc>
    <nc r="AQ343">
      <f>IF(AJ343,O343*'ETC Data'!$H$5*'ETC Data'!$L$5,0)</f>
    </nc>
  </rcc>
  <rcc rId="11376" sId="8">
    <oc r="AR343">
      <f>AQ343-(AQ343*((VLOOKUP(A343,Plan!A$1:BD$798,53,FALSE)/100)))</f>
    </oc>
    <nc r="AR343">
      <f>AQ343-(AQ343*((VLOOKUP(A343,Plan!A$1:BD$798,56,FALSE)/100)))</f>
    </nc>
  </rcc>
  <rcc rId="11377" sId="8">
    <oc r="R344">
      <f>Q344-(Q344*((VLOOKUP(A344,Plan!A$1:Z$798,25,FALSE)/100)))</f>
    </oc>
    <nc r="R344">
      <f>Q344-(Q344*((VLOOKUP(A344,Plan!A$1:Z$798,26,FALSE)/100)))</f>
    </nc>
  </rcc>
  <rcc rId="11378" sId="8">
    <oc r="S344">
      <f>IF(P344,O344*'ETC Data'!$H$3*'ETC Data'!$J$3,0)</f>
    </oc>
    <nc r="S344">
      <f>IF(P344,O344*'ETC Data'!$H$3*'ETC Data'!$J$3,0)</f>
    </nc>
  </rcc>
  <rcc rId="11379" sId="8">
    <oc r="T344">
      <f>S344-(S344*((VLOOKUP(A344,Plan!A$1:AA$798,26,FALSE)/100)))</f>
    </oc>
    <nc r="T344">
      <f>S344-(S344*((VLOOKUP(A344,Plan!A$1:AA$798,27,FALSE)/100)))</f>
    </nc>
  </rcc>
  <rcc rId="11380" sId="8">
    <oc r="U344">
      <f>IF(P344,O344*'ETC Data'!$H$3*'ETC Data'!$K$3,0)</f>
    </oc>
    <nc r="U344">
      <f>IF(P344,O344*'ETC Data'!$H$3*'ETC Data'!$K$3,0)</f>
    </nc>
  </rcc>
  <rcc rId="11381" sId="8">
    <oc r="V344">
      <f>U344-(U344*((VLOOKUP(A344,Plan!A$1:AB$798,27,FALSE)/100)))</f>
    </oc>
    <nc r="V344">
      <f>U344-(U344*((VLOOKUP(A344,Plan!A$1:AB$798,28,FALSE)/100)))</f>
    </nc>
  </rcc>
  <rcc rId="11382" sId="8">
    <oc r="W344">
      <f>IF(P344,O344*'ETC Data'!$H$3*'ETC Data'!$L$3,0)</f>
    </oc>
    <nc r="W344">
      <f>IF(P344,O344*'ETC Data'!$H$3*'ETC Data'!$L$3,0)</f>
    </nc>
  </rcc>
  <rcc rId="11383" sId="8">
    <oc r="X344">
      <f>W344-(W344*((VLOOKUP(A344,Plan!A$1:AC$798,28,FALSE)/100)))</f>
    </oc>
    <nc r="X344">
      <f>W344-(W344*((VLOOKUP(A344,Plan!A$1:AC$798,29,FALSE)/100)))</f>
    </nc>
  </rcc>
  <rcc rId="11384" sId="8">
    <oc r="Z344">
      <f>OR(H344="Y",J344="Y")</f>
    </oc>
    <nc r="Z344">
      <f>OR(H344="Y",J344="Y")</f>
    </nc>
  </rcc>
  <rcc rId="11385" sId="8">
    <oc r="AA344">
      <f>IF(Z344,O344*'ETC Data'!$H$4*'ETC Data'!$I$4,0)</f>
    </oc>
    <nc r="AA344">
      <f>IF(Z344,O344*'ETC Data'!$H$4*'ETC Data'!$I$4,0)</f>
    </nc>
  </rcc>
  <rcc rId="11386" sId="8">
    <oc r="AB344">
      <f>AA344-(AA344*((VLOOKUP(A344,Plan!A$1:AI$798,34,FALSE)/100)))</f>
    </oc>
    <nc r="AB344">
      <f>AA344-(AA344*((VLOOKUP(A344,Plan!A$1:AI$798,35,FALSE)/100)))</f>
    </nc>
  </rcc>
  <rcc rId="11387" sId="8">
    <oc r="AC344">
      <f>IF(Z344,O344*'ETC Data'!$H$4*'ETC Data'!$J$4,0)</f>
    </oc>
    <nc r="AC344">
      <f>IF(Z344,O344*'ETC Data'!$H$4*'ETC Data'!$J$4,0)</f>
    </nc>
  </rcc>
  <rcc rId="11388" sId="8">
    <oc r="AD344">
      <f>AC344-(AC344*((VLOOKUP(A344,Plan!A$1:AJ$798,35,FALSE)/100)))</f>
    </oc>
    <nc r="AD344">
      <f>AC344-(AC344*((VLOOKUP(A344,Plan!A$1:AJ$798,36,FALSE)/100)))</f>
    </nc>
  </rcc>
  <rcc rId="11389" sId="8">
    <oc r="AE344">
      <f>IF(Z344,O344*'ETC Data'!$H$4*'ETC Data'!$K$4,0)</f>
    </oc>
    <nc r="AE344">
      <f>IF(Z344,O344*'ETC Data'!$H$4*'ETC Data'!$K$4,0)</f>
    </nc>
  </rcc>
  <rcc rId="11390" sId="8">
    <oc r="AF344">
      <f>AE344-(AE344*((VLOOKUP(A344,Plan!A$1:AK$798,36,FALSE)/100)))</f>
    </oc>
    <nc r="AF344">
      <f>AE344-(AE344*((VLOOKUP(A344,Plan!A$1:AK$798,37,FALSE)/100)))</f>
    </nc>
  </rcc>
  <rcc rId="11391" sId="8">
    <oc r="AG344">
      <f>IF(Z344,O344*'ETC Data'!$H$4*'ETC Data'!$L$4,0)</f>
    </oc>
    <nc r="AG344">
      <f>IF(Z344,O344*'ETC Data'!$H$4*'ETC Data'!$L$4,0)</f>
    </nc>
  </rcc>
  <rcc rId="11392" sId="8">
    <oc r="AH344">
      <f>AG344-(AG344*((VLOOKUP(A344,Plan!A$1:AP$798,41,FALSE)/100)))</f>
    </oc>
    <nc r="AH344">
      <f>AG344-(AG344*((VLOOKUP(A344,Plan!A$1:AP$798,42,FALSE)/100)))</f>
    </nc>
  </rcc>
  <rcc rId="11393" sId="8">
    <oc r="AJ344">
      <f>OR(H344="Y",K344="Y")</f>
    </oc>
    <nc r="AJ344">
      <f>OR(H344="Y",K344="Y")</f>
    </nc>
  </rcc>
  <rcc rId="11394" sId="8">
    <oc r="AK344">
      <f>IF(AJ344,O344*'ETC Data'!$H$5*'ETC Data'!$I$5,0)</f>
    </oc>
    <nc r="AK344">
      <f>IF(AJ344,O344*'ETC Data'!$H$5*'ETC Data'!$I$5,0)</f>
    </nc>
  </rcc>
  <rcc rId="11395" sId="8">
    <oc r="AL344">
      <f>AK344-(AK344*((VLOOKUP(A344,Plan!A$1:AY$798,49,FALSE)/100)))</f>
    </oc>
    <nc r="AL344">
      <f>AK344-(AK344*((VLOOKUP(A344,Plan!A$1:AY$798,51,FALSE)/100)))</f>
    </nc>
  </rcc>
  <rcc rId="11396" sId="8">
    <oc r="AM344">
      <f>IF(AJ344,O344*'ETC Data'!$H$5*'ETC Data'!$J$5,0)</f>
    </oc>
    <nc r="AM344">
      <f>IF(AJ344,O344*'ETC Data'!$H$5*'ETC Data'!$J$5,0)</f>
    </nc>
  </rcc>
  <rcc rId="11397" sId="8">
    <oc r="AN344">
      <f>AM344-(AM344*((VLOOKUP(A344,Plan!A$1:BA$798,50,FALSE)/100)))</f>
    </oc>
    <nc r="AN344">
      <f>AM344-(AM344*((VLOOKUP(A344,Plan!A$1:BA$798,53,FALSE)/100)))</f>
    </nc>
  </rcc>
  <rcc rId="11398" sId="8">
    <oc r="AO344">
      <f>IF(AJ344,O344*'ETC Data'!$H$5*'ETC Data'!$K$5,0)</f>
    </oc>
    <nc r="AO344">
      <f>IF(AJ344,O344*'ETC Data'!$H$5*'ETC Data'!$K$5,0)</f>
    </nc>
  </rcc>
  <rcc rId="11399" sId="8">
    <oc r="AP344">
      <f>AO344-(AO344*((VLOOKUP(A344,Plan!A$1:BB$798,51,FALSE)/100)))</f>
    </oc>
    <nc r="AP344">
      <f>AO344-(AO344*((VLOOKUP(A344,Plan!A$1:BB$798,54,FALSE)/100)))</f>
    </nc>
  </rcc>
  <rcc rId="11400" sId="8">
    <oc r="AQ344">
      <f>IF(AJ344,O344*'ETC Data'!$H$5*'ETC Data'!$L$5,0)</f>
    </oc>
    <nc r="AQ344">
      <f>IF(AJ344,O344*'ETC Data'!$H$5*'ETC Data'!$L$5,0)</f>
    </nc>
  </rcc>
  <rcc rId="11401" sId="8">
    <oc r="AR344">
      <f>AQ344-(AQ344*((VLOOKUP(A344,Plan!A$1:BD$798,53,FALSE)/100)))</f>
    </oc>
    <nc r="AR344">
      <f>AQ344-(AQ344*((VLOOKUP(A344,Plan!A$1:BD$798,56,FALSE)/100)))</f>
    </nc>
  </rcc>
  <rcc rId="11402" sId="8">
    <oc r="R345">
      <f>Q345-(Q345*((VLOOKUP(A345,Plan!A$1:Z$798,25,FALSE)/100)))</f>
    </oc>
    <nc r="R345">
      <f>Q345-(Q345*((VLOOKUP(A345,Plan!A$1:Z$798,26,FALSE)/100)))</f>
    </nc>
  </rcc>
  <rcc rId="11403" sId="8">
    <oc r="S345">
      <f>IF(P345,O345*'ETC Data'!$H$3*'ETC Data'!$J$3,0)</f>
    </oc>
    <nc r="S345">
      <f>IF(P345,O345*'ETC Data'!$H$3*'ETC Data'!$J$3,0)</f>
    </nc>
  </rcc>
  <rcc rId="11404" sId="8">
    <oc r="T345">
      <f>S345-(S345*((VLOOKUP(A345,Plan!A$1:AA$798,26,FALSE)/100)))</f>
    </oc>
    <nc r="T345">
      <f>S345-(S345*((VLOOKUP(A345,Plan!A$1:AA$798,27,FALSE)/100)))</f>
    </nc>
  </rcc>
  <rcc rId="11405" sId="8">
    <oc r="U345">
      <f>IF(P345,O345*'ETC Data'!$H$3*'ETC Data'!$K$3,0)</f>
    </oc>
    <nc r="U345">
      <f>IF(P345,O345*'ETC Data'!$H$3*'ETC Data'!$K$3,0)</f>
    </nc>
  </rcc>
  <rcc rId="11406" sId="8">
    <oc r="V345">
      <f>U345-(U345*((VLOOKUP(A345,Plan!A$1:AB$798,27,FALSE)/100)))</f>
    </oc>
    <nc r="V345">
      <f>U345-(U345*((VLOOKUP(A345,Plan!A$1:AB$798,28,FALSE)/100)))</f>
    </nc>
  </rcc>
  <rcc rId="11407" sId="8">
    <oc r="W345">
      <f>IF(P345,O345*'ETC Data'!$H$3*'ETC Data'!$L$3,0)</f>
    </oc>
    <nc r="W345">
      <f>IF(P345,O345*'ETC Data'!$H$3*'ETC Data'!$L$3,0)</f>
    </nc>
  </rcc>
  <rcc rId="11408" sId="8">
    <oc r="X345">
      <f>W345-(W345*((VLOOKUP(A345,Plan!A$1:AC$798,28,FALSE)/100)))</f>
    </oc>
    <nc r="X345">
      <f>W345-(W345*((VLOOKUP(A345,Plan!A$1:AC$798,29,FALSE)/100)))</f>
    </nc>
  </rcc>
  <rcc rId="11409" sId="8">
    <oc r="Z345">
      <f>OR(H345="Y",J345="Y")</f>
    </oc>
    <nc r="Z345">
      <f>OR(H345="Y",J345="Y")</f>
    </nc>
  </rcc>
  <rcc rId="11410" sId="8">
    <oc r="AA345">
      <f>IF(Z345,O345*'ETC Data'!$H$4*'ETC Data'!$I$4,0)</f>
    </oc>
    <nc r="AA345">
      <f>IF(Z345,O345*'ETC Data'!$H$4*'ETC Data'!$I$4,0)</f>
    </nc>
  </rcc>
  <rcc rId="11411" sId="8">
    <oc r="AB345">
      <f>AA345-(AA345*((VLOOKUP(A345,Plan!A$1:AI$798,34,FALSE)/100)))</f>
    </oc>
    <nc r="AB345">
      <f>AA345-(AA345*((VLOOKUP(A345,Plan!A$1:AI$798,35,FALSE)/100)))</f>
    </nc>
  </rcc>
  <rcc rId="11412" sId="8">
    <oc r="AC345">
      <f>IF(Z345,O345*'ETC Data'!$H$4*'ETC Data'!$J$4,0)</f>
    </oc>
    <nc r="AC345">
      <f>IF(Z345,O345*'ETC Data'!$H$4*'ETC Data'!$J$4,0)</f>
    </nc>
  </rcc>
  <rcc rId="11413" sId="8">
    <oc r="AD345">
      <f>AC345-(AC345*((VLOOKUP(A345,Plan!A$1:AJ$798,35,FALSE)/100)))</f>
    </oc>
    <nc r="AD345">
      <f>AC345-(AC345*((VLOOKUP(A345,Plan!A$1:AJ$798,36,FALSE)/100)))</f>
    </nc>
  </rcc>
  <rcc rId="11414" sId="8">
    <oc r="AE345">
      <f>IF(Z345,O345*'ETC Data'!$H$4*'ETC Data'!$K$4,0)</f>
    </oc>
    <nc r="AE345">
      <f>IF(Z345,O345*'ETC Data'!$H$4*'ETC Data'!$K$4,0)</f>
    </nc>
  </rcc>
  <rcc rId="11415" sId="8">
    <oc r="AF345">
      <f>AE345-(AE345*((VLOOKUP(A345,Plan!A$1:AK$798,36,FALSE)/100)))</f>
    </oc>
    <nc r="AF345">
      <f>AE345-(AE345*((VLOOKUP(A345,Plan!A$1:AK$798,37,FALSE)/100)))</f>
    </nc>
  </rcc>
  <rcc rId="11416" sId="8">
    <oc r="AG345">
      <f>IF(Z345,O345*'ETC Data'!$H$4*'ETC Data'!$L$4,0)</f>
    </oc>
    <nc r="AG345">
      <f>IF(Z345,O345*'ETC Data'!$H$4*'ETC Data'!$L$4,0)</f>
    </nc>
  </rcc>
  <rcc rId="11417" sId="8">
    <oc r="AH345">
      <f>AG345-(AG345*((VLOOKUP(A345,Plan!A$1:AP$798,41,FALSE)/100)))</f>
    </oc>
    <nc r="AH345">
      <f>AG345-(AG345*((VLOOKUP(A345,Plan!A$1:AP$798,42,FALSE)/100)))</f>
    </nc>
  </rcc>
  <rcc rId="11418" sId="8">
    <oc r="AJ345">
      <f>OR(H345="Y",K345="Y")</f>
    </oc>
    <nc r="AJ345">
      <f>OR(H345="Y",K345="Y")</f>
    </nc>
  </rcc>
  <rcc rId="11419" sId="8">
    <oc r="AK345">
      <f>IF(AJ345,O345*'ETC Data'!$H$5*'ETC Data'!$I$5,0)</f>
    </oc>
    <nc r="AK345">
      <f>IF(AJ345,O345*'ETC Data'!$H$5*'ETC Data'!$I$5,0)</f>
    </nc>
  </rcc>
  <rcc rId="11420" sId="8">
    <oc r="AL345">
      <f>AK345-(AK345*((VLOOKUP(A345,Plan!A$1:AY$798,49,FALSE)/100)))</f>
    </oc>
    <nc r="AL345">
      <f>AK345-(AK345*((VLOOKUP(A345,Plan!A$1:AY$798,51,FALSE)/100)))</f>
    </nc>
  </rcc>
  <rcc rId="11421" sId="8">
    <oc r="AM345">
      <f>IF(AJ345,O345*'ETC Data'!$H$5*'ETC Data'!$J$5,0)</f>
    </oc>
    <nc r="AM345">
      <f>IF(AJ345,O345*'ETC Data'!$H$5*'ETC Data'!$J$5,0)</f>
    </nc>
  </rcc>
  <rcc rId="11422" sId="8">
    <oc r="AN345">
      <f>AM345-(AM345*((VLOOKUP(A345,Plan!A$1:BA$798,50,FALSE)/100)))</f>
    </oc>
    <nc r="AN345">
      <f>AM345-(AM345*((VLOOKUP(A345,Plan!A$1:BA$798,53,FALSE)/100)))</f>
    </nc>
  </rcc>
  <rcc rId="11423" sId="8">
    <oc r="AO345">
      <f>IF(AJ345,O345*'ETC Data'!$H$5*'ETC Data'!$K$5,0)</f>
    </oc>
    <nc r="AO345">
      <f>IF(AJ345,O345*'ETC Data'!$H$5*'ETC Data'!$K$5,0)</f>
    </nc>
  </rcc>
  <rcc rId="11424" sId="8">
    <oc r="AP345">
      <f>AO345-(AO345*((VLOOKUP(A345,Plan!A$1:BB$798,51,FALSE)/100)))</f>
    </oc>
    <nc r="AP345">
      <f>AO345-(AO345*((VLOOKUP(A345,Plan!A$1:BB$798,54,FALSE)/100)))</f>
    </nc>
  </rcc>
  <rcc rId="11425" sId="8">
    <oc r="AQ345">
      <f>IF(AJ345,O345*'ETC Data'!$H$5*'ETC Data'!$L$5,0)</f>
    </oc>
    <nc r="AQ345">
      <f>IF(AJ345,O345*'ETC Data'!$H$5*'ETC Data'!$L$5,0)</f>
    </nc>
  </rcc>
  <rcc rId="11426" sId="8">
    <oc r="AR345">
      <f>AQ345-(AQ345*((VLOOKUP(A345,Plan!A$1:BD$798,53,FALSE)/100)))</f>
    </oc>
    <nc r="AR345">
      <f>AQ345-(AQ345*((VLOOKUP(A345,Plan!A$1:BD$798,56,FALSE)/100)))</f>
    </nc>
  </rcc>
  <rcc rId="11427" sId="8">
    <oc r="R346">
      <f>Q346-(Q346*((VLOOKUP(A346,Plan!A$1:Z$798,25,FALSE)/100)))</f>
    </oc>
    <nc r="R346">
      <f>Q346-(Q346*((VLOOKUP(A346,Plan!A$1:Z$798,26,FALSE)/100)))</f>
    </nc>
  </rcc>
  <rcc rId="11428" sId="8">
    <oc r="S346">
      <f>IF(P346,O346*'ETC Data'!$H$3*'ETC Data'!$J$3,0)</f>
    </oc>
    <nc r="S346">
      <f>IF(P346,O346*'ETC Data'!$H$3*'ETC Data'!$J$3,0)</f>
    </nc>
  </rcc>
  <rcc rId="11429" sId="8">
    <oc r="T346">
      <f>S346-(S346*((VLOOKUP(A346,Plan!A$1:AA$798,26,FALSE)/100)))</f>
    </oc>
    <nc r="T346">
      <f>S346-(S346*((VLOOKUP(A346,Plan!A$1:AA$798,27,FALSE)/100)))</f>
    </nc>
  </rcc>
  <rcc rId="11430" sId="8">
    <oc r="U346">
      <f>IF(P346,O346*'ETC Data'!$H$3*'ETC Data'!$K$3,0)</f>
    </oc>
    <nc r="U346">
      <f>IF(P346,O346*'ETC Data'!$H$3*'ETC Data'!$K$3,0)</f>
    </nc>
  </rcc>
  <rcc rId="11431" sId="8">
    <oc r="V346">
      <f>U346-(U346*((VLOOKUP(A346,Plan!A$1:AB$798,27,FALSE)/100)))</f>
    </oc>
    <nc r="V346">
      <f>U346-(U346*((VLOOKUP(A346,Plan!A$1:AB$798,28,FALSE)/100)))</f>
    </nc>
  </rcc>
  <rcc rId="11432" sId="8">
    <oc r="W346">
      <f>IF(P346,O346*'ETC Data'!$H$3*'ETC Data'!$L$3,0)</f>
    </oc>
    <nc r="W346">
      <f>IF(P346,O346*'ETC Data'!$H$3*'ETC Data'!$L$3,0)</f>
    </nc>
  </rcc>
  <rcc rId="11433" sId="8">
    <oc r="X346">
      <f>W346-(W346*((VLOOKUP(A346,Plan!A$1:AC$798,28,FALSE)/100)))</f>
    </oc>
    <nc r="X346">
      <f>W346-(W346*((VLOOKUP(A346,Plan!A$1:AC$798,29,FALSE)/100)))</f>
    </nc>
  </rcc>
  <rcc rId="11434" sId="8">
    <oc r="Z346">
      <f>OR(H346="Y",J346="Y")</f>
    </oc>
    <nc r="Z346">
      <f>OR(H346="Y",J346="Y")</f>
    </nc>
  </rcc>
  <rcc rId="11435" sId="8">
    <oc r="AA346">
      <f>IF(Z346,O346*'ETC Data'!$H$4*'ETC Data'!$I$4,0)</f>
    </oc>
    <nc r="AA346">
      <f>IF(Z346,O346*'ETC Data'!$H$4*'ETC Data'!$I$4,0)</f>
    </nc>
  </rcc>
  <rcc rId="11436" sId="8">
    <oc r="AB346">
      <f>AA346-(AA346*((VLOOKUP(A346,Plan!A$1:AI$798,34,FALSE)/100)))</f>
    </oc>
    <nc r="AB346">
      <f>AA346-(AA346*((VLOOKUP(A346,Plan!A$1:AI$798,35,FALSE)/100)))</f>
    </nc>
  </rcc>
  <rcc rId="11437" sId="8">
    <oc r="AC346">
      <f>IF(Z346,O346*'ETC Data'!$H$4*'ETC Data'!$J$4,0)</f>
    </oc>
    <nc r="AC346">
      <f>IF(Z346,O346*'ETC Data'!$H$4*'ETC Data'!$J$4,0)</f>
    </nc>
  </rcc>
  <rcc rId="11438" sId="8">
    <oc r="AD346">
      <f>AC346-(AC346*((VLOOKUP(A346,Plan!A$1:AJ$798,35,FALSE)/100)))</f>
    </oc>
    <nc r="AD346">
      <f>AC346-(AC346*((VLOOKUP(A346,Plan!A$1:AJ$798,36,FALSE)/100)))</f>
    </nc>
  </rcc>
  <rcc rId="11439" sId="8">
    <oc r="AE346">
      <f>IF(Z346,O346*'ETC Data'!$H$4*'ETC Data'!$K$4,0)</f>
    </oc>
    <nc r="AE346">
      <f>IF(Z346,O346*'ETC Data'!$H$4*'ETC Data'!$K$4,0)</f>
    </nc>
  </rcc>
  <rcc rId="11440" sId="8">
    <oc r="AF346">
      <f>AE346-(AE346*((VLOOKUP(A346,Plan!A$1:AK$798,36,FALSE)/100)))</f>
    </oc>
    <nc r="AF346">
      <f>AE346-(AE346*((VLOOKUP(A346,Plan!A$1:AK$798,37,FALSE)/100)))</f>
    </nc>
  </rcc>
  <rcc rId="11441" sId="8">
    <oc r="AG346">
      <f>IF(Z346,O346*'ETC Data'!$H$4*'ETC Data'!$L$4,0)</f>
    </oc>
    <nc r="AG346">
      <f>IF(Z346,O346*'ETC Data'!$H$4*'ETC Data'!$L$4,0)</f>
    </nc>
  </rcc>
  <rcc rId="11442" sId="8">
    <oc r="AH346">
      <f>AG346-(AG346*((VLOOKUP(A346,Plan!A$1:AP$798,41,FALSE)/100)))</f>
    </oc>
    <nc r="AH346">
      <f>AG346-(AG346*((VLOOKUP(A346,Plan!A$1:AP$798,42,FALSE)/100)))</f>
    </nc>
  </rcc>
  <rcc rId="11443" sId="8">
    <oc r="AJ346">
      <f>OR(H346="Y",K346="Y")</f>
    </oc>
    <nc r="AJ346">
      <f>OR(H346="Y",K346="Y")</f>
    </nc>
  </rcc>
  <rcc rId="11444" sId="8">
    <oc r="AK346">
      <f>IF(AJ346,O346*'ETC Data'!$H$5*'ETC Data'!$I$5,0)</f>
    </oc>
    <nc r="AK346">
      <f>IF(AJ346,O346*'ETC Data'!$H$5*'ETC Data'!$I$5,0)</f>
    </nc>
  </rcc>
  <rcc rId="11445" sId="8">
    <oc r="AL346">
      <f>AK346-(AK346*((VLOOKUP(A346,Plan!A$1:AY$798,49,FALSE)/100)))</f>
    </oc>
    <nc r="AL346">
      <f>AK346-(AK346*((VLOOKUP(A346,Plan!A$1:AY$798,51,FALSE)/100)))</f>
    </nc>
  </rcc>
  <rcc rId="11446" sId="8">
    <oc r="AM346">
      <f>IF(AJ346,O346*'ETC Data'!$H$5*'ETC Data'!$J$5,0)</f>
    </oc>
    <nc r="AM346">
      <f>IF(AJ346,O346*'ETC Data'!$H$5*'ETC Data'!$J$5,0)</f>
    </nc>
  </rcc>
  <rcc rId="11447" sId="8">
    <oc r="AN346">
      <f>AM346-(AM346*((VLOOKUP(A346,Plan!A$1:BA$798,50,FALSE)/100)))</f>
    </oc>
    <nc r="AN346">
      <f>AM346-(AM346*((VLOOKUP(A346,Plan!A$1:BA$798,53,FALSE)/100)))</f>
    </nc>
  </rcc>
  <rcc rId="11448" sId="8">
    <oc r="AO346">
      <f>IF(AJ346,O346*'ETC Data'!$H$5*'ETC Data'!$K$5,0)</f>
    </oc>
    <nc r="AO346">
      <f>IF(AJ346,O346*'ETC Data'!$H$5*'ETC Data'!$K$5,0)</f>
    </nc>
  </rcc>
  <rcc rId="11449" sId="8">
    <oc r="AP346">
      <f>AO346-(AO346*((VLOOKUP(A346,Plan!A$1:BB$798,51,FALSE)/100)))</f>
    </oc>
    <nc r="AP346">
      <f>AO346-(AO346*((VLOOKUP(A346,Plan!A$1:BB$798,54,FALSE)/100)))</f>
    </nc>
  </rcc>
  <rcc rId="11450" sId="8">
    <oc r="AQ346">
      <f>IF(AJ346,O346*'ETC Data'!$H$5*'ETC Data'!$L$5,0)</f>
    </oc>
    <nc r="AQ346">
      <f>IF(AJ346,O346*'ETC Data'!$H$5*'ETC Data'!$L$5,0)</f>
    </nc>
  </rcc>
  <rcc rId="11451" sId="8">
    <oc r="AR346">
      <f>AQ346-(AQ346*((VLOOKUP(A346,Plan!A$1:BD$798,53,FALSE)/100)))</f>
    </oc>
    <nc r="AR346">
      <f>AQ346-(AQ346*((VLOOKUP(A346,Plan!A$1:BD$798,56,FALSE)/100)))</f>
    </nc>
  </rcc>
  <rcc rId="11452" sId="8">
    <oc r="R347">
      <f>Q347-(Q347*((VLOOKUP(A347,Plan!A$1:Z$798,25,FALSE)/100)))</f>
    </oc>
    <nc r="R347">
      <f>Q347-(Q347*((VLOOKUP(A347,Plan!A$1:Z$798,26,FALSE)/100)))</f>
    </nc>
  </rcc>
  <rcc rId="11453" sId="8">
    <oc r="S347">
      <f>IF(P347,O347*'ETC Data'!$H$3*'ETC Data'!$J$3,0)</f>
    </oc>
    <nc r="S347">
      <f>IF(P347,O347*'ETC Data'!$H$3*'ETC Data'!$J$3,0)</f>
    </nc>
  </rcc>
  <rcc rId="11454" sId="8">
    <oc r="T347">
      <f>S347-(S347*((VLOOKUP(A347,Plan!A$1:AA$798,26,FALSE)/100)))</f>
    </oc>
    <nc r="T347">
      <f>S347-(S347*((VLOOKUP(A347,Plan!A$1:AA$798,27,FALSE)/100)))</f>
    </nc>
  </rcc>
  <rcc rId="11455" sId="8">
    <oc r="U347">
      <f>IF(P347,O347*'ETC Data'!$H$3*'ETC Data'!$K$3,0)</f>
    </oc>
    <nc r="U347">
      <f>IF(P347,O347*'ETC Data'!$H$3*'ETC Data'!$K$3,0)</f>
    </nc>
  </rcc>
  <rcc rId="11456" sId="8">
    <oc r="V347">
      <f>U347-(U347*((VLOOKUP(A347,Plan!A$1:AB$798,27,FALSE)/100)))</f>
    </oc>
    <nc r="V347">
      <f>U347-(U347*((VLOOKUP(A347,Plan!A$1:AB$798,28,FALSE)/100)))</f>
    </nc>
  </rcc>
  <rcc rId="11457" sId="8">
    <oc r="W347">
      <f>IF(P347,O347*'ETC Data'!$H$3*'ETC Data'!$L$3,0)</f>
    </oc>
    <nc r="W347">
      <f>IF(P347,O347*'ETC Data'!$H$3*'ETC Data'!$L$3,0)</f>
    </nc>
  </rcc>
  <rcc rId="11458" sId="8">
    <oc r="X347">
      <f>W347-(W347*((VLOOKUP(A347,Plan!A$1:AC$798,28,FALSE)/100)))</f>
    </oc>
    <nc r="X347">
      <f>W347-(W347*((VLOOKUP(A347,Plan!A$1:AC$798,29,FALSE)/100)))</f>
    </nc>
  </rcc>
  <rcc rId="11459" sId="8">
    <oc r="Z347">
      <f>OR(H347="Y",J347="Y")</f>
    </oc>
    <nc r="Z347">
      <f>OR(H347="Y",J347="Y")</f>
    </nc>
  </rcc>
  <rcc rId="11460" sId="8">
    <oc r="AA347">
      <f>IF(Z347,O347*'ETC Data'!$H$4*'ETC Data'!$I$4,0)</f>
    </oc>
    <nc r="AA347">
      <f>IF(Z347,O347*'ETC Data'!$H$4*'ETC Data'!$I$4,0)</f>
    </nc>
  </rcc>
  <rcc rId="11461" sId="8">
    <oc r="AB347">
      <f>AA347-(AA347*((VLOOKUP(A347,Plan!A$1:AI$798,34,FALSE)/100)))</f>
    </oc>
    <nc r="AB347">
      <f>AA347-(AA347*((VLOOKUP(A347,Plan!A$1:AI$798,35,FALSE)/100)))</f>
    </nc>
  </rcc>
  <rcc rId="11462" sId="8">
    <oc r="AC347">
      <f>IF(Z347,O347*'ETC Data'!$H$4*'ETC Data'!$J$4,0)</f>
    </oc>
    <nc r="AC347">
      <f>IF(Z347,O347*'ETC Data'!$H$4*'ETC Data'!$J$4,0)</f>
    </nc>
  </rcc>
  <rcc rId="11463" sId="8">
    <oc r="AD347">
      <f>AC347-(AC347*((VLOOKUP(A347,Plan!A$1:AJ$798,35,FALSE)/100)))</f>
    </oc>
    <nc r="AD347">
      <f>AC347-(AC347*((VLOOKUP(A347,Plan!A$1:AJ$798,36,FALSE)/100)))</f>
    </nc>
  </rcc>
  <rcc rId="11464" sId="8">
    <oc r="AE347">
      <f>IF(Z347,O347*'ETC Data'!$H$4*'ETC Data'!$K$4,0)</f>
    </oc>
    <nc r="AE347">
      <f>IF(Z347,O347*'ETC Data'!$H$4*'ETC Data'!$K$4,0)</f>
    </nc>
  </rcc>
  <rcc rId="11465" sId="8">
    <oc r="AF347">
      <f>AE347-(AE347*((VLOOKUP(A347,Plan!A$1:AK$798,36,FALSE)/100)))</f>
    </oc>
    <nc r="AF347">
      <f>AE347-(AE347*((VLOOKUP(A347,Plan!A$1:AK$798,37,FALSE)/100)))</f>
    </nc>
  </rcc>
  <rcc rId="11466" sId="8">
    <oc r="AG347">
      <f>IF(Z347,O347*'ETC Data'!$H$4*'ETC Data'!$L$4,0)</f>
    </oc>
    <nc r="AG347">
      <f>IF(Z347,O347*'ETC Data'!$H$4*'ETC Data'!$L$4,0)</f>
    </nc>
  </rcc>
  <rcc rId="11467" sId="8">
    <oc r="AH347">
      <f>AG347-(AG347*((VLOOKUP(A347,Plan!A$1:AP$798,41,FALSE)/100)))</f>
    </oc>
    <nc r="AH347">
      <f>AG347-(AG347*((VLOOKUP(A347,Plan!A$1:AP$798,42,FALSE)/100)))</f>
    </nc>
  </rcc>
  <rcc rId="11468" sId="8">
    <oc r="AJ347">
      <f>OR(H347="Y",K347="Y")</f>
    </oc>
    <nc r="AJ347">
      <f>OR(H347="Y",K347="Y")</f>
    </nc>
  </rcc>
  <rcc rId="11469" sId="8">
    <oc r="AK347">
      <f>IF(AJ347,O347*'ETC Data'!$H$5*'ETC Data'!$I$5,0)</f>
    </oc>
    <nc r="AK347">
      <f>IF(AJ347,O347*'ETC Data'!$H$5*'ETC Data'!$I$5,0)</f>
    </nc>
  </rcc>
  <rcc rId="11470" sId="8">
    <oc r="AL347">
      <f>AK347-(AK347*((VLOOKUP(A347,Plan!A$1:AY$798,49,FALSE)/100)))</f>
    </oc>
    <nc r="AL347">
      <f>AK347-(AK347*((VLOOKUP(A347,Plan!A$1:AY$798,51,FALSE)/100)))</f>
    </nc>
  </rcc>
  <rcc rId="11471" sId="8">
    <oc r="AM347">
      <f>IF(AJ347,O347*'ETC Data'!$H$5*'ETC Data'!$J$5,0)</f>
    </oc>
    <nc r="AM347">
      <f>IF(AJ347,O347*'ETC Data'!$H$5*'ETC Data'!$J$5,0)</f>
    </nc>
  </rcc>
  <rcc rId="11472" sId="8">
    <oc r="AN347">
      <f>AM347-(AM347*((VLOOKUP(A347,Plan!A$1:BA$798,50,FALSE)/100)))</f>
    </oc>
    <nc r="AN347">
      <f>AM347-(AM347*((VLOOKUP(A347,Plan!A$1:BA$798,53,FALSE)/100)))</f>
    </nc>
  </rcc>
  <rcc rId="11473" sId="8">
    <oc r="AO347">
      <f>IF(AJ347,O347*'ETC Data'!$H$5*'ETC Data'!$K$5,0)</f>
    </oc>
    <nc r="AO347">
      <f>IF(AJ347,O347*'ETC Data'!$H$5*'ETC Data'!$K$5,0)</f>
    </nc>
  </rcc>
  <rcc rId="11474" sId="8">
    <oc r="AP347">
      <f>AO347-(AO347*((VLOOKUP(A347,Plan!A$1:BB$798,51,FALSE)/100)))</f>
    </oc>
    <nc r="AP347">
      <f>AO347-(AO347*((VLOOKUP(A347,Plan!A$1:BB$798,54,FALSE)/100)))</f>
    </nc>
  </rcc>
  <rcc rId="11475" sId="8">
    <oc r="AQ347">
      <f>IF(AJ347,O347*'ETC Data'!$H$5*'ETC Data'!$L$5,0)</f>
    </oc>
    <nc r="AQ347">
      <f>IF(AJ347,O347*'ETC Data'!$H$5*'ETC Data'!$L$5,0)</f>
    </nc>
  </rcc>
  <rcc rId="11476" sId="8">
    <oc r="AR347">
      <f>AQ347-(AQ347*((VLOOKUP(A347,Plan!A$1:BD$798,53,FALSE)/100)))</f>
    </oc>
    <nc r="AR347">
      <f>AQ347-(AQ347*((VLOOKUP(A347,Plan!A$1:BD$798,56,FALSE)/100)))</f>
    </nc>
  </rcc>
  <rcc rId="11477" sId="8">
    <oc r="R348">
      <f>Q348-(Q348*((VLOOKUP(A348,Plan!A$1:Z$798,25,FALSE)/100)))</f>
    </oc>
    <nc r="R348">
      <f>Q348-(Q348*((VLOOKUP(A348,Plan!A$1:Z$798,26,FALSE)/100)))</f>
    </nc>
  </rcc>
  <rcc rId="11478" sId="8">
    <oc r="S348">
      <f>IF(P348,O348*'ETC Data'!$H$3*'ETC Data'!$J$3,0)</f>
    </oc>
    <nc r="S348">
      <f>IF(P348,O348*'ETC Data'!$H$3*'ETC Data'!$J$3,0)</f>
    </nc>
  </rcc>
  <rcc rId="11479" sId="8">
    <oc r="T348">
      <f>S348-(S348*((VLOOKUP(A348,Plan!A$1:AA$798,26,FALSE)/100)))</f>
    </oc>
    <nc r="T348">
      <f>S348-(S348*((VLOOKUP(A348,Plan!A$1:AA$798,27,FALSE)/100)))</f>
    </nc>
  </rcc>
  <rcc rId="11480" sId="8">
    <oc r="U348">
      <f>IF(P348,O348*'ETC Data'!$H$3*'ETC Data'!$K$3,0)</f>
    </oc>
    <nc r="U348">
      <f>IF(P348,O348*'ETC Data'!$H$3*'ETC Data'!$K$3,0)</f>
    </nc>
  </rcc>
  <rcc rId="11481" sId="8">
    <oc r="V348">
      <f>U348-(U348*((VLOOKUP(A348,Plan!A$1:AB$798,27,FALSE)/100)))</f>
    </oc>
    <nc r="V348">
      <f>U348-(U348*((VLOOKUP(A348,Plan!A$1:AB$798,28,FALSE)/100)))</f>
    </nc>
  </rcc>
  <rcc rId="11482" sId="8">
    <oc r="W348">
      <f>IF(P348,O348*'ETC Data'!$H$3*'ETC Data'!$L$3,0)</f>
    </oc>
    <nc r="W348">
      <f>IF(P348,O348*'ETC Data'!$H$3*'ETC Data'!$L$3,0)</f>
    </nc>
  </rcc>
  <rcc rId="11483" sId="8">
    <oc r="X348">
      <f>W348-(W348*((VLOOKUP(A348,Plan!A$1:AC$798,28,FALSE)/100)))</f>
    </oc>
    <nc r="X348">
      <f>W348-(W348*((VLOOKUP(A348,Plan!A$1:AC$798,29,FALSE)/100)))</f>
    </nc>
  </rcc>
  <rcc rId="11484" sId="8">
    <oc r="Z348">
      <f>OR(H348="Y",J348="Y")</f>
    </oc>
    <nc r="Z348">
      <f>OR(H348="Y",J348="Y")</f>
    </nc>
  </rcc>
  <rcc rId="11485" sId="8">
    <oc r="AA348">
      <f>IF(Z348,O348*'ETC Data'!$H$4*'ETC Data'!$I$4,0)</f>
    </oc>
    <nc r="AA348">
      <f>IF(Z348,O348*'ETC Data'!$H$4*'ETC Data'!$I$4,0)</f>
    </nc>
  </rcc>
  <rcc rId="11486" sId="8">
    <oc r="AB348">
      <f>AA348-(AA348*((VLOOKUP(A348,Plan!A$1:AI$798,34,FALSE)/100)))</f>
    </oc>
    <nc r="AB348">
      <f>AA348-(AA348*((VLOOKUP(A348,Plan!A$1:AI$798,35,FALSE)/100)))</f>
    </nc>
  </rcc>
  <rcc rId="11487" sId="8">
    <oc r="AC348">
      <f>IF(Z348,O348*'ETC Data'!$H$4*'ETC Data'!$J$4,0)</f>
    </oc>
    <nc r="AC348">
      <f>IF(Z348,O348*'ETC Data'!$H$4*'ETC Data'!$J$4,0)</f>
    </nc>
  </rcc>
  <rcc rId="11488" sId="8">
    <oc r="AD348">
      <f>AC348-(AC348*((VLOOKUP(A348,Plan!A$1:AJ$798,35,FALSE)/100)))</f>
    </oc>
    <nc r="AD348">
      <f>AC348-(AC348*((VLOOKUP(A348,Plan!A$1:AJ$798,36,FALSE)/100)))</f>
    </nc>
  </rcc>
  <rcc rId="11489" sId="8">
    <oc r="AE348">
      <f>IF(Z348,O348*'ETC Data'!$H$4*'ETC Data'!$K$4,0)</f>
    </oc>
    <nc r="AE348">
      <f>IF(Z348,O348*'ETC Data'!$H$4*'ETC Data'!$K$4,0)</f>
    </nc>
  </rcc>
  <rcc rId="11490" sId="8">
    <oc r="AF348">
      <f>AE348-(AE348*((VLOOKUP(A348,Plan!A$1:AK$798,36,FALSE)/100)))</f>
    </oc>
    <nc r="AF348">
      <f>AE348-(AE348*((VLOOKUP(A348,Plan!A$1:AK$798,37,FALSE)/100)))</f>
    </nc>
  </rcc>
  <rcc rId="11491" sId="8">
    <oc r="AG348">
      <f>IF(Z348,O348*'ETC Data'!$H$4*'ETC Data'!$L$4,0)</f>
    </oc>
    <nc r="AG348">
      <f>IF(Z348,O348*'ETC Data'!$H$4*'ETC Data'!$L$4,0)</f>
    </nc>
  </rcc>
  <rcc rId="11492" sId="8">
    <oc r="AH348">
      <f>AG348-(AG348*((VLOOKUP(A348,Plan!A$1:AP$798,41,FALSE)/100)))</f>
    </oc>
    <nc r="AH348">
      <f>AG348-(AG348*((VLOOKUP(A348,Plan!A$1:AP$798,42,FALSE)/100)))</f>
    </nc>
  </rcc>
  <rcc rId="11493" sId="8">
    <oc r="AJ348">
      <f>OR(H348="Y",K348="Y")</f>
    </oc>
    <nc r="AJ348">
      <f>OR(H348="Y",K348="Y")</f>
    </nc>
  </rcc>
  <rcc rId="11494" sId="8">
    <oc r="AK348">
      <f>IF(AJ348,O348*'ETC Data'!$H$5*'ETC Data'!$I$5,0)</f>
    </oc>
    <nc r="AK348">
      <f>IF(AJ348,O348*'ETC Data'!$H$5*'ETC Data'!$I$5,0)</f>
    </nc>
  </rcc>
  <rcc rId="11495" sId="8">
    <oc r="AL348">
      <f>AK348-(AK348*((VLOOKUP(A348,Plan!A$1:AY$798,49,FALSE)/100)))</f>
    </oc>
    <nc r="AL348">
      <f>AK348-(AK348*((VLOOKUP(A348,Plan!A$1:AY$798,51,FALSE)/100)))</f>
    </nc>
  </rcc>
  <rcc rId="11496" sId="8">
    <oc r="AM348">
      <f>IF(AJ348,O348*'ETC Data'!$H$5*'ETC Data'!$J$5,0)</f>
    </oc>
    <nc r="AM348">
      <f>IF(AJ348,O348*'ETC Data'!$H$5*'ETC Data'!$J$5,0)</f>
    </nc>
  </rcc>
  <rcc rId="11497" sId="8">
    <oc r="AN348">
      <f>AM348-(AM348*((VLOOKUP(A348,Plan!A$1:BA$798,50,FALSE)/100)))</f>
    </oc>
    <nc r="AN348">
      <f>AM348-(AM348*((VLOOKUP(A348,Plan!A$1:BA$798,53,FALSE)/100)))</f>
    </nc>
  </rcc>
  <rcc rId="11498" sId="8">
    <oc r="AO348">
      <f>IF(AJ348,O348*'ETC Data'!$H$5*'ETC Data'!$K$5,0)</f>
    </oc>
    <nc r="AO348">
      <f>IF(AJ348,O348*'ETC Data'!$H$5*'ETC Data'!$K$5,0)</f>
    </nc>
  </rcc>
  <rcc rId="11499" sId="8">
    <oc r="AP348">
      <f>AO348-(AO348*((VLOOKUP(A348,Plan!A$1:BB$798,51,FALSE)/100)))</f>
    </oc>
    <nc r="AP348">
      <f>AO348-(AO348*((VLOOKUP(A348,Plan!A$1:BB$798,54,FALSE)/100)))</f>
    </nc>
  </rcc>
  <rcc rId="11500" sId="8">
    <oc r="AQ348">
      <f>IF(AJ348,O348*'ETC Data'!$H$5*'ETC Data'!$L$5,0)</f>
    </oc>
    <nc r="AQ348">
      <f>IF(AJ348,O348*'ETC Data'!$H$5*'ETC Data'!$L$5,0)</f>
    </nc>
  </rcc>
  <rcc rId="11501" sId="8">
    <oc r="AR348">
      <f>AQ348-(AQ348*((VLOOKUP(A348,Plan!A$1:BD$798,53,FALSE)/100)))</f>
    </oc>
    <nc r="AR348">
      <f>AQ348-(AQ348*((VLOOKUP(A348,Plan!A$1:BD$798,56,FALSE)/100)))</f>
    </nc>
  </rcc>
  <rcc rId="11502" sId="8">
    <oc r="R349">
      <f>Q349-(Q349*((VLOOKUP(A349,Plan!A$1:Z$798,25,FALSE)/100)))</f>
    </oc>
    <nc r="R349">
      <f>Q349-(Q349*((VLOOKUP(A349,Plan!A$1:Z$798,26,FALSE)/100)))</f>
    </nc>
  </rcc>
  <rcc rId="11503" sId="8">
    <oc r="S349">
      <f>IF(P349,O349*'ETC Data'!$H$3*'ETC Data'!$J$3,0)</f>
    </oc>
    <nc r="S349">
      <f>IF(P349,O349*'ETC Data'!$H$3*'ETC Data'!$J$3,0)</f>
    </nc>
  </rcc>
  <rcc rId="11504" sId="8">
    <oc r="T349">
      <f>S349-(S349*((VLOOKUP(A349,Plan!A$1:AA$798,26,FALSE)/100)))</f>
    </oc>
    <nc r="T349">
      <f>S349-(S349*((VLOOKUP(A349,Plan!A$1:AA$798,27,FALSE)/100)))</f>
    </nc>
  </rcc>
  <rcc rId="11505" sId="8">
    <oc r="U349">
      <f>IF(P349,O349*'ETC Data'!$H$3*'ETC Data'!$K$3,0)</f>
    </oc>
    <nc r="U349">
      <f>IF(P349,O349*'ETC Data'!$H$3*'ETC Data'!$K$3,0)</f>
    </nc>
  </rcc>
  <rcc rId="11506" sId="8">
    <oc r="V349">
      <f>U349-(U349*((VLOOKUP(A349,Plan!A$1:AB$798,27,FALSE)/100)))</f>
    </oc>
    <nc r="V349">
      <f>U349-(U349*((VLOOKUP(A349,Plan!A$1:AB$798,28,FALSE)/100)))</f>
    </nc>
  </rcc>
  <rcc rId="11507" sId="8">
    <oc r="W349">
      <f>IF(P349,O349*'ETC Data'!$H$3*'ETC Data'!$L$3,0)</f>
    </oc>
    <nc r="W349">
      <f>IF(P349,O349*'ETC Data'!$H$3*'ETC Data'!$L$3,0)</f>
    </nc>
  </rcc>
  <rcc rId="11508" sId="8">
    <oc r="X349">
      <f>W349-(W349*((VLOOKUP(A349,Plan!A$1:AC$798,28,FALSE)/100)))</f>
    </oc>
    <nc r="X349">
      <f>W349-(W349*((VLOOKUP(A349,Plan!A$1:AC$798,29,FALSE)/100)))</f>
    </nc>
  </rcc>
  <rcc rId="11509" sId="8">
    <oc r="Z349">
      <f>OR(H349="Y",J349="Y")</f>
    </oc>
    <nc r="Z349">
      <f>OR(H349="Y",J349="Y")</f>
    </nc>
  </rcc>
  <rcc rId="11510" sId="8">
    <oc r="AA349">
      <f>IF(Z349,O349*'ETC Data'!$H$4*'ETC Data'!$I$4,0)</f>
    </oc>
    <nc r="AA349">
      <f>IF(Z349,O349*'ETC Data'!$H$4*'ETC Data'!$I$4,0)</f>
    </nc>
  </rcc>
  <rcc rId="11511" sId="8">
    <oc r="AB349">
      <f>AA349-(AA349*((VLOOKUP(A349,Plan!A$1:AI$798,34,FALSE)/100)))</f>
    </oc>
    <nc r="AB349">
      <f>AA349-(AA349*((VLOOKUP(A349,Plan!A$1:AI$798,35,FALSE)/100)))</f>
    </nc>
  </rcc>
  <rcc rId="11512" sId="8">
    <oc r="AC349">
      <f>IF(Z349,O349*'ETC Data'!$H$4*'ETC Data'!$J$4,0)</f>
    </oc>
    <nc r="AC349">
      <f>IF(Z349,O349*'ETC Data'!$H$4*'ETC Data'!$J$4,0)</f>
    </nc>
  </rcc>
  <rcc rId="11513" sId="8">
    <oc r="AD349">
      <f>AC349-(AC349*((VLOOKUP(A349,Plan!A$1:AJ$798,35,FALSE)/100)))</f>
    </oc>
    <nc r="AD349">
      <f>AC349-(AC349*((VLOOKUP(A349,Plan!A$1:AJ$798,36,FALSE)/100)))</f>
    </nc>
  </rcc>
  <rcc rId="11514" sId="8">
    <oc r="AE349">
      <f>IF(Z349,O349*'ETC Data'!$H$4*'ETC Data'!$K$4,0)</f>
    </oc>
    <nc r="AE349">
      <f>IF(Z349,O349*'ETC Data'!$H$4*'ETC Data'!$K$4,0)</f>
    </nc>
  </rcc>
  <rcc rId="11515" sId="8">
    <oc r="AF349">
      <f>AE349-(AE349*((VLOOKUP(A349,Plan!A$1:AK$798,36,FALSE)/100)))</f>
    </oc>
    <nc r="AF349">
      <f>AE349-(AE349*((VLOOKUP(A349,Plan!A$1:AK$798,37,FALSE)/100)))</f>
    </nc>
  </rcc>
  <rcc rId="11516" sId="8">
    <oc r="AG349">
      <f>IF(Z349,O349*'ETC Data'!$H$4*'ETC Data'!$L$4,0)</f>
    </oc>
    <nc r="AG349">
      <f>IF(Z349,O349*'ETC Data'!$H$4*'ETC Data'!$L$4,0)</f>
    </nc>
  </rcc>
  <rcc rId="11517" sId="8">
    <oc r="AH349">
      <f>AG349-(AG349*((VLOOKUP(A349,Plan!A$1:AP$798,41,FALSE)/100)))</f>
    </oc>
    <nc r="AH349">
      <f>AG349-(AG349*((VLOOKUP(A349,Plan!A$1:AP$798,42,FALSE)/100)))</f>
    </nc>
  </rcc>
  <rcc rId="11518" sId="8">
    <oc r="AJ349">
      <f>OR(H349="Y",K349="Y")</f>
    </oc>
    <nc r="AJ349">
      <f>OR(H349="Y",K349="Y")</f>
    </nc>
  </rcc>
  <rcc rId="11519" sId="8">
    <oc r="AK349">
      <f>IF(AJ349,O349*'ETC Data'!$H$5*'ETC Data'!$I$5,0)</f>
    </oc>
    <nc r="AK349">
      <f>IF(AJ349,O349*'ETC Data'!$H$5*'ETC Data'!$I$5,0)</f>
    </nc>
  </rcc>
  <rcc rId="11520" sId="8">
    <oc r="AL349">
      <f>AK349-(AK349*((VLOOKUP(A349,Plan!A$1:AY$798,49,FALSE)/100)))</f>
    </oc>
    <nc r="AL349">
      <f>AK349-(AK349*((VLOOKUP(A349,Plan!A$1:AY$798,51,FALSE)/100)))</f>
    </nc>
  </rcc>
  <rcc rId="11521" sId="8">
    <oc r="AM349">
      <f>IF(AJ349,O349*'ETC Data'!$H$5*'ETC Data'!$J$5,0)</f>
    </oc>
    <nc r="AM349">
      <f>IF(AJ349,O349*'ETC Data'!$H$5*'ETC Data'!$J$5,0)</f>
    </nc>
  </rcc>
  <rcc rId="11522" sId="8">
    <oc r="AN349">
      <f>AM349-(AM349*((VLOOKUP(A349,Plan!A$1:BA$798,50,FALSE)/100)))</f>
    </oc>
    <nc r="AN349">
      <f>AM349-(AM349*((VLOOKUP(A349,Plan!A$1:BA$798,53,FALSE)/100)))</f>
    </nc>
  </rcc>
  <rcc rId="11523" sId="8">
    <oc r="AO349">
      <f>IF(AJ349,O349*'ETC Data'!$H$5*'ETC Data'!$K$5,0)</f>
    </oc>
    <nc r="AO349">
      <f>IF(AJ349,O349*'ETC Data'!$H$5*'ETC Data'!$K$5,0)</f>
    </nc>
  </rcc>
  <rcc rId="11524" sId="8">
    <oc r="AP349">
      <f>AO349-(AO349*((VLOOKUP(A349,Plan!A$1:BB$798,51,FALSE)/100)))</f>
    </oc>
    <nc r="AP349">
      <f>AO349-(AO349*((VLOOKUP(A349,Plan!A$1:BB$798,54,FALSE)/100)))</f>
    </nc>
  </rcc>
  <rcc rId="11525" sId="8">
    <oc r="AQ349">
      <f>IF(AJ349,O349*'ETC Data'!$H$5*'ETC Data'!$L$5,0)</f>
    </oc>
    <nc r="AQ349">
      <f>IF(AJ349,O349*'ETC Data'!$H$5*'ETC Data'!$L$5,0)</f>
    </nc>
  </rcc>
  <rcc rId="11526" sId="8">
    <oc r="AR349">
      <f>AQ349-(AQ349*((VLOOKUP(A349,Plan!A$1:BD$798,53,FALSE)/100)))</f>
    </oc>
    <nc r="AR349">
      <f>AQ349-(AQ349*((VLOOKUP(A349,Plan!A$1:BD$798,56,FALSE)/100)))</f>
    </nc>
  </rcc>
  <rcc rId="11527" sId="8">
    <oc r="R350">
      <f>Q350-(Q350*((VLOOKUP(A350,Plan!A$1:Z$798,25,FALSE)/100)))</f>
    </oc>
    <nc r="R350">
      <f>Q350-(Q350*((VLOOKUP(A350,Plan!A$1:Z$798,26,FALSE)/100)))</f>
    </nc>
  </rcc>
  <rcc rId="11528" sId="8">
    <oc r="S350">
      <f>IF(P350,O350*'ETC Data'!$H$3*'ETC Data'!$J$3,0)</f>
    </oc>
    <nc r="S350">
      <f>IF(P350,O350*'ETC Data'!$H$3*'ETC Data'!$J$3,0)</f>
    </nc>
  </rcc>
  <rcc rId="11529" sId="8">
    <oc r="T350">
      <f>S350-(S350*((VLOOKUP(A350,Plan!A$1:AA$798,26,FALSE)/100)))</f>
    </oc>
    <nc r="T350">
      <f>S350-(S350*((VLOOKUP(A350,Plan!A$1:AA$798,27,FALSE)/100)))</f>
    </nc>
  </rcc>
  <rcc rId="11530" sId="8">
    <oc r="U350">
      <f>IF(P350,O350*'ETC Data'!$H$3*'ETC Data'!$K$3,0)</f>
    </oc>
    <nc r="U350">
      <f>IF(P350,O350*'ETC Data'!$H$3*'ETC Data'!$K$3,0)</f>
    </nc>
  </rcc>
  <rcc rId="11531" sId="8">
    <oc r="V350">
      <f>U350-(U350*((VLOOKUP(A350,Plan!A$1:AB$798,27,FALSE)/100)))</f>
    </oc>
    <nc r="V350">
      <f>U350-(U350*((VLOOKUP(A350,Plan!A$1:AB$798,28,FALSE)/100)))</f>
    </nc>
  </rcc>
  <rcc rId="11532" sId="8">
    <oc r="W350">
      <f>IF(P350,O350*'ETC Data'!$H$3*'ETC Data'!$L$3,0)</f>
    </oc>
    <nc r="W350">
      <f>IF(P350,O350*'ETC Data'!$H$3*'ETC Data'!$L$3,0)</f>
    </nc>
  </rcc>
  <rcc rId="11533" sId="8">
    <oc r="X350">
      <f>W350-(W350*((VLOOKUP(A350,Plan!A$1:AC$798,28,FALSE)/100)))</f>
    </oc>
    <nc r="X350">
      <f>W350-(W350*((VLOOKUP(A350,Plan!A$1:AC$798,29,FALSE)/100)))</f>
    </nc>
  </rcc>
  <rcc rId="11534" sId="8">
    <oc r="Z350">
      <f>OR(H350="Y",J350="Y")</f>
    </oc>
    <nc r="Z350">
      <f>OR(H350="Y",J350="Y")</f>
    </nc>
  </rcc>
  <rcc rId="11535" sId="8">
    <oc r="AA350">
      <f>IF(Z350,O350*'ETC Data'!$H$4*'ETC Data'!$I$4,0)</f>
    </oc>
    <nc r="AA350">
      <f>IF(Z350,O350*'ETC Data'!$H$4*'ETC Data'!$I$4,0)</f>
    </nc>
  </rcc>
  <rcc rId="11536" sId="8">
    <oc r="AB350">
      <f>AA350-(AA350*((VLOOKUP(A350,Plan!A$1:AI$798,34,FALSE)/100)))</f>
    </oc>
    <nc r="AB350">
      <f>AA350-(AA350*((VLOOKUP(A350,Plan!A$1:AI$798,35,FALSE)/100)))</f>
    </nc>
  </rcc>
  <rcc rId="11537" sId="8">
    <oc r="AC350">
      <f>IF(Z350,O350*'ETC Data'!$H$4*'ETC Data'!$J$4,0)</f>
    </oc>
    <nc r="AC350">
      <f>IF(Z350,O350*'ETC Data'!$H$4*'ETC Data'!$J$4,0)</f>
    </nc>
  </rcc>
  <rcc rId="11538" sId="8">
    <oc r="AD350">
      <f>AC350-(AC350*((VLOOKUP(A350,Plan!A$1:AJ$798,35,FALSE)/100)))</f>
    </oc>
    <nc r="AD350">
      <f>AC350-(AC350*((VLOOKUP(A350,Plan!A$1:AJ$798,36,FALSE)/100)))</f>
    </nc>
  </rcc>
  <rcc rId="11539" sId="8">
    <oc r="AE350">
      <f>IF(Z350,O350*'ETC Data'!$H$4*'ETC Data'!$K$4,0)</f>
    </oc>
    <nc r="AE350">
      <f>IF(Z350,O350*'ETC Data'!$H$4*'ETC Data'!$K$4,0)</f>
    </nc>
  </rcc>
  <rcc rId="11540" sId="8">
    <oc r="AF350">
      <f>AE350-(AE350*((VLOOKUP(A350,Plan!A$1:AK$798,36,FALSE)/100)))</f>
    </oc>
    <nc r="AF350">
      <f>AE350-(AE350*((VLOOKUP(A350,Plan!A$1:AK$798,37,FALSE)/100)))</f>
    </nc>
  </rcc>
  <rcc rId="11541" sId="8">
    <oc r="AG350">
      <f>IF(Z350,O350*'ETC Data'!$H$4*'ETC Data'!$L$4,0)</f>
    </oc>
    <nc r="AG350">
      <f>IF(Z350,O350*'ETC Data'!$H$4*'ETC Data'!$L$4,0)</f>
    </nc>
  </rcc>
  <rcc rId="11542" sId="8">
    <oc r="AH350">
      <f>AG350-(AG350*((VLOOKUP(A350,Plan!A$1:AP$798,41,FALSE)/100)))</f>
    </oc>
    <nc r="AH350">
      <f>AG350-(AG350*((VLOOKUP(A350,Plan!A$1:AP$798,42,FALSE)/100)))</f>
    </nc>
  </rcc>
  <rcc rId="11543" sId="8">
    <oc r="AJ350">
      <f>OR(H350="Y",K350="Y")</f>
    </oc>
    <nc r="AJ350">
      <f>OR(H350="Y",K350="Y")</f>
    </nc>
  </rcc>
  <rcc rId="11544" sId="8">
    <oc r="AK350">
      <f>IF(AJ350,O350*'ETC Data'!$H$5*'ETC Data'!$I$5,0)</f>
    </oc>
    <nc r="AK350">
      <f>IF(AJ350,O350*'ETC Data'!$H$5*'ETC Data'!$I$5,0)</f>
    </nc>
  </rcc>
  <rcc rId="11545" sId="8">
    <oc r="AL350">
      <f>AK350-(AK350*((VLOOKUP(A350,Plan!A$1:AY$798,49,FALSE)/100)))</f>
    </oc>
    <nc r="AL350">
      <f>AK350-(AK350*((VLOOKUP(A350,Plan!A$1:AY$798,51,FALSE)/100)))</f>
    </nc>
  </rcc>
  <rcc rId="11546" sId="8">
    <oc r="AM350">
      <f>IF(AJ350,O350*'ETC Data'!$H$5*'ETC Data'!$J$5,0)</f>
    </oc>
    <nc r="AM350">
      <f>IF(AJ350,O350*'ETC Data'!$H$5*'ETC Data'!$J$5,0)</f>
    </nc>
  </rcc>
  <rcc rId="11547" sId="8">
    <oc r="AN350">
      <f>AM350-(AM350*((VLOOKUP(A350,Plan!A$1:BA$798,50,FALSE)/100)))</f>
    </oc>
    <nc r="AN350">
      <f>AM350-(AM350*((VLOOKUP(A350,Plan!A$1:BA$798,53,FALSE)/100)))</f>
    </nc>
  </rcc>
  <rcc rId="11548" sId="8">
    <oc r="AO350">
      <f>IF(AJ350,O350*'ETC Data'!$H$5*'ETC Data'!$K$5,0)</f>
    </oc>
    <nc r="AO350">
      <f>IF(AJ350,O350*'ETC Data'!$H$5*'ETC Data'!$K$5,0)</f>
    </nc>
  </rcc>
  <rcc rId="11549" sId="8">
    <oc r="AP350">
      <f>AO350-(AO350*((VLOOKUP(A350,Plan!A$1:BB$798,51,FALSE)/100)))</f>
    </oc>
    <nc r="AP350">
      <f>AO350-(AO350*((VLOOKUP(A350,Plan!A$1:BB$798,54,FALSE)/100)))</f>
    </nc>
  </rcc>
  <rcc rId="11550" sId="8">
    <oc r="AQ350">
      <f>IF(AJ350,O350*'ETC Data'!$H$5*'ETC Data'!$L$5,0)</f>
    </oc>
    <nc r="AQ350">
      <f>IF(AJ350,O350*'ETC Data'!$H$5*'ETC Data'!$L$5,0)</f>
    </nc>
  </rcc>
  <rcc rId="11551" sId="8">
    <oc r="AR350">
      <f>AQ350-(AQ350*((VLOOKUP(A350,Plan!A$1:BD$798,53,FALSE)/100)))</f>
    </oc>
    <nc r="AR350">
      <f>AQ350-(AQ350*((VLOOKUP(A350,Plan!A$1:BD$798,56,FALSE)/100)))</f>
    </nc>
  </rcc>
  <rcc rId="11552" sId="8">
    <oc r="R351">
      <f>Q351-(Q351*((VLOOKUP(A351,Plan!A$1:Z$798,25,FALSE)/100)))</f>
    </oc>
    <nc r="R351">
      <f>Q351-(Q351*((VLOOKUP(A351,Plan!A$1:Z$798,26,FALSE)/100)))</f>
    </nc>
  </rcc>
  <rcc rId="11553" sId="8">
    <oc r="S351">
      <f>IF(P351,O351*'ETC Data'!$H$3*'ETC Data'!$J$3,0)</f>
    </oc>
    <nc r="S351">
      <f>IF(P351,O351*'ETC Data'!$H$3*'ETC Data'!$J$3,0)</f>
    </nc>
  </rcc>
  <rcc rId="11554" sId="8">
    <oc r="T351">
      <f>S351-(S351*((VLOOKUP(A351,Plan!A$1:AA$798,26,FALSE)/100)))</f>
    </oc>
    <nc r="T351">
      <f>S351-(S351*((VLOOKUP(A351,Plan!A$1:AA$798,27,FALSE)/100)))</f>
    </nc>
  </rcc>
  <rcc rId="11555" sId="8">
    <oc r="U351">
      <f>IF(P351,O351*'ETC Data'!$H$3*'ETC Data'!$K$3,0)</f>
    </oc>
    <nc r="U351">
      <f>IF(P351,O351*'ETC Data'!$H$3*'ETC Data'!$K$3,0)</f>
    </nc>
  </rcc>
  <rcc rId="11556" sId="8">
    <oc r="V351">
      <f>U351-(U351*((VLOOKUP(A351,Plan!A$1:AB$798,27,FALSE)/100)))</f>
    </oc>
    <nc r="V351">
      <f>U351-(U351*((VLOOKUP(A351,Plan!A$1:AB$798,28,FALSE)/100)))</f>
    </nc>
  </rcc>
  <rcc rId="11557" sId="8">
    <oc r="W351">
      <f>IF(P351,O351*'ETC Data'!$H$3*'ETC Data'!$L$3,0)</f>
    </oc>
    <nc r="W351">
      <f>IF(P351,O351*'ETC Data'!$H$3*'ETC Data'!$L$3,0)</f>
    </nc>
  </rcc>
  <rcc rId="11558" sId="8">
    <oc r="X351">
      <f>W351-(W351*((VLOOKUP(A351,Plan!A$1:AC$798,28,FALSE)/100)))</f>
    </oc>
    <nc r="X351">
      <f>W351-(W351*((VLOOKUP(A351,Plan!A$1:AC$798,29,FALSE)/100)))</f>
    </nc>
  </rcc>
  <rcc rId="11559" sId="8">
    <oc r="Z351">
      <f>OR(H351="Y",J351="Y")</f>
    </oc>
    <nc r="Z351">
      <f>OR(H351="Y",J351="Y")</f>
    </nc>
  </rcc>
  <rcc rId="11560" sId="8">
    <oc r="AA351">
      <f>IF(Z351,O351*'ETC Data'!$H$4*'ETC Data'!$I$4,0)</f>
    </oc>
    <nc r="AA351">
      <f>IF(Z351,O351*'ETC Data'!$H$4*'ETC Data'!$I$4,0)</f>
    </nc>
  </rcc>
  <rcc rId="11561" sId="8">
    <oc r="AB351">
      <f>AA351-(AA351*((VLOOKUP(A351,Plan!A$1:AI$798,34,FALSE)/100)))</f>
    </oc>
    <nc r="AB351">
      <f>AA351-(AA351*((VLOOKUP(A351,Plan!A$1:AI$798,35,FALSE)/100)))</f>
    </nc>
  </rcc>
  <rcc rId="11562" sId="8">
    <oc r="AC351">
      <f>IF(Z351,O351*'ETC Data'!$H$4*'ETC Data'!$J$4,0)</f>
    </oc>
    <nc r="AC351">
      <f>IF(Z351,O351*'ETC Data'!$H$4*'ETC Data'!$J$4,0)</f>
    </nc>
  </rcc>
  <rcc rId="11563" sId="8">
    <oc r="AD351">
      <f>AC351-(AC351*((VLOOKUP(A351,Plan!A$1:AJ$798,35,FALSE)/100)))</f>
    </oc>
    <nc r="AD351">
      <f>AC351-(AC351*((VLOOKUP(A351,Plan!A$1:AJ$798,36,FALSE)/100)))</f>
    </nc>
  </rcc>
  <rcc rId="11564" sId="8">
    <oc r="AE351">
      <f>IF(Z351,O351*'ETC Data'!$H$4*'ETC Data'!$K$4,0)</f>
    </oc>
    <nc r="AE351">
      <f>IF(Z351,O351*'ETC Data'!$H$4*'ETC Data'!$K$4,0)</f>
    </nc>
  </rcc>
  <rcc rId="11565" sId="8">
    <oc r="AF351">
      <f>AE351-(AE351*((VLOOKUP(A351,Plan!A$1:AK$798,36,FALSE)/100)))</f>
    </oc>
    <nc r="AF351">
      <f>AE351-(AE351*((VLOOKUP(A351,Plan!A$1:AK$798,37,FALSE)/100)))</f>
    </nc>
  </rcc>
  <rcc rId="11566" sId="8">
    <oc r="AG351">
      <f>IF(Z351,O351*'ETC Data'!$H$4*'ETC Data'!$L$4,0)</f>
    </oc>
    <nc r="AG351">
      <f>IF(Z351,O351*'ETC Data'!$H$4*'ETC Data'!$L$4,0)</f>
    </nc>
  </rcc>
  <rcc rId="11567" sId="8">
    <oc r="AH351">
      <f>AG351-(AG351*((VLOOKUP(A351,Plan!A$1:AP$798,41,FALSE)/100)))</f>
    </oc>
    <nc r="AH351">
      <f>AG351-(AG351*((VLOOKUP(A351,Plan!A$1:AP$798,42,FALSE)/100)))</f>
    </nc>
  </rcc>
  <rcc rId="11568" sId="8">
    <oc r="AJ351">
      <f>OR(H351="Y",K351="Y")</f>
    </oc>
    <nc r="AJ351">
      <f>OR(H351="Y",K351="Y")</f>
    </nc>
  </rcc>
  <rcc rId="11569" sId="8">
    <oc r="AK351">
      <f>IF(AJ351,O351*'ETC Data'!$H$5*'ETC Data'!$I$5,0)</f>
    </oc>
    <nc r="AK351">
      <f>IF(AJ351,O351*'ETC Data'!$H$5*'ETC Data'!$I$5,0)</f>
    </nc>
  </rcc>
  <rcc rId="11570" sId="8">
    <oc r="AL351">
      <f>AK351-(AK351*((VLOOKUP(A351,Plan!A$1:AY$798,49,FALSE)/100)))</f>
    </oc>
    <nc r="AL351">
      <f>AK351-(AK351*((VLOOKUP(A351,Plan!A$1:AY$798,51,FALSE)/100)))</f>
    </nc>
  </rcc>
  <rcc rId="11571" sId="8">
    <oc r="AM351">
      <f>IF(AJ351,O351*'ETC Data'!$H$5*'ETC Data'!$J$5,0)</f>
    </oc>
    <nc r="AM351">
      <f>IF(AJ351,O351*'ETC Data'!$H$5*'ETC Data'!$J$5,0)</f>
    </nc>
  </rcc>
  <rcc rId="11572" sId="8">
    <oc r="AN351">
      <f>AM351-(AM351*((VLOOKUP(A351,Plan!A$1:BA$798,50,FALSE)/100)))</f>
    </oc>
    <nc r="AN351">
      <f>AM351-(AM351*((VLOOKUP(A351,Plan!A$1:BA$798,53,FALSE)/100)))</f>
    </nc>
  </rcc>
  <rcc rId="11573" sId="8">
    <oc r="AO351">
      <f>IF(AJ351,O351*'ETC Data'!$H$5*'ETC Data'!$K$5,0)</f>
    </oc>
    <nc r="AO351">
      <f>IF(AJ351,O351*'ETC Data'!$H$5*'ETC Data'!$K$5,0)</f>
    </nc>
  </rcc>
  <rcc rId="11574" sId="8">
    <oc r="AP351">
      <f>AO351-(AO351*((VLOOKUP(A351,Plan!A$1:BB$798,51,FALSE)/100)))</f>
    </oc>
    <nc r="AP351">
      <f>AO351-(AO351*((VLOOKUP(A351,Plan!A$1:BB$798,54,FALSE)/100)))</f>
    </nc>
  </rcc>
  <rcc rId="11575" sId="8">
    <oc r="AQ351">
      <f>IF(AJ351,O351*'ETC Data'!$H$5*'ETC Data'!$L$5,0)</f>
    </oc>
    <nc r="AQ351">
      <f>IF(AJ351,O351*'ETC Data'!$H$5*'ETC Data'!$L$5,0)</f>
    </nc>
  </rcc>
  <rcc rId="11576" sId="8">
    <oc r="AR351">
      <f>AQ351-(AQ351*((VLOOKUP(A351,Plan!A$1:BD$798,53,FALSE)/100)))</f>
    </oc>
    <nc r="AR351">
      <f>AQ351-(AQ351*((VLOOKUP(A351,Plan!A$1:BD$798,56,FALSE)/100)))</f>
    </nc>
  </rcc>
  <rcc rId="11577" sId="8">
    <oc r="R352">
      <f>Q352-(Q352*((VLOOKUP(A352,Plan!A$1:Z$798,25,FALSE)/100)))</f>
    </oc>
    <nc r="R352">
      <f>Q352-(Q352*((VLOOKUP(A352,Plan!A$1:Z$798,26,FALSE)/100)))</f>
    </nc>
  </rcc>
  <rcc rId="11578" sId="8">
    <oc r="S352">
      <f>IF(P352,O352*'ETC Data'!$H$3*'ETC Data'!$J$3,0)</f>
    </oc>
    <nc r="S352">
      <f>IF(P352,O352*'ETC Data'!$H$3*'ETC Data'!$J$3,0)</f>
    </nc>
  </rcc>
  <rcc rId="11579" sId="8">
    <oc r="T352">
      <f>S352-(S352*((VLOOKUP(A352,Plan!A$1:AA$798,26,FALSE)/100)))</f>
    </oc>
    <nc r="T352">
      <f>S352-(S352*((VLOOKUP(A352,Plan!A$1:AA$798,27,FALSE)/100)))</f>
    </nc>
  </rcc>
  <rcc rId="11580" sId="8">
    <oc r="U352">
      <f>IF(P352,O352*'ETC Data'!$H$3*'ETC Data'!$K$3,0)</f>
    </oc>
    <nc r="U352">
      <f>IF(P352,O352*'ETC Data'!$H$3*'ETC Data'!$K$3,0)</f>
    </nc>
  </rcc>
  <rcc rId="11581" sId="8">
    <oc r="V352">
      <f>U352-(U352*((VLOOKUP(A352,Plan!A$1:AB$798,27,FALSE)/100)))</f>
    </oc>
    <nc r="V352">
      <f>U352-(U352*((VLOOKUP(A352,Plan!A$1:AB$798,28,FALSE)/100)))</f>
    </nc>
  </rcc>
  <rcc rId="11582" sId="8">
    <oc r="W352">
      <f>IF(P352,O352*'ETC Data'!$H$3*'ETC Data'!$L$3,0)</f>
    </oc>
    <nc r="W352">
      <f>IF(P352,O352*'ETC Data'!$H$3*'ETC Data'!$L$3,0)</f>
    </nc>
  </rcc>
  <rcc rId="11583" sId="8">
    <oc r="X352">
      <f>W352-(W352*((VLOOKUP(A352,Plan!A$1:AC$798,28,FALSE)/100)))</f>
    </oc>
    <nc r="X352">
      <f>W352-(W352*((VLOOKUP(A352,Plan!A$1:AC$798,29,FALSE)/100)))</f>
    </nc>
  </rcc>
  <rcc rId="11584" sId="8">
    <oc r="Z352">
      <f>OR(H352="Y",J352="Y")</f>
    </oc>
    <nc r="Z352">
      <f>OR(H352="Y",J352="Y")</f>
    </nc>
  </rcc>
  <rcc rId="11585" sId="8">
    <oc r="AA352">
      <f>IF(Z352,O352*'ETC Data'!$H$4*'ETC Data'!$I$4,0)</f>
    </oc>
    <nc r="AA352">
      <f>IF(Z352,O352*'ETC Data'!$H$4*'ETC Data'!$I$4,0)</f>
    </nc>
  </rcc>
  <rcc rId="11586" sId="8">
    <oc r="AB352">
      <f>AA352-(AA352*((VLOOKUP(A352,Plan!A$1:AI$798,34,FALSE)/100)))</f>
    </oc>
    <nc r="AB352">
      <f>AA352-(AA352*((VLOOKUP(A352,Plan!A$1:AI$798,35,FALSE)/100)))</f>
    </nc>
  </rcc>
  <rcc rId="11587" sId="8">
    <oc r="AC352">
      <f>IF(Z352,O352*'ETC Data'!$H$4*'ETC Data'!$J$4,0)</f>
    </oc>
    <nc r="AC352">
      <f>IF(Z352,O352*'ETC Data'!$H$4*'ETC Data'!$J$4,0)</f>
    </nc>
  </rcc>
  <rcc rId="11588" sId="8">
    <oc r="AD352">
      <f>AC352-(AC352*((VLOOKUP(A352,Plan!A$1:AJ$798,35,FALSE)/100)))</f>
    </oc>
    <nc r="AD352">
      <f>AC352-(AC352*((VLOOKUP(A352,Plan!A$1:AJ$798,36,FALSE)/100)))</f>
    </nc>
  </rcc>
  <rcc rId="11589" sId="8">
    <oc r="AE352">
      <f>IF(Z352,O352*'ETC Data'!$H$4*'ETC Data'!$K$4,0)</f>
    </oc>
    <nc r="AE352">
      <f>IF(Z352,O352*'ETC Data'!$H$4*'ETC Data'!$K$4,0)</f>
    </nc>
  </rcc>
  <rcc rId="11590" sId="8">
    <oc r="AF352">
      <f>AE352-(AE352*((VLOOKUP(A352,Plan!A$1:AK$798,36,FALSE)/100)))</f>
    </oc>
    <nc r="AF352">
      <f>AE352-(AE352*((VLOOKUP(A352,Plan!A$1:AK$798,37,FALSE)/100)))</f>
    </nc>
  </rcc>
  <rcc rId="11591" sId="8">
    <oc r="AG352">
      <f>IF(Z352,O352*'ETC Data'!$H$4*'ETC Data'!$L$4,0)</f>
    </oc>
    <nc r="AG352">
      <f>IF(Z352,O352*'ETC Data'!$H$4*'ETC Data'!$L$4,0)</f>
    </nc>
  </rcc>
  <rcc rId="11592" sId="8">
    <oc r="AH352">
      <f>AG352-(AG352*((VLOOKUP(A352,Plan!A$1:AP$798,41,FALSE)/100)))</f>
    </oc>
    <nc r="AH352">
      <f>AG352-(AG352*((VLOOKUP(A352,Plan!A$1:AP$798,42,FALSE)/100)))</f>
    </nc>
  </rcc>
  <rcc rId="11593" sId="8">
    <oc r="AJ352">
      <f>OR(H352="Y",K352="Y")</f>
    </oc>
    <nc r="AJ352">
      <f>OR(H352="Y",K352="Y")</f>
    </nc>
  </rcc>
  <rcc rId="11594" sId="8">
    <oc r="AK352">
      <f>IF(AJ352,O352*'ETC Data'!$H$5*'ETC Data'!$I$5,0)</f>
    </oc>
    <nc r="AK352">
      <f>IF(AJ352,O352*'ETC Data'!$H$5*'ETC Data'!$I$5,0)</f>
    </nc>
  </rcc>
  <rcc rId="11595" sId="8">
    <oc r="AL352">
      <f>AK352-(AK352*((VLOOKUP(A352,Plan!A$1:AY$798,49,FALSE)/100)))</f>
    </oc>
    <nc r="AL352">
      <f>AK352-(AK352*((VLOOKUP(A352,Plan!A$1:AY$798,51,FALSE)/100)))</f>
    </nc>
  </rcc>
  <rcc rId="11596" sId="8">
    <oc r="AM352">
      <f>IF(AJ352,O352*'ETC Data'!$H$5*'ETC Data'!$J$5,0)</f>
    </oc>
    <nc r="AM352">
      <f>IF(AJ352,O352*'ETC Data'!$H$5*'ETC Data'!$J$5,0)</f>
    </nc>
  </rcc>
  <rcc rId="11597" sId="8">
    <oc r="AN352">
      <f>AM352-(AM352*((VLOOKUP(A352,Plan!A$1:BA$798,50,FALSE)/100)))</f>
    </oc>
    <nc r="AN352">
      <f>AM352-(AM352*((VLOOKUP(A352,Plan!A$1:BA$798,53,FALSE)/100)))</f>
    </nc>
  </rcc>
  <rcc rId="11598" sId="8">
    <oc r="AO352">
      <f>IF(AJ352,O352*'ETC Data'!$H$5*'ETC Data'!$K$5,0)</f>
    </oc>
    <nc r="AO352">
      <f>IF(AJ352,O352*'ETC Data'!$H$5*'ETC Data'!$K$5,0)</f>
    </nc>
  </rcc>
  <rcc rId="11599" sId="8">
    <oc r="AP352">
      <f>AO352-(AO352*((VLOOKUP(A352,Plan!A$1:BB$798,51,FALSE)/100)))</f>
    </oc>
    <nc r="AP352">
      <f>AO352-(AO352*((VLOOKUP(A352,Plan!A$1:BB$798,54,FALSE)/100)))</f>
    </nc>
  </rcc>
  <rcc rId="11600" sId="8">
    <oc r="AQ352">
      <f>IF(AJ352,O352*'ETC Data'!$H$5*'ETC Data'!$L$5,0)</f>
    </oc>
    <nc r="AQ352">
      <f>IF(AJ352,O352*'ETC Data'!$H$5*'ETC Data'!$L$5,0)</f>
    </nc>
  </rcc>
  <rcc rId="11601" sId="8">
    <oc r="AR352">
      <f>AQ352-(AQ352*((VLOOKUP(A352,Plan!A$1:BD$798,53,FALSE)/100)))</f>
    </oc>
    <nc r="AR352">
      <f>AQ352-(AQ352*((VLOOKUP(A352,Plan!A$1:BD$798,56,FALSE)/100)))</f>
    </nc>
  </rcc>
  <rcc rId="11602" sId="8">
    <oc r="R353">
      <f>Q353-(Q353*((VLOOKUP(A353,Plan!A$1:Z$798,25,FALSE)/100)))</f>
    </oc>
    <nc r="R353">
      <f>Q353-(Q353*((VLOOKUP(A353,Plan!A$1:Z$798,26,FALSE)/100)))</f>
    </nc>
  </rcc>
  <rcc rId="11603" sId="8">
    <oc r="S353">
      <f>IF(P353,O353*'ETC Data'!$H$3*'ETC Data'!$J$3,0)</f>
    </oc>
    <nc r="S353">
      <f>IF(P353,O353*'ETC Data'!$H$3*'ETC Data'!$J$3,0)</f>
    </nc>
  </rcc>
  <rcc rId="11604" sId="8">
    <oc r="T353">
      <f>S353-(S353*((VLOOKUP(A353,Plan!A$1:AA$798,26,FALSE)/100)))</f>
    </oc>
    <nc r="T353">
      <f>S353-(S353*((VLOOKUP(A353,Plan!A$1:AA$798,27,FALSE)/100)))</f>
    </nc>
  </rcc>
  <rcc rId="11605" sId="8">
    <oc r="U353">
      <f>IF(P353,O353*'ETC Data'!$H$3*'ETC Data'!$K$3,0)</f>
    </oc>
    <nc r="U353">
      <f>IF(P353,O353*'ETC Data'!$H$3*'ETC Data'!$K$3,0)</f>
    </nc>
  </rcc>
  <rcc rId="11606" sId="8">
    <oc r="V353">
      <f>U353-(U353*((VLOOKUP(A353,Plan!A$1:AB$798,27,FALSE)/100)))</f>
    </oc>
    <nc r="V353">
      <f>U353-(U353*((VLOOKUP(A353,Plan!A$1:AB$798,28,FALSE)/100)))</f>
    </nc>
  </rcc>
  <rcc rId="11607" sId="8">
    <oc r="W353">
      <f>IF(P353,O353*'ETC Data'!$H$3*'ETC Data'!$L$3,0)</f>
    </oc>
    <nc r="W353">
      <f>IF(P353,O353*'ETC Data'!$H$3*'ETC Data'!$L$3,0)</f>
    </nc>
  </rcc>
  <rcc rId="11608" sId="8">
    <oc r="X353">
      <f>W353-(W353*((VLOOKUP(A353,Plan!A$1:AC$798,28,FALSE)/100)))</f>
    </oc>
    <nc r="X353">
      <f>W353-(W353*((VLOOKUP(A353,Plan!A$1:AC$798,29,FALSE)/100)))</f>
    </nc>
  </rcc>
  <rcc rId="11609" sId="8">
    <oc r="Z353">
      <f>OR(H353="Y",J353="Y")</f>
    </oc>
    <nc r="Z353">
      <f>OR(H353="Y",J353="Y")</f>
    </nc>
  </rcc>
  <rcc rId="11610" sId="8">
    <oc r="AA353">
      <f>IF(Z353,O353*'ETC Data'!$H$4*'ETC Data'!$I$4,0)</f>
    </oc>
    <nc r="AA353">
      <f>IF(Z353,O353*'ETC Data'!$H$4*'ETC Data'!$I$4,0)</f>
    </nc>
  </rcc>
  <rcc rId="11611" sId="8">
    <oc r="AB353">
      <f>AA353-(AA353*((VLOOKUP(A353,Plan!A$1:AI$798,34,FALSE)/100)))</f>
    </oc>
    <nc r="AB353">
      <f>AA353-(AA353*((VLOOKUP(A353,Plan!A$1:AI$798,35,FALSE)/100)))</f>
    </nc>
  </rcc>
  <rcc rId="11612" sId="8">
    <oc r="AC353">
      <f>IF(Z353,O353*'ETC Data'!$H$4*'ETC Data'!$J$4,0)</f>
    </oc>
    <nc r="AC353">
      <f>IF(Z353,O353*'ETC Data'!$H$4*'ETC Data'!$J$4,0)</f>
    </nc>
  </rcc>
  <rcc rId="11613" sId="8">
    <oc r="AD353">
      <f>AC353-(AC353*((VLOOKUP(A353,Plan!A$1:AJ$798,35,FALSE)/100)))</f>
    </oc>
    <nc r="AD353">
      <f>AC353-(AC353*((VLOOKUP(A353,Plan!A$1:AJ$798,36,FALSE)/100)))</f>
    </nc>
  </rcc>
  <rcc rId="11614" sId="8">
    <oc r="AE353">
      <f>IF(Z353,O353*'ETC Data'!$H$4*'ETC Data'!$K$4,0)</f>
    </oc>
    <nc r="AE353">
      <f>IF(Z353,O353*'ETC Data'!$H$4*'ETC Data'!$K$4,0)</f>
    </nc>
  </rcc>
  <rcc rId="11615" sId="8">
    <oc r="AF353">
      <f>AE353-(AE353*((VLOOKUP(A353,Plan!A$1:AK$798,36,FALSE)/100)))</f>
    </oc>
    <nc r="AF353">
      <f>AE353-(AE353*((VLOOKUP(A353,Plan!A$1:AK$798,37,FALSE)/100)))</f>
    </nc>
  </rcc>
  <rcc rId="11616" sId="8">
    <oc r="AG353">
      <f>IF(Z353,O353*'ETC Data'!$H$4*'ETC Data'!$L$4,0)</f>
    </oc>
    <nc r="AG353">
      <f>IF(Z353,O353*'ETC Data'!$H$4*'ETC Data'!$L$4,0)</f>
    </nc>
  </rcc>
  <rcc rId="11617" sId="8">
    <oc r="AH353">
      <f>AG353-(AG353*((VLOOKUP(A353,Plan!A$1:AP$798,41,FALSE)/100)))</f>
    </oc>
    <nc r="AH353">
      <f>AG353-(AG353*((VLOOKUP(A353,Plan!A$1:AP$798,42,FALSE)/100)))</f>
    </nc>
  </rcc>
  <rcc rId="11618" sId="8">
    <oc r="AJ353">
      <f>OR(H353="Y",K353="Y")</f>
    </oc>
    <nc r="AJ353">
      <f>OR(H353="Y",K353="Y")</f>
    </nc>
  </rcc>
  <rcc rId="11619" sId="8">
    <oc r="AK353">
      <f>IF(AJ353,O353*'ETC Data'!$H$5*'ETC Data'!$I$5,0)</f>
    </oc>
    <nc r="AK353">
      <f>IF(AJ353,O353*'ETC Data'!$H$5*'ETC Data'!$I$5,0)</f>
    </nc>
  </rcc>
  <rcc rId="11620" sId="8">
    <oc r="AL353">
      <f>AK353-(AK353*((VLOOKUP(A353,Plan!A$1:AY$798,49,FALSE)/100)))</f>
    </oc>
    <nc r="AL353">
      <f>AK353-(AK353*((VLOOKUP(A353,Plan!A$1:AY$798,51,FALSE)/100)))</f>
    </nc>
  </rcc>
  <rcc rId="11621" sId="8">
    <oc r="AM353">
      <f>IF(AJ353,O353*'ETC Data'!$H$5*'ETC Data'!$J$5,0)</f>
    </oc>
    <nc r="AM353">
      <f>IF(AJ353,O353*'ETC Data'!$H$5*'ETC Data'!$J$5,0)</f>
    </nc>
  </rcc>
  <rcc rId="11622" sId="8">
    <oc r="AN353">
      <f>AM353-(AM353*((VLOOKUP(A353,Plan!A$1:BA$798,50,FALSE)/100)))</f>
    </oc>
    <nc r="AN353">
      <f>AM353-(AM353*((VLOOKUP(A353,Plan!A$1:BA$798,53,FALSE)/100)))</f>
    </nc>
  </rcc>
  <rcc rId="11623" sId="8">
    <oc r="AO353">
      <f>IF(AJ353,O353*'ETC Data'!$H$5*'ETC Data'!$K$5,0)</f>
    </oc>
    <nc r="AO353">
      <f>IF(AJ353,O353*'ETC Data'!$H$5*'ETC Data'!$K$5,0)</f>
    </nc>
  </rcc>
  <rcc rId="11624" sId="8">
    <oc r="AP353">
      <f>AO353-(AO353*((VLOOKUP(A353,Plan!A$1:BB$798,51,FALSE)/100)))</f>
    </oc>
    <nc r="AP353">
      <f>AO353-(AO353*((VLOOKUP(A353,Plan!A$1:BB$798,54,FALSE)/100)))</f>
    </nc>
  </rcc>
  <rcc rId="11625" sId="8">
    <oc r="AQ353">
      <f>IF(AJ353,O353*'ETC Data'!$H$5*'ETC Data'!$L$5,0)</f>
    </oc>
    <nc r="AQ353">
      <f>IF(AJ353,O353*'ETC Data'!$H$5*'ETC Data'!$L$5,0)</f>
    </nc>
  </rcc>
  <rcc rId="11626" sId="8">
    <oc r="AR353">
      <f>AQ353-(AQ353*((VLOOKUP(A353,Plan!A$1:BD$798,53,FALSE)/100)))</f>
    </oc>
    <nc r="AR353">
      <f>AQ353-(AQ353*((VLOOKUP(A353,Plan!A$1:BD$798,56,FALSE)/100)))</f>
    </nc>
  </rcc>
  <rcc rId="11627" sId="8">
    <oc r="R354">
      <f>Q354-(Q354*((VLOOKUP(A354,Plan!A$1:Z$798,25,FALSE)/100)))</f>
    </oc>
    <nc r="R354">
      <f>Q354-(Q354*((VLOOKUP(A354,Plan!A$1:Z$798,26,FALSE)/100)))</f>
    </nc>
  </rcc>
  <rcc rId="11628" sId="8">
    <oc r="S354">
      <f>IF(P354,O354*'ETC Data'!$H$3*'ETC Data'!$J$3,0)</f>
    </oc>
    <nc r="S354">
      <f>IF(P354,O354*'ETC Data'!$H$3*'ETC Data'!$J$3,0)</f>
    </nc>
  </rcc>
  <rcc rId="11629" sId="8">
    <oc r="T354">
      <f>S354-(S354*((VLOOKUP(A354,Plan!A$1:AA$798,26,FALSE)/100)))</f>
    </oc>
    <nc r="T354">
      <f>S354-(S354*((VLOOKUP(A354,Plan!A$1:AA$798,27,FALSE)/100)))</f>
    </nc>
  </rcc>
  <rcc rId="11630" sId="8">
    <oc r="U354">
      <f>IF(P354,O354*'ETC Data'!$H$3*'ETC Data'!$K$3,0)</f>
    </oc>
    <nc r="U354">
      <f>IF(P354,O354*'ETC Data'!$H$3*'ETC Data'!$K$3,0)</f>
    </nc>
  </rcc>
  <rcc rId="11631" sId="8">
    <oc r="V354">
      <f>U354-(U354*((VLOOKUP(A354,Plan!A$1:AB$798,27,FALSE)/100)))</f>
    </oc>
    <nc r="V354">
      <f>U354-(U354*((VLOOKUP(A354,Plan!A$1:AB$798,28,FALSE)/100)))</f>
    </nc>
  </rcc>
  <rcc rId="11632" sId="8">
    <oc r="W354">
      <f>IF(P354,O354*'ETC Data'!$H$3*'ETC Data'!$L$3,0)</f>
    </oc>
    <nc r="W354">
      <f>IF(P354,O354*'ETC Data'!$H$3*'ETC Data'!$L$3,0)</f>
    </nc>
  </rcc>
  <rcc rId="11633" sId="8">
    <oc r="X354">
      <f>W354-(W354*((VLOOKUP(A354,Plan!A$1:AC$798,28,FALSE)/100)))</f>
    </oc>
    <nc r="X354">
      <f>W354-(W354*((VLOOKUP(A354,Plan!A$1:AC$798,29,FALSE)/100)))</f>
    </nc>
  </rcc>
  <rcc rId="11634" sId="8">
    <oc r="Z354">
      <f>OR(H354="Y",J354="Y")</f>
    </oc>
    <nc r="Z354">
      <f>OR(H354="Y",J354="Y")</f>
    </nc>
  </rcc>
  <rcc rId="11635" sId="8">
    <oc r="AA354">
      <f>IF(Z354,O354*'ETC Data'!$H$4*'ETC Data'!$I$4,0)</f>
    </oc>
    <nc r="AA354">
      <f>IF(Z354,O354*'ETC Data'!$H$4*'ETC Data'!$I$4,0)</f>
    </nc>
  </rcc>
  <rcc rId="11636" sId="8">
    <oc r="AB354">
      <f>AA354-(AA354*((VLOOKUP(A354,Plan!A$1:AI$798,34,FALSE)/100)))</f>
    </oc>
    <nc r="AB354">
      <f>AA354-(AA354*((VLOOKUP(A354,Plan!A$1:AI$798,35,FALSE)/100)))</f>
    </nc>
  </rcc>
  <rcc rId="11637" sId="8">
    <oc r="AC354">
      <f>IF(Z354,O354*'ETC Data'!$H$4*'ETC Data'!$J$4,0)</f>
    </oc>
    <nc r="AC354">
      <f>IF(Z354,O354*'ETC Data'!$H$4*'ETC Data'!$J$4,0)</f>
    </nc>
  </rcc>
  <rcc rId="11638" sId="8">
    <oc r="AD354">
      <f>AC354-(AC354*((VLOOKUP(A354,Plan!A$1:AJ$798,35,FALSE)/100)))</f>
    </oc>
    <nc r="AD354">
      <f>AC354-(AC354*((VLOOKUP(A354,Plan!A$1:AJ$798,36,FALSE)/100)))</f>
    </nc>
  </rcc>
  <rcc rId="11639" sId="8">
    <oc r="AE354">
      <f>IF(Z354,O354*'ETC Data'!$H$4*'ETC Data'!$K$4,0)</f>
    </oc>
    <nc r="AE354">
      <f>IF(Z354,O354*'ETC Data'!$H$4*'ETC Data'!$K$4,0)</f>
    </nc>
  </rcc>
  <rcc rId="11640" sId="8">
    <oc r="AF354">
      <f>AE354-(AE354*((VLOOKUP(A354,Plan!A$1:AK$798,36,FALSE)/100)))</f>
    </oc>
    <nc r="AF354">
      <f>AE354-(AE354*((VLOOKUP(A354,Plan!A$1:AK$798,37,FALSE)/100)))</f>
    </nc>
  </rcc>
  <rcc rId="11641" sId="8">
    <oc r="AG354">
      <f>IF(Z354,O354*'ETC Data'!$H$4*'ETC Data'!$L$4,0)</f>
    </oc>
    <nc r="AG354">
      <f>IF(Z354,O354*'ETC Data'!$H$4*'ETC Data'!$L$4,0)</f>
    </nc>
  </rcc>
  <rcc rId="11642" sId="8">
    <oc r="AH354">
      <f>AG354-(AG354*((VLOOKUP(A354,Plan!A$1:AP$798,41,FALSE)/100)))</f>
    </oc>
    <nc r="AH354">
      <f>AG354-(AG354*((VLOOKUP(A354,Plan!A$1:AP$798,42,FALSE)/100)))</f>
    </nc>
  </rcc>
  <rcc rId="11643" sId="8">
    <oc r="AJ354">
      <f>OR(H354="Y",K354="Y")</f>
    </oc>
    <nc r="AJ354">
      <f>OR(H354="Y",K354="Y")</f>
    </nc>
  </rcc>
  <rcc rId="11644" sId="8">
    <oc r="AK354">
      <f>IF(AJ354,O354*'ETC Data'!$H$5*'ETC Data'!$I$5,0)</f>
    </oc>
    <nc r="AK354">
      <f>IF(AJ354,O354*'ETC Data'!$H$5*'ETC Data'!$I$5,0)</f>
    </nc>
  </rcc>
  <rcc rId="11645" sId="8">
    <oc r="AL354">
      <f>AK354-(AK354*((VLOOKUP(A354,Plan!A$1:AY$798,49,FALSE)/100)))</f>
    </oc>
    <nc r="AL354">
      <f>AK354-(AK354*((VLOOKUP(A354,Plan!A$1:AY$798,51,FALSE)/100)))</f>
    </nc>
  </rcc>
  <rcc rId="11646" sId="8">
    <oc r="AM354">
      <f>IF(AJ354,O354*'ETC Data'!$H$5*'ETC Data'!$J$5,0)</f>
    </oc>
    <nc r="AM354">
      <f>IF(AJ354,O354*'ETC Data'!$H$5*'ETC Data'!$J$5,0)</f>
    </nc>
  </rcc>
  <rcc rId="11647" sId="8">
    <oc r="AN354">
      <f>AM354-(AM354*((VLOOKUP(A354,Plan!A$1:BA$798,50,FALSE)/100)))</f>
    </oc>
    <nc r="AN354">
      <f>AM354-(AM354*((VLOOKUP(A354,Plan!A$1:BA$798,53,FALSE)/100)))</f>
    </nc>
  </rcc>
  <rcc rId="11648" sId="8">
    <oc r="AO354">
      <f>IF(AJ354,O354*'ETC Data'!$H$5*'ETC Data'!$K$5,0)</f>
    </oc>
    <nc r="AO354">
      <f>IF(AJ354,O354*'ETC Data'!$H$5*'ETC Data'!$K$5,0)</f>
    </nc>
  </rcc>
  <rcc rId="11649" sId="8">
    <oc r="AP354">
      <f>AO354-(AO354*((VLOOKUP(A354,Plan!A$1:BB$798,51,FALSE)/100)))</f>
    </oc>
    <nc r="AP354">
      <f>AO354-(AO354*((VLOOKUP(A354,Plan!A$1:BB$798,54,FALSE)/100)))</f>
    </nc>
  </rcc>
  <rcc rId="11650" sId="8">
    <oc r="AQ354">
      <f>IF(AJ354,O354*'ETC Data'!$H$5*'ETC Data'!$L$5,0)</f>
    </oc>
    <nc r="AQ354">
      <f>IF(AJ354,O354*'ETC Data'!$H$5*'ETC Data'!$L$5,0)</f>
    </nc>
  </rcc>
  <rcc rId="11651" sId="8">
    <oc r="AR354">
      <f>AQ354-(AQ354*((VLOOKUP(A354,Plan!A$1:BD$798,53,FALSE)/100)))</f>
    </oc>
    <nc r="AR354">
      <f>AQ354-(AQ354*((VLOOKUP(A354,Plan!A$1:BD$798,56,FALSE)/100)))</f>
    </nc>
  </rcc>
  <rcc rId="11652" sId="8">
    <oc r="R355">
      <f>Q355-(Q355*((VLOOKUP(A355,Plan!A$1:Z$798,25,FALSE)/100)))</f>
    </oc>
    <nc r="R355">
      <f>Q355-(Q355*((VLOOKUP(A355,Plan!A$1:Z$798,26,FALSE)/100)))</f>
    </nc>
  </rcc>
  <rcc rId="11653" sId="8">
    <oc r="S355">
      <f>IF(P355,O355*'ETC Data'!$H$3*'ETC Data'!$J$3,0)</f>
    </oc>
    <nc r="S355">
      <f>IF(P355,O355*'ETC Data'!$H$3*'ETC Data'!$J$3,0)</f>
    </nc>
  </rcc>
  <rcc rId="11654" sId="8">
    <oc r="T355">
      <f>S355-(S355*((VLOOKUP(A355,Plan!A$1:AA$798,26,FALSE)/100)))</f>
    </oc>
    <nc r="T355">
      <f>S355-(S355*((VLOOKUP(A355,Plan!A$1:AA$798,27,FALSE)/100)))</f>
    </nc>
  </rcc>
  <rcc rId="11655" sId="8">
    <oc r="U355">
      <f>IF(P355,O355*'ETC Data'!$H$3*'ETC Data'!$K$3,0)</f>
    </oc>
    <nc r="U355">
      <f>IF(P355,O355*'ETC Data'!$H$3*'ETC Data'!$K$3,0)</f>
    </nc>
  </rcc>
  <rcc rId="11656" sId="8">
    <oc r="V355">
      <f>U355-(U355*((VLOOKUP(A355,Plan!A$1:AB$798,27,FALSE)/100)))</f>
    </oc>
    <nc r="V355">
      <f>U355-(U355*((VLOOKUP(A355,Plan!A$1:AB$798,28,FALSE)/100)))</f>
    </nc>
  </rcc>
  <rcc rId="11657" sId="8">
    <oc r="W355">
      <f>IF(P355,O355*'ETC Data'!$H$3*'ETC Data'!$L$3,0)</f>
    </oc>
    <nc r="W355">
      <f>IF(P355,O355*'ETC Data'!$H$3*'ETC Data'!$L$3,0)</f>
    </nc>
  </rcc>
  <rcc rId="11658" sId="8">
    <oc r="X355">
      <f>W355-(W355*((VLOOKUP(A355,Plan!A$1:AC$798,28,FALSE)/100)))</f>
    </oc>
    <nc r="X355">
      <f>W355-(W355*((VLOOKUP(A355,Plan!A$1:AC$798,29,FALSE)/100)))</f>
    </nc>
  </rcc>
  <rcc rId="11659" sId="8">
    <oc r="Z355">
      <f>OR(H355="Y",J355="Y")</f>
    </oc>
    <nc r="Z355">
      <f>OR(H355="Y",J355="Y")</f>
    </nc>
  </rcc>
  <rcc rId="11660" sId="8">
    <oc r="AA355">
      <f>IF(Z355,O355*'ETC Data'!$H$4*'ETC Data'!$I$4,0)</f>
    </oc>
    <nc r="AA355">
      <f>IF(Z355,O355*'ETC Data'!$H$4*'ETC Data'!$I$4,0)</f>
    </nc>
  </rcc>
  <rcc rId="11661" sId="8">
    <oc r="AB355">
      <f>AA355-(AA355*((VLOOKUP(A355,Plan!A$1:AI$798,34,FALSE)/100)))</f>
    </oc>
    <nc r="AB355">
      <f>AA355-(AA355*((VLOOKUP(A355,Plan!A$1:AI$798,35,FALSE)/100)))</f>
    </nc>
  </rcc>
  <rcc rId="11662" sId="8">
    <oc r="AC355">
      <f>IF(Z355,O355*'ETC Data'!$H$4*'ETC Data'!$J$4,0)</f>
    </oc>
    <nc r="AC355">
      <f>IF(Z355,O355*'ETC Data'!$H$4*'ETC Data'!$J$4,0)</f>
    </nc>
  </rcc>
  <rcc rId="11663" sId="8">
    <oc r="AD355">
      <f>AC355-(AC355*((VLOOKUP(A355,Plan!A$1:AJ$798,35,FALSE)/100)))</f>
    </oc>
    <nc r="AD355">
      <f>AC355-(AC355*((VLOOKUP(A355,Plan!A$1:AJ$798,36,FALSE)/100)))</f>
    </nc>
  </rcc>
  <rcc rId="11664" sId="8">
    <oc r="AE355">
      <f>IF(Z355,O355*'ETC Data'!$H$4*'ETC Data'!$K$4,0)</f>
    </oc>
    <nc r="AE355">
      <f>IF(Z355,O355*'ETC Data'!$H$4*'ETC Data'!$K$4,0)</f>
    </nc>
  </rcc>
  <rcc rId="11665" sId="8">
    <oc r="AF355">
      <f>AE355-(AE355*((VLOOKUP(A355,Plan!A$1:AK$798,36,FALSE)/100)))</f>
    </oc>
    <nc r="AF355">
      <f>AE355-(AE355*((VLOOKUP(A355,Plan!A$1:AK$798,37,FALSE)/100)))</f>
    </nc>
  </rcc>
  <rcc rId="11666" sId="8">
    <oc r="AG355">
      <f>IF(Z355,O355*'ETC Data'!$H$4*'ETC Data'!$L$4,0)</f>
    </oc>
    <nc r="AG355">
      <f>IF(Z355,O355*'ETC Data'!$H$4*'ETC Data'!$L$4,0)</f>
    </nc>
  </rcc>
  <rcc rId="11667" sId="8">
    <oc r="AH355">
      <f>AG355-(AG355*((VLOOKUP(A355,Plan!A$1:AP$798,41,FALSE)/100)))</f>
    </oc>
    <nc r="AH355">
      <f>AG355-(AG355*((VLOOKUP(A355,Plan!A$1:AP$798,42,FALSE)/100)))</f>
    </nc>
  </rcc>
  <rcc rId="11668" sId="8">
    <oc r="AJ355">
      <f>OR(H355="Y",K355="Y")</f>
    </oc>
    <nc r="AJ355">
      <f>OR(H355="Y",K355="Y")</f>
    </nc>
  </rcc>
  <rcc rId="11669" sId="8">
    <oc r="AK355">
      <f>IF(AJ355,O355*'ETC Data'!$H$5*'ETC Data'!$I$5,0)</f>
    </oc>
    <nc r="AK355">
      <f>IF(AJ355,O355*'ETC Data'!$H$5*'ETC Data'!$I$5,0)</f>
    </nc>
  </rcc>
  <rcc rId="11670" sId="8">
    <oc r="AL355">
      <f>AK355-(AK355*((VLOOKUP(A355,Plan!A$1:AY$798,49,FALSE)/100)))</f>
    </oc>
    <nc r="AL355">
      <f>AK355-(AK355*((VLOOKUP(A355,Plan!A$1:AY$798,51,FALSE)/100)))</f>
    </nc>
  </rcc>
  <rcc rId="11671" sId="8">
    <oc r="AM355">
      <f>IF(AJ355,O355*'ETC Data'!$H$5*'ETC Data'!$J$5,0)</f>
    </oc>
    <nc r="AM355">
      <f>IF(AJ355,O355*'ETC Data'!$H$5*'ETC Data'!$J$5,0)</f>
    </nc>
  </rcc>
  <rcc rId="11672" sId="8">
    <oc r="AN355">
      <f>AM355-(AM355*((VLOOKUP(A355,Plan!A$1:BA$798,50,FALSE)/100)))</f>
    </oc>
    <nc r="AN355">
      <f>AM355-(AM355*((VLOOKUP(A355,Plan!A$1:BA$798,53,FALSE)/100)))</f>
    </nc>
  </rcc>
  <rcc rId="11673" sId="8">
    <oc r="AO355">
      <f>IF(AJ355,O355*'ETC Data'!$H$5*'ETC Data'!$K$5,0)</f>
    </oc>
    <nc r="AO355">
      <f>IF(AJ355,O355*'ETC Data'!$H$5*'ETC Data'!$K$5,0)</f>
    </nc>
  </rcc>
  <rcc rId="11674" sId="8">
    <oc r="AP355">
      <f>AO355-(AO355*((VLOOKUP(A355,Plan!A$1:BB$798,51,FALSE)/100)))</f>
    </oc>
    <nc r="AP355">
      <f>AO355-(AO355*((VLOOKUP(A355,Plan!A$1:BB$798,54,FALSE)/100)))</f>
    </nc>
  </rcc>
  <rcc rId="11675" sId="8">
    <oc r="AQ355">
      <f>IF(AJ355,O355*'ETC Data'!$H$5*'ETC Data'!$L$5,0)</f>
    </oc>
    <nc r="AQ355">
      <f>IF(AJ355,O355*'ETC Data'!$H$5*'ETC Data'!$L$5,0)</f>
    </nc>
  </rcc>
  <rcc rId="11676" sId="8">
    <oc r="AR355">
      <f>AQ355-(AQ355*((VLOOKUP(A355,Plan!A$1:BD$798,53,FALSE)/100)))</f>
    </oc>
    <nc r="AR355">
      <f>AQ355-(AQ355*((VLOOKUP(A355,Plan!A$1:BD$798,56,FALSE)/100)))</f>
    </nc>
  </rcc>
  <rcc rId="11677" sId="8">
    <oc r="R356">
      <f>Q356-(Q356*((VLOOKUP(A356,Plan!A$1:Z$798,25,FALSE)/100)))</f>
    </oc>
    <nc r="R356">
      <f>Q356-(Q356*((VLOOKUP(A356,Plan!A$1:Z$798,26,FALSE)/100)))</f>
    </nc>
  </rcc>
  <rcc rId="11678" sId="8">
    <oc r="S356">
      <f>IF(P356,O356*'ETC Data'!$H$3*'ETC Data'!$J$3,0)</f>
    </oc>
    <nc r="S356">
      <f>IF(P356,O356*'ETC Data'!$H$3*'ETC Data'!$J$3,0)</f>
    </nc>
  </rcc>
  <rcc rId="11679" sId="8">
    <oc r="T356">
      <f>S356-(S356*((VLOOKUP(A356,Plan!A$1:AA$798,26,FALSE)/100)))</f>
    </oc>
    <nc r="T356">
      <f>S356-(S356*((VLOOKUP(A356,Plan!A$1:AA$798,27,FALSE)/100)))</f>
    </nc>
  </rcc>
  <rcc rId="11680" sId="8">
    <oc r="U356">
      <f>IF(P356,O356*'ETC Data'!$H$3*'ETC Data'!$K$3,0)</f>
    </oc>
    <nc r="U356">
      <f>IF(P356,O356*'ETC Data'!$H$3*'ETC Data'!$K$3,0)</f>
    </nc>
  </rcc>
  <rcc rId="11681" sId="8">
    <oc r="V356">
      <f>U356-(U356*((VLOOKUP(A356,Plan!A$1:AB$798,27,FALSE)/100)))</f>
    </oc>
    <nc r="V356">
      <f>U356-(U356*((VLOOKUP(A356,Plan!A$1:AB$798,28,FALSE)/100)))</f>
    </nc>
  </rcc>
  <rcc rId="11682" sId="8">
    <oc r="W356">
      <f>IF(P356,O356*'ETC Data'!$H$3*'ETC Data'!$L$3,0)</f>
    </oc>
    <nc r="W356">
      <f>IF(P356,O356*'ETC Data'!$H$3*'ETC Data'!$L$3,0)</f>
    </nc>
  </rcc>
  <rcc rId="11683" sId="8">
    <oc r="X356">
      <f>W356-(W356*((VLOOKUP(A356,Plan!A$1:AC$798,28,FALSE)/100)))</f>
    </oc>
    <nc r="X356">
      <f>W356-(W356*((VLOOKUP(A356,Plan!A$1:AC$798,29,FALSE)/100)))</f>
    </nc>
  </rcc>
  <rcc rId="11684" sId="8">
    <oc r="Z356">
      <f>OR(H356="Y",J356="Y")</f>
    </oc>
    <nc r="Z356">
      <f>OR(H356="Y",J356="Y")</f>
    </nc>
  </rcc>
  <rcc rId="11685" sId="8">
    <oc r="AA356">
      <f>IF(Z356,O356*'ETC Data'!$H$4*'ETC Data'!$I$4,0)</f>
    </oc>
    <nc r="AA356">
      <f>IF(Z356,O356*'ETC Data'!$H$4*'ETC Data'!$I$4,0)</f>
    </nc>
  </rcc>
  <rcc rId="11686" sId="8">
    <oc r="AB356">
      <f>AA356-(AA356*((VLOOKUP(A356,Plan!A$1:AI$798,34,FALSE)/100)))</f>
    </oc>
    <nc r="AB356">
      <f>AA356-(AA356*((VLOOKUP(A356,Plan!A$1:AI$798,35,FALSE)/100)))</f>
    </nc>
  </rcc>
  <rcc rId="11687" sId="8">
    <oc r="AC356">
      <f>IF(Z356,O356*'ETC Data'!$H$4*'ETC Data'!$J$4,0)</f>
    </oc>
    <nc r="AC356">
      <f>IF(Z356,O356*'ETC Data'!$H$4*'ETC Data'!$J$4,0)</f>
    </nc>
  </rcc>
  <rcc rId="11688" sId="8">
    <oc r="AD356">
      <f>AC356-(AC356*((VLOOKUP(A356,Plan!A$1:AJ$798,35,FALSE)/100)))</f>
    </oc>
    <nc r="AD356">
      <f>AC356-(AC356*((VLOOKUP(A356,Plan!A$1:AJ$798,36,FALSE)/100)))</f>
    </nc>
  </rcc>
  <rcc rId="11689" sId="8">
    <oc r="AE356">
      <f>IF(Z356,O356*'ETC Data'!$H$4*'ETC Data'!$K$4,0)</f>
    </oc>
    <nc r="AE356">
      <f>IF(Z356,O356*'ETC Data'!$H$4*'ETC Data'!$K$4,0)</f>
    </nc>
  </rcc>
  <rcc rId="11690" sId="8">
    <oc r="AF356">
      <f>AE356-(AE356*((VLOOKUP(A356,Plan!A$1:AK$798,36,FALSE)/100)))</f>
    </oc>
    <nc r="AF356">
      <f>AE356-(AE356*((VLOOKUP(A356,Plan!A$1:AK$798,37,FALSE)/100)))</f>
    </nc>
  </rcc>
  <rcc rId="11691" sId="8">
    <oc r="AG356">
      <f>IF(Z356,O356*'ETC Data'!$H$4*'ETC Data'!$L$4,0)</f>
    </oc>
    <nc r="AG356">
      <f>IF(Z356,O356*'ETC Data'!$H$4*'ETC Data'!$L$4,0)</f>
    </nc>
  </rcc>
  <rcc rId="11692" sId="8">
    <oc r="AH356">
      <f>AG356-(AG356*((VLOOKUP(A356,Plan!A$1:AP$798,41,FALSE)/100)))</f>
    </oc>
    <nc r="AH356">
      <f>AG356-(AG356*((VLOOKUP(A356,Plan!A$1:AP$798,42,FALSE)/100)))</f>
    </nc>
  </rcc>
  <rcc rId="11693" sId="8">
    <oc r="AJ356">
      <f>OR(H356="Y",K356="Y")</f>
    </oc>
    <nc r="AJ356">
      <f>OR(H356="Y",K356="Y")</f>
    </nc>
  </rcc>
  <rcc rId="11694" sId="8">
    <oc r="AK356">
      <f>IF(AJ356,O356*'ETC Data'!$H$5*'ETC Data'!$I$5,0)</f>
    </oc>
    <nc r="AK356">
      <f>IF(AJ356,O356*'ETC Data'!$H$5*'ETC Data'!$I$5,0)</f>
    </nc>
  </rcc>
  <rcc rId="11695" sId="8">
    <oc r="AL356">
      <f>AK356-(AK356*((VLOOKUP(A356,Plan!A$1:AY$798,49,FALSE)/100)))</f>
    </oc>
    <nc r="AL356">
      <f>AK356-(AK356*((VLOOKUP(A356,Plan!A$1:AY$798,51,FALSE)/100)))</f>
    </nc>
  </rcc>
  <rcc rId="11696" sId="8">
    <oc r="AM356">
      <f>IF(AJ356,O356*'ETC Data'!$H$5*'ETC Data'!$J$5,0)</f>
    </oc>
    <nc r="AM356">
      <f>IF(AJ356,O356*'ETC Data'!$H$5*'ETC Data'!$J$5,0)</f>
    </nc>
  </rcc>
  <rcc rId="11697" sId="8">
    <oc r="AN356">
      <f>AM356-(AM356*((VLOOKUP(A356,Plan!A$1:BA$798,50,FALSE)/100)))</f>
    </oc>
    <nc r="AN356">
      <f>AM356-(AM356*((VLOOKUP(A356,Plan!A$1:BA$798,53,FALSE)/100)))</f>
    </nc>
  </rcc>
  <rcc rId="11698" sId="8">
    <oc r="AO356">
      <f>IF(AJ356,O356*'ETC Data'!$H$5*'ETC Data'!$K$5,0)</f>
    </oc>
    <nc r="AO356">
      <f>IF(AJ356,O356*'ETC Data'!$H$5*'ETC Data'!$K$5,0)</f>
    </nc>
  </rcc>
  <rcc rId="11699" sId="8">
    <oc r="AP356">
      <f>AO356-(AO356*((VLOOKUP(A356,Plan!A$1:BB$798,51,FALSE)/100)))</f>
    </oc>
    <nc r="AP356">
      <f>AO356-(AO356*((VLOOKUP(A356,Plan!A$1:BB$798,54,FALSE)/100)))</f>
    </nc>
  </rcc>
  <rcc rId="11700" sId="8">
    <oc r="AQ356">
      <f>IF(AJ356,O356*'ETC Data'!$H$5*'ETC Data'!$L$5,0)</f>
    </oc>
    <nc r="AQ356">
      <f>IF(AJ356,O356*'ETC Data'!$H$5*'ETC Data'!$L$5,0)</f>
    </nc>
  </rcc>
  <rcc rId="11701" sId="8">
    <oc r="AR356">
      <f>AQ356-(AQ356*((VLOOKUP(A356,Plan!A$1:BD$798,53,FALSE)/100)))</f>
    </oc>
    <nc r="AR356">
      <f>AQ356-(AQ356*((VLOOKUP(A356,Plan!A$1:BD$798,56,FALSE)/100)))</f>
    </nc>
  </rcc>
  <rcc rId="11702" sId="8">
    <oc r="R357">
      <f>Q357-(Q357*((VLOOKUP(A357,Plan!A$1:Z$798,25,FALSE)/100)))</f>
    </oc>
    <nc r="R357">
      <f>Q357-(Q357*((VLOOKUP(A357,Plan!A$1:Z$798,26,FALSE)/100)))</f>
    </nc>
  </rcc>
  <rcc rId="11703" sId="8">
    <oc r="S357">
      <f>IF(P357,O357*'ETC Data'!$H$3*'ETC Data'!$J$3,0)</f>
    </oc>
    <nc r="S357">
      <f>IF(P357,O357*'ETC Data'!$H$3*'ETC Data'!$J$3,0)</f>
    </nc>
  </rcc>
  <rcc rId="11704" sId="8">
    <oc r="T357">
      <f>S357-(S357*((VLOOKUP(A357,Plan!A$1:AA$798,26,FALSE)/100)))</f>
    </oc>
    <nc r="T357">
      <f>S357-(S357*((VLOOKUP(A357,Plan!A$1:AA$798,27,FALSE)/100)))</f>
    </nc>
  </rcc>
  <rcc rId="11705" sId="8">
    <oc r="U357">
      <f>IF(P357,O357*'ETC Data'!$H$3*'ETC Data'!$K$3,0)</f>
    </oc>
    <nc r="U357">
      <f>IF(P357,O357*'ETC Data'!$H$3*'ETC Data'!$K$3,0)</f>
    </nc>
  </rcc>
  <rcc rId="11706" sId="8">
    <oc r="V357">
      <f>U357-(U357*((VLOOKUP(A357,Plan!A$1:AB$798,27,FALSE)/100)))</f>
    </oc>
    <nc r="V357">
      <f>U357-(U357*((VLOOKUP(A357,Plan!A$1:AB$798,28,FALSE)/100)))</f>
    </nc>
  </rcc>
  <rcc rId="11707" sId="8">
    <oc r="W357">
      <f>IF(P357,O357*'ETC Data'!$H$3*'ETC Data'!$L$3,0)</f>
    </oc>
    <nc r="W357">
      <f>IF(P357,O357*'ETC Data'!$H$3*'ETC Data'!$L$3,0)</f>
    </nc>
  </rcc>
  <rcc rId="11708" sId="8">
    <oc r="X357">
      <f>W357-(W357*((VLOOKUP(A357,Plan!A$1:AC$798,28,FALSE)/100)))</f>
    </oc>
    <nc r="X357">
      <f>W357-(W357*((VLOOKUP(A357,Plan!A$1:AC$798,29,FALSE)/100)))</f>
    </nc>
  </rcc>
  <rcc rId="11709" sId="8">
    <oc r="Z357">
      <f>OR(H357="Y",J357="Y")</f>
    </oc>
    <nc r="Z357">
      <f>OR(H357="Y",J357="Y")</f>
    </nc>
  </rcc>
  <rcc rId="11710" sId="8">
    <oc r="AA357">
      <f>IF(Z357,O357*'ETC Data'!$H$4*'ETC Data'!$I$4,0)</f>
    </oc>
    <nc r="AA357">
      <f>IF(Z357,O357*'ETC Data'!$H$4*'ETC Data'!$I$4,0)</f>
    </nc>
  </rcc>
  <rcc rId="11711" sId="8">
    <oc r="AB357">
      <f>AA357-(AA357*((VLOOKUP(A357,Plan!A$1:AI$798,34,FALSE)/100)))</f>
    </oc>
    <nc r="AB357">
      <f>AA357-(AA357*((VLOOKUP(A357,Plan!A$1:AI$798,35,FALSE)/100)))</f>
    </nc>
  </rcc>
  <rcc rId="11712" sId="8">
    <oc r="AC357">
      <f>IF(Z357,O357*'ETC Data'!$H$4*'ETC Data'!$J$4,0)</f>
    </oc>
    <nc r="AC357">
      <f>IF(Z357,O357*'ETC Data'!$H$4*'ETC Data'!$J$4,0)</f>
    </nc>
  </rcc>
  <rcc rId="11713" sId="8">
    <oc r="AD357">
      <f>AC357-(AC357*((VLOOKUP(A357,Plan!A$1:AJ$798,35,FALSE)/100)))</f>
    </oc>
    <nc r="AD357">
      <f>AC357-(AC357*((VLOOKUP(A357,Plan!A$1:AJ$798,36,FALSE)/100)))</f>
    </nc>
  </rcc>
  <rcc rId="11714" sId="8">
    <oc r="AE357">
      <f>IF(Z357,O357*'ETC Data'!$H$4*'ETC Data'!$K$4,0)</f>
    </oc>
    <nc r="AE357">
      <f>IF(Z357,O357*'ETC Data'!$H$4*'ETC Data'!$K$4,0)</f>
    </nc>
  </rcc>
  <rcc rId="11715" sId="8">
    <oc r="AF357">
      <f>AE357-(AE357*((VLOOKUP(A357,Plan!A$1:AK$798,36,FALSE)/100)))</f>
    </oc>
    <nc r="AF357">
      <f>AE357-(AE357*((VLOOKUP(A357,Plan!A$1:AK$798,37,FALSE)/100)))</f>
    </nc>
  </rcc>
  <rcc rId="11716" sId="8">
    <oc r="AG357">
      <f>IF(Z357,O357*'ETC Data'!$H$4*'ETC Data'!$L$4,0)</f>
    </oc>
    <nc r="AG357">
      <f>IF(Z357,O357*'ETC Data'!$H$4*'ETC Data'!$L$4,0)</f>
    </nc>
  </rcc>
  <rcc rId="11717" sId="8">
    <oc r="AH357">
      <f>AG357-(AG357*((VLOOKUP(A357,Plan!A$1:AP$798,41,FALSE)/100)))</f>
    </oc>
    <nc r="AH357">
      <f>AG357-(AG357*((VLOOKUP(A357,Plan!A$1:AP$798,42,FALSE)/100)))</f>
    </nc>
  </rcc>
  <rcc rId="11718" sId="8">
    <oc r="AJ357">
      <f>OR(H357="Y",K357="Y")</f>
    </oc>
    <nc r="AJ357">
      <f>OR(H357="Y",K357="Y")</f>
    </nc>
  </rcc>
  <rcc rId="11719" sId="8">
    <oc r="AK357">
      <f>IF(AJ357,O357*'ETC Data'!$H$5*'ETC Data'!$I$5,0)</f>
    </oc>
    <nc r="AK357">
      <f>IF(AJ357,O357*'ETC Data'!$H$5*'ETC Data'!$I$5,0)</f>
    </nc>
  </rcc>
  <rcc rId="11720" sId="8">
    <oc r="AL357">
      <f>AK357-(AK357*((VLOOKUP(A357,Plan!A$1:AY$798,49,FALSE)/100)))</f>
    </oc>
    <nc r="AL357">
      <f>AK357-(AK357*((VLOOKUP(A357,Plan!A$1:AY$798,51,FALSE)/100)))</f>
    </nc>
  </rcc>
  <rcc rId="11721" sId="8">
    <oc r="AM357">
      <f>IF(AJ357,O357*'ETC Data'!$H$5*'ETC Data'!$J$5,0)</f>
    </oc>
    <nc r="AM357">
      <f>IF(AJ357,O357*'ETC Data'!$H$5*'ETC Data'!$J$5,0)</f>
    </nc>
  </rcc>
  <rcc rId="11722" sId="8">
    <oc r="AN357">
      <f>AM357-(AM357*((VLOOKUP(A357,Plan!A$1:BA$798,50,FALSE)/100)))</f>
    </oc>
    <nc r="AN357">
      <f>AM357-(AM357*((VLOOKUP(A357,Plan!A$1:BA$798,53,FALSE)/100)))</f>
    </nc>
  </rcc>
  <rcc rId="11723" sId="8">
    <oc r="AO357">
      <f>IF(AJ357,O357*'ETC Data'!$H$5*'ETC Data'!$K$5,0)</f>
    </oc>
    <nc r="AO357">
      <f>IF(AJ357,O357*'ETC Data'!$H$5*'ETC Data'!$K$5,0)</f>
    </nc>
  </rcc>
  <rcc rId="11724" sId="8">
    <oc r="AP357">
      <f>AO357-(AO357*((VLOOKUP(A357,Plan!A$1:BB$798,51,FALSE)/100)))</f>
    </oc>
    <nc r="AP357">
      <f>AO357-(AO357*((VLOOKUP(A357,Plan!A$1:BB$798,54,FALSE)/100)))</f>
    </nc>
  </rcc>
  <rcc rId="11725" sId="8">
    <oc r="AQ357">
      <f>IF(AJ357,O357*'ETC Data'!$H$5*'ETC Data'!$L$5,0)</f>
    </oc>
    <nc r="AQ357">
      <f>IF(AJ357,O357*'ETC Data'!$H$5*'ETC Data'!$L$5,0)</f>
    </nc>
  </rcc>
  <rcc rId="11726" sId="8">
    <oc r="AR357">
      <f>AQ357-(AQ357*((VLOOKUP(A357,Plan!A$1:BD$798,53,FALSE)/100)))</f>
    </oc>
    <nc r="AR357">
      <f>AQ357-(AQ357*((VLOOKUP(A357,Plan!A$1:BD$798,56,FALSE)/100)))</f>
    </nc>
  </rcc>
  <rcc rId="11727" sId="8">
    <oc r="R358">
      <f>Q358-(Q358*((VLOOKUP(A358,Plan!A$1:Z$798,25,FALSE)/100)))</f>
    </oc>
    <nc r="R358">
      <f>Q358-(Q358*((VLOOKUP(A358,Plan!A$1:Z$798,26,FALSE)/100)))</f>
    </nc>
  </rcc>
  <rcc rId="11728" sId="8">
    <oc r="S358">
      <f>IF(P358,O358*'ETC Data'!$H$3*'ETC Data'!$J$3,0)</f>
    </oc>
    <nc r="S358">
      <f>IF(P358,O358*'ETC Data'!$H$3*'ETC Data'!$J$3,0)</f>
    </nc>
  </rcc>
  <rcc rId="11729" sId="8">
    <oc r="T358">
      <f>S358-(S358*((VLOOKUP(A358,Plan!A$1:AA$798,26,FALSE)/100)))</f>
    </oc>
    <nc r="T358">
      <f>S358-(S358*((VLOOKUP(A358,Plan!A$1:AA$798,27,FALSE)/100)))</f>
    </nc>
  </rcc>
  <rcc rId="11730" sId="8">
    <oc r="U358">
      <f>IF(P358,O358*'ETC Data'!$H$3*'ETC Data'!$K$3,0)</f>
    </oc>
    <nc r="U358">
      <f>IF(P358,O358*'ETC Data'!$H$3*'ETC Data'!$K$3,0)</f>
    </nc>
  </rcc>
  <rcc rId="11731" sId="8">
    <oc r="V358">
      <f>U358-(U358*((VLOOKUP(A358,Plan!A$1:AB$798,27,FALSE)/100)))</f>
    </oc>
    <nc r="V358">
      <f>U358-(U358*((VLOOKUP(A358,Plan!A$1:AB$798,28,FALSE)/100)))</f>
    </nc>
  </rcc>
  <rcc rId="11732" sId="8">
    <oc r="W358">
      <f>IF(P358,O358*'ETC Data'!$H$3*'ETC Data'!$L$3,0)</f>
    </oc>
    <nc r="W358">
      <f>IF(P358,O358*'ETC Data'!$H$3*'ETC Data'!$L$3,0)</f>
    </nc>
  </rcc>
  <rcc rId="11733" sId="8">
    <oc r="X358">
      <f>W358-(W358*((VLOOKUP(A358,Plan!A$1:AC$798,28,FALSE)/100)))</f>
    </oc>
    <nc r="X358">
      <f>W358-(W358*((VLOOKUP(A358,Plan!A$1:AC$798,29,FALSE)/100)))</f>
    </nc>
  </rcc>
  <rcc rId="11734" sId="8">
    <oc r="Z358">
      <f>OR(H358="Y",J358="Y")</f>
    </oc>
    <nc r="Z358">
      <f>OR(H358="Y",J358="Y")</f>
    </nc>
  </rcc>
  <rcc rId="11735" sId="8">
    <oc r="AA358">
      <f>IF(Z358,O358*'ETC Data'!$H$4*'ETC Data'!$I$4,0)</f>
    </oc>
    <nc r="AA358">
      <f>IF(Z358,O358*'ETC Data'!$H$4*'ETC Data'!$I$4,0)</f>
    </nc>
  </rcc>
  <rcc rId="11736" sId="8">
    <oc r="AB358">
      <f>AA358-(AA358*((VLOOKUP(A358,Plan!A$1:AI$798,34,FALSE)/100)))</f>
    </oc>
    <nc r="AB358">
      <f>AA358-(AA358*((VLOOKUP(A358,Plan!A$1:AI$798,35,FALSE)/100)))</f>
    </nc>
  </rcc>
  <rcc rId="11737" sId="8">
    <oc r="AC358">
      <f>IF(Z358,O358*'ETC Data'!$H$4*'ETC Data'!$J$4,0)</f>
    </oc>
    <nc r="AC358">
      <f>IF(Z358,O358*'ETC Data'!$H$4*'ETC Data'!$J$4,0)</f>
    </nc>
  </rcc>
  <rcc rId="11738" sId="8">
    <oc r="AD358">
      <f>AC358-(AC358*((VLOOKUP(A358,Plan!A$1:AJ$798,35,FALSE)/100)))</f>
    </oc>
    <nc r="AD358">
      <f>AC358-(AC358*((VLOOKUP(A358,Plan!A$1:AJ$798,36,FALSE)/100)))</f>
    </nc>
  </rcc>
  <rcc rId="11739" sId="8">
    <oc r="AE358">
      <f>IF(Z358,O358*'ETC Data'!$H$4*'ETC Data'!$K$4,0)</f>
    </oc>
    <nc r="AE358">
      <f>IF(Z358,O358*'ETC Data'!$H$4*'ETC Data'!$K$4,0)</f>
    </nc>
  </rcc>
  <rcc rId="11740" sId="8">
    <oc r="AF358">
      <f>AE358-(AE358*((VLOOKUP(A358,Plan!A$1:AK$798,36,FALSE)/100)))</f>
    </oc>
    <nc r="AF358">
      <f>AE358-(AE358*((VLOOKUP(A358,Plan!A$1:AK$798,37,FALSE)/100)))</f>
    </nc>
  </rcc>
  <rcc rId="11741" sId="8">
    <oc r="AG358">
      <f>IF(Z358,O358*'ETC Data'!$H$4*'ETC Data'!$L$4,0)</f>
    </oc>
    <nc r="AG358">
      <f>IF(Z358,O358*'ETC Data'!$H$4*'ETC Data'!$L$4,0)</f>
    </nc>
  </rcc>
  <rcc rId="11742" sId="8">
    <oc r="AH358">
      <f>AG358-(AG358*((VLOOKUP(A358,Plan!A$1:AP$798,41,FALSE)/100)))</f>
    </oc>
    <nc r="AH358">
      <f>AG358-(AG358*((VLOOKUP(A358,Plan!A$1:AP$798,42,FALSE)/100)))</f>
    </nc>
  </rcc>
  <rcc rId="11743" sId="8">
    <oc r="AJ358">
      <f>OR(H358="Y",K358="Y")</f>
    </oc>
    <nc r="AJ358">
      <f>OR(H358="Y",K358="Y")</f>
    </nc>
  </rcc>
  <rcc rId="11744" sId="8">
    <oc r="AK358">
      <f>IF(AJ358,O358*'ETC Data'!$H$5*'ETC Data'!$I$5,0)</f>
    </oc>
    <nc r="AK358">
      <f>IF(AJ358,O358*'ETC Data'!$H$5*'ETC Data'!$I$5,0)</f>
    </nc>
  </rcc>
  <rcc rId="11745" sId="8">
    <oc r="AL358">
      <f>AK358-(AK358*((VLOOKUP(A358,Plan!A$1:AY$798,49,FALSE)/100)))</f>
    </oc>
    <nc r="AL358">
      <f>AK358-(AK358*((VLOOKUP(A358,Plan!A$1:AY$798,51,FALSE)/100)))</f>
    </nc>
  </rcc>
  <rcc rId="11746" sId="8">
    <oc r="AM358">
      <f>IF(AJ358,O358*'ETC Data'!$H$5*'ETC Data'!$J$5,0)</f>
    </oc>
    <nc r="AM358">
      <f>IF(AJ358,O358*'ETC Data'!$H$5*'ETC Data'!$J$5,0)</f>
    </nc>
  </rcc>
  <rcc rId="11747" sId="8">
    <oc r="AN358">
      <f>AM358-(AM358*((VLOOKUP(A358,Plan!A$1:BA$798,50,FALSE)/100)))</f>
    </oc>
    <nc r="AN358">
      <f>AM358-(AM358*((VLOOKUP(A358,Plan!A$1:BA$798,53,FALSE)/100)))</f>
    </nc>
  </rcc>
  <rcc rId="11748" sId="8">
    <oc r="AO358">
      <f>IF(AJ358,O358*'ETC Data'!$H$5*'ETC Data'!$K$5,0)</f>
    </oc>
    <nc r="AO358">
      <f>IF(AJ358,O358*'ETC Data'!$H$5*'ETC Data'!$K$5,0)</f>
    </nc>
  </rcc>
  <rcc rId="11749" sId="8">
    <oc r="AP358">
      <f>AO358-(AO358*((VLOOKUP(A358,Plan!A$1:BB$798,51,FALSE)/100)))</f>
    </oc>
    <nc r="AP358">
      <f>AO358-(AO358*((VLOOKUP(A358,Plan!A$1:BB$798,54,FALSE)/100)))</f>
    </nc>
  </rcc>
  <rcc rId="11750" sId="8">
    <oc r="AQ358">
      <f>IF(AJ358,O358*'ETC Data'!$H$5*'ETC Data'!$L$5,0)</f>
    </oc>
    <nc r="AQ358">
      <f>IF(AJ358,O358*'ETC Data'!$H$5*'ETC Data'!$L$5,0)</f>
    </nc>
  </rcc>
  <rcc rId="11751" sId="8">
    <oc r="AR358">
      <f>AQ358-(AQ358*((VLOOKUP(A358,Plan!A$1:BD$798,53,FALSE)/100)))</f>
    </oc>
    <nc r="AR358">
      <f>AQ358-(AQ358*((VLOOKUP(A358,Plan!A$1:BD$798,56,FALSE)/100)))</f>
    </nc>
  </rcc>
  <rcc rId="11752" sId="8">
    <oc r="R359">
      <f>Q359-(Q359*((VLOOKUP(A359,Plan!A$1:Z$798,25,FALSE)/100)))</f>
    </oc>
    <nc r="R359">
      <f>Q359-(Q359*((VLOOKUP(A359,Plan!A$1:Z$798,26,FALSE)/100)))</f>
    </nc>
  </rcc>
  <rcc rId="11753" sId="8">
    <oc r="S359">
      <f>IF(P359,O359*'ETC Data'!$H$3*'ETC Data'!$J$3,0)</f>
    </oc>
    <nc r="S359">
      <f>IF(P359,O359*'ETC Data'!$H$3*'ETC Data'!$J$3,0)</f>
    </nc>
  </rcc>
  <rcc rId="11754" sId="8">
    <oc r="T359">
      <f>S359-(S359*((VLOOKUP(A359,Plan!A$1:AA$798,26,FALSE)/100)))</f>
    </oc>
    <nc r="T359">
      <f>S359-(S359*((VLOOKUP(A359,Plan!A$1:AA$798,27,FALSE)/100)))</f>
    </nc>
  </rcc>
  <rcc rId="11755" sId="8">
    <oc r="U359">
      <f>IF(P359,O359*'ETC Data'!$H$3*'ETC Data'!$K$3,0)</f>
    </oc>
    <nc r="U359">
      <f>IF(P359,O359*'ETC Data'!$H$3*'ETC Data'!$K$3,0)</f>
    </nc>
  </rcc>
  <rcc rId="11756" sId="8">
    <oc r="V359">
      <f>U359-(U359*((VLOOKUP(A359,Plan!A$1:AB$798,27,FALSE)/100)))</f>
    </oc>
    <nc r="V359">
      <f>U359-(U359*((VLOOKUP(A359,Plan!A$1:AB$798,28,FALSE)/100)))</f>
    </nc>
  </rcc>
  <rcc rId="11757" sId="8">
    <oc r="W359">
      <f>IF(P359,O359*'ETC Data'!$H$3*'ETC Data'!$L$3,0)</f>
    </oc>
    <nc r="W359">
      <f>IF(P359,O359*'ETC Data'!$H$3*'ETC Data'!$L$3,0)</f>
    </nc>
  </rcc>
  <rcc rId="11758" sId="8">
    <oc r="X359">
      <f>W359-(W359*((VLOOKUP(A359,Plan!A$1:AC$798,28,FALSE)/100)))</f>
    </oc>
    <nc r="X359">
      <f>W359-(W359*((VLOOKUP(A359,Plan!A$1:AC$798,29,FALSE)/100)))</f>
    </nc>
  </rcc>
  <rcc rId="11759" sId="8">
    <oc r="Z359">
      <f>OR(H359="Y",J359="Y")</f>
    </oc>
    <nc r="Z359">
      <f>OR(H359="Y",J359="Y")</f>
    </nc>
  </rcc>
  <rcc rId="11760" sId="8">
    <oc r="AA359">
      <f>IF(Z359,O359*'ETC Data'!$H$4*'ETC Data'!$I$4,0)</f>
    </oc>
    <nc r="AA359">
      <f>IF(Z359,O359*'ETC Data'!$H$4*'ETC Data'!$I$4,0)</f>
    </nc>
  </rcc>
  <rcc rId="11761" sId="8">
    <oc r="AB359">
      <f>AA359-(AA359*((VLOOKUP(A359,Plan!A$1:AI$798,34,FALSE)/100)))</f>
    </oc>
    <nc r="AB359">
      <f>AA359-(AA359*((VLOOKUP(A359,Plan!A$1:AI$798,35,FALSE)/100)))</f>
    </nc>
  </rcc>
  <rcc rId="11762" sId="8">
    <oc r="AC359">
      <f>IF(Z359,O359*'ETC Data'!$H$4*'ETC Data'!$J$4,0)</f>
    </oc>
    <nc r="AC359">
      <f>IF(Z359,O359*'ETC Data'!$H$4*'ETC Data'!$J$4,0)</f>
    </nc>
  </rcc>
  <rcc rId="11763" sId="8">
    <oc r="AD359">
      <f>AC359-(AC359*((VLOOKUP(A359,Plan!A$1:AJ$798,35,FALSE)/100)))</f>
    </oc>
    <nc r="AD359">
      <f>AC359-(AC359*((VLOOKUP(A359,Plan!A$1:AJ$798,36,FALSE)/100)))</f>
    </nc>
  </rcc>
  <rcc rId="11764" sId="8">
    <oc r="AE359">
      <f>IF(Z359,O359*'ETC Data'!$H$4*'ETC Data'!$K$4,0)</f>
    </oc>
    <nc r="AE359">
      <f>IF(Z359,O359*'ETC Data'!$H$4*'ETC Data'!$K$4,0)</f>
    </nc>
  </rcc>
  <rcc rId="11765" sId="8">
    <oc r="AF359">
      <f>AE359-(AE359*((VLOOKUP(A359,Plan!A$1:AK$798,36,FALSE)/100)))</f>
    </oc>
    <nc r="AF359">
      <f>AE359-(AE359*((VLOOKUP(A359,Plan!A$1:AK$798,37,FALSE)/100)))</f>
    </nc>
  </rcc>
  <rcc rId="11766" sId="8">
    <oc r="AG359">
      <f>IF(Z359,O359*'ETC Data'!$H$4*'ETC Data'!$L$4,0)</f>
    </oc>
    <nc r="AG359">
      <f>IF(Z359,O359*'ETC Data'!$H$4*'ETC Data'!$L$4,0)</f>
    </nc>
  </rcc>
  <rcc rId="11767" sId="8">
    <oc r="AH359">
      <f>AG359-(AG359*((VLOOKUP(A359,Plan!A$1:AP$798,41,FALSE)/100)))</f>
    </oc>
    <nc r="AH359">
      <f>AG359-(AG359*((VLOOKUP(A359,Plan!A$1:AP$798,42,FALSE)/100)))</f>
    </nc>
  </rcc>
  <rcc rId="11768" sId="8">
    <oc r="AJ359">
      <f>OR(H359="Y",K359="Y")</f>
    </oc>
    <nc r="AJ359">
      <f>OR(H359="Y",K359="Y")</f>
    </nc>
  </rcc>
  <rcc rId="11769" sId="8">
    <oc r="AK359">
      <f>IF(AJ359,O359*'ETC Data'!$H$5*'ETC Data'!$I$5,0)</f>
    </oc>
    <nc r="AK359">
      <f>IF(AJ359,O359*'ETC Data'!$H$5*'ETC Data'!$I$5,0)</f>
    </nc>
  </rcc>
  <rcc rId="11770" sId="8">
    <oc r="AL359">
      <f>AK359-(AK359*((VLOOKUP(A359,Plan!A$1:AY$798,49,FALSE)/100)))</f>
    </oc>
    <nc r="AL359">
      <f>AK359-(AK359*((VLOOKUP(A359,Plan!A$1:AY$798,51,FALSE)/100)))</f>
    </nc>
  </rcc>
  <rcc rId="11771" sId="8">
    <oc r="AM359">
      <f>IF(AJ359,O359*'ETC Data'!$H$5*'ETC Data'!$J$5,0)</f>
    </oc>
    <nc r="AM359">
      <f>IF(AJ359,O359*'ETC Data'!$H$5*'ETC Data'!$J$5,0)</f>
    </nc>
  </rcc>
  <rcc rId="11772" sId="8">
    <oc r="AN359">
      <f>AM359-(AM359*((VLOOKUP(A359,Plan!A$1:BA$798,50,FALSE)/100)))</f>
    </oc>
    <nc r="AN359">
      <f>AM359-(AM359*((VLOOKUP(A359,Plan!A$1:BA$798,53,FALSE)/100)))</f>
    </nc>
  </rcc>
  <rcc rId="11773" sId="8">
    <oc r="AO359">
      <f>IF(AJ359,O359*'ETC Data'!$H$5*'ETC Data'!$K$5,0)</f>
    </oc>
    <nc r="AO359">
      <f>IF(AJ359,O359*'ETC Data'!$H$5*'ETC Data'!$K$5,0)</f>
    </nc>
  </rcc>
  <rcc rId="11774" sId="8">
    <oc r="AP359">
      <f>AO359-(AO359*((VLOOKUP(A359,Plan!A$1:BB$798,51,FALSE)/100)))</f>
    </oc>
    <nc r="AP359">
      <f>AO359-(AO359*((VLOOKUP(A359,Plan!A$1:BB$798,54,FALSE)/100)))</f>
    </nc>
  </rcc>
  <rcc rId="11775" sId="8">
    <oc r="AQ359">
      <f>IF(AJ359,O359*'ETC Data'!$H$5*'ETC Data'!$L$5,0)</f>
    </oc>
    <nc r="AQ359">
      <f>IF(AJ359,O359*'ETC Data'!$H$5*'ETC Data'!$L$5,0)</f>
    </nc>
  </rcc>
  <rcc rId="11776" sId="8">
    <oc r="AR359">
      <f>AQ359-(AQ359*((VLOOKUP(A359,Plan!A$1:BD$798,53,FALSE)/100)))</f>
    </oc>
    <nc r="AR359">
      <f>AQ359-(AQ359*((VLOOKUP(A359,Plan!A$1:BD$798,56,FALSE)/100)))</f>
    </nc>
  </rcc>
  <rcc rId="11777" sId="8">
    <oc r="R360">
      <f>Q360-(Q360*((VLOOKUP(A360,Plan!A$1:Z$798,25,FALSE)/100)))</f>
    </oc>
    <nc r="R360">
      <f>Q360-(Q360*((VLOOKUP(A360,Plan!A$1:Z$798,26,FALSE)/100)))</f>
    </nc>
  </rcc>
  <rcc rId="11778" sId="8">
    <oc r="S360">
      <f>IF(P360,O360*'ETC Data'!$H$3*'ETC Data'!$J$3,0)</f>
    </oc>
    <nc r="S360">
      <f>IF(P360,O360*'ETC Data'!$H$3*'ETC Data'!$J$3,0)</f>
    </nc>
  </rcc>
  <rcc rId="11779" sId="8">
    <oc r="T360">
      <f>S360-(S360*((VLOOKUP(A360,Plan!A$1:AA$798,26,FALSE)/100)))</f>
    </oc>
    <nc r="T360">
      <f>S360-(S360*((VLOOKUP(A360,Plan!A$1:AA$798,27,FALSE)/100)))</f>
    </nc>
  </rcc>
  <rcc rId="11780" sId="8">
    <oc r="U360">
      <f>IF(P360,O360*'ETC Data'!$H$3*'ETC Data'!$K$3,0)</f>
    </oc>
    <nc r="U360">
      <f>IF(P360,O360*'ETC Data'!$H$3*'ETC Data'!$K$3,0)</f>
    </nc>
  </rcc>
  <rcc rId="11781" sId="8">
    <oc r="V360">
      <f>U360-(U360*((VLOOKUP(A360,Plan!A$1:AB$798,27,FALSE)/100)))</f>
    </oc>
    <nc r="V360">
      <f>U360-(U360*((VLOOKUP(A360,Plan!A$1:AB$798,28,FALSE)/100)))</f>
    </nc>
  </rcc>
  <rcc rId="11782" sId="8">
    <oc r="W360">
      <f>IF(P360,O360*'ETC Data'!$H$3*'ETC Data'!$L$3,0)</f>
    </oc>
    <nc r="W360">
      <f>IF(P360,O360*'ETC Data'!$H$3*'ETC Data'!$L$3,0)</f>
    </nc>
  </rcc>
  <rcc rId="11783" sId="8">
    <oc r="X360">
      <f>W360-(W360*((VLOOKUP(A360,Plan!A$1:AC$798,28,FALSE)/100)))</f>
    </oc>
    <nc r="X360">
      <f>W360-(W360*((VLOOKUP(A360,Plan!A$1:AC$798,29,FALSE)/100)))</f>
    </nc>
  </rcc>
  <rcc rId="11784" sId="8">
    <oc r="Z360">
      <f>OR(H360="Y",J360="Y")</f>
    </oc>
    <nc r="Z360">
      <f>OR(H360="Y",J360="Y")</f>
    </nc>
  </rcc>
  <rcc rId="11785" sId="8">
    <oc r="AA360">
      <f>IF(Z360,O360*'ETC Data'!$H$4*'ETC Data'!$I$4,0)</f>
    </oc>
    <nc r="AA360">
      <f>IF(Z360,O360*'ETC Data'!$H$4*'ETC Data'!$I$4,0)</f>
    </nc>
  </rcc>
  <rcc rId="11786" sId="8">
    <oc r="AB360">
      <f>AA360-(AA360*((VLOOKUP(A360,Plan!A$1:AI$798,34,FALSE)/100)))</f>
    </oc>
    <nc r="AB360">
      <f>AA360-(AA360*((VLOOKUP(A360,Plan!A$1:AI$798,35,FALSE)/100)))</f>
    </nc>
  </rcc>
  <rcc rId="11787" sId="8">
    <oc r="AC360">
      <f>IF(Z360,O360*'ETC Data'!$H$4*'ETC Data'!$J$4,0)</f>
    </oc>
    <nc r="AC360">
      <f>IF(Z360,O360*'ETC Data'!$H$4*'ETC Data'!$J$4,0)</f>
    </nc>
  </rcc>
  <rcc rId="11788" sId="8">
    <oc r="AD360">
      <f>AC360-(AC360*((VLOOKUP(A360,Plan!A$1:AJ$798,35,FALSE)/100)))</f>
    </oc>
    <nc r="AD360">
      <f>AC360-(AC360*((VLOOKUP(A360,Plan!A$1:AJ$798,36,FALSE)/100)))</f>
    </nc>
  </rcc>
  <rcc rId="11789" sId="8">
    <oc r="AE360">
      <f>IF(Z360,O360*'ETC Data'!$H$4*'ETC Data'!$K$4,0)</f>
    </oc>
    <nc r="AE360">
      <f>IF(Z360,O360*'ETC Data'!$H$4*'ETC Data'!$K$4,0)</f>
    </nc>
  </rcc>
  <rcc rId="11790" sId="8">
    <oc r="AF360">
      <f>AE360-(AE360*((VLOOKUP(A360,Plan!A$1:AK$798,36,FALSE)/100)))</f>
    </oc>
    <nc r="AF360">
      <f>AE360-(AE360*((VLOOKUP(A360,Plan!A$1:AK$798,37,FALSE)/100)))</f>
    </nc>
  </rcc>
  <rcc rId="11791" sId="8">
    <oc r="AG360">
      <f>IF(Z360,O360*'ETC Data'!$H$4*'ETC Data'!$L$4,0)</f>
    </oc>
    <nc r="AG360">
      <f>IF(Z360,O360*'ETC Data'!$H$4*'ETC Data'!$L$4,0)</f>
    </nc>
  </rcc>
  <rcc rId="11792" sId="8">
    <oc r="AH360">
      <f>AG360-(AG360*((VLOOKUP(A360,Plan!A$1:AP$798,41,FALSE)/100)))</f>
    </oc>
    <nc r="AH360">
      <f>AG360-(AG360*((VLOOKUP(A360,Plan!A$1:AP$798,42,FALSE)/100)))</f>
    </nc>
  </rcc>
  <rcc rId="11793" sId="8">
    <oc r="AJ360">
      <f>OR(H360="Y",K360="Y")</f>
    </oc>
    <nc r="AJ360">
      <f>OR(H360="Y",K360="Y")</f>
    </nc>
  </rcc>
  <rcc rId="11794" sId="8">
    <oc r="AK360">
      <f>IF(AJ360,O360*'ETC Data'!$H$5*'ETC Data'!$I$5,0)</f>
    </oc>
    <nc r="AK360">
      <f>IF(AJ360,O360*'ETC Data'!$H$5*'ETC Data'!$I$5,0)</f>
    </nc>
  </rcc>
  <rcc rId="11795" sId="8">
    <oc r="AL360">
      <f>AK360-(AK360*((VLOOKUP(A360,Plan!A$1:AY$798,49,FALSE)/100)))</f>
    </oc>
    <nc r="AL360">
      <f>AK360-(AK360*((VLOOKUP(A360,Plan!A$1:AY$798,51,FALSE)/100)))</f>
    </nc>
  </rcc>
  <rcc rId="11796" sId="8">
    <oc r="AM360">
      <f>IF(AJ360,O360*'ETC Data'!$H$5*'ETC Data'!$J$5,0)</f>
    </oc>
    <nc r="AM360">
      <f>IF(AJ360,O360*'ETC Data'!$H$5*'ETC Data'!$J$5,0)</f>
    </nc>
  </rcc>
  <rcc rId="11797" sId="8">
    <oc r="AN360">
      <f>AM360-(AM360*((VLOOKUP(A360,Plan!A$1:BA$798,50,FALSE)/100)))</f>
    </oc>
    <nc r="AN360">
      <f>AM360-(AM360*((VLOOKUP(A360,Plan!A$1:BA$798,53,FALSE)/100)))</f>
    </nc>
  </rcc>
  <rcc rId="11798" sId="8">
    <oc r="AO360">
      <f>IF(AJ360,O360*'ETC Data'!$H$5*'ETC Data'!$K$5,0)</f>
    </oc>
    <nc r="AO360">
      <f>IF(AJ360,O360*'ETC Data'!$H$5*'ETC Data'!$K$5,0)</f>
    </nc>
  </rcc>
  <rcc rId="11799" sId="8">
    <oc r="AP360">
      <f>AO360-(AO360*((VLOOKUP(A360,Plan!A$1:BB$798,51,FALSE)/100)))</f>
    </oc>
    <nc r="AP360">
      <f>AO360-(AO360*((VLOOKUP(A360,Plan!A$1:BB$798,54,FALSE)/100)))</f>
    </nc>
  </rcc>
  <rcc rId="11800" sId="8">
    <oc r="AQ360">
      <f>IF(AJ360,O360*'ETC Data'!$H$5*'ETC Data'!$L$5,0)</f>
    </oc>
    <nc r="AQ360">
      <f>IF(AJ360,O360*'ETC Data'!$H$5*'ETC Data'!$L$5,0)</f>
    </nc>
  </rcc>
  <rcc rId="11801" sId="8">
    <oc r="AR360">
      <f>AQ360-(AQ360*((VLOOKUP(A360,Plan!A$1:BD$798,53,FALSE)/100)))</f>
    </oc>
    <nc r="AR360">
      <f>AQ360-(AQ360*((VLOOKUP(A360,Plan!A$1:BD$798,56,FALSE)/100)))</f>
    </nc>
  </rcc>
  <rcc rId="11802" sId="8">
    <oc r="R361">
      <f>Q361-(Q361*((VLOOKUP(A361,Plan!A$1:Z$798,25,FALSE)/100)))</f>
    </oc>
    <nc r="R361">
      <f>Q361-(Q361*((VLOOKUP(A361,Plan!A$1:Z$798,26,FALSE)/100)))</f>
    </nc>
  </rcc>
  <rcc rId="11803" sId="8">
    <oc r="S361">
      <f>IF(P361,O361*'ETC Data'!$H$3*'ETC Data'!$J$3,0)</f>
    </oc>
    <nc r="S361">
      <f>IF(P361,O361*'ETC Data'!$H$3*'ETC Data'!$J$3,0)</f>
    </nc>
  </rcc>
  <rcc rId="11804" sId="8">
    <oc r="T361">
      <f>S361-(S361*((VLOOKUP(A361,Plan!A$1:AA$798,26,FALSE)/100)))</f>
    </oc>
    <nc r="T361">
      <f>S361-(S361*((VLOOKUP(A361,Plan!A$1:AA$798,27,FALSE)/100)))</f>
    </nc>
  </rcc>
  <rcc rId="11805" sId="8">
    <oc r="U361">
      <f>IF(P361,O361*'ETC Data'!$H$3*'ETC Data'!$K$3,0)</f>
    </oc>
    <nc r="U361">
      <f>IF(P361,O361*'ETC Data'!$H$3*'ETC Data'!$K$3,0)</f>
    </nc>
  </rcc>
  <rcc rId="11806" sId="8">
    <oc r="V361">
      <f>U361-(U361*((VLOOKUP(A361,Plan!A$1:AB$798,27,FALSE)/100)))</f>
    </oc>
    <nc r="V361">
      <f>U361-(U361*((VLOOKUP(A361,Plan!A$1:AB$798,28,FALSE)/100)))</f>
    </nc>
  </rcc>
  <rcc rId="11807" sId="8">
    <oc r="W361">
      <f>IF(P361,O361*'ETC Data'!$H$3*'ETC Data'!$L$3,0)</f>
    </oc>
    <nc r="W361">
      <f>IF(P361,O361*'ETC Data'!$H$3*'ETC Data'!$L$3,0)</f>
    </nc>
  </rcc>
  <rcc rId="11808" sId="8">
    <oc r="X361">
      <f>W361-(W361*((VLOOKUP(A361,Plan!A$1:AC$798,28,FALSE)/100)))</f>
    </oc>
    <nc r="X361">
      <f>W361-(W361*((VLOOKUP(A361,Plan!A$1:AC$798,29,FALSE)/100)))</f>
    </nc>
  </rcc>
  <rcc rId="11809" sId="8">
    <oc r="Z361">
      <f>OR(H361="Y",J361="Y")</f>
    </oc>
    <nc r="Z361">
      <f>OR(H361="Y",J361="Y")</f>
    </nc>
  </rcc>
  <rcc rId="11810" sId="8">
    <oc r="AA361">
      <f>IF(Z361,O361*'ETC Data'!$H$4*'ETC Data'!$I$4,0)</f>
    </oc>
    <nc r="AA361">
      <f>IF(Z361,O361*'ETC Data'!$H$4*'ETC Data'!$I$4,0)</f>
    </nc>
  </rcc>
  <rcc rId="11811" sId="8">
    <oc r="AB361">
      <f>AA361-(AA361*((VLOOKUP(A361,Plan!A$1:AI$798,34,FALSE)/100)))</f>
    </oc>
    <nc r="AB361">
      <f>AA361-(AA361*((VLOOKUP(A361,Plan!A$1:AI$798,35,FALSE)/100)))</f>
    </nc>
  </rcc>
  <rcc rId="11812" sId="8">
    <oc r="AC361">
      <f>IF(Z361,O361*'ETC Data'!$H$4*'ETC Data'!$J$4,0)</f>
    </oc>
    <nc r="AC361">
      <f>IF(Z361,O361*'ETC Data'!$H$4*'ETC Data'!$J$4,0)</f>
    </nc>
  </rcc>
  <rcc rId="11813" sId="8">
    <oc r="AD361">
      <f>AC361-(AC361*((VLOOKUP(A361,Plan!A$1:AJ$798,35,FALSE)/100)))</f>
    </oc>
    <nc r="AD361">
      <f>AC361-(AC361*((VLOOKUP(A361,Plan!A$1:AJ$798,36,FALSE)/100)))</f>
    </nc>
  </rcc>
  <rcc rId="11814" sId="8">
    <oc r="AE361">
      <f>IF(Z361,O361*'ETC Data'!$H$4*'ETC Data'!$K$4,0)</f>
    </oc>
    <nc r="AE361">
      <f>IF(Z361,O361*'ETC Data'!$H$4*'ETC Data'!$K$4,0)</f>
    </nc>
  </rcc>
  <rcc rId="11815" sId="8">
    <oc r="AF361">
      <f>AE361-(AE361*((VLOOKUP(A361,Plan!A$1:AK$798,36,FALSE)/100)))</f>
    </oc>
    <nc r="AF361">
      <f>AE361-(AE361*((VLOOKUP(A361,Plan!A$1:AK$798,37,FALSE)/100)))</f>
    </nc>
  </rcc>
  <rcc rId="11816" sId="8">
    <oc r="AG361">
      <f>IF(Z361,O361*'ETC Data'!$H$4*'ETC Data'!$L$4,0)</f>
    </oc>
    <nc r="AG361">
      <f>IF(Z361,O361*'ETC Data'!$H$4*'ETC Data'!$L$4,0)</f>
    </nc>
  </rcc>
  <rcc rId="11817" sId="8">
    <oc r="AH361">
      <f>AG361-(AG361*((VLOOKUP(A361,Plan!A$1:AP$798,41,FALSE)/100)))</f>
    </oc>
    <nc r="AH361">
      <f>AG361-(AG361*((VLOOKUP(A361,Plan!A$1:AP$798,42,FALSE)/100)))</f>
    </nc>
  </rcc>
  <rcc rId="11818" sId="8">
    <oc r="AJ361">
      <f>OR(H361="Y",K361="Y")</f>
    </oc>
    <nc r="AJ361">
      <f>OR(H361="Y",K361="Y")</f>
    </nc>
  </rcc>
  <rcc rId="11819" sId="8">
    <oc r="AK361">
      <f>IF(AJ361,O361*'ETC Data'!$H$5*'ETC Data'!$I$5,0)</f>
    </oc>
    <nc r="AK361">
      <f>IF(AJ361,O361*'ETC Data'!$H$5*'ETC Data'!$I$5,0)</f>
    </nc>
  </rcc>
  <rcc rId="11820" sId="8">
    <oc r="AL361">
      <f>AK361-(AK361*((VLOOKUP(A361,Plan!A$1:AY$798,49,FALSE)/100)))</f>
    </oc>
    <nc r="AL361">
      <f>AK361-(AK361*((VLOOKUP(A361,Plan!A$1:AY$798,51,FALSE)/100)))</f>
    </nc>
  </rcc>
  <rcc rId="11821" sId="8">
    <oc r="AM361">
      <f>IF(AJ361,O361*'ETC Data'!$H$5*'ETC Data'!$J$5,0)</f>
    </oc>
    <nc r="AM361">
      <f>IF(AJ361,O361*'ETC Data'!$H$5*'ETC Data'!$J$5,0)</f>
    </nc>
  </rcc>
  <rcc rId="11822" sId="8">
    <oc r="AN361">
      <f>AM361-(AM361*((VLOOKUP(A361,Plan!A$1:BA$798,50,FALSE)/100)))</f>
    </oc>
    <nc r="AN361">
      <f>AM361-(AM361*((VLOOKUP(A361,Plan!A$1:BA$798,53,FALSE)/100)))</f>
    </nc>
  </rcc>
  <rcc rId="11823" sId="8">
    <oc r="AO361">
      <f>IF(AJ361,O361*'ETC Data'!$H$5*'ETC Data'!$K$5,0)</f>
    </oc>
    <nc r="AO361">
      <f>IF(AJ361,O361*'ETC Data'!$H$5*'ETC Data'!$K$5,0)</f>
    </nc>
  </rcc>
  <rcc rId="11824" sId="8">
    <oc r="AP361">
      <f>AO361-(AO361*((VLOOKUP(A361,Plan!A$1:BB$798,51,FALSE)/100)))</f>
    </oc>
    <nc r="AP361">
      <f>AO361-(AO361*((VLOOKUP(A361,Plan!A$1:BB$798,54,FALSE)/100)))</f>
    </nc>
  </rcc>
  <rcc rId="11825" sId="8">
    <oc r="AQ361">
      <f>IF(AJ361,O361*'ETC Data'!$H$5*'ETC Data'!$L$5,0)</f>
    </oc>
    <nc r="AQ361">
      <f>IF(AJ361,O361*'ETC Data'!$H$5*'ETC Data'!$L$5,0)</f>
    </nc>
  </rcc>
  <rcc rId="11826" sId="8">
    <oc r="AR361">
      <f>AQ361-(AQ361*((VLOOKUP(A361,Plan!A$1:BD$798,53,FALSE)/100)))</f>
    </oc>
    <nc r="AR361">
      <f>AQ361-(AQ361*((VLOOKUP(A361,Plan!A$1:BD$798,56,FALSE)/100)))</f>
    </nc>
  </rcc>
  <rcc rId="11827" sId="8">
    <oc r="R362">
      <f>Q362-(Q362*((VLOOKUP(A362,Plan!A$1:Z$798,25,FALSE)/100)))</f>
    </oc>
    <nc r="R362">
      <f>Q362-(Q362*((VLOOKUP(A362,Plan!A$1:Z$798,26,FALSE)/100)))</f>
    </nc>
  </rcc>
  <rcc rId="11828" sId="8">
    <oc r="S362">
      <f>IF(P362,O362*'ETC Data'!$H$3*'ETC Data'!$J$3,0)</f>
    </oc>
    <nc r="S362">
      <f>IF(P362,O362*'ETC Data'!$H$3*'ETC Data'!$J$3,0)</f>
    </nc>
  </rcc>
  <rcc rId="11829" sId="8">
    <oc r="T362">
      <f>S362-(S362*((VLOOKUP(A362,Plan!A$1:AA$798,26,FALSE)/100)))</f>
    </oc>
    <nc r="T362">
      <f>S362-(S362*((VLOOKUP(A362,Plan!A$1:AA$798,27,FALSE)/100)))</f>
    </nc>
  </rcc>
  <rcc rId="11830" sId="8">
    <oc r="U362">
      <f>IF(P362,O362*'ETC Data'!$H$3*'ETC Data'!$K$3,0)</f>
    </oc>
    <nc r="U362">
      <f>IF(P362,O362*'ETC Data'!$H$3*'ETC Data'!$K$3,0)</f>
    </nc>
  </rcc>
  <rcc rId="11831" sId="8">
    <oc r="V362">
      <f>U362-(U362*((VLOOKUP(A362,Plan!A$1:AB$798,27,FALSE)/100)))</f>
    </oc>
    <nc r="V362">
      <f>U362-(U362*((VLOOKUP(A362,Plan!A$1:AB$798,28,FALSE)/100)))</f>
    </nc>
  </rcc>
  <rcc rId="11832" sId="8">
    <oc r="W362">
      <f>IF(P362,O362*'ETC Data'!$H$3*'ETC Data'!$L$3,0)</f>
    </oc>
    <nc r="W362">
      <f>IF(P362,O362*'ETC Data'!$H$3*'ETC Data'!$L$3,0)</f>
    </nc>
  </rcc>
  <rcc rId="11833" sId="8">
    <oc r="X362">
      <f>W362-(W362*((VLOOKUP(A362,Plan!A$1:AC$798,28,FALSE)/100)))</f>
    </oc>
    <nc r="X362">
      <f>W362-(W362*((VLOOKUP(A362,Plan!A$1:AC$798,29,FALSE)/100)))</f>
    </nc>
  </rcc>
  <rcc rId="11834" sId="8">
    <oc r="Z362">
      <f>OR(H362="Y",J362="Y")</f>
    </oc>
    <nc r="Z362">
      <f>OR(H362="Y",J362="Y")</f>
    </nc>
  </rcc>
  <rcc rId="11835" sId="8">
    <oc r="AA362">
      <f>IF(Z362,O362*'ETC Data'!$H$4*'ETC Data'!$I$4,0)</f>
    </oc>
    <nc r="AA362">
      <f>IF(Z362,O362*'ETC Data'!$H$4*'ETC Data'!$I$4,0)</f>
    </nc>
  </rcc>
  <rcc rId="11836" sId="8">
    <oc r="AB362">
      <f>AA362-(AA362*((VLOOKUP(A362,Plan!A$1:AI$798,34,FALSE)/100)))</f>
    </oc>
    <nc r="AB362">
      <f>AA362-(AA362*((VLOOKUP(A362,Plan!A$1:AI$798,35,FALSE)/100)))</f>
    </nc>
  </rcc>
  <rcc rId="11837" sId="8">
    <oc r="AC362">
      <f>IF(Z362,O362*'ETC Data'!$H$4*'ETC Data'!$J$4,0)</f>
    </oc>
    <nc r="AC362">
      <f>IF(Z362,O362*'ETC Data'!$H$4*'ETC Data'!$J$4,0)</f>
    </nc>
  </rcc>
  <rcc rId="11838" sId="8">
    <oc r="AD362">
      <f>AC362-(AC362*((VLOOKUP(A362,Plan!A$1:AJ$798,35,FALSE)/100)))</f>
    </oc>
    <nc r="AD362">
      <f>AC362-(AC362*((VLOOKUP(A362,Plan!A$1:AJ$798,36,FALSE)/100)))</f>
    </nc>
  </rcc>
  <rcc rId="11839" sId="8">
    <oc r="AE362">
      <f>IF(Z362,O362*'ETC Data'!$H$4*'ETC Data'!$K$4,0)</f>
    </oc>
    <nc r="AE362">
      <f>IF(Z362,O362*'ETC Data'!$H$4*'ETC Data'!$K$4,0)</f>
    </nc>
  </rcc>
  <rcc rId="11840" sId="8">
    <oc r="AF362">
      <f>AE362-(AE362*((VLOOKUP(A362,Plan!A$1:AK$798,36,FALSE)/100)))</f>
    </oc>
    <nc r="AF362">
      <f>AE362-(AE362*((VLOOKUP(A362,Plan!A$1:AK$798,37,FALSE)/100)))</f>
    </nc>
  </rcc>
  <rcc rId="11841" sId="8">
    <oc r="AG362">
      <f>IF(Z362,O362*'ETC Data'!$H$4*'ETC Data'!$L$4,0)</f>
    </oc>
    <nc r="AG362">
      <f>IF(Z362,O362*'ETC Data'!$H$4*'ETC Data'!$L$4,0)</f>
    </nc>
  </rcc>
  <rcc rId="11842" sId="8">
    <oc r="AH362">
      <f>AG362-(AG362*((VLOOKUP(A362,Plan!A$1:AP$798,41,FALSE)/100)))</f>
    </oc>
    <nc r="AH362">
      <f>AG362-(AG362*((VLOOKUP(A362,Plan!A$1:AP$798,42,FALSE)/100)))</f>
    </nc>
  </rcc>
  <rcc rId="11843" sId="8">
    <oc r="AJ362">
      <f>OR(H362="Y",K362="Y")</f>
    </oc>
    <nc r="AJ362">
      <f>OR(H362="Y",K362="Y")</f>
    </nc>
  </rcc>
  <rcc rId="11844" sId="8">
    <oc r="AK362">
      <f>IF(AJ362,O362*'ETC Data'!$H$5*'ETC Data'!$I$5,0)</f>
    </oc>
    <nc r="AK362">
      <f>IF(AJ362,O362*'ETC Data'!$H$5*'ETC Data'!$I$5,0)</f>
    </nc>
  </rcc>
  <rcc rId="11845" sId="8">
    <oc r="AL362">
      <f>AK362-(AK362*((VLOOKUP(A362,Plan!A$1:AY$798,49,FALSE)/100)))</f>
    </oc>
    <nc r="AL362">
      <f>AK362-(AK362*((VLOOKUP(A362,Plan!A$1:AY$798,51,FALSE)/100)))</f>
    </nc>
  </rcc>
  <rcc rId="11846" sId="8">
    <oc r="AM362">
      <f>IF(AJ362,O362*'ETC Data'!$H$5*'ETC Data'!$J$5,0)</f>
    </oc>
    <nc r="AM362">
      <f>IF(AJ362,O362*'ETC Data'!$H$5*'ETC Data'!$J$5,0)</f>
    </nc>
  </rcc>
  <rcc rId="11847" sId="8">
    <oc r="AN362">
      <f>AM362-(AM362*((VLOOKUP(A362,Plan!A$1:BA$798,50,FALSE)/100)))</f>
    </oc>
    <nc r="AN362">
      <f>AM362-(AM362*((VLOOKUP(A362,Plan!A$1:BA$798,53,FALSE)/100)))</f>
    </nc>
  </rcc>
  <rcc rId="11848" sId="8">
    <oc r="AO362">
      <f>IF(AJ362,O362*'ETC Data'!$H$5*'ETC Data'!$K$5,0)</f>
    </oc>
    <nc r="AO362">
      <f>IF(AJ362,O362*'ETC Data'!$H$5*'ETC Data'!$K$5,0)</f>
    </nc>
  </rcc>
  <rcc rId="11849" sId="8">
    <oc r="AP362">
      <f>AO362-(AO362*((VLOOKUP(A362,Plan!A$1:BB$798,51,FALSE)/100)))</f>
    </oc>
    <nc r="AP362">
      <f>AO362-(AO362*((VLOOKUP(A362,Plan!A$1:BB$798,54,FALSE)/100)))</f>
    </nc>
  </rcc>
  <rcc rId="11850" sId="8">
    <oc r="AQ362">
      <f>IF(AJ362,O362*'ETC Data'!$H$5*'ETC Data'!$L$5,0)</f>
    </oc>
    <nc r="AQ362">
      <f>IF(AJ362,O362*'ETC Data'!$H$5*'ETC Data'!$L$5,0)</f>
    </nc>
  </rcc>
  <rcc rId="11851" sId="8">
    <oc r="AR362">
      <f>AQ362-(AQ362*((VLOOKUP(A362,Plan!A$1:BD$798,53,FALSE)/100)))</f>
    </oc>
    <nc r="AR362">
      <f>AQ362-(AQ362*((VLOOKUP(A362,Plan!A$1:BD$798,56,FALSE)/100)))</f>
    </nc>
  </rcc>
  <rcc rId="11852" sId="8">
    <oc r="R363">
      <f>Q363-(Q363*((VLOOKUP(A363,Plan!A$1:Z$798,25,FALSE)/100)))</f>
    </oc>
    <nc r="R363">
      <f>Q363-(Q363*((VLOOKUP(A363,Plan!A$1:Z$798,26,FALSE)/100)))</f>
    </nc>
  </rcc>
  <rcc rId="11853" sId="8">
    <oc r="S363">
      <f>IF(P363,O363*'ETC Data'!$H$3*'ETC Data'!$J$3,0)</f>
    </oc>
    <nc r="S363">
      <f>IF(P363,O363*'ETC Data'!$H$3*'ETC Data'!$J$3,0)</f>
    </nc>
  </rcc>
  <rcc rId="11854" sId="8">
    <oc r="T363">
      <f>S363-(S363*((VLOOKUP(A363,Plan!A$1:AA$798,26,FALSE)/100)))</f>
    </oc>
    <nc r="T363">
      <f>S363-(S363*((VLOOKUP(A363,Plan!A$1:AA$798,27,FALSE)/100)))</f>
    </nc>
  </rcc>
  <rcc rId="11855" sId="8">
    <oc r="U363">
      <f>IF(P363,O363*'ETC Data'!$H$3*'ETC Data'!$K$3,0)</f>
    </oc>
    <nc r="U363">
      <f>IF(P363,O363*'ETC Data'!$H$3*'ETC Data'!$K$3,0)</f>
    </nc>
  </rcc>
  <rcc rId="11856" sId="8">
    <oc r="V363">
      <f>U363-(U363*((VLOOKUP(A363,Plan!A$1:AB$798,27,FALSE)/100)))</f>
    </oc>
    <nc r="V363">
      <f>U363-(U363*((VLOOKUP(A363,Plan!A$1:AB$798,28,FALSE)/100)))</f>
    </nc>
  </rcc>
  <rcc rId="11857" sId="8">
    <oc r="W363">
      <f>IF(P363,O363*'ETC Data'!$H$3*'ETC Data'!$L$3,0)</f>
    </oc>
    <nc r="W363">
      <f>IF(P363,O363*'ETC Data'!$H$3*'ETC Data'!$L$3,0)</f>
    </nc>
  </rcc>
  <rcc rId="11858" sId="8">
    <oc r="X363">
      <f>W363-(W363*((VLOOKUP(A363,Plan!A$1:AC$798,28,FALSE)/100)))</f>
    </oc>
    <nc r="X363">
      <f>W363-(W363*((VLOOKUP(A363,Plan!A$1:AC$798,29,FALSE)/100)))</f>
    </nc>
  </rcc>
  <rcc rId="11859" sId="8">
    <oc r="Z363">
      <f>OR(H363="Y",J363="Y")</f>
    </oc>
    <nc r="Z363">
      <f>OR(H363="Y",J363="Y")</f>
    </nc>
  </rcc>
  <rcc rId="11860" sId="8">
    <oc r="AA363">
      <f>IF(Z363,O363*'ETC Data'!$H$4*'ETC Data'!$I$4,0)</f>
    </oc>
    <nc r="AA363">
      <f>IF(Z363,O363*'ETC Data'!$H$4*'ETC Data'!$I$4,0)</f>
    </nc>
  </rcc>
  <rcc rId="11861" sId="8">
    <oc r="AB363">
      <f>AA363-(AA363*((VLOOKUP(A363,Plan!A$1:AI$798,34,FALSE)/100)))</f>
    </oc>
    <nc r="AB363">
      <f>AA363-(AA363*((VLOOKUP(A363,Plan!A$1:AI$798,35,FALSE)/100)))</f>
    </nc>
  </rcc>
  <rcc rId="11862" sId="8">
    <oc r="AC363">
      <f>IF(Z363,O363*'ETC Data'!$H$4*'ETC Data'!$J$4,0)</f>
    </oc>
    <nc r="AC363">
      <f>IF(Z363,O363*'ETC Data'!$H$4*'ETC Data'!$J$4,0)</f>
    </nc>
  </rcc>
  <rcc rId="11863" sId="8">
    <oc r="AD363">
      <f>AC363-(AC363*((VLOOKUP(A363,Plan!A$1:AJ$798,35,FALSE)/100)))</f>
    </oc>
    <nc r="AD363">
      <f>AC363-(AC363*((VLOOKUP(A363,Plan!A$1:AJ$798,36,FALSE)/100)))</f>
    </nc>
  </rcc>
  <rcc rId="11864" sId="8">
    <oc r="AE363">
      <f>IF(Z363,O363*'ETC Data'!$H$4*'ETC Data'!$K$4,0)</f>
    </oc>
    <nc r="AE363">
      <f>IF(Z363,O363*'ETC Data'!$H$4*'ETC Data'!$K$4,0)</f>
    </nc>
  </rcc>
  <rcc rId="11865" sId="8">
    <oc r="AF363">
      <f>AE363-(AE363*((VLOOKUP(A363,Plan!A$1:AK$798,36,FALSE)/100)))</f>
    </oc>
    <nc r="AF363">
      <f>AE363-(AE363*((VLOOKUP(A363,Plan!A$1:AK$798,37,FALSE)/100)))</f>
    </nc>
  </rcc>
  <rcc rId="11866" sId="8">
    <oc r="AG363">
      <f>IF(Z363,O363*'ETC Data'!$H$4*'ETC Data'!$L$4,0)</f>
    </oc>
    <nc r="AG363">
      <f>IF(Z363,O363*'ETC Data'!$H$4*'ETC Data'!$L$4,0)</f>
    </nc>
  </rcc>
  <rcc rId="11867" sId="8">
    <oc r="AH363">
      <f>AG363-(AG363*((VLOOKUP(A363,Plan!A$1:AP$798,41,FALSE)/100)))</f>
    </oc>
    <nc r="AH363">
      <f>AG363-(AG363*((VLOOKUP(A363,Plan!A$1:AP$798,42,FALSE)/100)))</f>
    </nc>
  </rcc>
  <rcc rId="11868" sId="8">
    <oc r="AJ363">
      <f>OR(H363="Y",K363="Y")</f>
    </oc>
    <nc r="AJ363">
      <f>OR(H363="Y",K363="Y")</f>
    </nc>
  </rcc>
  <rcc rId="11869" sId="8">
    <oc r="AK363">
      <f>IF(AJ363,O363*'ETC Data'!$H$5*'ETC Data'!$I$5,0)</f>
    </oc>
    <nc r="AK363">
      <f>IF(AJ363,O363*'ETC Data'!$H$5*'ETC Data'!$I$5,0)</f>
    </nc>
  </rcc>
  <rcc rId="11870" sId="8">
    <oc r="AL363">
      <f>AK363-(AK363*((VLOOKUP(A363,Plan!A$1:AY$798,49,FALSE)/100)))</f>
    </oc>
    <nc r="AL363">
      <f>AK363-(AK363*((VLOOKUP(A363,Plan!A$1:AY$798,51,FALSE)/100)))</f>
    </nc>
  </rcc>
  <rcc rId="11871" sId="8">
    <oc r="AM363">
      <f>IF(AJ363,O363*'ETC Data'!$H$5*'ETC Data'!$J$5,0)</f>
    </oc>
    <nc r="AM363">
      <f>IF(AJ363,O363*'ETC Data'!$H$5*'ETC Data'!$J$5,0)</f>
    </nc>
  </rcc>
  <rcc rId="11872" sId="8">
    <oc r="AN363">
      <f>AM363-(AM363*((VLOOKUP(A363,Plan!A$1:BA$798,50,FALSE)/100)))</f>
    </oc>
    <nc r="AN363">
      <f>AM363-(AM363*((VLOOKUP(A363,Plan!A$1:BA$798,53,FALSE)/100)))</f>
    </nc>
  </rcc>
  <rcc rId="11873" sId="8">
    <oc r="AO363">
      <f>IF(AJ363,O363*'ETC Data'!$H$5*'ETC Data'!$K$5,0)</f>
    </oc>
    <nc r="AO363">
      <f>IF(AJ363,O363*'ETC Data'!$H$5*'ETC Data'!$K$5,0)</f>
    </nc>
  </rcc>
  <rcc rId="11874" sId="8">
    <oc r="AP363">
      <f>AO363-(AO363*((VLOOKUP(A363,Plan!A$1:BB$798,51,FALSE)/100)))</f>
    </oc>
    <nc r="AP363">
      <f>AO363-(AO363*((VLOOKUP(A363,Plan!A$1:BB$798,54,FALSE)/100)))</f>
    </nc>
  </rcc>
  <rcc rId="11875" sId="8">
    <oc r="AQ363">
      <f>IF(AJ363,O363*'ETC Data'!$H$5*'ETC Data'!$L$5,0)</f>
    </oc>
    <nc r="AQ363">
      <f>IF(AJ363,O363*'ETC Data'!$H$5*'ETC Data'!$L$5,0)</f>
    </nc>
  </rcc>
  <rcc rId="11876" sId="8">
    <oc r="AR363">
      <f>AQ363-(AQ363*((VLOOKUP(A363,Plan!A$1:BD$798,53,FALSE)/100)))</f>
    </oc>
    <nc r="AR363">
      <f>AQ363-(AQ363*((VLOOKUP(A363,Plan!A$1:BD$798,56,FALSE)/100)))</f>
    </nc>
  </rcc>
  <rcc rId="11877" sId="8">
    <oc r="R364">
      <f>Q364-(Q364*((VLOOKUP(A364,Plan!A$1:Z$798,25,FALSE)/100)))</f>
    </oc>
    <nc r="R364">
      <f>Q364-(Q364*((VLOOKUP(A364,Plan!A$1:Z$798,26,FALSE)/100)))</f>
    </nc>
  </rcc>
  <rcc rId="11878" sId="8">
    <oc r="S364">
      <f>IF(P364,O364*'ETC Data'!$H$3*'ETC Data'!$J$3,0)</f>
    </oc>
    <nc r="S364">
      <f>IF(P364,O364*'ETC Data'!$H$3*'ETC Data'!$J$3,0)</f>
    </nc>
  </rcc>
  <rcc rId="11879" sId="8">
    <oc r="T364">
      <f>S364-(S364*((VLOOKUP(A364,Plan!A$1:AA$798,26,FALSE)/100)))</f>
    </oc>
    <nc r="T364">
      <f>S364-(S364*((VLOOKUP(A364,Plan!A$1:AA$798,27,FALSE)/100)))</f>
    </nc>
  </rcc>
  <rcc rId="11880" sId="8">
    <oc r="U364">
      <f>IF(P364,O364*'ETC Data'!$H$3*'ETC Data'!$K$3,0)</f>
    </oc>
    <nc r="U364">
      <f>IF(P364,O364*'ETC Data'!$H$3*'ETC Data'!$K$3,0)</f>
    </nc>
  </rcc>
  <rcc rId="11881" sId="8">
    <oc r="V364">
      <f>U364-(U364*((VLOOKUP(A364,Plan!A$1:AB$798,27,FALSE)/100)))</f>
    </oc>
    <nc r="V364">
      <f>U364-(U364*((VLOOKUP(A364,Plan!A$1:AB$798,28,FALSE)/100)))</f>
    </nc>
  </rcc>
  <rcc rId="11882" sId="8">
    <oc r="W364">
      <f>IF(P364,O364*'ETC Data'!$H$3*'ETC Data'!$L$3,0)</f>
    </oc>
    <nc r="W364">
      <f>IF(P364,O364*'ETC Data'!$H$3*'ETC Data'!$L$3,0)</f>
    </nc>
  </rcc>
  <rcc rId="11883" sId="8">
    <oc r="X364">
      <f>W364-(W364*((VLOOKUP(A364,Plan!A$1:AC$798,28,FALSE)/100)))</f>
    </oc>
    <nc r="X364">
      <f>W364-(W364*((VLOOKUP(A364,Plan!A$1:AC$798,29,FALSE)/100)))</f>
    </nc>
  </rcc>
  <rcc rId="11884" sId="8">
    <oc r="Z364">
      <f>OR(H364="Y",J364="Y")</f>
    </oc>
    <nc r="Z364">
      <f>OR(H364="Y",J364="Y")</f>
    </nc>
  </rcc>
  <rcc rId="11885" sId="8">
    <oc r="AA364">
      <f>IF(Z364,O364*'ETC Data'!$H$4*'ETC Data'!$I$4,0)</f>
    </oc>
    <nc r="AA364">
      <f>IF(Z364,O364*'ETC Data'!$H$4*'ETC Data'!$I$4,0)</f>
    </nc>
  </rcc>
  <rcc rId="11886" sId="8">
    <oc r="AB364">
      <f>AA364-(AA364*((VLOOKUP(A364,Plan!A$1:AI$798,34,FALSE)/100)))</f>
    </oc>
    <nc r="AB364">
      <f>AA364-(AA364*((VLOOKUP(A364,Plan!A$1:AI$798,35,FALSE)/100)))</f>
    </nc>
  </rcc>
  <rcc rId="11887" sId="8">
    <oc r="AC364">
      <f>IF(Z364,O364*'ETC Data'!$H$4*'ETC Data'!$J$4,0)</f>
    </oc>
    <nc r="AC364">
      <f>IF(Z364,O364*'ETC Data'!$H$4*'ETC Data'!$J$4,0)</f>
    </nc>
  </rcc>
  <rcc rId="11888" sId="8">
    <oc r="AD364">
      <f>AC364-(AC364*((VLOOKUP(A364,Plan!A$1:AJ$798,35,FALSE)/100)))</f>
    </oc>
    <nc r="AD364">
      <f>AC364-(AC364*((VLOOKUP(A364,Plan!A$1:AJ$798,36,FALSE)/100)))</f>
    </nc>
  </rcc>
  <rcc rId="11889" sId="8">
    <oc r="AE364">
      <f>IF(Z364,O364*'ETC Data'!$H$4*'ETC Data'!$K$4,0)</f>
    </oc>
    <nc r="AE364">
      <f>IF(Z364,O364*'ETC Data'!$H$4*'ETC Data'!$K$4,0)</f>
    </nc>
  </rcc>
  <rcc rId="11890" sId="8">
    <oc r="AF364">
      <f>AE364-(AE364*((VLOOKUP(A364,Plan!A$1:AK$798,36,FALSE)/100)))</f>
    </oc>
    <nc r="AF364">
      <f>AE364-(AE364*((VLOOKUP(A364,Plan!A$1:AK$798,37,FALSE)/100)))</f>
    </nc>
  </rcc>
  <rcc rId="11891" sId="8">
    <oc r="AG364">
      <f>IF(Z364,O364*'ETC Data'!$H$4*'ETC Data'!$L$4,0)</f>
    </oc>
    <nc r="AG364">
      <f>IF(Z364,O364*'ETC Data'!$H$4*'ETC Data'!$L$4,0)</f>
    </nc>
  </rcc>
  <rcc rId="11892" sId="8">
    <oc r="AH364">
      <f>AG364-(AG364*((VLOOKUP(A364,Plan!A$1:AP$798,41,FALSE)/100)))</f>
    </oc>
    <nc r="AH364">
      <f>AG364-(AG364*((VLOOKUP(A364,Plan!A$1:AP$798,42,FALSE)/100)))</f>
    </nc>
  </rcc>
  <rcc rId="11893" sId="8">
    <oc r="AJ364">
      <f>OR(H364="Y",K364="Y")</f>
    </oc>
    <nc r="AJ364">
      <f>OR(H364="Y",K364="Y")</f>
    </nc>
  </rcc>
  <rcc rId="11894" sId="8">
    <oc r="AK364">
      <f>IF(AJ364,O364*'ETC Data'!$H$5*'ETC Data'!$I$5,0)</f>
    </oc>
    <nc r="AK364">
      <f>IF(AJ364,O364*'ETC Data'!$H$5*'ETC Data'!$I$5,0)</f>
    </nc>
  </rcc>
  <rcc rId="11895" sId="8">
    <oc r="AL364">
      <f>AK364-(AK364*((VLOOKUP(A364,Plan!A$1:AY$798,49,FALSE)/100)))</f>
    </oc>
    <nc r="AL364">
      <f>AK364-(AK364*((VLOOKUP(A364,Plan!A$1:AY$798,51,FALSE)/100)))</f>
    </nc>
  </rcc>
  <rcc rId="11896" sId="8">
    <oc r="AM364">
      <f>IF(AJ364,O364*'ETC Data'!$H$5*'ETC Data'!$J$5,0)</f>
    </oc>
    <nc r="AM364">
      <f>IF(AJ364,O364*'ETC Data'!$H$5*'ETC Data'!$J$5,0)</f>
    </nc>
  </rcc>
  <rcc rId="11897" sId="8">
    <oc r="AN364">
      <f>AM364-(AM364*((VLOOKUP(A364,Plan!A$1:BA$798,50,FALSE)/100)))</f>
    </oc>
    <nc r="AN364">
      <f>AM364-(AM364*((VLOOKUP(A364,Plan!A$1:BA$798,53,FALSE)/100)))</f>
    </nc>
  </rcc>
  <rcc rId="11898" sId="8">
    <oc r="AO364">
      <f>IF(AJ364,O364*'ETC Data'!$H$5*'ETC Data'!$K$5,0)</f>
    </oc>
    <nc r="AO364">
      <f>IF(AJ364,O364*'ETC Data'!$H$5*'ETC Data'!$K$5,0)</f>
    </nc>
  </rcc>
  <rcc rId="11899" sId="8">
    <oc r="AP364">
      <f>AO364-(AO364*((VLOOKUP(A364,Plan!A$1:BB$798,51,FALSE)/100)))</f>
    </oc>
    <nc r="AP364">
      <f>AO364-(AO364*((VLOOKUP(A364,Plan!A$1:BB$798,54,FALSE)/100)))</f>
    </nc>
  </rcc>
  <rcc rId="11900" sId="8">
    <oc r="AQ364">
      <f>IF(AJ364,O364*'ETC Data'!$H$5*'ETC Data'!$L$5,0)</f>
    </oc>
    <nc r="AQ364">
      <f>IF(AJ364,O364*'ETC Data'!$H$5*'ETC Data'!$L$5,0)</f>
    </nc>
  </rcc>
  <rcc rId="11901" sId="8">
    <oc r="AR364">
      <f>AQ364-(AQ364*((VLOOKUP(A364,Plan!A$1:BD$798,53,FALSE)/100)))</f>
    </oc>
    <nc r="AR364">
      <f>AQ364-(AQ364*((VLOOKUP(A364,Plan!A$1:BD$798,56,FALSE)/100)))</f>
    </nc>
  </rcc>
  <rcc rId="11902" sId="8">
    <oc r="R365">
      <f>Q365-(Q365*((VLOOKUP(A365,Plan!A$1:Z$798,25,FALSE)/100)))</f>
    </oc>
    <nc r="R365">
      <f>Q365-(Q365*((VLOOKUP(A365,Plan!A$1:Z$798,26,FALSE)/100)))</f>
    </nc>
  </rcc>
  <rcc rId="11903" sId="8">
    <oc r="S365">
      <f>IF(P365,O365*'ETC Data'!$H$3*'ETC Data'!$J$3,0)</f>
    </oc>
    <nc r="S365">
      <f>IF(P365,O365*'ETC Data'!$H$3*'ETC Data'!$J$3,0)</f>
    </nc>
  </rcc>
  <rcc rId="11904" sId="8">
    <oc r="T365">
      <f>S365-(S365*((VLOOKUP(A365,Plan!A$1:AA$798,26,FALSE)/100)))</f>
    </oc>
    <nc r="T365">
      <f>S365-(S365*((VLOOKUP(A365,Plan!A$1:AA$798,27,FALSE)/100)))</f>
    </nc>
  </rcc>
  <rcc rId="11905" sId="8">
    <oc r="U365">
      <f>IF(P365,O365*'ETC Data'!$H$3*'ETC Data'!$K$3,0)</f>
    </oc>
    <nc r="U365">
      <f>IF(P365,O365*'ETC Data'!$H$3*'ETC Data'!$K$3,0)</f>
    </nc>
  </rcc>
  <rcc rId="11906" sId="8">
    <oc r="V365">
      <f>U365-(U365*((VLOOKUP(A365,Plan!A$1:AB$798,27,FALSE)/100)))</f>
    </oc>
    <nc r="V365">
      <f>U365-(U365*((VLOOKUP(A365,Plan!A$1:AB$798,28,FALSE)/100)))</f>
    </nc>
  </rcc>
  <rcc rId="11907" sId="8">
    <oc r="W365">
      <f>IF(P365,O365*'ETC Data'!$H$3*'ETC Data'!$L$3,0)</f>
    </oc>
    <nc r="W365">
      <f>IF(P365,O365*'ETC Data'!$H$3*'ETC Data'!$L$3,0)</f>
    </nc>
  </rcc>
  <rcc rId="11908" sId="8">
    <oc r="X365">
      <f>W365-(W365*((VLOOKUP(A365,Plan!A$1:AC$798,28,FALSE)/100)))</f>
    </oc>
    <nc r="X365">
      <f>W365-(W365*((VLOOKUP(A365,Plan!A$1:AC$798,29,FALSE)/100)))</f>
    </nc>
  </rcc>
  <rcc rId="11909" sId="8">
    <oc r="Z365">
      <f>OR(H365="Y",J365="Y")</f>
    </oc>
    <nc r="Z365">
      <f>OR(H365="Y",J365="Y")</f>
    </nc>
  </rcc>
  <rcc rId="11910" sId="8">
    <oc r="AA365">
      <f>IF(Z365,O365*'ETC Data'!$H$4*'ETC Data'!$I$4,0)</f>
    </oc>
    <nc r="AA365">
      <f>IF(Z365,O365*'ETC Data'!$H$4*'ETC Data'!$I$4,0)</f>
    </nc>
  </rcc>
  <rcc rId="11911" sId="8">
    <oc r="AB365">
      <f>AA365-(AA365*((VLOOKUP(A365,Plan!A$1:AI$798,34,FALSE)/100)))</f>
    </oc>
    <nc r="AB365">
      <f>AA365-(AA365*((VLOOKUP(A365,Plan!A$1:AI$798,35,FALSE)/100)))</f>
    </nc>
  </rcc>
  <rcc rId="11912" sId="8">
    <oc r="AC365">
      <f>IF(Z365,O365*'ETC Data'!$H$4*'ETC Data'!$J$4,0)</f>
    </oc>
    <nc r="AC365">
      <f>IF(Z365,O365*'ETC Data'!$H$4*'ETC Data'!$J$4,0)</f>
    </nc>
  </rcc>
  <rcc rId="11913" sId="8">
    <oc r="AD365">
      <f>AC365-(AC365*((VLOOKUP(A365,Plan!A$1:AJ$798,35,FALSE)/100)))</f>
    </oc>
    <nc r="AD365">
      <f>AC365-(AC365*((VLOOKUP(A365,Plan!A$1:AJ$798,36,FALSE)/100)))</f>
    </nc>
  </rcc>
  <rcc rId="11914" sId="8">
    <oc r="AE365">
      <f>IF(Z365,O365*'ETC Data'!$H$4*'ETC Data'!$K$4,0)</f>
    </oc>
    <nc r="AE365">
      <f>IF(Z365,O365*'ETC Data'!$H$4*'ETC Data'!$K$4,0)</f>
    </nc>
  </rcc>
  <rcc rId="11915" sId="8">
    <oc r="AF365">
      <f>AE365-(AE365*((VLOOKUP(A365,Plan!A$1:AK$798,36,FALSE)/100)))</f>
    </oc>
    <nc r="AF365">
      <f>AE365-(AE365*((VLOOKUP(A365,Plan!A$1:AK$798,37,FALSE)/100)))</f>
    </nc>
  </rcc>
  <rcc rId="11916" sId="8">
    <oc r="AG365">
      <f>IF(Z365,O365*'ETC Data'!$H$4*'ETC Data'!$L$4,0)</f>
    </oc>
    <nc r="AG365">
      <f>IF(Z365,O365*'ETC Data'!$H$4*'ETC Data'!$L$4,0)</f>
    </nc>
  </rcc>
  <rcc rId="11917" sId="8">
    <oc r="AH365">
      <f>AG365-(AG365*((VLOOKUP(A365,Plan!A$1:AP$798,41,FALSE)/100)))</f>
    </oc>
    <nc r="AH365">
      <f>AG365-(AG365*((VLOOKUP(A365,Plan!A$1:AP$798,42,FALSE)/100)))</f>
    </nc>
  </rcc>
  <rcc rId="11918" sId="8">
    <oc r="AJ365">
      <f>OR(H365="Y",K365="Y")</f>
    </oc>
    <nc r="AJ365">
      <f>OR(H365="Y",K365="Y")</f>
    </nc>
  </rcc>
  <rcc rId="11919" sId="8">
    <oc r="AK365">
      <f>IF(AJ365,O365*'ETC Data'!$H$5*'ETC Data'!$I$5,0)</f>
    </oc>
    <nc r="AK365">
      <f>IF(AJ365,O365*'ETC Data'!$H$5*'ETC Data'!$I$5,0)</f>
    </nc>
  </rcc>
  <rcc rId="11920" sId="8">
    <oc r="AL365">
      <f>AK365-(AK365*((VLOOKUP(A365,Plan!A$1:AY$798,49,FALSE)/100)))</f>
    </oc>
    <nc r="AL365">
      <f>AK365-(AK365*((VLOOKUP(A365,Plan!A$1:AY$798,51,FALSE)/100)))</f>
    </nc>
  </rcc>
  <rcc rId="11921" sId="8">
    <oc r="AM365">
      <f>IF(AJ365,O365*'ETC Data'!$H$5*'ETC Data'!$J$5,0)</f>
    </oc>
    <nc r="AM365">
      <f>IF(AJ365,O365*'ETC Data'!$H$5*'ETC Data'!$J$5,0)</f>
    </nc>
  </rcc>
  <rcc rId="11922" sId="8">
    <oc r="AN365">
      <f>AM365-(AM365*((VLOOKUP(A365,Plan!A$1:BA$798,50,FALSE)/100)))</f>
    </oc>
    <nc r="AN365">
      <f>AM365-(AM365*((VLOOKUP(A365,Plan!A$1:BA$798,53,FALSE)/100)))</f>
    </nc>
  </rcc>
  <rcc rId="11923" sId="8">
    <oc r="AO365">
      <f>IF(AJ365,O365*'ETC Data'!$H$5*'ETC Data'!$K$5,0)</f>
    </oc>
    <nc r="AO365">
      <f>IF(AJ365,O365*'ETC Data'!$H$5*'ETC Data'!$K$5,0)</f>
    </nc>
  </rcc>
  <rcc rId="11924" sId="8">
    <oc r="AP365">
      <f>AO365-(AO365*((VLOOKUP(A365,Plan!A$1:BB$798,51,FALSE)/100)))</f>
    </oc>
    <nc r="AP365">
      <f>AO365-(AO365*((VLOOKUP(A365,Plan!A$1:BB$798,54,FALSE)/100)))</f>
    </nc>
  </rcc>
  <rcc rId="11925" sId="8">
    <oc r="AQ365">
      <f>IF(AJ365,O365*'ETC Data'!$H$5*'ETC Data'!$L$5,0)</f>
    </oc>
    <nc r="AQ365">
      <f>IF(AJ365,O365*'ETC Data'!$H$5*'ETC Data'!$L$5,0)</f>
    </nc>
  </rcc>
  <rcc rId="11926" sId="8">
    <oc r="AR365">
      <f>AQ365-(AQ365*((VLOOKUP(A365,Plan!A$1:BD$798,53,FALSE)/100)))</f>
    </oc>
    <nc r="AR365">
      <f>AQ365-(AQ365*((VLOOKUP(A365,Plan!A$1:BD$798,56,FALSE)/100)))</f>
    </nc>
  </rcc>
  <rcc rId="11927" sId="8">
    <oc r="R366">
      <f>Q366-(Q366*((VLOOKUP(A366,Plan!A$1:Z$798,25,FALSE)/100)))</f>
    </oc>
    <nc r="R366">
      <f>Q366-(Q366*((VLOOKUP(A366,Plan!A$1:Z$798,26,FALSE)/100)))</f>
    </nc>
  </rcc>
  <rcc rId="11928" sId="8">
    <oc r="S366">
      <f>IF(P366,O366*'ETC Data'!$H$3*'ETC Data'!$J$3,0)</f>
    </oc>
    <nc r="S366">
      <f>IF(P366,O366*'ETC Data'!$H$3*'ETC Data'!$J$3,0)</f>
    </nc>
  </rcc>
  <rcc rId="11929" sId="8">
    <oc r="T366">
      <f>S366-(S366*((VLOOKUP(A366,Plan!A$1:AA$798,26,FALSE)/100)))</f>
    </oc>
    <nc r="T366">
      <f>S366-(S366*((VLOOKUP(A366,Plan!A$1:AA$798,27,FALSE)/100)))</f>
    </nc>
  </rcc>
  <rcc rId="11930" sId="8">
    <oc r="U366">
      <f>IF(P366,O366*'ETC Data'!$H$3*'ETC Data'!$K$3,0)</f>
    </oc>
    <nc r="U366">
      <f>IF(P366,O366*'ETC Data'!$H$3*'ETC Data'!$K$3,0)</f>
    </nc>
  </rcc>
  <rcc rId="11931" sId="8">
    <oc r="V366">
      <f>U366-(U366*((VLOOKUP(A366,Plan!A$1:AB$798,27,FALSE)/100)))</f>
    </oc>
    <nc r="V366">
      <f>U366-(U366*((VLOOKUP(A366,Plan!A$1:AB$798,28,FALSE)/100)))</f>
    </nc>
  </rcc>
  <rcc rId="11932" sId="8">
    <oc r="W366">
      <f>IF(P366,O366*'ETC Data'!$H$3*'ETC Data'!$L$3,0)</f>
    </oc>
    <nc r="W366">
      <f>IF(P366,O366*'ETC Data'!$H$3*'ETC Data'!$L$3,0)</f>
    </nc>
  </rcc>
  <rcc rId="11933" sId="8">
    <oc r="X366">
      <f>W366-(W366*((VLOOKUP(A366,Plan!A$1:AC$798,28,FALSE)/100)))</f>
    </oc>
    <nc r="X366">
      <f>W366-(W366*((VLOOKUP(A366,Plan!A$1:AC$798,29,FALSE)/100)))</f>
    </nc>
  </rcc>
  <rcc rId="11934" sId="8">
    <oc r="Z366">
      <f>OR(H366="Y",J366="Y")</f>
    </oc>
    <nc r="Z366">
      <f>OR(H366="Y",J366="Y")</f>
    </nc>
  </rcc>
  <rcc rId="11935" sId="8">
    <oc r="AA366">
      <f>IF(Z366,O366*'ETC Data'!$H$4*'ETC Data'!$I$4,0)</f>
    </oc>
    <nc r="AA366">
      <f>IF(Z366,O366*'ETC Data'!$H$4*'ETC Data'!$I$4,0)</f>
    </nc>
  </rcc>
  <rcc rId="11936" sId="8">
    <oc r="AB366">
      <f>AA366-(AA366*((VLOOKUP(A366,Plan!A$1:AI$798,34,FALSE)/100)))</f>
    </oc>
    <nc r="AB366">
      <f>AA366-(AA366*((VLOOKUP(A366,Plan!A$1:AI$798,35,FALSE)/100)))</f>
    </nc>
  </rcc>
  <rcc rId="11937" sId="8">
    <oc r="AC366">
      <f>IF(Z366,O366*'ETC Data'!$H$4*'ETC Data'!$J$4,0)</f>
    </oc>
    <nc r="AC366">
      <f>IF(Z366,O366*'ETC Data'!$H$4*'ETC Data'!$J$4,0)</f>
    </nc>
  </rcc>
  <rcc rId="11938" sId="8">
    <oc r="AD366">
      <f>AC366-(AC366*((VLOOKUP(A366,Plan!A$1:AJ$798,35,FALSE)/100)))</f>
    </oc>
    <nc r="AD366">
      <f>AC366-(AC366*((VLOOKUP(A366,Plan!A$1:AJ$798,36,FALSE)/100)))</f>
    </nc>
  </rcc>
  <rcc rId="11939" sId="8">
    <oc r="AE366">
      <f>IF(Z366,O366*'ETC Data'!$H$4*'ETC Data'!$K$4,0)</f>
    </oc>
    <nc r="AE366">
      <f>IF(Z366,O366*'ETC Data'!$H$4*'ETC Data'!$K$4,0)</f>
    </nc>
  </rcc>
  <rcc rId="11940" sId="8">
    <oc r="AF366">
      <f>AE366-(AE366*((VLOOKUP(A366,Plan!A$1:AK$798,36,FALSE)/100)))</f>
    </oc>
    <nc r="AF366">
      <f>AE366-(AE366*((VLOOKUP(A366,Plan!A$1:AK$798,37,FALSE)/100)))</f>
    </nc>
  </rcc>
  <rcc rId="11941" sId="8">
    <oc r="AG366">
      <f>IF(Z366,O366*'ETC Data'!$H$4*'ETC Data'!$L$4,0)</f>
    </oc>
    <nc r="AG366">
      <f>IF(Z366,O366*'ETC Data'!$H$4*'ETC Data'!$L$4,0)</f>
    </nc>
  </rcc>
  <rcc rId="11942" sId="8">
    <oc r="AH366">
      <f>AG366-(AG366*((VLOOKUP(A366,Plan!A$1:AP$798,41,FALSE)/100)))</f>
    </oc>
    <nc r="AH366">
      <f>AG366-(AG366*((VLOOKUP(A366,Plan!A$1:AP$798,42,FALSE)/100)))</f>
    </nc>
  </rcc>
  <rcc rId="11943" sId="8">
    <oc r="AJ366">
      <f>OR(H366="Y",K366="Y")</f>
    </oc>
    <nc r="AJ366">
      <f>OR(H366="Y",K366="Y")</f>
    </nc>
  </rcc>
  <rcc rId="11944" sId="8">
    <oc r="AK366">
      <f>IF(AJ366,O366*'ETC Data'!$H$5*'ETC Data'!$I$5,0)</f>
    </oc>
    <nc r="AK366">
      <f>IF(AJ366,O366*'ETC Data'!$H$5*'ETC Data'!$I$5,0)</f>
    </nc>
  </rcc>
  <rcc rId="11945" sId="8">
    <oc r="AL366">
      <f>AK366-(AK366*((VLOOKUP(A366,Plan!A$1:AY$798,49,FALSE)/100)))</f>
    </oc>
    <nc r="AL366">
      <f>AK366-(AK366*((VLOOKUP(A366,Plan!A$1:AY$798,51,FALSE)/100)))</f>
    </nc>
  </rcc>
  <rcc rId="11946" sId="8">
    <oc r="AM366">
      <f>IF(AJ366,O366*'ETC Data'!$H$5*'ETC Data'!$J$5,0)</f>
    </oc>
    <nc r="AM366">
      <f>IF(AJ366,O366*'ETC Data'!$H$5*'ETC Data'!$J$5,0)</f>
    </nc>
  </rcc>
  <rcc rId="11947" sId="8">
    <oc r="AN366">
      <f>AM366-(AM366*((VLOOKUP(A366,Plan!A$1:BA$798,50,FALSE)/100)))</f>
    </oc>
    <nc r="AN366">
      <f>AM366-(AM366*((VLOOKUP(A366,Plan!A$1:BA$798,53,FALSE)/100)))</f>
    </nc>
  </rcc>
  <rcc rId="11948" sId="8">
    <oc r="AO366">
      <f>IF(AJ366,O366*'ETC Data'!$H$5*'ETC Data'!$K$5,0)</f>
    </oc>
    <nc r="AO366">
      <f>IF(AJ366,O366*'ETC Data'!$H$5*'ETC Data'!$K$5,0)</f>
    </nc>
  </rcc>
  <rcc rId="11949" sId="8">
    <oc r="AP366">
      <f>AO366-(AO366*((VLOOKUP(A366,Plan!A$1:BB$798,51,FALSE)/100)))</f>
    </oc>
    <nc r="AP366">
      <f>AO366-(AO366*((VLOOKUP(A366,Plan!A$1:BB$798,54,FALSE)/100)))</f>
    </nc>
  </rcc>
  <rcc rId="11950" sId="8">
    <oc r="AQ366">
      <f>IF(AJ366,O366*'ETC Data'!$H$5*'ETC Data'!$L$5,0)</f>
    </oc>
    <nc r="AQ366">
      <f>IF(AJ366,O366*'ETC Data'!$H$5*'ETC Data'!$L$5,0)</f>
    </nc>
  </rcc>
  <rcc rId="11951" sId="8">
    <oc r="AR366">
      <f>AQ366-(AQ366*((VLOOKUP(A366,Plan!A$1:BD$798,53,FALSE)/100)))</f>
    </oc>
    <nc r="AR366">
      <f>AQ366-(AQ366*((VLOOKUP(A366,Plan!A$1:BD$798,56,FALSE)/100)))</f>
    </nc>
  </rcc>
  <rcc rId="11952" sId="8">
    <oc r="R367">
      <f>Q367-(Q367*((VLOOKUP(A367,Plan!A$1:Z$798,25,FALSE)/100)))</f>
    </oc>
    <nc r="R367">
      <f>Q367-(Q367*((VLOOKUP(A367,Plan!A$1:Z$798,26,FALSE)/100)))</f>
    </nc>
  </rcc>
  <rcc rId="11953" sId="8">
    <oc r="S367">
      <f>IF(P367,O367*'ETC Data'!$H$3*'ETC Data'!$J$3,0)</f>
    </oc>
    <nc r="S367">
      <f>IF(P367,O367*'ETC Data'!$H$3*'ETC Data'!$J$3,0)</f>
    </nc>
  </rcc>
  <rcc rId="11954" sId="8">
    <oc r="T367">
      <f>S367-(S367*((VLOOKUP(A367,Plan!A$1:AA$798,26,FALSE)/100)))</f>
    </oc>
    <nc r="T367">
      <f>S367-(S367*((VLOOKUP(A367,Plan!A$1:AA$798,27,FALSE)/100)))</f>
    </nc>
  </rcc>
  <rcc rId="11955" sId="8">
    <oc r="U367">
      <f>IF(P367,O367*'ETC Data'!$H$3*'ETC Data'!$K$3,0)</f>
    </oc>
    <nc r="U367">
      <f>IF(P367,O367*'ETC Data'!$H$3*'ETC Data'!$K$3,0)</f>
    </nc>
  </rcc>
  <rcc rId="11956" sId="8">
    <oc r="V367">
      <f>U367-(U367*((VLOOKUP(A367,Plan!A$1:AB$798,27,FALSE)/100)))</f>
    </oc>
    <nc r="V367">
      <f>U367-(U367*((VLOOKUP(A367,Plan!A$1:AB$798,28,FALSE)/100)))</f>
    </nc>
  </rcc>
  <rcc rId="11957" sId="8">
    <oc r="W367">
      <f>IF(P367,O367*'ETC Data'!$H$3*'ETC Data'!$L$3,0)</f>
    </oc>
    <nc r="W367">
      <f>IF(P367,O367*'ETC Data'!$H$3*'ETC Data'!$L$3,0)</f>
    </nc>
  </rcc>
  <rcc rId="11958" sId="8">
    <oc r="X367">
      <f>W367-(W367*((VLOOKUP(A367,Plan!A$1:AC$798,28,FALSE)/100)))</f>
    </oc>
    <nc r="X367">
      <f>W367-(W367*((VLOOKUP(A367,Plan!A$1:AC$798,29,FALSE)/100)))</f>
    </nc>
  </rcc>
  <rcc rId="11959" sId="8">
    <oc r="Z367">
      <f>OR(H367="Y",J367="Y")</f>
    </oc>
    <nc r="Z367">
      <f>OR(H367="Y",J367="Y")</f>
    </nc>
  </rcc>
  <rcc rId="11960" sId="8">
    <oc r="AA367">
      <f>IF(Z367,O367*'ETC Data'!$H$4*'ETC Data'!$I$4,0)</f>
    </oc>
    <nc r="AA367">
      <f>IF(Z367,O367*'ETC Data'!$H$4*'ETC Data'!$I$4,0)</f>
    </nc>
  </rcc>
  <rcc rId="11961" sId="8">
    <oc r="AB367">
      <f>AA367-(AA367*((VLOOKUP(A367,Plan!A$1:AI$798,34,FALSE)/100)))</f>
    </oc>
    <nc r="AB367">
      <f>AA367-(AA367*((VLOOKUP(A367,Plan!A$1:AI$798,35,FALSE)/100)))</f>
    </nc>
  </rcc>
  <rcc rId="11962" sId="8">
    <oc r="AC367">
      <f>IF(Z367,O367*'ETC Data'!$H$4*'ETC Data'!$J$4,0)</f>
    </oc>
    <nc r="AC367">
      <f>IF(Z367,O367*'ETC Data'!$H$4*'ETC Data'!$J$4,0)</f>
    </nc>
  </rcc>
  <rcc rId="11963" sId="8">
    <oc r="AD367">
      <f>AC367-(AC367*((VLOOKUP(A367,Plan!A$1:AJ$798,35,FALSE)/100)))</f>
    </oc>
    <nc r="AD367">
      <f>AC367-(AC367*((VLOOKUP(A367,Plan!A$1:AJ$798,36,FALSE)/100)))</f>
    </nc>
  </rcc>
  <rcc rId="11964" sId="8">
    <oc r="AE367">
      <f>IF(Z367,O367*'ETC Data'!$H$4*'ETC Data'!$K$4,0)</f>
    </oc>
    <nc r="AE367">
      <f>IF(Z367,O367*'ETC Data'!$H$4*'ETC Data'!$K$4,0)</f>
    </nc>
  </rcc>
  <rcc rId="11965" sId="8">
    <oc r="AF367">
      <f>AE367-(AE367*((VLOOKUP(A367,Plan!A$1:AK$798,36,FALSE)/100)))</f>
    </oc>
    <nc r="AF367">
      <f>AE367-(AE367*((VLOOKUP(A367,Plan!A$1:AK$798,37,FALSE)/100)))</f>
    </nc>
  </rcc>
  <rcc rId="11966" sId="8">
    <oc r="AG367">
      <f>IF(Z367,O367*'ETC Data'!$H$4*'ETC Data'!$L$4,0)</f>
    </oc>
    <nc r="AG367">
      <f>IF(Z367,O367*'ETC Data'!$H$4*'ETC Data'!$L$4,0)</f>
    </nc>
  </rcc>
  <rcc rId="11967" sId="8">
    <oc r="AH367">
      <f>AG367-(AG367*((VLOOKUP(A367,Plan!A$1:AP$798,41,FALSE)/100)))</f>
    </oc>
    <nc r="AH367">
      <f>AG367-(AG367*((VLOOKUP(A367,Plan!A$1:AP$798,42,FALSE)/100)))</f>
    </nc>
  </rcc>
  <rcc rId="11968" sId="8">
    <oc r="AJ367">
      <f>OR(H367="Y",K367="Y")</f>
    </oc>
    <nc r="AJ367">
      <f>OR(H367="Y",K367="Y")</f>
    </nc>
  </rcc>
  <rcc rId="11969" sId="8">
    <oc r="AK367">
      <f>IF(AJ367,O367*'ETC Data'!$H$5*'ETC Data'!$I$5,0)</f>
    </oc>
    <nc r="AK367">
      <f>IF(AJ367,O367*'ETC Data'!$H$5*'ETC Data'!$I$5,0)</f>
    </nc>
  </rcc>
  <rcc rId="11970" sId="8">
    <oc r="AL367">
      <f>AK367-(AK367*((VLOOKUP(A367,Plan!A$1:AY$798,49,FALSE)/100)))</f>
    </oc>
    <nc r="AL367">
      <f>AK367-(AK367*((VLOOKUP(A367,Plan!A$1:AY$798,51,FALSE)/100)))</f>
    </nc>
  </rcc>
  <rcc rId="11971" sId="8">
    <oc r="AM367">
      <f>IF(AJ367,O367*'ETC Data'!$H$5*'ETC Data'!$J$5,0)</f>
    </oc>
    <nc r="AM367">
      <f>IF(AJ367,O367*'ETC Data'!$H$5*'ETC Data'!$J$5,0)</f>
    </nc>
  </rcc>
  <rcc rId="11972" sId="8">
    <oc r="AN367">
      <f>AM367-(AM367*((VLOOKUP(A367,Plan!A$1:BA$798,50,FALSE)/100)))</f>
    </oc>
    <nc r="AN367">
      <f>AM367-(AM367*((VLOOKUP(A367,Plan!A$1:BA$798,53,FALSE)/100)))</f>
    </nc>
  </rcc>
  <rcc rId="11973" sId="8">
    <oc r="AO367">
      <f>IF(AJ367,O367*'ETC Data'!$H$5*'ETC Data'!$K$5,0)</f>
    </oc>
    <nc r="AO367">
      <f>IF(AJ367,O367*'ETC Data'!$H$5*'ETC Data'!$K$5,0)</f>
    </nc>
  </rcc>
  <rcc rId="11974" sId="8">
    <oc r="AP367">
      <f>AO367-(AO367*((VLOOKUP(A367,Plan!A$1:BB$798,51,FALSE)/100)))</f>
    </oc>
    <nc r="AP367">
      <f>AO367-(AO367*((VLOOKUP(A367,Plan!A$1:BB$798,54,FALSE)/100)))</f>
    </nc>
  </rcc>
  <rcc rId="11975" sId="8">
    <oc r="AQ367">
      <f>IF(AJ367,O367*'ETC Data'!$H$5*'ETC Data'!$L$5,0)</f>
    </oc>
    <nc r="AQ367">
      <f>IF(AJ367,O367*'ETC Data'!$H$5*'ETC Data'!$L$5,0)</f>
    </nc>
  </rcc>
  <rcc rId="11976" sId="8">
    <oc r="AR367">
      <f>AQ367-(AQ367*((VLOOKUP(A367,Plan!A$1:BD$798,53,FALSE)/100)))</f>
    </oc>
    <nc r="AR367">
      <f>AQ367-(AQ367*((VLOOKUP(A367,Plan!A$1:BD$798,56,FALSE)/100)))</f>
    </nc>
  </rcc>
  <rcc rId="11977" sId="8">
    <oc r="R368">
      <f>Q368-(Q368*((VLOOKUP(A368,Plan!A$1:Z$798,25,FALSE)/100)))</f>
    </oc>
    <nc r="R368">
      <f>Q368-(Q368*((VLOOKUP(A368,Plan!A$1:Z$798,26,FALSE)/100)))</f>
    </nc>
  </rcc>
  <rcc rId="11978" sId="8">
    <oc r="S368">
      <f>IF(P368,O368*'ETC Data'!$H$3*'ETC Data'!$J$3,0)</f>
    </oc>
    <nc r="S368">
      <f>IF(P368,O368*'ETC Data'!$H$3*'ETC Data'!$J$3,0)</f>
    </nc>
  </rcc>
  <rcc rId="11979" sId="8">
    <oc r="T368">
      <f>S368-(S368*((VLOOKUP(A368,Plan!A$1:AA$798,26,FALSE)/100)))</f>
    </oc>
    <nc r="T368">
      <f>S368-(S368*((VLOOKUP(A368,Plan!A$1:AA$798,27,FALSE)/100)))</f>
    </nc>
  </rcc>
  <rcc rId="11980" sId="8">
    <oc r="U368">
      <f>IF(P368,O368*'ETC Data'!$H$3*'ETC Data'!$K$3,0)</f>
    </oc>
    <nc r="U368">
      <f>IF(P368,O368*'ETC Data'!$H$3*'ETC Data'!$K$3,0)</f>
    </nc>
  </rcc>
  <rcc rId="11981" sId="8">
    <oc r="V368">
      <f>U368-(U368*((VLOOKUP(A368,Plan!A$1:AB$798,27,FALSE)/100)))</f>
    </oc>
    <nc r="V368">
      <f>U368-(U368*((VLOOKUP(A368,Plan!A$1:AB$798,28,FALSE)/100)))</f>
    </nc>
  </rcc>
  <rcc rId="11982" sId="8">
    <oc r="W368">
      <f>IF(P368,O368*'ETC Data'!$H$3*'ETC Data'!$L$3,0)</f>
    </oc>
    <nc r="W368">
      <f>IF(P368,O368*'ETC Data'!$H$3*'ETC Data'!$L$3,0)</f>
    </nc>
  </rcc>
  <rcc rId="11983" sId="8">
    <oc r="X368">
      <f>W368-(W368*((VLOOKUP(A368,Plan!A$1:AC$798,28,FALSE)/100)))</f>
    </oc>
    <nc r="X368">
      <f>W368-(W368*((VLOOKUP(A368,Plan!A$1:AC$798,29,FALSE)/100)))</f>
    </nc>
  </rcc>
  <rcc rId="11984" sId="8">
    <oc r="Z368">
      <f>OR(H368="Y",J368="Y")</f>
    </oc>
    <nc r="Z368">
      <f>OR(H368="Y",J368="Y")</f>
    </nc>
  </rcc>
  <rcc rId="11985" sId="8">
    <oc r="AA368">
      <f>IF(Z368,O368*'ETC Data'!$H$4*'ETC Data'!$I$4,0)</f>
    </oc>
    <nc r="AA368">
      <f>IF(Z368,O368*'ETC Data'!$H$4*'ETC Data'!$I$4,0)</f>
    </nc>
  </rcc>
  <rcc rId="11986" sId="8">
    <oc r="AB368">
      <f>AA368-(AA368*((VLOOKUP(A368,Plan!A$1:AI$798,34,FALSE)/100)))</f>
    </oc>
    <nc r="AB368">
      <f>AA368-(AA368*((VLOOKUP(A368,Plan!A$1:AI$798,35,FALSE)/100)))</f>
    </nc>
  </rcc>
  <rcc rId="11987" sId="8">
    <oc r="AC368">
      <f>IF(Z368,O368*'ETC Data'!$H$4*'ETC Data'!$J$4,0)</f>
    </oc>
    <nc r="AC368">
      <f>IF(Z368,O368*'ETC Data'!$H$4*'ETC Data'!$J$4,0)</f>
    </nc>
  </rcc>
  <rcc rId="11988" sId="8">
    <oc r="AD368">
      <f>AC368-(AC368*((VLOOKUP(A368,Plan!A$1:AJ$798,35,FALSE)/100)))</f>
    </oc>
    <nc r="AD368">
      <f>AC368-(AC368*((VLOOKUP(A368,Plan!A$1:AJ$798,36,FALSE)/100)))</f>
    </nc>
  </rcc>
  <rcc rId="11989" sId="8">
    <oc r="AE368">
      <f>IF(Z368,O368*'ETC Data'!$H$4*'ETC Data'!$K$4,0)</f>
    </oc>
    <nc r="AE368">
      <f>IF(Z368,O368*'ETC Data'!$H$4*'ETC Data'!$K$4,0)</f>
    </nc>
  </rcc>
  <rcc rId="11990" sId="8">
    <oc r="AF368">
      <f>AE368-(AE368*((VLOOKUP(A368,Plan!A$1:AK$798,36,FALSE)/100)))</f>
    </oc>
    <nc r="AF368">
      <f>AE368-(AE368*((VLOOKUP(A368,Plan!A$1:AK$798,37,FALSE)/100)))</f>
    </nc>
  </rcc>
  <rcc rId="11991" sId="8">
    <oc r="AG368">
      <f>IF(Z368,O368*'ETC Data'!$H$4*'ETC Data'!$L$4,0)</f>
    </oc>
    <nc r="AG368">
      <f>IF(Z368,O368*'ETC Data'!$H$4*'ETC Data'!$L$4,0)</f>
    </nc>
  </rcc>
  <rcc rId="11992" sId="8">
    <oc r="AH368">
      <f>AG368-(AG368*((VLOOKUP(A368,Plan!A$1:AP$798,41,FALSE)/100)))</f>
    </oc>
    <nc r="AH368">
      <f>AG368-(AG368*((VLOOKUP(A368,Plan!A$1:AP$798,42,FALSE)/100)))</f>
    </nc>
  </rcc>
  <rcc rId="11993" sId="8">
    <oc r="AJ368">
      <f>OR(H368="Y",K368="Y")</f>
    </oc>
    <nc r="AJ368">
      <f>OR(H368="Y",K368="Y")</f>
    </nc>
  </rcc>
  <rcc rId="11994" sId="8">
    <oc r="AK368">
      <f>IF(AJ368,O368*'ETC Data'!$H$5*'ETC Data'!$I$5,0)</f>
    </oc>
    <nc r="AK368">
      <f>IF(AJ368,O368*'ETC Data'!$H$5*'ETC Data'!$I$5,0)</f>
    </nc>
  </rcc>
  <rcc rId="11995" sId="8">
    <oc r="AL368">
      <f>AK368-(AK368*((VLOOKUP(A368,Plan!A$1:AY$798,49,FALSE)/100)))</f>
    </oc>
    <nc r="AL368">
      <f>AK368-(AK368*((VLOOKUP(A368,Plan!A$1:AY$798,51,FALSE)/100)))</f>
    </nc>
  </rcc>
  <rcc rId="11996" sId="8">
    <oc r="AM368">
      <f>IF(AJ368,O368*'ETC Data'!$H$5*'ETC Data'!$J$5,0)</f>
    </oc>
    <nc r="AM368">
      <f>IF(AJ368,O368*'ETC Data'!$H$5*'ETC Data'!$J$5,0)</f>
    </nc>
  </rcc>
  <rcc rId="11997" sId="8">
    <oc r="AN368">
      <f>AM368-(AM368*((VLOOKUP(A368,Plan!A$1:BA$798,50,FALSE)/100)))</f>
    </oc>
    <nc r="AN368">
      <f>AM368-(AM368*((VLOOKUP(A368,Plan!A$1:BA$798,53,FALSE)/100)))</f>
    </nc>
  </rcc>
  <rcc rId="11998" sId="8">
    <oc r="AO368">
      <f>IF(AJ368,O368*'ETC Data'!$H$5*'ETC Data'!$K$5,0)</f>
    </oc>
    <nc r="AO368">
      <f>IF(AJ368,O368*'ETC Data'!$H$5*'ETC Data'!$K$5,0)</f>
    </nc>
  </rcc>
  <rcc rId="11999" sId="8">
    <oc r="AP368">
      <f>AO368-(AO368*((VLOOKUP(A368,Plan!A$1:BB$798,51,FALSE)/100)))</f>
    </oc>
    <nc r="AP368">
      <f>AO368-(AO368*((VLOOKUP(A368,Plan!A$1:BB$798,54,FALSE)/100)))</f>
    </nc>
  </rcc>
  <rcc rId="12000" sId="8">
    <oc r="AQ368">
      <f>IF(AJ368,O368*'ETC Data'!$H$5*'ETC Data'!$L$5,0)</f>
    </oc>
    <nc r="AQ368">
      <f>IF(AJ368,O368*'ETC Data'!$H$5*'ETC Data'!$L$5,0)</f>
    </nc>
  </rcc>
  <rcc rId="12001" sId="8">
    <oc r="AR368">
      <f>AQ368-(AQ368*((VLOOKUP(A368,Plan!A$1:BD$798,53,FALSE)/100)))</f>
    </oc>
    <nc r="AR368">
      <f>AQ368-(AQ368*((VLOOKUP(A368,Plan!A$1:BD$798,56,FALSE)/100)))</f>
    </nc>
  </rcc>
  <rcc rId="12002" sId="8">
    <oc r="R369">
      <f>Q369-(Q369*((VLOOKUP(A369,Plan!A$1:Z$798,25,FALSE)/100)))</f>
    </oc>
    <nc r="R369">
      <f>Q369-(Q369*((VLOOKUP(A369,Plan!A$1:Z$798,26,FALSE)/100)))</f>
    </nc>
  </rcc>
  <rcc rId="12003" sId="8">
    <oc r="S369">
      <f>IF(P369,O369*'ETC Data'!$H$3*'ETC Data'!$J$3,0)</f>
    </oc>
    <nc r="S369">
      <f>IF(P369,O369*'ETC Data'!$H$3*'ETC Data'!$J$3,0)</f>
    </nc>
  </rcc>
  <rcc rId="12004" sId="8">
    <oc r="T369">
      <f>S369-(S369*((VLOOKUP(A369,Plan!A$1:AA$798,26,FALSE)/100)))</f>
    </oc>
    <nc r="T369">
      <f>S369-(S369*((VLOOKUP(A369,Plan!A$1:AA$798,27,FALSE)/100)))</f>
    </nc>
  </rcc>
  <rcc rId="12005" sId="8">
    <oc r="U369">
      <f>IF(P369,O369*'ETC Data'!$H$3*'ETC Data'!$K$3,0)</f>
    </oc>
    <nc r="U369">
      <f>IF(P369,O369*'ETC Data'!$H$3*'ETC Data'!$K$3,0)</f>
    </nc>
  </rcc>
  <rcc rId="12006" sId="8">
    <oc r="V369">
      <f>U369-(U369*((VLOOKUP(A369,Plan!A$1:AB$798,27,FALSE)/100)))</f>
    </oc>
    <nc r="V369">
      <f>U369-(U369*((VLOOKUP(A369,Plan!A$1:AB$798,28,FALSE)/100)))</f>
    </nc>
  </rcc>
  <rcc rId="12007" sId="8">
    <oc r="W369">
      <f>IF(P369,O369*'ETC Data'!$H$3*'ETC Data'!$L$3,0)</f>
    </oc>
    <nc r="W369">
      <f>IF(P369,O369*'ETC Data'!$H$3*'ETC Data'!$L$3,0)</f>
    </nc>
  </rcc>
  <rcc rId="12008" sId="8">
    <oc r="X369">
      <f>W369-(W369*((VLOOKUP(A369,Plan!A$1:AC$798,28,FALSE)/100)))</f>
    </oc>
    <nc r="X369">
      <f>W369-(W369*((VLOOKUP(A369,Plan!A$1:AC$798,29,FALSE)/100)))</f>
    </nc>
  </rcc>
  <rcc rId="12009" sId="8">
    <oc r="Z369">
      <f>OR(H369="Y",J369="Y")</f>
    </oc>
    <nc r="Z369">
      <f>OR(H369="Y",J369="Y")</f>
    </nc>
  </rcc>
  <rcc rId="12010" sId="8">
    <oc r="AA369">
      <f>IF(Z369,O369*'ETC Data'!$H$4*'ETC Data'!$I$4,0)</f>
    </oc>
    <nc r="AA369">
      <f>IF(Z369,O369*'ETC Data'!$H$4*'ETC Data'!$I$4,0)</f>
    </nc>
  </rcc>
  <rcc rId="12011" sId="8">
    <oc r="AB369">
      <f>AA369-(AA369*((VLOOKUP(A369,Plan!A$1:AI$798,34,FALSE)/100)))</f>
    </oc>
    <nc r="AB369">
      <f>AA369-(AA369*((VLOOKUP(A369,Plan!A$1:AI$798,35,FALSE)/100)))</f>
    </nc>
  </rcc>
  <rcc rId="12012" sId="8">
    <oc r="AC369">
      <f>IF(Z369,O369*'ETC Data'!$H$4*'ETC Data'!$J$4,0)</f>
    </oc>
    <nc r="AC369">
      <f>IF(Z369,O369*'ETC Data'!$H$4*'ETC Data'!$J$4,0)</f>
    </nc>
  </rcc>
  <rcc rId="12013" sId="8">
    <oc r="AD369">
      <f>AC369-(AC369*((VLOOKUP(A369,Plan!A$1:AJ$798,35,FALSE)/100)))</f>
    </oc>
    <nc r="AD369">
      <f>AC369-(AC369*((VLOOKUP(A369,Plan!A$1:AJ$798,36,FALSE)/100)))</f>
    </nc>
  </rcc>
  <rcc rId="12014" sId="8">
    <oc r="AE369">
      <f>IF(Z369,O369*'ETC Data'!$H$4*'ETC Data'!$K$4,0)</f>
    </oc>
    <nc r="AE369">
      <f>IF(Z369,O369*'ETC Data'!$H$4*'ETC Data'!$K$4,0)</f>
    </nc>
  </rcc>
  <rcc rId="12015" sId="8">
    <oc r="AF369">
      <f>AE369-(AE369*((VLOOKUP(A369,Plan!A$1:AK$798,36,FALSE)/100)))</f>
    </oc>
    <nc r="AF369">
      <f>AE369-(AE369*((VLOOKUP(A369,Plan!A$1:AK$798,37,FALSE)/100)))</f>
    </nc>
  </rcc>
  <rcc rId="12016" sId="8">
    <oc r="AG369">
      <f>IF(Z369,O369*'ETC Data'!$H$4*'ETC Data'!$L$4,0)</f>
    </oc>
    <nc r="AG369">
      <f>IF(Z369,O369*'ETC Data'!$H$4*'ETC Data'!$L$4,0)</f>
    </nc>
  </rcc>
  <rcc rId="12017" sId="8">
    <oc r="AH369">
      <f>AG369-(AG369*((VLOOKUP(A369,Plan!A$1:AP$798,41,FALSE)/100)))</f>
    </oc>
    <nc r="AH369">
      <f>AG369-(AG369*((VLOOKUP(A369,Plan!A$1:AP$798,42,FALSE)/100)))</f>
    </nc>
  </rcc>
  <rcc rId="12018" sId="8">
    <oc r="AJ369">
      <f>OR(H369="Y",K369="Y")</f>
    </oc>
    <nc r="AJ369">
      <f>OR(H369="Y",K369="Y")</f>
    </nc>
  </rcc>
  <rcc rId="12019" sId="8">
    <oc r="AK369">
      <f>IF(AJ369,O369*'ETC Data'!$H$5*'ETC Data'!$I$5,0)</f>
    </oc>
    <nc r="AK369">
      <f>IF(AJ369,O369*'ETC Data'!$H$5*'ETC Data'!$I$5,0)</f>
    </nc>
  </rcc>
  <rcc rId="12020" sId="8">
    <oc r="AL369">
      <f>AK369-(AK369*((VLOOKUP(A369,Plan!A$1:AY$798,49,FALSE)/100)))</f>
    </oc>
    <nc r="AL369">
      <f>AK369-(AK369*((VLOOKUP(A369,Plan!A$1:AY$798,51,FALSE)/100)))</f>
    </nc>
  </rcc>
  <rcc rId="12021" sId="8">
    <oc r="AM369">
      <f>IF(AJ369,O369*'ETC Data'!$H$5*'ETC Data'!$J$5,0)</f>
    </oc>
    <nc r="AM369">
      <f>IF(AJ369,O369*'ETC Data'!$H$5*'ETC Data'!$J$5,0)</f>
    </nc>
  </rcc>
  <rcc rId="12022" sId="8">
    <oc r="AN369">
      <f>AM369-(AM369*((VLOOKUP(A369,Plan!A$1:BA$798,50,FALSE)/100)))</f>
    </oc>
    <nc r="AN369">
      <f>AM369-(AM369*((VLOOKUP(A369,Plan!A$1:BA$798,53,FALSE)/100)))</f>
    </nc>
  </rcc>
  <rcc rId="12023" sId="8">
    <oc r="AO369">
      <f>IF(AJ369,O369*'ETC Data'!$H$5*'ETC Data'!$K$5,0)</f>
    </oc>
    <nc r="AO369">
      <f>IF(AJ369,O369*'ETC Data'!$H$5*'ETC Data'!$K$5,0)</f>
    </nc>
  </rcc>
  <rcc rId="12024" sId="8">
    <oc r="AP369">
      <f>AO369-(AO369*((VLOOKUP(A369,Plan!A$1:BB$798,51,FALSE)/100)))</f>
    </oc>
    <nc r="AP369">
      <f>AO369-(AO369*((VLOOKUP(A369,Plan!A$1:BB$798,54,FALSE)/100)))</f>
    </nc>
  </rcc>
  <rcc rId="12025" sId="8">
    <oc r="AQ369">
      <f>IF(AJ369,O369*'ETC Data'!$H$5*'ETC Data'!$L$5,0)</f>
    </oc>
    <nc r="AQ369">
      <f>IF(AJ369,O369*'ETC Data'!$H$5*'ETC Data'!$L$5,0)</f>
    </nc>
  </rcc>
  <rcc rId="12026" sId="8">
    <oc r="AR369">
      <f>AQ369-(AQ369*((VLOOKUP(A369,Plan!A$1:BD$798,53,FALSE)/100)))</f>
    </oc>
    <nc r="AR369">
      <f>AQ369-(AQ369*((VLOOKUP(A369,Plan!A$1:BD$798,56,FALSE)/100)))</f>
    </nc>
  </rcc>
  <rcc rId="12027" sId="8">
    <oc r="R370">
      <f>Q370-(Q370*((VLOOKUP(A370,Plan!A$1:Z$798,25,FALSE)/100)))</f>
    </oc>
    <nc r="R370">
      <f>Q370-(Q370*((VLOOKUP(A370,Plan!A$1:Z$798,26,FALSE)/100)))</f>
    </nc>
  </rcc>
  <rcc rId="12028" sId="8">
    <oc r="S370">
      <f>IF(P370,O370*'ETC Data'!$H$3*'ETC Data'!$J$3,0)</f>
    </oc>
    <nc r="S370">
      <f>IF(P370,O370*'ETC Data'!$H$3*'ETC Data'!$J$3,0)</f>
    </nc>
  </rcc>
  <rcc rId="12029" sId="8">
    <oc r="T370">
      <f>S370-(S370*((VLOOKUP(A370,Plan!A$1:AA$798,26,FALSE)/100)))</f>
    </oc>
    <nc r="T370">
      <f>S370-(S370*((VLOOKUP(A370,Plan!A$1:AA$798,27,FALSE)/100)))</f>
    </nc>
  </rcc>
  <rcc rId="12030" sId="8">
    <oc r="U370">
      <f>IF(P370,O370*'ETC Data'!$H$3*'ETC Data'!$K$3,0)</f>
    </oc>
    <nc r="U370">
      <f>IF(P370,O370*'ETC Data'!$H$3*'ETC Data'!$K$3,0)</f>
    </nc>
  </rcc>
  <rcc rId="12031" sId="8">
    <oc r="V370">
      <f>U370-(U370*((VLOOKUP(A370,Plan!A$1:AB$798,27,FALSE)/100)))</f>
    </oc>
    <nc r="V370">
      <f>U370-(U370*((VLOOKUP(A370,Plan!A$1:AB$798,28,FALSE)/100)))</f>
    </nc>
  </rcc>
  <rcc rId="12032" sId="8">
    <oc r="W370">
      <f>IF(P370,O370*'ETC Data'!$H$3*'ETC Data'!$L$3,0)</f>
    </oc>
    <nc r="W370">
      <f>IF(P370,O370*'ETC Data'!$H$3*'ETC Data'!$L$3,0)</f>
    </nc>
  </rcc>
  <rcc rId="12033" sId="8">
    <oc r="X370">
      <f>W370-(W370*((VLOOKUP(A370,Plan!A$1:AC$798,28,FALSE)/100)))</f>
    </oc>
    <nc r="X370">
      <f>W370-(W370*((VLOOKUP(A370,Plan!A$1:AC$798,29,FALSE)/100)))</f>
    </nc>
  </rcc>
  <rcc rId="12034" sId="8">
    <oc r="Z370">
      <f>OR(H370="Y",J370="Y")</f>
    </oc>
    <nc r="Z370">
      <f>OR(H370="Y",J370="Y")</f>
    </nc>
  </rcc>
  <rcc rId="12035" sId="8">
    <oc r="AA370">
      <f>IF(Z370,O370*'ETC Data'!$H$4*'ETC Data'!$I$4,0)</f>
    </oc>
    <nc r="AA370">
      <f>IF(Z370,O370*'ETC Data'!$H$4*'ETC Data'!$I$4,0)</f>
    </nc>
  </rcc>
  <rcc rId="12036" sId="8">
    <oc r="AB370">
      <f>AA370-(AA370*((VLOOKUP(A370,Plan!A$1:AI$798,34,FALSE)/100)))</f>
    </oc>
    <nc r="AB370">
      <f>AA370-(AA370*((VLOOKUP(A370,Plan!A$1:AI$798,35,FALSE)/100)))</f>
    </nc>
  </rcc>
  <rcc rId="12037" sId="8">
    <oc r="AC370">
      <f>IF(Z370,O370*'ETC Data'!$H$4*'ETC Data'!$J$4,0)</f>
    </oc>
    <nc r="AC370">
      <f>IF(Z370,O370*'ETC Data'!$H$4*'ETC Data'!$J$4,0)</f>
    </nc>
  </rcc>
  <rcc rId="12038" sId="8">
    <oc r="AD370">
      <f>AC370-(AC370*((VLOOKUP(A370,Plan!A$1:AJ$798,35,FALSE)/100)))</f>
    </oc>
    <nc r="AD370">
      <f>AC370-(AC370*((VLOOKUP(A370,Plan!A$1:AJ$798,36,FALSE)/100)))</f>
    </nc>
  </rcc>
  <rcc rId="12039" sId="8">
    <oc r="AE370">
      <f>IF(Z370,O370*'ETC Data'!$H$4*'ETC Data'!$K$4,0)</f>
    </oc>
    <nc r="AE370">
      <f>IF(Z370,O370*'ETC Data'!$H$4*'ETC Data'!$K$4,0)</f>
    </nc>
  </rcc>
  <rcc rId="12040" sId="8">
    <oc r="AF370">
      <f>AE370-(AE370*((VLOOKUP(A370,Plan!A$1:AK$798,36,FALSE)/100)))</f>
    </oc>
    <nc r="AF370">
      <f>AE370-(AE370*((VLOOKUP(A370,Plan!A$1:AK$798,37,FALSE)/100)))</f>
    </nc>
  </rcc>
  <rcc rId="12041" sId="8">
    <oc r="AG370">
      <f>IF(Z370,O370*'ETC Data'!$H$4*'ETC Data'!$L$4,0)</f>
    </oc>
    <nc r="AG370">
      <f>IF(Z370,O370*'ETC Data'!$H$4*'ETC Data'!$L$4,0)</f>
    </nc>
  </rcc>
  <rcc rId="12042" sId="8">
    <oc r="AH370">
      <f>AG370-(AG370*((VLOOKUP(A370,Plan!A$1:AP$798,41,FALSE)/100)))</f>
    </oc>
    <nc r="AH370">
      <f>AG370-(AG370*((VLOOKUP(A370,Plan!A$1:AP$798,42,FALSE)/100)))</f>
    </nc>
  </rcc>
  <rcc rId="12043" sId="8">
    <oc r="AJ370">
      <f>OR(H370="Y",K370="Y")</f>
    </oc>
    <nc r="AJ370">
      <f>OR(H370="Y",K370="Y")</f>
    </nc>
  </rcc>
  <rcc rId="12044" sId="8">
    <oc r="AK370">
      <f>IF(AJ370,O370*'ETC Data'!$H$5*'ETC Data'!$I$5,0)</f>
    </oc>
    <nc r="AK370">
      <f>IF(AJ370,O370*'ETC Data'!$H$5*'ETC Data'!$I$5,0)</f>
    </nc>
  </rcc>
  <rcc rId="12045" sId="8">
    <oc r="AL370">
      <f>AK370-(AK370*((VLOOKUP(A370,Plan!A$1:AY$798,49,FALSE)/100)))</f>
    </oc>
    <nc r="AL370">
      <f>AK370-(AK370*((VLOOKUP(A370,Plan!A$1:AY$798,51,FALSE)/100)))</f>
    </nc>
  </rcc>
  <rcc rId="12046" sId="8">
    <oc r="AM370">
      <f>IF(AJ370,O370*'ETC Data'!$H$5*'ETC Data'!$J$5,0)</f>
    </oc>
    <nc r="AM370">
      <f>IF(AJ370,O370*'ETC Data'!$H$5*'ETC Data'!$J$5,0)</f>
    </nc>
  </rcc>
  <rcc rId="12047" sId="8">
    <oc r="AN370">
      <f>AM370-(AM370*((VLOOKUP(A370,Plan!A$1:BA$798,50,FALSE)/100)))</f>
    </oc>
    <nc r="AN370">
      <f>AM370-(AM370*((VLOOKUP(A370,Plan!A$1:BA$798,53,FALSE)/100)))</f>
    </nc>
  </rcc>
  <rcc rId="12048" sId="8">
    <oc r="AO370">
      <f>IF(AJ370,O370*'ETC Data'!$H$5*'ETC Data'!$K$5,0)</f>
    </oc>
    <nc r="AO370">
      <f>IF(AJ370,O370*'ETC Data'!$H$5*'ETC Data'!$K$5,0)</f>
    </nc>
  </rcc>
  <rcc rId="12049" sId="8">
    <oc r="AP370">
      <f>AO370-(AO370*((VLOOKUP(A370,Plan!A$1:BB$798,51,FALSE)/100)))</f>
    </oc>
    <nc r="AP370">
      <f>AO370-(AO370*((VLOOKUP(A370,Plan!A$1:BB$798,54,FALSE)/100)))</f>
    </nc>
  </rcc>
  <rcc rId="12050" sId="8">
    <oc r="AQ370">
      <f>IF(AJ370,O370*'ETC Data'!$H$5*'ETC Data'!$L$5,0)</f>
    </oc>
    <nc r="AQ370">
      <f>IF(AJ370,O370*'ETC Data'!$H$5*'ETC Data'!$L$5,0)</f>
    </nc>
  </rcc>
  <rcc rId="12051" sId="8">
    <oc r="AR370">
      <f>AQ370-(AQ370*((VLOOKUP(A370,Plan!A$1:BD$798,53,FALSE)/100)))</f>
    </oc>
    <nc r="AR370">
      <f>AQ370-(AQ370*((VLOOKUP(A370,Plan!A$1:BD$798,56,FALSE)/100)))</f>
    </nc>
  </rcc>
  <rcc rId="12052" sId="8">
    <oc r="R371">
      <f>Q371-(Q371*((VLOOKUP(A371,Plan!A$1:Z$798,25,FALSE)/100)))</f>
    </oc>
    <nc r="R371">
      <f>Q371-(Q371*((VLOOKUP(A371,Plan!A$1:Z$798,26,FALSE)/100)))</f>
    </nc>
  </rcc>
  <rcc rId="12053" sId="8">
    <oc r="S371">
      <f>IF(P371,O371*'ETC Data'!$H$3*'ETC Data'!$J$3,0)</f>
    </oc>
    <nc r="S371">
      <f>IF(P371,O371*'ETC Data'!$H$3*'ETC Data'!$J$3,0)</f>
    </nc>
  </rcc>
  <rcc rId="12054" sId="8">
    <oc r="T371">
      <f>S371-(S371*((VLOOKUP(A371,Plan!A$1:AA$798,26,FALSE)/100)))</f>
    </oc>
    <nc r="T371">
      <f>S371-(S371*((VLOOKUP(A371,Plan!A$1:AA$798,27,FALSE)/100)))</f>
    </nc>
  </rcc>
  <rcc rId="12055" sId="8">
    <oc r="U371">
      <f>IF(P371,O371*'ETC Data'!$H$3*'ETC Data'!$K$3,0)</f>
    </oc>
    <nc r="U371">
      <f>IF(P371,O371*'ETC Data'!$H$3*'ETC Data'!$K$3,0)</f>
    </nc>
  </rcc>
  <rcc rId="12056" sId="8">
    <oc r="V371">
      <f>U371-(U371*((VLOOKUP(A371,Plan!A$1:AB$798,27,FALSE)/100)))</f>
    </oc>
    <nc r="V371">
      <f>U371-(U371*((VLOOKUP(A371,Plan!A$1:AB$798,28,FALSE)/100)))</f>
    </nc>
  </rcc>
  <rcc rId="12057" sId="8">
    <oc r="W371">
      <f>IF(P371,O371*'ETC Data'!$H$3*'ETC Data'!$L$3,0)</f>
    </oc>
    <nc r="W371">
      <f>IF(P371,O371*'ETC Data'!$H$3*'ETC Data'!$L$3,0)</f>
    </nc>
  </rcc>
  <rcc rId="12058" sId="8">
    <oc r="X371">
      <f>W371-(W371*((VLOOKUP(A371,Plan!A$1:AC$798,28,FALSE)/100)))</f>
    </oc>
    <nc r="X371">
      <f>W371-(W371*((VLOOKUP(A371,Plan!A$1:AC$798,29,FALSE)/100)))</f>
    </nc>
  </rcc>
  <rcc rId="12059" sId="8">
    <oc r="Z371">
      <f>OR(H371="Y",J371="Y")</f>
    </oc>
    <nc r="Z371">
      <f>OR(H371="Y",J371="Y")</f>
    </nc>
  </rcc>
  <rcc rId="12060" sId="8">
    <oc r="AA371">
      <f>IF(Z371,O371*'ETC Data'!$H$4*'ETC Data'!$I$4,0)</f>
    </oc>
    <nc r="AA371">
      <f>IF(Z371,O371*'ETC Data'!$H$4*'ETC Data'!$I$4,0)</f>
    </nc>
  </rcc>
  <rcc rId="12061" sId="8">
    <oc r="AB371">
      <f>AA371-(AA371*((VLOOKUP(A371,Plan!A$1:AI$798,34,FALSE)/100)))</f>
    </oc>
    <nc r="AB371">
      <f>AA371-(AA371*((VLOOKUP(A371,Plan!A$1:AI$798,35,FALSE)/100)))</f>
    </nc>
  </rcc>
  <rcc rId="12062" sId="8">
    <oc r="AC371">
      <f>IF(Z371,O371*'ETC Data'!$H$4*'ETC Data'!$J$4,0)</f>
    </oc>
    <nc r="AC371">
      <f>IF(Z371,O371*'ETC Data'!$H$4*'ETC Data'!$J$4,0)</f>
    </nc>
  </rcc>
  <rcc rId="12063" sId="8">
    <oc r="AD371">
      <f>AC371-(AC371*((VLOOKUP(A371,Plan!A$1:AJ$798,35,FALSE)/100)))</f>
    </oc>
    <nc r="AD371">
      <f>AC371-(AC371*((VLOOKUP(A371,Plan!A$1:AJ$798,36,FALSE)/100)))</f>
    </nc>
  </rcc>
  <rcc rId="12064" sId="8">
    <oc r="AE371">
      <f>IF(Z371,O371*'ETC Data'!$H$4*'ETC Data'!$K$4,0)</f>
    </oc>
    <nc r="AE371">
      <f>IF(Z371,O371*'ETC Data'!$H$4*'ETC Data'!$K$4,0)</f>
    </nc>
  </rcc>
  <rcc rId="12065" sId="8">
    <oc r="AF371">
      <f>AE371-(AE371*((VLOOKUP(A371,Plan!A$1:AK$798,36,FALSE)/100)))</f>
    </oc>
    <nc r="AF371">
      <f>AE371-(AE371*((VLOOKUP(A371,Plan!A$1:AK$798,37,FALSE)/100)))</f>
    </nc>
  </rcc>
  <rcc rId="12066" sId="8">
    <oc r="AG371">
      <f>IF(Z371,O371*'ETC Data'!$H$4*'ETC Data'!$L$4,0)</f>
    </oc>
    <nc r="AG371">
      <f>IF(Z371,O371*'ETC Data'!$H$4*'ETC Data'!$L$4,0)</f>
    </nc>
  </rcc>
  <rcc rId="12067" sId="8">
    <oc r="AH371">
      <f>AG371-(AG371*((VLOOKUP(A371,Plan!A$1:AP$798,41,FALSE)/100)))</f>
    </oc>
    <nc r="AH371">
      <f>AG371-(AG371*((VLOOKUP(A371,Plan!A$1:AP$798,42,FALSE)/100)))</f>
    </nc>
  </rcc>
  <rcc rId="12068" sId="8">
    <oc r="AJ371">
      <f>OR(H371="Y",K371="Y")</f>
    </oc>
    <nc r="AJ371">
      <f>OR(H371="Y",K371="Y")</f>
    </nc>
  </rcc>
  <rcc rId="12069" sId="8">
    <oc r="AK371">
      <f>IF(AJ371,O371*'ETC Data'!$H$5*'ETC Data'!$I$5,0)</f>
    </oc>
    <nc r="AK371">
      <f>IF(AJ371,O371*'ETC Data'!$H$5*'ETC Data'!$I$5,0)</f>
    </nc>
  </rcc>
  <rcc rId="12070" sId="8">
    <oc r="AL371">
      <f>AK371-(AK371*((VLOOKUP(A371,Plan!A$1:AY$798,49,FALSE)/100)))</f>
    </oc>
    <nc r="AL371">
      <f>AK371-(AK371*((VLOOKUP(A371,Plan!A$1:AY$798,51,FALSE)/100)))</f>
    </nc>
  </rcc>
  <rcc rId="12071" sId="8">
    <oc r="AM371">
      <f>IF(AJ371,O371*'ETC Data'!$H$5*'ETC Data'!$J$5,0)</f>
    </oc>
    <nc r="AM371">
      <f>IF(AJ371,O371*'ETC Data'!$H$5*'ETC Data'!$J$5,0)</f>
    </nc>
  </rcc>
  <rcc rId="12072" sId="8">
    <oc r="AN371">
      <f>AM371-(AM371*((VLOOKUP(A371,Plan!A$1:BA$798,50,FALSE)/100)))</f>
    </oc>
    <nc r="AN371">
      <f>AM371-(AM371*((VLOOKUP(A371,Plan!A$1:BA$798,53,FALSE)/100)))</f>
    </nc>
  </rcc>
  <rcc rId="12073" sId="8">
    <oc r="AO371">
      <f>IF(AJ371,O371*'ETC Data'!$H$5*'ETC Data'!$K$5,0)</f>
    </oc>
    <nc r="AO371">
      <f>IF(AJ371,O371*'ETC Data'!$H$5*'ETC Data'!$K$5,0)</f>
    </nc>
  </rcc>
  <rcc rId="12074" sId="8">
    <oc r="AP371">
      <f>AO371-(AO371*((VLOOKUP(A371,Plan!A$1:BB$798,51,FALSE)/100)))</f>
    </oc>
    <nc r="AP371">
      <f>AO371-(AO371*((VLOOKUP(A371,Plan!A$1:BB$798,54,FALSE)/100)))</f>
    </nc>
  </rcc>
  <rcc rId="12075" sId="8">
    <oc r="AQ371">
      <f>IF(AJ371,O371*'ETC Data'!$H$5*'ETC Data'!$L$5,0)</f>
    </oc>
    <nc r="AQ371">
      <f>IF(AJ371,O371*'ETC Data'!$H$5*'ETC Data'!$L$5,0)</f>
    </nc>
  </rcc>
  <rcc rId="12076" sId="8">
    <oc r="AR371">
      <f>AQ371-(AQ371*((VLOOKUP(A371,Plan!A$1:BD$798,53,FALSE)/100)))</f>
    </oc>
    <nc r="AR371">
      <f>AQ371-(AQ371*((VLOOKUP(A371,Plan!A$1:BD$798,56,FALSE)/100)))</f>
    </nc>
  </rcc>
  <rcc rId="12077" sId="8">
    <oc r="R372">
      <f>Q372-(Q372*((VLOOKUP(A372,Plan!A$1:Z$798,25,FALSE)/100)))</f>
    </oc>
    <nc r="R372">
      <f>Q372-(Q372*((VLOOKUP(A372,Plan!A$1:Z$798,26,FALSE)/100)))</f>
    </nc>
  </rcc>
  <rcc rId="12078" sId="8">
    <oc r="S372">
      <f>IF(P372,O372*'ETC Data'!$H$3*'ETC Data'!$J$3,0)</f>
    </oc>
    <nc r="S372">
      <f>IF(P372,O372*'ETC Data'!$H$3*'ETC Data'!$J$3,0)</f>
    </nc>
  </rcc>
  <rcc rId="12079" sId="8">
    <oc r="T372">
      <f>S372-(S372*((VLOOKUP(A372,Plan!A$1:AA$798,26,FALSE)/100)))</f>
    </oc>
    <nc r="T372">
      <f>S372-(S372*((VLOOKUP(A372,Plan!A$1:AA$798,27,FALSE)/100)))</f>
    </nc>
  </rcc>
  <rcc rId="12080" sId="8">
    <oc r="U372">
      <f>IF(P372,O372*'ETC Data'!$H$3*'ETC Data'!$K$3,0)</f>
    </oc>
    <nc r="U372">
      <f>IF(P372,O372*'ETC Data'!$H$3*'ETC Data'!$K$3,0)</f>
    </nc>
  </rcc>
  <rcc rId="12081" sId="8">
    <oc r="V372">
      <f>U372-(U372*((VLOOKUP(A372,Plan!A$1:AB$798,27,FALSE)/100)))</f>
    </oc>
    <nc r="V372">
      <f>U372-(U372*((VLOOKUP(A372,Plan!A$1:AB$798,28,FALSE)/100)))</f>
    </nc>
  </rcc>
  <rcc rId="12082" sId="8">
    <oc r="W372">
      <f>IF(P372,O372*'ETC Data'!$H$3*'ETC Data'!$L$3,0)</f>
    </oc>
    <nc r="W372">
      <f>IF(P372,O372*'ETC Data'!$H$3*'ETC Data'!$L$3,0)</f>
    </nc>
  </rcc>
  <rcc rId="12083" sId="8">
    <oc r="X372">
      <f>W372-(W372*((VLOOKUP(A372,Plan!A$1:AC$798,28,FALSE)/100)))</f>
    </oc>
    <nc r="X372">
      <f>W372-(W372*((VLOOKUP(A372,Plan!A$1:AC$798,29,FALSE)/100)))</f>
    </nc>
  </rcc>
  <rcc rId="12084" sId="8">
    <oc r="Z372">
      <f>OR(H372="Y",J372="Y")</f>
    </oc>
    <nc r="Z372">
      <f>OR(H372="Y",J372="Y")</f>
    </nc>
  </rcc>
  <rcc rId="12085" sId="8">
    <oc r="AA372">
      <f>IF(Z372,O372*'ETC Data'!$H$4*'ETC Data'!$I$4,0)</f>
    </oc>
    <nc r="AA372">
      <f>IF(Z372,O372*'ETC Data'!$H$4*'ETC Data'!$I$4,0)</f>
    </nc>
  </rcc>
  <rcc rId="12086" sId="8">
    <oc r="AB372">
      <f>AA372-(AA372*((VLOOKUP(A372,Plan!A$1:AI$798,34,FALSE)/100)))</f>
    </oc>
    <nc r="AB372">
      <f>AA372-(AA372*((VLOOKUP(A372,Plan!A$1:AI$798,35,FALSE)/100)))</f>
    </nc>
  </rcc>
  <rcc rId="12087" sId="8">
    <oc r="AC372">
      <f>IF(Z372,O372*'ETC Data'!$H$4*'ETC Data'!$J$4,0)</f>
    </oc>
    <nc r="AC372">
      <f>IF(Z372,O372*'ETC Data'!$H$4*'ETC Data'!$J$4,0)</f>
    </nc>
  </rcc>
  <rcc rId="12088" sId="8">
    <oc r="AD372">
      <f>AC372-(AC372*((VLOOKUP(A372,Plan!A$1:AJ$798,35,FALSE)/100)))</f>
    </oc>
    <nc r="AD372">
      <f>AC372-(AC372*((VLOOKUP(A372,Plan!A$1:AJ$798,36,FALSE)/100)))</f>
    </nc>
  </rcc>
  <rcc rId="12089" sId="8">
    <oc r="AE372">
      <f>IF(Z372,O372*'ETC Data'!$H$4*'ETC Data'!$K$4,0)</f>
    </oc>
    <nc r="AE372">
      <f>IF(Z372,O372*'ETC Data'!$H$4*'ETC Data'!$K$4,0)</f>
    </nc>
  </rcc>
  <rcc rId="12090" sId="8">
    <oc r="AF372">
      <f>AE372-(AE372*((VLOOKUP(A372,Plan!A$1:AK$798,36,FALSE)/100)))</f>
    </oc>
    <nc r="AF372">
      <f>AE372-(AE372*((VLOOKUP(A372,Plan!A$1:AK$798,37,FALSE)/100)))</f>
    </nc>
  </rcc>
  <rcc rId="12091" sId="8">
    <oc r="AG372">
      <f>IF(Z372,O372*'ETC Data'!$H$4*'ETC Data'!$L$4,0)</f>
    </oc>
    <nc r="AG372">
      <f>IF(Z372,O372*'ETC Data'!$H$4*'ETC Data'!$L$4,0)</f>
    </nc>
  </rcc>
  <rcc rId="12092" sId="8">
    <oc r="AH372">
      <f>AG372-(AG372*((VLOOKUP(A372,Plan!A$1:AP$798,41,FALSE)/100)))</f>
    </oc>
    <nc r="AH372">
      <f>AG372-(AG372*((VLOOKUP(A372,Plan!A$1:AP$798,42,FALSE)/100)))</f>
    </nc>
  </rcc>
  <rcc rId="12093" sId="8">
    <oc r="AJ372">
      <f>OR(H372="Y",K372="Y")</f>
    </oc>
    <nc r="AJ372">
      <f>OR(H372="Y",K372="Y")</f>
    </nc>
  </rcc>
  <rcc rId="12094" sId="8">
    <oc r="AK372">
      <f>IF(AJ372,O372*'ETC Data'!$H$5*'ETC Data'!$I$5,0)</f>
    </oc>
    <nc r="AK372">
      <f>IF(AJ372,O372*'ETC Data'!$H$5*'ETC Data'!$I$5,0)</f>
    </nc>
  </rcc>
  <rcc rId="12095" sId="8">
    <oc r="AL372">
      <f>AK372-(AK372*((VLOOKUP(A372,Plan!A$1:AY$798,49,FALSE)/100)))</f>
    </oc>
    <nc r="AL372">
      <f>AK372-(AK372*((VLOOKUP(A372,Plan!A$1:AY$798,51,FALSE)/100)))</f>
    </nc>
  </rcc>
  <rcc rId="12096" sId="8">
    <oc r="AM372">
      <f>IF(AJ372,O372*'ETC Data'!$H$5*'ETC Data'!$J$5,0)</f>
    </oc>
    <nc r="AM372">
      <f>IF(AJ372,O372*'ETC Data'!$H$5*'ETC Data'!$J$5,0)</f>
    </nc>
  </rcc>
  <rcc rId="12097" sId="8">
    <oc r="AN372">
      <f>AM372-(AM372*((VLOOKUP(A372,Plan!A$1:BA$798,50,FALSE)/100)))</f>
    </oc>
    <nc r="AN372">
      <f>AM372-(AM372*((VLOOKUP(A372,Plan!A$1:BA$798,53,FALSE)/100)))</f>
    </nc>
  </rcc>
  <rcc rId="12098" sId="8">
    <oc r="AO372">
      <f>IF(AJ372,O372*'ETC Data'!$H$5*'ETC Data'!$K$5,0)</f>
    </oc>
    <nc r="AO372">
      <f>IF(AJ372,O372*'ETC Data'!$H$5*'ETC Data'!$K$5,0)</f>
    </nc>
  </rcc>
  <rcc rId="12099" sId="8">
    <oc r="AP372">
      <f>AO372-(AO372*((VLOOKUP(A372,Plan!A$1:BB$798,51,FALSE)/100)))</f>
    </oc>
    <nc r="AP372">
      <f>AO372-(AO372*((VLOOKUP(A372,Plan!A$1:BB$798,54,FALSE)/100)))</f>
    </nc>
  </rcc>
  <rcc rId="12100" sId="8">
    <oc r="AQ372">
      <f>IF(AJ372,O372*'ETC Data'!$H$5*'ETC Data'!$L$5,0)</f>
    </oc>
    <nc r="AQ372">
      <f>IF(AJ372,O372*'ETC Data'!$H$5*'ETC Data'!$L$5,0)</f>
    </nc>
  </rcc>
  <rcc rId="12101" sId="8">
    <oc r="AR372">
      <f>AQ372-(AQ372*((VLOOKUP(A372,Plan!A$1:BD$798,53,FALSE)/100)))</f>
    </oc>
    <nc r="AR372">
      <f>AQ372-(AQ372*((VLOOKUP(A372,Plan!A$1:BD$798,56,FALSE)/100)))</f>
    </nc>
  </rcc>
  <rcc rId="12102" sId="8">
    <oc r="R373">
      <f>Q373-(Q373*((VLOOKUP(A373,Plan!A$1:Z$798,25,FALSE)/100)))</f>
    </oc>
    <nc r="R373">
      <f>Q373-(Q373*((VLOOKUP(A373,Plan!A$1:Z$798,26,FALSE)/100)))</f>
    </nc>
  </rcc>
  <rcc rId="12103" sId="8">
    <oc r="S373">
      <f>IF(P373,O373*'ETC Data'!$H$3*'ETC Data'!$J$3,0)</f>
    </oc>
    <nc r="S373">
      <f>IF(P373,O373*'ETC Data'!$H$3*'ETC Data'!$J$3,0)</f>
    </nc>
  </rcc>
  <rcc rId="12104" sId="8">
    <oc r="T373">
      <f>S373-(S373*((VLOOKUP(A373,Plan!A$1:AA$798,26,FALSE)/100)))</f>
    </oc>
    <nc r="T373">
      <f>S373-(S373*((VLOOKUP(A373,Plan!A$1:AA$798,27,FALSE)/100)))</f>
    </nc>
  </rcc>
  <rcc rId="12105" sId="8">
    <oc r="U373">
      <f>IF(P373,O373*'ETC Data'!$H$3*'ETC Data'!$K$3,0)</f>
    </oc>
    <nc r="U373">
      <f>IF(P373,O373*'ETC Data'!$H$3*'ETC Data'!$K$3,0)</f>
    </nc>
  </rcc>
  <rcc rId="12106" sId="8">
    <oc r="V373">
      <f>U373-(U373*((VLOOKUP(A373,Plan!A$1:AB$798,27,FALSE)/100)))</f>
    </oc>
    <nc r="V373">
      <f>U373-(U373*((VLOOKUP(A373,Plan!A$1:AB$798,28,FALSE)/100)))</f>
    </nc>
  </rcc>
  <rcc rId="12107" sId="8">
    <oc r="W373">
      <f>IF(P373,O373*'ETC Data'!$H$3*'ETC Data'!$L$3,0)</f>
    </oc>
    <nc r="W373">
      <f>IF(P373,O373*'ETC Data'!$H$3*'ETC Data'!$L$3,0)</f>
    </nc>
  </rcc>
  <rcc rId="12108" sId="8">
    <oc r="X373">
      <f>W373-(W373*((VLOOKUP(A373,Plan!A$1:AC$798,28,FALSE)/100)))</f>
    </oc>
    <nc r="X373">
      <f>W373-(W373*((VLOOKUP(A373,Plan!A$1:AC$798,29,FALSE)/100)))</f>
    </nc>
  </rcc>
  <rcc rId="12109" sId="8">
    <oc r="Z373">
      <f>OR(H373="Y",J373="Y")</f>
    </oc>
    <nc r="Z373">
      <f>OR(H373="Y",J373="Y")</f>
    </nc>
  </rcc>
  <rcc rId="12110" sId="8">
    <oc r="AA373">
      <f>IF(Z373,O373*'ETC Data'!$H$4*'ETC Data'!$I$4,0)</f>
    </oc>
    <nc r="AA373">
      <f>IF(Z373,O373*'ETC Data'!$H$4*'ETC Data'!$I$4,0)</f>
    </nc>
  </rcc>
  <rcc rId="12111" sId="8">
    <oc r="AB373">
      <f>AA373-(AA373*((VLOOKUP(A373,Plan!A$1:AI$798,34,FALSE)/100)))</f>
    </oc>
    <nc r="AB373">
      <f>AA373-(AA373*((VLOOKUP(A373,Plan!A$1:AI$798,35,FALSE)/100)))</f>
    </nc>
  </rcc>
  <rcc rId="12112" sId="8">
    <oc r="AC373">
      <f>IF(Z373,O373*'ETC Data'!$H$4*'ETC Data'!$J$4,0)</f>
    </oc>
    <nc r="AC373">
      <f>IF(Z373,O373*'ETC Data'!$H$4*'ETC Data'!$J$4,0)</f>
    </nc>
  </rcc>
  <rcc rId="12113" sId="8">
    <oc r="AD373">
      <f>AC373-(AC373*((VLOOKUP(A373,Plan!A$1:AJ$798,35,FALSE)/100)))</f>
    </oc>
    <nc r="AD373">
      <f>AC373-(AC373*((VLOOKUP(A373,Plan!A$1:AJ$798,36,FALSE)/100)))</f>
    </nc>
  </rcc>
  <rcc rId="12114" sId="8">
    <oc r="AE373">
      <f>IF(Z373,O373*'ETC Data'!$H$4*'ETC Data'!$K$4,0)</f>
    </oc>
    <nc r="AE373">
      <f>IF(Z373,O373*'ETC Data'!$H$4*'ETC Data'!$K$4,0)</f>
    </nc>
  </rcc>
  <rcc rId="12115" sId="8">
    <oc r="AF373">
      <f>AE373-(AE373*((VLOOKUP(A373,Plan!A$1:AK$798,36,FALSE)/100)))</f>
    </oc>
    <nc r="AF373">
      <f>AE373-(AE373*((VLOOKUP(A373,Plan!A$1:AK$798,37,FALSE)/100)))</f>
    </nc>
  </rcc>
  <rcc rId="12116" sId="8">
    <oc r="AG373">
      <f>IF(Z373,O373*'ETC Data'!$H$4*'ETC Data'!$L$4,0)</f>
    </oc>
    <nc r="AG373">
      <f>IF(Z373,O373*'ETC Data'!$H$4*'ETC Data'!$L$4,0)</f>
    </nc>
  </rcc>
  <rcc rId="12117" sId="8">
    <oc r="AH373">
      <f>AG373-(AG373*((VLOOKUP(A373,Plan!A$1:AP$798,41,FALSE)/100)))</f>
    </oc>
    <nc r="AH373">
      <f>AG373-(AG373*((VLOOKUP(A373,Plan!A$1:AP$798,42,FALSE)/100)))</f>
    </nc>
  </rcc>
  <rcc rId="12118" sId="8">
    <oc r="AJ373">
      <f>OR(H373="Y",K373="Y")</f>
    </oc>
    <nc r="AJ373">
      <f>OR(H373="Y",K373="Y")</f>
    </nc>
  </rcc>
  <rcc rId="12119" sId="8">
    <oc r="AK373">
      <f>IF(AJ373,O373*'ETC Data'!$H$5*'ETC Data'!$I$5,0)</f>
    </oc>
    <nc r="AK373">
      <f>IF(AJ373,O373*'ETC Data'!$H$5*'ETC Data'!$I$5,0)</f>
    </nc>
  </rcc>
  <rcc rId="12120" sId="8">
    <oc r="AL373">
      <f>AK373-(AK373*((VLOOKUP(A373,Plan!A$1:AY$798,49,FALSE)/100)))</f>
    </oc>
    <nc r="AL373">
      <f>AK373-(AK373*((VLOOKUP(A373,Plan!A$1:AY$798,51,FALSE)/100)))</f>
    </nc>
  </rcc>
  <rcc rId="12121" sId="8">
    <oc r="AM373">
      <f>IF(AJ373,O373*'ETC Data'!$H$5*'ETC Data'!$J$5,0)</f>
    </oc>
    <nc r="AM373">
      <f>IF(AJ373,O373*'ETC Data'!$H$5*'ETC Data'!$J$5,0)</f>
    </nc>
  </rcc>
  <rcc rId="12122" sId="8">
    <oc r="AN373">
      <f>AM373-(AM373*((VLOOKUP(A373,Plan!A$1:BA$798,50,FALSE)/100)))</f>
    </oc>
    <nc r="AN373">
      <f>AM373-(AM373*((VLOOKUP(A373,Plan!A$1:BA$798,53,FALSE)/100)))</f>
    </nc>
  </rcc>
  <rcc rId="12123" sId="8">
    <oc r="AO373">
      <f>IF(AJ373,O373*'ETC Data'!$H$5*'ETC Data'!$K$5,0)</f>
    </oc>
    <nc r="AO373">
      <f>IF(AJ373,O373*'ETC Data'!$H$5*'ETC Data'!$K$5,0)</f>
    </nc>
  </rcc>
  <rcc rId="12124" sId="8">
    <oc r="AP373">
      <f>AO373-(AO373*((VLOOKUP(A373,Plan!A$1:BB$798,51,FALSE)/100)))</f>
    </oc>
    <nc r="AP373">
      <f>AO373-(AO373*((VLOOKUP(A373,Plan!A$1:BB$798,54,FALSE)/100)))</f>
    </nc>
  </rcc>
  <rcc rId="12125" sId="8">
    <oc r="AQ373">
      <f>IF(AJ373,O373*'ETC Data'!$H$5*'ETC Data'!$L$5,0)</f>
    </oc>
    <nc r="AQ373">
      <f>IF(AJ373,O373*'ETC Data'!$H$5*'ETC Data'!$L$5,0)</f>
    </nc>
  </rcc>
  <rcc rId="12126" sId="8">
    <oc r="AR373">
      <f>AQ373-(AQ373*((VLOOKUP(A373,Plan!A$1:BD$798,53,FALSE)/100)))</f>
    </oc>
    <nc r="AR373">
      <f>AQ373-(AQ373*((VLOOKUP(A373,Plan!A$1:BD$798,56,FALSE)/100)))</f>
    </nc>
  </rcc>
  <rcc rId="12127" sId="8">
    <oc r="R374">
      <f>Q374-(Q374*((VLOOKUP(A374,Plan!A$1:Z$798,25,FALSE)/100)))</f>
    </oc>
    <nc r="R374">
      <f>Q374-(Q374*((VLOOKUP(A374,Plan!A$1:Z$798,26,FALSE)/100)))</f>
    </nc>
  </rcc>
  <rcc rId="12128" sId="8">
    <oc r="S374">
      <f>IF(P374,O374*'ETC Data'!$H$3*'ETC Data'!$J$3,0)</f>
    </oc>
    <nc r="S374">
      <f>IF(P374,O374*'ETC Data'!$H$3*'ETC Data'!$J$3,0)</f>
    </nc>
  </rcc>
  <rcc rId="12129" sId="8">
    <oc r="T374">
      <f>S374-(S374*((VLOOKUP(A374,Plan!A$1:AA$798,26,FALSE)/100)))</f>
    </oc>
    <nc r="T374">
      <f>S374-(S374*((VLOOKUP(A374,Plan!A$1:AA$798,27,FALSE)/100)))</f>
    </nc>
  </rcc>
  <rcc rId="12130" sId="8">
    <oc r="U374">
      <f>IF(P374,O374*'ETC Data'!$H$3*'ETC Data'!$K$3,0)</f>
    </oc>
    <nc r="U374">
      <f>IF(P374,O374*'ETC Data'!$H$3*'ETC Data'!$K$3,0)</f>
    </nc>
  </rcc>
  <rcc rId="12131" sId="8">
    <oc r="V374">
      <f>U374-(U374*((VLOOKUP(A374,Plan!A$1:AB$798,27,FALSE)/100)))</f>
    </oc>
    <nc r="V374">
      <f>U374-(U374*((VLOOKUP(A374,Plan!A$1:AB$798,28,FALSE)/100)))</f>
    </nc>
  </rcc>
  <rcc rId="12132" sId="8">
    <oc r="W374">
      <f>IF(P374,O374*'ETC Data'!$H$3*'ETC Data'!$L$3,0)</f>
    </oc>
    <nc r="W374">
      <f>IF(P374,O374*'ETC Data'!$H$3*'ETC Data'!$L$3,0)</f>
    </nc>
  </rcc>
  <rcc rId="12133" sId="8">
    <oc r="X374">
      <f>W374-(W374*((VLOOKUP(A374,Plan!A$1:AC$798,28,FALSE)/100)))</f>
    </oc>
    <nc r="X374">
      <f>W374-(W374*((VLOOKUP(A374,Plan!A$1:AC$798,29,FALSE)/100)))</f>
    </nc>
  </rcc>
  <rcc rId="12134" sId="8">
    <oc r="Z374">
      <f>OR(H374="Y",J374="Y")</f>
    </oc>
    <nc r="Z374">
      <f>OR(H374="Y",J374="Y")</f>
    </nc>
  </rcc>
  <rcc rId="12135" sId="8">
    <oc r="AA374">
      <f>IF(Z374,O374*'ETC Data'!$H$4*'ETC Data'!$I$4,0)</f>
    </oc>
    <nc r="AA374">
      <f>IF(Z374,O374*'ETC Data'!$H$4*'ETC Data'!$I$4,0)</f>
    </nc>
  </rcc>
  <rcc rId="12136" sId="8">
    <oc r="AB374">
      <f>AA374-(AA374*((VLOOKUP(A374,Plan!A$1:AI$798,34,FALSE)/100)))</f>
    </oc>
    <nc r="AB374">
      <f>AA374-(AA374*((VLOOKUP(A374,Plan!A$1:AI$798,35,FALSE)/100)))</f>
    </nc>
  </rcc>
  <rcc rId="12137" sId="8">
    <oc r="AC374">
      <f>IF(Z374,O374*'ETC Data'!$H$4*'ETC Data'!$J$4,0)</f>
    </oc>
    <nc r="AC374">
      <f>IF(Z374,O374*'ETC Data'!$H$4*'ETC Data'!$J$4,0)</f>
    </nc>
  </rcc>
  <rcc rId="12138" sId="8">
    <oc r="AD374">
      <f>AC374-(AC374*((VLOOKUP(A374,Plan!A$1:AJ$798,35,FALSE)/100)))</f>
    </oc>
    <nc r="AD374">
      <f>AC374-(AC374*((VLOOKUP(A374,Plan!A$1:AJ$798,36,FALSE)/100)))</f>
    </nc>
  </rcc>
  <rcc rId="12139" sId="8">
    <oc r="AE374">
      <f>IF(Z374,O374*'ETC Data'!$H$4*'ETC Data'!$K$4,0)</f>
    </oc>
    <nc r="AE374">
      <f>IF(Z374,O374*'ETC Data'!$H$4*'ETC Data'!$K$4,0)</f>
    </nc>
  </rcc>
  <rcc rId="12140" sId="8">
    <oc r="AF374">
      <f>AE374-(AE374*((VLOOKUP(A374,Plan!A$1:AK$798,36,FALSE)/100)))</f>
    </oc>
    <nc r="AF374">
      <f>AE374-(AE374*((VLOOKUP(A374,Plan!A$1:AK$798,37,FALSE)/100)))</f>
    </nc>
  </rcc>
  <rcc rId="12141" sId="8">
    <oc r="AG374">
      <f>IF(Z374,O374*'ETC Data'!$H$4*'ETC Data'!$L$4,0)</f>
    </oc>
    <nc r="AG374">
      <f>IF(Z374,O374*'ETC Data'!$H$4*'ETC Data'!$L$4,0)</f>
    </nc>
  </rcc>
  <rcc rId="12142" sId="8">
    <oc r="AH374">
      <f>AG374-(AG374*((VLOOKUP(A374,Plan!A$1:AP$798,41,FALSE)/100)))</f>
    </oc>
    <nc r="AH374">
      <f>AG374-(AG374*((VLOOKUP(A374,Plan!A$1:AP$798,42,FALSE)/100)))</f>
    </nc>
  </rcc>
  <rcc rId="12143" sId="8">
    <oc r="AJ374">
      <f>OR(H374="Y",K374="Y")</f>
    </oc>
    <nc r="AJ374">
      <f>OR(H374="Y",K374="Y")</f>
    </nc>
  </rcc>
  <rcc rId="12144" sId="8">
    <oc r="AK374">
      <f>IF(AJ374,O374*'ETC Data'!$H$5*'ETC Data'!$I$5,0)</f>
    </oc>
    <nc r="AK374">
      <f>IF(AJ374,O374*'ETC Data'!$H$5*'ETC Data'!$I$5,0)</f>
    </nc>
  </rcc>
  <rcc rId="12145" sId="8">
    <oc r="AL374">
      <f>AK374-(AK374*((VLOOKUP(A374,Plan!A$1:AY$798,49,FALSE)/100)))</f>
    </oc>
    <nc r="AL374">
      <f>AK374-(AK374*((VLOOKUP(A374,Plan!A$1:AY$798,51,FALSE)/100)))</f>
    </nc>
  </rcc>
  <rcc rId="12146" sId="8">
    <oc r="AM374">
      <f>IF(AJ374,O374*'ETC Data'!$H$5*'ETC Data'!$J$5,0)</f>
    </oc>
    <nc r="AM374">
      <f>IF(AJ374,O374*'ETC Data'!$H$5*'ETC Data'!$J$5,0)</f>
    </nc>
  </rcc>
  <rcc rId="12147" sId="8">
    <oc r="AN374">
      <f>AM374-(AM374*((VLOOKUP(A374,Plan!A$1:BA$798,50,FALSE)/100)))</f>
    </oc>
    <nc r="AN374">
      <f>AM374-(AM374*((VLOOKUP(A374,Plan!A$1:BA$798,53,FALSE)/100)))</f>
    </nc>
  </rcc>
  <rcc rId="12148" sId="8">
    <oc r="AO374">
      <f>IF(AJ374,O374*'ETC Data'!$H$5*'ETC Data'!$K$5,0)</f>
    </oc>
    <nc r="AO374">
      <f>IF(AJ374,O374*'ETC Data'!$H$5*'ETC Data'!$K$5,0)</f>
    </nc>
  </rcc>
  <rcc rId="12149" sId="8">
    <oc r="AP374">
      <f>AO374-(AO374*((VLOOKUP(A374,Plan!A$1:BB$798,51,FALSE)/100)))</f>
    </oc>
    <nc r="AP374">
      <f>AO374-(AO374*((VLOOKUP(A374,Plan!A$1:BB$798,54,FALSE)/100)))</f>
    </nc>
  </rcc>
  <rcc rId="12150" sId="8">
    <oc r="AQ374">
      <f>IF(AJ374,O374*'ETC Data'!$H$5*'ETC Data'!$L$5,0)</f>
    </oc>
    <nc r="AQ374">
      <f>IF(AJ374,O374*'ETC Data'!$H$5*'ETC Data'!$L$5,0)</f>
    </nc>
  </rcc>
  <rcc rId="12151" sId="8">
    <oc r="AR374">
      <f>AQ374-(AQ374*((VLOOKUP(A374,Plan!A$1:BD$798,53,FALSE)/100)))</f>
    </oc>
    <nc r="AR374">
      <f>AQ374-(AQ374*((VLOOKUP(A374,Plan!A$1:BD$798,56,FALSE)/100)))</f>
    </nc>
  </rcc>
  <rcc rId="12152" sId="8">
    <oc r="R375">
      <f>Q375-(Q375*((VLOOKUP(A375,Plan!A$1:Z$798,25,FALSE)/100)))</f>
    </oc>
    <nc r="R375">
      <f>Q375-(Q375*((VLOOKUP(A375,Plan!A$1:Z$798,26,FALSE)/100)))</f>
    </nc>
  </rcc>
  <rcc rId="12153" sId="8">
    <oc r="S375">
      <f>IF(P375,O375*'ETC Data'!$H$3*'ETC Data'!$J$3,0)</f>
    </oc>
    <nc r="S375">
      <f>IF(P375,O375*'ETC Data'!$H$3*'ETC Data'!$J$3,0)</f>
    </nc>
  </rcc>
  <rcc rId="12154" sId="8">
    <oc r="T375">
      <f>S375-(S375*((VLOOKUP(A375,Plan!A$1:AA$798,26,FALSE)/100)))</f>
    </oc>
    <nc r="T375">
      <f>S375-(S375*((VLOOKUP(A375,Plan!A$1:AA$798,27,FALSE)/100)))</f>
    </nc>
  </rcc>
  <rcc rId="12155" sId="8">
    <oc r="U375">
      <f>IF(P375,O375*'ETC Data'!$H$3*'ETC Data'!$K$3,0)</f>
    </oc>
    <nc r="U375">
      <f>IF(P375,O375*'ETC Data'!$H$3*'ETC Data'!$K$3,0)</f>
    </nc>
  </rcc>
  <rcc rId="12156" sId="8">
    <oc r="V375">
      <f>U375-(U375*((VLOOKUP(A375,Plan!A$1:AB$798,27,FALSE)/100)))</f>
    </oc>
    <nc r="V375">
      <f>U375-(U375*((VLOOKUP(A375,Plan!A$1:AB$798,28,FALSE)/100)))</f>
    </nc>
  </rcc>
  <rcc rId="12157" sId="8">
    <oc r="W375">
      <f>IF(P375,O375*'ETC Data'!$H$3*'ETC Data'!$L$3,0)</f>
    </oc>
    <nc r="W375">
      <f>IF(P375,O375*'ETC Data'!$H$3*'ETC Data'!$L$3,0)</f>
    </nc>
  </rcc>
  <rcc rId="12158" sId="8">
    <oc r="X375">
      <f>W375-(W375*((VLOOKUP(A375,Plan!A$1:AC$798,28,FALSE)/100)))</f>
    </oc>
    <nc r="X375">
      <f>W375-(W375*((VLOOKUP(A375,Plan!A$1:AC$798,29,FALSE)/100)))</f>
    </nc>
  </rcc>
  <rcc rId="12159" sId="8">
    <oc r="Z375">
      <f>OR(H375="Y",J375="Y")</f>
    </oc>
    <nc r="Z375">
      <f>OR(H375="Y",J375="Y")</f>
    </nc>
  </rcc>
  <rcc rId="12160" sId="8">
    <oc r="AA375">
      <f>IF(Z375,O375*'ETC Data'!$H$4*'ETC Data'!$I$4,0)</f>
    </oc>
    <nc r="AA375">
      <f>IF(Z375,O375*'ETC Data'!$H$4*'ETC Data'!$I$4,0)</f>
    </nc>
  </rcc>
  <rcc rId="12161" sId="8">
    <oc r="AB375">
      <f>AA375-(AA375*((VLOOKUP(A375,Plan!A$1:AI$798,34,FALSE)/100)))</f>
    </oc>
    <nc r="AB375">
      <f>AA375-(AA375*((VLOOKUP(A375,Plan!A$1:AI$798,35,FALSE)/100)))</f>
    </nc>
  </rcc>
  <rcc rId="12162" sId="8">
    <oc r="AC375">
      <f>IF(Z375,O375*'ETC Data'!$H$4*'ETC Data'!$J$4,0)</f>
    </oc>
    <nc r="AC375">
      <f>IF(Z375,O375*'ETC Data'!$H$4*'ETC Data'!$J$4,0)</f>
    </nc>
  </rcc>
  <rcc rId="12163" sId="8">
    <oc r="AD375">
      <f>AC375-(AC375*((VLOOKUP(A375,Plan!A$1:AJ$798,35,FALSE)/100)))</f>
    </oc>
    <nc r="AD375">
      <f>AC375-(AC375*((VLOOKUP(A375,Plan!A$1:AJ$798,36,FALSE)/100)))</f>
    </nc>
  </rcc>
  <rcc rId="12164" sId="8">
    <oc r="AE375">
      <f>IF(Z375,O375*'ETC Data'!$H$4*'ETC Data'!$K$4,0)</f>
    </oc>
    <nc r="AE375">
      <f>IF(Z375,O375*'ETC Data'!$H$4*'ETC Data'!$K$4,0)</f>
    </nc>
  </rcc>
  <rcc rId="12165" sId="8">
    <oc r="AF375">
      <f>AE375-(AE375*((VLOOKUP(A375,Plan!A$1:AK$798,36,FALSE)/100)))</f>
    </oc>
    <nc r="AF375">
      <f>AE375-(AE375*((VLOOKUP(A375,Plan!A$1:AK$798,37,FALSE)/100)))</f>
    </nc>
  </rcc>
  <rcc rId="12166" sId="8">
    <oc r="AG375">
      <f>IF(Z375,O375*'ETC Data'!$H$4*'ETC Data'!$L$4,0)</f>
    </oc>
    <nc r="AG375">
      <f>IF(Z375,O375*'ETC Data'!$H$4*'ETC Data'!$L$4,0)</f>
    </nc>
  </rcc>
  <rcc rId="12167" sId="8">
    <oc r="AH375">
      <f>AG375-(AG375*((VLOOKUP(A375,Plan!A$1:AP$798,41,FALSE)/100)))</f>
    </oc>
    <nc r="AH375">
      <f>AG375-(AG375*((VLOOKUP(A375,Plan!A$1:AP$798,42,FALSE)/100)))</f>
    </nc>
  </rcc>
  <rcc rId="12168" sId="8">
    <oc r="AJ375">
      <f>OR(H375="Y",K375="Y")</f>
    </oc>
    <nc r="AJ375">
      <f>OR(H375="Y",K375="Y")</f>
    </nc>
  </rcc>
  <rcc rId="12169" sId="8">
    <oc r="AK375">
      <f>IF(AJ375,O375*'ETC Data'!$H$5*'ETC Data'!$I$5,0)</f>
    </oc>
    <nc r="AK375">
      <f>IF(AJ375,O375*'ETC Data'!$H$5*'ETC Data'!$I$5,0)</f>
    </nc>
  </rcc>
  <rcc rId="12170" sId="8">
    <oc r="AL375">
      <f>AK375-(AK375*((VLOOKUP(A375,Plan!A$1:AY$798,49,FALSE)/100)))</f>
    </oc>
    <nc r="AL375">
      <f>AK375-(AK375*((VLOOKUP(A375,Plan!A$1:AY$798,51,FALSE)/100)))</f>
    </nc>
  </rcc>
  <rcc rId="12171" sId="8">
    <oc r="AM375">
      <f>IF(AJ375,O375*'ETC Data'!$H$5*'ETC Data'!$J$5,0)</f>
    </oc>
    <nc r="AM375">
      <f>IF(AJ375,O375*'ETC Data'!$H$5*'ETC Data'!$J$5,0)</f>
    </nc>
  </rcc>
  <rcc rId="12172" sId="8">
    <oc r="AN375">
      <f>AM375-(AM375*((VLOOKUP(A375,Plan!A$1:BA$798,50,FALSE)/100)))</f>
    </oc>
    <nc r="AN375">
      <f>AM375-(AM375*((VLOOKUP(A375,Plan!A$1:BA$798,53,FALSE)/100)))</f>
    </nc>
  </rcc>
  <rcc rId="12173" sId="8">
    <oc r="AO375">
      <f>IF(AJ375,O375*'ETC Data'!$H$5*'ETC Data'!$K$5,0)</f>
    </oc>
    <nc r="AO375">
      <f>IF(AJ375,O375*'ETC Data'!$H$5*'ETC Data'!$K$5,0)</f>
    </nc>
  </rcc>
  <rcc rId="12174" sId="8">
    <oc r="AP375">
      <f>AO375-(AO375*((VLOOKUP(A375,Plan!A$1:BB$798,51,FALSE)/100)))</f>
    </oc>
    <nc r="AP375">
      <f>AO375-(AO375*((VLOOKUP(A375,Plan!A$1:BB$798,54,FALSE)/100)))</f>
    </nc>
  </rcc>
  <rcc rId="12175" sId="8">
    <oc r="AQ375">
      <f>IF(AJ375,O375*'ETC Data'!$H$5*'ETC Data'!$L$5,0)</f>
    </oc>
    <nc r="AQ375">
      <f>IF(AJ375,O375*'ETC Data'!$H$5*'ETC Data'!$L$5,0)</f>
    </nc>
  </rcc>
  <rcc rId="12176" sId="8">
    <oc r="AR375">
      <f>AQ375-(AQ375*((VLOOKUP(A375,Plan!A$1:BD$798,53,FALSE)/100)))</f>
    </oc>
    <nc r="AR375">
      <f>AQ375-(AQ375*((VLOOKUP(A375,Plan!A$1:BD$798,56,FALSE)/100)))</f>
    </nc>
  </rcc>
  <rcc rId="12177" sId="8">
    <oc r="R376">
      <f>Q376-(Q376*((VLOOKUP(A376,Plan!A$1:Z$798,25,FALSE)/100)))</f>
    </oc>
    <nc r="R376">
      <f>Q376-(Q376*((VLOOKUP(A376,Plan!A$1:Z$798,26,FALSE)/100)))</f>
    </nc>
  </rcc>
  <rcc rId="12178" sId="8">
    <oc r="S376">
      <f>IF(P376,O376*'ETC Data'!$H$3*'ETC Data'!$J$3,0)</f>
    </oc>
    <nc r="S376">
      <f>IF(P376,O376*'ETC Data'!$H$3*'ETC Data'!$J$3,0)</f>
    </nc>
  </rcc>
  <rcc rId="12179" sId="8">
    <oc r="T376">
      <f>S376-(S376*((VLOOKUP(A376,Plan!A$1:AA$798,26,FALSE)/100)))</f>
    </oc>
    <nc r="T376">
      <f>S376-(S376*((VLOOKUP(A376,Plan!A$1:AA$798,27,FALSE)/100)))</f>
    </nc>
  </rcc>
  <rcc rId="12180" sId="8">
    <oc r="U376">
      <f>IF(P376,O376*'ETC Data'!$H$3*'ETC Data'!$K$3,0)</f>
    </oc>
    <nc r="U376">
      <f>IF(P376,O376*'ETC Data'!$H$3*'ETC Data'!$K$3,0)</f>
    </nc>
  </rcc>
  <rcc rId="12181" sId="8">
    <oc r="V376">
      <f>U376-(U376*((VLOOKUP(A376,Plan!A$1:AB$798,27,FALSE)/100)))</f>
    </oc>
    <nc r="V376">
      <f>U376-(U376*((VLOOKUP(A376,Plan!A$1:AB$798,28,FALSE)/100)))</f>
    </nc>
  </rcc>
  <rcc rId="12182" sId="8">
    <oc r="W376">
      <f>IF(P376,O376*'ETC Data'!$H$3*'ETC Data'!$L$3,0)</f>
    </oc>
    <nc r="W376">
      <f>IF(P376,O376*'ETC Data'!$H$3*'ETC Data'!$L$3,0)</f>
    </nc>
  </rcc>
  <rcc rId="12183" sId="8">
    <oc r="X376">
      <f>W376-(W376*((VLOOKUP(A376,Plan!A$1:AC$798,28,FALSE)/100)))</f>
    </oc>
    <nc r="X376">
      <f>W376-(W376*((VLOOKUP(A376,Plan!A$1:AC$798,29,FALSE)/100)))</f>
    </nc>
  </rcc>
  <rcc rId="12184" sId="8">
    <oc r="Z376">
      <f>OR(H376="Y",J376="Y")</f>
    </oc>
    <nc r="Z376">
      <f>OR(H376="Y",J376="Y")</f>
    </nc>
  </rcc>
  <rcc rId="12185" sId="8">
    <oc r="AA376">
      <f>IF(Z376,O376*'ETC Data'!$H$4*'ETC Data'!$I$4,0)</f>
    </oc>
    <nc r="AA376">
      <f>IF(Z376,O376*'ETC Data'!$H$4*'ETC Data'!$I$4,0)</f>
    </nc>
  </rcc>
  <rcc rId="12186" sId="8">
    <oc r="AB376">
      <f>AA376-(AA376*((VLOOKUP(A376,Plan!A$1:AI$798,34,FALSE)/100)))</f>
    </oc>
    <nc r="AB376">
      <f>AA376-(AA376*((VLOOKUP(A376,Plan!A$1:AI$798,35,FALSE)/100)))</f>
    </nc>
  </rcc>
  <rcc rId="12187" sId="8">
    <oc r="AC376">
      <f>IF(Z376,O376*'ETC Data'!$H$4*'ETC Data'!$J$4,0)</f>
    </oc>
    <nc r="AC376">
      <f>IF(Z376,O376*'ETC Data'!$H$4*'ETC Data'!$J$4,0)</f>
    </nc>
  </rcc>
  <rcc rId="12188" sId="8">
    <oc r="AD376">
      <f>AC376-(AC376*((VLOOKUP(A376,Plan!A$1:AJ$798,35,FALSE)/100)))</f>
    </oc>
    <nc r="AD376">
      <f>AC376-(AC376*((VLOOKUP(A376,Plan!A$1:AJ$798,36,FALSE)/100)))</f>
    </nc>
  </rcc>
  <rcc rId="12189" sId="8">
    <oc r="AE376">
      <f>IF(Z376,O376*'ETC Data'!$H$4*'ETC Data'!$K$4,0)</f>
    </oc>
    <nc r="AE376">
      <f>IF(Z376,O376*'ETC Data'!$H$4*'ETC Data'!$K$4,0)</f>
    </nc>
  </rcc>
  <rcc rId="12190" sId="8">
    <oc r="AF376">
      <f>AE376-(AE376*((VLOOKUP(A376,Plan!A$1:AK$798,36,FALSE)/100)))</f>
    </oc>
    <nc r="AF376">
      <f>AE376-(AE376*((VLOOKUP(A376,Plan!A$1:AK$798,37,FALSE)/100)))</f>
    </nc>
  </rcc>
  <rcc rId="12191" sId="8">
    <oc r="AG376">
      <f>IF(Z376,O376*'ETC Data'!$H$4*'ETC Data'!$L$4,0)</f>
    </oc>
    <nc r="AG376">
      <f>IF(Z376,O376*'ETC Data'!$H$4*'ETC Data'!$L$4,0)</f>
    </nc>
  </rcc>
  <rcc rId="12192" sId="8">
    <oc r="AH376">
      <f>AG376-(AG376*((VLOOKUP(A376,Plan!A$1:AP$798,41,FALSE)/100)))</f>
    </oc>
    <nc r="AH376">
      <f>AG376-(AG376*((VLOOKUP(A376,Plan!A$1:AP$798,42,FALSE)/100)))</f>
    </nc>
  </rcc>
  <rcc rId="12193" sId="8">
    <oc r="AJ376">
      <f>OR(H376="Y",K376="Y")</f>
    </oc>
    <nc r="AJ376">
      <f>OR(H376="Y",K376="Y")</f>
    </nc>
  </rcc>
  <rcc rId="12194" sId="8">
    <oc r="AK376">
      <f>IF(AJ376,O376*'ETC Data'!$H$5*'ETC Data'!$I$5,0)</f>
    </oc>
    <nc r="AK376">
      <f>IF(AJ376,O376*'ETC Data'!$H$5*'ETC Data'!$I$5,0)</f>
    </nc>
  </rcc>
  <rcc rId="12195" sId="8">
    <oc r="AL376">
      <f>AK376-(AK376*((VLOOKUP(A376,Plan!A$1:AY$798,49,FALSE)/100)))</f>
    </oc>
    <nc r="AL376">
      <f>AK376-(AK376*((VLOOKUP(A376,Plan!A$1:AY$798,51,FALSE)/100)))</f>
    </nc>
  </rcc>
  <rcc rId="12196" sId="8">
    <oc r="AM376">
      <f>IF(AJ376,O376*'ETC Data'!$H$5*'ETC Data'!$J$5,0)</f>
    </oc>
    <nc r="AM376">
      <f>IF(AJ376,O376*'ETC Data'!$H$5*'ETC Data'!$J$5,0)</f>
    </nc>
  </rcc>
  <rcc rId="12197" sId="8">
    <oc r="AN376">
      <f>AM376-(AM376*((VLOOKUP(A376,Plan!A$1:BA$798,50,FALSE)/100)))</f>
    </oc>
    <nc r="AN376">
      <f>AM376-(AM376*((VLOOKUP(A376,Plan!A$1:BA$798,53,FALSE)/100)))</f>
    </nc>
  </rcc>
  <rcc rId="12198" sId="8">
    <oc r="AO376">
      <f>IF(AJ376,O376*'ETC Data'!$H$5*'ETC Data'!$K$5,0)</f>
    </oc>
    <nc r="AO376">
      <f>IF(AJ376,O376*'ETC Data'!$H$5*'ETC Data'!$K$5,0)</f>
    </nc>
  </rcc>
  <rcc rId="12199" sId="8">
    <oc r="AP376">
      <f>AO376-(AO376*((VLOOKUP(A376,Plan!A$1:BB$798,51,FALSE)/100)))</f>
    </oc>
    <nc r="AP376">
      <f>AO376-(AO376*((VLOOKUP(A376,Plan!A$1:BB$798,54,FALSE)/100)))</f>
    </nc>
  </rcc>
  <rcc rId="12200" sId="8">
    <oc r="AQ376">
      <f>IF(AJ376,O376*'ETC Data'!$H$5*'ETC Data'!$L$5,0)</f>
    </oc>
    <nc r="AQ376">
      <f>IF(AJ376,O376*'ETC Data'!$H$5*'ETC Data'!$L$5,0)</f>
    </nc>
  </rcc>
  <rcc rId="12201" sId="8">
    <oc r="AR376">
      <f>AQ376-(AQ376*((VLOOKUP(A376,Plan!A$1:BD$798,53,FALSE)/100)))</f>
    </oc>
    <nc r="AR376">
      <f>AQ376-(AQ376*((VLOOKUP(A376,Plan!A$1:BD$798,56,FALSE)/100)))</f>
    </nc>
  </rcc>
  <rcc rId="12202" sId="8">
    <oc r="R377">
      <f>Q377-(Q377*((VLOOKUP(A377,Plan!A$1:Z$798,25,FALSE)/100)))</f>
    </oc>
    <nc r="R377">
      <f>Q377-(Q377*((VLOOKUP(A377,Plan!A$1:Z$798,26,FALSE)/100)))</f>
    </nc>
  </rcc>
  <rcc rId="12203" sId="8">
    <oc r="S377">
      <f>IF(P377,O377*'ETC Data'!$H$3*'ETC Data'!$J$3,0)</f>
    </oc>
    <nc r="S377">
      <f>IF(P377,O377*'ETC Data'!$H$3*'ETC Data'!$J$3,0)</f>
    </nc>
  </rcc>
  <rcc rId="12204" sId="8">
    <oc r="T377">
      <f>S377-(S377*((VLOOKUP(A377,Plan!A$1:AA$798,26,FALSE)/100)))</f>
    </oc>
    <nc r="T377">
      <f>S377-(S377*((VLOOKUP(A377,Plan!A$1:AA$798,27,FALSE)/100)))</f>
    </nc>
  </rcc>
  <rcc rId="12205" sId="8">
    <oc r="U377">
      <f>IF(P377,O377*'ETC Data'!$H$3*'ETC Data'!$K$3,0)</f>
    </oc>
    <nc r="U377">
      <f>IF(P377,O377*'ETC Data'!$H$3*'ETC Data'!$K$3,0)</f>
    </nc>
  </rcc>
  <rcc rId="12206" sId="8">
    <oc r="V377">
      <f>U377-(U377*((VLOOKUP(A377,Plan!A$1:AB$798,27,FALSE)/100)))</f>
    </oc>
    <nc r="V377">
      <f>U377-(U377*((VLOOKUP(A377,Plan!A$1:AB$798,28,FALSE)/100)))</f>
    </nc>
  </rcc>
  <rcc rId="12207" sId="8">
    <oc r="W377">
      <f>IF(P377,O377*'ETC Data'!$H$3*'ETC Data'!$L$3,0)</f>
    </oc>
    <nc r="W377">
      <f>IF(P377,O377*'ETC Data'!$H$3*'ETC Data'!$L$3,0)</f>
    </nc>
  </rcc>
  <rcc rId="12208" sId="8">
    <oc r="X377">
      <f>W377-(W377*((VLOOKUP(A377,Plan!A$1:AC$798,28,FALSE)/100)))</f>
    </oc>
    <nc r="X377">
      <f>W377-(W377*((VLOOKUP(A377,Plan!A$1:AC$798,29,FALSE)/100)))</f>
    </nc>
  </rcc>
  <rcc rId="12209" sId="8">
    <oc r="Z377">
      <f>OR(H377="Y",J377="Y")</f>
    </oc>
    <nc r="Z377">
      <f>OR(H377="Y",J377="Y")</f>
    </nc>
  </rcc>
  <rcc rId="12210" sId="8">
    <oc r="AA377">
      <f>IF(Z377,O377*'ETC Data'!$H$4*'ETC Data'!$I$4,0)</f>
    </oc>
    <nc r="AA377">
      <f>IF(Z377,O377*'ETC Data'!$H$4*'ETC Data'!$I$4,0)</f>
    </nc>
  </rcc>
  <rcc rId="12211" sId="8">
    <oc r="AB377">
      <f>AA377-(AA377*((VLOOKUP(A377,Plan!A$1:AI$798,34,FALSE)/100)))</f>
    </oc>
    <nc r="AB377">
      <f>AA377-(AA377*((VLOOKUP(A377,Plan!A$1:AI$798,35,FALSE)/100)))</f>
    </nc>
  </rcc>
  <rcc rId="12212" sId="8">
    <oc r="AC377">
      <f>IF(Z377,O377*'ETC Data'!$H$4*'ETC Data'!$J$4,0)</f>
    </oc>
    <nc r="AC377">
      <f>IF(Z377,O377*'ETC Data'!$H$4*'ETC Data'!$J$4,0)</f>
    </nc>
  </rcc>
  <rcc rId="12213" sId="8">
    <oc r="AD377">
      <f>AC377-(AC377*((VLOOKUP(A377,Plan!A$1:AJ$798,35,FALSE)/100)))</f>
    </oc>
    <nc r="AD377">
      <f>AC377-(AC377*((VLOOKUP(A377,Plan!A$1:AJ$798,36,FALSE)/100)))</f>
    </nc>
  </rcc>
  <rcc rId="12214" sId="8">
    <oc r="AE377">
      <f>IF(Z377,O377*'ETC Data'!$H$4*'ETC Data'!$K$4,0)</f>
    </oc>
    <nc r="AE377">
      <f>IF(Z377,O377*'ETC Data'!$H$4*'ETC Data'!$K$4,0)</f>
    </nc>
  </rcc>
  <rcc rId="12215" sId="8">
    <oc r="AF377">
      <f>AE377-(AE377*((VLOOKUP(A377,Plan!A$1:AK$798,36,FALSE)/100)))</f>
    </oc>
    <nc r="AF377">
      <f>AE377-(AE377*((VLOOKUP(A377,Plan!A$1:AK$798,37,FALSE)/100)))</f>
    </nc>
  </rcc>
  <rcc rId="12216" sId="8">
    <oc r="AG377">
      <f>IF(Z377,O377*'ETC Data'!$H$4*'ETC Data'!$L$4,0)</f>
    </oc>
    <nc r="AG377">
      <f>IF(Z377,O377*'ETC Data'!$H$4*'ETC Data'!$L$4,0)</f>
    </nc>
  </rcc>
  <rcc rId="12217" sId="8">
    <oc r="AH377">
      <f>AG377-(AG377*((VLOOKUP(A377,Plan!A$1:AP$798,41,FALSE)/100)))</f>
    </oc>
    <nc r="AH377">
      <f>AG377-(AG377*((VLOOKUP(A377,Plan!A$1:AP$798,42,FALSE)/100)))</f>
    </nc>
  </rcc>
  <rcc rId="12218" sId="8">
    <oc r="AJ377">
      <f>OR(H377="Y",K377="Y")</f>
    </oc>
    <nc r="AJ377">
      <f>OR(H377="Y",K377="Y")</f>
    </nc>
  </rcc>
  <rcc rId="12219" sId="8">
    <oc r="AK377">
      <f>IF(AJ377,O377*'ETC Data'!$H$5*'ETC Data'!$I$5,0)</f>
    </oc>
    <nc r="AK377">
      <f>IF(AJ377,O377*'ETC Data'!$H$5*'ETC Data'!$I$5,0)</f>
    </nc>
  </rcc>
  <rcc rId="12220" sId="8">
    <oc r="AL377">
      <f>AK377-(AK377*((VLOOKUP(A377,Plan!A$1:AY$798,49,FALSE)/100)))</f>
    </oc>
    <nc r="AL377">
      <f>AK377-(AK377*((VLOOKUP(A377,Plan!A$1:AY$798,51,FALSE)/100)))</f>
    </nc>
  </rcc>
  <rcc rId="12221" sId="8">
    <oc r="AM377">
      <f>IF(AJ377,O377*'ETC Data'!$H$5*'ETC Data'!$J$5,0)</f>
    </oc>
    <nc r="AM377">
      <f>IF(AJ377,O377*'ETC Data'!$H$5*'ETC Data'!$J$5,0)</f>
    </nc>
  </rcc>
  <rcc rId="12222" sId="8">
    <oc r="AN377">
      <f>AM377-(AM377*((VLOOKUP(A377,Plan!A$1:BA$798,50,FALSE)/100)))</f>
    </oc>
    <nc r="AN377">
      <f>AM377-(AM377*((VLOOKUP(A377,Plan!A$1:BA$798,53,FALSE)/100)))</f>
    </nc>
  </rcc>
  <rcc rId="12223" sId="8">
    <oc r="AO377">
      <f>IF(AJ377,O377*'ETC Data'!$H$5*'ETC Data'!$K$5,0)</f>
    </oc>
    <nc r="AO377">
      <f>IF(AJ377,O377*'ETC Data'!$H$5*'ETC Data'!$K$5,0)</f>
    </nc>
  </rcc>
  <rcc rId="12224" sId="8">
    <oc r="AP377">
      <f>AO377-(AO377*((VLOOKUP(A377,Plan!A$1:BB$798,51,FALSE)/100)))</f>
    </oc>
    <nc r="AP377">
      <f>AO377-(AO377*((VLOOKUP(A377,Plan!A$1:BB$798,54,FALSE)/100)))</f>
    </nc>
  </rcc>
  <rcc rId="12225" sId="8">
    <oc r="AQ377">
      <f>IF(AJ377,O377*'ETC Data'!$H$5*'ETC Data'!$L$5,0)</f>
    </oc>
    <nc r="AQ377">
      <f>IF(AJ377,O377*'ETC Data'!$H$5*'ETC Data'!$L$5,0)</f>
    </nc>
  </rcc>
  <rcc rId="12226" sId="8">
    <oc r="AR377">
      <f>AQ377-(AQ377*((VLOOKUP(A377,Plan!A$1:BD$798,53,FALSE)/100)))</f>
    </oc>
    <nc r="AR377">
      <f>AQ377-(AQ377*((VLOOKUP(A377,Plan!A$1:BD$798,56,FALSE)/100)))</f>
    </nc>
  </rcc>
  <rcc rId="12227" sId="8">
    <oc r="R378">
      <f>Q378-(Q378*((VLOOKUP(A378,Plan!A$1:Z$798,25,FALSE)/100)))</f>
    </oc>
    <nc r="R378">
      <f>Q378-(Q378*((VLOOKUP(A378,Plan!A$1:Z$798,26,FALSE)/100)))</f>
    </nc>
  </rcc>
  <rcc rId="12228" sId="8">
    <oc r="S378">
      <f>IF(P378,O378*'ETC Data'!$H$3*'ETC Data'!$J$3,0)</f>
    </oc>
    <nc r="S378">
      <f>IF(P378,O378*'ETC Data'!$H$3*'ETC Data'!$J$3,0)</f>
    </nc>
  </rcc>
  <rcc rId="12229" sId="8">
    <oc r="T378">
      <f>S378-(S378*((VLOOKUP(A378,Plan!A$1:AA$798,26,FALSE)/100)))</f>
    </oc>
    <nc r="T378">
      <f>S378-(S378*((VLOOKUP(A378,Plan!A$1:AA$798,27,FALSE)/100)))</f>
    </nc>
  </rcc>
  <rcc rId="12230" sId="8">
    <oc r="U378">
      <f>IF(P378,O378*'ETC Data'!$H$3*'ETC Data'!$K$3,0)</f>
    </oc>
    <nc r="U378">
      <f>IF(P378,O378*'ETC Data'!$H$3*'ETC Data'!$K$3,0)</f>
    </nc>
  </rcc>
  <rcc rId="12231" sId="8">
    <oc r="V378">
      <f>U378-(U378*((VLOOKUP(A378,Plan!A$1:AB$798,27,FALSE)/100)))</f>
    </oc>
    <nc r="V378">
      <f>U378-(U378*((VLOOKUP(A378,Plan!A$1:AB$798,28,FALSE)/100)))</f>
    </nc>
  </rcc>
  <rcc rId="12232" sId="8">
    <oc r="W378">
      <f>IF(P378,O378*'ETC Data'!$H$3*'ETC Data'!$L$3,0)</f>
    </oc>
    <nc r="W378">
      <f>IF(P378,O378*'ETC Data'!$H$3*'ETC Data'!$L$3,0)</f>
    </nc>
  </rcc>
  <rcc rId="12233" sId="8">
    <oc r="X378">
      <f>W378-(W378*((VLOOKUP(A378,Plan!A$1:AC$798,28,FALSE)/100)))</f>
    </oc>
    <nc r="X378">
      <f>W378-(W378*((VLOOKUP(A378,Plan!A$1:AC$798,29,FALSE)/100)))</f>
    </nc>
  </rcc>
  <rcc rId="12234" sId="8">
    <oc r="Z378">
      <f>OR(H378="Y",J378="Y")</f>
    </oc>
    <nc r="Z378">
      <f>OR(H378="Y",J378="Y")</f>
    </nc>
  </rcc>
  <rcc rId="12235" sId="8">
    <oc r="AA378">
      <f>IF(Z378,O378*'ETC Data'!$H$4*'ETC Data'!$I$4,0)</f>
    </oc>
    <nc r="AA378">
      <f>IF(Z378,O378*'ETC Data'!$H$4*'ETC Data'!$I$4,0)</f>
    </nc>
  </rcc>
  <rcc rId="12236" sId="8">
    <oc r="AB378">
      <f>AA378-(AA378*((VLOOKUP(A378,Plan!A$1:AI$798,34,FALSE)/100)))</f>
    </oc>
    <nc r="AB378">
      <f>AA378-(AA378*((VLOOKUP(A378,Plan!A$1:AI$798,35,FALSE)/100)))</f>
    </nc>
  </rcc>
  <rcc rId="12237" sId="8">
    <oc r="AC378">
      <f>IF(Z378,O378*'ETC Data'!$H$4*'ETC Data'!$J$4,0)</f>
    </oc>
    <nc r="AC378">
      <f>IF(Z378,O378*'ETC Data'!$H$4*'ETC Data'!$J$4,0)</f>
    </nc>
  </rcc>
  <rcc rId="12238" sId="8">
    <oc r="AD378">
      <f>AC378-(AC378*((VLOOKUP(A378,Plan!A$1:AJ$798,35,FALSE)/100)))</f>
    </oc>
    <nc r="AD378">
      <f>AC378-(AC378*((VLOOKUP(A378,Plan!A$1:AJ$798,36,FALSE)/100)))</f>
    </nc>
  </rcc>
  <rcc rId="12239" sId="8">
    <oc r="AE378">
      <f>IF(Z378,O378*'ETC Data'!$H$4*'ETC Data'!$K$4,0)</f>
    </oc>
    <nc r="AE378">
      <f>IF(Z378,O378*'ETC Data'!$H$4*'ETC Data'!$K$4,0)</f>
    </nc>
  </rcc>
  <rcc rId="12240" sId="8">
    <oc r="AF378">
      <f>AE378-(AE378*((VLOOKUP(A378,Plan!A$1:AK$798,36,FALSE)/100)))</f>
    </oc>
    <nc r="AF378">
      <f>AE378-(AE378*((VLOOKUP(A378,Plan!A$1:AK$798,37,FALSE)/100)))</f>
    </nc>
  </rcc>
  <rcc rId="12241" sId="8">
    <oc r="AG378">
      <f>IF(Z378,O378*'ETC Data'!$H$4*'ETC Data'!$L$4,0)</f>
    </oc>
    <nc r="AG378">
      <f>IF(Z378,O378*'ETC Data'!$H$4*'ETC Data'!$L$4,0)</f>
    </nc>
  </rcc>
  <rcc rId="12242" sId="8">
    <oc r="AH378">
      <f>AG378-(AG378*((VLOOKUP(A378,Plan!A$1:AP$798,41,FALSE)/100)))</f>
    </oc>
    <nc r="AH378">
      <f>AG378-(AG378*((VLOOKUP(A378,Plan!A$1:AP$798,42,FALSE)/100)))</f>
    </nc>
  </rcc>
  <rcc rId="12243" sId="8">
    <oc r="AJ378">
      <f>OR(H378="Y",K378="Y")</f>
    </oc>
    <nc r="AJ378">
      <f>OR(H378="Y",K378="Y")</f>
    </nc>
  </rcc>
  <rcc rId="12244" sId="8">
    <oc r="AK378">
      <f>IF(AJ378,O378*'ETC Data'!$H$5*'ETC Data'!$I$5,0)</f>
    </oc>
    <nc r="AK378">
      <f>IF(AJ378,O378*'ETC Data'!$H$5*'ETC Data'!$I$5,0)</f>
    </nc>
  </rcc>
  <rcc rId="12245" sId="8">
    <oc r="AL378">
      <f>AK378-(AK378*((VLOOKUP(A378,Plan!A$1:AY$798,49,FALSE)/100)))</f>
    </oc>
    <nc r="AL378">
      <f>AK378-(AK378*((VLOOKUP(A378,Plan!A$1:AY$798,51,FALSE)/100)))</f>
    </nc>
  </rcc>
  <rcc rId="12246" sId="8">
    <oc r="AM378">
      <f>IF(AJ378,O378*'ETC Data'!$H$5*'ETC Data'!$J$5,0)</f>
    </oc>
    <nc r="AM378">
      <f>IF(AJ378,O378*'ETC Data'!$H$5*'ETC Data'!$J$5,0)</f>
    </nc>
  </rcc>
  <rcc rId="12247" sId="8">
    <oc r="AN378">
      <f>AM378-(AM378*((VLOOKUP(A378,Plan!A$1:BA$798,50,FALSE)/100)))</f>
    </oc>
    <nc r="AN378">
      <f>AM378-(AM378*((VLOOKUP(A378,Plan!A$1:BA$798,53,FALSE)/100)))</f>
    </nc>
  </rcc>
  <rcc rId="12248" sId="8">
    <oc r="AO378">
      <f>IF(AJ378,O378*'ETC Data'!$H$5*'ETC Data'!$K$5,0)</f>
    </oc>
    <nc r="AO378">
      <f>IF(AJ378,O378*'ETC Data'!$H$5*'ETC Data'!$K$5,0)</f>
    </nc>
  </rcc>
  <rcc rId="12249" sId="8">
    <oc r="AP378">
      <f>AO378-(AO378*((VLOOKUP(A378,Plan!A$1:BB$798,51,FALSE)/100)))</f>
    </oc>
    <nc r="AP378">
      <f>AO378-(AO378*((VLOOKUP(A378,Plan!A$1:BB$798,54,FALSE)/100)))</f>
    </nc>
  </rcc>
  <rcc rId="12250" sId="8">
    <oc r="AQ378">
      <f>IF(AJ378,O378*'ETC Data'!$H$5*'ETC Data'!$L$5,0)</f>
    </oc>
    <nc r="AQ378">
      <f>IF(AJ378,O378*'ETC Data'!$H$5*'ETC Data'!$L$5,0)</f>
    </nc>
  </rcc>
  <rcc rId="12251" sId="8">
    <oc r="AR378">
      <f>AQ378-(AQ378*((VLOOKUP(A378,Plan!A$1:BD$798,53,FALSE)/100)))</f>
    </oc>
    <nc r="AR378">
      <f>AQ378-(AQ378*((VLOOKUP(A378,Plan!A$1:BD$798,56,FALSE)/100)))</f>
    </nc>
  </rcc>
  <rcc rId="12252" sId="8">
    <oc r="R379">
      <f>Q379-(Q379*((VLOOKUP(A379,Plan!A$1:Z$798,25,FALSE)/100)))</f>
    </oc>
    <nc r="R379">
      <f>Q379-(Q379*((VLOOKUP(A379,Plan!A$1:Z$798,26,FALSE)/100)))</f>
    </nc>
  </rcc>
  <rcc rId="12253" sId="8">
    <oc r="S379">
      <f>IF(P379,O379*'ETC Data'!$H$3*'ETC Data'!$J$3,0)</f>
    </oc>
    <nc r="S379">
      <f>IF(P379,O379*'ETC Data'!$H$3*'ETC Data'!$J$3,0)</f>
    </nc>
  </rcc>
  <rcc rId="12254" sId="8">
    <oc r="T379">
      <f>S379-(S379*((VLOOKUP(A379,Plan!A$1:AA$798,26,FALSE)/100)))</f>
    </oc>
    <nc r="T379">
      <f>S379-(S379*((VLOOKUP(A379,Plan!A$1:AA$798,27,FALSE)/100)))</f>
    </nc>
  </rcc>
  <rcc rId="12255" sId="8">
    <oc r="U379">
      <f>IF(P379,O379*'ETC Data'!$H$3*'ETC Data'!$K$3,0)</f>
    </oc>
    <nc r="U379">
      <f>IF(P379,O379*'ETC Data'!$H$3*'ETC Data'!$K$3,0)</f>
    </nc>
  </rcc>
  <rcc rId="12256" sId="8">
    <oc r="V379">
      <f>U379-(U379*((VLOOKUP(A379,Plan!A$1:AB$798,27,FALSE)/100)))</f>
    </oc>
    <nc r="V379">
      <f>U379-(U379*((VLOOKUP(A379,Plan!A$1:AB$798,28,FALSE)/100)))</f>
    </nc>
  </rcc>
  <rcc rId="12257" sId="8">
    <oc r="W379">
      <f>IF(P379,O379*'ETC Data'!$H$3*'ETC Data'!$L$3,0)</f>
    </oc>
    <nc r="W379">
      <f>IF(P379,O379*'ETC Data'!$H$3*'ETC Data'!$L$3,0)</f>
    </nc>
  </rcc>
  <rcc rId="12258" sId="8">
    <oc r="X379">
      <f>W379-(W379*((VLOOKUP(A379,Plan!A$1:AC$798,28,FALSE)/100)))</f>
    </oc>
    <nc r="X379">
      <f>W379-(W379*((VLOOKUP(A379,Plan!A$1:AC$798,29,FALSE)/100)))</f>
    </nc>
  </rcc>
  <rcc rId="12259" sId="8">
    <oc r="Z379">
      <f>OR(H379="Y",J379="Y")</f>
    </oc>
    <nc r="Z379">
      <f>OR(H379="Y",J379="Y")</f>
    </nc>
  </rcc>
  <rcc rId="12260" sId="8">
    <oc r="AA379">
      <f>IF(Z379,O379*'ETC Data'!$H$4*'ETC Data'!$I$4,0)</f>
    </oc>
    <nc r="AA379">
      <f>IF(Z379,O379*'ETC Data'!$H$4*'ETC Data'!$I$4,0)</f>
    </nc>
  </rcc>
  <rcc rId="12261" sId="8">
    <oc r="AB379">
      <f>AA379-(AA379*((VLOOKUP(A379,Plan!A$1:AI$798,34,FALSE)/100)))</f>
    </oc>
    <nc r="AB379">
      <f>AA379-(AA379*((VLOOKUP(A379,Plan!A$1:AI$798,35,FALSE)/100)))</f>
    </nc>
  </rcc>
  <rcc rId="12262" sId="8">
    <oc r="AC379">
      <f>IF(Z379,O379*'ETC Data'!$H$4*'ETC Data'!$J$4,0)</f>
    </oc>
    <nc r="AC379">
      <f>IF(Z379,O379*'ETC Data'!$H$4*'ETC Data'!$J$4,0)</f>
    </nc>
  </rcc>
  <rcc rId="12263" sId="8">
    <oc r="AD379">
      <f>AC379-(AC379*((VLOOKUP(A379,Plan!A$1:AJ$798,35,FALSE)/100)))</f>
    </oc>
    <nc r="AD379">
      <f>AC379-(AC379*((VLOOKUP(A379,Plan!A$1:AJ$798,36,FALSE)/100)))</f>
    </nc>
  </rcc>
  <rcc rId="12264" sId="8">
    <oc r="AE379">
      <f>IF(Z379,O379*'ETC Data'!$H$4*'ETC Data'!$K$4,0)</f>
    </oc>
    <nc r="AE379">
      <f>IF(Z379,O379*'ETC Data'!$H$4*'ETC Data'!$K$4,0)</f>
    </nc>
  </rcc>
  <rcc rId="12265" sId="8">
    <oc r="AF379">
      <f>AE379-(AE379*((VLOOKUP(A379,Plan!A$1:AK$798,36,FALSE)/100)))</f>
    </oc>
    <nc r="AF379">
      <f>AE379-(AE379*((VLOOKUP(A379,Plan!A$1:AK$798,37,FALSE)/100)))</f>
    </nc>
  </rcc>
  <rcc rId="12266" sId="8">
    <oc r="AG379">
      <f>IF(Z379,O379*'ETC Data'!$H$4*'ETC Data'!$L$4,0)</f>
    </oc>
    <nc r="AG379">
      <f>IF(Z379,O379*'ETC Data'!$H$4*'ETC Data'!$L$4,0)</f>
    </nc>
  </rcc>
  <rcc rId="12267" sId="8">
    <oc r="AH379">
      <f>AG379-(AG379*((VLOOKUP(A379,Plan!A$1:AP$798,41,FALSE)/100)))</f>
    </oc>
    <nc r="AH379">
      <f>AG379-(AG379*((VLOOKUP(A379,Plan!A$1:AP$798,42,FALSE)/100)))</f>
    </nc>
  </rcc>
  <rcc rId="12268" sId="8">
    <oc r="AJ379">
      <f>OR(H379="Y",K379="Y")</f>
    </oc>
    <nc r="AJ379">
      <f>OR(H379="Y",K379="Y")</f>
    </nc>
  </rcc>
  <rcc rId="12269" sId="8">
    <oc r="AK379">
      <f>IF(AJ379,O379*'ETC Data'!$H$5*'ETC Data'!$I$5,0)</f>
    </oc>
    <nc r="AK379">
      <f>IF(AJ379,O379*'ETC Data'!$H$5*'ETC Data'!$I$5,0)</f>
    </nc>
  </rcc>
  <rcc rId="12270" sId="8">
    <oc r="AL379">
      <f>AK379-(AK379*((VLOOKUP(A379,Plan!A$1:AY$798,49,FALSE)/100)))</f>
    </oc>
    <nc r="AL379">
      <f>AK379-(AK379*((VLOOKUP(A379,Plan!A$1:AY$798,51,FALSE)/100)))</f>
    </nc>
  </rcc>
  <rcc rId="12271" sId="8">
    <oc r="AM379">
      <f>IF(AJ379,O379*'ETC Data'!$H$5*'ETC Data'!$J$5,0)</f>
    </oc>
    <nc r="AM379">
      <f>IF(AJ379,O379*'ETC Data'!$H$5*'ETC Data'!$J$5,0)</f>
    </nc>
  </rcc>
  <rcc rId="12272" sId="8">
    <oc r="AN379">
      <f>AM379-(AM379*((VLOOKUP(A379,Plan!A$1:BA$798,50,FALSE)/100)))</f>
    </oc>
    <nc r="AN379">
      <f>AM379-(AM379*((VLOOKUP(A379,Plan!A$1:BA$798,53,FALSE)/100)))</f>
    </nc>
  </rcc>
  <rcc rId="12273" sId="8">
    <oc r="AO379">
      <f>IF(AJ379,O379*'ETC Data'!$H$5*'ETC Data'!$K$5,0)</f>
    </oc>
    <nc r="AO379">
      <f>IF(AJ379,O379*'ETC Data'!$H$5*'ETC Data'!$K$5,0)</f>
    </nc>
  </rcc>
  <rcc rId="12274" sId="8">
    <oc r="AP379">
      <f>AO379-(AO379*((VLOOKUP(A379,Plan!A$1:BB$798,51,FALSE)/100)))</f>
    </oc>
    <nc r="AP379">
      <f>AO379-(AO379*((VLOOKUP(A379,Plan!A$1:BB$798,54,FALSE)/100)))</f>
    </nc>
  </rcc>
  <rcc rId="12275" sId="8">
    <oc r="AQ379">
      <f>IF(AJ379,O379*'ETC Data'!$H$5*'ETC Data'!$L$5,0)</f>
    </oc>
    <nc r="AQ379">
      <f>IF(AJ379,O379*'ETC Data'!$H$5*'ETC Data'!$L$5,0)</f>
    </nc>
  </rcc>
  <rcc rId="12276" sId="8">
    <oc r="AR379">
      <f>AQ379-(AQ379*((VLOOKUP(A379,Plan!A$1:BD$798,53,FALSE)/100)))</f>
    </oc>
    <nc r="AR379">
      <f>AQ379-(AQ379*((VLOOKUP(A379,Plan!A$1:BD$798,56,FALSE)/100)))</f>
    </nc>
  </rcc>
  <rcc rId="12277" sId="8">
    <oc r="R380">
      <f>Q380-(Q380*((VLOOKUP(A380,Plan!A$1:Z$798,25,FALSE)/100)))</f>
    </oc>
    <nc r="R380">
      <f>Q380-(Q380*((VLOOKUP(A380,Plan!A$1:Z$798,26,FALSE)/100)))</f>
    </nc>
  </rcc>
  <rcc rId="12278" sId="8">
    <oc r="S380">
      <f>IF(P380,O380*'ETC Data'!$H$3*'ETC Data'!$J$3,0)</f>
    </oc>
    <nc r="S380">
      <f>IF(P380,O380*'ETC Data'!$H$3*'ETC Data'!$J$3,0)</f>
    </nc>
  </rcc>
  <rcc rId="12279" sId="8">
    <oc r="T380">
      <f>S380-(S380*((VLOOKUP(A380,Plan!A$1:AA$798,26,FALSE)/100)))</f>
    </oc>
    <nc r="T380">
      <f>S380-(S380*((VLOOKUP(A380,Plan!A$1:AA$798,27,FALSE)/100)))</f>
    </nc>
  </rcc>
  <rcc rId="12280" sId="8">
    <oc r="U380">
      <f>IF(P380,O380*'ETC Data'!$H$3*'ETC Data'!$K$3,0)</f>
    </oc>
    <nc r="U380">
      <f>IF(P380,O380*'ETC Data'!$H$3*'ETC Data'!$K$3,0)</f>
    </nc>
  </rcc>
  <rcc rId="12281" sId="8">
    <oc r="V380">
      <f>U380-(U380*((VLOOKUP(A380,Plan!A$1:AB$798,27,FALSE)/100)))</f>
    </oc>
    <nc r="V380">
      <f>U380-(U380*((VLOOKUP(A380,Plan!A$1:AB$798,28,FALSE)/100)))</f>
    </nc>
  </rcc>
  <rcc rId="12282" sId="8">
    <oc r="W380">
      <f>IF(P380,O380*'ETC Data'!$H$3*'ETC Data'!$L$3,0)</f>
    </oc>
    <nc r="W380">
      <f>IF(P380,O380*'ETC Data'!$H$3*'ETC Data'!$L$3,0)</f>
    </nc>
  </rcc>
  <rcc rId="12283" sId="8">
    <oc r="X380">
      <f>W380-(W380*((VLOOKUP(A380,Plan!A$1:AC$798,28,FALSE)/100)))</f>
    </oc>
    <nc r="X380">
      <f>W380-(W380*((VLOOKUP(A380,Plan!A$1:AC$798,29,FALSE)/100)))</f>
    </nc>
  </rcc>
  <rcc rId="12284" sId="8">
    <oc r="Z380">
      <f>OR(H380="Y",J380="Y")</f>
    </oc>
    <nc r="Z380">
      <f>OR(H380="Y",J380="Y")</f>
    </nc>
  </rcc>
  <rcc rId="12285" sId="8">
    <oc r="AA380">
      <f>IF(Z380,O380*'ETC Data'!$H$4*'ETC Data'!$I$4,0)</f>
    </oc>
    <nc r="AA380">
      <f>IF(Z380,O380*'ETC Data'!$H$4*'ETC Data'!$I$4,0)</f>
    </nc>
  </rcc>
  <rcc rId="12286" sId="8">
    <oc r="AB380">
      <f>AA380-(AA380*((VLOOKUP(A380,Plan!A$1:AI$798,34,FALSE)/100)))</f>
    </oc>
    <nc r="AB380">
      <f>AA380-(AA380*((VLOOKUP(A380,Plan!A$1:AI$798,35,FALSE)/100)))</f>
    </nc>
  </rcc>
  <rcc rId="12287" sId="8">
    <oc r="AC380">
      <f>IF(Z380,O380*'ETC Data'!$H$4*'ETC Data'!$J$4,0)</f>
    </oc>
    <nc r="AC380">
      <f>IF(Z380,O380*'ETC Data'!$H$4*'ETC Data'!$J$4,0)</f>
    </nc>
  </rcc>
  <rcc rId="12288" sId="8">
    <oc r="AD380">
      <f>AC380-(AC380*((VLOOKUP(A380,Plan!A$1:AJ$798,35,FALSE)/100)))</f>
    </oc>
    <nc r="AD380">
      <f>AC380-(AC380*((VLOOKUP(A380,Plan!A$1:AJ$798,36,FALSE)/100)))</f>
    </nc>
  </rcc>
  <rcc rId="12289" sId="8">
    <oc r="AE380">
      <f>IF(Z380,O380*'ETC Data'!$H$4*'ETC Data'!$K$4,0)</f>
    </oc>
    <nc r="AE380">
      <f>IF(Z380,O380*'ETC Data'!$H$4*'ETC Data'!$K$4,0)</f>
    </nc>
  </rcc>
  <rcc rId="12290" sId="8">
    <oc r="AF380">
      <f>AE380-(AE380*((VLOOKUP(A380,Plan!A$1:AK$798,36,FALSE)/100)))</f>
    </oc>
    <nc r="AF380">
      <f>AE380-(AE380*((VLOOKUP(A380,Plan!A$1:AK$798,37,FALSE)/100)))</f>
    </nc>
  </rcc>
  <rcc rId="12291" sId="8">
    <oc r="AG380">
      <f>IF(Z380,O380*'ETC Data'!$H$4*'ETC Data'!$L$4,0)</f>
    </oc>
    <nc r="AG380">
      <f>IF(Z380,O380*'ETC Data'!$H$4*'ETC Data'!$L$4,0)</f>
    </nc>
  </rcc>
  <rcc rId="12292" sId="8">
    <oc r="AH380">
      <f>AG380-(AG380*((VLOOKUP(A380,Plan!A$1:AP$798,41,FALSE)/100)))</f>
    </oc>
    <nc r="AH380">
      <f>AG380-(AG380*((VLOOKUP(A380,Plan!A$1:AP$798,42,FALSE)/100)))</f>
    </nc>
  </rcc>
  <rcc rId="12293" sId="8">
    <oc r="AJ380">
      <f>OR(H380="Y",K380="Y")</f>
    </oc>
    <nc r="AJ380">
      <f>OR(H380="Y",K380="Y")</f>
    </nc>
  </rcc>
  <rcc rId="12294" sId="8">
    <oc r="AK380">
      <f>IF(AJ380,O380*'ETC Data'!$H$5*'ETC Data'!$I$5,0)</f>
    </oc>
    <nc r="AK380">
      <f>IF(AJ380,O380*'ETC Data'!$H$5*'ETC Data'!$I$5,0)</f>
    </nc>
  </rcc>
  <rcc rId="12295" sId="8">
    <oc r="AL380">
      <f>AK380-(AK380*((VLOOKUP(A380,Plan!A$1:AY$798,49,FALSE)/100)))</f>
    </oc>
    <nc r="AL380">
      <f>AK380-(AK380*((VLOOKUP(A380,Plan!A$1:AY$798,51,FALSE)/100)))</f>
    </nc>
  </rcc>
  <rcc rId="12296" sId="8">
    <oc r="AM380">
      <f>IF(AJ380,O380*'ETC Data'!$H$5*'ETC Data'!$J$5,0)</f>
    </oc>
    <nc r="AM380">
      <f>IF(AJ380,O380*'ETC Data'!$H$5*'ETC Data'!$J$5,0)</f>
    </nc>
  </rcc>
  <rcc rId="12297" sId="8">
    <oc r="AN380">
      <f>AM380-(AM380*((VLOOKUP(A380,Plan!A$1:BA$798,50,FALSE)/100)))</f>
    </oc>
    <nc r="AN380">
      <f>AM380-(AM380*((VLOOKUP(A380,Plan!A$1:BA$798,53,FALSE)/100)))</f>
    </nc>
  </rcc>
  <rcc rId="12298" sId="8">
    <oc r="AO380">
      <f>IF(AJ380,O380*'ETC Data'!$H$5*'ETC Data'!$K$5,0)</f>
    </oc>
    <nc r="AO380">
      <f>IF(AJ380,O380*'ETC Data'!$H$5*'ETC Data'!$K$5,0)</f>
    </nc>
  </rcc>
  <rcc rId="12299" sId="8">
    <oc r="AP380">
      <f>AO380-(AO380*((VLOOKUP(A380,Plan!A$1:BB$798,51,FALSE)/100)))</f>
    </oc>
    <nc r="AP380">
      <f>AO380-(AO380*((VLOOKUP(A380,Plan!A$1:BB$798,54,FALSE)/100)))</f>
    </nc>
  </rcc>
  <rcc rId="12300" sId="8">
    <oc r="AQ380">
      <f>IF(AJ380,O380*'ETC Data'!$H$5*'ETC Data'!$L$5,0)</f>
    </oc>
    <nc r="AQ380">
      <f>IF(AJ380,O380*'ETC Data'!$H$5*'ETC Data'!$L$5,0)</f>
    </nc>
  </rcc>
  <rcc rId="12301" sId="8">
    <oc r="AR380">
      <f>AQ380-(AQ380*((VLOOKUP(A380,Plan!A$1:BD$798,53,FALSE)/100)))</f>
    </oc>
    <nc r="AR380">
      <f>AQ380-(AQ380*((VLOOKUP(A380,Plan!A$1:BD$798,56,FALSE)/100)))</f>
    </nc>
  </rcc>
  <rcc rId="12302" sId="8">
    <oc r="R381">
      <f>Q381-(Q381*((VLOOKUP(A381,Plan!A$1:Z$798,25,FALSE)/100)))</f>
    </oc>
    <nc r="R381">
      <f>Q381-(Q381*((VLOOKUP(A381,Plan!A$1:Z$798,26,FALSE)/100)))</f>
    </nc>
  </rcc>
  <rcc rId="12303" sId="8">
    <oc r="S381">
      <f>IF(P381,O381*'ETC Data'!$H$3*'ETC Data'!$J$3,0)</f>
    </oc>
    <nc r="S381">
      <f>IF(P381,O381*'ETC Data'!$H$3*'ETC Data'!$J$3,0)</f>
    </nc>
  </rcc>
  <rcc rId="12304" sId="8">
    <oc r="T381">
      <f>S381-(S381*((VLOOKUP(A381,Plan!A$1:AA$798,26,FALSE)/100)))</f>
    </oc>
    <nc r="T381">
      <f>S381-(S381*((VLOOKUP(A381,Plan!A$1:AA$798,27,FALSE)/100)))</f>
    </nc>
  </rcc>
  <rcc rId="12305" sId="8">
    <oc r="U381">
      <f>IF(P381,O381*'ETC Data'!$H$3*'ETC Data'!$K$3,0)</f>
    </oc>
    <nc r="U381">
      <f>IF(P381,O381*'ETC Data'!$H$3*'ETC Data'!$K$3,0)</f>
    </nc>
  </rcc>
  <rcc rId="12306" sId="8">
    <oc r="V381">
      <f>U381-(U381*((VLOOKUP(A381,Plan!A$1:AB$798,27,FALSE)/100)))</f>
    </oc>
    <nc r="V381">
      <f>U381-(U381*((VLOOKUP(A381,Plan!A$1:AB$798,28,FALSE)/100)))</f>
    </nc>
  </rcc>
  <rcc rId="12307" sId="8">
    <oc r="W381">
      <f>IF(P381,O381*'ETC Data'!$H$3*'ETC Data'!$L$3,0)</f>
    </oc>
    <nc r="W381">
      <f>IF(P381,O381*'ETC Data'!$H$3*'ETC Data'!$L$3,0)</f>
    </nc>
  </rcc>
  <rcc rId="12308" sId="8">
    <oc r="X381">
      <f>W381-(W381*((VLOOKUP(A381,Plan!A$1:AC$798,28,FALSE)/100)))</f>
    </oc>
    <nc r="X381">
      <f>W381-(W381*((VLOOKUP(A381,Plan!A$1:AC$798,29,FALSE)/100)))</f>
    </nc>
  </rcc>
  <rcc rId="12309" sId="8">
    <oc r="Z381">
      <f>OR(H381="Y",J381="Y")</f>
    </oc>
    <nc r="Z381">
      <f>OR(H381="Y",J381="Y")</f>
    </nc>
  </rcc>
  <rcc rId="12310" sId="8">
    <oc r="AA381">
      <f>IF(Z381,O381*'ETC Data'!$H$4*'ETC Data'!$I$4,0)</f>
    </oc>
    <nc r="AA381">
      <f>IF(Z381,O381*'ETC Data'!$H$4*'ETC Data'!$I$4,0)</f>
    </nc>
  </rcc>
  <rcc rId="12311" sId="8">
    <oc r="AB381">
      <f>AA381-(AA381*((VLOOKUP(A381,Plan!A$1:AI$798,34,FALSE)/100)))</f>
    </oc>
    <nc r="AB381">
      <f>AA381-(AA381*((VLOOKUP(A381,Plan!A$1:AI$798,35,FALSE)/100)))</f>
    </nc>
  </rcc>
  <rcc rId="12312" sId="8">
    <oc r="AC381">
      <f>IF(Z381,O381*'ETC Data'!$H$4*'ETC Data'!$J$4,0)</f>
    </oc>
    <nc r="AC381">
      <f>IF(Z381,O381*'ETC Data'!$H$4*'ETC Data'!$J$4,0)</f>
    </nc>
  </rcc>
  <rcc rId="12313" sId="8">
    <oc r="AD381">
      <f>AC381-(AC381*((VLOOKUP(A381,Plan!A$1:AJ$798,35,FALSE)/100)))</f>
    </oc>
    <nc r="AD381">
      <f>AC381-(AC381*((VLOOKUP(A381,Plan!A$1:AJ$798,36,FALSE)/100)))</f>
    </nc>
  </rcc>
  <rcc rId="12314" sId="8">
    <oc r="AE381">
      <f>IF(Z381,O381*'ETC Data'!$H$4*'ETC Data'!$K$4,0)</f>
    </oc>
    <nc r="AE381">
      <f>IF(Z381,O381*'ETC Data'!$H$4*'ETC Data'!$K$4,0)</f>
    </nc>
  </rcc>
  <rcc rId="12315" sId="8">
    <oc r="AF381">
      <f>AE381-(AE381*((VLOOKUP(A381,Plan!A$1:AK$798,36,FALSE)/100)))</f>
    </oc>
    <nc r="AF381">
      <f>AE381-(AE381*((VLOOKUP(A381,Plan!A$1:AK$798,37,FALSE)/100)))</f>
    </nc>
  </rcc>
  <rcc rId="12316" sId="8">
    <oc r="AG381">
      <f>IF(Z381,O381*'ETC Data'!$H$4*'ETC Data'!$L$4,0)</f>
    </oc>
    <nc r="AG381">
      <f>IF(Z381,O381*'ETC Data'!$H$4*'ETC Data'!$L$4,0)</f>
    </nc>
  </rcc>
  <rcc rId="12317" sId="8">
    <oc r="AH381">
      <f>AG381-(AG381*((VLOOKUP(A381,Plan!A$1:AP$798,41,FALSE)/100)))</f>
    </oc>
    <nc r="AH381">
      <f>AG381-(AG381*((VLOOKUP(A381,Plan!A$1:AP$798,42,FALSE)/100)))</f>
    </nc>
  </rcc>
  <rcc rId="12318" sId="8">
    <oc r="AJ381">
      <f>OR(H381="Y",K381="Y")</f>
    </oc>
    <nc r="AJ381">
      <f>OR(H381="Y",K381="Y")</f>
    </nc>
  </rcc>
  <rcc rId="12319" sId="8">
    <oc r="AK381">
      <f>IF(AJ381,O381*'ETC Data'!$H$5*'ETC Data'!$I$5,0)</f>
    </oc>
    <nc r="AK381">
      <f>IF(AJ381,O381*'ETC Data'!$H$5*'ETC Data'!$I$5,0)</f>
    </nc>
  </rcc>
  <rcc rId="12320" sId="8">
    <oc r="AL381">
      <f>AK381-(AK381*((VLOOKUP(A381,Plan!A$1:AY$798,49,FALSE)/100)))</f>
    </oc>
    <nc r="AL381">
      <f>AK381-(AK381*((VLOOKUP(A381,Plan!A$1:AY$798,51,FALSE)/100)))</f>
    </nc>
  </rcc>
  <rcc rId="12321" sId="8">
    <oc r="AM381">
      <f>IF(AJ381,O381*'ETC Data'!$H$5*'ETC Data'!$J$5,0)</f>
    </oc>
    <nc r="AM381">
      <f>IF(AJ381,O381*'ETC Data'!$H$5*'ETC Data'!$J$5,0)</f>
    </nc>
  </rcc>
  <rcc rId="12322" sId="8">
    <oc r="AN381">
      <f>AM381-(AM381*((VLOOKUP(A381,Plan!A$1:BA$798,50,FALSE)/100)))</f>
    </oc>
    <nc r="AN381">
      <f>AM381-(AM381*((VLOOKUP(A381,Plan!A$1:BA$798,53,FALSE)/100)))</f>
    </nc>
  </rcc>
  <rcc rId="12323" sId="8">
    <oc r="AO381">
      <f>IF(AJ381,O381*'ETC Data'!$H$5*'ETC Data'!$K$5,0)</f>
    </oc>
    <nc r="AO381">
      <f>IF(AJ381,O381*'ETC Data'!$H$5*'ETC Data'!$K$5,0)</f>
    </nc>
  </rcc>
  <rcc rId="12324" sId="8">
    <oc r="AP381">
      <f>AO381-(AO381*((VLOOKUP(A381,Plan!A$1:BB$798,51,FALSE)/100)))</f>
    </oc>
    <nc r="AP381">
      <f>AO381-(AO381*((VLOOKUP(A381,Plan!A$1:BB$798,54,FALSE)/100)))</f>
    </nc>
  </rcc>
  <rcc rId="12325" sId="8">
    <oc r="AQ381">
      <f>IF(AJ381,O381*'ETC Data'!$H$5*'ETC Data'!$L$5,0)</f>
    </oc>
    <nc r="AQ381">
      <f>IF(AJ381,O381*'ETC Data'!$H$5*'ETC Data'!$L$5,0)</f>
    </nc>
  </rcc>
  <rcc rId="12326" sId="8">
    <oc r="AR381">
      <f>AQ381-(AQ381*((VLOOKUP(A381,Plan!A$1:BD$798,53,FALSE)/100)))</f>
    </oc>
    <nc r="AR381">
      <f>AQ381-(AQ381*((VLOOKUP(A381,Plan!A$1:BD$798,56,FALSE)/100)))</f>
    </nc>
  </rcc>
  <rcc rId="12327" sId="8">
    <oc r="R382">
      <f>Q382-(Q382*((VLOOKUP(A382,Plan!A$1:Z$798,25,FALSE)/100)))</f>
    </oc>
    <nc r="R382">
      <f>Q382-(Q382*((VLOOKUP(A382,Plan!A$1:Z$798,26,FALSE)/100)))</f>
    </nc>
  </rcc>
  <rcc rId="12328" sId="8">
    <oc r="S382">
      <f>IF(P382,O382*'ETC Data'!$H$3*'ETC Data'!$J$3,0)</f>
    </oc>
    <nc r="S382">
      <f>IF(P382,O382*'ETC Data'!$H$3*'ETC Data'!$J$3,0)</f>
    </nc>
  </rcc>
  <rcc rId="12329" sId="8">
    <oc r="T382">
      <f>S382-(S382*((VLOOKUP(A382,Plan!A$1:AA$798,26,FALSE)/100)))</f>
    </oc>
    <nc r="T382">
      <f>S382-(S382*((VLOOKUP(A382,Plan!A$1:AA$798,27,FALSE)/100)))</f>
    </nc>
  </rcc>
  <rcc rId="12330" sId="8">
    <oc r="U382">
      <f>IF(P382,O382*'ETC Data'!$H$3*'ETC Data'!$K$3,0)</f>
    </oc>
    <nc r="U382">
      <f>IF(P382,O382*'ETC Data'!$H$3*'ETC Data'!$K$3,0)</f>
    </nc>
  </rcc>
  <rcc rId="12331" sId="8">
    <oc r="V382">
      <f>U382-(U382*((VLOOKUP(A382,Plan!A$1:AB$798,27,FALSE)/100)))</f>
    </oc>
    <nc r="V382">
      <f>U382-(U382*((VLOOKUP(A382,Plan!A$1:AB$798,28,FALSE)/100)))</f>
    </nc>
  </rcc>
  <rcc rId="12332" sId="8">
    <oc r="W382">
      <f>IF(P382,O382*'ETC Data'!$H$3*'ETC Data'!$L$3,0)</f>
    </oc>
    <nc r="W382">
      <f>IF(P382,O382*'ETC Data'!$H$3*'ETC Data'!$L$3,0)</f>
    </nc>
  </rcc>
  <rcc rId="12333" sId="8">
    <oc r="X382">
      <f>W382-(W382*((VLOOKUP(A382,Plan!A$1:AC$798,28,FALSE)/100)))</f>
    </oc>
    <nc r="X382">
      <f>W382-(W382*((VLOOKUP(A382,Plan!A$1:AC$798,29,FALSE)/100)))</f>
    </nc>
  </rcc>
  <rcc rId="12334" sId="8">
    <oc r="Z382">
      <f>OR(H382="Y",J382="Y")</f>
    </oc>
    <nc r="Z382">
      <f>OR(H382="Y",J382="Y")</f>
    </nc>
  </rcc>
  <rcc rId="12335" sId="8">
    <oc r="AA382">
      <f>IF(Z382,O382*'ETC Data'!$H$4*'ETC Data'!$I$4,0)</f>
    </oc>
    <nc r="AA382">
      <f>IF(Z382,O382*'ETC Data'!$H$4*'ETC Data'!$I$4,0)</f>
    </nc>
  </rcc>
  <rcc rId="12336" sId="8">
    <oc r="AB382">
      <f>AA382-(AA382*((VLOOKUP(A382,Plan!A$1:AI$798,34,FALSE)/100)))</f>
    </oc>
    <nc r="AB382">
      <f>AA382-(AA382*((VLOOKUP(A382,Plan!A$1:AI$798,35,FALSE)/100)))</f>
    </nc>
  </rcc>
  <rcc rId="12337" sId="8">
    <oc r="AC382">
      <f>IF(Z382,O382*'ETC Data'!$H$4*'ETC Data'!$J$4,0)</f>
    </oc>
    <nc r="AC382">
      <f>IF(Z382,O382*'ETC Data'!$H$4*'ETC Data'!$J$4,0)</f>
    </nc>
  </rcc>
  <rcc rId="12338" sId="8">
    <oc r="AD382">
      <f>AC382-(AC382*((VLOOKUP(A382,Plan!A$1:AJ$798,35,FALSE)/100)))</f>
    </oc>
    <nc r="AD382">
      <f>AC382-(AC382*((VLOOKUP(A382,Plan!A$1:AJ$798,36,FALSE)/100)))</f>
    </nc>
  </rcc>
  <rcc rId="12339" sId="8">
    <oc r="AE382">
      <f>IF(Z382,O382*'ETC Data'!$H$4*'ETC Data'!$K$4,0)</f>
    </oc>
    <nc r="AE382">
      <f>IF(Z382,O382*'ETC Data'!$H$4*'ETC Data'!$K$4,0)</f>
    </nc>
  </rcc>
  <rcc rId="12340" sId="8">
    <oc r="AF382">
      <f>AE382-(AE382*((VLOOKUP(A382,Plan!A$1:AK$798,36,FALSE)/100)))</f>
    </oc>
    <nc r="AF382">
      <f>AE382-(AE382*((VLOOKUP(A382,Plan!A$1:AK$798,37,FALSE)/100)))</f>
    </nc>
  </rcc>
  <rcc rId="12341" sId="8">
    <oc r="AG382">
      <f>IF(Z382,O382*'ETC Data'!$H$4*'ETC Data'!$L$4,0)</f>
    </oc>
    <nc r="AG382">
      <f>IF(Z382,O382*'ETC Data'!$H$4*'ETC Data'!$L$4,0)</f>
    </nc>
  </rcc>
  <rcc rId="12342" sId="8">
    <oc r="AH382">
      <f>AG382-(AG382*((VLOOKUP(A382,Plan!A$1:AP$798,41,FALSE)/100)))</f>
    </oc>
    <nc r="AH382">
      <f>AG382-(AG382*((VLOOKUP(A382,Plan!A$1:AP$798,42,FALSE)/100)))</f>
    </nc>
  </rcc>
  <rcc rId="12343" sId="8">
    <oc r="AJ382">
      <f>OR(H382="Y",K382="Y")</f>
    </oc>
    <nc r="AJ382">
      <f>OR(H382="Y",K382="Y")</f>
    </nc>
  </rcc>
  <rcc rId="12344" sId="8">
    <oc r="AK382">
      <f>IF(AJ382,O382*'ETC Data'!$H$5*'ETC Data'!$I$5,0)</f>
    </oc>
    <nc r="AK382">
      <f>IF(AJ382,O382*'ETC Data'!$H$5*'ETC Data'!$I$5,0)</f>
    </nc>
  </rcc>
  <rcc rId="12345" sId="8">
    <oc r="AL382">
      <f>AK382-(AK382*((VLOOKUP(A382,Plan!A$1:AY$798,49,FALSE)/100)))</f>
    </oc>
    <nc r="AL382">
      <f>AK382-(AK382*((VLOOKUP(A382,Plan!A$1:AY$798,51,FALSE)/100)))</f>
    </nc>
  </rcc>
  <rcc rId="12346" sId="8">
    <oc r="AM382">
      <f>IF(AJ382,O382*'ETC Data'!$H$5*'ETC Data'!$J$5,0)</f>
    </oc>
    <nc r="AM382">
      <f>IF(AJ382,O382*'ETC Data'!$H$5*'ETC Data'!$J$5,0)</f>
    </nc>
  </rcc>
  <rcc rId="12347" sId="8">
    <oc r="AN382">
      <f>AM382-(AM382*((VLOOKUP(A382,Plan!A$1:BA$798,50,FALSE)/100)))</f>
    </oc>
    <nc r="AN382">
      <f>AM382-(AM382*((VLOOKUP(A382,Plan!A$1:BA$798,53,FALSE)/100)))</f>
    </nc>
  </rcc>
  <rcc rId="12348" sId="8">
    <oc r="AO382">
      <f>IF(AJ382,O382*'ETC Data'!$H$5*'ETC Data'!$K$5,0)</f>
    </oc>
    <nc r="AO382">
      <f>IF(AJ382,O382*'ETC Data'!$H$5*'ETC Data'!$K$5,0)</f>
    </nc>
  </rcc>
  <rcc rId="12349" sId="8">
    <oc r="AP382">
      <f>AO382-(AO382*((VLOOKUP(A382,Plan!A$1:BB$798,51,FALSE)/100)))</f>
    </oc>
    <nc r="AP382">
      <f>AO382-(AO382*((VLOOKUP(A382,Plan!A$1:BB$798,54,FALSE)/100)))</f>
    </nc>
  </rcc>
  <rcc rId="12350" sId="8">
    <oc r="AQ382">
      <f>IF(AJ382,O382*'ETC Data'!$H$5*'ETC Data'!$L$5,0)</f>
    </oc>
    <nc r="AQ382">
      <f>IF(AJ382,O382*'ETC Data'!$H$5*'ETC Data'!$L$5,0)</f>
    </nc>
  </rcc>
  <rcc rId="12351" sId="8">
    <oc r="AR382">
      <f>AQ382-(AQ382*((VLOOKUP(A382,Plan!A$1:BD$798,53,FALSE)/100)))</f>
    </oc>
    <nc r="AR382">
      <f>AQ382-(AQ382*((VLOOKUP(A382,Plan!A$1:BD$798,56,FALSE)/100)))</f>
    </nc>
  </rcc>
  <rcc rId="12352" sId="8">
    <oc r="R383">
      <f>Q383-(Q383*((VLOOKUP(A383,Plan!A$1:Z$798,25,FALSE)/100)))</f>
    </oc>
    <nc r="R383">
      <f>Q383-(Q383*((VLOOKUP(A383,Plan!A$1:Z$798,26,FALSE)/100)))</f>
    </nc>
  </rcc>
  <rcc rId="12353" sId="8">
    <oc r="S383">
      <f>IF(P383,O383*'ETC Data'!$H$3*'ETC Data'!$J$3,0)</f>
    </oc>
    <nc r="S383">
      <f>IF(P383,O383*'ETC Data'!$H$3*'ETC Data'!$J$3,0)</f>
    </nc>
  </rcc>
  <rcc rId="12354" sId="8">
    <oc r="T383">
      <f>S383-(S383*((VLOOKUP(A383,Plan!A$1:AA$798,26,FALSE)/100)))</f>
    </oc>
    <nc r="T383">
      <f>S383-(S383*((VLOOKUP(A383,Plan!A$1:AA$798,27,FALSE)/100)))</f>
    </nc>
  </rcc>
  <rcc rId="12355" sId="8">
    <oc r="U383">
      <f>IF(P383,O383*'ETC Data'!$H$3*'ETC Data'!$K$3,0)</f>
    </oc>
    <nc r="U383">
      <f>IF(P383,O383*'ETC Data'!$H$3*'ETC Data'!$K$3,0)</f>
    </nc>
  </rcc>
  <rcc rId="12356" sId="8">
    <oc r="V383">
      <f>U383-(U383*((VLOOKUP(A383,Plan!A$1:AB$798,27,FALSE)/100)))</f>
    </oc>
    <nc r="V383">
      <f>U383-(U383*((VLOOKUP(A383,Plan!A$1:AB$798,28,FALSE)/100)))</f>
    </nc>
  </rcc>
  <rcc rId="12357" sId="8">
    <oc r="W383">
      <f>IF(P383,O383*'ETC Data'!$H$3*'ETC Data'!$L$3,0)</f>
    </oc>
    <nc r="W383">
      <f>IF(P383,O383*'ETC Data'!$H$3*'ETC Data'!$L$3,0)</f>
    </nc>
  </rcc>
  <rcc rId="12358" sId="8">
    <oc r="X383">
      <f>W383-(W383*((VLOOKUP(A383,Plan!A$1:AC$798,28,FALSE)/100)))</f>
    </oc>
    <nc r="X383">
      <f>W383-(W383*((VLOOKUP(A383,Plan!A$1:AC$798,29,FALSE)/100)))</f>
    </nc>
  </rcc>
  <rcc rId="12359" sId="8">
    <oc r="Z383">
      <f>OR(H383="Y",J383="Y")</f>
    </oc>
    <nc r="Z383">
      <f>OR(H383="Y",J383="Y")</f>
    </nc>
  </rcc>
  <rcc rId="12360" sId="8">
    <oc r="AA383">
      <f>IF(Z383,O383*'ETC Data'!$H$4*'ETC Data'!$I$4,0)</f>
    </oc>
    <nc r="AA383">
      <f>IF(Z383,O383*'ETC Data'!$H$4*'ETC Data'!$I$4,0)</f>
    </nc>
  </rcc>
  <rcc rId="12361" sId="8">
    <oc r="AB383">
      <f>AA383-(AA383*((VLOOKUP(A383,Plan!A$1:AI$798,34,FALSE)/100)))</f>
    </oc>
    <nc r="AB383">
      <f>AA383-(AA383*((VLOOKUP(A383,Plan!A$1:AI$798,35,FALSE)/100)))</f>
    </nc>
  </rcc>
  <rcc rId="12362" sId="8">
    <oc r="AC383">
      <f>IF(Z383,O383*'ETC Data'!$H$4*'ETC Data'!$J$4,0)</f>
    </oc>
    <nc r="AC383">
      <f>IF(Z383,O383*'ETC Data'!$H$4*'ETC Data'!$J$4,0)</f>
    </nc>
  </rcc>
  <rcc rId="12363" sId="8">
    <oc r="AD383">
      <f>AC383-(AC383*((VLOOKUP(A383,Plan!A$1:AJ$798,35,FALSE)/100)))</f>
    </oc>
    <nc r="AD383">
      <f>AC383-(AC383*((VLOOKUP(A383,Plan!A$1:AJ$798,36,FALSE)/100)))</f>
    </nc>
  </rcc>
  <rcc rId="12364" sId="8">
    <oc r="AE383">
      <f>IF(Z383,O383*'ETC Data'!$H$4*'ETC Data'!$K$4,0)</f>
    </oc>
    <nc r="AE383">
      <f>IF(Z383,O383*'ETC Data'!$H$4*'ETC Data'!$K$4,0)</f>
    </nc>
  </rcc>
  <rcc rId="12365" sId="8">
    <oc r="AF383">
      <f>AE383-(AE383*((VLOOKUP(A383,Plan!A$1:AK$798,36,FALSE)/100)))</f>
    </oc>
    <nc r="AF383">
      <f>AE383-(AE383*((VLOOKUP(A383,Plan!A$1:AK$798,37,FALSE)/100)))</f>
    </nc>
  </rcc>
  <rcc rId="12366" sId="8">
    <oc r="AG383">
      <f>IF(Z383,O383*'ETC Data'!$H$4*'ETC Data'!$L$4,0)</f>
    </oc>
    <nc r="AG383">
      <f>IF(Z383,O383*'ETC Data'!$H$4*'ETC Data'!$L$4,0)</f>
    </nc>
  </rcc>
  <rcc rId="12367" sId="8">
    <oc r="AH383">
      <f>AG383-(AG383*((VLOOKUP(A383,Plan!A$1:AP$798,41,FALSE)/100)))</f>
    </oc>
    <nc r="AH383">
      <f>AG383-(AG383*((VLOOKUP(A383,Plan!A$1:AP$798,42,FALSE)/100)))</f>
    </nc>
  </rcc>
  <rcc rId="12368" sId="8">
    <oc r="AJ383">
      <f>OR(H383="Y",K383="Y")</f>
    </oc>
    <nc r="AJ383">
      <f>OR(H383="Y",K383="Y")</f>
    </nc>
  </rcc>
  <rcc rId="12369" sId="8">
    <oc r="AK383">
      <f>IF(AJ383,O383*'ETC Data'!$H$5*'ETC Data'!$I$5,0)</f>
    </oc>
    <nc r="AK383">
      <f>IF(AJ383,O383*'ETC Data'!$H$5*'ETC Data'!$I$5,0)</f>
    </nc>
  </rcc>
  <rcc rId="12370" sId="8">
    <oc r="AL383">
      <f>AK383-(AK383*((VLOOKUP(A383,Plan!A$1:AY$798,49,FALSE)/100)))</f>
    </oc>
    <nc r="AL383">
      <f>AK383-(AK383*((VLOOKUP(A383,Plan!A$1:AY$798,51,FALSE)/100)))</f>
    </nc>
  </rcc>
  <rcc rId="12371" sId="8">
    <oc r="AM383">
      <f>IF(AJ383,O383*'ETC Data'!$H$5*'ETC Data'!$J$5,0)</f>
    </oc>
    <nc r="AM383">
      <f>IF(AJ383,O383*'ETC Data'!$H$5*'ETC Data'!$J$5,0)</f>
    </nc>
  </rcc>
  <rcc rId="12372" sId="8">
    <oc r="AN383">
      <f>AM383-(AM383*((VLOOKUP(A383,Plan!A$1:BA$798,50,FALSE)/100)))</f>
    </oc>
    <nc r="AN383">
      <f>AM383-(AM383*((VLOOKUP(A383,Plan!A$1:BA$798,53,FALSE)/100)))</f>
    </nc>
  </rcc>
  <rcc rId="12373" sId="8">
    <oc r="AO383">
      <f>IF(AJ383,O383*'ETC Data'!$H$5*'ETC Data'!$K$5,0)</f>
    </oc>
    <nc r="AO383">
      <f>IF(AJ383,O383*'ETC Data'!$H$5*'ETC Data'!$K$5,0)</f>
    </nc>
  </rcc>
  <rcc rId="12374" sId="8">
    <oc r="AP383">
      <f>AO383-(AO383*((VLOOKUP(A383,Plan!A$1:BB$798,51,FALSE)/100)))</f>
    </oc>
    <nc r="AP383">
      <f>AO383-(AO383*((VLOOKUP(A383,Plan!A$1:BB$798,54,FALSE)/100)))</f>
    </nc>
  </rcc>
  <rcc rId="12375" sId="8">
    <oc r="AQ383">
      <f>IF(AJ383,O383*'ETC Data'!$H$5*'ETC Data'!$L$5,0)</f>
    </oc>
    <nc r="AQ383">
      <f>IF(AJ383,O383*'ETC Data'!$H$5*'ETC Data'!$L$5,0)</f>
    </nc>
  </rcc>
  <rcc rId="12376" sId="8">
    <oc r="AR383">
      <f>AQ383-(AQ383*((VLOOKUP(A383,Plan!A$1:BD$798,53,FALSE)/100)))</f>
    </oc>
    <nc r="AR383">
      <f>AQ383-(AQ383*((VLOOKUP(A383,Plan!A$1:BD$798,56,FALSE)/100)))</f>
    </nc>
  </rcc>
  <rcc rId="12377" sId="8">
    <oc r="R384">
      <f>Q384-(Q384*((VLOOKUP(A384,Plan!A$1:Z$798,25,FALSE)/100)))</f>
    </oc>
    <nc r="R384">
      <f>Q384-(Q384*((VLOOKUP(A384,Plan!A$1:Z$798,26,FALSE)/100)))</f>
    </nc>
  </rcc>
  <rcc rId="12378" sId="8">
    <oc r="S384">
      <f>IF(P384,O384*'ETC Data'!$H$3*'ETC Data'!$J$3,0)</f>
    </oc>
    <nc r="S384">
      <f>IF(P384,O384*'ETC Data'!$H$3*'ETC Data'!$J$3,0)</f>
    </nc>
  </rcc>
  <rcc rId="12379" sId="8">
    <oc r="T384">
      <f>S384-(S384*((VLOOKUP(A384,Plan!A$1:AA$798,26,FALSE)/100)))</f>
    </oc>
    <nc r="T384">
      <f>S384-(S384*((VLOOKUP(A384,Plan!A$1:AA$798,27,FALSE)/100)))</f>
    </nc>
  </rcc>
  <rcc rId="12380" sId="8">
    <oc r="U384">
      <f>IF(P384,O384*'ETC Data'!$H$3*'ETC Data'!$K$3,0)</f>
    </oc>
    <nc r="U384">
      <f>IF(P384,O384*'ETC Data'!$H$3*'ETC Data'!$K$3,0)</f>
    </nc>
  </rcc>
  <rcc rId="12381" sId="8">
    <oc r="V384">
      <f>U384-(U384*((VLOOKUP(A384,Plan!A$1:AB$798,27,FALSE)/100)))</f>
    </oc>
    <nc r="V384">
      <f>U384-(U384*((VLOOKUP(A384,Plan!A$1:AB$798,28,FALSE)/100)))</f>
    </nc>
  </rcc>
  <rcc rId="12382" sId="8">
    <oc r="W384">
      <f>IF(P384,O384*'ETC Data'!$H$3*'ETC Data'!$L$3,0)</f>
    </oc>
    <nc r="W384">
      <f>IF(P384,O384*'ETC Data'!$H$3*'ETC Data'!$L$3,0)</f>
    </nc>
  </rcc>
  <rcc rId="12383" sId="8">
    <oc r="X384">
      <f>W384-(W384*((VLOOKUP(A384,Plan!A$1:AC$798,28,FALSE)/100)))</f>
    </oc>
    <nc r="X384">
      <f>W384-(W384*((VLOOKUP(A384,Plan!A$1:AC$798,29,FALSE)/100)))</f>
    </nc>
  </rcc>
  <rcc rId="12384" sId="8">
    <oc r="Z384">
      <f>OR(H384="Y",J384="Y")</f>
    </oc>
    <nc r="Z384">
      <f>OR(H384="Y",J384="Y")</f>
    </nc>
  </rcc>
  <rcc rId="12385" sId="8">
    <oc r="AA384">
      <f>IF(Z384,O384*'ETC Data'!$H$4*'ETC Data'!$I$4,0)</f>
    </oc>
    <nc r="AA384">
      <f>IF(Z384,O384*'ETC Data'!$H$4*'ETC Data'!$I$4,0)</f>
    </nc>
  </rcc>
  <rcc rId="12386" sId="8">
    <oc r="AB384">
      <f>AA384-(AA384*((VLOOKUP(A384,Plan!A$1:AI$798,34,FALSE)/100)))</f>
    </oc>
    <nc r="AB384">
      <f>AA384-(AA384*((VLOOKUP(A384,Plan!A$1:AI$798,35,FALSE)/100)))</f>
    </nc>
  </rcc>
  <rcc rId="12387" sId="8">
    <oc r="AC384">
      <f>IF(Z384,O384*'ETC Data'!$H$4*'ETC Data'!$J$4,0)</f>
    </oc>
    <nc r="AC384">
      <f>IF(Z384,O384*'ETC Data'!$H$4*'ETC Data'!$J$4,0)</f>
    </nc>
  </rcc>
  <rcc rId="12388" sId="8">
    <oc r="AD384">
      <f>AC384-(AC384*((VLOOKUP(A384,Plan!A$1:AJ$798,35,FALSE)/100)))</f>
    </oc>
    <nc r="AD384">
      <f>AC384-(AC384*((VLOOKUP(A384,Plan!A$1:AJ$798,36,FALSE)/100)))</f>
    </nc>
  </rcc>
  <rcc rId="12389" sId="8">
    <oc r="AE384">
      <f>IF(Z384,O384*'ETC Data'!$H$4*'ETC Data'!$K$4,0)</f>
    </oc>
    <nc r="AE384">
      <f>IF(Z384,O384*'ETC Data'!$H$4*'ETC Data'!$K$4,0)</f>
    </nc>
  </rcc>
  <rcc rId="12390" sId="8">
    <oc r="AF384">
      <f>AE384-(AE384*((VLOOKUP(A384,Plan!A$1:AK$798,36,FALSE)/100)))</f>
    </oc>
    <nc r="AF384">
      <f>AE384-(AE384*((VLOOKUP(A384,Plan!A$1:AK$798,37,FALSE)/100)))</f>
    </nc>
  </rcc>
  <rcc rId="12391" sId="8">
    <oc r="AG384">
      <f>IF(Z384,O384*'ETC Data'!$H$4*'ETC Data'!$L$4,0)</f>
    </oc>
    <nc r="AG384">
      <f>IF(Z384,O384*'ETC Data'!$H$4*'ETC Data'!$L$4,0)</f>
    </nc>
  </rcc>
  <rcc rId="12392" sId="8">
    <oc r="AH384">
      <f>AG384-(AG384*((VLOOKUP(A384,Plan!A$1:AP$798,41,FALSE)/100)))</f>
    </oc>
    <nc r="AH384">
      <f>AG384-(AG384*((VLOOKUP(A384,Plan!A$1:AP$798,42,FALSE)/100)))</f>
    </nc>
  </rcc>
  <rcc rId="12393" sId="8">
    <oc r="AJ384">
      <f>OR(H384="Y",K384="Y")</f>
    </oc>
    <nc r="AJ384">
      <f>OR(H384="Y",K384="Y")</f>
    </nc>
  </rcc>
  <rcc rId="12394" sId="8">
    <oc r="AK384">
      <f>IF(AJ384,O384*'ETC Data'!$H$5*'ETC Data'!$I$5,0)</f>
    </oc>
    <nc r="AK384">
      <f>IF(AJ384,O384*'ETC Data'!$H$5*'ETC Data'!$I$5,0)</f>
    </nc>
  </rcc>
  <rcc rId="12395" sId="8">
    <oc r="AL384">
      <f>AK384-(AK384*((VLOOKUP(A384,Plan!A$1:AY$798,49,FALSE)/100)))</f>
    </oc>
    <nc r="AL384">
      <f>AK384-(AK384*((VLOOKUP(A384,Plan!A$1:AY$798,51,FALSE)/100)))</f>
    </nc>
  </rcc>
  <rcc rId="12396" sId="8">
    <oc r="AM384">
      <f>IF(AJ384,O384*'ETC Data'!$H$5*'ETC Data'!$J$5,0)</f>
    </oc>
    <nc r="AM384">
      <f>IF(AJ384,O384*'ETC Data'!$H$5*'ETC Data'!$J$5,0)</f>
    </nc>
  </rcc>
  <rcc rId="12397" sId="8">
    <oc r="AN384">
      <f>AM384-(AM384*((VLOOKUP(A384,Plan!A$1:BA$798,50,FALSE)/100)))</f>
    </oc>
    <nc r="AN384">
      <f>AM384-(AM384*((VLOOKUP(A384,Plan!A$1:BA$798,53,FALSE)/100)))</f>
    </nc>
  </rcc>
  <rcc rId="12398" sId="8">
    <oc r="AO384">
      <f>IF(AJ384,O384*'ETC Data'!$H$5*'ETC Data'!$K$5,0)</f>
    </oc>
    <nc r="AO384">
      <f>IF(AJ384,O384*'ETC Data'!$H$5*'ETC Data'!$K$5,0)</f>
    </nc>
  </rcc>
  <rcc rId="12399" sId="8">
    <oc r="AP384">
      <f>AO384-(AO384*((VLOOKUP(A384,Plan!A$1:BB$798,51,FALSE)/100)))</f>
    </oc>
    <nc r="AP384">
      <f>AO384-(AO384*((VLOOKUP(A384,Plan!A$1:BB$798,54,FALSE)/100)))</f>
    </nc>
  </rcc>
  <rcc rId="12400" sId="8">
    <oc r="AQ384">
      <f>IF(AJ384,O384*'ETC Data'!$H$5*'ETC Data'!$L$5,0)</f>
    </oc>
    <nc r="AQ384">
      <f>IF(AJ384,O384*'ETC Data'!$H$5*'ETC Data'!$L$5,0)</f>
    </nc>
  </rcc>
  <rcc rId="12401" sId="8">
    <oc r="AR384">
      <f>AQ384-(AQ384*((VLOOKUP(A384,Plan!A$1:BD$798,53,FALSE)/100)))</f>
    </oc>
    <nc r="AR384">
      <f>AQ384-(AQ384*((VLOOKUP(A384,Plan!A$1:BD$798,56,FALSE)/100)))</f>
    </nc>
  </rcc>
  <rcc rId="12402" sId="8">
    <oc r="R385">
      <f>Q385-(Q385*((VLOOKUP(A385,Plan!A$1:Z$798,25,FALSE)/100)))</f>
    </oc>
    <nc r="R385">
      <f>Q385-(Q385*((VLOOKUP(A385,Plan!A$1:Z$798,26,FALSE)/100)))</f>
    </nc>
  </rcc>
  <rcc rId="12403" sId="8">
    <oc r="S385">
      <f>IF(P385,O385*'ETC Data'!$H$3*'ETC Data'!$J$3,0)</f>
    </oc>
    <nc r="S385">
      <f>IF(P385,O385*'ETC Data'!$H$3*'ETC Data'!$J$3,0)</f>
    </nc>
  </rcc>
  <rcc rId="12404" sId="8">
    <oc r="T385">
      <f>S385-(S385*((VLOOKUP(A385,Plan!A$1:AA$798,26,FALSE)/100)))</f>
    </oc>
    <nc r="T385">
      <f>S385-(S385*((VLOOKUP(A385,Plan!A$1:AA$798,27,FALSE)/100)))</f>
    </nc>
  </rcc>
  <rcc rId="12405" sId="8">
    <oc r="U385">
      <f>IF(P385,O385*'ETC Data'!$H$3*'ETC Data'!$K$3,0)</f>
    </oc>
    <nc r="U385">
      <f>IF(P385,O385*'ETC Data'!$H$3*'ETC Data'!$K$3,0)</f>
    </nc>
  </rcc>
  <rcc rId="12406" sId="8">
    <oc r="V385">
      <f>U385-(U385*((VLOOKUP(A385,Plan!A$1:AB$798,27,FALSE)/100)))</f>
    </oc>
    <nc r="V385">
      <f>U385-(U385*((VLOOKUP(A385,Plan!A$1:AB$798,28,FALSE)/100)))</f>
    </nc>
  </rcc>
  <rcc rId="12407" sId="8">
    <oc r="W385">
      <f>IF(P385,O385*'ETC Data'!$H$3*'ETC Data'!$L$3,0)</f>
    </oc>
    <nc r="W385">
      <f>IF(P385,O385*'ETC Data'!$H$3*'ETC Data'!$L$3,0)</f>
    </nc>
  </rcc>
  <rcc rId="12408" sId="8">
    <oc r="X385">
      <f>W385-(W385*((VLOOKUP(A385,Plan!A$1:AC$798,28,FALSE)/100)))</f>
    </oc>
    <nc r="X385">
      <f>W385-(W385*((VLOOKUP(A385,Plan!A$1:AC$798,29,FALSE)/100)))</f>
    </nc>
  </rcc>
  <rcc rId="12409" sId="8">
    <oc r="Z385">
      <f>OR(H385="Y",J385="Y")</f>
    </oc>
    <nc r="Z385">
      <f>OR(H385="Y",J385="Y")</f>
    </nc>
  </rcc>
  <rcc rId="12410" sId="8">
    <oc r="AA385">
      <f>IF(Z385,O385*'ETC Data'!$H$4*'ETC Data'!$I$4,0)</f>
    </oc>
    <nc r="AA385">
      <f>IF(Z385,O385*'ETC Data'!$H$4*'ETC Data'!$I$4,0)</f>
    </nc>
  </rcc>
  <rcc rId="12411" sId="8">
    <oc r="AB385">
      <f>AA385-(AA385*((VLOOKUP(A385,Plan!A$1:AI$798,34,FALSE)/100)))</f>
    </oc>
    <nc r="AB385">
      <f>AA385-(AA385*((VLOOKUP(A385,Plan!A$1:AI$798,35,FALSE)/100)))</f>
    </nc>
  </rcc>
  <rcc rId="12412" sId="8">
    <oc r="AC385">
      <f>IF(Z385,O385*'ETC Data'!$H$4*'ETC Data'!$J$4,0)</f>
    </oc>
    <nc r="AC385">
      <f>IF(Z385,O385*'ETC Data'!$H$4*'ETC Data'!$J$4,0)</f>
    </nc>
  </rcc>
  <rcc rId="12413" sId="8">
    <oc r="AD385">
      <f>AC385-(AC385*((VLOOKUP(A385,Plan!A$1:AJ$798,35,FALSE)/100)))</f>
    </oc>
    <nc r="AD385">
      <f>AC385-(AC385*((VLOOKUP(A385,Plan!A$1:AJ$798,36,FALSE)/100)))</f>
    </nc>
  </rcc>
  <rcc rId="12414" sId="8">
    <oc r="AE385">
      <f>IF(Z385,O385*'ETC Data'!$H$4*'ETC Data'!$K$4,0)</f>
    </oc>
    <nc r="AE385">
      <f>IF(Z385,O385*'ETC Data'!$H$4*'ETC Data'!$K$4,0)</f>
    </nc>
  </rcc>
  <rcc rId="12415" sId="8">
    <oc r="AF385">
      <f>AE385-(AE385*((VLOOKUP(A385,Plan!A$1:AK$798,36,FALSE)/100)))</f>
    </oc>
    <nc r="AF385">
      <f>AE385-(AE385*((VLOOKUP(A385,Plan!A$1:AK$798,37,FALSE)/100)))</f>
    </nc>
  </rcc>
  <rcc rId="12416" sId="8">
    <oc r="AG385">
      <f>IF(Z385,O385*'ETC Data'!$H$4*'ETC Data'!$L$4,0)</f>
    </oc>
    <nc r="AG385">
      <f>IF(Z385,O385*'ETC Data'!$H$4*'ETC Data'!$L$4,0)</f>
    </nc>
  </rcc>
  <rcc rId="12417" sId="8">
    <oc r="AH385">
      <f>AG385-(AG385*((VLOOKUP(A385,Plan!A$1:AP$798,41,FALSE)/100)))</f>
    </oc>
    <nc r="AH385">
      <f>AG385-(AG385*((VLOOKUP(A385,Plan!A$1:AP$798,42,FALSE)/100)))</f>
    </nc>
  </rcc>
  <rcc rId="12418" sId="8">
    <oc r="AJ385">
      <f>OR(H385="Y",K385="Y")</f>
    </oc>
    <nc r="AJ385">
      <f>OR(H385="Y",K385="Y")</f>
    </nc>
  </rcc>
  <rcc rId="12419" sId="8">
    <oc r="AK385">
      <f>IF(AJ385,O385*'ETC Data'!$H$5*'ETC Data'!$I$5,0)</f>
    </oc>
    <nc r="AK385">
      <f>IF(AJ385,O385*'ETC Data'!$H$5*'ETC Data'!$I$5,0)</f>
    </nc>
  </rcc>
  <rcc rId="12420" sId="8">
    <oc r="AL385">
      <f>AK385-(AK385*((VLOOKUP(A385,Plan!A$1:AY$798,49,FALSE)/100)))</f>
    </oc>
    <nc r="AL385">
      <f>AK385-(AK385*((VLOOKUP(A385,Plan!A$1:AY$798,51,FALSE)/100)))</f>
    </nc>
  </rcc>
  <rcc rId="12421" sId="8">
    <oc r="AM385">
      <f>IF(AJ385,O385*'ETC Data'!$H$5*'ETC Data'!$J$5,0)</f>
    </oc>
    <nc r="AM385">
      <f>IF(AJ385,O385*'ETC Data'!$H$5*'ETC Data'!$J$5,0)</f>
    </nc>
  </rcc>
  <rcc rId="12422" sId="8">
    <oc r="AN385">
      <f>AM385-(AM385*((VLOOKUP(A385,Plan!A$1:BA$798,50,FALSE)/100)))</f>
    </oc>
    <nc r="AN385">
      <f>AM385-(AM385*((VLOOKUP(A385,Plan!A$1:BA$798,53,FALSE)/100)))</f>
    </nc>
  </rcc>
  <rcc rId="12423" sId="8">
    <oc r="AO385">
      <f>IF(AJ385,O385*'ETC Data'!$H$5*'ETC Data'!$K$5,0)</f>
    </oc>
    <nc r="AO385">
      <f>IF(AJ385,O385*'ETC Data'!$H$5*'ETC Data'!$K$5,0)</f>
    </nc>
  </rcc>
  <rcc rId="12424" sId="8">
    <oc r="AP385">
      <f>AO385-(AO385*((VLOOKUP(A385,Plan!A$1:BB$798,51,FALSE)/100)))</f>
    </oc>
    <nc r="AP385">
      <f>AO385-(AO385*((VLOOKUP(A385,Plan!A$1:BB$798,54,FALSE)/100)))</f>
    </nc>
  </rcc>
  <rcc rId="12425" sId="8">
    <oc r="AQ385">
      <f>IF(AJ385,O385*'ETC Data'!$H$5*'ETC Data'!$L$5,0)</f>
    </oc>
    <nc r="AQ385">
      <f>IF(AJ385,O385*'ETC Data'!$H$5*'ETC Data'!$L$5,0)</f>
    </nc>
  </rcc>
  <rcc rId="12426" sId="8">
    <oc r="AR385">
      <f>AQ385-(AQ385*((VLOOKUP(A385,Plan!A$1:BD$798,53,FALSE)/100)))</f>
    </oc>
    <nc r="AR385">
      <f>AQ385-(AQ385*((VLOOKUP(A385,Plan!A$1:BD$798,56,FALSE)/100)))</f>
    </nc>
  </rcc>
  <rcc rId="12427" sId="8">
    <oc r="R386">
      <f>Q386-(Q386*((VLOOKUP(A386,Plan!A$1:Z$798,25,FALSE)/100)))</f>
    </oc>
    <nc r="R386">
      <f>Q386-(Q386*((VLOOKUP(A386,Plan!A$1:Z$798,26,FALSE)/100)))</f>
    </nc>
  </rcc>
  <rcc rId="12428" sId="8">
    <oc r="S386">
      <f>IF(P386,O386*'ETC Data'!$H$3*'ETC Data'!$J$3,0)</f>
    </oc>
    <nc r="S386">
      <f>IF(P386,O386*'ETC Data'!$H$3*'ETC Data'!$J$3,0)</f>
    </nc>
  </rcc>
  <rcc rId="12429" sId="8">
    <oc r="T386">
      <f>S386-(S386*((VLOOKUP(A386,Plan!A$1:AA$798,26,FALSE)/100)))</f>
    </oc>
    <nc r="T386">
      <f>S386-(S386*((VLOOKUP(A386,Plan!A$1:AA$798,27,FALSE)/100)))</f>
    </nc>
  </rcc>
  <rcc rId="12430" sId="8">
    <oc r="U386">
      <f>IF(P386,O386*'ETC Data'!$H$3*'ETC Data'!$K$3,0)</f>
    </oc>
    <nc r="U386">
      <f>IF(P386,O386*'ETC Data'!$H$3*'ETC Data'!$K$3,0)</f>
    </nc>
  </rcc>
  <rcc rId="12431" sId="8">
    <oc r="V386">
      <f>U386-(U386*((VLOOKUP(A386,Plan!A$1:AB$798,27,FALSE)/100)))</f>
    </oc>
    <nc r="V386">
      <f>U386-(U386*((VLOOKUP(A386,Plan!A$1:AB$798,28,FALSE)/100)))</f>
    </nc>
  </rcc>
  <rcc rId="12432" sId="8">
    <oc r="W386">
      <f>IF(P386,O386*'ETC Data'!$H$3*'ETC Data'!$L$3,0)</f>
    </oc>
    <nc r="W386">
      <f>IF(P386,O386*'ETC Data'!$H$3*'ETC Data'!$L$3,0)</f>
    </nc>
  </rcc>
  <rcc rId="12433" sId="8">
    <oc r="X386">
      <f>W386-(W386*((VLOOKUP(A386,Plan!A$1:AC$798,28,FALSE)/100)))</f>
    </oc>
    <nc r="X386">
      <f>W386-(W386*((VLOOKUP(A386,Plan!A$1:AC$798,29,FALSE)/100)))</f>
    </nc>
  </rcc>
  <rcc rId="12434" sId="8">
    <oc r="Z386">
      <f>OR(H386="Y",J386="Y")</f>
    </oc>
    <nc r="Z386">
      <f>OR(H386="Y",J386="Y")</f>
    </nc>
  </rcc>
  <rcc rId="12435" sId="8">
    <oc r="AA386">
      <f>IF(Z386,O386*'ETC Data'!$H$4*'ETC Data'!$I$4,0)</f>
    </oc>
    <nc r="AA386">
      <f>IF(Z386,O386*'ETC Data'!$H$4*'ETC Data'!$I$4,0)</f>
    </nc>
  </rcc>
  <rcc rId="12436" sId="8">
    <oc r="AB386">
      <f>AA386-(AA386*((VLOOKUP(A386,Plan!A$1:AI$798,34,FALSE)/100)))</f>
    </oc>
    <nc r="AB386">
      <f>AA386-(AA386*((VLOOKUP(A386,Plan!A$1:AI$798,35,FALSE)/100)))</f>
    </nc>
  </rcc>
  <rcc rId="12437" sId="8">
    <oc r="AC386">
      <f>IF(Z386,O386*'ETC Data'!$H$4*'ETC Data'!$J$4,0)</f>
    </oc>
    <nc r="AC386">
      <f>IF(Z386,O386*'ETC Data'!$H$4*'ETC Data'!$J$4,0)</f>
    </nc>
  </rcc>
  <rcc rId="12438" sId="8">
    <oc r="AD386">
      <f>AC386-(AC386*((VLOOKUP(A386,Plan!A$1:AJ$798,35,FALSE)/100)))</f>
    </oc>
    <nc r="AD386">
      <f>AC386-(AC386*((VLOOKUP(A386,Plan!A$1:AJ$798,36,FALSE)/100)))</f>
    </nc>
  </rcc>
  <rcc rId="12439" sId="8">
    <oc r="AE386">
      <f>IF(Z386,O386*'ETC Data'!$H$4*'ETC Data'!$K$4,0)</f>
    </oc>
    <nc r="AE386">
      <f>IF(Z386,O386*'ETC Data'!$H$4*'ETC Data'!$K$4,0)</f>
    </nc>
  </rcc>
  <rcc rId="12440" sId="8">
    <oc r="AF386">
      <f>AE386-(AE386*((VLOOKUP(A386,Plan!A$1:AK$798,36,FALSE)/100)))</f>
    </oc>
    <nc r="AF386">
      <f>AE386-(AE386*((VLOOKUP(A386,Plan!A$1:AK$798,37,FALSE)/100)))</f>
    </nc>
  </rcc>
  <rcc rId="12441" sId="8">
    <oc r="AG386">
      <f>IF(Z386,O386*'ETC Data'!$H$4*'ETC Data'!$L$4,0)</f>
    </oc>
    <nc r="AG386">
      <f>IF(Z386,O386*'ETC Data'!$H$4*'ETC Data'!$L$4,0)</f>
    </nc>
  </rcc>
  <rcc rId="12442" sId="8">
    <oc r="AH386">
      <f>AG386-(AG386*((VLOOKUP(A386,Plan!A$1:AP$798,41,FALSE)/100)))</f>
    </oc>
    <nc r="AH386">
      <f>AG386-(AG386*((VLOOKUP(A386,Plan!A$1:AP$798,42,FALSE)/100)))</f>
    </nc>
  </rcc>
  <rcc rId="12443" sId="8">
    <oc r="AJ386">
      <f>OR(H386="Y",K386="Y")</f>
    </oc>
    <nc r="AJ386">
      <f>OR(H386="Y",K386="Y")</f>
    </nc>
  </rcc>
  <rcc rId="12444" sId="8">
    <oc r="AK386">
      <f>IF(AJ386,O386*'ETC Data'!$H$5*'ETC Data'!$I$5,0)</f>
    </oc>
    <nc r="AK386">
      <f>IF(AJ386,O386*'ETC Data'!$H$5*'ETC Data'!$I$5,0)</f>
    </nc>
  </rcc>
  <rcc rId="12445" sId="8">
    <oc r="AL386">
      <f>AK386-(AK386*((VLOOKUP(A386,Plan!A$1:AY$798,49,FALSE)/100)))</f>
    </oc>
    <nc r="AL386">
      <f>AK386-(AK386*((VLOOKUP(A386,Plan!A$1:AY$798,51,FALSE)/100)))</f>
    </nc>
  </rcc>
  <rcc rId="12446" sId="8">
    <oc r="AM386">
      <f>IF(AJ386,O386*'ETC Data'!$H$5*'ETC Data'!$J$5,0)</f>
    </oc>
    <nc r="AM386">
      <f>IF(AJ386,O386*'ETC Data'!$H$5*'ETC Data'!$J$5,0)</f>
    </nc>
  </rcc>
  <rcc rId="12447" sId="8">
    <oc r="AN386">
      <f>AM386-(AM386*((VLOOKUP(A386,Plan!A$1:BA$798,50,FALSE)/100)))</f>
    </oc>
    <nc r="AN386">
      <f>AM386-(AM386*((VLOOKUP(A386,Plan!A$1:BA$798,53,FALSE)/100)))</f>
    </nc>
  </rcc>
  <rcc rId="12448" sId="8">
    <oc r="AO386">
      <f>IF(AJ386,O386*'ETC Data'!$H$5*'ETC Data'!$K$5,0)</f>
    </oc>
    <nc r="AO386">
      <f>IF(AJ386,O386*'ETC Data'!$H$5*'ETC Data'!$K$5,0)</f>
    </nc>
  </rcc>
  <rcc rId="12449" sId="8">
    <oc r="AP386">
      <f>AO386-(AO386*((VLOOKUP(A386,Plan!A$1:BB$798,51,FALSE)/100)))</f>
    </oc>
    <nc r="AP386">
      <f>AO386-(AO386*((VLOOKUP(A386,Plan!A$1:BB$798,54,FALSE)/100)))</f>
    </nc>
  </rcc>
  <rcc rId="12450" sId="8">
    <oc r="AQ386">
      <f>IF(AJ386,O386*'ETC Data'!$H$5*'ETC Data'!$L$5,0)</f>
    </oc>
    <nc r="AQ386">
      <f>IF(AJ386,O386*'ETC Data'!$H$5*'ETC Data'!$L$5,0)</f>
    </nc>
  </rcc>
  <rcc rId="12451" sId="8">
    <oc r="AR386">
      <f>AQ386-(AQ386*((VLOOKUP(A386,Plan!A$1:BD$798,53,FALSE)/100)))</f>
    </oc>
    <nc r="AR386">
      <f>AQ386-(AQ386*((VLOOKUP(A386,Plan!A$1:BD$798,56,FALSE)/100)))</f>
    </nc>
  </rcc>
  <rcc rId="12452" sId="8">
    <oc r="R387">
      <f>Q387-(Q387*((VLOOKUP(A387,Plan!A$1:Z$798,25,FALSE)/100)))</f>
    </oc>
    <nc r="R387">
      <f>Q387-(Q387*((VLOOKUP(A387,Plan!A$1:Z$798,26,FALSE)/100)))</f>
    </nc>
  </rcc>
  <rcc rId="12453" sId="8">
    <oc r="S387">
      <f>IF(P387,O387*'ETC Data'!$H$3*'ETC Data'!$J$3,0)</f>
    </oc>
    <nc r="S387">
      <f>IF(P387,O387*'ETC Data'!$H$3*'ETC Data'!$J$3,0)</f>
    </nc>
  </rcc>
  <rcc rId="12454" sId="8">
    <oc r="T387">
      <f>S387-(S387*((VLOOKUP(A387,Plan!A$1:AA$798,26,FALSE)/100)))</f>
    </oc>
    <nc r="T387">
      <f>S387-(S387*((VLOOKUP(A387,Plan!A$1:AA$798,27,FALSE)/100)))</f>
    </nc>
  </rcc>
  <rcc rId="12455" sId="8">
    <oc r="U387">
      <f>IF(P387,O387*'ETC Data'!$H$3*'ETC Data'!$K$3,0)</f>
    </oc>
    <nc r="U387">
      <f>IF(P387,O387*'ETC Data'!$H$3*'ETC Data'!$K$3,0)</f>
    </nc>
  </rcc>
  <rcc rId="12456" sId="8">
    <oc r="V387">
      <f>U387-(U387*((VLOOKUP(A387,Plan!A$1:AB$798,27,FALSE)/100)))</f>
    </oc>
    <nc r="V387">
      <f>U387-(U387*((VLOOKUP(A387,Plan!A$1:AB$798,28,FALSE)/100)))</f>
    </nc>
  </rcc>
  <rcc rId="12457" sId="8">
    <oc r="W387">
      <f>IF(P387,O387*'ETC Data'!$H$3*'ETC Data'!$L$3,0)</f>
    </oc>
    <nc r="W387">
      <f>IF(P387,O387*'ETC Data'!$H$3*'ETC Data'!$L$3,0)</f>
    </nc>
  </rcc>
  <rcc rId="12458" sId="8">
    <oc r="X387">
      <f>W387-(W387*((VLOOKUP(A387,Plan!A$1:AC$798,28,FALSE)/100)))</f>
    </oc>
    <nc r="X387">
      <f>W387-(W387*((VLOOKUP(A387,Plan!A$1:AC$798,29,FALSE)/100)))</f>
    </nc>
  </rcc>
  <rcc rId="12459" sId="8">
    <oc r="Z387">
      <f>OR(H387="Y",J387="Y")</f>
    </oc>
    <nc r="Z387">
      <f>OR(H387="Y",J387="Y")</f>
    </nc>
  </rcc>
  <rcc rId="12460" sId="8">
    <oc r="AA387">
      <f>IF(Z387,O387*'ETC Data'!$H$4*'ETC Data'!$I$4,0)</f>
    </oc>
    <nc r="AA387">
      <f>IF(Z387,O387*'ETC Data'!$H$4*'ETC Data'!$I$4,0)</f>
    </nc>
  </rcc>
  <rcc rId="12461" sId="8">
    <oc r="AB387">
      <f>AA387-(AA387*((VLOOKUP(A387,Plan!A$1:AI$798,34,FALSE)/100)))</f>
    </oc>
    <nc r="AB387">
      <f>AA387-(AA387*((VLOOKUP(A387,Plan!A$1:AI$798,35,FALSE)/100)))</f>
    </nc>
  </rcc>
  <rcc rId="12462" sId="8">
    <oc r="AC387">
      <f>IF(Z387,O387*'ETC Data'!$H$4*'ETC Data'!$J$4,0)</f>
    </oc>
    <nc r="AC387">
      <f>IF(Z387,O387*'ETC Data'!$H$4*'ETC Data'!$J$4,0)</f>
    </nc>
  </rcc>
  <rcc rId="12463" sId="8">
    <oc r="AD387">
      <f>AC387-(AC387*((VLOOKUP(A387,Plan!A$1:AJ$798,35,FALSE)/100)))</f>
    </oc>
    <nc r="AD387">
      <f>AC387-(AC387*((VLOOKUP(A387,Plan!A$1:AJ$798,36,FALSE)/100)))</f>
    </nc>
  </rcc>
  <rcc rId="12464" sId="8">
    <oc r="AE387">
      <f>IF(Z387,O387*'ETC Data'!$H$4*'ETC Data'!$K$4,0)</f>
    </oc>
    <nc r="AE387">
      <f>IF(Z387,O387*'ETC Data'!$H$4*'ETC Data'!$K$4,0)</f>
    </nc>
  </rcc>
  <rcc rId="12465" sId="8">
    <oc r="AF387">
      <f>AE387-(AE387*((VLOOKUP(A387,Plan!A$1:AK$798,36,FALSE)/100)))</f>
    </oc>
    <nc r="AF387">
      <f>AE387-(AE387*((VLOOKUP(A387,Plan!A$1:AK$798,37,FALSE)/100)))</f>
    </nc>
  </rcc>
  <rcc rId="12466" sId="8">
    <oc r="AG387">
      <f>IF(Z387,O387*'ETC Data'!$H$4*'ETC Data'!$L$4,0)</f>
    </oc>
    <nc r="AG387">
      <f>IF(Z387,O387*'ETC Data'!$H$4*'ETC Data'!$L$4,0)</f>
    </nc>
  </rcc>
  <rcc rId="12467" sId="8">
    <oc r="AH387">
      <f>AG387-(AG387*((VLOOKUP(A387,Plan!A$1:AP$798,41,FALSE)/100)))</f>
    </oc>
    <nc r="AH387">
      <f>AG387-(AG387*((VLOOKUP(A387,Plan!A$1:AP$798,42,FALSE)/100)))</f>
    </nc>
  </rcc>
  <rcc rId="12468" sId="8">
    <oc r="AJ387">
      <f>OR(H387="Y",K387="Y")</f>
    </oc>
    <nc r="AJ387">
      <f>OR(H387="Y",K387="Y")</f>
    </nc>
  </rcc>
  <rcc rId="12469" sId="8">
    <oc r="AK387">
      <f>IF(AJ387,O387*'ETC Data'!$H$5*'ETC Data'!$I$5,0)</f>
    </oc>
    <nc r="AK387">
      <f>IF(AJ387,O387*'ETC Data'!$H$5*'ETC Data'!$I$5,0)</f>
    </nc>
  </rcc>
  <rcc rId="12470" sId="8">
    <oc r="AL387">
      <f>AK387-(AK387*((VLOOKUP(A387,Plan!A$1:AY$798,49,FALSE)/100)))</f>
    </oc>
    <nc r="AL387">
      <f>AK387-(AK387*((VLOOKUP(A387,Plan!A$1:AY$798,51,FALSE)/100)))</f>
    </nc>
  </rcc>
  <rcc rId="12471" sId="8">
    <oc r="AM387">
      <f>IF(AJ387,O387*'ETC Data'!$H$5*'ETC Data'!$J$5,0)</f>
    </oc>
    <nc r="AM387">
      <f>IF(AJ387,O387*'ETC Data'!$H$5*'ETC Data'!$J$5,0)</f>
    </nc>
  </rcc>
  <rcc rId="12472" sId="8">
    <oc r="AN387">
      <f>AM387-(AM387*((VLOOKUP(A387,Plan!A$1:BA$798,50,FALSE)/100)))</f>
    </oc>
    <nc r="AN387">
      <f>AM387-(AM387*((VLOOKUP(A387,Plan!A$1:BA$798,53,FALSE)/100)))</f>
    </nc>
  </rcc>
  <rcc rId="12473" sId="8">
    <oc r="AO387">
      <f>IF(AJ387,O387*'ETC Data'!$H$5*'ETC Data'!$K$5,0)</f>
    </oc>
    <nc r="AO387">
      <f>IF(AJ387,O387*'ETC Data'!$H$5*'ETC Data'!$K$5,0)</f>
    </nc>
  </rcc>
  <rcc rId="12474" sId="8">
    <oc r="AP387">
      <f>AO387-(AO387*((VLOOKUP(A387,Plan!A$1:BB$798,51,FALSE)/100)))</f>
    </oc>
    <nc r="AP387">
      <f>AO387-(AO387*((VLOOKUP(A387,Plan!A$1:BB$798,54,FALSE)/100)))</f>
    </nc>
  </rcc>
  <rcc rId="12475" sId="8">
    <oc r="AQ387">
      <f>IF(AJ387,O387*'ETC Data'!$H$5*'ETC Data'!$L$5,0)</f>
    </oc>
    <nc r="AQ387">
      <f>IF(AJ387,O387*'ETC Data'!$H$5*'ETC Data'!$L$5,0)</f>
    </nc>
  </rcc>
  <rcc rId="12476" sId="8">
    <oc r="AR387">
      <f>AQ387-(AQ387*((VLOOKUP(A387,Plan!A$1:BD$798,53,FALSE)/100)))</f>
    </oc>
    <nc r="AR387">
      <f>AQ387-(AQ387*((VLOOKUP(A387,Plan!A$1:BD$798,56,FALSE)/100)))</f>
    </nc>
  </rcc>
  <rcc rId="12477" sId="8">
    <oc r="R388">
      <f>Q388-(Q388*((VLOOKUP(A388,Plan!A$1:Z$798,25,FALSE)/100)))</f>
    </oc>
    <nc r="R388">
      <f>Q388-(Q388*((VLOOKUP(A388,Plan!A$1:Z$798,26,FALSE)/100)))</f>
    </nc>
  </rcc>
  <rcc rId="12478" sId="8">
    <oc r="S388">
      <f>IF(P388,O388*'ETC Data'!$H$3*'ETC Data'!$J$3,0)</f>
    </oc>
    <nc r="S388">
      <f>IF(P388,O388*'ETC Data'!$H$3*'ETC Data'!$J$3,0)</f>
    </nc>
  </rcc>
  <rcc rId="12479" sId="8">
    <oc r="T388">
      <f>S388-(S388*((VLOOKUP(A388,Plan!A$1:AA$798,26,FALSE)/100)))</f>
    </oc>
    <nc r="T388">
      <f>S388-(S388*((VLOOKUP(A388,Plan!A$1:AA$798,27,FALSE)/100)))</f>
    </nc>
  </rcc>
  <rcc rId="12480" sId="8">
    <oc r="U388">
      <f>IF(P388,O388*'ETC Data'!$H$3*'ETC Data'!$K$3,0)</f>
    </oc>
    <nc r="U388">
      <f>IF(P388,O388*'ETC Data'!$H$3*'ETC Data'!$K$3,0)</f>
    </nc>
  </rcc>
  <rcc rId="12481" sId="8">
    <oc r="V388">
      <f>U388-(U388*((VLOOKUP(A388,Plan!A$1:AB$798,27,FALSE)/100)))</f>
    </oc>
    <nc r="V388">
      <f>U388-(U388*((VLOOKUP(A388,Plan!A$1:AB$798,28,FALSE)/100)))</f>
    </nc>
  </rcc>
  <rcc rId="12482" sId="8">
    <oc r="W388">
      <f>IF(P388,O388*'ETC Data'!$H$3*'ETC Data'!$L$3,0)</f>
    </oc>
    <nc r="W388">
      <f>IF(P388,O388*'ETC Data'!$H$3*'ETC Data'!$L$3,0)</f>
    </nc>
  </rcc>
  <rcc rId="12483" sId="8">
    <oc r="X388">
      <f>W388-(W388*((VLOOKUP(A388,Plan!A$1:AC$798,28,FALSE)/100)))</f>
    </oc>
    <nc r="X388">
      <f>W388-(W388*((VLOOKUP(A388,Plan!A$1:AC$798,29,FALSE)/100)))</f>
    </nc>
  </rcc>
  <rcc rId="12484" sId="8">
    <oc r="Z388">
      <f>OR(H388="Y",J388="Y")</f>
    </oc>
    <nc r="Z388">
      <f>OR(H388="Y",J388="Y")</f>
    </nc>
  </rcc>
  <rcc rId="12485" sId="8">
    <oc r="AA388">
      <f>IF(Z388,O388*'ETC Data'!$H$4*'ETC Data'!$I$4,0)</f>
    </oc>
    <nc r="AA388">
      <f>IF(Z388,O388*'ETC Data'!$H$4*'ETC Data'!$I$4,0)</f>
    </nc>
  </rcc>
  <rcc rId="12486" sId="8">
    <oc r="AB388">
      <f>AA388-(AA388*((VLOOKUP(A388,Plan!A$1:AI$798,34,FALSE)/100)))</f>
    </oc>
    <nc r="AB388">
      <f>AA388-(AA388*((VLOOKUP(A388,Plan!A$1:AI$798,35,FALSE)/100)))</f>
    </nc>
  </rcc>
  <rcc rId="12487" sId="8">
    <oc r="AC388">
      <f>IF(Z388,O388*'ETC Data'!$H$4*'ETC Data'!$J$4,0)</f>
    </oc>
    <nc r="AC388">
      <f>IF(Z388,O388*'ETC Data'!$H$4*'ETC Data'!$J$4,0)</f>
    </nc>
  </rcc>
  <rcc rId="12488" sId="8">
    <oc r="AD388">
      <f>AC388-(AC388*((VLOOKUP(A388,Plan!A$1:AJ$798,35,FALSE)/100)))</f>
    </oc>
    <nc r="AD388">
      <f>AC388-(AC388*((VLOOKUP(A388,Plan!A$1:AJ$798,36,FALSE)/100)))</f>
    </nc>
  </rcc>
  <rcc rId="12489" sId="8">
    <oc r="AE388">
      <f>IF(Z388,O388*'ETC Data'!$H$4*'ETC Data'!$K$4,0)</f>
    </oc>
    <nc r="AE388">
      <f>IF(Z388,O388*'ETC Data'!$H$4*'ETC Data'!$K$4,0)</f>
    </nc>
  </rcc>
  <rcc rId="12490" sId="8">
    <oc r="AF388">
      <f>AE388-(AE388*((VLOOKUP(A388,Plan!A$1:AK$798,36,FALSE)/100)))</f>
    </oc>
    <nc r="AF388">
      <f>AE388-(AE388*((VLOOKUP(A388,Plan!A$1:AK$798,37,FALSE)/100)))</f>
    </nc>
  </rcc>
  <rcc rId="12491" sId="8">
    <oc r="AG388">
      <f>IF(Z388,O388*'ETC Data'!$H$4*'ETC Data'!$L$4,0)</f>
    </oc>
    <nc r="AG388">
      <f>IF(Z388,O388*'ETC Data'!$H$4*'ETC Data'!$L$4,0)</f>
    </nc>
  </rcc>
  <rcc rId="12492" sId="8">
    <oc r="AH388">
      <f>AG388-(AG388*((VLOOKUP(A388,Plan!A$1:AP$798,41,FALSE)/100)))</f>
    </oc>
    <nc r="AH388">
      <f>AG388-(AG388*((VLOOKUP(A388,Plan!A$1:AP$798,42,FALSE)/100)))</f>
    </nc>
  </rcc>
  <rcc rId="12493" sId="8">
    <oc r="AJ388">
      <f>OR(H388="Y",K388="Y")</f>
    </oc>
    <nc r="AJ388">
      <f>OR(H388="Y",K388="Y")</f>
    </nc>
  </rcc>
  <rcc rId="12494" sId="8">
    <oc r="AK388">
      <f>IF(AJ388,O388*'ETC Data'!$H$5*'ETC Data'!$I$5,0)</f>
    </oc>
    <nc r="AK388">
      <f>IF(AJ388,O388*'ETC Data'!$H$5*'ETC Data'!$I$5,0)</f>
    </nc>
  </rcc>
  <rcc rId="12495" sId="8">
    <oc r="AL388">
      <f>AK388-(AK388*((VLOOKUP(A388,Plan!A$1:AY$798,49,FALSE)/100)))</f>
    </oc>
    <nc r="AL388">
      <f>AK388-(AK388*((VLOOKUP(A388,Plan!A$1:AY$798,51,FALSE)/100)))</f>
    </nc>
  </rcc>
  <rcc rId="12496" sId="8">
    <oc r="AM388">
      <f>IF(AJ388,O388*'ETC Data'!$H$5*'ETC Data'!$J$5,0)</f>
    </oc>
    <nc r="AM388">
      <f>IF(AJ388,O388*'ETC Data'!$H$5*'ETC Data'!$J$5,0)</f>
    </nc>
  </rcc>
  <rcc rId="12497" sId="8">
    <oc r="AN388">
      <f>AM388-(AM388*((VLOOKUP(A388,Plan!A$1:BA$798,50,FALSE)/100)))</f>
    </oc>
    <nc r="AN388">
      <f>AM388-(AM388*((VLOOKUP(A388,Plan!A$1:BA$798,53,FALSE)/100)))</f>
    </nc>
  </rcc>
  <rcc rId="12498" sId="8">
    <oc r="AO388">
      <f>IF(AJ388,O388*'ETC Data'!$H$5*'ETC Data'!$K$5,0)</f>
    </oc>
    <nc r="AO388">
      <f>IF(AJ388,O388*'ETC Data'!$H$5*'ETC Data'!$K$5,0)</f>
    </nc>
  </rcc>
  <rcc rId="12499" sId="8">
    <oc r="AP388">
      <f>AO388-(AO388*((VLOOKUP(A388,Plan!A$1:BB$798,51,FALSE)/100)))</f>
    </oc>
    <nc r="AP388">
      <f>AO388-(AO388*((VLOOKUP(A388,Plan!A$1:BB$798,54,FALSE)/100)))</f>
    </nc>
  </rcc>
  <rcc rId="12500" sId="8">
    <oc r="AQ388">
      <f>IF(AJ388,O388*'ETC Data'!$H$5*'ETC Data'!$L$5,0)</f>
    </oc>
    <nc r="AQ388">
      <f>IF(AJ388,O388*'ETC Data'!$H$5*'ETC Data'!$L$5,0)</f>
    </nc>
  </rcc>
  <rcc rId="12501" sId="8">
    <oc r="AR388">
      <f>AQ388-(AQ388*((VLOOKUP(A388,Plan!A$1:BD$798,53,FALSE)/100)))</f>
    </oc>
    <nc r="AR388">
      <f>AQ388-(AQ388*((VLOOKUP(A388,Plan!A$1:BD$798,56,FALSE)/100)))</f>
    </nc>
  </rcc>
  <rcc rId="12502" sId="8">
    <oc r="R389">
      <f>Q389-(Q389*((VLOOKUP(A389,Plan!A$1:Z$798,25,FALSE)/100)))</f>
    </oc>
    <nc r="R389">
      <f>Q389-(Q389*((VLOOKUP(A389,Plan!A$1:Z$798,26,FALSE)/100)))</f>
    </nc>
  </rcc>
  <rcc rId="12503" sId="8">
    <oc r="S389">
      <f>IF(P389,O389*'ETC Data'!$H$3*'ETC Data'!$J$3,0)</f>
    </oc>
    <nc r="S389">
      <f>IF(P389,O389*'ETC Data'!$H$3*'ETC Data'!$J$3,0)</f>
    </nc>
  </rcc>
  <rcc rId="12504" sId="8">
    <oc r="T389">
      <f>S389-(S389*((VLOOKUP(A389,Plan!A$1:AA$798,26,FALSE)/100)))</f>
    </oc>
    <nc r="T389">
      <f>S389-(S389*((VLOOKUP(A389,Plan!A$1:AA$798,27,FALSE)/100)))</f>
    </nc>
  </rcc>
  <rcc rId="12505" sId="8">
    <oc r="U389">
      <f>IF(P389,O389*'ETC Data'!$H$3*'ETC Data'!$K$3,0)</f>
    </oc>
    <nc r="U389">
      <f>IF(P389,O389*'ETC Data'!$H$3*'ETC Data'!$K$3,0)</f>
    </nc>
  </rcc>
  <rcc rId="12506" sId="8">
    <oc r="V389">
      <f>U389-(U389*((VLOOKUP(A389,Plan!A$1:AB$798,27,FALSE)/100)))</f>
    </oc>
    <nc r="V389">
      <f>U389-(U389*((VLOOKUP(A389,Plan!A$1:AB$798,28,FALSE)/100)))</f>
    </nc>
  </rcc>
  <rcc rId="12507" sId="8">
    <oc r="W389">
      <f>IF(P389,O389*'ETC Data'!$H$3*'ETC Data'!$L$3,0)</f>
    </oc>
    <nc r="W389">
      <f>IF(P389,O389*'ETC Data'!$H$3*'ETC Data'!$L$3,0)</f>
    </nc>
  </rcc>
  <rcc rId="12508" sId="8">
    <oc r="X389">
      <f>W389-(W389*((VLOOKUP(A389,Plan!A$1:AC$798,28,FALSE)/100)))</f>
    </oc>
    <nc r="X389">
      <f>W389-(W389*((VLOOKUP(A389,Plan!A$1:AC$798,29,FALSE)/100)))</f>
    </nc>
  </rcc>
  <rcc rId="12509" sId="8">
    <oc r="Z389">
      <f>OR(H389="Y",J389="Y")</f>
    </oc>
    <nc r="Z389">
      <f>OR(H389="Y",J389="Y")</f>
    </nc>
  </rcc>
  <rcc rId="12510" sId="8">
    <oc r="AA389">
      <f>IF(Z389,O389*'ETC Data'!$H$4*'ETC Data'!$I$4,0)</f>
    </oc>
    <nc r="AA389">
      <f>IF(Z389,O389*'ETC Data'!$H$4*'ETC Data'!$I$4,0)</f>
    </nc>
  </rcc>
  <rcc rId="12511" sId="8">
    <oc r="AB389">
      <f>AA389-(AA389*((VLOOKUP(A389,Plan!A$1:AI$798,34,FALSE)/100)))</f>
    </oc>
    <nc r="AB389">
      <f>AA389-(AA389*((VLOOKUP(A389,Plan!A$1:AI$798,35,FALSE)/100)))</f>
    </nc>
  </rcc>
  <rcc rId="12512" sId="8">
    <oc r="AC389">
      <f>IF(Z389,O389*'ETC Data'!$H$4*'ETC Data'!$J$4,0)</f>
    </oc>
    <nc r="AC389">
      <f>IF(Z389,O389*'ETC Data'!$H$4*'ETC Data'!$J$4,0)</f>
    </nc>
  </rcc>
  <rcc rId="12513" sId="8">
    <oc r="AD389">
      <f>AC389-(AC389*((VLOOKUP(A389,Plan!A$1:AJ$798,35,FALSE)/100)))</f>
    </oc>
    <nc r="AD389">
      <f>AC389-(AC389*((VLOOKUP(A389,Plan!A$1:AJ$798,36,FALSE)/100)))</f>
    </nc>
  </rcc>
  <rcc rId="12514" sId="8">
    <oc r="AE389">
      <f>IF(Z389,O389*'ETC Data'!$H$4*'ETC Data'!$K$4,0)</f>
    </oc>
    <nc r="AE389">
      <f>IF(Z389,O389*'ETC Data'!$H$4*'ETC Data'!$K$4,0)</f>
    </nc>
  </rcc>
  <rcc rId="12515" sId="8">
    <oc r="AF389">
      <f>AE389-(AE389*((VLOOKUP(A389,Plan!A$1:AK$798,36,FALSE)/100)))</f>
    </oc>
    <nc r="AF389">
      <f>AE389-(AE389*((VLOOKUP(A389,Plan!A$1:AK$798,37,FALSE)/100)))</f>
    </nc>
  </rcc>
  <rcc rId="12516" sId="8">
    <oc r="AG389">
      <f>IF(Z389,O389*'ETC Data'!$H$4*'ETC Data'!$L$4,0)</f>
    </oc>
    <nc r="AG389">
      <f>IF(Z389,O389*'ETC Data'!$H$4*'ETC Data'!$L$4,0)</f>
    </nc>
  </rcc>
  <rcc rId="12517" sId="8">
    <oc r="AH389">
      <f>AG389-(AG389*((VLOOKUP(A389,Plan!A$1:AP$798,41,FALSE)/100)))</f>
    </oc>
    <nc r="AH389">
      <f>AG389-(AG389*((VLOOKUP(A389,Plan!A$1:AP$798,42,FALSE)/100)))</f>
    </nc>
  </rcc>
  <rcc rId="12518" sId="8">
    <oc r="AJ389">
      <f>OR(H389="Y",K389="Y")</f>
    </oc>
    <nc r="AJ389">
      <f>OR(H389="Y",K389="Y")</f>
    </nc>
  </rcc>
  <rcc rId="12519" sId="8">
    <oc r="AK389">
      <f>IF(AJ389,O389*'ETC Data'!$H$5*'ETC Data'!$I$5,0)</f>
    </oc>
    <nc r="AK389">
      <f>IF(AJ389,O389*'ETC Data'!$H$5*'ETC Data'!$I$5,0)</f>
    </nc>
  </rcc>
  <rcc rId="12520" sId="8">
    <oc r="AL389">
      <f>AK389-(AK389*((VLOOKUP(A389,Plan!A$1:AY$798,49,FALSE)/100)))</f>
    </oc>
    <nc r="AL389">
      <f>AK389-(AK389*((VLOOKUP(A389,Plan!A$1:AY$798,51,FALSE)/100)))</f>
    </nc>
  </rcc>
  <rcc rId="12521" sId="8">
    <oc r="AM389">
      <f>IF(AJ389,O389*'ETC Data'!$H$5*'ETC Data'!$J$5,0)</f>
    </oc>
    <nc r="AM389">
      <f>IF(AJ389,O389*'ETC Data'!$H$5*'ETC Data'!$J$5,0)</f>
    </nc>
  </rcc>
  <rcc rId="12522" sId="8">
    <oc r="AN389">
      <f>AM389-(AM389*((VLOOKUP(A389,Plan!A$1:BA$798,50,FALSE)/100)))</f>
    </oc>
    <nc r="AN389">
      <f>AM389-(AM389*((VLOOKUP(A389,Plan!A$1:BA$798,53,FALSE)/100)))</f>
    </nc>
  </rcc>
  <rcc rId="12523" sId="8">
    <oc r="AO389">
      <f>IF(AJ389,O389*'ETC Data'!$H$5*'ETC Data'!$K$5,0)</f>
    </oc>
    <nc r="AO389">
      <f>IF(AJ389,O389*'ETC Data'!$H$5*'ETC Data'!$K$5,0)</f>
    </nc>
  </rcc>
  <rcc rId="12524" sId="8">
    <oc r="AP389">
      <f>AO389-(AO389*((VLOOKUP(A389,Plan!A$1:BB$798,51,FALSE)/100)))</f>
    </oc>
    <nc r="AP389">
      <f>AO389-(AO389*((VLOOKUP(A389,Plan!A$1:BB$798,54,FALSE)/100)))</f>
    </nc>
  </rcc>
  <rcc rId="12525" sId="8">
    <oc r="AQ389">
      <f>IF(AJ389,O389*'ETC Data'!$H$5*'ETC Data'!$L$5,0)</f>
    </oc>
    <nc r="AQ389">
      <f>IF(AJ389,O389*'ETC Data'!$H$5*'ETC Data'!$L$5,0)</f>
    </nc>
  </rcc>
  <rcc rId="12526" sId="8">
    <oc r="AR389">
      <f>AQ389-(AQ389*((VLOOKUP(A389,Plan!A$1:BD$798,53,FALSE)/100)))</f>
    </oc>
    <nc r="AR389">
      <f>AQ389-(AQ389*((VLOOKUP(A389,Plan!A$1:BD$798,56,FALSE)/100)))</f>
    </nc>
  </rcc>
  <rcc rId="12527" sId="8">
    <oc r="R390">
      <f>Q390-(Q390*((VLOOKUP(A390,Plan!A$1:Z$798,25,FALSE)/100)))</f>
    </oc>
    <nc r="R390">
      <f>Q390-(Q390*((VLOOKUP(A390,Plan!A$1:Z$798,26,FALSE)/100)))</f>
    </nc>
  </rcc>
  <rcc rId="12528" sId="8">
    <oc r="S390">
      <f>IF(P390,O390*'ETC Data'!$H$3*'ETC Data'!$J$3,0)</f>
    </oc>
    <nc r="S390">
      <f>IF(P390,O390*'ETC Data'!$H$3*'ETC Data'!$J$3,0)</f>
    </nc>
  </rcc>
  <rcc rId="12529" sId="8">
    <oc r="T390">
      <f>S390-(S390*((VLOOKUP(A390,Plan!A$1:AA$798,26,FALSE)/100)))</f>
    </oc>
    <nc r="T390">
      <f>S390-(S390*((VLOOKUP(A390,Plan!A$1:AA$798,27,FALSE)/100)))</f>
    </nc>
  </rcc>
  <rcc rId="12530" sId="8">
    <oc r="U390">
      <f>IF(P390,O390*'ETC Data'!$H$3*'ETC Data'!$K$3,0)</f>
    </oc>
    <nc r="U390">
      <f>IF(P390,O390*'ETC Data'!$H$3*'ETC Data'!$K$3,0)</f>
    </nc>
  </rcc>
  <rcc rId="12531" sId="8">
    <oc r="V390">
      <f>U390-(U390*((VLOOKUP(A390,Plan!A$1:AB$798,27,FALSE)/100)))</f>
    </oc>
    <nc r="V390">
      <f>U390-(U390*((VLOOKUP(A390,Plan!A$1:AB$798,28,FALSE)/100)))</f>
    </nc>
  </rcc>
  <rcc rId="12532" sId="8">
    <oc r="W390">
      <f>IF(P390,O390*'ETC Data'!$H$3*'ETC Data'!$L$3,0)</f>
    </oc>
    <nc r="W390">
      <f>IF(P390,O390*'ETC Data'!$H$3*'ETC Data'!$L$3,0)</f>
    </nc>
  </rcc>
  <rcc rId="12533" sId="8">
    <oc r="X390">
      <f>W390-(W390*((VLOOKUP(A390,Plan!A$1:AC$798,28,FALSE)/100)))</f>
    </oc>
    <nc r="X390">
      <f>W390-(W390*((VLOOKUP(A390,Plan!A$1:AC$798,29,FALSE)/100)))</f>
    </nc>
  </rcc>
  <rcc rId="12534" sId="8">
    <oc r="Z390">
      <f>OR(H390="Y",J390="Y")</f>
    </oc>
    <nc r="Z390">
      <f>OR(H390="Y",J390="Y")</f>
    </nc>
  </rcc>
  <rcc rId="12535" sId="8">
    <oc r="AA390">
      <f>IF(Z390,O390*'ETC Data'!$H$4*'ETC Data'!$I$4,0)</f>
    </oc>
    <nc r="AA390">
      <f>IF(Z390,O390*'ETC Data'!$H$4*'ETC Data'!$I$4,0)</f>
    </nc>
  </rcc>
  <rcc rId="12536" sId="8">
    <oc r="AB390">
      <f>AA390-(AA390*((VLOOKUP(A390,Plan!A$1:AI$798,34,FALSE)/100)))</f>
    </oc>
    <nc r="AB390">
      <f>AA390-(AA390*((VLOOKUP(A390,Plan!A$1:AI$798,35,FALSE)/100)))</f>
    </nc>
  </rcc>
  <rcc rId="12537" sId="8">
    <oc r="AC390">
      <f>IF(Z390,O390*'ETC Data'!$H$4*'ETC Data'!$J$4,0)</f>
    </oc>
    <nc r="AC390">
      <f>IF(Z390,O390*'ETC Data'!$H$4*'ETC Data'!$J$4,0)</f>
    </nc>
  </rcc>
  <rcc rId="12538" sId="8">
    <oc r="AD390">
      <f>AC390-(AC390*((VLOOKUP(A390,Plan!A$1:AJ$798,35,FALSE)/100)))</f>
    </oc>
    <nc r="AD390">
      <f>AC390-(AC390*((VLOOKUP(A390,Plan!A$1:AJ$798,36,FALSE)/100)))</f>
    </nc>
  </rcc>
  <rcc rId="12539" sId="8">
    <oc r="AE390">
      <f>IF(Z390,O390*'ETC Data'!$H$4*'ETC Data'!$K$4,0)</f>
    </oc>
    <nc r="AE390">
      <f>IF(Z390,O390*'ETC Data'!$H$4*'ETC Data'!$K$4,0)</f>
    </nc>
  </rcc>
  <rcc rId="12540" sId="8">
    <oc r="AF390">
      <f>AE390-(AE390*((VLOOKUP(A390,Plan!A$1:AK$798,36,FALSE)/100)))</f>
    </oc>
    <nc r="AF390">
      <f>AE390-(AE390*((VLOOKUP(A390,Plan!A$1:AK$798,37,FALSE)/100)))</f>
    </nc>
  </rcc>
  <rcc rId="12541" sId="8">
    <oc r="AG390">
      <f>IF(Z390,O390*'ETC Data'!$H$4*'ETC Data'!$L$4,0)</f>
    </oc>
    <nc r="AG390">
      <f>IF(Z390,O390*'ETC Data'!$H$4*'ETC Data'!$L$4,0)</f>
    </nc>
  </rcc>
  <rcc rId="12542" sId="8">
    <oc r="AH390">
      <f>AG390-(AG390*((VLOOKUP(A390,Plan!A$1:AP$798,41,FALSE)/100)))</f>
    </oc>
    <nc r="AH390">
      <f>AG390-(AG390*((VLOOKUP(A390,Plan!A$1:AP$798,42,FALSE)/100)))</f>
    </nc>
  </rcc>
  <rcc rId="12543" sId="8">
    <oc r="AJ390">
      <f>OR(H390="Y",K390="Y")</f>
    </oc>
    <nc r="AJ390">
      <f>OR(H390="Y",K390="Y")</f>
    </nc>
  </rcc>
  <rcc rId="12544" sId="8">
    <oc r="AK390">
      <f>IF(AJ390,O390*'ETC Data'!$H$5*'ETC Data'!$I$5,0)</f>
    </oc>
    <nc r="AK390">
      <f>IF(AJ390,O390*'ETC Data'!$H$5*'ETC Data'!$I$5,0)</f>
    </nc>
  </rcc>
  <rcc rId="12545" sId="8">
    <oc r="AL390">
      <f>AK390-(AK390*((VLOOKUP(A390,Plan!A$1:AY$798,49,FALSE)/100)))</f>
    </oc>
    <nc r="AL390">
      <f>AK390-(AK390*((VLOOKUP(A390,Plan!A$1:AY$798,51,FALSE)/100)))</f>
    </nc>
  </rcc>
  <rcc rId="12546" sId="8">
    <oc r="AM390">
      <f>IF(AJ390,O390*'ETC Data'!$H$5*'ETC Data'!$J$5,0)</f>
    </oc>
    <nc r="AM390">
      <f>IF(AJ390,O390*'ETC Data'!$H$5*'ETC Data'!$J$5,0)</f>
    </nc>
  </rcc>
  <rcc rId="12547" sId="8">
    <oc r="AN390">
      <f>AM390-(AM390*((VLOOKUP(A390,Plan!A$1:BA$798,50,FALSE)/100)))</f>
    </oc>
    <nc r="AN390">
      <f>AM390-(AM390*((VLOOKUP(A390,Plan!A$1:BA$798,53,FALSE)/100)))</f>
    </nc>
  </rcc>
  <rcc rId="12548" sId="8">
    <oc r="AO390">
      <f>IF(AJ390,O390*'ETC Data'!$H$5*'ETC Data'!$K$5,0)</f>
    </oc>
    <nc r="AO390">
      <f>IF(AJ390,O390*'ETC Data'!$H$5*'ETC Data'!$K$5,0)</f>
    </nc>
  </rcc>
  <rcc rId="12549" sId="8">
    <oc r="AP390">
      <f>AO390-(AO390*((VLOOKUP(A390,Plan!A$1:BB$798,51,FALSE)/100)))</f>
    </oc>
    <nc r="AP390">
      <f>AO390-(AO390*((VLOOKUP(A390,Plan!A$1:BB$798,54,FALSE)/100)))</f>
    </nc>
  </rcc>
  <rcc rId="12550" sId="8">
    <oc r="AQ390">
      <f>IF(AJ390,O390*'ETC Data'!$H$5*'ETC Data'!$L$5,0)</f>
    </oc>
    <nc r="AQ390">
      <f>IF(AJ390,O390*'ETC Data'!$H$5*'ETC Data'!$L$5,0)</f>
    </nc>
  </rcc>
  <rcc rId="12551" sId="8">
    <oc r="AR390">
      <f>AQ390-(AQ390*((VLOOKUP(A390,Plan!A$1:BD$798,53,FALSE)/100)))</f>
    </oc>
    <nc r="AR390">
      <f>AQ390-(AQ390*((VLOOKUP(A390,Plan!A$1:BD$798,56,FALSE)/100)))</f>
    </nc>
  </rcc>
  <rcc rId="12552" sId="8">
    <oc r="R391">
      <f>Q391-(Q391*((VLOOKUP(A391,Plan!A$1:Z$798,25,FALSE)/100)))</f>
    </oc>
    <nc r="R391">
      <f>Q391-(Q391*((VLOOKUP(A391,Plan!A$1:Z$798,26,FALSE)/100)))</f>
    </nc>
  </rcc>
  <rcc rId="12553" sId="8">
    <oc r="S391">
      <f>IF(P391,O391*'ETC Data'!$H$3*'ETC Data'!$J$3,0)</f>
    </oc>
    <nc r="S391">
      <f>IF(P391,O391*'ETC Data'!$H$3*'ETC Data'!$J$3,0)</f>
    </nc>
  </rcc>
  <rcc rId="12554" sId="8">
    <oc r="T391">
      <f>S391-(S391*((VLOOKUP(A391,Plan!A$1:AA$798,26,FALSE)/100)))</f>
    </oc>
    <nc r="T391">
      <f>S391-(S391*((VLOOKUP(A391,Plan!A$1:AA$798,27,FALSE)/100)))</f>
    </nc>
  </rcc>
  <rcc rId="12555" sId="8">
    <oc r="U391">
      <f>IF(P391,O391*'ETC Data'!$H$3*'ETC Data'!$K$3,0)</f>
    </oc>
    <nc r="U391">
      <f>IF(P391,O391*'ETC Data'!$H$3*'ETC Data'!$K$3,0)</f>
    </nc>
  </rcc>
  <rcc rId="12556" sId="8">
    <oc r="V391">
      <f>U391-(U391*((VLOOKUP(A391,Plan!A$1:AB$798,27,FALSE)/100)))</f>
    </oc>
    <nc r="V391">
      <f>U391-(U391*((VLOOKUP(A391,Plan!A$1:AB$798,28,FALSE)/100)))</f>
    </nc>
  </rcc>
  <rcc rId="12557" sId="8">
    <oc r="W391">
      <f>IF(P391,O391*'ETC Data'!$H$3*'ETC Data'!$L$3,0)</f>
    </oc>
    <nc r="W391">
      <f>IF(P391,O391*'ETC Data'!$H$3*'ETC Data'!$L$3,0)</f>
    </nc>
  </rcc>
  <rcc rId="12558" sId="8">
    <oc r="X391">
      <f>W391-(W391*((VLOOKUP(A391,Plan!A$1:AC$798,28,FALSE)/100)))</f>
    </oc>
    <nc r="X391">
      <f>W391-(W391*((VLOOKUP(A391,Plan!A$1:AC$798,29,FALSE)/100)))</f>
    </nc>
  </rcc>
  <rcc rId="12559" sId="8">
    <oc r="Z391">
      <f>OR(H391="Y",J391="Y")</f>
    </oc>
    <nc r="Z391">
      <f>OR(H391="Y",J391="Y")</f>
    </nc>
  </rcc>
  <rcc rId="12560" sId="8">
    <oc r="AA391">
      <f>IF(Z391,O391*'ETC Data'!$H$4*'ETC Data'!$I$4,0)</f>
    </oc>
    <nc r="AA391">
      <f>IF(Z391,O391*'ETC Data'!$H$4*'ETC Data'!$I$4,0)</f>
    </nc>
  </rcc>
  <rcc rId="12561" sId="8">
    <oc r="AB391">
      <f>AA391-(AA391*((VLOOKUP(A391,Plan!A$1:AI$798,34,FALSE)/100)))</f>
    </oc>
    <nc r="AB391">
      <f>AA391-(AA391*((VLOOKUP(A391,Plan!A$1:AI$798,35,FALSE)/100)))</f>
    </nc>
  </rcc>
  <rcc rId="12562" sId="8">
    <oc r="AC391">
      <f>IF(Z391,O391*'ETC Data'!$H$4*'ETC Data'!$J$4,0)</f>
    </oc>
    <nc r="AC391">
      <f>IF(Z391,O391*'ETC Data'!$H$4*'ETC Data'!$J$4,0)</f>
    </nc>
  </rcc>
  <rcc rId="12563" sId="8">
    <oc r="AD391">
      <f>AC391-(AC391*((VLOOKUP(A391,Plan!A$1:AJ$798,35,FALSE)/100)))</f>
    </oc>
    <nc r="AD391">
      <f>AC391-(AC391*((VLOOKUP(A391,Plan!A$1:AJ$798,36,FALSE)/100)))</f>
    </nc>
  </rcc>
  <rcc rId="12564" sId="8">
    <oc r="AE391">
      <f>IF(Z391,O391*'ETC Data'!$H$4*'ETC Data'!$K$4,0)</f>
    </oc>
    <nc r="AE391">
      <f>IF(Z391,O391*'ETC Data'!$H$4*'ETC Data'!$K$4,0)</f>
    </nc>
  </rcc>
  <rcc rId="12565" sId="8">
    <oc r="AF391">
      <f>AE391-(AE391*((VLOOKUP(A391,Plan!A$1:AK$798,36,FALSE)/100)))</f>
    </oc>
    <nc r="AF391">
      <f>AE391-(AE391*((VLOOKUP(A391,Plan!A$1:AK$798,37,FALSE)/100)))</f>
    </nc>
  </rcc>
  <rcc rId="12566" sId="8">
    <oc r="AG391">
      <f>IF(Z391,O391*'ETC Data'!$H$4*'ETC Data'!$L$4,0)</f>
    </oc>
    <nc r="AG391">
      <f>IF(Z391,O391*'ETC Data'!$H$4*'ETC Data'!$L$4,0)</f>
    </nc>
  </rcc>
  <rcc rId="12567" sId="8">
    <oc r="AH391">
      <f>AG391-(AG391*((VLOOKUP(A391,Plan!A$1:AP$798,41,FALSE)/100)))</f>
    </oc>
    <nc r="AH391">
      <f>AG391-(AG391*((VLOOKUP(A391,Plan!A$1:AP$798,42,FALSE)/100)))</f>
    </nc>
  </rcc>
  <rcc rId="12568" sId="8">
    <oc r="AJ391">
      <f>OR(H391="Y",K391="Y")</f>
    </oc>
    <nc r="AJ391">
      <f>OR(H391="Y",K391="Y")</f>
    </nc>
  </rcc>
  <rcc rId="12569" sId="8">
    <oc r="AK391">
      <f>IF(AJ391,O391*'ETC Data'!$H$5*'ETC Data'!$I$5,0)</f>
    </oc>
    <nc r="AK391">
      <f>IF(AJ391,O391*'ETC Data'!$H$5*'ETC Data'!$I$5,0)</f>
    </nc>
  </rcc>
  <rcc rId="12570" sId="8">
    <oc r="AL391">
      <f>AK391-(AK391*((VLOOKUP(A391,Plan!A$1:AY$798,49,FALSE)/100)))</f>
    </oc>
    <nc r="AL391">
      <f>AK391-(AK391*((VLOOKUP(A391,Plan!A$1:AY$798,51,FALSE)/100)))</f>
    </nc>
  </rcc>
  <rcc rId="12571" sId="8">
    <oc r="AM391">
      <f>IF(AJ391,O391*'ETC Data'!$H$5*'ETC Data'!$J$5,0)</f>
    </oc>
    <nc r="AM391">
      <f>IF(AJ391,O391*'ETC Data'!$H$5*'ETC Data'!$J$5,0)</f>
    </nc>
  </rcc>
  <rcc rId="12572" sId="8">
    <oc r="AN391">
      <f>AM391-(AM391*((VLOOKUP(A391,Plan!A$1:BA$798,50,FALSE)/100)))</f>
    </oc>
    <nc r="AN391">
      <f>AM391-(AM391*((VLOOKUP(A391,Plan!A$1:BA$798,53,FALSE)/100)))</f>
    </nc>
  </rcc>
  <rcc rId="12573" sId="8">
    <oc r="AO391">
      <f>IF(AJ391,O391*'ETC Data'!$H$5*'ETC Data'!$K$5,0)</f>
    </oc>
    <nc r="AO391">
      <f>IF(AJ391,O391*'ETC Data'!$H$5*'ETC Data'!$K$5,0)</f>
    </nc>
  </rcc>
  <rcc rId="12574" sId="8">
    <oc r="AP391">
      <f>AO391-(AO391*((VLOOKUP(A391,Plan!A$1:BB$798,51,FALSE)/100)))</f>
    </oc>
    <nc r="AP391">
      <f>AO391-(AO391*((VLOOKUP(A391,Plan!A$1:BB$798,54,FALSE)/100)))</f>
    </nc>
  </rcc>
  <rcc rId="12575" sId="8">
    <oc r="AQ391">
      <f>IF(AJ391,O391*'ETC Data'!$H$5*'ETC Data'!$L$5,0)</f>
    </oc>
    <nc r="AQ391">
      <f>IF(AJ391,O391*'ETC Data'!$H$5*'ETC Data'!$L$5,0)</f>
    </nc>
  </rcc>
  <rcc rId="12576" sId="8">
    <oc r="AR391">
      <f>AQ391-(AQ391*((VLOOKUP(A391,Plan!A$1:BD$798,53,FALSE)/100)))</f>
    </oc>
    <nc r="AR391">
      <f>AQ391-(AQ391*((VLOOKUP(A391,Plan!A$1:BD$798,56,FALSE)/100)))</f>
    </nc>
  </rcc>
  <rcc rId="12577" sId="8">
    <oc r="R392">
      <f>Q392-(Q392*((VLOOKUP(A392,Plan!A$1:Z$798,25,FALSE)/100)))</f>
    </oc>
    <nc r="R392">
      <f>Q392-(Q392*((VLOOKUP(A392,Plan!A$1:Z$798,26,FALSE)/100)))</f>
    </nc>
  </rcc>
  <rcc rId="12578" sId="8">
    <oc r="S392">
      <f>IF(P392,O392*'ETC Data'!$H$3*'ETC Data'!$J$3,0)</f>
    </oc>
    <nc r="S392">
      <f>IF(P392,O392*'ETC Data'!$H$3*'ETC Data'!$J$3,0)</f>
    </nc>
  </rcc>
  <rcc rId="12579" sId="8">
    <oc r="T392">
      <f>S392-(S392*((VLOOKUP(A392,Plan!A$1:AA$798,26,FALSE)/100)))</f>
    </oc>
    <nc r="T392">
      <f>S392-(S392*((VLOOKUP(A392,Plan!A$1:AA$798,27,FALSE)/100)))</f>
    </nc>
  </rcc>
  <rcc rId="12580" sId="8">
    <oc r="U392">
      <f>IF(P392,O392*'ETC Data'!$H$3*'ETC Data'!$K$3,0)</f>
    </oc>
    <nc r="U392">
      <f>IF(P392,O392*'ETC Data'!$H$3*'ETC Data'!$K$3,0)</f>
    </nc>
  </rcc>
  <rcc rId="12581" sId="8">
    <oc r="V392">
      <f>U392-(U392*((VLOOKUP(A392,Plan!A$1:AB$798,27,FALSE)/100)))</f>
    </oc>
    <nc r="V392">
      <f>U392-(U392*((VLOOKUP(A392,Plan!A$1:AB$798,28,FALSE)/100)))</f>
    </nc>
  </rcc>
  <rcc rId="12582" sId="8">
    <oc r="W392">
      <f>IF(P392,O392*'ETC Data'!$H$3*'ETC Data'!$L$3,0)</f>
    </oc>
    <nc r="W392">
      <f>IF(P392,O392*'ETC Data'!$H$3*'ETC Data'!$L$3,0)</f>
    </nc>
  </rcc>
  <rcc rId="12583" sId="8">
    <oc r="X392">
      <f>W392-(W392*((VLOOKUP(A392,Plan!A$1:AC$798,28,FALSE)/100)))</f>
    </oc>
    <nc r="X392">
      <f>W392-(W392*((VLOOKUP(A392,Plan!A$1:AC$798,29,FALSE)/100)))</f>
    </nc>
  </rcc>
  <rcc rId="12584" sId="8">
    <oc r="Z392">
      <f>OR(H392="Y",J392="Y")</f>
    </oc>
    <nc r="Z392">
      <f>OR(H392="Y",J392="Y")</f>
    </nc>
  </rcc>
  <rcc rId="12585" sId="8">
    <oc r="AA392">
      <f>IF(Z392,O392*'ETC Data'!$H$4*'ETC Data'!$I$4,0)</f>
    </oc>
    <nc r="AA392">
      <f>IF(Z392,O392*'ETC Data'!$H$4*'ETC Data'!$I$4,0)</f>
    </nc>
  </rcc>
  <rcc rId="12586" sId="8">
    <oc r="AB392">
      <f>AA392-(AA392*((VLOOKUP(A392,Plan!A$1:AI$798,34,FALSE)/100)))</f>
    </oc>
    <nc r="AB392">
      <f>AA392-(AA392*((VLOOKUP(A392,Plan!A$1:AI$798,35,FALSE)/100)))</f>
    </nc>
  </rcc>
  <rcc rId="12587" sId="8">
    <oc r="AC392">
      <f>IF(Z392,O392*'ETC Data'!$H$4*'ETC Data'!$J$4,0)</f>
    </oc>
    <nc r="AC392">
      <f>IF(Z392,O392*'ETC Data'!$H$4*'ETC Data'!$J$4,0)</f>
    </nc>
  </rcc>
  <rcc rId="12588" sId="8">
    <oc r="AD392">
      <f>AC392-(AC392*((VLOOKUP(A392,Plan!A$1:AJ$798,35,FALSE)/100)))</f>
    </oc>
    <nc r="AD392">
      <f>AC392-(AC392*((VLOOKUP(A392,Plan!A$1:AJ$798,36,FALSE)/100)))</f>
    </nc>
  </rcc>
  <rcc rId="12589" sId="8">
    <oc r="AE392">
      <f>IF(Z392,O392*'ETC Data'!$H$4*'ETC Data'!$K$4,0)</f>
    </oc>
    <nc r="AE392">
      <f>IF(Z392,O392*'ETC Data'!$H$4*'ETC Data'!$K$4,0)</f>
    </nc>
  </rcc>
  <rcc rId="12590" sId="8">
    <oc r="AF392">
      <f>AE392-(AE392*((VLOOKUP(A392,Plan!A$1:AK$798,36,FALSE)/100)))</f>
    </oc>
    <nc r="AF392">
      <f>AE392-(AE392*((VLOOKUP(A392,Plan!A$1:AK$798,37,FALSE)/100)))</f>
    </nc>
  </rcc>
  <rcc rId="12591" sId="8">
    <oc r="AG392">
      <f>IF(Z392,O392*'ETC Data'!$H$4*'ETC Data'!$L$4,0)</f>
    </oc>
    <nc r="AG392">
      <f>IF(Z392,O392*'ETC Data'!$H$4*'ETC Data'!$L$4,0)</f>
    </nc>
  </rcc>
  <rcc rId="12592" sId="8">
    <oc r="AH392">
      <f>AG392-(AG392*((VLOOKUP(A392,Plan!A$1:AP$798,41,FALSE)/100)))</f>
    </oc>
    <nc r="AH392">
      <f>AG392-(AG392*((VLOOKUP(A392,Plan!A$1:AP$798,42,FALSE)/100)))</f>
    </nc>
  </rcc>
  <rcc rId="12593" sId="8">
    <oc r="AJ392">
      <f>OR(H392="Y",K392="Y")</f>
    </oc>
    <nc r="AJ392">
      <f>OR(H392="Y",K392="Y")</f>
    </nc>
  </rcc>
  <rcc rId="12594" sId="8">
    <oc r="AK392">
      <f>IF(AJ392,O392*'ETC Data'!$H$5*'ETC Data'!$I$5,0)</f>
    </oc>
    <nc r="AK392">
      <f>IF(AJ392,O392*'ETC Data'!$H$5*'ETC Data'!$I$5,0)</f>
    </nc>
  </rcc>
  <rcc rId="12595" sId="8">
    <oc r="AL392">
      <f>AK392-(AK392*((VLOOKUP(A392,Plan!A$1:AY$798,49,FALSE)/100)))</f>
    </oc>
    <nc r="AL392">
      <f>AK392-(AK392*((VLOOKUP(A392,Plan!A$1:AY$798,51,FALSE)/100)))</f>
    </nc>
  </rcc>
  <rcc rId="12596" sId="8">
    <oc r="AM392">
      <f>IF(AJ392,O392*'ETC Data'!$H$5*'ETC Data'!$J$5,0)</f>
    </oc>
    <nc r="AM392">
      <f>IF(AJ392,O392*'ETC Data'!$H$5*'ETC Data'!$J$5,0)</f>
    </nc>
  </rcc>
  <rcc rId="12597" sId="8">
    <oc r="AN392">
      <f>AM392-(AM392*((VLOOKUP(A392,Plan!A$1:BA$798,50,FALSE)/100)))</f>
    </oc>
    <nc r="AN392">
      <f>AM392-(AM392*((VLOOKUP(A392,Plan!A$1:BA$798,53,FALSE)/100)))</f>
    </nc>
  </rcc>
  <rcc rId="12598" sId="8">
    <oc r="AO392">
      <f>IF(AJ392,O392*'ETC Data'!$H$5*'ETC Data'!$K$5,0)</f>
    </oc>
    <nc r="AO392">
      <f>IF(AJ392,O392*'ETC Data'!$H$5*'ETC Data'!$K$5,0)</f>
    </nc>
  </rcc>
  <rcc rId="12599" sId="8">
    <oc r="AP392">
      <f>AO392-(AO392*((VLOOKUP(A392,Plan!A$1:BB$798,51,FALSE)/100)))</f>
    </oc>
    <nc r="AP392">
      <f>AO392-(AO392*((VLOOKUP(A392,Plan!A$1:BB$798,54,FALSE)/100)))</f>
    </nc>
  </rcc>
  <rcc rId="12600" sId="8">
    <oc r="AQ392">
      <f>IF(AJ392,O392*'ETC Data'!$H$5*'ETC Data'!$L$5,0)</f>
    </oc>
    <nc r="AQ392">
      <f>IF(AJ392,O392*'ETC Data'!$H$5*'ETC Data'!$L$5,0)</f>
    </nc>
  </rcc>
  <rcc rId="12601" sId="8">
    <oc r="AR392">
      <f>AQ392-(AQ392*((VLOOKUP(A392,Plan!A$1:BD$798,53,FALSE)/100)))</f>
    </oc>
    <nc r="AR392">
      <f>AQ392-(AQ392*((VLOOKUP(A392,Plan!A$1:BD$798,56,FALSE)/100)))</f>
    </nc>
  </rcc>
  <rcc rId="12602" sId="8">
    <oc r="R393">
      <f>Q393-(Q393*((VLOOKUP(A393,Plan!A$1:Z$798,25,FALSE)/100)))</f>
    </oc>
    <nc r="R393">
      <f>Q393-(Q393*((VLOOKUP(A393,Plan!A$1:Z$798,26,FALSE)/100)))</f>
    </nc>
  </rcc>
  <rcc rId="12603" sId="8">
    <oc r="S393">
      <f>IF(P393,O393*'ETC Data'!$H$3*'ETC Data'!$J$3,0)</f>
    </oc>
    <nc r="S393">
      <f>IF(P393,O393*'ETC Data'!$H$3*'ETC Data'!$J$3,0)</f>
    </nc>
  </rcc>
  <rcc rId="12604" sId="8">
    <oc r="T393">
      <f>S393-(S393*((VLOOKUP(A393,Plan!A$1:AA$798,26,FALSE)/100)))</f>
    </oc>
    <nc r="T393">
      <f>S393-(S393*((VLOOKUP(A393,Plan!A$1:AA$798,27,FALSE)/100)))</f>
    </nc>
  </rcc>
  <rcc rId="12605" sId="8">
    <oc r="U393">
      <f>IF(P393,O393*'ETC Data'!$H$3*'ETC Data'!$K$3,0)</f>
    </oc>
    <nc r="U393">
      <f>IF(P393,O393*'ETC Data'!$H$3*'ETC Data'!$K$3,0)</f>
    </nc>
  </rcc>
  <rcc rId="12606" sId="8">
    <oc r="V393">
      <f>U393-(U393*((VLOOKUP(A393,Plan!A$1:AB$798,27,FALSE)/100)))</f>
    </oc>
    <nc r="V393">
      <f>U393-(U393*((VLOOKUP(A393,Plan!A$1:AB$798,28,FALSE)/100)))</f>
    </nc>
  </rcc>
  <rcc rId="12607" sId="8">
    <oc r="W393">
      <f>IF(P393,O393*'ETC Data'!$H$3*'ETC Data'!$L$3,0)</f>
    </oc>
    <nc r="W393">
      <f>IF(P393,O393*'ETC Data'!$H$3*'ETC Data'!$L$3,0)</f>
    </nc>
  </rcc>
  <rcc rId="12608" sId="8">
    <oc r="X393">
      <f>W393-(W393*((VLOOKUP(A393,Plan!A$1:AC$798,28,FALSE)/100)))</f>
    </oc>
    <nc r="X393">
      <f>W393-(W393*((VLOOKUP(A393,Plan!A$1:AC$798,29,FALSE)/100)))</f>
    </nc>
  </rcc>
  <rcc rId="12609" sId="8">
    <oc r="Z393">
      <f>OR(H393="Y",J393="Y")</f>
    </oc>
    <nc r="Z393">
      <f>OR(H393="Y",J393="Y")</f>
    </nc>
  </rcc>
  <rcc rId="12610" sId="8">
    <oc r="AA393">
      <f>IF(Z393,O393*'ETC Data'!$H$4*'ETC Data'!$I$4,0)</f>
    </oc>
    <nc r="AA393">
      <f>IF(Z393,O393*'ETC Data'!$H$4*'ETC Data'!$I$4,0)</f>
    </nc>
  </rcc>
  <rcc rId="12611" sId="8">
    <oc r="AB393">
      <f>AA393-(AA393*((VLOOKUP(A393,Plan!A$1:AI$798,34,FALSE)/100)))</f>
    </oc>
    <nc r="AB393">
      <f>AA393-(AA393*((VLOOKUP(A393,Plan!A$1:AI$798,35,FALSE)/100)))</f>
    </nc>
  </rcc>
  <rcc rId="12612" sId="8">
    <oc r="AC393">
      <f>IF(Z393,O393*'ETC Data'!$H$4*'ETC Data'!$J$4,0)</f>
    </oc>
    <nc r="AC393">
      <f>IF(Z393,O393*'ETC Data'!$H$4*'ETC Data'!$J$4,0)</f>
    </nc>
  </rcc>
  <rcc rId="12613" sId="8">
    <oc r="AD393">
      <f>AC393-(AC393*((VLOOKUP(A393,Plan!A$1:AJ$798,35,FALSE)/100)))</f>
    </oc>
    <nc r="AD393">
      <f>AC393-(AC393*((VLOOKUP(A393,Plan!A$1:AJ$798,36,FALSE)/100)))</f>
    </nc>
  </rcc>
  <rcc rId="12614" sId="8">
    <oc r="AE393">
      <f>IF(Z393,O393*'ETC Data'!$H$4*'ETC Data'!$K$4,0)</f>
    </oc>
    <nc r="AE393">
      <f>IF(Z393,O393*'ETC Data'!$H$4*'ETC Data'!$K$4,0)</f>
    </nc>
  </rcc>
  <rcc rId="12615" sId="8">
    <oc r="AF393">
      <f>AE393-(AE393*((VLOOKUP(A393,Plan!A$1:AK$798,36,FALSE)/100)))</f>
    </oc>
    <nc r="AF393">
      <f>AE393-(AE393*((VLOOKUP(A393,Plan!A$1:AK$798,37,FALSE)/100)))</f>
    </nc>
  </rcc>
  <rcc rId="12616" sId="8">
    <oc r="AG393">
      <f>IF(Z393,O393*'ETC Data'!$H$4*'ETC Data'!$L$4,0)</f>
    </oc>
    <nc r="AG393">
      <f>IF(Z393,O393*'ETC Data'!$H$4*'ETC Data'!$L$4,0)</f>
    </nc>
  </rcc>
  <rcc rId="12617" sId="8">
    <oc r="AH393">
      <f>AG393-(AG393*((VLOOKUP(A393,Plan!A$1:AP$798,41,FALSE)/100)))</f>
    </oc>
    <nc r="AH393">
      <f>AG393-(AG393*((VLOOKUP(A393,Plan!A$1:AP$798,42,FALSE)/100)))</f>
    </nc>
  </rcc>
  <rcc rId="12618" sId="8">
    <oc r="AJ393">
      <f>OR(H393="Y",K393="Y")</f>
    </oc>
    <nc r="AJ393">
      <f>OR(H393="Y",K393="Y")</f>
    </nc>
  </rcc>
  <rcc rId="12619" sId="8">
    <oc r="AK393">
      <f>IF(AJ393,O393*'ETC Data'!$H$5*'ETC Data'!$I$5,0)</f>
    </oc>
    <nc r="AK393">
      <f>IF(AJ393,O393*'ETC Data'!$H$5*'ETC Data'!$I$5,0)</f>
    </nc>
  </rcc>
  <rcc rId="12620" sId="8">
    <oc r="AL393">
      <f>AK393-(AK393*((VLOOKUP(A393,Plan!A$1:AY$798,49,FALSE)/100)))</f>
    </oc>
    <nc r="AL393">
      <f>AK393-(AK393*((VLOOKUP(A393,Plan!A$1:AY$798,51,FALSE)/100)))</f>
    </nc>
  </rcc>
  <rcc rId="12621" sId="8">
    <oc r="AM393">
      <f>IF(AJ393,O393*'ETC Data'!$H$5*'ETC Data'!$J$5,0)</f>
    </oc>
    <nc r="AM393">
      <f>IF(AJ393,O393*'ETC Data'!$H$5*'ETC Data'!$J$5,0)</f>
    </nc>
  </rcc>
  <rcc rId="12622" sId="8">
    <oc r="AN393">
      <f>AM393-(AM393*((VLOOKUP(A393,Plan!A$1:BA$798,50,FALSE)/100)))</f>
    </oc>
    <nc r="AN393">
      <f>AM393-(AM393*((VLOOKUP(A393,Plan!A$1:BA$798,53,FALSE)/100)))</f>
    </nc>
  </rcc>
  <rcc rId="12623" sId="8">
    <oc r="AO393">
      <f>IF(AJ393,O393*'ETC Data'!$H$5*'ETC Data'!$K$5,0)</f>
    </oc>
    <nc r="AO393">
      <f>IF(AJ393,O393*'ETC Data'!$H$5*'ETC Data'!$K$5,0)</f>
    </nc>
  </rcc>
  <rcc rId="12624" sId="8">
    <oc r="AP393">
      <f>AO393-(AO393*((VLOOKUP(A393,Plan!A$1:BB$798,51,FALSE)/100)))</f>
    </oc>
    <nc r="AP393">
      <f>AO393-(AO393*((VLOOKUP(A393,Plan!A$1:BB$798,54,FALSE)/100)))</f>
    </nc>
  </rcc>
  <rcc rId="12625" sId="8">
    <oc r="AQ393">
      <f>IF(AJ393,O393*'ETC Data'!$H$5*'ETC Data'!$L$5,0)</f>
    </oc>
    <nc r="AQ393">
      <f>IF(AJ393,O393*'ETC Data'!$H$5*'ETC Data'!$L$5,0)</f>
    </nc>
  </rcc>
  <rcc rId="12626" sId="8">
    <oc r="AR393">
      <f>AQ393-(AQ393*((VLOOKUP(A393,Plan!A$1:BD$798,53,FALSE)/100)))</f>
    </oc>
    <nc r="AR393">
      <f>AQ393-(AQ393*((VLOOKUP(A393,Plan!A$1:BD$798,56,FALSE)/100)))</f>
    </nc>
  </rcc>
  <rcc rId="12627" sId="8">
    <oc r="R394">
      <f>Q394-(Q394*((VLOOKUP(A394,Plan!A$1:Z$798,25,FALSE)/100)))</f>
    </oc>
    <nc r="R394">
      <f>Q394-(Q394*((VLOOKUP(A394,Plan!A$1:Z$798,26,FALSE)/100)))</f>
    </nc>
  </rcc>
  <rcc rId="12628" sId="8">
    <oc r="S394">
      <f>IF(P394,O394*'ETC Data'!$H$3*'ETC Data'!$J$3,0)</f>
    </oc>
    <nc r="S394">
      <f>IF(P394,O394*'ETC Data'!$H$3*'ETC Data'!$J$3,0)</f>
    </nc>
  </rcc>
  <rcc rId="12629" sId="8">
    <oc r="T394">
      <f>S394-(S394*((VLOOKUP(A394,Plan!A$1:AA$798,26,FALSE)/100)))</f>
    </oc>
    <nc r="T394">
      <f>S394-(S394*((VLOOKUP(A394,Plan!A$1:AA$798,27,FALSE)/100)))</f>
    </nc>
  </rcc>
  <rcc rId="12630" sId="8">
    <oc r="U394">
      <f>IF(P394,O394*'ETC Data'!$H$3*'ETC Data'!$K$3,0)</f>
    </oc>
    <nc r="U394">
      <f>IF(P394,O394*'ETC Data'!$H$3*'ETC Data'!$K$3,0)</f>
    </nc>
  </rcc>
  <rcc rId="12631" sId="8">
    <oc r="V394">
      <f>U394-(U394*((VLOOKUP(A394,Plan!A$1:AB$798,27,FALSE)/100)))</f>
    </oc>
    <nc r="V394">
      <f>U394-(U394*((VLOOKUP(A394,Plan!A$1:AB$798,28,FALSE)/100)))</f>
    </nc>
  </rcc>
  <rcc rId="12632" sId="8">
    <oc r="W394">
      <f>IF(P394,O394*'ETC Data'!$H$3*'ETC Data'!$L$3,0)</f>
    </oc>
    <nc r="W394">
      <f>IF(P394,O394*'ETC Data'!$H$3*'ETC Data'!$L$3,0)</f>
    </nc>
  </rcc>
  <rcc rId="12633" sId="8">
    <oc r="X394">
      <f>W394-(W394*((VLOOKUP(A394,Plan!A$1:AC$798,28,FALSE)/100)))</f>
    </oc>
    <nc r="X394">
      <f>W394-(W394*((VLOOKUP(A394,Plan!A$1:AC$798,29,FALSE)/100)))</f>
    </nc>
  </rcc>
  <rcc rId="12634" sId="8">
    <oc r="Z394">
      <f>OR(H394="Y",J394="Y")</f>
    </oc>
    <nc r="Z394">
      <f>OR(H394="Y",J394="Y")</f>
    </nc>
  </rcc>
  <rcc rId="12635" sId="8">
    <oc r="AA394">
      <f>IF(Z394,O394*'ETC Data'!$H$4*'ETC Data'!$I$4,0)</f>
    </oc>
    <nc r="AA394">
      <f>IF(Z394,O394*'ETC Data'!$H$4*'ETC Data'!$I$4,0)</f>
    </nc>
  </rcc>
  <rcc rId="12636" sId="8">
    <oc r="AB394">
      <f>AA394-(AA394*((VLOOKUP(A394,Plan!A$1:AI$798,34,FALSE)/100)))</f>
    </oc>
    <nc r="AB394">
      <f>AA394-(AA394*((VLOOKUP(A394,Plan!A$1:AI$798,35,FALSE)/100)))</f>
    </nc>
  </rcc>
  <rcc rId="12637" sId="8">
    <oc r="AC394">
      <f>IF(Z394,O394*'ETC Data'!$H$4*'ETC Data'!$J$4,0)</f>
    </oc>
    <nc r="AC394">
      <f>IF(Z394,O394*'ETC Data'!$H$4*'ETC Data'!$J$4,0)</f>
    </nc>
  </rcc>
  <rcc rId="12638" sId="8">
    <oc r="AD394">
      <f>AC394-(AC394*((VLOOKUP(A394,Plan!A$1:AJ$798,35,FALSE)/100)))</f>
    </oc>
    <nc r="AD394">
      <f>AC394-(AC394*((VLOOKUP(A394,Plan!A$1:AJ$798,36,FALSE)/100)))</f>
    </nc>
  </rcc>
  <rcc rId="12639" sId="8">
    <oc r="AE394">
      <f>IF(Z394,O394*'ETC Data'!$H$4*'ETC Data'!$K$4,0)</f>
    </oc>
    <nc r="AE394">
      <f>IF(Z394,O394*'ETC Data'!$H$4*'ETC Data'!$K$4,0)</f>
    </nc>
  </rcc>
  <rcc rId="12640" sId="8">
    <oc r="AF394">
      <f>AE394-(AE394*((VLOOKUP(A394,Plan!A$1:AK$798,36,FALSE)/100)))</f>
    </oc>
    <nc r="AF394">
      <f>AE394-(AE394*((VLOOKUP(A394,Plan!A$1:AK$798,37,FALSE)/100)))</f>
    </nc>
  </rcc>
  <rcc rId="12641" sId="8">
    <oc r="AG394">
      <f>IF(Z394,O394*'ETC Data'!$H$4*'ETC Data'!$L$4,0)</f>
    </oc>
    <nc r="AG394">
      <f>IF(Z394,O394*'ETC Data'!$H$4*'ETC Data'!$L$4,0)</f>
    </nc>
  </rcc>
  <rcc rId="12642" sId="8">
    <oc r="AH394">
      <f>AG394-(AG394*((VLOOKUP(A394,Plan!A$1:AP$798,41,FALSE)/100)))</f>
    </oc>
    <nc r="AH394">
      <f>AG394-(AG394*((VLOOKUP(A394,Plan!A$1:AP$798,42,FALSE)/100)))</f>
    </nc>
  </rcc>
  <rcc rId="12643" sId="8">
    <oc r="AJ394">
      <f>OR(H394="Y",K394="Y")</f>
    </oc>
    <nc r="AJ394">
      <f>OR(H394="Y",K394="Y")</f>
    </nc>
  </rcc>
  <rcc rId="12644" sId="8">
    <oc r="AK394">
      <f>IF(AJ394,O394*'ETC Data'!$H$5*'ETC Data'!$I$5,0)</f>
    </oc>
    <nc r="AK394">
      <f>IF(AJ394,O394*'ETC Data'!$H$5*'ETC Data'!$I$5,0)</f>
    </nc>
  </rcc>
  <rcc rId="12645" sId="8">
    <oc r="AL394">
      <f>AK394-(AK394*((VLOOKUP(A394,Plan!A$1:AY$798,49,FALSE)/100)))</f>
    </oc>
    <nc r="AL394">
      <f>AK394-(AK394*((VLOOKUP(A394,Plan!A$1:AY$798,51,FALSE)/100)))</f>
    </nc>
  </rcc>
  <rcc rId="12646" sId="8">
    <oc r="AM394">
      <f>IF(AJ394,O394*'ETC Data'!$H$5*'ETC Data'!$J$5,0)</f>
    </oc>
    <nc r="AM394">
      <f>IF(AJ394,O394*'ETC Data'!$H$5*'ETC Data'!$J$5,0)</f>
    </nc>
  </rcc>
  <rcc rId="12647" sId="8">
    <oc r="AN394">
      <f>AM394-(AM394*((VLOOKUP(A394,Plan!A$1:BA$798,50,FALSE)/100)))</f>
    </oc>
    <nc r="AN394">
      <f>AM394-(AM394*((VLOOKUP(A394,Plan!A$1:BA$798,53,FALSE)/100)))</f>
    </nc>
  </rcc>
  <rcc rId="12648" sId="8">
    <oc r="AO394">
      <f>IF(AJ394,O394*'ETC Data'!$H$5*'ETC Data'!$K$5,0)</f>
    </oc>
    <nc r="AO394">
      <f>IF(AJ394,O394*'ETC Data'!$H$5*'ETC Data'!$K$5,0)</f>
    </nc>
  </rcc>
  <rcc rId="12649" sId="8">
    <oc r="AP394">
      <f>AO394-(AO394*((VLOOKUP(A394,Plan!A$1:BB$798,51,FALSE)/100)))</f>
    </oc>
    <nc r="AP394">
      <f>AO394-(AO394*((VLOOKUP(A394,Plan!A$1:BB$798,54,FALSE)/100)))</f>
    </nc>
  </rcc>
  <rcc rId="12650" sId="8">
    <oc r="AQ394">
      <f>IF(AJ394,O394*'ETC Data'!$H$5*'ETC Data'!$L$5,0)</f>
    </oc>
    <nc r="AQ394">
      <f>IF(AJ394,O394*'ETC Data'!$H$5*'ETC Data'!$L$5,0)</f>
    </nc>
  </rcc>
  <rcc rId="12651" sId="8">
    <oc r="AR394">
      <f>AQ394-(AQ394*((VLOOKUP(A394,Plan!A$1:BD$798,53,FALSE)/100)))</f>
    </oc>
    <nc r="AR394">
      <f>AQ394-(AQ394*((VLOOKUP(A394,Plan!A$1:BD$798,56,FALSE)/100)))</f>
    </nc>
  </rcc>
  <rcc rId="12652" sId="8">
    <oc r="R395">
      <f>Q395-(Q395*((VLOOKUP(A395,Plan!A$1:Z$798,25,FALSE)/100)))</f>
    </oc>
    <nc r="R395">
      <f>Q395-(Q395*((VLOOKUP(A395,Plan!A$1:Z$798,26,FALSE)/100)))</f>
    </nc>
  </rcc>
  <rcc rId="12653" sId="8">
    <oc r="S395">
      <f>IF(P395,O395*'ETC Data'!$H$3*'ETC Data'!$J$3,0)</f>
    </oc>
    <nc r="S395">
      <f>IF(P395,O395*'ETC Data'!$H$3*'ETC Data'!$J$3,0)</f>
    </nc>
  </rcc>
  <rcc rId="12654" sId="8">
    <oc r="T395">
      <f>S395-(S395*((VLOOKUP(A395,Plan!A$1:AA$798,26,FALSE)/100)))</f>
    </oc>
    <nc r="T395">
      <f>S395-(S395*((VLOOKUP(A395,Plan!A$1:AA$798,27,FALSE)/100)))</f>
    </nc>
  </rcc>
  <rcc rId="12655" sId="8">
    <oc r="U395">
      <f>IF(P395,O395*'ETC Data'!$H$3*'ETC Data'!$K$3,0)</f>
    </oc>
    <nc r="U395">
      <f>IF(P395,O395*'ETC Data'!$H$3*'ETC Data'!$K$3,0)</f>
    </nc>
  </rcc>
  <rcc rId="12656" sId="8">
    <oc r="V395">
      <f>U395-(U395*((VLOOKUP(A395,Plan!A$1:AB$798,27,FALSE)/100)))</f>
    </oc>
    <nc r="V395">
      <f>U395-(U395*((VLOOKUP(A395,Plan!A$1:AB$798,28,FALSE)/100)))</f>
    </nc>
  </rcc>
  <rcc rId="12657" sId="8">
    <oc r="W395">
      <f>IF(P395,O395*'ETC Data'!$H$3*'ETC Data'!$L$3,0)</f>
    </oc>
    <nc r="W395">
      <f>IF(P395,O395*'ETC Data'!$H$3*'ETC Data'!$L$3,0)</f>
    </nc>
  </rcc>
  <rcc rId="12658" sId="8">
    <oc r="X395">
      <f>W395-(W395*((VLOOKUP(A395,Plan!A$1:AC$798,28,FALSE)/100)))</f>
    </oc>
    <nc r="X395">
      <f>W395-(W395*((VLOOKUP(A395,Plan!A$1:AC$798,29,FALSE)/100)))</f>
    </nc>
  </rcc>
  <rcc rId="12659" sId="8">
    <oc r="Z395">
      <f>OR(H395="Y",J395="Y")</f>
    </oc>
    <nc r="Z395">
      <f>OR(H395="Y",J395="Y")</f>
    </nc>
  </rcc>
  <rcc rId="12660" sId="8">
    <oc r="AA395">
      <f>IF(Z395,O395*'ETC Data'!$H$4*'ETC Data'!$I$4,0)</f>
    </oc>
    <nc r="AA395">
      <f>IF(Z395,O395*'ETC Data'!$H$4*'ETC Data'!$I$4,0)</f>
    </nc>
  </rcc>
  <rcc rId="12661" sId="8">
    <oc r="AB395">
      <f>AA395-(AA395*((VLOOKUP(A395,Plan!A$1:AI$798,34,FALSE)/100)))</f>
    </oc>
    <nc r="AB395">
      <f>AA395-(AA395*((VLOOKUP(A395,Plan!A$1:AI$798,35,FALSE)/100)))</f>
    </nc>
  </rcc>
  <rcc rId="12662" sId="8">
    <oc r="AC395">
      <f>IF(Z395,O395*'ETC Data'!$H$4*'ETC Data'!$J$4,0)</f>
    </oc>
    <nc r="AC395">
      <f>IF(Z395,O395*'ETC Data'!$H$4*'ETC Data'!$J$4,0)</f>
    </nc>
  </rcc>
  <rcc rId="12663" sId="8">
    <oc r="AD395">
      <f>AC395-(AC395*((VLOOKUP(A395,Plan!A$1:AJ$798,35,FALSE)/100)))</f>
    </oc>
    <nc r="AD395">
      <f>AC395-(AC395*((VLOOKUP(A395,Plan!A$1:AJ$798,36,FALSE)/100)))</f>
    </nc>
  </rcc>
  <rcc rId="12664" sId="8">
    <oc r="AE395">
      <f>IF(Z395,O395*'ETC Data'!$H$4*'ETC Data'!$K$4,0)</f>
    </oc>
    <nc r="AE395">
      <f>IF(Z395,O395*'ETC Data'!$H$4*'ETC Data'!$K$4,0)</f>
    </nc>
  </rcc>
  <rcc rId="12665" sId="8">
    <oc r="AF395">
      <f>AE395-(AE395*((VLOOKUP(A395,Plan!A$1:AK$798,36,FALSE)/100)))</f>
    </oc>
    <nc r="AF395">
      <f>AE395-(AE395*((VLOOKUP(A395,Plan!A$1:AK$798,37,FALSE)/100)))</f>
    </nc>
  </rcc>
  <rcc rId="12666" sId="8">
    <oc r="AG395">
      <f>IF(Z395,O395*'ETC Data'!$H$4*'ETC Data'!$L$4,0)</f>
    </oc>
    <nc r="AG395">
      <f>IF(Z395,O395*'ETC Data'!$H$4*'ETC Data'!$L$4,0)</f>
    </nc>
  </rcc>
  <rcc rId="12667" sId="8">
    <oc r="AH395">
      <f>AG395-(AG395*((VLOOKUP(A395,Plan!A$1:AP$798,41,FALSE)/100)))</f>
    </oc>
    <nc r="AH395">
      <f>AG395-(AG395*((VLOOKUP(A395,Plan!A$1:AP$798,42,FALSE)/100)))</f>
    </nc>
  </rcc>
  <rcc rId="12668" sId="8">
    <oc r="AJ395">
      <f>OR(H395="Y",K395="Y")</f>
    </oc>
    <nc r="AJ395">
      <f>OR(H395="Y",K395="Y")</f>
    </nc>
  </rcc>
  <rcc rId="12669" sId="8">
    <oc r="AK395">
      <f>IF(AJ395,O395*'ETC Data'!$H$5*'ETC Data'!$I$5,0)</f>
    </oc>
    <nc r="AK395">
      <f>IF(AJ395,O395*'ETC Data'!$H$5*'ETC Data'!$I$5,0)</f>
    </nc>
  </rcc>
  <rcc rId="12670" sId="8">
    <oc r="AL395">
      <f>AK395-(AK395*((VLOOKUP(A395,Plan!A$1:AY$798,49,FALSE)/100)))</f>
    </oc>
    <nc r="AL395">
      <f>AK395-(AK395*((VLOOKUP(A395,Plan!A$1:AY$798,51,FALSE)/100)))</f>
    </nc>
  </rcc>
  <rcc rId="12671" sId="8">
    <oc r="AM395">
      <f>IF(AJ395,O395*'ETC Data'!$H$5*'ETC Data'!$J$5,0)</f>
    </oc>
    <nc r="AM395">
      <f>IF(AJ395,O395*'ETC Data'!$H$5*'ETC Data'!$J$5,0)</f>
    </nc>
  </rcc>
  <rcc rId="12672" sId="8">
    <oc r="AN395">
      <f>AM395-(AM395*((VLOOKUP(A395,Plan!A$1:BA$798,50,FALSE)/100)))</f>
    </oc>
    <nc r="AN395">
      <f>AM395-(AM395*((VLOOKUP(A395,Plan!A$1:BA$798,53,FALSE)/100)))</f>
    </nc>
  </rcc>
  <rcc rId="12673" sId="8">
    <oc r="AO395">
      <f>IF(AJ395,O395*'ETC Data'!$H$5*'ETC Data'!$K$5,0)</f>
    </oc>
    <nc r="AO395">
      <f>IF(AJ395,O395*'ETC Data'!$H$5*'ETC Data'!$K$5,0)</f>
    </nc>
  </rcc>
  <rcc rId="12674" sId="8">
    <oc r="AP395">
      <f>AO395-(AO395*((VLOOKUP(A395,Plan!A$1:BB$798,51,FALSE)/100)))</f>
    </oc>
    <nc r="AP395">
      <f>AO395-(AO395*((VLOOKUP(A395,Plan!A$1:BB$798,54,FALSE)/100)))</f>
    </nc>
  </rcc>
  <rcc rId="12675" sId="8">
    <oc r="AQ395">
      <f>IF(AJ395,O395*'ETC Data'!$H$5*'ETC Data'!$L$5,0)</f>
    </oc>
    <nc r="AQ395">
      <f>IF(AJ395,O395*'ETC Data'!$H$5*'ETC Data'!$L$5,0)</f>
    </nc>
  </rcc>
  <rcc rId="12676" sId="8">
    <oc r="AR395">
      <f>AQ395-(AQ395*((VLOOKUP(A395,Plan!A$1:BD$798,53,FALSE)/100)))</f>
    </oc>
    <nc r="AR395">
      <f>AQ395-(AQ395*((VLOOKUP(A395,Plan!A$1:BD$798,56,FALSE)/100)))</f>
    </nc>
  </rcc>
  <rcc rId="12677" sId="8">
    <oc r="R396">
      <f>Q396-(Q396*((VLOOKUP(A396,Plan!A$1:Z$798,25,FALSE)/100)))</f>
    </oc>
    <nc r="R396">
      <f>Q396-(Q396*((VLOOKUP(A396,Plan!A$1:Z$798,26,FALSE)/100)))</f>
    </nc>
  </rcc>
  <rcc rId="12678" sId="8">
    <oc r="S396">
      <f>IF(P396,O396*'ETC Data'!$H$3*'ETC Data'!$J$3,0)</f>
    </oc>
    <nc r="S396">
      <f>IF(P396,O396*'ETC Data'!$H$3*'ETC Data'!$J$3,0)</f>
    </nc>
  </rcc>
  <rcc rId="12679" sId="8">
    <oc r="T396">
      <f>S396-(S396*((VLOOKUP(A396,Plan!A$1:AA$798,26,FALSE)/100)))</f>
    </oc>
    <nc r="T396">
      <f>S396-(S396*((VLOOKUP(A396,Plan!A$1:AA$798,27,FALSE)/100)))</f>
    </nc>
  </rcc>
  <rcc rId="12680" sId="8">
    <oc r="U396">
      <f>IF(P396,O396*'ETC Data'!$H$3*'ETC Data'!$K$3,0)</f>
    </oc>
    <nc r="U396">
      <f>IF(P396,O396*'ETC Data'!$H$3*'ETC Data'!$K$3,0)</f>
    </nc>
  </rcc>
  <rcc rId="12681" sId="8">
    <oc r="V396">
      <f>U396-(U396*((VLOOKUP(A396,Plan!A$1:AB$798,27,FALSE)/100)))</f>
    </oc>
    <nc r="V396">
      <f>U396-(U396*((VLOOKUP(A396,Plan!A$1:AB$798,28,FALSE)/100)))</f>
    </nc>
  </rcc>
  <rcc rId="12682" sId="8">
    <oc r="W396">
      <f>IF(P396,O396*'ETC Data'!$H$3*'ETC Data'!$L$3,0)</f>
    </oc>
    <nc r="W396">
      <f>IF(P396,O396*'ETC Data'!$H$3*'ETC Data'!$L$3,0)</f>
    </nc>
  </rcc>
  <rcc rId="12683" sId="8">
    <oc r="X396">
      <f>W396-(W396*((VLOOKUP(A396,Plan!A$1:AC$798,28,FALSE)/100)))</f>
    </oc>
    <nc r="X396">
      <f>W396-(W396*((VLOOKUP(A396,Plan!A$1:AC$798,29,FALSE)/100)))</f>
    </nc>
  </rcc>
  <rcc rId="12684" sId="8">
    <oc r="Z396">
      <f>OR(H396="Y",J396="Y")</f>
    </oc>
    <nc r="Z396">
      <f>OR(H396="Y",J396="Y")</f>
    </nc>
  </rcc>
  <rcc rId="12685" sId="8">
    <oc r="AA396">
      <f>IF(Z396,O396*'ETC Data'!$H$4*'ETC Data'!$I$4,0)</f>
    </oc>
    <nc r="AA396">
      <f>IF(Z396,O396*'ETC Data'!$H$4*'ETC Data'!$I$4,0)</f>
    </nc>
  </rcc>
  <rcc rId="12686" sId="8">
    <oc r="AB396">
      <f>AA396-(AA396*((VLOOKUP(A396,Plan!A$1:AI$798,34,FALSE)/100)))</f>
    </oc>
    <nc r="AB396">
      <f>AA396-(AA396*((VLOOKUP(A396,Plan!A$1:AI$798,35,FALSE)/100)))</f>
    </nc>
  </rcc>
  <rcc rId="12687" sId="8">
    <oc r="AC396">
      <f>IF(Z396,O396*'ETC Data'!$H$4*'ETC Data'!$J$4,0)</f>
    </oc>
    <nc r="AC396">
      <f>IF(Z396,O396*'ETC Data'!$H$4*'ETC Data'!$J$4,0)</f>
    </nc>
  </rcc>
  <rcc rId="12688" sId="8">
    <oc r="AD396">
      <f>AC396-(AC396*((VLOOKUP(A396,Plan!A$1:AJ$798,35,FALSE)/100)))</f>
    </oc>
    <nc r="AD396">
      <f>AC396-(AC396*((VLOOKUP(A396,Plan!A$1:AJ$798,36,FALSE)/100)))</f>
    </nc>
  </rcc>
  <rcc rId="12689" sId="8">
    <oc r="AE396">
      <f>IF(Z396,O396*'ETC Data'!$H$4*'ETC Data'!$K$4,0)</f>
    </oc>
    <nc r="AE396">
      <f>IF(Z396,O396*'ETC Data'!$H$4*'ETC Data'!$K$4,0)</f>
    </nc>
  </rcc>
  <rcc rId="12690" sId="8">
    <oc r="AF396">
      <f>AE396-(AE396*((VLOOKUP(A396,Plan!A$1:AK$798,36,FALSE)/100)))</f>
    </oc>
    <nc r="AF396">
      <f>AE396-(AE396*((VLOOKUP(A396,Plan!A$1:AK$798,37,FALSE)/100)))</f>
    </nc>
  </rcc>
  <rcc rId="12691" sId="8">
    <oc r="AG396">
      <f>IF(Z396,O396*'ETC Data'!$H$4*'ETC Data'!$L$4,0)</f>
    </oc>
    <nc r="AG396">
      <f>IF(Z396,O396*'ETC Data'!$H$4*'ETC Data'!$L$4,0)</f>
    </nc>
  </rcc>
  <rcc rId="12692" sId="8">
    <oc r="AH396">
      <f>AG396-(AG396*((VLOOKUP(A396,Plan!A$1:AP$798,41,FALSE)/100)))</f>
    </oc>
    <nc r="AH396">
      <f>AG396-(AG396*((VLOOKUP(A396,Plan!A$1:AP$798,42,FALSE)/100)))</f>
    </nc>
  </rcc>
  <rcc rId="12693" sId="8">
    <oc r="AJ396">
      <f>OR(H396="Y",K396="Y")</f>
    </oc>
    <nc r="AJ396">
      <f>OR(H396="Y",K396="Y")</f>
    </nc>
  </rcc>
  <rcc rId="12694" sId="8">
    <oc r="AK396">
      <f>IF(AJ396,O396*'ETC Data'!$H$5*'ETC Data'!$I$5,0)</f>
    </oc>
    <nc r="AK396">
      <f>IF(AJ396,O396*'ETC Data'!$H$5*'ETC Data'!$I$5,0)</f>
    </nc>
  </rcc>
  <rcc rId="12695" sId="8">
    <oc r="AL396">
      <f>AK396-(AK396*((VLOOKUP(A396,Plan!A$1:AY$798,49,FALSE)/100)))</f>
    </oc>
    <nc r="AL396">
      <f>AK396-(AK396*((VLOOKUP(A396,Plan!A$1:AY$798,51,FALSE)/100)))</f>
    </nc>
  </rcc>
  <rcc rId="12696" sId="8">
    <oc r="AM396">
      <f>IF(AJ396,O396*'ETC Data'!$H$5*'ETC Data'!$J$5,0)</f>
    </oc>
    <nc r="AM396">
      <f>IF(AJ396,O396*'ETC Data'!$H$5*'ETC Data'!$J$5,0)</f>
    </nc>
  </rcc>
  <rcc rId="12697" sId="8">
    <oc r="AN396">
      <f>AM396-(AM396*((VLOOKUP(A396,Plan!A$1:BA$798,50,FALSE)/100)))</f>
    </oc>
    <nc r="AN396">
      <f>AM396-(AM396*((VLOOKUP(A396,Plan!A$1:BA$798,53,FALSE)/100)))</f>
    </nc>
  </rcc>
  <rcc rId="12698" sId="8">
    <oc r="AO396">
      <f>IF(AJ396,O396*'ETC Data'!$H$5*'ETC Data'!$K$5,0)</f>
    </oc>
    <nc r="AO396">
      <f>IF(AJ396,O396*'ETC Data'!$H$5*'ETC Data'!$K$5,0)</f>
    </nc>
  </rcc>
  <rcc rId="12699" sId="8">
    <oc r="AP396">
      <f>AO396-(AO396*((VLOOKUP(A396,Plan!A$1:BB$798,51,FALSE)/100)))</f>
    </oc>
    <nc r="AP396">
      <f>AO396-(AO396*((VLOOKUP(A396,Plan!A$1:BB$798,54,FALSE)/100)))</f>
    </nc>
  </rcc>
  <rcc rId="12700" sId="8">
    <oc r="AQ396">
      <f>IF(AJ396,O396*'ETC Data'!$H$5*'ETC Data'!$L$5,0)</f>
    </oc>
    <nc r="AQ396">
      <f>IF(AJ396,O396*'ETC Data'!$H$5*'ETC Data'!$L$5,0)</f>
    </nc>
  </rcc>
  <rcc rId="12701" sId="8">
    <oc r="AR396">
      <f>AQ396-(AQ396*((VLOOKUP(A396,Plan!A$1:BD$798,53,FALSE)/100)))</f>
    </oc>
    <nc r="AR396">
      <f>AQ396-(AQ396*((VLOOKUP(A396,Plan!A$1:BD$798,56,FALSE)/100)))</f>
    </nc>
  </rcc>
  <rcc rId="12702" sId="8">
    <oc r="R397">
      <f>Q397-(Q397*((VLOOKUP(A397,Plan!A$1:Z$798,25,FALSE)/100)))</f>
    </oc>
    <nc r="R397">
      <f>Q397-(Q397*((VLOOKUP(A397,Plan!A$1:Z$798,26,FALSE)/100)))</f>
    </nc>
  </rcc>
  <rcc rId="12703" sId="8">
    <oc r="S397">
      <f>IF(P397,O397*'ETC Data'!$H$3*'ETC Data'!$J$3,0)</f>
    </oc>
    <nc r="S397">
      <f>IF(P397,O397*'ETC Data'!$H$3*'ETC Data'!$J$3,0)</f>
    </nc>
  </rcc>
  <rcc rId="12704" sId="8">
    <oc r="T397">
      <f>S397-(S397*((VLOOKUP(A397,Plan!A$1:AA$798,26,FALSE)/100)))</f>
    </oc>
    <nc r="T397">
      <f>S397-(S397*((VLOOKUP(A397,Plan!A$1:AA$798,27,FALSE)/100)))</f>
    </nc>
  </rcc>
  <rcc rId="12705" sId="8">
    <oc r="U397">
      <f>IF(P397,O397*'ETC Data'!$H$3*'ETC Data'!$K$3,0)</f>
    </oc>
    <nc r="U397">
      <f>IF(P397,O397*'ETC Data'!$H$3*'ETC Data'!$K$3,0)</f>
    </nc>
  </rcc>
  <rcc rId="12706" sId="8">
    <oc r="V397">
      <f>U397-(U397*((VLOOKUP(A397,Plan!A$1:AB$798,27,FALSE)/100)))</f>
    </oc>
    <nc r="V397">
      <f>U397-(U397*((VLOOKUP(A397,Plan!A$1:AB$798,28,FALSE)/100)))</f>
    </nc>
  </rcc>
  <rcc rId="12707" sId="8">
    <oc r="W397">
      <f>IF(P397,O397*'ETC Data'!$H$3*'ETC Data'!$L$3,0)</f>
    </oc>
    <nc r="W397">
      <f>IF(P397,O397*'ETC Data'!$H$3*'ETC Data'!$L$3,0)</f>
    </nc>
  </rcc>
  <rcc rId="12708" sId="8">
    <oc r="X397">
      <f>W397-(W397*((VLOOKUP(A397,Plan!A$1:AC$798,28,FALSE)/100)))</f>
    </oc>
    <nc r="X397">
      <f>W397-(W397*((VLOOKUP(A397,Plan!A$1:AC$798,29,FALSE)/100)))</f>
    </nc>
  </rcc>
  <rcc rId="12709" sId="8">
    <oc r="Z397">
      <f>OR(H397="Y",J397="Y")</f>
    </oc>
    <nc r="Z397">
      <f>OR(H397="Y",J397="Y")</f>
    </nc>
  </rcc>
  <rcc rId="12710" sId="8">
    <oc r="AA397">
      <f>IF(Z397,O397*'ETC Data'!$H$4*'ETC Data'!$I$4,0)</f>
    </oc>
    <nc r="AA397">
      <f>IF(Z397,O397*'ETC Data'!$H$4*'ETC Data'!$I$4,0)</f>
    </nc>
  </rcc>
  <rcc rId="12711" sId="8">
    <oc r="AB397">
      <f>AA397-(AA397*((VLOOKUP(A397,Plan!A$1:AI$798,34,FALSE)/100)))</f>
    </oc>
    <nc r="AB397">
      <f>AA397-(AA397*((VLOOKUP(A397,Plan!A$1:AI$798,35,FALSE)/100)))</f>
    </nc>
  </rcc>
  <rcc rId="12712" sId="8">
    <oc r="AC397">
      <f>IF(Z397,O397*'ETC Data'!$H$4*'ETC Data'!$J$4,0)</f>
    </oc>
    <nc r="AC397">
      <f>IF(Z397,O397*'ETC Data'!$H$4*'ETC Data'!$J$4,0)</f>
    </nc>
  </rcc>
  <rcc rId="12713" sId="8">
    <oc r="AD397">
      <f>AC397-(AC397*((VLOOKUP(A397,Plan!A$1:AJ$798,35,FALSE)/100)))</f>
    </oc>
    <nc r="AD397">
      <f>AC397-(AC397*((VLOOKUP(A397,Plan!A$1:AJ$798,36,FALSE)/100)))</f>
    </nc>
  </rcc>
  <rcc rId="12714" sId="8">
    <oc r="AE397">
      <f>IF(Z397,O397*'ETC Data'!$H$4*'ETC Data'!$K$4,0)</f>
    </oc>
    <nc r="AE397">
      <f>IF(Z397,O397*'ETC Data'!$H$4*'ETC Data'!$K$4,0)</f>
    </nc>
  </rcc>
  <rcc rId="12715" sId="8">
    <oc r="AF397">
      <f>AE397-(AE397*((VLOOKUP(A397,Plan!A$1:AK$798,36,FALSE)/100)))</f>
    </oc>
    <nc r="AF397">
      <f>AE397-(AE397*((VLOOKUP(A397,Plan!A$1:AK$798,37,FALSE)/100)))</f>
    </nc>
  </rcc>
  <rcc rId="12716" sId="8">
    <oc r="AG397">
      <f>IF(Z397,O397*'ETC Data'!$H$4*'ETC Data'!$L$4,0)</f>
    </oc>
    <nc r="AG397">
      <f>IF(Z397,O397*'ETC Data'!$H$4*'ETC Data'!$L$4,0)</f>
    </nc>
  </rcc>
  <rcc rId="12717" sId="8">
    <oc r="AH397">
      <f>AG397-(AG397*((VLOOKUP(A397,Plan!A$1:AP$798,41,FALSE)/100)))</f>
    </oc>
    <nc r="AH397">
      <f>AG397-(AG397*((VLOOKUP(A397,Plan!A$1:AP$798,42,FALSE)/100)))</f>
    </nc>
  </rcc>
  <rcc rId="12718" sId="8">
    <oc r="AJ397">
      <f>OR(H397="Y",K397="Y")</f>
    </oc>
    <nc r="AJ397">
      <f>OR(H397="Y",K397="Y")</f>
    </nc>
  </rcc>
  <rcc rId="12719" sId="8">
    <oc r="AK397">
      <f>IF(AJ397,O397*'ETC Data'!$H$5*'ETC Data'!$I$5,0)</f>
    </oc>
    <nc r="AK397">
      <f>IF(AJ397,O397*'ETC Data'!$H$5*'ETC Data'!$I$5,0)</f>
    </nc>
  </rcc>
  <rcc rId="12720" sId="8">
    <oc r="AL397">
      <f>AK397-(AK397*((VLOOKUP(A397,Plan!A$1:AY$798,49,FALSE)/100)))</f>
    </oc>
    <nc r="AL397">
      <f>AK397-(AK397*((VLOOKUP(A397,Plan!A$1:AY$798,51,FALSE)/100)))</f>
    </nc>
  </rcc>
  <rcc rId="12721" sId="8">
    <oc r="AM397">
      <f>IF(AJ397,O397*'ETC Data'!$H$5*'ETC Data'!$J$5,0)</f>
    </oc>
    <nc r="AM397">
      <f>IF(AJ397,O397*'ETC Data'!$H$5*'ETC Data'!$J$5,0)</f>
    </nc>
  </rcc>
  <rcc rId="12722" sId="8">
    <oc r="AN397">
      <f>AM397-(AM397*((VLOOKUP(A397,Plan!A$1:BA$798,50,FALSE)/100)))</f>
    </oc>
    <nc r="AN397">
      <f>AM397-(AM397*((VLOOKUP(A397,Plan!A$1:BA$798,53,FALSE)/100)))</f>
    </nc>
  </rcc>
  <rcc rId="12723" sId="8">
    <oc r="AO397">
      <f>IF(AJ397,O397*'ETC Data'!$H$5*'ETC Data'!$K$5,0)</f>
    </oc>
    <nc r="AO397">
      <f>IF(AJ397,O397*'ETC Data'!$H$5*'ETC Data'!$K$5,0)</f>
    </nc>
  </rcc>
  <rcc rId="12724" sId="8">
    <oc r="AP397">
      <f>AO397-(AO397*((VLOOKUP(A397,Plan!A$1:BB$798,51,FALSE)/100)))</f>
    </oc>
    <nc r="AP397">
      <f>AO397-(AO397*((VLOOKUP(A397,Plan!A$1:BB$798,54,FALSE)/100)))</f>
    </nc>
  </rcc>
  <rcc rId="12725" sId="8">
    <oc r="AQ397">
      <f>IF(AJ397,O397*'ETC Data'!$H$5*'ETC Data'!$L$5,0)</f>
    </oc>
    <nc r="AQ397">
      <f>IF(AJ397,O397*'ETC Data'!$H$5*'ETC Data'!$L$5,0)</f>
    </nc>
  </rcc>
  <rcc rId="12726" sId="8">
    <oc r="AR397">
      <f>AQ397-(AQ397*((VLOOKUP(A397,Plan!A$1:BD$798,53,FALSE)/100)))</f>
    </oc>
    <nc r="AR397">
      <f>AQ397-(AQ397*((VLOOKUP(A397,Plan!A$1:BD$798,56,FALSE)/100)))</f>
    </nc>
  </rcc>
  <rcc rId="12727" sId="8">
    <oc r="R398">
      <f>Q398-(Q398*((VLOOKUP(A398,Plan!A$1:Z$798,25,FALSE)/100)))</f>
    </oc>
    <nc r="R398">
      <f>Q398-(Q398*((VLOOKUP(A398,Plan!A$1:Z$798,26,FALSE)/100)))</f>
    </nc>
  </rcc>
  <rcc rId="12728" sId="8">
    <oc r="S398">
      <f>IF(P398,O398*'ETC Data'!$H$3*'ETC Data'!$J$3,0)</f>
    </oc>
    <nc r="S398">
      <f>IF(P398,O398*'ETC Data'!$H$3*'ETC Data'!$J$3,0)</f>
    </nc>
  </rcc>
  <rcc rId="12729" sId="8">
    <oc r="T398">
      <f>S398-(S398*((VLOOKUP(A398,Plan!A$1:AA$798,26,FALSE)/100)))</f>
    </oc>
    <nc r="T398">
      <f>S398-(S398*((VLOOKUP(A398,Plan!A$1:AA$798,27,FALSE)/100)))</f>
    </nc>
  </rcc>
  <rcc rId="12730" sId="8">
    <oc r="U398">
      <f>IF(P398,O398*'ETC Data'!$H$3*'ETC Data'!$K$3,0)</f>
    </oc>
    <nc r="U398">
      <f>IF(P398,O398*'ETC Data'!$H$3*'ETC Data'!$K$3,0)</f>
    </nc>
  </rcc>
  <rcc rId="12731" sId="8">
    <oc r="V398">
      <f>U398-(U398*((VLOOKUP(A398,Plan!A$1:AB$798,27,FALSE)/100)))</f>
    </oc>
    <nc r="V398">
      <f>U398-(U398*((VLOOKUP(A398,Plan!A$1:AB$798,28,FALSE)/100)))</f>
    </nc>
  </rcc>
  <rcc rId="12732" sId="8">
    <oc r="W398">
      <f>IF(P398,O398*'ETC Data'!$H$3*'ETC Data'!$L$3,0)</f>
    </oc>
    <nc r="W398">
      <f>IF(P398,O398*'ETC Data'!$H$3*'ETC Data'!$L$3,0)</f>
    </nc>
  </rcc>
  <rcc rId="12733" sId="8">
    <oc r="X398">
      <f>W398-(W398*((VLOOKUP(A398,Plan!A$1:AC$798,28,FALSE)/100)))</f>
    </oc>
    <nc r="X398">
      <f>W398-(W398*((VLOOKUP(A398,Plan!A$1:AC$798,29,FALSE)/100)))</f>
    </nc>
  </rcc>
  <rcc rId="12734" sId="8">
    <oc r="Z398">
      <f>OR(H398="Y",J398="Y")</f>
    </oc>
    <nc r="Z398">
      <f>OR(H398="Y",J398="Y")</f>
    </nc>
  </rcc>
  <rcc rId="12735" sId="8">
    <oc r="AA398">
      <f>IF(Z398,O398*'ETC Data'!$H$4*'ETC Data'!$I$4,0)</f>
    </oc>
    <nc r="AA398">
      <f>IF(Z398,O398*'ETC Data'!$H$4*'ETC Data'!$I$4,0)</f>
    </nc>
  </rcc>
  <rcc rId="12736" sId="8">
    <oc r="AB398">
      <f>AA398-(AA398*((VLOOKUP(A398,Plan!A$1:AI$798,34,FALSE)/100)))</f>
    </oc>
    <nc r="AB398">
      <f>AA398-(AA398*((VLOOKUP(A398,Plan!A$1:AI$798,35,FALSE)/100)))</f>
    </nc>
  </rcc>
  <rcc rId="12737" sId="8">
    <oc r="AC398">
      <f>IF(Z398,O398*'ETC Data'!$H$4*'ETC Data'!$J$4,0)</f>
    </oc>
    <nc r="AC398">
      <f>IF(Z398,O398*'ETC Data'!$H$4*'ETC Data'!$J$4,0)</f>
    </nc>
  </rcc>
  <rcc rId="12738" sId="8">
    <oc r="AD398">
      <f>AC398-(AC398*((VLOOKUP(A398,Plan!A$1:AJ$798,35,FALSE)/100)))</f>
    </oc>
    <nc r="AD398">
      <f>AC398-(AC398*((VLOOKUP(A398,Plan!A$1:AJ$798,36,FALSE)/100)))</f>
    </nc>
  </rcc>
  <rcc rId="12739" sId="8">
    <oc r="AE398">
      <f>IF(Z398,O398*'ETC Data'!$H$4*'ETC Data'!$K$4,0)</f>
    </oc>
    <nc r="AE398">
      <f>IF(Z398,O398*'ETC Data'!$H$4*'ETC Data'!$K$4,0)</f>
    </nc>
  </rcc>
  <rcc rId="12740" sId="8">
    <oc r="AF398">
      <f>AE398-(AE398*((VLOOKUP(A398,Plan!A$1:AK$798,36,FALSE)/100)))</f>
    </oc>
    <nc r="AF398">
      <f>AE398-(AE398*((VLOOKUP(A398,Plan!A$1:AK$798,37,FALSE)/100)))</f>
    </nc>
  </rcc>
  <rcc rId="12741" sId="8">
    <oc r="AG398">
      <f>IF(Z398,O398*'ETC Data'!$H$4*'ETC Data'!$L$4,0)</f>
    </oc>
    <nc r="AG398">
      <f>IF(Z398,O398*'ETC Data'!$H$4*'ETC Data'!$L$4,0)</f>
    </nc>
  </rcc>
  <rcc rId="12742" sId="8">
    <oc r="AH398">
      <f>AG398-(AG398*((VLOOKUP(A398,Plan!A$1:AP$798,41,FALSE)/100)))</f>
    </oc>
    <nc r="AH398">
      <f>AG398-(AG398*((VLOOKUP(A398,Plan!A$1:AP$798,42,FALSE)/100)))</f>
    </nc>
  </rcc>
  <rcc rId="12743" sId="8">
    <oc r="AJ398">
      <f>OR(H398="Y",K398="Y")</f>
    </oc>
    <nc r="AJ398">
      <f>OR(H398="Y",K398="Y")</f>
    </nc>
  </rcc>
  <rcc rId="12744" sId="8">
    <oc r="AK398">
      <f>IF(AJ398,O398*'ETC Data'!$H$5*'ETC Data'!$I$5,0)</f>
    </oc>
    <nc r="AK398">
      <f>IF(AJ398,O398*'ETC Data'!$H$5*'ETC Data'!$I$5,0)</f>
    </nc>
  </rcc>
  <rcc rId="12745" sId="8">
    <oc r="AL398">
      <f>AK398-(AK398*((VLOOKUP(A398,Plan!A$1:AY$798,49,FALSE)/100)))</f>
    </oc>
    <nc r="AL398">
      <f>AK398-(AK398*((VLOOKUP(A398,Plan!A$1:AY$798,51,FALSE)/100)))</f>
    </nc>
  </rcc>
  <rcc rId="12746" sId="8">
    <oc r="AM398">
      <f>IF(AJ398,O398*'ETC Data'!$H$5*'ETC Data'!$J$5,0)</f>
    </oc>
    <nc r="AM398">
      <f>IF(AJ398,O398*'ETC Data'!$H$5*'ETC Data'!$J$5,0)</f>
    </nc>
  </rcc>
  <rcc rId="12747" sId="8">
    <oc r="AN398">
      <f>AM398-(AM398*((VLOOKUP(A398,Plan!A$1:BA$798,50,FALSE)/100)))</f>
    </oc>
    <nc r="AN398">
      <f>AM398-(AM398*((VLOOKUP(A398,Plan!A$1:BA$798,53,FALSE)/100)))</f>
    </nc>
  </rcc>
  <rcc rId="12748" sId="8">
    <oc r="AO398">
      <f>IF(AJ398,O398*'ETC Data'!$H$5*'ETC Data'!$K$5,0)</f>
    </oc>
    <nc r="AO398">
      <f>IF(AJ398,O398*'ETC Data'!$H$5*'ETC Data'!$K$5,0)</f>
    </nc>
  </rcc>
  <rcc rId="12749" sId="8">
    <oc r="AP398">
      <f>AO398-(AO398*((VLOOKUP(A398,Plan!A$1:BB$798,51,FALSE)/100)))</f>
    </oc>
    <nc r="AP398">
      <f>AO398-(AO398*((VLOOKUP(A398,Plan!A$1:BB$798,54,FALSE)/100)))</f>
    </nc>
  </rcc>
  <rcc rId="12750" sId="8">
    <oc r="AQ398">
      <f>IF(AJ398,O398*'ETC Data'!$H$5*'ETC Data'!$L$5,0)</f>
    </oc>
    <nc r="AQ398">
      <f>IF(AJ398,O398*'ETC Data'!$H$5*'ETC Data'!$L$5,0)</f>
    </nc>
  </rcc>
  <rcc rId="12751" sId="8">
    <oc r="AR398">
      <f>AQ398-(AQ398*((VLOOKUP(A398,Plan!A$1:BD$798,53,FALSE)/100)))</f>
    </oc>
    <nc r="AR398">
      <f>AQ398-(AQ398*((VLOOKUP(A398,Plan!A$1:BD$798,56,FALSE)/100)))</f>
    </nc>
  </rcc>
  <rcc rId="12752" sId="8">
    <oc r="R399">
      <f>Q399-(Q399*((VLOOKUP(A399,Plan!A$1:Z$798,25,FALSE)/100)))</f>
    </oc>
    <nc r="R399">
      <f>Q399-(Q399*((VLOOKUP(A399,Plan!A$1:Z$798,26,FALSE)/100)))</f>
    </nc>
  </rcc>
  <rcc rId="12753" sId="8">
    <oc r="S399">
      <f>IF(P399,O399*'ETC Data'!$H$3*'ETC Data'!$J$3,0)</f>
    </oc>
    <nc r="S399">
      <f>IF(P399,O399*'ETC Data'!$H$3*'ETC Data'!$J$3,0)</f>
    </nc>
  </rcc>
  <rcc rId="12754" sId="8">
    <oc r="T399">
      <f>S399-(S399*((VLOOKUP(A399,Plan!A$1:AA$798,26,FALSE)/100)))</f>
    </oc>
    <nc r="T399">
      <f>S399-(S399*((VLOOKUP(A399,Plan!A$1:AA$798,27,FALSE)/100)))</f>
    </nc>
  </rcc>
  <rcc rId="12755" sId="8">
    <oc r="U399">
      <f>IF(P399,O399*'ETC Data'!$H$3*'ETC Data'!$K$3,0)</f>
    </oc>
    <nc r="U399">
      <f>IF(P399,O399*'ETC Data'!$H$3*'ETC Data'!$K$3,0)</f>
    </nc>
  </rcc>
  <rcc rId="12756" sId="8">
    <oc r="V399">
      <f>U399-(U399*((VLOOKUP(A399,Plan!A$1:AB$798,27,FALSE)/100)))</f>
    </oc>
    <nc r="V399">
      <f>U399-(U399*((VLOOKUP(A399,Plan!A$1:AB$798,28,FALSE)/100)))</f>
    </nc>
  </rcc>
  <rcc rId="12757" sId="8">
    <oc r="W399">
      <f>IF(P399,O399*'ETC Data'!$H$3*'ETC Data'!$L$3,0)</f>
    </oc>
    <nc r="W399">
      <f>IF(P399,O399*'ETC Data'!$H$3*'ETC Data'!$L$3,0)</f>
    </nc>
  </rcc>
  <rcc rId="12758" sId="8">
    <oc r="X399">
      <f>W399-(W399*((VLOOKUP(A399,Plan!A$1:AC$798,28,FALSE)/100)))</f>
    </oc>
    <nc r="X399">
      <f>W399-(W399*((VLOOKUP(A399,Plan!A$1:AC$798,29,FALSE)/100)))</f>
    </nc>
  </rcc>
  <rcc rId="12759" sId="8">
    <oc r="Z399">
      <f>OR(H399="Y",J399="Y")</f>
    </oc>
    <nc r="Z399">
      <f>OR(H399="Y",J399="Y")</f>
    </nc>
  </rcc>
  <rcc rId="12760" sId="8">
    <oc r="AA399">
      <f>IF(Z399,O399*'ETC Data'!$H$4*'ETC Data'!$I$4,0)</f>
    </oc>
    <nc r="AA399">
      <f>IF(Z399,O399*'ETC Data'!$H$4*'ETC Data'!$I$4,0)</f>
    </nc>
  </rcc>
  <rcc rId="12761" sId="8">
    <oc r="AB399">
      <f>AA399-(AA399*((VLOOKUP(A399,Plan!A$1:AI$798,34,FALSE)/100)))</f>
    </oc>
    <nc r="AB399">
      <f>AA399-(AA399*((VLOOKUP(A399,Plan!A$1:AI$798,35,FALSE)/100)))</f>
    </nc>
  </rcc>
  <rcc rId="12762" sId="8">
    <oc r="AC399">
      <f>IF(Z399,O399*'ETC Data'!$H$4*'ETC Data'!$J$4,0)</f>
    </oc>
    <nc r="AC399">
      <f>IF(Z399,O399*'ETC Data'!$H$4*'ETC Data'!$J$4,0)</f>
    </nc>
  </rcc>
  <rcc rId="12763" sId="8">
    <oc r="AD399">
      <f>AC399-(AC399*((VLOOKUP(A399,Plan!A$1:AJ$798,35,FALSE)/100)))</f>
    </oc>
    <nc r="AD399">
      <f>AC399-(AC399*((VLOOKUP(A399,Plan!A$1:AJ$798,36,FALSE)/100)))</f>
    </nc>
  </rcc>
  <rcc rId="12764" sId="8">
    <oc r="AE399">
      <f>IF(Z399,O399*'ETC Data'!$H$4*'ETC Data'!$K$4,0)</f>
    </oc>
    <nc r="AE399">
      <f>IF(Z399,O399*'ETC Data'!$H$4*'ETC Data'!$K$4,0)</f>
    </nc>
  </rcc>
  <rcc rId="12765" sId="8">
    <oc r="AF399">
      <f>AE399-(AE399*((VLOOKUP(A399,Plan!A$1:AK$798,36,FALSE)/100)))</f>
    </oc>
    <nc r="AF399">
      <f>AE399-(AE399*((VLOOKUP(A399,Plan!A$1:AK$798,37,FALSE)/100)))</f>
    </nc>
  </rcc>
  <rcc rId="12766" sId="8">
    <oc r="AG399">
      <f>IF(Z399,O399*'ETC Data'!$H$4*'ETC Data'!$L$4,0)</f>
    </oc>
    <nc r="AG399">
      <f>IF(Z399,O399*'ETC Data'!$H$4*'ETC Data'!$L$4,0)</f>
    </nc>
  </rcc>
  <rcc rId="12767" sId="8">
    <oc r="AH399">
      <f>AG399-(AG399*((VLOOKUP(A399,Plan!A$1:AP$798,41,FALSE)/100)))</f>
    </oc>
    <nc r="AH399">
      <f>AG399-(AG399*((VLOOKUP(A399,Plan!A$1:AP$798,42,FALSE)/100)))</f>
    </nc>
  </rcc>
  <rcc rId="12768" sId="8">
    <oc r="AJ399">
      <f>OR(H399="Y",K399="Y")</f>
    </oc>
    <nc r="AJ399">
      <f>OR(H399="Y",K399="Y")</f>
    </nc>
  </rcc>
  <rcc rId="12769" sId="8">
    <oc r="AK399">
      <f>IF(AJ399,O399*'ETC Data'!$H$5*'ETC Data'!$I$5,0)</f>
    </oc>
    <nc r="AK399">
      <f>IF(AJ399,O399*'ETC Data'!$H$5*'ETC Data'!$I$5,0)</f>
    </nc>
  </rcc>
  <rcc rId="12770" sId="8">
    <oc r="AL399">
      <f>AK399-(AK399*((VLOOKUP(A399,Plan!A$1:AY$798,49,FALSE)/100)))</f>
    </oc>
    <nc r="AL399">
      <f>AK399-(AK399*((VLOOKUP(A399,Plan!A$1:AY$798,51,FALSE)/100)))</f>
    </nc>
  </rcc>
  <rcc rId="12771" sId="8">
    <oc r="AM399">
      <f>IF(AJ399,O399*'ETC Data'!$H$5*'ETC Data'!$J$5,0)</f>
    </oc>
    <nc r="AM399">
      <f>IF(AJ399,O399*'ETC Data'!$H$5*'ETC Data'!$J$5,0)</f>
    </nc>
  </rcc>
  <rcc rId="12772" sId="8">
    <oc r="AN399">
      <f>AM399-(AM399*((VLOOKUP(A399,Plan!A$1:BA$798,50,FALSE)/100)))</f>
    </oc>
    <nc r="AN399">
      <f>AM399-(AM399*((VLOOKUP(A399,Plan!A$1:BA$798,53,FALSE)/100)))</f>
    </nc>
  </rcc>
  <rcc rId="12773" sId="8">
    <oc r="AO399">
      <f>IF(AJ399,O399*'ETC Data'!$H$5*'ETC Data'!$K$5,0)</f>
    </oc>
    <nc r="AO399">
      <f>IF(AJ399,O399*'ETC Data'!$H$5*'ETC Data'!$K$5,0)</f>
    </nc>
  </rcc>
  <rcc rId="12774" sId="8">
    <oc r="AP399">
      <f>AO399-(AO399*((VLOOKUP(A399,Plan!A$1:BB$798,51,FALSE)/100)))</f>
    </oc>
    <nc r="AP399">
      <f>AO399-(AO399*((VLOOKUP(A399,Plan!A$1:BB$798,54,FALSE)/100)))</f>
    </nc>
  </rcc>
  <rcc rId="12775" sId="8">
    <oc r="AQ399">
      <f>IF(AJ399,O399*'ETC Data'!$H$5*'ETC Data'!$L$5,0)</f>
    </oc>
    <nc r="AQ399">
      <f>IF(AJ399,O399*'ETC Data'!$H$5*'ETC Data'!$L$5,0)</f>
    </nc>
  </rcc>
  <rcc rId="12776" sId="8">
    <oc r="AR399">
      <f>AQ399-(AQ399*((VLOOKUP(A399,Plan!A$1:BD$798,53,FALSE)/100)))</f>
    </oc>
    <nc r="AR399">
      <f>AQ399-(AQ399*((VLOOKUP(A399,Plan!A$1:BD$798,56,FALSE)/100)))</f>
    </nc>
  </rcc>
  <rcc rId="12777" sId="8">
    <oc r="R400">
      <f>Q400-(Q400*((VLOOKUP(A400,Plan!A$1:Z$798,25,FALSE)/100)))</f>
    </oc>
    <nc r="R400">
      <f>Q400-(Q400*((VLOOKUP(A400,Plan!A$1:Z$798,26,FALSE)/100)))</f>
    </nc>
  </rcc>
  <rcc rId="12778" sId="8">
    <oc r="S400">
      <f>IF(P400,O400*'ETC Data'!$H$3*'ETC Data'!$J$3,0)</f>
    </oc>
    <nc r="S400">
      <f>IF(P400,O400*'ETC Data'!$H$3*'ETC Data'!$J$3,0)</f>
    </nc>
  </rcc>
  <rcc rId="12779" sId="8">
    <oc r="T400">
      <f>S400-(S400*((VLOOKUP(A400,Plan!A$1:AA$798,26,FALSE)/100)))</f>
    </oc>
    <nc r="T400">
      <f>S400-(S400*((VLOOKUP(A400,Plan!A$1:AA$798,27,FALSE)/100)))</f>
    </nc>
  </rcc>
  <rcc rId="12780" sId="8">
    <oc r="U400">
      <f>IF(P400,O400*'ETC Data'!$H$3*'ETC Data'!$K$3,0)</f>
    </oc>
    <nc r="U400">
      <f>IF(P400,O400*'ETC Data'!$H$3*'ETC Data'!$K$3,0)</f>
    </nc>
  </rcc>
  <rcc rId="12781" sId="8">
    <oc r="V400">
      <f>U400-(U400*((VLOOKUP(A400,Plan!A$1:AB$798,27,FALSE)/100)))</f>
    </oc>
    <nc r="V400">
      <f>U400-(U400*((VLOOKUP(A400,Plan!A$1:AB$798,28,FALSE)/100)))</f>
    </nc>
  </rcc>
  <rcc rId="12782" sId="8">
    <oc r="W400">
      <f>IF(P400,O400*'ETC Data'!$H$3*'ETC Data'!$L$3,0)</f>
    </oc>
    <nc r="W400">
      <f>IF(P400,O400*'ETC Data'!$H$3*'ETC Data'!$L$3,0)</f>
    </nc>
  </rcc>
  <rcc rId="12783" sId="8">
    <oc r="X400">
      <f>W400-(W400*((VLOOKUP(A400,Plan!A$1:AC$798,28,FALSE)/100)))</f>
    </oc>
    <nc r="X400">
      <f>W400-(W400*((VLOOKUP(A400,Plan!A$1:AC$798,29,FALSE)/100)))</f>
    </nc>
  </rcc>
  <rcc rId="12784" sId="8">
    <oc r="Z400">
      <f>OR(H400="Y",J400="Y")</f>
    </oc>
    <nc r="Z400">
      <f>OR(H400="Y",J400="Y")</f>
    </nc>
  </rcc>
  <rcc rId="12785" sId="8">
    <oc r="AA400">
      <f>IF(Z400,O400*'ETC Data'!$H$4*'ETC Data'!$I$4,0)</f>
    </oc>
    <nc r="AA400">
      <f>IF(Z400,O400*'ETC Data'!$H$4*'ETC Data'!$I$4,0)</f>
    </nc>
  </rcc>
  <rcc rId="12786" sId="8">
    <oc r="AB400">
      <f>AA400-(AA400*((VLOOKUP(A400,Plan!A$1:AI$798,34,FALSE)/100)))</f>
    </oc>
    <nc r="AB400">
      <f>AA400-(AA400*((VLOOKUP(A400,Plan!A$1:AI$798,35,FALSE)/100)))</f>
    </nc>
  </rcc>
  <rcc rId="12787" sId="8">
    <oc r="AC400">
      <f>IF(Z400,O400*'ETC Data'!$H$4*'ETC Data'!$J$4,0)</f>
    </oc>
    <nc r="AC400">
      <f>IF(Z400,O400*'ETC Data'!$H$4*'ETC Data'!$J$4,0)</f>
    </nc>
  </rcc>
  <rcc rId="12788" sId="8">
    <oc r="AD400">
      <f>AC400-(AC400*((VLOOKUP(A400,Plan!A$1:AJ$798,35,FALSE)/100)))</f>
    </oc>
    <nc r="AD400">
      <f>AC400-(AC400*((VLOOKUP(A400,Plan!A$1:AJ$798,36,FALSE)/100)))</f>
    </nc>
  </rcc>
  <rcc rId="12789" sId="8">
    <oc r="AE400">
      <f>IF(Z400,O400*'ETC Data'!$H$4*'ETC Data'!$K$4,0)</f>
    </oc>
    <nc r="AE400">
      <f>IF(Z400,O400*'ETC Data'!$H$4*'ETC Data'!$K$4,0)</f>
    </nc>
  </rcc>
  <rcc rId="12790" sId="8">
    <oc r="AF400">
      <f>AE400-(AE400*((VLOOKUP(A400,Plan!A$1:AK$798,36,FALSE)/100)))</f>
    </oc>
    <nc r="AF400">
      <f>AE400-(AE400*((VLOOKUP(A400,Plan!A$1:AK$798,37,FALSE)/100)))</f>
    </nc>
  </rcc>
  <rcc rId="12791" sId="8">
    <oc r="AG400">
      <f>IF(Z400,O400*'ETC Data'!$H$4*'ETC Data'!$L$4,0)</f>
    </oc>
    <nc r="AG400">
      <f>IF(Z400,O400*'ETC Data'!$H$4*'ETC Data'!$L$4,0)</f>
    </nc>
  </rcc>
  <rcc rId="12792" sId="8">
    <oc r="AH400">
      <f>AG400-(AG400*((VLOOKUP(A400,Plan!A$1:AP$798,41,FALSE)/100)))</f>
    </oc>
    <nc r="AH400">
      <f>AG400-(AG400*((VLOOKUP(A400,Plan!A$1:AP$798,42,FALSE)/100)))</f>
    </nc>
  </rcc>
  <rcc rId="12793" sId="8">
    <oc r="AJ400">
      <f>OR(H400="Y",K400="Y")</f>
    </oc>
    <nc r="AJ400">
      <f>OR(H400="Y",K400="Y")</f>
    </nc>
  </rcc>
  <rcc rId="12794" sId="8">
    <oc r="AK400">
      <f>IF(AJ400,O400*'ETC Data'!$H$5*'ETC Data'!$I$5,0)</f>
    </oc>
    <nc r="AK400">
      <f>IF(AJ400,O400*'ETC Data'!$H$5*'ETC Data'!$I$5,0)</f>
    </nc>
  </rcc>
  <rcc rId="12795" sId="8">
    <oc r="AL400">
      <f>AK400-(AK400*((VLOOKUP(A400,Plan!A$1:AY$798,49,FALSE)/100)))</f>
    </oc>
    <nc r="AL400">
      <f>AK400-(AK400*((VLOOKUP(A400,Plan!A$1:AY$798,51,FALSE)/100)))</f>
    </nc>
  </rcc>
  <rcc rId="12796" sId="8">
    <oc r="AM400">
      <f>IF(AJ400,O400*'ETC Data'!$H$5*'ETC Data'!$J$5,0)</f>
    </oc>
    <nc r="AM400">
      <f>IF(AJ400,O400*'ETC Data'!$H$5*'ETC Data'!$J$5,0)</f>
    </nc>
  </rcc>
  <rcc rId="12797" sId="8">
    <oc r="AN400">
      <f>AM400-(AM400*((VLOOKUP(A400,Plan!A$1:BA$798,50,FALSE)/100)))</f>
    </oc>
    <nc r="AN400">
      <f>AM400-(AM400*((VLOOKUP(A400,Plan!A$1:BA$798,53,FALSE)/100)))</f>
    </nc>
  </rcc>
  <rcc rId="12798" sId="8">
    <oc r="AO400">
      <f>IF(AJ400,O400*'ETC Data'!$H$5*'ETC Data'!$K$5,0)</f>
    </oc>
    <nc r="AO400">
      <f>IF(AJ400,O400*'ETC Data'!$H$5*'ETC Data'!$K$5,0)</f>
    </nc>
  </rcc>
  <rcc rId="12799" sId="8">
    <oc r="AP400">
      <f>AO400-(AO400*((VLOOKUP(A400,Plan!A$1:BB$798,51,FALSE)/100)))</f>
    </oc>
    <nc r="AP400">
      <f>AO400-(AO400*((VLOOKUP(A400,Plan!A$1:BB$798,54,FALSE)/100)))</f>
    </nc>
  </rcc>
  <rcc rId="12800" sId="8">
    <oc r="AQ400">
      <f>IF(AJ400,O400*'ETC Data'!$H$5*'ETC Data'!$L$5,0)</f>
    </oc>
    <nc r="AQ400">
      <f>IF(AJ400,O400*'ETC Data'!$H$5*'ETC Data'!$L$5,0)</f>
    </nc>
  </rcc>
  <rcc rId="12801" sId="8">
    <oc r="AR400">
      <f>AQ400-(AQ400*((VLOOKUP(A400,Plan!A$1:BD$798,53,FALSE)/100)))</f>
    </oc>
    <nc r="AR400">
      <f>AQ400-(AQ400*((VLOOKUP(A400,Plan!A$1:BD$798,56,FALSE)/100)))</f>
    </nc>
  </rcc>
  <rcc rId="12802" sId="8">
    <oc r="R401">
      <f>Q401-(Q401*((VLOOKUP(A401,Plan!A$1:Z$798,25,FALSE)/100)))</f>
    </oc>
    <nc r="R401">
      <f>Q401-(Q401*((VLOOKUP(A401,Plan!A$1:Z$798,26,FALSE)/100)))</f>
    </nc>
  </rcc>
  <rcc rId="12803" sId="8">
    <oc r="S401">
      <f>IF(P401,O401*'ETC Data'!$H$3*'ETC Data'!$J$3,0)</f>
    </oc>
    <nc r="S401">
      <f>IF(P401,O401*'ETC Data'!$H$3*'ETC Data'!$J$3,0)</f>
    </nc>
  </rcc>
  <rcc rId="12804" sId="8">
    <oc r="T401">
      <f>S401-(S401*((VLOOKUP(A401,Plan!A$1:AA$798,26,FALSE)/100)))</f>
    </oc>
    <nc r="T401">
      <f>S401-(S401*((VLOOKUP(A401,Plan!A$1:AA$798,27,FALSE)/100)))</f>
    </nc>
  </rcc>
  <rcc rId="12805" sId="8">
    <oc r="U401">
      <f>IF(P401,O401*'ETC Data'!$H$3*'ETC Data'!$K$3,0)</f>
    </oc>
    <nc r="U401">
      <f>IF(P401,O401*'ETC Data'!$H$3*'ETC Data'!$K$3,0)</f>
    </nc>
  </rcc>
  <rcc rId="12806" sId="8">
    <oc r="V401">
      <f>U401-(U401*((VLOOKUP(A401,Plan!A$1:AB$798,27,FALSE)/100)))</f>
    </oc>
    <nc r="V401">
      <f>U401-(U401*((VLOOKUP(A401,Plan!A$1:AB$798,28,FALSE)/100)))</f>
    </nc>
  </rcc>
  <rcc rId="12807" sId="8">
    <oc r="W401">
      <f>IF(P401,O401*'ETC Data'!$H$3*'ETC Data'!$L$3,0)</f>
    </oc>
    <nc r="W401">
      <f>IF(P401,O401*'ETC Data'!$H$3*'ETC Data'!$L$3,0)</f>
    </nc>
  </rcc>
  <rcc rId="12808" sId="8">
    <oc r="X401">
      <f>W401-(W401*((VLOOKUP(A401,Plan!A$1:AC$798,28,FALSE)/100)))</f>
    </oc>
    <nc r="X401">
      <f>W401-(W401*((VLOOKUP(A401,Plan!A$1:AC$798,29,FALSE)/100)))</f>
    </nc>
  </rcc>
  <rcc rId="12809" sId="8">
    <oc r="Z401">
      <f>OR(H401="Y",J401="Y")</f>
    </oc>
    <nc r="Z401">
      <f>OR(H401="Y",J401="Y")</f>
    </nc>
  </rcc>
  <rcc rId="12810" sId="8">
    <oc r="AA401">
      <f>IF(Z401,O401*'ETC Data'!$H$4*'ETC Data'!$I$4,0)</f>
    </oc>
    <nc r="AA401">
      <f>IF(Z401,O401*'ETC Data'!$H$4*'ETC Data'!$I$4,0)</f>
    </nc>
  </rcc>
  <rcc rId="12811" sId="8">
    <oc r="AB401">
      <f>AA401-(AA401*((VLOOKUP(A401,Plan!A$1:AI$798,34,FALSE)/100)))</f>
    </oc>
    <nc r="AB401">
      <f>AA401-(AA401*((VLOOKUP(A401,Plan!A$1:AI$798,35,FALSE)/100)))</f>
    </nc>
  </rcc>
  <rcc rId="12812" sId="8">
    <oc r="AC401">
      <f>IF(Z401,O401*'ETC Data'!$H$4*'ETC Data'!$J$4,0)</f>
    </oc>
    <nc r="AC401">
      <f>IF(Z401,O401*'ETC Data'!$H$4*'ETC Data'!$J$4,0)</f>
    </nc>
  </rcc>
  <rcc rId="12813" sId="8">
    <oc r="AD401">
      <f>AC401-(AC401*((VLOOKUP(A401,Plan!A$1:AJ$798,35,FALSE)/100)))</f>
    </oc>
    <nc r="AD401">
      <f>AC401-(AC401*((VLOOKUP(A401,Plan!A$1:AJ$798,36,FALSE)/100)))</f>
    </nc>
  </rcc>
  <rcc rId="12814" sId="8">
    <oc r="AE401">
      <f>IF(Z401,O401*'ETC Data'!$H$4*'ETC Data'!$K$4,0)</f>
    </oc>
    <nc r="AE401">
      <f>IF(Z401,O401*'ETC Data'!$H$4*'ETC Data'!$K$4,0)</f>
    </nc>
  </rcc>
  <rcc rId="12815" sId="8">
    <oc r="AF401">
      <f>AE401-(AE401*((VLOOKUP(A401,Plan!A$1:AK$798,36,FALSE)/100)))</f>
    </oc>
    <nc r="AF401">
      <f>AE401-(AE401*((VLOOKUP(A401,Plan!A$1:AK$798,37,FALSE)/100)))</f>
    </nc>
  </rcc>
  <rcc rId="12816" sId="8">
    <oc r="AG401">
      <f>IF(Z401,O401*'ETC Data'!$H$4*'ETC Data'!$L$4,0)</f>
    </oc>
    <nc r="AG401">
      <f>IF(Z401,O401*'ETC Data'!$H$4*'ETC Data'!$L$4,0)</f>
    </nc>
  </rcc>
  <rcc rId="12817" sId="8">
    <oc r="AH401">
      <f>AG401-(AG401*((VLOOKUP(A401,Plan!A$1:AP$798,41,FALSE)/100)))</f>
    </oc>
    <nc r="AH401">
      <f>AG401-(AG401*((VLOOKUP(A401,Plan!A$1:AP$798,42,FALSE)/100)))</f>
    </nc>
  </rcc>
  <rcc rId="12818" sId="8">
    <oc r="AJ401">
      <f>OR(H401="Y",K401="Y")</f>
    </oc>
    <nc r="AJ401">
      <f>OR(H401="Y",K401="Y")</f>
    </nc>
  </rcc>
  <rcc rId="12819" sId="8">
    <oc r="AK401">
      <f>IF(AJ401,O401*'ETC Data'!$H$5*'ETC Data'!$I$5,0)</f>
    </oc>
    <nc r="AK401">
      <f>IF(AJ401,O401*'ETC Data'!$H$5*'ETC Data'!$I$5,0)</f>
    </nc>
  </rcc>
  <rcc rId="12820" sId="8">
    <oc r="AL401">
      <f>AK401-(AK401*((VLOOKUP(A401,Plan!A$1:AY$798,49,FALSE)/100)))</f>
    </oc>
    <nc r="AL401">
      <f>AK401-(AK401*((VLOOKUP(A401,Plan!A$1:AY$798,51,FALSE)/100)))</f>
    </nc>
  </rcc>
  <rcc rId="12821" sId="8">
    <oc r="AM401">
      <f>IF(AJ401,O401*'ETC Data'!$H$5*'ETC Data'!$J$5,0)</f>
    </oc>
    <nc r="AM401">
      <f>IF(AJ401,O401*'ETC Data'!$H$5*'ETC Data'!$J$5,0)</f>
    </nc>
  </rcc>
  <rcc rId="12822" sId="8">
    <oc r="AN401">
      <f>AM401-(AM401*((VLOOKUP(A401,Plan!A$1:BA$798,50,FALSE)/100)))</f>
    </oc>
    <nc r="AN401">
      <f>AM401-(AM401*((VLOOKUP(A401,Plan!A$1:BA$798,53,FALSE)/100)))</f>
    </nc>
  </rcc>
  <rcc rId="12823" sId="8">
    <oc r="AO401">
      <f>IF(AJ401,O401*'ETC Data'!$H$5*'ETC Data'!$K$5,0)</f>
    </oc>
    <nc r="AO401">
      <f>IF(AJ401,O401*'ETC Data'!$H$5*'ETC Data'!$K$5,0)</f>
    </nc>
  </rcc>
  <rcc rId="12824" sId="8">
    <oc r="AP401">
      <f>AO401-(AO401*((VLOOKUP(A401,Plan!A$1:BB$798,51,FALSE)/100)))</f>
    </oc>
    <nc r="AP401">
      <f>AO401-(AO401*((VLOOKUP(A401,Plan!A$1:BB$798,54,FALSE)/100)))</f>
    </nc>
  </rcc>
  <rcc rId="12825" sId="8">
    <oc r="AQ401">
      <f>IF(AJ401,O401*'ETC Data'!$H$5*'ETC Data'!$L$5,0)</f>
    </oc>
    <nc r="AQ401">
      <f>IF(AJ401,O401*'ETC Data'!$H$5*'ETC Data'!$L$5,0)</f>
    </nc>
  </rcc>
  <rcc rId="12826" sId="8">
    <oc r="AR401">
      <f>AQ401-(AQ401*((VLOOKUP(A401,Plan!A$1:BD$798,53,FALSE)/100)))</f>
    </oc>
    <nc r="AR401">
      <f>AQ401-(AQ401*((VLOOKUP(A401,Plan!A$1:BD$798,56,FALSE)/100)))</f>
    </nc>
  </rcc>
  <rcc rId="12827" sId="8">
    <oc r="R402">
      <f>Q402-(Q402*((VLOOKUP(A402,Plan!A$1:Z$798,25,FALSE)/100)))</f>
    </oc>
    <nc r="R402">
      <f>Q402-(Q402*((VLOOKUP(A402,Plan!A$1:Z$798,26,FALSE)/100)))</f>
    </nc>
  </rcc>
  <rcc rId="12828" sId="8">
    <oc r="S402">
      <f>IF(P402,O402*'ETC Data'!$H$3*'ETC Data'!$J$3,0)</f>
    </oc>
    <nc r="S402">
      <f>IF(P402,O402*'ETC Data'!$H$3*'ETC Data'!$J$3,0)</f>
    </nc>
  </rcc>
  <rcc rId="12829" sId="8">
    <oc r="T402">
      <f>S402-(S402*((VLOOKUP(A402,Plan!A$1:AA$798,26,FALSE)/100)))</f>
    </oc>
    <nc r="T402">
      <f>S402-(S402*((VLOOKUP(A402,Plan!A$1:AA$798,27,FALSE)/100)))</f>
    </nc>
  </rcc>
  <rcc rId="12830" sId="8">
    <oc r="U402">
      <f>IF(P402,O402*'ETC Data'!$H$3*'ETC Data'!$K$3,0)</f>
    </oc>
    <nc r="U402">
      <f>IF(P402,O402*'ETC Data'!$H$3*'ETC Data'!$K$3,0)</f>
    </nc>
  </rcc>
  <rcc rId="12831" sId="8">
    <oc r="V402">
      <f>U402-(U402*((VLOOKUP(A402,Plan!A$1:AB$798,27,FALSE)/100)))</f>
    </oc>
    <nc r="V402">
      <f>U402-(U402*((VLOOKUP(A402,Plan!A$1:AB$798,28,FALSE)/100)))</f>
    </nc>
  </rcc>
  <rcc rId="12832" sId="8">
    <oc r="W402">
      <f>IF(P402,O402*'ETC Data'!$H$3*'ETC Data'!$L$3,0)</f>
    </oc>
    <nc r="W402">
      <f>IF(P402,O402*'ETC Data'!$H$3*'ETC Data'!$L$3,0)</f>
    </nc>
  </rcc>
  <rcc rId="12833" sId="8">
    <oc r="X402">
      <f>W402-(W402*((VLOOKUP(A402,Plan!A$1:AC$798,28,FALSE)/100)))</f>
    </oc>
    <nc r="X402">
      <f>W402-(W402*((VLOOKUP(A402,Plan!A$1:AC$798,29,FALSE)/100)))</f>
    </nc>
  </rcc>
  <rcc rId="12834" sId="8">
    <oc r="Z402">
      <f>OR(H402="Y",J402="Y")</f>
    </oc>
    <nc r="Z402">
      <f>OR(H402="Y",J402="Y")</f>
    </nc>
  </rcc>
  <rcc rId="12835" sId="8">
    <oc r="AA402">
      <f>IF(Z402,O402*'ETC Data'!$H$4*'ETC Data'!$I$4,0)</f>
    </oc>
    <nc r="AA402">
      <f>IF(Z402,O402*'ETC Data'!$H$4*'ETC Data'!$I$4,0)</f>
    </nc>
  </rcc>
  <rcc rId="12836" sId="8">
    <oc r="AB402">
      <f>AA402-(AA402*((VLOOKUP(A402,Plan!A$1:AI$798,34,FALSE)/100)))</f>
    </oc>
    <nc r="AB402">
      <f>AA402-(AA402*((VLOOKUP(A402,Plan!A$1:AI$798,35,FALSE)/100)))</f>
    </nc>
  </rcc>
  <rcc rId="12837" sId="8">
    <oc r="AC402">
      <f>IF(Z402,O402*'ETC Data'!$H$4*'ETC Data'!$J$4,0)</f>
    </oc>
    <nc r="AC402">
      <f>IF(Z402,O402*'ETC Data'!$H$4*'ETC Data'!$J$4,0)</f>
    </nc>
  </rcc>
  <rcc rId="12838" sId="8">
    <oc r="AD402">
      <f>AC402-(AC402*((VLOOKUP(A402,Plan!A$1:AJ$798,35,FALSE)/100)))</f>
    </oc>
    <nc r="AD402">
      <f>AC402-(AC402*((VLOOKUP(A402,Plan!A$1:AJ$798,36,FALSE)/100)))</f>
    </nc>
  </rcc>
  <rcc rId="12839" sId="8">
    <oc r="AE402">
      <f>IF(Z402,O402*'ETC Data'!$H$4*'ETC Data'!$K$4,0)</f>
    </oc>
    <nc r="AE402">
      <f>IF(Z402,O402*'ETC Data'!$H$4*'ETC Data'!$K$4,0)</f>
    </nc>
  </rcc>
  <rcc rId="12840" sId="8">
    <oc r="AF402">
      <f>AE402-(AE402*((VLOOKUP(A402,Plan!A$1:AK$798,36,FALSE)/100)))</f>
    </oc>
    <nc r="AF402">
      <f>AE402-(AE402*((VLOOKUP(A402,Plan!A$1:AK$798,37,FALSE)/100)))</f>
    </nc>
  </rcc>
  <rcc rId="12841" sId="8">
    <oc r="AG402">
      <f>IF(Z402,O402*'ETC Data'!$H$4*'ETC Data'!$L$4,0)</f>
    </oc>
    <nc r="AG402">
      <f>IF(Z402,O402*'ETC Data'!$H$4*'ETC Data'!$L$4,0)</f>
    </nc>
  </rcc>
  <rcc rId="12842" sId="8">
    <oc r="AH402">
      <f>AG402-(AG402*((VLOOKUP(A402,Plan!A$1:AP$798,41,FALSE)/100)))</f>
    </oc>
    <nc r="AH402">
      <f>AG402-(AG402*((VLOOKUP(A402,Plan!A$1:AP$798,42,FALSE)/100)))</f>
    </nc>
  </rcc>
  <rcc rId="12843" sId="8">
    <oc r="AJ402">
      <f>OR(H402="Y",K402="Y")</f>
    </oc>
    <nc r="AJ402">
      <f>OR(H402="Y",K402="Y")</f>
    </nc>
  </rcc>
  <rcc rId="12844" sId="8">
    <oc r="AK402">
      <f>IF(AJ402,O402*'ETC Data'!$H$5*'ETC Data'!$I$5,0)</f>
    </oc>
    <nc r="AK402">
      <f>IF(AJ402,O402*'ETC Data'!$H$5*'ETC Data'!$I$5,0)</f>
    </nc>
  </rcc>
  <rcc rId="12845" sId="8">
    <oc r="AL402">
      <f>AK402-(AK402*((VLOOKUP(A402,Plan!A$1:AY$798,49,FALSE)/100)))</f>
    </oc>
    <nc r="AL402">
      <f>AK402-(AK402*((VLOOKUP(A402,Plan!A$1:AY$798,51,FALSE)/100)))</f>
    </nc>
  </rcc>
  <rcc rId="12846" sId="8">
    <oc r="AM402">
      <f>IF(AJ402,O402*'ETC Data'!$H$5*'ETC Data'!$J$5,0)</f>
    </oc>
    <nc r="AM402">
      <f>IF(AJ402,O402*'ETC Data'!$H$5*'ETC Data'!$J$5,0)</f>
    </nc>
  </rcc>
  <rcc rId="12847" sId="8">
    <oc r="AN402">
      <f>AM402-(AM402*((VLOOKUP(A402,Plan!A$1:BA$798,50,FALSE)/100)))</f>
    </oc>
    <nc r="AN402">
      <f>AM402-(AM402*((VLOOKUP(A402,Plan!A$1:BA$798,53,FALSE)/100)))</f>
    </nc>
  </rcc>
  <rcc rId="12848" sId="8">
    <oc r="AO402">
      <f>IF(AJ402,O402*'ETC Data'!$H$5*'ETC Data'!$K$5,0)</f>
    </oc>
    <nc r="AO402">
      <f>IF(AJ402,O402*'ETC Data'!$H$5*'ETC Data'!$K$5,0)</f>
    </nc>
  </rcc>
  <rcc rId="12849" sId="8">
    <oc r="AP402">
      <f>AO402-(AO402*((VLOOKUP(A402,Plan!A$1:BB$798,51,FALSE)/100)))</f>
    </oc>
    <nc r="AP402">
      <f>AO402-(AO402*((VLOOKUP(A402,Plan!A$1:BB$798,54,FALSE)/100)))</f>
    </nc>
  </rcc>
  <rcc rId="12850" sId="8">
    <oc r="AQ402">
      <f>IF(AJ402,O402*'ETC Data'!$H$5*'ETC Data'!$L$5,0)</f>
    </oc>
    <nc r="AQ402">
      <f>IF(AJ402,O402*'ETC Data'!$H$5*'ETC Data'!$L$5,0)</f>
    </nc>
  </rcc>
  <rcc rId="12851" sId="8">
    <oc r="AR402">
      <f>AQ402-(AQ402*((VLOOKUP(A402,Plan!A$1:BD$798,53,FALSE)/100)))</f>
    </oc>
    <nc r="AR402">
      <f>AQ402-(AQ402*((VLOOKUP(A402,Plan!A$1:BD$798,56,FALSE)/100)))</f>
    </nc>
  </rcc>
  <rcc rId="12852" sId="8">
    <oc r="R403">
      <f>Q403-(Q403*((VLOOKUP(A403,Plan!A$1:Z$798,25,FALSE)/100)))</f>
    </oc>
    <nc r="R403">
      <f>Q403-(Q403*((VLOOKUP(A403,Plan!A$1:Z$798,26,FALSE)/100)))</f>
    </nc>
  </rcc>
  <rcc rId="12853" sId="8">
    <oc r="S403">
      <f>IF(P403,O403*'ETC Data'!$H$3*'ETC Data'!$J$3,0)</f>
    </oc>
    <nc r="S403">
      <f>IF(P403,O403*'ETC Data'!$H$3*'ETC Data'!$J$3,0)</f>
    </nc>
  </rcc>
  <rcc rId="12854" sId="8">
    <oc r="T403">
      <f>S403-(S403*((VLOOKUP(A403,Plan!A$1:AA$798,26,FALSE)/100)))</f>
    </oc>
    <nc r="T403">
      <f>S403-(S403*((VLOOKUP(A403,Plan!A$1:AA$798,27,FALSE)/100)))</f>
    </nc>
  </rcc>
  <rcc rId="12855" sId="8">
    <oc r="U403">
      <f>IF(P403,O403*'ETC Data'!$H$3*'ETC Data'!$K$3,0)</f>
    </oc>
    <nc r="U403">
      <f>IF(P403,O403*'ETC Data'!$H$3*'ETC Data'!$K$3,0)</f>
    </nc>
  </rcc>
  <rcc rId="12856" sId="8">
    <oc r="V403">
      <f>U403-(U403*((VLOOKUP(A403,Plan!A$1:AB$798,27,FALSE)/100)))</f>
    </oc>
    <nc r="V403">
      <f>U403-(U403*((VLOOKUP(A403,Plan!A$1:AB$798,28,FALSE)/100)))</f>
    </nc>
  </rcc>
  <rcc rId="12857" sId="8">
    <oc r="W403">
      <f>IF(P403,O403*'ETC Data'!$H$3*'ETC Data'!$L$3,0)</f>
    </oc>
    <nc r="W403">
      <f>IF(P403,O403*'ETC Data'!$H$3*'ETC Data'!$L$3,0)</f>
    </nc>
  </rcc>
  <rcc rId="12858" sId="8">
    <oc r="X403">
      <f>W403-(W403*((VLOOKUP(A403,Plan!A$1:AC$798,28,FALSE)/100)))</f>
    </oc>
    <nc r="X403">
      <f>W403-(W403*((VLOOKUP(A403,Plan!A$1:AC$798,29,FALSE)/100)))</f>
    </nc>
  </rcc>
  <rcc rId="12859" sId="8">
    <oc r="Z403">
      <f>OR(H403="Y",J403="Y")</f>
    </oc>
    <nc r="Z403">
      <f>OR(H403="Y",J403="Y")</f>
    </nc>
  </rcc>
  <rcc rId="12860" sId="8">
    <oc r="AA403">
      <f>IF(Z403,O403*'ETC Data'!$H$4*'ETC Data'!$I$4,0)</f>
    </oc>
    <nc r="AA403">
      <f>IF(Z403,O403*'ETC Data'!$H$4*'ETC Data'!$I$4,0)</f>
    </nc>
  </rcc>
  <rcc rId="12861" sId="8">
    <oc r="AB403">
      <f>AA403-(AA403*((VLOOKUP(A403,Plan!A$1:AI$798,34,FALSE)/100)))</f>
    </oc>
    <nc r="AB403">
      <f>AA403-(AA403*((VLOOKUP(A403,Plan!A$1:AI$798,35,FALSE)/100)))</f>
    </nc>
  </rcc>
  <rcc rId="12862" sId="8">
    <oc r="AC403">
      <f>IF(Z403,O403*'ETC Data'!$H$4*'ETC Data'!$J$4,0)</f>
    </oc>
    <nc r="AC403">
      <f>IF(Z403,O403*'ETC Data'!$H$4*'ETC Data'!$J$4,0)</f>
    </nc>
  </rcc>
  <rcc rId="12863" sId="8">
    <oc r="AD403">
      <f>AC403-(AC403*((VLOOKUP(A403,Plan!A$1:AJ$798,35,FALSE)/100)))</f>
    </oc>
    <nc r="AD403">
      <f>AC403-(AC403*((VLOOKUP(A403,Plan!A$1:AJ$798,36,FALSE)/100)))</f>
    </nc>
  </rcc>
  <rcc rId="12864" sId="8">
    <oc r="AE403">
      <f>IF(Z403,O403*'ETC Data'!$H$4*'ETC Data'!$K$4,0)</f>
    </oc>
    <nc r="AE403">
      <f>IF(Z403,O403*'ETC Data'!$H$4*'ETC Data'!$K$4,0)</f>
    </nc>
  </rcc>
  <rcc rId="12865" sId="8">
    <oc r="AF403">
      <f>AE403-(AE403*((VLOOKUP(A403,Plan!A$1:AK$798,36,FALSE)/100)))</f>
    </oc>
    <nc r="AF403">
      <f>AE403-(AE403*((VLOOKUP(A403,Plan!A$1:AK$798,37,FALSE)/100)))</f>
    </nc>
  </rcc>
  <rcc rId="12866" sId="8">
    <oc r="AG403">
      <f>IF(Z403,O403*'ETC Data'!$H$4*'ETC Data'!$L$4,0)</f>
    </oc>
    <nc r="AG403">
      <f>IF(Z403,O403*'ETC Data'!$H$4*'ETC Data'!$L$4,0)</f>
    </nc>
  </rcc>
  <rcc rId="12867" sId="8">
    <oc r="AH403">
      <f>AG403-(AG403*((VLOOKUP(A403,Plan!A$1:AP$798,41,FALSE)/100)))</f>
    </oc>
    <nc r="AH403">
      <f>AG403-(AG403*((VLOOKUP(A403,Plan!A$1:AP$798,42,FALSE)/100)))</f>
    </nc>
  </rcc>
  <rcc rId="12868" sId="8">
    <oc r="AJ403">
      <f>OR(H403="Y",K403="Y")</f>
    </oc>
    <nc r="AJ403">
      <f>OR(H403="Y",K403="Y")</f>
    </nc>
  </rcc>
  <rcc rId="12869" sId="8">
    <oc r="AK403">
      <f>IF(AJ403,O403*'ETC Data'!$H$5*'ETC Data'!$I$5,0)</f>
    </oc>
    <nc r="AK403">
      <f>IF(AJ403,O403*'ETC Data'!$H$5*'ETC Data'!$I$5,0)</f>
    </nc>
  </rcc>
  <rcc rId="12870" sId="8">
    <oc r="AL403">
      <f>AK403-(AK403*((VLOOKUP(A403,Plan!A$1:AY$798,49,FALSE)/100)))</f>
    </oc>
    <nc r="AL403">
      <f>AK403-(AK403*((VLOOKUP(A403,Plan!A$1:AY$798,51,FALSE)/100)))</f>
    </nc>
  </rcc>
  <rcc rId="12871" sId="8">
    <oc r="AM403">
      <f>IF(AJ403,O403*'ETC Data'!$H$5*'ETC Data'!$J$5,0)</f>
    </oc>
    <nc r="AM403">
      <f>IF(AJ403,O403*'ETC Data'!$H$5*'ETC Data'!$J$5,0)</f>
    </nc>
  </rcc>
  <rcc rId="12872" sId="8">
    <oc r="AN403">
      <f>AM403-(AM403*((VLOOKUP(A403,Plan!A$1:BA$798,50,FALSE)/100)))</f>
    </oc>
    <nc r="AN403">
      <f>AM403-(AM403*((VLOOKUP(A403,Plan!A$1:BA$798,53,FALSE)/100)))</f>
    </nc>
  </rcc>
  <rcc rId="12873" sId="8">
    <oc r="AO403">
      <f>IF(AJ403,O403*'ETC Data'!$H$5*'ETC Data'!$K$5,0)</f>
    </oc>
    <nc r="AO403">
      <f>IF(AJ403,O403*'ETC Data'!$H$5*'ETC Data'!$K$5,0)</f>
    </nc>
  </rcc>
  <rcc rId="12874" sId="8">
    <oc r="AP403">
      <f>AO403-(AO403*((VLOOKUP(A403,Plan!A$1:BB$798,51,FALSE)/100)))</f>
    </oc>
    <nc r="AP403">
      <f>AO403-(AO403*((VLOOKUP(A403,Plan!A$1:BB$798,54,FALSE)/100)))</f>
    </nc>
  </rcc>
  <rcc rId="12875" sId="8">
    <oc r="AQ403">
      <f>IF(AJ403,O403*'ETC Data'!$H$5*'ETC Data'!$L$5,0)</f>
    </oc>
    <nc r="AQ403">
      <f>IF(AJ403,O403*'ETC Data'!$H$5*'ETC Data'!$L$5,0)</f>
    </nc>
  </rcc>
  <rcc rId="12876" sId="8">
    <oc r="AR403">
      <f>AQ403-(AQ403*((VLOOKUP(A403,Plan!A$1:BD$798,53,FALSE)/100)))</f>
    </oc>
    <nc r="AR403">
      <f>AQ403-(AQ403*((VLOOKUP(A403,Plan!A$1:BD$798,56,FALSE)/100)))</f>
    </nc>
  </rcc>
  <rcc rId="12877" sId="8">
    <oc r="R404">
      <f>Q404-(Q404*((VLOOKUP(A404,Plan!A$1:Z$798,25,FALSE)/100)))</f>
    </oc>
    <nc r="R404">
      <f>Q404-(Q404*((VLOOKUP(A404,Plan!A$1:Z$798,26,FALSE)/100)))</f>
    </nc>
  </rcc>
  <rcc rId="12878" sId="8">
    <oc r="S404">
      <f>IF(P404,O404*'ETC Data'!$H$3*'ETC Data'!$J$3,0)</f>
    </oc>
    <nc r="S404">
      <f>IF(P404,O404*'ETC Data'!$H$3*'ETC Data'!$J$3,0)</f>
    </nc>
  </rcc>
  <rcc rId="12879" sId="8">
    <oc r="T404">
      <f>S404-(S404*((VLOOKUP(A404,Plan!A$1:AA$798,26,FALSE)/100)))</f>
    </oc>
    <nc r="T404">
      <f>S404-(S404*((VLOOKUP(A404,Plan!A$1:AA$798,27,FALSE)/100)))</f>
    </nc>
  </rcc>
  <rcc rId="12880" sId="8">
    <oc r="U404">
      <f>IF(P404,O404*'ETC Data'!$H$3*'ETC Data'!$K$3,0)</f>
    </oc>
    <nc r="U404">
      <f>IF(P404,O404*'ETC Data'!$H$3*'ETC Data'!$K$3,0)</f>
    </nc>
  </rcc>
  <rcc rId="12881" sId="8">
    <oc r="V404">
      <f>U404-(U404*((VLOOKUP(A404,Plan!A$1:AB$798,27,FALSE)/100)))</f>
    </oc>
    <nc r="V404">
      <f>U404-(U404*((VLOOKUP(A404,Plan!A$1:AB$798,28,FALSE)/100)))</f>
    </nc>
  </rcc>
  <rcc rId="12882" sId="8">
    <oc r="W404">
      <f>IF(P404,O404*'ETC Data'!$H$3*'ETC Data'!$L$3,0)</f>
    </oc>
    <nc r="W404">
      <f>IF(P404,O404*'ETC Data'!$H$3*'ETC Data'!$L$3,0)</f>
    </nc>
  </rcc>
  <rcc rId="12883" sId="8">
    <oc r="X404">
      <f>W404-(W404*((VLOOKUP(A404,Plan!A$1:AC$798,28,FALSE)/100)))</f>
    </oc>
    <nc r="X404">
      <f>W404-(W404*((VLOOKUP(A404,Plan!A$1:AC$798,29,FALSE)/100)))</f>
    </nc>
  </rcc>
  <rcc rId="12884" sId="8">
    <oc r="Z404">
      <f>OR(H404="Y",J404="Y")</f>
    </oc>
    <nc r="Z404">
      <f>OR(H404="Y",J404="Y")</f>
    </nc>
  </rcc>
  <rcc rId="12885" sId="8">
    <oc r="AA404">
      <f>IF(Z404,O404*'ETC Data'!$H$4*'ETC Data'!$I$4,0)</f>
    </oc>
    <nc r="AA404">
      <f>IF(Z404,O404*'ETC Data'!$H$4*'ETC Data'!$I$4,0)</f>
    </nc>
  </rcc>
  <rcc rId="12886" sId="8">
    <oc r="AB404">
      <f>AA404-(AA404*((VLOOKUP(A404,Plan!A$1:AI$798,34,FALSE)/100)))</f>
    </oc>
    <nc r="AB404">
      <f>AA404-(AA404*((VLOOKUP(A404,Plan!A$1:AI$798,35,FALSE)/100)))</f>
    </nc>
  </rcc>
  <rcc rId="12887" sId="8">
    <oc r="AC404">
      <f>IF(Z404,O404*'ETC Data'!$H$4*'ETC Data'!$J$4,0)</f>
    </oc>
    <nc r="AC404">
      <f>IF(Z404,O404*'ETC Data'!$H$4*'ETC Data'!$J$4,0)</f>
    </nc>
  </rcc>
  <rcc rId="12888" sId="8">
    <oc r="AD404">
      <f>AC404-(AC404*((VLOOKUP(A404,Plan!A$1:AJ$798,35,FALSE)/100)))</f>
    </oc>
    <nc r="AD404">
      <f>AC404-(AC404*((VLOOKUP(A404,Plan!A$1:AJ$798,36,FALSE)/100)))</f>
    </nc>
  </rcc>
  <rcc rId="12889" sId="8">
    <oc r="AE404">
      <f>IF(Z404,O404*'ETC Data'!$H$4*'ETC Data'!$K$4,0)</f>
    </oc>
    <nc r="AE404">
      <f>IF(Z404,O404*'ETC Data'!$H$4*'ETC Data'!$K$4,0)</f>
    </nc>
  </rcc>
  <rcc rId="12890" sId="8">
    <oc r="AF404">
      <f>AE404-(AE404*((VLOOKUP(A404,Plan!A$1:AK$798,36,FALSE)/100)))</f>
    </oc>
    <nc r="AF404">
      <f>AE404-(AE404*((VLOOKUP(A404,Plan!A$1:AK$798,37,FALSE)/100)))</f>
    </nc>
  </rcc>
  <rcc rId="12891" sId="8">
    <oc r="AG404">
      <f>IF(Z404,O404*'ETC Data'!$H$4*'ETC Data'!$L$4,0)</f>
    </oc>
    <nc r="AG404">
      <f>IF(Z404,O404*'ETC Data'!$H$4*'ETC Data'!$L$4,0)</f>
    </nc>
  </rcc>
  <rcc rId="12892" sId="8">
    <oc r="AH404">
      <f>AG404-(AG404*((VLOOKUP(A404,Plan!A$1:AP$798,41,FALSE)/100)))</f>
    </oc>
    <nc r="AH404">
      <f>AG404-(AG404*((VLOOKUP(A404,Plan!A$1:AP$798,42,FALSE)/100)))</f>
    </nc>
  </rcc>
  <rcc rId="12893" sId="8">
    <oc r="AJ404">
      <f>OR(H404="Y",K404="Y")</f>
    </oc>
    <nc r="AJ404">
      <f>OR(H404="Y",K404="Y")</f>
    </nc>
  </rcc>
  <rcc rId="12894" sId="8">
    <oc r="AK404">
      <f>IF(AJ404,O404*'ETC Data'!$H$5*'ETC Data'!$I$5,0)</f>
    </oc>
    <nc r="AK404">
      <f>IF(AJ404,O404*'ETC Data'!$H$5*'ETC Data'!$I$5,0)</f>
    </nc>
  </rcc>
  <rcc rId="12895" sId="8">
    <oc r="AL404">
      <f>AK404-(AK404*((VLOOKUP(A404,Plan!A$1:AY$798,49,FALSE)/100)))</f>
    </oc>
    <nc r="AL404">
      <f>AK404-(AK404*((VLOOKUP(A404,Plan!A$1:AY$798,51,FALSE)/100)))</f>
    </nc>
  </rcc>
  <rcc rId="12896" sId="8">
    <oc r="AM404">
      <f>IF(AJ404,O404*'ETC Data'!$H$5*'ETC Data'!$J$5,0)</f>
    </oc>
    <nc r="AM404">
      <f>IF(AJ404,O404*'ETC Data'!$H$5*'ETC Data'!$J$5,0)</f>
    </nc>
  </rcc>
  <rcc rId="12897" sId="8">
    <oc r="AN404">
      <f>AM404-(AM404*((VLOOKUP(A404,Plan!A$1:BA$798,50,FALSE)/100)))</f>
    </oc>
    <nc r="AN404">
      <f>AM404-(AM404*((VLOOKUP(A404,Plan!A$1:BA$798,53,FALSE)/100)))</f>
    </nc>
  </rcc>
  <rcc rId="12898" sId="8">
    <oc r="AO404">
      <f>IF(AJ404,O404*'ETC Data'!$H$5*'ETC Data'!$K$5,0)</f>
    </oc>
    <nc r="AO404">
      <f>IF(AJ404,O404*'ETC Data'!$H$5*'ETC Data'!$K$5,0)</f>
    </nc>
  </rcc>
  <rcc rId="12899" sId="8">
    <oc r="AP404">
      <f>AO404-(AO404*((VLOOKUP(A404,Plan!A$1:BB$798,51,FALSE)/100)))</f>
    </oc>
    <nc r="AP404">
      <f>AO404-(AO404*((VLOOKUP(A404,Plan!A$1:BB$798,54,FALSE)/100)))</f>
    </nc>
  </rcc>
  <rcc rId="12900" sId="8">
    <oc r="AQ404">
      <f>IF(AJ404,O404*'ETC Data'!$H$5*'ETC Data'!$L$5,0)</f>
    </oc>
    <nc r="AQ404">
      <f>IF(AJ404,O404*'ETC Data'!$H$5*'ETC Data'!$L$5,0)</f>
    </nc>
  </rcc>
  <rcc rId="12901" sId="8">
    <oc r="AR404">
      <f>AQ404-(AQ404*((VLOOKUP(A404,Plan!A$1:BD$798,53,FALSE)/100)))</f>
    </oc>
    <nc r="AR404">
      <f>AQ404-(AQ404*((VLOOKUP(A404,Plan!A$1:BD$798,56,FALSE)/100)))</f>
    </nc>
  </rcc>
  <rcc rId="12902" sId="8">
    <oc r="R405">
      <f>Q405-(Q405*((VLOOKUP(A405,Plan!A$1:Z$798,25,FALSE)/100)))</f>
    </oc>
    <nc r="R405">
      <f>Q405-(Q405*((VLOOKUP(A405,Plan!A$1:Z$798,26,FALSE)/100)))</f>
    </nc>
  </rcc>
  <rcc rId="12903" sId="8">
    <oc r="S405">
      <f>IF(P405,O405*'ETC Data'!$H$3*'ETC Data'!$J$3,0)</f>
    </oc>
    <nc r="S405">
      <f>IF(P405,O405*'ETC Data'!$H$3*'ETC Data'!$J$3,0)</f>
    </nc>
  </rcc>
  <rcc rId="12904" sId="8">
    <oc r="T405">
      <f>S405-(S405*((VLOOKUP(A405,Plan!A$1:AA$798,26,FALSE)/100)))</f>
    </oc>
    <nc r="T405">
      <f>S405-(S405*((VLOOKUP(A405,Plan!A$1:AA$798,27,FALSE)/100)))</f>
    </nc>
  </rcc>
  <rcc rId="12905" sId="8">
    <oc r="U405">
      <f>IF(P405,O405*'ETC Data'!$H$3*'ETC Data'!$K$3,0)</f>
    </oc>
    <nc r="U405">
      <f>IF(P405,O405*'ETC Data'!$H$3*'ETC Data'!$K$3,0)</f>
    </nc>
  </rcc>
  <rcc rId="12906" sId="8">
    <oc r="V405">
      <f>U405-(U405*((VLOOKUP(A405,Plan!A$1:AB$798,27,FALSE)/100)))</f>
    </oc>
    <nc r="V405">
      <f>U405-(U405*((VLOOKUP(A405,Plan!A$1:AB$798,28,FALSE)/100)))</f>
    </nc>
  </rcc>
  <rcc rId="12907" sId="8">
    <oc r="W405">
      <f>IF(P405,O405*'ETC Data'!$H$3*'ETC Data'!$L$3,0)</f>
    </oc>
    <nc r="W405">
      <f>IF(P405,O405*'ETC Data'!$H$3*'ETC Data'!$L$3,0)</f>
    </nc>
  </rcc>
  <rcc rId="12908" sId="8">
    <oc r="X405">
      <f>W405-(W405*((VLOOKUP(A405,Plan!A$1:AC$798,28,FALSE)/100)))</f>
    </oc>
    <nc r="X405">
      <f>W405-(W405*((VLOOKUP(A405,Plan!A$1:AC$798,29,FALSE)/100)))</f>
    </nc>
  </rcc>
  <rcc rId="12909" sId="8">
    <oc r="Z405">
      <f>OR(H405="Y",J405="Y")</f>
    </oc>
    <nc r="Z405">
      <f>OR(H405="Y",J405="Y")</f>
    </nc>
  </rcc>
  <rcc rId="12910" sId="8">
    <oc r="AA405">
      <f>IF(Z405,O405*'ETC Data'!$H$4*'ETC Data'!$I$4,0)</f>
    </oc>
    <nc r="AA405">
      <f>IF(Z405,O405*'ETC Data'!$H$4*'ETC Data'!$I$4,0)</f>
    </nc>
  </rcc>
  <rcc rId="12911" sId="8">
    <oc r="AB405">
      <f>AA405-(AA405*((VLOOKUP(A405,Plan!A$1:AI$798,34,FALSE)/100)))</f>
    </oc>
    <nc r="AB405">
      <f>AA405-(AA405*((VLOOKUP(A405,Plan!A$1:AI$798,35,FALSE)/100)))</f>
    </nc>
  </rcc>
  <rcc rId="12912" sId="8">
    <oc r="AC405">
      <f>IF(Z405,O405*'ETC Data'!$H$4*'ETC Data'!$J$4,0)</f>
    </oc>
    <nc r="AC405">
      <f>IF(Z405,O405*'ETC Data'!$H$4*'ETC Data'!$J$4,0)</f>
    </nc>
  </rcc>
  <rcc rId="12913" sId="8">
    <oc r="AD405">
      <f>AC405-(AC405*((VLOOKUP(A405,Plan!A$1:AJ$798,35,FALSE)/100)))</f>
    </oc>
    <nc r="AD405">
      <f>AC405-(AC405*((VLOOKUP(A405,Plan!A$1:AJ$798,36,FALSE)/100)))</f>
    </nc>
  </rcc>
  <rcc rId="12914" sId="8">
    <oc r="AE405">
      <f>IF(Z405,O405*'ETC Data'!$H$4*'ETC Data'!$K$4,0)</f>
    </oc>
    <nc r="AE405">
      <f>IF(Z405,O405*'ETC Data'!$H$4*'ETC Data'!$K$4,0)</f>
    </nc>
  </rcc>
  <rcc rId="12915" sId="8">
    <oc r="AF405">
      <f>AE405-(AE405*((VLOOKUP(A405,Plan!A$1:AK$798,36,FALSE)/100)))</f>
    </oc>
    <nc r="AF405">
      <f>AE405-(AE405*((VLOOKUP(A405,Plan!A$1:AK$798,37,FALSE)/100)))</f>
    </nc>
  </rcc>
  <rcc rId="12916" sId="8">
    <oc r="AG405">
      <f>IF(Z405,O405*'ETC Data'!$H$4*'ETC Data'!$L$4,0)</f>
    </oc>
    <nc r="AG405">
      <f>IF(Z405,O405*'ETC Data'!$H$4*'ETC Data'!$L$4,0)</f>
    </nc>
  </rcc>
  <rcc rId="12917" sId="8">
    <oc r="AH405">
      <f>AG405-(AG405*((VLOOKUP(A405,Plan!A$1:AP$798,41,FALSE)/100)))</f>
    </oc>
    <nc r="AH405">
      <f>AG405-(AG405*((VLOOKUP(A405,Plan!A$1:AP$798,42,FALSE)/100)))</f>
    </nc>
  </rcc>
  <rcc rId="12918" sId="8">
    <oc r="AJ405">
      <f>OR(H405="Y",K405="Y")</f>
    </oc>
    <nc r="AJ405">
      <f>OR(H405="Y",K405="Y")</f>
    </nc>
  </rcc>
  <rcc rId="12919" sId="8">
    <oc r="AK405">
      <f>IF(AJ405,O405*'ETC Data'!$H$5*'ETC Data'!$I$5,0)</f>
    </oc>
    <nc r="AK405">
      <f>IF(AJ405,O405*'ETC Data'!$H$5*'ETC Data'!$I$5,0)</f>
    </nc>
  </rcc>
  <rcc rId="12920" sId="8">
    <oc r="AL405">
      <f>AK405-(AK405*((VLOOKUP(A405,Plan!A$1:AY$798,49,FALSE)/100)))</f>
    </oc>
    <nc r="AL405">
      <f>AK405-(AK405*((VLOOKUP(A405,Plan!A$1:AY$798,51,FALSE)/100)))</f>
    </nc>
  </rcc>
  <rcc rId="12921" sId="8">
    <oc r="AM405">
      <f>IF(AJ405,O405*'ETC Data'!$H$5*'ETC Data'!$J$5,0)</f>
    </oc>
    <nc r="AM405">
      <f>IF(AJ405,O405*'ETC Data'!$H$5*'ETC Data'!$J$5,0)</f>
    </nc>
  </rcc>
  <rcc rId="12922" sId="8">
    <oc r="AN405">
      <f>AM405-(AM405*((VLOOKUP(A405,Plan!A$1:BA$798,50,FALSE)/100)))</f>
    </oc>
    <nc r="AN405">
      <f>AM405-(AM405*((VLOOKUP(A405,Plan!A$1:BA$798,53,FALSE)/100)))</f>
    </nc>
  </rcc>
  <rcc rId="12923" sId="8">
    <oc r="AO405">
      <f>IF(AJ405,O405*'ETC Data'!$H$5*'ETC Data'!$K$5,0)</f>
    </oc>
    <nc r="AO405">
      <f>IF(AJ405,O405*'ETC Data'!$H$5*'ETC Data'!$K$5,0)</f>
    </nc>
  </rcc>
  <rcc rId="12924" sId="8">
    <oc r="AP405">
      <f>AO405-(AO405*((VLOOKUP(A405,Plan!A$1:BB$798,51,FALSE)/100)))</f>
    </oc>
    <nc r="AP405">
      <f>AO405-(AO405*((VLOOKUP(A405,Plan!A$1:BB$798,54,FALSE)/100)))</f>
    </nc>
  </rcc>
  <rcc rId="12925" sId="8">
    <oc r="AQ405">
      <f>IF(AJ405,O405*'ETC Data'!$H$5*'ETC Data'!$L$5,0)</f>
    </oc>
    <nc r="AQ405">
      <f>IF(AJ405,O405*'ETC Data'!$H$5*'ETC Data'!$L$5,0)</f>
    </nc>
  </rcc>
  <rcc rId="12926" sId="8">
    <oc r="AR405">
      <f>AQ405-(AQ405*((VLOOKUP(A405,Plan!A$1:BD$798,53,FALSE)/100)))</f>
    </oc>
    <nc r="AR405">
      <f>AQ405-(AQ405*((VLOOKUP(A405,Plan!A$1:BD$798,56,FALSE)/100)))</f>
    </nc>
  </rcc>
  <rcc rId="12927" sId="8">
    <oc r="R406">
      <f>Q406-(Q406*((VLOOKUP(A406,Plan!A$1:Z$798,25,FALSE)/100)))</f>
    </oc>
    <nc r="R406">
      <f>Q406-(Q406*((VLOOKUP(A406,Plan!A$1:Z$798,26,FALSE)/100)))</f>
    </nc>
  </rcc>
  <rcc rId="12928" sId="8">
    <oc r="S406">
      <f>IF(P406,O406*'ETC Data'!$H$3*'ETC Data'!$J$3,0)</f>
    </oc>
    <nc r="S406">
      <f>IF(P406,O406*'ETC Data'!$H$3*'ETC Data'!$J$3,0)</f>
    </nc>
  </rcc>
  <rcc rId="12929" sId="8">
    <oc r="T406">
      <f>S406-(S406*((VLOOKUP(A406,Plan!A$1:AA$798,26,FALSE)/100)))</f>
    </oc>
    <nc r="T406">
      <f>S406-(S406*((VLOOKUP(A406,Plan!A$1:AA$798,27,FALSE)/100)))</f>
    </nc>
  </rcc>
  <rcc rId="12930" sId="8">
    <oc r="U406">
      <f>IF(P406,O406*'ETC Data'!$H$3*'ETC Data'!$K$3,0)</f>
    </oc>
    <nc r="U406">
      <f>IF(P406,O406*'ETC Data'!$H$3*'ETC Data'!$K$3,0)</f>
    </nc>
  </rcc>
  <rcc rId="12931" sId="8">
    <oc r="V406">
      <f>U406-(U406*((VLOOKUP(A406,Plan!A$1:AB$798,27,FALSE)/100)))</f>
    </oc>
    <nc r="V406">
      <f>U406-(U406*((VLOOKUP(A406,Plan!A$1:AB$798,28,FALSE)/100)))</f>
    </nc>
  </rcc>
  <rcc rId="12932" sId="8">
    <oc r="W406">
      <f>IF(P406,O406*'ETC Data'!$H$3*'ETC Data'!$L$3,0)</f>
    </oc>
    <nc r="W406">
      <f>IF(P406,O406*'ETC Data'!$H$3*'ETC Data'!$L$3,0)</f>
    </nc>
  </rcc>
  <rcc rId="12933" sId="8">
    <oc r="X406">
      <f>W406-(W406*((VLOOKUP(A406,Plan!A$1:AC$798,28,FALSE)/100)))</f>
    </oc>
    <nc r="X406">
      <f>W406-(W406*((VLOOKUP(A406,Plan!A$1:AC$798,29,FALSE)/100)))</f>
    </nc>
  </rcc>
  <rcc rId="12934" sId="8">
    <oc r="Z406">
      <f>OR(H406="Y",J406="Y")</f>
    </oc>
    <nc r="Z406">
      <f>OR(H406="Y",J406="Y")</f>
    </nc>
  </rcc>
  <rcc rId="12935" sId="8">
    <oc r="AA406">
      <f>IF(Z406,O406*'ETC Data'!$H$4*'ETC Data'!$I$4,0)</f>
    </oc>
    <nc r="AA406">
      <f>IF(Z406,O406*'ETC Data'!$H$4*'ETC Data'!$I$4,0)</f>
    </nc>
  </rcc>
  <rcc rId="12936" sId="8">
    <oc r="AB406">
      <f>AA406-(AA406*((VLOOKUP(A406,Plan!A$1:AI$798,34,FALSE)/100)))</f>
    </oc>
    <nc r="AB406">
      <f>AA406-(AA406*((VLOOKUP(A406,Plan!A$1:AI$798,35,FALSE)/100)))</f>
    </nc>
  </rcc>
  <rcc rId="12937" sId="8">
    <oc r="AC406">
      <f>IF(Z406,O406*'ETC Data'!$H$4*'ETC Data'!$J$4,0)</f>
    </oc>
    <nc r="AC406">
      <f>IF(Z406,O406*'ETC Data'!$H$4*'ETC Data'!$J$4,0)</f>
    </nc>
  </rcc>
  <rcc rId="12938" sId="8">
    <oc r="AD406">
      <f>AC406-(AC406*((VLOOKUP(A406,Plan!A$1:AJ$798,35,FALSE)/100)))</f>
    </oc>
    <nc r="AD406">
      <f>AC406-(AC406*((VLOOKUP(A406,Plan!A$1:AJ$798,36,FALSE)/100)))</f>
    </nc>
  </rcc>
  <rcc rId="12939" sId="8">
    <oc r="AE406">
      <f>IF(Z406,O406*'ETC Data'!$H$4*'ETC Data'!$K$4,0)</f>
    </oc>
    <nc r="AE406">
      <f>IF(Z406,O406*'ETC Data'!$H$4*'ETC Data'!$K$4,0)</f>
    </nc>
  </rcc>
  <rcc rId="12940" sId="8">
    <oc r="AF406">
      <f>AE406-(AE406*((VLOOKUP(A406,Plan!A$1:AK$798,36,FALSE)/100)))</f>
    </oc>
    <nc r="AF406">
      <f>AE406-(AE406*((VLOOKUP(A406,Plan!A$1:AK$798,37,FALSE)/100)))</f>
    </nc>
  </rcc>
  <rcc rId="12941" sId="8">
    <oc r="AG406">
      <f>IF(Z406,O406*'ETC Data'!$H$4*'ETC Data'!$L$4,0)</f>
    </oc>
    <nc r="AG406">
      <f>IF(Z406,O406*'ETC Data'!$H$4*'ETC Data'!$L$4,0)</f>
    </nc>
  </rcc>
  <rcc rId="12942" sId="8">
    <oc r="AH406">
      <f>AG406-(AG406*((VLOOKUP(A406,Plan!A$1:AP$798,41,FALSE)/100)))</f>
    </oc>
    <nc r="AH406">
      <f>AG406-(AG406*((VLOOKUP(A406,Plan!A$1:AP$798,42,FALSE)/100)))</f>
    </nc>
  </rcc>
  <rcc rId="12943" sId="8">
    <oc r="AJ406">
      <f>OR(H406="Y",K406="Y")</f>
    </oc>
    <nc r="AJ406">
      <f>OR(H406="Y",K406="Y")</f>
    </nc>
  </rcc>
  <rcc rId="12944" sId="8">
    <oc r="AK406">
      <f>IF(AJ406,O406*'ETC Data'!$H$5*'ETC Data'!$I$5,0)</f>
    </oc>
    <nc r="AK406">
      <f>IF(AJ406,O406*'ETC Data'!$H$5*'ETC Data'!$I$5,0)</f>
    </nc>
  </rcc>
  <rcc rId="12945" sId="8">
    <oc r="AL406">
      <f>AK406-(AK406*((VLOOKUP(A406,Plan!A$1:AY$798,49,FALSE)/100)))</f>
    </oc>
    <nc r="AL406">
      <f>AK406-(AK406*((VLOOKUP(A406,Plan!A$1:AY$798,51,FALSE)/100)))</f>
    </nc>
  </rcc>
  <rcc rId="12946" sId="8">
    <oc r="AM406">
      <f>IF(AJ406,O406*'ETC Data'!$H$5*'ETC Data'!$J$5,0)</f>
    </oc>
    <nc r="AM406">
      <f>IF(AJ406,O406*'ETC Data'!$H$5*'ETC Data'!$J$5,0)</f>
    </nc>
  </rcc>
  <rcc rId="12947" sId="8">
    <oc r="AN406">
      <f>AM406-(AM406*((VLOOKUP(A406,Plan!A$1:BA$798,50,FALSE)/100)))</f>
    </oc>
    <nc r="AN406">
      <f>AM406-(AM406*((VLOOKUP(A406,Plan!A$1:BA$798,53,FALSE)/100)))</f>
    </nc>
  </rcc>
  <rcc rId="12948" sId="8">
    <oc r="AO406">
      <f>IF(AJ406,O406*'ETC Data'!$H$5*'ETC Data'!$K$5,0)</f>
    </oc>
    <nc r="AO406">
      <f>IF(AJ406,O406*'ETC Data'!$H$5*'ETC Data'!$K$5,0)</f>
    </nc>
  </rcc>
  <rcc rId="12949" sId="8">
    <oc r="AP406">
      <f>AO406-(AO406*((VLOOKUP(A406,Plan!A$1:BB$798,51,FALSE)/100)))</f>
    </oc>
    <nc r="AP406">
      <f>AO406-(AO406*((VLOOKUP(A406,Plan!A$1:BB$798,54,FALSE)/100)))</f>
    </nc>
  </rcc>
  <rcc rId="12950" sId="8">
    <oc r="AQ406">
      <f>IF(AJ406,O406*'ETC Data'!$H$5*'ETC Data'!$L$5,0)</f>
    </oc>
    <nc r="AQ406">
      <f>IF(AJ406,O406*'ETC Data'!$H$5*'ETC Data'!$L$5,0)</f>
    </nc>
  </rcc>
  <rcc rId="12951" sId="8">
    <oc r="AR406">
      <f>AQ406-(AQ406*((VLOOKUP(A406,Plan!A$1:BD$798,53,FALSE)/100)))</f>
    </oc>
    <nc r="AR406">
      <f>AQ406-(AQ406*((VLOOKUP(A406,Plan!A$1:BD$798,56,FALSE)/100)))</f>
    </nc>
  </rcc>
  <rcc rId="12952" sId="8">
    <oc r="R407">
      <f>Q407-(Q407*((VLOOKUP(A407,Plan!A$1:Z$798,25,FALSE)/100)))</f>
    </oc>
    <nc r="R407">
      <f>Q407-(Q407*((VLOOKUP(A407,Plan!A$1:Z$798,26,FALSE)/100)))</f>
    </nc>
  </rcc>
  <rcc rId="12953" sId="8">
    <oc r="S407">
      <f>IF(P407,O407*'ETC Data'!$H$3*'ETC Data'!$J$3,0)</f>
    </oc>
    <nc r="S407">
      <f>IF(P407,O407*'ETC Data'!$H$3*'ETC Data'!$J$3,0)</f>
    </nc>
  </rcc>
  <rcc rId="12954" sId="8">
    <oc r="T407">
      <f>S407-(S407*((VLOOKUP(A407,Plan!A$1:AA$798,26,FALSE)/100)))</f>
    </oc>
    <nc r="T407">
      <f>S407-(S407*((VLOOKUP(A407,Plan!A$1:AA$798,27,FALSE)/100)))</f>
    </nc>
  </rcc>
  <rcc rId="12955" sId="8">
    <oc r="U407">
      <f>IF(P407,O407*'ETC Data'!$H$3*'ETC Data'!$K$3,0)</f>
    </oc>
    <nc r="U407">
      <f>IF(P407,O407*'ETC Data'!$H$3*'ETC Data'!$K$3,0)</f>
    </nc>
  </rcc>
  <rcc rId="12956" sId="8">
    <oc r="V407">
      <f>U407-(U407*((VLOOKUP(A407,Plan!A$1:AB$798,27,FALSE)/100)))</f>
    </oc>
    <nc r="V407">
      <f>U407-(U407*((VLOOKUP(A407,Plan!A$1:AB$798,28,FALSE)/100)))</f>
    </nc>
  </rcc>
  <rcc rId="12957" sId="8">
    <oc r="W407">
      <f>IF(P407,O407*'ETC Data'!$H$3*'ETC Data'!$L$3,0)</f>
    </oc>
    <nc r="W407">
      <f>IF(P407,O407*'ETC Data'!$H$3*'ETC Data'!$L$3,0)</f>
    </nc>
  </rcc>
  <rcc rId="12958" sId="8">
    <oc r="X407">
      <f>W407-(W407*((VLOOKUP(A407,Plan!A$1:AC$798,28,FALSE)/100)))</f>
    </oc>
    <nc r="X407">
      <f>W407-(W407*((VLOOKUP(A407,Plan!A$1:AC$798,29,FALSE)/100)))</f>
    </nc>
  </rcc>
  <rcc rId="12959" sId="8">
    <oc r="Z407">
      <f>OR(H407="Y",J407="Y")</f>
    </oc>
    <nc r="Z407">
      <f>OR(H407="Y",J407="Y")</f>
    </nc>
  </rcc>
  <rcc rId="12960" sId="8">
    <oc r="AA407">
      <f>IF(Z407,O407*'ETC Data'!$H$4*'ETC Data'!$I$4,0)</f>
    </oc>
    <nc r="AA407">
      <f>IF(Z407,O407*'ETC Data'!$H$4*'ETC Data'!$I$4,0)</f>
    </nc>
  </rcc>
  <rcc rId="12961" sId="8">
    <oc r="AB407">
      <f>AA407-(AA407*((VLOOKUP(A407,Plan!A$1:AI$798,34,FALSE)/100)))</f>
    </oc>
    <nc r="AB407">
      <f>AA407-(AA407*((VLOOKUP(A407,Plan!A$1:AI$798,35,FALSE)/100)))</f>
    </nc>
  </rcc>
  <rcc rId="12962" sId="8">
    <oc r="AC407">
      <f>IF(Z407,O407*'ETC Data'!$H$4*'ETC Data'!$J$4,0)</f>
    </oc>
    <nc r="AC407">
      <f>IF(Z407,O407*'ETC Data'!$H$4*'ETC Data'!$J$4,0)</f>
    </nc>
  </rcc>
  <rcc rId="12963" sId="8">
    <oc r="AD407">
      <f>AC407-(AC407*((VLOOKUP(A407,Plan!A$1:AJ$798,35,FALSE)/100)))</f>
    </oc>
    <nc r="AD407">
      <f>AC407-(AC407*((VLOOKUP(A407,Plan!A$1:AJ$798,36,FALSE)/100)))</f>
    </nc>
  </rcc>
  <rcc rId="12964" sId="8">
    <oc r="AE407">
      <f>IF(Z407,O407*'ETC Data'!$H$4*'ETC Data'!$K$4,0)</f>
    </oc>
    <nc r="AE407">
      <f>IF(Z407,O407*'ETC Data'!$H$4*'ETC Data'!$K$4,0)</f>
    </nc>
  </rcc>
  <rcc rId="12965" sId="8">
    <oc r="AF407">
      <f>AE407-(AE407*((VLOOKUP(A407,Plan!A$1:AK$798,36,FALSE)/100)))</f>
    </oc>
    <nc r="AF407">
      <f>AE407-(AE407*((VLOOKUP(A407,Plan!A$1:AK$798,37,FALSE)/100)))</f>
    </nc>
  </rcc>
  <rcc rId="12966" sId="8">
    <oc r="AG407">
      <f>IF(Z407,O407*'ETC Data'!$H$4*'ETC Data'!$L$4,0)</f>
    </oc>
    <nc r="AG407">
      <f>IF(Z407,O407*'ETC Data'!$H$4*'ETC Data'!$L$4,0)</f>
    </nc>
  </rcc>
  <rcc rId="12967" sId="8">
    <oc r="AH407">
      <f>AG407-(AG407*((VLOOKUP(A407,Plan!A$1:AP$798,41,FALSE)/100)))</f>
    </oc>
    <nc r="AH407">
      <f>AG407-(AG407*((VLOOKUP(A407,Plan!A$1:AP$798,42,FALSE)/100)))</f>
    </nc>
  </rcc>
  <rcc rId="12968" sId="8">
    <oc r="AJ407">
      <f>OR(H407="Y",K407="Y")</f>
    </oc>
    <nc r="AJ407">
      <f>OR(H407="Y",K407="Y")</f>
    </nc>
  </rcc>
  <rcc rId="12969" sId="8">
    <oc r="AK407">
      <f>IF(AJ407,O407*'ETC Data'!$H$5*'ETC Data'!$I$5,0)</f>
    </oc>
    <nc r="AK407">
      <f>IF(AJ407,O407*'ETC Data'!$H$5*'ETC Data'!$I$5,0)</f>
    </nc>
  </rcc>
  <rcc rId="12970" sId="8">
    <oc r="AL407">
      <f>AK407-(AK407*((VLOOKUP(A407,Plan!A$1:AY$798,49,FALSE)/100)))</f>
    </oc>
    <nc r="AL407">
      <f>AK407-(AK407*((VLOOKUP(A407,Plan!A$1:AY$798,51,FALSE)/100)))</f>
    </nc>
  </rcc>
  <rcc rId="12971" sId="8">
    <oc r="AM407">
      <f>IF(AJ407,O407*'ETC Data'!$H$5*'ETC Data'!$J$5,0)</f>
    </oc>
    <nc r="AM407">
      <f>IF(AJ407,O407*'ETC Data'!$H$5*'ETC Data'!$J$5,0)</f>
    </nc>
  </rcc>
  <rcc rId="12972" sId="8">
    <oc r="AN407">
      <f>AM407-(AM407*((VLOOKUP(A407,Plan!A$1:BA$798,50,FALSE)/100)))</f>
    </oc>
    <nc r="AN407">
      <f>AM407-(AM407*((VLOOKUP(A407,Plan!A$1:BA$798,53,FALSE)/100)))</f>
    </nc>
  </rcc>
  <rcc rId="12973" sId="8">
    <oc r="AO407">
      <f>IF(AJ407,O407*'ETC Data'!$H$5*'ETC Data'!$K$5,0)</f>
    </oc>
    <nc r="AO407">
      <f>IF(AJ407,O407*'ETC Data'!$H$5*'ETC Data'!$K$5,0)</f>
    </nc>
  </rcc>
  <rcc rId="12974" sId="8">
    <oc r="AP407">
      <f>AO407-(AO407*((VLOOKUP(A407,Plan!A$1:BB$798,51,FALSE)/100)))</f>
    </oc>
    <nc r="AP407">
      <f>AO407-(AO407*((VLOOKUP(A407,Plan!A$1:BB$798,54,FALSE)/100)))</f>
    </nc>
  </rcc>
  <rcc rId="12975" sId="8">
    <oc r="AQ407">
      <f>IF(AJ407,O407*'ETC Data'!$H$5*'ETC Data'!$L$5,0)</f>
    </oc>
    <nc r="AQ407">
      <f>IF(AJ407,O407*'ETC Data'!$H$5*'ETC Data'!$L$5,0)</f>
    </nc>
  </rcc>
  <rcc rId="12976" sId="8">
    <oc r="AR407">
      <f>AQ407-(AQ407*((VLOOKUP(A407,Plan!A$1:BD$798,53,FALSE)/100)))</f>
    </oc>
    <nc r="AR407">
      <f>AQ407-(AQ407*((VLOOKUP(A407,Plan!A$1:BD$798,56,FALSE)/100)))</f>
    </nc>
  </rcc>
  <rcc rId="12977" sId="8">
    <oc r="R408">
      <f>Q408-(Q408*((VLOOKUP(A408,Plan!A$1:Z$798,25,FALSE)/100)))</f>
    </oc>
    <nc r="R408">
      <f>Q408-(Q408*((VLOOKUP(A408,Plan!A$1:Z$798,26,FALSE)/100)))</f>
    </nc>
  </rcc>
  <rcc rId="12978" sId="8">
    <oc r="S408">
      <f>IF(P408,O408*'ETC Data'!$H$3*'ETC Data'!$J$3,0)</f>
    </oc>
    <nc r="S408">
      <f>IF(P408,O408*'ETC Data'!$H$3*'ETC Data'!$J$3,0)</f>
    </nc>
  </rcc>
  <rcc rId="12979" sId="8">
    <oc r="T408">
      <f>S408-(S408*((VLOOKUP(A408,Plan!A$1:AA$798,26,FALSE)/100)))</f>
    </oc>
    <nc r="T408">
      <f>S408-(S408*((VLOOKUP(A408,Plan!A$1:AA$798,27,FALSE)/100)))</f>
    </nc>
  </rcc>
  <rcc rId="12980" sId="8">
    <oc r="U408">
      <f>IF(P408,O408*'ETC Data'!$H$3*'ETC Data'!$K$3,0)</f>
    </oc>
    <nc r="U408">
      <f>IF(P408,O408*'ETC Data'!$H$3*'ETC Data'!$K$3,0)</f>
    </nc>
  </rcc>
  <rcc rId="12981" sId="8">
    <oc r="V408">
      <f>U408-(U408*((VLOOKUP(A408,Plan!A$1:AB$798,27,FALSE)/100)))</f>
    </oc>
    <nc r="V408">
      <f>U408-(U408*((VLOOKUP(A408,Plan!A$1:AB$798,28,FALSE)/100)))</f>
    </nc>
  </rcc>
  <rcc rId="12982" sId="8">
    <oc r="W408">
      <f>IF(P408,O408*'ETC Data'!$H$3*'ETC Data'!$L$3,0)</f>
    </oc>
    <nc r="W408">
      <f>IF(P408,O408*'ETC Data'!$H$3*'ETC Data'!$L$3,0)</f>
    </nc>
  </rcc>
  <rcc rId="12983" sId="8">
    <oc r="X408">
      <f>W408-(W408*((VLOOKUP(A408,Plan!A$1:AC$798,28,FALSE)/100)))</f>
    </oc>
    <nc r="X408">
      <f>W408-(W408*((VLOOKUP(A408,Plan!A$1:AC$798,29,FALSE)/100)))</f>
    </nc>
  </rcc>
  <rcc rId="12984" sId="8">
    <oc r="Z408">
      <f>OR(H408="Y",J408="Y")</f>
    </oc>
    <nc r="Z408">
      <f>OR(H408="Y",J408="Y")</f>
    </nc>
  </rcc>
  <rcc rId="12985" sId="8">
    <oc r="AA408">
      <f>IF(Z408,O408*'ETC Data'!$H$4*'ETC Data'!$I$4,0)</f>
    </oc>
    <nc r="AA408">
      <f>IF(Z408,O408*'ETC Data'!$H$4*'ETC Data'!$I$4,0)</f>
    </nc>
  </rcc>
  <rcc rId="12986" sId="8">
    <oc r="AB408">
      <f>AA408-(AA408*((VLOOKUP(A408,Plan!A$1:AI$798,34,FALSE)/100)))</f>
    </oc>
    <nc r="AB408">
      <f>AA408-(AA408*((VLOOKUP(A408,Plan!A$1:AI$798,35,FALSE)/100)))</f>
    </nc>
  </rcc>
  <rcc rId="12987" sId="8">
    <oc r="AC408">
      <f>IF(Z408,O408*'ETC Data'!$H$4*'ETC Data'!$J$4,0)</f>
    </oc>
    <nc r="AC408">
      <f>IF(Z408,O408*'ETC Data'!$H$4*'ETC Data'!$J$4,0)</f>
    </nc>
  </rcc>
  <rcc rId="12988" sId="8">
    <oc r="AD408">
      <f>AC408-(AC408*((VLOOKUP(A408,Plan!A$1:AJ$798,35,FALSE)/100)))</f>
    </oc>
    <nc r="AD408">
      <f>AC408-(AC408*((VLOOKUP(A408,Plan!A$1:AJ$798,36,FALSE)/100)))</f>
    </nc>
  </rcc>
  <rcc rId="12989" sId="8">
    <oc r="AE408">
      <f>IF(Z408,O408*'ETC Data'!$H$4*'ETC Data'!$K$4,0)</f>
    </oc>
    <nc r="AE408">
      <f>IF(Z408,O408*'ETC Data'!$H$4*'ETC Data'!$K$4,0)</f>
    </nc>
  </rcc>
  <rcc rId="12990" sId="8">
    <oc r="AF408">
      <f>AE408-(AE408*((VLOOKUP(A408,Plan!A$1:AK$798,36,FALSE)/100)))</f>
    </oc>
    <nc r="AF408">
      <f>AE408-(AE408*((VLOOKUP(A408,Plan!A$1:AK$798,37,FALSE)/100)))</f>
    </nc>
  </rcc>
  <rcc rId="12991" sId="8">
    <oc r="AG408">
      <f>IF(Z408,O408*'ETC Data'!$H$4*'ETC Data'!$L$4,0)</f>
    </oc>
    <nc r="AG408">
      <f>IF(Z408,O408*'ETC Data'!$H$4*'ETC Data'!$L$4,0)</f>
    </nc>
  </rcc>
  <rcc rId="12992" sId="8">
    <oc r="AH408">
      <f>AG408-(AG408*((VLOOKUP(A408,Plan!A$1:AP$798,41,FALSE)/100)))</f>
    </oc>
    <nc r="AH408">
      <f>AG408-(AG408*((VLOOKUP(A408,Plan!A$1:AP$798,42,FALSE)/100)))</f>
    </nc>
  </rcc>
  <rcc rId="12993" sId="8">
    <oc r="AJ408">
      <f>OR(H408="Y",K408="Y")</f>
    </oc>
    <nc r="AJ408">
      <f>OR(H408="Y",K408="Y")</f>
    </nc>
  </rcc>
  <rcc rId="12994" sId="8">
    <oc r="AK408">
      <f>IF(AJ408,O408*'ETC Data'!$H$5*'ETC Data'!$I$5,0)</f>
    </oc>
    <nc r="AK408">
      <f>IF(AJ408,O408*'ETC Data'!$H$5*'ETC Data'!$I$5,0)</f>
    </nc>
  </rcc>
  <rcc rId="12995" sId="8">
    <oc r="AL408">
      <f>AK408-(AK408*((VLOOKUP(A408,Plan!A$1:AY$798,49,FALSE)/100)))</f>
    </oc>
    <nc r="AL408">
      <f>AK408-(AK408*((VLOOKUP(A408,Plan!A$1:AY$798,51,FALSE)/100)))</f>
    </nc>
  </rcc>
  <rcc rId="12996" sId="8">
    <oc r="AM408">
      <f>IF(AJ408,O408*'ETC Data'!$H$5*'ETC Data'!$J$5,0)</f>
    </oc>
    <nc r="AM408">
      <f>IF(AJ408,O408*'ETC Data'!$H$5*'ETC Data'!$J$5,0)</f>
    </nc>
  </rcc>
  <rcc rId="12997" sId="8">
    <oc r="AN408">
      <f>AM408-(AM408*((VLOOKUP(A408,Plan!A$1:BA$798,50,FALSE)/100)))</f>
    </oc>
    <nc r="AN408">
      <f>AM408-(AM408*((VLOOKUP(A408,Plan!A$1:BA$798,53,FALSE)/100)))</f>
    </nc>
  </rcc>
  <rcc rId="12998" sId="8">
    <oc r="AO408">
      <f>IF(AJ408,O408*'ETC Data'!$H$5*'ETC Data'!$K$5,0)</f>
    </oc>
    <nc r="AO408">
      <f>IF(AJ408,O408*'ETC Data'!$H$5*'ETC Data'!$K$5,0)</f>
    </nc>
  </rcc>
  <rcc rId="12999" sId="8">
    <oc r="AP408">
      <f>AO408-(AO408*((VLOOKUP(A408,Plan!A$1:BB$798,51,FALSE)/100)))</f>
    </oc>
    <nc r="AP408">
      <f>AO408-(AO408*((VLOOKUP(A408,Plan!A$1:BB$798,54,FALSE)/100)))</f>
    </nc>
  </rcc>
  <rcc rId="13000" sId="8">
    <oc r="AQ408">
      <f>IF(AJ408,O408*'ETC Data'!$H$5*'ETC Data'!$L$5,0)</f>
    </oc>
    <nc r="AQ408">
      <f>IF(AJ408,O408*'ETC Data'!$H$5*'ETC Data'!$L$5,0)</f>
    </nc>
  </rcc>
  <rcc rId="13001" sId="8">
    <oc r="AR408">
      <f>AQ408-(AQ408*((VLOOKUP(A408,Plan!A$1:BD$798,53,FALSE)/100)))</f>
    </oc>
    <nc r="AR408">
      <f>AQ408-(AQ408*((VLOOKUP(A408,Plan!A$1:BD$798,56,FALSE)/100)))</f>
    </nc>
  </rcc>
  <rcc rId="13002" sId="8">
    <oc r="R409">
      <f>Q409-(Q409*((VLOOKUP(A409,Plan!A$1:Z$798,25,FALSE)/100)))</f>
    </oc>
    <nc r="R409">
      <f>Q409-(Q409*((VLOOKUP(A409,Plan!A$1:Z$798,26,FALSE)/100)))</f>
    </nc>
  </rcc>
  <rcc rId="13003" sId="8">
    <oc r="S409">
      <f>IF(P409,O409*'ETC Data'!$H$3*'ETC Data'!$J$3,0)</f>
    </oc>
    <nc r="S409">
      <f>IF(P409,O409*'ETC Data'!$H$3*'ETC Data'!$J$3,0)</f>
    </nc>
  </rcc>
  <rcc rId="13004" sId="8">
    <oc r="T409">
      <f>S409-(S409*((VLOOKUP(A409,Plan!A$1:AA$798,26,FALSE)/100)))</f>
    </oc>
    <nc r="T409">
      <f>S409-(S409*((VLOOKUP(A409,Plan!A$1:AA$798,27,FALSE)/100)))</f>
    </nc>
  </rcc>
  <rcc rId="13005" sId="8">
    <oc r="U409">
      <f>IF(P409,O409*'ETC Data'!$H$3*'ETC Data'!$K$3,0)</f>
    </oc>
    <nc r="U409">
      <f>IF(P409,O409*'ETC Data'!$H$3*'ETC Data'!$K$3,0)</f>
    </nc>
  </rcc>
  <rcc rId="13006" sId="8">
    <oc r="V409">
      <f>U409-(U409*((VLOOKUP(A409,Plan!A$1:AB$798,27,FALSE)/100)))</f>
    </oc>
    <nc r="V409">
      <f>U409-(U409*((VLOOKUP(A409,Plan!A$1:AB$798,28,FALSE)/100)))</f>
    </nc>
  </rcc>
  <rcc rId="13007" sId="8">
    <oc r="W409">
      <f>IF(P409,O409*'ETC Data'!$H$3*'ETC Data'!$L$3,0)</f>
    </oc>
    <nc r="W409">
      <f>IF(P409,O409*'ETC Data'!$H$3*'ETC Data'!$L$3,0)</f>
    </nc>
  </rcc>
  <rcc rId="13008" sId="8">
    <oc r="X409">
      <f>W409-(W409*((VLOOKUP(A409,Plan!A$1:AC$798,28,FALSE)/100)))</f>
    </oc>
    <nc r="X409">
      <f>W409-(W409*((VLOOKUP(A409,Plan!A$1:AC$798,29,FALSE)/100)))</f>
    </nc>
  </rcc>
  <rcc rId="13009" sId="8">
    <oc r="Z409">
      <f>OR(H409="Y",J409="Y")</f>
    </oc>
    <nc r="Z409">
      <f>OR(H409="Y",J409="Y")</f>
    </nc>
  </rcc>
  <rcc rId="13010" sId="8">
    <oc r="AA409">
      <f>IF(Z409,O409*'ETC Data'!$H$4*'ETC Data'!$I$4,0)</f>
    </oc>
    <nc r="AA409">
      <f>IF(Z409,O409*'ETC Data'!$H$4*'ETC Data'!$I$4,0)</f>
    </nc>
  </rcc>
  <rcc rId="13011" sId="8">
    <oc r="AB409">
      <f>AA409-(AA409*((VLOOKUP(A409,Plan!A$1:AI$798,34,FALSE)/100)))</f>
    </oc>
    <nc r="AB409">
      <f>AA409-(AA409*((VLOOKUP(A409,Plan!A$1:AI$798,35,FALSE)/100)))</f>
    </nc>
  </rcc>
  <rcc rId="13012" sId="8">
    <oc r="AC409">
      <f>IF(Z409,O409*'ETC Data'!$H$4*'ETC Data'!$J$4,0)</f>
    </oc>
    <nc r="AC409">
      <f>IF(Z409,O409*'ETC Data'!$H$4*'ETC Data'!$J$4,0)</f>
    </nc>
  </rcc>
  <rcc rId="13013" sId="8">
    <oc r="AD409">
      <f>AC409-(AC409*((VLOOKUP(A409,Plan!A$1:AJ$798,35,FALSE)/100)))</f>
    </oc>
    <nc r="AD409">
      <f>AC409-(AC409*((VLOOKUP(A409,Plan!A$1:AJ$798,36,FALSE)/100)))</f>
    </nc>
  </rcc>
  <rcc rId="13014" sId="8">
    <oc r="AE409">
      <f>IF(Z409,O409*'ETC Data'!$H$4*'ETC Data'!$K$4,0)</f>
    </oc>
    <nc r="AE409">
      <f>IF(Z409,O409*'ETC Data'!$H$4*'ETC Data'!$K$4,0)</f>
    </nc>
  </rcc>
  <rcc rId="13015" sId="8">
    <oc r="AF409">
      <f>AE409-(AE409*((VLOOKUP(A409,Plan!A$1:AK$798,36,FALSE)/100)))</f>
    </oc>
    <nc r="AF409">
      <f>AE409-(AE409*((VLOOKUP(A409,Plan!A$1:AK$798,37,FALSE)/100)))</f>
    </nc>
  </rcc>
  <rcc rId="13016" sId="8">
    <oc r="AG409">
      <f>IF(Z409,O409*'ETC Data'!$H$4*'ETC Data'!$L$4,0)</f>
    </oc>
    <nc r="AG409">
      <f>IF(Z409,O409*'ETC Data'!$H$4*'ETC Data'!$L$4,0)</f>
    </nc>
  </rcc>
  <rcc rId="13017" sId="8">
    <oc r="AH409">
      <f>AG409-(AG409*((VLOOKUP(A409,Plan!A$1:AP$798,41,FALSE)/100)))</f>
    </oc>
    <nc r="AH409">
      <f>AG409-(AG409*((VLOOKUP(A409,Plan!A$1:AP$798,42,FALSE)/100)))</f>
    </nc>
  </rcc>
  <rcc rId="13018" sId="8">
    <oc r="AJ409">
      <f>OR(H409="Y",K409="Y")</f>
    </oc>
    <nc r="AJ409">
      <f>OR(H409="Y",K409="Y")</f>
    </nc>
  </rcc>
  <rcc rId="13019" sId="8">
    <oc r="AK409">
      <f>IF(AJ409,O409*'ETC Data'!$H$5*'ETC Data'!$I$5,0)</f>
    </oc>
    <nc r="AK409">
      <f>IF(AJ409,O409*'ETC Data'!$H$5*'ETC Data'!$I$5,0)</f>
    </nc>
  </rcc>
  <rcc rId="13020" sId="8">
    <oc r="AL409">
      <f>AK409-(AK409*((VLOOKUP(A409,Plan!A$1:AY$798,49,FALSE)/100)))</f>
    </oc>
    <nc r="AL409">
      <f>AK409-(AK409*((VLOOKUP(A409,Plan!A$1:AY$798,51,FALSE)/100)))</f>
    </nc>
  </rcc>
  <rcc rId="13021" sId="8">
    <oc r="AM409">
      <f>IF(AJ409,O409*'ETC Data'!$H$5*'ETC Data'!$J$5,0)</f>
    </oc>
    <nc r="AM409">
      <f>IF(AJ409,O409*'ETC Data'!$H$5*'ETC Data'!$J$5,0)</f>
    </nc>
  </rcc>
  <rcc rId="13022" sId="8">
    <oc r="AN409">
      <f>AM409-(AM409*((VLOOKUP(A409,Plan!A$1:BA$798,50,FALSE)/100)))</f>
    </oc>
    <nc r="AN409">
      <f>AM409-(AM409*((VLOOKUP(A409,Plan!A$1:BA$798,53,FALSE)/100)))</f>
    </nc>
  </rcc>
  <rcc rId="13023" sId="8">
    <oc r="AO409">
      <f>IF(AJ409,O409*'ETC Data'!$H$5*'ETC Data'!$K$5,0)</f>
    </oc>
    <nc r="AO409">
      <f>IF(AJ409,O409*'ETC Data'!$H$5*'ETC Data'!$K$5,0)</f>
    </nc>
  </rcc>
  <rcc rId="13024" sId="8">
    <oc r="AP409">
      <f>AO409-(AO409*((VLOOKUP(A409,Plan!A$1:BB$798,51,FALSE)/100)))</f>
    </oc>
    <nc r="AP409">
      <f>AO409-(AO409*((VLOOKUP(A409,Plan!A$1:BB$798,54,FALSE)/100)))</f>
    </nc>
  </rcc>
  <rcc rId="13025" sId="8">
    <oc r="AQ409">
      <f>IF(AJ409,O409*'ETC Data'!$H$5*'ETC Data'!$L$5,0)</f>
    </oc>
    <nc r="AQ409">
      <f>IF(AJ409,O409*'ETC Data'!$H$5*'ETC Data'!$L$5,0)</f>
    </nc>
  </rcc>
  <rcc rId="13026" sId="8">
    <oc r="AR409">
      <f>AQ409-(AQ409*((VLOOKUP(A409,Plan!A$1:BD$798,53,FALSE)/100)))</f>
    </oc>
    <nc r="AR409">
      <f>AQ409-(AQ409*((VLOOKUP(A409,Plan!A$1:BD$798,56,FALSE)/100)))</f>
    </nc>
  </rcc>
  <rcc rId="13027" sId="8">
    <oc r="R410">
      <f>Q410-(Q410*((VLOOKUP(A410,Plan!A$1:Z$798,25,FALSE)/100)))</f>
    </oc>
    <nc r="R410">
      <f>Q410-(Q410*((VLOOKUP(A410,Plan!A$1:Z$798,26,FALSE)/100)))</f>
    </nc>
  </rcc>
  <rcc rId="13028" sId="8">
    <oc r="S410">
      <f>IF(P410,O410*'ETC Data'!$H$3*'ETC Data'!$J$3,0)</f>
    </oc>
    <nc r="S410">
      <f>IF(P410,O410*'ETC Data'!$H$3*'ETC Data'!$J$3,0)</f>
    </nc>
  </rcc>
  <rcc rId="13029" sId="8">
    <oc r="T410">
      <f>S410-(S410*((VLOOKUP(A410,Plan!A$1:AA$798,26,FALSE)/100)))</f>
    </oc>
    <nc r="T410">
      <f>S410-(S410*((VLOOKUP(A410,Plan!A$1:AA$798,27,FALSE)/100)))</f>
    </nc>
  </rcc>
  <rcc rId="13030" sId="8">
    <oc r="U410">
      <f>IF(P410,O410*'ETC Data'!$H$3*'ETC Data'!$K$3,0)</f>
    </oc>
    <nc r="U410">
      <f>IF(P410,O410*'ETC Data'!$H$3*'ETC Data'!$K$3,0)</f>
    </nc>
  </rcc>
  <rcc rId="13031" sId="8">
    <oc r="V410">
      <f>U410-(U410*((VLOOKUP(A410,Plan!A$1:AB$798,27,FALSE)/100)))</f>
    </oc>
    <nc r="V410">
      <f>U410-(U410*((VLOOKUP(A410,Plan!A$1:AB$798,28,FALSE)/100)))</f>
    </nc>
  </rcc>
  <rcc rId="13032" sId="8">
    <oc r="W410">
      <f>IF(P410,O410*'ETC Data'!$H$3*'ETC Data'!$L$3,0)</f>
    </oc>
    <nc r="W410">
      <f>IF(P410,O410*'ETC Data'!$H$3*'ETC Data'!$L$3,0)</f>
    </nc>
  </rcc>
  <rcc rId="13033" sId="8">
    <oc r="X410">
      <f>W410-(W410*((VLOOKUP(A410,Plan!A$1:AC$798,28,FALSE)/100)))</f>
    </oc>
    <nc r="X410">
      <f>W410-(W410*((VLOOKUP(A410,Plan!A$1:AC$798,29,FALSE)/100)))</f>
    </nc>
  </rcc>
  <rcc rId="13034" sId="8">
    <oc r="Z410">
      <f>OR(H410="Y",J410="Y")</f>
    </oc>
    <nc r="Z410">
      <f>OR(H410="Y",J410="Y")</f>
    </nc>
  </rcc>
  <rcc rId="13035" sId="8">
    <oc r="AA410">
      <f>IF(Z410,O410*'ETC Data'!$H$4*'ETC Data'!$I$4,0)</f>
    </oc>
    <nc r="AA410">
      <f>IF(Z410,O410*'ETC Data'!$H$4*'ETC Data'!$I$4,0)</f>
    </nc>
  </rcc>
  <rcc rId="13036" sId="8">
    <oc r="AB410">
      <f>AA410-(AA410*((VLOOKUP(A410,Plan!A$1:AI$798,34,FALSE)/100)))</f>
    </oc>
    <nc r="AB410">
      <f>AA410-(AA410*((VLOOKUP(A410,Plan!A$1:AI$798,35,FALSE)/100)))</f>
    </nc>
  </rcc>
  <rcc rId="13037" sId="8">
    <oc r="AC410">
      <f>IF(Z410,O410*'ETC Data'!$H$4*'ETC Data'!$J$4,0)</f>
    </oc>
    <nc r="AC410">
      <f>IF(Z410,O410*'ETC Data'!$H$4*'ETC Data'!$J$4,0)</f>
    </nc>
  </rcc>
  <rcc rId="13038" sId="8">
    <oc r="AD410">
      <f>AC410-(AC410*((VLOOKUP(A410,Plan!A$1:AJ$798,35,FALSE)/100)))</f>
    </oc>
    <nc r="AD410">
      <f>AC410-(AC410*((VLOOKUP(A410,Plan!A$1:AJ$798,36,FALSE)/100)))</f>
    </nc>
  </rcc>
  <rcc rId="13039" sId="8">
    <oc r="AE410">
      <f>IF(Z410,O410*'ETC Data'!$H$4*'ETC Data'!$K$4,0)</f>
    </oc>
    <nc r="AE410">
      <f>IF(Z410,O410*'ETC Data'!$H$4*'ETC Data'!$K$4,0)</f>
    </nc>
  </rcc>
  <rcc rId="13040" sId="8">
    <oc r="AF410">
      <f>AE410-(AE410*((VLOOKUP(A410,Plan!A$1:AK$798,36,FALSE)/100)))</f>
    </oc>
    <nc r="AF410">
      <f>AE410-(AE410*((VLOOKUP(A410,Plan!A$1:AK$798,37,FALSE)/100)))</f>
    </nc>
  </rcc>
  <rcc rId="13041" sId="8">
    <oc r="AG410">
      <f>IF(Z410,O410*'ETC Data'!$H$4*'ETC Data'!$L$4,0)</f>
    </oc>
    <nc r="AG410">
      <f>IF(Z410,O410*'ETC Data'!$H$4*'ETC Data'!$L$4,0)</f>
    </nc>
  </rcc>
  <rcc rId="13042" sId="8">
    <oc r="AH410">
      <f>AG410-(AG410*((VLOOKUP(A410,Plan!A$1:AP$798,41,FALSE)/100)))</f>
    </oc>
    <nc r="AH410">
      <f>AG410-(AG410*((VLOOKUP(A410,Plan!A$1:AP$798,42,FALSE)/100)))</f>
    </nc>
  </rcc>
  <rcc rId="13043" sId="8">
    <oc r="AJ410">
      <f>OR(H410="Y",K410="Y")</f>
    </oc>
    <nc r="AJ410">
      <f>OR(H410="Y",K410="Y")</f>
    </nc>
  </rcc>
  <rcc rId="13044" sId="8">
    <oc r="AK410">
      <f>IF(AJ410,O410*'ETC Data'!$H$5*'ETC Data'!$I$5,0)</f>
    </oc>
    <nc r="AK410">
      <f>IF(AJ410,O410*'ETC Data'!$H$5*'ETC Data'!$I$5,0)</f>
    </nc>
  </rcc>
  <rcc rId="13045" sId="8">
    <oc r="AL410">
      <f>AK410-(AK410*((VLOOKUP(A410,Plan!A$1:AY$798,49,FALSE)/100)))</f>
    </oc>
    <nc r="AL410">
      <f>AK410-(AK410*((VLOOKUP(A410,Plan!A$1:AY$798,51,FALSE)/100)))</f>
    </nc>
  </rcc>
  <rcc rId="13046" sId="8">
    <oc r="AM410">
      <f>IF(AJ410,O410*'ETC Data'!$H$5*'ETC Data'!$J$5,0)</f>
    </oc>
    <nc r="AM410">
      <f>IF(AJ410,O410*'ETC Data'!$H$5*'ETC Data'!$J$5,0)</f>
    </nc>
  </rcc>
  <rcc rId="13047" sId="8">
    <oc r="AN410">
      <f>AM410-(AM410*((VLOOKUP(A410,Plan!A$1:BA$798,50,FALSE)/100)))</f>
    </oc>
    <nc r="AN410">
      <f>AM410-(AM410*((VLOOKUP(A410,Plan!A$1:BA$798,53,FALSE)/100)))</f>
    </nc>
  </rcc>
  <rcc rId="13048" sId="8">
    <oc r="AO410">
      <f>IF(AJ410,O410*'ETC Data'!$H$5*'ETC Data'!$K$5,0)</f>
    </oc>
    <nc r="AO410">
      <f>IF(AJ410,O410*'ETC Data'!$H$5*'ETC Data'!$K$5,0)</f>
    </nc>
  </rcc>
  <rcc rId="13049" sId="8">
    <oc r="AP410">
      <f>AO410-(AO410*((VLOOKUP(A410,Plan!A$1:BB$798,51,FALSE)/100)))</f>
    </oc>
    <nc r="AP410">
      <f>AO410-(AO410*((VLOOKUP(A410,Plan!A$1:BB$798,54,FALSE)/100)))</f>
    </nc>
  </rcc>
  <rcc rId="13050" sId="8">
    <oc r="AQ410">
      <f>IF(AJ410,O410*'ETC Data'!$H$5*'ETC Data'!$L$5,0)</f>
    </oc>
    <nc r="AQ410">
      <f>IF(AJ410,O410*'ETC Data'!$H$5*'ETC Data'!$L$5,0)</f>
    </nc>
  </rcc>
  <rcc rId="13051" sId="8">
    <oc r="AR410">
      <f>AQ410-(AQ410*((VLOOKUP(A410,Plan!A$1:BD$798,53,FALSE)/100)))</f>
    </oc>
    <nc r="AR410">
      <f>AQ410-(AQ410*((VLOOKUP(A410,Plan!A$1:BD$798,56,FALSE)/100)))</f>
    </nc>
  </rcc>
  <rcc rId="13052" sId="8">
    <oc r="R411">
      <f>Q411-(Q411*((VLOOKUP(A411,Plan!A$1:Z$798,25,FALSE)/100)))</f>
    </oc>
    <nc r="R411">
      <f>Q411-(Q411*((VLOOKUP(A411,Plan!A$1:Z$798,26,FALSE)/100)))</f>
    </nc>
  </rcc>
  <rcc rId="13053" sId="8">
    <oc r="S411">
      <f>IF(P411,O411*'ETC Data'!$H$3*'ETC Data'!$J$3,0)</f>
    </oc>
    <nc r="S411">
      <f>IF(P411,O411*'ETC Data'!$H$3*'ETC Data'!$J$3,0)</f>
    </nc>
  </rcc>
  <rcc rId="13054" sId="8">
    <oc r="T411">
      <f>S411-(S411*((VLOOKUP(A411,Plan!A$1:AA$798,26,FALSE)/100)))</f>
    </oc>
    <nc r="T411">
      <f>S411-(S411*((VLOOKUP(A411,Plan!A$1:AA$798,27,FALSE)/100)))</f>
    </nc>
  </rcc>
  <rcc rId="13055" sId="8">
    <oc r="U411">
      <f>IF(P411,O411*'ETC Data'!$H$3*'ETC Data'!$K$3,0)</f>
    </oc>
    <nc r="U411">
      <f>IF(P411,O411*'ETC Data'!$H$3*'ETC Data'!$K$3,0)</f>
    </nc>
  </rcc>
  <rcc rId="13056" sId="8">
    <oc r="V411">
      <f>U411-(U411*((VLOOKUP(A411,Plan!A$1:AB$798,27,FALSE)/100)))</f>
    </oc>
    <nc r="V411">
      <f>U411-(U411*((VLOOKUP(A411,Plan!A$1:AB$798,28,FALSE)/100)))</f>
    </nc>
  </rcc>
  <rcc rId="13057" sId="8">
    <oc r="W411">
      <f>IF(P411,O411*'ETC Data'!$H$3*'ETC Data'!$L$3,0)</f>
    </oc>
    <nc r="W411">
      <f>IF(P411,O411*'ETC Data'!$H$3*'ETC Data'!$L$3,0)</f>
    </nc>
  </rcc>
  <rcc rId="13058" sId="8">
    <oc r="X411">
      <f>W411-(W411*((VLOOKUP(A411,Plan!A$1:AC$798,28,FALSE)/100)))</f>
    </oc>
    <nc r="X411">
      <f>W411-(W411*((VLOOKUP(A411,Plan!A$1:AC$798,29,FALSE)/100)))</f>
    </nc>
  </rcc>
  <rcc rId="13059" sId="8">
    <oc r="Z411">
      <f>OR(H411="Y",J411="Y")</f>
    </oc>
    <nc r="Z411">
      <f>OR(H411="Y",J411="Y")</f>
    </nc>
  </rcc>
  <rcc rId="13060" sId="8">
    <oc r="AA411">
      <f>IF(Z411,O411*'ETC Data'!$H$4*'ETC Data'!$I$4,0)</f>
    </oc>
    <nc r="AA411">
      <f>IF(Z411,O411*'ETC Data'!$H$4*'ETC Data'!$I$4,0)</f>
    </nc>
  </rcc>
  <rcc rId="13061" sId="8">
    <oc r="AB411">
      <f>AA411-(AA411*((VLOOKUP(A411,Plan!A$1:AI$798,34,FALSE)/100)))</f>
    </oc>
    <nc r="AB411">
      <f>AA411-(AA411*((VLOOKUP(A411,Plan!A$1:AI$798,35,FALSE)/100)))</f>
    </nc>
  </rcc>
  <rcc rId="13062" sId="8">
    <oc r="AC411">
      <f>IF(Z411,O411*'ETC Data'!$H$4*'ETC Data'!$J$4,0)</f>
    </oc>
    <nc r="AC411">
      <f>IF(Z411,O411*'ETC Data'!$H$4*'ETC Data'!$J$4,0)</f>
    </nc>
  </rcc>
  <rcc rId="13063" sId="8">
    <oc r="AD411">
      <f>AC411-(AC411*((VLOOKUP(A411,Plan!A$1:AJ$798,35,FALSE)/100)))</f>
    </oc>
    <nc r="AD411">
      <f>AC411-(AC411*((VLOOKUP(A411,Plan!A$1:AJ$798,36,FALSE)/100)))</f>
    </nc>
  </rcc>
  <rcc rId="13064" sId="8">
    <oc r="AE411">
      <f>IF(Z411,O411*'ETC Data'!$H$4*'ETC Data'!$K$4,0)</f>
    </oc>
    <nc r="AE411">
      <f>IF(Z411,O411*'ETC Data'!$H$4*'ETC Data'!$K$4,0)</f>
    </nc>
  </rcc>
  <rcc rId="13065" sId="8">
    <oc r="AF411">
      <f>AE411-(AE411*((VLOOKUP(A411,Plan!A$1:AK$798,36,FALSE)/100)))</f>
    </oc>
    <nc r="AF411">
      <f>AE411-(AE411*((VLOOKUP(A411,Plan!A$1:AK$798,37,FALSE)/100)))</f>
    </nc>
  </rcc>
  <rcc rId="13066" sId="8">
    <oc r="AG411">
      <f>IF(Z411,O411*'ETC Data'!$H$4*'ETC Data'!$L$4,0)</f>
    </oc>
    <nc r="AG411">
      <f>IF(Z411,O411*'ETC Data'!$H$4*'ETC Data'!$L$4,0)</f>
    </nc>
  </rcc>
  <rcc rId="13067" sId="8">
    <oc r="AH411">
      <f>AG411-(AG411*((VLOOKUP(A411,Plan!A$1:AP$798,41,FALSE)/100)))</f>
    </oc>
    <nc r="AH411">
      <f>AG411-(AG411*((VLOOKUP(A411,Plan!A$1:AP$798,42,FALSE)/100)))</f>
    </nc>
  </rcc>
  <rcc rId="13068" sId="8">
    <oc r="AJ411">
      <f>OR(H411="Y",K411="Y")</f>
    </oc>
    <nc r="AJ411">
      <f>OR(H411="Y",K411="Y")</f>
    </nc>
  </rcc>
  <rcc rId="13069" sId="8">
    <oc r="AK411">
      <f>IF(AJ411,O411*'ETC Data'!$H$5*'ETC Data'!$I$5,0)</f>
    </oc>
    <nc r="AK411">
      <f>IF(AJ411,O411*'ETC Data'!$H$5*'ETC Data'!$I$5,0)</f>
    </nc>
  </rcc>
  <rcc rId="13070" sId="8">
    <oc r="AL411">
      <f>AK411-(AK411*((VLOOKUP(A411,Plan!A$1:AY$798,49,FALSE)/100)))</f>
    </oc>
    <nc r="AL411">
      <f>AK411-(AK411*((VLOOKUP(A411,Plan!A$1:AY$798,51,FALSE)/100)))</f>
    </nc>
  </rcc>
  <rcc rId="13071" sId="8">
    <oc r="AM411">
      <f>IF(AJ411,O411*'ETC Data'!$H$5*'ETC Data'!$J$5,0)</f>
    </oc>
    <nc r="AM411">
      <f>IF(AJ411,O411*'ETC Data'!$H$5*'ETC Data'!$J$5,0)</f>
    </nc>
  </rcc>
  <rcc rId="13072" sId="8">
    <oc r="AN411">
      <f>AM411-(AM411*((VLOOKUP(A411,Plan!A$1:BA$798,50,FALSE)/100)))</f>
    </oc>
    <nc r="AN411">
      <f>AM411-(AM411*((VLOOKUP(A411,Plan!A$1:BA$798,53,FALSE)/100)))</f>
    </nc>
  </rcc>
  <rcc rId="13073" sId="8">
    <oc r="AO411">
      <f>IF(AJ411,O411*'ETC Data'!$H$5*'ETC Data'!$K$5,0)</f>
    </oc>
    <nc r="AO411">
      <f>IF(AJ411,O411*'ETC Data'!$H$5*'ETC Data'!$K$5,0)</f>
    </nc>
  </rcc>
  <rcc rId="13074" sId="8">
    <oc r="AP411">
      <f>AO411-(AO411*((VLOOKUP(A411,Plan!A$1:BB$798,51,FALSE)/100)))</f>
    </oc>
    <nc r="AP411">
      <f>AO411-(AO411*((VLOOKUP(A411,Plan!A$1:BB$798,54,FALSE)/100)))</f>
    </nc>
  </rcc>
  <rcc rId="13075" sId="8">
    <oc r="AQ411">
      <f>IF(AJ411,O411*'ETC Data'!$H$5*'ETC Data'!$L$5,0)</f>
    </oc>
    <nc r="AQ411">
      <f>IF(AJ411,O411*'ETC Data'!$H$5*'ETC Data'!$L$5,0)</f>
    </nc>
  </rcc>
  <rcc rId="13076" sId="8">
    <oc r="AR411">
      <f>AQ411-(AQ411*((VLOOKUP(A411,Plan!A$1:BD$798,53,FALSE)/100)))</f>
    </oc>
    <nc r="AR411">
      <f>AQ411-(AQ411*((VLOOKUP(A411,Plan!A$1:BD$798,56,FALSE)/100)))</f>
    </nc>
  </rcc>
  <rcc rId="13077" sId="8">
    <oc r="R412">
      <f>Q412-(Q412*((VLOOKUP(A412,Plan!A$1:Z$798,25,FALSE)/100)))</f>
    </oc>
    <nc r="R412">
      <f>Q412-(Q412*((VLOOKUP(A412,Plan!A$1:Z$798,26,FALSE)/100)))</f>
    </nc>
  </rcc>
  <rcc rId="13078" sId="8">
    <oc r="S412">
      <f>IF(P412,O412*'ETC Data'!$H$3*'ETC Data'!$J$3,0)</f>
    </oc>
    <nc r="S412">
      <f>IF(P412,O412*'ETC Data'!$H$3*'ETC Data'!$J$3,0)</f>
    </nc>
  </rcc>
  <rcc rId="13079" sId="8">
    <oc r="T412">
      <f>S412-(S412*((VLOOKUP(A412,Plan!A$1:AA$798,26,FALSE)/100)))</f>
    </oc>
    <nc r="T412">
      <f>S412-(S412*((VLOOKUP(A412,Plan!A$1:AA$798,27,FALSE)/100)))</f>
    </nc>
  </rcc>
  <rcc rId="13080" sId="8">
    <oc r="U412">
      <f>IF(P412,O412*'ETC Data'!$H$3*'ETC Data'!$K$3,0)</f>
    </oc>
    <nc r="U412">
      <f>IF(P412,O412*'ETC Data'!$H$3*'ETC Data'!$K$3,0)</f>
    </nc>
  </rcc>
  <rcc rId="13081" sId="8">
    <oc r="V412">
      <f>U412-(U412*((VLOOKUP(A412,Plan!A$1:AB$798,27,FALSE)/100)))</f>
    </oc>
    <nc r="V412">
      <f>U412-(U412*((VLOOKUP(A412,Plan!A$1:AB$798,28,FALSE)/100)))</f>
    </nc>
  </rcc>
  <rcc rId="13082" sId="8">
    <oc r="W412">
      <f>IF(P412,O412*'ETC Data'!$H$3*'ETC Data'!$L$3,0)</f>
    </oc>
    <nc r="W412">
      <f>IF(P412,O412*'ETC Data'!$H$3*'ETC Data'!$L$3,0)</f>
    </nc>
  </rcc>
  <rcc rId="13083" sId="8">
    <oc r="X412">
      <f>W412-(W412*((VLOOKUP(A412,Plan!A$1:AC$798,28,FALSE)/100)))</f>
    </oc>
    <nc r="X412">
      <f>W412-(W412*((VLOOKUP(A412,Plan!A$1:AC$798,29,FALSE)/100)))</f>
    </nc>
  </rcc>
  <rcc rId="13084" sId="8">
    <oc r="Z412">
      <f>OR(H412="Y",J412="Y")</f>
    </oc>
    <nc r="Z412">
      <f>OR(H412="Y",J412="Y")</f>
    </nc>
  </rcc>
  <rcc rId="13085" sId="8">
    <oc r="AA412">
      <f>IF(Z412,O412*'ETC Data'!$H$4*'ETC Data'!$I$4,0)</f>
    </oc>
    <nc r="AA412">
      <f>IF(Z412,O412*'ETC Data'!$H$4*'ETC Data'!$I$4,0)</f>
    </nc>
  </rcc>
  <rcc rId="13086" sId="8">
    <oc r="AB412">
      <f>AA412-(AA412*((VLOOKUP(A412,Plan!A$1:AI$798,34,FALSE)/100)))</f>
    </oc>
    <nc r="AB412">
      <f>AA412-(AA412*((VLOOKUP(A412,Plan!A$1:AI$798,35,FALSE)/100)))</f>
    </nc>
  </rcc>
  <rcc rId="13087" sId="8">
    <oc r="AC412">
      <f>IF(Z412,O412*'ETC Data'!$H$4*'ETC Data'!$J$4,0)</f>
    </oc>
    <nc r="AC412">
      <f>IF(Z412,O412*'ETC Data'!$H$4*'ETC Data'!$J$4,0)</f>
    </nc>
  </rcc>
  <rcc rId="13088" sId="8">
    <oc r="AD412">
      <f>AC412-(AC412*((VLOOKUP(A412,Plan!A$1:AJ$798,35,FALSE)/100)))</f>
    </oc>
    <nc r="AD412">
      <f>AC412-(AC412*((VLOOKUP(A412,Plan!A$1:AJ$798,36,FALSE)/100)))</f>
    </nc>
  </rcc>
  <rcc rId="13089" sId="8">
    <oc r="AE412">
      <f>IF(Z412,O412*'ETC Data'!$H$4*'ETC Data'!$K$4,0)</f>
    </oc>
    <nc r="AE412">
      <f>IF(Z412,O412*'ETC Data'!$H$4*'ETC Data'!$K$4,0)</f>
    </nc>
  </rcc>
  <rcc rId="13090" sId="8">
    <oc r="AF412">
      <f>AE412-(AE412*((VLOOKUP(A412,Plan!A$1:AK$798,36,FALSE)/100)))</f>
    </oc>
    <nc r="AF412">
      <f>AE412-(AE412*((VLOOKUP(A412,Plan!A$1:AK$798,37,FALSE)/100)))</f>
    </nc>
  </rcc>
  <rcc rId="13091" sId="8">
    <oc r="AG412">
      <f>IF(Z412,O412*'ETC Data'!$H$4*'ETC Data'!$L$4,0)</f>
    </oc>
    <nc r="AG412">
      <f>IF(Z412,O412*'ETC Data'!$H$4*'ETC Data'!$L$4,0)</f>
    </nc>
  </rcc>
  <rcc rId="13092" sId="8">
    <oc r="AH412">
      <f>AG412-(AG412*((VLOOKUP(A412,Plan!A$1:AP$798,41,FALSE)/100)))</f>
    </oc>
    <nc r="AH412">
      <f>AG412-(AG412*((VLOOKUP(A412,Plan!A$1:AP$798,42,FALSE)/100)))</f>
    </nc>
  </rcc>
  <rcc rId="13093" sId="8">
    <oc r="AJ412">
      <f>OR(H412="Y",K412="Y")</f>
    </oc>
    <nc r="AJ412">
      <f>OR(H412="Y",K412="Y")</f>
    </nc>
  </rcc>
  <rcc rId="13094" sId="8">
    <oc r="AK412">
      <f>IF(AJ412,O412*'ETC Data'!$H$5*'ETC Data'!$I$5,0)</f>
    </oc>
    <nc r="AK412">
      <f>IF(AJ412,O412*'ETC Data'!$H$5*'ETC Data'!$I$5,0)</f>
    </nc>
  </rcc>
  <rcc rId="13095" sId="8">
    <oc r="AL412">
      <f>AK412-(AK412*((VLOOKUP(A412,Plan!A$1:AY$798,49,FALSE)/100)))</f>
    </oc>
    <nc r="AL412">
      <f>AK412-(AK412*((VLOOKUP(A412,Plan!A$1:AY$798,51,FALSE)/100)))</f>
    </nc>
  </rcc>
  <rcc rId="13096" sId="8">
    <oc r="AM412">
      <f>IF(AJ412,O412*'ETC Data'!$H$5*'ETC Data'!$J$5,0)</f>
    </oc>
    <nc r="AM412">
      <f>IF(AJ412,O412*'ETC Data'!$H$5*'ETC Data'!$J$5,0)</f>
    </nc>
  </rcc>
  <rcc rId="13097" sId="8">
    <oc r="AN412">
      <f>AM412-(AM412*((VLOOKUP(A412,Plan!A$1:BA$798,50,FALSE)/100)))</f>
    </oc>
    <nc r="AN412">
      <f>AM412-(AM412*((VLOOKUP(A412,Plan!A$1:BA$798,53,FALSE)/100)))</f>
    </nc>
  </rcc>
  <rcc rId="13098" sId="8">
    <oc r="AO412">
      <f>IF(AJ412,O412*'ETC Data'!$H$5*'ETC Data'!$K$5,0)</f>
    </oc>
    <nc r="AO412">
      <f>IF(AJ412,O412*'ETC Data'!$H$5*'ETC Data'!$K$5,0)</f>
    </nc>
  </rcc>
  <rcc rId="13099" sId="8">
    <oc r="AP412">
      <f>AO412-(AO412*((VLOOKUP(A412,Plan!A$1:BB$798,51,FALSE)/100)))</f>
    </oc>
    <nc r="AP412">
      <f>AO412-(AO412*((VLOOKUP(A412,Plan!A$1:BB$798,54,FALSE)/100)))</f>
    </nc>
  </rcc>
  <rcc rId="13100" sId="8">
    <oc r="AQ412">
      <f>IF(AJ412,O412*'ETC Data'!$H$5*'ETC Data'!$L$5,0)</f>
    </oc>
    <nc r="AQ412">
      <f>IF(AJ412,O412*'ETC Data'!$H$5*'ETC Data'!$L$5,0)</f>
    </nc>
  </rcc>
  <rcc rId="13101" sId="8">
    <oc r="AR412">
      <f>AQ412-(AQ412*((VLOOKUP(A412,Plan!A$1:BD$798,53,FALSE)/100)))</f>
    </oc>
    <nc r="AR412">
      <f>AQ412-(AQ412*((VLOOKUP(A412,Plan!A$1:BD$798,56,FALSE)/100)))</f>
    </nc>
  </rcc>
  <rcc rId="13102" sId="8">
    <oc r="R413">
      <f>Q413-(Q413*((VLOOKUP(A413,Plan!A$1:Z$798,25,FALSE)/100)))</f>
    </oc>
    <nc r="R413">
      <f>Q413-(Q413*((VLOOKUP(A413,Plan!A$1:Z$798,26,FALSE)/100)))</f>
    </nc>
  </rcc>
  <rcc rId="13103" sId="8">
    <oc r="S413">
      <f>IF(P413,O413*'ETC Data'!$H$3*'ETC Data'!$J$3,0)</f>
    </oc>
    <nc r="S413">
      <f>IF(P413,O413*'ETC Data'!$H$3*'ETC Data'!$J$3,0)</f>
    </nc>
  </rcc>
  <rcc rId="13104" sId="8">
    <oc r="T413">
      <f>S413-(S413*((VLOOKUP(A413,Plan!A$1:AA$798,26,FALSE)/100)))</f>
    </oc>
    <nc r="T413">
      <f>S413-(S413*((VLOOKUP(A413,Plan!A$1:AA$798,27,FALSE)/100)))</f>
    </nc>
  </rcc>
  <rcc rId="13105" sId="8">
    <oc r="U413">
      <f>IF(P413,O413*'ETC Data'!$H$3*'ETC Data'!$K$3,0)</f>
    </oc>
    <nc r="U413">
      <f>IF(P413,O413*'ETC Data'!$H$3*'ETC Data'!$K$3,0)</f>
    </nc>
  </rcc>
  <rcc rId="13106" sId="8">
    <oc r="V413">
      <f>U413-(U413*((VLOOKUP(A413,Plan!A$1:AB$798,27,FALSE)/100)))</f>
    </oc>
    <nc r="V413">
      <f>U413-(U413*((VLOOKUP(A413,Plan!A$1:AB$798,28,FALSE)/100)))</f>
    </nc>
  </rcc>
  <rcc rId="13107" sId="8">
    <oc r="W413">
      <f>IF(P413,O413*'ETC Data'!$H$3*'ETC Data'!$L$3,0)</f>
    </oc>
    <nc r="W413">
      <f>IF(P413,O413*'ETC Data'!$H$3*'ETC Data'!$L$3,0)</f>
    </nc>
  </rcc>
  <rcc rId="13108" sId="8">
    <oc r="X413">
      <f>W413-(W413*((VLOOKUP(A413,Plan!A$1:AC$798,28,FALSE)/100)))</f>
    </oc>
    <nc r="X413">
      <f>W413-(W413*((VLOOKUP(A413,Plan!A$1:AC$798,29,FALSE)/100)))</f>
    </nc>
  </rcc>
  <rcc rId="13109" sId="8">
    <oc r="Z413">
      <f>OR(H413="Y",J413="Y")</f>
    </oc>
    <nc r="Z413">
      <f>OR(H413="Y",J413="Y")</f>
    </nc>
  </rcc>
  <rcc rId="13110" sId="8">
    <oc r="AA413">
      <f>IF(Z413,O413*'ETC Data'!$H$4*'ETC Data'!$I$4,0)</f>
    </oc>
    <nc r="AA413">
      <f>IF(Z413,O413*'ETC Data'!$H$4*'ETC Data'!$I$4,0)</f>
    </nc>
  </rcc>
  <rcc rId="13111" sId="8">
    <oc r="AB413">
      <f>AA413-(AA413*((VLOOKUP(A413,Plan!A$1:AI$798,34,FALSE)/100)))</f>
    </oc>
    <nc r="AB413">
      <f>AA413-(AA413*((VLOOKUP(A413,Plan!A$1:AI$798,35,FALSE)/100)))</f>
    </nc>
  </rcc>
  <rcc rId="13112" sId="8">
    <oc r="AC413">
      <f>IF(Z413,O413*'ETC Data'!$H$4*'ETC Data'!$J$4,0)</f>
    </oc>
    <nc r="AC413">
      <f>IF(Z413,O413*'ETC Data'!$H$4*'ETC Data'!$J$4,0)</f>
    </nc>
  </rcc>
  <rcc rId="13113" sId="8">
    <oc r="AD413">
      <f>AC413-(AC413*((VLOOKUP(A413,Plan!A$1:AJ$798,35,FALSE)/100)))</f>
    </oc>
    <nc r="AD413">
      <f>AC413-(AC413*((VLOOKUP(A413,Plan!A$1:AJ$798,36,FALSE)/100)))</f>
    </nc>
  </rcc>
  <rcc rId="13114" sId="8">
    <oc r="AE413">
      <f>IF(Z413,O413*'ETC Data'!$H$4*'ETC Data'!$K$4,0)</f>
    </oc>
    <nc r="AE413">
      <f>IF(Z413,O413*'ETC Data'!$H$4*'ETC Data'!$K$4,0)</f>
    </nc>
  </rcc>
  <rcc rId="13115" sId="8">
    <oc r="AF413">
      <f>AE413-(AE413*((VLOOKUP(A413,Plan!A$1:AK$798,36,FALSE)/100)))</f>
    </oc>
    <nc r="AF413">
      <f>AE413-(AE413*((VLOOKUP(A413,Plan!A$1:AK$798,37,FALSE)/100)))</f>
    </nc>
  </rcc>
  <rcc rId="13116" sId="8">
    <oc r="AG413">
      <f>IF(Z413,O413*'ETC Data'!$H$4*'ETC Data'!$L$4,0)</f>
    </oc>
    <nc r="AG413">
      <f>IF(Z413,O413*'ETC Data'!$H$4*'ETC Data'!$L$4,0)</f>
    </nc>
  </rcc>
  <rcc rId="13117" sId="8">
    <oc r="AH413">
      <f>AG413-(AG413*((VLOOKUP(A413,Plan!A$1:AP$798,41,FALSE)/100)))</f>
    </oc>
    <nc r="AH413">
      <f>AG413-(AG413*((VLOOKUP(A413,Plan!A$1:AP$798,42,FALSE)/100)))</f>
    </nc>
  </rcc>
  <rcc rId="13118" sId="8">
    <oc r="AJ413">
      <f>OR(H413="Y",K413="Y")</f>
    </oc>
    <nc r="AJ413">
      <f>OR(H413="Y",K413="Y")</f>
    </nc>
  </rcc>
  <rcc rId="13119" sId="8">
    <oc r="AK413">
      <f>IF(AJ413,O413*'ETC Data'!$H$5*'ETC Data'!$I$5,0)</f>
    </oc>
    <nc r="AK413">
      <f>IF(AJ413,O413*'ETC Data'!$H$5*'ETC Data'!$I$5,0)</f>
    </nc>
  </rcc>
  <rcc rId="13120" sId="8">
    <oc r="AL413">
      <f>AK413-(AK413*((VLOOKUP(A413,Plan!A$1:AY$798,49,FALSE)/100)))</f>
    </oc>
    <nc r="AL413">
      <f>AK413-(AK413*((VLOOKUP(A413,Plan!A$1:AY$798,51,FALSE)/100)))</f>
    </nc>
  </rcc>
  <rcc rId="13121" sId="8">
    <oc r="AM413">
      <f>IF(AJ413,O413*'ETC Data'!$H$5*'ETC Data'!$J$5,0)</f>
    </oc>
    <nc r="AM413">
      <f>IF(AJ413,O413*'ETC Data'!$H$5*'ETC Data'!$J$5,0)</f>
    </nc>
  </rcc>
  <rcc rId="13122" sId="8">
    <oc r="AN413">
      <f>AM413-(AM413*((VLOOKUP(A413,Plan!A$1:BA$798,50,FALSE)/100)))</f>
    </oc>
    <nc r="AN413">
      <f>AM413-(AM413*((VLOOKUP(A413,Plan!A$1:BA$798,53,FALSE)/100)))</f>
    </nc>
  </rcc>
  <rcc rId="13123" sId="8">
    <oc r="AO413">
      <f>IF(AJ413,O413*'ETC Data'!$H$5*'ETC Data'!$K$5,0)</f>
    </oc>
    <nc r="AO413">
      <f>IF(AJ413,O413*'ETC Data'!$H$5*'ETC Data'!$K$5,0)</f>
    </nc>
  </rcc>
  <rcc rId="13124" sId="8">
    <oc r="AP413">
      <f>AO413-(AO413*((VLOOKUP(A413,Plan!A$1:BB$798,51,FALSE)/100)))</f>
    </oc>
    <nc r="AP413">
      <f>AO413-(AO413*((VLOOKUP(A413,Plan!A$1:BB$798,54,FALSE)/100)))</f>
    </nc>
  </rcc>
  <rcc rId="13125" sId="8">
    <oc r="AQ413">
      <f>IF(AJ413,O413*'ETC Data'!$H$5*'ETC Data'!$L$5,0)</f>
    </oc>
    <nc r="AQ413">
      <f>IF(AJ413,O413*'ETC Data'!$H$5*'ETC Data'!$L$5,0)</f>
    </nc>
  </rcc>
  <rcc rId="13126" sId="8">
    <oc r="AR413">
      <f>AQ413-(AQ413*((VLOOKUP(A413,Plan!A$1:BD$798,53,FALSE)/100)))</f>
    </oc>
    <nc r="AR413">
      <f>AQ413-(AQ413*((VLOOKUP(A413,Plan!A$1:BD$798,56,FALSE)/100)))</f>
    </nc>
  </rcc>
  <rcc rId="13127" sId="8">
    <oc r="R414">
      <f>Q414-(Q414*((VLOOKUP(A414,Plan!A$1:Z$798,25,FALSE)/100)))</f>
    </oc>
    <nc r="R414">
      <f>Q414-(Q414*((VLOOKUP(A414,Plan!A$1:Z$798,26,FALSE)/100)))</f>
    </nc>
  </rcc>
  <rcc rId="13128" sId="8">
    <oc r="S414">
      <f>IF(P414,O414*'ETC Data'!$H$3*'ETC Data'!$J$3,0)</f>
    </oc>
    <nc r="S414">
      <f>IF(P414,O414*'ETC Data'!$H$3*'ETC Data'!$J$3,0)</f>
    </nc>
  </rcc>
  <rcc rId="13129" sId="8">
    <oc r="T414">
      <f>S414-(S414*((VLOOKUP(A414,Plan!A$1:AA$798,26,FALSE)/100)))</f>
    </oc>
    <nc r="T414">
      <f>S414-(S414*((VLOOKUP(A414,Plan!A$1:AA$798,27,FALSE)/100)))</f>
    </nc>
  </rcc>
  <rcc rId="13130" sId="8">
    <oc r="U414">
      <f>IF(P414,O414*'ETC Data'!$H$3*'ETC Data'!$K$3,0)</f>
    </oc>
    <nc r="U414">
      <f>IF(P414,O414*'ETC Data'!$H$3*'ETC Data'!$K$3,0)</f>
    </nc>
  </rcc>
  <rcc rId="13131" sId="8">
    <oc r="V414">
      <f>U414-(U414*((VLOOKUP(A414,Plan!A$1:AB$798,27,FALSE)/100)))</f>
    </oc>
    <nc r="V414">
      <f>U414-(U414*((VLOOKUP(A414,Plan!A$1:AB$798,28,FALSE)/100)))</f>
    </nc>
  </rcc>
  <rcc rId="13132" sId="8">
    <oc r="W414">
      <f>IF(P414,O414*'ETC Data'!$H$3*'ETC Data'!$L$3,0)</f>
    </oc>
    <nc r="W414">
      <f>IF(P414,O414*'ETC Data'!$H$3*'ETC Data'!$L$3,0)</f>
    </nc>
  </rcc>
  <rcc rId="13133" sId="8">
    <oc r="X414">
      <f>W414-(W414*((VLOOKUP(A414,Plan!A$1:AC$798,28,FALSE)/100)))</f>
    </oc>
    <nc r="X414">
      <f>W414-(W414*((VLOOKUP(A414,Plan!A$1:AC$798,29,FALSE)/100)))</f>
    </nc>
  </rcc>
  <rcc rId="13134" sId="8">
    <oc r="Z414">
      <f>OR(H414="Y",J414="Y")</f>
    </oc>
    <nc r="Z414">
      <f>OR(H414="Y",J414="Y")</f>
    </nc>
  </rcc>
  <rcc rId="13135" sId="8">
    <oc r="AA414">
      <f>IF(Z414,O414*'ETC Data'!$H$4*'ETC Data'!$I$4,0)</f>
    </oc>
    <nc r="AA414">
      <f>IF(Z414,O414*'ETC Data'!$H$4*'ETC Data'!$I$4,0)</f>
    </nc>
  </rcc>
  <rcc rId="13136" sId="8">
    <oc r="AB414">
      <f>AA414-(AA414*((VLOOKUP(A414,Plan!A$1:AI$798,34,FALSE)/100)))</f>
    </oc>
    <nc r="AB414">
      <f>AA414-(AA414*((VLOOKUP(A414,Plan!A$1:AI$798,35,FALSE)/100)))</f>
    </nc>
  </rcc>
  <rcc rId="13137" sId="8">
    <oc r="AC414">
      <f>IF(Z414,O414*'ETC Data'!$H$4*'ETC Data'!$J$4,0)</f>
    </oc>
    <nc r="AC414">
      <f>IF(Z414,O414*'ETC Data'!$H$4*'ETC Data'!$J$4,0)</f>
    </nc>
  </rcc>
  <rcc rId="13138" sId="8">
    <oc r="AD414">
      <f>AC414-(AC414*((VLOOKUP(A414,Plan!A$1:AJ$798,35,FALSE)/100)))</f>
    </oc>
    <nc r="AD414">
      <f>AC414-(AC414*((VLOOKUP(A414,Plan!A$1:AJ$798,36,FALSE)/100)))</f>
    </nc>
  </rcc>
  <rcc rId="13139" sId="8">
    <oc r="AE414">
      <f>IF(Z414,O414*'ETC Data'!$H$4*'ETC Data'!$K$4,0)</f>
    </oc>
    <nc r="AE414">
      <f>IF(Z414,O414*'ETC Data'!$H$4*'ETC Data'!$K$4,0)</f>
    </nc>
  </rcc>
  <rcc rId="13140" sId="8">
    <oc r="AF414">
      <f>AE414-(AE414*((VLOOKUP(A414,Plan!A$1:AK$798,36,FALSE)/100)))</f>
    </oc>
    <nc r="AF414">
      <f>AE414-(AE414*((VLOOKUP(A414,Plan!A$1:AK$798,37,FALSE)/100)))</f>
    </nc>
  </rcc>
  <rcc rId="13141" sId="8">
    <oc r="AG414">
      <f>IF(Z414,O414*'ETC Data'!$H$4*'ETC Data'!$L$4,0)</f>
    </oc>
    <nc r="AG414">
      <f>IF(Z414,O414*'ETC Data'!$H$4*'ETC Data'!$L$4,0)</f>
    </nc>
  </rcc>
  <rcc rId="13142" sId="8">
    <oc r="AH414">
      <f>AG414-(AG414*((VLOOKUP(A414,Plan!A$1:AP$798,41,FALSE)/100)))</f>
    </oc>
    <nc r="AH414">
      <f>AG414-(AG414*((VLOOKUP(A414,Plan!A$1:AP$798,42,FALSE)/100)))</f>
    </nc>
  </rcc>
  <rcc rId="13143" sId="8">
    <oc r="AJ414">
      <f>OR(H414="Y",K414="Y")</f>
    </oc>
    <nc r="AJ414">
      <f>OR(H414="Y",K414="Y")</f>
    </nc>
  </rcc>
  <rcc rId="13144" sId="8">
    <oc r="AK414">
      <f>IF(AJ414,O414*'ETC Data'!$H$5*'ETC Data'!$I$5,0)</f>
    </oc>
    <nc r="AK414">
      <f>IF(AJ414,O414*'ETC Data'!$H$5*'ETC Data'!$I$5,0)</f>
    </nc>
  </rcc>
  <rcc rId="13145" sId="8">
    <oc r="AL414">
      <f>AK414-(AK414*((VLOOKUP(A414,Plan!A$1:AY$798,49,FALSE)/100)))</f>
    </oc>
    <nc r="AL414">
      <f>AK414-(AK414*((VLOOKUP(A414,Plan!A$1:AY$798,51,FALSE)/100)))</f>
    </nc>
  </rcc>
  <rcc rId="13146" sId="8">
    <oc r="AM414">
      <f>IF(AJ414,O414*'ETC Data'!$H$5*'ETC Data'!$J$5,0)</f>
    </oc>
    <nc r="AM414">
      <f>IF(AJ414,O414*'ETC Data'!$H$5*'ETC Data'!$J$5,0)</f>
    </nc>
  </rcc>
  <rcc rId="13147" sId="8">
    <oc r="AN414">
      <f>AM414-(AM414*((VLOOKUP(A414,Plan!A$1:BA$798,50,FALSE)/100)))</f>
    </oc>
    <nc r="AN414">
      <f>AM414-(AM414*((VLOOKUP(A414,Plan!A$1:BA$798,53,FALSE)/100)))</f>
    </nc>
  </rcc>
  <rcc rId="13148" sId="8">
    <oc r="AO414">
      <f>IF(AJ414,O414*'ETC Data'!$H$5*'ETC Data'!$K$5,0)</f>
    </oc>
    <nc r="AO414">
      <f>IF(AJ414,O414*'ETC Data'!$H$5*'ETC Data'!$K$5,0)</f>
    </nc>
  </rcc>
  <rcc rId="13149" sId="8">
    <oc r="AP414">
      <f>AO414-(AO414*((VLOOKUP(A414,Plan!A$1:BB$798,51,FALSE)/100)))</f>
    </oc>
    <nc r="AP414">
      <f>AO414-(AO414*((VLOOKUP(A414,Plan!A$1:BB$798,54,FALSE)/100)))</f>
    </nc>
  </rcc>
  <rcc rId="13150" sId="8">
    <oc r="AQ414">
      <f>IF(AJ414,O414*'ETC Data'!$H$5*'ETC Data'!$L$5,0)</f>
    </oc>
    <nc r="AQ414">
      <f>IF(AJ414,O414*'ETC Data'!$H$5*'ETC Data'!$L$5,0)</f>
    </nc>
  </rcc>
  <rcc rId="13151" sId="8">
    <oc r="AR414">
      <f>AQ414-(AQ414*((VLOOKUP(A414,Plan!A$1:BD$798,53,FALSE)/100)))</f>
    </oc>
    <nc r="AR414">
      <f>AQ414-(AQ414*((VLOOKUP(A414,Plan!A$1:BD$798,56,FALSE)/100)))</f>
    </nc>
  </rcc>
  <rcc rId="13152" sId="8">
    <oc r="R415">
      <f>Q415-(Q415*((VLOOKUP(A415,Plan!A$1:Z$798,25,FALSE)/100)))</f>
    </oc>
    <nc r="R415">
      <f>Q415-(Q415*((VLOOKUP(A415,Plan!A$1:Z$798,26,FALSE)/100)))</f>
    </nc>
  </rcc>
  <rcc rId="13153" sId="8">
    <oc r="S415">
      <f>IF(P415,O415*'ETC Data'!$H$3*'ETC Data'!$J$3,0)</f>
    </oc>
    <nc r="S415">
      <f>IF(P415,O415*'ETC Data'!$H$3*'ETC Data'!$J$3,0)</f>
    </nc>
  </rcc>
  <rcc rId="13154" sId="8">
    <oc r="T415">
      <f>S415-(S415*((VLOOKUP(A415,Plan!A$1:AA$798,26,FALSE)/100)))</f>
    </oc>
    <nc r="T415">
      <f>S415-(S415*((VLOOKUP(A415,Plan!A$1:AA$798,27,FALSE)/100)))</f>
    </nc>
  </rcc>
  <rcc rId="13155" sId="8">
    <oc r="U415">
      <f>IF(P415,O415*'ETC Data'!$H$3*'ETC Data'!$K$3,0)</f>
    </oc>
    <nc r="U415">
      <f>IF(P415,O415*'ETC Data'!$H$3*'ETC Data'!$K$3,0)</f>
    </nc>
  </rcc>
  <rcc rId="13156" sId="8">
    <oc r="V415">
      <f>U415-(U415*((VLOOKUP(A415,Plan!A$1:AB$798,27,FALSE)/100)))</f>
    </oc>
    <nc r="V415">
      <f>U415-(U415*((VLOOKUP(A415,Plan!A$1:AB$798,28,FALSE)/100)))</f>
    </nc>
  </rcc>
  <rcc rId="13157" sId="8">
    <oc r="W415">
      <f>IF(P415,O415*'ETC Data'!$H$3*'ETC Data'!$L$3,0)</f>
    </oc>
    <nc r="W415">
      <f>IF(P415,O415*'ETC Data'!$H$3*'ETC Data'!$L$3,0)</f>
    </nc>
  </rcc>
  <rcc rId="13158" sId="8">
    <oc r="X415">
      <f>W415-(W415*((VLOOKUP(A415,Plan!A$1:AC$798,28,FALSE)/100)))</f>
    </oc>
    <nc r="X415">
      <f>W415-(W415*((VLOOKUP(A415,Plan!A$1:AC$798,29,FALSE)/100)))</f>
    </nc>
  </rcc>
  <rcc rId="13159" sId="8">
    <oc r="Z415">
      <f>OR(H415="Y",J415="Y")</f>
    </oc>
    <nc r="Z415">
      <f>OR(H415="Y",J415="Y")</f>
    </nc>
  </rcc>
  <rcc rId="13160" sId="8">
    <oc r="AA415">
      <f>IF(Z415,O415*'ETC Data'!$H$4*'ETC Data'!$I$4,0)</f>
    </oc>
    <nc r="AA415">
      <f>IF(Z415,O415*'ETC Data'!$H$4*'ETC Data'!$I$4,0)</f>
    </nc>
  </rcc>
  <rcc rId="13161" sId="8">
    <oc r="AB415">
      <f>AA415-(AA415*((VLOOKUP(A415,Plan!A$1:AI$798,34,FALSE)/100)))</f>
    </oc>
    <nc r="AB415">
      <f>AA415-(AA415*((VLOOKUP(A415,Plan!A$1:AI$798,35,FALSE)/100)))</f>
    </nc>
  </rcc>
  <rcc rId="13162" sId="8">
    <oc r="AC415">
      <f>IF(Z415,O415*'ETC Data'!$H$4*'ETC Data'!$J$4,0)</f>
    </oc>
    <nc r="AC415">
      <f>IF(Z415,O415*'ETC Data'!$H$4*'ETC Data'!$J$4,0)</f>
    </nc>
  </rcc>
  <rcc rId="13163" sId="8">
    <oc r="AD415">
      <f>AC415-(AC415*((VLOOKUP(A415,Plan!A$1:AJ$798,35,FALSE)/100)))</f>
    </oc>
    <nc r="AD415">
      <f>AC415-(AC415*((VLOOKUP(A415,Plan!A$1:AJ$798,36,FALSE)/100)))</f>
    </nc>
  </rcc>
  <rcc rId="13164" sId="8">
    <oc r="AE415">
      <f>IF(Z415,O415*'ETC Data'!$H$4*'ETC Data'!$K$4,0)</f>
    </oc>
    <nc r="AE415">
      <f>IF(Z415,O415*'ETC Data'!$H$4*'ETC Data'!$K$4,0)</f>
    </nc>
  </rcc>
  <rcc rId="13165" sId="8">
    <oc r="AF415">
      <f>AE415-(AE415*((VLOOKUP(A415,Plan!A$1:AK$798,36,FALSE)/100)))</f>
    </oc>
    <nc r="AF415">
      <f>AE415-(AE415*((VLOOKUP(A415,Plan!A$1:AK$798,37,FALSE)/100)))</f>
    </nc>
  </rcc>
  <rcc rId="13166" sId="8">
    <oc r="AG415">
      <f>IF(Z415,O415*'ETC Data'!$H$4*'ETC Data'!$L$4,0)</f>
    </oc>
    <nc r="AG415">
      <f>IF(Z415,O415*'ETC Data'!$H$4*'ETC Data'!$L$4,0)</f>
    </nc>
  </rcc>
  <rcc rId="13167" sId="8">
    <oc r="AH415">
      <f>AG415-(AG415*((VLOOKUP(A415,Plan!A$1:AP$798,41,FALSE)/100)))</f>
    </oc>
    <nc r="AH415">
      <f>AG415-(AG415*((VLOOKUP(A415,Plan!A$1:AP$798,42,FALSE)/100)))</f>
    </nc>
  </rcc>
  <rcc rId="13168" sId="8">
    <oc r="AJ415">
      <f>OR(H415="Y",K415="Y")</f>
    </oc>
    <nc r="AJ415">
      <f>OR(H415="Y",K415="Y")</f>
    </nc>
  </rcc>
  <rcc rId="13169" sId="8">
    <oc r="AK415">
      <f>IF(AJ415,O415*'ETC Data'!$H$5*'ETC Data'!$I$5,0)</f>
    </oc>
    <nc r="AK415">
      <f>IF(AJ415,O415*'ETC Data'!$H$5*'ETC Data'!$I$5,0)</f>
    </nc>
  </rcc>
  <rcc rId="13170" sId="8">
    <oc r="AL415">
      <f>AK415-(AK415*((VLOOKUP(A415,Plan!A$1:AY$798,49,FALSE)/100)))</f>
    </oc>
    <nc r="AL415">
      <f>AK415-(AK415*((VLOOKUP(A415,Plan!A$1:AY$798,51,FALSE)/100)))</f>
    </nc>
  </rcc>
  <rcc rId="13171" sId="8">
    <oc r="AM415">
      <f>IF(AJ415,O415*'ETC Data'!$H$5*'ETC Data'!$J$5,0)</f>
    </oc>
    <nc r="AM415">
      <f>IF(AJ415,O415*'ETC Data'!$H$5*'ETC Data'!$J$5,0)</f>
    </nc>
  </rcc>
  <rcc rId="13172" sId="8">
    <oc r="AN415">
      <f>AM415-(AM415*((VLOOKUP(A415,Plan!A$1:BA$798,50,FALSE)/100)))</f>
    </oc>
    <nc r="AN415">
      <f>AM415-(AM415*((VLOOKUP(A415,Plan!A$1:BA$798,53,FALSE)/100)))</f>
    </nc>
  </rcc>
  <rcc rId="13173" sId="8">
    <oc r="AO415">
      <f>IF(AJ415,O415*'ETC Data'!$H$5*'ETC Data'!$K$5,0)</f>
    </oc>
    <nc r="AO415">
      <f>IF(AJ415,O415*'ETC Data'!$H$5*'ETC Data'!$K$5,0)</f>
    </nc>
  </rcc>
  <rcc rId="13174" sId="8">
    <oc r="AP415">
      <f>AO415-(AO415*((VLOOKUP(A415,Plan!A$1:BB$798,51,FALSE)/100)))</f>
    </oc>
    <nc r="AP415">
      <f>AO415-(AO415*((VLOOKUP(A415,Plan!A$1:BB$798,54,FALSE)/100)))</f>
    </nc>
  </rcc>
  <rcc rId="13175" sId="8">
    <oc r="AQ415">
      <f>IF(AJ415,O415*'ETC Data'!$H$5*'ETC Data'!$L$5,0)</f>
    </oc>
    <nc r="AQ415">
      <f>IF(AJ415,O415*'ETC Data'!$H$5*'ETC Data'!$L$5,0)</f>
    </nc>
  </rcc>
  <rcc rId="13176" sId="8">
    <oc r="AR415">
      <f>AQ415-(AQ415*((VLOOKUP(A415,Plan!A$1:BD$798,53,FALSE)/100)))</f>
    </oc>
    <nc r="AR415">
      <f>AQ415-(AQ415*((VLOOKUP(A415,Plan!A$1:BD$798,56,FALSE)/100)))</f>
    </nc>
  </rcc>
  <rcc rId="13177" sId="8">
    <oc r="R416">
      <f>Q416-(Q416*((VLOOKUP(A416,Plan!A$1:Z$798,25,FALSE)/100)))</f>
    </oc>
    <nc r="R416">
      <f>Q416-(Q416*((VLOOKUP(A416,Plan!A$1:Z$798,26,FALSE)/100)))</f>
    </nc>
  </rcc>
  <rcc rId="13178" sId="8">
    <oc r="S416">
      <f>IF(P416,O416*'ETC Data'!$H$3*'ETC Data'!$J$3,0)</f>
    </oc>
    <nc r="S416">
      <f>IF(P416,O416*'ETC Data'!$H$3*'ETC Data'!$J$3,0)</f>
    </nc>
  </rcc>
  <rcc rId="13179" sId="8">
    <oc r="T416">
      <f>S416-(S416*((VLOOKUP(A416,Plan!A$1:AA$798,26,FALSE)/100)))</f>
    </oc>
    <nc r="T416">
      <f>S416-(S416*((VLOOKUP(A416,Plan!A$1:AA$798,27,FALSE)/100)))</f>
    </nc>
  </rcc>
  <rcc rId="13180" sId="8">
    <oc r="U416">
      <f>IF(P416,O416*'ETC Data'!$H$3*'ETC Data'!$K$3,0)</f>
    </oc>
    <nc r="U416">
      <f>IF(P416,O416*'ETC Data'!$H$3*'ETC Data'!$K$3,0)</f>
    </nc>
  </rcc>
  <rcc rId="13181" sId="8">
    <oc r="V416">
      <f>U416-(U416*((VLOOKUP(A416,Plan!A$1:AB$798,27,FALSE)/100)))</f>
    </oc>
    <nc r="V416">
      <f>U416-(U416*((VLOOKUP(A416,Plan!A$1:AB$798,28,FALSE)/100)))</f>
    </nc>
  </rcc>
  <rcc rId="13182" sId="8">
    <oc r="W416">
      <f>IF(P416,O416*'ETC Data'!$H$3*'ETC Data'!$L$3,0)</f>
    </oc>
    <nc r="W416">
      <f>IF(P416,O416*'ETC Data'!$H$3*'ETC Data'!$L$3,0)</f>
    </nc>
  </rcc>
  <rcc rId="13183" sId="8">
    <oc r="X416">
      <f>W416-(W416*((VLOOKUP(A416,Plan!A$1:AC$798,28,FALSE)/100)))</f>
    </oc>
    <nc r="X416">
      <f>W416-(W416*((VLOOKUP(A416,Plan!A$1:AC$798,29,FALSE)/100)))</f>
    </nc>
  </rcc>
  <rcc rId="13184" sId="8">
    <oc r="Z416">
      <f>OR(H416="Y",J416="Y")</f>
    </oc>
    <nc r="Z416">
      <f>OR(H416="Y",J416="Y")</f>
    </nc>
  </rcc>
  <rcc rId="13185" sId="8">
    <oc r="AA416">
      <f>IF(Z416,O416*'ETC Data'!$H$4*'ETC Data'!$I$4,0)</f>
    </oc>
    <nc r="AA416">
      <f>IF(Z416,O416*'ETC Data'!$H$4*'ETC Data'!$I$4,0)</f>
    </nc>
  </rcc>
  <rcc rId="13186" sId="8">
    <oc r="AB416">
      <f>AA416-(AA416*((VLOOKUP(A416,Plan!A$1:AI$798,34,FALSE)/100)))</f>
    </oc>
    <nc r="AB416">
      <f>AA416-(AA416*((VLOOKUP(A416,Plan!A$1:AI$798,35,FALSE)/100)))</f>
    </nc>
  </rcc>
  <rcc rId="13187" sId="8">
    <oc r="AC416">
      <f>IF(Z416,O416*'ETC Data'!$H$4*'ETC Data'!$J$4,0)</f>
    </oc>
    <nc r="AC416">
      <f>IF(Z416,O416*'ETC Data'!$H$4*'ETC Data'!$J$4,0)</f>
    </nc>
  </rcc>
  <rcc rId="13188" sId="8">
    <oc r="AD416">
      <f>AC416-(AC416*((VLOOKUP(A416,Plan!A$1:AJ$798,35,FALSE)/100)))</f>
    </oc>
    <nc r="AD416">
      <f>AC416-(AC416*((VLOOKUP(A416,Plan!A$1:AJ$798,36,FALSE)/100)))</f>
    </nc>
  </rcc>
  <rcc rId="13189" sId="8">
    <oc r="AE416">
      <f>IF(Z416,O416*'ETC Data'!$H$4*'ETC Data'!$K$4,0)</f>
    </oc>
    <nc r="AE416">
      <f>IF(Z416,O416*'ETC Data'!$H$4*'ETC Data'!$K$4,0)</f>
    </nc>
  </rcc>
  <rcc rId="13190" sId="8">
    <oc r="AF416">
      <f>AE416-(AE416*((VLOOKUP(A416,Plan!A$1:AK$798,36,FALSE)/100)))</f>
    </oc>
    <nc r="AF416">
      <f>AE416-(AE416*((VLOOKUP(A416,Plan!A$1:AK$798,37,FALSE)/100)))</f>
    </nc>
  </rcc>
  <rcc rId="13191" sId="8">
    <oc r="AG416">
      <f>IF(Z416,O416*'ETC Data'!$H$4*'ETC Data'!$L$4,0)</f>
    </oc>
    <nc r="AG416">
      <f>IF(Z416,O416*'ETC Data'!$H$4*'ETC Data'!$L$4,0)</f>
    </nc>
  </rcc>
  <rcc rId="13192" sId="8">
    <oc r="AH416">
      <f>AG416-(AG416*((VLOOKUP(A416,Plan!A$1:AP$798,41,FALSE)/100)))</f>
    </oc>
    <nc r="AH416">
      <f>AG416-(AG416*((VLOOKUP(A416,Plan!A$1:AP$798,42,FALSE)/100)))</f>
    </nc>
  </rcc>
  <rcc rId="13193" sId="8">
    <oc r="AJ416">
      <f>OR(H416="Y",K416="Y")</f>
    </oc>
    <nc r="AJ416">
      <f>OR(H416="Y",K416="Y")</f>
    </nc>
  </rcc>
  <rcc rId="13194" sId="8">
    <oc r="AK416">
      <f>IF(AJ416,O416*'ETC Data'!$H$5*'ETC Data'!$I$5,0)</f>
    </oc>
    <nc r="AK416">
      <f>IF(AJ416,O416*'ETC Data'!$H$5*'ETC Data'!$I$5,0)</f>
    </nc>
  </rcc>
  <rcc rId="13195" sId="8">
    <oc r="AL416">
      <f>AK416-(AK416*((VLOOKUP(A416,Plan!A$1:AY$798,49,FALSE)/100)))</f>
    </oc>
    <nc r="AL416">
      <f>AK416-(AK416*((VLOOKUP(A416,Plan!A$1:AY$798,51,FALSE)/100)))</f>
    </nc>
  </rcc>
  <rcc rId="13196" sId="8">
    <oc r="AM416">
      <f>IF(AJ416,O416*'ETC Data'!$H$5*'ETC Data'!$J$5,0)</f>
    </oc>
    <nc r="AM416">
      <f>IF(AJ416,O416*'ETC Data'!$H$5*'ETC Data'!$J$5,0)</f>
    </nc>
  </rcc>
  <rcc rId="13197" sId="8">
    <oc r="AN416">
      <f>AM416-(AM416*((VLOOKUP(A416,Plan!A$1:BA$798,50,FALSE)/100)))</f>
    </oc>
    <nc r="AN416">
      <f>AM416-(AM416*((VLOOKUP(A416,Plan!A$1:BA$798,53,FALSE)/100)))</f>
    </nc>
  </rcc>
  <rcc rId="13198" sId="8">
    <oc r="AO416">
      <f>IF(AJ416,O416*'ETC Data'!$H$5*'ETC Data'!$K$5,0)</f>
    </oc>
    <nc r="AO416">
      <f>IF(AJ416,O416*'ETC Data'!$H$5*'ETC Data'!$K$5,0)</f>
    </nc>
  </rcc>
  <rcc rId="13199" sId="8">
    <oc r="AP416">
      <f>AO416-(AO416*((VLOOKUP(A416,Plan!A$1:BB$798,51,FALSE)/100)))</f>
    </oc>
    <nc r="AP416">
      <f>AO416-(AO416*((VLOOKUP(A416,Plan!A$1:BB$798,54,FALSE)/100)))</f>
    </nc>
  </rcc>
  <rcc rId="13200" sId="8">
    <oc r="AQ416">
      <f>IF(AJ416,O416*'ETC Data'!$H$5*'ETC Data'!$L$5,0)</f>
    </oc>
    <nc r="AQ416">
      <f>IF(AJ416,O416*'ETC Data'!$H$5*'ETC Data'!$L$5,0)</f>
    </nc>
  </rcc>
  <rcc rId="13201" sId="8">
    <oc r="AR416">
      <f>AQ416-(AQ416*((VLOOKUP(A416,Plan!A$1:BD$798,53,FALSE)/100)))</f>
    </oc>
    <nc r="AR416">
      <f>AQ416-(AQ416*((VLOOKUP(A416,Plan!A$1:BD$798,56,FALSE)/100)))</f>
    </nc>
  </rcc>
  <rcc rId="13202" sId="8">
    <oc r="R417">
      <f>Q417-(Q417*((VLOOKUP(A417,Plan!A$1:Z$798,25,FALSE)/100)))</f>
    </oc>
    <nc r="R417">
      <f>Q417-(Q417*((VLOOKUP(A417,Plan!A$1:Z$798,26,FALSE)/100)))</f>
    </nc>
  </rcc>
  <rcc rId="13203" sId="8">
    <oc r="S417">
      <f>IF(P417,O417*'ETC Data'!$H$3*'ETC Data'!$J$3,0)</f>
    </oc>
    <nc r="S417">
      <f>IF(P417,O417*'ETC Data'!$H$3*'ETC Data'!$J$3,0)</f>
    </nc>
  </rcc>
  <rcc rId="13204" sId="8">
    <oc r="T417">
      <f>S417-(S417*((VLOOKUP(A417,Plan!A$1:AA$798,26,FALSE)/100)))</f>
    </oc>
    <nc r="T417">
      <f>S417-(S417*((VLOOKUP(A417,Plan!A$1:AA$798,27,FALSE)/100)))</f>
    </nc>
  </rcc>
  <rcc rId="13205" sId="8">
    <oc r="U417">
      <f>IF(P417,O417*'ETC Data'!$H$3*'ETC Data'!$K$3,0)</f>
    </oc>
    <nc r="U417">
      <f>IF(P417,O417*'ETC Data'!$H$3*'ETC Data'!$K$3,0)</f>
    </nc>
  </rcc>
  <rcc rId="13206" sId="8">
    <oc r="V417">
      <f>U417-(U417*((VLOOKUP(A417,Plan!A$1:AB$798,27,FALSE)/100)))</f>
    </oc>
    <nc r="V417">
      <f>U417-(U417*((VLOOKUP(A417,Plan!A$1:AB$798,28,FALSE)/100)))</f>
    </nc>
  </rcc>
  <rcc rId="13207" sId="8">
    <oc r="W417">
      <f>IF(P417,O417*'ETC Data'!$H$3*'ETC Data'!$L$3,0)</f>
    </oc>
    <nc r="W417">
      <f>IF(P417,O417*'ETC Data'!$H$3*'ETC Data'!$L$3,0)</f>
    </nc>
  </rcc>
  <rcc rId="13208" sId="8">
    <oc r="X417">
      <f>W417-(W417*((VLOOKUP(A417,Plan!A$1:AC$798,28,FALSE)/100)))</f>
    </oc>
    <nc r="X417">
      <f>W417-(W417*((VLOOKUP(A417,Plan!A$1:AC$798,29,FALSE)/100)))</f>
    </nc>
  </rcc>
  <rcc rId="13209" sId="8">
    <oc r="Z417">
      <f>OR(H417="Y",J417="Y")</f>
    </oc>
    <nc r="Z417">
      <f>OR(H417="Y",J417="Y")</f>
    </nc>
  </rcc>
  <rcc rId="13210" sId="8">
    <oc r="AA417">
      <f>IF(Z417,O417*'ETC Data'!$H$4*'ETC Data'!$I$4,0)</f>
    </oc>
    <nc r="AA417">
      <f>IF(Z417,O417*'ETC Data'!$H$4*'ETC Data'!$I$4,0)</f>
    </nc>
  </rcc>
  <rcc rId="13211" sId="8">
    <oc r="AB417">
      <f>AA417-(AA417*((VLOOKUP(A417,Plan!A$1:AI$798,34,FALSE)/100)))</f>
    </oc>
    <nc r="AB417">
      <f>AA417-(AA417*((VLOOKUP(A417,Plan!A$1:AI$798,35,FALSE)/100)))</f>
    </nc>
  </rcc>
  <rcc rId="13212" sId="8">
    <oc r="AC417">
      <f>IF(Z417,O417*'ETC Data'!$H$4*'ETC Data'!$J$4,0)</f>
    </oc>
    <nc r="AC417">
      <f>IF(Z417,O417*'ETC Data'!$H$4*'ETC Data'!$J$4,0)</f>
    </nc>
  </rcc>
  <rcc rId="13213" sId="8">
    <oc r="AD417">
      <f>AC417-(AC417*((VLOOKUP(A417,Plan!A$1:AJ$798,35,FALSE)/100)))</f>
    </oc>
    <nc r="AD417">
      <f>AC417-(AC417*((VLOOKUP(A417,Plan!A$1:AJ$798,36,FALSE)/100)))</f>
    </nc>
  </rcc>
  <rcc rId="13214" sId="8">
    <oc r="AE417">
      <f>IF(Z417,O417*'ETC Data'!$H$4*'ETC Data'!$K$4,0)</f>
    </oc>
    <nc r="AE417">
      <f>IF(Z417,O417*'ETC Data'!$H$4*'ETC Data'!$K$4,0)</f>
    </nc>
  </rcc>
  <rcc rId="13215" sId="8">
    <oc r="AF417">
      <f>AE417-(AE417*((VLOOKUP(A417,Plan!A$1:AK$798,36,FALSE)/100)))</f>
    </oc>
    <nc r="AF417">
      <f>AE417-(AE417*((VLOOKUP(A417,Plan!A$1:AK$798,37,FALSE)/100)))</f>
    </nc>
  </rcc>
  <rcc rId="13216" sId="8">
    <oc r="AG417">
      <f>IF(Z417,O417*'ETC Data'!$H$4*'ETC Data'!$L$4,0)</f>
    </oc>
    <nc r="AG417">
      <f>IF(Z417,O417*'ETC Data'!$H$4*'ETC Data'!$L$4,0)</f>
    </nc>
  </rcc>
  <rcc rId="13217" sId="8">
    <oc r="AH417">
      <f>AG417-(AG417*((VLOOKUP(A417,Plan!A$1:AP$798,41,FALSE)/100)))</f>
    </oc>
    <nc r="AH417">
      <f>AG417-(AG417*((VLOOKUP(A417,Plan!A$1:AP$798,42,FALSE)/100)))</f>
    </nc>
  </rcc>
  <rcc rId="13218" sId="8">
    <oc r="AJ417">
      <f>OR(H417="Y",K417="Y")</f>
    </oc>
    <nc r="AJ417">
      <f>OR(H417="Y",K417="Y")</f>
    </nc>
  </rcc>
  <rcc rId="13219" sId="8">
    <oc r="AK417">
      <f>IF(AJ417,O417*'ETC Data'!$H$5*'ETC Data'!$I$5,0)</f>
    </oc>
    <nc r="AK417">
      <f>IF(AJ417,O417*'ETC Data'!$H$5*'ETC Data'!$I$5,0)</f>
    </nc>
  </rcc>
  <rcc rId="13220" sId="8">
    <oc r="AL417">
      <f>AK417-(AK417*((VLOOKUP(A417,Plan!A$1:AY$798,49,FALSE)/100)))</f>
    </oc>
    <nc r="AL417">
      <f>AK417-(AK417*((VLOOKUP(A417,Plan!A$1:AY$798,51,FALSE)/100)))</f>
    </nc>
  </rcc>
  <rcc rId="13221" sId="8">
    <oc r="AM417">
      <f>IF(AJ417,O417*'ETC Data'!$H$5*'ETC Data'!$J$5,0)</f>
    </oc>
    <nc r="AM417">
      <f>IF(AJ417,O417*'ETC Data'!$H$5*'ETC Data'!$J$5,0)</f>
    </nc>
  </rcc>
  <rcc rId="13222" sId="8">
    <oc r="AN417">
      <f>AM417-(AM417*((VLOOKUP(A417,Plan!A$1:BA$798,50,FALSE)/100)))</f>
    </oc>
    <nc r="AN417">
      <f>AM417-(AM417*((VLOOKUP(A417,Plan!A$1:BA$798,53,FALSE)/100)))</f>
    </nc>
  </rcc>
  <rcc rId="13223" sId="8">
    <oc r="AO417">
      <f>IF(AJ417,O417*'ETC Data'!$H$5*'ETC Data'!$K$5,0)</f>
    </oc>
    <nc r="AO417">
      <f>IF(AJ417,O417*'ETC Data'!$H$5*'ETC Data'!$K$5,0)</f>
    </nc>
  </rcc>
  <rcc rId="13224" sId="8">
    <oc r="AP417">
      <f>AO417-(AO417*((VLOOKUP(A417,Plan!A$1:BB$798,51,FALSE)/100)))</f>
    </oc>
    <nc r="AP417">
      <f>AO417-(AO417*((VLOOKUP(A417,Plan!A$1:BB$798,54,FALSE)/100)))</f>
    </nc>
  </rcc>
  <rcc rId="13225" sId="8">
    <oc r="AQ417">
      <f>IF(AJ417,O417*'ETC Data'!$H$5*'ETC Data'!$L$5,0)</f>
    </oc>
    <nc r="AQ417">
      <f>IF(AJ417,O417*'ETC Data'!$H$5*'ETC Data'!$L$5,0)</f>
    </nc>
  </rcc>
  <rcc rId="13226" sId="8">
    <oc r="AR417">
      <f>AQ417-(AQ417*((VLOOKUP(A417,Plan!A$1:BD$798,53,FALSE)/100)))</f>
    </oc>
    <nc r="AR417">
      <f>AQ417-(AQ417*((VLOOKUP(A417,Plan!A$1:BD$798,56,FALSE)/100)))</f>
    </nc>
  </rcc>
  <rcc rId="13227" sId="8">
    <oc r="R418">
      <f>Q418-(Q418*((VLOOKUP(A418,Plan!A$1:Z$798,25,FALSE)/100)))</f>
    </oc>
    <nc r="R418">
      <f>Q418-(Q418*((VLOOKUP(A418,Plan!A$1:Z$798,26,FALSE)/100)))</f>
    </nc>
  </rcc>
  <rcc rId="13228" sId="8">
    <oc r="S418">
      <f>IF(P418,O418*'ETC Data'!$H$3*'ETC Data'!$J$3,0)</f>
    </oc>
    <nc r="S418">
      <f>IF(P418,O418*'ETC Data'!$H$3*'ETC Data'!$J$3,0)</f>
    </nc>
  </rcc>
  <rcc rId="13229" sId="8">
    <oc r="T418">
      <f>S418-(S418*((VLOOKUP(A418,Plan!A$1:AA$798,26,FALSE)/100)))</f>
    </oc>
    <nc r="T418">
      <f>S418-(S418*((VLOOKUP(A418,Plan!A$1:AA$798,27,FALSE)/100)))</f>
    </nc>
  </rcc>
  <rcc rId="13230" sId="8">
    <oc r="U418">
      <f>IF(P418,O418*'ETC Data'!$H$3*'ETC Data'!$K$3,0)</f>
    </oc>
    <nc r="U418">
      <f>IF(P418,O418*'ETC Data'!$H$3*'ETC Data'!$K$3,0)</f>
    </nc>
  </rcc>
  <rcc rId="13231" sId="8">
    <oc r="V418">
      <f>U418-(U418*((VLOOKUP(A418,Plan!A$1:AB$798,27,FALSE)/100)))</f>
    </oc>
    <nc r="V418">
      <f>U418-(U418*((VLOOKUP(A418,Plan!A$1:AB$798,28,FALSE)/100)))</f>
    </nc>
  </rcc>
  <rcc rId="13232" sId="8">
    <oc r="W418">
      <f>IF(P418,O418*'ETC Data'!$H$3*'ETC Data'!$L$3,0)</f>
    </oc>
    <nc r="W418">
      <f>IF(P418,O418*'ETC Data'!$H$3*'ETC Data'!$L$3,0)</f>
    </nc>
  </rcc>
  <rcc rId="13233" sId="8">
    <oc r="X418">
      <f>W418-(W418*((VLOOKUP(A418,Plan!A$1:AC$798,28,FALSE)/100)))</f>
    </oc>
    <nc r="X418">
      <f>W418-(W418*((VLOOKUP(A418,Plan!A$1:AC$798,29,FALSE)/100)))</f>
    </nc>
  </rcc>
  <rcc rId="13234" sId="8">
    <oc r="Z418">
      <f>OR(H418="Y",J418="Y")</f>
    </oc>
    <nc r="Z418">
      <f>OR(H418="Y",J418="Y")</f>
    </nc>
  </rcc>
  <rcc rId="13235" sId="8">
    <oc r="AA418">
      <f>IF(Z418,O418*'ETC Data'!$H$4*'ETC Data'!$I$4,0)</f>
    </oc>
    <nc r="AA418">
      <f>IF(Z418,O418*'ETC Data'!$H$4*'ETC Data'!$I$4,0)</f>
    </nc>
  </rcc>
  <rcc rId="13236" sId="8">
    <oc r="AB418">
      <f>AA418-(AA418*((VLOOKUP(A418,Plan!A$1:AI$798,34,FALSE)/100)))</f>
    </oc>
    <nc r="AB418">
      <f>AA418-(AA418*((VLOOKUP(A418,Plan!A$1:AI$798,35,FALSE)/100)))</f>
    </nc>
  </rcc>
  <rcc rId="13237" sId="8">
    <oc r="AC418">
      <f>IF(Z418,O418*'ETC Data'!$H$4*'ETC Data'!$J$4,0)</f>
    </oc>
    <nc r="AC418">
      <f>IF(Z418,O418*'ETC Data'!$H$4*'ETC Data'!$J$4,0)</f>
    </nc>
  </rcc>
  <rcc rId="13238" sId="8">
    <oc r="AD418">
      <f>AC418-(AC418*((VLOOKUP(A418,Plan!A$1:AJ$798,35,FALSE)/100)))</f>
    </oc>
    <nc r="AD418">
      <f>AC418-(AC418*((VLOOKUP(A418,Plan!A$1:AJ$798,36,FALSE)/100)))</f>
    </nc>
  </rcc>
  <rcc rId="13239" sId="8">
    <oc r="AE418">
      <f>IF(Z418,O418*'ETC Data'!$H$4*'ETC Data'!$K$4,0)</f>
    </oc>
    <nc r="AE418">
      <f>IF(Z418,O418*'ETC Data'!$H$4*'ETC Data'!$K$4,0)</f>
    </nc>
  </rcc>
  <rcc rId="13240" sId="8">
    <oc r="AF418">
      <f>AE418-(AE418*((VLOOKUP(A418,Plan!A$1:AK$798,36,FALSE)/100)))</f>
    </oc>
    <nc r="AF418">
      <f>AE418-(AE418*((VLOOKUP(A418,Plan!A$1:AK$798,37,FALSE)/100)))</f>
    </nc>
  </rcc>
  <rcc rId="13241" sId="8">
    <oc r="AG418">
      <f>IF(Z418,O418*'ETC Data'!$H$4*'ETC Data'!$L$4,0)</f>
    </oc>
    <nc r="AG418">
      <f>IF(Z418,O418*'ETC Data'!$H$4*'ETC Data'!$L$4,0)</f>
    </nc>
  </rcc>
  <rcc rId="13242" sId="8">
    <oc r="AH418">
      <f>AG418-(AG418*((VLOOKUP(A418,Plan!A$1:AP$798,41,FALSE)/100)))</f>
    </oc>
    <nc r="AH418">
      <f>AG418-(AG418*((VLOOKUP(A418,Plan!A$1:AP$798,42,FALSE)/100)))</f>
    </nc>
  </rcc>
  <rcc rId="13243" sId="8">
    <oc r="AJ418">
      <f>OR(H418="Y",K418="Y")</f>
    </oc>
    <nc r="AJ418">
      <f>OR(H418="Y",K418="Y")</f>
    </nc>
  </rcc>
  <rcc rId="13244" sId="8">
    <oc r="AK418">
      <f>IF(AJ418,O418*'ETC Data'!$H$5*'ETC Data'!$I$5,0)</f>
    </oc>
    <nc r="AK418">
      <f>IF(AJ418,O418*'ETC Data'!$H$5*'ETC Data'!$I$5,0)</f>
    </nc>
  </rcc>
  <rcc rId="13245" sId="8">
    <oc r="AL418">
      <f>AK418-(AK418*((VLOOKUP(A418,Plan!A$1:AY$798,49,FALSE)/100)))</f>
    </oc>
    <nc r="AL418">
      <f>AK418-(AK418*((VLOOKUP(A418,Plan!A$1:AY$798,51,FALSE)/100)))</f>
    </nc>
  </rcc>
  <rcc rId="13246" sId="8">
    <oc r="AM418">
      <f>IF(AJ418,O418*'ETC Data'!$H$5*'ETC Data'!$J$5,0)</f>
    </oc>
    <nc r="AM418">
      <f>IF(AJ418,O418*'ETC Data'!$H$5*'ETC Data'!$J$5,0)</f>
    </nc>
  </rcc>
  <rcc rId="13247" sId="8">
    <oc r="AN418">
      <f>AM418-(AM418*((VLOOKUP(A418,Plan!A$1:BA$798,50,FALSE)/100)))</f>
    </oc>
    <nc r="AN418">
      <f>AM418-(AM418*((VLOOKUP(A418,Plan!A$1:BA$798,53,FALSE)/100)))</f>
    </nc>
  </rcc>
  <rcc rId="13248" sId="8">
    <oc r="AO418">
      <f>IF(AJ418,O418*'ETC Data'!$H$5*'ETC Data'!$K$5,0)</f>
    </oc>
    <nc r="AO418">
      <f>IF(AJ418,O418*'ETC Data'!$H$5*'ETC Data'!$K$5,0)</f>
    </nc>
  </rcc>
  <rcc rId="13249" sId="8">
    <oc r="AP418">
      <f>AO418-(AO418*((VLOOKUP(A418,Plan!A$1:BB$798,51,FALSE)/100)))</f>
    </oc>
    <nc r="AP418">
      <f>AO418-(AO418*((VLOOKUP(A418,Plan!A$1:BB$798,54,FALSE)/100)))</f>
    </nc>
  </rcc>
  <rcc rId="13250" sId="8">
    <oc r="AQ418">
      <f>IF(AJ418,O418*'ETC Data'!$H$5*'ETC Data'!$L$5,0)</f>
    </oc>
    <nc r="AQ418">
      <f>IF(AJ418,O418*'ETC Data'!$H$5*'ETC Data'!$L$5,0)</f>
    </nc>
  </rcc>
  <rcc rId="13251" sId="8">
    <oc r="AR418">
      <f>AQ418-(AQ418*((VLOOKUP(A418,Plan!A$1:BD$798,53,FALSE)/100)))</f>
    </oc>
    <nc r="AR418">
      <f>AQ418-(AQ418*((VLOOKUP(A418,Plan!A$1:BD$798,56,FALSE)/100)))</f>
    </nc>
  </rcc>
  <rcc rId="13252" sId="8">
    <oc r="R419">
      <f>Q419-(Q419*((VLOOKUP(A419,Plan!A$1:Z$798,25,FALSE)/100)))</f>
    </oc>
    <nc r="R419">
      <f>Q419-(Q419*((VLOOKUP(A419,Plan!A$1:Z$798,26,FALSE)/100)))</f>
    </nc>
  </rcc>
  <rcc rId="13253" sId="8">
    <oc r="S419">
      <f>IF(P419,O419*'ETC Data'!$H$3*'ETC Data'!$J$3,0)</f>
    </oc>
    <nc r="S419">
      <f>IF(P419,O419*'ETC Data'!$H$3*'ETC Data'!$J$3,0)</f>
    </nc>
  </rcc>
  <rcc rId="13254" sId="8">
    <oc r="T419">
      <f>S419-(S419*((VLOOKUP(A419,Plan!A$1:AA$798,26,FALSE)/100)))</f>
    </oc>
    <nc r="T419">
      <f>S419-(S419*((VLOOKUP(A419,Plan!A$1:AA$798,27,FALSE)/100)))</f>
    </nc>
  </rcc>
  <rcc rId="13255" sId="8">
    <oc r="U419">
      <f>IF(P419,O419*'ETC Data'!$H$3*'ETC Data'!$K$3,0)</f>
    </oc>
    <nc r="U419">
      <f>IF(P419,O419*'ETC Data'!$H$3*'ETC Data'!$K$3,0)</f>
    </nc>
  </rcc>
  <rcc rId="13256" sId="8">
    <oc r="V419">
      <f>U419-(U419*((VLOOKUP(A419,Plan!A$1:AB$798,27,FALSE)/100)))</f>
    </oc>
    <nc r="V419">
      <f>U419-(U419*((VLOOKUP(A419,Plan!A$1:AB$798,28,FALSE)/100)))</f>
    </nc>
  </rcc>
  <rcc rId="13257" sId="8">
    <oc r="W419">
      <f>IF(P419,O419*'ETC Data'!$H$3*'ETC Data'!$L$3,0)</f>
    </oc>
    <nc r="W419">
      <f>IF(P419,O419*'ETC Data'!$H$3*'ETC Data'!$L$3,0)</f>
    </nc>
  </rcc>
  <rcc rId="13258" sId="8">
    <oc r="X419">
      <f>W419-(W419*((VLOOKUP(A419,Plan!A$1:AC$798,28,FALSE)/100)))</f>
    </oc>
    <nc r="X419">
      <f>W419-(W419*((VLOOKUP(A419,Plan!A$1:AC$798,29,FALSE)/100)))</f>
    </nc>
  </rcc>
  <rcc rId="13259" sId="8">
    <oc r="Z419">
      <f>OR(H419="Y",J419="Y")</f>
    </oc>
    <nc r="Z419">
      <f>OR(H419="Y",J419="Y")</f>
    </nc>
  </rcc>
  <rcc rId="13260" sId="8">
    <oc r="AA419">
      <f>IF(Z419,O419*'ETC Data'!$H$4*'ETC Data'!$I$4,0)</f>
    </oc>
    <nc r="AA419">
      <f>IF(Z419,O419*'ETC Data'!$H$4*'ETC Data'!$I$4,0)</f>
    </nc>
  </rcc>
  <rcc rId="13261" sId="8">
    <oc r="AB419">
      <f>AA419-(AA419*((VLOOKUP(A419,Plan!A$1:AI$798,34,FALSE)/100)))</f>
    </oc>
    <nc r="AB419">
      <f>AA419-(AA419*((VLOOKUP(A419,Plan!A$1:AI$798,35,FALSE)/100)))</f>
    </nc>
  </rcc>
  <rcc rId="13262" sId="8">
    <oc r="AC419">
      <f>IF(Z419,O419*'ETC Data'!$H$4*'ETC Data'!$J$4,0)</f>
    </oc>
    <nc r="AC419">
      <f>IF(Z419,O419*'ETC Data'!$H$4*'ETC Data'!$J$4,0)</f>
    </nc>
  </rcc>
  <rcc rId="13263" sId="8">
    <oc r="AD419">
      <f>AC419-(AC419*((VLOOKUP(A419,Plan!A$1:AJ$798,35,FALSE)/100)))</f>
    </oc>
    <nc r="AD419">
      <f>AC419-(AC419*((VLOOKUP(A419,Plan!A$1:AJ$798,36,FALSE)/100)))</f>
    </nc>
  </rcc>
  <rcc rId="13264" sId="8">
    <oc r="AE419">
      <f>IF(Z419,O419*'ETC Data'!$H$4*'ETC Data'!$K$4,0)</f>
    </oc>
    <nc r="AE419">
      <f>IF(Z419,O419*'ETC Data'!$H$4*'ETC Data'!$K$4,0)</f>
    </nc>
  </rcc>
  <rcc rId="13265" sId="8">
    <oc r="AF419">
      <f>AE419-(AE419*((VLOOKUP(A419,Plan!A$1:AK$798,36,FALSE)/100)))</f>
    </oc>
    <nc r="AF419">
      <f>AE419-(AE419*((VLOOKUP(A419,Plan!A$1:AK$798,37,FALSE)/100)))</f>
    </nc>
  </rcc>
  <rcc rId="13266" sId="8">
    <oc r="AG419">
      <f>IF(Z419,O419*'ETC Data'!$H$4*'ETC Data'!$L$4,0)</f>
    </oc>
    <nc r="AG419">
      <f>IF(Z419,O419*'ETC Data'!$H$4*'ETC Data'!$L$4,0)</f>
    </nc>
  </rcc>
  <rcc rId="13267" sId="8">
    <oc r="AH419">
      <f>AG419-(AG419*((VLOOKUP(A419,Plan!A$1:AP$798,41,FALSE)/100)))</f>
    </oc>
    <nc r="AH419">
      <f>AG419-(AG419*((VLOOKUP(A419,Plan!A$1:AP$798,42,FALSE)/100)))</f>
    </nc>
  </rcc>
  <rcc rId="13268" sId="8">
    <oc r="AJ419">
      <f>OR(H419="Y",K419="Y")</f>
    </oc>
    <nc r="AJ419">
      <f>OR(H419="Y",K419="Y")</f>
    </nc>
  </rcc>
  <rcc rId="13269" sId="8">
    <oc r="AK419">
      <f>IF(AJ419,O419*'ETC Data'!$H$5*'ETC Data'!$I$5,0)</f>
    </oc>
    <nc r="AK419">
      <f>IF(AJ419,O419*'ETC Data'!$H$5*'ETC Data'!$I$5,0)</f>
    </nc>
  </rcc>
  <rcc rId="13270" sId="8">
    <oc r="AL419">
      <f>AK419-(AK419*((VLOOKUP(A419,Plan!A$1:AY$798,49,FALSE)/100)))</f>
    </oc>
    <nc r="AL419">
      <f>AK419-(AK419*((VLOOKUP(A419,Plan!A$1:AY$798,51,FALSE)/100)))</f>
    </nc>
  </rcc>
  <rcc rId="13271" sId="8">
    <oc r="AM419">
      <f>IF(AJ419,O419*'ETC Data'!$H$5*'ETC Data'!$J$5,0)</f>
    </oc>
    <nc r="AM419">
      <f>IF(AJ419,O419*'ETC Data'!$H$5*'ETC Data'!$J$5,0)</f>
    </nc>
  </rcc>
  <rcc rId="13272" sId="8">
    <oc r="AN419">
      <f>AM419-(AM419*((VLOOKUP(A419,Plan!A$1:BA$798,50,FALSE)/100)))</f>
    </oc>
    <nc r="AN419">
      <f>AM419-(AM419*((VLOOKUP(A419,Plan!A$1:BA$798,53,FALSE)/100)))</f>
    </nc>
  </rcc>
  <rcc rId="13273" sId="8">
    <oc r="AO419">
      <f>IF(AJ419,O419*'ETC Data'!$H$5*'ETC Data'!$K$5,0)</f>
    </oc>
    <nc r="AO419">
      <f>IF(AJ419,O419*'ETC Data'!$H$5*'ETC Data'!$K$5,0)</f>
    </nc>
  </rcc>
  <rcc rId="13274" sId="8">
    <oc r="AP419">
      <f>AO419-(AO419*((VLOOKUP(A419,Plan!A$1:BB$798,51,FALSE)/100)))</f>
    </oc>
    <nc r="AP419">
      <f>AO419-(AO419*((VLOOKUP(A419,Plan!A$1:BB$798,54,FALSE)/100)))</f>
    </nc>
  </rcc>
  <rcc rId="13275" sId="8">
    <oc r="AQ419">
      <f>IF(AJ419,O419*'ETC Data'!$H$5*'ETC Data'!$L$5,0)</f>
    </oc>
    <nc r="AQ419">
      <f>IF(AJ419,O419*'ETC Data'!$H$5*'ETC Data'!$L$5,0)</f>
    </nc>
  </rcc>
  <rcc rId="13276" sId="8">
    <oc r="AR419">
      <f>AQ419-(AQ419*((VLOOKUP(A419,Plan!A$1:BD$798,53,FALSE)/100)))</f>
    </oc>
    <nc r="AR419">
      <f>AQ419-(AQ419*((VLOOKUP(A419,Plan!A$1:BD$798,56,FALSE)/100)))</f>
    </nc>
  </rcc>
  <rcc rId="13277" sId="8">
    <oc r="R420">
      <f>Q420-(Q420*((VLOOKUP(A420,Plan!A$1:Z$798,25,FALSE)/100)))</f>
    </oc>
    <nc r="R420">
      <f>Q420-(Q420*((VLOOKUP(A420,Plan!A$1:Z$798,26,FALSE)/100)))</f>
    </nc>
  </rcc>
  <rcc rId="13278" sId="8">
    <oc r="S420">
      <f>IF(P420,O420*'ETC Data'!$H$3*'ETC Data'!$J$3,0)</f>
    </oc>
    <nc r="S420">
      <f>IF(P420,O420*'ETC Data'!$H$3*'ETC Data'!$J$3,0)</f>
    </nc>
  </rcc>
  <rcc rId="13279" sId="8">
    <oc r="T420">
      <f>S420-(S420*((VLOOKUP(A420,Plan!A$1:AA$798,26,FALSE)/100)))</f>
    </oc>
    <nc r="T420">
      <f>S420-(S420*((VLOOKUP(A420,Plan!A$1:AA$798,27,FALSE)/100)))</f>
    </nc>
  </rcc>
  <rcc rId="13280" sId="8">
    <oc r="U420">
      <f>IF(P420,O420*'ETC Data'!$H$3*'ETC Data'!$K$3,0)</f>
    </oc>
    <nc r="U420">
      <f>IF(P420,O420*'ETC Data'!$H$3*'ETC Data'!$K$3,0)</f>
    </nc>
  </rcc>
  <rcc rId="13281" sId="8">
    <oc r="V420">
      <f>U420-(U420*((VLOOKUP(A420,Plan!A$1:AB$798,27,FALSE)/100)))</f>
    </oc>
    <nc r="V420">
      <f>U420-(U420*((VLOOKUP(A420,Plan!A$1:AB$798,28,FALSE)/100)))</f>
    </nc>
  </rcc>
  <rcc rId="13282" sId="8">
    <oc r="W420">
      <f>IF(P420,O420*'ETC Data'!$H$3*'ETC Data'!$L$3,0)</f>
    </oc>
    <nc r="W420">
      <f>IF(P420,O420*'ETC Data'!$H$3*'ETC Data'!$L$3,0)</f>
    </nc>
  </rcc>
  <rcc rId="13283" sId="8">
    <oc r="X420">
      <f>W420-(W420*((VLOOKUP(A420,Plan!A$1:AC$798,28,FALSE)/100)))</f>
    </oc>
    <nc r="X420">
      <f>W420-(W420*((VLOOKUP(A420,Plan!A$1:AC$798,29,FALSE)/100)))</f>
    </nc>
  </rcc>
  <rcc rId="13284" sId="8">
    <oc r="Z420">
      <f>OR(H420="Y",J420="Y")</f>
    </oc>
    <nc r="Z420">
      <f>OR(H420="Y",J420="Y")</f>
    </nc>
  </rcc>
  <rcc rId="13285" sId="8">
    <oc r="AA420">
      <f>IF(Z420,O420*'ETC Data'!$H$4*'ETC Data'!$I$4,0)</f>
    </oc>
    <nc r="AA420">
      <f>IF(Z420,O420*'ETC Data'!$H$4*'ETC Data'!$I$4,0)</f>
    </nc>
  </rcc>
  <rcc rId="13286" sId="8">
    <oc r="AB420">
      <f>AA420-(AA420*((VLOOKUP(A420,Plan!A$1:AI$798,34,FALSE)/100)))</f>
    </oc>
    <nc r="AB420">
      <f>AA420-(AA420*((VLOOKUP(A420,Plan!A$1:AI$798,35,FALSE)/100)))</f>
    </nc>
  </rcc>
  <rcc rId="13287" sId="8">
    <oc r="AC420">
      <f>IF(Z420,O420*'ETC Data'!$H$4*'ETC Data'!$J$4,0)</f>
    </oc>
    <nc r="AC420">
      <f>IF(Z420,O420*'ETC Data'!$H$4*'ETC Data'!$J$4,0)</f>
    </nc>
  </rcc>
  <rcc rId="13288" sId="8">
    <oc r="AD420">
      <f>AC420-(AC420*((VLOOKUP(A420,Plan!A$1:AJ$798,35,FALSE)/100)))</f>
    </oc>
    <nc r="AD420">
      <f>AC420-(AC420*((VLOOKUP(A420,Plan!A$1:AJ$798,36,FALSE)/100)))</f>
    </nc>
  </rcc>
  <rcc rId="13289" sId="8">
    <oc r="AE420">
      <f>IF(Z420,O420*'ETC Data'!$H$4*'ETC Data'!$K$4,0)</f>
    </oc>
    <nc r="AE420">
      <f>IF(Z420,O420*'ETC Data'!$H$4*'ETC Data'!$K$4,0)</f>
    </nc>
  </rcc>
  <rcc rId="13290" sId="8">
    <oc r="AF420">
      <f>AE420-(AE420*((VLOOKUP(A420,Plan!A$1:AK$798,36,FALSE)/100)))</f>
    </oc>
    <nc r="AF420">
      <f>AE420-(AE420*((VLOOKUP(A420,Plan!A$1:AK$798,37,FALSE)/100)))</f>
    </nc>
  </rcc>
  <rcc rId="13291" sId="8">
    <oc r="AG420">
      <f>IF(Z420,O420*'ETC Data'!$H$4*'ETC Data'!$L$4,0)</f>
    </oc>
    <nc r="AG420">
      <f>IF(Z420,O420*'ETC Data'!$H$4*'ETC Data'!$L$4,0)</f>
    </nc>
  </rcc>
  <rcc rId="13292" sId="8">
    <oc r="AH420">
      <f>AG420-(AG420*((VLOOKUP(A420,Plan!A$1:AP$798,41,FALSE)/100)))</f>
    </oc>
    <nc r="AH420">
      <f>AG420-(AG420*((VLOOKUP(A420,Plan!A$1:AP$798,42,FALSE)/100)))</f>
    </nc>
  </rcc>
  <rcc rId="13293" sId="8">
    <oc r="AJ420">
      <f>OR(H420="Y",K420="Y")</f>
    </oc>
    <nc r="AJ420">
      <f>OR(H420="Y",K420="Y")</f>
    </nc>
  </rcc>
  <rcc rId="13294" sId="8">
    <oc r="AK420">
      <f>IF(AJ420,O420*'ETC Data'!$H$5*'ETC Data'!$I$5,0)</f>
    </oc>
    <nc r="AK420">
      <f>IF(AJ420,O420*'ETC Data'!$H$5*'ETC Data'!$I$5,0)</f>
    </nc>
  </rcc>
  <rcc rId="13295" sId="8">
    <oc r="AL420">
      <f>AK420-(AK420*((VLOOKUP(A420,Plan!A$1:AY$798,49,FALSE)/100)))</f>
    </oc>
    <nc r="AL420">
      <f>AK420-(AK420*((VLOOKUP(A420,Plan!A$1:AY$798,51,FALSE)/100)))</f>
    </nc>
  </rcc>
  <rcc rId="13296" sId="8">
    <oc r="AM420">
      <f>IF(AJ420,O420*'ETC Data'!$H$5*'ETC Data'!$J$5,0)</f>
    </oc>
    <nc r="AM420">
      <f>IF(AJ420,O420*'ETC Data'!$H$5*'ETC Data'!$J$5,0)</f>
    </nc>
  </rcc>
  <rcc rId="13297" sId="8">
    <oc r="AN420">
      <f>AM420-(AM420*((VLOOKUP(A420,Plan!A$1:BA$798,50,FALSE)/100)))</f>
    </oc>
    <nc r="AN420">
      <f>AM420-(AM420*((VLOOKUP(A420,Plan!A$1:BA$798,53,FALSE)/100)))</f>
    </nc>
  </rcc>
  <rcc rId="13298" sId="8">
    <oc r="AO420">
      <f>IF(AJ420,O420*'ETC Data'!$H$5*'ETC Data'!$K$5,0)</f>
    </oc>
    <nc r="AO420">
      <f>IF(AJ420,O420*'ETC Data'!$H$5*'ETC Data'!$K$5,0)</f>
    </nc>
  </rcc>
  <rcc rId="13299" sId="8">
    <oc r="AP420">
      <f>AO420-(AO420*((VLOOKUP(A420,Plan!A$1:BB$798,51,FALSE)/100)))</f>
    </oc>
    <nc r="AP420">
      <f>AO420-(AO420*((VLOOKUP(A420,Plan!A$1:BB$798,54,FALSE)/100)))</f>
    </nc>
  </rcc>
  <rcc rId="13300" sId="8">
    <oc r="AQ420">
      <f>IF(AJ420,O420*'ETC Data'!$H$5*'ETC Data'!$L$5,0)</f>
    </oc>
    <nc r="AQ420">
      <f>IF(AJ420,O420*'ETC Data'!$H$5*'ETC Data'!$L$5,0)</f>
    </nc>
  </rcc>
  <rcc rId="13301" sId="8">
    <oc r="AR420">
      <f>AQ420-(AQ420*((VLOOKUP(A420,Plan!A$1:BD$798,53,FALSE)/100)))</f>
    </oc>
    <nc r="AR420">
      <f>AQ420-(AQ420*((VLOOKUP(A420,Plan!A$1:BD$798,56,FALSE)/100)))</f>
    </nc>
  </rcc>
  <rcc rId="13302" sId="8">
    <oc r="R421">
      <f>Q421-(Q421*((VLOOKUP(A421,Plan!A$1:Z$798,25,FALSE)/100)))</f>
    </oc>
    <nc r="R421">
      <f>Q421-(Q421*((VLOOKUP(A421,Plan!A$1:Z$798,26,FALSE)/100)))</f>
    </nc>
  </rcc>
  <rcc rId="13303" sId="8">
    <oc r="S421">
      <f>IF(P421,O421*'ETC Data'!$H$3*'ETC Data'!$J$3,0)</f>
    </oc>
    <nc r="S421">
      <f>IF(P421,O421*'ETC Data'!$H$3*'ETC Data'!$J$3,0)</f>
    </nc>
  </rcc>
  <rcc rId="13304" sId="8">
    <oc r="T421">
      <f>S421-(S421*((VLOOKUP(A421,Plan!A$1:AA$798,26,FALSE)/100)))</f>
    </oc>
    <nc r="T421">
      <f>S421-(S421*((VLOOKUP(A421,Plan!A$1:AA$798,27,FALSE)/100)))</f>
    </nc>
  </rcc>
  <rcc rId="13305" sId="8">
    <oc r="U421">
      <f>IF(P421,O421*'ETC Data'!$H$3*'ETC Data'!$K$3,0)</f>
    </oc>
    <nc r="U421">
      <f>IF(P421,O421*'ETC Data'!$H$3*'ETC Data'!$K$3,0)</f>
    </nc>
  </rcc>
  <rcc rId="13306" sId="8">
    <oc r="V421">
      <f>U421-(U421*((VLOOKUP(A421,Plan!A$1:AB$798,27,FALSE)/100)))</f>
    </oc>
    <nc r="V421">
      <f>U421-(U421*((VLOOKUP(A421,Plan!A$1:AB$798,28,FALSE)/100)))</f>
    </nc>
  </rcc>
  <rcc rId="13307" sId="8">
    <oc r="W421">
      <f>IF(P421,O421*'ETC Data'!$H$3*'ETC Data'!$L$3,0)</f>
    </oc>
    <nc r="W421">
      <f>IF(P421,O421*'ETC Data'!$H$3*'ETC Data'!$L$3,0)</f>
    </nc>
  </rcc>
  <rcc rId="13308" sId="8">
    <oc r="X421">
      <f>W421-(W421*((VLOOKUP(A421,Plan!A$1:AC$798,28,FALSE)/100)))</f>
    </oc>
    <nc r="X421">
      <f>W421-(W421*((VLOOKUP(A421,Plan!A$1:AC$798,29,FALSE)/100)))</f>
    </nc>
  </rcc>
  <rcc rId="13309" sId="8">
    <oc r="Z421">
      <f>OR(H421="Y",J421="Y")</f>
    </oc>
    <nc r="Z421">
      <f>OR(H421="Y",J421="Y")</f>
    </nc>
  </rcc>
  <rcc rId="13310" sId="8">
    <oc r="AA421">
      <f>IF(Z421,O421*'ETC Data'!$H$4*'ETC Data'!$I$4,0)</f>
    </oc>
    <nc r="AA421">
      <f>IF(Z421,O421*'ETC Data'!$H$4*'ETC Data'!$I$4,0)</f>
    </nc>
  </rcc>
  <rcc rId="13311" sId="8">
    <oc r="AB421">
      <f>AA421-(AA421*((VLOOKUP(A421,Plan!A$1:AI$798,34,FALSE)/100)))</f>
    </oc>
    <nc r="AB421">
      <f>AA421-(AA421*((VLOOKUP(A421,Plan!A$1:AI$798,35,FALSE)/100)))</f>
    </nc>
  </rcc>
  <rcc rId="13312" sId="8">
    <oc r="AC421">
      <f>IF(Z421,O421*'ETC Data'!$H$4*'ETC Data'!$J$4,0)</f>
    </oc>
    <nc r="AC421">
      <f>IF(Z421,O421*'ETC Data'!$H$4*'ETC Data'!$J$4,0)</f>
    </nc>
  </rcc>
  <rcc rId="13313" sId="8">
    <oc r="AD421">
      <f>AC421-(AC421*((VLOOKUP(A421,Plan!A$1:AJ$798,35,FALSE)/100)))</f>
    </oc>
    <nc r="AD421">
      <f>AC421-(AC421*((VLOOKUP(A421,Plan!A$1:AJ$798,36,FALSE)/100)))</f>
    </nc>
  </rcc>
  <rcc rId="13314" sId="8">
    <oc r="AE421">
      <f>IF(Z421,O421*'ETC Data'!$H$4*'ETC Data'!$K$4,0)</f>
    </oc>
    <nc r="AE421">
      <f>IF(Z421,O421*'ETC Data'!$H$4*'ETC Data'!$K$4,0)</f>
    </nc>
  </rcc>
  <rcc rId="13315" sId="8">
    <oc r="AF421">
      <f>AE421-(AE421*((VLOOKUP(A421,Plan!A$1:AK$798,36,FALSE)/100)))</f>
    </oc>
    <nc r="AF421">
      <f>AE421-(AE421*((VLOOKUP(A421,Plan!A$1:AK$798,37,FALSE)/100)))</f>
    </nc>
  </rcc>
  <rcc rId="13316" sId="8">
    <oc r="AG421">
      <f>IF(Z421,O421*'ETC Data'!$H$4*'ETC Data'!$L$4,0)</f>
    </oc>
    <nc r="AG421">
      <f>IF(Z421,O421*'ETC Data'!$H$4*'ETC Data'!$L$4,0)</f>
    </nc>
  </rcc>
  <rcc rId="13317" sId="8">
    <oc r="AH421">
      <f>AG421-(AG421*((VLOOKUP(A421,Plan!A$1:AP$798,41,FALSE)/100)))</f>
    </oc>
    <nc r="AH421">
      <f>AG421-(AG421*((VLOOKUP(A421,Plan!A$1:AP$798,42,FALSE)/100)))</f>
    </nc>
  </rcc>
  <rcc rId="13318" sId="8">
    <oc r="AJ421">
      <f>OR(H421="Y",K421="Y")</f>
    </oc>
    <nc r="AJ421">
      <f>OR(H421="Y",K421="Y")</f>
    </nc>
  </rcc>
  <rcc rId="13319" sId="8">
    <oc r="AK421">
      <f>IF(AJ421,O421*'ETC Data'!$H$5*'ETC Data'!$I$5,0)</f>
    </oc>
    <nc r="AK421">
      <f>IF(AJ421,O421*'ETC Data'!$H$5*'ETC Data'!$I$5,0)</f>
    </nc>
  </rcc>
  <rcc rId="13320" sId="8">
    <oc r="AL421">
      <f>AK421-(AK421*((VLOOKUP(A421,Plan!A$1:AY$798,49,FALSE)/100)))</f>
    </oc>
    <nc r="AL421">
      <f>AK421-(AK421*((VLOOKUP(A421,Plan!A$1:AY$798,51,FALSE)/100)))</f>
    </nc>
  </rcc>
  <rcc rId="13321" sId="8">
    <oc r="AM421">
      <f>IF(AJ421,O421*'ETC Data'!$H$5*'ETC Data'!$J$5,0)</f>
    </oc>
    <nc r="AM421">
      <f>IF(AJ421,O421*'ETC Data'!$H$5*'ETC Data'!$J$5,0)</f>
    </nc>
  </rcc>
  <rcc rId="13322" sId="8">
    <oc r="AN421">
      <f>AM421-(AM421*((VLOOKUP(A421,Plan!A$1:BA$798,50,FALSE)/100)))</f>
    </oc>
    <nc r="AN421">
      <f>AM421-(AM421*((VLOOKUP(A421,Plan!A$1:BA$798,53,FALSE)/100)))</f>
    </nc>
  </rcc>
  <rcc rId="13323" sId="8">
    <oc r="AO421">
      <f>IF(AJ421,O421*'ETC Data'!$H$5*'ETC Data'!$K$5,0)</f>
    </oc>
    <nc r="AO421">
      <f>IF(AJ421,O421*'ETC Data'!$H$5*'ETC Data'!$K$5,0)</f>
    </nc>
  </rcc>
  <rcc rId="13324" sId="8">
    <oc r="AP421">
      <f>AO421-(AO421*((VLOOKUP(A421,Plan!A$1:BB$798,51,FALSE)/100)))</f>
    </oc>
    <nc r="AP421">
      <f>AO421-(AO421*((VLOOKUP(A421,Plan!A$1:BB$798,54,FALSE)/100)))</f>
    </nc>
  </rcc>
  <rcc rId="13325" sId="8">
    <oc r="AQ421">
      <f>IF(AJ421,O421*'ETC Data'!$H$5*'ETC Data'!$L$5,0)</f>
    </oc>
    <nc r="AQ421">
      <f>IF(AJ421,O421*'ETC Data'!$H$5*'ETC Data'!$L$5,0)</f>
    </nc>
  </rcc>
  <rcc rId="13326" sId="8">
    <oc r="AR421">
      <f>AQ421-(AQ421*((VLOOKUP(A421,Plan!A$1:BD$798,53,FALSE)/100)))</f>
    </oc>
    <nc r="AR421">
      <f>AQ421-(AQ421*((VLOOKUP(A421,Plan!A$1:BD$798,56,FALSE)/100)))</f>
    </nc>
  </rcc>
  <rcc rId="13327" sId="8">
    <oc r="R422">
      <f>Q422-(Q422*((VLOOKUP(A422,Plan!A$1:Z$798,25,FALSE)/100)))</f>
    </oc>
    <nc r="R422">
      <f>Q422-(Q422*((VLOOKUP(A422,Plan!A$1:Z$798,26,FALSE)/100)))</f>
    </nc>
  </rcc>
  <rcc rId="13328" sId="8">
    <oc r="S422">
      <f>IF(P422,O422*'ETC Data'!$H$3*'ETC Data'!$J$3,0)</f>
    </oc>
    <nc r="S422">
      <f>IF(P422,O422*'ETC Data'!$H$3*'ETC Data'!$J$3,0)</f>
    </nc>
  </rcc>
  <rcc rId="13329" sId="8">
    <oc r="T422">
      <f>S422-(S422*((VLOOKUP(A422,Plan!A$1:AA$798,26,FALSE)/100)))</f>
    </oc>
    <nc r="T422">
      <f>S422-(S422*((VLOOKUP(A422,Plan!A$1:AA$798,27,FALSE)/100)))</f>
    </nc>
  </rcc>
  <rcc rId="13330" sId="8">
    <oc r="U422">
      <f>IF(P422,O422*'ETC Data'!$H$3*'ETC Data'!$K$3,0)</f>
    </oc>
    <nc r="U422">
      <f>IF(P422,O422*'ETC Data'!$H$3*'ETC Data'!$K$3,0)</f>
    </nc>
  </rcc>
  <rcc rId="13331" sId="8">
    <oc r="V422">
      <f>U422-(U422*((VLOOKUP(A422,Plan!A$1:AB$798,27,FALSE)/100)))</f>
    </oc>
    <nc r="V422">
      <f>U422-(U422*((VLOOKUP(A422,Plan!A$1:AB$798,28,FALSE)/100)))</f>
    </nc>
  </rcc>
  <rcc rId="13332" sId="8">
    <oc r="W422">
      <f>IF(P422,O422*'ETC Data'!$H$3*'ETC Data'!$L$3,0)</f>
    </oc>
    <nc r="W422">
      <f>IF(P422,O422*'ETC Data'!$H$3*'ETC Data'!$L$3,0)</f>
    </nc>
  </rcc>
  <rcc rId="13333" sId="8">
    <oc r="X422">
      <f>W422-(W422*((VLOOKUP(A422,Plan!A$1:AC$798,28,FALSE)/100)))</f>
    </oc>
    <nc r="X422">
      <f>W422-(W422*((VLOOKUP(A422,Plan!A$1:AC$798,29,FALSE)/100)))</f>
    </nc>
  </rcc>
  <rcc rId="13334" sId="8">
    <oc r="Z422">
      <f>OR(H422="Y",J422="Y")</f>
    </oc>
    <nc r="Z422">
      <f>OR(H422="Y",J422="Y")</f>
    </nc>
  </rcc>
  <rcc rId="13335" sId="8">
    <oc r="AA422">
      <f>IF(Z422,O422*'ETC Data'!$H$4*'ETC Data'!$I$4,0)</f>
    </oc>
    <nc r="AA422">
      <f>IF(Z422,O422*'ETC Data'!$H$4*'ETC Data'!$I$4,0)</f>
    </nc>
  </rcc>
  <rcc rId="13336" sId="8">
    <oc r="AB422">
      <f>AA422-(AA422*((VLOOKUP(A422,Plan!A$1:AI$798,34,FALSE)/100)))</f>
    </oc>
    <nc r="AB422">
      <f>AA422-(AA422*((VLOOKUP(A422,Plan!A$1:AI$798,35,FALSE)/100)))</f>
    </nc>
  </rcc>
  <rcc rId="13337" sId="8">
    <oc r="AC422">
      <f>IF(Z422,O422*'ETC Data'!$H$4*'ETC Data'!$J$4,0)</f>
    </oc>
    <nc r="AC422">
      <f>IF(Z422,O422*'ETC Data'!$H$4*'ETC Data'!$J$4,0)</f>
    </nc>
  </rcc>
  <rcc rId="13338" sId="8">
    <oc r="AD422">
      <f>AC422-(AC422*((VLOOKUP(A422,Plan!A$1:AJ$798,35,FALSE)/100)))</f>
    </oc>
    <nc r="AD422">
      <f>AC422-(AC422*((VLOOKUP(A422,Plan!A$1:AJ$798,36,FALSE)/100)))</f>
    </nc>
  </rcc>
  <rcc rId="13339" sId="8">
    <oc r="AE422">
      <f>IF(Z422,O422*'ETC Data'!$H$4*'ETC Data'!$K$4,0)</f>
    </oc>
    <nc r="AE422">
      <f>IF(Z422,O422*'ETC Data'!$H$4*'ETC Data'!$K$4,0)</f>
    </nc>
  </rcc>
  <rcc rId="13340" sId="8">
    <oc r="AF422">
      <f>AE422-(AE422*((VLOOKUP(A422,Plan!A$1:AK$798,36,FALSE)/100)))</f>
    </oc>
    <nc r="AF422">
      <f>AE422-(AE422*((VLOOKUP(A422,Plan!A$1:AK$798,37,FALSE)/100)))</f>
    </nc>
  </rcc>
  <rcc rId="13341" sId="8">
    <oc r="AG422">
      <f>IF(Z422,O422*'ETC Data'!$H$4*'ETC Data'!$L$4,0)</f>
    </oc>
    <nc r="AG422">
      <f>IF(Z422,O422*'ETC Data'!$H$4*'ETC Data'!$L$4,0)</f>
    </nc>
  </rcc>
  <rcc rId="13342" sId="8">
    <oc r="AH422">
      <f>AG422-(AG422*((VLOOKUP(A422,Plan!A$1:AP$798,41,FALSE)/100)))</f>
    </oc>
    <nc r="AH422">
      <f>AG422-(AG422*((VLOOKUP(A422,Plan!A$1:AP$798,42,FALSE)/100)))</f>
    </nc>
  </rcc>
  <rcc rId="13343" sId="8">
    <oc r="AJ422">
      <f>OR(H422="Y",K422="Y")</f>
    </oc>
    <nc r="AJ422">
      <f>OR(H422="Y",K422="Y")</f>
    </nc>
  </rcc>
  <rcc rId="13344" sId="8">
    <oc r="AK422">
      <f>IF(AJ422,O422*'ETC Data'!$H$5*'ETC Data'!$I$5,0)</f>
    </oc>
    <nc r="AK422">
      <f>IF(AJ422,O422*'ETC Data'!$H$5*'ETC Data'!$I$5,0)</f>
    </nc>
  </rcc>
  <rcc rId="13345" sId="8">
    <oc r="AL422">
      <f>AK422-(AK422*((VLOOKUP(A422,Plan!A$1:AY$798,49,FALSE)/100)))</f>
    </oc>
    <nc r="AL422">
      <f>AK422-(AK422*((VLOOKUP(A422,Plan!A$1:AY$798,51,FALSE)/100)))</f>
    </nc>
  </rcc>
  <rcc rId="13346" sId="8">
    <oc r="AM422">
      <f>IF(AJ422,O422*'ETC Data'!$H$5*'ETC Data'!$J$5,0)</f>
    </oc>
    <nc r="AM422">
      <f>IF(AJ422,O422*'ETC Data'!$H$5*'ETC Data'!$J$5,0)</f>
    </nc>
  </rcc>
  <rcc rId="13347" sId="8">
    <oc r="AN422">
      <f>AM422-(AM422*((VLOOKUP(A422,Plan!A$1:BA$798,50,FALSE)/100)))</f>
    </oc>
    <nc r="AN422">
      <f>AM422-(AM422*((VLOOKUP(A422,Plan!A$1:BA$798,53,FALSE)/100)))</f>
    </nc>
  </rcc>
  <rcc rId="13348" sId="8">
    <oc r="AO422">
      <f>IF(AJ422,O422*'ETC Data'!$H$5*'ETC Data'!$K$5,0)</f>
    </oc>
    <nc r="AO422">
      <f>IF(AJ422,O422*'ETC Data'!$H$5*'ETC Data'!$K$5,0)</f>
    </nc>
  </rcc>
  <rcc rId="13349" sId="8">
    <oc r="AP422">
      <f>AO422-(AO422*((VLOOKUP(A422,Plan!A$1:BB$798,51,FALSE)/100)))</f>
    </oc>
    <nc r="AP422">
      <f>AO422-(AO422*((VLOOKUP(A422,Plan!A$1:BB$798,54,FALSE)/100)))</f>
    </nc>
  </rcc>
  <rcc rId="13350" sId="8">
    <oc r="AQ422">
      <f>IF(AJ422,O422*'ETC Data'!$H$5*'ETC Data'!$L$5,0)</f>
    </oc>
    <nc r="AQ422">
      <f>IF(AJ422,O422*'ETC Data'!$H$5*'ETC Data'!$L$5,0)</f>
    </nc>
  </rcc>
  <rcc rId="13351" sId="8">
    <oc r="AR422">
      <f>AQ422-(AQ422*((VLOOKUP(A422,Plan!A$1:BD$798,53,FALSE)/100)))</f>
    </oc>
    <nc r="AR422">
      <f>AQ422-(AQ422*((VLOOKUP(A422,Plan!A$1:BD$798,56,FALSE)/100)))</f>
    </nc>
  </rcc>
  <rcc rId="13352" sId="8">
    <oc r="R423">
      <f>Q423-(Q423*((VLOOKUP(A423,Plan!A$1:Z$798,25,FALSE)/100)))</f>
    </oc>
    <nc r="R423">
      <f>Q423-(Q423*((VLOOKUP(A423,Plan!A$1:Z$798,26,FALSE)/100)))</f>
    </nc>
  </rcc>
  <rcc rId="13353" sId="8">
    <oc r="S423">
      <f>IF(P423,O423*'ETC Data'!$H$3*'ETC Data'!$J$3,0)</f>
    </oc>
    <nc r="S423">
      <f>IF(P423,O423*'ETC Data'!$H$3*'ETC Data'!$J$3,0)</f>
    </nc>
  </rcc>
  <rcc rId="13354" sId="8">
    <oc r="T423">
      <f>S423-(S423*((VLOOKUP(A423,Plan!A$1:AA$798,26,FALSE)/100)))</f>
    </oc>
    <nc r="T423">
      <f>S423-(S423*((VLOOKUP(A423,Plan!A$1:AA$798,27,FALSE)/100)))</f>
    </nc>
  </rcc>
  <rcc rId="13355" sId="8">
    <oc r="U423">
      <f>IF(P423,O423*'ETC Data'!$H$3*'ETC Data'!$K$3,0)</f>
    </oc>
    <nc r="U423">
      <f>IF(P423,O423*'ETC Data'!$H$3*'ETC Data'!$K$3,0)</f>
    </nc>
  </rcc>
  <rcc rId="13356" sId="8">
    <oc r="V423">
      <f>U423-(U423*((VLOOKUP(A423,Plan!A$1:AB$798,27,FALSE)/100)))</f>
    </oc>
    <nc r="V423">
      <f>U423-(U423*((VLOOKUP(A423,Plan!A$1:AB$798,28,FALSE)/100)))</f>
    </nc>
  </rcc>
  <rcc rId="13357" sId="8">
    <oc r="W423">
      <f>IF(P423,O423*'ETC Data'!$H$3*'ETC Data'!$L$3,0)</f>
    </oc>
    <nc r="W423">
      <f>IF(P423,O423*'ETC Data'!$H$3*'ETC Data'!$L$3,0)</f>
    </nc>
  </rcc>
  <rcc rId="13358" sId="8">
    <oc r="X423">
      <f>W423-(W423*((VLOOKUP(A423,Plan!A$1:AC$798,28,FALSE)/100)))</f>
    </oc>
    <nc r="X423">
      <f>W423-(W423*((VLOOKUP(A423,Plan!A$1:AC$798,29,FALSE)/100)))</f>
    </nc>
  </rcc>
  <rcc rId="13359" sId="8">
    <oc r="Z423">
      <f>OR(H423="Y",J423="Y")</f>
    </oc>
    <nc r="Z423">
      <f>OR(H423="Y",J423="Y")</f>
    </nc>
  </rcc>
  <rcc rId="13360" sId="8">
    <oc r="AA423">
      <f>IF(Z423,O423*'ETC Data'!$H$4*'ETC Data'!$I$4,0)</f>
    </oc>
    <nc r="AA423">
      <f>IF(Z423,O423*'ETC Data'!$H$4*'ETC Data'!$I$4,0)</f>
    </nc>
  </rcc>
  <rcc rId="13361" sId="8">
    <oc r="AB423">
      <f>AA423-(AA423*((VLOOKUP(A423,Plan!A$1:AI$798,34,FALSE)/100)))</f>
    </oc>
    <nc r="AB423">
      <f>AA423-(AA423*((VLOOKUP(A423,Plan!A$1:AI$798,35,FALSE)/100)))</f>
    </nc>
  </rcc>
  <rcc rId="13362" sId="8">
    <oc r="AC423">
      <f>IF(Z423,O423*'ETC Data'!$H$4*'ETC Data'!$J$4,0)</f>
    </oc>
    <nc r="AC423">
      <f>IF(Z423,O423*'ETC Data'!$H$4*'ETC Data'!$J$4,0)</f>
    </nc>
  </rcc>
  <rcc rId="13363" sId="8">
    <oc r="AD423">
      <f>AC423-(AC423*((VLOOKUP(A423,Plan!A$1:AJ$798,35,FALSE)/100)))</f>
    </oc>
    <nc r="AD423">
      <f>AC423-(AC423*((VLOOKUP(A423,Plan!A$1:AJ$798,36,FALSE)/100)))</f>
    </nc>
  </rcc>
  <rcc rId="13364" sId="8">
    <oc r="AE423">
      <f>IF(Z423,O423*'ETC Data'!$H$4*'ETC Data'!$K$4,0)</f>
    </oc>
    <nc r="AE423">
      <f>IF(Z423,O423*'ETC Data'!$H$4*'ETC Data'!$K$4,0)</f>
    </nc>
  </rcc>
  <rcc rId="13365" sId="8">
    <oc r="AF423">
      <f>AE423-(AE423*((VLOOKUP(A423,Plan!A$1:AK$798,36,FALSE)/100)))</f>
    </oc>
    <nc r="AF423">
      <f>AE423-(AE423*((VLOOKUP(A423,Plan!A$1:AK$798,37,FALSE)/100)))</f>
    </nc>
  </rcc>
  <rcc rId="13366" sId="8">
    <oc r="AG423">
      <f>IF(Z423,O423*'ETC Data'!$H$4*'ETC Data'!$L$4,0)</f>
    </oc>
    <nc r="AG423">
      <f>IF(Z423,O423*'ETC Data'!$H$4*'ETC Data'!$L$4,0)</f>
    </nc>
  </rcc>
  <rcc rId="13367" sId="8">
    <oc r="AH423">
      <f>AG423-(AG423*((VLOOKUP(A423,Plan!A$1:AP$798,41,FALSE)/100)))</f>
    </oc>
    <nc r="AH423">
      <f>AG423-(AG423*((VLOOKUP(A423,Plan!A$1:AP$798,42,FALSE)/100)))</f>
    </nc>
  </rcc>
  <rcc rId="13368" sId="8">
    <oc r="AJ423">
      <f>OR(H423="Y",K423="Y")</f>
    </oc>
    <nc r="AJ423">
      <f>OR(H423="Y",K423="Y")</f>
    </nc>
  </rcc>
  <rcc rId="13369" sId="8">
    <oc r="AK423">
      <f>IF(AJ423,O423*'ETC Data'!$H$5*'ETC Data'!$I$5,0)</f>
    </oc>
    <nc r="AK423">
      <f>IF(AJ423,O423*'ETC Data'!$H$5*'ETC Data'!$I$5,0)</f>
    </nc>
  </rcc>
  <rcc rId="13370" sId="8">
    <oc r="AL423">
      <f>AK423-(AK423*((VLOOKUP(A423,Plan!A$1:AY$798,49,FALSE)/100)))</f>
    </oc>
    <nc r="AL423">
      <f>AK423-(AK423*((VLOOKUP(A423,Plan!A$1:AY$798,51,FALSE)/100)))</f>
    </nc>
  </rcc>
  <rcc rId="13371" sId="8">
    <oc r="AM423">
      <f>IF(AJ423,O423*'ETC Data'!$H$5*'ETC Data'!$J$5,0)</f>
    </oc>
    <nc r="AM423">
      <f>IF(AJ423,O423*'ETC Data'!$H$5*'ETC Data'!$J$5,0)</f>
    </nc>
  </rcc>
  <rcc rId="13372" sId="8">
    <oc r="AN423">
      <f>AM423-(AM423*((VLOOKUP(A423,Plan!A$1:BA$798,50,FALSE)/100)))</f>
    </oc>
    <nc r="AN423">
      <f>AM423-(AM423*((VLOOKUP(A423,Plan!A$1:BA$798,53,FALSE)/100)))</f>
    </nc>
  </rcc>
  <rcc rId="13373" sId="8">
    <oc r="AO423">
      <f>IF(AJ423,O423*'ETC Data'!$H$5*'ETC Data'!$K$5,0)</f>
    </oc>
    <nc r="AO423">
      <f>IF(AJ423,O423*'ETC Data'!$H$5*'ETC Data'!$K$5,0)</f>
    </nc>
  </rcc>
  <rcc rId="13374" sId="8">
    <oc r="AP423">
      <f>AO423-(AO423*((VLOOKUP(A423,Plan!A$1:BB$798,51,FALSE)/100)))</f>
    </oc>
    <nc r="AP423">
      <f>AO423-(AO423*((VLOOKUP(A423,Plan!A$1:BB$798,54,FALSE)/100)))</f>
    </nc>
  </rcc>
  <rcc rId="13375" sId="8">
    <oc r="AQ423">
      <f>IF(AJ423,O423*'ETC Data'!$H$5*'ETC Data'!$L$5,0)</f>
    </oc>
    <nc r="AQ423">
      <f>IF(AJ423,O423*'ETC Data'!$H$5*'ETC Data'!$L$5,0)</f>
    </nc>
  </rcc>
  <rcc rId="13376" sId="8">
    <oc r="AR423">
      <f>AQ423-(AQ423*((VLOOKUP(A423,Plan!A$1:BD$798,53,FALSE)/100)))</f>
    </oc>
    <nc r="AR423">
      <f>AQ423-(AQ423*((VLOOKUP(A423,Plan!A$1:BD$798,56,FALSE)/100)))</f>
    </nc>
  </rcc>
  <rcc rId="13377" sId="8">
    <oc r="R424">
      <f>Q424-(Q424*((VLOOKUP(A424,Plan!A$1:Z$798,25,FALSE)/100)))</f>
    </oc>
    <nc r="R424">
      <f>Q424-(Q424*((VLOOKUP(A424,Plan!A$1:Z$798,26,FALSE)/100)))</f>
    </nc>
  </rcc>
  <rcc rId="13378" sId="8">
    <oc r="S424">
      <f>IF(P424,O424*'ETC Data'!$H$3*'ETC Data'!$J$3,0)</f>
    </oc>
    <nc r="S424">
      <f>IF(P424,O424*'ETC Data'!$H$3*'ETC Data'!$J$3,0)</f>
    </nc>
  </rcc>
  <rcc rId="13379" sId="8">
    <oc r="T424">
      <f>S424-(S424*((VLOOKUP(A424,Plan!A$1:AA$798,26,FALSE)/100)))</f>
    </oc>
    <nc r="T424">
      <f>S424-(S424*((VLOOKUP(A424,Plan!A$1:AA$798,27,FALSE)/100)))</f>
    </nc>
  </rcc>
  <rcc rId="13380" sId="8">
    <oc r="U424">
      <f>IF(P424,O424*'ETC Data'!$H$3*'ETC Data'!$K$3,0)</f>
    </oc>
    <nc r="U424">
      <f>IF(P424,O424*'ETC Data'!$H$3*'ETC Data'!$K$3,0)</f>
    </nc>
  </rcc>
  <rcc rId="13381" sId="8">
    <oc r="V424">
      <f>U424-(U424*((VLOOKUP(A424,Plan!A$1:AB$798,27,FALSE)/100)))</f>
    </oc>
    <nc r="V424">
      <f>U424-(U424*((VLOOKUP(A424,Plan!A$1:AB$798,28,FALSE)/100)))</f>
    </nc>
  </rcc>
  <rcc rId="13382" sId="8">
    <oc r="W424">
      <f>IF(P424,O424*'ETC Data'!$H$3*'ETC Data'!$L$3,0)</f>
    </oc>
    <nc r="W424">
      <f>IF(P424,O424*'ETC Data'!$H$3*'ETC Data'!$L$3,0)</f>
    </nc>
  </rcc>
  <rcc rId="13383" sId="8">
    <oc r="X424">
      <f>W424-(W424*((VLOOKUP(A424,Plan!A$1:AC$798,28,FALSE)/100)))</f>
    </oc>
    <nc r="X424">
      <f>W424-(W424*((VLOOKUP(A424,Plan!A$1:AC$798,29,FALSE)/100)))</f>
    </nc>
  </rcc>
  <rcc rId="13384" sId="8">
    <oc r="Z424">
      <f>OR(H424="Y",J424="Y")</f>
    </oc>
    <nc r="Z424">
      <f>OR(H424="Y",J424="Y")</f>
    </nc>
  </rcc>
  <rcc rId="13385" sId="8">
    <oc r="AA424">
      <f>IF(Z424,O424*'ETC Data'!$H$4*'ETC Data'!$I$4,0)</f>
    </oc>
    <nc r="AA424">
      <f>IF(Z424,O424*'ETC Data'!$H$4*'ETC Data'!$I$4,0)</f>
    </nc>
  </rcc>
  <rcc rId="13386" sId="8">
    <oc r="AB424">
      <f>AA424-(AA424*((VLOOKUP(A424,Plan!A$1:AI$798,34,FALSE)/100)))</f>
    </oc>
    <nc r="AB424">
      <f>AA424-(AA424*((VLOOKUP(A424,Plan!A$1:AI$798,35,FALSE)/100)))</f>
    </nc>
  </rcc>
  <rcc rId="13387" sId="8">
    <oc r="AC424">
      <f>IF(Z424,O424*'ETC Data'!$H$4*'ETC Data'!$J$4,0)</f>
    </oc>
    <nc r="AC424">
      <f>IF(Z424,O424*'ETC Data'!$H$4*'ETC Data'!$J$4,0)</f>
    </nc>
  </rcc>
  <rcc rId="13388" sId="8">
    <oc r="AD424">
      <f>AC424-(AC424*((VLOOKUP(A424,Plan!A$1:AJ$798,35,FALSE)/100)))</f>
    </oc>
    <nc r="AD424">
      <f>AC424-(AC424*((VLOOKUP(A424,Plan!A$1:AJ$798,36,FALSE)/100)))</f>
    </nc>
  </rcc>
  <rcc rId="13389" sId="8">
    <oc r="AE424">
      <f>IF(Z424,O424*'ETC Data'!$H$4*'ETC Data'!$K$4,0)</f>
    </oc>
    <nc r="AE424">
      <f>IF(Z424,O424*'ETC Data'!$H$4*'ETC Data'!$K$4,0)</f>
    </nc>
  </rcc>
  <rcc rId="13390" sId="8">
    <oc r="AF424">
      <f>AE424-(AE424*((VLOOKUP(A424,Plan!A$1:AK$798,36,FALSE)/100)))</f>
    </oc>
    <nc r="AF424">
      <f>AE424-(AE424*((VLOOKUP(A424,Plan!A$1:AK$798,37,FALSE)/100)))</f>
    </nc>
  </rcc>
  <rcc rId="13391" sId="8">
    <oc r="AG424">
      <f>IF(Z424,O424*'ETC Data'!$H$4*'ETC Data'!$L$4,0)</f>
    </oc>
    <nc r="AG424">
      <f>IF(Z424,O424*'ETC Data'!$H$4*'ETC Data'!$L$4,0)</f>
    </nc>
  </rcc>
  <rcc rId="13392" sId="8">
    <oc r="AH424">
      <f>AG424-(AG424*((VLOOKUP(A424,Plan!A$1:AP$798,41,FALSE)/100)))</f>
    </oc>
    <nc r="AH424">
      <f>AG424-(AG424*((VLOOKUP(A424,Plan!A$1:AP$798,42,FALSE)/100)))</f>
    </nc>
  </rcc>
  <rcc rId="13393" sId="8">
    <oc r="AJ424">
      <f>OR(H424="Y",K424="Y")</f>
    </oc>
    <nc r="AJ424">
      <f>OR(H424="Y",K424="Y")</f>
    </nc>
  </rcc>
  <rcc rId="13394" sId="8">
    <oc r="AK424">
      <f>IF(AJ424,O424*'ETC Data'!$H$5*'ETC Data'!$I$5,0)</f>
    </oc>
    <nc r="AK424">
      <f>IF(AJ424,O424*'ETC Data'!$H$5*'ETC Data'!$I$5,0)</f>
    </nc>
  </rcc>
  <rcc rId="13395" sId="8">
    <oc r="AL424">
      <f>AK424-(AK424*((VLOOKUP(A424,Plan!A$1:AY$798,49,FALSE)/100)))</f>
    </oc>
    <nc r="AL424">
      <f>AK424-(AK424*((VLOOKUP(A424,Plan!A$1:AY$798,51,FALSE)/100)))</f>
    </nc>
  </rcc>
  <rcc rId="13396" sId="8">
    <oc r="AM424">
      <f>IF(AJ424,O424*'ETC Data'!$H$5*'ETC Data'!$J$5,0)</f>
    </oc>
    <nc r="AM424">
      <f>IF(AJ424,O424*'ETC Data'!$H$5*'ETC Data'!$J$5,0)</f>
    </nc>
  </rcc>
  <rcc rId="13397" sId="8">
    <oc r="AN424">
      <f>AM424-(AM424*((VLOOKUP(A424,Plan!A$1:BA$798,50,FALSE)/100)))</f>
    </oc>
    <nc r="AN424">
      <f>AM424-(AM424*((VLOOKUP(A424,Plan!A$1:BA$798,53,FALSE)/100)))</f>
    </nc>
  </rcc>
  <rcc rId="13398" sId="8">
    <oc r="AO424">
      <f>IF(AJ424,O424*'ETC Data'!$H$5*'ETC Data'!$K$5,0)</f>
    </oc>
    <nc r="AO424">
      <f>IF(AJ424,O424*'ETC Data'!$H$5*'ETC Data'!$K$5,0)</f>
    </nc>
  </rcc>
  <rcc rId="13399" sId="8">
    <oc r="AP424">
      <f>AO424-(AO424*((VLOOKUP(A424,Plan!A$1:BB$798,51,FALSE)/100)))</f>
    </oc>
    <nc r="AP424">
      <f>AO424-(AO424*((VLOOKUP(A424,Plan!A$1:BB$798,54,FALSE)/100)))</f>
    </nc>
  </rcc>
  <rcc rId="13400" sId="8">
    <oc r="AQ424">
      <f>IF(AJ424,O424*'ETC Data'!$H$5*'ETC Data'!$L$5,0)</f>
    </oc>
    <nc r="AQ424">
      <f>IF(AJ424,O424*'ETC Data'!$H$5*'ETC Data'!$L$5,0)</f>
    </nc>
  </rcc>
  <rcc rId="13401" sId="8">
    <oc r="AR424">
      <f>AQ424-(AQ424*((VLOOKUP(A424,Plan!A$1:BD$798,53,FALSE)/100)))</f>
    </oc>
    <nc r="AR424">
      <f>AQ424-(AQ424*((VLOOKUP(A424,Plan!A$1:BD$798,56,FALSE)/100)))</f>
    </nc>
  </rcc>
  <rcc rId="13402" sId="8">
    <oc r="R425">
      <f>Q425-(Q425*((VLOOKUP(A425,Plan!A$1:Z$798,25,FALSE)/100)))</f>
    </oc>
    <nc r="R425">
      <f>Q425-(Q425*((VLOOKUP(A425,Plan!A$1:Z$798,26,FALSE)/100)))</f>
    </nc>
  </rcc>
  <rcc rId="13403" sId="8">
    <oc r="S425">
      <f>IF(P425,O425*'ETC Data'!$H$3*'ETC Data'!$J$3,0)</f>
    </oc>
    <nc r="S425">
      <f>IF(P425,O425*'ETC Data'!$H$3*'ETC Data'!$J$3,0)</f>
    </nc>
  </rcc>
  <rcc rId="13404" sId="8">
    <oc r="T425">
      <f>S425-(S425*((VLOOKUP(A425,Plan!A$1:AA$798,26,FALSE)/100)))</f>
    </oc>
    <nc r="T425">
      <f>S425-(S425*((VLOOKUP(A425,Plan!A$1:AA$798,27,FALSE)/100)))</f>
    </nc>
  </rcc>
  <rcc rId="13405" sId="8">
    <oc r="U425">
      <f>IF(P425,O425*'ETC Data'!$H$3*'ETC Data'!$K$3,0)</f>
    </oc>
    <nc r="U425">
      <f>IF(P425,O425*'ETC Data'!$H$3*'ETC Data'!$K$3,0)</f>
    </nc>
  </rcc>
  <rcc rId="13406" sId="8">
    <oc r="V425">
      <f>U425-(U425*((VLOOKUP(A425,Plan!A$1:AB$798,27,FALSE)/100)))</f>
    </oc>
    <nc r="V425">
      <f>U425-(U425*((VLOOKUP(A425,Plan!A$1:AB$798,28,FALSE)/100)))</f>
    </nc>
  </rcc>
  <rcc rId="13407" sId="8">
    <oc r="W425">
      <f>IF(P425,O425*'ETC Data'!$H$3*'ETC Data'!$L$3,0)</f>
    </oc>
    <nc r="W425">
      <f>IF(P425,O425*'ETC Data'!$H$3*'ETC Data'!$L$3,0)</f>
    </nc>
  </rcc>
  <rcc rId="13408" sId="8">
    <oc r="X425">
      <f>W425-(W425*((VLOOKUP(A425,Plan!A$1:AC$798,28,FALSE)/100)))</f>
    </oc>
    <nc r="X425">
      <f>W425-(W425*((VLOOKUP(A425,Plan!A$1:AC$798,29,FALSE)/100)))</f>
    </nc>
  </rcc>
  <rcc rId="13409" sId="8">
    <oc r="Z425">
      <f>OR(H425="Y",J425="Y")</f>
    </oc>
    <nc r="Z425">
      <f>OR(H425="Y",J425="Y")</f>
    </nc>
  </rcc>
  <rcc rId="13410" sId="8">
    <oc r="AA425">
      <f>IF(Z425,O425*'ETC Data'!$H$4*'ETC Data'!$I$4,0)</f>
    </oc>
    <nc r="AA425">
      <f>IF(Z425,O425*'ETC Data'!$H$4*'ETC Data'!$I$4,0)</f>
    </nc>
  </rcc>
  <rcc rId="13411" sId="8">
    <oc r="AB425">
      <f>AA425-(AA425*((VLOOKUP(A425,Plan!A$1:AI$798,34,FALSE)/100)))</f>
    </oc>
    <nc r="AB425">
      <f>AA425-(AA425*((VLOOKUP(A425,Plan!A$1:AI$798,35,FALSE)/100)))</f>
    </nc>
  </rcc>
  <rcc rId="13412" sId="8">
    <oc r="AC425">
      <f>IF(Z425,O425*'ETC Data'!$H$4*'ETC Data'!$J$4,0)</f>
    </oc>
    <nc r="AC425">
      <f>IF(Z425,O425*'ETC Data'!$H$4*'ETC Data'!$J$4,0)</f>
    </nc>
  </rcc>
  <rcc rId="13413" sId="8">
    <oc r="AD425">
      <f>AC425-(AC425*((VLOOKUP(A425,Plan!A$1:AJ$798,35,FALSE)/100)))</f>
    </oc>
    <nc r="AD425">
      <f>AC425-(AC425*((VLOOKUP(A425,Plan!A$1:AJ$798,36,FALSE)/100)))</f>
    </nc>
  </rcc>
  <rcc rId="13414" sId="8">
    <oc r="AE425">
      <f>IF(Z425,O425*'ETC Data'!$H$4*'ETC Data'!$K$4,0)</f>
    </oc>
    <nc r="AE425">
      <f>IF(Z425,O425*'ETC Data'!$H$4*'ETC Data'!$K$4,0)</f>
    </nc>
  </rcc>
  <rcc rId="13415" sId="8">
    <oc r="AF425">
      <f>AE425-(AE425*((VLOOKUP(A425,Plan!A$1:AK$798,36,FALSE)/100)))</f>
    </oc>
    <nc r="AF425">
      <f>AE425-(AE425*((VLOOKUP(A425,Plan!A$1:AK$798,37,FALSE)/100)))</f>
    </nc>
  </rcc>
  <rcc rId="13416" sId="8">
    <oc r="AG425">
      <f>IF(Z425,O425*'ETC Data'!$H$4*'ETC Data'!$L$4,0)</f>
    </oc>
    <nc r="AG425">
      <f>IF(Z425,O425*'ETC Data'!$H$4*'ETC Data'!$L$4,0)</f>
    </nc>
  </rcc>
  <rcc rId="13417" sId="8">
    <oc r="AH425">
      <f>AG425-(AG425*((VLOOKUP(A425,Plan!A$1:AP$798,41,FALSE)/100)))</f>
    </oc>
    <nc r="AH425">
      <f>AG425-(AG425*((VLOOKUP(A425,Plan!A$1:AP$798,42,FALSE)/100)))</f>
    </nc>
  </rcc>
  <rcc rId="13418" sId="8">
    <oc r="AJ425">
      <f>OR(H425="Y",K425="Y")</f>
    </oc>
    <nc r="AJ425">
      <f>OR(H425="Y",K425="Y")</f>
    </nc>
  </rcc>
  <rcc rId="13419" sId="8">
    <oc r="AK425">
      <f>IF(AJ425,O425*'ETC Data'!$H$5*'ETC Data'!$I$5,0)</f>
    </oc>
    <nc r="AK425">
      <f>IF(AJ425,O425*'ETC Data'!$H$5*'ETC Data'!$I$5,0)</f>
    </nc>
  </rcc>
  <rcc rId="13420" sId="8">
    <oc r="AL425">
      <f>AK425-(AK425*((VLOOKUP(A425,Plan!A$1:AY$798,49,FALSE)/100)))</f>
    </oc>
    <nc r="AL425">
      <f>AK425-(AK425*((VLOOKUP(A425,Plan!A$1:AY$798,51,FALSE)/100)))</f>
    </nc>
  </rcc>
  <rcc rId="13421" sId="8">
    <oc r="AM425">
      <f>IF(AJ425,O425*'ETC Data'!$H$5*'ETC Data'!$J$5,0)</f>
    </oc>
    <nc r="AM425">
      <f>IF(AJ425,O425*'ETC Data'!$H$5*'ETC Data'!$J$5,0)</f>
    </nc>
  </rcc>
  <rcc rId="13422" sId="8">
    <oc r="AN425">
      <f>AM425-(AM425*((VLOOKUP(A425,Plan!A$1:BA$798,50,FALSE)/100)))</f>
    </oc>
    <nc r="AN425">
      <f>AM425-(AM425*((VLOOKUP(A425,Plan!A$1:BA$798,53,FALSE)/100)))</f>
    </nc>
  </rcc>
  <rcc rId="13423" sId="8">
    <oc r="AO425">
      <f>IF(AJ425,O425*'ETC Data'!$H$5*'ETC Data'!$K$5,0)</f>
    </oc>
    <nc r="AO425">
      <f>IF(AJ425,O425*'ETC Data'!$H$5*'ETC Data'!$K$5,0)</f>
    </nc>
  </rcc>
  <rcc rId="13424" sId="8">
    <oc r="AP425">
      <f>AO425-(AO425*((VLOOKUP(A425,Plan!A$1:BB$798,51,FALSE)/100)))</f>
    </oc>
    <nc r="AP425">
      <f>AO425-(AO425*((VLOOKUP(A425,Plan!A$1:BB$798,54,FALSE)/100)))</f>
    </nc>
  </rcc>
  <rcc rId="13425" sId="8">
    <oc r="AQ425">
      <f>IF(AJ425,O425*'ETC Data'!$H$5*'ETC Data'!$L$5,0)</f>
    </oc>
    <nc r="AQ425">
      <f>IF(AJ425,O425*'ETC Data'!$H$5*'ETC Data'!$L$5,0)</f>
    </nc>
  </rcc>
  <rcc rId="13426" sId="8">
    <oc r="AR425">
      <f>AQ425-(AQ425*((VLOOKUP(A425,Plan!A$1:BD$798,53,FALSE)/100)))</f>
    </oc>
    <nc r="AR425">
      <f>AQ425-(AQ425*((VLOOKUP(A425,Plan!A$1:BD$798,56,FALSE)/100)))</f>
    </nc>
  </rcc>
  <rcc rId="13427" sId="8">
    <oc r="R426">
      <f>Q426-(Q426*((VLOOKUP(A426,Plan!A$1:Z$798,25,FALSE)/100)))</f>
    </oc>
    <nc r="R426">
      <f>Q426-(Q426*((VLOOKUP(A426,Plan!A$1:Z$798,26,FALSE)/100)))</f>
    </nc>
  </rcc>
  <rcc rId="13428" sId="8">
    <oc r="S426">
      <f>IF(P426,O426*'ETC Data'!$H$3*'ETC Data'!$J$3,0)</f>
    </oc>
    <nc r="S426">
      <f>IF(P426,O426*'ETC Data'!$H$3*'ETC Data'!$J$3,0)</f>
    </nc>
  </rcc>
  <rcc rId="13429" sId="8">
    <oc r="T426">
      <f>S426-(S426*((VLOOKUP(A426,Plan!A$1:AA$798,26,FALSE)/100)))</f>
    </oc>
    <nc r="T426">
      <f>S426-(S426*((VLOOKUP(A426,Plan!A$1:AA$798,27,FALSE)/100)))</f>
    </nc>
  </rcc>
  <rcc rId="13430" sId="8">
    <oc r="U426">
      <f>IF(P426,O426*'ETC Data'!$H$3*'ETC Data'!$K$3,0)</f>
    </oc>
    <nc r="U426">
      <f>IF(P426,O426*'ETC Data'!$H$3*'ETC Data'!$K$3,0)</f>
    </nc>
  </rcc>
  <rcc rId="13431" sId="8">
    <oc r="V426">
      <f>U426-(U426*((VLOOKUP(A426,Plan!A$1:AB$798,27,FALSE)/100)))</f>
    </oc>
    <nc r="V426">
      <f>U426-(U426*((VLOOKUP(A426,Plan!A$1:AB$798,28,FALSE)/100)))</f>
    </nc>
  </rcc>
  <rcc rId="13432" sId="8">
    <oc r="W426">
      <f>IF(P426,O426*'ETC Data'!$H$3*'ETC Data'!$L$3,0)</f>
    </oc>
    <nc r="W426">
      <f>IF(P426,O426*'ETC Data'!$H$3*'ETC Data'!$L$3,0)</f>
    </nc>
  </rcc>
  <rcc rId="13433" sId="8">
    <oc r="X426">
      <f>W426-(W426*((VLOOKUP(A426,Plan!A$1:AC$798,28,FALSE)/100)))</f>
    </oc>
    <nc r="X426">
      <f>W426-(W426*((VLOOKUP(A426,Plan!A$1:AC$798,29,FALSE)/100)))</f>
    </nc>
  </rcc>
  <rcc rId="13434" sId="8">
    <oc r="Z426">
      <f>OR(H426="Y",J426="Y")</f>
    </oc>
    <nc r="Z426">
      <f>OR(H426="Y",J426="Y")</f>
    </nc>
  </rcc>
  <rcc rId="13435" sId="8">
    <oc r="AA426">
      <f>IF(Z426,O426*'ETC Data'!$H$4*'ETC Data'!$I$4,0)</f>
    </oc>
    <nc r="AA426">
      <f>IF(Z426,O426*'ETC Data'!$H$4*'ETC Data'!$I$4,0)</f>
    </nc>
  </rcc>
  <rcc rId="13436" sId="8">
    <oc r="AB426">
      <f>AA426-(AA426*((VLOOKUP(A426,Plan!A$1:AI$798,34,FALSE)/100)))</f>
    </oc>
    <nc r="AB426">
      <f>AA426-(AA426*((VLOOKUP(A426,Plan!A$1:AI$798,35,FALSE)/100)))</f>
    </nc>
  </rcc>
  <rcc rId="13437" sId="8">
    <oc r="AC426">
      <f>IF(Z426,O426*'ETC Data'!$H$4*'ETC Data'!$J$4,0)</f>
    </oc>
    <nc r="AC426">
      <f>IF(Z426,O426*'ETC Data'!$H$4*'ETC Data'!$J$4,0)</f>
    </nc>
  </rcc>
  <rcc rId="13438" sId="8">
    <oc r="AD426">
      <f>AC426-(AC426*((VLOOKUP(A426,Plan!A$1:AJ$798,35,FALSE)/100)))</f>
    </oc>
    <nc r="AD426">
      <f>AC426-(AC426*((VLOOKUP(A426,Plan!A$1:AJ$798,36,FALSE)/100)))</f>
    </nc>
  </rcc>
  <rcc rId="13439" sId="8">
    <oc r="AE426">
      <f>IF(Z426,O426*'ETC Data'!$H$4*'ETC Data'!$K$4,0)</f>
    </oc>
    <nc r="AE426">
      <f>IF(Z426,O426*'ETC Data'!$H$4*'ETC Data'!$K$4,0)</f>
    </nc>
  </rcc>
  <rcc rId="13440" sId="8">
    <oc r="AF426">
      <f>AE426-(AE426*((VLOOKUP(A426,Plan!A$1:AK$798,36,FALSE)/100)))</f>
    </oc>
    <nc r="AF426">
      <f>AE426-(AE426*((VLOOKUP(A426,Plan!A$1:AK$798,37,FALSE)/100)))</f>
    </nc>
  </rcc>
  <rcc rId="13441" sId="8">
    <oc r="AG426">
      <f>IF(Z426,O426*'ETC Data'!$H$4*'ETC Data'!$L$4,0)</f>
    </oc>
    <nc r="AG426">
      <f>IF(Z426,O426*'ETC Data'!$H$4*'ETC Data'!$L$4,0)</f>
    </nc>
  </rcc>
  <rcc rId="13442" sId="8">
    <oc r="AH426">
      <f>AG426-(AG426*((VLOOKUP(A426,Plan!A$1:AP$798,41,FALSE)/100)))</f>
    </oc>
    <nc r="AH426">
      <f>AG426-(AG426*((VLOOKUP(A426,Plan!A$1:AP$798,42,FALSE)/100)))</f>
    </nc>
  </rcc>
  <rcc rId="13443" sId="8">
    <oc r="AJ426">
      <f>OR(H426="Y",K426="Y")</f>
    </oc>
    <nc r="AJ426">
      <f>OR(H426="Y",K426="Y")</f>
    </nc>
  </rcc>
  <rcc rId="13444" sId="8">
    <oc r="AK426">
      <f>IF(AJ426,O426*'ETC Data'!$H$5*'ETC Data'!$I$5,0)</f>
    </oc>
    <nc r="AK426">
      <f>IF(AJ426,O426*'ETC Data'!$H$5*'ETC Data'!$I$5,0)</f>
    </nc>
  </rcc>
  <rcc rId="13445" sId="8">
    <oc r="AL426">
      <f>AK426-(AK426*((VLOOKUP(A426,Plan!A$1:AY$798,49,FALSE)/100)))</f>
    </oc>
    <nc r="AL426">
      <f>AK426-(AK426*((VLOOKUP(A426,Plan!A$1:AY$798,51,FALSE)/100)))</f>
    </nc>
  </rcc>
  <rcc rId="13446" sId="8">
    <oc r="AM426">
      <f>IF(AJ426,O426*'ETC Data'!$H$5*'ETC Data'!$J$5,0)</f>
    </oc>
    <nc r="AM426">
      <f>IF(AJ426,O426*'ETC Data'!$H$5*'ETC Data'!$J$5,0)</f>
    </nc>
  </rcc>
  <rcc rId="13447" sId="8">
    <oc r="AN426">
      <f>AM426-(AM426*((VLOOKUP(A426,Plan!A$1:BA$798,50,FALSE)/100)))</f>
    </oc>
    <nc r="AN426">
      <f>AM426-(AM426*((VLOOKUP(A426,Plan!A$1:BA$798,53,FALSE)/100)))</f>
    </nc>
  </rcc>
  <rcc rId="13448" sId="8">
    <oc r="AO426">
      <f>IF(AJ426,O426*'ETC Data'!$H$5*'ETC Data'!$K$5,0)</f>
    </oc>
    <nc r="AO426">
      <f>IF(AJ426,O426*'ETC Data'!$H$5*'ETC Data'!$K$5,0)</f>
    </nc>
  </rcc>
  <rcc rId="13449" sId="8">
    <oc r="AP426">
      <f>AO426-(AO426*((VLOOKUP(A426,Plan!A$1:BB$798,51,FALSE)/100)))</f>
    </oc>
    <nc r="AP426">
      <f>AO426-(AO426*((VLOOKUP(A426,Plan!A$1:BB$798,54,FALSE)/100)))</f>
    </nc>
  </rcc>
  <rcc rId="13450" sId="8">
    <oc r="AQ426">
      <f>IF(AJ426,O426*'ETC Data'!$H$5*'ETC Data'!$L$5,0)</f>
    </oc>
    <nc r="AQ426">
      <f>IF(AJ426,O426*'ETC Data'!$H$5*'ETC Data'!$L$5,0)</f>
    </nc>
  </rcc>
  <rcc rId="13451" sId="8">
    <oc r="AR426">
      <f>AQ426-(AQ426*((VLOOKUP(A426,Plan!A$1:BD$798,53,FALSE)/100)))</f>
    </oc>
    <nc r="AR426">
      <f>AQ426-(AQ426*((VLOOKUP(A426,Plan!A$1:BD$798,56,FALSE)/100)))</f>
    </nc>
  </rcc>
  <rcc rId="13452" sId="8">
    <oc r="R427">
      <f>Q427-(Q427*((VLOOKUP(A427,Plan!A$1:Z$798,25,FALSE)/100)))</f>
    </oc>
    <nc r="R427">
      <f>Q427-(Q427*((VLOOKUP(A427,Plan!A$1:Z$798,26,FALSE)/100)))</f>
    </nc>
  </rcc>
  <rcc rId="13453" sId="8">
    <oc r="S427">
      <f>IF(P427,O427*'ETC Data'!$H$3*'ETC Data'!$J$3,0)</f>
    </oc>
    <nc r="S427">
      <f>IF(P427,O427*'ETC Data'!$H$3*'ETC Data'!$J$3,0)</f>
    </nc>
  </rcc>
  <rcc rId="13454" sId="8">
    <oc r="T427">
      <f>S427-(S427*((VLOOKUP(A427,Plan!A$1:AA$798,26,FALSE)/100)))</f>
    </oc>
    <nc r="T427">
      <f>S427-(S427*((VLOOKUP(A427,Plan!A$1:AA$798,27,FALSE)/100)))</f>
    </nc>
  </rcc>
  <rcc rId="13455" sId="8">
    <oc r="U427">
      <f>IF(P427,O427*'ETC Data'!$H$3*'ETC Data'!$K$3,0)</f>
    </oc>
    <nc r="U427">
      <f>IF(P427,O427*'ETC Data'!$H$3*'ETC Data'!$K$3,0)</f>
    </nc>
  </rcc>
  <rcc rId="13456" sId="8">
    <oc r="V427">
      <f>U427-(U427*((VLOOKUP(A427,Plan!A$1:AB$798,27,FALSE)/100)))</f>
    </oc>
    <nc r="V427">
      <f>U427-(U427*((VLOOKUP(A427,Plan!A$1:AB$798,28,FALSE)/100)))</f>
    </nc>
  </rcc>
  <rcc rId="13457" sId="8">
    <oc r="W427">
      <f>IF(P427,O427*'ETC Data'!$H$3*'ETC Data'!$L$3,0)</f>
    </oc>
    <nc r="W427">
      <f>IF(P427,O427*'ETC Data'!$H$3*'ETC Data'!$L$3,0)</f>
    </nc>
  </rcc>
  <rcc rId="13458" sId="8">
    <oc r="X427">
      <f>W427-(W427*((VLOOKUP(A427,Plan!A$1:AC$798,28,FALSE)/100)))</f>
    </oc>
    <nc r="X427">
      <f>W427-(W427*((VLOOKUP(A427,Plan!A$1:AC$798,29,FALSE)/100)))</f>
    </nc>
  </rcc>
  <rcc rId="13459" sId="8">
    <oc r="Z427">
      <f>OR(H427="Y",J427="Y")</f>
    </oc>
    <nc r="Z427">
      <f>OR(H427="Y",J427="Y")</f>
    </nc>
  </rcc>
  <rcc rId="13460" sId="8">
    <oc r="AA427">
      <f>IF(Z427,O427*'ETC Data'!$H$4*'ETC Data'!$I$4,0)</f>
    </oc>
    <nc r="AA427">
      <f>IF(Z427,O427*'ETC Data'!$H$4*'ETC Data'!$I$4,0)</f>
    </nc>
  </rcc>
  <rcc rId="13461" sId="8">
    <oc r="AB427">
      <f>AA427-(AA427*((VLOOKUP(A427,Plan!A$1:AI$798,34,FALSE)/100)))</f>
    </oc>
    <nc r="AB427">
      <f>AA427-(AA427*((VLOOKUP(A427,Plan!A$1:AI$798,35,FALSE)/100)))</f>
    </nc>
  </rcc>
  <rcc rId="13462" sId="8">
    <oc r="AC427">
      <f>IF(Z427,O427*'ETC Data'!$H$4*'ETC Data'!$J$4,0)</f>
    </oc>
    <nc r="AC427">
      <f>IF(Z427,O427*'ETC Data'!$H$4*'ETC Data'!$J$4,0)</f>
    </nc>
  </rcc>
  <rcc rId="13463" sId="8">
    <oc r="AD427">
      <f>AC427-(AC427*((VLOOKUP(A427,Plan!A$1:AJ$798,35,FALSE)/100)))</f>
    </oc>
    <nc r="AD427">
      <f>AC427-(AC427*((VLOOKUP(A427,Plan!A$1:AJ$798,36,FALSE)/100)))</f>
    </nc>
  </rcc>
  <rcc rId="13464" sId="8">
    <oc r="AE427">
      <f>IF(Z427,O427*'ETC Data'!$H$4*'ETC Data'!$K$4,0)</f>
    </oc>
    <nc r="AE427">
      <f>IF(Z427,O427*'ETC Data'!$H$4*'ETC Data'!$K$4,0)</f>
    </nc>
  </rcc>
  <rcc rId="13465" sId="8">
    <oc r="AF427">
      <f>AE427-(AE427*((VLOOKUP(A427,Plan!A$1:AK$798,36,FALSE)/100)))</f>
    </oc>
    <nc r="AF427">
      <f>AE427-(AE427*((VLOOKUP(A427,Plan!A$1:AK$798,37,FALSE)/100)))</f>
    </nc>
  </rcc>
  <rcc rId="13466" sId="8">
    <oc r="AG427">
      <f>IF(Z427,O427*'ETC Data'!$H$4*'ETC Data'!$L$4,0)</f>
    </oc>
    <nc r="AG427">
      <f>IF(Z427,O427*'ETC Data'!$H$4*'ETC Data'!$L$4,0)</f>
    </nc>
  </rcc>
  <rcc rId="13467" sId="8">
    <oc r="AH427">
      <f>AG427-(AG427*((VLOOKUP(A427,Plan!A$1:AP$798,41,FALSE)/100)))</f>
    </oc>
    <nc r="AH427">
      <f>AG427-(AG427*((VLOOKUP(A427,Plan!A$1:AP$798,42,FALSE)/100)))</f>
    </nc>
  </rcc>
  <rcc rId="13468" sId="8">
    <oc r="AJ427">
      <f>OR(H427="Y",K427="Y")</f>
    </oc>
    <nc r="AJ427">
      <f>OR(H427="Y",K427="Y")</f>
    </nc>
  </rcc>
  <rcc rId="13469" sId="8">
    <oc r="AK427">
      <f>IF(AJ427,O427*'ETC Data'!$H$5*'ETC Data'!$I$5,0)</f>
    </oc>
    <nc r="AK427">
      <f>IF(AJ427,O427*'ETC Data'!$H$5*'ETC Data'!$I$5,0)</f>
    </nc>
  </rcc>
  <rcc rId="13470" sId="8">
    <oc r="AL427">
      <f>AK427-(AK427*((VLOOKUP(A427,Plan!A$1:AY$798,49,FALSE)/100)))</f>
    </oc>
    <nc r="AL427">
      <f>AK427-(AK427*((VLOOKUP(A427,Plan!A$1:AY$798,51,FALSE)/100)))</f>
    </nc>
  </rcc>
  <rcc rId="13471" sId="8">
    <oc r="AM427">
      <f>IF(AJ427,O427*'ETC Data'!$H$5*'ETC Data'!$J$5,0)</f>
    </oc>
    <nc r="AM427">
      <f>IF(AJ427,O427*'ETC Data'!$H$5*'ETC Data'!$J$5,0)</f>
    </nc>
  </rcc>
  <rcc rId="13472" sId="8">
    <oc r="AN427">
      <f>AM427-(AM427*((VLOOKUP(A427,Plan!A$1:BA$798,50,FALSE)/100)))</f>
    </oc>
    <nc r="AN427">
      <f>AM427-(AM427*((VLOOKUP(A427,Plan!A$1:BA$798,53,FALSE)/100)))</f>
    </nc>
  </rcc>
  <rcc rId="13473" sId="8">
    <oc r="AO427">
      <f>IF(AJ427,O427*'ETC Data'!$H$5*'ETC Data'!$K$5,0)</f>
    </oc>
    <nc r="AO427">
      <f>IF(AJ427,O427*'ETC Data'!$H$5*'ETC Data'!$K$5,0)</f>
    </nc>
  </rcc>
  <rcc rId="13474" sId="8">
    <oc r="AP427">
      <f>AO427-(AO427*((VLOOKUP(A427,Plan!A$1:BB$798,51,FALSE)/100)))</f>
    </oc>
    <nc r="AP427">
      <f>AO427-(AO427*((VLOOKUP(A427,Plan!A$1:BB$798,54,FALSE)/100)))</f>
    </nc>
  </rcc>
  <rcc rId="13475" sId="8">
    <oc r="AQ427">
      <f>IF(AJ427,O427*'ETC Data'!$H$5*'ETC Data'!$L$5,0)</f>
    </oc>
    <nc r="AQ427">
      <f>IF(AJ427,O427*'ETC Data'!$H$5*'ETC Data'!$L$5,0)</f>
    </nc>
  </rcc>
  <rcc rId="13476" sId="8">
    <oc r="AR427">
      <f>AQ427-(AQ427*((VLOOKUP(A427,Plan!A$1:BD$798,53,FALSE)/100)))</f>
    </oc>
    <nc r="AR427">
      <f>AQ427-(AQ427*((VLOOKUP(A427,Plan!A$1:BD$798,56,FALSE)/100)))</f>
    </nc>
  </rcc>
  <rcc rId="13477" sId="8">
    <oc r="R428">
      <f>Q428-(Q428*((VLOOKUP(A428,Plan!A$1:Z$798,25,FALSE)/100)))</f>
    </oc>
    <nc r="R428">
      <f>Q428-(Q428*((VLOOKUP(A428,Plan!A$1:Z$798,26,FALSE)/100)))</f>
    </nc>
  </rcc>
  <rcc rId="13478" sId="8">
    <oc r="S428">
      <f>IF(P428,O428*'ETC Data'!$H$3*'ETC Data'!$J$3,0)</f>
    </oc>
    <nc r="S428">
      <f>IF(P428,O428*'ETC Data'!$H$3*'ETC Data'!$J$3,0)</f>
    </nc>
  </rcc>
  <rcc rId="13479" sId="8">
    <oc r="T428">
      <f>S428-(S428*((VLOOKUP(A428,Plan!A$1:AA$798,26,FALSE)/100)))</f>
    </oc>
    <nc r="T428">
      <f>S428-(S428*((VLOOKUP(A428,Plan!A$1:AA$798,27,FALSE)/100)))</f>
    </nc>
  </rcc>
  <rcc rId="13480" sId="8">
    <oc r="U428">
      <f>IF(P428,O428*'ETC Data'!$H$3*'ETC Data'!$K$3,0)</f>
    </oc>
    <nc r="U428">
      <f>IF(P428,O428*'ETC Data'!$H$3*'ETC Data'!$K$3,0)</f>
    </nc>
  </rcc>
  <rcc rId="13481" sId="8">
    <oc r="V428">
      <f>U428-(U428*((VLOOKUP(A428,Plan!A$1:AB$798,27,FALSE)/100)))</f>
    </oc>
    <nc r="V428">
      <f>U428-(U428*((VLOOKUP(A428,Plan!A$1:AB$798,28,FALSE)/100)))</f>
    </nc>
  </rcc>
  <rcc rId="13482" sId="8">
    <oc r="W428">
      <f>IF(P428,O428*'ETC Data'!$H$3*'ETC Data'!$L$3,0)</f>
    </oc>
    <nc r="W428">
      <f>IF(P428,O428*'ETC Data'!$H$3*'ETC Data'!$L$3,0)</f>
    </nc>
  </rcc>
  <rcc rId="13483" sId="8">
    <oc r="X428">
      <f>W428-(W428*((VLOOKUP(A428,Plan!A$1:AC$798,28,FALSE)/100)))</f>
    </oc>
    <nc r="X428">
      <f>W428-(W428*((VLOOKUP(A428,Plan!A$1:AC$798,29,FALSE)/100)))</f>
    </nc>
  </rcc>
  <rcc rId="13484" sId="8">
    <oc r="Z428">
      <f>OR(H428="Y",J428="Y")</f>
    </oc>
    <nc r="Z428">
      <f>OR(H428="Y",J428="Y")</f>
    </nc>
  </rcc>
  <rcc rId="13485" sId="8">
    <oc r="AA428">
      <f>IF(Z428,O428*'ETC Data'!$H$4*'ETC Data'!$I$4,0)</f>
    </oc>
    <nc r="AA428">
      <f>IF(Z428,O428*'ETC Data'!$H$4*'ETC Data'!$I$4,0)</f>
    </nc>
  </rcc>
  <rcc rId="13486" sId="8">
    <oc r="AB428">
      <f>AA428-(AA428*((VLOOKUP(A428,Plan!A$1:AI$798,34,FALSE)/100)))</f>
    </oc>
    <nc r="AB428">
      <f>AA428-(AA428*((VLOOKUP(A428,Plan!A$1:AI$798,35,FALSE)/100)))</f>
    </nc>
  </rcc>
  <rcc rId="13487" sId="8">
    <oc r="AC428">
      <f>IF(Z428,O428*'ETC Data'!$H$4*'ETC Data'!$J$4,0)</f>
    </oc>
    <nc r="AC428">
      <f>IF(Z428,O428*'ETC Data'!$H$4*'ETC Data'!$J$4,0)</f>
    </nc>
  </rcc>
  <rcc rId="13488" sId="8">
    <oc r="AD428">
      <f>AC428-(AC428*((VLOOKUP(A428,Plan!A$1:AJ$798,35,FALSE)/100)))</f>
    </oc>
    <nc r="AD428">
      <f>AC428-(AC428*((VLOOKUP(A428,Plan!A$1:AJ$798,36,FALSE)/100)))</f>
    </nc>
  </rcc>
  <rcc rId="13489" sId="8">
    <oc r="AE428">
      <f>IF(Z428,O428*'ETC Data'!$H$4*'ETC Data'!$K$4,0)</f>
    </oc>
    <nc r="AE428">
      <f>IF(Z428,O428*'ETC Data'!$H$4*'ETC Data'!$K$4,0)</f>
    </nc>
  </rcc>
  <rcc rId="13490" sId="8">
    <oc r="AF428">
      <f>AE428-(AE428*((VLOOKUP(A428,Plan!A$1:AK$798,36,FALSE)/100)))</f>
    </oc>
    <nc r="AF428">
      <f>AE428-(AE428*((VLOOKUP(A428,Plan!A$1:AK$798,37,FALSE)/100)))</f>
    </nc>
  </rcc>
  <rcc rId="13491" sId="8">
    <oc r="AG428">
      <f>IF(Z428,O428*'ETC Data'!$H$4*'ETC Data'!$L$4,0)</f>
    </oc>
    <nc r="AG428">
      <f>IF(Z428,O428*'ETC Data'!$H$4*'ETC Data'!$L$4,0)</f>
    </nc>
  </rcc>
  <rcc rId="13492" sId="8">
    <oc r="AH428">
      <f>AG428-(AG428*((VLOOKUP(A428,Plan!A$1:AP$798,41,FALSE)/100)))</f>
    </oc>
    <nc r="AH428">
      <f>AG428-(AG428*((VLOOKUP(A428,Plan!A$1:AP$798,42,FALSE)/100)))</f>
    </nc>
  </rcc>
  <rcc rId="13493" sId="8">
    <oc r="AJ428">
      <f>OR(H428="Y",K428="Y")</f>
    </oc>
    <nc r="AJ428">
      <f>OR(H428="Y",K428="Y")</f>
    </nc>
  </rcc>
  <rcc rId="13494" sId="8">
    <oc r="AK428">
      <f>IF(AJ428,O428*'ETC Data'!$H$5*'ETC Data'!$I$5,0)</f>
    </oc>
    <nc r="AK428">
      <f>IF(AJ428,O428*'ETC Data'!$H$5*'ETC Data'!$I$5,0)</f>
    </nc>
  </rcc>
  <rcc rId="13495" sId="8">
    <oc r="AL428">
      <f>AK428-(AK428*((VLOOKUP(A428,Plan!A$1:AY$798,49,FALSE)/100)))</f>
    </oc>
    <nc r="AL428">
      <f>AK428-(AK428*((VLOOKUP(A428,Plan!A$1:AY$798,51,FALSE)/100)))</f>
    </nc>
  </rcc>
  <rcc rId="13496" sId="8">
    <oc r="AM428">
      <f>IF(AJ428,O428*'ETC Data'!$H$5*'ETC Data'!$J$5,0)</f>
    </oc>
    <nc r="AM428">
      <f>IF(AJ428,O428*'ETC Data'!$H$5*'ETC Data'!$J$5,0)</f>
    </nc>
  </rcc>
  <rcc rId="13497" sId="8">
    <oc r="AN428">
      <f>AM428-(AM428*((VLOOKUP(A428,Plan!A$1:BA$798,50,FALSE)/100)))</f>
    </oc>
    <nc r="AN428">
      <f>AM428-(AM428*((VLOOKUP(A428,Plan!A$1:BA$798,53,FALSE)/100)))</f>
    </nc>
  </rcc>
  <rcc rId="13498" sId="8">
    <oc r="AO428">
      <f>IF(AJ428,O428*'ETC Data'!$H$5*'ETC Data'!$K$5,0)</f>
    </oc>
    <nc r="AO428">
      <f>IF(AJ428,O428*'ETC Data'!$H$5*'ETC Data'!$K$5,0)</f>
    </nc>
  </rcc>
  <rcc rId="13499" sId="8">
    <oc r="AP428">
      <f>AO428-(AO428*((VLOOKUP(A428,Plan!A$1:BB$798,51,FALSE)/100)))</f>
    </oc>
    <nc r="AP428">
      <f>AO428-(AO428*((VLOOKUP(A428,Plan!A$1:BB$798,54,FALSE)/100)))</f>
    </nc>
  </rcc>
  <rcc rId="13500" sId="8">
    <oc r="AQ428">
      <f>IF(AJ428,O428*'ETC Data'!$H$5*'ETC Data'!$L$5,0)</f>
    </oc>
    <nc r="AQ428">
      <f>IF(AJ428,O428*'ETC Data'!$H$5*'ETC Data'!$L$5,0)</f>
    </nc>
  </rcc>
  <rcc rId="13501" sId="8">
    <oc r="AR428">
      <f>AQ428-(AQ428*((VLOOKUP(A428,Plan!A$1:BD$798,53,FALSE)/100)))</f>
    </oc>
    <nc r="AR428">
      <f>AQ428-(AQ428*((VLOOKUP(A428,Plan!A$1:BD$798,56,FALSE)/100)))</f>
    </nc>
  </rcc>
  <rcc rId="13502" sId="8">
    <oc r="R429">
      <f>Q429-(Q429*((VLOOKUP(A429,Plan!A$1:Z$798,25,FALSE)/100)))</f>
    </oc>
    <nc r="R429">
      <f>Q429-(Q429*((VLOOKUP(A429,Plan!A$1:Z$798,26,FALSE)/100)))</f>
    </nc>
  </rcc>
  <rcc rId="13503" sId="8">
    <oc r="S429">
      <f>IF(P429,O429*'ETC Data'!$H$3*'ETC Data'!$J$3,0)</f>
    </oc>
    <nc r="S429">
      <f>IF(P429,O429*'ETC Data'!$H$3*'ETC Data'!$J$3,0)</f>
    </nc>
  </rcc>
  <rcc rId="13504" sId="8">
    <oc r="T429">
      <f>S429-(S429*((VLOOKUP(A429,Plan!A$1:AA$798,26,FALSE)/100)))</f>
    </oc>
    <nc r="T429">
      <f>S429-(S429*((VLOOKUP(A429,Plan!A$1:AA$798,27,FALSE)/100)))</f>
    </nc>
  </rcc>
  <rcc rId="13505" sId="8">
    <oc r="U429">
      <f>IF(P429,O429*'ETC Data'!$H$3*'ETC Data'!$K$3,0)</f>
    </oc>
    <nc r="U429">
      <f>IF(P429,O429*'ETC Data'!$H$3*'ETC Data'!$K$3,0)</f>
    </nc>
  </rcc>
  <rcc rId="13506" sId="8">
    <oc r="V429">
      <f>U429-(U429*((VLOOKUP(A429,Plan!A$1:AB$798,27,FALSE)/100)))</f>
    </oc>
    <nc r="V429">
      <f>U429-(U429*((VLOOKUP(A429,Plan!A$1:AB$798,28,FALSE)/100)))</f>
    </nc>
  </rcc>
  <rcc rId="13507" sId="8">
    <oc r="W429">
      <f>IF(P429,O429*'ETC Data'!$H$3*'ETC Data'!$L$3,0)</f>
    </oc>
    <nc r="W429">
      <f>IF(P429,O429*'ETC Data'!$H$3*'ETC Data'!$L$3,0)</f>
    </nc>
  </rcc>
  <rcc rId="13508" sId="8">
    <oc r="X429">
      <f>W429-(W429*((VLOOKUP(A429,Plan!A$1:AC$798,28,FALSE)/100)))</f>
    </oc>
    <nc r="X429">
      <f>W429-(W429*((VLOOKUP(A429,Plan!A$1:AC$798,29,FALSE)/100)))</f>
    </nc>
  </rcc>
  <rcc rId="13509" sId="8">
    <oc r="Z429">
      <f>OR(H429="Y",J429="Y")</f>
    </oc>
    <nc r="Z429">
      <f>OR(H429="Y",J429="Y")</f>
    </nc>
  </rcc>
  <rcc rId="13510" sId="8">
    <oc r="AA429">
      <f>IF(Z429,O429*'ETC Data'!$H$4*'ETC Data'!$I$4,0)</f>
    </oc>
    <nc r="AA429">
      <f>IF(Z429,O429*'ETC Data'!$H$4*'ETC Data'!$I$4,0)</f>
    </nc>
  </rcc>
  <rcc rId="13511" sId="8">
    <oc r="AB429">
      <f>AA429-(AA429*((VLOOKUP(A429,Plan!A$1:AI$798,34,FALSE)/100)))</f>
    </oc>
    <nc r="AB429">
      <f>AA429-(AA429*((VLOOKUP(A429,Plan!A$1:AI$798,35,FALSE)/100)))</f>
    </nc>
  </rcc>
  <rcc rId="13512" sId="8">
    <oc r="AC429">
      <f>IF(Z429,O429*'ETC Data'!$H$4*'ETC Data'!$J$4,0)</f>
    </oc>
    <nc r="AC429">
      <f>IF(Z429,O429*'ETC Data'!$H$4*'ETC Data'!$J$4,0)</f>
    </nc>
  </rcc>
  <rcc rId="13513" sId="8">
    <oc r="AD429">
      <f>AC429-(AC429*((VLOOKUP(A429,Plan!A$1:AJ$798,35,FALSE)/100)))</f>
    </oc>
    <nc r="AD429">
      <f>AC429-(AC429*((VLOOKUP(A429,Plan!A$1:AJ$798,36,FALSE)/100)))</f>
    </nc>
  </rcc>
  <rcc rId="13514" sId="8">
    <oc r="AE429">
      <f>IF(Z429,O429*'ETC Data'!$H$4*'ETC Data'!$K$4,0)</f>
    </oc>
    <nc r="AE429">
      <f>IF(Z429,O429*'ETC Data'!$H$4*'ETC Data'!$K$4,0)</f>
    </nc>
  </rcc>
  <rcc rId="13515" sId="8">
    <oc r="AF429">
      <f>AE429-(AE429*((VLOOKUP(A429,Plan!A$1:AK$798,36,FALSE)/100)))</f>
    </oc>
    <nc r="AF429">
      <f>AE429-(AE429*((VLOOKUP(A429,Plan!A$1:AK$798,37,FALSE)/100)))</f>
    </nc>
  </rcc>
  <rcc rId="13516" sId="8">
    <oc r="AG429">
      <f>IF(Z429,O429*'ETC Data'!$H$4*'ETC Data'!$L$4,0)</f>
    </oc>
    <nc r="AG429">
      <f>IF(Z429,O429*'ETC Data'!$H$4*'ETC Data'!$L$4,0)</f>
    </nc>
  </rcc>
  <rcc rId="13517" sId="8">
    <oc r="AH429">
      <f>AG429-(AG429*((VLOOKUP(A429,Plan!A$1:AP$798,41,FALSE)/100)))</f>
    </oc>
    <nc r="AH429">
      <f>AG429-(AG429*((VLOOKUP(A429,Plan!A$1:AP$798,42,FALSE)/100)))</f>
    </nc>
  </rcc>
  <rcc rId="13518" sId="8">
    <oc r="AJ429">
      <f>OR(H429="Y",K429="Y")</f>
    </oc>
    <nc r="AJ429">
      <f>OR(H429="Y",K429="Y")</f>
    </nc>
  </rcc>
  <rcc rId="13519" sId="8">
    <oc r="AK429">
      <f>IF(AJ429,O429*'ETC Data'!$H$5*'ETC Data'!$I$5,0)</f>
    </oc>
    <nc r="AK429">
      <f>IF(AJ429,O429*'ETC Data'!$H$5*'ETC Data'!$I$5,0)</f>
    </nc>
  </rcc>
  <rcc rId="13520" sId="8">
    <oc r="AL429">
      <f>AK429-(AK429*((VLOOKUP(A429,Plan!A$1:AY$798,49,FALSE)/100)))</f>
    </oc>
    <nc r="AL429">
      <f>AK429-(AK429*((VLOOKUP(A429,Plan!A$1:AY$798,51,FALSE)/100)))</f>
    </nc>
  </rcc>
  <rcc rId="13521" sId="8">
    <oc r="AM429">
      <f>IF(AJ429,O429*'ETC Data'!$H$5*'ETC Data'!$J$5,0)</f>
    </oc>
    <nc r="AM429">
      <f>IF(AJ429,O429*'ETC Data'!$H$5*'ETC Data'!$J$5,0)</f>
    </nc>
  </rcc>
  <rcc rId="13522" sId="8">
    <oc r="AN429">
      <f>AM429-(AM429*((VLOOKUP(A429,Plan!A$1:BA$798,50,FALSE)/100)))</f>
    </oc>
    <nc r="AN429">
      <f>AM429-(AM429*((VLOOKUP(A429,Plan!A$1:BA$798,53,FALSE)/100)))</f>
    </nc>
  </rcc>
  <rcc rId="13523" sId="8">
    <oc r="AO429">
      <f>IF(AJ429,O429*'ETC Data'!$H$5*'ETC Data'!$K$5,0)</f>
    </oc>
    <nc r="AO429">
      <f>IF(AJ429,O429*'ETC Data'!$H$5*'ETC Data'!$K$5,0)</f>
    </nc>
  </rcc>
  <rcc rId="13524" sId="8">
    <oc r="AP429">
      <f>AO429-(AO429*((VLOOKUP(A429,Plan!A$1:BB$798,51,FALSE)/100)))</f>
    </oc>
    <nc r="AP429">
      <f>AO429-(AO429*((VLOOKUP(A429,Plan!A$1:BB$798,54,FALSE)/100)))</f>
    </nc>
  </rcc>
  <rcc rId="13525" sId="8">
    <oc r="AQ429">
      <f>IF(AJ429,O429*'ETC Data'!$H$5*'ETC Data'!$L$5,0)</f>
    </oc>
    <nc r="AQ429">
      <f>IF(AJ429,O429*'ETC Data'!$H$5*'ETC Data'!$L$5,0)</f>
    </nc>
  </rcc>
  <rcc rId="13526" sId="8">
    <oc r="AR429">
      <f>AQ429-(AQ429*((VLOOKUP(A429,Plan!A$1:BD$798,53,FALSE)/100)))</f>
    </oc>
    <nc r="AR429">
      <f>AQ429-(AQ429*((VLOOKUP(A429,Plan!A$1:BD$798,56,FALSE)/100)))</f>
    </nc>
  </rcc>
  <rcc rId="13527" sId="8">
    <oc r="R430">
      <f>Q430-(Q430*((VLOOKUP(A430,Plan!A$1:Z$798,25,FALSE)/100)))</f>
    </oc>
    <nc r="R430">
      <f>Q430-(Q430*((VLOOKUP(A430,Plan!A$1:Z$798,26,FALSE)/100)))</f>
    </nc>
  </rcc>
  <rcc rId="13528" sId="8">
    <oc r="S430">
      <f>IF(P430,O430*'ETC Data'!$H$3*'ETC Data'!$J$3,0)</f>
    </oc>
    <nc r="S430">
      <f>IF(P430,O430*'ETC Data'!$H$3*'ETC Data'!$J$3,0)</f>
    </nc>
  </rcc>
  <rcc rId="13529" sId="8">
    <oc r="T430">
      <f>S430-(S430*((VLOOKUP(A430,Plan!A$1:AA$798,26,FALSE)/100)))</f>
    </oc>
    <nc r="T430">
      <f>S430-(S430*((VLOOKUP(A430,Plan!A$1:AA$798,27,FALSE)/100)))</f>
    </nc>
  </rcc>
  <rcc rId="13530" sId="8">
    <oc r="U430">
      <f>IF(P430,O430*'ETC Data'!$H$3*'ETC Data'!$K$3,0)</f>
    </oc>
    <nc r="U430">
      <f>IF(P430,O430*'ETC Data'!$H$3*'ETC Data'!$K$3,0)</f>
    </nc>
  </rcc>
  <rcc rId="13531" sId="8">
    <oc r="V430">
      <f>U430-(U430*((VLOOKUP(A430,Plan!A$1:AB$798,27,FALSE)/100)))</f>
    </oc>
    <nc r="V430">
      <f>U430-(U430*((VLOOKUP(A430,Plan!A$1:AB$798,28,FALSE)/100)))</f>
    </nc>
  </rcc>
  <rcc rId="13532" sId="8">
    <oc r="W430">
      <f>IF(P430,O430*'ETC Data'!$H$3*'ETC Data'!$L$3,0)</f>
    </oc>
    <nc r="W430">
      <f>IF(P430,O430*'ETC Data'!$H$3*'ETC Data'!$L$3,0)</f>
    </nc>
  </rcc>
  <rcc rId="13533" sId="8">
    <oc r="X430">
      <f>W430-(W430*((VLOOKUP(A430,Plan!A$1:AC$798,28,FALSE)/100)))</f>
    </oc>
    <nc r="X430">
      <f>W430-(W430*((VLOOKUP(A430,Plan!A$1:AC$798,29,FALSE)/100)))</f>
    </nc>
  </rcc>
  <rcc rId="13534" sId="8">
    <oc r="Z430">
      <f>OR(H430="Y",J430="Y")</f>
    </oc>
    <nc r="Z430">
      <f>OR(H430="Y",J430="Y")</f>
    </nc>
  </rcc>
  <rcc rId="13535" sId="8">
    <oc r="AA430">
      <f>IF(Z430,O430*'ETC Data'!$H$4*'ETC Data'!$I$4,0)</f>
    </oc>
    <nc r="AA430">
      <f>IF(Z430,O430*'ETC Data'!$H$4*'ETC Data'!$I$4,0)</f>
    </nc>
  </rcc>
  <rcc rId="13536" sId="8">
    <oc r="AB430">
      <f>AA430-(AA430*((VLOOKUP(A430,Plan!A$1:AI$798,34,FALSE)/100)))</f>
    </oc>
    <nc r="AB430">
      <f>AA430-(AA430*((VLOOKUP(A430,Plan!A$1:AI$798,35,FALSE)/100)))</f>
    </nc>
  </rcc>
  <rcc rId="13537" sId="8">
    <oc r="AC430">
      <f>IF(Z430,O430*'ETC Data'!$H$4*'ETC Data'!$J$4,0)</f>
    </oc>
    <nc r="AC430">
      <f>IF(Z430,O430*'ETC Data'!$H$4*'ETC Data'!$J$4,0)</f>
    </nc>
  </rcc>
  <rcc rId="13538" sId="8">
    <oc r="AD430">
      <f>AC430-(AC430*((VLOOKUP(A430,Plan!A$1:AJ$798,35,FALSE)/100)))</f>
    </oc>
    <nc r="AD430">
      <f>AC430-(AC430*((VLOOKUP(A430,Plan!A$1:AJ$798,36,FALSE)/100)))</f>
    </nc>
  </rcc>
  <rcc rId="13539" sId="8">
    <oc r="AE430">
      <f>IF(Z430,O430*'ETC Data'!$H$4*'ETC Data'!$K$4,0)</f>
    </oc>
    <nc r="AE430">
      <f>IF(Z430,O430*'ETC Data'!$H$4*'ETC Data'!$K$4,0)</f>
    </nc>
  </rcc>
  <rcc rId="13540" sId="8">
    <oc r="AF430">
      <f>AE430-(AE430*((VLOOKUP(A430,Plan!A$1:AK$798,36,FALSE)/100)))</f>
    </oc>
    <nc r="AF430">
      <f>AE430-(AE430*((VLOOKUP(A430,Plan!A$1:AK$798,37,FALSE)/100)))</f>
    </nc>
  </rcc>
  <rcc rId="13541" sId="8">
    <oc r="AG430">
      <f>IF(Z430,O430*'ETC Data'!$H$4*'ETC Data'!$L$4,0)</f>
    </oc>
    <nc r="AG430">
      <f>IF(Z430,O430*'ETC Data'!$H$4*'ETC Data'!$L$4,0)</f>
    </nc>
  </rcc>
  <rcc rId="13542" sId="8">
    <oc r="AH430">
      <f>AG430-(AG430*((VLOOKUP(A430,Plan!A$1:AP$798,41,FALSE)/100)))</f>
    </oc>
    <nc r="AH430">
      <f>AG430-(AG430*((VLOOKUP(A430,Plan!A$1:AP$798,42,FALSE)/100)))</f>
    </nc>
  </rcc>
  <rcc rId="13543" sId="8">
    <oc r="AJ430">
      <f>OR(H430="Y",K430="Y")</f>
    </oc>
    <nc r="AJ430">
      <f>OR(H430="Y",K430="Y")</f>
    </nc>
  </rcc>
  <rcc rId="13544" sId="8">
    <oc r="AK430">
      <f>IF(AJ430,O430*'ETC Data'!$H$5*'ETC Data'!$I$5,0)</f>
    </oc>
    <nc r="AK430">
      <f>IF(AJ430,O430*'ETC Data'!$H$5*'ETC Data'!$I$5,0)</f>
    </nc>
  </rcc>
  <rcc rId="13545" sId="8">
    <oc r="AL430">
      <f>AK430-(AK430*((VLOOKUP(A430,Plan!A$1:AY$798,49,FALSE)/100)))</f>
    </oc>
    <nc r="AL430">
      <f>AK430-(AK430*((VLOOKUP(A430,Plan!A$1:AY$798,51,FALSE)/100)))</f>
    </nc>
  </rcc>
  <rcc rId="13546" sId="8">
    <oc r="AM430">
      <f>IF(AJ430,O430*'ETC Data'!$H$5*'ETC Data'!$J$5,0)</f>
    </oc>
    <nc r="AM430">
      <f>IF(AJ430,O430*'ETC Data'!$H$5*'ETC Data'!$J$5,0)</f>
    </nc>
  </rcc>
  <rcc rId="13547" sId="8">
    <oc r="AN430">
      <f>AM430-(AM430*((VLOOKUP(A430,Plan!A$1:BA$798,50,FALSE)/100)))</f>
    </oc>
    <nc r="AN430">
      <f>AM430-(AM430*((VLOOKUP(A430,Plan!A$1:BA$798,53,FALSE)/100)))</f>
    </nc>
  </rcc>
  <rcc rId="13548" sId="8">
    <oc r="AO430">
      <f>IF(AJ430,O430*'ETC Data'!$H$5*'ETC Data'!$K$5,0)</f>
    </oc>
    <nc r="AO430">
      <f>IF(AJ430,O430*'ETC Data'!$H$5*'ETC Data'!$K$5,0)</f>
    </nc>
  </rcc>
  <rcc rId="13549" sId="8">
    <oc r="AP430">
      <f>AO430-(AO430*((VLOOKUP(A430,Plan!A$1:BB$798,51,FALSE)/100)))</f>
    </oc>
    <nc r="AP430">
      <f>AO430-(AO430*((VLOOKUP(A430,Plan!A$1:BB$798,54,FALSE)/100)))</f>
    </nc>
  </rcc>
  <rcc rId="13550" sId="8">
    <oc r="AQ430">
      <f>IF(AJ430,O430*'ETC Data'!$H$5*'ETC Data'!$L$5,0)</f>
    </oc>
    <nc r="AQ430">
      <f>IF(AJ430,O430*'ETC Data'!$H$5*'ETC Data'!$L$5,0)</f>
    </nc>
  </rcc>
  <rcc rId="13551" sId="8">
    <oc r="AR430">
      <f>AQ430-(AQ430*((VLOOKUP(A430,Plan!A$1:BD$798,53,FALSE)/100)))</f>
    </oc>
    <nc r="AR430">
      <f>AQ430-(AQ430*((VLOOKUP(A430,Plan!A$1:BD$798,56,FALSE)/100)))</f>
    </nc>
  </rcc>
  <rcc rId="13552" sId="8">
    <oc r="R431">
      <f>Q431-(Q431*((VLOOKUP(A431,Plan!A$1:Z$798,25,FALSE)/100)))</f>
    </oc>
    <nc r="R431">
      <f>Q431-(Q431*((VLOOKUP(A431,Plan!A$1:Z$798,26,FALSE)/100)))</f>
    </nc>
  </rcc>
  <rcc rId="13553" sId="8">
    <oc r="S431">
      <f>IF(P431,O431*'ETC Data'!$H$3*'ETC Data'!$J$3,0)</f>
    </oc>
    <nc r="S431">
      <f>IF(P431,O431*'ETC Data'!$H$3*'ETC Data'!$J$3,0)</f>
    </nc>
  </rcc>
  <rcc rId="13554" sId="8">
    <oc r="T431">
      <f>S431-(S431*((VLOOKUP(A431,Plan!A$1:AA$798,26,FALSE)/100)))</f>
    </oc>
    <nc r="T431">
      <f>S431-(S431*((VLOOKUP(A431,Plan!A$1:AA$798,27,FALSE)/100)))</f>
    </nc>
  </rcc>
  <rcc rId="13555" sId="8">
    <oc r="U431">
      <f>IF(P431,O431*'ETC Data'!$H$3*'ETC Data'!$K$3,0)</f>
    </oc>
    <nc r="U431">
      <f>IF(P431,O431*'ETC Data'!$H$3*'ETC Data'!$K$3,0)</f>
    </nc>
  </rcc>
  <rcc rId="13556" sId="8">
    <oc r="V431">
      <f>U431-(U431*((VLOOKUP(A431,Plan!A$1:AB$798,27,FALSE)/100)))</f>
    </oc>
    <nc r="V431">
      <f>U431-(U431*((VLOOKUP(A431,Plan!A$1:AB$798,28,FALSE)/100)))</f>
    </nc>
  </rcc>
  <rcc rId="13557" sId="8">
    <oc r="W431">
      <f>IF(P431,O431*'ETC Data'!$H$3*'ETC Data'!$L$3,0)</f>
    </oc>
    <nc r="W431">
      <f>IF(P431,O431*'ETC Data'!$H$3*'ETC Data'!$L$3,0)</f>
    </nc>
  </rcc>
  <rcc rId="13558" sId="8">
    <oc r="X431">
      <f>W431-(W431*((VLOOKUP(A431,Plan!A$1:AC$798,28,FALSE)/100)))</f>
    </oc>
    <nc r="X431">
      <f>W431-(W431*((VLOOKUP(A431,Plan!A$1:AC$798,29,FALSE)/100)))</f>
    </nc>
  </rcc>
  <rcc rId="13559" sId="8">
    <oc r="Z431">
      <f>OR(H431="Y",J431="Y")</f>
    </oc>
    <nc r="Z431">
      <f>OR(H431="Y",J431="Y")</f>
    </nc>
  </rcc>
  <rcc rId="13560" sId="8">
    <oc r="AA431">
      <f>IF(Z431,O431*'ETC Data'!$H$4*'ETC Data'!$I$4,0)</f>
    </oc>
    <nc r="AA431">
      <f>IF(Z431,O431*'ETC Data'!$H$4*'ETC Data'!$I$4,0)</f>
    </nc>
  </rcc>
  <rcc rId="13561" sId="8">
    <oc r="AB431">
      <f>AA431-(AA431*((VLOOKUP(A431,Plan!A$1:AI$798,34,FALSE)/100)))</f>
    </oc>
    <nc r="AB431">
      <f>AA431-(AA431*((VLOOKUP(A431,Plan!A$1:AI$798,35,FALSE)/100)))</f>
    </nc>
  </rcc>
  <rcc rId="13562" sId="8">
    <oc r="AC431">
      <f>IF(Z431,O431*'ETC Data'!$H$4*'ETC Data'!$J$4,0)</f>
    </oc>
    <nc r="AC431">
      <f>IF(Z431,O431*'ETC Data'!$H$4*'ETC Data'!$J$4,0)</f>
    </nc>
  </rcc>
  <rcc rId="13563" sId="8">
    <oc r="AD431">
      <f>AC431-(AC431*((VLOOKUP(A431,Plan!A$1:AJ$798,35,FALSE)/100)))</f>
    </oc>
    <nc r="AD431">
      <f>AC431-(AC431*((VLOOKUP(A431,Plan!A$1:AJ$798,36,FALSE)/100)))</f>
    </nc>
  </rcc>
  <rcc rId="13564" sId="8">
    <oc r="AE431">
      <f>IF(Z431,O431*'ETC Data'!$H$4*'ETC Data'!$K$4,0)</f>
    </oc>
    <nc r="AE431">
      <f>IF(Z431,O431*'ETC Data'!$H$4*'ETC Data'!$K$4,0)</f>
    </nc>
  </rcc>
  <rcc rId="13565" sId="8">
    <oc r="AF431">
      <f>AE431-(AE431*((VLOOKUP(A431,Plan!A$1:AK$798,36,FALSE)/100)))</f>
    </oc>
    <nc r="AF431">
      <f>AE431-(AE431*((VLOOKUP(A431,Plan!A$1:AK$798,37,FALSE)/100)))</f>
    </nc>
  </rcc>
  <rcc rId="13566" sId="8">
    <oc r="AG431">
      <f>IF(Z431,O431*'ETC Data'!$H$4*'ETC Data'!$L$4,0)</f>
    </oc>
    <nc r="AG431">
      <f>IF(Z431,O431*'ETC Data'!$H$4*'ETC Data'!$L$4,0)</f>
    </nc>
  </rcc>
  <rcc rId="13567" sId="8">
    <oc r="AH431">
      <f>AG431-(AG431*((VLOOKUP(A431,Plan!A$1:AP$798,41,FALSE)/100)))</f>
    </oc>
    <nc r="AH431">
      <f>AG431-(AG431*((VLOOKUP(A431,Plan!A$1:AP$798,42,FALSE)/100)))</f>
    </nc>
  </rcc>
  <rcc rId="13568" sId="8">
    <oc r="AJ431">
      <f>OR(H431="Y",K431="Y")</f>
    </oc>
    <nc r="AJ431">
      <f>OR(H431="Y",K431="Y")</f>
    </nc>
  </rcc>
  <rcc rId="13569" sId="8">
    <oc r="AK431">
      <f>IF(AJ431,O431*'ETC Data'!$H$5*'ETC Data'!$I$5,0)</f>
    </oc>
    <nc r="AK431">
      <f>IF(AJ431,O431*'ETC Data'!$H$5*'ETC Data'!$I$5,0)</f>
    </nc>
  </rcc>
  <rcc rId="13570" sId="8">
    <oc r="AL431">
      <f>AK431-(AK431*((VLOOKUP(A431,Plan!A$1:AY$798,49,FALSE)/100)))</f>
    </oc>
    <nc r="AL431">
      <f>AK431-(AK431*((VLOOKUP(A431,Plan!A$1:AY$798,51,FALSE)/100)))</f>
    </nc>
  </rcc>
  <rcc rId="13571" sId="8">
    <oc r="AM431">
      <f>IF(AJ431,O431*'ETC Data'!$H$5*'ETC Data'!$J$5,0)</f>
    </oc>
    <nc r="AM431">
      <f>IF(AJ431,O431*'ETC Data'!$H$5*'ETC Data'!$J$5,0)</f>
    </nc>
  </rcc>
  <rcc rId="13572" sId="8">
    <oc r="AN431">
      <f>AM431-(AM431*((VLOOKUP(A431,Plan!A$1:BA$798,50,FALSE)/100)))</f>
    </oc>
    <nc r="AN431">
      <f>AM431-(AM431*((VLOOKUP(A431,Plan!A$1:BA$798,53,FALSE)/100)))</f>
    </nc>
  </rcc>
  <rcc rId="13573" sId="8">
    <oc r="AO431">
      <f>IF(AJ431,O431*'ETC Data'!$H$5*'ETC Data'!$K$5,0)</f>
    </oc>
    <nc r="AO431">
      <f>IF(AJ431,O431*'ETC Data'!$H$5*'ETC Data'!$K$5,0)</f>
    </nc>
  </rcc>
  <rcc rId="13574" sId="8">
    <oc r="AP431">
      <f>AO431-(AO431*((VLOOKUP(A431,Plan!A$1:BB$798,51,FALSE)/100)))</f>
    </oc>
    <nc r="AP431">
      <f>AO431-(AO431*((VLOOKUP(A431,Plan!A$1:BB$798,54,FALSE)/100)))</f>
    </nc>
  </rcc>
  <rcc rId="13575" sId="8">
    <oc r="AQ431">
      <f>IF(AJ431,O431*'ETC Data'!$H$5*'ETC Data'!$L$5,0)</f>
    </oc>
    <nc r="AQ431">
      <f>IF(AJ431,O431*'ETC Data'!$H$5*'ETC Data'!$L$5,0)</f>
    </nc>
  </rcc>
  <rcc rId="13576" sId="8">
    <oc r="AR431">
      <f>AQ431-(AQ431*((VLOOKUP(A431,Plan!A$1:BD$798,53,FALSE)/100)))</f>
    </oc>
    <nc r="AR431">
      <f>AQ431-(AQ431*((VLOOKUP(A431,Plan!A$1:BD$798,56,FALSE)/100)))</f>
    </nc>
  </rcc>
  <rcc rId="13577" sId="8">
    <oc r="R432">
      <f>Q432-(Q432*((VLOOKUP(A432,Plan!A$1:Z$798,25,FALSE)/100)))</f>
    </oc>
    <nc r="R432">
      <f>Q432-(Q432*((VLOOKUP(A432,Plan!A$1:Z$798,26,FALSE)/100)))</f>
    </nc>
  </rcc>
  <rcc rId="13578" sId="8">
    <oc r="S432">
      <f>IF(P432,O432*'ETC Data'!$H$3*'ETC Data'!$J$3,0)</f>
    </oc>
    <nc r="S432">
      <f>IF(P432,O432*'ETC Data'!$H$3*'ETC Data'!$J$3,0)</f>
    </nc>
  </rcc>
  <rcc rId="13579" sId="8">
    <oc r="T432">
      <f>S432-(S432*((VLOOKUP(A432,Plan!A$1:AA$798,26,FALSE)/100)))</f>
    </oc>
    <nc r="T432">
      <f>S432-(S432*((VLOOKUP(A432,Plan!A$1:AA$798,27,FALSE)/100)))</f>
    </nc>
  </rcc>
  <rcc rId="13580" sId="8">
    <oc r="U432">
      <f>IF(P432,O432*'ETC Data'!$H$3*'ETC Data'!$K$3,0)</f>
    </oc>
    <nc r="U432">
      <f>IF(P432,O432*'ETC Data'!$H$3*'ETC Data'!$K$3,0)</f>
    </nc>
  </rcc>
  <rcc rId="13581" sId="8">
    <oc r="V432">
      <f>U432-(U432*((VLOOKUP(A432,Plan!A$1:AB$798,27,FALSE)/100)))</f>
    </oc>
    <nc r="V432">
      <f>U432-(U432*((VLOOKUP(A432,Plan!A$1:AB$798,28,FALSE)/100)))</f>
    </nc>
  </rcc>
  <rcc rId="13582" sId="8">
    <oc r="W432">
      <f>IF(P432,O432*'ETC Data'!$H$3*'ETC Data'!$L$3,0)</f>
    </oc>
    <nc r="W432">
      <f>IF(P432,O432*'ETC Data'!$H$3*'ETC Data'!$L$3,0)</f>
    </nc>
  </rcc>
  <rcc rId="13583" sId="8">
    <oc r="X432">
      <f>W432-(W432*((VLOOKUP(A432,Plan!A$1:AC$798,28,FALSE)/100)))</f>
    </oc>
    <nc r="X432">
      <f>W432-(W432*((VLOOKUP(A432,Plan!A$1:AC$798,29,FALSE)/100)))</f>
    </nc>
  </rcc>
  <rcc rId="13584" sId="8">
    <oc r="Z432">
      <f>OR(H432="Y",J432="Y")</f>
    </oc>
    <nc r="Z432">
      <f>OR(H432="Y",J432="Y")</f>
    </nc>
  </rcc>
  <rcc rId="13585" sId="8">
    <oc r="AA432">
      <f>IF(Z432,O432*'ETC Data'!$H$4*'ETC Data'!$I$4,0)</f>
    </oc>
    <nc r="AA432">
      <f>IF(Z432,O432*'ETC Data'!$H$4*'ETC Data'!$I$4,0)</f>
    </nc>
  </rcc>
  <rcc rId="13586" sId="8">
    <oc r="AB432">
      <f>AA432-(AA432*((VLOOKUP(A432,Plan!A$1:AI$798,34,FALSE)/100)))</f>
    </oc>
    <nc r="AB432">
      <f>AA432-(AA432*((VLOOKUP(A432,Plan!A$1:AI$798,35,FALSE)/100)))</f>
    </nc>
  </rcc>
  <rcc rId="13587" sId="8">
    <oc r="AC432">
      <f>IF(Z432,O432*'ETC Data'!$H$4*'ETC Data'!$J$4,0)</f>
    </oc>
    <nc r="AC432">
      <f>IF(Z432,O432*'ETC Data'!$H$4*'ETC Data'!$J$4,0)</f>
    </nc>
  </rcc>
  <rcc rId="13588" sId="8">
    <oc r="AD432">
      <f>AC432-(AC432*((VLOOKUP(A432,Plan!A$1:AJ$798,35,FALSE)/100)))</f>
    </oc>
    <nc r="AD432">
      <f>AC432-(AC432*((VLOOKUP(A432,Plan!A$1:AJ$798,36,FALSE)/100)))</f>
    </nc>
  </rcc>
  <rcc rId="13589" sId="8">
    <oc r="AE432">
      <f>IF(Z432,O432*'ETC Data'!$H$4*'ETC Data'!$K$4,0)</f>
    </oc>
    <nc r="AE432">
      <f>IF(Z432,O432*'ETC Data'!$H$4*'ETC Data'!$K$4,0)</f>
    </nc>
  </rcc>
  <rcc rId="13590" sId="8">
    <oc r="AF432">
      <f>AE432-(AE432*((VLOOKUP(A432,Plan!A$1:AK$798,36,FALSE)/100)))</f>
    </oc>
    <nc r="AF432">
      <f>AE432-(AE432*((VLOOKUP(A432,Plan!A$1:AK$798,37,FALSE)/100)))</f>
    </nc>
  </rcc>
  <rcc rId="13591" sId="8">
    <oc r="AG432">
      <f>IF(Z432,O432*'ETC Data'!$H$4*'ETC Data'!$L$4,0)</f>
    </oc>
    <nc r="AG432">
      <f>IF(Z432,O432*'ETC Data'!$H$4*'ETC Data'!$L$4,0)</f>
    </nc>
  </rcc>
  <rcc rId="13592" sId="8">
    <oc r="AH432">
      <f>AG432-(AG432*((VLOOKUP(A432,Plan!A$1:AP$798,41,FALSE)/100)))</f>
    </oc>
    <nc r="AH432">
      <f>AG432-(AG432*((VLOOKUP(A432,Plan!A$1:AP$798,42,FALSE)/100)))</f>
    </nc>
  </rcc>
  <rcc rId="13593" sId="8">
    <oc r="AJ432">
      <f>OR(H432="Y",K432="Y")</f>
    </oc>
    <nc r="AJ432">
      <f>OR(H432="Y",K432="Y")</f>
    </nc>
  </rcc>
  <rcc rId="13594" sId="8">
    <oc r="AK432">
      <f>IF(AJ432,O432*'ETC Data'!$H$5*'ETC Data'!$I$5,0)</f>
    </oc>
    <nc r="AK432">
      <f>IF(AJ432,O432*'ETC Data'!$H$5*'ETC Data'!$I$5,0)</f>
    </nc>
  </rcc>
  <rcc rId="13595" sId="8">
    <oc r="AL432">
      <f>AK432-(AK432*((VLOOKUP(A432,Plan!A$1:AY$798,49,FALSE)/100)))</f>
    </oc>
    <nc r="AL432">
      <f>AK432-(AK432*((VLOOKUP(A432,Plan!A$1:AY$798,51,FALSE)/100)))</f>
    </nc>
  </rcc>
  <rcc rId="13596" sId="8">
    <oc r="AM432">
      <f>IF(AJ432,O432*'ETC Data'!$H$5*'ETC Data'!$J$5,0)</f>
    </oc>
    <nc r="AM432">
      <f>IF(AJ432,O432*'ETC Data'!$H$5*'ETC Data'!$J$5,0)</f>
    </nc>
  </rcc>
  <rcc rId="13597" sId="8">
    <oc r="AN432">
      <f>AM432-(AM432*((VLOOKUP(A432,Plan!A$1:BA$798,50,FALSE)/100)))</f>
    </oc>
    <nc r="AN432">
      <f>AM432-(AM432*((VLOOKUP(A432,Plan!A$1:BA$798,53,FALSE)/100)))</f>
    </nc>
  </rcc>
  <rcc rId="13598" sId="8">
    <oc r="AO432">
      <f>IF(AJ432,O432*'ETC Data'!$H$5*'ETC Data'!$K$5,0)</f>
    </oc>
    <nc r="AO432">
      <f>IF(AJ432,O432*'ETC Data'!$H$5*'ETC Data'!$K$5,0)</f>
    </nc>
  </rcc>
  <rcc rId="13599" sId="8">
    <oc r="AP432">
      <f>AO432-(AO432*((VLOOKUP(A432,Plan!A$1:BB$798,51,FALSE)/100)))</f>
    </oc>
    <nc r="AP432">
      <f>AO432-(AO432*((VLOOKUP(A432,Plan!A$1:BB$798,54,FALSE)/100)))</f>
    </nc>
  </rcc>
  <rcc rId="13600" sId="8">
    <oc r="AQ432">
      <f>IF(AJ432,O432*'ETC Data'!$H$5*'ETC Data'!$L$5,0)</f>
    </oc>
    <nc r="AQ432">
      <f>IF(AJ432,O432*'ETC Data'!$H$5*'ETC Data'!$L$5,0)</f>
    </nc>
  </rcc>
  <rcc rId="13601" sId="8">
    <oc r="AR432">
      <f>AQ432-(AQ432*((VLOOKUP(A432,Plan!A$1:BD$798,53,FALSE)/100)))</f>
    </oc>
    <nc r="AR432">
      <f>AQ432-(AQ432*((VLOOKUP(A432,Plan!A$1:BD$798,56,FALSE)/100)))</f>
    </nc>
  </rcc>
  <rcc rId="13602" sId="8">
    <oc r="R433">
      <f>Q433-(Q433*((VLOOKUP(A433,Plan!A$1:Z$798,25,FALSE)/100)))</f>
    </oc>
    <nc r="R433">
      <f>Q433-(Q433*((VLOOKUP(A433,Plan!A$1:Z$798,26,FALSE)/100)))</f>
    </nc>
  </rcc>
  <rcc rId="13603" sId="8">
    <oc r="S433">
      <f>IF(P433,O433*'ETC Data'!$H$3*'ETC Data'!$J$3,0)</f>
    </oc>
    <nc r="S433">
      <f>IF(P433,O433*'ETC Data'!$H$3*'ETC Data'!$J$3,0)</f>
    </nc>
  </rcc>
  <rcc rId="13604" sId="8">
    <oc r="T433">
      <f>S433-(S433*((VLOOKUP(A433,Plan!A$1:AA$798,26,FALSE)/100)))</f>
    </oc>
    <nc r="T433">
      <f>S433-(S433*((VLOOKUP(A433,Plan!A$1:AA$798,27,FALSE)/100)))</f>
    </nc>
  </rcc>
  <rcc rId="13605" sId="8">
    <oc r="U433">
      <f>IF(P433,O433*'ETC Data'!$H$3*'ETC Data'!$K$3,0)</f>
    </oc>
    <nc r="U433">
      <f>IF(P433,O433*'ETC Data'!$H$3*'ETC Data'!$K$3,0)</f>
    </nc>
  </rcc>
  <rcc rId="13606" sId="8">
    <oc r="V433">
      <f>U433-(U433*((VLOOKUP(A433,Plan!A$1:AB$798,27,FALSE)/100)))</f>
    </oc>
    <nc r="V433">
      <f>U433-(U433*((VLOOKUP(A433,Plan!A$1:AB$798,28,FALSE)/100)))</f>
    </nc>
  </rcc>
  <rcc rId="13607" sId="8">
    <oc r="W433">
      <f>IF(P433,O433*'ETC Data'!$H$3*'ETC Data'!$L$3,0)</f>
    </oc>
    <nc r="W433">
      <f>IF(P433,O433*'ETC Data'!$H$3*'ETC Data'!$L$3,0)</f>
    </nc>
  </rcc>
  <rcc rId="13608" sId="8">
    <oc r="X433">
      <f>W433-(W433*((VLOOKUP(A433,Plan!A$1:AC$798,28,FALSE)/100)))</f>
    </oc>
    <nc r="X433">
      <f>W433-(W433*((VLOOKUP(A433,Plan!A$1:AC$798,29,FALSE)/100)))</f>
    </nc>
  </rcc>
  <rcc rId="13609" sId="8">
    <oc r="Z433">
      <f>OR(H433="Y",J433="Y")</f>
    </oc>
    <nc r="Z433">
      <f>OR(H433="Y",J433="Y")</f>
    </nc>
  </rcc>
  <rcc rId="13610" sId="8">
    <oc r="AA433">
      <f>IF(Z433,O433*'ETC Data'!$H$4*'ETC Data'!$I$4,0)</f>
    </oc>
    <nc r="AA433">
      <f>IF(Z433,O433*'ETC Data'!$H$4*'ETC Data'!$I$4,0)</f>
    </nc>
  </rcc>
  <rcc rId="13611" sId="8">
    <oc r="AB433">
      <f>AA433-(AA433*((VLOOKUP(A433,Plan!A$1:AI$798,34,FALSE)/100)))</f>
    </oc>
    <nc r="AB433">
      <f>AA433-(AA433*((VLOOKUP(A433,Plan!A$1:AI$798,35,FALSE)/100)))</f>
    </nc>
  </rcc>
  <rcc rId="13612" sId="8">
    <oc r="AC433">
      <f>IF(Z433,O433*'ETC Data'!$H$4*'ETC Data'!$J$4,0)</f>
    </oc>
    <nc r="AC433">
      <f>IF(Z433,O433*'ETC Data'!$H$4*'ETC Data'!$J$4,0)</f>
    </nc>
  </rcc>
  <rcc rId="13613" sId="8">
    <oc r="AD433">
      <f>AC433-(AC433*((VLOOKUP(A433,Plan!A$1:AJ$798,35,FALSE)/100)))</f>
    </oc>
    <nc r="AD433">
      <f>AC433-(AC433*((VLOOKUP(A433,Plan!A$1:AJ$798,36,FALSE)/100)))</f>
    </nc>
  </rcc>
  <rcc rId="13614" sId="8">
    <oc r="AE433">
      <f>IF(Z433,O433*'ETC Data'!$H$4*'ETC Data'!$K$4,0)</f>
    </oc>
    <nc r="AE433">
      <f>IF(Z433,O433*'ETC Data'!$H$4*'ETC Data'!$K$4,0)</f>
    </nc>
  </rcc>
  <rcc rId="13615" sId="8">
    <oc r="AF433">
      <f>AE433-(AE433*((VLOOKUP(A433,Plan!A$1:AK$798,36,FALSE)/100)))</f>
    </oc>
    <nc r="AF433">
      <f>AE433-(AE433*((VLOOKUP(A433,Plan!A$1:AK$798,37,FALSE)/100)))</f>
    </nc>
  </rcc>
  <rcc rId="13616" sId="8">
    <oc r="AG433">
      <f>IF(Z433,O433*'ETC Data'!$H$4*'ETC Data'!$L$4,0)</f>
    </oc>
    <nc r="AG433">
      <f>IF(Z433,O433*'ETC Data'!$H$4*'ETC Data'!$L$4,0)</f>
    </nc>
  </rcc>
  <rcc rId="13617" sId="8">
    <oc r="AH433">
      <f>AG433-(AG433*((VLOOKUP(A433,Plan!A$1:AP$798,41,FALSE)/100)))</f>
    </oc>
    <nc r="AH433">
      <f>AG433-(AG433*((VLOOKUP(A433,Plan!A$1:AP$798,42,FALSE)/100)))</f>
    </nc>
  </rcc>
  <rcc rId="13618" sId="8">
    <oc r="AJ433">
      <f>OR(H433="Y",K433="Y")</f>
    </oc>
    <nc r="AJ433">
      <f>OR(H433="Y",K433="Y")</f>
    </nc>
  </rcc>
  <rcc rId="13619" sId="8">
    <oc r="AK433">
      <f>IF(AJ433,O433*'ETC Data'!$H$5*'ETC Data'!$I$5,0)</f>
    </oc>
    <nc r="AK433">
      <f>IF(AJ433,O433*'ETC Data'!$H$5*'ETC Data'!$I$5,0)</f>
    </nc>
  </rcc>
  <rcc rId="13620" sId="8">
    <oc r="AL433">
      <f>AK433-(AK433*((VLOOKUP(A433,Plan!A$1:AY$798,49,FALSE)/100)))</f>
    </oc>
    <nc r="AL433">
      <f>AK433-(AK433*((VLOOKUP(A433,Plan!A$1:AY$798,51,FALSE)/100)))</f>
    </nc>
  </rcc>
  <rcc rId="13621" sId="8">
    <oc r="AM433">
      <f>IF(AJ433,O433*'ETC Data'!$H$5*'ETC Data'!$J$5,0)</f>
    </oc>
    <nc r="AM433">
      <f>IF(AJ433,O433*'ETC Data'!$H$5*'ETC Data'!$J$5,0)</f>
    </nc>
  </rcc>
  <rcc rId="13622" sId="8">
    <oc r="AN433">
      <f>AM433-(AM433*((VLOOKUP(A433,Plan!A$1:BA$798,50,FALSE)/100)))</f>
    </oc>
    <nc r="AN433">
      <f>AM433-(AM433*((VLOOKUP(A433,Plan!A$1:BA$798,53,FALSE)/100)))</f>
    </nc>
  </rcc>
  <rcc rId="13623" sId="8">
    <oc r="AO433">
      <f>IF(AJ433,O433*'ETC Data'!$H$5*'ETC Data'!$K$5,0)</f>
    </oc>
    <nc r="AO433">
      <f>IF(AJ433,O433*'ETC Data'!$H$5*'ETC Data'!$K$5,0)</f>
    </nc>
  </rcc>
  <rcc rId="13624" sId="8">
    <oc r="AP433">
      <f>AO433-(AO433*((VLOOKUP(A433,Plan!A$1:BB$798,51,FALSE)/100)))</f>
    </oc>
    <nc r="AP433">
      <f>AO433-(AO433*((VLOOKUP(A433,Plan!A$1:BB$798,54,FALSE)/100)))</f>
    </nc>
  </rcc>
  <rcc rId="13625" sId="8">
    <oc r="AQ433">
      <f>IF(AJ433,O433*'ETC Data'!$H$5*'ETC Data'!$L$5,0)</f>
    </oc>
    <nc r="AQ433">
      <f>IF(AJ433,O433*'ETC Data'!$H$5*'ETC Data'!$L$5,0)</f>
    </nc>
  </rcc>
  <rcc rId="13626" sId="8">
    <oc r="AR433">
      <f>AQ433-(AQ433*((VLOOKUP(A433,Plan!A$1:BD$798,53,FALSE)/100)))</f>
    </oc>
    <nc r="AR433">
      <f>AQ433-(AQ433*((VLOOKUP(A433,Plan!A$1:BD$798,56,FALSE)/100)))</f>
    </nc>
  </rcc>
  <rcc rId="13627" sId="8">
    <oc r="R434">
      <f>Q434-(Q434*((VLOOKUP(A434,Plan!A$1:Z$798,25,FALSE)/100)))</f>
    </oc>
    <nc r="R434">
      <f>Q434-(Q434*((VLOOKUP(A434,Plan!A$1:Z$798,26,FALSE)/100)))</f>
    </nc>
  </rcc>
  <rcc rId="13628" sId="8">
    <oc r="S434">
      <f>IF(P434,O434*'ETC Data'!$H$3*'ETC Data'!$J$3,0)</f>
    </oc>
    <nc r="S434">
      <f>IF(P434,O434*'ETC Data'!$H$3*'ETC Data'!$J$3,0)</f>
    </nc>
  </rcc>
  <rcc rId="13629" sId="8">
    <oc r="T434">
      <f>S434-(S434*((VLOOKUP(A434,Plan!A$1:AA$798,26,FALSE)/100)))</f>
    </oc>
    <nc r="T434">
      <f>S434-(S434*((VLOOKUP(A434,Plan!A$1:AA$798,27,FALSE)/100)))</f>
    </nc>
  </rcc>
  <rcc rId="13630" sId="8">
    <oc r="U434">
      <f>IF(P434,O434*'ETC Data'!$H$3*'ETC Data'!$K$3,0)</f>
    </oc>
    <nc r="U434">
      <f>IF(P434,O434*'ETC Data'!$H$3*'ETC Data'!$K$3,0)</f>
    </nc>
  </rcc>
  <rcc rId="13631" sId="8">
    <oc r="V434">
      <f>U434-(U434*((VLOOKUP(A434,Plan!A$1:AB$798,27,FALSE)/100)))</f>
    </oc>
    <nc r="V434">
      <f>U434-(U434*((VLOOKUP(A434,Plan!A$1:AB$798,28,FALSE)/100)))</f>
    </nc>
  </rcc>
  <rcc rId="13632" sId="8">
    <oc r="W434">
      <f>IF(P434,O434*'ETC Data'!$H$3*'ETC Data'!$L$3,0)</f>
    </oc>
    <nc r="W434">
      <f>IF(P434,O434*'ETC Data'!$H$3*'ETC Data'!$L$3,0)</f>
    </nc>
  </rcc>
  <rcc rId="13633" sId="8">
    <oc r="X434">
      <f>W434-(W434*((VLOOKUP(A434,Plan!A$1:AC$798,28,FALSE)/100)))</f>
    </oc>
    <nc r="X434">
      <f>W434-(W434*((VLOOKUP(A434,Plan!A$1:AC$798,29,FALSE)/100)))</f>
    </nc>
  </rcc>
  <rcc rId="13634" sId="8">
    <oc r="Z434">
      <f>OR(H434="Y",J434="Y")</f>
    </oc>
    <nc r="Z434">
      <f>OR(H434="Y",J434="Y")</f>
    </nc>
  </rcc>
  <rcc rId="13635" sId="8">
    <oc r="AA434">
      <f>IF(Z434,O434*'ETC Data'!$H$4*'ETC Data'!$I$4,0)</f>
    </oc>
    <nc r="AA434">
      <f>IF(Z434,O434*'ETC Data'!$H$4*'ETC Data'!$I$4,0)</f>
    </nc>
  </rcc>
  <rcc rId="13636" sId="8">
    <oc r="AB434">
      <f>AA434-(AA434*((VLOOKUP(A434,Plan!A$1:AI$798,34,FALSE)/100)))</f>
    </oc>
    <nc r="AB434">
      <f>AA434-(AA434*((VLOOKUP(A434,Plan!A$1:AI$798,35,FALSE)/100)))</f>
    </nc>
  </rcc>
  <rcc rId="13637" sId="8">
    <oc r="AC434">
      <f>IF(Z434,O434*'ETC Data'!$H$4*'ETC Data'!$J$4,0)</f>
    </oc>
    <nc r="AC434">
      <f>IF(Z434,O434*'ETC Data'!$H$4*'ETC Data'!$J$4,0)</f>
    </nc>
  </rcc>
  <rcc rId="13638" sId="8">
    <oc r="AD434">
      <f>AC434-(AC434*((VLOOKUP(A434,Plan!A$1:AJ$798,35,FALSE)/100)))</f>
    </oc>
    <nc r="AD434">
      <f>AC434-(AC434*((VLOOKUP(A434,Plan!A$1:AJ$798,36,FALSE)/100)))</f>
    </nc>
  </rcc>
  <rcc rId="13639" sId="8">
    <oc r="AE434">
      <f>IF(Z434,O434*'ETC Data'!$H$4*'ETC Data'!$K$4,0)</f>
    </oc>
    <nc r="AE434">
      <f>IF(Z434,O434*'ETC Data'!$H$4*'ETC Data'!$K$4,0)</f>
    </nc>
  </rcc>
  <rcc rId="13640" sId="8">
    <oc r="AF434">
      <f>AE434-(AE434*((VLOOKUP(A434,Plan!A$1:AK$798,36,FALSE)/100)))</f>
    </oc>
    <nc r="AF434">
      <f>AE434-(AE434*((VLOOKUP(A434,Plan!A$1:AK$798,37,FALSE)/100)))</f>
    </nc>
  </rcc>
  <rcc rId="13641" sId="8">
    <oc r="AG434">
      <f>IF(Z434,O434*'ETC Data'!$H$4*'ETC Data'!$L$4,0)</f>
    </oc>
    <nc r="AG434">
      <f>IF(Z434,O434*'ETC Data'!$H$4*'ETC Data'!$L$4,0)</f>
    </nc>
  </rcc>
  <rcc rId="13642" sId="8">
    <oc r="AH434">
      <f>AG434-(AG434*((VLOOKUP(A434,Plan!A$1:AP$798,41,FALSE)/100)))</f>
    </oc>
    <nc r="AH434">
      <f>AG434-(AG434*((VLOOKUP(A434,Plan!A$1:AP$798,42,FALSE)/100)))</f>
    </nc>
  </rcc>
  <rcc rId="13643" sId="8">
    <oc r="AJ434">
      <f>OR(H434="Y",K434="Y")</f>
    </oc>
    <nc r="AJ434">
      <f>OR(H434="Y",K434="Y")</f>
    </nc>
  </rcc>
  <rcc rId="13644" sId="8">
    <oc r="AK434">
      <f>IF(AJ434,O434*'ETC Data'!$H$5*'ETC Data'!$I$5,0)</f>
    </oc>
    <nc r="AK434">
      <f>IF(AJ434,O434*'ETC Data'!$H$5*'ETC Data'!$I$5,0)</f>
    </nc>
  </rcc>
  <rcc rId="13645" sId="8">
    <oc r="AL434">
      <f>AK434-(AK434*((VLOOKUP(A434,Plan!A$1:AY$798,49,FALSE)/100)))</f>
    </oc>
    <nc r="AL434">
      <f>AK434-(AK434*((VLOOKUP(A434,Plan!A$1:AY$798,51,FALSE)/100)))</f>
    </nc>
  </rcc>
  <rcc rId="13646" sId="8">
    <oc r="AM434">
      <f>IF(AJ434,O434*'ETC Data'!$H$5*'ETC Data'!$J$5,0)</f>
    </oc>
    <nc r="AM434">
      <f>IF(AJ434,O434*'ETC Data'!$H$5*'ETC Data'!$J$5,0)</f>
    </nc>
  </rcc>
  <rcc rId="13647" sId="8">
    <oc r="AN434">
      <f>AM434-(AM434*((VLOOKUP(A434,Plan!A$1:BA$798,50,FALSE)/100)))</f>
    </oc>
    <nc r="AN434">
      <f>AM434-(AM434*((VLOOKUP(A434,Plan!A$1:BA$798,53,FALSE)/100)))</f>
    </nc>
  </rcc>
  <rcc rId="13648" sId="8">
    <oc r="AO434">
      <f>IF(AJ434,O434*'ETC Data'!$H$5*'ETC Data'!$K$5,0)</f>
    </oc>
    <nc r="AO434">
      <f>IF(AJ434,O434*'ETC Data'!$H$5*'ETC Data'!$K$5,0)</f>
    </nc>
  </rcc>
  <rcc rId="13649" sId="8">
    <oc r="AP434">
      <f>AO434-(AO434*((VLOOKUP(A434,Plan!A$1:BB$798,51,FALSE)/100)))</f>
    </oc>
    <nc r="AP434">
      <f>AO434-(AO434*((VLOOKUP(A434,Plan!A$1:BB$798,54,FALSE)/100)))</f>
    </nc>
  </rcc>
  <rcc rId="13650" sId="8">
    <oc r="AQ434">
      <f>IF(AJ434,O434*'ETC Data'!$H$5*'ETC Data'!$L$5,0)</f>
    </oc>
    <nc r="AQ434">
      <f>IF(AJ434,O434*'ETC Data'!$H$5*'ETC Data'!$L$5,0)</f>
    </nc>
  </rcc>
  <rcc rId="13651" sId="8">
    <oc r="AR434">
      <f>AQ434-(AQ434*((VLOOKUP(A434,Plan!A$1:BD$798,53,FALSE)/100)))</f>
    </oc>
    <nc r="AR434">
      <f>AQ434-(AQ434*((VLOOKUP(A434,Plan!A$1:BD$798,56,FALSE)/100)))</f>
    </nc>
  </rcc>
  <rcc rId="13652" sId="8">
    <oc r="R435">
      <f>Q435-(Q435*((VLOOKUP(A435,Plan!A$1:Z$798,25,FALSE)/100)))</f>
    </oc>
    <nc r="R435">
      <f>Q435-(Q435*((VLOOKUP(A435,Plan!A$1:Z$798,26,FALSE)/100)))</f>
    </nc>
  </rcc>
  <rcc rId="13653" sId="8">
    <oc r="S435">
      <f>IF(P435,O435*'ETC Data'!$H$3*'ETC Data'!$J$3,0)</f>
    </oc>
    <nc r="S435">
      <f>IF(P435,O435*'ETC Data'!$H$3*'ETC Data'!$J$3,0)</f>
    </nc>
  </rcc>
  <rcc rId="13654" sId="8">
    <oc r="T435">
      <f>S435-(S435*((VLOOKUP(A435,Plan!A$1:AA$798,26,FALSE)/100)))</f>
    </oc>
    <nc r="T435">
      <f>S435-(S435*((VLOOKUP(A435,Plan!A$1:AA$798,27,FALSE)/100)))</f>
    </nc>
  </rcc>
  <rcc rId="13655" sId="8">
    <oc r="U435">
      <f>IF(P435,O435*'ETC Data'!$H$3*'ETC Data'!$K$3,0)</f>
    </oc>
    <nc r="U435">
      <f>IF(P435,O435*'ETC Data'!$H$3*'ETC Data'!$K$3,0)</f>
    </nc>
  </rcc>
  <rcc rId="13656" sId="8">
    <oc r="V435">
      <f>U435-(U435*((VLOOKUP(A435,Plan!A$1:AB$798,27,FALSE)/100)))</f>
    </oc>
    <nc r="V435">
      <f>U435-(U435*((VLOOKUP(A435,Plan!A$1:AB$798,28,FALSE)/100)))</f>
    </nc>
  </rcc>
  <rcc rId="13657" sId="8">
    <oc r="W435">
      <f>IF(P435,O435*'ETC Data'!$H$3*'ETC Data'!$L$3,0)</f>
    </oc>
    <nc r="W435">
      <f>IF(P435,O435*'ETC Data'!$H$3*'ETC Data'!$L$3,0)</f>
    </nc>
  </rcc>
  <rcc rId="13658" sId="8">
    <oc r="X435">
      <f>W435-(W435*((VLOOKUP(A435,Plan!A$1:AC$798,28,FALSE)/100)))</f>
    </oc>
    <nc r="X435">
      <f>W435-(W435*((VLOOKUP(A435,Plan!A$1:AC$798,29,FALSE)/100)))</f>
    </nc>
  </rcc>
  <rcc rId="13659" sId="8">
    <oc r="Z435">
      <f>OR(H435="Y",J435="Y")</f>
    </oc>
    <nc r="Z435">
      <f>OR(H435="Y",J435="Y")</f>
    </nc>
  </rcc>
  <rcc rId="13660" sId="8">
    <oc r="AA435">
      <f>IF(Z435,O435*'ETC Data'!$H$4*'ETC Data'!$I$4,0)</f>
    </oc>
    <nc r="AA435">
      <f>IF(Z435,O435*'ETC Data'!$H$4*'ETC Data'!$I$4,0)</f>
    </nc>
  </rcc>
  <rcc rId="13661" sId="8">
    <oc r="AB435">
      <f>AA435-(AA435*((VLOOKUP(A435,Plan!A$1:AI$798,34,FALSE)/100)))</f>
    </oc>
    <nc r="AB435">
      <f>AA435-(AA435*((VLOOKUP(A435,Plan!A$1:AI$798,35,FALSE)/100)))</f>
    </nc>
  </rcc>
  <rcc rId="13662" sId="8">
    <oc r="AC435">
      <f>IF(Z435,O435*'ETC Data'!$H$4*'ETC Data'!$J$4,0)</f>
    </oc>
    <nc r="AC435">
      <f>IF(Z435,O435*'ETC Data'!$H$4*'ETC Data'!$J$4,0)</f>
    </nc>
  </rcc>
  <rcc rId="13663" sId="8">
    <oc r="AD435">
      <f>AC435-(AC435*((VLOOKUP(A435,Plan!A$1:AJ$798,35,FALSE)/100)))</f>
    </oc>
    <nc r="AD435">
      <f>AC435-(AC435*((VLOOKUP(A435,Plan!A$1:AJ$798,36,FALSE)/100)))</f>
    </nc>
  </rcc>
  <rcc rId="13664" sId="8">
    <oc r="AE435">
      <f>IF(Z435,O435*'ETC Data'!$H$4*'ETC Data'!$K$4,0)</f>
    </oc>
    <nc r="AE435">
      <f>IF(Z435,O435*'ETC Data'!$H$4*'ETC Data'!$K$4,0)</f>
    </nc>
  </rcc>
  <rcc rId="13665" sId="8">
    <oc r="AF435">
      <f>AE435-(AE435*((VLOOKUP(A435,Plan!A$1:AK$798,36,FALSE)/100)))</f>
    </oc>
    <nc r="AF435">
      <f>AE435-(AE435*((VLOOKUP(A435,Plan!A$1:AK$798,37,FALSE)/100)))</f>
    </nc>
  </rcc>
  <rcc rId="13666" sId="8">
    <oc r="AG435">
      <f>IF(Z435,O435*'ETC Data'!$H$4*'ETC Data'!$L$4,0)</f>
    </oc>
    <nc r="AG435">
      <f>IF(Z435,O435*'ETC Data'!$H$4*'ETC Data'!$L$4,0)</f>
    </nc>
  </rcc>
  <rcc rId="13667" sId="8">
    <oc r="AH435">
      <f>AG435-(AG435*((VLOOKUP(A435,Plan!A$1:AP$798,41,FALSE)/100)))</f>
    </oc>
    <nc r="AH435">
      <f>AG435-(AG435*((VLOOKUP(A435,Plan!A$1:AP$798,42,FALSE)/100)))</f>
    </nc>
  </rcc>
  <rcc rId="13668" sId="8">
    <oc r="AJ435">
      <f>OR(H435="Y",K435="Y")</f>
    </oc>
    <nc r="AJ435">
      <f>OR(H435="Y",K435="Y")</f>
    </nc>
  </rcc>
  <rcc rId="13669" sId="8">
    <oc r="AK435">
      <f>IF(AJ435,O435*'ETC Data'!$H$5*'ETC Data'!$I$5,0)</f>
    </oc>
    <nc r="AK435">
      <f>IF(AJ435,O435*'ETC Data'!$H$5*'ETC Data'!$I$5,0)</f>
    </nc>
  </rcc>
  <rcc rId="13670" sId="8">
    <oc r="AL435">
      <f>AK435-(AK435*((VLOOKUP(A435,Plan!A$1:AY$798,49,FALSE)/100)))</f>
    </oc>
    <nc r="AL435">
      <f>AK435-(AK435*((VLOOKUP(A435,Plan!A$1:AY$798,51,FALSE)/100)))</f>
    </nc>
  </rcc>
  <rcc rId="13671" sId="8">
    <oc r="AM435">
      <f>IF(AJ435,O435*'ETC Data'!$H$5*'ETC Data'!$J$5,0)</f>
    </oc>
    <nc r="AM435">
      <f>IF(AJ435,O435*'ETC Data'!$H$5*'ETC Data'!$J$5,0)</f>
    </nc>
  </rcc>
  <rcc rId="13672" sId="8">
    <oc r="AN435">
      <f>AM435-(AM435*((VLOOKUP(A435,Plan!A$1:BA$798,50,FALSE)/100)))</f>
    </oc>
    <nc r="AN435">
      <f>AM435-(AM435*((VLOOKUP(A435,Plan!A$1:BA$798,53,FALSE)/100)))</f>
    </nc>
  </rcc>
  <rcc rId="13673" sId="8">
    <oc r="AO435">
      <f>IF(AJ435,O435*'ETC Data'!$H$5*'ETC Data'!$K$5,0)</f>
    </oc>
    <nc r="AO435">
      <f>IF(AJ435,O435*'ETC Data'!$H$5*'ETC Data'!$K$5,0)</f>
    </nc>
  </rcc>
  <rcc rId="13674" sId="8">
    <oc r="AP435">
      <f>AO435-(AO435*((VLOOKUP(A435,Plan!A$1:BB$798,51,FALSE)/100)))</f>
    </oc>
    <nc r="AP435">
      <f>AO435-(AO435*((VLOOKUP(A435,Plan!A$1:BB$798,54,FALSE)/100)))</f>
    </nc>
  </rcc>
  <rcc rId="13675" sId="8">
    <oc r="AQ435">
      <f>IF(AJ435,O435*'ETC Data'!$H$5*'ETC Data'!$L$5,0)</f>
    </oc>
    <nc r="AQ435">
      <f>IF(AJ435,O435*'ETC Data'!$H$5*'ETC Data'!$L$5,0)</f>
    </nc>
  </rcc>
  <rcc rId="13676" sId="8">
    <oc r="AR435">
      <f>AQ435-(AQ435*((VLOOKUP(A435,Plan!A$1:BD$798,53,FALSE)/100)))</f>
    </oc>
    <nc r="AR435">
      <f>AQ435-(AQ435*((VLOOKUP(A435,Plan!A$1:BD$798,56,FALSE)/100)))</f>
    </nc>
  </rcc>
  <rcc rId="13677" sId="8">
    <oc r="R436">
      <f>Q436-(Q436*((VLOOKUP(A436,Plan!A$1:Z$798,25,FALSE)/100)))</f>
    </oc>
    <nc r="R436">
      <f>Q436-(Q436*((VLOOKUP(A436,Plan!A$1:Z$798,26,FALSE)/100)))</f>
    </nc>
  </rcc>
  <rcc rId="13678" sId="8">
    <oc r="S436">
      <f>IF(P436,O436*'ETC Data'!$H$3*'ETC Data'!$J$3,0)</f>
    </oc>
    <nc r="S436">
      <f>IF(P436,O436*'ETC Data'!$H$3*'ETC Data'!$J$3,0)</f>
    </nc>
  </rcc>
  <rcc rId="13679" sId="8">
    <oc r="T436">
      <f>S436-(S436*((VLOOKUP(A436,Plan!A$1:AA$798,26,FALSE)/100)))</f>
    </oc>
    <nc r="T436">
      <f>S436-(S436*((VLOOKUP(A436,Plan!A$1:AA$798,27,FALSE)/100)))</f>
    </nc>
  </rcc>
  <rcc rId="13680" sId="8">
    <oc r="U436">
      <f>IF(P436,O436*'ETC Data'!$H$3*'ETC Data'!$K$3,0)</f>
    </oc>
    <nc r="U436">
      <f>IF(P436,O436*'ETC Data'!$H$3*'ETC Data'!$K$3,0)</f>
    </nc>
  </rcc>
  <rcc rId="13681" sId="8">
    <oc r="V436">
      <f>U436-(U436*((VLOOKUP(A436,Plan!A$1:AB$798,27,FALSE)/100)))</f>
    </oc>
    <nc r="V436">
      <f>U436-(U436*((VLOOKUP(A436,Plan!A$1:AB$798,28,FALSE)/100)))</f>
    </nc>
  </rcc>
  <rcc rId="13682" sId="8">
    <oc r="W436">
      <f>IF(P436,O436*'ETC Data'!$H$3*'ETC Data'!$L$3,0)</f>
    </oc>
    <nc r="W436">
      <f>IF(P436,O436*'ETC Data'!$H$3*'ETC Data'!$L$3,0)</f>
    </nc>
  </rcc>
  <rcc rId="13683" sId="8">
    <oc r="X436">
      <f>W436-(W436*((VLOOKUP(A436,Plan!A$1:AC$798,28,FALSE)/100)))</f>
    </oc>
    <nc r="X436">
      <f>W436-(W436*((VLOOKUP(A436,Plan!A$1:AC$798,29,FALSE)/100)))</f>
    </nc>
  </rcc>
  <rcc rId="13684" sId="8">
    <oc r="Z436">
      <f>OR(H436="Y",J436="Y")</f>
    </oc>
    <nc r="Z436">
      <f>OR(H436="Y",J436="Y")</f>
    </nc>
  </rcc>
  <rcc rId="13685" sId="8">
    <oc r="AA436">
      <f>IF(Z436,O436*'ETC Data'!$H$4*'ETC Data'!$I$4,0)</f>
    </oc>
    <nc r="AA436">
      <f>IF(Z436,O436*'ETC Data'!$H$4*'ETC Data'!$I$4,0)</f>
    </nc>
  </rcc>
  <rcc rId="13686" sId="8">
    <oc r="AB436">
      <f>AA436-(AA436*((VLOOKUP(A436,Plan!A$1:AI$798,34,FALSE)/100)))</f>
    </oc>
    <nc r="AB436">
      <f>AA436-(AA436*((VLOOKUP(A436,Plan!A$1:AI$798,35,FALSE)/100)))</f>
    </nc>
  </rcc>
  <rcc rId="13687" sId="8">
    <oc r="AC436">
      <f>IF(Z436,O436*'ETC Data'!$H$4*'ETC Data'!$J$4,0)</f>
    </oc>
    <nc r="AC436">
      <f>IF(Z436,O436*'ETC Data'!$H$4*'ETC Data'!$J$4,0)</f>
    </nc>
  </rcc>
  <rcc rId="13688" sId="8">
    <oc r="AD436">
      <f>AC436-(AC436*((VLOOKUP(A436,Plan!A$1:AJ$798,35,FALSE)/100)))</f>
    </oc>
    <nc r="AD436">
      <f>AC436-(AC436*((VLOOKUP(A436,Plan!A$1:AJ$798,36,FALSE)/100)))</f>
    </nc>
  </rcc>
  <rcc rId="13689" sId="8">
    <oc r="AE436">
      <f>IF(Z436,O436*'ETC Data'!$H$4*'ETC Data'!$K$4,0)</f>
    </oc>
    <nc r="AE436">
      <f>IF(Z436,O436*'ETC Data'!$H$4*'ETC Data'!$K$4,0)</f>
    </nc>
  </rcc>
  <rcc rId="13690" sId="8">
    <oc r="AF436">
      <f>AE436-(AE436*((VLOOKUP(A436,Plan!A$1:AK$798,36,FALSE)/100)))</f>
    </oc>
    <nc r="AF436">
      <f>AE436-(AE436*((VLOOKUP(A436,Plan!A$1:AK$798,37,FALSE)/100)))</f>
    </nc>
  </rcc>
  <rcc rId="13691" sId="8">
    <oc r="AG436">
      <f>IF(Z436,O436*'ETC Data'!$H$4*'ETC Data'!$L$4,0)</f>
    </oc>
    <nc r="AG436">
      <f>IF(Z436,O436*'ETC Data'!$H$4*'ETC Data'!$L$4,0)</f>
    </nc>
  </rcc>
  <rcc rId="13692" sId="8">
    <oc r="AH436">
      <f>AG436-(AG436*((VLOOKUP(A436,Plan!A$1:AP$798,41,FALSE)/100)))</f>
    </oc>
    <nc r="AH436">
      <f>AG436-(AG436*((VLOOKUP(A436,Plan!A$1:AP$798,42,FALSE)/100)))</f>
    </nc>
  </rcc>
  <rcc rId="13693" sId="8">
    <oc r="AJ436">
      <f>OR(H436="Y",K436="Y")</f>
    </oc>
    <nc r="AJ436">
      <f>OR(H436="Y",K436="Y")</f>
    </nc>
  </rcc>
  <rcc rId="13694" sId="8">
    <oc r="AK436">
      <f>IF(AJ436,O436*'ETC Data'!$H$5*'ETC Data'!$I$5,0)</f>
    </oc>
    <nc r="AK436">
      <f>IF(AJ436,O436*'ETC Data'!$H$5*'ETC Data'!$I$5,0)</f>
    </nc>
  </rcc>
  <rcc rId="13695" sId="8">
    <oc r="AL436">
      <f>AK436-(AK436*((VLOOKUP(A436,Plan!A$1:AY$798,49,FALSE)/100)))</f>
    </oc>
    <nc r="AL436">
      <f>AK436-(AK436*((VLOOKUP(A436,Plan!A$1:AY$798,51,FALSE)/100)))</f>
    </nc>
  </rcc>
  <rcc rId="13696" sId="8">
    <oc r="AM436">
      <f>IF(AJ436,O436*'ETC Data'!$H$5*'ETC Data'!$J$5,0)</f>
    </oc>
    <nc r="AM436">
      <f>IF(AJ436,O436*'ETC Data'!$H$5*'ETC Data'!$J$5,0)</f>
    </nc>
  </rcc>
  <rcc rId="13697" sId="8">
    <oc r="AN436">
      <f>AM436-(AM436*((VLOOKUP(A436,Plan!A$1:BA$798,50,FALSE)/100)))</f>
    </oc>
    <nc r="AN436">
      <f>AM436-(AM436*((VLOOKUP(A436,Plan!A$1:BA$798,53,FALSE)/100)))</f>
    </nc>
  </rcc>
  <rcc rId="13698" sId="8">
    <oc r="AO436">
      <f>IF(AJ436,O436*'ETC Data'!$H$5*'ETC Data'!$K$5,0)</f>
    </oc>
    <nc r="AO436">
      <f>IF(AJ436,O436*'ETC Data'!$H$5*'ETC Data'!$K$5,0)</f>
    </nc>
  </rcc>
  <rcc rId="13699" sId="8">
    <oc r="AP436">
      <f>AO436-(AO436*((VLOOKUP(A436,Plan!A$1:BB$798,51,FALSE)/100)))</f>
    </oc>
    <nc r="AP436">
      <f>AO436-(AO436*((VLOOKUP(A436,Plan!A$1:BB$798,54,FALSE)/100)))</f>
    </nc>
  </rcc>
  <rcc rId="13700" sId="8">
    <oc r="AQ436">
      <f>IF(AJ436,O436*'ETC Data'!$H$5*'ETC Data'!$L$5,0)</f>
    </oc>
    <nc r="AQ436">
      <f>IF(AJ436,O436*'ETC Data'!$H$5*'ETC Data'!$L$5,0)</f>
    </nc>
  </rcc>
  <rcc rId="13701" sId="8">
    <oc r="AR436">
      <f>AQ436-(AQ436*((VLOOKUP(A436,Plan!A$1:BD$798,53,FALSE)/100)))</f>
    </oc>
    <nc r="AR436">
      <f>AQ436-(AQ436*((VLOOKUP(A436,Plan!A$1:BD$798,56,FALSE)/100)))</f>
    </nc>
  </rcc>
  <rcc rId="13702" sId="8">
    <oc r="R437">
      <f>Q437-(Q437*((VLOOKUP(A437,Plan!A$1:Z$798,25,FALSE)/100)))</f>
    </oc>
    <nc r="R437">
      <f>Q437-(Q437*((VLOOKUP(A437,Plan!A$1:Z$798,26,FALSE)/100)))</f>
    </nc>
  </rcc>
  <rcc rId="13703" sId="8">
    <oc r="S437">
      <f>IF(P437,O437*'ETC Data'!$H$3*'ETC Data'!$J$3,0)</f>
    </oc>
    <nc r="S437">
      <f>IF(P437,O437*'ETC Data'!$H$3*'ETC Data'!$J$3,0)</f>
    </nc>
  </rcc>
  <rcc rId="13704" sId="8">
    <oc r="T437">
      <f>S437-(S437*((VLOOKUP(A437,Plan!A$1:AA$798,26,FALSE)/100)))</f>
    </oc>
    <nc r="T437">
      <f>S437-(S437*((VLOOKUP(A437,Plan!A$1:AA$798,27,FALSE)/100)))</f>
    </nc>
  </rcc>
  <rcc rId="13705" sId="8">
    <oc r="U437">
      <f>IF(P437,O437*'ETC Data'!$H$3*'ETC Data'!$K$3,0)</f>
    </oc>
    <nc r="U437">
      <f>IF(P437,O437*'ETC Data'!$H$3*'ETC Data'!$K$3,0)</f>
    </nc>
  </rcc>
  <rcc rId="13706" sId="8">
    <oc r="V437">
      <f>U437-(U437*((VLOOKUP(A437,Plan!A$1:AB$798,27,FALSE)/100)))</f>
    </oc>
    <nc r="V437">
      <f>U437-(U437*((VLOOKUP(A437,Plan!A$1:AB$798,28,FALSE)/100)))</f>
    </nc>
  </rcc>
  <rcc rId="13707" sId="8">
    <oc r="W437">
      <f>IF(P437,O437*'ETC Data'!$H$3*'ETC Data'!$L$3,0)</f>
    </oc>
    <nc r="W437">
      <f>IF(P437,O437*'ETC Data'!$H$3*'ETC Data'!$L$3,0)</f>
    </nc>
  </rcc>
  <rcc rId="13708" sId="8">
    <oc r="X437">
      <f>W437-(W437*((VLOOKUP(A437,Plan!A$1:AC$798,28,FALSE)/100)))</f>
    </oc>
    <nc r="X437">
      <f>W437-(W437*((VLOOKUP(A437,Plan!A$1:AC$798,29,FALSE)/100)))</f>
    </nc>
  </rcc>
  <rcc rId="13709" sId="8">
    <oc r="Z437">
      <f>OR(H437="Y",J437="Y")</f>
    </oc>
    <nc r="Z437">
      <f>OR(H437="Y",J437="Y")</f>
    </nc>
  </rcc>
  <rcc rId="13710" sId="8">
    <oc r="AA437">
      <f>IF(Z437,O437*'ETC Data'!$H$4*'ETC Data'!$I$4,0)</f>
    </oc>
    <nc r="AA437">
      <f>IF(Z437,O437*'ETC Data'!$H$4*'ETC Data'!$I$4,0)</f>
    </nc>
  </rcc>
  <rcc rId="13711" sId="8">
    <oc r="AB437">
      <f>AA437-(AA437*((VLOOKUP(A437,Plan!A$1:AI$798,34,FALSE)/100)))</f>
    </oc>
    <nc r="AB437">
      <f>AA437-(AA437*((VLOOKUP(A437,Plan!A$1:AI$798,35,FALSE)/100)))</f>
    </nc>
  </rcc>
  <rcc rId="13712" sId="8">
    <oc r="AC437">
      <f>IF(Z437,O437*'ETC Data'!$H$4*'ETC Data'!$J$4,0)</f>
    </oc>
    <nc r="AC437">
      <f>IF(Z437,O437*'ETC Data'!$H$4*'ETC Data'!$J$4,0)</f>
    </nc>
  </rcc>
  <rcc rId="13713" sId="8">
    <oc r="AD437">
      <f>AC437-(AC437*((VLOOKUP(A437,Plan!A$1:AJ$798,35,FALSE)/100)))</f>
    </oc>
    <nc r="AD437">
      <f>AC437-(AC437*((VLOOKUP(A437,Plan!A$1:AJ$798,36,FALSE)/100)))</f>
    </nc>
  </rcc>
  <rcc rId="13714" sId="8">
    <oc r="AE437">
      <f>IF(Z437,O437*'ETC Data'!$H$4*'ETC Data'!$K$4,0)</f>
    </oc>
    <nc r="AE437">
      <f>IF(Z437,O437*'ETC Data'!$H$4*'ETC Data'!$K$4,0)</f>
    </nc>
  </rcc>
  <rcc rId="13715" sId="8">
    <oc r="AF437">
      <f>AE437-(AE437*((VLOOKUP(A437,Plan!A$1:AK$798,36,FALSE)/100)))</f>
    </oc>
    <nc r="AF437">
      <f>AE437-(AE437*((VLOOKUP(A437,Plan!A$1:AK$798,37,FALSE)/100)))</f>
    </nc>
  </rcc>
  <rcc rId="13716" sId="8">
    <oc r="AG437">
      <f>IF(Z437,O437*'ETC Data'!$H$4*'ETC Data'!$L$4,0)</f>
    </oc>
    <nc r="AG437">
      <f>IF(Z437,O437*'ETC Data'!$H$4*'ETC Data'!$L$4,0)</f>
    </nc>
  </rcc>
  <rcc rId="13717" sId="8">
    <oc r="AH437">
      <f>AG437-(AG437*((VLOOKUP(A437,Plan!A$1:AP$798,41,FALSE)/100)))</f>
    </oc>
    <nc r="AH437">
      <f>AG437-(AG437*((VLOOKUP(A437,Plan!A$1:AP$798,42,FALSE)/100)))</f>
    </nc>
  </rcc>
  <rcc rId="13718" sId="8">
    <oc r="AJ437">
      <f>OR(H437="Y",K437="Y")</f>
    </oc>
    <nc r="AJ437">
      <f>OR(H437="Y",K437="Y")</f>
    </nc>
  </rcc>
  <rcc rId="13719" sId="8">
    <oc r="AK437">
      <f>IF(AJ437,O437*'ETC Data'!$H$5*'ETC Data'!$I$5,0)</f>
    </oc>
    <nc r="AK437">
      <f>IF(AJ437,O437*'ETC Data'!$H$5*'ETC Data'!$I$5,0)</f>
    </nc>
  </rcc>
  <rcc rId="13720" sId="8">
    <oc r="AL437">
      <f>AK437-(AK437*((VLOOKUP(A437,Plan!A$1:AY$798,49,FALSE)/100)))</f>
    </oc>
    <nc r="AL437">
      <f>AK437-(AK437*((VLOOKUP(A437,Plan!A$1:AY$798,51,FALSE)/100)))</f>
    </nc>
  </rcc>
  <rcc rId="13721" sId="8">
    <oc r="AM437">
      <f>IF(AJ437,O437*'ETC Data'!$H$5*'ETC Data'!$J$5,0)</f>
    </oc>
    <nc r="AM437">
      <f>IF(AJ437,O437*'ETC Data'!$H$5*'ETC Data'!$J$5,0)</f>
    </nc>
  </rcc>
  <rcc rId="13722" sId="8">
    <oc r="AN437">
      <f>AM437-(AM437*((VLOOKUP(A437,Plan!A$1:BA$798,50,FALSE)/100)))</f>
    </oc>
    <nc r="AN437">
      <f>AM437-(AM437*((VLOOKUP(A437,Plan!A$1:BA$798,53,FALSE)/100)))</f>
    </nc>
  </rcc>
  <rcc rId="13723" sId="8">
    <oc r="AO437">
      <f>IF(AJ437,O437*'ETC Data'!$H$5*'ETC Data'!$K$5,0)</f>
    </oc>
    <nc r="AO437">
      <f>IF(AJ437,O437*'ETC Data'!$H$5*'ETC Data'!$K$5,0)</f>
    </nc>
  </rcc>
  <rcc rId="13724" sId="8">
    <oc r="AP437">
      <f>AO437-(AO437*((VLOOKUP(A437,Plan!A$1:BB$798,51,FALSE)/100)))</f>
    </oc>
    <nc r="AP437">
      <f>AO437-(AO437*((VLOOKUP(A437,Plan!A$1:BB$798,54,FALSE)/100)))</f>
    </nc>
  </rcc>
  <rcc rId="13725" sId="8">
    <oc r="AQ437">
      <f>IF(AJ437,O437*'ETC Data'!$H$5*'ETC Data'!$L$5,0)</f>
    </oc>
    <nc r="AQ437">
      <f>IF(AJ437,O437*'ETC Data'!$H$5*'ETC Data'!$L$5,0)</f>
    </nc>
  </rcc>
  <rcc rId="13726" sId="8">
    <oc r="AR437">
      <f>AQ437-(AQ437*((VLOOKUP(A437,Plan!A$1:BD$798,53,FALSE)/100)))</f>
    </oc>
    <nc r="AR437">
      <f>AQ437-(AQ437*((VLOOKUP(A437,Plan!A$1:BD$798,56,FALSE)/100)))</f>
    </nc>
  </rcc>
  <rcc rId="13727" sId="8">
    <oc r="R438">
      <f>Q438-(Q438*((VLOOKUP(A438,Plan!A$1:Z$798,25,FALSE)/100)))</f>
    </oc>
    <nc r="R438">
      <f>Q438-(Q438*((VLOOKUP(A438,Plan!A$1:Z$798,26,FALSE)/100)))</f>
    </nc>
  </rcc>
  <rcc rId="13728" sId="8">
    <oc r="S438">
      <f>IF(P438,O438*'ETC Data'!$H$3*'ETC Data'!$J$3,0)</f>
    </oc>
    <nc r="S438">
      <f>IF(P438,O438*'ETC Data'!$H$3*'ETC Data'!$J$3,0)</f>
    </nc>
  </rcc>
  <rcc rId="13729" sId="8">
    <oc r="T438">
      <f>S438-(S438*((VLOOKUP(A438,Plan!A$1:AA$798,26,FALSE)/100)))</f>
    </oc>
    <nc r="T438">
      <f>S438-(S438*((VLOOKUP(A438,Plan!A$1:AA$798,27,FALSE)/100)))</f>
    </nc>
  </rcc>
  <rcc rId="13730" sId="8">
    <oc r="U438">
      <f>IF(P438,O438*'ETC Data'!$H$3*'ETC Data'!$K$3,0)</f>
    </oc>
    <nc r="U438">
      <f>IF(P438,O438*'ETC Data'!$H$3*'ETC Data'!$K$3,0)</f>
    </nc>
  </rcc>
  <rcc rId="13731" sId="8">
    <oc r="V438">
      <f>U438-(U438*((VLOOKUP(A438,Plan!A$1:AB$798,27,FALSE)/100)))</f>
    </oc>
    <nc r="V438">
      <f>U438-(U438*((VLOOKUP(A438,Plan!A$1:AB$798,28,FALSE)/100)))</f>
    </nc>
  </rcc>
  <rcc rId="13732" sId="8">
    <oc r="W438">
      <f>IF(P438,O438*'ETC Data'!$H$3*'ETC Data'!$L$3,0)</f>
    </oc>
    <nc r="W438">
      <f>IF(P438,O438*'ETC Data'!$H$3*'ETC Data'!$L$3,0)</f>
    </nc>
  </rcc>
  <rcc rId="13733" sId="8">
    <oc r="X438">
      <f>W438-(W438*((VLOOKUP(A438,Plan!A$1:AC$798,28,FALSE)/100)))</f>
    </oc>
    <nc r="X438">
      <f>W438-(W438*((VLOOKUP(A438,Plan!A$1:AC$798,29,FALSE)/100)))</f>
    </nc>
  </rcc>
  <rcc rId="13734" sId="8">
    <oc r="Z438">
      <f>OR(H438="Y",J438="Y")</f>
    </oc>
    <nc r="Z438">
      <f>OR(H438="Y",J438="Y")</f>
    </nc>
  </rcc>
  <rcc rId="13735" sId="8">
    <oc r="AA438">
      <f>IF(Z438,O438*'ETC Data'!$H$4*'ETC Data'!$I$4,0)</f>
    </oc>
    <nc r="AA438">
      <f>IF(Z438,O438*'ETC Data'!$H$4*'ETC Data'!$I$4,0)</f>
    </nc>
  </rcc>
  <rcc rId="13736" sId="8">
    <oc r="AB438">
      <f>AA438-(AA438*((VLOOKUP(A438,Plan!A$1:AI$798,34,FALSE)/100)))</f>
    </oc>
    <nc r="AB438">
      <f>AA438-(AA438*((VLOOKUP(A438,Plan!A$1:AI$798,35,FALSE)/100)))</f>
    </nc>
  </rcc>
  <rcc rId="13737" sId="8">
    <oc r="AC438">
      <f>IF(Z438,O438*'ETC Data'!$H$4*'ETC Data'!$J$4,0)</f>
    </oc>
    <nc r="AC438">
      <f>IF(Z438,O438*'ETC Data'!$H$4*'ETC Data'!$J$4,0)</f>
    </nc>
  </rcc>
  <rcc rId="13738" sId="8">
    <oc r="AD438">
      <f>AC438-(AC438*((VLOOKUP(A438,Plan!A$1:AJ$798,35,FALSE)/100)))</f>
    </oc>
    <nc r="AD438">
      <f>AC438-(AC438*((VLOOKUP(A438,Plan!A$1:AJ$798,36,FALSE)/100)))</f>
    </nc>
  </rcc>
  <rcc rId="13739" sId="8">
    <oc r="AE438">
      <f>IF(Z438,O438*'ETC Data'!$H$4*'ETC Data'!$K$4,0)</f>
    </oc>
    <nc r="AE438">
      <f>IF(Z438,O438*'ETC Data'!$H$4*'ETC Data'!$K$4,0)</f>
    </nc>
  </rcc>
  <rcc rId="13740" sId="8">
    <oc r="AF438">
      <f>AE438-(AE438*((VLOOKUP(A438,Plan!A$1:AK$798,36,FALSE)/100)))</f>
    </oc>
    <nc r="AF438">
      <f>AE438-(AE438*((VLOOKUP(A438,Plan!A$1:AK$798,37,FALSE)/100)))</f>
    </nc>
  </rcc>
  <rcc rId="13741" sId="8">
    <oc r="AG438">
      <f>IF(Z438,O438*'ETC Data'!$H$4*'ETC Data'!$L$4,0)</f>
    </oc>
    <nc r="AG438">
      <f>IF(Z438,O438*'ETC Data'!$H$4*'ETC Data'!$L$4,0)</f>
    </nc>
  </rcc>
  <rcc rId="13742" sId="8">
    <oc r="AH438">
      <f>AG438-(AG438*((VLOOKUP(A438,Plan!A$1:AP$798,41,FALSE)/100)))</f>
    </oc>
    <nc r="AH438">
      <f>AG438-(AG438*((VLOOKUP(A438,Plan!A$1:AP$798,42,FALSE)/100)))</f>
    </nc>
  </rcc>
  <rcc rId="13743" sId="8">
    <oc r="AJ438">
      <f>OR(H438="Y",K438="Y")</f>
    </oc>
    <nc r="AJ438">
      <f>OR(H438="Y",K438="Y")</f>
    </nc>
  </rcc>
  <rcc rId="13744" sId="8">
    <oc r="AK438">
      <f>IF(AJ438,O438*'ETC Data'!$H$5*'ETC Data'!$I$5,0)</f>
    </oc>
    <nc r="AK438">
      <f>IF(AJ438,O438*'ETC Data'!$H$5*'ETC Data'!$I$5,0)</f>
    </nc>
  </rcc>
  <rcc rId="13745" sId="8">
    <oc r="AL438">
      <f>AK438-(AK438*((VLOOKUP(A438,Plan!A$1:AY$798,49,FALSE)/100)))</f>
    </oc>
    <nc r="AL438">
      <f>AK438-(AK438*((VLOOKUP(A438,Plan!A$1:AY$798,51,FALSE)/100)))</f>
    </nc>
  </rcc>
  <rcc rId="13746" sId="8">
    <oc r="AM438">
      <f>IF(AJ438,O438*'ETC Data'!$H$5*'ETC Data'!$J$5,0)</f>
    </oc>
    <nc r="AM438">
      <f>IF(AJ438,O438*'ETC Data'!$H$5*'ETC Data'!$J$5,0)</f>
    </nc>
  </rcc>
  <rcc rId="13747" sId="8">
    <oc r="AN438">
      <f>AM438-(AM438*((VLOOKUP(A438,Plan!A$1:BA$798,50,FALSE)/100)))</f>
    </oc>
    <nc r="AN438">
      <f>AM438-(AM438*((VLOOKUP(A438,Plan!A$1:BA$798,53,FALSE)/100)))</f>
    </nc>
  </rcc>
  <rcc rId="13748" sId="8">
    <oc r="AO438">
      <f>IF(AJ438,O438*'ETC Data'!$H$5*'ETC Data'!$K$5,0)</f>
    </oc>
    <nc r="AO438">
      <f>IF(AJ438,O438*'ETC Data'!$H$5*'ETC Data'!$K$5,0)</f>
    </nc>
  </rcc>
  <rcc rId="13749" sId="8">
    <oc r="AP438">
      <f>AO438-(AO438*((VLOOKUP(A438,Plan!A$1:BB$798,51,FALSE)/100)))</f>
    </oc>
    <nc r="AP438">
      <f>AO438-(AO438*((VLOOKUP(A438,Plan!A$1:BB$798,54,FALSE)/100)))</f>
    </nc>
  </rcc>
  <rcc rId="13750" sId="8">
    <oc r="AQ438">
      <f>IF(AJ438,O438*'ETC Data'!$H$5*'ETC Data'!$L$5,0)</f>
    </oc>
    <nc r="AQ438">
      <f>IF(AJ438,O438*'ETC Data'!$H$5*'ETC Data'!$L$5,0)</f>
    </nc>
  </rcc>
  <rcc rId="13751" sId="8">
    <oc r="AR438">
      <f>AQ438-(AQ438*((VLOOKUP(A438,Plan!A$1:BD$798,53,FALSE)/100)))</f>
    </oc>
    <nc r="AR438">
      <f>AQ438-(AQ438*((VLOOKUP(A438,Plan!A$1:BD$798,56,FALSE)/100)))</f>
    </nc>
  </rcc>
  <rcc rId="13752" sId="8">
    <oc r="R439">
      <f>Q439-(Q439*((VLOOKUP(A439,Plan!A$1:Z$798,25,FALSE)/100)))</f>
    </oc>
    <nc r="R439">
      <f>Q439-(Q439*((VLOOKUP(A439,Plan!A$1:Z$798,26,FALSE)/100)))</f>
    </nc>
  </rcc>
  <rcc rId="13753" sId="8">
    <oc r="S439">
      <f>IF(P439,O439*'ETC Data'!$H$3*'ETC Data'!$J$3,0)</f>
    </oc>
    <nc r="S439">
      <f>IF(P439,O439*'ETC Data'!$H$3*'ETC Data'!$J$3,0)</f>
    </nc>
  </rcc>
  <rcc rId="13754" sId="8">
    <oc r="T439">
      <f>S439-(S439*((VLOOKUP(A439,Plan!A$1:AA$798,26,FALSE)/100)))</f>
    </oc>
    <nc r="T439">
      <f>S439-(S439*((VLOOKUP(A439,Plan!A$1:AA$798,27,FALSE)/100)))</f>
    </nc>
  </rcc>
  <rcc rId="13755" sId="8">
    <oc r="U439">
      <f>IF(P439,O439*'ETC Data'!$H$3*'ETC Data'!$K$3,0)</f>
    </oc>
    <nc r="U439">
      <f>IF(P439,O439*'ETC Data'!$H$3*'ETC Data'!$K$3,0)</f>
    </nc>
  </rcc>
  <rcc rId="13756" sId="8">
    <oc r="V439">
      <f>U439-(U439*((VLOOKUP(A439,Plan!A$1:AB$798,27,FALSE)/100)))</f>
    </oc>
    <nc r="V439">
      <f>U439-(U439*((VLOOKUP(A439,Plan!A$1:AB$798,28,FALSE)/100)))</f>
    </nc>
  </rcc>
  <rcc rId="13757" sId="8">
    <oc r="W439">
      <f>IF(P439,O439*'ETC Data'!$H$3*'ETC Data'!$L$3,0)</f>
    </oc>
    <nc r="W439">
      <f>IF(P439,O439*'ETC Data'!$H$3*'ETC Data'!$L$3,0)</f>
    </nc>
  </rcc>
  <rcc rId="13758" sId="8">
    <oc r="X439">
      <f>W439-(W439*((VLOOKUP(A439,Plan!A$1:AC$798,28,FALSE)/100)))</f>
    </oc>
    <nc r="X439">
      <f>W439-(W439*((VLOOKUP(A439,Plan!A$1:AC$798,29,FALSE)/100)))</f>
    </nc>
  </rcc>
  <rcc rId="13759" sId="8">
    <oc r="Z439">
      <f>OR(H439="Y",J439="Y")</f>
    </oc>
    <nc r="Z439">
      <f>OR(H439="Y",J439="Y")</f>
    </nc>
  </rcc>
  <rcc rId="13760" sId="8">
    <oc r="AA439">
      <f>IF(Z439,O439*'ETC Data'!$H$4*'ETC Data'!$I$4,0)</f>
    </oc>
    <nc r="AA439">
      <f>IF(Z439,O439*'ETC Data'!$H$4*'ETC Data'!$I$4,0)</f>
    </nc>
  </rcc>
  <rcc rId="13761" sId="8">
    <oc r="AB439">
      <f>AA439-(AA439*((VLOOKUP(A439,Plan!A$1:AI$798,34,FALSE)/100)))</f>
    </oc>
    <nc r="AB439">
      <f>AA439-(AA439*((VLOOKUP(A439,Plan!A$1:AI$798,35,FALSE)/100)))</f>
    </nc>
  </rcc>
  <rcc rId="13762" sId="8">
    <oc r="AC439">
      <f>IF(Z439,O439*'ETC Data'!$H$4*'ETC Data'!$J$4,0)</f>
    </oc>
    <nc r="AC439">
      <f>IF(Z439,O439*'ETC Data'!$H$4*'ETC Data'!$J$4,0)</f>
    </nc>
  </rcc>
  <rcc rId="13763" sId="8">
    <oc r="AD439">
      <f>AC439-(AC439*((VLOOKUP(A439,Plan!A$1:AJ$798,35,FALSE)/100)))</f>
    </oc>
    <nc r="AD439">
      <f>AC439-(AC439*((VLOOKUP(A439,Plan!A$1:AJ$798,36,FALSE)/100)))</f>
    </nc>
  </rcc>
  <rcc rId="13764" sId="8">
    <oc r="AE439">
      <f>IF(Z439,O439*'ETC Data'!$H$4*'ETC Data'!$K$4,0)</f>
    </oc>
    <nc r="AE439">
      <f>IF(Z439,O439*'ETC Data'!$H$4*'ETC Data'!$K$4,0)</f>
    </nc>
  </rcc>
  <rcc rId="13765" sId="8">
    <oc r="AF439">
      <f>AE439-(AE439*((VLOOKUP(A439,Plan!A$1:AK$798,36,FALSE)/100)))</f>
    </oc>
    <nc r="AF439">
      <f>AE439-(AE439*((VLOOKUP(A439,Plan!A$1:AK$798,37,FALSE)/100)))</f>
    </nc>
  </rcc>
  <rcc rId="13766" sId="8">
    <oc r="AG439">
      <f>IF(Z439,O439*'ETC Data'!$H$4*'ETC Data'!$L$4,0)</f>
    </oc>
    <nc r="AG439">
      <f>IF(Z439,O439*'ETC Data'!$H$4*'ETC Data'!$L$4,0)</f>
    </nc>
  </rcc>
  <rcc rId="13767" sId="8">
    <oc r="AH439">
      <f>AG439-(AG439*((VLOOKUP(A439,Plan!A$1:AP$798,41,FALSE)/100)))</f>
    </oc>
    <nc r="AH439">
      <f>AG439-(AG439*((VLOOKUP(A439,Plan!A$1:AP$798,42,FALSE)/100)))</f>
    </nc>
  </rcc>
  <rcc rId="13768" sId="8">
    <oc r="AJ439">
      <f>OR(H439="Y",K439="Y")</f>
    </oc>
    <nc r="AJ439">
      <f>OR(H439="Y",K439="Y")</f>
    </nc>
  </rcc>
  <rcc rId="13769" sId="8">
    <oc r="AK439">
      <f>IF(AJ439,O439*'ETC Data'!$H$5*'ETC Data'!$I$5,0)</f>
    </oc>
    <nc r="AK439">
      <f>IF(AJ439,O439*'ETC Data'!$H$5*'ETC Data'!$I$5,0)</f>
    </nc>
  </rcc>
  <rcc rId="13770" sId="8">
    <oc r="AL439">
      <f>AK439-(AK439*((VLOOKUP(A439,Plan!A$1:AY$798,49,FALSE)/100)))</f>
    </oc>
    <nc r="AL439">
      <f>AK439-(AK439*((VLOOKUP(A439,Plan!A$1:AY$798,51,FALSE)/100)))</f>
    </nc>
  </rcc>
  <rcc rId="13771" sId="8">
    <oc r="AM439">
      <f>IF(AJ439,O439*'ETC Data'!$H$5*'ETC Data'!$J$5,0)</f>
    </oc>
    <nc r="AM439">
      <f>IF(AJ439,O439*'ETC Data'!$H$5*'ETC Data'!$J$5,0)</f>
    </nc>
  </rcc>
  <rcc rId="13772" sId="8">
    <oc r="AN439">
      <f>AM439-(AM439*((VLOOKUP(A439,Plan!A$1:BA$798,50,FALSE)/100)))</f>
    </oc>
    <nc r="AN439">
      <f>AM439-(AM439*((VLOOKUP(A439,Plan!A$1:BA$798,53,FALSE)/100)))</f>
    </nc>
  </rcc>
  <rcc rId="13773" sId="8">
    <oc r="AO439">
      <f>IF(AJ439,O439*'ETC Data'!$H$5*'ETC Data'!$K$5,0)</f>
    </oc>
    <nc r="AO439">
      <f>IF(AJ439,O439*'ETC Data'!$H$5*'ETC Data'!$K$5,0)</f>
    </nc>
  </rcc>
  <rcc rId="13774" sId="8">
    <oc r="AP439">
      <f>AO439-(AO439*((VLOOKUP(A439,Plan!A$1:BB$798,51,FALSE)/100)))</f>
    </oc>
    <nc r="AP439">
      <f>AO439-(AO439*((VLOOKUP(A439,Plan!A$1:BB$798,54,FALSE)/100)))</f>
    </nc>
  </rcc>
  <rcc rId="13775" sId="8">
    <oc r="AQ439">
      <f>IF(AJ439,O439*'ETC Data'!$H$5*'ETC Data'!$L$5,0)</f>
    </oc>
    <nc r="AQ439">
      <f>IF(AJ439,O439*'ETC Data'!$H$5*'ETC Data'!$L$5,0)</f>
    </nc>
  </rcc>
  <rcc rId="13776" sId="8">
    <oc r="AR439">
      <f>AQ439-(AQ439*((VLOOKUP(A439,Plan!A$1:BD$798,53,FALSE)/100)))</f>
    </oc>
    <nc r="AR439">
      <f>AQ439-(AQ439*((VLOOKUP(A439,Plan!A$1:BD$798,56,FALSE)/100)))</f>
    </nc>
  </rcc>
  <rcc rId="13777" sId="8">
    <oc r="R440">
      <f>Q440-(Q440*((VLOOKUP(A440,Plan!A$1:Z$798,26,FALSE)/100)))</f>
    </oc>
    <nc r="R440">
      <f>Q440-(Q440*((VLOOKUP(A440,Plan!A$1:Z$798,26,FALSE)/100)))</f>
    </nc>
  </rcc>
  <rcc rId="13778" sId="8">
    <oc r="S440">
      <f>IF(P440,O440*'ETC Data'!$H$3*'ETC Data'!$J$3,0)</f>
    </oc>
    <nc r="S440">
      <f>IF(P440,O440*'ETC Data'!$H$3*'ETC Data'!$J$3,0)</f>
    </nc>
  </rcc>
  <rcc rId="13779" sId="8">
    <oc r="T440">
      <f>S440-(S440*((VLOOKUP(A440,Plan!A$1:AA$798,27,FALSE)/100)))</f>
    </oc>
    <nc r="T440">
      <f>S440-(S440*((VLOOKUP(A440,Plan!A$1:AA$798,27,FALSE)/100)))</f>
    </nc>
  </rcc>
  <rcc rId="13780" sId="8">
    <oc r="U440">
      <f>IF(P440,O440*'ETC Data'!$H$3*'ETC Data'!$K$3,0)</f>
    </oc>
    <nc r="U440">
      <f>IF(P440,O440*'ETC Data'!$H$3*'ETC Data'!$K$3,0)</f>
    </nc>
  </rcc>
  <rcc rId="13781" sId="8">
    <oc r="V440">
      <f>U440-(U440*((VLOOKUP(A440,Plan!A$1:AB$798,28,FALSE)/100)))</f>
    </oc>
    <nc r="V440">
      <f>U440-(U440*((VLOOKUP(A440,Plan!A$1:AB$798,28,FALSE)/100)))</f>
    </nc>
  </rcc>
  <rcc rId="13782" sId="8">
    <oc r="W440">
      <f>IF(P440,O440*'ETC Data'!$H$3*'ETC Data'!$L$3,0)</f>
    </oc>
    <nc r="W440">
      <f>IF(P440,O440*'ETC Data'!$H$3*'ETC Data'!$L$3,0)</f>
    </nc>
  </rcc>
  <rcc rId="13783" sId="8">
    <oc r="X440">
      <f>W440-(W440*((VLOOKUP(A440,Plan!A$1:AC$798,29,FALSE)/100)))</f>
    </oc>
    <nc r="X440">
      <f>W440-(W440*((VLOOKUP(A440,Plan!A$1:AC$798,29,FALSE)/100)))</f>
    </nc>
  </rcc>
  <rcc rId="13784" sId="8">
    <oc r="Z440">
      <f>OR(H440="Y",J440="Y")</f>
    </oc>
    <nc r="Z440">
      <f>OR(H440="Y",J440="Y")</f>
    </nc>
  </rcc>
  <rcc rId="13785" sId="8">
    <oc r="AA440">
      <f>IF(Z440,O440*'ETC Data'!$H$4*'ETC Data'!$I$4,0)</f>
    </oc>
    <nc r="AA440">
      <f>IF(Z440,O440*'ETC Data'!$H$4*'ETC Data'!$I$4,0)</f>
    </nc>
  </rcc>
  <rcc rId="13786" sId="8">
    <oc r="AB440">
      <f>AA440-(AA440*((VLOOKUP(A440,Plan!A$1:AI$798,35,FALSE)/100)))</f>
    </oc>
    <nc r="AB440">
      <f>AA440-(AA440*((VLOOKUP(A440,Plan!A$1:AI$798,35,FALSE)/100)))</f>
    </nc>
  </rcc>
  <rcc rId="13787" sId="8">
    <oc r="AC440">
      <f>IF(Z440,O440*'ETC Data'!$H$4*'ETC Data'!$J$4,0)</f>
    </oc>
    <nc r="AC440">
      <f>IF(Z440,O440*'ETC Data'!$H$4*'ETC Data'!$J$4,0)</f>
    </nc>
  </rcc>
  <rcc rId="13788" sId="8">
    <oc r="AD440">
      <f>AC440-(AC440*((VLOOKUP(A440,Plan!A$1:AJ$798,36,FALSE)/100)))</f>
    </oc>
    <nc r="AD440">
      <f>AC440-(AC440*((VLOOKUP(A440,Plan!A$1:AJ$798,36,FALSE)/100)))</f>
    </nc>
  </rcc>
  <rcc rId="13789" sId="8">
    <oc r="AE440">
      <f>IF(Z440,O440*'ETC Data'!$H$4*'ETC Data'!$K$4,0)</f>
    </oc>
    <nc r="AE440">
      <f>IF(Z440,O440*'ETC Data'!$H$4*'ETC Data'!$K$4,0)</f>
    </nc>
  </rcc>
  <rcc rId="13790" sId="8">
    <oc r="AF440">
      <f>AE440-(AE440*((VLOOKUP(A440,Plan!A$1:AK$798,37,FALSE)/100)))</f>
    </oc>
    <nc r="AF440">
      <f>AE440-(AE440*((VLOOKUP(A440,Plan!A$1:AK$798,37,FALSE)/100)))</f>
    </nc>
  </rcc>
  <rcc rId="13791" sId="8">
    <oc r="AG440">
      <f>IF(Z440,O440*'ETC Data'!$H$4*'ETC Data'!$L$4,0)</f>
    </oc>
    <nc r="AG440">
      <f>IF(Z440,O440*'ETC Data'!$H$4*'ETC Data'!$L$4,0)</f>
    </nc>
  </rcc>
  <rcc rId="13792" sId="8">
    <oc r="AH440">
      <f>AG440-(AG440*((VLOOKUP(A440,Plan!A$1:AP$798,42,FALSE)/100)))</f>
    </oc>
    <nc r="AH440">
      <f>AG440-(AG440*((VLOOKUP(A440,Plan!A$1:AP$798,42,FALSE)/100)))</f>
    </nc>
  </rcc>
  <rcc rId="13793" sId="8">
    <oc r="AJ440">
      <f>OR(H440="Y",K440="Y")</f>
    </oc>
    <nc r="AJ440">
      <f>OR(H440="Y",K440="Y")</f>
    </nc>
  </rcc>
  <rcc rId="13794" sId="8">
    <oc r="AK440">
      <f>IF(AJ440,O440*'ETC Data'!$H$5*'ETC Data'!$I$5,0)</f>
    </oc>
    <nc r="AK440">
      <f>IF(AJ440,O440*'ETC Data'!$H$5*'ETC Data'!$I$5,0)</f>
    </nc>
  </rcc>
  <rcc rId="13795" sId="8">
    <oc r="AL440">
      <f>AK440-(AK440*((VLOOKUP(A440,Plan!A$1:AY$798,51,FALSE)/100)))</f>
    </oc>
    <nc r="AL440">
      <f>AK440-(AK440*((VLOOKUP(A440,Plan!A$1:AY$798,51,FALSE)/100)))</f>
    </nc>
  </rcc>
  <rcc rId="13796" sId="8">
    <oc r="AM440">
      <f>IF(AJ440,O440*'ETC Data'!$H$5*'ETC Data'!$J$5,0)</f>
    </oc>
    <nc r="AM440">
      <f>IF(AJ440,O440*'ETC Data'!$H$5*'ETC Data'!$J$5,0)</f>
    </nc>
  </rcc>
  <rcc rId="13797" sId="8">
    <oc r="AN440">
      <f>AM440-(AM440*((VLOOKUP(A440,Plan!A$1:BA$798,53,FALSE)/100)))</f>
    </oc>
    <nc r="AN440">
      <f>AM440-(AM440*((VLOOKUP(A440,Plan!A$1:BA$798,53,FALSE)/100)))</f>
    </nc>
  </rcc>
  <rcc rId="13798" sId="8">
    <oc r="AO440">
      <f>IF(AJ440,O440*'ETC Data'!$H$5*'ETC Data'!$K$5,0)</f>
    </oc>
    <nc r="AO440">
      <f>IF(AJ440,O440*'ETC Data'!$H$5*'ETC Data'!$K$5,0)</f>
    </nc>
  </rcc>
  <rcc rId="13799" sId="8">
    <oc r="AP440">
      <f>AO440-(AO440*((VLOOKUP(A440,Plan!A$1:BB$798,54,FALSE)/100)))</f>
    </oc>
    <nc r="AP440">
      <f>AO440-(AO440*((VLOOKUP(A440,Plan!A$1:BB$798,54,FALSE)/100)))</f>
    </nc>
  </rcc>
  <rcc rId="13800" sId="8">
    <oc r="AQ440">
      <f>IF(AJ440,O440*'ETC Data'!$H$5*'ETC Data'!$L$5,0)</f>
    </oc>
    <nc r="AQ440">
      <f>IF(AJ440,O440*'ETC Data'!$H$5*'ETC Data'!$L$5,0)</f>
    </nc>
  </rcc>
  <rcc rId="13801" sId="8">
    <oc r="AR440">
      <f>AQ440-(AQ440*((VLOOKUP(A440,Plan!A$1:BD$798,56,FALSE)/100)))</f>
    </oc>
    <nc r="AR440">
      <f>AQ440-(AQ440*((VLOOKUP(A440,Plan!A$1:BD$798,56,FALSE)/100)))</f>
    </nc>
  </rcc>
  <rcc rId="13802" sId="8">
    <oc r="R441">
      <f>Q441-(Q441*((VLOOKUP(A441,Plan!A$1:Z$798,25,FALSE)/100)))</f>
    </oc>
    <nc r="R441">
      <f>Q441-(Q441*((VLOOKUP(A441,Plan!A$1:Z$798,26,FALSE)/100)))</f>
    </nc>
  </rcc>
  <rcc rId="13803" sId="8">
    <oc r="S441">
      <f>IF(P441,O441*'ETC Data'!$H$3*'ETC Data'!$J$3,0)</f>
    </oc>
    <nc r="S441">
      <f>IF(P441,O441*'ETC Data'!$H$3*'ETC Data'!$J$3,0)</f>
    </nc>
  </rcc>
  <rcc rId="13804" sId="8">
    <oc r="T441">
      <f>S441-(S441*((VLOOKUP(A441,Plan!A$1:AA$798,26,FALSE)/100)))</f>
    </oc>
    <nc r="T441">
      <f>S441-(S441*((VLOOKUP(A441,Plan!A$1:AA$798,27,FALSE)/100)))</f>
    </nc>
  </rcc>
  <rcc rId="13805" sId="8">
    <oc r="U441">
      <f>IF(P441,O441*'ETC Data'!$H$3*'ETC Data'!$K$3,0)</f>
    </oc>
    <nc r="U441">
      <f>IF(P441,O441*'ETC Data'!$H$3*'ETC Data'!$K$3,0)</f>
    </nc>
  </rcc>
  <rcc rId="13806" sId="8">
    <oc r="V441">
      <f>U441-(U441*((VLOOKUP(A441,Plan!A$1:AB$798,27,FALSE)/100)))</f>
    </oc>
    <nc r="V441">
      <f>U441-(U441*((VLOOKUP(A441,Plan!A$1:AB$798,28,FALSE)/100)))</f>
    </nc>
  </rcc>
  <rcc rId="13807" sId="8">
    <oc r="W441">
      <f>IF(P441,O441*'ETC Data'!$H$3*'ETC Data'!$L$3,0)</f>
    </oc>
    <nc r="W441">
      <f>IF(P441,O441*'ETC Data'!$H$3*'ETC Data'!$L$3,0)</f>
    </nc>
  </rcc>
  <rcc rId="13808" sId="8">
    <oc r="X441">
      <f>W441-(W441*((VLOOKUP(A441,Plan!A$1:AC$798,28,FALSE)/100)))</f>
    </oc>
    <nc r="X441">
      <f>W441-(W441*((VLOOKUP(A441,Plan!A$1:AC$798,29,FALSE)/100)))</f>
    </nc>
  </rcc>
  <rcc rId="13809" sId="8">
    <oc r="Z441">
      <f>OR(H441="Y",J441="Y")</f>
    </oc>
    <nc r="Z441">
      <f>OR(H441="Y",J441="Y")</f>
    </nc>
  </rcc>
  <rcc rId="13810" sId="8">
    <oc r="AA441">
      <f>IF(Z441,O441*'ETC Data'!$H$4*'ETC Data'!$I$4,0)</f>
    </oc>
    <nc r="AA441">
      <f>IF(Z441,O441*'ETC Data'!$H$4*'ETC Data'!$I$4,0)</f>
    </nc>
  </rcc>
  <rcc rId="13811" sId="8">
    <oc r="AB441">
      <f>AA441-(AA441*((VLOOKUP(A441,Plan!A$1:AI$798,34,FALSE)/100)))</f>
    </oc>
    <nc r="AB441">
      <f>AA441-(AA441*((VLOOKUP(A441,Plan!A$1:AI$798,35,FALSE)/100)))</f>
    </nc>
  </rcc>
  <rcc rId="13812" sId="8">
    <oc r="AC441">
      <f>IF(Z441,O441*'ETC Data'!$H$4*'ETC Data'!$J$4,0)</f>
    </oc>
    <nc r="AC441">
      <f>IF(Z441,O441*'ETC Data'!$H$4*'ETC Data'!$J$4,0)</f>
    </nc>
  </rcc>
  <rcc rId="13813" sId="8">
    <oc r="AD441">
      <f>AC441-(AC441*((VLOOKUP(A441,Plan!A$1:AJ$798,35,FALSE)/100)))</f>
    </oc>
    <nc r="AD441">
      <f>AC441-(AC441*((VLOOKUP(A441,Plan!A$1:AJ$798,36,FALSE)/100)))</f>
    </nc>
  </rcc>
  <rcc rId="13814" sId="8">
    <oc r="AE441">
      <f>IF(Z441,O441*'ETC Data'!$H$4*'ETC Data'!$K$4,0)</f>
    </oc>
    <nc r="AE441">
      <f>IF(Z441,O441*'ETC Data'!$H$4*'ETC Data'!$K$4,0)</f>
    </nc>
  </rcc>
  <rcc rId="13815" sId="8">
    <oc r="AF441">
      <f>AE441-(AE441*((VLOOKUP(A441,Plan!A$1:AK$798,36,FALSE)/100)))</f>
    </oc>
    <nc r="AF441">
      <f>AE441-(AE441*((VLOOKUP(A441,Plan!A$1:AK$798,37,FALSE)/100)))</f>
    </nc>
  </rcc>
  <rcc rId="13816" sId="8">
    <oc r="AG441">
      <f>IF(Z441,O441*'ETC Data'!$H$4*'ETC Data'!$L$4,0)</f>
    </oc>
    <nc r="AG441">
      <f>IF(Z441,O441*'ETC Data'!$H$4*'ETC Data'!$L$4,0)</f>
    </nc>
  </rcc>
  <rcc rId="13817" sId="8">
    <oc r="AH441">
      <f>AG441-(AG441*((VLOOKUP(A441,Plan!A$1:AP$798,41,FALSE)/100)))</f>
    </oc>
    <nc r="AH441">
      <f>AG441-(AG441*((VLOOKUP(A441,Plan!A$1:AP$798,42,FALSE)/100)))</f>
    </nc>
  </rcc>
  <rcc rId="13818" sId="8">
    <oc r="AJ441">
      <f>OR(H441="Y",K441="Y")</f>
    </oc>
    <nc r="AJ441">
      <f>OR(H441="Y",K441="Y")</f>
    </nc>
  </rcc>
  <rcc rId="13819" sId="8">
    <oc r="AK441">
      <f>IF(AJ441,O441*'ETC Data'!$H$5*'ETC Data'!$I$5,0)</f>
    </oc>
    <nc r="AK441">
      <f>IF(AJ441,O441*'ETC Data'!$H$5*'ETC Data'!$I$5,0)</f>
    </nc>
  </rcc>
  <rcc rId="13820" sId="8">
    <oc r="AL441">
      <f>AK441-(AK441*((VLOOKUP(A441,Plan!A$1:AY$798,49,FALSE)/100)))</f>
    </oc>
    <nc r="AL441">
      <f>AK441-(AK441*((VLOOKUP(A441,Plan!A$1:AY$798,51,FALSE)/100)))</f>
    </nc>
  </rcc>
  <rcc rId="13821" sId="8">
    <oc r="AM441">
      <f>IF(AJ441,O441*'ETC Data'!$H$5*'ETC Data'!$J$5,0)</f>
    </oc>
    <nc r="AM441">
      <f>IF(AJ441,O441*'ETC Data'!$H$5*'ETC Data'!$J$5,0)</f>
    </nc>
  </rcc>
  <rcc rId="13822" sId="8">
    <oc r="AN441">
      <f>AM441-(AM441*((VLOOKUP(A441,Plan!A$1:BA$798,50,FALSE)/100)))</f>
    </oc>
    <nc r="AN441">
      <f>AM441-(AM441*((VLOOKUP(A441,Plan!A$1:BA$798,53,FALSE)/100)))</f>
    </nc>
  </rcc>
  <rcc rId="13823" sId="8">
    <oc r="AO441">
      <f>IF(AJ441,O441*'ETC Data'!$H$5*'ETC Data'!$K$5,0)</f>
    </oc>
    <nc r="AO441">
      <f>IF(AJ441,O441*'ETC Data'!$H$5*'ETC Data'!$K$5,0)</f>
    </nc>
  </rcc>
  <rcc rId="13824" sId="8">
    <oc r="AP441">
      <f>AO441-(AO441*((VLOOKUP(A441,Plan!A$1:BB$798,51,FALSE)/100)))</f>
    </oc>
    <nc r="AP441">
      <f>AO441-(AO441*((VLOOKUP(A441,Plan!A$1:BB$798,54,FALSE)/100)))</f>
    </nc>
  </rcc>
  <rcc rId="13825" sId="8">
    <oc r="AQ441">
      <f>IF(AJ441,O441*'ETC Data'!$H$5*'ETC Data'!$L$5,0)</f>
    </oc>
    <nc r="AQ441">
      <f>IF(AJ441,O441*'ETC Data'!$H$5*'ETC Data'!$L$5,0)</f>
    </nc>
  </rcc>
  <rcc rId="13826" sId="8">
    <oc r="AR441">
      <f>AQ441-(AQ441*((VLOOKUP(A441,Plan!A$1:BD$798,53,FALSE)/100)))</f>
    </oc>
    <nc r="AR441">
      <f>AQ441-(AQ441*((VLOOKUP(A441,Plan!A$1:BD$798,56,FALSE)/100)))</f>
    </nc>
  </rcc>
  <rcc rId="13827" sId="8">
    <oc r="R442">
      <f>Q442-(Q442*((VLOOKUP(A442,Plan!A$1:Z$798,25,FALSE)/100)))</f>
    </oc>
    <nc r="R442">
      <f>Q442-(Q442*((VLOOKUP(A442,Plan!A$1:Z$798,26,FALSE)/100)))</f>
    </nc>
  </rcc>
  <rcc rId="13828" sId="8">
    <oc r="S442">
      <f>IF(P442,O442*'ETC Data'!$H$3*'ETC Data'!$J$3,0)</f>
    </oc>
    <nc r="S442">
      <f>IF(P442,O442*'ETC Data'!$H$3*'ETC Data'!$J$3,0)</f>
    </nc>
  </rcc>
  <rcc rId="13829" sId="8">
    <oc r="T442">
      <f>S442-(S442*((VLOOKUP(A442,Plan!A$1:AA$798,26,FALSE)/100)))</f>
    </oc>
    <nc r="T442">
      <f>S442-(S442*((VLOOKUP(A442,Plan!A$1:AA$798,27,FALSE)/100)))</f>
    </nc>
  </rcc>
  <rcc rId="13830" sId="8">
    <oc r="U442">
      <f>IF(P442,O442*'ETC Data'!$H$3*'ETC Data'!$K$3,0)</f>
    </oc>
    <nc r="U442">
      <f>IF(P442,O442*'ETC Data'!$H$3*'ETC Data'!$K$3,0)</f>
    </nc>
  </rcc>
  <rcc rId="13831" sId="8">
    <oc r="V442">
      <f>U442-(U442*((VLOOKUP(A442,Plan!A$1:AB$798,27,FALSE)/100)))</f>
    </oc>
    <nc r="V442">
      <f>U442-(U442*((VLOOKUP(A442,Plan!A$1:AB$798,28,FALSE)/100)))</f>
    </nc>
  </rcc>
  <rcc rId="13832" sId="8">
    <oc r="W442">
      <f>IF(P442,O442*'ETC Data'!$H$3*'ETC Data'!$L$3,0)</f>
    </oc>
    <nc r="W442">
      <f>IF(P442,O442*'ETC Data'!$H$3*'ETC Data'!$L$3,0)</f>
    </nc>
  </rcc>
  <rcc rId="13833" sId="8">
    <oc r="X442">
      <f>W442-(W442*((VLOOKUP(A442,Plan!A$1:AC$798,28,FALSE)/100)))</f>
    </oc>
    <nc r="X442">
      <f>W442-(W442*((VLOOKUP(A442,Plan!A$1:AC$798,29,FALSE)/100)))</f>
    </nc>
  </rcc>
  <rcc rId="13834" sId="8">
    <oc r="Z442">
      <f>OR(H442="Y",J442="Y")</f>
    </oc>
    <nc r="Z442">
      <f>OR(H442="Y",J442="Y")</f>
    </nc>
  </rcc>
  <rcc rId="13835" sId="8">
    <oc r="AA442">
      <f>IF(Z442,O442*'ETC Data'!$H$4*'ETC Data'!$I$4,0)</f>
    </oc>
    <nc r="AA442">
      <f>IF(Z442,O442*'ETC Data'!$H$4*'ETC Data'!$I$4,0)</f>
    </nc>
  </rcc>
  <rcc rId="13836" sId="8">
    <oc r="AB442">
      <f>AA442-(AA442*((VLOOKUP(A442,Plan!A$1:AI$798,34,FALSE)/100)))</f>
    </oc>
    <nc r="AB442">
      <f>AA442-(AA442*((VLOOKUP(A442,Plan!A$1:AI$798,35,FALSE)/100)))</f>
    </nc>
  </rcc>
  <rcc rId="13837" sId="8">
    <oc r="AC442">
      <f>IF(Z442,O442*'ETC Data'!$H$4*'ETC Data'!$J$4,0)</f>
    </oc>
    <nc r="AC442">
      <f>IF(Z442,O442*'ETC Data'!$H$4*'ETC Data'!$J$4,0)</f>
    </nc>
  </rcc>
  <rcc rId="13838" sId="8">
    <oc r="AD442">
      <f>AC442-(AC442*((VLOOKUP(A442,Plan!A$1:AJ$798,35,FALSE)/100)))</f>
    </oc>
    <nc r="AD442">
      <f>AC442-(AC442*((VLOOKUP(A442,Plan!A$1:AJ$798,36,FALSE)/100)))</f>
    </nc>
  </rcc>
  <rcc rId="13839" sId="8">
    <oc r="AE442">
      <f>IF(Z442,O442*'ETC Data'!$H$4*'ETC Data'!$K$4,0)</f>
    </oc>
    <nc r="AE442">
      <f>IF(Z442,O442*'ETC Data'!$H$4*'ETC Data'!$K$4,0)</f>
    </nc>
  </rcc>
  <rcc rId="13840" sId="8">
    <oc r="AF442">
      <f>AE442-(AE442*((VLOOKUP(A442,Plan!A$1:AK$798,36,FALSE)/100)))</f>
    </oc>
    <nc r="AF442">
      <f>AE442-(AE442*((VLOOKUP(A442,Plan!A$1:AK$798,37,FALSE)/100)))</f>
    </nc>
  </rcc>
  <rcc rId="13841" sId="8">
    <oc r="AG442">
      <f>IF(Z442,O442*'ETC Data'!$H$4*'ETC Data'!$L$4,0)</f>
    </oc>
    <nc r="AG442">
      <f>IF(Z442,O442*'ETC Data'!$H$4*'ETC Data'!$L$4,0)</f>
    </nc>
  </rcc>
  <rcc rId="13842" sId="8">
    <oc r="AH442">
      <f>AG442-(AG442*((VLOOKUP(A442,Plan!A$1:AP$798,41,FALSE)/100)))</f>
    </oc>
    <nc r="AH442">
      <f>AG442-(AG442*((VLOOKUP(A442,Plan!A$1:AP$798,42,FALSE)/100)))</f>
    </nc>
  </rcc>
  <rcc rId="13843" sId="8">
    <oc r="AJ442">
      <f>OR(H442="Y",K442="Y")</f>
    </oc>
    <nc r="AJ442">
      <f>OR(H442="Y",K442="Y")</f>
    </nc>
  </rcc>
  <rcc rId="13844" sId="8">
    <oc r="AK442">
      <f>IF(AJ442,O442*'ETC Data'!$H$5*'ETC Data'!$I$5,0)</f>
    </oc>
    <nc r="AK442">
      <f>IF(AJ442,O442*'ETC Data'!$H$5*'ETC Data'!$I$5,0)</f>
    </nc>
  </rcc>
  <rcc rId="13845" sId="8">
    <oc r="AL442">
      <f>AK442-(AK442*((VLOOKUP(A442,Plan!A$1:AY$798,49,FALSE)/100)))</f>
    </oc>
    <nc r="AL442">
      <f>AK442-(AK442*((VLOOKUP(A442,Plan!A$1:AY$798,51,FALSE)/100)))</f>
    </nc>
  </rcc>
  <rcc rId="13846" sId="8">
    <oc r="AM442">
      <f>IF(AJ442,O442*'ETC Data'!$H$5*'ETC Data'!$J$5,0)</f>
    </oc>
    <nc r="AM442">
      <f>IF(AJ442,O442*'ETC Data'!$H$5*'ETC Data'!$J$5,0)</f>
    </nc>
  </rcc>
  <rcc rId="13847" sId="8">
    <oc r="AN442">
      <f>AM442-(AM442*((VLOOKUP(A442,Plan!A$1:BA$798,50,FALSE)/100)))</f>
    </oc>
    <nc r="AN442">
      <f>AM442-(AM442*((VLOOKUP(A442,Plan!A$1:BA$798,53,FALSE)/100)))</f>
    </nc>
  </rcc>
  <rcc rId="13848" sId="8">
    <oc r="AO442">
      <f>IF(AJ442,O442*'ETC Data'!$H$5*'ETC Data'!$K$5,0)</f>
    </oc>
    <nc r="AO442">
      <f>IF(AJ442,O442*'ETC Data'!$H$5*'ETC Data'!$K$5,0)</f>
    </nc>
  </rcc>
  <rcc rId="13849" sId="8">
    <oc r="AP442">
      <f>AO442-(AO442*((VLOOKUP(A442,Plan!A$1:BB$798,51,FALSE)/100)))</f>
    </oc>
    <nc r="AP442">
      <f>AO442-(AO442*((VLOOKUP(A442,Plan!A$1:BB$798,54,FALSE)/100)))</f>
    </nc>
  </rcc>
  <rcc rId="13850" sId="8">
    <oc r="AQ442">
      <f>IF(AJ442,O442*'ETC Data'!$H$5*'ETC Data'!$L$5,0)</f>
    </oc>
    <nc r="AQ442">
      <f>IF(AJ442,O442*'ETC Data'!$H$5*'ETC Data'!$L$5,0)</f>
    </nc>
  </rcc>
  <rcc rId="13851" sId="8">
    <oc r="AR442">
      <f>AQ442-(AQ442*((VLOOKUP(A442,Plan!A$1:BD$798,53,FALSE)/100)))</f>
    </oc>
    <nc r="AR442">
      <f>AQ442-(AQ442*((VLOOKUP(A442,Plan!A$1:BD$798,56,FALSE)/100)))</f>
    </nc>
  </rcc>
  <rcc rId="13852" sId="8">
    <oc r="R443">
      <f>Q443-(Q443*((VLOOKUP(A443,Plan!A$1:Z$798,25,FALSE)/100)))</f>
    </oc>
    <nc r="R443">
      <f>Q443-(Q443*((VLOOKUP(A443,Plan!A$1:Z$798,26,FALSE)/100)))</f>
    </nc>
  </rcc>
  <rcc rId="13853" sId="8">
    <oc r="S443">
      <f>IF(P443,O443*'ETC Data'!$H$3*'ETC Data'!$J$3,0)</f>
    </oc>
    <nc r="S443">
      <f>IF(P443,O443*'ETC Data'!$H$3*'ETC Data'!$J$3,0)</f>
    </nc>
  </rcc>
  <rcc rId="13854" sId="8">
    <oc r="T443">
      <f>S443-(S443*((VLOOKUP(A443,Plan!A$1:AA$798,26,FALSE)/100)))</f>
    </oc>
    <nc r="T443">
      <f>S443-(S443*((VLOOKUP(A443,Plan!A$1:AA$798,27,FALSE)/100)))</f>
    </nc>
  </rcc>
  <rcc rId="13855" sId="8">
    <oc r="U443">
      <f>IF(P443,O443*'ETC Data'!$H$3*'ETC Data'!$K$3,0)</f>
    </oc>
    <nc r="U443">
      <f>IF(P443,O443*'ETC Data'!$H$3*'ETC Data'!$K$3,0)</f>
    </nc>
  </rcc>
  <rcc rId="13856" sId="8">
    <oc r="V443">
      <f>U443-(U443*((VLOOKUP(A443,Plan!A$1:AB$798,27,FALSE)/100)))</f>
    </oc>
    <nc r="V443">
      <f>U443-(U443*((VLOOKUP(A443,Plan!A$1:AB$798,28,FALSE)/100)))</f>
    </nc>
  </rcc>
  <rcc rId="13857" sId="8">
    <oc r="W443">
      <f>IF(P443,O443*'ETC Data'!$H$3*'ETC Data'!$L$3,0)</f>
    </oc>
    <nc r="W443">
      <f>IF(P443,O443*'ETC Data'!$H$3*'ETC Data'!$L$3,0)</f>
    </nc>
  </rcc>
  <rcc rId="13858" sId="8">
    <oc r="X443">
      <f>W443-(W443*((VLOOKUP(A443,Plan!A$1:AC$798,28,FALSE)/100)))</f>
    </oc>
    <nc r="X443">
      <f>W443-(W443*((VLOOKUP(A443,Plan!A$1:AC$798,29,FALSE)/100)))</f>
    </nc>
  </rcc>
  <rcc rId="13859" sId="8">
    <oc r="Z443">
      <f>OR(H443="Y",J443="Y")</f>
    </oc>
    <nc r="Z443">
      <f>OR(H443="Y",J443="Y")</f>
    </nc>
  </rcc>
  <rcc rId="13860" sId="8">
    <oc r="AA443">
      <f>IF(Z443,O443*'ETC Data'!$H$4*'ETC Data'!$I$4,0)</f>
    </oc>
    <nc r="AA443">
      <f>IF(Z443,O443*'ETC Data'!$H$4*'ETC Data'!$I$4,0)</f>
    </nc>
  </rcc>
  <rcc rId="13861" sId="8">
    <oc r="AB443">
      <f>AA443-(AA443*((VLOOKUP(A443,Plan!A$1:AI$798,34,FALSE)/100)))</f>
    </oc>
    <nc r="AB443">
      <f>AA443-(AA443*((VLOOKUP(A443,Plan!A$1:AI$798,35,FALSE)/100)))</f>
    </nc>
  </rcc>
  <rcc rId="13862" sId="8">
    <oc r="AC443">
      <f>IF(Z443,O443*'ETC Data'!$H$4*'ETC Data'!$J$4,0)</f>
    </oc>
    <nc r="AC443">
      <f>IF(Z443,O443*'ETC Data'!$H$4*'ETC Data'!$J$4,0)</f>
    </nc>
  </rcc>
  <rcc rId="13863" sId="8">
    <oc r="AD443">
      <f>AC443-(AC443*((VLOOKUP(A443,Plan!A$1:AJ$798,35,FALSE)/100)))</f>
    </oc>
    <nc r="AD443">
      <f>AC443-(AC443*((VLOOKUP(A443,Plan!A$1:AJ$798,36,FALSE)/100)))</f>
    </nc>
  </rcc>
  <rcc rId="13864" sId="8">
    <oc r="AE443">
      <f>IF(Z443,O443*'ETC Data'!$H$4*'ETC Data'!$K$4,0)</f>
    </oc>
    <nc r="AE443">
      <f>IF(Z443,O443*'ETC Data'!$H$4*'ETC Data'!$K$4,0)</f>
    </nc>
  </rcc>
  <rcc rId="13865" sId="8">
    <oc r="AF443">
      <f>AE443-(AE443*((VLOOKUP(A443,Plan!A$1:AK$798,36,FALSE)/100)))</f>
    </oc>
    <nc r="AF443">
      <f>AE443-(AE443*((VLOOKUP(A443,Plan!A$1:AK$798,37,FALSE)/100)))</f>
    </nc>
  </rcc>
  <rcc rId="13866" sId="8">
    <oc r="AG443">
      <f>IF(Z443,O443*'ETC Data'!$H$4*'ETC Data'!$L$4,0)</f>
    </oc>
    <nc r="AG443">
      <f>IF(Z443,O443*'ETC Data'!$H$4*'ETC Data'!$L$4,0)</f>
    </nc>
  </rcc>
  <rcc rId="13867" sId="8">
    <oc r="AH443">
      <f>AG443-(AG443*((VLOOKUP(A443,Plan!A$1:AP$798,41,FALSE)/100)))</f>
    </oc>
    <nc r="AH443">
      <f>AG443-(AG443*((VLOOKUP(A443,Plan!A$1:AP$798,42,FALSE)/100)))</f>
    </nc>
  </rcc>
  <rcc rId="13868" sId="8">
    <oc r="AJ443">
      <f>OR(H443="Y",K443="Y")</f>
    </oc>
    <nc r="AJ443">
      <f>OR(H443="Y",K443="Y")</f>
    </nc>
  </rcc>
  <rcc rId="13869" sId="8">
    <oc r="AK443">
      <f>IF(AJ443,O443*'ETC Data'!$H$5*'ETC Data'!$I$5,0)</f>
    </oc>
    <nc r="AK443">
      <f>IF(AJ443,O443*'ETC Data'!$H$5*'ETC Data'!$I$5,0)</f>
    </nc>
  </rcc>
  <rcc rId="13870" sId="8">
    <oc r="AL443">
      <f>AK443-(AK443*((VLOOKUP(A443,Plan!A$1:AY$798,49,FALSE)/100)))</f>
    </oc>
    <nc r="AL443">
      <f>AK443-(AK443*((VLOOKUP(A443,Plan!A$1:AY$798,51,FALSE)/100)))</f>
    </nc>
  </rcc>
  <rcc rId="13871" sId="8">
    <oc r="AM443">
      <f>IF(AJ443,O443*'ETC Data'!$H$5*'ETC Data'!$J$5,0)</f>
    </oc>
    <nc r="AM443">
      <f>IF(AJ443,O443*'ETC Data'!$H$5*'ETC Data'!$J$5,0)</f>
    </nc>
  </rcc>
  <rcc rId="13872" sId="8">
    <oc r="AN443">
      <f>AM443-(AM443*((VLOOKUP(A443,Plan!A$1:BA$798,50,FALSE)/100)))</f>
    </oc>
    <nc r="AN443">
      <f>AM443-(AM443*((VLOOKUP(A443,Plan!A$1:BA$798,53,FALSE)/100)))</f>
    </nc>
  </rcc>
  <rcc rId="13873" sId="8">
    <oc r="AO443">
      <f>IF(AJ443,O443*'ETC Data'!$H$5*'ETC Data'!$K$5,0)</f>
    </oc>
    <nc r="AO443">
      <f>IF(AJ443,O443*'ETC Data'!$H$5*'ETC Data'!$K$5,0)</f>
    </nc>
  </rcc>
  <rcc rId="13874" sId="8">
    <oc r="AP443">
      <f>AO443-(AO443*((VLOOKUP(A443,Plan!A$1:BB$798,51,FALSE)/100)))</f>
    </oc>
    <nc r="AP443">
      <f>AO443-(AO443*((VLOOKUP(A443,Plan!A$1:BB$798,54,FALSE)/100)))</f>
    </nc>
  </rcc>
  <rcc rId="13875" sId="8">
    <oc r="AQ443">
      <f>IF(AJ443,O443*'ETC Data'!$H$5*'ETC Data'!$L$5,0)</f>
    </oc>
    <nc r="AQ443">
      <f>IF(AJ443,O443*'ETC Data'!$H$5*'ETC Data'!$L$5,0)</f>
    </nc>
  </rcc>
  <rcc rId="13876" sId="8">
    <oc r="AR443">
      <f>AQ443-(AQ443*((VLOOKUP(A443,Plan!A$1:BD$798,53,FALSE)/100)))</f>
    </oc>
    <nc r="AR443">
      <f>AQ443-(AQ443*((VLOOKUP(A443,Plan!A$1:BD$798,56,FALSE)/100)))</f>
    </nc>
  </rcc>
  <rcc rId="13877" sId="8">
    <oc r="R444">
      <f>Q444-(Q444*((VLOOKUP(A444,Plan!A$1:Z$798,25,FALSE)/100)))</f>
    </oc>
    <nc r="R444">
      <f>Q444-(Q444*((VLOOKUP(A444,Plan!A$1:Z$798,26,FALSE)/100)))</f>
    </nc>
  </rcc>
  <rcc rId="13878" sId="8">
    <oc r="S444">
      <f>IF(P444,O444*'ETC Data'!$H$3*'ETC Data'!$J$3,0)</f>
    </oc>
    <nc r="S444">
      <f>IF(P444,O444*'ETC Data'!$H$3*'ETC Data'!$J$3,0)</f>
    </nc>
  </rcc>
  <rcc rId="13879" sId="8">
    <oc r="T444">
      <f>S444-(S444*((VLOOKUP(A444,Plan!A$1:AA$798,26,FALSE)/100)))</f>
    </oc>
    <nc r="T444">
      <f>S444-(S444*((VLOOKUP(A444,Plan!A$1:AA$798,27,FALSE)/100)))</f>
    </nc>
  </rcc>
  <rcc rId="13880" sId="8">
    <oc r="U444">
      <f>IF(P444,O444*'ETC Data'!$H$3*'ETC Data'!$K$3,0)</f>
    </oc>
    <nc r="U444">
      <f>IF(P444,O444*'ETC Data'!$H$3*'ETC Data'!$K$3,0)</f>
    </nc>
  </rcc>
  <rcc rId="13881" sId="8">
    <oc r="V444">
      <f>U444-(U444*((VLOOKUP(A444,Plan!A$1:AB$798,27,FALSE)/100)))</f>
    </oc>
    <nc r="V444">
      <f>U444-(U444*((VLOOKUP(A444,Plan!A$1:AB$798,28,FALSE)/100)))</f>
    </nc>
  </rcc>
  <rcc rId="13882" sId="8">
    <oc r="W444">
      <f>IF(P444,O444*'ETC Data'!$H$3*'ETC Data'!$L$3,0)</f>
    </oc>
    <nc r="W444">
      <f>IF(P444,O444*'ETC Data'!$H$3*'ETC Data'!$L$3,0)</f>
    </nc>
  </rcc>
  <rcc rId="13883" sId="8">
    <oc r="X444">
      <f>W444-(W444*((VLOOKUP(A444,Plan!A$1:AC$798,28,FALSE)/100)))</f>
    </oc>
    <nc r="X444">
      <f>W444-(W444*((VLOOKUP(A444,Plan!A$1:AC$798,29,FALSE)/100)))</f>
    </nc>
  </rcc>
  <rcc rId="13884" sId="8">
    <oc r="Z444">
      <f>OR(H444="Y",J444="Y")</f>
    </oc>
    <nc r="Z444">
      <f>OR(H444="Y",J444="Y")</f>
    </nc>
  </rcc>
  <rcc rId="13885" sId="8">
    <oc r="AA444">
      <f>IF(Z444,O444*'ETC Data'!$H$4*'ETC Data'!$I$4,0)</f>
    </oc>
    <nc r="AA444">
      <f>IF(Z444,O444*'ETC Data'!$H$4*'ETC Data'!$I$4,0)</f>
    </nc>
  </rcc>
  <rcc rId="13886" sId="8">
    <oc r="AB444">
      <f>AA444-(AA444*((VLOOKUP(A444,Plan!A$1:AI$798,34,FALSE)/100)))</f>
    </oc>
    <nc r="AB444">
      <f>AA444-(AA444*((VLOOKUP(A444,Plan!A$1:AI$798,35,FALSE)/100)))</f>
    </nc>
  </rcc>
  <rcc rId="13887" sId="8">
    <oc r="AC444">
      <f>IF(Z444,O444*'ETC Data'!$H$4*'ETC Data'!$J$4,0)</f>
    </oc>
    <nc r="AC444">
      <f>IF(Z444,O444*'ETC Data'!$H$4*'ETC Data'!$J$4,0)</f>
    </nc>
  </rcc>
  <rcc rId="13888" sId="8">
    <oc r="AD444">
      <f>AC444-(AC444*((VLOOKUP(A444,Plan!A$1:AJ$798,35,FALSE)/100)))</f>
    </oc>
    <nc r="AD444">
      <f>AC444-(AC444*((VLOOKUP(A444,Plan!A$1:AJ$798,36,FALSE)/100)))</f>
    </nc>
  </rcc>
  <rcc rId="13889" sId="8">
    <oc r="AE444">
      <f>IF(Z444,O444*'ETC Data'!$H$4*'ETC Data'!$K$4,0)</f>
    </oc>
    <nc r="AE444">
      <f>IF(Z444,O444*'ETC Data'!$H$4*'ETC Data'!$K$4,0)</f>
    </nc>
  </rcc>
  <rcc rId="13890" sId="8">
    <oc r="AF444">
      <f>AE444-(AE444*((VLOOKUP(A444,Plan!A$1:AK$798,36,FALSE)/100)))</f>
    </oc>
    <nc r="AF444">
      <f>AE444-(AE444*((VLOOKUP(A444,Plan!A$1:AK$798,37,FALSE)/100)))</f>
    </nc>
  </rcc>
  <rcc rId="13891" sId="8">
    <oc r="AG444">
      <f>IF(Z444,O444*'ETC Data'!$H$4*'ETC Data'!$L$4,0)</f>
    </oc>
    <nc r="AG444">
      <f>IF(Z444,O444*'ETC Data'!$H$4*'ETC Data'!$L$4,0)</f>
    </nc>
  </rcc>
  <rcc rId="13892" sId="8">
    <oc r="AH444">
      <f>AG444-(AG444*((VLOOKUP(A444,Plan!A$1:AP$798,41,FALSE)/100)))</f>
    </oc>
    <nc r="AH444">
      <f>AG444-(AG444*((VLOOKUP(A444,Plan!A$1:AP$798,42,FALSE)/100)))</f>
    </nc>
  </rcc>
  <rcc rId="13893" sId="8">
    <oc r="AJ444">
      <f>OR(H444="Y",K444="Y")</f>
    </oc>
    <nc r="AJ444">
      <f>OR(H444="Y",K444="Y")</f>
    </nc>
  </rcc>
  <rcc rId="13894" sId="8">
    <oc r="AK444">
      <f>IF(AJ444,O444*'ETC Data'!$H$5*'ETC Data'!$I$5,0)</f>
    </oc>
    <nc r="AK444">
      <f>IF(AJ444,O444*'ETC Data'!$H$5*'ETC Data'!$I$5,0)</f>
    </nc>
  </rcc>
  <rcc rId="13895" sId="8">
    <oc r="AL444">
      <f>AK444-(AK444*((VLOOKUP(A444,Plan!A$1:AY$798,49,FALSE)/100)))</f>
    </oc>
    <nc r="AL444">
      <f>AK444-(AK444*((VLOOKUP(A444,Plan!A$1:AY$798,51,FALSE)/100)))</f>
    </nc>
  </rcc>
  <rcc rId="13896" sId="8">
    <oc r="AM444">
      <f>IF(AJ444,O444*'ETC Data'!$H$5*'ETC Data'!$J$5,0)</f>
    </oc>
    <nc r="AM444">
      <f>IF(AJ444,O444*'ETC Data'!$H$5*'ETC Data'!$J$5,0)</f>
    </nc>
  </rcc>
  <rcc rId="13897" sId="8">
    <oc r="AN444">
      <f>AM444-(AM444*((VLOOKUP(A444,Plan!A$1:BA$798,50,FALSE)/100)))</f>
    </oc>
    <nc r="AN444">
      <f>AM444-(AM444*((VLOOKUP(A444,Plan!A$1:BA$798,53,FALSE)/100)))</f>
    </nc>
  </rcc>
  <rcc rId="13898" sId="8">
    <oc r="AO444">
      <f>IF(AJ444,O444*'ETC Data'!$H$5*'ETC Data'!$K$5,0)</f>
    </oc>
    <nc r="AO444">
      <f>IF(AJ444,O444*'ETC Data'!$H$5*'ETC Data'!$K$5,0)</f>
    </nc>
  </rcc>
  <rcc rId="13899" sId="8">
    <oc r="AP444">
      <f>AO444-(AO444*((VLOOKUP(A444,Plan!A$1:BB$798,51,FALSE)/100)))</f>
    </oc>
    <nc r="AP444">
      <f>AO444-(AO444*((VLOOKUP(A444,Plan!A$1:BB$798,54,FALSE)/100)))</f>
    </nc>
  </rcc>
  <rcc rId="13900" sId="8">
    <oc r="AQ444">
      <f>IF(AJ444,O444*'ETC Data'!$H$5*'ETC Data'!$L$5,0)</f>
    </oc>
    <nc r="AQ444">
      <f>IF(AJ444,O444*'ETC Data'!$H$5*'ETC Data'!$L$5,0)</f>
    </nc>
  </rcc>
  <rcc rId="13901" sId="8">
    <oc r="AR444">
      <f>AQ444-(AQ444*((VLOOKUP(A444,Plan!A$1:BD$798,53,FALSE)/100)))</f>
    </oc>
    <nc r="AR444">
      <f>AQ444-(AQ444*((VLOOKUP(A444,Plan!A$1:BD$798,56,FALSE)/100)))</f>
    </nc>
  </rcc>
  <rcc rId="13902" sId="8">
    <oc r="R445">
      <f>Q445-(Q445*((VLOOKUP(A445,Plan!A$1:Z$798,25,FALSE)/100)))</f>
    </oc>
    <nc r="R445">
      <f>Q445-(Q445*((VLOOKUP(A445,Plan!A$1:Z$798,26,FALSE)/100)))</f>
    </nc>
  </rcc>
  <rcc rId="13903" sId="8">
    <oc r="S445">
      <f>IF(P445,O445*'ETC Data'!$H$3*'ETC Data'!$J$3,0)</f>
    </oc>
    <nc r="S445">
      <f>IF(P445,O445*'ETC Data'!$H$3*'ETC Data'!$J$3,0)</f>
    </nc>
  </rcc>
  <rcc rId="13904" sId="8">
    <oc r="T445">
      <f>S445-(S445*((VLOOKUP(A445,Plan!A$1:AA$798,26,FALSE)/100)))</f>
    </oc>
    <nc r="T445">
      <f>S445-(S445*((VLOOKUP(A445,Plan!A$1:AA$798,27,FALSE)/100)))</f>
    </nc>
  </rcc>
  <rcc rId="13905" sId="8">
    <oc r="U445">
      <f>IF(P445,O445*'ETC Data'!$H$3*'ETC Data'!$K$3,0)</f>
    </oc>
    <nc r="U445">
      <f>IF(P445,O445*'ETC Data'!$H$3*'ETC Data'!$K$3,0)</f>
    </nc>
  </rcc>
  <rcc rId="13906" sId="8">
    <oc r="V445">
      <f>U445-(U445*((VLOOKUP(A445,Plan!A$1:AB$798,27,FALSE)/100)))</f>
    </oc>
    <nc r="V445">
      <f>U445-(U445*((VLOOKUP(A445,Plan!A$1:AB$798,28,FALSE)/100)))</f>
    </nc>
  </rcc>
  <rcc rId="13907" sId="8">
    <oc r="W445">
      <f>IF(P445,O445*'ETC Data'!$H$3*'ETC Data'!$L$3,0)</f>
    </oc>
    <nc r="W445">
      <f>IF(P445,O445*'ETC Data'!$H$3*'ETC Data'!$L$3,0)</f>
    </nc>
  </rcc>
  <rcc rId="13908" sId="8">
    <oc r="X445">
      <f>W445-(W445*((VLOOKUP(A445,Plan!A$1:AC$798,28,FALSE)/100)))</f>
    </oc>
    <nc r="X445">
      <f>W445-(W445*((VLOOKUP(A445,Plan!A$1:AC$798,29,FALSE)/100)))</f>
    </nc>
  </rcc>
  <rcc rId="13909" sId="8">
    <oc r="Z445">
      <f>OR(H445="Y",J445="Y")</f>
    </oc>
    <nc r="Z445">
      <f>OR(H445="Y",J445="Y")</f>
    </nc>
  </rcc>
  <rcc rId="13910" sId="8">
    <oc r="AA445">
      <f>IF(Z445,O445*'ETC Data'!$H$4*'ETC Data'!$I$4,0)</f>
    </oc>
    <nc r="AA445">
      <f>IF(Z445,O445*'ETC Data'!$H$4*'ETC Data'!$I$4,0)</f>
    </nc>
  </rcc>
  <rcc rId="13911" sId="8">
    <oc r="AB445">
      <f>AA445-(AA445*((VLOOKUP(A445,Plan!A$1:AI$798,34,FALSE)/100)))</f>
    </oc>
    <nc r="AB445">
      <f>AA445-(AA445*((VLOOKUP(A445,Plan!A$1:AI$798,35,FALSE)/100)))</f>
    </nc>
  </rcc>
  <rcc rId="13912" sId="8">
    <oc r="AC445">
      <f>IF(Z445,O445*'ETC Data'!$H$4*'ETC Data'!$J$4,0)</f>
    </oc>
    <nc r="AC445">
      <f>IF(Z445,O445*'ETC Data'!$H$4*'ETC Data'!$J$4,0)</f>
    </nc>
  </rcc>
  <rcc rId="13913" sId="8">
    <oc r="AD445">
      <f>AC445-(AC445*((VLOOKUP(A445,Plan!A$1:AJ$798,35,FALSE)/100)))</f>
    </oc>
    <nc r="AD445">
      <f>AC445-(AC445*((VLOOKUP(A445,Plan!A$1:AJ$798,36,FALSE)/100)))</f>
    </nc>
  </rcc>
  <rcc rId="13914" sId="8">
    <oc r="AE445">
      <f>IF(Z445,O445*'ETC Data'!$H$4*'ETC Data'!$K$4,0)</f>
    </oc>
    <nc r="AE445">
      <f>IF(Z445,O445*'ETC Data'!$H$4*'ETC Data'!$K$4,0)</f>
    </nc>
  </rcc>
  <rcc rId="13915" sId="8">
    <oc r="AF445">
      <f>AE445-(AE445*((VLOOKUP(A445,Plan!A$1:AK$798,36,FALSE)/100)))</f>
    </oc>
    <nc r="AF445">
      <f>AE445-(AE445*((VLOOKUP(A445,Plan!A$1:AK$798,37,FALSE)/100)))</f>
    </nc>
  </rcc>
  <rcc rId="13916" sId="8">
    <oc r="AG445">
      <f>IF(Z445,O445*'ETC Data'!$H$4*'ETC Data'!$L$4,0)</f>
    </oc>
    <nc r="AG445">
      <f>IF(Z445,O445*'ETC Data'!$H$4*'ETC Data'!$L$4,0)</f>
    </nc>
  </rcc>
  <rcc rId="13917" sId="8">
    <oc r="AH445">
      <f>AG445-(AG445*((VLOOKUP(A445,Plan!A$1:AP$798,41,FALSE)/100)))</f>
    </oc>
    <nc r="AH445">
      <f>AG445-(AG445*((VLOOKUP(A445,Plan!A$1:AP$798,42,FALSE)/100)))</f>
    </nc>
  </rcc>
  <rcc rId="13918" sId="8">
    <oc r="AJ445">
      <f>OR(H445="Y",K445="Y")</f>
    </oc>
    <nc r="AJ445">
      <f>OR(H445="Y",K445="Y")</f>
    </nc>
  </rcc>
  <rcc rId="13919" sId="8">
    <oc r="AK445">
      <f>IF(AJ445,O445*'ETC Data'!$H$5*'ETC Data'!$I$5,0)</f>
    </oc>
    <nc r="AK445">
      <f>IF(AJ445,O445*'ETC Data'!$H$5*'ETC Data'!$I$5,0)</f>
    </nc>
  </rcc>
  <rcc rId="13920" sId="8">
    <oc r="AL445">
      <f>AK445-(AK445*((VLOOKUP(A445,Plan!A$1:AY$798,49,FALSE)/100)))</f>
    </oc>
    <nc r="AL445">
      <f>AK445-(AK445*((VLOOKUP(A445,Plan!A$1:AY$798,51,FALSE)/100)))</f>
    </nc>
  </rcc>
  <rcc rId="13921" sId="8">
    <oc r="AM445">
      <f>IF(AJ445,O445*'ETC Data'!$H$5*'ETC Data'!$J$5,0)</f>
    </oc>
    <nc r="AM445">
      <f>IF(AJ445,O445*'ETC Data'!$H$5*'ETC Data'!$J$5,0)</f>
    </nc>
  </rcc>
  <rcc rId="13922" sId="8">
    <oc r="AN445">
      <f>AM445-(AM445*((VLOOKUP(A445,Plan!A$1:BA$798,50,FALSE)/100)))</f>
    </oc>
    <nc r="AN445">
      <f>AM445-(AM445*((VLOOKUP(A445,Plan!A$1:BA$798,53,FALSE)/100)))</f>
    </nc>
  </rcc>
  <rcc rId="13923" sId="8">
    <oc r="AO445">
      <f>IF(AJ445,O445*'ETC Data'!$H$5*'ETC Data'!$K$5,0)</f>
    </oc>
    <nc r="AO445">
      <f>IF(AJ445,O445*'ETC Data'!$H$5*'ETC Data'!$K$5,0)</f>
    </nc>
  </rcc>
  <rcc rId="13924" sId="8">
    <oc r="AP445">
      <f>AO445-(AO445*((VLOOKUP(A445,Plan!A$1:BB$798,51,FALSE)/100)))</f>
    </oc>
    <nc r="AP445">
      <f>AO445-(AO445*((VLOOKUP(A445,Plan!A$1:BB$798,54,FALSE)/100)))</f>
    </nc>
  </rcc>
  <rcc rId="13925" sId="8">
    <oc r="AQ445">
      <f>IF(AJ445,O445*'ETC Data'!$H$5*'ETC Data'!$L$5,0)</f>
    </oc>
    <nc r="AQ445">
      <f>IF(AJ445,O445*'ETC Data'!$H$5*'ETC Data'!$L$5,0)</f>
    </nc>
  </rcc>
  <rcc rId="13926" sId="8">
    <oc r="AR445">
      <f>AQ445-(AQ445*((VLOOKUP(A445,Plan!A$1:BD$798,53,FALSE)/100)))</f>
    </oc>
    <nc r="AR445">
      <f>AQ445-(AQ445*((VLOOKUP(A445,Plan!A$1:BD$798,56,FALSE)/100)))</f>
    </nc>
  </rcc>
  <rcc rId="13927" sId="8">
    <oc r="R446">
      <f>Q446-(Q446*((VLOOKUP(A446,Plan!A$1:Z$798,25,FALSE)/100)))</f>
    </oc>
    <nc r="R446">
      <f>Q446-(Q446*((VLOOKUP(A446,Plan!A$1:Z$798,26,FALSE)/100)))</f>
    </nc>
  </rcc>
  <rcc rId="13928" sId="8">
    <oc r="S446">
      <f>IF(P446,O446*'ETC Data'!$H$3*'ETC Data'!$J$3,0)</f>
    </oc>
    <nc r="S446">
      <f>IF(P446,O446*'ETC Data'!$H$3*'ETC Data'!$J$3,0)</f>
    </nc>
  </rcc>
  <rcc rId="13929" sId="8">
    <oc r="T446">
      <f>S446-(S446*((VLOOKUP(A446,Plan!A$1:AA$798,26,FALSE)/100)))</f>
    </oc>
    <nc r="T446">
      <f>S446-(S446*((VLOOKUP(A446,Plan!A$1:AA$798,27,FALSE)/100)))</f>
    </nc>
  </rcc>
  <rcc rId="13930" sId="8">
    <oc r="U446">
      <f>IF(P446,O446*'ETC Data'!$H$3*'ETC Data'!$K$3,0)</f>
    </oc>
    <nc r="U446">
      <f>IF(P446,O446*'ETC Data'!$H$3*'ETC Data'!$K$3,0)</f>
    </nc>
  </rcc>
  <rcc rId="13931" sId="8">
    <oc r="V446">
      <f>U446-(U446*((VLOOKUP(A446,Plan!A$1:AB$798,27,FALSE)/100)))</f>
    </oc>
    <nc r="V446">
      <f>U446-(U446*((VLOOKUP(A446,Plan!A$1:AB$798,28,FALSE)/100)))</f>
    </nc>
  </rcc>
  <rcc rId="13932" sId="8">
    <oc r="W446">
      <f>IF(P446,O446*'ETC Data'!$H$3*'ETC Data'!$L$3,0)</f>
    </oc>
    <nc r="W446">
      <f>IF(P446,O446*'ETC Data'!$H$3*'ETC Data'!$L$3,0)</f>
    </nc>
  </rcc>
  <rcc rId="13933" sId="8">
    <oc r="X446">
      <f>W446-(W446*((VLOOKUP(A446,Plan!A$1:AC$798,28,FALSE)/100)))</f>
    </oc>
    <nc r="X446">
      <f>W446-(W446*((VLOOKUP(A446,Plan!A$1:AC$798,29,FALSE)/100)))</f>
    </nc>
  </rcc>
  <rcc rId="13934" sId="8">
    <oc r="Z446">
      <f>OR(H446="Y",J446="Y")</f>
    </oc>
    <nc r="Z446">
      <f>OR(H446="Y",J446="Y")</f>
    </nc>
  </rcc>
  <rcc rId="13935" sId="8">
    <oc r="AA446">
      <f>IF(Z446,O446*'ETC Data'!$H$4*'ETC Data'!$I$4,0)</f>
    </oc>
    <nc r="AA446">
      <f>IF(Z446,O446*'ETC Data'!$H$4*'ETC Data'!$I$4,0)</f>
    </nc>
  </rcc>
  <rcc rId="13936" sId="8">
    <oc r="AB446">
      <f>AA446-(AA446*((VLOOKUP(A446,Plan!A$1:AI$798,34,FALSE)/100)))</f>
    </oc>
    <nc r="AB446">
      <f>AA446-(AA446*((VLOOKUP(A446,Plan!A$1:AI$798,35,FALSE)/100)))</f>
    </nc>
  </rcc>
  <rcc rId="13937" sId="8">
    <oc r="AC446">
      <f>IF(Z446,O446*'ETC Data'!$H$4*'ETC Data'!$J$4,0)</f>
    </oc>
    <nc r="AC446">
      <f>IF(Z446,O446*'ETC Data'!$H$4*'ETC Data'!$J$4,0)</f>
    </nc>
  </rcc>
  <rcc rId="13938" sId="8">
    <oc r="AD446">
      <f>AC446-(AC446*((VLOOKUP(A446,Plan!A$1:AJ$798,35,FALSE)/100)))</f>
    </oc>
    <nc r="AD446">
      <f>AC446-(AC446*((VLOOKUP(A446,Plan!A$1:AJ$798,36,FALSE)/100)))</f>
    </nc>
  </rcc>
  <rcc rId="13939" sId="8">
    <oc r="AE446">
      <f>IF(Z446,O446*'ETC Data'!$H$4*'ETC Data'!$K$4,0)</f>
    </oc>
    <nc r="AE446">
      <f>IF(Z446,O446*'ETC Data'!$H$4*'ETC Data'!$K$4,0)</f>
    </nc>
  </rcc>
  <rcc rId="13940" sId="8">
    <oc r="AF446">
      <f>AE446-(AE446*((VLOOKUP(A446,Plan!A$1:AK$798,36,FALSE)/100)))</f>
    </oc>
    <nc r="AF446">
      <f>AE446-(AE446*((VLOOKUP(A446,Plan!A$1:AK$798,37,FALSE)/100)))</f>
    </nc>
  </rcc>
  <rcc rId="13941" sId="8">
    <oc r="AG446">
      <f>IF(Z446,O446*'ETC Data'!$H$4*'ETC Data'!$L$4,0)</f>
    </oc>
    <nc r="AG446">
      <f>IF(Z446,O446*'ETC Data'!$H$4*'ETC Data'!$L$4,0)</f>
    </nc>
  </rcc>
  <rcc rId="13942" sId="8">
    <oc r="AH446">
      <f>AG446-(AG446*((VLOOKUP(A446,Plan!A$1:AP$798,41,FALSE)/100)))</f>
    </oc>
    <nc r="AH446">
      <f>AG446-(AG446*((VLOOKUP(A446,Plan!A$1:AP$798,42,FALSE)/100)))</f>
    </nc>
  </rcc>
  <rcc rId="13943" sId="8">
    <oc r="AJ446">
      <f>OR(H446="Y",K446="Y")</f>
    </oc>
    <nc r="AJ446">
      <f>OR(H446="Y",K446="Y")</f>
    </nc>
  </rcc>
  <rcc rId="13944" sId="8">
    <oc r="AK446">
      <f>IF(AJ446,O446*'ETC Data'!$H$5*'ETC Data'!$I$5,0)</f>
    </oc>
    <nc r="AK446">
      <f>IF(AJ446,O446*'ETC Data'!$H$5*'ETC Data'!$I$5,0)</f>
    </nc>
  </rcc>
  <rcc rId="13945" sId="8">
    <oc r="AL446">
      <f>AK446-(AK446*((VLOOKUP(A446,Plan!A$1:AY$798,49,FALSE)/100)))</f>
    </oc>
    <nc r="AL446">
      <f>AK446-(AK446*((VLOOKUP(A446,Plan!A$1:AY$798,51,FALSE)/100)))</f>
    </nc>
  </rcc>
  <rcc rId="13946" sId="8">
    <oc r="AM446">
      <f>IF(AJ446,O446*'ETC Data'!$H$5*'ETC Data'!$J$5,0)</f>
    </oc>
    <nc r="AM446">
      <f>IF(AJ446,O446*'ETC Data'!$H$5*'ETC Data'!$J$5,0)</f>
    </nc>
  </rcc>
  <rcc rId="13947" sId="8">
    <oc r="AN446">
      <f>AM446-(AM446*((VLOOKUP(A446,Plan!A$1:BA$798,50,FALSE)/100)))</f>
    </oc>
    <nc r="AN446">
      <f>AM446-(AM446*((VLOOKUP(A446,Plan!A$1:BA$798,53,FALSE)/100)))</f>
    </nc>
  </rcc>
  <rcc rId="13948" sId="8">
    <oc r="AO446">
      <f>IF(AJ446,O446*'ETC Data'!$H$5*'ETC Data'!$K$5,0)</f>
    </oc>
    <nc r="AO446">
      <f>IF(AJ446,O446*'ETC Data'!$H$5*'ETC Data'!$K$5,0)</f>
    </nc>
  </rcc>
  <rcc rId="13949" sId="8">
    <oc r="AP446">
      <f>AO446-(AO446*((VLOOKUP(A446,Plan!A$1:BB$798,51,FALSE)/100)))</f>
    </oc>
    <nc r="AP446">
      <f>AO446-(AO446*((VLOOKUP(A446,Plan!A$1:BB$798,54,FALSE)/100)))</f>
    </nc>
  </rcc>
  <rcc rId="13950" sId="8">
    <oc r="AQ446">
      <f>IF(AJ446,O446*'ETC Data'!$H$5*'ETC Data'!$L$5,0)</f>
    </oc>
    <nc r="AQ446">
      <f>IF(AJ446,O446*'ETC Data'!$H$5*'ETC Data'!$L$5,0)</f>
    </nc>
  </rcc>
  <rcc rId="13951" sId="8">
    <oc r="AR446">
      <f>AQ446-(AQ446*((VLOOKUP(A446,Plan!A$1:BD$798,53,FALSE)/100)))</f>
    </oc>
    <nc r="AR446">
      <f>AQ446-(AQ446*((VLOOKUP(A446,Plan!A$1:BD$798,56,FALSE)/100)))</f>
    </nc>
  </rcc>
  <rcc rId="13952" sId="8">
    <oc r="R447">
      <f>Q447-(Q447*((VLOOKUP(A447,Plan!A$1:Z$798,25,FALSE)/100)))</f>
    </oc>
    <nc r="R447">
      <f>Q447-(Q447*((VLOOKUP(A447,Plan!A$1:Z$798,26,FALSE)/100)))</f>
    </nc>
  </rcc>
  <rcc rId="13953" sId="8">
    <oc r="S447">
      <f>IF(P447,O447*'ETC Data'!$H$3*'ETC Data'!$J$3,0)</f>
    </oc>
    <nc r="S447">
      <f>IF(P447,O447*'ETC Data'!$H$3*'ETC Data'!$J$3,0)</f>
    </nc>
  </rcc>
  <rcc rId="13954" sId="8">
    <oc r="T447">
      <f>S447-(S447*((VLOOKUP(A447,Plan!A$1:AA$798,26,FALSE)/100)))</f>
    </oc>
    <nc r="T447">
      <f>S447-(S447*((VLOOKUP(A447,Plan!A$1:AA$798,27,FALSE)/100)))</f>
    </nc>
  </rcc>
  <rcc rId="13955" sId="8">
    <oc r="U447">
      <f>IF(P447,O447*'ETC Data'!$H$3*'ETC Data'!$K$3,0)</f>
    </oc>
    <nc r="U447">
      <f>IF(P447,O447*'ETC Data'!$H$3*'ETC Data'!$K$3,0)</f>
    </nc>
  </rcc>
  <rcc rId="13956" sId="8">
    <oc r="V447">
      <f>U447-(U447*((VLOOKUP(A447,Plan!A$1:AB$798,27,FALSE)/100)))</f>
    </oc>
    <nc r="V447">
      <f>U447-(U447*((VLOOKUP(A447,Plan!A$1:AB$798,28,FALSE)/100)))</f>
    </nc>
  </rcc>
  <rcc rId="13957" sId="8">
    <oc r="W447">
      <f>IF(P447,O447*'ETC Data'!$H$3*'ETC Data'!$L$3,0)</f>
    </oc>
    <nc r="W447">
      <f>IF(P447,O447*'ETC Data'!$H$3*'ETC Data'!$L$3,0)</f>
    </nc>
  </rcc>
  <rcc rId="13958" sId="8">
    <oc r="X447">
      <f>W447-(W447*((VLOOKUP(A447,Plan!A$1:AC$798,28,FALSE)/100)))</f>
    </oc>
    <nc r="X447">
      <f>W447-(W447*((VLOOKUP(A447,Plan!A$1:AC$798,29,FALSE)/100)))</f>
    </nc>
  </rcc>
  <rcc rId="13959" sId="8">
    <oc r="Z447">
      <f>OR(H447="Y",J447="Y")</f>
    </oc>
    <nc r="Z447">
      <f>OR(H447="Y",J447="Y")</f>
    </nc>
  </rcc>
  <rcc rId="13960" sId="8">
    <oc r="AA447">
      <f>IF(Z447,O447*'ETC Data'!$H$4*'ETC Data'!$I$4,0)</f>
    </oc>
    <nc r="AA447">
      <f>IF(Z447,O447*'ETC Data'!$H$4*'ETC Data'!$I$4,0)</f>
    </nc>
  </rcc>
  <rcc rId="13961" sId="8">
    <oc r="AB447">
      <f>AA447-(AA447*((VLOOKUP(A447,Plan!A$1:AI$798,34,FALSE)/100)))</f>
    </oc>
    <nc r="AB447">
      <f>AA447-(AA447*((VLOOKUP(A447,Plan!A$1:AI$798,35,FALSE)/100)))</f>
    </nc>
  </rcc>
  <rcc rId="13962" sId="8">
    <oc r="AC447">
      <f>IF(Z447,O447*'ETC Data'!$H$4*'ETC Data'!$J$4,0)</f>
    </oc>
    <nc r="AC447">
      <f>IF(Z447,O447*'ETC Data'!$H$4*'ETC Data'!$J$4,0)</f>
    </nc>
  </rcc>
  <rcc rId="13963" sId="8">
    <oc r="AD447">
      <f>AC447-(AC447*((VLOOKUP(A447,Plan!A$1:AJ$798,35,FALSE)/100)))</f>
    </oc>
    <nc r="AD447">
      <f>AC447-(AC447*((VLOOKUP(A447,Plan!A$1:AJ$798,36,FALSE)/100)))</f>
    </nc>
  </rcc>
  <rcc rId="13964" sId="8">
    <oc r="AE447">
      <f>IF(Z447,O447*'ETC Data'!$H$4*'ETC Data'!$K$4,0)</f>
    </oc>
    <nc r="AE447">
      <f>IF(Z447,O447*'ETC Data'!$H$4*'ETC Data'!$K$4,0)</f>
    </nc>
  </rcc>
  <rcc rId="13965" sId="8">
    <oc r="AF447">
      <f>AE447-(AE447*((VLOOKUP(A447,Plan!A$1:AK$798,36,FALSE)/100)))</f>
    </oc>
    <nc r="AF447">
      <f>AE447-(AE447*((VLOOKUP(A447,Plan!A$1:AK$798,37,FALSE)/100)))</f>
    </nc>
  </rcc>
  <rcc rId="13966" sId="8">
    <oc r="AG447">
      <f>IF(Z447,O447*'ETC Data'!$H$4*'ETC Data'!$L$4,0)</f>
    </oc>
    <nc r="AG447">
      <f>IF(Z447,O447*'ETC Data'!$H$4*'ETC Data'!$L$4,0)</f>
    </nc>
  </rcc>
  <rcc rId="13967" sId="8">
    <oc r="AH447">
      <f>AG447-(AG447*((VLOOKUP(A447,Plan!A$1:AP$798,41,FALSE)/100)))</f>
    </oc>
    <nc r="AH447">
      <f>AG447-(AG447*((VLOOKUP(A447,Plan!A$1:AP$798,42,FALSE)/100)))</f>
    </nc>
  </rcc>
  <rcc rId="13968" sId="8">
    <oc r="AJ447">
      <f>OR(H447="Y",K447="Y")</f>
    </oc>
    <nc r="AJ447">
      <f>OR(H447="Y",K447="Y")</f>
    </nc>
  </rcc>
  <rcc rId="13969" sId="8">
    <oc r="AK447">
      <f>IF(AJ447,O447*'ETC Data'!$H$5*'ETC Data'!$I$5,0)</f>
    </oc>
    <nc r="AK447">
      <f>IF(AJ447,O447*'ETC Data'!$H$5*'ETC Data'!$I$5,0)</f>
    </nc>
  </rcc>
  <rcc rId="13970" sId="8">
    <oc r="AL447">
      <f>AK447-(AK447*((VLOOKUP(A447,Plan!A$1:AY$798,49,FALSE)/100)))</f>
    </oc>
    <nc r="AL447">
      <f>AK447-(AK447*((VLOOKUP(A447,Plan!A$1:AY$798,51,FALSE)/100)))</f>
    </nc>
  </rcc>
  <rcc rId="13971" sId="8">
    <oc r="AM447">
      <f>IF(AJ447,O447*'ETC Data'!$H$5*'ETC Data'!$J$5,0)</f>
    </oc>
    <nc r="AM447">
      <f>IF(AJ447,O447*'ETC Data'!$H$5*'ETC Data'!$J$5,0)</f>
    </nc>
  </rcc>
  <rcc rId="13972" sId="8">
    <oc r="AN447">
      <f>AM447-(AM447*((VLOOKUP(A447,Plan!A$1:BA$798,50,FALSE)/100)))</f>
    </oc>
    <nc r="AN447">
      <f>AM447-(AM447*((VLOOKUP(A447,Plan!A$1:BA$798,53,FALSE)/100)))</f>
    </nc>
  </rcc>
  <rcc rId="13973" sId="8">
    <oc r="AO447">
      <f>IF(AJ447,O447*'ETC Data'!$H$5*'ETC Data'!$K$5,0)</f>
    </oc>
    <nc r="AO447">
      <f>IF(AJ447,O447*'ETC Data'!$H$5*'ETC Data'!$K$5,0)</f>
    </nc>
  </rcc>
  <rcc rId="13974" sId="8">
    <oc r="AP447">
      <f>AO447-(AO447*((VLOOKUP(A447,Plan!A$1:BB$798,51,FALSE)/100)))</f>
    </oc>
    <nc r="AP447">
      <f>AO447-(AO447*((VLOOKUP(A447,Plan!A$1:BB$798,54,FALSE)/100)))</f>
    </nc>
  </rcc>
  <rcc rId="13975" sId="8">
    <oc r="AQ447">
      <f>IF(AJ447,O447*'ETC Data'!$H$5*'ETC Data'!$L$5,0)</f>
    </oc>
    <nc r="AQ447">
      <f>IF(AJ447,O447*'ETC Data'!$H$5*'ETC Data'!$L$5,0)</f>
    </nc>
  </rcc>
  <rcc rId="13976" sId="8">
    <oc r="AR447">
      <f>AQ447-(AQ447*((VLOOKUP(A447,Plan!A$1:BD$798,53,FALSE)/100)))</f>
    </oc>
    <nc r="AR447">
      <f>AQ447-(AQ447*((VLOOKUP(A447,Plan!A$1:BD$798,56,FALSE)/100)))</f>
    </nc>
  </rcc>
  <rcc rId="13977" sId="8">
    <oc r="R448">
      <f>Q448-(Q448*((VLOOKUP(A448,Plan!A$1:Z$798,25,FALSE)/100)))</f>
    </oc>
    <nc r="R448">
      <f>Q448-(Q448*((VLOOKUP(A448,Plan!A$1:Z$798,26,FALSE)/100)))</f>
    </nc>
  </rcc>
  <rcc rId="13978" sId="8">
    <oc r="S448">
      <f>IF(P448,O448*'ETC Data'!$H$3*'ETC Data'!$J$3,0)</f>
    </oc>
    <nc r="S448">
      <f>IF(P448,O448*'ETC Data'!$H$3*'ETC Data'!$J$3,0)</f>
    </nc>
  </rcc>
  <rcc rId="13979" sId="8">
    <oc r="T448">
      <f>S448-(S448*((VLOOKUP(A448,Plan!A$1:AA$798,26,FALSE)/100)))</f>
    </oc>
    <nc r="T448">
      <f>S448-(S448*((VLOOKUP(A448,Plan!A$1:AA$798,27,FALSE)/100)))</f>
    </nc>
  </rcc>
  <rcc rId="13980" sId="8">
    <oc r="U448">
      <f>IF(P448,O448*'ETC Data'!$H$3*'ETC Data'!$K$3,0)</f>
    </oc>
    <nc r="U448">
      <f>IF(P448,O448*'ETC Data'!$H$3*'ETC Data'!$K$3,0)</f>
    </nc>
  </rcc>
  <rcc rId="13981" sId="8">
    <oc r="V448">
      <f>U448-(U448*((VLOOKUP(A448,Plan!A$1:AB$798,27,FALSE)/100)))</f>
    </oc>
    <nc r="V448">
      <f>U448-(U448*((VLOOKUP(A448,Plan!A$1:AB$798,28,FALSE)/100)))</f>
    </nc>
  </rcc>
  <rcc rId="13982" sId="8">
    <oc r="W448">
      <f>IF(P448,O448*'ETC Data'!$H$3*'ETC Data'!$L$3,0)</f>
    </oc>
    <nc r="W448">
      <f>IF(P448,O448*'ETC Data'!$H$3*'ETC Data'!$L$3,0)</f>
    </nc>
  </rcc>
  <rcc rId="13983" sId="8">
    <oc r="X448">
      <f>W448-(W448*((VLOOKUP(A448,Plan!A$1:AC$798,28,FALSE)/100)))</f>
    </oc>
    <nc r="X448">
      <f>W448-(W448*((VLOOKUP(A448,Plan!A$1:AC$798,29,FALSE)/100)))</f>
    </nc>
  </rcc>
  <rcc rId="13984" sId="8">
    <oc r="Z448">
      <f>OR(H448="Y",J448="Y")</f>
    </oc>
    <nc r="Z448">
      <f>OR(H448="Y",J448="Y")</f>
    </nc>
  </rcc>
  <rcc rId="13985" sId="8">
    <oc r="AA448">
      <f>IF(Z448,O448*'ETC Data'!$H$4*'ETC Data'!$I$4,0)</f>
    </oc>
    <nc r="AA448">
      <f>IF(Z448,O448*'ETC Data'!$H$4*'ETC Data'!$I$4,0)</f>
    </nc>
  </rcc>
  <rcc rId="13986" sId="8">
    <oc r="AB448">
      <f>AA448-(AA448*((VLOOKUP(A448,Plan!A$1:AI$798,34,FALSE)/100)))</f>
    </oc>
    <nc r="AB448">
      <f>AA448-(AA448*((VLOOKUP(A448,Plan!A$1:AI$798,35,FALSE)/100)))</f>
    </nc>
  </rcc>
  <rcc rId="13987" sId="8">
    <oc r="AC448">
      <f>IF(Z448,O448*'ETC Data'!$H$4*'ETC Data'!$J$4,0)</f>
    </oc>
    <nc r="AC448">
      <f>IF(Z448,O448*'ETC Data'!$H$4*'ETC Data'!$J$4,0)</f>
    </nc>
  </rcc>
  <rcc rId="13988" sId="8">
    <oc r="AD448">
      <f>AC448-(AC448*((VLOOKUP(A448,Plan!A$1:AJ$798,35,FALSE)/100)))</f>
    </oc>
    <nc r="AD448">
      <f>AC448-(AC448*((VLOOKUP(A448,Plan!A$1:AJ$798,36,FALSE)/100)))</f>
    </nc>
  </rcc>
  <rcc rId="13989" sId="8">
    <oc r="AE448">
      <f>IF(Z448,O448*'ETC Data'!$H$4*'ETC Data'!$K$4,0)</f>
    </oc>
    <nc r="AE448">
      <f>IF(Z448,O448*'ETC Data'!$H$4*'ETC Data'!$K$4,0)</f>
    </nc>
  </rcc>
  <rcc rId="13990" sId="8">
    <oc r="AF448">
      <f>AE448-(AE448*((VLOOKUP(A448,Plan!A$1:AK$798,36,FALSE)/100)))</f>
    </oc>
    <nc r="AF448">
      <f>AE448-(AE448*((VLOOKUP(A448,Plan!A$1:AK$798,37,FALSE)/100)))</f>
    </nc>
  </rcc>
  <rcc rId="13991" sId="8">
    <oc r="AG448">
      <f>IF(Z448,O448*'ETC Data'!$H$4*'ETC Data'!$L$4,0)</f>
    </oc>
    <nc r="AG448">
      <f>IF(Z448,O448*'ETC Data'!$H$4*'ETC Data'!$L$4,0)</f>
    </nc>
  </rcc>
  <rcc rId="13992" sId="8">
    <oc r="AH448">
      <f>AG448-(AG448*((VLOOKUP(A448,Plan!A$1:AP$798,41,FALSE)/100)))</f>
    </oc>
    <nc r="AH448">
      <f>AG448-(AG448*((VLOOKUP(A448,Plan!A$1:AP$798,42,FALSE)/100)))</f>
    </nc>
  </rcc>
  <rcc rId="13993" sId="8">
    <oc r="AJ448">
      <f>OR(H448="Y",K448="Y")</f>
    </oc>
    <nc r="AJ448">
      <f>OR(H448="Y",K448="Y")</f>
    </nc>
  </rcc>
  <rcc rId="13994" sId="8">
    <oc r="AK448">
      <f>IF(AJ448,O448*'ETC Data'!$H$5*'ETC Data'!$I$5,0)</f>
    </oc>
    <nc r="AK448">
      <f>IF(AJ448,O448*'ETC Data'!$H$5*'ETC Data'!$I$5,0)</f>
    </nc>
  </rcc>
  <rcc rId="13995" sId="8">
    <oc r="AL448">
      <f>AK448-(AK448*((VLOOKUP(A448,Plan!A$1:AY$798,49,FALSE)/100)))</f>
    </oc>
    <nc r="AL448">
      <f>AK448-(AK448*((VLOOKUP(A448,Plan!A$1:AY$798,51,FALSE)/100)))</f>
    </nc>
  </rcc>
  <rcc rId="13996" sId="8">
    <oc r="AM448">
      <f>IF(AJ448,O448*'ETC Data'!$H$5*'ETC Data'!$J$5,0)</f>
    </oc>
    <nc r="AM448">
      <f>IF(AJ448,O448*'ETC Data'!$H$5*'ETC Data'!$J$5,0)</f>
    </nc>
  </rcc>
  <rcc rId="13997" sId="8">
    <oc r="AN448">
      <f>AM448-(AM448*((VLOOKUP(A448,Plan!A$1:BA$798,50,FALSE)/100)))</f>
    </oc>
    <nc r="AN448">
      <f>AM448-(AM448*((VLOOKUP(A448,Plan!A$1:BA$798,53,FALSE)/100)))</f>
    </nc>
  </rcc>
  <rcc rId="13998" sId="8">
    <oc r="AO448">
      <f>IF(AJ448,O448*'ETC Data'!$H$5*'ETC Data'!$K$5,0)</f>
    </oc>
    <nc r="AO448">
      <f>IF(AJ448,O448*'ETC Data'!$H$5*'ETC Data'!$K$5,0)</f>
    </nc>
  </rcc>
  <rcc rId="13999" sId="8">
    <oc r="AP448">
      <f>AO448-(AO448*((VLOOKUP(A448,Plan!A$1:BB$798,51,FALSE)/100)))</f>
    </oc>
    <nc r="AP448">
      <f>AO448-(AO448*((VLOOKUP(A448,Plan!A$1:BB$798,54,FALSE)/100)))</f>
    </nc>
  </rcc>
  <rcc rId="14000" sId="8">
    <oc r="AQ448">
      <f>IF(AJ448,O448*'ETC Data'!$H$5*'ETC Data'!$L$5,0)</f>
    </oc>
    <nc r="AQ448">
      <f>IF(AJ448,O448*'ETC Data'!$H$5*'ETC Data'!$L$5,0)</f>
    </nc>
  </rcc>
  <rcc rId="14001" sId="8">
    <oc r="AR448">
      <f>AQ448-(AQ448*((VLOOKUP(A448,Plan!A$1:BD$798,53,FALSE)/100)))</f>
    </oc>
    <nc r="AR448">
      <f>AQ448-(AQ448*((VLOOKUP(A448,Plan!A$1:BD$798,56,FALSE)/100)))</f>
    </nc>
  </rcc>
  <rcc rId="14002" sId="8">
    <oc r="R449">
      <f>Q449-(Q449*((VLOOKUP(A449,Plan!A$1:Z$798,25,FALSE)/100)))</f>
    </oc>
    <nc r="R449">
      <f>Q449-(Q449*((VLOOKUP(A449,Plan!A$1:Z$798,26,FALSE)/100)))</f>
    </nc>
  </rcc>
  <rcc rId="14003" sId="8">
    <oc r="S449">
      <f>IF(P449,O449*'ETC Data'!$H$3*'ETC Data'!$J$3,0)</f>
    </oc>
    <nc r="S449">
      <f>IF(P449,O449*'ETC Data'!$H$3*'ETC Data'!$J$3,0)</f>
    </nc>
  </rcc>
  <rcc rId="14004" sId="8">
    <oc r="T449">
      <f>S449-(S449*((VLOOKUP(A449,Plan!A$1:AA$798,26,FALSE)/100)))</f>
    </oc>
    <nc r="T449">
      <f>S449-(S449*((VLOOKUP(A449,Plan!A$1:AA$798,27,FALSE)/100)))</f>
    </nc>
  </rcc>
  <rcc rId="14005" sId="8">
    <oc r="U449">
      <f>IF(P449,O449*'ETC Data'!$H$3*'ETC Data'!$K$3,0)</f>
    </oc>
    <nc r="U449">
      <f>IF(P449,O449*'ETC Data'!$H$3*'ETC Data'!$K$3,0)</f>
    </nc>
  </rcc>
  <rcc rId="14006" sId="8">
    <oc r="V449">
      <f>U449-(U449*((VLOOKUP(A449,Plan!A$1:AB$798,27,FALSE)/100)))</f>
    </oc>
    <nc r="V449">
      <f>U449-(U449*((VLOOKUP(A449,Plan!A$1:AB$798,28,FALSE)/100)))</f>
    </nc>
  </rcc>
  <rcc rId="14007" sId="8">
    <oc r="W449">
      <f>IF(P449,O449*'ETC Data'!$H$3*'ETC Data'!$L$3,0)</f>
    </oc>
    <nc r="W449">
      <f>IF(P449,O449*'ETC Data'!$H$3*'ETC Data'!$L$3,0)</f>
    </nc>
  </rcc>
  <rcc rId="14008" sId="8">
    <oc r="X449">
      <f>W449-(W449*((VLOOKUP(A449,Plan!A$1:AC$798,28,FALSE)/100)))</f>
    </oc>
    <nc r="X449">
      <f>W449-(W449*((VLOOKUP(A449,Plan!A$1:AC$798,29,FALSE)/100)))</f>
    </nc>
  </rcc>
  <rcc rId="14009" sId="8">
    <oc r="Z449">
      <f>OR(H449="Y",J449="Y")</f>
    </oc>
    <nc r="Z449">
      <f>OR(H449="Y",J449="Y")</f>
    </nc>
  </rcc>
  <rcc rId="14010" sId="8">
    <oc r="AA449">
      <f>IF(Z449,O449*'ETC Data'!$H$4*'ETC Data'!$I$4,0)</f>
    </oc>
    <nc r="AA449">
      <f>IF(Z449,O449*'ETC Data'!$H$4*'ETC Data'!$I$4,0)</f>
    </nc>
  </rcc>
  <rcc rId="14011" sId="8">
    <oc r="AB449">
      <f>AA449-(AA449*((VLOOKUP(A449,Plan!A$1:AI$798,34,FALSE)/100)))</f>
    </oc>
    <nc r="AB449">
      <f>AA449-(AA449*((VLOOKUP(A449,Plan!A$1:AI$798,35,FALSE)/100)))</f>
    </nc>
  </rcc>
  <rcc rId="14012" sId="8">
    <oc r="AC449">
      <f>IF(Z449,O449*'ETC Data'!$H$4*'ETC Data'!$J$4,0)</f>
    </oc>
    <nc r="AC449">
      <f>IF(Z449,O449*'ETC Data'!$H$4*'ETC Data'!$J$4,0)</f>
    </nc>
  </rcc>
  <rcc rId="14013" sId="8">
    <oc r="AD449">
      <f>AC449-(AC449*((VLOOKUP(A449,Plan!A$1:AJ$798,35,FALSE)/100)))</f>
    </oc>
    <nc r="AD449">
      <f>AC449-(AC449*((VLOOKUP(A449,Plan!A$1:AJ$798,36,FALSE)/100)))</f>
    </nc>
  </rcc>
  <rcc rId="14014" sId="8">
    <oc r="AE449">
      <f>IF(Z449,O449*'ETC Data'!$H$4*'ETC Data'!$K$4,0)</f>
    </oc>
    <nc r="AE449">
      <f>IF(Z449,O449*'ETC Data'!$H$4*'ETC Data'!$K$4,0)</f>
    </nc>
  </rcc>
  <rcc rId="14015" sId="8">
    <oc r="AF449">
      <f>AE449-(AE449*((VLOOKUP(A449,Plan!A$1:AK$798,36,FALSE)/100)))</f>
    </oc>
    <nc r="AF449">
      <f>AE449-(AE449*((VLOOKUP(A449,Plan!A$1:AK$798,37,FALSE)/100)))</f>
    </nc>
  </rcc>
  <rcc rId="14016" sId="8">
    <oc r="AG449">
      <f>IF(Z449,O449*'ETC Data'!$H$4*'ETC Data'!$L$4,0)</f>
    </oc>
    <nc r="AG449">
      <f>IF(Z449,O449*'ETC Data'!$H$4*'ETC Data'!$L$4,0)</f>
    </nc>
  </rcc>
  <rcc rId="14017" sId="8">
    <oc r="AH449">
      <f>AG449-(AG449*((VLOOKUP(A449,Plan!A$1:AP$798,41,FALSE)/100)))</f>
    </oc>
    <nc r="AH449">
      <f>AG449-(AG449*((VLOOKUP(A449,Plan!A$1:AP$798,42,FALSE)/100)))</f>
    </nc>
  </rcc>
  <rcc rId="14018" sId="8">
    <oc r="AJ449">
      <f>OR(H449="Y",K449="Y")</f>
    </oc>
    <nc r="AJ449">
      <f>OR(H449="Y",K449="Y")</f>
    </nc>
  </rcc>
  <rcc rId="14019" sId="8">
    <oc r="AK449">
      <f>IF(AJ449,O449*'ETC Data'!$H$5*'ETC Data'!$I$5,0)</f>
    </oc>
    <nc r="AK449">
      <f>IF(AJ449,O449*'ETC Data'!$H$5*'ETC Data'!$I$5,0)</f>
    </nc>
  </rcc>
  <rcc rId="14020" sId="8">
    <oc r="AL449">
      <f>AK449-(AK449*((VLOOKUP(A449,Plan!A$1:AY$798,49,FALSE)/100)))</f>
    </oc>
    <nc r="AL449">
      <f>AK449-(AK449*((VLOOKUP(A449,Plan!A$1:AY$798,51,FALSE)/100)))</f>
    </nc>
  </rcc>
  <rcc rId="14021" sId="8">
    <oc r="AM449">
      <f>IF(AJ449,O449*'ETC Data'!$H$5*'ETC Data'!$J$5,0)</f>
    </oc>
    <nc r="AM449">
      <f>IF(AJ449,O449*'ETC Data'!$H$5*'ETC Data'!$J$5,0)</f>
    </nc>
  </rcc>
  <rcc rId="14022" sId="8">
    <oc r="AN449">
      <f>AM449-(AM449*((VLOOKUP(A449,Plan!A$1:BA$798,50,FALSE)/100)))</f>
    </oc>
    <nc r="AN449">
      <f>AM449-(AM449*((VLOOKUP(A449,Plan!A$1:BA$798,53,FALSE)/100)))</f>
    </nc>
  </rcc>
  <rcc rId="14023" sId="8">
    <oc r="AO449">
      <f>IF(AJ449,O449*'ETC Data'!$H$5*'ETC Data'!$K$5,0)</f>
    </oc>
    <nc r="AO449">
      <f>IF(AJ449,O449*'ETC Data'!$H$5*'ETC Data'!$K$5,0)</f>
    </nc>
  </rcc>
  <rcc rId="14024" sId="8">
    <oc r="AP449">
      <f>AO449-(AO449*((VLOOKUP(A449,Plan!A$1:BB$798,51,FALSE)/100)))</f>
    </oc>
    <nc r="AP449">
      <f>AO449-(AO449*((VLOOKUP(A449,Plan!A$1:BB$798,54,FALSE)/100)))</f>
    </nc>
  </rcc>
  <rcc rId="14025" sId="8">
    <oc r="AQ449">
      <f>IF(AJ449,O449*'ETC Data'!$H$5*'ETC Data'!$L$5,0)</f>
    </oc>
    <nc r="AQ449">
      <f>IF(AJ449,O449*'ETC Data'!$H$5*'ETC Data'!$L$5,0)</f>
    </nc>
  </rcc>
  <rcc rId="14026" sId="8">
    <oc r="AR449">
      <f>AQ449-(AQ449*((VLOOKUP(A449,Plan!A$1:BD$798,53,FALSE)/100)))</f>
    </oc>
    <nc r="AR449">
      <f>AQ449-(AQ449*((VLOOKUP(A449,Plan!A$1:BD$798,56,FALSE)/100)))</f>
    </nc>
  </rcc>
  <rcc rId="14027" sId="8">
    <oc r="R450">
      <f>Q450-(Q450*((VLOOKUP(A450,Plan!A$1:Z$798,25,FALSE)/100)))</f>
    </oc>
    <nc r="R450">
      <f>Q450-(Q450*((VLOOKUP(A450,Plan!A$1:Z$798,26,FALSE)/100)))</f>
    </nc>
  </rcc>
  <rcc rId="14028" sId="8">
    <oc r="S450">
      <f>IF(P450,O450*'ETC Data'!$H$3*'ETC Data'!$J$3,0)</f>
    </oc>
    <nc r="S450">
      <f>IF(P450,O450*'ETC Data'!$H$3*'ETC Data'!$J$3,0)</f>
    </nc>
  </rcc>
  <rcc rId="14029" sId="8">
    <oc r="T450">
      <f>S450-(S450*((VLOOKUP(A450,Plan!A$1:AA$798,26,FALSE)/100)))</f>
    </oc>
    <nc r="T450">
      <f>S450-(S450*((VLOOKUP(A450,Plan!A$1:AA$798,27,FALSE)/100)))</f>
    </nc>
  </rcc>
  <rcc rId="14030" sId="8">
    <oc r="U450">
      <f>IF(P450,O450*'ETC Data'!$H$3*'ETC Data'!$K$3,0)</f>
    </oc>
    <nc r="U450">
      <f>IF(P450,O450*'ETC Data'!$H$3*'ETC Data'!$K$3,0)</f>
    </nc>
  </rcc>
  <rcc rId="14031" sId="8">
    <oc r="V450">
      <f>U450-(U450*((VLOOKUP(A450,Plan!A$1:AB$798,27,FALSE)/100)))</f>
    </oc>
    <nc r="V450">
      <f>U450-(U450*((VLOOKUP(A450,Plan!A$1:AB$798,28,FALSE)/100)))</f>
    </nc>
  </rcc>
  <rcc rId="14032" sId="8">
    <oc r="W450">
      <f>IF(P450,O450*'ETC Data'!$H$3*'ETC Data'!$L$3,0)</f>
    </oc>
    <nc r="W450">
      <f>IF(P450,O450*'ETC Data'!$H$3*'ETC Data'!$L$3,0)</f>
    </nc>
  </rcc>
  <rcc rId="14033" sId="8">
    <oc r="X450">
      <f>W450-(W450*((VLOOKUP(A450,Plan!A$1:AC$798,28,FALSE)/100)))</f>
    </oc>
    <nc r="X450">
      <f>W450-(W450*((VLOOKUP(A450,Plan!A$1:AC$798,29,FALSE)/100)))</f>
    </nc>
  </rcc>
  <rcc rId="14034" sId="8">
    <oc r="Z450">
      <f>OR(H450="Y",J450="Y")</f>
    </oc>
    <nc r="Z450">
      <f>OR(H450="Y",J450="Y")</f>
    </nc>
  </rcc>
  <rcc rId="14035" sId="8">
    <oc r="AA450">
      <f>IF(Z450,O450*'ETC Data'!$H$4*'ETC Data'!$I$4,0)</f>
    </oc>
    <nc r="AA450">
      <f>IF(Z450,O450*'ETC Data'!$H$4*'ETC Data'!$I$4,0)</f>
    </nc>
  </rcc>
  <rcc rId="14036" sId="8">
    <oc r="AB450">
      <f>AA450-(AA450*((VLOOKUP(A450,Plan!A$1:AI$798,34,FALSE)/100)))</f>
    </oc>
    <nc r="AB450">
      <f>AA450-(AA450*((VLOOKUP(A450,Plan!A$1:AI$798,35,FALSE)/100)))</f>
    </nc>
  </rcc>
  <rcc rId="14037" sId="8">
    <oc r="AC450">
      <f>IF(Z450,O450*'ETC Data'!$H$4*'ETC Data'!$J$4,0)</f>
    </oc>
    <nc r="AC450">
      <f>IF(Z450,O450*'ETC Data'!$H$4*'ETC Data'!$J$4,0)</f>
    </nc>
  </rcc>
  <rcc rId="14038" sId="8">
    <oc r="AD450">
      <f>AC450-(AC450*((VLOOKUP(A450,Plan!A$1:AJ$798,35,FALSE)/100)))</f>
    </oc>
    <nc r="AD450">
      <f>AC450-(AC450*((VLOOKUP(A450,Plan!A$1:AJ$798,36,FALSE)/100)))</f>
    </nc>
  </rcc>
  <rcc rId="14039" sId="8">
    <oc r="AE450">
      <f>IF(Z450,O450*'ETC Data'!$H$4*'ETC Data'!$K$4,0)</f>
    </oc>
    <nc r="AE450">
      <f>IF(Z450,O450*'ETC Data'!$H$4*'ETC Data'!$K$4,0)</f>
    </nc>
  </rcc>
  <rcc rId="14040" sId="8">
    <oc r="AF450">
      <f>AE450-(AE450*((VLOOKUP(A450,Plan!A$1:AK$798,36,FALSE)/100)))</f>
    </oc>
    <nc r="AF450">
      <f>AE450-(AE450*((VLOOKUP(A450,Plan!A$1:AK$798,37,FALSE)/100)))</f>
    </nc>
  </rcc>
  <rcc rId="14041" sId="8">
    <oc r="AG450">
      <f>IF(Z450,O450*'ETC Data'!$H$4*'ETC Data'!$L$4,0)</f>
    </oc>
    <nc r="AG450">
      <f>IF(Z450,O450*'ETC Data'!$H$4*'ETC Data'!$L$4,0)</f>
    </nc>
  </rcc>
  <rcc rId="14042" sId="8">
    <oc r="AH450">
      <f>AG450-(AG450*((VLOOKUP(A450,Plan!A$1:AP$798,41,FALSE)/100)))</f>
    </oc>
    <nc r="AH450">
      <f>AG450-(AG450*((VLOOKUP(A450,Plan!A$1:AP$798,42,FALSE)/100)))</f>
    </nc>
  </rcc>
  <rcc rId="14043" sId="8">
    <oc r="AJ450">
      <f>OR(H450="Y",K450="Y")</f>
    </oc>
    <nc r="AJ450">
      <f>OR(H450="Y",K450="Y")</f>
    </nc>
  </rcc>
  <rcc rId="14044" sId="8">
    <oc r="AK450">
      <f>IF(AJ450,O450*'ETC Data'!$H$5*'ETC Data'!$I$5,0)</f>
    </oc>
    <nc r="AK450">
      <f>IF(AJ450,O450*'ETC Data'!$H$5*'ETC Data'!$I$5,0)</f>
    </nc>
  </rcc>
  <rcc rId="14045" sId="8">
    <oc r="AL450">
      <f>AK450-(AK450*((VLOOKUP(A450,Plan!A$1:AY$798,49,FALSE)/100)))</f>
    </oc>
    <nc r="AL450">
      <f>AK450-(AK450*((VLOOKUP(A450,Plan!A$1:AY$798,51,FALSE)/100)))</f>
    </nc>
  </rcc>
  <rcc rId="14046" sId="8">
    <oc r="AM450">
      <f>IF(AJ450,O450*'ETC Data'!$H$5*'ETC Data'!$J$5,0)</f>
    </oc>
    <nc r="AM450">
      <f>IF(AJ450,O450*'ETC Data'!$H$5*'ETC Data'!$J$5,0)</f>
    </nc>
  </rcc>
  <rcc rId="14047" sId="8">
    <oc r="AN450">
      <f>AM450-(AM450*((VLOOKUP(A450,Plan!A$1:BA$798,50,FALSE)/100)))</f>
    </oc>
    <nc r="AN450">
      <f>AM450-(AM450*((VLOOKUP(A450,Plan!A$1:BA$798,53,FALSE)/100)))</f>
    </nc>
  </rcc>
  <rcc rId="14048" sId="8">
    <oc r="AO450">
      <f>IF(AJ450,O450*'ETC Data'!$H$5*'ETC Data'!$K$5,0)</f>
    </oc>
    <nc r="AO450">
      <f>IF(AJ450,O450*'ETC Data'!$H$5*'ETC Data'!$K$5,0)</f>
    </nc>
  </rcc>
  <rcc rId="14049" sId="8">
    <oc r="AP450">
      <f>AO450-(AO450*((VLOOKUP(A450,Plan!A$1:BB$798,51,FALSE)/100)))</f>
    </oc>
    <nc r="AP450">
      <f>AO450-(AO450*((VLOOKUP(A450,Plan!A$1:BB$798,54,FALSE)/100)))</f>
    </nc>
  </rcc>
  <rcc rId="14050" sId="8">
    <oc r="AQ450">
      <f>IF(AJ450,O450*'ETC Data'!$H$5*'ETC Data'!$L$5,0)</f>
    </oc>
    <nc r="AQ450">
      <f>IF(AJ450,O450*'ETC Data'!$H$5*'ETC Data'!$L$5,0)</f>
    </nc>
  </rcc>
  <rcc rId="14051" sId="8">
    <oc r="AR450">
      <f>AQ450-(AQ450*((VLOOKUP(A450,Plan!A$1:BD$798,53,FALSE)/100)))</f>
    </oc>
    <nc r="AR450">
      <f>AQ450-(AQ450*((VLOOKUP(A450,Plan!A$1:BD$798,56,FALSE)/100)))</f>
    </nc>
  </rcc>
  <rcc rId="14052" sId="8">
    <oc r="R451">
      <f>Q451-(Q451*((VLOOKUP(A451,Plan!A$1:Z$798,25,FALSE)/100)))</f>
    </oc>
    <nc r="R451">
      <f>Q451-(Q451*((VLOOKUP(A451,Plan!A$1:Z$798,26,FALSE)/100)))</f>
    </nc>
  </rcc>
  <rcc rId="14053" sId="8">
    <oc r="S451">
      <f>IF(P451,O451*'ETC Data'!$H$3*'ETC Data'!$J$3,0)</f>
    </oc>
    <nc r="S451">
      <f>IF(P451,O451*'ETC Data'!$H$3*'ETC Data'!$J$3,0)</f>
    </nc>
  </rcc>
  <rcc rId="14054" sId="8">
    <oc r="T451">
      <f>S451-(S451*((VLOOKUP(A451,Plan!A$1:AA$798,26,FALSE)/100)))</f>
    </oc>
    <nc r="T451">
      <f>S451-(S451*((VLOOKUP(A451,Plan!A$1:AA$798,27,FALSE)/100)))</f>
    </nc>
  </rcc>
  <rcc rId="14055" sId="8">
    <oc r="U451">
      <f>IF(P451,O451*'ETC Data'!$H$3*'ETC Data'!$K$3,0)</f>
    </oc>
    <nc r="U451">
      <f>IF(P451,O451*'ETC Data'!$H$3*'ETC Data'!$K$3,0)</f>
    </nc>
  </rcc>
  <rcc rId="14056" sId="8">
    <oc r="V451">
      <f>U451-(U451*((VLOOKUP(A451,Plan!A$1:AB$798,27,FALSE)/100)))</f>
    </oc>
    <nc r="V451">
      <f>U451-(U451*((VLOOKUP(A451,Plan!A$1:AB$798,28,FALSE)/100)))</f>
    </nc>
  </rcc>
  <rcc rId="14057" sId="8">
    <oc r="W451">
      <f>IF(P451,O451*'ETC Data'!$H$3*'ETC Data'!$L$3,0)</f>
    </oc>
    <nc r="W451">
      <f>IF(P451,O451*'ETC Data'!$H$3*'ETC Data'!$L$3,0)</f>
    </nc>
  </rcc>
  <rcc rId="14058" sId="8">
    <oc r="X451">
      <f>W451-(W451*((VLOOKUP(A451,Plan!A$1:AC$798,28,FALSE)/100)))</f>
    </oc>
    <nc r="X451">
      <f>W451-(W451*((VLOOKUP(A451,Plan!A$1:AC$798,29,FALSE)/100)))</f>
    </nc>
  </rcc>
  <rcc rId="14059" sId="8">
    <oc r="Z451">
      <f>OR(H451="Y",J451="Y")</f>
    </oc>
    <nc r="Z451">
      <f>OR(H451="Y",J451="Y")</f>
    </nc>
  </rcc>
  <rcc rId="14060" sId="8">
    <oc r="AA451">
      <f>IF(Z451,O451*'ETC Data'!$H$4*'ETC Data'!$I$4,0)</f>
    </oc>
    <nc r="AA451">
      <f>IF(Z451,O451*'ETC Data'!$H$4*'ETC Data'!$I$4,0)</f>
    </nc>
  </rcc>
  <rcc rId="14061" sId="8">
    <oc r="AB451">
      <f>AA451-(AA451*((VLOOKUP(A451,Plan!A$1:AI$798,34,FALSE)/100)))</f>
    </oc>
    <nc r="AB451">
      <f>AA451-(AA451*((VLOOKUP(A451,Plan!A$1:AI$798,35,FALSE)/100)))</f>
    </nc>
  </rcc>
  <rcc rId="14062" sId="8">
    <oc r="AC451">
      <f>IF(Z451,O451*'ETC Data'!$H$4*'ETC Data'!$J$4,0)</f>
    </oc>
    <nc r="AC451">
      <f>IF(Z451,O451*'ETC Data'!$H$4*'ETC Data'!$J$4,0)</f>
    </nc>
  </rcc>
  <rcc rId="14063" sId="8">
    <oc r="AD451">
      <f>AC451-(AC451*((VLOOKUP(A451,Plan!A$1:AJ$798,35,FALSE)/100)))</f>
    </oc>
    <nc r="AD451">
      <f>AC451-(AC451*((VLOOKUP(A451,Plan!A$1:AJ$798,36,FALSE)/100)))</f>
    </nc>
  </rcc>
  <rcc rId="14064" sId="8">
    <oc r="AE451">
      <f>IF(Z451,O451*'ETC Data'!$H$4*'ETC Data'!$K$4,0)</f>
    </oc>
    <nc r="AE451">
      <f>IF(Z451,O451*'ETC Data'!$H$4*'ETC Data'!$K$4,0)</f>
    </nc>
  </rcc>
  <rcc rId="14065" sId="8">
    <oc r="AF451">
      <f>AE451-(AE451*((VLOOKUP(A451,Plan!A$1:AK$798,36,FALSE)/100)))</f>
    </oc>
    <nc r="AF451">
      <f>AE451-(AE451*((VLOOKUP(A451,Plan!A$1:AK$798,37,FALSE)/100)))</f>
    </nc>
  </rcc>
  <rcc rId="14066" sId="8">
    <oc r="AG451">
      <f>IF(Z451,O451*'ETC Data'!$H$4*'ETC Data'!$L$4,0)</f>
    </oc>
    <nc r="AG451">
      <f>IF(Z451,O451*'ETC Data'!$H$4*'ETC Data'!$L$4,0)</f>
    </nc>
  </rcc>
  <rcc rId="14067" sId="8">
    <oc r="AH451">
      <f>AG451-(AG451*((VLOOKUP(A451,Plan!A$1:AP$798,41,FALSE)/100)))</f>
    </oc>
    <nc r="AH451">
      <f>AG451-(AG451*((VLOOKUP(A451,Plan!A$1:AP$798,42,FALSE)/100)))</f>
    </nc>
  </rcc>
  <rcc rId="14068" sId="8">
    <oc r="AJ451">
      <f>OR(H451="Y",K451="Y")</f>
    </oc>
    <nc r="AJ451">
      <f>OR(H451="Y",K451="Y")</f>
    </nc>
  </rcc>
  <rcc rId="14069" sId="8">
    <oc r="AK451">
      <f>IF(AJ451,O451*'ETC Data'!$H$5*'ETC Data'!$I$5,0)</f>
    </oc>
    <nc r="AK451">
      <f>IF(AJ451,O451*'ETC Data'!$H$5*'ETC Data'!$I$5,0)</f>
    </nc>
  </rcc>
  <rcc rId="14070" sId="8">
    <oc r="AL451">
      <f>AK451-(AK451*((VLOOKUP(A451,Plan!A$1:AY$798,49,FALSE)/100)))</f>
    </oc>
    <nc r="AL451">
      <f>AK451-(AK451*((VLOOKUP(A451,Plan!A$1:AY$798,51,FALSE)/100)))</f>
    </nc>
  </rcc>
  <rcc rId="14071" sId="8">
    <oc r="AM451">
      <f>IF(AJ451,O451*'ETC Data'!$H$5*'ETC Data'!$J$5,0)</f>
    </oc>
    <nc r="AM451">
      <f>IF(AJ451,O451*'ETC Data'!$H$5*'ETC Data'!$J$5,0)</f>
    </nc>
  </rcc>
  <rcc rId="14072" sId="8">
    <oc r="AN451">
      <f>AM451-(AM451*((VLOOKUP(A451,Plan!A$1:BA$798,50,FALSE)/100)))</f>
    </oc>
    <nc r="AN451">
      <f>AM451-(AM451*((VLOOKUP(A451,Plan!A$1:BA$798,53,FALSE)/100)))</f>
    </nc>
  </rcc>
  <rcc rId="14073" sId="8">
    <oc r="AO451">
      <f>IF(AJ451,O451*'ETC Data'!$H$5*'ETC Data'!$K$5,0)</f>
    </oc>
    <nc r="AO451">
      <f>IF(AJ451,O451*'ETC Data'!$H$5*'ETC Data'!$K$5,0)</f>
    </nc>
  </rcc>
  <rcc rId="14074" sId="8">
    <oc r="AP451">
      <f>AO451-(AO451*((VLOOKUP(A451,Plan!A$1:BB$798,51,FALSE)/100)))</f>
    </oc>
    <nc r="AP451">
      <f>AO451-(AO451*((VLOOKUP(A451,Plan!A$1:BB$798,54,FALSE)/100)))</f>
    </nc>
  </rcc>
  <rcc rId="14075" sId="8">
    <oc r="AQ451">
      <f>IF(AJ451,O451*'ETC Data'!$H$5*'ETC Data'!$L$5,0)</f>
    </oc>
    <nc r="AQ451">
      <f>IF(AJ451,O451*'ETC Data'!$H$5*'ETC Data'!$L$5,0)</f>
    </nc>
  </rcc>
  <rcc rId="14076" sId="8">
    <oc r="AR451">
      <f>AQ451-(AQ451*((VLOOKUP(A451,Plan!A$1:BD$798,53,FALSE)/100)))</f>
    </oc>
    <nc r="AR451">
      <f>AQ451-(AQ451*((VLOOKUP(A451,Plan!A$1:BD$798,56,FALSE)/100)))</f>
    </nc>
  </rcc>
  <rcc rId="14077" sId="8">
    <oc r="R452">
      <f>Q452-(Q452*((VLOOKUP(A452,Plan!A$1:Z$798,25,FALSE)/100)))</f>
    </oc>
    <nc r="R452">
      <f>Q452-(Q452*((VLOOKUP(A452,Plan!A$1:Z$798,26,FALSE)/100)))</f>
    </nc>
  </rcc>
  <rcc rId="14078" sId="8">
    <oc r="S452">
      <f>IF(P452,O452*'ETC Data'!$H$3*'ETC Data'!$J$3,0)</f>
    </oc>
    <nc r="S452">
      <f>IF(P452,O452*'ETC Data'!$H$3*'ETC Data'!$J$3,0)</f>
    </nc>
  </rcc>
  <rcc rId="14079" sId="8">
    <oc r="T452">
      <f>S452-(S452*((VLOOKUP(A452,Plan!A$1:AA$798,26,FALSE)/100)))</f>
    </oc>
    <nc r="T452">
      <f>S452-(S452*((VLOOKUP(A452,Plan!A$1:AA$798,27,FALSE)/100)))</f>
    </nc>
  </rcc>
  <rcc rId="14080" sId="8">
    <oc r="U452">
      <f>IF(P452,O452*'ETC Data'!$H$3*'ETC Data'!$K$3,0)</f>
    </oc>
    <nc r="U452">
      <f>IF(P452,O452*'ETC Data'!$H$3*'ETC Data'!$K$3,0)</f>
    </nc>
  </rcc>
  <rcc rId="14081" sId="8">
    <oc r="V452">
      <f>U452-(U452*((VLOOKUP(A452,Plan!A$1:AB$798,27,FALSE)/100)))</f>
    </oc>
    <nc r="V452">
      <f>U452-(U452*((VLOOKUP(A452,Plan!A$1:AB$798,28,FALSE)/100)))</f>
    </nc>
  </rcc>
  <rcc rId="14082" sId="8">
    <oc r="W452">
      <f>IF(P452,O452*'ETC Data'!$H$3*'ETC Data'!$L$3,0)</f>
    </oc>
    <nc r="W452">
      <f>IF(P452,O452*'ETC Data'!$H$3*'ETC Data'!$L$3,0)</f>
    </nc>
  </rcc>
  <rcc rId="14083" sId="8">
    <oc r="X452">
      <f>W452-(W452*((VLOOKUP(A452,Plan!A$1:AC$798,28,FALSE)/100)))</f>
    </oc>
    <nc r="X452">
      <f>W452-(W452*((VLOOKUP(A452,Plan!A$1:AC$798,29,FALSE)/100)))</f>
    </nc>
  </rcc>
  <rcc rId="14084" sId="8">
    <oc r="Z452">
      <f>OR(H452="Y",J452="Y")</f>
    </oc>
    <nc r="Z452">
      <f>OR(H452="Y",J452="Y")</f>
    </nc>
  </rcc>
  <rcc rId="14085" sId="8">
    <oc r="AA452">
      <f>IF(Z452,O452*'ETC Data'!$H$4*'ETC Data'!$I$4,0)</f>
    </oc>
    <nc r="AA452">
      <f>IF(Z452,O452*'ETC Data'!$H$4*'ETC Data'!$I$4,0)</f>
    </nc>
  </rcc>
  <rcc rId="14086" sId="8">
    <oc r="AB452">
      <f>AA452-(AA452*((VLOOKUP(A452,Plan!A$1:AI$798,34,FALSE)/100)))</f>
    </oc>
    <nc r="AB452">
      <f>AA452-(AA452*((VLOOKUP(A452,Plan!A$1:AI$798,35,FALSE)/100)))</f>
    </nc>
  </rcc>
  <rcc rId="14087" sId="8">
    <oc r="AC452">
      <f>IF(Z452,O452*'ETC Data'!$H$4*'ETC Data'!$J$4,0)</f>
    </oc>
    <nc r="AC452">
      <f>IF(Z452,O452*'ETC Data'!$H$4*'ETC Data'!$J$4,0)</f>
    </nc>
  </rcc>
  <rcc rId="14088" sId="8">
    <oc r="AD452">
      <f>AC452-(AC452*((VLOOKUP(A452,Plan!A$1:AJ$798,35,FALSE)/100)))</f>
    </oc>
    <nc r="AD452">
      <f>AC452-(AC452*((VLOOKUP(A452,Plan!A$1:AJ$798,36,FALSE)/100)))</f>
    </nc>
  </rcc>
  <rcc rId="14089" sId="8">
    <oc r="AE452">
      <f>IF(Z452,O452*'ETC Data'!$H$4*'ETC Data'!$K$4,0)</f>
    </oc>
    <nc r="AE452">
      <f>IF(Z452,O452*'ETC Data'!$H$4*'ETC Data'!$K$4,0)</f>
    </nc>
  </rcc>
  <rcc rId="14090" sId="8">
    <oc r="AF452">
      <f>AE452-(AE452*((VLOOKUP(A452,Plan!A$1:AK$798,36,FALSE)/100)))</f>
    </oc>
    <nc r="AF452">
      <f>AE452-(AE452*((VLOOKUP(A452,Plan!A$1:AK$798,37,FALSE)/100)))</f>
    </nc>
  </rcc>
  <rcc rId="14091" sId="8">
    <oc r="AG452">
      <f>IF(Z452,O452*'ETC Data'!$H$4*'ETC Data'!$L$4,0)</f>
    </oc>
    <nc r="AG452">
      <f>IF(Z452,O452*'ETC Data'!$H$4*'ETC Data'!$L$4,0)</f>
    </nc>
  </rcc>
  <rcc rId="14092" sId="8">
    <oc r="AH452">
      <f>AG452-(AG452*((VLOOKUP(A452,Plan!A$1:AP$798,41,FALSE)/100)))</f>
    </oc>
    <nc r="AH452">
      <f>AG452-(AG452*((VLOOKUP(A452,Plan!A$1:AP$798,42,FALSE)/100)))</f>
    </nc>
  </rcc>
  <rcc rId="14093" sId="8">
    <oc r="AJ452">
      <f>OR(H452="Y",K452="Y")</f>
    </oc>
    <nc r="AJ452">
      <f>OR(H452="Y",K452="Y")</f>
    </nc>
  </rcc>
  <rcc rId="14094" sId="8">
    <oc r="AK452">
      <f>IF(AJ452,O452*'ETC Data'!$H$5*'ETC Data'!$I$5,0)</f>
    </oc>
    <nc r="AK452">
      <f>IF(AJ452,O452*'ETC Data'!$H$5*'ETC Data'!$I$5,0)</f>
    </nc>
  </rcc>
  <rcc rId="14095" sId="8">
    <oc r="AL452">
      <f>AK452-(AK452*((VLOOKUP(A452,Plan!A$1:AY$798,49,FALSE)/100)))</f>
    </oc>
    <nc r="AL452">
      <f>AK452-(AK452*((VLOOKUP(A452,Plan!A$1:AY$798,51,FALSE)/100)))</f>
    </nc>
  </rcc>
  <rcc rId="14096" sId="8">
    <oc r="AM452">
      <f>IF(AJ452,O452*'ETC Data'!$H$5*'ETC Data'!$J$5,0)</f>
    </oc>
    <nc r="AM452">
      <f>IF(AJ452,O452*'ETC Data'!$H$5*'ETC Data'!$J$5,0)</f>
    </nc>
  </rcc>
  <rcc rId="14097" sId="8">
    <oc r="AN452">
      <f>AM452-(AM452*((VLOOKUP(A452,Plan!A$1:BA$798,50,FALSE)/100)))</f>
    </oc>
    <nc r="AN452">
      <f>AM452-(AM452*((VLOOKUP(A452,Plan!A$1:BA$798,53,FALSE)/100)))</f>
    </nc>
  </rcc>
  <rcc rId="14098" sId="8">
    <oc r="AO452">
      <f>IF(AJ452,O452*'ETC Data'!$H$5*'ETC Data'!$K$5,0)</f>
    </oc>
    <nc r="AO452">
      <f>IF(AJ452,O452*'ETC Data'!$H$5*'ETC Data'!$K$5,0)</f>
    </nc>
  </rcc>
  <rcc rId="14099" sId="8">
    <oc r="AP452">
      <f>AO452-(AO452*((VLOOKUP(A452,Plan!A$1:BB$798,51,FALSE)/100)))</f>
    </oc>
    <nc r="AP452">
      <f>AO452-(AO452*((VLOOKUP(A452,Plan!A$1:BB$798,54,FALSE)/100)))</f>
    </nc>
  </rcc>
  <rcc rId="14100" sId="8">
    <oc r="AQ452">
      <f>IF(AJ452,O452*'ETC Data'!$H$5*'ETC Data'!$L$5,0)</f>
    </oc>
    <nc r="AQ452">
      <f>IF(AJ452,O452*'ETC Data'!$H$5*'ETC Data'!$L$5,0)</f>
    </nc>
  </rcc>
  <rcc rId="14101" sId="8">
    <oc r="AR452">
      <f>AQ452-(AQ452*((VLOOKUP(A452,Plan!A$1:BD$798,53,FALSE)/100)))</f>
    </oc>
    <nc r="AR452">
      <f>AQ452-(AQ452*((VLOOKUP(A452,Plan!A$1:BD$798,56,FALSE)/100)))</f>
    </nc>
  </rcc>
  <rcc rId="14102" sId="8">
    <oc r="R453">
      <f>Q453-(Q453*((VLOOKUP(A453,Plan!A$1:Z$798,25,FALSE)/100)))</f>
    </oc>
    <nc r="R453">
      <f>Q453-(Q453*((VLOOKUP(A453,Plan!A$1:Z$798,26,FALSE)/100)))</f>
    </nc>
  </rcc>
  <rcc rId="14103" sId="8">
    <oc r="S453">
      <f>IF(P453,O453*'ETC Data'!$H$3*'ETC Data'!$J$3,0)</f>
    </oc>
    <nc r="S453">
      <f>IF(P453,O453*'ETC Data'!$H$3*'ETC Data'!$J$3,0)</f>
    </nc>
  </rcc>
  <rcc rId="14104" sId="8">
    <oc r="T453">
      <f>S453-(S453*((VLOOKUP(A453,Plan!A$1:AA$798,26,FALSE)/100)))</f>
    </oc>
    <nc r="T453">
      <f>S453-(S453*((VLOOKUP(A453,Plan!A$1:AA$798,27,FALSE)/100)))</f>
    </nc>
  </rcc>
  <rcc rId="14105" sId="8">
    <oc r="U453">
      <f>IF(P453,O453*'ETC Data'!$H$3*'ETC Data'!$K$3,0)</f>
    </oc>
    <nc r="U453">
      <f>IF(P453,O453*'ETC Data'!$H$3*'ETC Data'!$K$3,0)</f>
    </nc>
  </rcc>
  <rcc rId="14106" sId="8">
    <oc r="V453">
      <f>U453-(U453*((VLOOKUP(A453,Plan!A$1:AB$798,27,FALSE)/100)))</f>
    </oc>
    <nc r="V453">
      <f>U453-(U453*((VLOOKUP(A453,Plan!A$1:AB$798,28,FALSE)/100)))</f>
    </nc>
  </rcc>
  <rcc rId="14107" sId="8">
    <oc r="W453">
      <f>IF(P453,O453*'ETC Data'!$H$3*'ETC Data'!$L$3,0)</f>
    </oc>
    <nc r="W453">
      <f>IF(P453,O453*'ETC Data'!$H$3*'ETC Data'!$L$3,0)</f>
    </nc>
  </rcc>
  <rcc rId="14108" sId="8">
    <oc r="X453">
      <f>W453-(W453*((VLOOKUP(A453,Plan!A$1:AC$798,28,FALSE)/100)))</f>
    </oc>
    <nc r="X453">
      <f>W453-(W453*((VLOOKUP(A453,Plan!A$1:AC$798,29,FALSE)/100)))</f>
    </nc>
  </rcc>
  <rcc rId="14109" sId="8">
    <oc r="Z453">
      <f>OR(H453="Y",J453="Y")</f>
    </oc>
    <nc r="Z453">
      <f>OR(H453="Y",J453="Y")</f>
    </nc>
  </rcc>
  <rcc rId="14110" sId="8">
    <oc r="AA453">
      <f>IF(Z453,O453*'ETC Data'!$H$4*'ETC Data'!$I$4,0)</f>
    </oc>
    <nc r="AA453">
      <f>IF(Z453,O453*'ETC Data'!$H$4*'ETC Data'!$I$4,0)</f>
    </nc>
  </rcc>
  <rcc rId="14111" sId="8">
    <oc r="AB453">
      <f>AA453-(AA453*((VLOOKUP(A453,Plan!A$1:AI$798,34,FALSE)/100)))</f>
    </oc>
    <nc r="AB453">
      <f>AA453-(AA453*((VLOOKUP(A453,Plan!A$1:AI$798,35,FALSE)/100)))</f>
    </nc>
  </rcc>
  <rcc rId="14112" sId="8">
    <oc r="AC453">
      <f>IF(Z453,O453*'ETC Data'!$H$4*'ETC Data'!$J$4,0)</f>
    </oc>
    <nc r="AC453">
      <f>IF(Z453,O453*'ETC Data'!$H$4*'ETC Data'!$J$4,0)</f>
    </nc>
  </rcc>
  <rcc rId="14113" sId="8">
    <oc r="AD453">
      <f>AC453-(AC453*((VLOOKUP(A453,Plan!A$1:AJ$798,35,FALSE)/100)))</f>
    </oc>
    <nc r="AD453">
      <f>AC453-(AC453*((VLOOKUP(A453,Plan!A$1:AJ$798,36,FALSE)/100)))</f>
    </nc>
  </rcc>
  <rcc rId="14114" sId="8">
    <oc r="AE453">
      <f>IF(Z453,O453*'ETC Data'!$H$4*'ETC Data'!$K$4,0)</f>
    </oc>
    <nc r="AE453">
      <f>IF(Z453,O453*'ETC Data'!$H$4*'ETC Data'!$K$4,0)</f>
    </nc>
  </rcc>
  <rcc rId="14115" sId="8">
    <oc r="AF453">
      <f>AE453-(AE453*((VLOOKUP(A453,Plan!A$1:AK$798,36,FALSE)/100)))</f>
    </oc>
    <nc r="AF453">
      <f>AE453-(AE453*((VLOOKUP(A453,Plan!A$1:AK$798,37,FALSE)/100)))</f>
    </nc>
  </rcc>
  <rcc rId="14116" sId="8">
    <oc r="AG453">
      <f>IF(Z453,O453*'ETC Data'!$H$4*'ETC Data'!$L$4,0)</f>
    </oc>
    <nc r="AG453">
      <f>IF(Z453,O453*'ETC Data'!$H$4*'ETC Data'!$L$4,0)</f>
    </nc>
  </rcc>
  <rcc rId="14117" sId="8">
    <oc r="AH453">
      <f>AG453-(AG453*((VLOOKUP(A453,Plan!A$1:AP$798,41,FALSE)/100)))</f>
    </oc>
    <nc r="AH453">
      <f>AG453-(AG453*((VLOOKUP(A453,Plan!A$1:AP$798,42,FALSE)/100)))</f>
    </nc>
  </rcc>
  <rcc rId="14118" sId="8">
    <oc r="AJ453">
      <f>OR(H453="Y",K453="Y")</f>
    </oc>
    <nc r="AJ453">
      <f>OR(H453="Y",K453="Y")</f>
    </nc>
  </rcc>
  <rcc rId="14119" sId="8">
    <oc r="AK453">
      <f>IF(AJ453,O453*'ETC Data'!$H$5*'ETC Data'!$I$5,0)</f>
    </oc>
    <nc r="AK453">
      <f>IF(AJ453,O453*'ETC Data'!$H$5*'ETC Data'!$I$5,0)</f>
    </nc>
  </rcc>
  <rcc rId="14120" sId="8">
    <oc r="AL453">
      <f>AK453-(AK453*((VLOOKUP(A453,Plan!A$1:AY$798,49,FALSE)/100)))</f>
    </oc>
    <nc r="AL453">
      <f>AK453-(AK453*((VLOOKUP(A453,Plan!A$1:AY$798,51,FALSE)/100)))</f>
    </nc>
  </rcc>
  <rcc rId="14121" sId="8">
    <oc r="AM453">
      <f>IF(AJ453,O453*'ETC Data'!$H$5*'ETC Data'!$J$5,0)</f>
    </oc>
    <nc r="AM453">
      <f>IF(AJ453,O453*'ETC Data'!$H$5*'ETC Data'!$J$5,0)</f>
    </nc>
  </rcc>
  <rcc rId="14122" sId="8">
    <oc r="AN453">
      <f>AM453-(AM453*((VLOOKUP(A453,Plan!A$1:BA$798,50,FALSE)/100)))</f>
    </oc>
    <nc r="AN453">
      <f>AM453-(AM453*((VLOOKUP(A453,Plan!A$1:BA$798,53,FALSE)/100)))</f>
    </nc>
  </rcc>
  <rcc rId="14123" sId="8">
    <oc r="AO453">
      <f>IF(AJ453,O453*'ETC Data'!$H$5*'ETC Data'!$K$5,0)</f>
    </oc>
    <nc r="AO453">
      <f>IF(AJ453,O453*'ETC Data'!$H$5*'ETC Data'!$K$5,0)</f>
    </nc>
  </rcc>
  <rcc rId="14124" sId="8">
    <oc r="AP453">
      <f>AO453-(AO453*((VLOOKUP(A453,Plan!A$1:BB$798,51,FALSE)/100)))</f>
    </oc>
    <nc r="AP453">
      <f>AO453-(AO453*((VLOOKUP(A453,Plan!A$1:BB$798,54,FALSE)/100)))</f>
    </nc>
  </rcc>
  <rcc rId="14125" sId="8">
    <oc r="AQ453">
      <f>IF(AJ453,O453*'ETC Data'!$H$5*'ETC Data'!$L$5,0)</f>
    </oc>
    <nc r="AQ453">
      <f>IF(AJ453,O453*'ETC Data'!$H$5*'ETC Data'!$L$5,0)</f>
    </nc>
  </rcc>
  <rcc rId="14126" sId="8">
    <oc r="AR453">
      <f>AQ453-(AQ453*((VLOOKUP(A453,Plan!A$1:BD$798,53,FALSE)/100)))</f>
    </oc>
    <nc r="AR453">
      <f>AQ453-(AQ453*((VLOOKUP(A453,Plan!A$1:BD$798,56,FALSE)/100)))</f>
    </nc>
  </rcc>
  <rcc rId="14127" sId="8">
    <oc r="R454">
      <f>Q454-(Q454*((VLOOKUP(A454,Plan!A$1:Z$798,25,FALSE)/100)))</f>
    </oc>
    <nc r="R454">
      <f>Q454-(Q454*((VLOOKUP(A454,Plan!A$1:Z$798,26,FALSE)/100)))</f>
    </nc>
  </rcc>
  <rcc rId="14128" sId="8">
    <oc r="S454">
      <f>IF(P454,O454*'ETC Data'!$H$3*'ETC Data'!$J$3,0)</f>
    </oc>
    <nc r="S454">
      <f>IF(P454,O454*'ETC Data'!$H$3*'ETC Data'!$J$3,0)</f>
    </nc>
  </rcc>
  <rcc rId="14129" sId="8">
    <oc r="T454">
      <f>S454-(S454*((VLOOKUP(A454,Plan!A$1:AA$798,26,FALSE)/100)))</f>
    </oc>
    <nc r="T454">
      <f>S454-(S454*((VLOOKUP(A454,Plan!A$1:AA$798,27,FALSE)/100)))</f>
    </nc>
  </rcc>
  <rcc rId="14130" sId="8">
    <oc r="U454">
      <f>IF(P454,O454*'ETC Data'!$H$3*'ETC Data'!$K$3,0)</f>
    </oc>
    <nc r="U454">
      <f>IF(P454,O454*'ETC Data'!$H$3*'ETC Data'!$K$3,0)</f>
    </nc>
  </rcc>
  <rcc rId="14131" sId="8">
    <oc r="V454">
      <f>U454-(U454*((VLOOKUP(A454,Plan!A$1:AB$798,27,FALSE)/100)))</f>
    </oc>
    <nc r="V454">
      <f>U454-(U454*((VLOOKUP(A454,Plan!A$1:AB$798,28,FALSE)/100)))</f>
    </nc>
  </rcc>
  <rcc rId="14132" sId="8">
    <oc r="W454">
      <f>IF(P454,O454*'ETC Data'!$H$3*'ETC Data'!$L$3,0)</f>
    </oc>
    <nc r="W454">
      <f>IF(P454,O454*'ETC Data'!$H$3*'ETC Data'!$L$3,0)</f>
    </nc>
  </rcc>
  <rcc rId="14133" sId="8">
    <oc r="X454">
      <f>W454-(W454*((VLOOKUP(A454,Plan!A$1:AC$798,28,FALSE)/100)))</f>
    </oc>
    <nc r="X454">
      <f>W454-(W454*((VLOOKUP(A454,Plan!A$1:AC$798,29,FALSE)/100)))</f>
    </nc>
  </rcc>
  <rcc rId="14134" sId="8">
    <oc r="Z454">
      <f>OR(H454="Y",J454="Y")</f>
    </oc>
    <nc r="Z454">
      <f>OR(H454="Y",J454="Y")</f>
    </nc>
  </rcc>
  <rcc rId="14135" sId="8">
    <oc r="AA454">
      <f>IF(Z454,O454*'ETC Data'!$H$4*'ETC Data'!$I$4,0)</f>
    </oc>
    <nc r="AA454">
      <f>IF(Z454,O454*'ETC Data'!$H$4*'ETC Data'!$I$4,0)</f>
    </nc>
  </rcc>
  <rcc rId="14136" sId="8">
    <oc r="AB454">
      <f>AA454-(AA454*((VLOOKUP(A454,Plan!A$1:AI$798,34,FALSE)/100)))</f>
    </oc>
    <nc r="AB454">
      <f>AA454-(AA454*((VLOOKUP(A454,Plan!A$1:AI$798,35,FALSE)/100)))</f>
    </nc>
  </rcc>
  <rcc rId="14137" sId="8">
    <oc r="AC454">
      <f>IF(Z454,O454*'ETC Data'!$H$4*'ETC Data'!$J$4,0)</f>
    </oc>
    <nc r="AC454">
      <f>IF(Z454,O454*'ETC Data'!$H$4*'ETC Data'!$J$4,0)</f>
    </nc>
  </rcc>
  <rcc rId="14138" sId="8">
    <oc r="AD454">
      <f>AC454-(AC454*((VLOOKUP(A454,Plan!A$1:AJ$798,35,FALSE)/100)))</f>
    </oc>
    <nc r="AD454">
      <f>AC454-(AC454*((VLOOKUP(A454,Plan!A$1:AJ$798,36,FALSE)/100)))</f>
    </nc>
  </rcc>
  <rcc rId="14139" sId="8">
    <oc r="AE454">
      <f>IF(Z454,O454*'ETC Data'!$H$4*'ETC Data'!$K$4,0)</f>
    </oc>
    <nc r="AE454">
      <f>IF(Z454,O454*'ETC Data'!$H$4*'ETC Data'!$K$4,0)</f>
    </nc>
  </rcc>
  <rcc rId="14140" sId="8">
    <oc r="AF454">
      <f>AE454-(AE454*((VLOOKUP(A454,Plan!A$1:AK$798,36,FALSE)/100)))</f>
    </oc>
    <nc r="AF454">
      <f>AE454-(AE454*((VLOOKUP(A454,Plan!A$1:AK$798,37,FALSE)/100)))</f>
    </nc>
  </rcc>
  <rcc rId="14141" sId="8">
    <oc r="AG454">
      <f>IF(Z454,O454*'ETC Data'!$H$4*'ETC Data'!$L$4,0)</f>
    </oc>
    <nc r="AG454">
      <f>IF(Z454,O454*'ETC Data'!$H$4*'ETC Data'!$L$4,0)</f>
    </nc>
  </rcc>
  <rcc rId="14142" sId="8">
    <oc r="AH454">
      <f>AG454-(AG454*((VLOOKUP(A454,Plan!A$1:AP$798,41,FALSE)/100)))</f>
    </oc>
    <nc r="AH454">
      <f>AG454-(AG454*((VLOOKUP(A454,Plan!A$1:AP$798,42,FALSE)/100)))</f>
    </nc>
  </rcc>
  <rcc rId="14143" sId="8">
    <oc r="AJ454">
      <f>OR(H454="Y",K454="Y")</f>
    </oc>
    <nc r="AJ454">
      <f>OR(H454="Y",K454="Y")</f>
    </nc>
  </rcc>
  <rcc rId="14144" sId="8">
    <oc r="AK454">
      <f>IF(AJ454,O454*'ETC Data'!$H$5*'ETC Data'!$I$5,0)</f>
    </oc>
    <nc r="AK454">
      <f>IF(AJ454,O454*'ETC Data'!$H$5*'ETC Data'!$I$5,0)</f>
    </nc>
  </rcc>
  <rcc rId="14145" sId="8">
    <oc r="AL454">
      <f>AK454-(AK454*((VLOOKUP(A454,Plan!A$1:AY$798,49,FALSE)/100)))</f>
    </oc>
    <nc r="AL454">
      <f>AK454-(AK454*((VLOOKUP(A454,Plan!A$1:AY$798,51,FALSE)/100)))</f>
    </nc>
  </rcc>
  <rcc rId="14146" sId="8">
    <oc r="AM454">
      <f>IF(AJ454,O454*'ETC Data'!$H$5*'ETC Data'!$J$5,0)</f>
    </oc>
    <nc r="AM454">
      <f>IF(AJ454,O454*'ETC Data'!$H$5*'ETC Data'!$J$5,0)</f>
    </nc>
  </rcc>
  <rcc rId="14147" sId="8">
    <oc r="AN454">
      <f>AM454-(AM454*((VLOOKUP(A454,Plan!A$1:BA$798,50,FALSE)/100)))</f>
    </oc>
    <nc r="AN454">
      <f>AM454-(AM454*((VLOOKUP(A454,Plan!A$1:BA$798,53,FALSE)/100)))</f>
    </nc>
  </rcc>
  <rcc rId="14148" sId="8">
    <oc r="AO454">
      <f>IF(AJ454,O454*'ETC Data'!$H$5*'ETC Data'!$K$5,0)</f>
    </oc>
    <nc r="AO454">
      <f>IF(AJ454,O454*'ETC Data'!$H$5*'ETC Data'!$K$5,0)</f>
    </nc>
  </rcc>
  <rcc rId="14149" sId="8">
    <oc r="AP454">
      <f>AO454-(AO454*((VLOOKUP(A454,Plan!A$1:BB$798,51,FALSE)/100)))</f>
    </oc>
    <nc r="AP454">
      <f>AO454-(AO454*((VLOOKUP(A454,Plan!A$1:BB$798,54,FALSE)/100)))</f>
    </nc>
  </rcc>
  <rcc rId="14150" sId="8">
    <oc r="AQ454">
      <f>IF(AJ454,O454*'ETC Data'!$H$5*'ETC Data'!$L$5,0)</f>
    </oc>
    <nc r="AQ454">
      <f>IF(AJ454,O454*'ETC Data'!$H$5*'ETC Data'!$L$5,0)</f>
    </nc>
  </rcc>
  <rcc rId="14151" sId="8">
    <oc r="AR454">
      <f>AQ454-(AQ454*((VLOOKUP(A454,Plan!A$1:BD$798,53,FALSE)/100)))</f>
    </oc>
    <nc r="AR454">
      <f>AQ454-(AQ454*((VLOOKUP(A454,Plan!A$1:BD$798,56,FALSE)/100)))</f>
    </nc>
  </rcc>
  <rcc rId="14152" sId="8">
    <oc r="R455">
      <f>Q455-(Q455*((VLOOKUP(A455,Plan!A$1:Z$798,25,FALSE)/100)))</f>
    </oc>
    <nc r="R455">
      <f>Q455-(Q455*((VLOOKUP(A455,Plan!A$1:Z$798,26,FALSE)/100)))</f>
    </nc>
  </rcc>
  <rcc rId="14153" sId="8">
    <oc r="S455">
      <f>IF(P455,O455*'ETC Data'!$H$3*'ETC Data'!$J$3,0)</f>
    </oc>
    <nc r="S455">
      <f>IF(P455,O455*'ETC Data'!$H$3*'ETC Data'!$J$3,0)</f>
    </nc>
  </rcc>
  <rcc rId="14154" sId="8">
    <oc r="T455">
      <f>S455-(S455*((VLOOKUP(A455,Plan!A$1:AA$798,26,FALSE)/100)))</f>
    </oc>
    <nc r="T455">
      <f>S455-(S455*((VLOOKUP(A455,Plan!A$1:AA$798,27,FALSE)/100)))</f>
    </nc>
  </rcc>
  <rcc rId="14155" sId="8">
    <oc r="U455">
      <f>IF(P455,O455*'ETC Data'!$H$3*'ETC Data'!$K$3,0)</f>
    </oc>
    <nc r="U455">
      <f>IF(P455,O455*'ETC Data'!$H$3*'ETC Data'!$K$3,0)</f>
    </nc>
  </rcc>
  <rcc rId="14156" sId="8">
    <oc r="V455">
      <f>U455-(U455*((VLOOKUP(A455,Plan!A$1:AB$798,27,FALSE)/100)))</f>
    </oc>
    <nc r="V455">
      <f>U455-(U455*((VLOOKUP(A455,Plan!A$1:AB$798,28,FALSE)/100)))</f>
    </nc>
  </rcc>
  <rcc rId="14157" sId="8">
    <oc r="W455">
      <f>IF(P455,O455*'ETC Data'!$H$3*'ETC Data'!$L$3,0)</f>
    </oc>
    <nc r="W455">
      <f>IF(P455,O455*'ETC Data'!$H$3*'ETC Data'!$L$3,0)</f>
    </nc>
  </rcc>
  <rcc rId="14158" sId="8">
    <oc r="X455">
      <f>W455-(W455*((VLOOKUP(A455,Plan!A$1:AC$798,28,FALSE)/100)))</f>
    </oc>
    <nc r="X455">
      <f>W455-(W455*((VLOOKUP(A455,Plan!A$1:AC$798,29,FALSE)/100)))</f>
    </nc>
  </rcc>
  <rcc rId="14159" sId="8">
    <oc r="Z455">
      <f>OR(H455="Y",J455="Y")</f>
    </oc>
    <nc r="Z455">
      <f>OR(H455="Y",J455="Y")</f>
    </nc>
  </rcc>
  <rcc rId="14160" sId="8">
    <oc r="AA455">
      <f>IF(Z455,O455*'ETC Data'!$H$4*'ETC Data'!$I$4,0)</f>
    </oc>
    <nc r="AA455">
      <f>IF(Z455,O455*'ETC Data'!$H$4*'ETC Data'!$I$4,0)</f>
    </nc>
  </rcc>
  <rcc rId="14161" sId="8">
    <oc r="AB455">
      <f>AA455-(AA455*((VLOOKUP(A455,Plan!A$1:AI$798,34,FALSE)/100)))</f>
    </oc>
    <nc r="AB455">
      <f>AA455-(AA455*((VLOOKUP(A455,Plan!A$1:AI$798,35,FALSE)/100)))</f>
    </nc>
  </rcc>
  <rcc rId="14162" sId="8">
    <oc r="AC455">
      <f>IF(Z455,O455*'ETC Data'!$H$4*'ETC Data'!$J$4,0)</f>
    </oc>
    <nc r="AC455">
      <f>IF(Z455,O455*'ETC Data'!$H$4*'ETC Data'!$J$4,0)</f>
    </nc>
  </rcc>
  <rcc rId="14163" sId="8">
    <oc r="AD455">
      <f>AC455-(AC455*((VLOOKUP(A455,Plan!A$1:AJ$798,35,FALSE)/100)))</f>
    </oc>
    <nc r="AD455">
      <f>AC455-(AC455*((VLOOKUP(A455,Plan!A$1:AJ$798,36,FALSE)/100)))</f>
    </nc>
  </rcc>
  <rcc rId="14164" sId="8">
    <oc r="AE455">
      <f>IF(Z455,O455*'ETC Data'!$H$4*'ETC Data'!$K$4,0)</f>
    </oc>
    <nc r="AE455">
      <f>IF(Z455,O455*'ETC Data'!$H$4*'ETC Data'!$K$4,0)</f>
    </nc>
  </rcc>
  <rcc rId="14165" sId="8">
    <oc r="AF455">
      <f>AE455-(AE455*((VLOOKUP(A455,Plan!A$1:AK$798,36,FALSE)/100)))</f>
    </oc>
    <nc r="AF455">
      <f>AE455-(AE455*((VLOOKUP(A455,Plan!A$1:AK$798,37,FALSE)/100)))</f>
    </nc>
  </rcc>
  <rcc rId="14166" sId="8">
    <oc r="AG455">
      <f>IF(Z455,O455*'ETC Data'!$H$4*'ETC Data'!$L$4,0)</f>
    </oc>
    <nc r="AG455">
      <f>IF(Z455,O455*'ETC Data'!$H$4*'ETC Data'!$L$4,0)</f>
    </nc>
  </rcc>
  <rcc rId="14167" sId="8">
    <oc r="AH455">
      <f>AG455-(AG455*((VLOOKUP(A455,Plan!A$1:AP$798,41,FALSE)/100)))</f>
    </oc>
    <nc r="AH455">
      <f>AG455-(AG455*((VLOOKUP(A455,Plan!A$1:AP$798,42,FALSE)/100)))</f>
    </nc>
  </rcc>
  <rcc rId="14168" sId="8">
    <oc r="AJ455">
      <f>OR(H455="Y",K455="Y")</f>
    </oc>
    <nc r="AJ455">
      <f>OR(H455="Y",K455="Y")</f>
    </nc>
  </rcc>
  <rcc rId="14169" sId="8">
    <oc r="AK455">
      <f>IF(AJ455,O455*'ETC Data'!$H$5*'ETC Data'!$I$5,0)</f>
    </oc>
    <nc r="AK455">
      <f>IF(AJ455,O455*'ETC Data'!$H$5*'ETC Data'!$I$5,0)</f>
    </nc>
  </rcc>
  <rcc rId="14170" sId="8">
    <oc r="AL455">
      <f>AK455-(AK455*((VLOOKUP(A455,Plan!A$1:AY$798,49,FALSE)/100)))</f>
    </oc>
    <nc r="AL455">
      <f>AK455-(AK455*((VLOOKUP(A455,Plan!A$1:AY$798,51,FALSE)/100)))</f>
    </nc>
  </rcc>
  <rcc rId="14171" sId="8">
    <oc r="AM455">
      <f>IF(AJ455,O455*'ETC Data'!$H$5*'ETC Data'!$J$5,0)</f>
    </oc>
    <nc r="AM455">
      <f>IF(AJ455,O455*'ETC Data'!$H$5*'ETC Data'!$J$5,0)</f>
    </nc>
  </rcc>
  <rcc rId="14172" sId="8">
    <oc r="AN455">
      <f>AM455-(AM455*((VLOOKUP(A455,Plan!A$1:BA$798,50,FALSE)/100)))</f>
    </oc>
    <nc r="AN455">
      <f>AM455-(AM455*((VLOOKUP(A455,Plan!A$1:BA$798,53,FALSE)/100)))</f>
    </nc>
  </rcc>
  <rcc rId="14173" sId="8">
    <oc r="AO455">
      <f>IF(AJ455,O455*'ETC Data'!$H$5*'ETC Data'!$K$5,0)</f>
    </oc>
    <nc r="AO455">
      <f>IF(AJ455,O455*'ETC Data'!$H$5*'ETC Data'!$K$5,0)</f>
    </nc>
  </rcc>
  <rcc rId="14174" sId="8">
    <oc r="AP455">
      <f>AO455-(AO455*((VLOOKUP(A455,Plan!A$1:BB$798,51,FALSE)/100)))</f>
    </oc>
    <nc r="AP455">
      <f>AO455-(AO455*((VLOOKUP(A455,Plan!A$1:BB$798,54,FALSE)/100)))</f>
    </nc>
  </rcc>
  <rcc rId="14175" sId="8">
    <oc r="AQ455">
      <f>IF(AJ455,O455*'ETC Data'!$H$5*'ETC Data'!$L$5,0)</f>
    </oc>
    <nc r="AQ455">
      <f>IF(AJ455,O455*'ETC Data'!$H$5*'ETC Data'!$L$5,0)</f>
    </nc>
  </rcc>
  <rcc rId="14176" sId="8">
    <oc r="AR455">
      <f>AQ455-(AQ455*((VLOOKUP(A455,Plan!A$1:BD$798,53,FALSE)/100)))</f>
    </oc>
    <nc r="AR455">
      <f>AQ455-(AQ455*((VLOOKUP(A455,Plan!A$1:BD$798,56,FALSE)/100)))</f>
    </nc>
  </rcc>
  <rcc rId="14177" sId="8">
    <oc r="R456">
      <f>Q456-(Q456*((VLOOKUP(A456,Plan!A$1:Z$798,25,FALSE)/100)))</f>
    </oc>
    <nc r="R456">
      <f>Q456-(Q456*((VLOOKUP(A456,Plan!A$1:Z$798,26,FALSE)/100)))</f>
    </nc>
  </rcc>
  <rcc rId="14178" sId="8">
    <oc r="S456">
      <f>IF(P456,O456*'ETC Data'!$H$3*'ETC Data'!$J$3,0)</f>
    </oc>
    <nc r="S456">
      <f>IF(P456,O456*'ETC Data'!$H$3*'ETC Data'!$J$3,0)</f>
    </nc>
  </rcc>
  <rcc rId="14179" sId="8">
    <oc r="T456">
      <f>S456-(S456*((VLOOKUP(A456,Plan!A$1:AA$798,26,FALSE)/100)))</f>
    </oc>
    <nc r="T456">
      <f>S456-(S456*((VLOOKUP(A456,Plan!A$1:AA$798,27,FALSE)/100)))</f>
    </nc>
  </rcc>
  <rcc rId="14180" sId="8">
    <oc r="U456">
      <f>IF(P456,O456*'ETC Data'!$H$3*'ETC Data'!$K$3,0)</f>
    </oc>
    <nc r="U456">
      <f>IF(P456,O456*'ETC Data'!$H$3*'ETC Data'!$K$3,0)</f>
    </nc>
  </rcc>
  <rcc rId="14181" sId="8">
    <oc r="V456">
      <f>U456-(U456*((VLOOKUP(A456,Plan!A$1:AB$798,27,FALSE)/100)))</f>
    </oc>
    <nc r="V456">
      <f>U456-(U456*((VLOOKUP(A456,Plan!A$1:AB$798,28,FALSE)/100)))</f>
    </nc>
  </rcc>
  <rcc rId="14182" sId="8">
    <oc r="W456">
      <f>IF(P456,O456*'ETC Data'!$H$3*'ETC Data'!$L$3,0)</f>
    </oc>
    <nc r="W456">
      <f>IF(P456,O456*'ETC Data'!$H$3*'ETC Data'!$L$3,0)</f>
    </nc>
  </rcc>
  <rcc rId="14183" sId="8">
    <oc r="X456">
      <f>W456-(W456*((VLOOKUP(A456,Plan!A$1:AC$798,28,FALSE)/100)))</f>
    </oc>
    <nc r="X456">
      <f>W456-(W456*((VLOOKUP(A456,Plan!A$1:AC$798,29,FALSE)/100)))</f>
    </nc>
  </rcc>
  <rcc rId="14184" sId="8">
    <oc r="Z456">
      <f>OR(H456="Y",J456="Y")</f>
    </oc>
    <nc r="Z456">
      <f>OR(H456="Y",J456="Y")</f>
    </nc>
  </rcc>
  <rcc rId="14185" sId="8">
    <oc r="AA456">
      <f>IF(Z456,O456*'ETC Data'!$H$4*'ETC Data'!$I$4,0)</f>
    </oc>
    <nc r="AA456">
      <f>IF(Z456,O456*'ETC Data'!$H$4*'ETC Data'!$I$4,0)</f>
    </nc>
  </rcc>
  <rcc rId="14186" sId="8">
    <oc r="AB456">
      <f>AA456-(AA456*((VLOOKUP(A456,Plan!A$1:AI$798,34,FALSE)/100)))</f>
    </oc>
    <nc r="AB456">
      <f>AA456-(AA456*((VLOOKUP(A456,Plan!A$1:AI$798,35,FALSE)/100)))</f>
    </nc>
  </rcc>
  <rcc rId="14187" sId="8">
    <oc r="AC456">
      <f>IF(Z456,O456*'ETC Data'!$H$4*'ETC Data'!$J$4,0)</f>
    </oc>
    <nc r="AC456">
      <f>IF(Z456,O456*'ETC Data'!$H$4*'ETC Data'!$J$4,0)</f>
    </nc>
  </rcc>
  <rcc rId="14188" sId="8">
    <oc r="AD456">
      <f>AC456-(AC456*((VLOOKUP(A456,Plan!A$1:AJ$798,35,FALSE)/100)))</f>
    </oc>
    <nc r="AD456">
      <f>AC456-(AC456*((VLOOKUP(A456,Plan!A$1:AJ$798,36,FALSE)/100)))</f>
    </nc>
  </rcc>
  <rcc rId="14189" sId="8">
    <oc r="AE456">
      <f>IF(Z456,O456*'ETC Data'!$H$4*'ETC Data'!$K$4,0)</f>
    </oc>
    <nc r="AE456">
      <f>IF(Z456,O456*'ETC Data'!$H$4*'ETC Data'!$K$4,0)</f>
    </nc>
  </rcc>
  <rcc rId="14190" sId="8">
    <oc r="AF456">
      <f>AE456-(AE456*((VLOOKUP(A456,Plan!A$1:AK$798,36,FALSE)/100)))</f>
    </oc>
    <nc r="AF456">
      <f>AE456-(AE456*((VLOOKUP(A456,Plan!A$1:AK$798,37,FALSE)/100)))</f>
    </nc>
  </rcc>
  <rcc rId="14191" sId="8">
    <oc r="AG456">
      <f>IF(Z456,O456*'ETC Data'!$H$4*'ETC Data'!$L$4,0)</f>
    </oc>
    <nc r="AG456">
      <f>IF(Z456,O456*'ETC Data'!$H$4*'ETC Data'!$L$4,0)</f>
    </nc>
  </rcc>
  <rcc rId="14192" sId="8">
    <oc r="AH456">
      <f>AG456-(AG456*((VLOOKUP(A456,Plan!A$1:AP$798,41,FALSE)/100)))</f>
    </oc>
    <nc r="AH456">
      <f>AG456-(AG456*((VLOOKUP(A456,Plan!A$1:AP$798,42,FALSE)/100)))</f>
    </nc>
  </rcc>
  <rcc rId="14193" sId="8">
    <oc r="AJ456">
      <f>OR(H456="Y",K456="Y")</f>
    </oc>
    <nc r="AJ456">
      <f>OR(H456="Y",K456="Y")</f>
    </nc>
  </rcc>
  <rcc rId="14194" sId="8">
    <oc r="AK456">
      <f>IF(AJ456,O456*'ETC Data'!$H$5*'ETC Data'!$I$5,0)</f>
    </oc>
    <nc r="AK456">
      <f>IF(AJ456,O456*'ETC Data'!$H$5*'ETC Data'!$I$5,0)</f>
    </nc>
  </rcc>
  <rcc rId="14195" sId="8">
    <oc r="AL456">
      <f>AK456-(AK456*((VLOOKUP(A456,Plan!A$1:AY$798,49,FALSE)/100)))</f>
    </oc>
    <nc r="AL456">
      <f>AK456-(AK456*((VLOOKUP(A456,Plan!A$1:AY$798,51,FALSE)/100)))</f>
    </nc>
  </rcc>
  <rcc rId="14196" sId="8">
    <oc r="AM456">
      <f>IF(AJ456,O456*'ETC Data'!$H$5*'ETC Data'!$J$5,0)</f>
    </oc>
    <nc r="AM456">
      <f>IF(AJ456,O456*'ETC Data'!$H$5*'ETC Data'!$J$5,0)</f>
    </nc>
  </rcc>
  <rcc rId="14197" sId="8">
    <oc r="AN456">
      <f>AM456-(AM456*((VLOOKUP(A456,Plan!A$1:BA$798,50,FALSE)/100)))</f>
    </oc>
    <nc r="AN456">
      <f>AM456-(AM456*((VLOOKUP(A456,Plan!A$1:BA$798,53,FALSE)/100)))</f>
    </nc>
  </rcc>
  <rcc rId="14198" sId="8">
    <oc r="AO456">
      <f>IF(AJ456,O456*'ETC Data'!$H$5*'ETC Data'!$K$5,0)</f>
    </oc>
    <nc r="AO456">
      <f>IF(AJ456,O456*'ETC Data'!$H$5*'ETC Data'!$K$5,0)</f>
    </nc>
  </rcc>
  <rcc rId="14199" sId="8">
    <oc r="AP456">
      <f>AO456-(AO456*((VLOOKUP(A456,Plan!A$1:BB$798,51,FALSE)/100)))</f>
    </oc>
    <nc r="AP456">
      <f>AO456-(AO456*((VLOOKUP(A456,Plan!A$1:BB$798,54,FALSE)/100)))</f>
    </nc>
  </rcc>
  <rcc rId="14200" sId="8">
    <oc r="AQ456">
      <f>IF(AJ456,O456*'ETC Data'!$H$5*'ETC Data'!$L$5,0)</f>
    </oc>
    <nc r="AQ456">
      <f>IF(AJ456,O456*'ETC Data'!$H$5*'ETC Data'!$L$5,0)</f>
    </nc>
  </rcc>
  <rcc rId="14201" sId="8">
    <oc r="AR456">
      <f>AQ456-(AQ456*((VLOOKUP(A456,Plan!A$1:BD$798,53,FALSE)/100)))</f>
    </oc>
    <nc r="AR456">
      <f>AQ456-(AQ456*((VLOOKUP(A456,Plan!A$1:BD$798,56,FALSE)/100)))</f>
    </nc>
  </rcc>
  <rcc rId="14202" sId="8">
    <oc r="R457">
      <f>Q457-(Q457*((VLOOKUP(A457,Plan!A$1:Z$798,26,FALSE)/100)))</f>
    </oc>
    <nc r="R457">
      <f>Q457-(Q457*((VLOOKUP(A457,Plan!A$1:Z$798,26,FALSE)/100)))</f>
    </nc>
  </rcc>
  <rcc rId="14203" sId="8">
    <oc r="S457">
      <f>IF(P457,O457*'ETC Data'!$H$3*'ETC Data'!$J$3,0)</f>
    </oc>
    <nc r="S457">
      <f>IF(P457,O457*'ETC Data'!$H$3*'ETC Data'!$J$3,0)</f>
    </nc>
  </rcc>
  <rcc rId="14204" sId="8">
    <oc r="T457">
      <f>S457-(S457*((VLOOKUP(A457,Plan!A$1:AA$798,27,FALSE)/100)))</f>
    </oc>
    <nc r="T457">
      <f>S457-(S457*((VLOOKUP(A457,Plan!A$1:AA$798,27,FALSE)/100)))</f>
    </nc>
  </rcc>
  <rcc rId="14205" sId="8">
    <oc r="U457">
      <f>IF(P457,O457*'ETC Data'!$H$3*'ETC Data'!$K$3,0)</f>
    </oc>
    <nc r="U457">
      <f>IF(P457,O457*'ETC Data'!$H$3*'ETC Data'!$K$3,0)</f>
    </nc>
  </rcc>
  <rcc rId="14206" sId="8">
    <oc r="V457">
      <f>U457-(U457*((VLOOKUP(A457,Plan!A$1:AB$798,28,FALSE)/100)))</f>
    </oc>
    <nc r="V457">
      <f>U457-(U457*((VLOOKUP(A457,Plan!A$1:AB$798,28,FALSE)/100)))</f>
    </nc>
  </rcc>
  <rcc rId="14207" sId="8">
    <oc r="W457">
      <f>IF(P457,O457*'ETC Data'!$H$3*'ETC Data'!$L$3,0)</f>
    </oc>
    <nc r="W457">
      <f>IF(P457,O457*'ETC Data'!$H$3*'ETC Data'!$L$3,0)</f>
    </nc>
  </rcc>
  <rcc rId="14208" sId="8">
    <oc r="X457">
      <f>W457-(W457*((VLOOKUP(A457,Plan!A$1:AC$798,29,FALSE)/100)))</f>
    </oc>
    <nc r="X457">
      <f>W457-(W457*((VLOOKUP(A457,Plan!A$1:AC$798,29,FALSE)/100)))</f>
    </nc>
  </rcc>
  <rcc rId="14209" sId="8">
    <oc r="Z457">
      <f>OR(H457="Y",J457="Y")</f>
    </oc>
    <nc r="Z457">
      <f>OR(H457="Y",J457="Y")</f>
    </nc>
  </rcc>
  <rcc rId="14210" sId="8">
    <oc r="AA457">
      <f>IF(Z457,O457*'ETC Data'!$H$4*'ETC Data'!$I$4,0)</f>
    </oc>
    <nc r="AA457">
      <f>IF(Z457,O457*'ETC Data'!$H$4*'ETC Data'!$I$4,0)</f>
    </nc>
  </rcc>
  <rcc rId="14211" sId="8">
    <oc r="AB457">
      <f>AA457-(AA457*((VLOOKUP(A457,Plan!A$1:AI$798,35,FALSE)/100)))</f>
    </oc>
    <nc r="AB457">
      <f>AA457-(AA457*((VLOOKUP(A457,Plan!A$1:AI$798,35,FALSE)/100)))</f>
    </nc>
  </rcc>
  <rcc rId="14212" sId="8">
    <oc r="AC457">
      <f>IF(Z457,O457*'ETC Data'!$H$4*'ETC Data'!$J$4,0)</f>
    </oc>
    <nc r="AC457">
      <f>IF(Z457,O457*'ETC Data'!$H$4*'ETC Data'!$J$4,0)</f>
    </nc>
  </rcc>
  <rcc rId="14213" sId="8">
    <oc r="AD457">
      <f>AC457-(AC457*((VLOOKUP(A457,Plan!A$1:AJ$798,36,FALSE)/100)))</f>
    </oc>
    <nc r="AD457">
      <f>AC457-(AC457*((VLOOKUP(A457,Plan!A$1:AJ$798,36,FALSE)/100)))</f>
    </nc>
  </rcc>
  <rcc rId="14214" sId="8">
    <oc r="AE457">
      <f>IF(Z457,O457*'ETC Data'!$H$4*'ETC Data'!$K$4,0)</f>
    </oc>
    <nc r="AE457">
      <f>IF(Z457,O457*'ETC Data'!$H$4*'ETC Data'!$K$4,0)</f>
    </nc>
  </rcc>
  <rcc rId="14215" sId="8">
    <oc r="AF457">
      <f>AE457-(AE457*((VLOOKUP(A457,Plan!A$1:AK$798,37,FALSE)/100)))</f>
    </oc>
    <nc r="AF457">
      <f>AE457-(AE457*((VLOOKUP(A457,Plan!A$1:AK$798,37,FALSE)/100)))</f>
    </nc>
  </rcc>
  <rcc rId="14216" sId="8">
    <oc r="AG457">
      <f>IF(Z457,O457*'ETC Data'!$H$4*'ETC Data'!$L$4,0)</f>
    </oc>
    <nc r="AG457">
      <f>IF(Z457,O457*'ETC Data'!$H$4*'ETC Data'!$L$4,0)</f>
    </nc>
  </rcc>
  <rcc rId="14217" sId="8">
    <oc r="AH457">
      <f>AG457-(AG457*((VLOOKUP(A457,Plan!A$1:AP$798,42,FALSE)/100)))</f>
    </oc>
    <nc r="AH457">
      <f>AG457-(AG457*((VLOOKUP(A457,Plan!A$1:AP$798,42,FALSE)/100)))</f>
    </nc>
  </rcc>
  <rcc rId="14218" sId="8">
    <oc r="AJ457">
      <f>OR(H457="Y",K457="Y")</f>
    </oc>
    <nc r="AJ457">
      <f>OR(H457="Y",K457="Y")</f>
    </nc>
  </rcc>
  <rcc rId="14219" sId="8">
    <oc r="AK457">
      <f>IF(AJ457,O457*'ETC Data'!$H$5*'ETC Data'!$I$5,0)</f>
    </oc>
    <nc r="AK457">
      <f>IF(AJ457,O457*'ETC Data'!$H$5*'ETC Data'!$I$5,0)</f>
    </nc>
  </rcc>
  <rcc rId="14220" sId="8">
    <oc r="AL457">
      <f>AK457-(AK457*((VLOOKUP(A457,Plan!A$1:AY$798,51,FALSE)/100)))</f>
    </oc>
    <nc r="AL457">
      <f>AK457-(AK457*((VLOOKUP(A457,Plan!A$1:AY$798,51,FALSE)/100)))</f>
    </nc>
  </rcc>
  <rcc rId="14221" sId="8">
    <oc r="AM457">
      <f>IF(AJ457,O457*'ETC Data'!$H$5*'ETC Data'!$J$5,0)</f>
    </oc>
    <nc r="AM457">
      <f>IF(AJ457,O457*'ETC Data'!$H$5*'ETC Data'!$J$5,0)</f>
    </nc>
  </rcc>
  <rcc rId="14222" sId="8">
    <oc r="AN457">
      <f>AM457-(AM457*((VLOOKUP(A457,Plan!A$1:BA$798,53,FALSE)/100)))</f>
    </oc>
    <nc r="AN457">
      <f>AM457-(AM457*((VLOOKUP(A457,Plan!A$1:BA$798,53,FALSE)/100)))</f>
    </nc>
  </rcc>
  <rcc rId="14223" sId="8">
    <oc r="AO457">
      <f>IF(AJ457,O457*'ETC Data'!$H$5*'ETC Data'!$K$5,0)</f>
    </oc>
    <nc r="AO457">
      <f>IF(AJ457,O457*'ETC Data'!$H$5*'ETC Data'!$K$5,0)</f>
    </nc>
  </rcc>
  <rcc rId="14224" sId="8">
    <oc r="AP457">
      <f>AO457-(AO457*((VLOOKUP(A457,Plan!A$1:BB$798,54,FALSE)/100)))</f>
    </oc>
    <nc r="AP457">
      <f>AO457-(AO457*((VLOOKUP(A457,Plan!A$1:BB$798,54,FALSE)/100)))</f>
    </nc>
  </rcc>
  <rcc rId="14225" sId="8">
    <oc r="AQ457">
      <f>IF(AJ457,O457*'ETC Data'!$H$5*'ETC Data'!$L$5,0)</f>
    </oc>
    <nc r="AQ457">
      <f>IF(AJ457,O457*'ETC Data'!$H$5*'ETC Data'!$L$5,0)</f>
    </nc>
  </rcc>
  <rcc rId="14226" sId="8">
    <oc r="AR457">
      <f>AQ457-(AQ457*((VLOOKUP(A457,Plan!A$1:BD$798,56,FALSE)/100)))</f>
    </oc>
    <nc r="AR457">
      <f>AQ457-(AQ457*((VLOOKUP(A457,Plan!A$1:BD$798,56,FALSE)/100)))</f>
    </nc>
  </rcc>
  <rcc rId="14227" sId="8">
    <oc r="R458">
      <f>Q458-(Q458*((VLOOKUP(A458,Plan!A$1:Z$798,26,FALSE)/100)))</f>
    </oc>
    <nc r="R458">
      <f>Q458-(Q458*((VLOOKUP(A458,Plan!A$1:Z$798,26,FALSE)/100)))</f>
    </nc>
  </rcc>
  <rcc rId="14228" sId="8">
    <oc r="S458">
      <f>IF(P458,O458*'ETC Data'!$H$3*'ETC Data'!$J$3,0)</f>
    </oc>
    <nc r="S458">
      <f>IF(P458,O458*'ETC Data'!$H$3*'ETC Data'!$J$3,0)</f>
    </nc>
  </rcc>
  <rcc rId="14229" sId="8">
    <oc r="T458">
      <f>S458-(S458*((VLOOKUP(A458,Plan!A$1:AA$798,27,FALSE)/100)))</f>
    </oc>
    <nc r="T458">
      <f>S458-(S458*((VLOOKUP(A458,Plan!A$1:AA$798,27,FALSE)/100)))</f>
    </nc>
  </rcc>
  <rcc rId="14230" sId="8">
    <oc r="U458">
      <f>IF(P458,O458*'ETC Data'!$H$3*'ETC Data'!$K$3,0)</f>
    </oc>
    <nc r="U458">
      <f>IF(P458,O458*'ETC Data'!$H$3*'ETC Data'!$K$3,0)</f>
    </nc>
  </rcc>
  <rcc rId="14231" sId="8">
    <oc r="V458">
      <f>U458-(U458*((VLOOKUP(A458,Plan!A$1:AB$798,28,FALSE)/100)))</f>
    </oc>
    <nc r="V458">
      <f>U458-(U458*((VLOOKUP(A458,Plan!A$1:AB$798,28,FALSE)/100)))</f>
    </nc>
  </rcc>
  <rcc rId="14232" sId="8">
    <oc r="W458">
      <f>IF(P458,O458*'ETC Data'!$H$3*'ETC Data'!$L$3,0)</f>
    </oc>
    <nc r="W458">
      <f>IF(P458,O458*'ETC Data'!$H$3*'ETC Data'!$L$3,0)</f>
    </nc>
  </rcc>
  <rcc rId="14233" sId="8">
    <oc r="X458">
      <f>W458-(W458*((VLOOKUP(A458,Plan!A$1:AC$798,29,FALSE)/100)))</f>
    </oc>
    <nc r="X458">
      <f>W458-(W458*((VLOOKUP(A458,Plan!A$1:AC$798,29,FALSE)/100)))</f>
    </nc>
  </rcc>
  <rcc rId="14234" sId="8">
    <oc r="Z458">
      <f>OR(H458="Y",J458="Y")</f>
    </oc>
    <nc r="Z458">
      <f>OR(H458="Y",J458="Y")</f>
    </nc>
  </rcc>
  <rcc rId="14235" sId="8">
    <oc r="AA458">
      <f>IF(Z458,O458*'ETC Data'!$H$4*'ETC Data'!$I$4,0)</f>
    </oc>
    <nc r="AA458">
      <f>IF(Z458,O458*'ETC Data'!$H$4*'ETC Data'!$I$4,0)</f>
    </nc>
  </rcc>
  <rcc rId="14236" sId="8">
    <oc r="AB458">
      <f>AA458-(AA458*((VLOOKUP(A458,Plan!A$1:AI$798,35,FALSE)/100)))</f>
    </oc>
    <nc r="AB458">
      <f>AA458-(AA458*((VLOOKUP(A458,Plan!A$1:AI$798,35,FALSE)/100)))</f>
    </nc>
  </rcc>
  <rcc rId="14237" sId="8">
    <oc r="AC458">
      <f>IF(Z458,O458*'ETC Data'!$H$4*'ETC Data'!$J$4,0)</f>
    </oc>
    <nc r="AC458">
      <f>IF(Z458,O458*'ETC Data'!$H$4*'ETC Data'!$J$4,0)</f>
    </nc>
  </rcc>
  <rcc rId="14238" sId="8">
    <oc r="AD458">
      <f>AC458-(AC458*((VLOOKUP(A458,Plan!A$1:AJ$798,36,FALSE)/100)))</f>
    </oc>
    <nc r="AD458">
      <f>AC458-(AC458*((VLOOKUP(A458,Plan!A$1:AJ$798,36,FALSE)/100)))</f>
    </nc>
  </rcc>
  <rcc rId="14239" sId="8">
    <oc r="AE458">
      <f>IF(Z458,O458*'ETC Data'!$H$4*'ETC Data'!$K$4,0)</f>
    </oc>
    <nc r="AE458">
      <f>IF(Z458,O458*'ETC Data'!$H$4*'ETC Data'!$K$4,0)</f>
    </nc>
  </rcc>
  <rcc rId="14240" sId="8">
    <oc r="AF458">
      <f>AE458-(AE458*((VLOOKUP(A458,Plan!A$1:AK$798,37,FALSE)/100)))</f>
    </oc>
    <nc r="AF458">
      <f>AE458-(AE458*((VLOOKUP(A458,Plan!A$1:AK$798,37,FALSE)/100)))</f>
    </nc>
  </rcc>
  <rcc rId="14241" sId="8">
    <oc r="AG458">
      <f>IF(Z458,O458*'ETC Data'!$H$4*'ETC Data'!$L$4,0)</f>
    </oc>
    <nc r="AG458">
      <f>IF(Z458,O458*'ETC Data'!$H$4*'ETC Data'!$L$4,0)</f>
    </nc>
  </rcc>
  <rcc rId="14242" sId="8">
    <oc r="AH458">
      <f>AG458-(AG458*((VLOOKUP(A458,Plan!A$1:AP$798,42,FALSE)/100)))</f>
    </oc>
    <nc r="AH458">
      <f>AG458-(AG458*((VLOOKUP(A458,Plan!A$1:AP$798,42,FALSE)/100)))</f>
    </nc>
  </rcc>
  <rcc rId="14243" sId="8">
    <oc r="AJ458">
      <f>OR(H458="Y",K458="Y")</f>
    </oc>
    <nc r="AJ458">
      <f>OR(H458="Y",K458="Y")</f>
    </nc>
  </rcc>
  <rcc rId="14244" sId="8">
    <oc r="AK458">
      <f>IF(AJ458,O458*'ETC Data'!$H$5*'ETC Data'!$I$5,0)</f>
    </oc>
    <nc r="AK458">
      <f>IF(AJ458,O458*'ETC Data'!$H$5*'ETC Data'!$I$5,0)</f>
    </nc>
  </rcc>
  <rcc rId="14245" sId="8">
    <oc r="AL458">
      <f>AK458-(AK458*((VLOOKUP(A458,Plan!A$1:AY$798,51,FALSE)/100)))</f>
    </oc>
    <nc r="AL458">
      <f>AK458-(AK458*((VLOOKUP(A458,Plan!A$1:AY$798,51,FALSE)/100)))</f>
    </nc>
  </rcc>
  <rcc rId="14246" sId="8">
    <oc r="AM458">
      <f>IF(AJ458,O458*'ETC Data'!$H$5*'ETC Data'!$J$5,0)</f>
    </oc>
    <nc r="AM458">
      <f>IF(AJ458,O458*'ETC Data'!$H$5*'ETC Data'!$J$5,0)</f>
    </nc>
  </rcc>
  <rcc rId="14247" sId="8">
    <oc r="AN458">
      <f>AM458-(AM458*((VLOOKUP(A458,Plan!A$1:BA$798,53,FALSE)/100)))</f>
    </oc>
    <nc r="AN458">
      <f>AM458-(AM458*((VLOOKUP(A458,Plan!A$1:BA$798,53,FALSE)/100)))</f>
    </nc>
  </rcc>
  <rcc rId="14248" sId="8">
    <oc r="AO458">
      <f>IF(AJ458,O458*'ETC Data'!$H$5*'ETC Data'!$K$5,0)</f>
    </oc>
    <nc r="AO458">
      <f>IF(AJ458,O458*'ETC Data'!$H$5*'ETC Data'!$K$5,0)</f>
    </nc>
  </rcc>
  <rcc rId="14249" sId="8">
    <oc r="AP458">
      <f>AO458-(AO458*((VLOOKUP(A458,Plan!A$1:BB$798,54,FALSE)/100)))</f>
    </oc>
    <nc r="AP458">
      <f>AO458-(AO458*((VLOOKUP(A458,Plan!A$1:BB$798,54,FALSE)/100)))</f>
    </nc>
  </rcc>
  <rcc rId="14250" sId="8">
    <oc r="AQ458">
      <f>IF(AJ458,O458*'ETC Data'!$H$5*'ETC Data'!$L$5,0)</f>
    </oc>
    <nc r="AQ458">
      <f>IF(AJ458,O458*'ETC Data'!$H$5*'ETC Data'!$L$5,0)</f>
    </nc>
  </rcc>
  <rcc rId="14251" sId="8">
    <oc r="AR458">
      <f>AQ458-(AQ458*((VLOOKUP(A458,Plan!A$1:BD$798,56,FALSE)/100)))</f>
    </oc>
    <nc r="AR458">
      <f>AQ458-(AQ458*((VLOOKUP(A458,Plan!A$1:BD$798,56,FALSE)/100)))</f>
    </nc>
  </rcc>
  <rcc rId="14252" sId="8">
    <oc r="R459">
      <f>Q459-(Q459*((VLOOKUP(A459,Plan!A$1:Z$798,25,FALSE)/100)))</f>
    </oc>
    <nc r="R459">
      <f>Q459-(Q459*((VLOOKUP(A459,Plan!A$1:Z$798,26,FALSE)/100)))</f>
    </nc>
  </rcc>
  <rcc rId="14253" sId="8">
    <oc r="S459">
      <f>IF(P459,O459*'ETC Data'!$H$3*'ETC Data'!$J$3,0)</f>
    </oc>
    <nc r="S459">
      <f>IF(P459,O459*'ETC Data'!$H$3*'ETC Data'!$J$3,0)</f>
    </nc>
  </rcc>
  <rcc rId="14254" sId="8">
    <oc r="T459">
      <f>S459-(S459*((VLOOKUP(A459,Plan!A$1:AA$798,26,FALSE)/100)))</f>
    </oc>
    <nc r="T459">
      <f>S459-(S459*((VLOOKUP(A459,Plan!A$1:AA$798,27,FALSE)/100)))</f>
    </nc>
  </rcc>
  <rcc rId="14255" sId="8">
    <oc r="U459">
      <f>IF(P459,O459*'ETC Data'!$H$3*'ETC Data'!$K$3,0)</f>
    </oc>
    <nc r="U459">
      <f>IF(P459,O459*'ETC Data'!$H$3*'ETC Data'!$K$3,0)</f>
    </nc>
  </rcc>
  <rcc rId="14256" sId="8">
    <oc r="V459">
      <f>U459-(U459*((VLOOKUP(A459,Plan!A$1:AB$798,27,FALSE)/100)))</f>
    </oc>
    <nc r="V459">
      <f>U459-(U459*((VLOOKUP(A459,Plan!A$1:AB$798,28,FALSE)/100)))</f>
    </nc>
  </rcc>
  <rcc rId="14257" sId="8">
    <oc r="W459">
      <f>IF(P459,O459*'ETC Data'!$H$3*'ETC Data'!$L$3,0)</f>
    </oc>
    <nc r="W459">
      <f>IF(P459,O459*'ETC Data'!$H$3*'ETC Data'!$L$3,0)</f>
    </nc>
  </rcc>
  <rcc rId="14258" sId="8">
    <oc r="X459">
      <f>W459-(W459*((VLOOKUP(A459,Plan!A$1:AC$798,28,FALSE)/100)))</f>
    </oc>
    <nc r="X459">
      <f>W459-(W459*((VLOOKUP(A459,Plan!A$1:AC$798,29,FALSE)/100)))</f>
    </nc>
  </rcc>
  <rcc rId="14259" sId="8">
    <oc r="Z459">
      <f>OR(H459="Y",J459="Y")</f>
    </oc>
    <nc r="Z459">
      <f>OR(H459="Y",J459="Y")</f>
    </nc>
  </rcc>
  <rcc rId="14260" sId="8">
    <oc r="AA459">
      <f>IF(Z459,O459*'ETC Data'!$H$4*'ETC Data'!$I$4,0)</f>
    </oc>
    <nc r="AA459">
      <f>IF(Z459,O459*'ETC Data'!$H$4*'ETC Data'!$I$4,0)</f>
    </nc>
  </rcc>
  <rcc rId="14261" sId="8">
    <oc r="AB459">
      <f>AA459-(AA459*((VLOOKUP(A459,Plan!A$1:AI$798,34,FALSE)/100)))</f>
    </oc>
    <nc r="AB459">
      <f>AA459-(AA459*((VLOOKUP(A459,Plan!A$1:AI$798,35,FALSE)/100)))</f>
    </nc>
  </rcc>
  <rcc rId="14262" sId="8">
    <oc r="AC459">
      <f>IF(Z459,O459*'ETC Data'!$H$4*'ETC Data'!$J$4,0)</f>
    </oc>
    <nc r="AC459">
      <f>IF(Z459,O459*'ETC Data'!$H$4*'ETC Data'!$J$4,0)</f>
    </nc>
  </rcc>
  <rcc rId="14263" sId="8">
    <oc r="AD459">
      <f>AC459-(AC459*((VLOOKUP(A459,Plan!A$1:AJ$798,35,FALSE)/100)))</f>
    </oc>
    <nc r="AD459">
      <f>AC459-(AC459*((VLOOKUP(A459,Plan!A$1:AJ$798,36,FALSE)/100)))</f>
    </nc>
  </rcc>
  <rcc rId="14264" sId="8">
    <oc r="AE459">
      <f>IF(Z459,O459*'ETC Data'!$H$4*'ETC Data'!$K$4,0)</f>
    </oc>
    <nc r="AE459">
      <f>IF(Z459,O459*'ETC Data'!$H$4*'ETC Data'!$K$4,0)</f>
    </nc>
  </rcc>
  <rcc rId="14265" sId="8">
    <oc r="AF459">
      <f>AE459-(AE459*((VLOOKUP(A459,Plan!A$1:AK$798,36,FALSE)/100)))</f>
    </oc>
    <nc r="AF459">
      <f>AE459-(AE459*((VLOOKUP(A459,Plan!A$1:AK$798,37,FALSE)/100)))</f>
    </nc>
  </rcc>
  <rcc rId="14266" sId="8">
    <oc r="AG459">
      <f>IF(Z459,O459*'ETC Data'!$H$4*'ETC Data'!$L$4,0)</f>
    </oc>
    <nc r="AG459">
      <f>IF(Z459,O459*'ETC Data'!$H$4*'ETC Data'!$L$4,0)</f>
    </nc>
  </rcc>
  <rcc rId="14267" sId="8">
    <oc r="AH459">
      <f>AG459-(AG459*((VLOOKUP(A459,Plan!A$1:AP$798,41,FALSE)/100)))</f>
    </oc>
    <nc r="AH459">
      <f>AG459-(AG459*((VLOOKUP(A459,Plan!A$1:AP$798,42,FALSE)/100)))</f>
    </nc>
  </rcc>
  <rcc rId="14268" sId="8">
    <oc r="AJ459">
      <f>OR(H459="Y",K459="Y")</f>
    </oc>
    <nc r="AJ459">
      <f>OR(H459="Y",K459="Y")</f>
    </nc>
  </rcc>
  <rcc rId="14269" sId="8">
    <oc r="AK459">
      <f>IF(AJ459,O459*'ETC Data'!$H$5*'ETC Data'!$I$5,0)</f>
    </oc>
    <nc r="AK459">
      <f>IF(AJ459,O459*'ETC Data'!$H$5*'ETC Data'!$I$5,0)</f>
    </nc>
  </rcc>
  <rcc rId="14270" sId="8">
    <oc r="AL459">
      <f>AK459-(AK459*((VLOOKUP(A459,Plan!A$1:AY$798,49,FALSE)/100)))</f>
    </oc>
    <nc r="AL459">
      <f>AK459-(AK459*((VLOOKUP(A459,Plan!A$1:AY$798,51,FALSE)/100)))</f>
    </nc>
  </rcc>
  <rcc rId="14271" sId="8">
    <oc r="AM459">
      <f>IF(AJ459,O459*'ETC Data'!$H$5*'ETC Data'!$J$5,0)</f>
    </oc>
    <nc r="AM459">
      <f>IF(AJ459,O459*'ETC Data'!$H$5*'ETC Data'!$J$5,0)</f>
    </nc>
  </rcc>
  <rcc rId="14272" sId="8">
    <oc r="AN459">
      <f>AM459-(AM459*((VLOOKUP(A459,Plan!A$1:BA$798,50,FALSE)/100)))</f>
    </oc>
    <nc r="AN459">
      <f>AM459-(AM459*((VLOOKUP(A459,Plan!A$1:BA$798,53,FALSE)/100)))</f>
    </nc>
  </rcc>
  <rcc rId="14273" sId="8">
    <oc r="AO459">
      <f>IF(AJ459,O459*'ETC Data'!$H$5*'ETC Data'!$K$5,0)</f>
    </oc>
    <nc r="AO459">
      <f>IF(AJ459,O459*'ETC Data'!$H$5*'ETC Data'!$K$5,0)</f>
    </nc>
  </rcc>
  <rcc rId="14274" sId="8">
    <oc r="AP459">
      <f>AO459-(AO459*((VLOOKUP(A459,Plan!A$1:BB$798,51,FALSE)/100)))</f>
    </oc>
    <nc r="AP459">
      <f>AO459-(AO459*((VLOOKUP(A459,Plan!A$1:BB$798,54,FALSE)/100)))</f>
    </nc>
  </rcc>
  <rcc rId="14275" sId="8">
    <oc r="AQ459">
      <f>IF(AJ459,O459*'ETC Data'!$H$5*'ETC Data'!$L$5,0)</f>
    </oc>
    <nc r="AQ459">
      <f>IF(AJ459,O459*'ETC Data'!$H$5*'ETC Data'!$L$5,0)</f>
    </nc>
  </rcc>
  <rcc rId="14276" sId="8">
    <oc r="AR459">
      <f>AQ459-(AQ459*((VLOOKUP(A459,Plan!A$1:BD$798,53,FALSE)/100)))</f>
    </oc>
    <nc r="AR459">
      <f>AQ459-(AQ459*((VLOOKUP(A459,Plan!A$1:BD$798,56,FALSE)/100)))</f>
    </nc>
  </rcc>
  <rcc rId="14277" sId="8">
    <oc r="R460">
      <f>Q460-(Q460*((VLOOKUP(A460,Plan!A$1:Z$798,25,FALSE)/100)))</f>
    </oc>
    <nc r="R460">
      <f>Q460-(Q460*((VLOOKUP(A460,Plan!A$1:Z$798,26,FALSE)/100)))</f>
    </nc>
  </rcc>
  <rcc rId="14278" sId="8">
    <oc r="S460">
      <f>IF(P460,O460*'ETC Data'!$H$3*'ETC Data'!$J$3,0)</f>
    </oc>
    <nc r="S460">
      <f>IF(P460,O460*'ETC Data'!$H$3*'ETC Data'!$J$3,0)</f>
    </nc>
  </rcc>
  <rcc rId="14279" sId="8">
    <oc r="T460">
      <f>S460-(S460*((VLOOKUP(A460,Plan!A$1:AA$798,26,FALSE)/100)))</f>
    </oc>
    <nc r="T460">
      <f>S460-(S460*((VLOOKUP(A460,Plan!A$1:AA$798,27,FALSE)/100)))</f>
    </nc>
  </rcc>
  <rcc rId="14280" sId="8">
    <oc r="U460">
      <f>IF(P460,O460*'ETC Data'!$H$3*'ETC Data'!$K$3,0)</f>
    </oc>
    <nc r="U460">
      <f>IF(P460,O460*'ETC Data'!$H$3*'ETC Data'!$K$3,0)</f>
    </nc>
  </rcc>
  <rcc rId="14281" sId="8">
    <oc r="V460">
      <f>U460-(U460*((VLOOKUP(A460,Plan!A$1:AB$798,27,FALSE)/100)))</f>
    </oc>
    <nc r="V460">
      <f>U460-(U460*((VLOOKUP(A460,Plan!A$1:AB$798,28,FALSE)/100)))</f>
    </nc>
  </rcc>
  <rcc rId="14282" sId="8">
    <oc r="W460">
      <f>IF(P460,O460*'ETC Data'!$H$3*'ETC Data'!$L$3,0)</f>
    </oc>
    <nc r="W460">
      <f>IF(P460,O460*'ETC Data'!$H$3*'ETC Data'!$L$3,0)</f>
    </nc>
  </rcc>
  <rcc rId="14283" sId="8">
    <oc r="X460">
      <f>W460-(W460*((VLOOKUP(A460,Plan!A$1:AC$798,28,FALSE)/100)))</f>
    </oc>
    <nc r="X460">
      <f>W460-(W460*((VLOOKUP(A460,Plan!A$1:AC$798,29,FALSE)/100)))</f>
    </nc>
  </rcc>
  <rcc rId="14284" sId="8">
    <oc r="Z460">
      <f>OR(H460="Y",J460="Y")</f>
    </oc>
    <nc r="Z460">
      <f>OR(H460="Y",J460="Y")</f>
    </nc>
  </rcc>
  <rcc rId="14285" sId="8">
    <oc r="AA460">
      <f>IF(Z460,O460*'ETC Data'!$H$4*'ETC Data'!$I$4,0)</f>
    </oc>
    <nc r="AA460">
      <f>IF(Z460,O460*'ETC Data'!$H$4*'ETC Data'!$I$4,0)</f>
    </nc>
  </rcc>
  <rcc rId="14286" sId="8">
    <oc r="AB460">
      <f>AA460-(AA460*((VLOOKUP(A460,Plan!A$1:AI$798,34,FALSE)/100)))</f>
    </oc>
    <nc r="AB460">
      <f>AA460-(AA460*((VLOOKUP(A460,Plan!A$1:AI$798,35,FALSE)/100)))</f>
    </nc>
  </rcc>
  <rcc rId="14287" sId="8">
    <oc r="AC460">
      <f>IF(Z460,O460*'ETC Data'!$H$4*'ETC Data'!$J$4,0)</f>
    </oc>
    <nc r="AC460">
      <f>IF(Z460,O460*'ETC Data'!$H$4*'ETC Data'!$J$4,0)</f>
    </nc>
  </rcc>
  <rcc rId="14288" sId="8">
    <oc r="AD460">
      <f>AC460-(AC460*((VLOOKUP(A460,Plan!A$1:AJ$798,35,FALSE)/100)))</f>
    </oc>
    <nc r="AD460">
      <f>AC460-(AC460*((VLOOKUP(A460,Plan!A$1:AJ$798,36,FALSE)/100)))</f>
    </nc>
  </rcc>
  <rcc rId="14289" sId="8">
    <oc r="AE460">
      <f>IF(Z460,O460*'ETC Data'!$H$4*'ETC Data'!$K$4,0)</f>
    </oc>
    <nc r="AE460">
      <f>IF(Z460,O460*'ETC Data'!$H$4*'ETC Data'!$K$4,0)</f>
    </nc>
  </rcc>
  <rcc rId="14290" sId="8">
    <oc r="AF460">
      <f>AE460-(AE460*((VLOOKUP(A460,Plan!A$1:AK$798,36,FALSE)/100)))</f>
    </oc>
    <nc r="AF460">
      <f>AE460-(AE460*((VLOOKUP(A460,Plan!A$1:AK$798,37,FALSE)/100)))</f>
    </nc>
  </rcc>
  <rcc rId="14291" sId="8">
    <oc r="AG460">
      <f>IF(Z460,O460*'ETC Data'!$H$4*'ETC Data'!$L$4,0)</f>
    </oc>
    <nc r="AG460">
      <f>IF(Z460,O460*'ETC Data'!$H$4*'ETC Data'!$L$4,0)</f>
    </nc>
  </rcc>
  <rcc rId="14292" sId="8">
    <oc r="AH460">
      <f>AG460-(AG460*((VLOOKUP(A460,Plan!A$1:AP$798,41,FALSE)/100)))</f>
    </oc>
    <nc r="AH460">
      <f>AG460-(AG460*((VLOOKUP(A460,Plan!A$1:AP$798,42,FALSE)/100)))</f>
    </nc>
  </rcc>
  <rcc rId="14293" sId="8">
    <oc r="AJ460">
      <f>OR(H460="Y",K460="Y")</f>
    </oc>
    <nc r="AJ460">
      <f>OR(H460="Y",K460="Y")</f>
    </nc>
  </rcc>
  <rcc rId="14294" sId="8">
    <oc r="AK460">
      <f>IF(AJ460,O460*'ETC Data'!$H$5*'ETC Data'!$I$5,0)</f>
    </oc>
    <nc r="AK460">
      <f>IF(AJ460,O460*'ETC Data'!$H$5*'ETC Data'!$I$5,0)</f>
    </nc>
  </rcc>
  <rcc rId="14295" sId="8">
    <oc r="AL460">
      <f>AK460-(AK460*((VLOOKUP(A460,Plan!A$1:AY$798,49,FALSE)/100)))</f>
    </oc>
    <nc r="AL460">
      <f>AK460-(AK460*((VLOOKUP(A460,Plan!A$1:AY$798,51,FALSE)/100)))</f>
    </nc>
  </rcc>
  <rcc rId="14296" sId="8">
    <oc r="AM460">
      <f>IF(AJ460,O460*'ETC Data'!$H$5*'ETC Data'!$J$5,0)</f>
    </oc>
    <nc r="AM460">
      <f>IF(AJ460,O460*'ETC Data'!$H$5*'ETC Data'!$J$5,0)</f>
    </nc>
  </rcc>
  <rcc rId="14297" sId="8">
    <oc r="AN460">
      <f>AM460-(AM460*((VLOOKUP(A460,Plan!A$1:BA$798,50,FALSE)/100)))</f>
    </oc>
    <nc r="AN460">
      <f>AM460-(AM460*((VLOOKUP(A460,Plan!A$1:BA$798,53,FALSE)/100)))</f>
    </nc>
  </rcc>
  <rcc rId="14298" sId="8">
    <oc r="AO460">
      <f>IF(AJ460,O460*'ETC Data'!$H$5*'ETC Data'!$K$5,0)</f>
    </oc>
    <nc r="AO460">
      <f>IF(AJ460,O460*'ETC Data'!$H$5*'ETC Data'!$K$5,0)</f>
    </nc>
  </rcc>
  <rcc rId="14299" sId="8">
    <oc r="AP460">
      <f>AO460-(AO460*((VLOOKUP(A460,Plan!A$1:BB$798,51,FALSE)/100)))</f>
    </oc>
    <nc r="AP460">
      <f>AO460-(AO460*((VLOOKUP(A460,Plan!A$1:BB$798,54,FALSE)/100)))</f>
    </nc>
  </rcc>
  <rcc rId="14300" sId="8">
    <oc r="AQ460">
      <f>IF(AJ460,O460*'ETC Data'!$H$5*'ETC Data'!$L$5,0)</f>
    </oc>
    <nc r="AQ460">
      <f>IF(AJ460,O460*'ETC Data'!$H$5*'ETC Data'!$L$5,0)</f>
    </nc>
  </rcc>
  <rcc rId="14301" sId="8">
    <oc r="AR460">
      <f>AQ460-(AQ460*((VLOOKUP(A460,Plan!A$1:BD$798,53,FALSE)/100)))</f>
    </oc>
    <nc r="AR460">
      <f>AQ460-(AQ460*((VLOOKUP(A460,Plan!A$1:BD$798,56,FALSE)/100)))</f>
    </nc>
  </rcc>
  <rcc rId="14302" sId="8">
    <nc r="C50" t="inlineStr">
      <is>
        <t>Medium</t>
      </is>
    </nc>
  </rcc>
  <rcv guid="{3ACD5A93-9B0E-40EA-8179-EDF0714A0F5F}" action="delete"/>
  <rdn rId="0" localSheetId="3" customView="1" name="Z_3ACD5A93_9B0E_40EA_8179_EDF0714A0F5F_.wvu.Rows" hidden="1" oldHidden="1">
    <formula>Plan!$488:$750</formula>
    <oldFormula>Plan!$488:$750</oldFormula>
  </rdn>
  <rdn rId="0" localSheetId="3" customView="1" name="Z_3ACD5A93_9B0E_40EA_8179_EDF0714A0F5F_.wvu.Cols" hidden="1" oldHidden="1">
    <formula>Plan!$S:$U,Plan!$BQ:$BT</formula>
    <oldFormula>Plan!$S:$U,Plan!$BQ:$BT</oldFormula>
  </rdn>
  <rdn rId="0" localSheetId="3" customView="1" name="Z_3ACD5A93_9B0E_40EA_8179_EDF0714A0F5F_.wvu.FilterData" hidden="1" oldHidden="1">
    <formula>Plan!$A$5:$BQ$468</formula>
    <oldFormula>Plan!$A$5:$BQ$468</oldFormula>
  </rdn>
  <rdn rId="0" localSheetId="4" customView="1" name="Z_3ACD5A93_9B0E_40EA_8179_EDF0714A0F5F_.wvu.FilterData" hidden="1" oldHidden="1">
    <formula>'Delivery Docs Plan'!$A$4:$O$33</formula>
    <oldFormula>'Delivery Docs Plan'!$A$4:$O$33</oldFormula>
  </rdn>
  <rdn rId="0" localSheetId="5" customView="1" name="Z_3ACD5A93_9B0E_40EA_8179_EDF0714A0F5F_.wvu.Rows" hidden="1" oldHidden="1">
    <formula>'PR Matrix'!$1:$1</formula>
    <oldFormula>'PR Matrix'!$1:$2</oldFormula>
  </rdn>
  <rdn rId="0" localSheetId="5" customView="1" name="Z_3ACD5A93_9B0E_40EA_8179_EDF0714A0F5F_.wvu.Cols" hidden="1" oldHidden="1">
    <formula>'PR Matrix'!$JN:$XFD</formula>
    <oldFormula>'PR Matrix'!$JN:$XFD</oldFormula>
  </rdn>
  <rdn rId="0" localSheetId="5" customView="1" name="Z_3ACD5A93_9B0E_40EA_8179_EDF0714A0F5F_.wvu.FilterData" hidden="1" oldHidden="1">
    <formula>'PR Matrix'!$C$1:$C$481</formula>
    <oldFormula>'PR Matrix'!$C$1:$C$481</oldFormula>
  </rdn>
  <rdn rId="0" localSheetId="6" customView="1" name="Z_3ACD5A93_9B0E_40EA_8179_EDF0714A0F5F_.wvu.Cols" hidden="1" oldHidden="1">
    <formula>Allocation!$L:$XFD</formula>
    <oldFormula>Allocation!$L:$XFD</oldFormula>
  </rdn>
  <rdn rId="0" localSheetId="6" customView="1" name="Z_3ACD5A93_9B0E_40EA_8179_EDF0714A0F5F_.wvu.FilterData" hidden="1" oldHidden="1">
    <formula>Allocation!$A$1:$K$1</formula>
    <oldFormula>Allocation!$A$1:$K$1</oldFormula>
  </rdn>
  <rdn rId="0" localSheetId="7" customView="1" name="Z_3ACD5A93_9B0E_40EA_8179_EDF0714A0F5F_.wvu.FilterData" hidden="1" oldHidden="1">
    <formula>'SRS Reviews'!$A$1:$Q$136</formula>
    <oldFormula>'SRS Reviews'!$A$1:$Q$136</oldFormula>
  </rdn>
  <rdn rId="0" localSheetId="8" customView="1" name="Z_3ACD5A93_9B0E_40EA_8179_EDF0714A0F5F_.wvu.FilterData" hidden="1" oldHidden="1">
    <formula>Estimates!$A$2:$BC$460</formula>
    <oldFormula>Estimates!$A$2:$BC$460</oldFormula>
  </rdn>
  <rdn rId="0" localSheetId="10" customView="1" name="Z_3ACD5A93_9B0E_40EA_8179_EDF0714A0F5F_.wvu.FilterData" hidden="1" oldHidden="1">
    <formula>'Open SWPRs'!$A$1:$H$615</formula>
    <oldFormula>'Open SWPRs'!$A$1:$H$615</oldFormula>
  </rdn>
  <rdn rId="0" localSheetId="12" customView="1" name="Z_3ACD5A93_9B0E_40EA_8179_EDF0714A0F5F_.wvu.FilterData" hidden="1" oldHidden="1">
    <formula>'Build Plan'!$D$3:$L$48</formula>
    <oldFormula>'Build Plan'!$D$3:$L$48</oldFormula>
  </rdn>
  <rcv guid="{3ACD5A93-9B0E-40EA-8179-EDF0714A0F5F}" action="add"/>
</revisions>
</file>

<file path=xl/revisions/revisionLog12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FAA25FCE-18C5-403C-9C68-9D1F88B3F7EB}" action="delete"/>
  <rdn rId="0" localSheetId="3" customView="1" name="Z_FAA25FCE_18C5_403C_9C68_9D1F88B3F7EB_.wvu.Rows" hidden="1" oldHidden="1">
    <formula>Plan!$488:$750</formula>
    <oldFormula>Plan!$488:$750</oldFormula>
  </rdn>
  <rdn rId="0" localSheetId="3" customView="1" name="Z_FAA25FCE_18C5_403C_9C68_9D1F88B3F7EB_.wvu.Cols" hidden="1" oldHidden="1">
    <formula>Plan!$B:$E,Plan!$I:$P,Plan!$S:$U,Plan!$BQ:$BT</formula>
    <oldFormula>Plan!$B:$E,Plan!$I:$P,Plan!$S:$U,Plan!$BQ:$BT</oldFormula>
  </rdn>
  <rdn rId="0" localSheetId="3" customView="1" name="Z_FAA25FCE_18C5_403C_9C68_9D1F88B3F7EB_.wvu.FilterData" hidden="1" oldHidden="1">
    <formula>Plan!$A$5:$BQ$468</formula>
    <oldFormula>Plan!$A$5:$BQ$468</oldFormula>
  </rdn>
  <rdn rId="0" localSheetId="4" customView="1" name="Z_FAA25FCE_18C5_403C_9C68_9D1F88B3F7EB_.wvu.FilterData" hidden="1" oldHidden="1">
    <formula>'Delivery Docs Plan'!$A$4:$O$33</formula>
    <oldFormula>'Delivery Docs Plan'!$A$4:$O$33</oldFormula>
  </rdn>
  <rdn rId="0" localSheetId="5" customView="1" name="Z_FAA25FCE_18C5_403C_9C68_9D1F88B3F7EB_.wvu.Rows" hidden="1" oldHidden="1">
    <formula>'PR Matrix'!$1:$2</formula>
    <oldFormula>'PR Matrix'!$1:$2</oldFormula>
  </rdn>
  <rdn rId="0" localSheetId="5" customView="1" name="Z_FAA25FCE_18C5_403C_9C68_9D1F88B3F7EB_.wvu.Cols" hidden="1" oldHidden="1">
    <formula>'PR Matrix'!$JN:$XFD</formula>
    <oldFormula>'PR Matrix'!$JN:$XFD</oldFormula>
  </rdn>
  <rdn rId="0" localSheetId="5" customView="1" name="Z_FAA25FCE_18C5_403C_9C68_9D1F88B3F7EB_.wvu.FilterData" hidden="1" oldHidden="1">
    <formula>'PR Matrix'!$C$1:$C$481</formula>
    <oldFormula>'PR Matrix'!$C$1:$C$481</oldFormula>
  </rdn>
  <rdn rId="0" localSheetId="6" customView="1" name="Z_FAA25FCE_18C5_403C_9C68_9D1F88B3F7EB_.wvu.Cols" hidden="1" oldHidden="1">
    <formula>Allocation!$L:$XFD</formula>
    <oldFormula>Allocation!$L:$XFD</oldFormula>
  </rdn>
  <rdn rId="0" localSheetId="6" customView="1" name="Z_FAA25FCE_18C5_403C_9C68_9D1F88B3F7EB_.wvu.FilterData" hidden="1" oldHidden="1">
    <formula>Allocation!$A$1:$K$1</formula>
    <oldFormula>Allocation!$A$1:$K$1</oldFormula>
  </rdn>
  <rdn rId="0" localSheetId="7" customView="1" name="Z_FAA25FCE_18C5_403C_9C68_9D1F88B3F7EB_.wvu.FilterData" hidden="1" oldHidden="1">
    <formula>'SRS Reviews'!$A$1:$Q$136</formula>
    <oldFormula>'SRS Reviews'!$A$1:$Q$136</oldFormula>
  </rdn>
  <rdn rId="0" localSheetId="8" customView="1" name="Z_FAA25FCE_18C5_403C_9C68_9D1F88B3F7EB_.wvu.FilterData" hidden="1" oldHidden="1">
    <formula>Estimates!$A$2:$BC$460</formula>
    <oldFormula>Estimates!$A$2:$BC$460</oldFormula>
  </rdn>
  <rdn rId="0" localSheetId="10" customView="1" name="Z_FAA25FCE_18C5_403C_9C68_9D1F88B3F7EB_.wvu.FilterData" hidden="1" oldHidden="1">
    <formula>'Open SWPRs'!$A$1:$H$615</formula>
    <oldFormula>'Open SWPRs'!$A$1:$H$615</oldFormula>
  </rdn>
  <rdn rId="0" localSheetId="12" customView="1" name="Z_FAA25FCE_18C5_403C_9C68_9D1F88B3F7EB_.wvu.FilterData" hidden="1" oldHidden="1">
    <formula>'Build Plan'!$D$3:$L$48</formula>
    <oldFormula>'Build Plan'!$D$3:$L$48</oldFormula>
  </rdn>
  <rcv guid="{FAA25FCE-18C5-403C-9C68-9D1F88B3F7EB}" action="add"/>
</revisions>
</file>

<file path=xl/revisions/revisionLog12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4329" sId="5">
    <oc r="B252" t="inlineStr">
      <is>
        <t>5043, 6194</t>
      </is>
    </oc>
    <nc r="B252" t="inlineStr">
      <is>
        <t>5403, 6194</t>
      </is>
    </nc>
  </rcc>
  <rcc rId="14330" sId="3">
    <oc r="E241" t="inlineStr">
      <is>
        <t>5043, 6194</t>
      </is>
    </oc>
    <nc r="E241" t="inlineStr">
      <is>
        <t>5403, 6194</t>
      </is>
    </nc>
  </rcc>
  <rcc rId="14331" sId="3">
    <oc r="C241" t="inlineStr">
      <is>
        <t>N</t>
      </is>
    </oc>
    <nc r="C241" t="inlineStr">
      <is>
        <t>Y</t>
      </is>
    </nc>
  </rcc>
  <rcc rId="14332" sId="3">
    <oc r="C243" t="inlineStr">
      <is>
        <t>N</t>
      </is>
    </oc>
    <nc r="C243" t="inlineStr">
      <is>
        <t>Y</t>
      </is>
    </nc>
  </rcc>
  <rcc rId="14333" sId="3">
    <oc r="C448" t="inlineStr">
      <is>
        <t>N</t>
      </is>
    </oc>
    <nc r="C448" t="inlineStr">
      <is>
        <t>Y</t>
      </is>
    </nc>
  </rcc>
</revisions>
</file>

<file path=xl/revisions/revisionLog12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3ACD5A93-9B0E-40EA-8179-EDF0714A0F5F}" action="delete"/>
  <rdn rId="0" localSheetId="3" customView="1" name="Z_3ACD5A93_9B0E_40EA_8179_EDF0714A0F5F_.wvu.Rows" hidden="1" oldHidden="1">
    <formula>Plan!$488:$750</formula>
    <oldFormula>Plan!$488:$750</oldFormula>
  </rdn>
  <rdn rId="0" localSheetId="3" customView="1" name="Z_3ACD5A93_9B0E_40EA_8179_EDF0714A0F5F_.wvu.Cols" hidden="1" oldHidden="1">
    <formula>Plan!$S:$U,Plan!$BQ:$BT</formula>
    <oldFormula>Plan!$S:$U,Plan!$BQ:$BT</oldFormula>
  </rdn>
  <rdn rId="0" localSheetId="3" customView="1" name="Z_3ACD5A93_9B0E_40EA_8179_EDF0714A0F5F_.wvu.FilterData" hidden="1" oldHidden="1">
    <formula>Plan!$A$5:$BQ$468</formula>
    <oldFormula>Plan!$A$5:$BQ$468</oldFormula>
  </rdn>
  <rdn rId="0" localSheetId="4" customView="1" name="Z_3ACD5A93_9B0E_40EA_8179_EDF0714A0F5F_.wvu.FilterData" hidden="1" oldHidden="1">
    <formula>'Delivery Docs Plan'!$A$4:$O$33</formula>
    <oldFormula>'Delivery Docs Plan'!$A$4:$O$33</oldFormula>
  </rdn>
  <rdn rId="0" localSheetId="5" customView="1" name="Z_3ACD5A93_9B0E_40EA_8179_EDF0714A0F5F_.wvu.Rows" hidden="1" oldHidden="1">
    <formula>'PR Matrix'!$1:$1</formula>
    <oldFormula>'PR Matrix'!$1:$1</oldFormula>
  </rdn>
  <rdn rId="0" localSheetId="5" customView="1" name="Z_3ACD5A93_9B0E_40EA_8179_EDF0714A0F5F_.wvu.Cols" hidden="1" oldHidden="1">
    <formula>'PR Matrix'!$JN:$XFD</formula>
    <oldFormula>'PR Matrix'!$JN:$XFD</oldFormula>
  </rdn>
  <rdn rId="0" localSheetId="5" customView="1" name="Z_3ACD5A93_9B0E_40EA_8179_EDF0714A0F5F_.wvu.FilterData" hidden="1" oldHidden="1">
    <formula>'PR Matrix'!$C$1:$C$481</formula>
    <oldFormula>'PR Matrix'!$C$1:$C$481</oldFormula>
  </rdn>
  <rdn rId="0" localSheetId="6" customView="1" name="Z_3ACD5A93_9B0E_40EA_8179_EDF0714A0F5F_.wvu.Cols" hidden="1" oldHidden="1">
    <formula>Allocation!$L:$XFD</formula>
    <oldFormula>Allocation!$L:$XFD</oldFormula>
  </rdn>
  <rdn rId="0" localSheetId="6" customView="1" name="Z_3ACD5A93_9B0E_40EA_8179_EDF0714A0F5F_.wvu.FilterData" hidden="1" oldHidden="1">
    <formula>Allocation!$A$1:$K$1</formula>
    <oldFormula>Allocation!$A$1:$K$1</oldFormula>
  </rdn>
  <rdn rId="0" localSheetId="7" customView="1" name="Z_3ACD5A93_9B0E_40EA_8179_EDF0714A0F5F_.wvu.FilterData" hidden="1" oldHidden="1">
    <formula>'SRS Reviews'!$A$1:$Q$136</formula>
    <oldFormula>'SRS Reviews'!$A$1:$Q$136</oldFormula>
  </rdn>
  <rdn rId="0" localSheetId="8" customView="1" name="Z_3ACD5A93_9B0E_40EA_8179_EDF0714A0F5F_.wvu.FilterData" hidden="1" oldHidden="1">
    <formula>Estimates!$A$2:$BC$460</formula>
    <oldFormula>Estimates!$A$2:$BC$460</oldFormula>
  </rdn>
  <rdn rId="0" localSheetId="10" customView="1" name="Z_3ACD5A93_9B0E_40EA_8179_EDF0714A0F5F_.wvu.FilterData" hidden="1" oldHidden="1">
    <formula>'Open SWPRs'!$A$1:$H$615</formula>
    <oldFormula>'Open SWPRs'!$A$1:$H$615</oldFormula>
  </rdn>
  <rdn rId="0" localSheetId="12" customView="1" name="Z_3ACD5A93_9B0E_40EA_8179_EDF0714A0F5F_.wvu.FilterData" hidden="1" oldHidden="1">
    <formula>'Build Plan'!$D$3:$L$48</formula>
    <oldFormula>'Build Plan'!$D$3:$L$48</oldFormula>
  </rdn>
  <rcv guid="{3ACD5A93-9B0E-40EA-8179-EDF0714A0F5F}" action="add"/>
</revisions>
</file>

<file path=xl/revisions/revisionLog13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4347" sId="3">
    <oc r="AV333" t="inlineStr">
      <is>
        <t>DBY</t>
      </is>
    </oc>
    <nc r="AV333" t="inlineStr">
      <is>
        <t>TCS</t>
      </is>
    </nc>
  </rcc>
  <rcc rId="14348" sId="3">
    <oc r="AV54" t="inlineStr">
      <is>
        <t>SN</t>
      </is>
    </oc>
    <nc r="AV54" t="inlineStr">
      <is>
        <t>PR</t>
      </is>
    </nc>
  </rcc>
  <rcc rId="14349" sId="3">
    <oc r="AX54" t="inlineStr">
      <is>
        <t>DBY</t>
      </is>
    </oc>
    <nc r="AX54" t="inlineStr">
      <is>
        <t>SN</t>
      </is>
    </nc>
  </rcc>
  <rfmt sheetId="3" sqref="AX54" start="0" length="2147483647">
    <dxf>
      <font>
        <color auto="1"/>
      </font>
    </dxf>
  </rfmt>
  <rcv guid="{83E26134-8071-4B52-B9C2-8B5396DF70B4}" action="delete"/>
  <rdn rId="0" localSheetId="3" customView="1" name="Z_83E26134_8071_4B52_B9C2_8B5396DF70B4_.wvu.Rows" hidden="1" oldHidden="1">
    <formula>Plan!$488:$750</formula>
    <oldFormula>Plan!$488:$750</oldFormula>
  </rdn>
  <rdn rId="0" localSheetId="3" customView="1" name="Z_83E26134_8071_4B52_B9C2_8B5396DF70B4_.wvu.Cols" hidden="1" oldHidden="1">
    <formula>Plan!$S:$U</formula>
    <oldFormula>Plan!$S:$U</oldFormula>
  </rdn>
  <rdn rId="0" localSheetId="3" customView="1" name="Z_83E26134_8071_4B52_B9C2_8B5396DF70B4_.wvu.FilterData" hidden="1" oldHidden="1">
    <formula>Plan!$A$5:$BQ$468</formula>
    <oldFormula>Plan!$A$5:$BQ$468</oldFormula>
  </rdn>
  <rdn rId="0" localSheetId="4" customView="1" name="Z_83E26134_8071_4B52_B9C2_8B5396DF70B4_.wvu.FilterData" hidden="1" oldHidden="1">
    <formula>'Delivery Docs Plan'!$A$4:$O$33</formula>
    <oldFormula>'Delivery Docs Plan'!$A$4:$O$33</oldFormula>
  </rdn>
  <rdn rId="0" localSheetId="5" customView="1" name="Z_83E26134_8071_4B52_B9C2_8B5396DF70B4_.wvu.Rows" hidden="1" oldHidden="1">
    <formula>'PR Matrix'!$1:$2</formula>
    <oldFormula>'PR Matrix'!$1:$2</oldFormula>
  </rdn>
  <rdn rId="0" localSheetId="5" customView="1" name="Z_83E26134_8071_4B52_B9C2_8B5396DF70B4_.wvu.Cols" hidden="1" oldHidden="1">
    <formula>'PR Matrix'!$JN:$XFD</formula>
    <oldFormula>'PR Matrix'!$JN:$XFD</oldFormula>
  </rdn>
  <rdn rId="0" localSheetId="5" customView="1" name="Z_83E26134_8071_4B52_B9C2_8B5396DF70B4_.wvu.FilterData" hidden="1" oldHidden="1">
    <formula>'PR Matrix'!$C$1:$C$481</formula>
    <oldFormula>'PR Matrix'!$C$1:$C$481</oldFormula>
  </rdn>
  <rdn rId="0" localSheetId="6" customView="1" name="Z_83E26134_8071_4B52_B9C2_8B5396DF70B4_.wvu.Cols" hidden="1" oldHidden="1">
    <formula>Allocation!$L:$XFD</formula>
    <oldFormula>Allocation!$L:$XFD</oldFormula>
  </rdn>
  <rdn rId="0" localSheetId="6" customView="1" name="Z_83E26134_8071_4B52_B9C2_8B5396DF70B4_.wvu.FilterData" hidden="1" oldHidden="1">
    <formula>Allocation!$A$1:$K$1</formula>
    <oldFormula>Allocation!$A$1:$K$1</oldFormula>
  </rdn>
  <rdn rId="0" localSheetId="7" customView="1" name="Z_83E26134_8071_4B52_B9C2_8B5396DF70B4_.wvu.FilterData" hidden="1" oldHidden="1">
    <formula>'SRS Reviews'!$A$1:$Q$136</formula>
    <oldFormula>'SRS Reviews'!$A$1:$Q$136</oldFormula>
  </rdn>
  <rdn rId="0" localSheetId="8" customView="1" name="Z_83E26134_8071_4B52_B9C2_8B5396DF70B4_.wvu.FilterData" hidden="1" oldHidden="1">
    <formula>Estimates!$A$2:$BC$460</formula>
    <oldFormula>Estimates!$A$2:$BC$460</oldFormula>
  </rdn>
  <rdn rId="0" localSheetId="10" customView="1" name="Z_83E26134_8071_4B52_B9C2_8B5396DF70B4_.wvu.FilterData" hidden="1" oldHidden="1">
    <formula>'Open SWPRs'!$A$1:$H$615</formula>
    <oldFormula>'Open SWPRs'!$A$1:$H$615</oldFormula>
  </rdn>
  <rdn rId="0" localSheetId="12" customView="1" name="Z_83E26134_8071_4B52_B9C2_8B5396DF70B4_.wvu.FilterData" hidden="1" oldHidden="1">
    <formula>'Build Plan'!$D$3:$L$48</formula>
    <oldFormula>'Build Plan'!$D$3:$L$48</oldFormula>
  </rdn>
  <rcv guid="{83E26134-8071-4B52-B9C2-8B5396DF70B4}" action="add"/>
</revisions>
</file>

<file path=xl/revisions/revisionLog13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4363" sId="4">
    <oc r="I21" t="inlineStr">
      <is>
        <t>CN (ASSESS)</t>
      </is>
    </oc>
    <nc r="I21" t="inlineStr">
      <is>
        <t>Baz (ASSESS)</t>
      </is>
    </nc>
  </rcc>
  <rcc rId="14364" sId="4">
    <nc r="I6" t="inlineStr">
      <is>
        <t>CP</t>
      </is>
    </nc>
  </rcc>
  <rcc rId="14365" sId="4">
    <nc r="I7" t="inlineStr">
      <is>
        <t>CN (ASSESS)</t>
      </is>
    </nc>
  </rcc>
  <rcc rId="14366" sId="4">
    <nc r="I11" t="inlineStr">
      <is>
        <t>IH/Baz</t>
      </is>
    </nc>
  </rcc>
  <rcc rId="14367" sId="4">
    <nc r="I12" t="inlineStr">
      <is>
        <t>CP/BAZ</t>
      </is>
    </nc>
  </rcc>
  <rcc rId="14368" sId="4">
    <nc r="I13" t="inlineStr">
      <is>
        <t>RRB</t>
      </is>
    </nc>
  </rcc>
  <rcc rId="14369" sId="4">
    <nc r="J13" t="inlineStr">
      <is>
        <t>TCS</t>
      </is>
    </nc>
  </rcc>
  <rcc rId="14370" sId="4">
    <nc r="I15" t="inlineStr">
      <is>
        <t>RRB</t>
      </is>
    </nc>
  </rcc>
  <rcc rId="14371" sId="4">
    <nc r="J15" t="inlineStr">
      <is>
        <t>TCS</t>
      </is>
    </nc>
  </rcc>
  <rcc rId="14372" sId="4">
    <nc r="I17" t="inlineStr">
      <is>
        <t>RRB</t>
      </is>
    </nc>
  </rcc>
  <rcc rId="14373" sId="4">
    <nc r="J17" t="inlineStr">
      <is>
        <t>TCS</t>
      </is>
    </nc>
  </rcc>
  <rfmt sheetId="4" sqref="I16" start="0" length="0">
    <dxf>
      <fill>
        <patternFill>
          <bgColor indexed="41"/>
        </patternFill>
      </fill>
      <alignment horizontal="center" vertical="top" wrapText="1" readingOrder="0"/>
      <border outline="0">
        <right style="thin">
          <color indexed="64"/>
        </right>
      </border>
    </dxf>
  </rfmt>
  <rfmt sheetId="4" sqref="I16" start="0" length="2147483647">
    <dxf>
      <font>
        <b/>
      </font>
    </dxf>
  </rfmt>
  <rfmt sheetId="4" sqref="I16">
    <dxf>
      <alignment horizontal="left" readingOrder="0"/>
    </dxf>
  </rfmt>
  <rcc rId="14374" sId="4">
    <nc r="I16" t="inlineStr">
      <is>
        <t>RRB/TCS</t>
      </is>
    </nc>
  </rcc>
  <rcc rId="14375" sId="4">
    <nc r="J16" t="inlineStr">
      <is>
        <t>TCS</t>
      </is>
    </nc>
  </rcc>
  <rcc rId="14376" sId="4">
    <nc r="I19" t="inlineStr">
      <is>
        <t>RRB</t>
      </is>
    </nc>
  </rcc>
  <rcc rId="14377" sId="4">
    <nc r="J19" t="inlineStr">
      <is>
        <t>TCS</t>
      </is>
    </nc>
  </rcc>
  <rcc rId="14378" sId="4">
    <nc r="I22" t="inlineStr">
      <is>
        <t>RRB</t>
      </is>
    </nc>
  </rcc>
  <rcc rId="14379" sId="4">
    <nc r="J22" t="inlineStr">
      <is>
        <t>TCS</t>
      </is>
    </nc>
  </rcc>
  <rcc rId="14380" sId="4" odxf="1" dxf="1">
    <nc r="I23" t="inlineStr">
      <is>
        <t>RRB</t>
      </is>
    </nc>
    <ndxf>
      <fill>
        <patternFill patternType="none">
          <bgColor indexed="65"/>
        </patternFill>
      </fill>
    </ndxf>
  </rcc>
  <rcc rId="14381" sId="4">
    <nc r="J23" t="inlineStr">
      <is>
        <t>TCS</t>
      </is>
    </nc>
  </rcc>
  <rcc rId="14382" sId="4">
    <nc r="I24" t="inlineStr">
      <is>
        <t xml:space="preserve">BAZ  </t>
      </is>
    </nc>
  </rcc>
  <rcc rId="14383" sId="4">
    <nc r="J24" t="inlineStr">
      <is>
        <t>TCS</t>
      </is>
    </nc>
  </rcc>
  <rcc rId="14384" sId="4" odxf="1" dxf="1">
    <nc r="I26" t="inlineStr">
      <is>
        <t>RRB/TCS</t>
      </is>
    </nc>
    <odxf>
      <font>
        <b val="0"/>
        <sz val="10"/>
      </font>
      <fill>
        <patternFill>
          <bgColor indexed="22"/>
        </patternFill>
      </fill>
      <alignment horizontal="general" vertical="bottom" wrapText="0" readingOrder="0"/>
      <border outline="0">
        <right/>
      </border>
    </odxf>
    <ndxf>
      <font>
        <b/>
        <sz val="10"/>
      </font>
      <fill>
        <patternFill>
          <bgColor indexed="41"/>
        </patternFill>
      </fill>
      <alignment horizontal="left" vertical="top" wrapText="1" readingOrder="0"/>
      <border outline="0">
        <right style="thin">
          <color indexed="64"/>
        </right>
      </border>
    </ndxf>
  </rcc>
  <rcc rId="14385" sId="4">
    <nc r="J26" t="inlineStr">
      <is>
        <t>TCS</t>
      </is>
    </nc>
  </rcc>
  <rcc rId="14386" sId="4">
    <nc r="I25" t="inlineStr">
      <is>
        <t>RRB</t>
      </is>
    </nc>
  </rcc>
  <rcc rId="14387" sId="4">
    <nc r="J25" t="inlineStr">
      <is>
        <t>TCS</t>
      </is>
    </nc>
  </rcc>
  <rcc rId="14388" sId="4">
    <oc r="I27" t="inlineStr">
      <is>
        <t>CN (ASSESS - E REPORT?)</t>
      </is>
    </oc>
    <nc r="I27" t="inlineStr">
      <is>
        <t>DD</t>
      </is>
    </nc>
  </rcc>
  <rcc rId="14389" sId="4">
    <nc r="J27" t="inlineStr">
      <is>
        <t>CP</t>
      </is>
    </nc>
  </rcc>
  <rcc rId="14390" sId="4">
    <nc r="I28" t="inlineStr">
      <is>
        <t>IH</t>
      </is>
    </nc>
  </rcc>
  <rcc rId="14391" sId="4">
    <nc r="I29" t="inlineStr">
      <is>
        <t>IH/DD</t>
      </is>
    </nc>
  </rcc>
  <rcc rId="14392" sId="4">
    <nc r="J28" t="inlineStr">
      <is>
        <t>LC</t>
      </is>
    </nc>
  </rcc>
  <rcc rId="14393" sId="4">
    <nc r="J29" t="inlineStr">
      <is>
        <t>LC</t>
      </is>
    </nc>
  </rcc>
  <rcc rId="14394" sId="4">
    <nc r="I33" t="inlineStr">
      <is>
        <t>Baz</t>
      </is>
    </nc>
  </rcc>
  <rcc rId="14395" sId="4">
    <nc r="J33" t="inlineStr">
      <is>
        <t>CP</t>
      </is>
    </nc>
  </rcc>
  <rcv guid="{83E26134-8071-4B52-B9C2-8B5396DF70B4}" action="delete"/>
  <rdn rId="0" localSheetId="3" customView="1" name="Z_83E26134_8071_4B52_B9C2_8B5396DF70B4_.wvu.Rows" hidden="1" oldHidden="1">
    <formula>Plan!$488:$750</formula>
    <oldFormula>Plan!$488:$750</oldFormula>
  </rdn>
  <rdn rId="0" localSheetId="3" customView="1" name="Z_83E26134_8071_4B52_B9C2_8B5396DF70B4_.wvu.Cols" hidden="1" oldHidden="1">
    <formula>Plan!$S:$U</formula>
    <oldFormula>Plan!$S:$U</oldFormula>
  </rdn>
  <rdn rId="0" localSheetId="3" customView="1" name="Z_83E26134_8071_4B52_B9C2_8B5396DF70B4_.wvu.FilterData" hidden="1" oldHidden="1">
    <formula>Plan!$A$5:$BQ$468</formula>
    <oldFormula>Plan!$A$5:$BQ$468</oldFormula>
  </rdn>
  <rdn rId="0" localSheetId="4" customView="1" name="Z_83E26134_8071_4B52_B9C2_8B5396DF70B4_.wvu.FilterData" hidden="1" oldHidden="1">
    <formula>'Delivery Docs Plan'!$A$4:$O$33</formula>
    <oldFormula>'Delivery Docs Plan'!$A$4:$O$33</oldFormula>
  </rdn>
  <rdn rId="0" localSheetId="5" customView="1" name="Z_83E26134_8071_4B52_B9C2_8B5396DF70B4_.wvu.Rows" hidden="1" oldHidden="1">
    <formula>'PR Matrix'!$1:$1</formula>
    <oldFormula>'PR Matrix'!$1:$2</oldFormula>
  </rdn>
  <rdn rId="0" localSheetId="5" customView="1" name="Z_83E26134_8071_4B52_B9C2_8B5396DF70B4_.wvu.Cols" hidden="1" oldHidden="1">
    <formula>'PR Matrix'!$JN:$XFD</formula>
    <oldFormula>'PR Matrix'!$JN:$XFD</oldFormula>
  </rdn>
  <rdn rId="0" localSheetId="5" customView="1" name="Z_83E26134_8071_4B52_B9C2_8B5396DF70B4_.wvu.FilterData" hidden="1" oldHidden="1">
    <formula>'PR Matrix'!$C$1:$C$481</formula>
    <oldFormula>'PR Matrix'!$C$1:$C$481</oldFormula>
  </rdn>
  <rdn rId="0" localSheetId="6" customView="1" name="Z_83E26134_8071_4B52_B9C2_8B5396DF70B4_.wvu.Cols" hidden="1" oldHidden="1">
    <formula>Allocation!$L:$XFD</formula>
    <oldFormula>Allocation!$L:$XFD</oldFormula>
  </rdn>
  <rdn rId="0" localSheetId="6" customView="1" name="Z_83E26134_8071_4B52_B9C2_8B5396DF70B4_.wvu.FilterData" hidden="1" oldHidden="1">
    <formula>Allocation!$A$1:$K$1</formula>
    <oldFormula>Allocation!$A$1:$K$1</oldFormula>
  </rdn>
  <rdn rId="0" localSheetId="7" customView="1" name="Z_83E26134_8071_4B52_B9C2_8B5396DF70B4_.wvu.FilterData" hidden="1" oldHidden="1">
    <formula>'SRS Reviews'!$A$1:$Q$136</formula>
    <oldFormula>'SRS Reviews'!$A$1:$Q$136</oldFormula>
  </rdn>
  <rdn rId="0" localSheetId="8" customView="1" name="Z_83E26134_8071_4B52_B9C2_8B5396DF70B4_.wvu.FilterData" hidden="1" oldHidden="1">
    <formula>Estimates!$A$2:$BC$460</formula>
    <oldFormula>Estimates!$A$2:$BC$460</oldFormula>
  </rdn>
  <rdn rId="0" localSheetId="10" customView="1" name="Z_83E26134_8071_4B52_B9C2_8B5396DF70B4_.wvu.FilterData" hidden="1" oldHidden="1">
    <formula>'Open SWPRs'!$A$1:$H$615</formula>
    <oldFormula>'Open SWPRs'!$A$1:$H$615</oldFormula>
  </rdn>
  <rdn rId="0" localSheetId="12" customView="1" name="Z_83E26134_8071_4B52_B9C2_8B5396DF70B4_.wvu.FilterData" hidden="1" oldHidden="1">
    <formula>'Build Plan'!$D$3:$L$48</formula>
    <oldFormula>'Build Plan'!$D$3:$L$48</oldFormula>
  </rdn>
  <rcv guid="{83E26134-8071-4B52-B9C2-8B5396DF70B4}" action="add"/>
</revisions>
</file>

<file path=xl/revisions/revisionLog13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4" sqref="I14">
    <dxf>
      <fill>
        <patternFill>
          <bgColor rgb="FFFF0000"/>
        </patternFill>
      </fill>
    </dxf>
  </rfmt>
  <rfmt sheetId="4" sqref="I14" start="0" length="2147483647">
    <dxf>
      <font>
        <color rgb="FFFF0000"/>
      </font>
    </dxf>
  </rfmt>
  <rfmt sheetId="4" sqref="I20:I21" start="0" length="2147483647">
    <dxf>
      <font>
        <color rgb="FFFF0000"/>
      </font>
    </dxf>
  </rfmt>
  <rfmt sheetId="4" sqref="I30" start="0" length="2147483647">
    <dxf>
      <font>
        <color rgb="FFFF0000"/>
      </font>
    </dxf>
  </rfmt>
  <rcc rId="14409" sId="4">
    <oc r="I7" t="inlineStr">
      <is>
        <t>CN (ASSESS)</t>
      </is>
    </oc>
    <nc r="I7" t="inlineStr">
      <is>
        <t>CN</t>
      </is>
    </nc>
  </rcc>
  <rfmt sheetId="4" sqref="I26" start="0" length="2147483647">
    <dxf>
      <font>
        <b val="0"/>
      </font>
    </dxf>
  </rfmt>
  <rfmt sheetId="4" sqref="I16" start="0" length="2147483647">
    <dxf>
      <font>
        <b val="0"/>
      </font>
    </dxf>
  </rfmt>
</revisions>
</file>

<file path=xl/revisions/revisionLog13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4410" sId="3">
    <oc r="AY21">
      <v>100</v>
    </oc>
    <nc r="AY21">
      <v>50</v>
    </nc>
  </rcc>
  <rcc rId="14411" sId="3">
    <oc r="BA21">
      <v>100</v>
    </oc>
    <nc r="BA21">
      <v>50</v>
    </nc>
  </rcc>
</revisions>
</file>

<file path=xl/revisions/revisionLog13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4412" sId="3">
    <oc r="E47">
      <v>6194</v>
    </oc>
    <nc r="E47" t="inlineStr">
      <is>
        <t>6194, NFPR330</t>
      </is>
    </nc>
  </rcc>
  <rcc rId="14413" sId="3">
    <oc r="E55" t="inlineStr">
      <is>
        <t>6036, 6037, 6045, 6054, 6199</t>
      </is>
    </oc>
    <nc r="E55" t="inlineStr">
      <is>
        <t>6036, 6037, 6045, 6054, 6199, NFPR2101, NFPR2131</t>
      </is>
    </nc>
  </rcc>
  <rcc rId="14414" sId="3">
    <oc r="E298" t="inlineStr">
      <is>
        <t>6194</t>
      </is>
    </oc>
    <nc r="E298" t="inlineStr">
      <is>
        <t>6194, NFPR5</t>
      </is>
    </nc>
  </rcc>
  <rcc rId="14415" sId="3">
    <oc r="E243">
      <v>6108</v>
    </oc>
    <nc r="E243" t="inlineStr">
      <is>
        <t>6108, NFPR1111, NFPR1112, NFPR1408</t>
      </is>
    </nc>
  </rcc>
  <rcc rId="14416" sId="3">
    <oc r="E250" t="inlineStr">
      <is>
        <t>6108, 6194</t>
      </is>
    </oc>
    <nc r="E250" t="inlineStr">
      <is>
        <t>6108, 6194, NFPR1124</t>
      </is>
    </nc>
  </rcc>
</revisions>
</file>

<file path=xl/revisions/revisionLog13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E250">
    <dxf>
      <alignment wrapText="1" readingOrder="0"/>
    </dxf>
  </rfmt>
  <rcc rId="14417" sId="3">
    <oc r="E250" t="inlineStr">
      <is>
        <t>6108, 6194, NFPR1124</t>
      </is>
    </oc>
    <nc r="E250" t="inlineStr">
      <is>
        <t xml:space="preserve">6108, 6194, NFPR1124, NFPR245, NFPR1868, </t>
      </is>
    </nc>
  </rcc>
  <rcc rId="14418" sId="3">
    <oc r="AV54" t="inlineStr">
      <is>
        <t>PR</t>
      </is>
    </oc>
    <nc r="AV54" t="inlineStr">
      <is>
        <t>RS</t>
      </is>
    </nc>
  </rcc>
  <rcv guid="{83E26134-8071-4B52-B9C2-8B5396DF70B4}" action="delete"/>
  <rdn rId="0" localSheetId="3" customView="1" name="Z_83E26134_8071_4B52_B9C2_8B5396DF70B4_.wvu.Rows" hidden="1" oldHidden="1">
    <formula>Plan!$488:$750</formula>
    <oldFormula>Plan!$488:$750</oldFormula>
  </rdn>
  <rdn rId="0" localSheetId="3" customView="1" name="Z_83E26134_8071_4B52_B9C2_8B5396DF70B4_.wvu.Cols" hidden="1" oldHidden="1">
    <formula>Plan!$S:$U</formula>
    <oldFormula>Plan!$S:$U</oldFormula>
  </rdn>
  <rdn rId="0" localSheetId="3" customView="1" name="Z_83E26134_8071_4B52_B9C2_8B5396DF70B4_.wvu.FilterData" hidden="1" oldHidden="1">
    <formula>Plan!$A$5:$BQ$468</formula>
    <oldFormula>Plan!$A$5:$BQ$468</oldFormula>
  </rdn>
  <rdn rId="0" localSheetId="4" customView="1" name="Z_83E26134_8071_4B52_B9C2_8B5396DF70B4_.wvu.FilterData" hidden="1" oldHidden="1">
    <formula>'Delivery Docs Plan'!$A$4:$O$33</formula>
    <oldFormula>'Delivery Docs Plan'!$A$4:$O$33</oldFormula>
  </rdn>
  <rdn rId="0" localSheetId="5" customView="1" name="Z_83E26134_8071_4B52_B9C2_8B5396DF70B4_.wvu.Rows" hidden="1" oldHidden="1">
    <formula>'PR Matrix'!$1:$1</formula>
    <oldFormula>'PR Matrix'!$1:$1</oldFormula>
  </rdn>
  <rdn rId="0" localSheetId="5" customView="1" name="Z_83E26134_8071_4B52_B9C2_8B5396DF70B4_.wvu.Cols" hidden="1" oldHidden="1">
    <formula>'PR Matrix'!$JN:$XFD</formula>
    <oldFormula>'PR Matrix'!$JN:$XFD</oldFormula>
  </rdn>
  <rdn rId="0" localSheetId="5" customView="1" name="Z_83E26134_8071_4B52_B9C2_8B5396DF70B4_.wvu.FilterData" hidden="1" oldHidden="1">
    <formula>'PR Matrix'!$C$1:$C$481</formula>
    <oldFormula>'PR Matrix'!$C$1:$C$481</oldFormula>
  </rdn>
  <rdn rId="0" localSheetId="6" customView="1" name="Z_83E26134_8071_4B52_B9C2_8B5396DF70B4_.wvu.Cols" hidden="1" oldHidden="1">
    <formula>Allocation!$L:$XFD</formula>
    <oldFormula>Allocation!$L:$XFD</oldFormula>
  </rdn>
  <rdn rId="0" localSheetId="6" customView="1" name="Z_83E26134_8071_4B52_B9C2_8B5396DF70B4_.wvu.FilterData" hidden="1" oldHidden="1">
    <formula>Allocation!$A$1:$K$1</formula>
    <oldFormula>Allocation!$A$1:$K$1</oldFormula>
  </rdn>
  <rdn rId="0" localSheetId="7" customView="1" name="Z_83E26134_8071_4B52_B9C2_8B5396DF70B4_.wvu.FilterData" hidden="1" oldHidden="1">
    <formula>'SRS Reviews'!$A$1:$Q$136</formula>
    <oldFormula>'SRS Reviews'!$A$1:$Q$136</oldFormula>
  </rdn>
  <rdn rId="0" localSheetId="8" customView="1" name="Z_83E26134_8071_4B52_B9C2_8B5396DF70B4_.wvu.FilterData" hidden="1" oldHidden="1">
    <formula>Estimates!$A$2:$BC$460</formula>
    <oldFormula>Estimates!$A$2:$BC$460</oldFormula>
  </rdn>
  <rdn rId="0" localSheetId="10" customView="1" name="Z_83E26134_8071_4B52_B9C2_8B5396DF70B4_.wvu.FilterData" hidden="1" oldHidden="1">
    <formula>'Open SWPRs'!$A$1:$H$615</formula>
    <oldFormula>'Open SWPRs'!$A$1:$H$615</oldFormula>
  </rdn>
  <rdn rId="0" localSheetId="12" customView="1" name="Z_83E26134_8071_4B52_B9C2_8B5396DF70B4_.wvu.FilterData" hidden="1" oldHidden="1">
    <formula>'Build Plan'!$D$3:$L$48</formula>
    <oldFormula>'Build Plan'!$D$3:$L$48</oldFormula>
  </rdn>
  <rcv guid="{83E26134-8071-4B52-B9C2-8B5396DF70B4}" action="add"/>
</revisions>
</file>

<file path=xl/revisions/revisionLog13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83E26134-8071-4B52-B9C2-8B5396DF70B4}" action="delete"/>
  <rdn rId="0" localSheetId="3" customView="1" name="Z_83E26134_8071_4B52_B9C2_8B5396DF70B4_.wvu.Rows" hidden="1" oldHidden="1">
    <formula>Plan!$488:$750</formula>
    <oldFormula>Plan!$488:$750</oldFormula>
  </rdn>
  <rdn rId="0" localSheetId="3" customView="1" name="Z_83E26134_8071_4B52_B9C2_8B5396DF70B4_.wvu.Cols" hidden="1" oldHidden="1">
    <formula>Plan!$S:$U</formula>
    <oldFormula>Plan!$S:$U</oldFormula>
  </rdn>
  <rdn rId="0" localSheetId="3" customView="1" name="Z_83E26134_8071_4B52_B9C2_8B5396DF70B4_.wvu.FilterData" hidden="1" oldHidden="1">
    <formula>Plan!$A$5:$BQ$468</formula>
    <oldFormula>Plan!$A$5:$BQ$468</oldFormula>
  </rdn>
  <rdn rId="0" localSheetId="4" customView="1" name="Z_83E26134_8071_4B52_B9C2_8B5396DF70B4_.wvu.FilterData" hidden="1" oldHidden="1">
    <formula>'Delivery Docs Plan'!$A$4:$O$33</formula>
    <oldFormula>'Delivery Docs Plan'!$A$4:$O$33</oldFormula>
  </rdn>
  <rdn rId="0" localSheetId="5" customView="1" name="Z_83E26134_8071_4B52_B9C2_8B5396DF70B4_.wvu.Rows" hidden="1" oldHidden="1">
    <formula>'PR Matrix'!$1:$1</formula>
    <oldFormula>'PR Matrix'!$1:$1</oldFormula>
  </rdn>
  <rdn rId="0" localSheetId="5" customView="1" name="Z_83E26134_8071_4B52_B9C2_8B5396DF70B4_.wvu.Cols" hidden="1" oldHidden="1">
    <formula>'PR Matrix'!$JN:$XFD</formula>
    <oldFormula>'PR Matrix'!$JN:$XFD</oldFormula>
  </rdn>
  <rdn rId="0" localSheetId="5" customView="1" name="Z_83E26134_8071_4B52_B9C2_8B5396DF70B4_.wvu.FilterData" hidden="1" oldHidden="1">
    <formula>'PR Matrix'!$C$1:$C$481</formula>
    <oldFormula>'PR Matrix'!$C$1:$C$481</oldFormula>
  </rdn>
  <rdn rId="0" localSheetId="6" customView="1" name="Z_83E26134_8071_4B52_B9C2_8B5396DF70B4_.wvu.Cols" hidden="1" oldHidden="1">
    <formula>Allocation!$L:$XFD</formula>
    <oldFormula>Allocation!$L:$XFD</oldFormula>
  </rdn>
  <rdn rId="0" localSheetId="6" customView="1" name="Z_83E26134_8071_4B52_B9C2_8B5396DF70B4_.wvu.FilterData" hidden="1" oldHidden="1">
    <formula>Allocation!$A$1:$K$1</formula>
    <oldFormula>Allocation!$A$1:$K$1</oldFormula>
  </rdn>
  <rdn rId="0" localSheetId="7" customView="1" name="Z_83E26134_8071_4B52_B9C2_8B5396DF70B4_.wvu.FilterData" hidden="1" oldHidden="1">
    <formula>'SRS Reviews'!$A$1:$Q$136</formula>
    <oldFormula>'SRS Reviews'!$A$1:$Q$136</oldFormula>
  </rdn>
  <rdn rId="0" localSheetId="8" customView="1" name="Z_83E26134_8071_4B52_B9C2_8B5396DF70B4_.wvu.FilterData" hidden="1" oldHidden="1">
    <formula>Estimates!$A$2:$BC$460</formula>
    <oldFormula>Estimates!$A$2:$BC$460</oldFormula>
  </rdn>
  <rdn rId="0" localSheetId="10" customView="1" name="Z_83E26134_8071_4B52_B9C2_8B5396DF70B4_.wvu.FilterData" hidden="1" oldHidden="1">
    <formula>'Open SWPRs'!$A$1:$H$615</formula>
    <oldFormula>'Open SWPRs'!$A$1:$H$615</oldFormula>
  </rdn>
  <rdn rId="0" localSheetId="12" customView="1" name="Z_83E26134_8071_4B52_B9C2_8B5396DF70B4_.wvu.FilterData" hidden="1" oldHidden="1">
    <formula>'Build Plan'!$D$3:$L$48</formula>
    <oldFormula>'Build Plan'!$D$3:$L$48</oldFormula>
  </rdn>
  <rcv guid="{83E26134-8071-4B52-B9C2-8B5396DF70B4}" action="add"/>
</revisions>
</file>

<file path=xl/revisions/revisionLog13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83E26134-8071-4B52-B9C2-8B5396DF70B4}" action="delete"/>
  <rdn rId="0" localSheetId="3" customView="1" name="Z_83E26134_8071_4B52_B9C2_8B5396DF70B4_.wvu.Rows" hidden="1" oldHidden="1">
    <formula>Plan!$488:$750</formula>
    <oldFormula>Plan!$488:$750</oldFormula>
  </rdn>
  <rdn rId="0" localSheetId="3" customView="1" name="Z_83E26134_8071_4B52_B9C2_8B5396DF70B4_.wvu.Cols" hidden="1" oldHidden="1">
    <formula>Plan!$S:$U</formula>
    <oldFormula>Plan!$S:$U</oldFormula>
  </rdn>
  <rdn rId="0" localSheetId="3" customView="1" name="Z_83E26134_8071_4B52_B9C2_8B5396DF70B4_.wvu.FilterData" hidden="1" oldHidden="1">
    <formula>Plan!$A$5:$BQ$468</formula>
    <oldFormula>Plan!$A$5:$BQ$468</oldFormula>
  </rdn>
  <rdn rId="0" localSheetId="4" customView="1" name="Z_83E26134_8071_4B52_B9C2_8B5396DF70B4_.wvu.FilterData" hidden="1" oldHidden="1">
    <formula>'Delivery Docs Plan'!$A$4:$O$33</formula>
    <oldFormula>'Delivery Docs Plan'!$A$4:$O$33</oldFormula>
  </rdn>
  <rdn rId="0" localSheetId="5" customView="1" name="Z_83E26134_8071_4B52_B9C2_8B5396DF70B4_.wvu.Rows" hidden="1" oldHidden="1">
    <formula>'PR Matrix'!$1:$1</formula>
    <oldFormula>'PR Matrix'!$1:$1</oldFormula>
  </rdn>
  <rdn rId="0" localSheetId="5" customView="1" name="Z_83E26134_8071_4B52_B9C2_8B5396DF70B4_.wvu.Cols" hidden="1" oldHidden="1">
    <formula>'PR Matrix'!$JN:$XFD</formula>
    <oldFormula>'PR Matrix'!$JN:$XFD</oldFormula>
  </rdn>
  <rdn rId="0" localSheetId="5" customView="1" name="Z_83E26134_8071_4B52_B9C2_8B5396DF70B4_.wvu.FilterData" hidden="1" oldHidden="1">
    <formula>'PR Matrix'!$C$1:$C$481</formula>
    <oldFormula>'PR Matrix'!$C$1:$C$481</oldFormula>
  </rdn>
  <rdn rId="0" localSheetId="6" customView="1" name="Z_83E26134_8071_4B52_B9C2_8B5396DF70B4_.wvu.Cols" hidden="1" oldHidden="1">
    <formula>Allocation!$L:$XFD</formula>
    <oldFormula>Allocation!$L:$XFD</oldFormula>
  </rdn>
  <rdn rId="0" localSheetId="6" customView="1" name="Z_83E26134_8071_4B52_B9C2_8B5396DF70B4_.wvu.FilterData" hidden="1" oldHidden="1">
    <formula>Allocation!$A$1:$K$1</formula>
    <oldFormula>Allocation!$A$1:$K$1</oldFormula>
  </rdn>
  <rdn rId="0" localSheetId="7" customView="1" name="Z_83E26134_8071_4B52_B9C2_8B5396DF70B4_.wvu.FilterData" hidden="1" oldHidden="1">
    <formula>'SRS Reviews'!$A$1:$Q$136</formula>
    <oldFormula>'SRS Reviews'!$A$1:$Q$136</oldFormula>
  </rdn>
  <rdn rId="0" localSheetId="8" customView="1" name="Z_83E26134_8071_4B52_B9C2_8B5396DF70B4_.wvu.FilterData" hidden="1" oldHidden="1">
    <formula>Estimates!$A$2:$BC$460</formula>
    <oldFormula>Estimates!$A$2:$BC$460</oldFormula>
  </rdn>
  <rdn rId="0" localSheetId="10" customView="1" name="Z_83E26134_8071_4B52_B9C2_8B5396DF70B4_.wvu.FilterData" hidden="1" oldHidden="1">
    <formula>'Open SWPRs'!$A$1:$H$615</formula>
    <oldFormula>'Open SWPRs'!$A$1:$H$615</oldFormula>
  </rdn>
  <rdn rId="0" localSheetId="12" customView="1" name="Z_83E26134_8071_4B52_B9C2_8B5396DF70B4_.wvu.FilterData" hidden="1" oldHidden="1">
    <formula>'Build Plan'!$D$3:$L$48</formula>
    <oldFormula>'Build Plan'!$D$3:$L$48</oldFormula>
  </rdn>
  <rcv guid="{83E26134-8071-4B52-B9C2-8B5396DF70B4}" action="add"/>
</revisions>
</file>

<file path=xl/revisions/revisionLog13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4458" sId="3">
    <nc r="Q333" t="inlineStr">
      <is>
        <t>Y</t>
      </is>
    </nc>
  </rcc>
  <rcc rId="14459" sId="3">
    <nc r="L448" t="inlineStr">
      <is>
        <t>Y</t>
      </is>
    </nc>
  </rcc>
  <rcc rId="14460" sId="3">
    <oc r="M448" t="inlineStr">
      <is>
        <t>Y</t>
      </is>
    </oc>
    <nc r="M448"/>
  </rcc>
  <rcc rId="14461" sId="3">
    <oc r="N448" t="inlineStr">
      <is>
        <t>Y</t>
      </is>
    </oc>
    <nc r="N448"/>
  </rcc>
  <rcc rId="14462" sId="3">
    <oc r="O448" t="inlineStr">
      <is>
        <t>Y</t>
      </is>
    </oc>
    <nc r="O448"/>
  </rcc>
  <rcc rId="14463" sId="3">
    <oc r="P448" t="inlineStr">
      <is>
        <t>Y</t>
      </is>
    </oc>
    <nc r="P448"/>
  </rcc>
  <rcc rId="14464" sId="3">
    <nc r="AW448" t="inlineStr">
      <is>
        <t>DBY</t>
      </is>
    </nc>
  </rcc>
  <rfmt sheetId="3" sqref="AW448" start="0" length="2147483647">
    <dxf>
      <font>
        <color theme="0" tint="-0.499984740745262"/>
      </font>
    </dxf>
  </rfmt>
  <rfmt sheetId="3" sqref="AW448" start="0" length="2147483647">
    <dxf>
      <font>
        <color theme="0" tint="-0.34998626667073579"/>
      </font>
    </dxf>
  </rfmt>
  <rcv guid="{83E26134-8071-4B52-B9C2-8B5396DF70B4}" action="delete"/>
  <rdn rId="0" localSheetId="3" customView="1" name="Z_83E26134_8071_4B52_B9C2_8B5396DF70B4_.wvu.Rows" hidden="1" oldHidden="1">
    <formula>Plan!$488:$750</formula>
    <oldFormula>Plan!$488:$750</oldFormula>
  </rdn>
  <rdn rId="0" localSheetId="3" customView="1" name="Z_83E26134_8071_4B52_B9C2_8B5396DF70B4_.wvu.Cols" hidden="1" oldHidden="1">
    <formula>Plan!$S:$U</formula>
    <oldFormula>Plan!$S:$U</oldFormula>
  </rdn>
  <rdn rId="0" localSheetId="3" customView="1" name="Z_83E26134_8071_4B52_B9C2_8B5396DF70B4_.wvu.FilterData" hidden="1" oldHidden="1">
    <formula>Plan!$A$5:$BQ$468</formula>
    <oldFormula>Plan!$A$5:$BQ$468</oldFormula>
  </rdn>
  <rdn rId="0" localSheetId="4" customView="1" name="Z_83E26134_8071_4B52_B9C2_8B5396DF70B4_.wvu.FilterData" hidden="1" oldHidden="1">
    <formula>'Delivery Docs Plan'!$A$4:$O$33</formula>
    <oldFormula>'Delivery Docs Plan'!$A$4:$O$33</oldFormula>
  </rdn>
  <rdn rId="0" localSheetId="5" customView="1" name="Z_83E26134_8071_4B52_B9C2_8B5396DF70B4_.wvu.Rows" hidden="1" oldHidden="1">
    <formula>'PR Matrix'!$1:$1</formula>
    <oldFormula>'PR Matrix'!$1:$1</oldFormula>
  </rdn>
  <rdn rId="0" localSheetId="5" customView="1" name="Z_83E26134_8071_4B52_B9C2_8B5396DF70B4_.wvu.Cols" hidden="1" oldHidden="1">
    <formula>'PR Matrix'!$JN:$XFD</formula>
    <oldFormula>'PR Matrix'!$JN:$XFD</oldFormula>
  </rdn>
  <rdn rId="0" localSheetId="5" customView="1" name="Z_83E26134_8071_4B52_B9C2_8B5396DF70B4_.wvu.FilterData" hidden="1" oldHidden="1">
    <formula>'PR Matrix'!$C$1:$C$481</formula>
    <oldFormula>'PR Matrix'!$C$1:$C$481</oldFormula>
  </rdn>
  <rdn rId="0" localSheetId="6" customView="1" name="Z_83E26134_8071_4B52_B9C2_8B5396DF70B4_.wvu.Cols" hidden="1" oldHidden="1">
    <formula>Allocation!$L:$XFD</formula>
    <oldFormula>Allocation!$L:$XFD</oldFormula>
  </rdn>
  <rdn rId="0" localSheetId="6" customView="1" name="Z_83E26134_8071_4B52_B9C2_8B5396DF70B4_.wvu.FilterData" hidden="1" oldHidden="1">
    <formula>Allocation!$A$1:$K$1</formula>
    <oldFormula>Allocation!$A$1:$K$1</oldFormula>
  </rdn>
  <rdn rId="0" localSheetId="7" customView="1" name="Z_83E26134_8071_4B52_B9C2_8B5396DF70B4_.wvu.FilterData" hidden="1" oldHidden="1">
    <formula>'SRS Reviews'!$A$1:$Q$136</formula>
    <oldFormula>'SRS Reviews'!$A$1:$Q$136</oldFormula>
  </rdn>
  <rdn rId="0" localSheetId="8" customView="1" name="Z_83E26134_8071_4B52_B9C2_8B5396DF70B4_.wvu.FilterData" hidden="1" oldHidden="1">
    <formula>Estimates!$A$2:$BC$460</formula>
    <oldFormula>Estimates!$A$2:$BC$460</oldFormula>
  </rdn>
  <rdn rId="0" localSheetId="10" customView="1" name="Z_83E26134_8071_4B52_B9C2_8B5396DF70B4_.wvu.FilterData" hidden="1" oldHidden="1">
    <formula>'Open SWPRs'!$A$1:$H$615</formula>
    <oldFormula>'Open SWPRs'!$A$1:$H$615</oldFormula>
  </rdn>
  <rdn rId="0" localSheetId="12" customView="1" name="Z_83E26134_8071_4B52_B9C2_8B5396DF70B4_.wvu.FilterData" hidden="1" oldHidden="1">
    <formula>'Build Plan'!$D$3:$L$48</formula>
    <oldFormula>'Build Plan'!$D$3:$L$48</oldFormula>
  </rdn>
  <rcv guid="{83E26134-8071-4B52-B9C2-8B5396DF70B4}" action="add"/>
</revisions>
</file>

<file path=xl/revisions/revisionLog13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4478" sId="4">
    <oc r="H30" t="inlineStr">
      <is>
        <t>Y</t>
      </is>
    </oc>
    <nc r="H30" t="inlineStr">
      <is>
        <t>N</t>
      </is>
    </nc>
  </rcc>
  <rcc rId="14479" sId="4">
    <oc r="I30" t="inlineStr">
      <is>
        <t>CN (ASSESS)</t>
      </is>
    </oc>
    <nc r="I30"/>
  </rcc>
  <rcc rId="14480" sId="4">
    <nc r="J14" t="inlineStr">
      <is>
        <t>TCS</t>
      </is>
    </nc>
  </rcc>
  <rfmt sheetId="4" sqref="I14" start="0" length="2147483647">
    <dxf>
      <font>
        <color auto="1"/>
      </font>
    </dxf>
  </rfmt>
  <rcc rId="14481" sId="4" odxf="1" dxf="1">
    <oc r="I14" t="inlineStr">
      <is>
        <t>CN (ASSESS)</t>
      </is>
    </oc>
    <nc r="I14" t="inlineStr">
      <is>
        <t>RRB/TCS</t>
      </is>
    </nc>
    <ndxf>
      <fill>
        <patternFill>
          <bgColor indexed="41"/>
        </patternFill>
      </fill>
      <alignment horizontal="left" vertical="top" wrapText="1" readingOrder="0"/>
      <border outline="0">
        <right style="thin">
          <color indexed="64"/>
        </right>
      </border>
    </ndxf>
  </rcc>
  <rcc rId="14482" sId="4" odxf="1" dxf="1">
    <oc r="P17" t="inlineStr">
      <is>
        <t>NFPR</t>
      </is>
    </oc>
    <nc r="P17" t="inlineStr">
      <is>
        <t>NFPR1381</t>
      </is>
    </nc>
    <odxf>
      <font>
        <sz val="10"/>
        <color auto="1"/>
        <name val="Arial"/>
        <scheme val="none"/>
      </font>
    </odxf>
    <ndxf>
      <font>
        <sz val="10"/>
        <color auto="1"/>
        <name val="Arial"/>
        <scheme val="none"/>
      </font>
    </ndxf>
  </rcc>
  <rcc rId="14483" sId="4" odxf="1" dxf="1">
    <oc r="P22" t="inlineStr">
      <is>
        <t>NFPR</t>
      </is>
    </oc>
    <nc r="P22" t="inlineStr">
      <is>
        <t>NFPR2196</t>
      </is>
    </nc>
    <odxf>
      <font>
        <sz val="10"/>
        <color auto="1"/>
        <name val="Arial"/>
        <scheme val="none"/>
      </font>
    </odxf>
    <ndxf>
      <font>
        <sz val="10"/>
        <color auto="1"/>
        <name val="Arial"/>
        <scheme val="none"/>
      </font>
    </ndxf>
  </rcc>
</revisions>
</file>

<file path=xl/revisions/revisionLog14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4" sqref="P22" start="0" length="2147483647">
    <dxf>
      <font>
        <color rgb="FFFF0000"/>
      </font>
    </dxf>
  </rfmt>
  <rfmt sheetId="4" sqref="P17" start="0" length="2147483647">
    <dxf>
      <font>
        <color rgb="FFFF0000"/>
      </font>
    </dxf>
  </rfmt>
</revisions>
</file>

<file path=xl/revisions/revisionLog14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4484" sId="3">
    <oc r="C54" t="inlineStr">
      <is>
        <t>Y</t>
      </is>
    </oc>
    <nc r="C54" t="inlineStr">
      <is>
        <t>N</t>
      </is>
    </nc>
  </rcc>
  <rcc rId="14485" sId="3">
    <oc r="C135" t="inlineStr">
      <is>
        <t>Y</t>
      </is>
    </oc>
    <nc r="C135" t="inlineStr">
      <is>
        <t>N</t>
      </is>
    </nc>
  </rcc>
  <rcc rId="14486" sId="3">
    <oc r="C136" t="inlineStr">
      <is>
        <t>Y</t>
      </is>
    </oc>
    <nc r="C136" t="inlineStr">
      <is>
        <t>N</t>
      </is>
    </nc>
  </rcc>
  <rcc rId="14487" sId="3">
    <oc r="C243" t="inlineStr">
      <is>
        <t>Y</t>
      </is>
    </oc>
    <nc r="C243" t="inlineStr">
      <is>
        <t>N</t>
      </is>
    </nc>
  </rcc>
  <rcc rId="14488" sId="3">
    <oc r="C250" t="inlineStr">
      <is>
        <t>Y</t>
      </is>
    </oc>
    <nc r="C250" t="inlineStr">
      <is>
        <t>N</t>
      </is>
    </nc>
  </rcc>
  <rcc rId="14489" sId="3">
    <oc r="C298" t="inlineStr">
      <is>
        <t>Y</t>
      </is>
    </oc>
    <nc r="C298" t="inlineStr">
      <is>
        <t>N</t>
      </is>
    </nc>
  </rcc>
  <rcc rId="14490" sId="3">
    <oc r="C329" t="inlineStr">
      <is>
        <t>Y</t>
      </is>
    </oc>
    <nc r="C329" t="inlineStr">
      <is>
        <t>N</t>
      </is>
    </nc>
  </rcc>
</revisions>
</file>

<file path=xl/revisions/revisionLog14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4491" sId="7" odxf="1" dxf="1" numFmtId="21">
    <nc r="L134">
      <v>42998</v>
    </nc>
    <odxf>
      <numFmt numFmtId="0" formatCode="General"/>
    </odxf>
    <ndxf>
      <numFmt numFmtId="21" formatCode="dd\-mmm"/>
    </ndxf>
  </rcc>
  <rcv guid="{18DF35B7-CAA0-4050-BA63-78DA1CA747BE}" action="delete"/>
  <rdn rId="0" localSheetId="3" customView="1" name="Z_18DF35B7_CAA0_4050_BA63_78DA1CA747BE_.wvu.Rows" hidden="1" oldHidden="1">
    <formula>Plan!$488:$750</formula>
    <oldFormula>Plan!$488:$750</oldFormula>
  </rdn>
  <rdn rId="0" localSheetId="3" customView="1" name="Z_18DF35B7_CAA0_4050_BA63_78DA1CA747BE_.wvu.Cols" hidden="1" oldHidden="1">
    <formula>Plan!$S:$U,Plan!$BQ:$BT</formula>
    <oldFormula>Plan!$S:$U,Plan!$BQ:$BT</oldFormula>
  </rdn>
  <rdn rId="0" localSheetId="3" customView="1" name="Z_18DF35B7_CAA0_4050_BA63_78DA1CA747BE_.wvu.FilterData" hidden="1" oldHidden="1">
    <formula>Plan!$A$5:$BQ$468</formula>
    <oldFormula>Plan!$A$5:$BQ$468</oldFormula>
  </rdn>
  <rdn rId="0" localSheetId="4" customView="1" name="Z_18DF35B7_CAA0_4050_BA63_78DA1CA747BE_.wvu.FilterData" hidden="1" oldHidden="1">
    <formula>'Delivery Docs Plan'!$A$4:$O$33</formula>
    <oldFormula>'Delivery Docs Plan'!$A$4:$O$33</oldFormula>
  </rdn>
  <rdn rId="0" localSheetId="5" customView="1" name="Z_18DF35B7_CAA0_4050_BA63_78DA1CA747BE_.wvu.Rows" hidden="1" oldHidden="1">
    <formula>'PR Matrix'!$1:$2</formula>
    <oldFormula>'PR Matrix'!$1:$2</oldFormula>
  </rdn>
  <rdn rId="0" localSheetId="5" customView="1" name="Z_18DF35B7_CAA0_4050_BA63_78DA1CA747BE_.wvu.Cols" hidden="1" oldHidden="1">
    <formula>'PR Matrix'!$JN:$XFD</formula>
    <oldFormula>'PR Matrix'!$JN:$XFD</oldFormula>
  </rdn>
  <rdn rId="0" localSheetId="5" customView="1" name="Z_18DF35B7_CAA0_4050_BA63_78DA1CA747BE_.wvu.FilterData" hidden="1" oldHidden="1">
    <formula>'PR Matrix'!$C$1:$C$481</formula>
    <oldFormula>'PR Matrix'!$C$1:$C$481</oldFormula>
  </rdn>
  <rdn rId="0" localSheetId="6" customView="1" name="Z_18DF35B7_CAA0_4050_BA63_78DA1CA747BE_.wvu.Cols" hidden="1" oldHidden="1">
    <formula>Allocation!$L:$XFD</formula>
    <oldFormula>Allocation!$L:$XFD</oldFormula>
  </rdn>
  <rdn rId="0" localSheetId="6" customView="1" name="Z_18DF35B7_CAA0_4050_BA63_78DA1CA747BE_.wvu.FilterData" hidden="1" oldHidden="1">
    <formula>Allocation!$A$1:$K$1</formula>
    <oldFormula>Allocation!$A$1:$K$1</oldFormula>
  </rdn>
  <rdn rId="0" localSheetId="7" customView="1" name="Z_18DF35B7_CAA0_4050_BA63_78DA1CA747BE_.wvu.FilterData" hidden="1" oldHidden="1">
    <formula>'SRS Reviews'!$A$1:$Q$136</formula>
    <oldFormula>'SRS Reviews'!$A$1:$Q$136</oldFormula>
  </rdn>
  <rdn rId="0" localSheetId="8" customView="1" name="Z_18DF35B7_CAA0_4050_BA63_78DA1CA747BE_.wvu.FilterData" hidden="1" oldHidden="1">
    <formula>Estimates!$A$2:$BC$460</formula>
    <oldFormula>Estimates!$A$2:$BC$460</oldFormula>
  </rdn>
  <rdn rId="0" localSheetId="10" customView="1" name="Z_18DF35B7_CAA0_4050_BA63_78DA1CA747BE_.wvu.FilterData" hidden="1" oldHidden="1">
    <formula>'Open SWPRs'!$A$1:$H$615</formula>
    <oldFormula>'Open SWPRs'!$A$1:$H$615</oldFormula>
  </rdn>
  <rdn rId="0" localSheetId="12" customView="1" name="Z_18DF35B7_CAA0_4050_BA63_78DA1CA747BE_.wvu.FilterData" hidden="1" oldHidden="1">
    <formula>'Build Plan'!$D$3:$L$48</formula>
    <oldFormula>'Build Plan'!$D$3:$L$48</oldFormula>
  </rdn>
  <rcv guid="{18DF35B7-CAA0-4050-BA63-78DA1CA747BE}" action="add"/>
</revisions>
</file>

<file path=xl/revisions/revisionLog14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4505" sId="7">
    <nc r="C134">
      <v>2.2000000000000002</v>
    </nc>
  </rcc>
</revisions>
</file>

<file path=xl/revisions/revisionLog14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4506" sId="3">
    <oc r="AX465" t="inlineStr">
      <is>
        <t>DHB</t>
      </is>
    </oc>
    <nc r="AX465" t="inlineStr">
      <is>
        <t>JR</t>
      </is>
    </nc>
  </rcc>
  <rcc rId="14507" sId="3">
    <oc r="AX466" t="inlineStr">
      <is>
        <t>DHB</t>
      </is>
    </oc>
    <nc r="AX466" t="inlineStr">
      <is>
        <t>AV</t>
      </is>
    </nc>
  </rcc>
  <rcv guid="{18DF35B7-CAA0-4050-BA63-78DA1CA747BE}" action="delete"/>
  <rdn rId="0" localSheetId="3" customView="1" name="Z_18DF35B7_CAA0_4050_BA63_78DA1CA747BE_.wvu.Rows" hidden="1" oldHidden="1">
    <formula>Plan!$488:$750</formula>
    <oldFormula>Plan!$488:$750</oldFormula>
  </rdn>
  <rdn rId="0" localSheetId="3" customView="1" name="Z_18DF35B7_CAA0_4050_BA63_78DA1CA747BE_.wvu.Cols" hidden="1" oldHidden="1">
    <formula>Plan!$S:$U,Plan!$BQ:$BT</formula>
    <oldFormula>Plan!$S:$U,Plan!$BQ:$BT</oldFormula>
  </rdn>
  <rdn rId="0" localSheetId="3" customView="1" name="Z_18DF35B7_CAA0_4050_BA63_78DA1CA747BE_.wvu.FilterData" hidden="1" oldHidden="1">
    <formula>Plan!$A$5:$BQ$468</formula>
    <oldFormula>Plan!$A$5:$BQ$468</oldFormula>
  </rdn>
  <rdn rId="0" localSheetId="4" customView="1" name="Z_18DF35B7_CAA0_4050_BA63_78DA1CA747BE_.wvu.FilterData" hidden="1" oldHidden="1">
    <formula>'Delivery Docs Plan'!$A$4:$O$33</formula>
    <oldFormula>'Delivery Docs Plan'!$A$4:$O$33</oldFormula>
  </rdn>
  <rdn rId="0" localSheetId="5" customView="1" name="Z_18DF35B7_CAA0_4050_BA63_78DA1CA747BE_.wvu.Rows" hidden="1" oldHidden="1">
    <formula>'PR Matrix'!$1:$2</formula>
    <oldFormula>'PR Matrix'!$1:$2</oldFormula>
  </rdn>
  <rdn rId="0" localSheetId="5" customView="1" name="Z_18DF35B7_CAA0_4050_BA63_78DA1CA747BE_.wvu.Cols" hidden="1" oldHidden="1">
    <formula>'PR Matrix'!$JN:$XFD</formula>
    <oldFormula>'PR Matrix'!$JN:$XFD</oldFormula>
  </rdn>
  <rdn rId="0" localSheetId="5" customView="1" name="Z_18DF35B7_CAA0_4050_BA63_78DA1CA747BE_.wvu.FilterData" hidden="1" oldHidden="1">
    <formula>'PR Matrix'!$C$1:$C$481</formula>
    <oldFormula>'PR Matrix'!$C$1:$C$481</oldFormula>
  </rdn>
  <rdn rId="0" localSheetId="6" customView="1" name="Z_18DF35B7_CAA0_4050_BA63_78DA1CA747BE_.wvu.Cols" hidden="1" oldHidden="1">
    <formula>Allocation!$L:$XFD</formula>
    <oldFormula>Allocation!$L:$XFD</oldFormula>
  </rdn>
  <rdn rId="0" localSheetId="6" customView="1" name="Z_18DF35B7_CAA0_4050_BA63_78DA1CA747BE_.wvu.FilterData" hidden="1" oldHidden="1">
    <formula>Allocation!$A$1:$K$1</formula>
    <oldFormula>Allocation!$A$1:$K$1</oldFormula>
  </rdn>
  <rdn rId="0" localSheetId="7" customView="1" name="Z_18DF35B7_CAA0_4050_BA63_78DA1CA747BE_.wvu.FilterData" hidden="1" oldHidden="1">
    <formula>'SRS Reviews'!$A$1:$Q$136</formula>
    <oldFormula>'SRS Reviews'!$A$1:$Q$136</oldFormula>
  </rdn>
  <rdn rId="0" localSheetId="8" customView="1" name="Z_18DF35B7_CAA0_4050_BA63_78DA1CA747BE_.wvu.FilterData" hidden="1" oldHidden="1">
    <formula>Estimates!$A$2:$BC$460</formula>
    <oldFormula>Estimates!$A$2:$BC$460</oldFormula>
  </rdn>
  <rdn rId="0" localSheetId="10" customView="1" name="Z_18DF35B7_CAA0_4050_BA63_78DA1CA747BE_.wvu.FilterData" hidden="1" oldHidden="1">
    <formula>'Open SWPRs'!$A$1:$H$615</formula>
    <oldFormula>'Open SWPRs'!$A$1:$H$615</oldFormula>
  </rdn>
  <rdn rId="0" localSheetId="12" customView="1" name="Z_18DF35B7_CAA0_4050_BA63_78DA1CA747BE_.wvu.FilterData" hidden="1" oldHidden="1">
    <formula>'Build Plan'!$D$3:$L$48</formula>
    <oldFormula>'Build Plan'!$D$3:$L$48</oldFormula>
  </rdn>
  <rcv guid="{18DF35B7-CAA0-4050-BA63-78DA1CA747BE}" action="add"/>
</revisions>
</file>

<file path=xl/revisions/revisionLog14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4521" sId="3">
    <oc r="BA466">
      <v>1</v>
    </oc>
    <nc r="BA466">
      <v>60</v>
    </nc>
  </rcc>
  <rcc rId="14522" sId="3">
    <oc r="BA465">
      <v>1</v>
    </oc>
    <nc r="BA465">
      <v>40</v>
    </nc>
  </rcc>
  <rcv guid="{39344E0E-2CC4-4BC6-A15E-A66B17AEE943}" action="delete"/>
  <rdn rId="0" localSheetId="3" customView="1" name="Z_39344E0E_2CC4_4BC6_A15E_A66B17AEE943_.wvu.Rows" hidden="1" oldHidden="1">
    <formula>Plan!$488:$750</formula>
    <oldFormula>Plan!$488:$750</oldFormula>
  </rdn>
  <rdn rId="0" localSheetId="3" customView="1" name="Z_39344E0E_2CC4_4BC6_A15E_A66B17AEE943_.wvu.Cols" hidden="1" oldHidden="1">
    <formula>Plan!$S:$U,Plan!$BN:$BT</formula>
    <oldFormula>Plan!$S:$U,Plan!$BN:$BT</oldFormula>
  </rdn>
  <rdn rId="0" localSheetId="3" customView="1" name="Z_39344E0E_2CC4_4BC6_A15E_A66B17AEE943_.wvu.FilterData" hidden="1" oldHidden="1">
    <formula>Plan!$A$5:$BQ$468</formula>
    <oldFormula>Plan!$A$5:$BQ$468</oldFormula>
  </rdn>
  <rdn rId="0" localSheetId="4" customView="1" name="Z_39344E0E_2CC4_4BC6_A15E_A66B17AEE943_.wvu.FilterData" hidden="1" oldHidden="1">
    <formula>'Delivery Docs Plan'!$A$4:$O$33</formula>
    <oldFormula>'Delivery Docs Plan'!$A$4:$O$33</oldFormula>
  </rdn>
  <rdn rId="0" localSheetId="5" customView="1" name="Z_39344E0E_2CC4_4BC6_A15E_A66B17AEE943_.wvu.Rows" hidden="1" oldHidden="1">
    <formula>'PR Matrix'!$1:$2</formula>
    <oldFormula>'PR Matrix'!$1:$2</oldFormula>
  </rdn>
  <rdn rId="0" localSheetId="5" customView="1" name="Z_39344E0E_2CC4_4BC6_A15E_A66B17AEE943_.wvu.Cols" hidden="1" oldHidden="1">
    <formula>'PR Matrix'!$JN:$XFD</formula>
    <oldFormula>'PR Matrix'!$JN:$XFD</oldFormula>
  </rdn>
  <rdn rId="0" localSheetId="5" customView="1" name="Z_39344E0E_2CC4_4BC6_A15E_A66B17AEE943_.wvu.FilterData" hidden="1" oldHidden="1">
    <formula>'PR Matrix'!$C$1:$C$481</formula>
    <oldFormula>'PR Matrix'!$C$1:$C$481</oldFormula>
  </rdn>
  <rdn rId="0" localSheetId="6" customView="1" name="Z_39344E0E_2CC4_4BC6_A15E_A66B17AEE943_.wvu.Cols" hidden="1" oldHidden="1">
    <formula>Allocation!$L:$XFD</formula>
    <oldFormula>Allocation!$L:$XFD</oldFormula>
  </rdn>
  <rdn rId="0" localSheetId="6" customView="1" name="Z_39344E0E_2CC4_4BC6_A15E_A66B17AEE943_.wvu.FilterData" hidden="1" oldHidden="1">
    <formula>Allocation!$A$1:$K$1</formula>
    <oldFormula>Allocation!$A$1:$K$1</oldFormula>
  </rdn>
  <rdn rId="0" localSheetId="7" customView="1" name="Z_39344E0E_2CC4_4BC6_A15E_A66B17AEE943_.wvu.FilterData" hidden="1" oldHidden="1">
    <formula>'SRS Reviews'!$A$1:$Q$136</formula>
    <oldFormula>'SRS Reviews'!$A$1:$Q$136</oldFormula>
  </rdn>
  <rdn rId="0" localSheetId="8" customView="1" name="Z_39344E0E_2CC4_4BC6_A15E_A66B17AEE943_.wvu.FilterData" hidden="1" oldHidden="1">
    <formula>Estimates!$A$2:$BC$460</formula>
    <oldFormula>Estimates!$A$2:$BC$460</oldFormula>
  </rdn>
  <rdn rId="0" localSheetId="10" customView="1" name="Z_39344E0E_2CC4_4BC6_A15E_A66B17AEE943_.wvu.FilterData" hidden="1" oldHidden="1">
    <formula>'Open SWPRs'!$A$1:$H$615</formula>
    <oldFormula>'Open SWPRs'!$A$1:$H$615</oldFormula>
  </rdn>
  <rdn rId="0" localSheetId="12" customView="1" name="Z_39344E0E_2CC4_4BC6_A15E_A66B17AEE943_.wvu.FilterData" hidden="1" oldHidden="1">
    <formula>'Build Plan'!$D$3:$L$48</formula>
    <oldFormula>'Build Plan'!$D$3:$L$48</oldFormula>
  </rdn>
  <rcv guid="{39344E0E-2CC4-4BC6-A15E-A66B17AEE943}" action="add"/>
</revisions>
</file>

<file path=xl/revisions/revisionLog14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4536" sId="3">
    <oc r="BA465">
      <v>40</v>
    </oc>
    <nc r="BA465">
      <v>50</v>
    </nc>
  </rcc>
</revisions>
</file>

<file path=xl/revisions/revisionLog14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mt sheetId="3" cell="AJ211" guid="{E4C30AE3-3B9D-44E7-850F-BA3547E0E740}" author="Sevathan, Thambidurai" newLength="81"/>
  <rcmt sheetId="3" cell="BA211" guid="{519518E1-798B-4B5E-B897-B8E8C8C9B9E5}" author="Sevathan, Thambidurai" newLength="81"/>
  <rcv guid="{18DF35B7-CAA0-4050-BA63-78DA1CA747BE}" action="delete"/>
  <rdn rId="0" localSheetId="3" customView="1" name="Z_18DF35B7_CAA0_4050_BA63_78DA1CA747BE_.wvu.Rows" hidden="1" oldHidden="1">
    <formula>Plan!$488:$750</formula>
    <oldFormula>Plan!$488:$750</oldFormula>
  </rdn>
  <rdn rId="0" localSheetId="3" customView="1" name="Z_18DF35B7_CAA0_4050_BA63_78DA1CA747BE_.wvu.Cols" hidden="1" oldHidden="1">
    <formula>Plan!$S:$U,Plan!$BQ:$BT</formula>
    <oldFormula>Plan!$S:$U,Plan!$BQ:$BT</oldFormula>
  </rdn>
  <rdn rId="0" localSheetId="3" customView="1" name="Z_18DF35B7_CAA0_4050_BA63_78DA1CA747BE_.wvu.FilterData" hidden="1" oldHidden="1">
    <formula>Plan!$A$5:$BQ$468</formula>
    <oldFormula>Plan!$A$5:$BQ$468</oldFormula>
  </rdn>
  <rdn rId="0" localSheetId="4" customView="1" name="Z_18DF35B7_CAA0_4050_BA63_78DA1CA747BE_.wvu.FilterData" hidden="1" oldHidden="1">
    <formula>'Delivery Docs Plan'!$A$4:$O$33</formula>
    <oldFormula>'Delivery Docs Plan'!$A$4:$O$33</oldFormula>
  </rdn>
  <rdn rId="0" localSheetId="5" customView="1" name="Z_18DF35B7_CAA0_4050_BA63_78DA1CA747BE_.wvu.Rows" hidden="1" oldHidden="1">
    <formula>'PR Matrix'!$1:$2</formula>
    <oldFormula>'PR Matrix'!$1:$2</oldFormula>
  </rdn>
  <rdn rId="0" localSheetId="5" customView="1" name="Z_18DF35B7_CAA0_4050_BA63_78DA1CA747BE_.wvu.Cols" hidden="1" oldHidden="1">
    <formula>'PR Matrix'!$JN:$XFD</formula>
    <oldFormula>'PR Matrix'!$JN:$XFD</oldFormula>
  </rdn>
  <rdn rId="0" localSheetId="5" customView="1" name="Z_18DF35B7_CAA0_4050_BA63_78DA1CA747BE_.wvu.FilterData" hidden="1" oldHidden="1">
    <formula>'PR Matrix'!$C$1:$C$481</formula>
    <oldFormula>'PR Matrix'!$C$1:$C$481</oldFormula>
  </rdn>
  <rdn rId="0" localSheetId="6" customView="1" name="Z_18DF35B7_CAA0_4050_BA63_78DA1CA747BE_.wvu.Cols" hidden="1" oldHidden="1">
    <formula>Allocation!$L:$XFD</formula>
    <oldFormula>Allocation!$L:$XFD</oldFormula>
  </rdn>
  <rdn rId="0" localSheetId="6" customView="1" name="Z_18DF35B7_CAA0_4050_BA63_78DA1CA747BE_.wvu.FilterData" hidden="1" oldHidden="1">
    <formula>Allocation!$A$1:$K$1</formula>
    <oldFormula>Allocation!$A$1:$K$1</oldFormula>
  </rdn>
  <rdn rId="0" localSheetId="7" customView="1" name="Z_18DF35B7_CAA0_4050_BA63_78DA1CA747BE_.wvu.FilterData" hidden="1" oldHidden="1">
    <formula>'SRS Reviews'!$A$1:$Q$136</formula>
    <oldFormula>'SRS Reviews'!$A$1:$Q$136</oldFormula>
  </rdn>
  <rdn rId="0" localSheetId="8" customView="1" name="Z_18DF35B7_CAA0_4050_BA63_78DA1CA747BE_.wvu.FilterData" hidden="1" oldHidden="1">
    <formula>Estimates!$A$2:$BC$460</formula>
    <oldFormula>Estimates!$A$2:$BC$460</oldFormula>
  </rdn>
  <rdn rId="0" localSheetId="10" customView="1" name="Z_18DF35B7_CAA0_4050_BA63_78DA1CA747BE_.wvu.FilterData" hidden="1" oldHidden="1">
    <formula>'Open SWPRs'!$A$1:$H$615</formula>
    <oldFormula>'Open SWPRs'!$A$1:$H$615</oldFormula>
  </rdn>
  <rdn rId="0" localSheetId="12" customView="1" name="Z_18DF35B7_CAA0_4050_BA63_78DA1CA747BE_.wvu.FilterData" hidden="1" oldHidden="1">
    <formula>'Build Plan'!$D$3:$L$48</formula>
    <oldFormula>'Build Plan'!$D$3:$L$48</oldFormula>
  </rdn>
  <rcv guid="{18DF35B7-CAA0-4050-BA63-78DA1CA747BE}" action="add"/>
</revisions>
</file>

<file path=xl/revisions/revisionLog14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4550" sId="3">
    <nc r="BI53" t="inlineStr">
      <is>
        <t>DBY</t>
      </is>
    </nc>
  </rcc>
  <rcc rId="14551" sId="3">
    <oc r="BI135" t="inlineStr">
      <is>
        <t>DBY</t>
      </is>
    </oc>
    <nc r="BI135"/>
  </rcc>
</revisions>
</file>

<file path=xl/revisions/revisionLog14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4552" sId="3">
    <oc r="BA466">
      <v>60</v>
    </oc>
    <nc r="BA466">
      <v>100</v>
    </nc>
  </rcc>
  <rcv guid="{39344E0E-2CC4-4BC6-A15E-A66B17AEE943}" action="delete"/>
  <rdn rId="0" localSheetId="3" customView="1" name="Z_39344E0E_2CC4_4BC6_A15E_A66B17AEE943_.wvu.Rows" hidden="1" oldHidden="1">
    <formula>Plan!$488:$750</formula>
    <oldFormula>Plan!$488:$750</oldFormula>
  </rdn>
  <rdn rId="0" localSheetId="3" customView="1" name="Z_39344E0E_2CC4_4BC6_A15E_A66B17AEE943_.wvu.Cols" hidden="1" oldHidden="1">
    <formula>Plan!$S:$U,Plan!$BN:$BT</formula>
    <oldFormula>Plan!$S:$U,Plan!$BN:$BT</oldFormula>
  </rdn>
  <rdn rId="0" localSheetId="3" customView="1" name="Z_39344E0E_2CC4_4BC6_A15E_A66B17AEE943_.wvu.FilterData" hidden="1" oldHidden="1">
    <formula>Plan!$A$5:$BQ$468</formula>
    <oldFormula>Plan!$A$5:$BQ$468</oldFormula>
  </rdn>
  <rdn rId="0" localSheetId="4" customView="1" name="Z_39344E0E_2CC4_4BC6_A15E_A66B17AEE943_.wvu.FilterData" hidden="1" oldHidden="1">
    <formula>'Delivery Docs Plan'!$A$4:$O$33</formula>
    <oldFormula>'Delivery Docs Plan'!$A$4:$O$33</oldFormula>
  </rdn>
  <rdn rId="0" localSheetId="5" customView="1" name="Z_39344E0E_2CC4_4BC6_A15E_A66B17AEE943_.wvu.Rows" hidden="1" oldHidden="1">
    <formula>'PR Matrix'!$1:$2</formula>
    <oldFormula>'PR Matrix'!$1:$2</oldFormula>
  </rdn>
  <rdn rId="0" localSheetId="5" customView="1" name="Z_39344E0E_2CC4_4BC6_A15E_A66B17AEE943_.wvu.Cols" hidden="1" oldHidden="1">
    <formula>'PR Matrix'!$JN:$XFD</formula>
    <oldFormula>'PR Matrix'!$JN:$XFD</oldFormula>
  </rdn>
  <rdn rId="0" localSheetId="5" customView="1" name="Z_39344E0E_2CC4_4BC6_A15E_A66B17AEE943_.wvu.FilterData" hidden="1" oldHidden="1">
    <formula>'PR Matrix'!$C$1:$C$481</formula>
    <oldFormula>'PR Matrix'!$C$1:$C$481</oldFormula>
  </rdn>
  <rdn rId="0" localSheetId="6" customView="1" name="Z_39344E0E_2CC4_4BC6_A15E_A66B17AEE943_.wvu.Cols" hidden="1" oldHidden="1">
    <formula>Allocation!$L:$XFD</formula>
    <oldFormula>Allocation!$L:$XFD</oldFormula>
  </rdn>
  <rdn rId="0" localSheetId="6" customView="1" name="Z_39344E0E_2CC4_4BC6_A15E_A66B17AEE943_.wvu.FilterData" hidden="1" oldHidden="1">
    <formula>Allocation!$A$1:$K$1</formula>
    <oldFormula>Allocation!$A$1:$K$1</oldFormula>
  </rdn>
  <rdn rId="0" localSheetId="7" customView="1" name="Z_39344E0E_2CC4_4BC6_A15E_A66B17AEE943_.wvu.FilterData" hidden="1" oldHidden="1">
    <formula>'SRS Reviews'!$A$1:$Q$136</formula>
    <oldFormula>'SRS Reviews'!$A$1:$Q$136</oldFormula>
  </rdn>
  <rdn rId="0" localSheetId="8" customView="1" name="Z_39344E0E_2CC4_4BC6_A15E_A66B17AEE943_.wvu.FilterData" hidden="1" oldHidden="1">
    <formula>Estimates!$A$2:$BC$460</formula>
    <oldFormula>Estimates!$A$2:$BC$460</oldFormula>
  </rdn>
  <rdn rId="0" localSheetId="10" customView="1" name="Z_39344E0E_2CC4_4BC6_A15E_A66B17AEE943_.wvu.FilterData" hidden="1" oldHidden="1">
    <formula>'Open SWPRs'!$A$1:$H$615</formula>
    <oldFormula>'Open SWPRs'!$A$1:$H$615</oldFormula>
  </rdn>
  <rdn rId="0" localSheetId="12" customView="1" name="Z_39344E0E_2CC4_4BC6_A15E_A66B17AEE943_.wvu.FilterData" hidden="1" oldHidden="1">
    <formula>'Build Plan'!$D$3:$L$48</formula>
    <oldFormula>'Build Plan'!$D$3:$L$48</oldFormula>
  </rdn>
  <rcv guid="{39344E0E-2CC4-4BC6-A15E-A66B17AEE943}" action="add"/>
</revisions>
</file>

<file path=xl/revisions/revisionLog15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4566" sId="3">
    <oc r="AY448">
      <v>1</v>
    </oc>
    <nc r="AY448">
      <v>100</v>
    </nc>
  </rcc>
  <rcc rId="14567" sId="3">
    <nc r="F448">
      <v>6089</v>
    </nc>
  </rcc>
  <rcc rId="14568" sId="3">
    <oc r="E448">
      <v>6089</v>
    </oc>
    <nc r="E448"/>
  </rcc>
  <rcc rId="14569" sId="3">
    <nc r="BA448">
      <v>70</v>
    </nc>
  </rcc>
  <rcmt sheetId="3" cell="BA448" guid="{54AA29C1-7BDA-4B35-9261-51B5DB4A556E}" author="Pulman, Stephen" newLength="60"/>
  <rcv guid="{55F258A9-3656-464A-8209-65541A4A9294}" action="delete"/>
  <rdn rId="0" localSheetId="3" customView="1" name="Z_55F258A9_3656_464A_8209_65541A4A9294_.wvu.Rows" hidden="1" oldHidden="1">
    <formula>Plan!$488:$750</formula>
    <oldFormula>Plan!$488:$750</oldFormula>
  </rdn>
  <rdn rId="0" localSheetId="3" customView="1" name="Z_55F258A9_3656_464A_8209_65541A4A9294_.wvu.Cols" hidden="1" oldHidden="1">
    <formula>Plan!$S:$U,Plan!$BQ:$BT</formula>
    <oldFormula>Plan!$S:$U,Plan!$BQ:$BT</oldFormula>
  </rdn>
  <rdn rId="0" localSheetId="3" customView="1" name="Z_55F258A9_3656_464A_8209_65541A4A9294_.wvu.FilterData" hidden="1" oldHidden="1">
    <formula>Plan!$A$5:$BQ$468</formula>
    <oldFormula>Plan!$A$5:$BQ$468</oldFormula>
  </rdn>
  <rdn rId="0" localSheetId="4" customView="1" name="Z_55F258A9_3656_464A_8209_65541A4A9294_.wvu.FilterData" hidden="1" oldHidden="1">
    <formula>'Delivery Docs Plan'!$A$4:$O$33</formula>
    <oldFormula>'Delivery Docs Plan'!$A$4:$O$33</oldFormula>
  </rdn>
  <rdn rId="0" localSheetId="5" customView="1" name="Z_55F258A9_3656_464A_8209_65541A4A9294_.wvu.Rows" hidden="1" oldHidden="1">
    <formula>'PR Matrix'!$1:$2</formula>
    <oldFormula>'PR Matrix'!$1:$2</oldFormula>
  </rdn>
  <rdn rId="0" localSheetId="5" customView="1" name="Z_55F258A9_3656_464A_8209_65541A4A9294_.wvu.Cols" hidden="1" oldHidden="1">
    <formula>'PR Matrix'!$JN:$XFD</formula>
    <oldFormula>'PR Matrix'!$JN:$XFD</oldFormula>
  </rdn>
  <rdn rId="0" localSheetId="5" customView="1" name="Z_55F258A9_3656_464A_8209_65541A4A9294_.wvu.FilterData" hidden="1" oldHidden="1">
    <formula>'PR Matrix'!$C$1:$C$481</formula>
    <oldFormula>'PR Matrix'!$C$1:$C$481</oldFormula>
  </rdn>
  <rdn rId="0" localSheetId="6" customView="1" name="Z_55F258A9_3656_464A_8209_65541A4A9294_.wvu.Cols" hidden="1" oldHidden="1">
    <formula>Allocation!$L:$XFD</formula>
    <oldFormula>Allocation!$L:$XFD</oldFormula>
  </rdn>
  <rdn rId="0" localSheetId="6" customView="1" name="Z_55F258A9_3656_464A_8209_65541A4A9294_.wvu.FilterData" hidden="1" oldHidden="1">
    <formula>Allocation!$A$1:$K$1</formula>
    <oldFormula>Allocation!$A$1:$K$1</oldFormula>
  </rdn>
  <rdn rId="0" localSheetId="7" customView="1" name="Z_55F258A9_3656_464A_8209_65541A4A9294_.wvu.FilterData" hidden="1" oldHidden="1">
    <formula>'SRS Reviews'!$A$1:$Q$136</formula>
    <oldFormula>'SRS Reviews'!$A$1:$Q$136</oldFormula>
  </rdn>
  <rdn rId="0" localSheetId="8" customView="1" name="Z_55F258A9_3656_464A_8209_65541A4A9294_.wvu.FilterData" hidden="1" oldHidden="1">
    <formula>Estimates!$A$2:$BC$460</formula>
    <oldFormula>Estimates!$A$2:$BC$460</oldFormula>
  </rdn>
  <rdn rId="0" localSheetId="10" customView="1" name="Z_55F258A9_3656_464A_8209_65541A4A9294_.wvu.FilterData" hidden="1" oldHidden="1">
    <formula>'Open SWPRs'!$A$1:$H$615</formula>
    <oldFormula>'Open SWPRs'!$A$1:$H$615</oldFormula>
  </rdn>
  <rdn rId="0" localSheetId="12" customView="1" name="Z_55F258A9_3656_464A_8209_65541A4A9294_.wvu.FilterData" hidden="1" oldHidden="1">
    <formula>'Build Plan'!$D$3:$L$48</formula>
    <oldFormula>'Build Plan'!$D$3:$L$48</oldFormula>
  </rdn>
  <rcv guid="{55F258A9-3656-464A-8209-65541A4A9294}" action="add"/>
</revisions>
</file>

<file path=xl/revisions/revisionLog15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mt sheetId="3" cell="BA448" guid="{8CF926E5-5F77-4270-94E1-BA476B525FF5}" author="Pulman, Stephen" oldLength="60" newLength="1"/>
  <rcv guid="{55F258A9-3656-464A-8209-65541A4A9294}" action="delete"/>
  <rdn rId="0" localSheetId="3" customView="1" name="Z_55F258A9_3656_464A_8209_65541A4A9294_.wvu.Rows" hidden="1" oldHidden="1">
    <formula>Plan!$488:$750</formula>
    <oldFormula>Plan!$488:$750</oldFormula>
  </rdn>
  <rdn rId="0" localSheetId="3" customView="1" name="Z_55F258A9_3656_464A_8209_65541A4A9294_.wvu.Cols" hidden="1" oldHidden="1">
    <formula>Plan!$S:$U,Plan!$BQ:$BT</formula>
    <oldFormula>Plan!$S:$U,Plan!$BQ:$BT</oldFormula>
  </rdn>
  <rdn rId="0" localSheetId="3" customView="1" name="Z_55F258A9_3656_464A_8209_65541A4A9294_.wvu.FilterData" hidden="1" oldHidden="1">
    <formula>Plan!$A$5:$BQ$468</formula>
    <oldFormula>Plan!$A$5:$BQ$468</oldFormula>
  </rdn>
  <rdn rId="0" localSheetId="4" customView="1" name="Z_55F258A9_3656_464A_8209_65541A4A9294_.wvu.FilterData" hidden="1" oldHidden="1">
    <formula>'Delivery Docs Plan'!$A$4:$O$33</formula>
    <oldFormula>'Delivery Docs Plan'!$A$4:$O$33</oldFormula>
  </rdn>
  <rdn rId="0" localSheetId="5" customView="1" name="Z_55F258A9_3656_464A_8209_65541A4A9294_.wvu.Rows" hidden="1" oldHidden="1">
    <formula>'PR Matrix'!$1:$2</formula>
    <oldFormula>'PR Matrix'!$1:$2</oldFormula>
  </rdn>
  <rdn rId="0" localSheetId="5" customView="1" name="Z_55F258A9_3656_464A_8209_65541A4A9294_.wvu.Cols" hidden="1" oldHidden="1">
    <formula>'PR Matrix'!$JN:$XFD</formula>
    <oldFormula>'PR Matrix'!$JN:$XFD</oldFormula>
  </rdn>
  <rdn rId="0" localSheetId="5" customView="1" name="Z_55F258A9_3656_464A_8209_65541A4A9294_.wvu.FilterData" hidden="1" oldHidden="1">
    <formula>'PR Matrix'!$C$1:$C$481</formula>
    <oldFormula>'PR Matrix'!$C$1:$C$481</oldFormula>
  </rdn>
  <rdn rId="0" localSheetId="6" customView="1" name="Z_55F258A9_3656_464A_8209_65541A4A9294_.wvu.Cols" hidden="1" oldHidden="1">
    <formula>Allocation!$L:$XFD</formula>
    <oldFormula>Allocation!$L:$XFD</oldFormula>
  </rdn>
  <rdn rId="0" localSheetId="6" customView="1" name="Z_55F258A9_3656_464A_8209_65541A4A9294_.wvu.FilterData" hidden="1" oldHidden="1">
    <formula>Allocation!$A$1:$K$1</formula>
    <oldFormula>Allocation!$A$1:$K$1</oldFormula>
  </rdn>
  <rdn rId="0" localSheetId="7" customView="1" name="Z_55F258A9_3656_464A_8209_65541A4A9294_.wvu.FilterData" hidden="1" oldHidden="1">
    <formula>'SRS Reviews'!$A$1:$Q$136</formula>
    <oldFormula>'SRS Reviews'!$A$1:$Q$136</oldFormula>
  </rdn>
  <rdn rId="0" localSheetId="8" customView="1" name="Z_55F258A9_3656_464A_8209_65541A4A9294_.wvu.FilterData" hidden="1" oldHidden="1">
    <formula>Estimates!$A$2:$BC$460</formula>
    <oldFormula>Estimates!$A$2:$BC$460</oldFormula>
  </rdn>
  <rdn rId="0" localSheetId="10" customView="1" name="Z_55F258A9_3656_464A_8209_65541A4A9294_.wvu.FilterData" hidden="1" oldHidden="1">
    <formula>'Open SWPRs'!$A$1:$H$615</formula>
    <oldFormula>'Open SWPRs'!$A$1:$H$615</oldFormula>
  </rdn>
  <rdn rId="0" localSheetId="12" customView="1" name="Z_55F258A9_3656_464A_8209_65541A4A9294_.wvu.FilterData" hidden="1" oldHidden="1">
    <formula>'Build Plan'!$D$3:$L$48</formula>
    <oldFormula>'Build Plan'!$D$3:$L$48</oldFormula>
  </rdn>
  <rcv guid="{55F258A9-3656-464A-8209-65541A4A9294}" action="add"/>
</revisions>
</file>

<file path=xl/revisions/revisionLog15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4596" sId="3">
    <oc r="X148" t="inlineStr">
      <is>
        <t>IIH</t>
      </is>
    </oc>
    <nc r="X148" t="inlineStr">
      <is>
        <t>SP</t>
      </is>
    </nc>
  </rcc>
  <rcc rId="14597" sId="3">
    <oc r="AG148" t="inlineStr">
      <is>
        <t>IIH</t>
      </is>
    </oc>
    <nc r="AG148" t="inlineStr">
      <is>
        <t>SP</t>
      </is>
    </nc>
  </rcc>
  <rcc rId="14598" sId="3">
    <oc r="AX148" t="inlineStr">
      <is>
        <t>IH</t>
      </is>
    </oc>
    <nc r="AX148" t="inlineStr">
      <is>
        <t>SP</t>
      </is>
    </nc>
  </rcc>
  <rcc rId="14599" sId="3">
    <oc r="AW148" t="inlineStr">
      <is>
        <t>IH</t>
      </is>
    </oc>
    <nc r="AW148" t="inlineStr">
      <is>
        <t>LC</t>
      </is>
    </nc>
  </rcc>
  <rcv guid="{83E26134-8071-4B52-B9C2-8B5396DF70B4}" action="delete"/>
  <rdn rId="0" localSheetId="3" customView="1" name="Z_83E26134_8071_4B52_B9C2_8B5396DF70B4_.wvu.Rows" hidden="1" oldHidden="1">
    <formula>Plan!$488:$750</formula>
    <oldFormula>Plan!$488:$750</oldFormula>
  </rdn>
  <rdn rId="0" localSheetId="3" customView="1" name="Z_83E26134_8071_4B52_B9C2_8B5396DF70B4_.wvu.Cols" hidden="1" oldHidden="1">
    <formula>Plan!$S:$U</formula>
    <oldFormula>Plan!$S:$U</oldFormula>
  </rdn>
  <rdn rId="0" localSheetId="3" customView="1" name="Z_83E26134_8071_4B52_B9C2_8B5396DF70B4_.wvu.FilterData" hidden="1" oldHidden="1">
    <formula>Plan!$A$5:$BQ$468</formula>
    <oldFormula>Plan!$A$5:$BQ$468</oldFormula>
  </rdn>
  <rdn rId="0" localSheetId="4" customView="1" name="Z_83E26134_8071_4B52_B9C2_8B5396DF70B4_.wvu.FilterData" hidden="1" oldHidden="1">
    <formula>'Delivery Docs Plan'!$A$4:$O$33</formula>
    <oldFormula>'Delivery Docs Plan'!$A$4:$O$33</oldFormula>
  </rdn>
  <rdn rId="0" localSheetId="5" customView="1" name="Z_83E26134_8071_4B52_B9C2_8B5396DF70B4_.wvu.Rows" hidden="1" oldHidden="1">
    <formula>'PR Matrix'!$1:$1</formula>
    <oldFormula>'PR Matrix'!$1:$1</oldFormula>
  </rdn>
  <rdn rId="0" localSheetId="5" customView="1" name="Z_83E26134_8071_4B52_B9C2_8B5396DF70B4_.wvu.Cols" hidden="1" oldHidden="1">
    <formula>'PR Matrix'!$JN:$XFD</formula>
    <oldFormula>'PR Matrix'!$JN:$XFD</oldFormula>
  </rdn>
  <rdn rId="0" localSheetId="5" customView="1" name="Z_83E26134_8071_4B52_B9C2_8B5396DF70B4_.wvu.FilterData" hidden="1" oldHidden="1">
    <formula>'PR Matrix'!$C$1:$C$481</formula>
    <oldFormula>'PR Matrix'!$C$1:$C$481</oldFormula>
  </rdn>
  <rdn rId="0" localSheetId="6" customView="1" name="Z_83E26134_8071_4B52_B9C2_8B5396DF70B4_.wvu.Cols" hidden="1" oldHidden="1">
    <formula>Allocation!$L:$XFD</formula>
    <oldFormula>Allocation!$L:$XFD</oldFormula>
  </rdn>
  <rdn rId="0" localSheetId="6" customView="1" name="Z_83E26134_8071_4B52_B9C2_8B5396DF70B4_.wvu.FilterData" hidden="1" oldHidden="1">
    <formula>Allocation!$A$1:$K$1</formula>
    <oldFormula>Allocation!$A$1:$K$1</oldFormula>
  </rdn>
  <rdn rId="0" localSheetId="7" customView="1" name="Z_83E26134_8071_4B52_B9C2_8B5396DF70B4_.wvu.FilterData" hidden="1" oldHidden="1">
    <formula>'SRS Reviews'!$A$1:$Q$136</formula>
    <oldFormula>'SRS Reviews'!$A$1:$Q$136</oldFormula>
  </rdn>
  <rdn rId="0" localSheetId="8" customView="1" name="Z_83E26134_8071_4B52_B9C2_8B5396DF70B4_.wvu.FilterData" hidden="1" oldHidden="1">
    <formula>Estimates!$A$2:$BC$460</formula>
    <oldFormula>Estimates!$A$2:$BC$460</oldFormula>
  </rdn>
  <rdn rId="0" localSheetId="10" customView="1" name="Z_83E26134_8071_4B52_B9C2_8B5396DF70B4_.wvu.FilterData" hidden="1" oldHidden="1">
    <formula>'Open SWPRs'!$A$1:$H$615</formula>
    <oldFormula>'Open SWPRs'!$A$1:$H$615</oldFormula>
  </rdn>
  <rdn rId="0" localSheetId="12" customView="1" name="Z_83E26134_8071_4B52_B9C2_8B5396DF70B4_.wvu.FilterData" hidden="1" oldHidden="1">
    <formula>'Build Plan'!$D$3:$L$48</formula>
    <oldFormula>'Build Plan'!$D$3:$L$48</oldFormula>
  </rdn>
  <rcv guid="{83E26134-8071-4B52-B9C2-8B5396DF70B4}" action="add"/>
</revisions>
</file>

<file path=xl/revisions/revisionLog15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4613" sId="3">
    <nc r="E448">
      <v>6089</v>
    </nc>
  </rcc>
  <rcc rId="14614" sId="3">
    <oc r="F448">
      <v>6089</v>
    </oc>
    <nc r="F448"/>
  </rcc>
  <rcv guid="{83E26134-8071-4B52-B9C2-8B5396DF70B4}" action="delete"/>
  <rdn rId="0" localSheetId="3" customView="1" name="Z_83E26134_8071_4B52_B9C2_8B5396DF70B4_.wvu.Rows" hidden="1" oldHidden="1">
    <formula>Plan!$488:$750</formula>
    <oldFormula>Plan!$488:$750</oldFormula>
  </rdn>
  <rdn rId="0" localSheetId="3" customView="1" name="Z_83E26134_8071_4B52_B9C2_8B5396DF70B4_.wvu.Cols" hidden="1" oldHidden="1">
    <formula>Plan!$S:$U</formula>
    <oldFormula>Plan!$S:$U</oldFormula>
  </rdn>
  <rdn rId="0" localSheetId="3" customView="1" name="Z_83E26134_8071_4B52_B9C2_8B5396DF70B4_.wvu.FilterData" hidden="1" oldHidden="1">
    <formula>Plan!$A$5:$BQ$468</formula>
    <oldFormula>Plan!$A$5:$BQ$468</oldFormula>
  </rdn>
  <rdn rId="0" localSheetId="4" customView="1" name="Z_83E26134_8071_4B52_B9C2_8B5396DF70B4_.wvu.FilterData" hidden="1" oldHidden="1">
    <formula>'Delivery Docs Plan'!$A$4:$O$33</formula>
    <oldFormula>'Delivery Docs Plan'!$A$4:$O$33</oldFormula>
  </rdn>
  <rdn rId="0" localSheetId="5" customView="1" name="Z_83E26134_8071_4B52_B9C2_8B5396DF70B4_.wvu.Rows" hidden="1" oldHidden="1">
    <formula>'PR Matrix'!$1:$1</formula>
    <oldFormula>'PR Matrix'!$1:$1</oldFormula>
  </rdn>
  <rdn rId="0" localSheetId="5" customView="1" name="Z_83E26134_8071_4B52_B9C2_8B5396DF70B4_.wvu.Cols" hidden="1" oldHidden="1">
    <formula>'PR Matrix'!$JN:$XFD</formula>
    <oldFormula>'PR Matrix'!$JN:$XFD</oldFormula>
  </rdn>
  <rdn rId="0" localSheetId="5" customView="1" name="Z_83E26134_8071_4B52_B9C2_8B5396DF70B4_.wvu.FilterData" hidden="1" oldHidden="1">
    <formula>'PR Matrix'!$C$1:$C$481</formula>
    <oldFormula>'PR Matrix'!$C$1:$C$481</oldFormula>
  </rdn>
  <rdn rId="0" localSheetId="6" customView="1" name="Z_83E26134_8071_4B52_B9C2_8B5396DF70B4_.wvu.Cols" hidden="1" oldHidden="1">
    <formula>Allocation!$L:$XFD</formula>
    <oldFormula>Allocation!$L:$XFD</oldFormula>
  </rdn>
  <rdn rId="0" localSheetId="6" customView="1" name="Z_83E26134_8071_4B52_B9C2_8B5396DF70B4_.wvu.FilterData" hidden="1" oldHidden="1">
    <formula>Allocation!$A$1:$K$1</formula>
    <oldFormula>Allocation!$A$1:$K$1</oldFormula>
  </rdn>
  <rdn rId="0" localSheetId="7" customView="1" name="Z_83E26134_8071_4B52_B9C2_8B5396DF70B4_.wvu.FilterData" hidden="1" oldHidden="1">
    <formula>'SRS Reviews'!$A$1:$Q$136</formula>
    <oldFormula>'SRS Reviews'!$A$1:$Q$136</oldFormula>
  </rdn>
  <rdn rId="0" localSheetId="8" customView="1" name="Z_83E26134_8071_4B52_B9C2_8B5396DF70B4_.wvu.FilterData" hidden="1" oldHidden="1">
    <formula>Estimates!$A$2:$BC$460</formula>
    <oldFormula>Estimates!$A$2:$BC$460</oldFormula>
  </rdn>
  <rdn rId="0" localSheetId="10" customView="1" name="Z_83E26134_8071_4B52_B9C2_8B5396DF70B4_.wvu.FilterData" hidden="1" oldHidden="1">
    <formula>'Open SWPRs'!$A$1:$H$615</formula>
    <oldFormula>'Open SWPRs'!$A$1:$H$615</oldFormula>
  </rdn>
  <rdn rId="0" localSheetId="12" customView="1" name="Z_83E26134_8071_4B52_B9C2_8B5396DF70B4_.wvu.FilterData" hidden="1" oldHidden="1">
    <formula>'Build Plan'!$D$3:$L$48</formula>
    <oldFormula>'Build Plan'!$D$3:$L$48</oldFormula>
  </rdn>
  <rcv guid="{83E26134-8071-4B52-B9C2-8B5396DF70B4}" action="add"/>
</revisions>
</file>

<file path=xl/revisions/revisionLog15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83E26134-8071-4B52-B9C2-8B5396DF70B4}" action="delete"/>
  <rdn rId="0" localSheetId="3" customView="1" name="Z_83E26134_8071_4B52_B9C2_8B5396DF70B4_.wvu.Rows" hidden="1" oldHidden="1">
    <formula>Plan!$488:$750</formula>
    <oldFormula>Plan!$488:$750</oldFormula>
  </rdn>
  <rdn rId="0" localSheetId="3" customView="1" name="Z_83E26134_8071_4B52_B9C2_8B5396DF70B4_.wvu.Cols" hidden="1" oldHidden="1">
    <formula>Plan!$S:$U</formula>
    <oldFormula>Plan!$S:$U</oldFormula>
  </rdn>
  <rdn rId="0" localSheetId="3" customView="1" name="Z_83E26134_8071_4B52_B9C2_8B5396DF70B4_.wvu.FilterData" hidden="1" oldHidden="1">
    <formula>Plan!$A$5:$BQ$468</formula>
    <oldFormula>Plan!$A$5:$BQ$468</oldFormula>
  </rdn>
  <rdn rId="0" localSheetId="4" customView="1" name="Z_83E26134_8071_4B52_B9C2_8B5396DF70B4_.wvu.FilterData" hidden="1" oldHidden="1">
    <formula>'Delivery Docs Plan'!$A$4:$O$33</formula>
    <oldFormula>'Delivery Docs Plan'!$A$4:$O$33</oldFormula>
  </rdn>
  <rdn rId="0" localSheetId="5" customView="1" name="Z_83E26134_8071_4B52_B9C2_8B5396DF70B4_.wvu.Rows" hidden="1" oldHidden="1">
    <formula>'PR Matrix'!$1:$1</formula>
    <oldFormula>'PR Matrix'!$1:$1</oldFormula>
  </rdn>
  <rdn rId="0" localSheetId="5" customView="1" name="Z_83E26134_8071_4B52_B9C2_8B5396DF70B4_.wvu.Cols" hidden="1" oldHidden="1">
    <formula>'PR Matrix'!$JN:$XFD</formula>
    <oldFormula>'PR Matrix'!$JN:$XFD</oldFormula>
  </rdn>
  <rdn rId="0" localSheetId="5" customView="1" name="Z_83E26134_8071_4B52_B9C2_8B5396DF70B4_.wvu.FilterData" hidden="1" oldHidden="1">
    <formula>'PR Matrix'!$C$1:$C$481</formula>
    <oldFormula>'PR Matrix'!$C$1:$C$481</oldFormula>
  </rdn>
  <rdn rId="0" localSheetId="6" customView="1" name="Z_83E26134_8071_4B52_B9C2_8B5396DF70B4_.wvu.Cols" hidden="1" oldHidden="1">
    <formula>Allocation!$L:$XFD</formula>
    <oldFormula>Allocation!$L:$XFD</oldFormula>
  </rdn>
  <rdn rId="0" localSheetId="6" customView="1" name="Z_83E26134_8071_4B52_B9C2_8B5396DF70B4_.wvu.FilterData" hidden="1" oldHidden="1">
    <formula>Allocation!$A$1:$K$1</formula>
    <oldFormula>Allocation!$A$1:$K$1</oldFormula>
  </rdn>
  <rdn rId="0" localSheetId="7" customView="1" name="Z_83E26134_8071_4B52_B9C2_8B5396DF70B4_.wvu.FilterData" hidden="1" oldHidden="1">
    <formula>'SRS Reviews'!$A$1:$Q$136</formula>
    <oldFormula>'SRS Reviews'!$A$1:$Q$136</oldFormula>
  </rdn>
  <rdn rId="0" localSheetId="8" customView="1" name="Z_83E26134_8071_4B52_B9C2_8B5396DF70B4_.wvu.FilterData" hidden="1" oldHidden="1">
    <formula>Estimates!$A$2:$BC$460</formula>
    <oldFormula>Estimates!$A$2:$BC$460</oldFormula>
  </rdn>
  <rdn rId="0" localSheetId="10" customView="1" name="Z_83E26134_8071_4B52_B9C2_8B5396DF70B4_.wvu.FilterData" hidden="1" oldHidden="1">
    <formula>'Open SWPRs'!$A$1:$H$615</formula>
    <oldFormula>'Open SWPRs'!$A$1:$H$615</oldFormula>
  </rdn>
  <rdn rId="0" localSheetId="12" customView="1" name="Z_83E26134_8071_4B52_B9C2_8B5396DF70B4_.wvu.FilterData" hidden="1" oldHidden="1">
    <formula>'Build Plan'!$D$3:$L$48</formula>
    <oldFormula>'Build Plan'!$D$3:$L$48</oldFormula>
  </rdn>
  <rcv guid="{83E26134-8071-4B52-B9C2-8B5396DF70B4}" action="add"/>
</revisions>
</file>

<file path=xl/revisions/revisionLog15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4641" sId="3">
    <oc r="AJ211">
      <v>90</v>
    </oc>
    <nc r="AJ211">
      <v>99</v>
    </nc>
  </rcc>
  <rcc rId="14642" sId="3">
    <oc r="BA211">
      <v>90</v>
    </oc>
    <nc r="BA211">
      <v>99</v>
    </nc>
  </rcc>
  <rcv guid="{38797761-B6E7-4EBC-86AC-BCA6FEF8021E}" action="delete"/>
  <rdn rId="0" localSheetId="3" customView="1" name="Z_38797761_B6E7_4EBC_86AC_BCA6FEF8021E_.wvu.Rows" hidden="1" oldHidden="1">
    <formula>Plan!$488:$750</formula>
    <oldFormula>Plan!$488:$750</oldFormula>
  </rdn>
  <rdn rId="0" localSheetId="3" customView="1" name="Z_38797761_B6E7_4EBC_86AC_BCA6FEF8021E_.wvu.Cols" hidden="1" oldHidden="1">
    <formula>Plan!$S:$U,Plan!$AL:$AL,Plan!$AN:$AO,Plan!$BQ:$BT</formula>
    <oldFormula>Plan!$S:$U,Plan!$AL:$AL,Plan!$AN:$AO,Plan!$BQ:$BT</oldFormula>
  </rdn>
  <rdn rId="0" localSheetId="3" customView="1" name="Z_38797761_B6E7_4EBC_86AC_BCA6FEF8021E_.wvu.FilterData" hidden="1" oldHidden="1">
    <formula>Plan!$BG$5:$BQ$469</formula>
    <oldFormula>Plan!$BG$5:$BQ$469</oldFormula>
  </rdn>
  <rdn rId="0" localSheetId="4" customView="1" name="Z_38797761_B6E7_4EBC_86AC_BCA6FEF8021E_.wvu.FilterData" hidden="1" oldHidden="1">
    <formula>'Delivery Docs Plan'!$A$4:$O$33</formula>
    <oldFormula>'Delivery Docs Plan'!$A$4:$O$33</oldFormula>
  </rdn>
  <rdn rId="0" localSheetId="5" customView="1" name="Z_38797761_B6E7_4EBC_86AC_BCA6FEF8021E_.wvu.Rows" hidden="1" oldHidden="1">
    <formula>'PR Matrix'!$1:$2</formula>
    <oldFormula>'PR Matrix'!$1:$2</oldFormula>
  </rdn>
  <rdn rId="0" localSheetId="5" customView="1" name="Z_38797761_B6E7_4EBC_86AC_BCA6FEF8021E_.wvu.Cols" hidden="1" oldHidden="1">
    <formula>'PR Matrix'!$JN:$XFD</formula>
    <oldFormula>'PR Matrix'!$JN:$XFD</oldFormula>
  </rdn>
  <rdn rId="0" localSheetId="5" customView="1" name="Z_38797761_B6E7_4EBC_86AC_BCA6FEF8021E_.wvu.FilterData" hidden="1" oldHidden="1">
    <formula>'PR Matrix'!$C$1:$C$481</formula>
    <oldFormula>'PR Matrix'!$C$1:$C$481</oldFormula>
  </rdn>
  <rdn rId="0" localSheetId="6" customView="1" name="Z_38797761_B6E7_4EBC_86AC_BCA6FEF8021E_.wvu.Cols" hidden="1" oldHidden="1">
    <formula>Allocation!$L:$XFD</formula>
    <oldFormula>Allocation!$L:$XFD</oldFormula>
  </rdn>
  <rdn rId="0" localSheetId="6" customView="1" name="Z_38797761_B6E7_4EBC_86AC_BCA6FEF8021E_.wvu.FilterData" hidden="1" oldHidden="1">
    <formula>Allocation!$A$1:$K$1</formula>
    <oldFormula>Allocation!$A$1:$K$1</oldFormula>
  </rdn>
  <rdn rId="0" localSheetId="7" customView="1" name="Z_38797761_B6E7_4EBC_86AC_BCA6FEF8021E_.wvu.FilterData" hidden="1" oldHidden="1">
    <formula>'SRS Reviews'!$A$1:$Q$136</formula>
    <oldFormula>'SRS Reviews'!$A$1:$Q$136</oldFormula>
  </rdn>
  <rdn rId="0" localSheetId="8" customView="1" name="Z_38797761_B6E7_4EBC_86AC_BCA6FEF8021E_.wvu.FilterData" hidden="1" oldHidden="1">
    <formula>Estimates!$A$2:$BC$460</formula>
    <oldFormula>Estimates!$A$2:$BC$460</oldFormula>
  </rdn>
  <rdn rId="0" localSheetId="10" customView="1" name="Z_38797761_B6E7_4EBC_86AC_BCA6FEF8021E_.wvu.FilterData" hidden="1" oldHidden="1">
    <formula>'Open SWPRs'!$A$1:$H$615</formula>
    <oldFormula>'Open SWPRs'!$A$1:$H$615</oldFormula>
  </rdn>
  <rdn rId="0" localSheetId="12" customView="1" name="Z_38797761_B6E7_4EBC_86AC_BCA6FEF8021E_.wvu.FilterData" hidden="1" oldHidden="1">
    <formula>'Build Plan'!$D$3:$L$48</formula>
    <oldFormula>'Build Plan'!$D$3:$L$48</oldFormula>
  </rdn>
  <rcv guid="{38797761-B6E7-4EBC-86AC-BCA6FEF8021E}" action="add"/>
</revisions>
</file>

<file path=xl/revisions/revisionLog15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38797761-B6E7-4EBC-86AC-BCA6FEF8021E}" action="delete"/>
  <rdn rId="0" localSheetId="3" customView="1" name="Z_38797761_B6E7_4EBC_86AC_BCA6FEF8021E_.wvu.Rows" hidden="1" oldHidden="1">
    <formula>Plan!$488:$750</formula>
    <oldFormula>Plan!$488:$750</oldFormula>
  </rdn>
  <rdn rId="0" localSheetId="3" customView="1" name="Z_38797761_B6E7_4EBC_86AC_BCA6FEF8021E_.wvu.Cols" hidden="1" oldHidden="1">
    <formula>Plan!$S:$U,Plan!$AL:$AL,Plan!$AN:$AO,Plan!$BQ:$BT</formula>
    <oldFormula>Plan!$S:$U,Plan!$AL:$AL,Plan!$AN:$AO,Plan!$BQ:$BT</oldFormula>
  </rdn>
  <rdn rId="0" localSheetId="3" customView="1" name="Z_38797761_B6E7_4EBC_86AC_BCA6FEF8021E_.wvu.FilterData" hidden="1" oldHidden="1">
    <formula>Plan!$BG$5:$BQ$469</formula>
    <oldFormula>Plan!$BG$5:$BQ$469</oldFormula>
  </rdn>
  <rdn rId="0" localSheetId="4" customView="1" name="Z_38797761_B6E7_4EBC_86AC_BCA6FEF8021E_.wvu.FilterData" hidden="1" oldHidden="1">
    <formula>'Delivery Docs Plan'!$A$4:$O$33</formula>
    <oldFormula>'Delivery Docs Plan'!$A$4:$O$33</oldFormula>
  </rdn>
  <rdn rId="0" localSheetId="5" customView="1" name="Z_38797761_B6E7_4EBC_86AC_BCA6FEF8021E_.wvu.Rows" hidden="1" oldHidden="1">
    <formula>'PR Matrix'!$1:$2</formula>
    <oldFormula>'PR Matrix'!$1:$2</oldFormula>
  </rdn>
  <rdn rId="0" localSheetId="5" customView="1" name="Z_38797761_B6E7_4EBC_86AC_BCA6FEF8021E_.wvu.Cols" hidden="1" oldHidden="1">
    <formula>'PR Matrix'!$JN:$XFD</formula>
    <oldFormula>'PR Matrix'!$JN:$XFD</oldFormula>
  </rdn>
  <rdn rId="0" localSheetId="5" customView="1" name="Z_38797761_B6E7_4EBC_86AC_BCA6FEF8021E_.wvu.FilterData" hidden="1" oldHidden="1">
    <formula>'PR Matrix'!$C$1:$C$481</formula>
    <oldFormula>'PR Matrix'!$C$1:$C$481</oldFormula>
  </rdn>
  <rdn rId="0" localSheetId="6" customView="1" name="Z_38797761_B6E7_4EBC_86AC_BCA6FEF8021E_.wvu.Cols" hidden="1" oldHidden="1">
    <formula>Allocation!$L:$XFD</formula>
    <oldFormula>Allocation!$L:$XFD</oldFormula>
  </rdn>
  <rdn rId="0" localSheetId="6" customView="1" name="Z_38797761_B6E7_4EBC_86AC_BCA6FEF8021E_.wvu.FilterData" hidden="1" oldHidden="1">
    <formula>Allocation!$A$1:$K$1</formula>
    <oldFormula>Allocation!$A$1:$K$1</oldFormula>
  </rdn>
  <rdn rId="0" localSheetId="7" customView="1" name="Z_38797761_B6E7_4EBC_86AC_BCA6FEF8021E_.wvu.FilterData" hidden="1" oldHidden="1">
    <formula>'SRS Reviews'!$A$1:$Q$136</formula>
    <oldFormula>'SRS Reviews'!$A$1:$Q$136</oldFormula>
  </rdn>
  <rdn rId="0" localSheetId="8" customView="1" name="Z_38797761_B6E7_4EBC_86AC_BCA6FEF8021E_.wvu.FilterData" hidden="1" oldHidden="1">
    <formula>Estimates!$A$2:$BC$460</formula>
    <oldFormula>Estimates!$A$2:$BC$460</oldFormula>
  </rdn>
  <rdn rId="0" localSheetId="10" customView="1" name="Z_38797761_B6E7_4EBC_86AC_BCA6FEF8021E_.wvu.FilterData" hidden="1" oldHidden="1">
    <formula>'Open SWPRs'!$A$1:$H$615</formula>
    <oldFormula>'Open SWPRs'!$A$1:$H$615</oldFormula>
  </rdn>
  <rdn rId="0" localSheetId="12" customView="1" name="Z_38797761_B6E7_4EBC_86AC_BCA6FEF8021E_.wvu.FilterData" hidden="1" oldHidden="1">
    <formula>'Build Plan'!$D$3:$L$48</formula>
    <oldFormula>'Build Plan'!$D$3:$L$48</oldFormula>
  </rdn>
  <rcv guid="{38797761-B6E7-4EBC-86AC-BCA6FEF8021E}" action="add"/>
</revisions>
</file>

<file path=xl/revisions/revisionLog15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4669" sId="3">
    <oc r="BA465">
      <v>50</v>
    </oc>
    <nc r="BA465">
      <v>100</v>
    </nc>
  </rcc>
  <rcv guid="{38797761-B6E7-4EBC-86AC-BCA6FEF8021E}" action="delete"/>
  <rdn rId="0" localSheetId="3" customView="1" name="Z_38797761_B6E7_4EBC_86AC_BCA6FEF8021E_.wvu.Rows" hidden="1" oldHidden="1">
    <formula>Plan!$488:$750</formula>
    <oldFormula>Plan!$488:$750</oldFormula>
  </rdn>
  <rdn rId="0" localSheetId="3" customView="1" name="Z_38797761_B6E7_4EBC_86AC_BCA6FEF8021E_.wvu.Cols" hidden="1" oldHidden="1">
    <formula>Plan!$S:$U,Plan!$AL:$AL,Plan!$AN:$AO,Plan!$BQ:$BT</formula>
    <oldFormula>Plan!$S:$U,Plan!$AL:$AL,Plan!$AN:$AO,Plan!$BQ:$BT</oldFormula>
  </rdn>
  <rdn rId="0" localSheetId="3" customView="1" name="Z_38797761_B6E7_4EBC_86AC_BCA6FEF8021E_.wvu.FilterData" hidden="1" oldHidden="1">
    <formula>Plan!$BG$5:$BQ$469</formula>
    <oldFormula>Plan!$BG$5:$BQ$469</oldFormula>
  </rdn>
  <rdn rId="0" localSheetId="4" customView="1" name="Z_38797761_B6E7_4EBC_86AC_BCA6FEF8021E_.wvu.FilterData" hidden="1" oldHidden="1">
    <formula>'Delivery Docs Plan'!$A$4:$O$33</formula>
    <oldFormula>'Delivery Docs Plan'!$A$4:$O$33</oldFormula>
  </rdn>
  <rdn rId="0" localSheetId="5" customView="1" name="Z_38797761_B6E7_4EBC_86AC_BCA6FEF8021E_.wvu.Rows" hidden="1" oldHidden="1">
    <formula>'PR Matrix'!$1:$2</formula>
    <oldFormula>'PR Matrix'!$1:$2</oldFormula>
  </rdn>
  <rdn rId="0" localSheetId="5" customView="1" name="Z_38797761_B6E7_4EBC_86AC_BCA6FEF8021E_.wvu.Cols" hidden="1" oldHidden="1">
    <formula>'PR Matrix'!$JN:$XFD</formula>
    <oldFormula>'PR Matrix'!$JN:$XFD</oldFormula>
  </rdn>
  <rdn rId="0" localSheetId="5" customView="1" name="Z_38797761_B6E7_4EBC_86AC_BCA6FEF8021E_.wvu.FilterData" hidden="1" oldHidden="1">
    <formula>'PR Matrix'!$C$1:$C$481</formula>
    <oldFormula>'PR Matrix'!$C$1:$C$481</oldFormula>
  </rdn>
  <rdn rId="0" localSheetId="6" customView="1" name="Z_38797761_B6E7_4EBC_86AC_BCA6FEF8021E_.wvu.Cols" hidden="1" oldHidden="1">
    <formula>Allocation!$L:$XFD</formula>
    <oldFormula>Allocation!$L:$XFD</oldFormula>
  </rdn>
  <rdn rId="0" localSheetId="6" customView="1" name="Z_38797761_B6E7_4EBC_86AC_BCA6FEF8021E_.wvu.FilterData" hidden="1" oldHidden="1">
    <formula>Allocation!$A$1:$K$1</formula>
    <oldFormula>Allocation!$A$1:$K$1</oldFormula>
  </rdn>
  <rdn rId="0" localSheetId="7" customView="1" name="Z_38797761_B6E7_4EBC_86AC_BCA6FEF8021E_.wvu.FilterData" hidden="1" oldHidden="1">
    <formula>'SRS Reviews'!$A$1:$Q$136</formula>
    <oldFormula>'SRS Reviews'!$A$1:$Q$136</oldFormula>
  </rdn>
  <rdn rId="0" localSheetId="8" customView="1" name="Z_38797761_B6E7_4EBC_86AC_BCA6FEF8021E_.wvu.FilterData" hidden="1" oldHidden="1">
    <formula>Estimates!$A$2:$BC$460</formula>
    <oldFormula>Estimates!$A$2:$BC$460</oldFormula>
  </rdn>
  <rdn rId="0" localSheetId="10" customView="1" name="Z_38797761_B6E7_4EBC_86AC_BCA6FEF8021E_.wvu.FilterData" hidden="1" oldHidden="1">
    <formula>'Open SWPRs'!$A$1:$H$615</formula>
    <oldFormula>'Open SWPRs'!$A$1:$H$615</oldFormula>
  </rdn>
  <rdn rId="0" localSheetId="12" customView="1" name="Z_38797761_B6E7_4EBC_86AC_BCA6FEF8021E_.wvu.FilterData" hidden="1" oldHidden="1">
    <formula>'Build Plan'!$D$3:$L$48</formula>
    <oldFormula>'Build Plan'!$D$3:$L$48</oldFormula>
  </rdn>
  <rcv guid="{38797761-B6E7-4EBC-86AC-BCA6FEF8021E}" action="add"/>
</revisions>
</file>

<file path=xl/revisions/revisionLog15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rc rId="14683" sId="13" eol="1" ref="A35:XFD35" action="insertRow"/>
  <rfmt sheetId="13" sqref="B3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</dxf>
  </rfmt>
  <rcc rId="14684" sId="13">
    <nc r="B35" t="inlineStr">
      <is>
        <t>Mahesh Pathi Reddy</t>
      </is>
    </nc>
  </rcc>
  <rcc rId="14685" sId="13">
    <nc r="C35" t="inlineStr">
      <is>
        <t>RRB</t>
      </is>
    </nc>
  </rcc>
  <rfmt sheetId="13" sqref="C3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</dxf>
  </rfmt>
  <rcc rId="14686" sId="13">
    <nc r="E35" t="inlineStr">
      <is>
        <t>Mah111</t>
      </is>
    </nc>
  </rcc>
  <rrc rId="14687" sId="13" eol="1" ref="A36:XFD36" action="insertRow"/>
  <rcc rId="14688" sId="13">
    <nc r="B36" t="inlineStr">
      <is>
        <t>Archana Tripathi</t>
      </is>
    </nc>
  </rcc>
  <rfmt sheetId="13" sqref="B3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</dxf>
  </rfmt>
  <rcc rId="14689" sId="13">
    <nc r="C36" t="inlineStr">
      <is>
        <t>RRB</t>
      </is>
    </nc>
  </rcc>
  <rfmt sheetId="13" sqref="C3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</dxf>
  </rfmt>
  <rrc rId="14690" sId="13" eol="1" ref="A37:XFD37" action="insertRow"/>
  <rcc rId="14691" sId="13">
    <nc r="B37" t="inlineStr">
      <is>
        <t>Jaiganesh Jayaraman</t>
      </is>
    </nc>
  </rcc>
  <rfmt sheetId="13" sqref="B37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</dxf>
  </rfmt>
  <rcc rId="14692" sId="13">
    <nc r="C37" t="inlineStr">
      <is>
        <t>RRB</t>
      </is>
    </nc>
  </rcc>
  <rfmt sheetId="13" sqref="C37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</dxf>
  </rfmt>
  <rrc rId="14693" sId="13" eol="1" ref="A38:XFD38" action="insertRow"/>
  <rfmt sheetId="13" sqref="B38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</dxf>
  </rfmt>
  <rfmt sheetId="13" sqref="C38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</dxf>
  </rfmt>
  <rrc rId="14694" sId="13" eol="1" ref="A39:XFD39" action="insertRow"/>
  <rcc rId="14695" sId="13">
    <nc r="B39" t="inlineStr">
      <is>
        <t>Sandeep Jadhav</t>
      </is>
    </nc>
  </rcc>
  <rfmt sheetId="13" sqref="B39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</dxf>
  </rfmt>
  <rcc rId="14696" sId="13">
    <nc r="C39" t="inlineStr">
      <is>
        <t>RRB</t>
      </is>
    </nc>
  </rcc>
  <rfmt sheetId="13" sqref="C39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</dxf>
  </rfmt>
  <rcc rId="14697" sId="13">
    <nc r="E39" t="inlineStr">
      <is>
        <t>San141</t>
      </is>
    </nc>
  </rcc>
  <rcc rId="14698" sId="13">
    <nc r="E37" t="inlineStr">
      <is>
        <t>Jai102</t>
      </is>
    </nc>
  </rcc>
  <rcc rId="14699" sId="13">
    <nc r="E36" t="inlineStr">
      <is>
        <t>Arc102</t>
      </is>
    </nc>
  </rcc>
  <rm rId="14700" sheetId="13" source="B39:E39" destination="B38:E38" sourceSheetId="13"/>
  <rcc rId="14701" sId="13">
    <nc r="E13" t="inlineStr">
      <is>
        <t>Hem102</t>
      </is>
    </nc>
  </rcc>
  <rfmt sheetId="13" sqref="E1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</dxf>
  </rfmt>
  <rcc rId="14702" sId="13">
    <nc r="E17" t="inlineStr">
      <is>
        <t>Kir108</t>
      </is>
    </nc>
  </rcc>
  <rfmt sheetId="13" sqref="E17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</dxf>
  </rfmt>
  <rfmt sheetId="13" sqref="E17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</dxf>
  </rfmt>
  <rcc rId="14703" sId="13">
    <nc r="E23" t="inlineStr">
      <is>
        <t>Par109</t>
      </is>
    </nc>
  </rcc>
  <rfmt sheetId="13" sqref="E2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</dxf>
  </rfmt>
  <rcc rId="14704" sId="13">
    <nc r="A35" t="inlineStr">
      <is>
        <t>MP</t>
      </is>
    </nc>
  </rcc>
  <rfmt sheetId="13" sqref="A3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general" vertical="center" textRotation="0" wrapText="0" indent="0" justifyLastLine="0" shrinkToFit="0" readingOrder="0"/>
    </dxf>
  </rfmt>
  <rcc rId="14705" sId="13">
    <nc r="A36" t="inlineStr">
      <is>
        <t>AT</t>
      </is>
    </nc>
  </rcc>
  <rfmt sheetId="13" sqref="A3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general" vertical="center" textRotation="0" wrapText="0" indent="0" justifyLastLine="0" shrinkToFit="0" readingOrder="0"/>
    </dxf>
  </rfmt>
  <rcc rId="14706" sId="13">
    <nc r="A37" t="inlineStr">
      <is>
        <t>JJ</t>
      </is>
    </nc>
  </rcc>
  <rfmt sheetId="13" sqref="A37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general" vertical="center" textRotation="0" wrapText="0" indent="0" justifyLastLine="0" shrinkToFit="0" readingOrder="0"/>
    </dxf>
  </rfmt>
  <rcc rId="14707" sId="13">
    <nc r="A38" t="inlineStr">
      <is>
        <t>SJ</t>
      </is>
    </nc>
  </rcc>
  <rfmt sheetId="13" sqref="A38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general" vertical="center" textRotation="0" wrapText="0" indent="0" justifyLastLine="0" shrinkToFit="0" readingOrder="0"/>
    </dxf>
  </rfmt>
  <rrc rId="14708" sId="13" ref="A21:XFD21" action="insertRow"/>
  <rm rId="14709" sheetId="13" source="A36:XFD36" destination="A21:XFD21" sourceSheetId="13">
    <rfmt sheetId="13" xfDxf="1" sqref="A21:XFD21" start="0" length="0"/>
    <rfmt sheetId="13" sqref="A21" start="0" length="0">
      <dxf>
        <alignment vertical="center" readingOrder="0"/>
      </dxf>
    </rfmt>
  </rm>
  <rrc rId="14710" sId="13" ref="A36:XFD36" action="deleteRow">
    <rfmt sheetId="13" xfDxf="1" sqref="A36:XFD36" start="0" length="0"/>
  </rrc>
  <rrc rId="14711" sId="13" ref="A6:XFD6" action="insertRow"/>
  <rm rId="14712" sheetId="13" source="A37:XFD37" destination="A6:XFD6" sourceSheetId="13">
    <rfmt sheetId="13" xfDxf="1" sqref="A6:XFD6" start="0" length="0"/>
    <rfmt sheetId="13" sqref="A6" start="0" length="0">
      <dxf>
        <alignment vertical="center" readingOrder="0"/>
      </dxf>
    </rfmt>
  </rm>
  <rrc rId="14713" sId="13" ref="A37:XFD37" action="deleteRow">
    <rfmt sheetId="13" xfDxf="1" sqref="A37:XFD37" start="0" length="0"/>
  </rrc>
  <rrc rId="14714" sId="13" ref="A16:XFD16" action="insertRow"/>
  <rm rId="14715" sheetId="13" source="A38:XFD38" destination="A16:XFD16" sourceSheetId="13">
    <rfmt sheetId="13" xfDxf="1" sqref="A16:XFD16" start="0" length="0"/>
    <rfmt sheetId="13" sqref="A16" start="0" length="0">
      <dxf>
        <alignment vertical="center" readingOrder="0"/>
      </dxf>
    </rfmt>
  </rm>
  <rrc rId="14716" sId="13" ref="A38:XFD38" action="deleteRow">
    <rfmt sheetId="13" xfDxf="1" sqref="A38:XFD38" start="0" length="0"/>
  </rrc>
  <rrc rId="14717" sId="13" ref="A31:XFD31" action="insertRow"/>
  <rm rId="14718" sheetId="13" source="A39:XFD39" destination="A31:XFD31" sourceSheetId="13">
    <rfmt sheetId="13" xfDxf="1" sqref="A31:XFD31" start="0" length="0"/>
    <rfmt sheetId="13" sqref="A31" start="0" length="0">
      <dxf>
        <alignment vertical="center" readingOrder="0"/>
      </dxf>
    </rfmt>
  </rm>
  <rrc rId="14719" sId="13" ref="A39:XFD39" action="deleteRow">
    <rfmt sheetId="13" xfDxf="1" sqref="A39:XFD39" start="0" length="0"/>
  </rrc>
  <rcv guid="{02B12058-110B-4DCD-A5EA-5F27400FB028}" action="delete"/>
  <rdn rId="0" localSheetId="3" customView="1" name="Z_02B12058_110B_4DCD_A5EA_5F27400FB028_.wvu.Rows" hidden="1" oldHidden="1">
    <formula>Plan!$488:$750</formula>
    <oldFormula>Plan!$488:$750</oldFormula>
  </rdn>
  <rdn rId="0" localSheetId="3" customView="1" name="Z_02B12058_110B_4DCD_A5EA_5F27400FB028_.wvu.Cols" hidden="1" oldHidden="1">
    <formula>Plan!$S:$U,Plan!$BQ:$BT</formula>
    <oldFormula>Plan!$S:$U,Plan!$BQ:$BT</oldFormula>
  </rdn>
  <rdn rId="0" localSheetId="3" customView="1" name="Z_02B12058_110B_4DCD_A5EA_5F27400FB028_.wvu.FilterData" hidden="1" oldHidden="1">
    <formula>Plan!$A$5:$BQ$468</formula>
    <oldFormula>Plan!$A$5:$BQ$468</oldFormula>
  </rdn>
  <rdn rId="0" localSheetId="4" customView="1" name="Z_02B12058_110B_4DCD_A5EA_5F27400FB028_.wvu.FilterData" hidden="1" oldHidden="1">
    <formula>'Delivery Docs Plan'!$A$4:$O$33</formula>
    <oldFormula>'Delivery Docs Plan'!$A$4:$O$33</oldFormula>
  </rdn>
  <rdn rId="0" localSheetId="5" customView="1" name="Z_02B12058_110B_4DCD_A5EA_5F27400FB028_.wvu.Rows" hidden="1" oldHidden="1">
    <formula>'PR Matrix'!$1:$2</formula>
    <oldFormula>'PR Matrix'!$1:$2</oldFormula>
  </rdn>
  <rdn rId="0" localSheetId="5" customView="1" name="Z_02B12058_110B_4DCD_A5EA_5F27400FB028_.wvu.Cols" hidden="1" oldHidden="1">
    <formula>'PR Matrix'!$JN:$XFD</formula>
    <oldFormula>'PR Matrix'!$JN:$XFD</oldFormula>
  </rdn>
  <rdn rId="0" localSheetId="5" customView="1" name="Z_02B12058_110B_4DCD_A5EA_5F27400FB028_.wvu.FilterData" hidden="1" oldHidden="1">
    <formula>'PR Matrix'!$C$1:$C$481</formula>
    <oldFormula>'PR Matrix'!$C$1:$C$481</oldFormula>
  </rdn>
  <rdn rId="0" localSheetId="6" customView="1" name="Z_02B12058_110B_4DCD_A5EA_5F27400FB028_.wvu.Cols" hidden="1" oldHidden="1">
    <formula>Allocation!$L:$XFD</formula>
    <oldFormula>Allocation!$L:$XFD</oldFormula>
  </rdn>
  <rdn rId="0" localSheetId="6" customView="1" name="Z_02B12058_110B_4DCD_A5EA_5F27400FB028_.wvu.FilterData" hidden="1" oldHidden="1">
    <formula>Allocation!$A$1:$K$1</formula>
    <oldFormula>Allocation!$A$1:$K$1</oldFormula>
  </rdn>
  <rdn rId="0" localSheetId="7" customView="1" name="Z_02B12058_110B_4DCD_A5EA_5F27400FB028_.wvu.FilterData" hidden="1" oldHidden="1">
    <formula>'SRS Reviews'!$A$1:$Q$136</formula>
    <oldFormula>'SRS Reviews'!$A$1:$Q$136</oldFormula>
  </rdn>
  <rdn rId="0" localSheetId="8" customView="1" name="Z_02B12058_110B_4DCD_A5EA_5F27400FB028_.wvu.FilterData" hidden="1" oldHidden="1">
    <formula>Estimates!$A$2:$BC$460</formula>
    <oldFormula>Estimates!$A$2:$BC$460</oldFormula>
  </rdn>
  <rdn rId="0" localSheetId="10" customView="1" name="Z_02B12058_110B_4DCD_A5EA_5F27400FB028_.wvu.FilterData" hidden="1" oldHidden="1">
    <formula>'Open SWPRs'!$A$1:$H$615</formula>
    <oldFormula>'Open SWPRs'!$A$1:$H$615</oldFormula>
  </rdn>
  <rdn rId="0" localSheetId="12" customView="1" name="Z_02B12058_110B_4DCD_A5EA_5F27400FB028_.wvu.FilterData" hidden="1" oldHidden="1">
    <formula>'Build Plan'!$D$3:$L$48</formula>
    <oldFormula>'Build Plan'!$D$3:$L$48</oldFormula>
  </rdn>
  <rcv guid="{02B12058-110B-4DCD-A5EA-5F27400FB028}" action="add"/>
</revisions>
</file>

<file path=xl/revisions/revisionLog15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4733" sId="5">
    <oc r="T252" t="inlineStr">
      <is>
        <t>Y</t>
      </is>
    </oc>
    <nc r="T252"/>
  </rcc>
  <rcc rId="14734" sId="5">
    <oc r="B252" t="inlineStr">
      <is>
        <t>5403, 6194</t>
      </is>
    </oc>
    <nc r="B252">
      <v>5403</v>
    </nc>
  </rcc>
  <rcc rId="14735" sId="3">
    <oc r="E241" t="inlineStr">
      <is>
        <t>5403, 6194</t>
      </is>
    </oc>
    <nc r="E241">
      <v>5403</v>
    </nc>
  </rcc>
  <rcc rId="14736" sId="3">
    <oc r="W241" t="inlineStr">
      <is>
        <t>DBY</t>
      </is>
    </oc>
    <nc r="W241" t="inlineStr">
      <is>
        <t>RRB</t>
      </is>
    </nc>
  </rcc>
  <rcc rId="14737" sId="3">
    <oc r="AF241" t="inlineStr">
      <is>
        <t>DBY</t>
      </is>
    </oc>
    <nc r="AF241" t="inlineStr">
      <is>
        <t>RRB</t>
      </is>
    </nc>
  </rcc>
  <rcc rId="14738" sId="3">
    <oc r="AV241" t="inlineStr">
      <is>
        <t>DBY</t>
      </is>
    </oc>
    <nc r="AV241" t="inlineStr">
      <is>
        <t>RRB</t>
      </is>
    </nc>
  </rcc>
  <rcv guid="{83E26134-8071-4B52-B9C2-8B5396DF70B4}" action="delete"/>
  <rdn rId="0" localSheetId="3" customView="1" name="Z_83E26134_8071_4B52_B9C2_8B5396DF70B4_.wvu.Rows" hidden="1" oldHidden="1">
    <formula>Plan!$488:$750</formula>
    <oldFormula>Plan!$488:$750</oldFormula>
  </rdn>
  <rdn rId="0" localSheetId="3" customView="1" name="Z_83E26134_8071_4B52_B9C2_8B5396DF70B4_.wvu.Cols" hidden="1" oldHidden="1">
    <formula>Plan!$S:$U</formula>
    <oldFormula>Plan!$S:$U</oldFormula>
  </rdn>
  <rdn rId="0" localSheetId="3" customView="1" name="Z_83E26134_8071_4B52_B9C2_8B5396DF70B4_.wvu.FilterData" hidden="1" oldHidden="1">
    <formula>Plan!$A$5:$BQ$468</formula>
    <oldFormula>Plan!$A$5:$BQ$468</oldFormula>
  </rdn>
  <rdn rId="0" localSheetId="4" customView="1" name="Z_83E26134_8071_4B52_B9C2_8B5396DF70B4_.wvu.FilterData" hidden="1" oldHidden="1">
    <formula>'Delivery Docs Plan'!$A$4:$O$33</formula>
    <oldFormula>'Delivery Docs Plan'!$A$4:$O$33</oldFormula>
  </rdn>
  <rdn rId="0" localSheetId="5" customView="1" name="Z_83E26134_8071_4B52_B9C2_8B5396DF70B4_.wvu.Rows" hidden="1" oldHidden="1">
    <formula>'PR Matrix'!$1:$1</formula>
    <oldFormula>'PR Matrix'!$1:$1</oldFormula>
  </rdn>
  <rdn rId="0" localSheetId="5" customView="1" name="Z_83E26134_8071_4B52_B9C2_8B5396DF70B4_.wvu.Cols" hidden="1" oldHidden="1">
    <formula>'PR Matrix'!$JN:$XFD</formula>
    <oldFormula>'PR Matrix'!$JN:$XFD</oldFormula>
  </rdn>
  <rdn rId="0" localSheetId="5" customView="1" name="Z_83E26134_8071_4B52_B9C2_8B5396DF70B4_.wvu.FilterData" hidden="1" oldHidden="1">
    <formula>'PR Matrix'!$C$1:$C$481</formula>
    <oldFormula>'PR Matrix'!$C$1:$C$481</oldFormula>
  </rdn>
  <rdn rId="0" localSheetId="6" customView="1" name="Z_83E26134_8071_4B52_B9C2_8B5396DF70B4_.wvu.Cols" hidden="1" oldHidden="1">
    <formula>Allocation!$L:$XFD</formula>
    <oldFormula>Allocation!$L:$XFD</oldFormula>
  </rdn>
  <rdn rId="0" localSheetId="6" customView="1" name="Z_83E26134_8071_4B52_B9C2_8B5396DF70B4_.wvu.FilterData" hidden="1" oldHidden="1">
    <formula>Allocation!$A$1:$K$1</formula>
    <oldFormula>Allocation!$A$1:$K$1</oldFormula>
  </rdn>
  <rdn rId="0" localSheetId="7" customView="1" name="Z_83E26134_8071_4B52_B9C2_8B5396DF70B4_.wvu.FilterData" hidden="1" oldHidden="1">
    <formula>'SRS Reviews'!$A$1:$Q$136</formula>
    <oldFormula>'SRS Reviews'!$A$1:$Q$136</oldFormula>
  </rdn>
  <rdn rId="0" localSheetId="8" customView="1" name="Z_83E26134_8071_4B52_B9C2_8B5396DF70B4_.wvu.FilterData" hidden="1" oldHidden="1">
    <formula>Estimates!$A$2:$BC$460</formula>
    <oldFormula>Estimates!$A$2:$BC$460</oldFormula>
  </rdn>
  <rdn rId="0" localSheetId="10" customView="1" name="Z_83E26134_8071_4B52_B9C2_8B5396DF70B4_.wvu.FilterData" hidden="1" oldHidden="1">
    <formula>'Open SWPRs'!$A$1:$H$615</formula>
    <oldFormula>'Open SWPRs'!$A$1:$H$615</oldFormula>
  </rdn>
  <rdn rId="0" localSheetId="12" customView="1" name="Z_83E26134_8071_4B52_B9C2_8B5396DF70B4_.wvu.FilterData" hidden="1" oldHidden="1">
    <formula>'Build Plan'!$D$3:$L$48</formula>
    <oldFormula>'Build Plan'!$D$3:$L$48</oldFormula>
  </rdn>
  <rcv guid="{83E26134-8071-4B52-B9C2-8B5396DF70B4}" action="add"/>
</revisions>
</file>

<file path=xl/revisions/revisionLog16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4752" sId="3">
    <oc r="E298" t="inlineStr">
      <is>
        <t>6194, NFPR5</t>
      </is>
    </oc>
    <nc r="E298" t="inlineStr">
      <is>
        <t>6194</t>
      </is>
    </nc>
  </rcc>
</revisions>
</file>

<file path=xl/revisions/revisionLog16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4828" sId="3">
    <oc r="E298" t="inlineStr">
      <is>
        <t>6194,NFPR_5</t>
      </is>
    </oc>
    <nc r="E298" t="inlineStr">
      <is>
        <t>6194</t>
      </is>
    </nc>
  </rcc>
</revisions>
</file>

<file path=xl/revisions/revisionLog16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FAA25FCE-18C5-403C-9C68-9D1F88B3F7EB}" action="delete"/>
  <rdn rId="0" localSheetId="3" customView="1" name="Z_FAA25FCE_18C5_403C_9C68_9D1F88B3F7EB_.wvu.Rows" hidden="1" oldHidden="1">
    <formula>Plan!$488:$750</formula>
    <oldFormula>Plan!$488:$750</oldFormula>
  </rdn>
  <rdn rId="0" localSheetId="3" customView="1" name="Z_FAA25FCE_18C5_403C_9C68_9D1F88B3F7EB_.wvu.Cols" hidden="1" oldHidden="1">
    <formula>Plan!$B:$E,Plan!$I:$P,Plan!$S:$U,Plan!$BQ:$BT</formula>
    <oldFormula>Plan!$B:$E,Plan!$I:$P,Plan!$S:$U,Plan!$BQ:$BT</oldFormula>
  </rdn>
  <rdn rId="0" localSheetId="3" customView="1" name="Z_FAA25FCE_18C5_403C_9C68_9D1F88B3F7EB_.wvu.FilterData" hidden="1" oldHidden="1">
    <formula>Plan!$A$5:$BQ$468</formula>
    <oldFormula>Plan!$A$5:$BQ$468</oldFormula>
  </rdn>
  <rdn rId="0" localSheetId="4" customView="1" name="Z_FAA25FCE_18C5_403C_9C68_9D1F88B3F7EB_.wvu.FilterData" hidden="1" oldHidden="1">
    <formula>'Delivery Docs Plan'!$A$4:$O$33</formula>
    <oldFormula>'Delivery Docs Plan'!$A$4:$O$33</oldFormula>
  </rdn>
  <rdn rId="0" localSheetId="5" customView="1" name="Z_FAA25FCE_18C5_403C_9C68_9D1F88B3F7EB_.wvu.Rows" hidden="1" oldHidden="1">
    <formula>'PR Matrix'!$1:$2</formula>
    <oldFormula>'PR Matrix'!$1:$2</oldFormula>
  </rdn>
  <rdn rId="0" localSheetId="5" customView="1" name="Z_FAA25FCE_18C5_403C_9C68_9D1F88B3F7EB_.wvu.Cols" hidden="1" oldHidden="1">
    <formula>'PR Matrix'!$JN:$XFD</formula>
    <oldFormula>'PR Matrix'!$JN:$XFD</oldFormula>
  </rdn>
  <rdn rId="0" localSheetId="5" customView="1" name="Z_FAA25FCE_18C5_403C_9C68_9D1F88B3F7EB_.wvu.FilterData" hidden="1" oldHidden="1">
    <formula>'PR Matrix'!$C$1:$C$481</formula>
    <oldFormula>'PR Matrix'!$C$1:$C$481</oldFormula>
  </rdn>
  <rdn rId="0" localSheetId="6" customView="1" name="Z_FAA25FCE_18C5_403C_9C68_9D1F88B3F7EB_.wvu.Cols" hidden="1" oldHidden="1">
    <formula>Allocation!$L:$XFD</formula>
    <oldFormula>Allocation!$L:$XFD</oldFormula>
  </rdn>
  <rdn rId="0" localSheetId="6" customView="1" name="Z_FAA25FCE_18C5_403C_9C68_9D1F88B3F7EB_.wvu.FilterData" hidden="1" oldHidden="1">
    <formula>Allocation!$A$1:$K$1</formula>
    <oldFormula>Allocation!$A$1:$K$1</oldFormula>
  </rdn>
  <rdn rId="0" localSheetId="7" customView="1" name="Z_FAA25FCE_18C5_403C_9C68_9D1F88B3F7EB_.wvu.FilterData" hidden="1" oldHidden="1">
    <formula>'SRS Reviews'!$A$1:$Q$136</formula>
    <oldFormula>'SRS Reviews'!$A$1:$Q$136</oldFormula>
  </rdn>
  <rdn rId="0" localSheetId="8" customView="1" name="Z_FAA25FCE_18C5_403C_9C68_9D1F88B3F7EB_.wvu.FilterData" hidden="1" oldHidden="1">
    <formula>Estimates!$A$2:$BC$460</formula>
    <oldFormula>Estimates!$A$2:$BC$460</oldFormula>
  </rdn>
  <rdn rId="0" localSheetId="10" customView="1" name="Z_FAA25FCE_18C5_403C_9C68_9D1F88B3F7EB_.wvu.FilterData" hidden="1" oldHidden="1">
    <formula>'Open SWPRs'!$A$1:$H$615</formula>
    <oldFormula>'Open SWPRs'!$A$1:$H$615</oldFormula>
  </rdn>
  <rdn rId="0" localSheetId="12" customView="1" name="Z_FAA25FCE_18C5_403C_9C68_9D1F88B3F7EB_.wvu.FilterData" hidden="1" oldHidden="1">
    <formula>'Build Plan'!$D$3:$L$48</formula>
    <oldFormula>'Build Plan'!$D$3:$L$48</oldFormula>
  </rdn>
  <rcv guid="{FAA25FCE-18C5-403C-9C68-9D1F88B3F7EB}" action="add"/>
</revisions>
</file>

<file path=xl/revisions/revisionLog16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4843" sId="7">
    <oc r="H12" t="inlineStr">
      <is>
        <t>Clare/ Lee</t>
      </is>
    </oc>
    <nc r="H12" t="inlineStr">
      <is>
        <t>n/a</t>
      </is>
    </nc>
  </rcc>
  <rcc rId="14844" sId="7">
    <nc r="H107" t="inlineStr">
      <is>
        <t>Clare</t>
      </is>
    </nc>
  </rcc>
  <rcc rId="14845" sId="7">
    <nc r="D109" t="inlineStr">
      <is>
        <t>Felix</t>
      </is>
    </nc>
  </rcc>
  <rcc rId="14846" sId="7" numFmtId="19">
    <nc r="B109">
      <v>43004</v>
    </nc>
  </rcc>
  <rcc rId="14847" sId="7" numFmtId="19">
    <nc r="E109">
      <v>43005</v>
    </nc>
  </rcc>
  <rcc rId="14848" sId="7">
    <nc r="H109" t="inlineStr">
      <is>
        <t>Lee</t>
      </is>
    </nc>
  </rcc>
  <rcc rId="14849" sId="7">
    <nc r="I109" t="inlineStr">
      <is>
        <t>n/a</t>
      </is>
    </nc>
  </rcc>
  <rcc rId="14850" sId="7" numFmtId="19">
    <nc r="B37">
      <v>43004</v>
    </nc>
  </rcc>
  <rcc rId="14851" sId="7">
    <nc r="D37" t="inlineStr">
      <is>
        <t>Felix</t>
      </is>
    </nc>
  </rcc>
  <rcc rId="14852" sId="7" numFmtId="19">
    <nc r="E37">
      <v>43005</v>
    </nc>
  </rcc>
  <rfmt sheetId="7" sqref="G37" start="0" length="0">
    <dxf>
      <numFmt numFmtId="21" formatCode="dd\-mmm"/>
    </dxf>
  </rfmt>
  <rcc rId="14853" sId="7">
    <nc r="H37" t="inlineStr">
      <is>
        <t>Lee</t>
      </is>
    </nc>
  </rcc>
  <rcc rId="14854" sId="7">
    <nc r="D107" t="inlineStr">
      <is>
        <t>Felix</t>
      </is>
    </nc>
  </rcc>
  <rcc rId="14855" sId="7">
    <nc r="D3" t="inlineStr">
      <is>
        <t>Felix</t>
      </is>
    </nc>
  </rcc>
  <rcc rId="14856" sId="7">
    <nc r="D12" t="inlineStr">
      <is>
        <t>Felix</t>
      </is>
    </nc>
  </rcc>
  <rcc rId="14857" sId="7" numFmtId="19">
    <nc r="E3">
      <v>43005</v>
    </nc>
  </rcc>
  <rcc rId="14858" sId="7" numFmtId="19">
    <nc r="E12">
      <v>43005</v>
    </nc>
  </rcc>
  <rcc rId="14859" sId="7" numFmtId="19">
    <nc r="E107">
      <v>43005</v>
    </nc>
  </rcc>
</revisions>
</file>

<file path=xl/revisions/revisionLog16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4860" sId="3">
    <nc r="V416">
      <v>2</v>
    </nc>
  </rcc>
  <rcc rId="14861" sId="3">
    <nc r="V448">
      <v>2</v>
    </nc>
  </rcc>
  <rcc rId="14862" sId="3">
    <nc r="V384">
      <v>2</v>
    </nc>
  </rcc>
  <rcc rId="14863" sId="3">
    <nc r="V167">
      <v>1</v>
    </nc>
  </rcc>
  <rcc rId="14864" sId="3">
    <nc r="V299">
      <v>1</v>
    </nc>
  </rcc>
  <rcc rId="14865" sId="3">
    <nc r="V300">
      <v>1</v>
    </nc>
  </rcc>
  <rcc rId="14866" sId="3">
    <nc r="V301">
      <v>1</v>
    </nc>
  </rcc>
  <rcc rId="14867" sId="3">
    <nc r="V315">
      <v>1</v>
    </nc>
  </rcc>
  <rcc rId="14868" sId="3">
    <nc r="V329">
      <v>1</v>
    </nc>
  </rcc>
  <rcc rId="14869" sId="3">
    <nc r="V211">
      <v>1</v>
    </nc>
  </rcc>
  <rcc rId="14870" sId="3">
    <nc r="V135">
      <v>1</v>
    </nc>
  </rcc>
  <rcc rId="14871" sId="3">
    <nc r="V21">
      <v>1</v>
    </nc>
  </rcc>
  <rcc rId="14872" sId="3">
    <nc r="V465">
      <v>1</v>
    </nc>
  </rcc>
  <rcc rId="14873" sId="3">
    <nc r="V466">
      <v>1</v>
    </nc>
  </rcc>
</revisions>
</file>

<file path=xl/revisions/revisionLog16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4874" sId="3">
    <nc r="V37">
      <v>3</v>
    </nc>
  </rcc>
  <rcc rId="14875" sId="3">
    <nc r="V47">
      <v>5</v>
    </nc>
  </rcc>
  <rcc rId="14876" sId="3">
    <nc r="V136">
      <v>5</v>
    </nc>
  </rcc>
  <rcc rId="14877" sId="3">
    <oc r="V135">
      <v>1</v>
    </oc>
    <nc r="V135" t="inlineStr">
      <is>
        <t>1,5</t>
      </is>
    </nc>
  </rcc>
  <rcc rId="14878" sId="3">
    <nc r="V148">
      <v>5</v>
    </nc>
  </rcc>
  <rcc rId="14879" sId="3">
    <nc r="V250">
      <v>5</v>
    </nc>
  </rcc>
  <rcc rId="14880" sId="3">
    <nc r="V298">
      <v>5</v>
    </nc>
  </rcc>
  <rcc rId="14881" sId="3">
    <nc r="V53">
      <v>4</v>
    </nc>
  </rcc>
  <rcc rId="14882" sId="3">
    <nc r="V54">
      <v>4</v>
    </nc>
  </rcc>
  <rcc rId="14883" sId="3">
    <nc r="V55">
      <v>4</v>
    </nc>
  </rcc>
  <rcc rId="14884" sId="3">
    <nc r="V56">
      <v>4</v>
    </nc>
  </rcc>
  <rcc rId="14885" sId="3">
    <nc r="V73">
      <v>3</v>
    </nc>
  </rcc>
  <rcc rId="14886" sId="3">
    <nc r="V164">
      <v>3</v>
    </nc>
  </rcc>
  <rcc rId="14887" sId="3">
    <nc r="V226">
      <v>3</v>
    </nc>
  </rcc>
  <rcc rId="14888" sId="3">
    <nc r="V77">
      <v>3</v>
    </nc>
  </rcc>
  <rcc rId="14889" sId="3">
    <nc r="V96">
      <v>3</v>
    </nc>
  </rcc>
  <rcc rId="14890" sId="3">
    <nc r="V160">
      <v>3</v>
    </nc>
  </rcc>
  <rcc rId="14891" sId="3">
    <nc r="V166">
      <v>3</v>
    </nc>
  </rcc>
  <rcc rId="14892" sId="3">
    <nc r="V241">
      <v>5</v>
    </nc>
  </rcc>
  <rcc rId="14893" sId="3">
    <nc r="V243">
      <v>5</v>
    </nc>
  </rcc>
  <rcc rId="14894" sId="3">
    <oc r="V329">
      <v>1</v>
    </oc>
    <nc r="V329">
      <v>5</v>
    </nc>
  </rcc>
  <rcc rId="14895" sId="3">
    <nc r="V331">
      <v>5</v>
    </nc>
  </rcc>
  <rcc rId="14896" sId="3">
    <nc r="V333">
      <v>5</v>
    </nc>
  </rcc>
</revisions>
</file>

<file path=xl/revisions/revisionLog16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4897" sId="3">
    <oc r="W47" t="inlineStr">
      <is>
        <t>RRB</t>
      </is>
    </oc>
    <nc r="W47" t="inlineStr">
      <is>
        <t>MP</t>
      </is>
    </nc>
  </rcc>
  <rrc rId="14898" sId="3" ref="A773:XFD773" action="insertRow">
    <undo index="0" exp="area" dr="R$1:R$1048576" r="G482" sId="3"/>
    <undo index="0" exp="area" dr="R$1:R$1048576" r="G483" sId="3"/>
    <undo index="0" exp="area" dr="R$1:R$1048576" r="G484" sId="3"/>
    <undo index="0" exp="area" dr="R$1:R$1048576" r="G485" sId="3"/>
    <undo index="0" exp="area" dr="R$1:R$1048576" r="G486" sId="3"/>
    <undo index="1" exp="area" ref3D="1" dr="$S$1:$U$1048576" dn="Z_F78FCA81_B608_454A_B46D_DA1594BED295_.wvu.Cols" sId="3"/>
    <undo index="1" exp="area" ref3D="1" dr="$S$1:$U$1048576" dn="Z_F76A2777_C161_4121_A0E8_1678E85F68C6_.wvu.Cols" sId="3"/>
    <undo index="1" exp="area" ref3D="1" dr="$S$1:$U$1048576" dn="Z_F320C882_6208_44BF_AD76_CAB3202B3D93_.wvu.Cols" sId="3"/>
    <undo index="1" exp="area" ref3D="1" dr="$S$1:$U$1048576" dn="Z_F2088572_AEF7_456E_8FEE_9EECE1B46675_.wvu.Cols" sId="3"/>
    <undo index="1" exp="area" ref3D="1" dr="$S$1:$U$1048576" dn="Z_EB824EDC_44B5_480C_9466_88CD55BCD011_.wvu.Cols" sId="3"/>
    <undo index="1" exp="area" ref3D="1" dr="$S$1:$U$1048576" dn="Z_EA2D852B_2EE3_41E7_8B54_530928E32534_.wvu.Cols" sId="3"/>
    <undo index="2" exp="area" ref3D="1" dr="$BQ$1:$BT$1048576" dn="Z_E8B30110_1132_4597_87AA_506263477060_.wvu.Cols" sId="3"/>
    <undo index="1" exp="area" ref3D="1" dr="$S$1:$U$1048576" dn="Z_E8B30110_1132_4597_87AA_506263477060_.wvu.Cols" sId="3"/>
    <undo index="1" exp="area" ref3D="1" dr="$S$1:$U$1048576" dn="Z_E1FB79D3_6139_4E9D_84E0_D806F17414E7_.wvu.Cols" sId="3"/>
    <undo index="2" exp="area" ref3D="1" dr="$BQ$1:$BT$1048576" dn="Z_E1C450DA_5A25_49EE_AC15_82D55BC93335_.wvu.Cols" sId="3"/>
    <undo index="1" exp="area" ref3D="1" dr="$S$1:$U$1048576" dn="Z_E1C450DA_5A25_49EE_AC15_82D55BC93335_.wvu.Cols" sId="3"/>
    <undo index="0" exp="area" ref3D="1" dr="$S$1:$U$1048576" dn="Z_DE76E38F_A1D1_4A3E_9C90_F4B6007A1049_.wvu.Cols" sId="3"/>
    <undo index="2" exp="area" ref3D="1" dr="$BQ$1:$BT$1048576" dn="Z_DD3C4055_6E9F_4337_AF3C_EAB14138E2FC_.wvu.Cols" sId="3"/>
    <undo index="1" exp="area" ref3D="1" dr="$S$1:$U$1048576" dn="Z_DD3C4055_6E9F_4337_AF3C_EAB14138E2FC_.wvu.Cols" sId="3"/>
    <undo index="2" exp="area" ref3D="1" dr="$BQ$1:$BT$1048576" dn="Z_D610A0E1_F9A9_4C9F_867A_9AA8DA5806C3_.wvu.Cols" sId="3"/>
    <undo index="1" exp="area" ref3D="1" dr="$S$1:$U$1048576" dn="Z_D610A0E1_F9A9_4C9F_867A_9AA8DA5806C3_.wvu.Cols" sId="3"/>
    <undo index="1" exp="area" ref3D="1" dr="$S$1:$U$1048576" dn="Z_D0EC701B_BF59_424D_AF90_FAB54F5D9032_.wvu.Cols" sId="3"/>
    <undo index="1" exp="area" ref3D="1" dr="$S$1:$U$1048576" dn="Z_C8A50DBD_6717_4739_8372_D23519BF2F10_.wvu.Cols" sId="3"/>
    <undo index="2" exp="area" ref3D="1" dr="$BQ$1:$BT$1048576" dn="Z_BFE285D7_067E_4802_A267_8E7CA36A08B9_.wvu.Cols" sId="3"/>
    <undo index="1" exp="area" ref3D="1" dr="$S$1:$U$1048576" dn="Z_BFE285D7_067E_4802_A267_8E7CA36A08B9_.wvu.Cols" sId="3"/>
    <undo index="1" exp="area" ref3D="1" dr="$S$1:$U$1048576" dn="Z_BEFB98C7_6620_4730_80CE_706FB1439778_.wvu.Cols" sId="3"/>
    <undo index="2" exp="area" ref3D="1" dr="$BQ$1:$BT$1048576" dn="Z_BC89DC8A_F93A_4EB3_ACCA_03228A52DC73_.wvu.Cols" sId="3"/>
    <undo index="1" exp="area" ref3D="1" dr="$S$1:$U$1048576" dn="Z_BC89DC8A_F93A_4EB3_ACCA_03228A52DC73_.wvu.Cols" sId="3"/>
    <undo index="2" exp="area" ref3D="1" dr="$BQ$1:$BT$1048576" dn="Z_B83B79D9_617A_4F50_8CCC_C97938364272_.wvu.Cols" sId="3"/>
    <undo index="1" exp="area" ref3D="1" dr="$S$1:$U$1048576" dn="Z_B83B79D9_617A_4F50_8CCC_C97938364272_.wvu.Cols" sId="3"/>
    <undo index="1" exp="area" ref3D="1" dr="$S$1:$U$1048576" dn="Z_B6DA4F4E_AC5A_4095_8D8B_FD639A9E9F62_.wvu.Cols" sId="3"/>
    <undo index="2" exp="area" ref3D="1" dr="$BQ$1:$BT$1048576" dn="Z_B3C29866_3474_43EA_99AD_F394C9416B2B_.wvu.Cols" sId="3"/>
    <undo index="1" exp="area" ref3D="1" dr="$S$1:$U$1048576" dn="Z_B3C29866_3474_43EA_99AD_F394C9416B2B_.wvu.Cols" sId="3"/>
    <undo index="2" exp="area" ref3D="1" dr="$BQ$1:$BT$1048576" dn="Z_B25C0761_BDC6_44DE_BC09_A587D4005716_.wvu.Cols" sId="3"/>
    <undo index="1" exp="area" ref3D="1" dr="$S$1:$U$1048576" dn="Z_B25C0761_BDC6_44DE_BC09_A587D4005716_.wvu.Cols" sId="3"/>
    <undo index="2" exp="area" ref3D="1" dr="$BQ$1:$BT$1048576" dn="Z_B0A275E6_A927_469D_A668_DC597A053ECA_.wvu.Cols" sId="3"/>
    <undo index="1" exp="area" ref3D="1" dr="$S$1:$U$1048576" dn="Z_B0A275E6_A927_469D_A668_DC597A053ECA_.wvu.Cols" sId="3"/>
    <undo index="2" exp="area" ref3D="1" dr="$BQ$1:$BT$1048576" dn="Z_A779676E_2DE4_4B43_BC39_AEC5C199B098_.wvu.Cols" sId="3"/>
    <undo index="1" exp="area" ref3D="1" dr="$S$1:$U$1048576" dn="Z_A779676E_2DE4_4B43_BC39_AEC5C199B098_.wvu.Cols" sId="3"/>
    <undo index="1" exp="area" ref3D="1" dr="$S$1:$U$1048576" dn="Z_A158213F_CC1A_4B2F_8FB3_2D0E9377D318_.wvu.Cols" sId="3"/>
    <undo index="2" exp="area" ref3D="1" dr="$BQ$1:$BT$1048576" dn="Z_9D72E9D6_9DB4_482E_B9DD_F58734D01B5E_.wvu.Cols" sId="3"/>
    <undo index="1" exp="area" ref3D="1" dr="$S$1:$U$1048576" dn="Z_9D72E9D6_9DB4_482E_B9DD_F58734D01B5E_.wvu.Cols" sId="3"/>
    <undo index="1" exp="area" ref3D="1" dr="$S$1:$U$1048576" dn="Z_9D5226FB_7DD3_447E_B45C_6EAA60152D32_.wvu.Cols" sId="3"/>
    <undo index="2" exp="area" ref3D="1" dr="$BN$1:$BT$1048576" dn="Z_9C0FECB6_0701_4CC9_8224_D04A63FFA855_.wvu.Cols" sId="3"/>
    <undo index="1" exp="area" ref3D="1" dr="$S$1:$U$1048576" dn="Z_9C0FECB6_0701_4CC9_8224_D04A63FFA855_.wvu.Cols" sId="3"/>
    <undo index="2" exp="area" ref3D="1" dr="$BQ$1:$BT$1048576" dn="Z_999D8AAC_C53E_4106_83D2_C9E986396FD9_.wvu.Cols" sId="3"/>
    <undo index="1" exp="area" ref3D="1" dr="$S$1:$U$1048576" dn="Z_999D8AAC_C53E_4106_83D2_C9E986396FD9_.wvu.Cols" sId="3"/>
    <undo index="2" exp="area" ref3D="1" dr="$BQ$1:$BT$1048576" dn="Z_97AAAFE3_C681_4E27_A277_F09D7DA8C2DD_.wvu.Cols" sId="3"/>
    <undo index="1" exp="area" ref3D="1" dr="$S$1:$U$1048576" dn="Z_97AAAFE3_C681_4E27_A277_F09D7DA8C2DD_.wvu.Cols" sId="3"/>
    <undo index="2" exp="area" ref3D="1" dr="$BQ$1:$BT$1048576" dn="Z_949F8C7F_DA00_479D_BDE6_6166B149A403_.wvu.Cols" sId="3"/>
    <undo index="1" exp="area" ref3D="1" dr="$S$1:$U$1048576" dn="Z_949F8C7F_DA00_479D_BDE6_6166B149A403_.wvu.Cols" sId="3"/>
    <undo index="2" exp="area" ref3D="1" dr="$BQ$1:$BT$1048576" dn="Z_94202DE1_E113_4D8D_96A4_4561FB59780B_.wvu.Cols" sId="3"/>
    <undo index="1" exp="area" ref3D="1" dr="$S$1:$U$1048576" dn="Z_94202DE1_E113_4D8D_96A4_4561FB59780B_.wvu.Cols" sId="3"/>
    <undo index="2" exp="area" ref3D="1" dr="$BQ$1:$BT$1048576" dn="Z_90088769_7D29_4324_882D_1F352DFBE762_.wvu.Cols" sId="3"/>
    <undo index="1" exp="area" ref3D="1" dr="$S$1:$U$1048576" dn="Z_90088769_7D29_4324_882D_1F352DFBE762_.wvu.Cols" sId="3"/>
    <undo index="1" exp="area" ref3D="1" dr="$S$1:$U$1048576" dn="Z_8F2E2A3B_020D_4DD4_B354_81D162F69C48_.wvu.Cols" sId="3"/>
    <undo index="1" exp="area" ref3D="1" dr="$S$1:$U$1048576" dn="Z_8B0C1710_8C04_443E_9575_8D8EEDA52030_.wvu.Cols" sId="3"/>
    <undo index="1" exp="area" ref3D="1" dr="$S$1:$U$1048576" dn="Z_8AEE08A2_F73E_41EF_8662_F43F5532F7EC_.wvu.Cols" sId="3"/>
    <undo index="1" exp="area" ref3D="1" dr="$S$1:$U$1048576" dn="Z_88EF00F5_A891_4E1F_BEBC_C770D5AFEF26_.wvu.Cols" sId="3"/>
    <undo index="2" exp="area" ref3D="1" dr="$BQ$1:$BT$1048576" dn="Z_840FED42_BEAD_40B5_87A2_918C1E6D4128_.wvu.Cols" sId="3"/>
    <undo index="1" exp="area" ref3D="1" dr="$S$1:$U$1048576" dn="Z_840FED42_BEAD_40B5_87A2_918C1E6D4128_.wvu.Cols" sId="3"/>
    <undo index="0" exp="area" ref3D="1" dr="$S$1:$U$1048576" dn="Z_83E26134_8071_4B52_B9C2_8B5396DF70B4_.wvu.Cols" sId="3"/>
    <undo index="1" exp="area" ref3D="1" dr="$S$1:$U$1048576" dn="Z_7F19FCB4_9655_4ECF_8001_8401CA1B1084_.wvu.Cols" sId="3"/>
    <undo index="1" exp="area" ref3D="1" dr="$S$1:$U$1048576" dn="Z_7E4E90D1_59D3_46C2_B9C5_B4A6E53BE0B7_.wvu.Cols" sId="3"/>
    <undo index="1" exp="area" ref3D="1" dr="$S$1:$U$1048576" dn="Z_7E493E76_89EF_40BE_995A_6CD5B38BE486_.wvu.Cols" sId="3"/>
    <undo index="1" exp="area" ref3D="1" dr="$S$1:$U$1048576" dn="Z_774D3B22_FAD7_45CC_9FF9_C08635F41395_.wvu.Cols" sId="3"/>
    <undo index="1" exp="area" ref3D="1" dr="$S$1:$U$1048576" dn="Z_6FA7792A_1E8F_4225_B55B_C3225E2EEAC0_.wvu.Cols" sId="3"/>
    <undo index="2" exp="area" ref3D="1" dr="$BQ$1:$BT$1048576" dn="Z_6C263B97_64ED_4CE6_9B05_42BE2811A349_.wvu.Cols" sId="3"/>
    <undo index="1" exp="area" ref3D="1" dr="$S$1:$U$1048576" dn="Z_6C263B97_64ED_4CE6_9B05_42BE2811A349_.wvu.Cols" sId="3"/>
    <undo index="2" exp="area" ref3D="1" dr="$BQ$1:$BT$1048576" dn="Z_6568F72F_D597_4229_B333_125FDE9654F7_.wvu.Cols" sId="3"/>
    <undo index="1" exp="area" ref3D="1" dr="$S$1:$U$1048576" dn="Z_6568F72F_D597_4229_B333_125FDE9654F7_.wvu.Cols" sId="3"/>
    <undo index="1" exp="area" ref3D="1" dr="$S$1:$U$1048576" dn="Z_653F5373_3423_4857_B839_026BFFD3E0C5_.wvu.Cols" sId="3"/>
    <undo index="1" exp="area" ref3D="1" dr="$S$1:$U$1048576" dn="Z_607CCD9B_4659_4BD7_A174_E12C78E5291C_.wvu.Cols" sId="3"/>
    <undo index="1" exp="area" ref3D="1" dr="$S$1:$U$1048576" dn="Z_5DABD3DD_3B7F_4D0A_8278_3CABF5A7C879_.wvu.Cols" sId="3"/>
    <undo index="2" exp="area" ref3D="1" dr="$BQ$1:$BT$1048576" dn="Z_5B263600_835E_44BD_B687_603D70FECA3D_.wvu.Cols" sId="3"/>
    <undo index="1" exp="area" ref3D="1" dr="$S$1:$U$1048576" dn="Z_5B263600_835E_44BD_B687_603D70FECA3D_.wvu.Cols" sId="3"/>
    <undo index="2" exp="area" ref3D="1" dr="$BQ$1:$BT$1048576" dn="Z_5AC86898_99C0_40C8_A183_7BCAFD4A38C0_.wvu.Cols" sId="3"/>
    <undo index="1" exp="area" ref3D="1" dr="$S$1:$U$1048576" dn="Z_5AC86898_99C0_40C8_A183_7BCAFD4A38C0_.wvu.Cols" sId="3"/>
    <undo index="2" exp="area" ref3D="1" dr="$BQ$1:$BT$1048576" dn="Z_55F258A9_3656_464A_8209_65541A4A9294_.wvu.Cols" sId="3"/>
    <undo index="1" exp="area" ref3D="1" dr="$S$1:$U$1048576" dn="Z_55F258A9_3656_464A_8209_65541A4A9294_.wvu.Cols" sId="3"/>
    <undo index="1" exp="area" ref3D="1" dr="$S$1:$U$1048576" dn="Z_5435B979_CD36_44F0_9662_F3B5AC1F741D_.wvu.Cols" sId="3"/>
    <undo index="6" exp="area" ref3D="1" dr="$BQ$1:$BT$1048576" dn="Z_519FF1E7_076F_47C2_91B9_C17D2E1B6520_.wvu.Cols" sId="3"/>
    <undo index="4" exp="area" ref3D="1" dr="$AN$1:$AN$1048576" dn="Z_519FF1E7_076F_47C2_91B9_C17D2E1B6520_.wvu.Cols" sId="3"/>
    <undo index="2" exp="area" ref3D="1" dr="$AL$1:$AL$1048576" dn="Z_519FF1E7_076F_47C2_91B9_C17D2E1B6520_.wvu.Cols" sId="3"/>
    <undo index="1" exp="area" ref3D="1" dr="$S$1:$U$1048576" dn="Z_519FF1E7_076F_47C2_91B9_C17D2E1B6520_.wvu.Cols" sId="3"/>
    <undo index="1" exp="area" ref3D="1" dr="$S$1:$U$1048576" dn="Z_4F91CC6A_177C_44AE_BD3E_9ACFF52E4BB6_.wvu.Cols" sId="3"/>
    <undo index="1" exp="area" ref3D="1" dr="$S$1:$U$1048576" dn="Z_4E796616_3F1B_4206_9288_54987A052220_.wvu.Cols" sId="3"/>
    <undo index="1" exp="area" ref3D="1" dr="$S$1:$U$1048576" dn="Z_4E38BAA4_F7A0_4986_9C0B_2533153E78A8_.wvu.Cols" sId="3"/>
    <undo index="1" exp="area" ref3D="1" dr="$S$1:$U$1048576" dn="Z_4864356C_2EA4_4798_837B_554A65950AB7_.wvu.Cols" sId="3"/>
    <undo index="2" exp="area" ref3D="1" dr="$BQ$1:$BT$1048576" dn="Z_440820DD_D35F_4284_A020_75AFCB09A713_.wvu.Cols" sId="3"/>
    <undo index="1" exp="area" ref3D="1" dr="$S$1:$U$1048576" dn="Z_440820DD_D35F_4284_A020_75AFCB09A713_.wvu.Cols" sId="3"/>
    <undo index="2" exp="area" ref3D="1" dr="$BQ$1:$BT$1048576" dn="Z_3ACD5A93_9B0E_40EA_8179_EDF0714A0F5F_.wvu.Cols" sId="3"/>
    <undo index="1" exp="area" ref3D="1" dr="$S$1:$U$1048576" dn="Z_3ACD5A93_9B0E_40EA_8179_EDF0714A0F5F_.wvu.Cols" sId="3"/>
    <undo index="2" exp="area" ref3D="1" dr="$BN$1:$BT$1048576" dn="Z_39344E0E_2CC4_4BC6_A15E_A66B17AEE943_.wvu.Cols" sId="3"/>
    <undo index="1" exp="area" ref3D="1" dr="$S$1:$U$1048576" dn="Z_39344E0E_2CC4_4BC6_A15E_A66B17AEE943_.wvu.Cols" sId="3"/>
    <undo index="6" exp="area" ref3D="1" dr="$BQ$1:$BT$1048576" dn="Z_38797761_B6E7_4EBC_86AC_BCA6FEF8021E_.wvu.Cols" sId="3"/>
    <undo index="4" exp="area" ref3D="1" dr="$AN$1:$AO$1048576" dn="Z_38797761_B6E7_4EBC_86AC_BCA6FEF8021E_.wvu.Cols" sId="3"/>
    <undo index="2" exp="area" ref3D="1" dr="$AL$1:$AL$1048576" dn="Z_38797761_B6E7_4EBC_86AC_BCA6FEF8021E_.wvu.Cols" sId="3"/>
    <undo index="1" exp="area" ref3D="1" dr="$S$1:$U$1048576" dn="Z_38797761_B6E7_4EBC_86AC_BCA6FEF8021E_.wvu.Cols" sId="3"/>
    <undo index="1" exp="area" ref3D="1" dr="$S$1:$U$1048576" dn="Z_3730BEA2_2AC7_4811_AC70_1FABD98B5F4A_.wvu.Cols" sId="3"/>
    <undo index="2" exp="area" ref3D="1" dr="$BQ$1:$BT$1048576" dn="Z_34488582_FC68_47CC_ADEF_620C97FA3BE5_.wvu.Cols" sId="3"/>
    <undo index="1" exp="area" ref3D="1" dr="$S$1:$U$1048576" dn="Z_34488582_FC68_47CC_ADEF_620C97FA3BE5_.wvu.Cols" sId="3"/>
    <undo index="2" exp="area" ref3D="1" dr="$BN$1:$BT$1048576" dn="Z_3125BE9C_D539_46B3_AB2C_AD44D6D3A43D_.wvu.Cols" sId="3"/>
    <undo index="1" exp="area" ref3D="1" dr="$S$1:$U$1048576" dn="Z_3125BE9C_D539_46B3_AB2C_AD44D6D3A43D_.wvu.Cols" sId="3"/>
    <undo index="2" exp="area" ref3D="1" dr="$BQ$1:$BT$1048576" dn="Z_2EDD3601_67EA_4D8B_910E_67CE0A6ECBD5_.wvu.Cols" sId="3"/>
    <undo index="1" exp="area" ref3D="1" dr="$S$1:$U$1048576" dn="Z_2EDD3601_67EA_4D8B_910E_67CE0A6ECBD5_.wvu.Cols" sId="3"/>
    <undo index="2" exp="area" ref3D="1" dr="$BQ$1:$BT$1048576" dn="Z_2C6ABC28_880F_4FC3_AB4C_74CC7AFBB167_.wvu.Cols" sId="3"/>
    <undo index="1" exp="area" ref3D="1" dr="$S$1:$U$1048576" dn="Z_2C6ABC28_880F_4FC3_AB4C_74CC7AFBB167_.wvu.Cols" sId="3"/>
    <undo index="0" exp="area" ref3D="1" dr="$S$1:$U$1048576" dn="Z_2B096DAF_0513_499A_BB3D_6C1B61550EAD_.wvu.Cols" sId="3"/>
    <undo index="1" exp="area" ref3D="1" dr="$S$1:$U$1048576" dn="Z_29D4EA0C_C332_4606_AA75_F5E39836AAA2_.wvu.Cols" sId="3"/>
    <undo index="2" exp="area" ref3D="1" dr="$BN$1:$BT$1048576" dn="Z_28D79C02_A415_42D9_AF37_1523DA21D815_.wvu.Cols" sId="3"/>
    <undo index="1" exp="area" ref3D="1" dr="$S$1:$U$1048576" dn="Z_28D79C02_A415_42D9_AF37_1523DA21D815_.wvu.Cols" sId="3"/>
    <undo index="1" exp="area" ref3D="1" dr="$S$1:$U$1048576" dn="Z_2843D43C_15A8_41DB_8AAA_3E8B8BBF0B92_.wvu.Cols" sId="3"/>
    <undo index="2" exp="area" ref3D="1" dr="$BQ$1:$BT$1048576" dn="Z_27A4B667_7EE5_4B37_A36E_7A71AE7736F5_.wvu.Cols" sId="3"/>
    <undo index="1" exp="area" ref3D="1" dr="$S$1:$U$1048576" dn="Z_27A4B667_7EE5_4B37_A36E_7A71AE7736F5_.wvu.Cols" sId="3"/>
    <undo index="2" exp="area" ref3D="1" dr="$BQ$1:$BT$1048576" dn="Z_1CE7FAA3_375A_44FC_8395_7BB368E304B3_.wvu.Cols" sId="3"/>
    <undo index="1" exp="area" ref3D="1" dr="$S$1:$U$1048576" dn="Z_1CE7FAA3_375A_44FC_8395_7BB368E304B3_.wvu.Cols" sId="3"/>
    <undo index="2" exp="area" ref3D="1" dr="$BQ$1:$BT$1048576" dn="Z_1A677123_3181_47F1_8D94_D23E42118B34_.wvu.Cols" sId="3"/>
    <undo index="1" exp="area" ref3D="1" dr="$S$1:$U$1048576" dn="Z_1A677123_3181_47F1_8D94_D23E42118B34_.wvu.Cols" sId="3"/>
    <undo index="2" exp="area" ref3D="1" dr="$BN$1:$BT$1048576" dn="Z_195EEB94_5611_43AB_AD4C_189BF5DF63BD_.wvu.Cols" sId="3"/>
    <undo index="1" exp="area" ref3D="1" dr="$S$1:$U$1048576" dn="Z_195EEB94_5611_43AB_AD4C_189BF5DF63BD_.wvu.Cols" sId="3"/>
    <undo index="2" exp="area" ref3D="1" dr="$BQ$1:$BT$1048576" dn="Z_18DF35B7_CAA0_4050_BA63_78DA1CA747BE_.wvu.Cols" sId="3"/>
    <undo index="1" exp="area" ref3D="1" dr="$S$1:$U$1048576" dn="Z_18DF35B7_CAA0_4050_BA63_78DA1CA747BE_.wvu.Cols" sId="3"/>
    <undo index="1" exp="area" ref3D="1" dr="$S$1:$U$1048576" dn="Z_186AB716_4241_4317_9300_D6DC13524A2C_.wvu.Cols" sId="3"/>
    <undo index="1" exp="area" ref3D="1" dr="$S$1:$U$1048576" dn="Z_16543542_821D_4BC4_91AB_D2C631412736_.wvu.Cols" sId="3"/>
    <undo index="2" exp="area" ref3D="1" dr="$BQ$1:$BT$1048576" dn="Z_11F0A643_03F6_4A9B_A587_984CEF24373C_.wvu.Cols" sId="3"/>
    <undo index="1" exp="area" ref3D="1" dr="$S$1:$U$1048576" dn="Z_11F0A643_03F6_4A9B_A587_984CEF24373C_.wvu.Cols" sId="3"/>
    <undo index="1" exp="area" ref3D="1" dr="$S$1:$U$1048576" dn="Z_116A1B62_BC36_4DF8_BA7A_5A8B2AC14341_.wvu.Cols" sId="3"/>
    <undo index="2" exp="area" ref3D="1" dr="$BQ$1:$BT$1048576" dn="Z_1053507D_AB8D_4416_A992_8628E70BD9D6_.wvu.Cols" sId="3"/>
    <undo index="1" exp="area" ref3D="1" dr="$S$1:$U$1048576" dn="Z_1053507D_AB8D_4416_A992_8628E70BD9D6_.wvu.Cols" sId="3"/>
    <undo index="1" exp="area" ref3D="1" dr="$S$1:$U$1048576" dn="Z_0EEF1658_6DED_493F_AB34_5C882B7D8D1D_.wvu.Cols" sId="3"/>
    <undo index="1" exp="area" ref3D="1" dr="$S$1:$U$1048576" dn="Z_0D63E466_D251_474F_9293_B76C0854AE18_.wvu.Cols" sId="3"/>
    <undo index="1" exp="area" ref3D="1" dr="$S$1:$U$1048576" dn="Z_0B513DDE_5559_48C9_BE83_B3BA05D50CBD_.wvu.Cols" sId="3"/>
    <undo index="1" exp="area" ref3D="1" dr="$S$1:$U$1048576" dn="Z_096F67F7_AEB5_413D_899E_0491F5B25FFD_.wvu.Cols" sId="3"/>
    <undo index="1" exp="area" ref3D="1" dr="$S$1:$U$1048576" dn="Z_0484FDF7_2DB5_4BF2_B382_43CE01593EDC_.wvu.Cols" sId="3"/>
    <undo index="2" exp="area" ref3D="1" dr="$BQ$1:$BT$1048576" dn="Z_02B12058_110B_4DCD_A5EA_5F27400FB028_.wvu.Cols" sId="3"/>
    <undo index="1" exp="area" ref3D="1" dr="$S$1:$U$1048576" dn="Z_02B12058_110B_4DCD_A5EA_5F27400FB028_.wvu.Cols" sId="3"/>
    <undo index="2" exp="area" ref3D="1" dr="$BQ$1:$BT$1048576" dn="Z_02668375_14EE_499B_A8A1_CFA0F3453F57_.wvu.Cols" sId="3"/>
    <undo index="1" exp="area" ref3D="1" dr="$S$1:$U$1048576" dn="Z_02668375_14EE_499B_A8A1_CFA0F3453F57_.wvu.Cols" sId="3"/>
    <undo index="6" exp="area" ref3D="1" dr="$BQ$1:$BT$1048576" dn="Z_00CA5430_6B3A_4E12_B07E_9C9EC9D8F7A7_.wvu.Cols" sId="3"/>
    <undo index="4" exp="area" ref3D="1" dr="$AN$1:$AN$1048576" dn="Z_00CA5430_6B3A_4E12_B07E_9C9EC9D8F7A7_.wvu.Cols" sId="3"/>
    <undo index="2" exp="area" ref3D="1" dr="$AL$1:$AL$1048576" dn="Z_00CA5430_6B3A_4E12_B07E_9C9EC9D8F7A7_.wvu.Cols" sId="3"/>
    <undo index="1" exp="area" ref3D="1" dr="$S$1:$U$1048576" dn="Z_00CA5430_6B3A_4E12_B07E_9C9EC9D8F7A7_.wvu.Cols" sId="3"/>
    <undo index="1" exp="area" ref3D="1" dr="$S$1:$U$1048576" dn="Z_FDCD7FD4_7D62_43EB_A646_C382CC277444_.wvu.Cols" sId="3"/>
    <undo index="1" exp="area" ref3D="1" dr="$S$1:$U$1048576" dn="Z_FD5F77AF_5A8F_4B6D_961B_C7FD9D452FD5_.wvu.Cols" sId="3"/>
    <undo index="1" exp="area" ref3D="1" dr="$S$1:$U$1048576" dn="Z_FAFF16D3_22B3_4C97_ACCF_EE39802F6088_.wvu.Cols" sId="3"/>
    <undo index="6" exp="area" ref3D="1" dr="$BQ$1:$BT$1048576" dn="Z_FAA25FCE_18C5_403C_9C68_9D1F88B3F7EB_.wvu.Cols" sId="3"/>
    <undo index="4" exp="area" ref3D="1" dr="$S$1:$U$1048576" dn="Z_FAA25FCE_18C5_403C_9C68_9D1F88B3F7EB_.wvu.Cols" sId="3"/>
    <undo index="2" exp="area" ref3D="1" dr="$I$1:$P$1048576" dn="Z_FAA25FCE_18C5_403C_9C68_9D1F88B3F7EB_.wvu.Cols" sId="3"/>
    <undo index="1" exp="area" ref3D="1" dr="$B$1:$E$1048576" dn="Z_FAA25FCE_18C5_403C_9C68_9D1F88B3F7EB_.wvu.Cols" sId="3"/>
    <undo index="1" exp="area" ref3D="1" dr="$S$1:$U$1048576" dn="Z_FA025E0E_AAB4_48EA_A8D2_9619F0E6F664_.wvu.Cols" sId="3"/>
  </rrc>
  <rcc rId="14899" sId="3">
    <nc r="A773" t="inlineStr">
      <is>
        <t>MP</t>
      </is>
    </nc>
  </rcc>
  <rfmt sheetId="3" sqref="W47" start="0" length="2147483647">
    <dxf>
      <font>
        <color auto="1"/>
      </font>
    </dxf>
  </rfmt>
  <rcc rId="14900" sId="3" odxf="1" dxf="1">
    <oc r="AF47" t="inlineStr">
      <is>
        <t>RRB</t>
      </is>
    </oc>
    <nc r="AF47" t="inlineStr">
      <is>
        <t>MP</t>
      </is>
    </nc>
    <odxf>
      <font>
        <sz val="8"/>
        <color theme="0" tint="-0.249977111117893"/>
      </font>
      <fill>
        <patternFill>
          <bgColor indexed="22"/>
        </patternFill>
      </fill>
    </odxf>
    <ndxf>
      <font>
        <sz val="8"/>
        <color theme="0" tint="-0.249977111117893"/>
      </font>
      <fill>
        <patternFill>
          <bgColor theme="0" tint="-0.34998626667073579"/>
        </patternFill>
      </fill>
    </ndxf>
  </rcc>
  <rcc rId="14901" sId="3" odxf="1" dxf="1">
    <oc r="AV47" t="inlineStr">
      <is>
        <t>RRB</t>
      </is>
    </oc>
    <nc r="AV47" t="inlineStr">
      <is>
        <t>MP</t>
      </is>
    </nc>
    <odxf>
      <font>
        <sz val="8"/>
        <color theme="0" tint="-0.249977111117893"/>
      </font>
      <fill>
        <patternFill>
          <bgColor indexed="22"/>
        </patternFill>
      </fill>
    </odxf>
    <ndxf>
      <font>
        <sz val="8"/>
        <color theme="0" tint="-0.249977111117893"/>
      </font>
      <fill>
        <patternFill>
          <bgColor theme="0" tint="-0.34998626667073579"/>
        </patternFill>
      </fill>
    </ndxf>
  </rcc>
  <rcv guid="{83E26134-8071-4B52-B9C2-8B5396DF70B4}" action="delete"/>
  <rdn rId="0" localSheetId="3" customView="1" name="Z_83E26134_8071_4B52_B9C2_8B5396DF70B4_.wvu.Rows" hidden="1" oldHidden="1">
    <formula>Plan!$488:$750</formula>
    <oldFormula>Plan!$488:$750</oldFormula>
  </rdn>
  <rdn rId="0" localSheetId="3" customView="1" name="Z_83E26134_8071_4B52_B9C2_8B5396DF70B4_.wvu.Cols" hidden="1" oldHidden="1">
    <formula>Plan!$S:$U</formula>
    <oldFormula>Plan!$S:$U</oldFormula>
  </rdn>
  <rdn rId="0" localSheetId="3" customView="1" name="Z_83E26134_8071_4B52_B9C2_8B5396DF70B4_.wvu.FilterData" hidden="1" oldHidden="1">
    <formula>Plan!$A$5:$BQ$468</formula>
    <oldFormula>Plan!$A$5:$BQ$468</oldFormula>
  </rdn>
  <rdn rId="0" localSheetId="4" customView="1" name="Z_83E26134_8071_4B52_B9C2_8B5396DF70B4_.wvu.FilterData" hidden="1" oldHidden="1">
    <formula>'Delivery Docs Plan'!$A$4:$O$33</formula>
    <oldFormula>'Delivery Docs Plan'!$A$4:$O$33</oldFormula>
  </rdn>
  <rdn rId="0" localSheetId="5" customView="1" name="Z_83E26134_8071_4B52_B9C2_8B5396DF70B4_.wvu.Rows" hidden="1" oldHidden="1">
    <formula>'PR Matrix'!$1:$1</formula>
    <oldFormula>'PR Matrix'!$1:$1</oldFormula>
  </rdn>
  <rdn rId="0" localSheetId="5" customView="1" name="Z_83E26134_8071_4B52_B9C2_8B5396DF70B4_.wvu.Cols" hidden="1" oldHidden="1">
    <formula>'PR Matrix'!$JN:$XFD</formula>
    <oldFormula>'PR Matrix'!$JN:$XFD</oldFormula>
  </rdn>
  <rdn rId="0" localSheetId="5" customView="1" name="Z_83E26134_8071_4B52_B9C2_8B5396DF70B4_.wvu.FilterData" hidden="1" oldHidden="1">
    <formula>'PR Matrix'!$C$1:$C$481</formula>
    <oldFormula>'PR Matrix'!$C$1:$C$481</oldFormula>
  </rdn>
  <rdn rId="0" localSheetId="6" customView="1" name="Z_83E26134_8071_4B52_B9C2_8B5396DF70B4_.wvu.Cols" hidden="1" oldHidden="1">
    <formula>Allocation!$L:$XFD</formula>
    <oldFormula>Allocation!$L:$XFD</oldFormula>
  </rdn>
  <rdn rId="0" localSheetId="6" customView="1" name="Z_83E26134_8071_4B52_B9C2_8B5396DF70B4_.wvu.FilterData" hidden="1" oldHidden="1">
    <formula>Allocation!$A$1:$K$1</formula>
    <oldFormula>Allocation!$A$1:$K$1</oldFormula>
  </rdn>
  <rdn rId="0" localSheetId="7" customView="1" name="Z_83E26134_8071_4B52_B9C2_8B5396DF70B4_.wvu.FilterData" hidden="1" oldHidden="1">
    <formula>'SRS Reviews'!$A$1:$Q$136</formula>
    <oldFormula>'SRS Reviews'!$A$1:$Q$136</oldFormula>
  </rdn>
  <rdn rId="0" localSheetId="8" customView="1" name="Z_83E26134_8071_4B52_B9C2_8B5396DF70B4_.wvu.FilterData" hidden="1" oldHidden="1">
    <formula>Estimates!$A$2:$BC$460</formula>
    <oldFormula>Estimates!$A$2:$BC$460</oldFormula>
  </rdn>
  <rdn rId="0" localSheetId="10" customView="1" name="Z_83E26134_8071_4B52_B9C2_8B5396DF70B4_.wvu.FilterData" hidden="1" oldHidden="1">
    <formula>'Open SWPRs'!$A$1:$H$615</formula>
    <oldFormula>'Open SWPRs'!$A$1:$H$615</oldFormula>
  </rdn>
  <rdn rId="0" localSheetId="12" customView="1" name="Z_83E26134_8071_4B52_B9C2_8B5396DF70B4_.wvu.FilterData" hidden="1" oldHidden="1">
    <formula>'Build Plan'!$D$3:$L$48</formula>
    <oldFormula>'Build Plan'!$D$3:$L$48</oldFormula>
  </rdn>
  <rcv guid="{83E26134-8071-4B52-B9C2-8B5396DF70B4}" action="add"/>
</revisions>
</file>

<file path=xl/revisions/revisionLog16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4915" sId="7">
    <oc r="A3" t="inlineStr">
      <is>
        <t>JXW002_0320 - SRS_EEV.doc</t>
      </is>
    </oc>
    <nc r="A3" t="inlineStr">
      <is>
        <t>JXW001_0208 - SRS_EEV.doc</t>
      </is>
    </nc>
  </rcc>
  <rcc rId="14916" sId="7">
    <nc r="C3">
      <v>10.1</v>
    </nc>
  </rcc>
</revisions>
</file>

<file path=xl/revisions/revisionLog16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4917" sId="3">
    <oc r="W241" t="inlineStr">
      <is>
        <t>RRB</t>
      </is>
    </oc>
    <nc r="W241" t="inlineStr">
      <is>
        <t>HG</t>
      </is>
    </nc>
  </rcc>
  <rrc rId="14918" sId="3" ref="A763:XFD763" action="insertRow">
    <undo index="0" exp="area" dr="R$1:R$1048576" r="G482" sId="3"/>
    <undo index="0" exp="area" dr="R$1:R$1048576" r="G483" sId="3"/>
    <undo index="0" exp="area" dr="R$1:R$1048576" r="G484" sId="3"/>
    <undo index="0" exp="area" dr="R$1:R$1048576" r="G485" sId="3"/>
    <undo index="0" exp="area" dr="R$1:R$1048576" r="G486" sId="3"/>
    <undo index="1" exp="area" ref3D="1" dr="$S$1:$U$1048576" dn="Z_F78FCA81_B608_454A_B46D_DA1594BED295_.wvu.Cols" sId="3"/>
    <undo index="1" exp="area" ref3D="1" dr="$S$1:$U$1048576" dn="Z_F76A2777_C161_4121_A0E8_1678E85F68C6_.wvu.Cols" sId="3"/>
    <undo index="1" exp="area" ref3D="1" dr="$S$1:$U$1048576" dn="Z_F320C882_6208_44BF_AD76_CAB3202B3D93_.wvu.Cols" sId="3"/>
    <undo index="1" exp="area" ref3D="1" dr="$S$1:$U$1048576" dn="Z_F2088572_AEF7_456E_8FEE_9EECE1B46675_.wvu.Cols" sId="3"/>
    <undo index="1" exp="area" ref3D="1" dr="$S$1:$U$1048576" dn="Z_EB824EDC_44B5_480C_9466_88CD55BCD011_.wvu.Cols" sId="3"/>
    <undo index="1" exp="area" ref3D="1" dr="$S$1:$U$1048576" dn="Z_EA2D852B_2EE3_41E7_8B54_530928E32534_.wvu.Cols" sId="3"/>
    <undo index="2" exp="area" ref3D="1" dr="$BQ$1:$BT$1048576" dn="Z_E8B30110_1132_4597_87AA_506263477060_.wvu.Cols" sId="3"/>
    <undo index="1" exp="area" ref3D="1" dr="$S$1:$U$1048576" dn="Z_E8B30110_1132_4597_87AA_506263477060_.wvu.Cols" sId="3"/>
    <undo index="1" exp="area" ref3D="1" dr="$S$1:$U$1048576" dn="Z_E1FB79D3_6139_4E9D_84E0_D806F17414E7_.wvu.Cols" sId="3"/>
    <undo index="2" exp="area" ref3D="1" dr="$BQ$1:$BT$1048576" dn="Z_E1C450DA_5A25_49EE_AC15_82D55BC93335_.wvu.Cols" sId="3"/>
    <undo index="1" exp="area" ref3D="1" dr="$S$1:$U$1048576" dn="Z_E1C450DA_5A25_49EE_AC15_82D55BC93335_.wvu.Cols" sId="3"/>
    <undo index="0" exp="area" ref3D="1" dr="$S$1:$U$1048576" dn="Z_DE76E38F_A1D1_4A3E_9C90_F4B6007A1049_.wvu.Cols" sId="3"/>
    <undo index="2" exp="area" ref3D="1" dr="$BQ$1:$BT$1048576" dn="Z_DD3C4055_6E9F_4337_AF3C_EAB14138E2FC_.wvu.Cols" sId="3"/>
    <undo index="1" exp="area" ref3D="1" dr="$S$1:$U$1048576" dn="Z_DD3C4055_6E9F_4337_AF3C_EAB14138E2FC_.wvu.Cols" sId="3"/>
    <undo index="2" exp="area" ref3D="1" dr="$BQ$1:$BT$1048576" dn="Z_D610A0E1_F9A9_4C9F_867A_9AA8DA5806C3_.wvu.Cols" sId="3"/>
    <undo index="1" exp="area" ref3D="1" dr="$S$1:$U$1048576" dn="Z_D610A0E1_F9A9_4C9F_867A_9AA8DA5806C3_.wvu.Cols" sId="3"/>
    <undo index="1" exp="area" ref3D="1" dr="$S$1:$U$1048576" dn="Z_D0EC701B_BF59_424D_AF90_FAB54F5D9032_.wvu.Cols" sId="3"/>
    <undo index="1" exp="area" ref3D="1" dr="$S$1:$U$1048576" dn="Z_C8A50DBD_6717_4739_8372_D23519BF2F10_.wvu.Cols" sId="3"/>
    <undo index="2" exp="area" ref3D="1" dr="$BQ$1:$BT$1048576" dn="Z_BFE285D7_067E_4802_A267_8E7CA36A08B9_.wvu.Cols" sId="3"/>
    <undo index="1" exp="area" ref3D="1" dr="$S$1:$U$1048576" dn="Z_BFE285D7_067E_4802_A267_8E7CA36A08B9_.wvu.Cols" sId="3"/>
    <undo index="1" exp="area" ref3D="1" dr="$S$1:$U$1048576" dn="Z_BEFB98C7_6620_4730_80CE_706FB1439778_.wvu.Cols" sId="3"/>
    <undo index="2" exp="area" ref3D="1" dr="$BQ$1:$BT$1048576" dn="Z_BC89DC8A_F93A_4EB3_ACCA_03228A52DC73_.wvu.Cols" sId="3"/>
    <undo index="1" exp="area" ref3D="1" dr="$S$1:$U$1048576" dn="Z_BC89DC8A_F93A_4EB3_ACCA_03228A52DC73_.wvu.Cols" sId="3"/>
    <undo index="2" exp="area" ref3D="1" dr="$BQ$1:$BT$1048576" dn="Z_B83B79D9_617A_4F50_8CCC_C97938364272_.wvu.Cols" sId="3"/>
    <undo index="1" exp="area" ref3D="1" dr="$S$1:$U$1048576" dn="Z_B83B79D9_617A_4F50_8CCC_C97938364272_.wvu.Cols" sId="3"/>
    <undo index="1" exp="area" ref3D="1" dr="$S$1:$U$1048576" dn="Z_B6DA4F4E_AC5A_4095_8D8B_FD639A9E9F62_.wvu.Cols" sId="3"/>
    <undo index="2" exp="area" ref3D="1" dr="$BQ$1:$BT$1048576" dn="Z_B3C29866_3474_43EA_99AD_F394C9416B2B_.wvu.Cols" sId="3"/>
    <undo index="1" exp="area" ref3D="1" dr="$S$1:$U$1048576" dn="Z_B3C29866_3474_43EA_99AD_F394C9416B2B_.wvu.Cols" sId="3"/>
    <undo index="2" exp="area" ref3D="1" dr="$BQ$1:$BT$1048576" dn="Z_B25C0761_BDC6_44DE_BC09_A587D4005716_.wvu.Cols" sId="3"/>
    <undo index="1" exp="area" ref3D="1" dr="$S$1:$U$1048576" dn="Z_B25C0761_BDC6_44DE_BC09_A587D4005716_.wvu.Cols" sId="3"/>
    <undo index="2" exp="area" ref3D="1" dr="$BQ$1:$BT$1048576" dn="Z_B0A275E6_A927_469D_A668_DC597A053ECA_.wvu.Cols" sId="3"/>
    <undo index="1" exp="area" ref3D="1" dr="$S$1:$U$1048576" dn="Z_B0A275E6_A927_469D_A668_DC597A053ECA_.wvu.Cols" sId="3"/>
    <undo index="2" exp="area" ref3D="1" dr="$BQ$1:$BT$1048576" dn="Z_A779676E_2DE4_4B43_BC39_AEC5C199B098_.wvu.Cols" sId="3"/>
    <undo index="1" exp="area" ref3D="1" dr="$S$1:$U$1048576" dn="Z_A779676E_2DE4_4B43_BC39_AEC5C199B098_.wvu.Cols" sId="3"/>
    <undo index="1" exp="area" ref3D="1" dr="$S$1:$U$1048576" dn="Z_A158213F_CC1A_4B2F_8FB3_2D0E9377D318_.wvu.Cols" sId="3"/>
    <undo index="2" exp="area" ref3D="1" dr="$BQ$1:$BT$1048576" dn="Z_9D72E9D6_9DB4_482E_B9DD_F58734D01B5E_.wvu.Cols" sId="3"/>
    <undo index="1" exp="area" ref3D="1" dr="$S$1:$U$1048576" dn="Z_9D72E9D6_9DB4_482E_B9DD_F58734D01B5E_.wvu.Cols" sId="3"/>
    <undo index="1" exp="area" ref3D="1" dr="$S$1:$U$1048576" dn="Z_9D5226FB_7DD3_447E_B45C_6EAA60152D32_.wvu.Cols" sId="3"/>
    <undo index="2" exp="area" ref3D="1" dr="$BN$1:$BT$1048576" dn="Z_9C0FECB6_0701_4CC9_8224_D04A63FFA855_.wvu.Cols" sId="3"/>
    <undo index="1" exp="area" ref3D="1" dr="$S$1:$U$1048576" dn="Z_9C0FECB6_0701_4CC9_8224_D04A63FFA855_.wvu.Cols" sId="3"/>
    <undo index="2" exp="area" ref3D="1" dr="$BQ$1:$BT$1048576" dn="Z_999D8AAC_C53E_4106_83D2_C9E986396FD9_.wvu.Cols" sId="3"/>
    <undo index="1" exp="area" ref3D="1" dr="$S$1:$U$1048576" dn="Z_999D8AAC_C53E_4106_83D2_C9E986396FD9_.wvu.Cols" sId="3"/>
    <undo index="2" exp="area" ref3D="1" dr="$BQ$1:$BT$1048576" dn="Z_97AAAFE3_C681_4E27_A277_F09D7DA8C2DD_.wvu.Cols" sId="3"/>
    <undo index="1" exp="area" ref3D="1" dr="$S$1:$U$1048576" dn="Z_97AAAFE3_C681_4E27_A277_F09D7DA8C2DD_.wvu.Cols" sId="3"/>
    <undo index="2" exp="area" ref3D="1" dr="$BQ$1:$BT$1048576" dn="Z_949F8C7F_DA00_479D_BDE6_6166B149A403_.wvu.Cols" sId="3"/>
    <undo index="1" exp="area" ref3D="1" dr="$S$1:$U$1048576" dn="Z_949F8C7F_DA00_479D_BDE6_6166B149A403_.wvu.Cols" sId="3"/>
    <undo index="2" exp="area" ref3D="1" dr="$BQ$1:$BT$1048576" dn="Z_94202DE1_E113_4D8D_96A4_4561FB59780B_.wvu.Cols" sId="3"/>
    <undo index="1" exp="area" ref3D="1" dr="$S$1:$U$1048576" dn="Z_94202DE1_E113_4D8D_96A4_4561FB59780B_.wvu.Cols" sId="3"/>
    <undo index="2" exp="area" ref3D="1" dr="$BQ$1:$BT$1048576" dn="Z_90088769_7D29_4324_882D_1F352DFBE762_.wvu.Cols" sId="3"/>
    <undo index="1" exp="area" ref3D="1" dr="$S$1:$U$1048576" dn="Z_90088769_7D29_4324_882D_1F352DFBE762_.wvu.Cols" sId="3"/>
    <undo index="1" exp="area" ref3D="1" dr="$S$1:$U$1048576" dn="Z_8F2E2A3B_020D_4DD4_B354_81D162F69C48_.wvu.Cols" sId="3"/>
    <undo index="1" exp="area" ref3D="1" dr="$S$1:$U$1048576" dn="Z_8B0C1710_8C04_443E_9575_8D8EEDA52030_.wvu.Cols" sId="3"/>
    <undo index="1" exp="area" ref3D="1" dr="$S$1:$U$1048576" dn="Z_8AEE08A2_F73E_41EF_8662_F43F5532F7EC_.wvu.Cols" sId="3"/>
    <undo index="1" exp="area" ref3D="1" dr="$S$1:$U$1048576" dn="Z_88EF00F5_A891_4E1F_BEBC_C770D5AFEF26_.wvu.Cols" sId="3"/>
    <undo index="2" exp="area" ref3D="1" dr="$BQ$1:$BT$1048576" dn="Z_840FED42_BEAD_40B5_87A2_918C1E6D4128_.wvu.Cols" sId="3"/>
    <undo index="1" exp="area" ref3D="1" dr="$S$1:$U$1048576" dn="Z_840FED42_BEAD_40B5_87A2_918C1E6D4128_.wvu.Cols" sId="3"/>
    <undo index="0" exp="area" ref3D="1" dr="$S$1:$U$1048576" dn="Z_83E26134_8071_4B52_B9C2_8B5396DF70B4_.wvu.Cols" sId="3"/>
    <undo index="1" exp="area" ref3D="1" dr="$S$1:$U$1048576" dn="Z_7F19FCB4_9655_4ECF_8001_8401CA1B1084_.wvu.Cols" sId="3"/>
    <undo index="1" exp="area" ref3D="1" dr="$S$1:$U$1048576" dn="Z_7E4E90D1_59D3_46C2_B9C5_B4A6E53BE0B7_.wvu.Cols" sId="3"/>
    <undo index="1" exp="area" ref3D="1" dr="$S$1:$U$1048576" dn="Z_7E493E76_89EF_40BE_995A_6CD5B38BE486_.wvu.Cols" sId="3"/>
    <undo index="1" exp="area" ref3D="1" dr="$S$1:$U$1048576" dn="Z_774D3B22_FAD7_45CC_9FF9_C08635F41395_.wvu.Cols" sId="3"/>
    <undo index="1" exp="area" ref3D="1" dr="$S$1:$U$1048576" dn="Z_6FA7792A_1E8F_4225_B55B_C3225E2EEAC0_.wvu.Cols" sId="3"/>
    <undo index="2" exp="area" ref3D="1" dr="$BQ$1:$BT$1048576" dn="Z_6C263B97_64ED_4CE6_9B05_42BE2811A349_.wvu.Cols" sId="3"/>
    <undo index="1" exp="area" ref3D="1" dr="$S$1:$U$1048576" dn="Z_6C263B97_64ED_4CE6_9B05_42BE2811A349_.wvu.Cols" sId="3"/>
    <undo index="2" exp="area" ref3D="1" dr="$BQ$1:$BT$1048576" dn="Z_6568F72F_D597_4229_B333_125FDE9654F7_.wvu.Cols" sId="3"/>
    <undo index="1" exp="area" ref3D="1" dr="$S$1:$U$1048576" dn="Z_6568F72F_D597_4229_B333_125FDE9654F7_.wvu.Cols" sId="3"/>
    <undo index="1" exp="area" ref3D="1" dr="$S$1:$U$1048576" dn="Z_653F5373_3423_4857_B839_026BFFD3E0C5_.wvu.Cols" sId="3"/>
    <undo index="1" exp="area" ref3D="1" dr="$S$1:$U$1048576" dn="Z_607CCD9B_4659_4BD7_A174_E12C78E5291C_.wvu.Cols" sId="3"/>
    <undo index="1" exp="area" ref3D="1" dr="$S$1:$U$1048576" dn="Z_5DABD3DD_3B7F_4D0A_8278_3CABF5A7C879_.wvu.Cols" sId="3"/>
    <undo index="2" exp="area" ref3D="1" dr="$BQ$1:$BT$1048576" dn="Z_5B263600_835E_44BD_B687_603D70FECA3D_.wvu.Cols" sId="3"/>
    <undo index="1" exp="area" ref3D="1" dr="$S$1:$U$1048576" dn="Z_5B263600_835E_44BD_B687_603D70FECA3D_.wvu.Cols" sId="3"/>
    <undo index="2" exp="area" ref3D="1" dr="$BQ$1:$BT$1048576" dn="Z_5AC86898_99C0_40C8_A183_7BCAFD4A38C0_.wvu.Cols" sId="3"/>
    <undo index="1" exp="area" ref3D="1" dr="$S$1:$U$1048576" dn="Z_5AC86898_99C0_40C8_A183_7BCAFD4A38C0_.wvu.Cols" sId="3"/>
    <undo index="2" exp="area" ref3D="1" dr="$BQ$1:$BT$1048576" dn="Z_55F258A9_3656_464A_8209_65541A4A9294_.wvu.Cols" sId="3"/>
    <undo index="1" exp="area" ref3D="1" dr="$S$1:$U$1048576" dn="Z_55F258A9_3656_464A_8209_65541A4A9294_.wvu.Cols" sId="3"/>
    <undo index="1" exp="area" ref3D="1" dr="$S$1:$U$1048576" dn="Z_5435B979_CD36_44F0_9662_F3B5AC1F741D_.wvu.Cols" sId="3"/>
    <undo index="6" exp="area" ref3D="1" dr="$BQ$1:$BT$1048576" dn="Z_519FF1E7_076F_47C2_91B9_C17D2E1B6520_.wvu.Cols" sId="3"/>
    <undo index="4" exp="area" ref3D="1" dr="$AN$1:$AN$1048576" dn="Z_519FF1E7_076F_47C2_91B9_C17D2E1B6520_.wvu.Cols" sId="3"/>
    <undo index="2" exp="area" ref3D="1" dr="$AL$1:$AL$1048576" dn="Z_519FF1E7_076F_47C2_91B9_C17D2E1B6520_.wvu.Cols" sId="3"/>
    <undo index="1" exp="area" ref3D="1" dr="$S$1:$U$1048576" dn="Z_519FF1E7_076F_47C2_91B9_C17D2E1B6520_.wvu.Cols" sId="3"/>
    <undo index="1" exp="area" ref3D="1" dr="$S$1:$U$1048576" dn="Z_4F91CC6A_177C_44AE_BD3E_9ACFF52E4BB6_.wvu.Cols" sId="3"/>
    <undo index="1" exp="area" ref3D="1" dr="$S$1:$U$1048576" dn="Z_4E796616_3F1B_4206_9288_54987A052220_.wvu.Cols" sId="3"/>
    <undo index="1" exp="area" ref3D="1" dr="$S$1:$U$1048576" dn="Z_4E38BAA4_F7A0_4986_9C0B_2533153E78A8_.wvu.Cols" sId="3"/>
    <undo index="1" exp="area" ref3D="1" dr="$S$1:$U$1048576" dn="Z_4864356C_2EA4_4798_837B_554A65950AB7_.wvu.Cols" sId="3"/>
    <undo index="2" exp="area" ref3D="1" dr="$BQ$1:$BT$1048576" dn="Z_440820DD_D35F_4284_A020_75AFCB09A713_.wvu.Cols" sId="3"/>
    <undo index="1" exp="area" ref3D="1" dr="$S$1:$U$1048576" dn="Z_440820DD_D35F_4284_A020_75AFCB09A713_.wvu.Cols" sId="3"/>
    <undo index="2" exp="area" ref3D="1" dr="$BQ$1:$BT$1048576" dn="Z_3ACD5A93_9B0E_40EA_8179_EDF0714A0F5F_.wvu.Cols" sId="3"/>
    <undo index="1" exp="area" ref3D="1" dr="$S$1:$U$1048576" dn="Z_3ACD5A93_9B0E_40EA_8179_EDF0714A0F5F_.wvu.Cols" sId="3"/>
    <undo index="2" exp="area" ref3D="1" dr="$BN$1:$BT$1048576" dn="Z_39344E0E_2CC4_4BC6_A15E_A66B17AEE943_.wvu.Cols" sId="3"/>
    <undo index="1" exp="area" ref3D="1" dr="$S$1:$U$1048576" dn="Z_39344E0E_2CC4_4BC6_A15E_A66B17AEE943_.wvu.Cols" sId="3"/>
    <undo index="6" exp="area" ref3D="1" dr="$BQ$1:$BT$1048576" dn="Z_38797761_B6E7_4EBC_86AC_BCA6FEF8021E_.wvu.Cols" sId="3"/>
    <undo index="4" exp="area" ref3D="1" dr="$AN$1:$AO$1048576" dn="Z_38797761_B6E7_4EBC_86AC_BCA6FEF8021E_.wvu.Cols" sId="3"/>
    <undo index="2" exp="area" ref3D="1" dr="$AL$1:$AL$1048576" dn="Z_38797761_B6E7_4EBC_86AC_BCA6FEF8021E_.wvu.Cols" sId="3"/>
    <undo index="1" exp="area" ref3D="1" dr="$S$1:$U$1048576" dn="Z_38797761_B6E7_4EBC_86AC_BCA6FEF8021E_.wvu.Cols" sId="3"/>
    <undo index="1" exp="area" ref3D="1" dr="$S$1:$U$1048576" dn="Z_3730BEA2_2AC7_4811_AC70_1FABD98B5F4A_.wvu.Cols" sId="3"/>
    <undo index="2" exp="area" ref3D="1" dr="$BQ$1:$BT$1048576" dn="Z_34488582_FC68_47CC_ADEF_620C97FA3BE5_.wvu.Cols" sId="3"/>
    <undo index="1" exp="area" ref3D="1" dr="$S$1:$U$1048576" dn="Z_34488582_FC68_47CC_ADEF_620C97FA3BE5_.wvu.Cols" sId="3"/>
    <undo index="2" exp="area" ref3D="1" dr="$BN$1:$BT$1048576" dn="Z_3125BE9C_D539_46B3_AB2C_AD44D6D3A43D_.wvu.Cols" sId="3"/>
    <undo index="1" exp="area" ref3D="1" dr="$S$1:$U$1048576" dn="Z_3125BE9C_D539_46B3_AB2C_AD44D6D3A43D_.wvu.Cols" sId="3"/>
    <undo index="2" exp="area" ref3D="1" dr="$BQ$1:$BT$1048576" dn="Z_2EDD3601_67EA_4D8B_910E_67CE0A6ECBD5_.wvu.Cols" sId="3"/>
    <undo index="1" exp="area" ref3D="1" dr="$S$1:$U$1048576" dn="Z_2EDD3601_67EA_4D8B_910E_67CE0A6ECBD5_.wvu.Cols" sId="3"/>
    <undo index="2" exp="area" ref3D="1" dr="$BQ$1:$BT$1048576" dn="Z_2C6ABC28_880F_4FC3_AB4C_74CC7AFBB167_.wvu.Cols" sId="3"/>
    <undo index="1" exp="area" ref3D="1" dr="$S$1:$U$1048576" dn="Z_2C6ABC28_880F_4FC3_AB4C_74CC7AFBB167_.wvu.Cols" sId="3"/>
    <undo index="0" exp="area" ref3D="1" dr="$S$1:$U$1048576" dn="Z_2B096DAF_0513_499A_BB3D_6C1B61550EAD_.wvu.Cols" sId="3"/>
    <undo index="1" exp="area" ref3D="1" dr="$S$1:$U$1048576" dn="Z_29D4EA0C_C332_4606_AA75_F5E39836AAA2_.wvu.Cols" sId="3"/>
    <undo index="2" exp="area" ref3D="1" dr="$BN$1:$BT$1048576" dn="Z_28D79C02_A415_42D9_AF37_1523DA21D815_.wvu.Cols" sId="3"/>
    <undo index="1" exp="area" ref3D="1" dr="$S$1:$U$1048576" dn="Z_28D79C02_A415_42D9_AF37_1523DA21D815_.wvu.Cols" sId="3"/>
    <undo index="1" exp="area" ref3D="1" dr="$S$1:$U$1048576" dn="Z_2843D43C_15A8_41DB_8AAA_3E8B8BBF0B92_.wvu.Cols" sId="3"/>
    <undo index="2" exp="area" ref3D="1" dr="$BQ$1:$BT$1048576" dn="Z_27A4B667_7EE5_4B37_A36E_7A71AE7736F5_.wvu.Cols" sId="3"/>
    <undo index="1" exp="area" ref3D="1" dr="$S$1:$U$1048576" dn="Z_27A4B667_7EE5_4B37_A36E_7A71AE7736F5_.wvu.Cols" sId="3"/>
    <undo index="2" exp="area" ref3D="1" dr="$BQ$1:$BT$1048576" dn="Z_1CE7FAA3_375A_44FC_8395_7BB368E304B3_.wvu.Cols" sId="3"/>
    <undo index="1" exp="area" ref3D="1" dr="$S$1:$U$1048576" dn="Z_1CE7FAA3_375A_44FC_8395_7BB368E304B3_.wvu.Cols" sId="3"/>
    <undo index="2" exp="area" ref3D="1" dr="$BQ$1:$BT$1048576" dn="Z_1A677123_3181_47F1_8D94_D23E42118B34_.wvu.Cols" sId="3"/>
    <undo index="1" exp="area" ref3D="1" dr="$S$1:$U$1048576" dn="Z_1A677123_3181_47F1_8D94_D23E42118B34_.wvu.Cols" sId="3"/>
    <undo index="2" exp="area" ref3D="1" dr="$BN$1:$BT$1048576" dn="Z_195EEB94_5611_43AB_AD4C_189BF5DF63BD_.wvu.Cols" sId="3"/>
    <undo index="1" exp="area" ref3D="1" dr="$S$1:$U$1048576" dn="Z_195EEB94_5611_43AB_AD4C_189BF5DF63BD_.wvu.Cols" sId="3"/>
    <undo index="2" exp="area" ref3D="1" dr="$BQ$1:$BT$1048576" dn="Z_18DF35B7_CAA0_4050_BA63_78DA1CA747BE_.wvu.Cols" sId="3"/>
    <undo index="1" exp="area" ref3D="1" dr="$S$1:$U$1048576" dn="Z_18DF35B7_CAA0_4050_BA63_78DA1CA747BE_.wvu.Cols" sId="3"/>
    <undo index="1" exp="area" ref3D="1" dr="$S$1:$U$1048576" dn="Z_186AB716_4241_4317_9300_D6DC13524A2C_.wvu.Cols" sId="3"/>
    <undo index="1" exp="area" ref3D="1" dr="$S$1:$U$1048576" dn="Z_16543542_821D_4BC4_91AB_D2C631412736_.wvu.Cols" sId="3"/>
    <undo index="2" exp="area" ref3D="1" dr="$BQ$1:$BT$1048576" dn="Z_11F0A643_03F6_4A9B_A587_984CEF24373C_.wvu.Cols" sId="3"/>
    <undo index="1" exp="area" ref3D="1" dr="$S$1:$U$1048576" dn="Z_11F0A643_03F6_4A9B_A587_984CEF24373C_.wvu.Cols" sId="3"/>
    <undo index="1" exp="area" ref3D="1" dr="$S$1:$U$1048576" dn="Z_116A1B62_BC36_4DF8_BA7A_5A8B2AC14341_.wvu.Cols" sId="3"/>
    <undo index="2" exp="area" ref3D="1" dr="$BQ$1:$BT$1048576" dn="Z_1053507D_AB8D_4416_A992_8628E70BD9D6_.wvu.Cols" sId="3"/>
    <undo index="1" exp="area" ref3D="1" dr="$S$1:$U$1048576" dn="Z_1053507D_AB8D_4416_A992_8628E70BD9D6_.wvu.Cols" sId="3"/>
    <undo index="1" exp="area" ref3D="1" dr="$S$1:$U$1048576" dn="Z_0EEF1658_6DED_493F_AB34_5C882B7D8D1D_.wvu.Cols" sId="3"/>
    <undo index="1" exp="area" ref3D="1" dr="$S$1:$U$1048576" dn="Z_0D63E466_D251_474F_9293_B76C0854AE18_.wvu.Cols" sId="3"/>
    <undo index="1" exp="area" ref3D="1" dr="$S$1:$U$1048576" dn="Z_0B513DDE_5559_48C9_BE83_B3BA05D50CBD_.wvu.Cols" sId="3"/>
    <undo index="1" exp="area" ref3D="1" dr="$S$1:$U$1048576" dn="Z_096F67F7_AEB5_413D_899E_0491F5B25FFD_.wvu.Cols" sId="3"/>
    <undo index="1" exp="area" ref3D="1" dr="$S$1:$U$1048576" dn="Z_0484FDF7_2DB5_4BF2_B382_43CE01593EDC_.wvu.Cols" sId="3"/>
    <undo index="2" exp="area" ref3D="1" dr="$BQ$1:$BT$1048576" dn="Z_02B12058_110B_4DCD_A5EA_5F27400FB028_.wvu.Cols" sId="3"/>
    <undo index="1" exp="area" ref3D="1" dr="$S$1:$U$1048576" dn="Z_02B12058_110B_4DCD_A5EA_5F27400FB028_.wvu.Cols" sId="3"/>
    <undo index="2" exp="area" ref3D="1" dr="$BQ$1:$BT$1048576" dn="Z_02668375_14EE_499B_A8A1_CFA0F3453F57_.wvu.Cols" sId="3"/>
    <undo index="1" exp="area" ref3D="1" dr="$S$1:$U$1048576" dn="Z_02668375_14EE_499B_A8A1_CFA0F3453F57_.wvu.Cols" sId="3"/>
    <undo index="6" exp="area" ref3D="1" dr="$BQ$1:$BT$1048576" dn="Z_00CA5430_6B3A_4E12_B07E_9C9EC9D8F7A7_.wvu.Cols" sId="3"/>
    <undo index="4" exp="area" ref3D="1" dr="$AN$1:$AN$1048576" dn="Z_00CA5430_6B3A_4E12_B07E_9C9EC9D8F7A7_.wvu.Cols" sId="3"/>
    <undo index="2" exp="area" ref3D="1" dr="$AL$1:$AL$1048576" dn="Z_00CA5430_6B3A_4E12_B07E_9C9EC9D8F7A7_.wvu.Cols" sId="3"/>
    <undo index="1" exp="area" ref3D="1" dr="$S$1:$U$1048576" dn="Z_00CA5430_6B3A_4E12_B07E_9C9EC9D8F7A7_.wvu.Cols" sId="3"/>
    <undo index="1" exp="area" ref3D="1" dr="$S$1:$U$1048576" dn="Z_FDCD7FD4_7D62_43EB_A646_C382CC277444_.wvu.Cols" sId="3"/>
    <undo index="1" exp="area" ref3D="1" dr="$S$1:$U$1048576" dn="Z_FD5F77AF_5A8F_4B6D_961B_C7FD9D452FD5_.wvu.Cols" sId="3"/>
    <undo index="1" exp="area" ref3D="1" dr="$S$1:$U$1048576" dn="Z_FAFF16D3_22B3_4C97_ACCF_EE39802F6088_.wvu.Cols" sId="3"/>
    <undo index="6" exp="area" ref3D="1" dr="$BQ$1:$BT$1048576" dn="Z_FAA25FCE_18C5_403C_9C68_9D1F88B3F7EB_.wvu.Cols" sId="3"/>
    <undo index="4" exp="area" ref3D="1" dr="$S$1:$U$1048576" dn="Z_FAA25FCE_18C5_403C_9C68_9D1F88B3F7EB_.wvu.Cols" sId="3"/>
    <undo index="2" exp="area" ref3D="1" dr="$I$1:$P$1048576" dn="Z_FAA25FCE_18C5_403C_9C68_9D1F88B3F7EB_.wvu.Cols" sId="3"/>
    <undo index="1" exp="area" ref3D="1" dr="$B$1:$E$1048576" dn="Z_FAA25FCE_18C5_403C_9C68_9D1F88B3F7EB_.wvu.Cols" sId="3"/>
    <undo index="1" exp="area" ref3D="1" dr="$S$1:$U$1048576" dn="Z_FA025E0E_AAB4_48EA_A8D2_9619F0E6F664_.wvu.Cols" sId="3"/>
  </rrc>
  <rcc rId="14919" sId="3">
    <nc r="A763" t="inlineStr">
      <is>
        <t>HG</t>
      </is>
    </nc>
  </rcc>
  <rfmt sheetId="3" sqref="W241" start="0" length="2147483647">
    <dxf>
      <font>
        <color auto="1"/>
      </font>
    </dxf>
  </rfmt>
  <rcc rId="14920" sId="3" odxf="1" dxf="1">
    <oc r="AF241" t="inlineStr">
      <is>
        <t>RRB</t>
      </is>
    </oc>
    <nc r="AF241" t="inlineStr">
      <is>
        <t>HG</t>
      </is>
    </nc>
    <odxf>
      <font>
        <sz val="8"/>
        <color theme="0" tint="-0.249977111117893"/>
      </font>
    </odxf>
    <ndxf>
      <font>
        <sz val="8"/>
        <color theme="0" tint="-0.249977111117893"/>
      </font>
    </ndxf>
  </rcc>
  <rcc rId="14921" sId="3" odxf="1" dxf="1">
    <oc r="AV241" t="inlineStr">
      <is>
        <t>RRB</t>
      </is>
    </oc>
    <nc r="AV241" t="inlineStr">
      <is>
        <t>HG</t>
      </is>
    </nc>
    <odxf>
      <font>
        <sz val="8"/>
        <color theme="0" tint="-0.249977111117893"/>
      </font>
    </odxf>
    <ndxf>
      <font>
        <sz val="8"/>
        <color theme="0" tint="-0.249977111117893"/>
      </font>
    </ndxf>
  </rcc>
  <rcv guid="{83E26134-8071-4B52-B9C2-8B5396DF70B4}" action="delete"/>
  <rdn rId="0" localSheetId="3" customView="1" name="Z_83E26134_8071_4B52_B9C2_8B5396DF70B4_.wvu.Rows" hidden="1" oldHidden="1">
    <formula>Plan!$488:$750</formula>
    <oldFormula>Plan!$488:$750</oldFormula>
  </rdn>
  <rdn rId="0" localSheetId="3" customView="1" name="Z_83E26134_8071_4B52_B9C2_8B5396DF70B4_.wvu.Cols" hidden="1" oldHidden="1">
    <formula>Plan!$S:$U</formula>
    <oldFormula>Plan!$S:$U</oldFormula>
  </rdn>
  <rdn rId="0" localSheetId="3" customView="1" name="Z_83E26134_8071_4B52_B9C2_8B5396DF70B4_.wvu.FilterData" hidden="1" oldHidden="1">
    <formula>Plan!$A$5:$BQ$468</formula>
    <oldFormula>Plan!$A$5:$BQ$468</oldFormula>
  </rdn>
  <rdn rId="0" localSheetId="4" customView="1" name="Z_83E26134_8071_4B52_B9C2_8B5396DF70B4_.wvu.FilterData" hidden="1" oldHidden="1">
    <formula>'Delivery Docs Plan'!$A$4:$O$33</formula>
    <oldFormula>'Delivery Docs Plan'!$A$4:$O$33</oldFormula>
  </rdn>
  <rdn rId="0" localSheetId="5" customView="1" name="Z_83E26134_8071_4B52_B9C2_8B5396DF70B4_.wvu.Rows" hidden="1" oldHidden="1">
    <formula>'PR Matrix'!$1:$1</formula>
    <oldFormula>'PR Matrix'!$1:$1</oldFormula>
  </rdn>
  <rdn rId="0" localSheetId="5" customView="1" name="Z_83E26134_8071_4B52_B9C2_8B5396DF70B4_.wvu.Cols" hidden="1" oldHidden="1">
    <formula>'PR Matrix'!$JN:$XFD</formula>
    <oldFormula>'PR Matrix'!$JN:$XFD</oldFormula>
  </rdn>
  <rdn rId="0" localSheetId="5" customView="1" name="Z_83E26134_8071_4B52_B9C2_8B5396DF70B4_.wvu.FilterData" hidden="1" oldHidden="1">
    <formula>'PR Matrix'!$C$1:$C$481</formula>
    <oldFormula>'PR Matrix'!$C$1:$C$481</oldFormula>
  </rdn>
  <rdn rId="0" localSheetId="6" customView="1" name="Z_83E26134_8071_4B52_B9C2_8B5396DF70B4_.wvu.Cols" hidden="1" oldHidden="1">
    <formula>Allocation!$L:$XFD</formula>
    <oldFormula>Allocation!$L:$XFD</oldFormula>
  </rdn>
  <rdn rId="0" localSheetId="6" customView="1" name="Z_83E26134_8071_4B52_B9C2_8B5396DF70B4_.wvu.FilterData" hidden="1" oldHidden="1">
    <formula>Allocation!$A$1:$K$1</formula>
    <oldFormula>Allocation!$A$1:$K$1</oldFormula>
  </rdn>
  <rdn rId="0" localSheetId="7" customView="1" name="Z_83E26134_8071_4B52_B9C2_8B5396DF70B4_.wvu.FilterData" hidden="1" oldHidden="1">
    <formula>'SRS Reviews'!$A$1:$Q$136</formula>
    <oldFormula>'SRS Reviews'!$A$1:$Q$136</oldFormula>
  </rdn>
  <rdn rId="0" localSheetId="8" customView="1" name="Z_83E26134_8071_4B52_B9C2_8B5396DF70B4_.wvu.FilterData" hidden="1" oldHidden="1">
    <formula>Estimates!$A$2:$BC$460</formula>
    <oldFormula>Estimates!$A$2:$BC$460</oldFormula>
  </rdn>
  <rdn rId="0" localSheetId="10" customView="1" name="Z_83E26134_8071_4B52_B9C2_8B5396DF70B4_.wvu.FilterData" hidden="1" oldHidden="1">
    <formula>'Open SWPRs'!$A$1:$H$615</formula>
    <oldFormula>'Open SWPRs'!$A$1:$H$615</oldFormula>
  </rdn>
  <rdn rId="0" localSheetId="12" customView="1" name="Z_83E26134_8071_4B52_B9C2_8B5396DF70B4_.wvu.FilterData" hidden="1" oldHidden="1">
    <formula>'Build Plan'!$D$3:$L$48</formula>
    <oldFormula>'Build Plan'!$D$3:$L$48</oldFormula>
  </rdn>
  <rcv guid="{83E26134-8071-4B52-B9C2-8B5396DF70B4}" action="add"/>
</revisions>
</file>

<file path=xl/revisions/revisionLog16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83E26134-8071-4B52-B9C2-8B5396DF70B4}" action="delete"/>
  <rdn rId="0" localSheetId="3" customView="1" name="Z_83E26134_8071_4B52_B9C2_8B5396DF70B4_.wvu.Rows" hidden="1" oldHidden="1">
    <formula>Plan!$488:$750</formula>
    <oldFormula>Plan!$488:$750</oldFormula>
  </rdn>
  <rdn rId="0" localSheetId="3" customView="1" name="Z_83E26134_8071_4B52_B9C2_8B5396DF70B4_.wvu.Cols" hidden="1" oldHidden="1">
    <formula>Plan!$S:$U</formula>
    <oldFormula>Plan!$S:$U</oldFormula>
  </rdn>
  <rdn rId="0" localSheetId="3" customView="1" name="Z_83E26134_8071_4B52_B9C2_8B5396DF70B4_.wvu.FilterData" hidden="1" oldHidden="1">
    <formula>Plan!$A$5:$BQ$468</formula>
    <oldFormula>Plan!$A$5:$BQ$468</oldFormula>
  </rdn>
  <rdn rId="0" localSheetId="4" customView="1" name="Z_83E26134_8071_4B52_B9C2_8B5396DF70B4_.wvu.FilterData" hidden="1" oldHidden="1">
    <formula>'Delivery Docs Plan'!$A$4:$O$33</formula>
    <oldFormula>'Delivery Docs Plan'!$A$4:$O$33</oldFormula>
  </rdn>
  <rdn rId="0" localSheetId="5" customView="1" name="Z_83E26134_8071_4B52_B9C2_8B5396DF70B4_.wvu.Rows" hidden="1" oldHidden="1">
    <formula>'PR Matrix'!$1:$1</formula>
    <oldFormula>'PR Matrix'!$1:$1</oldFormula>
  </rdn>
  <rdn rId="0" localSheetId="5" customView="1" name="Z_83E26134_8071_4B52_B9C2_8B5396DF70B4_.wvu.Cols" hidden="1" oldHidden="1">
    <formula>'PR Matrix'!$JN:$XFD</formula>
    <oldFormula>'PR Matrix'!$JN:$XFD</oldFormula>
  </rdn>
  <rdn rId="0" localSheetId="5" customView="1" name="Z_83E26134_8071_4B52_B9C2_8B5396DF70B4_.wvu.FilterData" hidden="1" oldHidden="1">
    <formula>'PR Matrix'!$C$1:$C$481</formula>
    <oldFormula>'PR Matrix'!$C$1:$C$481</oldFormula>
  </rdn>
  <rdn rId="0" localSheetId="6" customView="1" name="Z_83E26134_8071_4B52_B9C2_8B5396DF70B4_.wvu.Cols" hidden="1" oldHidden="1">
    <formula>Allocation!$L:$XFD</formula>
    <oldFormula>Allocation!$L:$XFD</oldFormula>
  </rdn>
  <rdn rId="0" localSheetId="6" customView="1" name="Z_83E26134_8071_4B52_B9C2_8B5396DF70B4_.wvu.FilterData" hidden="1" oldHidden="1">
    <formula>Allocation!$A$1:$K$1</formula>
    <oldFormula>Allocation!$A$1:$K$1</oldFormula>
  </rdn>
  <rdn rId="0" localSheetId="7" customView="1" name="Z_83E26134_8071_4B52_B9C2_8B5396DF70B4_.wvu.FilterData" hidden="1" oldHidden="1">
    <formula>'SRS Reviews'!$A$1:$Q$136</formula>
    <oldFormula>'SRS Reviews'!$A$1:$Q$136</oldFormula>
  </rdn>
  <rdn rId="0" localSheetId="8" customView="1" name="Z_83E26134_8071_4B52_B9C2_8B5396DF70B4_.wvu.FilterData" hidden="1" oldHidden="1">
    <formula>Estimates!$A$2:$BC$460</formula>
    <oldFormula>Estimates!$A$2:$BC$460</oldFormula>
  </rdn>
  <rdn rId="0" localSheetId="10" customView="1" name="Z_83E26134_8071_4B52_B9C2_8B5396DF70B4_.wvu.FilterData" hidden="1" oldHidden="1">
    <formula>'Open SWPRs'!$A$1:$H$615</formula>
    <oldFormula>'Open SWPRs'!$A$1:$H$615</oldFormula>
  </rdn>
  <rdn rId="0" localSheetId="12" customView="1" name="Z_83E26134_8071_4B52_B9C2_8B5396DF70B4_.wvu.FilterData" hidden="1" oldHidden="1">
    <formula>'Build Plan'!$D$3:$L$48</formula>
    <oldFormula>'Build Plan'!$D$3:$L$48</oldFormula>
  </rdn>
  <rcv guid="{83E26134-8071-4B52-B9C2-8B5396DF70B4}" action="add"/>
</revisions>
</file>

<file path=xl/revisions/revisionLog17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4961" sId="3">
    <oc r="AA211">
      <v>99</v>
    </oc>
    <nc r="AA211">
      <v>100</v>
    </nc>
  </rcc>
  <rcc rId="14962" sId="3">
    <oc r="AJ211">
      <v>99</v>
    </oc>
    <nc r="AJ211">
      <v>100</v>
    </nc>
  </rcc>
  <rcc rId="14963" sId="3">
    <oc r="AR211">
      <v>99</v>
    </oc>
    <nc r="AR211">
      <v>100</v>
    </nc>
  </rcc>
  <rcc rId="14964" sId="3">
    <oc r="BA211">
      <v>99</v>
    </oc>
    <nc r="BA211">
      <v>100</v>
    </nc>
  </rcc>
  <rcc rId="14965" sId="3">
    <nc r="AB211">
      <v>100</v>
    </nc>
  </rcc>
  <rcc rId="14966" sId="3">
    <nc r="AC211">
      <v>99</v>
    </nc>
  </rcc>
  <rcc rId="14967" sId="3">
    <nc r="AK211">
      <v>100</v>
    </nc>
  </rcc>
  <rcc rId="14968" sId="3">
    <nc r="AP211">
      <v>99</v>
    </nc>
  </rcc>
  <rcc rId="14969" sId="3">
    <nc r="BB211">
      <v>100</v>
    </nc>
  </rcc>
  <rcc rId="14970" sId="3">
    <nc r="BD211">
      <v>99</v>
    </nc>
  </rcc>
</revisions>
</file>

<file path=xl/revisions/revisionLog17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4971" sId="3">
    <oc r="AC211">
      <v>99</v>
    </oc>
    <nc r="AC211">
      <v>100</v>
    </nc>
  </rcc>
  <rcc rId="14972" sId="3">
    <oc r="AP211">
      <v>99</v>
    </oc>
    <nc r="AP211">
      <v>100</v>
    </nc>
  </rcc>
  <rcc rId="14973" sId="3">
    <oc r="BD211">
      <v>99</v>
    </oc>
    <nc r="BD211">
      <v>100</v>
    </nc>
  </rcc>
</revisions>
</file>

<file path=xl/revisions/revisionLog17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4974" sId="3">
    <oc r="AC211">
      <v>100</v>
    </oc>
    <nc r="AC211">
      <v>90</v>
    </nc>
  </rcc>
  <rcc rId="14975" sId="3">
    <oc r="AP211">
      <v>100</v>
    </oc>
    <nc r="AP211">
      <v>90</v>
    </nc>
  </rcc>
  <rcc rId="14976" sId="3">
    <oc r="BD211">
      <v>100</v>
    </oc>
    <nc r="BD211">
      <v>90</v>
    </nc>
  </rcc>
</revisions>
</file>

<file path=xl/revisions/revisionLog17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4977" sId="3">
    <nc r="Z47">
      <v>1</v>
    </nc>
  </rcc>
  <rcc rId="14978" sId="3">
    <nc r="AI47">
      <v>1</v>
    </nc>
  </rcc>
  <rcc rId="14979" sId="3">
    <nc r="AY47">
      <v>1</v>
    </nc>
  </rcc>
  <rcv guid="{83E26134-8071-4B52-B9C2-8B5396DF70B4}" action="delete"/>
  <rdn rId="0" localSheetId="3" customView="1" name="Z_83E26134_8071_4B52_B9C2_8B5396DF70B4_.wvu.Rows" hidden="1" oldHidden="1">
    <formula>Plan!$488:$750</formula>
    <oldFormula>Plan!$488:$750</oldFormula>
  </rdn>
  <rdn rId="0" localSheetId="3" customView="1" name="Z_83E26134_8071_4B52_B9C2_8B5396DF70B4_.wvu.Cols" hidden="1" oldHidden="1">
    <formula>Plan!$S:$U</formula>
    <oldFormula>Plan!$S:$U</oldFormula>
  </rdn>
  <rdn rId="0" localSheetId="3" customView="1" name="Z_83E26134_8071_4B52_B9C2_8B5396DF70B4_.wvu.FilterData" hidden="1" oldHidden="1">
    <formula>Plan!$A$5:$BQ$468</formula>
    <oldFormula>Plan!$A$5:$BQ$468</oldFormula>
  </rdn>
  <rdn rId="0" localSheetId="4" customView="1" name="Z_83E26134_8071_4B52_B9C2_8B5396DF70B4_.wvu.FilterData" hidden="1" oldHidden="1">
    <formula>'Delivery Docs Plan'!$A$4:$O$33</formula>
    <oldFormula>'Delivery Docs Plan'!$A$4:$O$33</oldFormula>
  </rdn>
  <rdn rId="0" localSheetId="5" customView="1" name="Z_83E26134_8071_4B52_B9C2_8B5396DF70B4_.wvu.Rows" hidden="1" oldHidden="1">
    <formula>'PR Matrix'!$1:$1</formula>
    <oldFormula>'PR Matrix'!$1:$1</oldFormula>
  </rdn>
  <rdn rId="0" localSheetId="5" customView="1" name="Z_83E26134_8071_4B52_B9C2_8B5396DF70B4_.wvu.Cols" hidden="1" oldHidden="1">
    <formula>'PR Matrix'!$JN:$XFD</formula>
    <oldFormula>'PR Matrix'!$JN:$XFD</oldFormula>
  </rdn>
  <rdn rId="0" localSheetId="5" customView="1" name="Z_83E26134_8071_4B52_B9C2_8B5396DF70B4_.wvu.FilterData" hidden="1" oldHidden="1">
    <formula>'PR Matrix'!$C$1:$C$481</formula>
    <oldFormula>'PR Matrix'!$C$1:$C$481</oldFormula>
  </rdn>
  <rdn rId="0" localSheetId="6" customView="1" name="Z_83E26134_8071_4B52_B9C2_8B5396DF70B4_.wvu.Cols" hidden="1" oldHidden="1">
    <formula>Allocation!$L:$XFD</formula>
    <oldFormula>Allocation!$L:$XFD</oldFormula>
  </rdn>
  <rdn rId="0" localSheetId="6" customView="1" name="Z_83E26134_8071_4B52_B9C2_8B5396DF70B4_.wvu.FilterData" hidden="1" oldHidden="1">
    <formula>Allocation!$A$1:$K$1</formula>
    <oldFormula>Allocation!$A$1:$K$1</oldFormula>
  </rdn>
  <rdn rId="0" localSheetId="7" customView="1" name="Z_83E26134_8071_4B52_B9C2_8B5396DF70B4_.wvu.FilterData" hidden="1" oldHidden="1">
    <formula>'SRS Reviews'!$A$1:$Q$136</formula>
    <oldFormula>'SRS Reviews'!$A$1:$Q$136</oldFormula>
  </rdn>
  <rdn rId="0" localSheetId="8" customView="1" name="Z_83E26134_8071_4B52_B9C2_8B5396DF70B4_.wvu.FilterData" hidden="1" oldHidden="1">
    <formula>Estimates!$A$2:$BC$460</formula>
    <oldFormula>Estimates!$A$2:$BC$460</oldFormula>
  </rdn>
  <rdn rId="0" localSheetId="10" customView="1" name="Z_83E26134_8071_4B52_B9C2_8B5396DF70B4_.wvu.FilterData" hidden="1" oldHidden="1">
    <formula>'Open SWPRs'!$A$1:$H$615</formula>
    <oldFormula>'Open SWPRs'!$A$1:$H$615</oldFormula>
  </rdn>
  <rdn rId="0" localSheetId="12" customView="1" name="Z_83E26134_8071_4B52_B9C2_8B5396DF70B4_.wvu.FilterData" hidden="1" oldHidden="1">
    <formula>'Build Plan'!$D$3:$L$48</formula>
    <oldFormula>'Build Plan'!$D$3:$L$48</oldFormula>
  </rdn>
  <rcv guid="{83E26134-8071-4B52-B9C2-8B5396DF70B4}" action="add"/>
</revisions>
</file>

<file path=xl/revisions/revisionLog17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4993" sId="3">
    <oc r="Z56">
      <v>1</v>
    </oc>
    <nc r="Z56">
      <v>10</v>
    </nc>
  </rcc>
  <rcc rId="14994" sId="3">
    <oc r="AI56">
      <v>1</v>
    </oc>
    <nc r="AI56">
      <v>10</v>
    </nc>
  </rcc>
  <rcc rId="14995" sId="3">
    <oc r="AY56">
      <v>1</v>
    </oc>
    <nc r="AY56">
      <v>10</v>
    </nc>
  </rcc>
  <rcc rId="14996" sId="3">
    <nc r="AQ56">
      <v>10</v>
    </nc>
  </rcc>
  <rcv guid="{00CA5430-6B3A-4E12-B07E-9C9EC9D8F7A7}" action="delete"/>
  <rdn rId="0" localSheetId="3" customView="1" name="Z_00CA5430_6B3A_4E12_B07E_9C9EC9D8F7A7_.wvu.Rows" hidden="1" oldHidden="1">
    <formula>Plan!$488:$750</formula>
    <oldFormula>Plan!$488:$750</oldFormula>
  </rdn>
  <rdn rId="0" localSheetId="3" customView="1" name="Z_00CA5430_6B3A_4E12_B07E_9C9EC9D8F7A7_.wvu.Cols" hidden="1" oldHidden="1">
    <formula>Plan!$S:$U,Plan!$AL:$AL,Plan!$AN:$AN,Plan!$BQ:$BT</formula>
    <oldFormula>Plan!$S:$U,Plan!$AL:$AL,Plan!$AN:$AN,Plan!$BQ:$BT</oldFormula>
  </rdn>
  <rdn rId="0" localSheetId="3" customView="1" name="Z_00CA5430_6B3A_4E12_B07E_9C9EC9D8F7A7_.wvu.FilterData" hidden="1" oldHidden="1">
    <formula>Plan!$A$5:$BQ$468</formula>
    <oldFormula>Plan!$A$5:$BT$468</oldFormula>
  </rdn>
  <rdn rId="0" localSheetId="4" customView="1" name="Z_00CA5430_6B3A_4E12_B07E_9C9EC9D8F7A7_.wvu.FilterData" hidden="1" oldHidden="1">
    <formula>'Delivery Docs Plan'!$A$4:$O$33</formula>
    <oldFormula>'Delivery Docs Plan'!$A$4:$Q$33</oldFormula>
  </rdn>
  <rdn rId="0" localSheetId="5" customView="1" name="Z_00CA5430_6B3A_4E12_B07E_9C9EC9D8F7A7_.wvu.Rows" hidden="1" oldHidden="1">
    <formula>'PR Matrix'!$1:$1</formula>
    <oldFormula>'PR Matrix'!$1:$2</oldFormula>
  </rdn>
  <rdn rId="0" localSheetId="5" customView="1" name="Z_00CA5430_6B3A_4E12_B07E_9C9EC9D8F7A7_.wvu.Cols" hidden="1" oldHidden="1">
    <formula>'PR Matrix'!$JN:$XFD</formula>
    <oldFormula>'PR Matrix'!$JN:$XFD</oldFormula>
  </rdn>
  <rdn rId="0" localSheetId="5" customView="1" name="Z_00CA5430_6B3A_4E12_B07E_9C9EC9D8F7A7_.wvu.FilterData" hidden="1" oldHidden="1">
    <formula>'PR Matrix'!$C$1:$C$481</formula>
    <oldFormula>'PR Matrix'!$C$1:$C$481</oldFormula>
  </rdn>
  <rdn rId="0" localSheetId="6" customView="1" name="Z_00CA5430_6B3A_4E12_B07E_9C9EC9D8F7A7_.wvu.Cols" hidden="1" oldHidden="1">
    <formula>Allocation!$L:$XFD</formula>
    <oldFormula>Allocation!$L:$XFD</oldFormula>
  </rdn>
  <rdn rId="0" localSheetId="6" customView="1" name="Z_00CA5430_6B3A_4E12_B07E_9C9EC9D8F7A7_.wvu.FilterData" hidden="1" oldHidden="1">
    <formula>Allocation!$A$1:$K$1</formula>
    <oldFormula>Allocation!$A$1:$K$1</oldFormula>
  </rdn>
  <rdn rId="0" localSheetId="7" customView="1" name="Z_00CA5430_6B3A_4E12_B07E_9C9EC9D8F7A7_.wvu.FilterData" hidden="1" oldHidden="1">
    <formula>'SRS Reviews'!$A$1:$Q$136</formula>
    <oldFormula>'SRS Reviews'!$A$1:$Q$136</oldFormula>
  </rdn>
  <rdn rId="0" localSheetId="8" customView="1" name="Z_00CA5430_6B3A_4E12_B07E_9C9EC9D8F7A7_.wvu.FilterData" hidden="1" oldHidden="1">
    <formula>Estimates!$A$2:$BC$460</formula>
    <oldFormula>Estimates!$A$2:$BC$460</oldFormula>
  </rdn>
  <rdn rId="0" localSheetId="10" customView="1" name="Z_00CA5430_6B3A_4E12_B07E_9C9EC9D8F7A7_.wvu.FilterData" hidden="1" oldHidden="1">
    <formula>'Open SWPRs'!$A$1:$H$615</formula>
    <oldFormula>'Open SWPRs'!$A$1:$H$615</oldFormula>
  </rdn>
  <rdn rId="0" localSheetId="12" customView="1" name="Z_00CA5430_6B3A_4E12_B07E_9C9EC9D8F7A7_.wvu.FilterData" hidden="1" oldHidden="1">
    <formula>'Build Plan'!$D$3:$L$48</formula>
    <oldFormula>'Build Plan'!$D$3:$L$48</oldFormula>
  </rdn>
  <rcv guid="{00CA5430-6B3A-4E12-B07E-9C9EC9D8F7A7}" action="add"/>
</revisions>
</file>

<file path=xl/revisions/revisionLog17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00CA5430-6B3A-4E12-B07E-9C9EC9D8F7A7}" action="delete"/>
  <rdn rId="0" localSheetId="3" customView="1" name="Z_00CA5430_6B3A_4E12_B07E_9C9EC9D8F7A7_.wvu.Rows" hidden="1" oldHidden="1">
    <formula>Plan!$488:$750</formula>
    <oldFormula>Plan!$488:$750</oldFormula>
  </rdn>
  <rdn rId="0" localSheetId="3" customView="1" name="Z_00CA5430_6B3A_4E12_B07E_9C9EC9D8F7A7_.wvu.Cols" hidden="1" oldHidden="1">
    <formula>Plan!$S:$U,Plan!$AL:$AL,Plan!$AN:$AN,Plan!$BQ:$BT</formula>
    <oldFormula>Plan!$S:$U,Plan!$AL:$AL,Plan!$AN:$AN,Plan!$BQ:$BT</oldFormula>
  </rdn>
  <rdn rId="0" localSheetId="3" customView="1" name="Z_00CA5430_6B3A_4E12_B07E_9C9EC9D8F7A7_.wvu.FilterData" hidden="1" oldHidden="1">
    <formula>Plan!$A$5:$BQ$468</formula>
    <oldFormula>Plan!$A$5:$BQ$468</oldFormula>
  </rdn>
  <rdn rId="0" localSheetId="4" customView="1" name="Z_00CA5430_6B3A_4E12_B07E_9C9EC9D8F7A7_.wvu.FilterData" hidden="1" oldHidden="1">
    <formula>'Delivery Docs Plan'!$A$4:$O$33</formula>
    <oldFormula>'Delivery Docs Plan'!$A$4:$O$33</oldFormula>
  </rdn>
  <rdn rId="0" localSheetId="5" customView="1" name="Z_00CA5430_6B3A_4E12_B07E_9C9EC9D8F7A7_.wvu.Rows" hidden="1" oldHidden="1">
    <formula>'PR Matrix'!$1:$1</formula>
    <oldFormula>'PR Matrix'!$1:$1</oldFormula>
  </rdn>
  <rdn rId="0" localSheetId="5" customView="1" name="Z_00CA5430_6B3A_4E12_B07E_9C9EC9D8F7A7_.wvu.Cols" hidden="1" oldHidden="1">
    <formula>'PR Matrix'!$JN:$XFD</formula>
    <oldFormula>'PR Matrix'!$JN:$XFD</oldFormula>
  </rdn>
  <rdn rId="0" localSheetId="5" customView="1" name="Z_00CA5430_6B3A_4E12_B07E_9C9EC9D8F7A7_.wvu.FilterData" hidden="1" oldHidden="1">
    <formula>'PR Matrix'!$C$1:$C$481</formula>
    <oldFormula>'PR Matrix'!$C$1:$C$481</oldFormula>
  </rdn>
  <rdn rId="0" localSheetId="6" customView="1" name="Z_00CA5430_6B3A_4E12_B07E_9C9EC9D8F7A7_.wvu.Cols" hidden="1" oldHidden="1">
    <formula>Allocation!$L:$XFD</formula>
    <oldFormula>Allocation!$L:$XFD</oldFormula>
  </rdn>
  <rdn rId="0" localSheetId="6" customView="1" name="Z_00CA5430_6B3A_4E12_B07E_9C9EC9D8F7A7_.wvu.FilterData" hidden="1" oldHidden="1">
    <formula>Allocation!$A$1:$K$1</formula>
    <oldFormula>Allocation!$A$1:$K$1</oldFormula>
  </rdn>
  <rdn rId="0" localSheetId="7" customView="1" name="Z_00CA5430_6B3A_4E12_B07E_9C9EC9D8F7A7_.wvu.FilterData" hidden="1" oldHidden="1">
    <formula>'SRS Reviews'!$A$1:$Q$136</formula>
    <oldFormula>'SRS Reviews'!$A$1:$Q$136</oldFormula>
  </rdn>
  <rdn rId="0" localSheetId="8" customView="1" name="Z_00CA5430_6B3A_4E12_B07E_9C9EC9D8F7A7_.wvu.FilterData" hidden="1" oldHidden="1">
    <formula>Estimates!$A$2:$BC$460</formula>
    <oldFormula>Estimates!$A$2:$BC$460</oldFormula>
  </rdn>
  <rdn rId="0" localSheetId="10" customView="1" name="Z_00CA5430_6B3A_4E12_B07E_9C9EC9D8F7A7_.wvu.FilterData" hidden="1" oldHidden="1">
    <formula>'Open SWPRs'!$A$1:$H$615</formula>
    <oldFormula>'Open SWPRs'!$A$1:$H$615</oldFormula>
  </rdn>
  <rdn rId="0" localSheetId="12" customView="1" name="Z_00CA5430_6B3A_4E12_B07E_9C9EC9D8F7A7_.wvu.FilterData" hidden="1" oldHidden="1">
    <formula>'Build Plan'!$D$3:$L$48</formula>
    <oldFormula>'Build Plan'!$D$3:$L$48</oldFormula>
  </rdn>
  <rcv guid="{00CA5430-6B3A-4E12-B07E-9C9EC9D8F7A7}" action="add"/>
</revisions>
</file>

<file path=xl/revisions/revisionLog17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5023" sId="3">
    <nc r="AY54">
      <v>1</v>
    </nc>
  </rcc>
  <rcc rId="15024" sId="3">
    <nc r="Z53">
      <v>1</v>
    </nc>
  </rcc>
  <rcc rId="15025" sId="3">
    <nc r="AI53">
      <v>1</v>
    </nc>
  </rcc>
  <rcc rId="15026" sId="3">
    <nc r="AY53">
      <v>1</v>
    </nc>
  </rcc>
  <rcv guid="{27A4B667-7EE5-4B37-A36E-7A71AE7736F5}" action="delete"/>
  <rdn rId="0" localSheetId="3" customView="1" name="Z_27A4B667_7EE5_4B37_A36E_7A71AE7736F5_.wvu.Rows" hidden="1" oldHidden="1">
    <formula>Plan!$488:$750</formula>
    <oldFormula>Plan!$488:$750</oldFormula>
  </rdn>
  <rdn rId="0" localSheetId="3" customView="1" name="Z_27A4B667_7EE5_4B37_A36E_7A71AE7736F5_.wvu.Cols" hidden="1" oldHidden="1">
    <formula>Plan!$S:$U,Plan!$BQ:$BT</formula>
    <oldFormula>Plan!$S:$U,Plan!$BQ:$BT</oldFormula>
  </rdn>
  <rdn rId="0" localSheetId="3" customView="1" name="Z_27A4B667_7EE5_4B37_A36E_7A71AE7736F5_.wvu.FilterData" hidden="1" oldHidden="1">
    <formula>Plan!$A$5:$BQ$468</formula>
    <oldFormula>Plan!$A$5:$BQ$468</oldFormula>
  </rdn>
  <rdn rId="0" localSheetId="4" customView="1" name="Z_27A4B667_7EE5_4B37_A36E_7A71AE7736F5_.wvu.FilterData" hidden="1" oldHidden="1">
    <formula>'Delivery Docs Plan'!$A$4:$O$33</formula>
    <oldFormula>'Delivery Docs Plan'!$A$4:$O$33</oldFormula>
  </rdn>
  <rdn rId="0" localSheetId="5" customView="1" name="Z_27A4B667_7EE5_4B37_A36E_7A71AE7736F5_.wvu.Rows" hidden="1" oldHidden="1">
    <formula>'PR Matrix'!$1:$2</formula>
    <oldFormula>'PR Matrix'!$1:$2</oldFormula>
  </rdn>
  <rdn rId="0" localSheetId="5" customView="1" name="Z_27A4B667_7EE5_4B37_A36E_7A71AE7736F5_.wvu.Cols" hidden="1" oldHidden="1">
    <formula>'PR Matrix'!$JN:$XFD</formula>
    <oldFormula>'PR Matrix'!$JN:$XFD</oldFormula>
  </rdn>
  <rdn rId="0" localSheetId="5" customView="1" name="Z_27A4B667_7EE5_4B37_A36E_7A71AE7736F5_.wvu.FilterData" hidden="1" oldHidden="1">
    <formula>'PR Matrix'!$C$1:$C$481</formula>
    <oldFormula>'PR Matrix'!$C$1:$C$481</oldFormula>
  </rdn>
  <rdn rId="0" localSheetId="6" customView="1" name="Z_27A4B667_7EE5_4B37_A36E_7A71AE7736F5_.wvu.Cols" hidden="1" oldHidden="1">
    <formula>Allocation!$L:$XFD</formula>
    <oldFormula>Allocation!$L:$XFD</oldFormula>
  </rdn>
  <rdn rId="0" localSheetId="6" customView="1" name="Z_27A4B667_7EE5_4B37_A36E_7A71AE7736F5_.wvu.FilterData" hidden="1" oldHidden="1">
    <formula>Allocation!$A$1:$K$1</formula>
    <oldFormula>Allocation!$A$1:$K$1</oldFormula>
  </rdn>
  <rdn rId="0" localSheetId="7" customView="1" name="Z_27A4B667_7EE5_4B37_A36E_7A71AE7736F5_.wvu.FilterData" hidden="1" oldHidden="1">
    <formula>'SRS Reviews'!$A$1:$Q$136</formula>
    <oldFormula>'SRS Reviews'!$A$1:$Q$136</oldFormula>
  </rdn>
  <rdn rId="0" localSheetId="8" customView="1" name="Z_27A4B667_7EE5_4B37_A36E_7A71AE7736F5_.wvu.FilterData" hidden="1" oldHidden="1">
    <formula>Estimates!$A$2:$BC$460</formula>
    <oldFormula>Estimates!$A$2:$BC$460</oldFormula>
  </rdn>
  <rdn rId="0" localSheetId="10" customView="1" name="Z_27A4B667_7EE5_4B37_A36E_7A71AE7736F5_.wvu.FilterData" hidden="1" oldHidden="1">
    <formula>'Open SWPRs'!$A$1:$H$615</formula>
    <oldFormula>'Open SWPRs'!$A$1:$H$615</oldFormula>
  </rdn>
  <rdn rId="0" localSheetId="12" customView="1" name="Z_27A4B667_7EE5_4B37_A36E_7A71AE7736F5_.wvu.FilterData" hidden="1" oldHidden="1">
    <formula>'Build Plan'!$D$3:$L$48</formula>
    <oldFormula>'Build Plan'!$D$3:$L$48</oldFormula>
  </rdn>
  <rcv guid="{27A4B667-7EE5-4B37-A36E-7A71AE7736F5}" action="add"/>
</revisions>
</file>

<file path=xl/revisions/revisionLog17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27A4B667-7EE5-4B37-A36E-7A71AE7736F5}" action="delete"/>
  <rdn rId="0" localSheetId="3" customView="1" name="Z_27A4B667_7EE5_4B37_A36E_7A71AE7736F5_.wvu.Rows" hidden="1" oldHidden="1">
    <formula>Plan!$488:$750</formula>
    <oldFormula>Plan!$488:$750</oldFormula>
  </rdn>
  <rdn rId="0" localSheetId="3" customView="1" name="Z_27A4B667_7EE5_4B37_A36E_7A71AE7736F5_.wvu.Cols" hidden="1" oldHidden="1">
    <formula>Plan!$S:$U,Plan!$BQ:$BT</formula>
    <oldFormula>Plan!$S:$U,Plan!$BQ:$BT</oldFormula>
  </rdn>
  <rdn rId="0" localSheetId="3" customView="1" name="Z_27A4B667_7EE5_4B37_A36E_7A71AE7736F5_.wvu.FilterData" hidden="1" oldHidden="1">
    <formula>Plan!$A$5:$BQ$468</formula>
    <oldFormula>Plan!$A$5:$BQ$468</oldFormula>
  </rdn>
  <rdn rId="0" localSheetId="4" customView="1" name="Z_27A4B667_7EE5_4B37_A36E_7A71AE7736F5_.wvu.FilterData" hidden="1" oldHidden="1">
    <formula>'Delivery Docs Plan'!$A$4:$O$33</formula>
    <oldFormula>'Delivery Docs Plan'!$A$4:$O$33</oldFormula>
  </rdn>
  <rdn rId="0" localSheetId="5" customView="1" name="Z_27A4B667_7EE5_4B37_A36E_7A71AE7736F5_.wvu.Rows" hidden="1" oldHidden="1">
    <formula>'PR Matrix'!$1:$2</formula>
    <oldFormula>'PR Matrix'!$1:$2</oldFormula>
  </rdn>
  <rdn rId="0" localSheetId="5" customView="1" name="Z_27A4B667_7EE5_4B37_A36E_7A71AE7736F5_.wvu.Cols" hidden="1" oldHidden="1">
    <formula>'PR Matrix'!$JN:$XFD</formula>
    <oldFormula>'PR Matrix'!$JN:$XFD</oldFormula>
  </rdn>
  <rdn rId="0" localSheetId="5" customView="1" name="Z_27A4B667_7EE5_4B37_A36E_7A71AE7736F5_.wvu.FilterData" hidden="1" oldHidden="1">
    <formula>'PR Matrix'!$C$1:$C$481</formula>
    <oldFormula>'PR Matrix'!$C$1:$C$481</oldFormula>
  </rdn>
  <rdn rId="0" localSheetId="6" customView="1" name="Z_27A4B667_7EE5_4B37_A36E_7A71AE7736F5_.wvu.Cols" hidden="1" oldHidden="1">
    <formula>Allocation!$L:$XFD</formula>
    <oldFormula>Allocation!$L:$XFD</oldFormula>
  </rdn>
  <rdn rId="0" localSheetId="6" customView="1" name="Z_27A4B667_7EE5_4B37_A36E_7A71AE7736F5_.wvu.FilterData" hidden="1" oldHidden="1">
    <formula>Allocation!$A$1:$K$1</formula>
    <oldFormula>Allocation!$A$1:$K$1</oldFormula>
  </rdn>
  <rdn rId="0" localSheetId="7" customView="1" name="Z_27A4B667_7EE5_4B37_A36E_7A71AE7736F5_.wvu.FilterData" hidden="1" oldHidden="1">
    <formula>'SRS Reviews'!$A$1:$Q$136</formula>
    <oldFormula>'SRS Reviews'!$A$1:$Q$136</oldFormula>
  </rdn>
  <rdn rId="0" localSheetId="8" customView="1" name="Z_27A4B667_7EE5_4B37_A36E_7A71AE7736F5_.wvu.FilterData" hidden="1" oldHidden="1">
    <formula>Estimates!$A$2:$BC$460</formula>
    <oldFormula>Estimates!$A$2:$BC$460</oldFormula>
  </rdn>
  <rdn rId="0" localSheetId="10" customView="1" name="Z_27A4B667_7EE5_4B37_A36E_7A71AE7736F5_.wvu.FilterData" hidden="1" oldHidden="1">
    <formula>'Open SWPRs'!$A$1:$H$615</formula>
    <oldFormula>'Open SWPRs'!$A$1:$H$615</oldFormula>
  </rdn>
  <rdn rId="0" localSheetId="12" customView="1" name="Z_27A4B667_7EE5_4B37_A36E_7A71AE7736F5_.wvu.FilterData" hidden="1" oldHidden="1">
    <formula>'Build Plan'!$D$3:$L$48</formula>
    <oldFormula>'Build Plan'!$D$3:$L$48</oldFormula>
  </rdn>
  <rcv guid="{27A4B667-7EE5-4B37-A36E-7A71AE7736F5}" action="add"/>
</revisions>
</file>

<file path=xl/revisions/revisionLog17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5053" sId="7">
    <nc r="I3" t="inlineStr">
      <is>
        <t>n/a</t>
      </is>
    </nc>
  </rcc>
  <rcc rId="15054" sId="7">
    <nc r="I37" t="inlineStr">
      <is>
        <t>Lee</t>
      </is>
    </nc>
  </rcc>
  <rcc rId="15055" sId="7">
    <nc r="I107" t="inlineStr">
      <is>
        <t>Hemanth</t>
      </is>
    </nc>
  </rcc>
  <rcv guid="{83E26134-8071-4B52-B9C2-8B5396DF70B4}" action="delete"/>
  <rdn rId="0" localSheetId="3" customView="1" name="Z_83E26134_8071_4B52_B9C2_8B5396DF70B4_.wvu.Rows" hidden="1" oldHidden="1">
    <formula>Plan!$488:$750</formula>
    <oldFormula>Plan!$488:$750</oldFormula>
  </rdn>
  <rdn rId="0" localSheetId="3" customView="1" name="Z_83E26134_8071_4B52_B9C2_8B5396DF70B4_.wvu.Cols" hidden="1" oldHidden="1">
    <formula>Plan!$S:$U</formula>
    <oldFormula>Plan!$S:$U</oldFormula>
  </rdn>
  <rdn rId="0" localSheetId="3" customView="1" name="Z_83E26134_8071_4B52_B9C2_8B5396DF70B4_.wvu.FilterData" hidden="1" oldHidden="1">
    <formula>Plan!$A$5:$BQ$468</formula>
    <oldFormula>Plan!$A$5:$BQ$468</oldFormula>
  </rdn>
  <rdn rId="0" localSheetId="4" customView="1" name="Z_83E26134_8071_4B52_B9C2_8B5396DF70B4_.wvu.FilterData" hidden="1" oldHidden="1">
    <formula>'Delivery Docs Plan'!$A$4:$O$33</formula>
    <oldFormula>'Delivery Docs Plan'!$A$4:$O$33</oldFormula>
  </rdn>
  <rdn rId="0" localSheetId="5" customView="1" name="Z_83E26134_8071_4B52_B9C2_8B5396DF70B4_.wvu.Rows" hidden="1" oldHidden="1">
    <formula>'PR Matrix'!$1:$1</formula>
    <oldFormula>'PR Matrix'!$1:$1</oldFormula>
  </rdn>
  <rdn rId="0" localSheetId="5" customView="1" name="Z_83E26134_8071_4B52_B9C2_8B5396DF70B4_.wvu.Cols" hidden="1" oldHidden="1">
    <formula>'PR Matrix'!$JN:$XFD</formula>
    <oldFormula>'PR Matrix'!$JN:$XFD</oldFormula>
  </rdn>
  <rdn rId="0" localSheetId="5" customView="1" name="Z_83E26134_8071_4B52_B9C2_8B5396DF70B4_.wvu.FilterData" hidden="1" oldHidden="1">
    <formula>'PR Matrix'!$C$1:$C$481</formula>
    <oldFormula>'PR Matrix'!$C$1:$C$481</oldFormula>
  </rdn>
  <rdn rId="0" localSheetId="6" customView="1" name="Z_83E26134_8071_4B52_B9C2_8B5396DF70B4_.wvu.Cols" hidden="1" oldHidden="1">
    <formula>Allocation!$L:$XFD</formula>
    <oldFormula>Allocation!$L:$XFD</oldFormula>
  </rdn>
  <rdn rId="0" localSheetId="6" customView="1" name="Z_83E26134_8071_4B52_B9C2_8B5396DF70B4_.wvu.FilterData" hidden="1" oldHidden="1">
    <formula>Allocation!$A$1:$K$1</formula>
    <oldFormula>Allocation!$A$1:$K$1</oldFormula>
  </rdn>
  <rdn rId="0" localSheetId="7" customView="1" name="Z_83E26134_8071_4B52_B9C2_8B5396DF70B4_.wvu.FilterData" hidden="1" oldHidden="1">
    <formula>'SRS Reviews'!$A$1:$Q$136</formula>
    <oldFormula>'SRS Reviews'!$A$1:$Q$136</oldFormula>
  </rdn>
  <rdn rId="0" localSheetId="8" customView="1" name="Z_83E26134_8071_4B52_B9C2_8B5396DF70B4_.wvu.FilterData" hidden="1" oldHidden="1">
    <formula>Estimates!$A$2:$BC$460</formula>
    <oldFormula>Estimates!$A$2:$BC$460</oldFormula>
  </rdn>
  <rdn rId="0" localSheetId="10" customView="1" name="Z_83E26134_8071_4B52_B9C2_8B5396DF70B4_.wvu.FilterData" hidden="1" oldHidden="1">
    <formula>'Open SWPRs'!$A$1:$H$615</formula>
    <oldFormula>'Open SWPRs'!$A$1:$H$615</oldFormula>
  </rdn>
  <rdn rId="0" localSheetId="12" customView="1" name="Z_83E26134_8071_4B52_B9C2_8B5396DF70B4_.wvu.FilterData" hidden="1" oldHidden="1">
    <formula>'Build Plan'!$D$3:$L$48</formula>
    <oldFormula>'Build Plan'!$D$3:$L$48</oldFormula>
  </rdn>
  <rcv guid="{83E26134-8071-4B52-B9C2-8B5396DF70B4}" action="add"/>
</revisions>
</file>

<file path=xl/revisions/revisionLog17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83E26134-8071-4B52-B9C2-8B5396DF70B4}" action="delete"/>
  <rdn rId="0" localSheetId="3" customView="1" name="Z_83E26134_8071_4B52_B9C2_8B5396DF70B4_.wvu.Rows" hidden="1" oldHidden="1">
    <formula>Plan!$488:$750</formula>
    <oldFormula>Plan!$488:$750</oldFormula>
  </rdn>
  <rdn rId="0" localSheetId="3" customView="1" name="Z_83E26134_8071_4B52_B9C2_8B5396DF70B4_.wvu.Cols" hidden="1" oldHidden="1">
    <formula>Plan!$S:$U</formula>
    <oldFormula>Plan!$S:$U</oldFormula>
  </rdn>
  <rdn rId="0" localSheetId="3" customView="1" name="Z_83E26134_8071_4B52_B9C2_8B5396DF70B4_.wvu.FilterData" hidden="1" oldHidden="1">
    <formula>Plan!$A$5:$BQ$468</formula>
    <oldFormula>Plan!$A$5:$BQ$468</oldFormula>
  </rdn>
  <rdn rId="0" localSheetId="4" customView="1" name="Z_83E26134_8071_4B52_B9C2_8B5396DF70B4_.wvu.FilterData" hidden="1" oldHidden="1">
    <formula>'Delivery Docs Plan'!$A$4:$O$33</formula>
    <oldFormula>'Delivery Docs Plan'!$A$4:$O$33</oldFormula>
  </rdn>
  <rdn rId="0" localSheetId="5" customView="1" name="Z_83E26134_8071_4B52_B9C2_8B5396DF70B4_.wvu.Rows" hidden="1" oldHidden="1">
    <formula>'PR Matrix'!$1:$1</formula>
    <oldFormula>'PR Matrix'!$1:$1</oldFormula>
  </rdn>
  <rdn rId="0" localSheetId="5" customView="1" name="Z_83E26134_8071_4B52_B9C2_8B5396DF70B4_.wvu.Cols" hidden="1" oldHidden="1">
    <formula>'PR Matrix'!$JN:$XFD</formula>
    <oldFormula>'PR Matrix'!$JN:$XFD</oldFormula>
  </rdn>
  <rdn rId="0" localSheetId="5" customView="1" name="Z_83E26134_8071_4B52_B9C2_8B5396DF70B4_.wvu.FilterData" hidden="1" oldHidden="1">
    <formula>'PR Matrix'!$C$1:$C$481</formula>
    <oldFormula>'PR Matrix'!$C$1:$C$481</oldFormula>
  </rdn>
  <rdn rId="0" localSheetId="6" customView="1" name="Z_83E26134_8071_4B52_B9C2_8B5396DF70B4_.wvu.Cols" hidden="1" oldHidden="1">
    <formula>Allocation!$L:$XFD</formula>
    <oldFormula>Allocation!$L:$XFD</oldFormula>
  </rdn>
  <rdn rId="0" localSheetId="6" customView="1" name="Z_83E26134_8071_4B52_B9C2_8B5396DF70B4_.wvu.FilterData" hidden="1" oldHidden="1">
    <formula>Allocation!$A$1:$K$1</formula>
    <oldFormula>Allocation!$A$1:$K$1</oldFormula>
  </rdn>
  <rdn rId="0" localSheetId="7" customView="1" name="Z_83E26134_8071_4B52_B9C2_8B5396DF70B4_.wvu.FilterData" hidden="1" oldHidden="1">
    <formula>'SRS Reviews'!$A$1:$Q$136</formula>
    <oldFormula>'SRS Reviews'!$A$1:$Q$136</oldFormula>
  </rdn>
  <rdn rId="0" localSheetId="8" customView="1" name="Z_83E26134_8071_4B52_B9C2_8B5396DF70B4_.wvu.FilterData" hidden="1" oldHidden="1">
    <formula>Estimates!$A$2:$BC$460</formula>
    <oldFormula>Estimates!$A$2:$BC$460</oldFormula>
  </rdn>
  <rdn rId="0" localSheetId="10" customView="1" name="Z_83E26134_8071_4B52_B9C2_8B5396DF70B4_.wvu.FilterData" hidden="1" oldHidden="1">
    <formula>'Open SWPRs'!$A$1:$H$615</formula>
    <oldFormula>'Open SWPRs'!$A$1:$H$615</oldFormula>
  </rdn>
  <rdn rId="0" localSheetId="12" customView="1" name="Z_83E26134_8071_4B52_B9C2_8B5396DF70B4_.wvu.FilterData" hidden="1" oldHidden="1">
    <formula>'Build Plan'!$D$3:$L$48</formula>
    <oldFormula>'Build Plan'!$D$3:$L$48</oldFormula>
  </rdn>
  <rcv guid="{83E26134-8071-4B52-B9C2-8B5396DF70B4}" action="add"/>
</revisions>
</file>

<file path=xl/revisions/revisionLog18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83E26134-8071-4B52-B9C2-8B5396DF70B4}" action="delete"/>
  <rdn rId="0" localSheetId="3" customView="1" name="Z_83E26134_8071_4B52_B9C2_8B5396DF70B4_.wvu.Rows" hidden="1" oldHidden="1">
    <formula>Plan!$488:$750</formula>
    <oldFormula>Plan!$488:$750</oldFormula>
  </rdn>
  <rdn rId="0" localSheetId="3" customView="1" name="Z_83E26134_8071_4B52_B9C2_8B5396DF70B4_.wvu.Cols" hidden="1" oldHidden="1">
    <formula>Plan!$S:$U</formula>
    <oldFormula>Plan!$S:$U</oldFormula>
  </rdn>
  <rdn rId="0" localSheetId="3" customView="1" name="Z_83E26134_8071_4B52_B9C2_8B5396DF70B4_.wvu.FilterData" hidden="1" oldHidden="1">
    <formula>Plan!$A$5:$BQ$468</formula>
    <oldFormula>Plan!$A$5:$BQ$468</oldFormula>
  </rdn>
  <rdn rId="0" localSheetId="4" customView="1" name="Z_83E26134_8071_4B52_B9C2_8B5396DF70B4_.wvu.FilterData" hidden="1" oldHidden="1">
    <formula>'Delivery Docs Plan'!$A$4:$O$33</formula>
    <oldFormula>'Delivery Docs Plan'!$A$4:$O$33</oldFormula>
  </rdn>
  <rdn rId="0" localSheetId="5" customView="1" name="Z_83E26134_8071_4B52_B9C2_8B5396DF70B4_.wvu.Rows" hidden="1" oldHidden="1">
    <formula>'PR Matrix'!$1:$1</formula>
    <oldFormula>'PR Matrix'!$1:$1</oldFormula>
  </rdn>
  <rdn rId="0" localSheetId="5" customView="1" name="Z_83E26134_8071_4B52_B9C2_8B5396DF70B4_.wvu.Cols" hidden="1" oldHidden="1">
    <formula>'PR Matrix'!$JN:$XFD</formula>
    <oldFormula>'PR Matrix'!$JN:$XFD</oldFormula>
  </rdn>
  <rdn rId="0" localSheetId="5" customView="1" name="Z_83E26134_8071_4B52_B9C2_8B5396DF70B4_.wvu.FilterData" hidden="1" oldHidden="1">
    <formula>'PR Matrix'!$C$1:$C$481</formula>
    <oldFormula>'PR Matrix'!$C$1:$C$481</oldFormula>
  </rdn>
  <rdn rId="0" localSheetId="6" customView="1" name="Z_83E26134_8071_4B52_B9C2_8B5396DF70B4_.wvu.Cols" hidden="1" oldHidden="1">
    <formula>Allocation!$L:$XFD</formula>
    <oldFormula>Allocation!$L:$XFD</oldFormula>
  </rdn>
  <rdn rId="0" localSheetId="6" customView="1" name="Z_83E26134_8071_4B52_B9C2_8B5396DF70B4_.wvu.FilterData" hidden="1" oldHidden="1">
    <formula>Allocation!$A$1:$K$1</formula>
    <oldFormula>Allocation!$A$1:$K$1</oldFormula>
  </rdn>
  <rdn rId="0" localSheetId="7" customView="1" name="Z_83E26134_8071_4B52_B9C2_8B5396DF70B4_.wvu.FilterData" hidden="1" oldHidden="1">
    <formula>'SRS Reviews'!$A$1:$Q$136</formula>
    <oldFormula>'SRS Reviews'!$A$1:$Q$136</oldFormula>
  </rdn>
  <rdn rId="0" localSheetId="8" customView="1" name="Z_83E26134_8071_4B52_B9C2_8B5396DF70B4_.wvu.FilterData" hidden="1" oldHidden="1">
    <formula>Estimates!$A$2:$BC$460</formula>
    <oldFormula>Estimates!$A$2:$BC$460</oldFormula>
  </rdn>
  <rdn rId="0" localSheetId="10" customView="1" name="Z_83E26134_8071_4B52_B9C2_8B5396DF70B4_.wvu.FilterData" hidden="1" oldHidden="1">
    <formula>'Open SWPRs'!$A$1:$H$615</formula>
    <oldFormula>'Open SWPRs'!$A$1:$H$615</oldFormula>
  </rdn>
  <rdn rId="0" localSheetId="12" customView="1" name="Z_83E26134_8071_4B52_B9C2_8B5396DF70B4_.wvu.FilterData" hidden="1" oldHidden="1">
    <formula>'Build Plan'!$D$3:$L$48</formula>
    <oldFormula>'Build Plan'!$D$3:$L$48</oldFormula>
  </rdn>
  <rcv guid="{83E26134-8071-4B52-B9C2-8B5396DF70B4}" action="add"/>
</revisions>
</file>

<file path=xl/revisions/revisionLog18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5095" sId="5">
    <oc r="C4" t="inlineStr">
      <is>
        <t>N</t>
      </is>
    </oc>
    <nc r="C4" t="inlineStr">
      <is>
        <t>Y</t>
      </is>
    </nc>
  </rcc>
</revisions>
</file>

<file path=xl/revisions/revisionLog18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5096" sId="5">
    <oc r="T146" t="inlineStr">
      <is>
        <t>Y</t>
      </is>
    </oc>
    <nc r="T146"/>
  </rcc>
  <rcc rId="15097" sId="5">
    <oc r="B146" t="inlineStr">
      <is>
        <t>6177, 6194</t>
      </is>
    </oc>
    <nc r="B146">
      <v>6177</v>
    </nc>
  </rcc>
  <rcc rId="15098" sId="3">
    <oc r="E135">
      <v>6194</v>
    </oc>
    <nc r="E135"/>
  </rcc>
  <rcc rId="15099" sId="5">
    <oc r="T261" t="inlineStr">
      <is>
        <t>Y</t>
      </is>
    </oc>
    <nc r="T261"/>
  </rcc>
  <rcc rId="15100" sId="5">
    <oc r="B261" t="inlineStr">
      <is>
        <t>6108, 6194</t>
      </is>
    </oc>
    <nc r="B261">
      <v>6108</v>
    </nc>
  </rcc>
  <rcc rId="15101" sId="3">
    <oc r="E250" t="inlineStr">
      <is>
        <t xml:space="preserve">6108, 6194, NFPR1124, NFPR245, NFPR1868, </t>
      </is>
    </oc>
    <nc r="E250" t="inlineStr">
      <is>
        <t xml:space="preserve">6108, NFPR1124, NFPR245, NFPR1868, </t>
      </is>
    </nc>
  </rcc>
  <rcc rId="15102" sId="5">
    <nc r="T307" t="inlineStr">
      <is>
        <t>Y</t>
      </is>
    </nc>
  </rcc>
  <rcc rId="15103" sId="5">
    <nc r="B307">
      <v>6194</v>
    </nc>
  </rcc>
  <rcc rId="15104" sId="5">
    <nc r="T144" t="inlineStr">
      <is>
        <t>Y</t>
      </is>
    </nc>
  </rcc>
  <rcc rId="15105" sId="5">
    <nc r="B144">
      <v>6194</v>
    </nc>
  </rcc>
  <rcc rId="15106" sId="5">
    <oc r="T4" t="inlineStr">
      <is>
        <t>N</t>
      </is>
    </oc>
    <nc r="T4" t="inlineStr">
      <is>
        <t>Y</t>
      </is>
    </nc>
  </rcc>
  <rcc rId="15107" sId="3">
    <nc r="E133">
      <v>6194</v>
    </nc>
  </rcc>
  <rcc rId="15108" sId="3">
    <nc r="M133" t="inlineStr">
      <is>
        <t>Y</t>
      </is>
    </nc>
  </rcc>
  <rcc rId="15109" sId="3">
    <nc r="N133" t="inlineStr">
      <is>
        <t>Y</t>
      </is>
    </nc>
  </rcc>
  <rcc rId="15110" sId="3">
    <nc r="O133" t="inlineStr">
      <is>
        <t>Y</t>
      </is>
    </nc>
  </rcc>
  <rcc rId="15111" sId="3">
    <nc r="P133" t="inlineStr">
      <is>
        <t>Y</t>
      </is>
    </nc>
  </rcc>
  <rcc rId="15112" sId="3">
    <nc r="E296">
      <v>6194</v>
    </nc>
  </rcc>
  <rcc rId="15113" sId="3">
    <nc r="M296" t="inlineStr">
      <is>
        <t>Y</t>
      </is>
    </nc>
  </rcc>
  <rcc rId="15114" sId="3">
    <nc r="N296" t="inlineStr">
      <is>
        <t>Y</t>
      </is>
    </nc>
  </rcc>
  <rcc rId="15115" sId="3">
    <nc r="O296" t="inlineStr">
      <is>
        <t>Y</t>
      </is>
    </nc>
  </rcc>
  <rcc rId="15116" sId="3">
    <nc r="P296" t="inlineStr">
      <is>
        <t>Y</t>
      </is>
    </nc>
  </rcc>
</revisions>
</file>

<file path=xl/revisions/revisionLog18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5117" sId="3">
    <nc r="W133" t="inlineStr">
      <is>
        <t>LC</t>
      </is>
    </nc>
  </rcc>
  <rcc rId="15118" sId="3">
    <nc r="W296" t="inlineStr">
      <is>
        <t>LC</t>
      </is>
    </nc>
  </rcc>
  <rcc rId="15119" sId="3">
    <nc r="AF133" t="inlineStr">
      <is>
        <t>LC</t>
      </is>
    </nc>
  </rcc>
  <rcc rId="15120" sId="3">
    <nc r="AF296" t="inlineStr">
      <is>
        <t>LC</t>
      </is>
    </nc>
  </rcc>
  <rcc rId="15121" sId="3">
    <nc r="AV133" t="inlineStr">
      <is>
        <t>LC</t>
      </is>
    </nc>
  </rcc>
  <rcc rId="15122" sId="3">
    <nc r="AV296" t="inlineStr">
      <is>
        <t>LC</t>
      </is>
    </nc>
  </rcc>
  <rcc rId="15123" sId="3">
    <nc r="X296" t="inlineStr">
      <is>
        <t>SP</t>
      </is>
    </nc>
  </rcc>
  <rcc rId="15124" sId="3">
    <nc r="X133" t="inlineStr">
      <is>
        <t>SP</t>
      </is>
    </nc>
  </rcc>
  <rcc rId="15125" sId="3">
    <nc r="AG133" t="inlineStr">
      <is>
        <t>SP</t>
      </is>
    </nc>
  </rcc>
  <rcc rId="15126" sId="3">
    <nc r="AG296" t="inlineStr">
      <is>
        <t>SP</t>
      </is>
    </nc>
  </rcc>
  <rcc rId="15127" sId="3">
    <nc r="AX133" t="inlineStr">
      <is>
        <t>SP</t>
      </is>
    </nc>
  </rcc>
  <rcc rId="15128" sId="3">
    <nc r="AX296" t="inlineStr">
      <is>
        <t>SP</t>
      </is>
    </nc>
  </rcc>
  <rcc rId="15129" sId="3">
    <oc r="V135" t="inlineStr">
      <is>
        <t>1,5</t>
      </is>
    </oc>
    <nc r="V135">
      <v>1</v>
    </nc>
  </rcc>
  <rcc rId="15130" sId="3">
    <nc r="V133">
      <v>5</v>
    </nc>
  </rcc>
  <rcc rId="15131" sId="3">
    <nc r="V296">
      <v>5</v>
    </nc>
  </rcc>
  <rcv guid="{83E26134-8071-4B52-B9C2-8B5396DF70B4}" action="delete"/>
  <rdn rId="0" localSheetId="3" customView="1" name="Z_83E26134_8071_4B52_B9C2_8B5396DF70B4_.wvu.Rows" hidden="1" oldHidden="1">
    <formula>Plan!$488:$750</formula>
    <oldFormula>Plan!$488:$750</oldFormula>
  </rdn>
  <rdn rId="0" localSheetId="3" customView="1" name="Z_83E26134_8071_4B52_B9C2_8B5396DF70B4_.wvu.Cols" hidden="1" oldHidden="1">
    <formula>Plan!$S:$U</formula>
    <oldFormula>Plan!$S:$U</oldFormula>
  </rdn>
  <rdn rId="0" localSheetId="3" customView="1" name="Z_83E26134_8071_4B52_B9C2_8B5396DF70B4_.wvu.FilterData" hidden="1" oldHidden="1">
    <formula>Plan!$A$5:$BQ$468</formula>
    <oldFormula>Plan!$A$5:$BQ$468</oldFormula>
  </rdn>
  <rdn rId="0" localSheetId="4" customView="1" name="Z_83E26134_8071_4B52_B9C2_8B5396DF70B4_.wvu.FilterData" hidden="1" oldHidden="1">
    <formula>'Delivery Docs Plan'!$A$4:$O$33</formula>
    <oldFormula>'Delivery Docs Plan'!$A$4:$O$33</oldFormula>
  </rdn>
  <rdn rId="0" localSheetId="5" customView="1" name="Z_83E26134_8071_4B52_B9C2_8B5396DF70B4_.wvu.Rows" hidden="1" oldHidden="1">
    <formula>'PR Matrix'!$1:$1</formula>
    <oldFormula>'PR Matrix'!$1:$1</oldFormula>
  </rdn>
  <rdn rId="0" localSheetId="5" customView="1" name="Z_83E26134_8071_4B52_B9C2_8B5396DF70B4_.wvu.Cols" hidden="1" oldHidden="1">
    <formula>'PR Matrix'!$JN:$XFD</formula>
    <oldFormula>'PR Matrix'!$JN:$XFD</oldFormula>
  </rdn>
  <rdn rId="0" localSheetId="5" customView="1" name="Z_83E26134_8071_4B52_B9C2_8B5396DF70B4_.wvu.FilterData" hidden="1" oldHidden="1">
    <formula>'PR Matrix'!$C$1:$C$481</formula>
    <oldFormula>'PR Matrix'!$C$1:$C$481</oldFormula>
  </rdn>
  <rdn rId="0" localSheetId="6" customView="1" name="Z_83E26134_8071_4B52_B9C2_8B5396DF70B4_.wvu.Cols" hidden="1" oldHidden="1">
    <formula>Allocation!$L:$XFD</formula>
    <oldFormula>Allocation!$L:$XFD</oldFormula>
  </rdn>
  <rdn rId="0" localSheetId="6" customView="1" name="Z_83E26134_8071_4B52_B9C2_8B5396DF70B4_.wvu.FilterData" hidden="1" oldHidden="1">
    <formula>Allocation!$A$1:$K$1</formula>
    <oldFormula>Allocation!$A$1:$K$1</oldFormula>
  </rdn>
  <rdn rId="0" localSheetId="7" customView="1" name="Z_83E26134_8071_4B52_B9C2_8B5396DF70B4_.wvu.FilterData" hidden="1" oldHidden="1">
    <formula>'SRS Reviews'!$A$1:$Q$136</formula>
    <oldFormula>'SRS Reviews'!$A$1:$Q$136</oldFormula>
  </rdn>
  <rdn rId="0" localSheetId="8" customView="1" name="Z_83E26134_8071_4B52_B9C2_8B5396DF70B4_.wvu.FilterData" hidden="1" oldHidden="1">
    <formula>Estimates!$A$2:$BC$460</formula>
    <oldFormula>Estimates!$A$2:$BC$460</oldFormula>
  </rdn>
  <rdn rId="0" localSheetId="10" customView="1" name="Z_83E26134_8071_4B52_B9C2_8B5396DF70B4_.wvu.FilterData" hidden="1" oldHidden="1">
    <formula>'Open SWPRs'!$A$1:$H$615</formula>
    <oldFormula>'Open SWPRs'!$A$1:$H$615</oldFormula>
  </rdn>
  <rdn rId="0" localSheetId="12" customView="1" name="Z_83E26134_8071_4B52_B9C2_8B5396DF70B4_.wvu.FilterData" hidden="1" oldHidden="1">
    <formula>'Build Plan'!$D$3:$L$48</formula>
    <oldFormula>'Build Plan'!$D$3:$L$48</oldFormula>
  </rdn>
  <rcv guid="{83E26134-8071-4B52-B9C2-8B5396DF70B4}" action="add"/>
</revisions>
</file>

<file path=xl/revisions/revisionLog18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5145" sId="13">
    <nc r="E21" t="inlineStr">
      <is>
        <t>Lee118</t>
      </is>
    </nc>
  </rcc>
  <rfmt sheetId="13" sqref="E2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</dxf>
  </rfmt>
  <rfmt sheetId="13" sqref="E2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</dxf>
  </rfmt>
</revisions>
</file>

<file path=xl/revisions/revisionLog18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5146" sId="5">
    <nc r="T116" t="inlineStr">
      <is>
        <t>T</t>
      </is>
    </nc>
  </rcc>
  <rcc rId="15147" sId="5">
    <nc r="B116">
      <v>6194</v>
    </nc>
  </rcc>
  <rcc rId="15148" sId="3">
    <nc r="E105">
      <v>6194</v>
    </nc>
  </rcc>
  <rcc rId="15149" sId="3">
    <nc r="O105" t="inlineStr">
      <is>
        <t>Y</t>
      </is>
    </nc>
  </rcc>
  <rcc rId="15150" sId="3">
    <nc r="AF105" t="inlineStr">
      <is>
        <t>IH</t>
      </is>
    </nc>
  </rcc>
  <rcc rId="15151" sId="3">
    <nc r="AG105" t="inlineStr">
      <is>
        <t>LC</t>
      </is>
    </nc>
  </rcc>
  <rcv guid="{83E26134-8071-4B52-B9C2-8B5396DF70B4}" action="delete"/>
  <rdn rId="0" localSheetId="3" customView="1" name="Z_83E26134_8071_4B52_B9C2_8B5396DF70B4_.wvu.Rows" hidden="1" oldHidden="1">
    <formula>Plan!$488:$750</formula>
    <oldFormula>Plan!$488:$750</oldFormula>
  </rdn>
  <rdn rId="0" localSheetId="3" customView="1" name="Z_83E26134_8071_4B52_B9C2_8B5396DF70B4_.wvu.Cols" hidden="1" oldHidden="1">
    <formula>Plan!$S:$U</formula>
    <oldFormula>Plan!$S:$U</oldFormula>
  </rdn>
  <rdn rId="0" localSheetId="3" customView="1" name="Z_83E26134_8071_4B52_B9C2_8B5396DF70B4_.wvu.FilterData" hidden="1" oldHidden="1">
    <formula>Plan!$A$5:$BQ$468</formula>
    <oldFormula>Plan!$A$5:$BQ$468</oldFormula>
  </rdn>
  <rdn rId="0" localSheetId="4" customView="1" name="Z_83E26134_8071_4B52_B9C2_8B5396DF70B4_.wvu.FilterData" hidden="1" oldHidden="1">
    <formula>'Delivery Docs Plan'!$A$4:$O$33</formula>
    <oldFormula>'Delivery Docs Plan'!$A$4:$O$33</oldFormula>
  </rdn>
  <rdn rId="0" localSheetId="5" customView="1" name="Z_83E26134_8071_4B52_B9C2_8B5396DF70B4_.wvu.Rows" hidden="1" oldHidden="1">
    <formula>'PR Matrix'!$1:$1</formula>
    <oldFormula>'PR Matrix'!$1:$1</oldFormula>
  </rdn>
  <rdn rId="0" localSheetId="5" customView="1" name="Z_83E26134_8071_4B52_B9C2_8B5396DF70B4_.wvu.Cols" hidden="1" oldHidden="1">
    <formula>'PR Matrix'!$JN:$XFD</formula>
    <oldFormula>'PR Matrix'!$JN:$XFD</oldFormula>
  </rdn>
  <rdn rId="0" localSheetId="5" customView="1" name="Z_83E26134_8071_4B52_B9C2_8B5396DF70B4_.wvu.FilterData" hidden="1" oldHidden="1">
    <formula>'PR Matrix'!$C$1:$C$481</formula>
    <oldFormula>'PR Matrix'!$C$1:$C$481</oldFormula>
  </rdn>
  <rdn rId="0" localSheetId="6" customView="1" name="Z_83E26134_8071_4B52_B9C2_8B5396DF70B4_.wvu.Cols" hidden="1" oldHidden="1">
    <formula>Allocation!$L:$XFD</formula>
    <oldFormula>Allocation!$L:$XFD</oldFormula>
  </rdn>
  <rdn rId="0" localSheetId="6" customView="1" name="Z_83E26134_8071_4B52_B9C2_8B5396DF70B4_.wvu.FilterData" hidden="1" oldHidden="1">
    <formula>Allocation!$A$1:$K$1</formula>
    <oldFormula>Allocation!$A$1:$K$1</oldFormula>
  </rdn>
  <rdn rId="0" localSheetId="7" customView="1" name="Z_83E26134_8071_4B52_B9C2_8B5396DF70B4_.wvu.FilterData" hidden="1" oldHidden="1">
    <formula>'SRS Reviews'!$A$1:$Q$136</formula>
    <oldFormula>'SRS Reviews'!$A$1:$Q$136</oldFormula>
  </rdn>
  <rdn rId="0" localSheetId="8" customView="1" name="Z_83E26134_8071_4B52_B9C2_8B5396DF70B4_.wvu.FilterData" hidden="1" oldHidden="1">
    <formula>Estimates!$A$2:$BC$460</formula>
    <oldFormula>Estimates!$A$2:$BC$460</oldFormula>
  </rdn>
  <rdn rId="0" localSheetId="10" customView="1" name="Z_83E26134_8071_4B52_B9C2_8B5396DF70B4_.wvu.FilterData" hidden="1" oldHidden="1">
    <formula>'Open SWPRs'!$A$1:$H$615</formula>
    <oldFormula>'Open SWPRs'!$A$1:$H$615</oldFormula>
  </rdn>
  <rdn rId="0" localSheetId="12" customView="1" name="Z_83E26134_8071_4B52_B9C2_8B5396DF70B4_.wvu.FilterData" hidden="1" oldHidden="1">
    <formula>'Build Plan'!$D$3:$L$48</formula>
    <oldFormula>'Build Plan'!$D$3:$L$48</oldFormula>
  </rdn>
  <rcv guid="{83E26134-8071-4B52-B9C2-8B5396DF70B4}" action="add"/>
</revisions>
</file>

<file path=xl/revisions/revisionLog18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5165" sId="3">
    <oc r="Q333" t="inlineStr">
      <is>
        <t>Y</t>
      </is>
    </oc>
    <nc r="Q333"/>
  </rcc>
  <rcc rId="15166" sId="3">
    <oc r="AV331" t="inlineStr">
      <is>
        <t>DBY</t>
      </is>
    </oc>
    <nc r="AV331" t="inlineStr">
      <is>
        <t>IH</t>
      </is>
    </nc>
  </rcc>
  <rcc rId="15167" sId="3">
    <oc r="AW331" t="inlineStr">
      <is>
        <t>DBY</t>
      </is>
    </oc>
    <nc r="AW331" t="inlineStr">
      <is>
        <t>IH</t>
      </is>
    </nc>
  </rcc>
  <rcc rId="15168" sId="3">
    <oc r="AX331" t="inlineStr">
      <is>
        <t>DBY</t>
      </is>
    </oc>
    <nc r="AX331" t="inlineStr">
      <is>
        <t>TCS</t>
      </is>
    </nc>
  </rcc>
  <rfmt sheetId="3" sqref="AV331:AX331 AV333:AX333" start="0" length="2147483647">
    <dxf>
      <font>
        <color auto="1"/>
      </font>
    </dxf>
  </rfmt>
  <rcc rId="15169" sId="3">
    <oc r="AW333" t="inlineStr">
      <is>
        <t>DBY</t>
      </is>
    </oc>
    <nc r="AW333"/>
  </rcc>
  <rcc rId="15170" sId="3">
    <oc r="AF331" t="inlineStr">
      <is>
        <t>DBY</t>
      </is>
    </oc>
    <nc r="AF331" t="inlineStr">
      <is>
        <t>IH</t>
      </is>
    </nc>
  </rcc>
  <rcc rId="15171" sId="3">
    <oc r="AG331" t="inlineStr">
      <is>
        <t>DBY</t>
      </is>
    </oc>
    <nc r="AG331" t="inlineStr">
      <is>
        <t>TCS</t>
      </is>
    </nc>
  </rcc>
  <rfmt sheetId="3" sqref="AF331:AG331" start="0" length="2147483647">
    <dxf>
      <font>
        <color auto="1"/>
      </font>
    </dxf>
  </rfmt>
  <rfmt sheetId="3" sqref="W331:X331" start="0" length="2147483647">
    <dxf>
      <font>
        <color auto="1"/>
      </font>
    </dxf>
  </rfmt>
  <rcc rId="15172" sId="3">
    <oc r="W331" t="inlineStr">
      <is>
        <t>DBY</t>
      </is>
    </oc>
    <nc r="W331" t="inlineStr">
      <is>
        <t>IH</t>
      </is>
    </nc>
  </rcc>
  <rcc rId="15173" sId="3">
    <oc r="X331" t="inlineStr">
      <is>
        <t>DBY</t>
      </is>
    </oc>
    <nc r="X331" t="inlineStr">
      <is>
        <t>TCS</t>
      </is>
    </nc>
  </rcc>
  <rcc rId="15174" sId="3">
    <nc r="Z331">
      <v>1</v>
    </nc>
  </rcc>
  <rcc rId="15175" sId="3">
    <nc r="AI331">
      <v>1</v>
    </nc>
  </rcc>
  <rcc rId="15176" sId="3">
    <nc r="AY331">
      <v>1</v>
    </nc>
  </rcc>
  <rfmt sheetId="3" sqref="AV333" start="0" length="2147483647">
    <dxf>
      <font>
        <color rgb="FF969696"/>
      </font>
    </dxf>
  </rfmt>
  <rfmt sheetId="3" sqref="AX333" start="0" length="2147483647">
    <dxf>
      <font>
        <color rgb="FF969696"/>
      </font>
    </dxf>
  </rfmt>
  <rfmt sheetId="3" sqref="AX331" start="0" length="2147483647">
    <dxf>
      <font>
        <color rgb="FF969696"/>
      </font>
    </dxf>
  </rfmt>
  <rfmt sheetId="3" sqref="AG331" start="0" length="2147483647">
    <dxf>
      <font>
        <color rgb="FF969696"/>
      </font>
    </dxf>
  </rfmt>
  <rfmt sheetId="3" sqref="X331" start="0" length="2147483647">
    <dxf>
      <font>
        <color rgb="FF969696"/>
      </font>
    </dxf>
  </rfmt>
  <rcc rId="15177" sId="3">
    <oc r="AV329" t="inlineStr">
      <is>
        <t>DBY</t>
      </is>
    </oc>
    <nc r="AV329" t="inlineStr">
      <is>
        <t>IH</t>
      </is>
    </nc>
  </rcc>
  <rfmt sheetId="3" sqref="AV329" start="0" length="2147483647">
    <dxf>
      <font>
        <color auto="1"/>
      </font>
    </dxf>
  </rfmt>
  <rcc rId="15178" sId="3">
    <oc r="AX329" t="inlineStr">
      <is>
        <t>DBY</t>
      </is>
    </oc>
    <nc r="AX329" t="inlineStr">
      <is>
        <t>TCS</t>
      </is>
    </nc>
  </rcc>
  <rcc rId="15179" sId="3">
    <nc r="AY329">
      <v>1</v>
    </nc>
  </rcc>
  <rcc rId="15180" sId="5">
    <oc r="K261" t="inlineStr">
      <is>
        <t>Y</t>
      </is>
    </oc>
    <nc r="K261" t="inlineStr">
      <is>
        <t>T</t>
      </is>
    </nc>
  </rcc>
  <rcc rId="15181" sId="3">
    <oc r="L250" t="inlineStr">
      <is>
        <t>Y</t>
      </is>
    </oc>
    <nc r="L250"/>
  </rcc>
  <rcc rId="15182" sId="3">
    <nc r="O250" t="inlineStr">
      <is>
        <t>Y</t>
      </is>
    </nc>
  </rcc>
  <rcc rId="15183" sId="3">
    <oc r="W250" t="inlineStr">
      <is>
        <t>IH</t>
      </is>
    </oc>
    <nc r="W250"/>
  </rcc>
  <rcc rId="15184" sId="3">
    <oc r="X250" t="inlineStr">
      <is>
        <t>LC</t>
      </is>
    </oc>
    <nc r="X250"/>
  </rcc>
  <rcc rId="15185" sId="3">
    <oc r="AV250" t="inlineStr">
      <is>
        <t>IH</t>
      </is>
    </oc>
    <nc r="AV250"/>
  </rcc>
  <rcc rId="15186" sId="3">
    <oc r="AW250" t="inlineStr">
      <is>
        <t>IH</t>
      </is>
    </oc>
    <nc r="AW250"/>
  </rcc>
  <rcc rId="15187" sId="3">
    <oc r="AX250" t="inlineStr">
      <is>
        <t>LC</t>
      </is>
    </oc>
    <nc r="AX250"/>
  </rcc>
  <rcc rId="15188" sId="3">
    <oc r="E250" t="inlineStr">
      <is>
        <t xml:space="preserve">6108, NFPR1124, NFPR245, NFPR1868, </t>
      </is>
    </oc>
    <nc r="E250" t="inlineStr">
      <is>
        <t>6108, NFPR1124, NFPR245</t>
      </is>
    </nc>
  </rcc>
  <rcc rId="15189" sId="5">
    <nc r="K258" t="inlineStr">
      <is>
        <t>Y</t>
      </is>
    </nc>
  </rcc>
  <rcc rId="15190" sId="5">
    <nc r="B258">
      <v>6108</v>
    </nc>
  </rcc>
  <rcc rId="15191" sId="3">
    <nc r="E247">
      <v>6108</v>
    </nc>
  </rcc>
  <rcc rId="15192" sId="3">
    <nc r="M247" t="inlineStr">
      <is>
        <t>Y</t>
      </is>
    </nc>
  </rcc>
  <rcc rId="15193" sId="3">
    <nc r="N247" t="inlineStr">
      <is>
        <t>Y</t>
      </is>
    </nc>
  </rcc>
  <rcc rId="15194" sId="3">
    <nc r="O247" t="inlineStr">
      <is>
        <t>Y</t>
      </is>
    </nc>
  </rcc>
  <rcc rId="15195" sId="3">
    <nc r="P247" t="inlineStr">
      <is>
        <t>Y</t>
      </is>
    </nc>
  </rcc>
  <rcc rId="15196" sId="3">
    <nc r="V247">
      <v>5</v>
    </nc>
  </rcc>
  <rcc rId="15197" sId="3">
    <nc r="W247" t="inlineStr">
      <is>
        <t>IH</t>
      </is>
    </nc>
  </rcc>
  <rcc rId="15198" sId="3">
    <nc r="AV247" t="inlineStr">
      <is>
        <t>IH</t>
      </is>
    </nc>
  </rcc>
  <rcc rId="15199" sId="3">
    <nc r="AF247" t="inlineStr">
      <is>
        <t>IH</t>
      </is>
    </nc>
  </rcc>
  <rcc rId="15200" sId="3">
    <nc r="AG247" t="inlineStr">
      <is>
        <t>LC</t>
      </is>
    </nc>
  </rcc>
  <rcc rId="15201" sId="3">
    <nc r="X247" t="inlineStr">
      <is>
        <t>LC</t>
      </is>
    </nc>
  </rcc>
  <rcc rId="15202" sId="3">
    <nc r="AX247" t="inlineStr">
      <is>
        <t>LC</t>
      </is>
    </nc>
  </rcc>
  <rcc rId="15203" sId="5">
    <oc r="K4" t="inlineStr">
      <is>
        <t>N</t>
      </is>
    </oc>
    <nc r="K4" t="inlineStr">
      <is>
        <t>Y</t>
      </is>
    </nc>
  </rcc>
  <rcv guid="{83E26134-8071-4B52-B9C2-8B5396DF70B4}" action="delete"/>
  <rdn rId="0" localSheetId="3" customView="1" name="Z_83E26134_8071_4B52_B9C2_8B5396DF70B4_.wvu.Rows" hidden="1" oldHidden="1">
    <formula>Plan!$488:$750</formula>
    <oldFormula>Plan!$488:$750</oldFormula>
  </rdn>
  <rdn rId="0" localSheetId="3" customView="1" name="Z_83E26134_8071_4B52_B9C2_8B5396DF70B4_.wvu.Cols" hidden="1" oldHidden="1">
    <formula>Plan!$S:$U</formula>
    <oldFormula>Plan!$S:$U</oldFormula>
  </rdn>
  <rdn rId="0" localSheetId="3" customView="1" name="Z_83E26134_8071_4B52_B9C2_8B5396DF70B4_.wvu.FilterData" hidden="1" oldHidden="1">
    <formula>Plan!$A$5:$BQ$468</formula>
    <oldFormula>Plan!$A$5:$BQ$468</oldFormula>
  </rdn>
  <rdn rId="0" localSheetId="4" customView="1" name="Z_83E26134_8071_4B52_B9C2_8B5396DF70B4_.wvu.FilterData" hidden="1" oldHidden="1">
    <formula>'Delivery Docs Plan'!$A$4:$O$33</formula>
    <oldFormula>'Delivery Docs Plan'!$A$4:$O$33</oldFormula>
  </rdn>
  <rdn rId="0" localSheetId="5" customView="1" name="Z_83E26134_8071_4B52_B9C2_8B5396DF70B4_.wvu.Rows" hidden="1" oldHidden="1">
    <formula>'PR Matrix'!$1:$1</formula>
    <oldFormula>'PR Matrix'!$1:$1</oldFormula>
  </rdn>
  <rdn rId="0" localSheetId="5" customView="1" name="Z_83E26134_8071_4B52_B9C2_8B5396DF70B4_.wvu.Cols" hidden="1" oldHidden="1">
    <formula>'PR Matrix'!$JN:$XFD</formula>
    <oldFormula>'PR Matrix'!$JN:$XFD</oldFormula>
  </rdn>
  <rdn rId="0" localSheetId="5" customView="1" name="Z_83E26134_8071_4B52_B9C2_8B5396DF70B4_.wvu.FilterData" hidden="1" oldHidden="1">
    <formula>'PR Matrix'!$C$1:$C$481</formula>
    <oldFormula>'PR Matrix'!$C$1:$C$481</oldFormula>
  </rdn>
  <rdn rId="0" localSheetId="6" customView="1" name="Z_83E26134_8071_4B52_B9C2_8B5396DF70B4_.wvu.Cols" hidden="1" oldHidden="1">
    <formula>Allocation!$L:$XFD</formula>
    <oldFormula>Allocation!$L:$XFD</oldFormula>
  </rdn>
  <rdn rId="0" localSheetId="6" customView="1" name="Z_83E26134_8071_4B52_B9C2_8B5396DF70B4_.wvu.FilterData" hidden="1" oldHidden="1">
    <formula>Allocation!$A$1:$K$1</formula>
    <oldFormula>Allocation!$A$1:$K$1</oldFormula>
  </rdn>
  <rdn rId="0" localSheetId="7" customView="1" name="Z_83E26134_8071_4B52_B9C2_8B5396DF70B4_.wvu.FilterData" hidden="1" oldHidden="1">
    <formula>'SRS Reviews'!$A$1:$Q$136</formula>
    <oldFormula>'SRS Reviews'!$A$1:$Q$136</oldFormula>
  </rdn>
  <rdn rId="0" localSheetId="8" customView="1" name="Z_83E26134_8071_4B52_B9C2_8B5396DF70B4_.wvu.FilterData" hidden="1" oldHidden="1">
    <formula>Estimates!$A$2:$BC$460</formula>
    <oldFormula>Estimates!$A$2:$BC$460</oldFormula>
  </rdn>
  <rdn rId="0" localSheetId="10" customView="1" name="Z_83E26134_8071_4B52_B9C2_8B5396DF70B4_.wvu.FilterData" hidden="1" oldHidden="1">
    <formula>'Open SWPRs'!$A$1:$H$615</formula>
    <oldFormula>'Open SWPRs'!$A$1:$H$615</oldFormula>
  </rdn>
  <rdn rId="0" localSheetId="12" customView="1" name="Z_83E26134_8071_4B52_B9C2_8B5396DF70B4_.wvu.FilterData" hidden="1" oldHidden="1">
    <formula>'Build Plan'!$D$3:$L$48</formula>
    <oldFormula>'Build Plan'!$D$3:$L$48</oldFormula>
  </rdn>
  <rcv guid="{83E26134-8071-4B52-B9C2-8B5396DF70B4}" action="add"/>
</revisions>
</file>

<file path=xl/revisions/revisionLog18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5217" sId="3">
    <oc r="AG55" t="inlineStr">
      <is>
        <t>DBY</t>
      </is>
    </oc>
    <nc r="AG55" t="inlineStr">
      <is>
        <t>LC</t>
      </is>
    </nc>
  </rcc>
  <rcc rId="15218" sId="3">
    <oc r="X55" t="inlineStr">
      <is>
        <t>DBY</t>
      </is>
    </oc>
    <nc r="X55" t="inlineStr">
      <is>
        <t>LC</t>
      </is>
    </nc>
  </rcc>
  <rcc rId="15219" sId="3">
    <oc r="AX55" t="inlineStr">
      <is>
        <t>DBY</t>
      </is>
    </oc>
    <nc r="AX55" t="inlineStr">
      <is>
        <t>LC</t>
      </is>
    </nc>
  </rcc>
  <rcv guid="{83E26134-8071-4B52-B9C2-8B5396DF70B4}" action="delete"/>
  <rdn rId="0" localSheetId="3" customView="1" name="Z_83E26134_8071_4B52_B9C2_8B5396DF70B4_.wvu.Rows" hidden="1" oldHidden="1">
    <formula>Plan!$488:$750</formula>
    <oldFormula>Plan!$488:$750</oldFormula>
  </rdn>
  <rdn rId="0" localSheetId="3" customView="1" name="Z_83E26134_8071_4B52_B9C2_8B5396DF70B4_.wvu.Cols" hidden="1" oldHidden="1">
    <formula>Plan!$S:$U</formula>
    <oldFormula>Plan!$S:$U</oldFormula>
  </rdn>
  <rdn rId="0" localSheetId="3" customView="1" name="Z_83E26134_8071_4B52_B9C2_8B5396DF70B4_.wvu.FilterData" hidden="1" oldHidden="1">
    <formula>Plan!$A$5:$BQ$468</formula>
    <oldFormula>Plan!$A$5:$BQ$468</oldFormula>
  </rdn>
  <rdn rId="0" localSheetId="4" customView="1" name="Z_83E26134_8071_4B52_B9C2_8B5396DF70B4_.wvu.FilterData" hidden="1" oldHidden="1">
    <formula>'Delivery Docs Plan'!$A$4:$O$33</formula>
    <oldFormula>'Delivery Docs Plan'!$A$4:$O$33</oldFormula>
  </rdn>
  <rdn rId="0" localSheetId="5" customView="1" name="Z_83E26134_8071_4B52_B9C2_8B5396DF70B4_.wvu.Rows" hidden="1" oldHidden="1">
    <formula>'PR Matrix'!$1:$1</formula>
    <oldFormula>'PR Matrix'!$1:$1</oldFormula>
  </rdn>
  <rdn rId="0" localSheetId="5" customView="1" name="Z_83E26134_8071_4B52_B9C2_8B5396DF70B4_.wvu.Cols" hidden="1" oldHidden="1">
    <formula>'PR Matrix'!$JN:$XFD</formula>
    <oldFormula>'PR Matrix'!$JN:$XFD</oldFormula>
  </rdn>
  <rdn rId="0" localSheetId="5" customView="1" name="Z_83E26134_8071_4B52_B9C2_8B5396DF70B4_.wvu.FilterData" hidden="1" oldHidden="1">
    <formula>'PR Matrix'!$C$1:$C$481</formula>
    <oldFormula>'PR Matrix'!$C$1:$C$481</oldFormula>
  </rdn>
  <rdn rId="0" localSheetId="6" customView="1" name="Z_83E26134_8071_4B52_B9C2_8B5396DF70B4_.wvu.Cols" hidden="1" oldHidden="1">
    <formula>Allocation!$L:$XFD</formula>
    <oldFormula>Allocation!$L:$XFD</oldFormula>
  </rdn>
  <rdn rId="0" localSheetId="6" customView="1" name="Z_83E26134_8071_4B52_B9C2_8B5396DF70B4_.wvu.FilterData" hidden="1" oldHidden="1">
    <formula>Allocation!$A$1:$K$1</formula>
    <oldFormula>Allocation!$A$1:$K$1</oldFormula>
  </rdn>
  <rdn rId="0" localSheetId="7" customView="1" name="Z_83E26134_8071_4B52_B9C2_8B5396DF70B4_.wvu.FilterData" hidden="1" oldHidden="1">
    <formula>'SRS Reviews'!$A$1:$Q$136</formula>
    <oldFormula>'SRS Reviews'!$A$1:$Q$136</oldFormula>
  </rdn>
  <rdn rId="0" localSheetId="8" customView="1" name="Z_83E26134_8071_4B52_B9C2_8B5396DF70B4_.wvu.FilterData" hidden="1" oldHidden="1">
    <formula>Estimates!$A$2:$BC$460</formula>
    <oldFormula>Estimates!$A$2:$BC$460</oldFormula>
  </rdn>
  <rdn rId="0" localSheetId="10" customView="1" name="Z_83E26134_8071_4B52_B9C2_8B5396DF70B4_.wvu.FilterData" hidden="1" oldHidden="1">
    <formula>'Open SWPRs'!$A$1:$H$615</formula>
    <oldFormula>'Open SWPRs'!$A$1:$H$615</oldFormula>
  </rdn>
  <rdn rId="0" localSheetId="12" customView="1" name="Z_83E26134_8071_4B52_B9C2_8B5396DF70B4_.wvu.FilterData" hidden="1" oldHidden="1">
    <formula>'Build Plan'!$D$3:$L$48</formula>
    <oldFormula>'Build Plan'!$D$3:$L$48</oldFormula>
  </rdn>
  <rcv guid="{83E26134-8071-4B52-B9C2-8B5396DF70B4}" action="add"/>
</revisions>
</file>

<file path=xl/revisions/revisionLog18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83E26134-8071-4B52-B9C2-8B5396DF70B4}" action="delete"/>
  <rdn rId="0" localSheetId="3" customView="1" name="Z_83E26134_8071_4B52_B9C2_8B5396DF70B4_.wvu.Rows" hidden="1" oldHidden="1">
    <formula>Plan!$488:$750</formula>
    <oldFormula>Plan!$488:$750</oldFormula>
  </rdn>
  <rdn rId="0" localSheetId="3" customView="1" name="Z_83E26134_8071_4B52_B9C2_8B5396DF70B4_.wvu.Cols" hidden="1" oldHidden="1">
    <formula>Plan!$S:$U</formula>
    <oldFormula>Plan!$S:$U</oldFormula>
  </rdn>
  <rdn rId="0" localSheetId="3" customView="1" name="Z_83E26134_8071_4B52_B9C2_8B5396DF70B4_.wvu.FilterData" hidden="1" oldHidden="1">
    <formula>Plan!$A$5:$BQ$468</formula>
    <oldFormula>Plan!$A$5:$BQ$468</oldFormula>
  </rdn>
  <rdn rId="0" localSheetId="4" customView="1" name="Z_83E26134_8071_4B52_B9C2_8B5396DF70B4_.wvu.FilterData" hidden="1" oldHidden="1">
    <formula>'Delivery Docs Plan'!$A$4:$O$33</formula>
    <oldFormula>'Delivery Docs Plan'!$A$4:$O$33</oldFormula>
  </rdn>
  <rdn rId="0" localSheetId="5" customView="1" name="Z_83E26134_8071_4B52_B9C2_8B5396DF70B4_.wvu.Rows" hidden="1" oldHidden="1">
    <formula>'PR Matrix'!$1:$1</formula>
    <oldFormula>'PR Matrix'!$1:$1</oldFormula>
  </rdn>
  <rdn rId="0" localSheetId="5" customView="1" name="Z_83E26134_8071_4B52_B9C2_8B5396DF70B4_.wvu.Cols" hidden="1" oldHidden="1">
    <formula>'PR Matrix'!$JN:$XFD</formula>
    <oldFormula>'PR Matrix'!$JN:$XFD</oldFormula>
  </rdn>
  <rdn rId="0" localSheetId="5" customView="1" name="Z_83E26134_8071_4B52_B9C2_8B5396DF70B4_.wvu.FilterData" hidden="1" oldHidden="1">
    <formula>'PR Matrix'!$C$1:$C$481</formula>
    <oldFormula>'PR Matrix'!$C$1:$C$481</oldFormula>
  </rdn>
  <rdn rId="0" localSheetId="6" customView="1" name="Z_83E26134_8071_4B52_B9C2_8B5396DF70B4_.wvu.Cols" hidden="1" oldHidden="1">
    <formula>Allocation!$L:$XFD</formula>
    <oldFormula>Allocation!$L:$XFD</oldFormula>
  </rdn>
  <rdn rId="0" localSheetId="6" customView="1" name="Z_83E26134_8071_4B52_B9C2_8B5396DF70B4_.wvu.FilterData" hidden="1" oldHidden="1">
    <formula>Allocation!$A$1:$K$1</formula>
    <oldFormula>Allocation!$A$1:$K$1</oldFormula>
  </rdn>
  <rdn rId="0" localSheetId="7" customView="1" name="Z_83E26134_8071_4B52_B9C2_8B5396DF70B4_.wvu.FilterData" hidden="1" oldHidden="1">
    <formula>'SRS Reviews'!$A$1:$Q$136</formula>
    <oldFormula>'SRS Reviews'!$A$1:$Q$136</oldFormula>
  </rdn>
  <rdn rId="0" localSheetId="8" customView="1" name="Z_83E26134_8071_4B52_B9C2_8B5396DF70B4_.wvu.FilterData" hidden="1" oldHidden="1">
    <formula>Estimates!$A$2:$BC$460</formula>
    <oldFormula>Estimates!$A$2:$BC$460</oldFormula>
  </rdn>
  <rdn rId="0" localSheetId="10" customView="1" name="Z_83E26134_8071_4B52_B9C2_8B5396DF70B4_.wvu.FilterData" hidden="1" oldHidden="1">
    <formula>'Open SWPRs'!$A$1:$H$615</formula>
    <oldFormula>'Open SWPRs'!$A$1:$H$615</oldFormula>
  </rdn>
  <rdn rId="0" localSheetId="12" customView="1" name="Z_83E26134_8071_4B52_B9C2_8B5396DF70B4_.wvu.FilterData" hidden="1" oldHidden="1">
    <formula>'Build Plan'!$D$3:$L$48</formula>
    <oldFormula>'Build Plan'!$D$3:$L$48</oldFormula>
  </rdn>
  <rcv guid="{83E26134-8071-4B52-B9C2-8B5396DF70B4}" action="add"/>
</revisions>
</file>

<file path=xl/revisions/revisionLog18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rc rId="15246" sId="4" ref="A33:XFD33" action="insertRow"/>
  <rfmt sheetId="4" sqref="D33" start="0" length="0">
    <dxf>
      <fill>
        <patternFill patternType="none">
          <bgColor indexed="65"/>
        </patternFill>
      </fill>
    </dxf>
  </rfmt>
  <rfmt sheetId="4" sqref="E33" start="0" length="0">
    <dxf>
      <fill>
        <patternFill>
          <bgColor rgb="FF92D050"/>
        </patternFill>
      </fill>
    </dxf>
  </rfmt>
  <rfmt sheetId="4" sqref="G33" start="0" length="0">
    <dxf>
      <border outline="0">
        <right style="thin">
          <color indexed="64"/>
        </right>
        <top style="hair">
          <color indexed="64"/>
        </top>
        <bottom style="hair">
          <color indexed="64"/>
        </bottom>
      </border>
    </dxf>
  </rfmt>
  <rcc rId="15247" sId="4" odxf="1" s="1" dxf="1">
    <nc r="H33" t="inlineStr">
      <is>
        <t>Y</t>
      </is>
    </nc>
    <o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indexed="41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1" hidden="0"/>
    </odxf>
    <ndxf>
      <fill>
        <patternFill patternType="none">
          <bgColor indexed="65"/>
        </patternFill>
      </fill>
      <border outline="0">
        <top style="hair">
          <color indexed="64"/>
        </top>
        <bottom style="hair">
          <color indexed="64"/>
        </bottom>
      </border>
    </ndxf>
  </rcc>
  <rcc rId="15248" sId="4">
    <nc r="I33" t="inlineStr">
      <is>
        <t>Baz</t>
      </is>
    </nc>
  </rcc>
  <rcc rId="15249" sId="4">
    <nc r="J33" t="inlineStr">
      <is>
        <t>CP</t>
      </is>
    </nc>
  </rcc>
  <rrc rId="15250" sId="4" ref="A33:XFD33" action="insertRow"/>
  <rfmt sheetId="4" sqref="D33" start="0" length="0">
    <dxf>
      <fill>
        <patternFill patternType="none">
          <bgColor indexed="65"/>
        </patternFill>
      </fill>
    </dxf>
  </rfmt>
  <rfmt sheetId="4" sqref="E33" start="0" length="0">
    <dxf>
      <fill>
        <patternFill>
          <bgColor rgb="FF92D050"/>
        </patternFill>
      </fill>
    </dxf>
  </rfmt>
  <rfmt sheetId="4" sqref="G33" start="0" length="0">
    <dxf>
      <border outline="0">
        <right style="thin">
          <color indexed="64"/>
        </right>
        <top style="hair">
          <color indexed="64"/>
        </top>
        <bottom style="hair">
          <color indexed="64"/>
        </bottom>
      </border>
    </dxf>
  </rfmt>
  <rcc rId="15251" sId="4" odxf="1" s="1" dxf="1">
    <nc r="H33" t="inlineStr">
      <is>
        <t>Y</t>
      </is>
    </nc>
    <o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indexed="41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1" hidden="0"/>
    </odxf>
    <ndxf>
      <fill>
        <patternFill patternType="none">
          <bgColor indexed="65"/>
        </patternFill>
      </fill>
      <border outline="0">
        <top style="hair">
          <color indexed="64"/>
        </top>
        <bottom style="hair">
          <color indexed="64"/>
        </bottom>
      </border>
    </ndxf>
  </rcc>
  <rcc rId="15252" sId="4">
    <nc r="I33" t="inlineStr">
      <is>
        <t>Baz</t>
      </is>
    </nc>
  </rcc>
  <rfmt sheetId="4" sqref="E33" start="0" length="0">
    <dxf>
      <fill>
        <patternFill>
          <bgColor rgb="FFFFC000"/>
        </patternFill>
      </fill>
    </dxf>
  </rfmt>
  <rcc rId="15253" sId="4" odxf="1" dxf="1">
    <nc r="F33" t="inlineStr">
      <is>
        <t>Software Freeze</t>
      </is>
    </nc>
    <ndxf>
      <numFmt numFmtId="170" formatCode="&quot;XWB&quot;##.#"/>
    </ndxf>
  </rcc>
  <rcc rId="15254" sId="4">
    <nc r="J33" t="inlineStr">
      <is>
        <t>CP</t>
      </is>
    </nc>
  </rcc>
  <rcc rId="15255" sId="4">
    <nc r="B33" t="inlineStr">
      <is>
        <t>GET/PUT checker</t>
      </is>
    </nc>
  </rcc>
  <rcc rId="15256" sId="4">
    <nc r="B34" t="inlineStr">
      <is>
        <t>Trim Range Checker</t>
      </is>
    </nc>
  </rcc>
  <rcc rId="15257" sId="4">
    <nc r="C33" t="inlineStr">
      <is>
        <t>x</t>
      </is>
    </nc>
  </rcc>
  <rcc rId="15258" sId="4">
    <nc r="C34" t="inlineStr">
      <is>
        <t>x</t>
      </is>
    </nc>
  </rcc>
  <rfmt sheetId="4" sqref="F34" start="0" length="0">
    <dxf>
      <numFmt numFmtId="170" formatCode="&quot;XWB&quot;##.#"/>
    </dxf>
  </rfmt>
  <rcc rId="15259" sId="4">
    <nc r="F34" t="inlineStr">
      <is>
        <t>Software Freeze</t>
      </is>
    </nc>
  </rcc>
  <rfmt sheetId="4" sqref="E33" start="0" length="0">
    <dxf>
      <fill>
        <patternFill>
          <bgColor rgb="FF92D050"/>
        </patternFill>
      </fill>
    </dxf>
  </rfmt>
  <rcc rId="15260" sId="4" odxf="1" dxf="1">
    <nc r="E33" t="inlineStr">
      <is>
        <t>CDR</t>
      </is>
    </nc>
    <ndxf>
      <fill>
        <patternFill>
          <bgColor rgb="FFFFC000"/>
        </patternFill>
      </fill>
    </ndxf>
  </rcc>
  <rfmt sheetId="4" sqref="E34" start="0" length="0">
    <dxf>
      <fill>
        <patternFill>
          <bgColor rgb="FFFFC000"/>
        </patternFill>
      </fill>
    </dxf>
  </rfmt>
  <rcc rId="15261" sId="4">
    <nc r="E34" t="inlineStr">
      <is>
        <t>CDR</t>
      </is>
    </nc>
  </rcc>
  <rcc rId="15262" sId="4">
    <nc r="D33" t="inlineStr">
      <is>
        <t>Each Integ</t>
      </is>
    </nc>
  </rcc>
  <rcc rId="15263" sId="4">
    <nc r="D34" t="inlineStr">
      <is>
        <t>Trim Integ</t>
      </is>
    </nc>
  </rcc>
  <rcc rId="15264" sId="4">
    <nc r="G33" t="inlineStr">
      <is>
        <t>n/a</t>
      </is>
    </nc>
  </rcc>
  <rcc rId="15265" sId="4">
    <nc r="G34" t="inlineStr">
      <is>
        <t>n/a</t>
      </is>
    </nc>
  </rcc>
  <rcv guid="{3ACD5A93-9B0E-40EA-8179-EDF0714A0F5F}" action="delete"/>
  <rdn rId="0" localSheetId="3" customView="1" name="Z_3ACD5A93_9B0E_40EA_8179_EDF0714A0F5F_.wvu.Rows" hidden="1" oldHidden="1">
    <formula>Plan!$488:$750</formula>
    <oldFormula>Plan!$488:$750</oldFormula>
  </rdn>
  <rdn rId="0" localSheetId="3" customView="1" name="Z_3ACD5A93_9B0E_40EA_8179_EDF0714A0F5F_.wvu.Cols" hidden="1" oldHidden="1">
    <formula>Plan!$S:$U,Plan!$BQ:$BT</formula>
    <oldFormula>Plan!$S:$U,Plan!$BQ:$BT</oldFormula>
  </rdn>
  <rdn rId="0" localSheetId="3" customView="1" name="Z_3ACD5A93_9B0E_40EA_8179_EDF0714A0F5F_.wvu.FilterData" hidden="1" oldHidden="1">
    <formula>Plan!$A$5:$BQ$468</formula>
    <oldFormula>Plan!$A$5:$BQ$468</oldFormula>
  </rdn>
  <rdn rId="0" localSheetId="4" customView="1" name="Z_3ACD5A93_9B0E_40EA_8179_EDF0714A0F5F_.wvu.FilterData" hidden="1" oldHidden="1">
    <formula>'Delivery Docs Plan'!$A$4:$O$35</formula>
    <oldFormula>'Delivery Docs Plan'!$A$4:$O$35</oldFormula>
  </rdn>
  <rdn rId="0" localSheetId="5" customView="1" name="Z_3ACD5A93_9B0E_40EA_8179_EDF0714A0F5F_.wvu.Rows" hidden="1" oldHidden="1">
    <formula>'PR Matrix'!$1:$1</formula>
    <oldFormula>'PR Matrix'!$1:$1</oldFormula>
  </rdn>
  <rdn rId="0" localSheetId="5" customView="1" name="Z_3ACD5A93_9B0E_40EA_8179_EDF0714A0F5F_.wvu.Cols" hidden="1" oldHidden="1">
    <formula>'PR Matrix'!$JN:$XFD</formula>
    <oldFormula>'PR Matrix'!$JN:$XFD</oldFormula>
  </rdn>
  <rdn rId="0" localSheetId="5" customView="1" name="Z_3ACD5A93_9B0E_40EA_8179_EDF0714A0F5F_.wvu.FilterData" hidden="1" oldHidden="1">
    <formula>'PR Matrix'!$C$1:$C$481</formula>
    <oldFormula>'PR Matrix'!$C$1:$C$481</oldFormula>
  </rdn>
  <rdn rId="0" localSheetId="6" customView="1" name="Z_3ACD5A93_9B0E_40EA_8179_EDF0714A0F5F_.wvu.Cols" hidden="1" oldHidden="1">
    <formula>Allocation!$L:$XFD</formula>
    <oldFormula>Allocation!$L:$XFD</oldFormula>
  </rdn>
  <rdn rId="0" localSheetId="6" customView="1" name="Z_3ACD5A93_9B0E_40EA_8179_EDF0714A0F5F_.wvu.FilterData" hidden="1" oldHidden="1">
    <formula>Allocation!$A$1:$K$1</formula>
    <oldFormula>Allocation!$A$1:$K$1</oldFormula>
  </rdn>
  <rdn rId="0" localSheetId="7" customView="1" name="Z_3ACD5A93_9B0E_40EA_8179_EDF0714A0F5F_.wvu.FilterData" hidden="1" oldHidden="1">
    <formula>'SRS Reviews'!$A$1:$Q$136</formula>
    <oldFormula>'SRS Reviews'!$A$1:$Q$136</oldFormula>
  </rdn>
  <rdn rId="0" localSheetId="8" customView="1" name="Z_3ACD5A93_9B0E_40EA_8179_EDF0714A0F5F_.wvu.FilterData" hidden="1" oldHidden="1">
    <formula>Estimates!$A$2:$BC$460</formula>
    <oldFormula>Estimates!$A$2:$BC$460</oldFormula>
  </rdn>
  <rdn rId="0" localSheetId="10" customView="1" name="Z_3ACD5A93_9B0E_40EA_8179_EDF0714A0F5F_.wvu.FilterData" hidden="1" oldHidden="1">
    <formula>'Open SWPRs'!$A$1:$H$615</formula>
    <oldFormula>'Open SWPRs'!$A$1:$H$615</oldFormula>
  </rdn>
  <rdn rId="0" localSheetId="12" customView="1" name="Z_3ACD5A93_9B0E_40EA_8179_EDF0714A0F5F_.wvu.FilterData" hidden="1" oldHidden="1">
    <formula>'Build Plan'!$D$3:$L$48</formula>
    <oldFormula>'Build Plan'!$D$3:$L$48</oldFormula>
  </rdn>
  <rcv guid="{3ACD5A93-9B0E-40EA-8179-EDF0714A0F5F}" action="add"/>
</revisions>
</file>

<file path=xl/revisions/revisionLog19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5279" sId="5">
    <oc r="K261" t="inlineStr">
      <is>
        <t>T</t>
      </is>
    </oc>
    <nc r="K261" t="inlineStr">
      <is>
        <t>Y</t>
      </is>
    </nc>
  </rcc>
  <rcc rId="15280" sId="3">
    <nc r="M250" t="inlineStr">
      <is>
        <t>Y</t>
      </is>
    </nc>
  </rcc>
  <rcc rId="15281" sId="3">
    <nc r="N250" t="inlineStr">
      <is>
        <t>Y</t>
      </is>
    </nc>
  </rcc>
  <rcc rId="15282" sId="3">
    <nc r="P250" t="inlineStr">
      <is>
        <t>Y</t>
      </is>
    </nc>
  </rcc>
  <rcc rId="15283" sId="3">
    <nc r="W250" t="inlineStr">
      <is>
        <t>IH</t>
      </is>
    </nc>
  </rcc>
  <rcc rId="15284" sId="3">
    <nc r="X250" t="inlineStr">
      <is>
        <t>LC</t>
      </is>
    </nc>
  </rcc>
  <rcc rId="15285" sId="3">
    <nc r="AV250" t="inlineStr">
      <is>
        <t>IH</t>
      </is>
    </nc>
  </rcc>
  <rcc rId="15286" sId="3">
    <nc r="AX250" t="inlineStr">
      <is>
        <t>LC</t>
      </is>
    </nc>
  </rcc>
  <rcc rId="15287" sId="3">
    <oc r="E250" t="inlineStr">
      <is>
        <t>6108, NFPR1124, NFPR245</t>
      </is>
    </oc>
    <nc r="E250" t="inlineStr">
      <is>
        <t>6108, NFPR1124, NFPR245, NFPR1868</t>
      </is>
    </nc>
  </rcc>
  <rcv guid="{83E26134-8071-4B52-B9C2-8B5396DF70B4}" action="delete"/>
  <rdn rId="0" localSheetId="3" customView="1" name="Z_83E26134_8071_4B52_B9C2_8B5396DF70B4_.wvu.Rows" hidden="1" oldHidden="1">
    <formula>Plan!$488:$750</formula>
    <oldFormula>Plan!$488:$750</oldFormula>
  </rdn>
  <rdn rId="0" localSheetId="3" customView="1" name="Z_83E26134_8071_4B52_B9C2_8B5396DF70B4_.wvu.Cols" hidden="1" oldHidden="1">
    <formula>Plan!$S:$U</formula>
    <oldFormula>Plan!$S:$U</oldFormula>
  </rdn>
  <rdn rId="0" localSheetId="3" customView="1" name="Z_83E26134_8071_4B52_B9C2_8B5396DF70B4_.wvu.FilterData" hidden="1" oldHidden="1">
    <formula>Plan!$A$5:$BQ$468</formula>
    <oldFormula>Plan!$A$5:$BQ$468</oldFormula>
  </rdn>
  <rdn rId="0" localSheetId="4" customView="1" name="Z_83E26134_8071_4B52_B9C2_8B5396DF70B4_.wvu.FilterData" hidden="1" oldHidden="1">
    <formula>'Delivery Docs Plan'!$A$4:$O$35</formula>
    <oldFormula>'Delivery Docs Plan'!$A$4:$O$35</oldFormula>
  </rdn>
  <rdn rId="0" localSheetId="5" customView="1" name="Z_83E26134_8071_4B52_B9C2_8B5396DF70B4_.wvu.Rows" hidden="1" oldHidden="1">
    <formula>'PR Matrix'!$1:$1</formula>
    <oldFormula>'PR Matrix'!$1:$1</oldFormula>
  </rdn>
  <rdn rId="0" localSheetId="5" customView="1" name="Z_83E26134_8071_4B52_B9C2_8B5396DF70B4_.wvu.Cols" hidden="1" oldHidden="1">
    <formula>'PR Matrix'!$JN:$XFD</formula>
    <oldFormula>'PR Matrix'!$JN:$XFD</oldFormula>
  </rdn>
  <rdn rId="0" localSheetId="5" customView="1" name="Z_83E26134_8071_4B52_B9C2_8B5396DF70B4_.wvu.FilterData" hidden="1" oldHidden="1">
    <formula>'PR Matrix'!$C$1:$C$481</formula>
    <oldFormula>'PR Matrix'!$C$1:$C$481</oldFormula>
  </rdn>
  <rdn rId="0" localSheetId="6" customView="1" name="Z_83E26134_8071_4B52_B9C2_8B5396DF70B4_.wvu.Cols" hidden="1" oldHidden="1">
    <formula>Allocation!$L:$XFD</formula>
    <oldFormula>Allocation!$L:$XFD</oldFormula>
  </rdn>
  <rdn rId="0" localSheetId="6" customView="1" name="Z_83E26134_8071_4B52_B9C2_8B5396DF70B4_.wvu.FilterData" hidden="1" oldHidden="1">
    <formula>Allocation!$A$1:$K$1</formula>
    <oldFormula>Allocation!$A$1:$K$1</oldFormula>
  </rdn>
  <rdn rId="0" localSheetId="7" customView="1" name="Z_83E26134_8071_4B52_B9C2_8B5396DF70B4_.wvu.FilterData" hidden="1" oldHidden="1">
    <formula>'SRS Reviews'!$A$1:$Q$136</formula>
    <oldFormula>'SRS Reviews'!$A$1:$Q$136</oldFormula>
  </rdn>
  <rdn rId="0" localSheetId="8" customView="1" name="Z_83E26134_8071_4B52_B9C2_8B5396DF70B4_.wvu.FilterData" hidden="1" oldHidden="1">
    <formula>Estimates!$A$2:$BC$460</formula>
    <oldFormula>Estimates!$A$2:$BC$460</oldFormula>
  </rdn>
  <rdn rId="0" localSheetId="10" customView="1" name="Z_83E26134_8071_4B52_B9C2_8B5396DF70B4_.wvu.FilterData" hidden="1" oldHidden="1">
    <formula>'Open SWPRs'!$A$1:$H$615</formula>
    <oldFormula>'Open SWPRs'!$A$1:$H$615</oldFormula>
  </rdn>
  <rdn rId="0" localSheetId="12" customView="1" name="Z_83E26134_8071_4B52_B9C2_8B5396DF70B4_.wvu.FilterData" hidden="1" oldHidden="1">
    <formula>'Build Plan'!$D$3:$L$48</formula>
    <oldFormula>'Build Plan'!$D$3:$L$48</oldFormula>
  </rdn>
  <rcv guid="{83E26134-8071-4B52-B9C2-8B5396DF70B4}" action="add"/>
</revisions>
</file>

<file path=xl/revisions/revisionLog19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5301" sId="7">
    <oc r="H12" t="inlineStr">
      <is>
        <t>n/a</t>
      </is>
    </oc>
    <nc r="H12" t="inlineStr">
      <is>
        <t>Dave</t>
      </is>
    </nc>
  </rcc>
  <rcc rId="15302" sId="3">
    <oc r="AX333" t="inlineStr">
      <is>
        <t>DBY</t>
      </is>
    </oc>
    <nc r="AX333" t="inlineStr">
      <is>
        <t>DD</t>
      </is>
    </nc>
  </rcc>
  <rfmt sheetId="3" sqref="AX333" start="0" length="2147483647">
    <dxf>
      <font>
        <color auto="1"/>
      </font>
    </dxf>
  </rfmt>
  <rcmt sheetId="3" cell="A331" guid="{8CE092EB-F0F1-4568-938D-09181FEE91CF}" author="Norris, Clare" newLength="59"/>
  <rcmt sheetId="3" cell="A333" guid="{8D6960C5-5958-404F-BB72-5E52F0D50EF6}" author="Norris, Clare" newLength="73"/>
  <rcv guid="{83E26134-8071-4B52-B9C2-8B5396DF70B4}" action="delete"/>
  <rdn rId="0" localSheetId="3" customView="1" name="Z_83E26134_8071_4B52_B9C2_8B5396DF70B4_.wvu.Rows" hidden="1" oldHidden="1">
    <formula>Plan!$488:$750</formula>
    <oldFormula>Plan!$488:$750</oldFormula>
  </rdn>
  <rdn rId="0" localSheetId="3" customView="1" name="Z_83E26134_8071_4B52_B9C2_8B5396DF70B4_.wvu.Cols" hidden="1" oldHidden="1">
    <formula>Plan!$S:$U</formula>
    <oldFormula>Plan!$S:$U</oldFormula>
  </rdn>
  <rdn rId="0" localSheetId="3" customView="1" name="Z_83E26134_8071_4B52_B9C2_8B5396DF70B4_.wvu.FilterData" hidden="1" oldHidden="1">
    <formula>Plan!$A$5:$BQ$468</formula>
    <oldFormula>Plan!$A$5:$BQ$468</oldFormula>
  </rdn>
  <rdn rId="0" localSheetId="4" customView="1" name="Z_83E26134_8071_4B52_B9C2_8B5396DF70B4_.wvu.FilterData" hidden="1" oldHidden="1">
    <formula>'Delivery Docs Plan'!$A$4:$O$35</formula>
    <oldFormula>'Delivery Docs Plan'!$A$4:$O$35</oldFormula>
  </rdn>
  <rdn rId="0" localSheetId="5" customView="1" name="Z_83E26134_8071_4B52_B9C2_8B5396DF70B4_.wvu.Rows" hidden="1" oldHidden="1">
    <formula>'PR Matrix'!$1:$1</formula>
    <oldFormula>'PR Matrix'!$1:$1</oldFormula>
  </rdn>
  <rdn rId="0" localSheetId="5" customView="1" name="Z_83E26134_8071_4B52_B9C2_8B5396DF70B4_.wvu.Cols" hidden="1" oldHidden="1">
    <formula>'PR Matrix'!$JN:$XFD</formula>
    <oldFormula>'PR Matrix'!$JN:$XFD</oldFormula>
  </rdn>
  <rdn rId="0" localSheetId="5" customView="1" name="Z_83E26134_8071_4B52_B9C2_8B5396DF70B4_.wvu.FilterData" hidden="1" oldHidden="1">
    <formula>'PR Matrix'!$C$1:$C$481</formula>
    <oldFormula>'PR Matrix'!$C$1:$C$481</oldFormula>
  </rdn>
  <rdn rId="0" localSheetId="6" customView="1" name="Z_83E26134_8071_4B52_B9C2_8B5396DF70B4_.wvu.Cols" hidden="1" oldHidden="1">
    <formula>Allocation!$L:$XFD</formula>
    <oldFormula>Allocation!$L:$XFD</oldFormula>
  </rdn>
  <rdn rId="0" localSheetId="6" customView="1" name="Z_83E26134_8071_4B52_B9C2_8B5396DF70B4_.wvu.FilterData" hidden="1" oldHidden="1">
    <formula>Allocation!$A$1:$K$1</formula>
    <oldFormula>Allocation!$A$1:$K$1</oldFormula>
  </rdn>
  <rdn rId="0" localSheetId="7" customView="1" name="Z_83E26134_8071_4B52_B9C2_8B5396DF70B4_.wvu.FilterData" hidden="1" oldHidden="1">
    <formula>'SRS Reviews'!$A$1:$Q$136</formula>
    <oldFormula>'SRS Reviews'!$A$1:$Q$136</oldFormula>
  </rdn>
  <rdn rId="0" localSheetId="8" customView="1" name="Z_83E26134_8071_4B52_B9C2_8B5396DF70B4_.wvu.FilterData" hidden="1" oldHidden="1">
    <formula>Estimates!$A$2:$BC$460</formula>
    <oldFormula>Estimates!$A$2:$BC$460</oldFormula>
  </rdn>
  <rdn rId="0" localSheetId="10" customView="1" name="Z_83E26134_8071_4B52_B9C2_8B5396DF70B4_.wvu.FilterData" hidden="1" oldHidden="1">
    <formula>'Open SWPRs'!$A$1:$H$615</formula>
    <oldFormula>'Open SWPRs'!$A$1:$H$615</oldFormula>
  </rdn>
  <rdn rId="0" localSheetId="12" customView="1" name="Z_83E26134_8071_4B52_B9C2_8B5396DF70B4_.wvu.FilterData" hidden="1" oldHidden="1">
    <formula>'Build Plan'!$D$3:$L$48</formula>
    <oldFormula>'Build Plan'!$D$3:$L$48</oldFormula>
  </rdn>
  <rcv guid="{83E26134-8071-4B52-B9C2-8B5396DF70B4}" action="add"/>
</revisions>
</file>

<file path=xl/revisions/revisionLog19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5316" sId="4">
    <oc r="J13" t="inlineStr">
      <is>
        <t>TCS</t>
      </is>
    </oc>
    <nc r="J13" t="inlineStr">
      <is>
        <t>DHB</t>
      </is>
    </nc>
  </rcc>
  <rcc rId="15317" sId="4">
    <oc r="J14" t="inlineStr">
      <is>
        <t>TCS</t>
      </is>
    </oc>
    <nc r="J14" t="inlineStr">
      <is>
        <t>RS</t>
      </is>
    </nc>
  </rcc>
  <rcc rId="15318" sId="4">
    <oc r="J15" t="inlineStr">
      <is>
        <t>TCS</t>
      </is>
    </oc>
    <nc r="J15" t="inlineStr">
      <is>
        <t>AV</t>
      </is>
    </nc>
  </rcc>
  <rcc rId="15319" sId="4">
    <oc r="J17" t="inlineStr">
      <is>
        <t>TCS</t>
      </is>
    </oc>
    <nc r="J17" t="inlineStr">
      <is>
        <t>JR</t>
      </is>
    </nc>
  </rcc>
  <rcc rId="15320" sId="4">
    <oc r="J19" t="inlineStr">
      <is>
        <t>TCS</t>
      </is>
    </oc>
    <nc r="J19" t="inlineStr">
      <is>
        <t>RS</t>
      </is>
    </nc>
  </rcc>
  <rcc rId="15321" sId="4">
    <oc r="J22" t="inlineStr">
      <is>
        <t>TCS</t>
      </is>
    </oc>
    <nc r="J22" t="inlineStr">
      <is>
        <t>RS</t>
      </is>
    </nc>
  </rcc>
  <rcc rId="15322" sId="4">
    <oc r="J23" t="inlineStr">
      <is>
        <t>TCS</t>
      </is>
    </oc>
    <nc r="J23" t="inlineStr">
      <is>
        <t>DHB</t>
      </is>
    </nc>
  </rcc>
  <rcc rId="15323" sId="4">
    <oc r="J24" t="inlineStr">
      <is>
        <t>TCS</t>
      </is>
    </oc>
    <nc r="J24" t="inlineStr">
      <is>
        <t>JR</t>
      </is>
    </nc>
  </rcc>
  <rcc rId="15324" sId="4">
    <oc r="J25" t="inlineStr">
      <is>
        <t>TCS</t>
      </is>
    </oc>
    <nc r="J25" t="inlineStr">
      <is>
        <t>AV</t>
      </is>
    </nc>
  </rcc>
  <rcc rId="15325" sId="4">
    <oc r="J16" t="inlineStr">
      <is>
        <t>TCS</t>
      </is>
    </oc>
    <nc r="J16" t="inlineStr">
      <is>
        <t>RS</t>
      </is>
    </nc>
  </rcc>
  <rcc rId="15326" sId="4">
    <oc r="J26" t="inlineStr">
      <is>
        <t>TCS</t>
      </is>
    </oc>
    <nc r="J26" t="inlineStr">
      <is>
        <t>DHB</t>
      </is>
    </nc>
  </rcc>
</revisions>
</file>

<file path=xl/revisions/revisionLog19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5327" sId="5">
    <nc r="T30" t="inlineStr">
      <is>
        <t>Y</t>
      </is>
    </nc>
  </rcc>
  <rcc rId="15328" sId="5">
    <nc r="B30">
      <v>6194</v>
    </nc>
  </rcc>
  <rcc rId="15329" sId="3">
    <nc r="E19">
      <v>6194</v>
    </nc>
  </rcc>
  <rcc rId="15330" sId="3">
    <nc r="M19" t="inlineStr">
      <is>
        <t>Y</t>
      </is>
    </nc>
  </rcc>
  <rcc rId="15331" sId="3">
    <nc r="N19" t="inlineStr">
      <is>
        <t>Y</t>
      </is>
    </nc>
  </rcc>
  <rcc rId="15332" sId="3">
    <nc r="O19" t="inlineStr">
      <is>
        <t>Y</t>
      </is>
    </nc>
  </rcc>
  <rcc rId="15333" sId="3">
    <nc r="P19" t="inlineStr">
      <is>
        <t>Y</t>
      </is>
    </nc>
  </rcc>
  <rcc rId="15334" sId="3">
    <nc r="W19" t="inlineStr">
      <is>
        <t>LC</t>
      </is>
    </nc>
  </rcc>
  <rcc rId="15335" sId="3">
    <nc r="X19" t="inlineStr">
      <is>
        <t>SP</t>
      </is>
    </nc>
  </rcc>
  <rcc rId="15336" sId="3">
    <nc r="Z19">
      <v>1</v>
    </nc>
  </rcc>
  <rcc rId="15337" sId="3">
    <nc r="AF19" t="inlineStr">
      <is>
        <t>LC</t>
      </is>
    </nc>
  </rcc>
  <rcc rId="15338" sId="3">
    <nc r="AG19" t="inlineStr">
      <is>
        <t>SP</t>
      </is>
    </nc>
  </rcc>
  <rcc rId="15339" sId="3">
    <nc r="AI19">
      <v>1</v>
    </nc>
  </rcc>
  <rcc rId="15340" sId="3">
    <nc r="AV19" t="inlineStr">
      <is>
        <t>LC</t>
      </is>
    </nc>
  </rcc>
  <rcc rId="15341" sId="3">
    <nc r="AX19" t="inlineStr">
      <is>
        <t>SP</t>
      </is>
    </nc>
  </rcc>
  <rcc rId="15342" sId="3">
    <nc r="AY19">
      <v>1</v>
    </nc>
  </rcc>
  <rcc rId="15343" sId="3">
    <nc r="Z296">
      <v>1</v>
    </nc>
  </rcc>
  <rcc rId="15344" sId="3">
    <nc r="AI296">
      <v>1</v>
    </nc>
  </rcc>
  <rcc rId="15345" sId="3">
    <nc r="AY296">
      <v>1</v>
    </nc>
  </rcc>
  <rcc rId="15346" sId="3">
    <nc r="Z133">
      <v>1</v>
    </nc>
  </rcc>
  <rcc rId="15347" sId="3">
    <nc r="AI133">
      <v>1</v>
    </nc>
  </rcc>
  <rcc rId="15348" sId="3">
    <nc r="AY133">
      <v>1</v>
    </nc>
  </rcc>
  <rcv guid="{83E26134-8071-4B52-B9C2-8B5396DF70B4}" action="delete"/>
  <rdn rId="0" localSheetId="3" customView="1" name="Z_83E26134_8071_4B52_B9C2_8B5396DF70B4_.wvu.Rows" hidden="1" oldHidden="1">
    <formula>Plan!$488:$750</formula>
    <oldFormula>Plan!$488:$750</oldFormula>
  </rdn>
  <rdn rId="0" localSheetId="3" customView="1" name="Z_83E26134_8071_4B52_B9C2_8B5396DF70B4_.wvu.Cols" hidden="1" oldHidden="1">
    <formula>Plan!$S:$U</formula>
    <oldFormula>Plan!$S:$U</oldFormula>
  </rdn>
  <rdn rId="0" localSheetId="3" customView="1" name="Z_83E26134_8071_4B52_B9C2_8B5396DF70B4_.wvu.FilterData" hidden="1" oldHidden="1">
    <formula>Plan!$A$5:$BQ$468</formula>
    <oldFormula>Plan!$A$5:$BQ$468</oldFormula>
  </rdn>
  <rdn rId="0" localSheetId="4" customView="1" name="Z_83E26134_8071_4B52_B9C2_8B5396DF70B4_.wvu.FilterData" hidden="1" oldHidden="1">
    <formula>'Delivery Docs Plan'!$A$4:$O$35</formula>
    <oldFormula>'Delivery Docs Plan'!$A$4:$O$35</oldFormula>
  </rdn>
  <rdn rId="0" localSheetId="5" customView="1" name="Z_83E26134_8071_4B52_B9C2_8B5396DF70B4_.wvu.Rows" hidden="1" oldHidden="1">
    <formula>'PR Matrix'!$1:$1</formula>
    <oldFormula>'PR Matrix'!$1:$1</oldFormula>
  </rdn>
  <rdn rId="0" localSheetId="5" customView="1" name="Z_83E26134_8071_4B52_B9C2_8B5396DF70B4_.wvu.Cols" hidden="1" oldHidden="1">
    <formula>'PR Matrix'!$JN:$XFD</formula>
    <oldFormula>'PR Matrix'!$JN:$XFD</oldFormula>
  </rdn>
  <rdn rId="0" localSheetId="5" customView="1" name="Z_83E26134_8071_4B52_B9C2_8B5396DF70B4_.wvu.FilterData" hidden="1" oldHidden="1">
    <formula>'PR Matrix'!$C$1:$C$481</formula>
    <oldFormula>'PR Matrix'!$C$1:$C$481</oldFormula>
  </rdn>
  <rdn rId="0" localSheetId="6" customView="1" name="Z_83E26134_8071_4B52_B9C2_8B5396DF70B4_.wvu.Cols" hidden="1" oldHidden="1">
    <formula>Allocation!$L:$XFD</formula>
    <oldFormula>Allocation!$L:$XFD</oldFormula>
  </rdn>
  <rdn rId="0" localSheetId="6" customView="1" name="Z_83E26134_8071_4B52_B9C2_8B5396DF70B4_.wvu.FilterData" hidden="1" oldHidden="1">
    <formula>Allocation!$A$1:$K$1</formula>
    <oldFormula>Allocation!$A$1:$K$1</oldFormula>
  </rdn>
  <rdn rId="0" localSheetId="7" customView="1" name="Z_83E26134_8071_4B52_B9C2_8B5396DF70B4_.wvu.FilterData" hidden="1" oldHidden="1">
    <formula>'SRS Reviews'!$A$1:$Q$136</formula>
    <oldFormula>'SRS Reviews'!$A$1:$Q$136</oldFormula>
  </rdn>
  <rdn rId="0" localSheetId="8" customView="1" name="Z_83E26134_8071_4B52_B9C2_8B5396DF70B4_.wvu.FilterData" hidden="1" oldHidden="1">
    <formula>Estimates!$A$2:$BC$460</formula>
    <oldFormula>Estimates!$A$2:$BC$460</oldFormula>
  </rdn>
  <rdn rId="0" localSheetId="10" customView="1" name="Z_83E26134_8071_4B52_B9C2_8B5396DF70B4_.wvu.FilterData" hidden="1" oldHidden="1">
    <formula>'Open SWPRs'!$A$1:$H$615</formula>
    <oldFormula>'Open SWPRs'!$A$1:$H$615</oldFormula>
  </rdn>
  <rdn rId="0" localSheetId="12" customView="1" name="Z_83E26134_8071_4B52_B9C2_8B5396DF70B4_.wvu.FilterData" hidden="1" oldHidden="1">
    <formula>'Build Plan'!$D$3:$L$48</formula>
    <oldFormula>'Build Plan'!$D$3:$L$48</oldFormula>
  </rdn>
  <rcv guid="{83E26134-8071-4B52-B9C2-8B5396DF70B4}" action="add"/>
</revisions>
</file>

<file path=xl/revisions/revisionLog19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5362" sId="3">
    <oc r="Z55">
      <v>1</v>
    </oc>
    <nc r="Z55">
      <v>10</v>
    </nc>
  </rcc>
  <rcc rId="15363" sId="3">
    <oc r="AI55">
      <v>1</v>
    </oc>
    <nc r="AI55">
      <v>10</v>
    </nc>
  </rcc>
  <rcc rId="15364" sId="3">
    <oc r="AY55">
      <v>1</v>
    </oc>
    <nc r="AY55">
      <v>10</v>
    </nc>
  </rcc>
  <rcv guid="{FAA25FCE-18C5-403C-9C68-9D1F88B3F7EB}" action="delete"/>
  <rdn rId="0" localSheetId="3" customView="1" name="Z_FAA25FCE_18C5_403C_9C68_9D1F88B3F7EB_.wvu.Rows" hidden="1" oldHidden="1">
    <formula>Plan!$488:$750</formula>
    <oldFormula>Plan!$488:$750</oldFormula>
  </rdn>
  <rdn rId="0" localSheetId="3" customView="1" name="Z_FAA25FCE_18C5_403C_9C68_9D1F88B3F7EB_.wvu.Cols" hidden="1" oldHidden="1">
    <formula>Plan!$I:$P,Plan!$S:$U,Plan!$BQ:$BT</formula>
    <oldFormula>Plan!$B:$E,Plan!$I:$P,Plan!$S:$U,Plan!$BQ:$BT</oldFormula>
  </rdn>
  <rdn rId="0" localSheetId="3" customView="1" name="Z_FAA25FCE_18C5_403C_9C68_9D1F88B3F7EB_.wvu.FilterData" hidden="1" oldHidden="1">
    <formula>Plan!$A$5:$BQ$468</formula>
    <oldFormula>Plan!$A$5:$BQ$468</oldFormula>
  </rdn>
  <rdn rId="0" localSheetId="4" customView="1" name="Z_FAA25FCE_18C5_403C_9C68_9D1F88B3F7EB_.wvu.FilterData" hidden="1" oldHidden="1">
    <formula>'Delivery Docs Plan'!$A$4:$O$35</formula>
    <oldFormula>'Delivery Docs Plan'!$A$4:$O$35</oldFormula>
  </rdn>
  <rdn rId="0" localSheetId="5" customView="1" name="Z_FAA25FCE_18C5_403C_9C68_9D1F88B3F7EB_.wvu.Rows" hidden="1" oldHidden="1">
    <formula>'PR Matrix'!$1:$1</formula>
    <oldFormula>'PR Matrix'!$1:$2</oldFormula>
  </rdn>
  <rdn rId="0" localSheetId="5" customView="1" name="Z_FAA25FCE_18C5_403C_9C68_9D1F88B3F7EB_.wvu.Cols" hidden="1" oldHidden="1">
    <formula>'PR Matrix'!$JN:$XFD</formula>
    <oldFormula>'PR Matrix'!$JN:$XFD</oldFormula>
  </rdn>
  <rdn rId="0" localSheetId="5" customView="1" name="Z_FAA25FCE_18C5_403C_9C68_9D1F88B3F7EB_.wvu.FilterData" hidden="1" oldHidden="1">
    <formula>'PR Matrix'!$C$1:$C$481</formula>
    <oldFormula>'PR Matrix'!$C$1:$C$481</oldFormula>
  </rdn>
  <rdn rId="0" localSheetId="6" customView="1" name="Z_FAA25FCE_18C5_403C_9C68_9D1F88B3F7EB_.wvu.Cols" hidden="1" oldHidden="1">
    <formula>Allocation!$L:$XFD</formula>
    <oldFormula>Allocation!$L:$XFD</oldFormula>
  </rdn>
  <rdn rId="0" localSheetId="6" customView="1" name="Z_FAA25FCE_18C5_403C_9C68_9D1F88B3F7EB_.wvu.FilterData" hidden="1" oldHidden="1">
    <formula>Allocation!$A$1:$K$1</formula>
    <oldFormula>Allocation!$A$1:$K$1</oldFormula>
  </rdn>
  <rdn rId="0" localSheetId="7" customView="1" name="Z_FAA25FCE_18C5_403C_9C68_9D1F88B3F7EB_.wvu.FilterData" hidden="1" oldHidden="1">
    <formula>'SRS Reviews'!$A$1:$Q$136</formula>
    <oldFormula>'SRS Reviews'!$A$1:$Q$136</oldFormula>
  </rdn>
  <rdn rId="0" localSheetId="8" customView="1" name="Z_FAA25FCE_18C5_403C_9C68_9D1F88B3F7EB_.wvu.FilterData" hidden="1" oldHidden="1">
    <formula>Estimates!$A$2:$BC$460</formula>
    <oldFormula>Estimates!$A$2:$BC$460</oldFormula>
  </rdn>
  <rdn rId="0" localSheetId="10" customView="1" name="Z_FAA25FCE_18C5_403C_9C68_9D1F88B3F7EB_.wvu.FilterData" hidden="1" oldHidden="1">
    <formula>'Open SWPRs'!$A$1:$H$615</formula>
    <oldFormula>'Open SWPRs'!$A$1:$H$615</oldFormula>
  </rdn>
  <rdn rId="0" localSheetId="12" customView="1" name="Z_FAA25FCE_18C5_403C_9C68_9D1F88B3F7EB_.wvu.FilterData" hidden="1" oldHidden="1">
    <formula>'Build Plan'!$D$3:$L$48</formula>
    <oldFormula>'Build Plan'!$D$3:$L$48</oldFormula>
  </rdn>
  <rcv guid="{FAA25FCE-18C5-403C-9C68-9D1F88B3F7EB}" action="add"/>
</revisions>
</file>

<file path=xl/revisions/revisionLog19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5378" sId="3">
    <oc r="E21" t="inlineStr">
      <is>
        <t>6194</t>
      </is>
    </oc>
    <nc r="E21"/>
  </rcc>
  <rfmt sheetId="3" sqref="F21" start="0" length="0">
    <dxf>
      <numFmt numFmtId="3" formatCode="#,##0"/>
    </dxf>
  </rfmt>
  <rcc rId="15379" sId="3">
    <oc r="AY21">
      <v>50</v>
    </oc>
    <nc r="AY21">
      <v>100</v>
    </nc>
  </rcc>
  <rcc rId="15380" sId="3" numFmtId="4">
    <oc r="F21">
      <v>6177</v>
    </oc>
    <nc r="F21" t="inlineStr">
      <is>
        <t>6177 ,6194</t>
      </is>
    </nc>
  </rcc>
  <rcmt sheetId="3" cell="AY21" guid="{00000000-0000-0000-0000-000000000000}" action="delete" author="Shanmugavel, Ranjitha"/>
  <rcv guid="{27A4B667-7EE5-4B37-A36E-7A71AE7736F5}" action="delete"/>
  <rdn rId="0" localSheetId="3" customView="1" name="Z_27A4B667_7EE5_4B37_A36E_7A71AE7736F5_.wvu.Rows" hidden="1" oldHidden="1">
    <formula>Plan!$488:$750</formula>
    <oldFormula>Plan!$488:$750</oldFormula>
  </rdn>
  <rdn rId="0" localSheetId="3" customView="1" name="Z_27A4B667_7EE5_4B37_A36E_7A71AE7736F5_.wvu.Cols" hidden="1" oldHidden="1">
    <formula>Plan!$S:$U,Plan!$BQ:$BT</formula>
    <oldFormula>Plan!$S:$U,Plan!$BQ:$BT</oldFormula>
  </rdn>
  <rdn rId="0" localSheetId="3" customView="1" name="Z_27A4B667_7EE5_4B37_A36E_7A71AE7736F5_.wvu.FilterData" hidden="1" oldHidden="1">
    <formula>Plan!$A$5:$BQ$468</formula>
    <oldFormula>Plan!$A$5:$BQ$468</oldFormula>
  </rdn>
  <rdn rId="0" localSheetId="4" customView="1" name="Z_27A4B667_7EE5_4B37_A36E_7A71AE7736F5_.wvu.FilterData" hidden="1" oldHidden="1">
    <formula>'Delivery Docs Plan'!$A$4:$O$35</formula>
    <oldFormula>'Delivery Docs Plan'!$A$4:$O$35</oldFormula>
  </rdn>
  <rdn rId="0" localSheetId="5" customView="1" name="Z_27A4B667_7EE5_4B37_A36E_7A71AE7736F5_.wvu.Rows" hidden="1" oldHidden="1">
    <formula>'PR Matrix'!$1:$2</formula>
    <oldFormula>'PR Matrix'!$1:$2</oldFormula>
  </rdn>
  <rdn rId="0" localSheetId="5" customView="1" name="Z_27A4B667_7EE5_4B37_A36E_7A71AE7736F5_.wvu.Cols" hidden="1" oldHidden="1">
    <formula>'PR Matrix'!$JN:$XFD</formula>
    <oldFormula>'PR Matrix'!$JN:$XFD</oldFormula>
  </rdn>
  <rdn rId="0" localSheetId="5" customView="1" name="Z_27A4B667_7EE5_4B37_A36E_7A71AE7736F5_.wvu.FilterData" hidden="1" oldHidden="1">
    <formula>'PR Matrix'!$C$1:$C$481</formula>
    <oldFormula>'PR Matrix'!$C$1:$C$481</oldFormula>
  </rdn>
  <rdn rId="0" localSheetId="6" customView="1" name="Z_27A4B667_7EE5_4B37_A36E_7A71AE7736F5_.wvu.Cols" hidden="1" oldHidden="1">
    <formula>Allocation!$L:$XFD</formula>
    <oldFormula>Allocation!$L:$XFD</oldFormula>
  </rdn>
  <rdn rId="0" localSheetId="6" customView="1" name="Z_27A4B667_7EE5_4B37_A36E_7A71AE7736F5_.wvu.FilterData" hidden="1" oldHidden="1">
    <formula>Allocation!$A$1:$K$1</formula>
    <oldFormula>Allocation!$A$1:$K$1</oldFormula>
  </rdn>
  <rdn rId="0" localSheetId="7" customView="1" name="Z_27A4B667_7EE5_4B37_A36E_7A71AE7736F5_.wvu.FilterData" hidden="1" oldHidden="1">
    <formula>'SRS Reviews'!$A$1:$Q$136</formula>
    <oldFormula>'SRS Reviews'!$A$1:$Q$136</oldFormula>
  </rdn>
  <rdn rId="0" localSheetId="8" customView="1" name="Z_27A4B667_7EE5_4B37_A36E_7A71AE7736F5_.wvu.FilterData" hidden="1" oldHidden="1">
    <formula>Estimates!$A$2:$BC$460</formula>
    <oldFormula>Estimates!$A$2:$BC$460</oldFormula>
  </rdn>
  <rdn rId="0" localSheetId="10" customView="1" name="Z_27A4B667_7EE5_4B37_A36E_7A71AE7736F5_.wvu.FilterData" hidden="1" oldHidden="1">
    <formula>'Open SWPRs'!$A$1:$H$615</formula>
    <oldFormula>'Open SWPRs'!$A$1:$H$615</oldFormula>
  </rdn>
  <rdn rId="0" localSheetId="12" customView="1" name="Z_27A4B667_7EE5_4B37_A36E_7A71AE7736F5_.wvu.FilterData" hidden="1" oldHidden="1">
    <formula>'Build Plan'!$D$3:$L$48</formula>
    <oldFormula>'Build Plan'!$D$3:$L$48</oldFormula>
  </rdn>
  <rcv guid="{27A4B667-7EE5-4B37-A36E-7A71AE7736F5}" action="add"/>
</revisions>
</file>

<file path=xl/revisions/revisionLog19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5394" sId="3">
    <oc r="AY54">
      <v>1</v>
    </oc>
    <nc r="AY54">
      <v>30</v>
    </nc>
  </rcc>
  <rcc rId="15395" sId="3">
    <oc r="Z53">
      <v>1</v>
    </oc>
    <nc r="Z53">
      <v>30</v>
    </nc>
  </rcc>
  <rcc rId="15396" sId="3">
    <oc r="AI53">
      <v>1</v>
    </oc>
    <nc r="AI53">
      <v>30</v>
    </nc>
  </rcc>
  <rcc rId="15397" sId="3">
    <oc r="AY53">
      <v>1</v>
    </oc>
    <nc r="AY53">
      <v>30</v>
    </nc>
  </rcc>
  <rcv guid="{27A4B667-7EE5-4B37-A36E-7A71AE7736F5}" action="delete"/>
  <rdn rId="0" localSheetId="3" customView="1" name="Z_27A4B667_7EE5_4B37_A36E_7A71AE7736F5_.wvu.Rows" hidden="1" oldHidden="1">
    <formula>Plan!$488:$750</formula>
    <oldFormula>Plan!$488:$750</oldFormula>
  </rdn>
  <rdn rId="0" localSheetId="3" customView="1" name="Z_27A4B667_7EE5_4B37_A36E_7A71AE7736F5_.wvu.Cols" hidden="1" oldHidden="1">
    <formula>Plan!$S:$U,Plan!$BQ:$BT</formula>
    <oldFormula>Plan!$S:$U,Plan!$BQ:$BT</oldFormula>
  </rdn>
  <rdn rId="0" localSheetId="3" customView="1" name="Z_27A4B667_7EE5_4B37_A36E_7A71AE7736F5_.wvu.FilterData" hidden="1" oldHidden="1">
    <formula>Plan!$A$5:$BQ$468</formula>
    <oldFormula>Plan!$A$5:$BQ$468</oldFormula>
  </rdn>
  <rdn rId="0" localSheetId="4" customView="1" name="Z_27A4B667_7EE5_4B37_A36E_7A71AE7736F5_.wvu.FilterData" hidden="1" oldHidden="1">
    <formula>'Delivery Docs Plan'!$A$4:$O$35</formula>
    <oldFormula>'Delivery Docs Plan'!$A$4:$O$35</oldFormula>
  </rdn>
  <rdn rId="0" localSheetId="5" customView="1" name="Z_27A4B667_7EE5_4B37_A36E_7A71AE7736F5_.wvu.Rows" hidden="1" oldHidden="1">
    <formula>'PR Matrix'!$1:$2</formula>
    <oldFormula>'PR Matrix'!$1:$2</oldFormula>
  </rdn>
  <rdn rId="0" localSheetId="5" customView="1" name="Z_27A4B667_7EE5_4B37_A36E_7A71AE7736F5_.wvu.Cols" hidden="1" oldHidden="1">
    <formula>'PR Matrix'!$JN:$XFD</formula>
    <oldFormula>'PR Matrix'!$JN:$XFD</oldFormula>
  </rdn>
  <rdn rId="0" localSheetId="5" customView="1" name="Z_27A4B667_7EE5_4B37_A36E_7A71AE7736F5_.wvu.FilterData" hidden="1" oldHidden="1">
    <formula>'PR Matrix'!$C$1:$C$481</formula>
    <oldFormula>'PR Matrix'!$C$1:$C$481</oldFormula>
  </rdn>
  <rdn rId="0" localSheetId="6" customView="1" name="Z_27A4B667_7EE5_4B37_A36E_7A71AE7736F5_.wvu.Cols" hidden="1" oldHidden="1">
    <formula>Allocation!$L:$XFD</formula>
    <oldFormula>Allocation!$L:$XFD</oldFormula>
  </rdn>
  <rdn rId="0" localSheetId="6" customView="1" name="Z_27A4B667_7EE5_4B37_A36E_7A71AE7736F5_.wvu.FilterData" hidden="1" oldHidden="1">
    <formula>Allocation!$A$1:$K$1</formula>
    <oldFormula>Allocation!$A$1:$K$1</oldFormula>
  </rdn>
  <rdn rId="0" localSheetId="7" customView="1" name="Z_27A4B667_7EE5_4B37_A36E_7A71AE7736F5_.wvu.FilterData" hidden="1" oldHidden="1">
    <formula>'SRS Reviews'!$A$1:$Q$136</formula>
    <oldFormula>'SRS Reviews'!$A$1:$Q$136</oldFormula>
  </rdn>
  <rdn rId="0" localSheetId="8" customView="1" name="Z_27A4B667_7EE5_4B37_A36E_7A71AE7736F5_.wvu.FilterData" hidden="1" oldHidden="1">
    <formula>Estimates!$A$2:$BC$460</formula>
    <oldFormula>Estimates!$A$2:$BC$460</oldFormula>
  </rdn>
  <rdn rId="0" localSheetId="10" customView="1" name="Z_27A4B667_7EE5_4B37_A36E_7A71AE7736F5_.wvu.FilterData" hidden="1" oldHidden="1">
    <formula>'Open SWPRs'!$A$1:$H$615</formula>
    <oldFormula>'Open SWPRs'!$A$1:$H$615</oldFormula>
  </rdn>
  <rdn rId="0" localSheetId="12" customView="1" name="Z_27A4B667_7EE5_4B37_A36E_7A71AE7736F5_.wvu.FilterData" hidden="1" oldHidden="1">
    <formula>'Build Plan'!$D$3:$L$48</formula>
    <oldFormula>'Build Plan'!$D$3:$L$48</oldFormula>
  </rdn>
  <rcv guid="{27A4B667-7EE5-4B37-A36E-7A71AE7736F5}" action="add"/>
</revisions>
</file>

<file path=xl/revisions/revisionLog19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5411" sId="3">
    <oc r="E56" t="inlineStr">
      <is>
        <t>6037, 6045, 6054, 6062, 6198, 6199</t>
      </is>
    </oc>
    <nc r="E56" t="inlineStr">
      <is>
        <t>6037, 6045, 6054, 6062, 6198, 6199, NFPR2131</t>
      </is>
    </nc>
  </rcc>
  <rcc rId="15412" sId="3">
    <oc r="X53" t="inlineStr">
      <is>
        <t>TCS</t>
      </is>
    </oc>
    <nc r="X53" t="inlineStr">
      <is>
        <t>SN</t>
      </is>
    </nc>
  </rcc>
  <rcc rId="15413" sId="3">
    <oc r="X56" t="inlineStr">
      <is>
        <t>DBY</t>
      </is>
    </oc>
    <nc r="X56" t="inlineStr">
      <is>
        <t>SN</t>
      </is>
    </nc>
  </rcc>
  <rfmt sheetId="3" sqref="X53:X56" start="0" length="2147483647">
    <dxf>
      <font>
        <color auto="1"/>
      </font>
    </dxf>
  </rfmt>
  <rcc rId="15414" sId="3" odxf="1" dxf="1">
    <oc r="AG53" t="inlineStr">
      <is>
        <t>TCS</t>
      </is>
    </oc>
    <nc r="AG53" t="inlineStr">
      <is>
        <t>SN</t>
      </is>
    </nc>
    <odxf>
      <font>
        <sz val="8"/>
        <color theme="0" tint="-0.34998626667073579"/>
      </font>
    </odxf>
    <ndxf>
      <font>
        <sz val="8"/>
        <color theme="0" tint="-0.34998626667073579"/>
      </font>
    </ndxf>
  </rcc>
  <rfmt sheetId="3" sqref="AG55" start="0" length="0">
    <dxf>
      <font>
        <sz val="8"/>
        <color theme="0" tint="-0.249977111117893"/>
      </font>
    </dxf>
  </rfmt>
  <rcc rId="15415" sId="3" odxf="1" dxf="1">
    <oc r="AG56" t="inlineStr">
      <is>
        <t>DBY</t>
      </is>
    </oc>
    <nc r="AG56" t="inlineStr">
      <is>
        <t>SN</t>
      </is>
    </nc>
    <odxf>
      <font>
        <sz val="8"/>
        <color theme="0" tint="-0.249977111117893"/>
      </font>
    </odxf>
    <ndxf>
      <font>
        <sz val="8"/>
        <color theme="0" tint="-0.249977111117893"/>
      </font>
    </ndxf>
  </rcc>
  <rcc rId="15416" sId="3">
    <oc r="AX53" t="inlineStr">
      <is>
        <t>TCS</t>
      </is>
    </oc>
    <nc r="AX53" t="inlineStr">
      <is>
        <t>SN</t>
      </is>
    </nc>
  </rcc>
  <rcc rId="15417" sId="3">
    <oc r="AX56" t="inlineStr">
      <is>
        <t>DBY</t>
      </is>
    </oc>
    <nc r="AX56" t="inlineStr">
      <is>
        <t>SN</t>
      </is>
    </nc>
  </rcc>
  <rfmt sheetId="3" sqref="AX53:AX56" start="0" length="2147483647">
    <dxf>
      <font>
        <color auto="1"/>
      </font>
    </dxf>
  </rfmt>
  <rcv guid="{83E26134-8071-4B52-B9C2-8B5396DF70B4}" action="delete"/>
  <rdn rId="0" localSheetId="3" customView="1" name="Z_83E26134_8071_4B52_B9C2_8B5396DF70B4_.wvu.Rows" hidden="1" oldHidden="1">
    <formula>Plan!$488:$750</formula>
    <oldFormula>Plan!$488:$750</oldFormula>
  </rdn>
  <rdn rId="0" localSheetId="3" customView="1" name="Z_83E26134_8071_4B52_B9C2_8B5396DF70B4_.wvu.Cols" hidden="1" oldHidden="1">
    <formula>Plan!$S:$U</formula>
    <oldFormula>Plan!$S:$U</oldFormula>
  </rdn>
  <rdn rId="0" localSheetId="3" customView="1" name="Z_83E26134_8071_4B52_B9C2_8B5396DF70B4_.wvu.FilterData" hidden="1" oldHidden="1">
    <formula>Plan!$A$5:$BQ$468</formula>
    <oldFormula>Plan!$A$5:$BQ$468</oldFormula>
  </rdn>
  <rdn rId="0" localSheetId="4" customView="1" name="Z_83E26134_8071_4B52_B9C2_8B5396DF70B4_.wvu.FilterData" hidden="1" oldHidden="1">
    <formula>'Delivery Docs Plan'!$A$4:$O$35</formula>
    <oldFormula>'Delivery Docs Plan'!$A$4:$O$35</oldFormula>
  </rdn>
  <rdn rId="0" localSheetId="5" customView="1" name="Z_83E26134_8071_4B52_B9C2_8B5396DF70B4_.wvu.Rows" hidden="1" oldHidden="1">
    <formula>'PR Matrix'!$1:$1</formula>
    <oldFormula>'PR Matrix'!$1:$1</oldFormula>
  </rdn>
  <rdn rId="0" localSheetId="5" customView="1" name="Z_83E26134_8071_4B52_B9C2_8B5396DF70B4_.wvu.Cols" hidden="1" oldHidden="1">
    <formula>'PR Matrix'!$JN:$XFD</formula>
    <oldFormula>'PR Matrix'!$JN:$XFD</oldFormula>
  </rdn>
  <rdn rId="0" localSheetId="5" customView="1" name="Z_83E26134_8071_4B52_B9C2_8B5396DF70B4_.wvu.FilterData" hidden="1" oldHidden="1">
    <formula>'PR Matrix'!$C$1:$C$481</formula>
    <oldFormula>'PR Matrix'!$C$1:$C$481</oldFormula>
  </rdn>
  <rdn rId="0" localSheetId="6" customView="1" name="Z_83E26134_8071_4B52_B9C2_8B5396DF70B4_.wvu.Cols" hidden="1" oldHidden="1">
    <formula>Allocation!$L:$XFD</formula>
    <oldFormula>Allocation!$L:$XFD</oldFormula>
  </rdn>
  <rdn rId="0" localSheetId="6" customView="1" name="Z_83E26134_8071_4B52_B9C2_8B5396DF70B4_.wvu.FilterData" hidden="1" oldHidden="1">
    <formula>Allocation!$A$1:$K$1</formula>
    <oldFormula>Allocation!$A$1:$K$1</oldFormula>
  </rdn>
  <rdn rId="0" localSheetId="7" customView="1" name="Z_83E26134_8071_4B52_B9C2_8B5396DF70B4_.wvu.FilterData" hidden="1" oldHidden="1">
    <formula>'SRS Reviews'!$A$1:$Q$136</formula>
    <oldFormula>'SRS Reviews'!$A$1:$Q$136</oldFormula>
  </rdn>
  <rdn rId="0" localSheetId="8" customView="1" name="Z_83E26134_8071_4B52_B9C2_8B5396DF70B4_.wvu.FilterData" hidden="1" oldHidden="1">
    <formula>Estimates!$A$2:$BC$460</formula>
    <oldFormula>Estimates!$A$2:$BC$460</oldFormula>
  </rdn>
  <rdn rId="0" localSheetId="10" customView="1" name="Z_83E26134_8071_4B52_B9C2_8B5396DF70B4_.wvu.FilterData" hidden="1" oldHidden="1">
    <formula>'Open SWPRs'!$A$1:$H$615</formula>
    <oldFormula>'Open SWPRs'!$A$1:$H$615</oldFormula>
  </rdn>
  <rdn rId="0" localSheetId="12" customView="1" name="Z_83E26134_8071_4B52_B9C2_8B5396DF70B4_.wvu.FilterData" hidden="1" oldHidden="1">
    <formula>'Build Plan'!$D$3:$L$48</formula>
    <oldFormula>'Build Plan'!$D$3:$L$48</oldFormula>
  </rdn>
  <rcv guid="{83E26134-8071-4B52-B9C2-8B5396DF70B4}" action="add"/>
</revisions>
</file>

<file path=xl/revisions/revisionLog19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5431" sId="3">
    <oc r="X53" t="inlineStr">
      <is>
        <t>SN</t>
      </is>
    </oc>
    <nc r="X53" t="inlineStr">
      <is>
        <t>TCS</t>
      </is>
    </nc>
  </rcc>
  <rcc rId="15432" sId="3">
    <oc r="AG53" t="inlineStr">
      <is>
        <t>SN</t>
      </is>
    </oc>
    <nc r="AG53" t="inlineStr">
      <is>
        <t>TCS</t>
      </is>
    </nc>
  </rcc>
  <rcc rId="15433" sId="3">
    <oc r="AX53" t="inlineStr">
      <is>
        <t>SN</t>
      </is>
    </oc>
    <nc r="AX53" t="inlineStr">
      <is>
        <t>TCS</t>
      </is>
    </nc>
  </rcc>
  <rfmt sheetId="3" sqref="X53" start="0" length="2147483647">
    <dxf>
      <font>
        <color theme="0" tint="-0.499984740745262"/>
      </font>
    </dxf>
  </rfmt>
  <rfmt sheetId="3" sqref="X53" start="0" length="2147483647">
    <dxf>
      <font>
        <color theme="0" tint="-0.34998626667073579"/>
      </font>
    </dxf>
  </rfmt>
  <rfmt sheetId="3" sqref="AG53" start="0" length="2147483647">
    <dxf>
      <font>
        <color theme="0" tint="-0.34998626667073579"/>
      </font>
    </dxf>
  </rfmt>
  <rfmt sheetId="3" sqref="AX53" start="0" length="2147483647">
    <dxf>
      <font>
        <color theme="0" tint="-0.34998626667073579"/>
      </font>
    </dxf>
  </rfmt>
  <rcv guid="{83E26134-8071-4B52-B9C2-8B5396DF70B4}" action="delete"/>
  <rdn rId="0" localSheetId="3" customView="1" name="Z_83E26134_8071_4B52_B9C2_8B5396DF70B4_.wvu.Rows" hidden="1" oldHidden="1">
    <formula>Plan!$488:$750</formula>
    <oldFormula>Plan!$488:$750</oldFormula>
  </rdn>
  <rdn rId="0" localSheetId="3" customView="1" name="Z_83E26134_8071_4B52_B9C2_8B5396DF70B4_.wvu.Cols" hidden="1" oldHidden="1">
    <formula>Plan!$S:$U</formula>
    <oldFormula>Plan!$S:$U</oldFormula>
  </rdn>
  <rdn rId="0" localSheetId="3" customView="1" name="Z_83E26134_8071_4B52_B9C2_8B5396DF70B4_.wvu.FilterData" hidden="1" oldHidden="1">
    <formula>Plan!$A$5:$BQ$468</formula>
    <oldFormula>Plan!$A$5:$BQ$468</oldFormula>
  </rdn>
  <rdn rId="0" localSheetId="4" customView="1" name="Z_83E26134_8071_4B52_B9C2_8B5396DF70B4_.wvu.FilterData" hidden="1" oldHidden="1">
    <formula>'Delivery Docs Plan'!$A$4:$O$35</formula>
    <oldFormula>'Delivery Docs Plan'!$A$4:$O$35</oldFormula>
  </rdn>
  <rdn rId="0" localSheetId="5" customView="1" name="Z_83E26134_8071_4B52_B9C2_8B5396DF70B4_.wvu.Rows" hidden="1" oldHidden="1">
    <formula>'PR Matrix'!$1:$1</formula>
    <oldFormula>'PR Matrix'!$1:$1</oldFormula>
  </rdn>
  <rdn rId="0" localSheetId="5" customView="1" name="Z_83E26134_8071_4B52_B9C2_8B5396DF70B4_.wvu.Cols" hidden="1" oldHidden="1">
    <formula>'PR Matrix'!$JN:$XFD</formula>
    <oldFormula>'PR Matrix'!$JN:$XFD</oldFormula>
  </rdn>
  <rdn rId="0" localSheetId="5" customView="1" name="Z_83E26134_8071_4B52_B9C2_8B5396DF70B4_.wvu.FilterData" hidden="1" oldHidden="1">
    <formula>'PR Matrix'!$C$1:$C$481</formula>
    <oldFormula>'PR Matrix'!$C$1:$C$481</oldFormula>
  </rdn>
  <rdn rId="0" localSheetId="6" customView="1" name="Z_83E26134_8071_4B52_B9C2_8B5396DF70B4_.wvu.Cols" hidden="1" oldHidden="1">
    <formula>Allocation!$L:$XFD</formula>
    <oldFormula>Allocation!$L:$XFD</oldFormula>
  </rdn>
  <rdn rId="0" localSheetId="6" customView="1" name="Z_83E26134_8071_4B52_B9C2_8B5396DF70B4_.wvu.FilterData" hidden="1" oldHidden="1">
    <formula>Allocation!$A$1:$K$1</formula>
    <oldFormula>Allocation!$A$1:$K$1</oldFormula>
  </rdn>
  <rdn rId="0" localSheetId="7" customView="1" name="Z_83E26134_8071_4B52_B9C2_8B5396DF70B4_.wvu.FilterData" hidden="1" oldHidden="1">
    <formula>'SRS Reviews'!$A$1:$Q$136</formula>
    <oldFormula>'SRS Reviews'!$A$1:$Q$136</oldFormula>
  </rdn>
  <rdn rId="0" localSheetId="8" customView="1" name="Z_83E26134_8071_4B52_B9C2_8B5396DF70B4_.wvu.FilterData" hidden="1" oldHidden="1">
    <formula>Estimates!$A$2:$BC$460</formula>
    <oldFormula>Estimates!$A$2:$BC$460</oldFormula>
  </rdn>
  <rdn rId="0" localSheetId="10" customView="1" name="Z_83E26134_8071_4B52_B9C2_8B5396DF70B4_.wvu.FilterData" hidden="1" oldHidden="1">
    <formula>'Open SWPRs'!$A$1:$H$615</formula>
    <oldFormula>'Open SWPRs'!$A$1:$H$615</oldFormula>
  </rdn>
  <rdn rId="0" localSheetId="12" customView="1" name="Z_83E26134_8071_4B52_B9C2_8B5396DF70B4_.wvu.FilterData" hidden="1" oldHidden="1">
    <formula>'Build Plan'!$D$3:$L$48</formula>
    <oldFormula>'Build Plan'!$D$3:$L$48</oldFormula>
  </rdn>
  <rcv guid="{83E26134-8071-4B52-B9C2-8B5396DF70B4}" action="add"/>
</revisions>
</file>

<file path=xl/revisions/revisionLog19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5447" sId="3">
    <nc r="C384" t="inlineStr">
      <is>
        <t>Y</t>
      </is>
    </nc>
  </rcc>
  <rcc rId="15448" sId="3">
    <nc r="C416" t="inlineStr">
      <is>
        <t>Y</t>
      </is>
    </nc>
  </rcc>
  <rcc rId="15449" sId="3">
    <oc r="C37" t="inlineStr">
      <is>
        <t>N</t>
      </is>
    </oc>
    <nc r="C37" t="inlineStr">
      <is>
        <t>Y</t>
      </is>
    </nc>
  </rcc>
  <rcc rId="15450" sId="3">
    <oc r="C73" t="inlineStr">
      <is>
        <t>N</t>
      </is>
    </oc>
    <nc r="C73" t="inlineStr">
      <is>
        <t>Y</t>
      </is>
    </nc>
  </rcc>
  <rcc rId="15451" sId="3">
    <oc r="C77" t="inlineStr">
      <is>
        <t>N</t>
      </is>
    </oc>
    <nc r="C77" t="inlineStr">
      <is>
        <t>Y</t>
      </is>
    </nc>
  </rcc>
  <rcc rId="15452" sId="3">
    <oc r="C96" t="inlineStr">
      <is>
        <t>N</t>
      </is>
    </oc>
    <nc r="C96" t="inlineStr">
      <is>
        <t>Y</t>
      </is>
    </nc>
  </rcc>
  <rcc rId="15453" sId="3">
    <oc r="C105" t="inlineStr">
      <is>
        <t>N</t>
      </is>
    </oc>
    <nc r="C105" t="inlineStr">
      <is>
        <t>Y</t>
      </is>
    </nc>
  </rcc>
  <rcc rId="15454" sId="3">
    <oc r="C160" t="inlineStr">
      <is>
        <t>N</t>
      </is>
    </oc>
    <nc r="C160" t="inlineStr">
      <is>
        <t>Y</t>
      </is>
    </nc>
  </rcc>
  <rcc rId="15455" sId="3">
    <oc r="C164" t="inlineStr">
      <is>
        <t>N</t>
      </is>
    </oc>
    <nc r="C164" t="inlineStr">
      <is>
        <t>Y</t>
      </is>
    </nc>
  </rcc>
  <rcc rId="15456" sId="3">
    <oc r="C166" t="inlineStr">
      <is>
        <t>N</t>
      </is>
    </oc>
    <nc r="C166" t="inlineStr">
      <is>
        <t>Y</t>
      </is>
    </nc>
  </rcc>
  <rcc rId="15457" sId="3">
    <oc r="C167" t="inlineStr">
      <is>
        <t>N</t>
      </is>
    </oc>
    <nc r="C167" t="inlineStr">
      <is>
        <t>Y</t>
      </is>
    </nc>
  </rcc>
  <rcv guid="{83E26134-8071-4B52-B9C2-8B5396DF70B4}" action="delete"/>
  <rdn rId="0" localSheetId="3" customView="1" name="Z_83E26134_8071_4B52_B9C2_8B5396DF70B4_.wvu.Rows" hidden="1" oldHidden="1">
    <formula>Plan!$488:$750</formula>
    <oldFormula>Plan!$488:$750</oldFormula>
  </rdn>
  <rdn rId="0" localSheetId="3" customView="1" name="Z_83E26134_8071_4B52_B9C2_8B5396DF70B4_.wvu.Cols" hidden="1" oldHidden="1">
    <formula>Plan!$S:$U</formula>
    <oldFormula>Plan!$S:$U</oldFormula>
  </rdn>
  <rdn rId="0" localSheetId="3" customView="1" name="Z_83E26134_8071_4B52_B9C2_8B5396DF70B4_.wvu.FilterData" hidden="1" oldHidden="1">
    <formula>Plan!$A$5:$BQ$468</formula>
    <oldFormula>Plan!$A$5:$BQ$468</oldFormula>
  </rdn>
  <rdn rId="0" localSheetId="4" customView="1" name="Z_83E26134_8071_4B52_B9C2_8B5396DF70B4_.wvu.FilterData" hidden="1" oldHidden="1">
    <formula>'Delivery Docs Plan'!$A$4:$O$35</formula>
    <oldFormula>'Delivery Docs Plan'!$A$4:$O$35</oldFormula>
  </rdn>
  <rdn rId="0" localSheetId="5" customView="1" name="Z_83E26134_8071_4B52_B9C2_8B5396DF70B4_.wvu.Rows" hidden="1" oldHidden="1">
    <formula>'PR Matrix'!$1:$1</formula>
    <oldFormula>'PR Matrix'!$1:$1</oldFormula>
  </rdn>
  <rdn rId="0" localSheetId="5" customView="1" name="Z_83E26134_8071_4B52_B9C2_8B5396DF70B4_.wvu.Cols" hidden="1" oldHidden="1">
    <formula>'PR Matrix'!$JN:$XFD</formula>
    <oldFormula>'PR Matrix'!$JN:$XFD</oldFormula>
  </rdn>
  <rdn rId="0" localSheetId="5" customView="1" name="Z_83E26134_8071_4B52_B9C2_8B5396DF70B4_.wvu.FilterData" hidden="1" oldHidden="1">
    <formula>'PR Matrix'!$C$1:$C$481</formula>
    <oldFormula>'PR Matrix'!$C$1:$C$481</oldFormula>
  </rdn>
  <rdn rId="0" localSheetId="6" customView="1" name="Z_83E26134_8071_4B52_B9C2_8B5396DF70B4_.wvu.Cols" hidden="1" oldHidden="1">
    <formula>Allocation!$L:$XFD</formula>
    <oldFormula>Allocation!$L:$XFD</oldFormula>
  </rdn>
  <rdn rId="0" localSheetId="6" customView="1" name="Z_83E26134_8071_4B52_B9C2_8B5396DF70B4_.wvu.FilterData" hidden="1" oldHidden="1">
    <formula>Allocation!$A$1:$K$1</formula>
    <oldFormula>Allocation!$A$1:$K$1</oldFormula>
  </rdn>
  <rdn rId="0" localSheetId="7" customView="1" name="Z_83E26134_8071_4B52_B9C2_8B5396DF70B4_.wvu.FilterData" hidden="1" oldHidden="1">
    <formula>'SRS Reviews'!$A$1:$Q$136</formula>
    <oldFormula>'SRS Reviews'!$A$1:$Q$136</oldFormula>
  </rdn>
  <rdn rId="0" localSheetId="8" customView="1" name="Z_83E26134_8071_4B52_B9C2_8B5396DF70B4_.wvu.FilterData" hidden="1" oldHidden="1">
    <formula>Estimates!$A$2:$BC$460</formula>
    <oldFormula>Estimates!$A$2:$BC$460</oldFormula>
  </rdn>
  <rdn rId="0" localSheetId="10" customView="1" name="Z_83E26134_8071_4B52_B9C2_8B5396DF70B4_.wvu.FilterData" hidden="1" oldHidden="1">
    <formula>'Open SWPRs'!$A$1:$H$615</formula>
    <oldFormula>'Open SWPRs'!$A$1:$H$615</oldFormula>
  </rdn>
  <rdn rId="0" localSheetId="12" customView="1" name="Z_83E26134_8071_4B52_B9C2_8B5396DF70B4_.wvu.FilterData" hidden="1" oldHidden="1">
    <formula>'Build Plan'!$D$3:$L$48</formula>
    <oldFormula>'Build Plan'!$D$3:$L$48</oldFormula>
  </rdn>
  <rcv guid="{83E26134-8071-4B52-B9C2-8B5396DF70B4}" action="add"/>
</revisions>
</file>

<file path=xl/revisions/revisionLog20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5471" sId="13" odxf="1" dxf="1">
    <nc r="E15" t="inlineStr">
      <is>
        <t>Ian143</t>
      </is>
    </nc>
    <odxf>
      <font>
        <sz val="10"/>
        <color auto="1"/>
        <name val="Arial"/>
        <scheme val="none"/>
      </font>
    </odxf>
    <ndxf>
      <font>
        <sz val="10"/>
        <color auto="1"/>
        <name val="Arial"/>
        <scheme val="none"/>
      </font>
    </ndxf>
  </rcc>
  <rfmt sheetId="13" sqref="E1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</dxf>
  </rfmt>
  <rcv guid="{83E26134-8071-4B52-B9C2-8B5396DF70B4}" action="delete"/>
  <rdn rId="0" localSheetId="3" customView="1" name="Z_83E26134_8071_4B52_B9C2_8B5396DF70B4_.wvu.Rows" hidden="1" oldHidden="1">
    <formula>Plan!$488:$750</formula>
    <oldFormula>Plan!$488:$750</oldFormula>
  </rdn>
  <rdn rId="0" localSheetId="3" customView="1" name="Z_83E26134_8071_4B52_B9C2_8B5396DF70B4_.wvu.Cols" hidden="1" oldHidden="1">
    <formula>Plan!$S:$U</formula>
    <oldFormula>Plan!$S:$U</oldFormula>
  </rdn>
  <rdn rId="0" localSheetId="3" customView="1" name="Z_83E26134_8071_4B52_B9C2_8B5396DF70B4_.wvu.FilterData" hidden="1" oldHidden="1">
    <formula>Plan!$A$5:$BQ$468</formula>
    <oldFormula>Plan!$A$5:$BQ$468</oldFormula>
  </rdn>
  <rdn rId="0" localSheetId="4" customView="1" name="Z_83E26134_8071_4B52_B9C2_8B5396DF70B4_.wvu.FilterData" hidden="1" oldHidden="1">
    <formula>'Delivery Docs Plan'!$A$4:$O$35</formula>
    <oldFormula>'Delivery Docs Plan'!$A$4:$O$35</oldFormula>
  </rdn>
  <rdn rId="0" localSheetId="5" customView="1" name="Z_83E26134_8071_4B52_B9C2_8B5396DF70B4_.wvu.Rows" hidden="1" oldHidden="1">
    <formula>'PR Matrix'!$1:$1</formula>
    <oldFormula>'PR Matrix'!$1:$1</oldFormula>
  </rdn>
  <rdn rId="0" localSheetId="5" customView="1" name="Z_83E26134_8071_4B52_B9C2_8B5396DF70B4_.wvu.Cols" hidden="1" oldHidden="1">
    <formula>'PR Matrix'!$JN:$XFD</formula>
    <oldFormula>'PR Matrix'!$JN:$XFD</oldFormula>
  </rdn>
  <rdn rId="0" localSheetId="5" customView="1" name="Z_83E26134_8071_4B52_B9C2_8B5396DF70B4_.wvu.FilterData" hidden="1" oldHidden="1">
    <formula>'PR Matrix'!$C$1:$C$481</formula>
    <oldFormula>'PR Matrix'!$C$1:$C$481</oldFormula>
  </rdn>
  <rdn rId="0" localSheetId="6" customView="1" name="Z_83E26134_8071_4B52_B9C2_8B5396DF70B4_.wvu.Cols" hidden="1" oldHidden="1">
    <formula>Allocation!$L:$XFD</formula>
    <oldFormula>Allocation!$L:$XFD</oldFormula>
  </rdn>
  <rdn rId="0" localSheetId="6" customView="1" name="Z_83E26134_8071_4B52_B9C2_8B5396DF70B4_.wvu.FilterData" hidden="1" oldHidden="1">
    <formula>Allocation!$A$1:$K$1</formula>
    <oldFormula>Allocation!$A$1:$K$1</oldFormula>
  </rdn>
  <rdn rId="0" localSheetId="7" customView="1" name="Z_83E26134_8071_4B52_B9C2_8B5396DF70B4_.wvu.FilterData" hidden="1" oldHidden="1">
    <formula>'SRS Reviews'!$A$1:$Q$136</formula>
    <oldFormula>'SRS Reviews'!$A$1:$Q$136</oldFormula>
  </rdn>
  <rdn rId="0" localSheetId="8" customView="1" name="Z_83E26134_8071_4B52_B9C2_8B5396DF70B4_.wvu.FilterData" hidden="1" oldHidden="1">
    <formula>Estimates!$A$2:$BC$460</formula>
    <oldFormula>Estimates!$A$2:$BC$460</oldFormula>
  </rdn>
  <rdn rId="0" localSheetId="10" customView="1" name="Z_83E26134_8071_4B52_B9C2_8B5396DF70B4_.wvu.FilterData" hidden="1" oldHidden="1">
    <formula>'Open SWPRs'!$A$1:$H$615</formula>
    <oldFormula>'Open SWPRs'!$A$1:$H$615</oldFormula>
  </rdn>
  <rdn rId="0" localSheetId="12" customView="1" name="Z_83E26134_8071_4B52_B9C2_8B5396DF70B4_.wvu.FilterData" hidden="1" oldHidden="1">
    <formula>'Build Plan'!$D$3:$L$48</formula>
    <oldFormula>'Build Plan'!$D$3:$L$48</oldFormula>
  </rdn>
  <rcv guid="{83E26134-8071-4B52-B9C2-8B5396DF70B4}" action="add"/>
</revisions>
</file>

<file path=xl/revisions/revisionLog20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5485" sId="3">
    <oc r="X56" t="inlineStr">
      <is>
        <t>SN</t>
      </is>
    </oc>
    <nc r="X56" t="inlineStr">
      <is>
        <t>DBY</t>
      </is>
    </nc>
  </rcc>
  <rcc rId="15486" sId="3">
    <oc r="AG56" t="inlineStr">
      <is>
        <t>SN</t>
      </is>
    </oc>
    <nc r="AG56" t="inlineStr">
      <is>
        <t>DBY</t>
      </is>
    </nc>
  </rcc>
  <rcc rId="15487" sId="3">
    <oc r="AX56" t="inlineStr">
      <is>
        <t>SN</t>
      </is>
    </oc>
    <nc r="AX56" t="inlineStr">
      <is>
        <t>DBY</t>
      </is>
    </nc>
  </rcc>
  <rcc rId="15488" sId="3">
    <oc r="X53" t="inlineStr">
      <is>
        <t>TCS</t>
      </is>
    </oc>
    <nc r="X53" t="inlineStr">
      <is>
        <t>SN</t>
      </is>
    </nc>
  </rcc>
  <rfmt sheetId="3" sqref="X53" start="0" length="2147483647">
    <dxf>
      <font>
        <color auto="1"/>
      </font>
    </dxf>
  </rfmt>
  <rcc rId="15489" sId="3" odxf="1" dxf="1">
    <oc r="AG53" t="inlineStr">
      <is>
        <t>TCS</t>
      </is>
    </oc>
    <nc r="AG53" t="inlineStr">
      <is>
        <t>SN</t>
      </is>
    </nc>
    <odxf>
      <font>
        <sz val="8"/>
        <color theme="0" tint="-0.34998626667073579"/>
      </font>
    </odxf>
    <ndxf>
      <font>
        <sz val="8"/>
        <color theme="0" tint="-0.34998626667073579"/>
      </font>
    </ndxf>
  </rcc>
  <rcc rId="15490" sId="3" odxf="1" dxf="1">
    <oc r="AX53" t="inlineStr">
      <is>
        <t>TCS</t>
      </is>
    </oc>
    <nc r="AX53" t="inlineStr">
      <is>
        <t>SN</t>
      </is>
    </nc>
    <odxf>
      <font>
        <sz val="8"/>
        <color theme="0" tint="-0.34998626667073579"/>
      </font>
    </odxf>
    <ndxf>
      <font>
        <sz val="8"/>
        <color theme="0" tint="-0.34998626667073579"/>
      </font>
    </ndxf>
  </rcc>
  <rfmt sheetId="3" sqref="X56" start="0" length="2147483647">
    <dxf>
      <font>
        <color theme="0" tint="-0.34998626667073579"/>
      </font>
    </dxf>
  </rfmt>
  <rfmt sheetId="3" sqref="AG56" start="0" length="2147483647">
    <dxf>
      <font>
        <color theme="0" tint="-0.34998626667073579"/>
      </font>
    </dxf>
  </rfmt>
  <rfmt sheetId="3" sqref="AX56" start="0" length="2147483647">
    <dxf>
      <font>
        <color theme="0" tint="-0.34998626667073579"/>
      </font>
    </dxf>
  </rfmt>
  <rcc rId="15491" sId="3">
    <oc r="E53">
      <v>6198</v>
    </oc>
    <nc r="E53" t="inlineStr">
      <is>
        <t>6198, NFPR2131</t>
      </is>
    </nc>
  </rcc>
  <rcv guid="{83E26134-8071-4B52-B9C2-8B5396DF70B4}" action="delete"/>
  <rdn rId="0" localSheetId="3" customView="1" name="Z_83E26134_8071_4B52_B9C2_8B5396DF70B4_.wvu.Rows" hidden="1" oldHidden="1">
    <formula>Plan!$488:$750</formula>
    <oldFormula>Plan!$488:$750</oldFormula>
  </rdn>
  <rdn rId="0" localSheetId="3" customView="1" name="Z_83E26134_8071_4B52_B9C2_8B5396DF70B4_.wvu.Cols" hidden="1" oldHidden="1">
    <formula>Plan!$S:$U</formula>
    <oldFormula>Plan!$S:$U</oldFormula>
  </rdn>
  <rdn rId="0" localSheetId="3" customView="1" name="Z_83E26134_8071_4B52_B9C2_8B5396DF70B4_.wvu.FilterData" hidden="1" oldHidden="1">
    <formula>Plan!$A$5:$BQ$468</formula>
    <oldFormula>Plan!$A$5:$BQ$468</oldFormula>
  </rdn>
  <rdn rId="0" localSheetId="4" customView="1" name="Z_83E26134_8071_4B52_B9C2_8B5396DF70B4_.wvu.FilterData" hidden="1" oldHidden="1">
    <formula>'Delivery Docs Plan'!$A$4:$O$35</formula>
    <oldFormula>'Delivery Docs Plan'!$A$4:$O$35</oldFormula>
  </rdn>
  <rdn rId="0" localSheetId="5" customView="1" name="Z_83E26134_8071_4B52_B9C2_8B5396DF70B4_.wvu.Rows" hidden="1" oldHidden="1">
    <formula>'PR Matrix'!$1:$1</formula>
    <oldFormula>'PR Matrix'!$1:$1</oldFormula>
  </rdn>
  <rdn rId="0" localSheetId="5" customView="1" name="Z_83E26134_8071_4B52_B9C2_8B5396DF70B4_.wvu.Cols" hidden="1" oldHidden="1">
    <formula>'PR Matrix'!$JN:$XFD</formula>
    <oldFormula>'PR Matrix'!$JN:$XFD</oldFormula>
  </rdn>
  <rdn rId="0" localSheetId="5" customView="1" name="Z_83E26134_8071_4B52_B9C2_8B5396DF70B4_.wvu.FilterData" hidden="1" oldHidden="1">
    <formula>'PR Matrix'!$C$1:$C$481</formula>
    <oldFormula>'PR Matrix'!$C$1:$C$481</oldFormula>
  </rdn>
  <rdn rId="0" localSheetId="6" customView="1" name="Z_83E26134_8071_4B52_B9C2_8B5396DF70B4_.wvu.Cols" hidden="1" oldHidden="1">
    <formula>Allocation!$L:$XFD</formula>
    <oldFormula>Allocation!$L:$XFD</oldFormula>
  </rdn>
  <rdn rId="0" localSheetId="6" customView="1" name="Z_83E26134_8071_4B52_B9C2_8B5396DF70B4_.wvu.FilterData" hidden="1" oldHidden="1">
    <formula>Allocation!$A$1:$K$1</formula>
    <oldFormula>Allocation!$A$1:$K$1</oldFormula>
  </rdn>
  <rdn rId="0" localSheetId="7" customView="1" name="Z_83E26134_8071_4B52_B9C2_8B5396DF70B4_.wvu.FilterData" hidden="1" oldHidden="1">
    <formula>'SRS Reviews'!$A$1:$Q$136</formula>
    <oldFormula>'SRS Reviews'!$A$1:$Q$136</oldFormula>
  </rdn>
  <rdn rId="0" localSheetId="8" customView="1" name="Z_83E26134_8071_4B52_B9C2_8B5396DF70B4_.wvu.FilterData" hidden="1" oldHidden="1">
    <formula>Estimates!$A$2:$BC$460</formula>
    <oldFormula>Estimates!$A$2:$BC$460</oldFormula>
  </rdn>
  <rdn rId="0" localSheetId="10" customView="1" name="Z_83E26134_8071_4B52_B9C2_8B5396DF70B4_.wvu.FilterData" hidden="1" oldHidden="1">
    <formula>'Open SWPRs'!$A$1:$H$615</formula>
    <oldFormula>'Open SWPRs'!$A$1:$H$615</oldFormula>
  </rdn>
  <rdn rId="0" localSheetId="12" customView="1" name="Z_83E26134_8071_4B52_B9C2_8B5396DF70B4_.wvu.FilterData" hidden="1" oldHidden="1">
    <formula>'Build Plan'!$D$3:$L$48</formula>
    <oldFormula>'Build Plan'!$D$3:$L$48</oldFormula>
  </rdn>
  <rcv guid="{83E26134-8071-4B52-B9C2-8B5396DF70B4}" action="add"/>
</revisions>
</file>

<file path=xl/revisions/revisionLog20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5505" sId="3" odxf="1" dxf="1">
    <oc r="X56" t="inlineStr">
      <is>
        <t>DBY</t>
      </is>
    </oc>
    <nc r="X56" t="inlineStr">
      <is>
        <t>LC</t>
      </is>
    </nc>
    <odxf>
      <font>
        <sz val="8"/>
        <color theme="0" tint="-0.34998626667073579"/>
      </font>
    </odxf>
    <ndxf>
      <font>
        <sz val="8"/>
        <color theme="0" tint="-0.34998626667073579"/>
      </font>
    </ndxf>
  </rcc>
  <rcc rId="15506" sId="3" odxf="1" dxf="1">
    <oc r="AG56" t="inlineStr">
      <is>
        <t>DBY</t>
      </is>
    </oc>
    <nc r="AG56" t="inlineStr">
      <is>
        <t>LC</t>
      </is>
    </nc>
    <odxf>
      <font>
        <sz val="8"/>
        <color theme="0" tint="-0.34998626667073579"/>
      </font>
    </odxf>
    <ndxf>
      <font>
        <sz val="8"/>
        <color theme="0" tint="-0.34998626667073579"/>
      </font>
    </ndxf>
  </rcc>
  <rcc rId="15507" sId="3" odxf="1" dxf="1">
    <oc r="AX56" t="inlineStr">
      <is>
        <t>DBY</t>
      </is>
    </oc>
    <nc r="AX56" t="inlineStr">
      <is>
        <t>LC</t>
      </is>
    </nc>
    <odxf>
      <font>
        <sz val="8"/>
        <color theme="0" tint="-0.34998626667073579"/>
      </font>
    </odxf>
    <ndxf>
      <font>
        <sz val="8"/>
        <color theme="0" tint="-0.34998626667073579"/>
      </font>
    </ndxf>
  </rcc>
  <rcc rId="15508" sId="3">
    <oc r="X55" t="inlineStr">
      <is>
        <t>LC</t>
      </is>
    </oc>
    <nc r="X55" t="inlineStr">
      <is>
        <t>IH</t>
      </is>
    </nc>
  </rcc>
  <rcc rId="15509" sId="3">
    <oc r="AG55" t="inlineStr">
      <is>
        <t>LC</t>
      </is>
    </oc>
    <nc r="AG55" t="inlineStr">
      <is>
        <t>IH</t>
      </is>
    </nc>
  </rcc>
  <rcc rId="15510" sId="3">
    <oc r="AX55" t="inlineStr">
      <is>
        <t>LC</t>
      </is>
    </oc>
    <nc r="AX55" t="inlineStr">
      <is>
        <t>IH</t>
      </is>
    </nc>
  </rcc>
  <rcv guid="{83E26134-8071-4B52-B9C2-8B5396DF70B4}" action="delete"/>
  <rdn rId="0" localSheetId="3" customView="1" name="Z_83E26134_8071_4B52_B9C2_8B5396DF70B4_.wvu.Rows" hidden="1" oldHidden="1">
    <formula>Plan!$488:$750</formula>
    <oldFormula>Plan!$488:$750</oldFormula>
  </rdn>
  <rdn rId="0" localSheetId="3" customView="1" name="Z_83E26134_8071_4B52_B9C2_8B5396DF70B4_.wvu.Cols" hidden="1" oldHidden="1">
    <formula>Plan!$S:$U</formula>
    <oldFormula>Plan!$S:$U</oldFormula>
  </rdn>
  <rdn rId="0" localSheetId="3" customView="1" name="Z_83E26134_8071_4B52_B9C2_8B5396DF70B4_.wvu.FilterData" hidden="1" oldHidden="1">
    <formula>Plan!$A$5:$BQ$468</formula>
    <oldFormula>Plan!$A$5:$BQ$468</oldFormula>
  </rdn>
  <rdn rId="0" localSheetId="4" customView="1" name="Z_83E26134_8071_4B52_B9C2_8B5396DF70B4_.wvu.FilterData" hidden="1" oldHidden="1">
    <formula>'Delivery Docs Plan'!$A$4:$O$35</formula>
    <oldFormula>'Delivery Docs Plan'!$A$4:$O$35</oldFormula>
  </rdn>
  <rdn rId="0" localSheetId="5" customView="1" name="Z_83E26134_8071_4B52_B9C2_8B5396DF70B4_.wvu.Rows" hidden="1" oldHidden="1">
    <formula>'PR Matrix'!$1:$1</formula>
    <oldFormula>'PR Matrix'!$1:$1</oldFormula>
  </rdn>
  <rdn rId="0" localSheetId="5" customView="1" name="Z_83E26134_8071_4B52_B9C2_8B5396DF70B4_.wvu.Cols" hidden="1" oldHidden="1">
    <formula>'PR Matrix'!$JN:$XFD</formula>
    <oldFormula>'PR Matrix'!$JN:$XFD</oldFormula>
  </rdn>
  <rdn rId="0" localSheetId="5" customView="1" name="Z_83E26134_8071_4B52_B9C2_8B5396DF70B4_.wvu.FilterData" hidden="1" oldHidden="1">
    <formula>'PR Matrix'!$C$1:$C$481</formula>
    <oldFormula>'PR Matrix'!$C$1:$C$481</oldFormula>
  </rdn>
  <rdn rId="0" localSheetId="6" customView="1" name="Z_83E26134_8071_4B52_B9C2_8B5396DF70B4_.wvu.Cols" hidden="1" oldHidden="1">
    <formula>Allocation!$L:$XFD</formula>
    <oldFormula>Allocation!$L:$XFD</oldFormula>
  </rdn>
  <rdn rId="0" localSheetId="6" customView="1" name="Z_83E26134_8071_4B52_B9C2_8B5396DF70B4_.wvu.FilterData" hidden="1" oldHidden="1">
    <formula>Allocation!$A$1:$K$1</formula>
    <oldFormula>Allocation!$A$1:$K$1</oldFormula>
  </rdn>
  <rdn rId="0" localSheetId="7" customView="1" name="Z_83E26134_8071_4B52_B9C2_8B5396DF70B4_.wvu.FilterData" hidden="1" oldHidden="1">
    <formula>'SRS Reviews'!$A$1:$Q$136</formula>
    <oldFormula>'SRS Reviews'!$A$1:$Q$136</oldFormula>
  </rdn>
  <rdn rId="0" localSheetId="8" customView="1" name="Z_83E26134_8071_4B52_B9C2_8B5396DF70B4_.wvu.FilterData" hidden="1" oldHidden="1">
    <formula>Estimates!$A$2:$BC$460</formula>
    <oldFormula>Estimates!$A$2:$BC$460</oldFormula>
  </rdn>
  <rdn rId="0" localSheetId="10" customView="1" name="Z_83E26134_8071_4B52_B9C2_8B5396DF70B4_.wvu.FilterData" hidden="1" oldHidden="1">
    <formula>'Open SWPRs'!$A$1:$H$615</formula>
    <oldFormula>'Open SWPRs'!$A$1:$H$615</oldFormula>
  </rdn>
  <rdn rId="0" localSheetId="12" customView="1" name="Z_83E26134_8071_4B52_B9C2_8B5396DF70B4_.wvu.FilterData" hidden="1" oldHidden="1">
    <formula>'Build Plan'!$D$3:$L$48</formula>
    <oldFormula>'Build Plan'!$D$3:$L$48</oldFormula>
  </rdn>
  <rcv guid="{83E26134-8071-4B52-B9C2-8B5396DF70B4}" action="add"/>
</revisions>
</file>

<file path=xl/revisions/revisionLog20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5524" sId="4">
    <oc r="P17" t="inlineStr">
      <is>
        <t>NFPR1381</t>
      </is>
    </oc>
    <nc r="P17" t="inlineStr">
      <is>
        <t>NFPR2193</t>
      </is>
    </nc>
  </rcc>
</revisions>
</file>

<file path=xl/revisions/revisionLog20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5525" sId="3">
    <oc r="AY329">
      <v>1</v>
    </oc>
    <nc r="AY329">
      <v>50</v>
    </nc>
  </rcc>
  <rcv guid="{5AC86898-99C0-40C8-A183-7BCAFD4A38C0}" action="delete"/>
  <rdn rId="0" localSheetId="3" customView="1" name="Z_5AC86898_99C0_40C8_A183_7BCAFD4A38C0_.wvu.Rows" hidden="1" oldHidden="1">
    <formula>Plan!$488:$750</formula>
    <oldFormula>Plan!$488:$750</oldFormula>
  </rdn>
  <rdn rId="0" localSheetId="3" customView="1" name="Z_5AC86898_99C0_40C8_A183_7BCAFD4A38C0_.wvu.Cols" hidden="1" oldHidden="1">
    <formula>Plan!$S:$U,Plan!$BQ:$BT</formula>
    <oldFormula>Plan!$S:$U,Plan!$BQ:$BT</oldFormula>
  </rdn>
  <rdn rId="0" localSheetId="3" customView="1" name="Z_5AC86898_99C0_40C8_A183_7BCAFD4A38C0_.wvu.FilterData" hidden="1" oldHidden="1">
    <formula>Plan!$A$5:$BQ$468</formula>
    <oldFormula>Plan!$A$5:$BT$468</oldFormula>
  </rdn>
  <rdn rId="0" localSheetId="4" customView="1" name="Z_5AC86898_99C0_40C8_A183_7BCAFD4A38C0_.wvu.FilterData" hidden="1" oldHidden="1">
    <formula>'Delivery Docs Plan'!$A$4:$O$35</formula>
  </rdn>
  <rdn rId="0" localSheetId="5" customView="1" name="Z_5AC86898_99C0_40C8_A183_7BCAFD4A38C0_.wvu.Rows" hidden="1" oldHidden="1">
    <formula>'PR Matrix'!$1:$2</formula>
    <oldFormula>'PR Matrix'!$1:$2</oldFormula>
  </rdn>
  <rdn rId="0" localSheetId="5" customView="1" name="Z_5AC86898_99C0_40C8_A183_7BCAFD4A38C0_.wvu.Cols" hidden="1" oldHidden="1">
    <formula>'PR Matrix'!$JN:$XFD</formula>
    <oldFormula>'PR Matrix'!$JN:$XFD</oldFormula>
  </rdn>
  <rdn rId="0" localSheetId="5" customView="1" name="Z_5AC86898_99C0_40C8_A183_7BCAFD4A38C0_.wvu.FilterData" hidden="1" oldHidden="1">
    <formula>'PR Matrix'!$C$1:$C$481</formula>
    <oldFormula>'PR Matrix'!$C$1:$C$481</oldFormula>
  </rdn>
  <rdn rId="0" localSheetId="6" customView="1" name="Z_5AC86898_99C0_40C8_A183_7BCAFD4A38C0_.wvu.Cols" hidden="1" oldHidden="1">
    <formula>Allocation!$L:$XFD</formula>
    <oldFormula>Allocation!$L:$XFD</oldFormula>
  </rdn>
  <rdn rId="0" localSheetId="6" customView="1" name="Z_5AC86898_99C0_40C8_A183_7BCAFD4A38C0_.wvu.FilterData" hidden="1" oldHidden="1">
    <formula>Allocation!$A$1:$K$1</formula>
    <oldFormula>Allocation!$A$1:$K$1</oldFormula>
  </rdn>
  <rdn rId="0" localSheetId="7" customView="1" name="Z_5AC86898_99C0_40C8_A183_7BCAFD4A38C0_.wvu.FilterData" hidden="1" oldHidden="1">
    <formula>'SRS Reviews'!$A$1:$Q$136</formula>
    <oldFormula>'SRS Reviews'!$A$1:$Q$135</oldFormula>
  </rdn>
  <rdn rId="0" localSheetId="8" customView="1" name="Z_5AC86898_99C0_40C8_A183_7BCAFD4A38C0_.wvu.FilterData" hidden="1" oldHidden="1">
    <formula>Estimates!$A$2:$BC$460</formula>
    <oldFormula>Estimates!$A$2:$BC$460</oldFormula>
  </rdn>
  <rdn rId="0" localSheetId="10" customView="1" name="Z_5AC86898_99C0_40C8_A183_7BCAFD4A38C0_.wvu.FilterData" hidden="1" oldHidden="1">
    <formula>'Open SWPRs'!$A$1:$H$615</formula>
    <oldFormula>'Open SWPRs'!$A$1:$H$615</oldFormula>
  </rdn>
  <rdn rId="0" localSheetId="12" customView="1" name="Z_5AC86898_99C0_40C8_A183_7BCAFD4A38C0_.wvu.FilterData" hidden="1" oldHidden="1">
    <formula>'Build Plan'!$D$3:$L$48</formula>
    <oldFormula>'Build Plan'!$D$3:$L$48</oldFormula>
  </rdn>
  <rcv guid="{5AC86898-99C0-40C8-A183-7BCAFD4A38C0}" action="add"/>
</revisions>
</file>

<file path=xl/revisions/revisionLog20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rc rId="15539" sId="4" ref="A34:XFD34" action="insertRow"/>
  <rcc rId="15540" sId="4">
    <nc r="C34" t="inlineStr">
      <is>
        <t>x</t>
      </is>
    </nc>
  </rcc>
  <rcc rId="15541" sId="4">
    <nc r="E34" t="inlineStr">
      <is>
        <t>CDR</t>
      </is>
    </nc>
  </rcc>
  <rcc rId="15542" sId="4">
    <nc r="G34" t="inlineStr">
      <is>
        <t>n/a</t>
      </is>
    </nc>
  </rcc>
  <rcc rId="15543" sId="4">
    <nc r="H34" t="inlineStr">
      <is>
        <t>Y</t>
      </is>
    </nc>
  </rcc>
  <rcc rId="15544" sId="4">
    <nc r="I34" t="inlineStr">
      <is>
        <t>Baz</t>
      </is>
    </nc>
  </rcc>
  <rcc rId="15545" sId="4">
    <nc r="B34" t="inlineStr">
      <is>
        <t>Build Witness with QA</t>
      </is>
    </nc>
  </rcc>
  <rfmt sheetId="4" sqref="F34" start="0" length="0">
    <dxf>
      <numFmt numFmtId="0" formatCode="General"/>
    </dxf>
  </rfmt>
  <rcc rId="15546" sId="4">
    <nc r="F34" t="inlineStr">
      <is>
        <t>Conformity</t>
      </is>
    </nc>
  </rcc>
  <rcc rId="15547" sId="4">
    <nc r="J34" t="inlineStr">
      <is>
        <t>QA</t>
      </is>
    </nc>
  </rcc>
  <rcc rId="15548" sId="4">
    <nc r="D34" t="inlineStr">
      <is>
        <t>N/A</t>
      </is>
    </nc>
  </rcc>
  <rrc rId="15549" sId="4" ref="A34:XFD34" action="insertRow"/>
  <rcc rId="15550" sId="4">
    <nc r="C34" t="inlineStr">
      <is>
        <t>x</t>
      </is>
    </nc>
  </rcc>
  <rcc rId="15551" sId="4">
    <nc r="D34" t="inlineStr">
      <is>
        <t>N/A</t>
      </is>
    </nc>
  </rcc>
  <rcc rId="15552" sId="4">
    <nc r="E34" t="inlineStr">
      <is>
        <t>CDR</t>
      </is>
    </nc>
  </rcc>
  <rfmt sheetId="4" sqref="F34" start="0" length="0">
    <dxf>
      <numFmt numFmtId="0" formatCode="General"/>
    </dxf>
  </rfmt>
  <rcc rId="15553" sId="4">
    <nc r="G34" t="inlineStr">
      <is>
        <t>n/a</t>
      </is>
    </nc>
  </rcc>
  <rcc rId="15554" sId="4">
    <nc r="H34" t="inlineStr">
      <is>
        <t>Y</t>
      </is>
    </nc>
  </rcc>
  <rcc rId="15555" sId="4">
    <nc r="B34" t="inlineStr">
      <is>
        <t>QA Thread check</t>
      </is>
    </nc>
  </rcc>
  <rcc rId="15556" sId="4">
    <nc r="F34" t="inlineStr">
      <is>
        <t>Release to V&amp;V</t>
      </is>
    </nc>
  </rcc>
  <rcc rId="15557" sId="4">
    <nc r="I34" t="inlineStr">
      <is>
        <t>CN</t>
      </is>
    </nc>
  </rcc>
  <rcc rId="15558" sId="4">
    <nc r="J34" t="inlineStr">
      <is>
        <t>QA</t>
      </is>
    </nc>
  </rcc>
  <rcv guid="{3ACD5A93-9B0E-40EA-8179-EDF0714A0F5F}" action="delete"/>
  <rdn rId="0" localSheetId="3" customView="1" name="Z_3ACD5A93_9B0E_40EA_8179_EDF0714A0F5F_.wvu.Rows" hidden="1" oldHidden="1">
    <formula>Plan!$488:$750</formula>
    <oldFormula>Plan!$488:$750</oldFormula>
  </rdn>
  <rdn rId="0" localSheetId="3" customView="1" name="Z_3ACD5A93_9B0E_40EA_8179_EDF0714A0F5F_.wvu.Cols" hidden="1" oldHidden="1">
    <formula>Plan!$S:$U,Plan!$BQ:$BT</formula>
    <oldFormula>Plan!$S:$U,Plan!$BQ:$BT</oldFormula>
  </rdn>
  <rdn rId="0" localSheetId="3" customView="1" name="Z_3ACD5A93_9B0E_40EA_8179_EDF0714A0F5F_.wvu.FilterData" hidden="1" oldHidden="1">
    <formula>Plan!$A$5:$BQ$468</formula>
    <oldFormula>Plan!$A$5:$BQ$468</oldFormula>
  </rdn>
  <rdn rId="0" localSheetId="4" customView="1" name="Z_3ACD5A93_9B0E_40EA_8179_EDF0714A0F5F_.wvu.FilterData" hidden="1" oldHidden="1">
    <formula>'Delivery Docs Plan'!$A$4:$O$37</formula>
    <oldFormula>'Delivery Docs Plan'!$A$4:$O$37</oldFormula>
  </rdn>
  <rdn rId="0" localSheetId="5" customView="1" name="Z_3ACD5A93_9B0E_40EA_8179_EDF0714A0F5F_.wvu.Rows" hidden="1" oldHidden="1">
    <formula>'PR Matrix'!$1:$1</formula>
    <oldFormula>'PR Matrix'!$1:$1</oldFormula>
  </rdn>
  <rdn rId="0" localSheetId="5" customView="1" name="Z_3ACD5A93_9B0E_40EA_8179_EDF0714A0F5F_.wvu.Cols" hidden="1" oldHidden="1">
    <formula>'PR Matrix'!$JN:$XFD</formula>
    <oldFormula>'PR Matrix'!$JN:$XFD</oldFormula>
  </rdn>
  <rdn rId="0" localSheetId="5" customView="1" name="Z_3ACD5A93_9B0E_40EA_8179_EDF0714A0F5F_.wvu.FilterData" hidden="1" oldHidden="1">
    <formula>'PR Matrix'!$C$1:$C$481</formula>
    <oldFormula>'PR Matrix'!$C$1:$C$481</oldFormula>
  </rdn>
  <rdn rId="0" localSheetId="6" customView="1" name="Z_3ACD5A93_9B0E_40EA_8179_EDF0714A0F5F_.wvu.Cols" hidden="1" oldHidden="1">
    <formula>Allocation!$L:$XFD</formula>
    <oldFormula>Allocation!$L:$XFD</oldFormula>
  </rdn>
  <rdn rId="0" localSheetId="6" customView="1" name="Z_3ACD5A93_9B0E_40EA_8179_EDF0714A0F5F_.wvu.FilterData" hidden="1" oldHidden="1">
    <formula>Allocation!$A$1:$K$1</formula>
    <oldFormula>Allocation!$A$1:$K$1</oldFormula>
  </rdn>
  <rdn rId="0" localSheetId="7" customView="1" name="Z_3ACD5A93_9B0E_40EA_8179_EDF0714A0F5F_.wvu.FilterData" hidden="1" oldHidden="1">
    <formula>'SRS Reviews'!$A$1:$Q$136</formula>
    <oldFormula>'SRS Reviews'!$A$1:$Q$136</oldFormula>
  </rdn>
  <rdn rId="0" localSheetId="8" customView="1" name="Z_3ACD5A93_9B0E_40EA_8179_EDF0714A0F5F_.wvu.FilterData" hidden="1" oldHidden="1">
    <formula>Estimates!$A$2:$BC$460</formula>
    <oldFormula>Estimates!$A$2:$BC$460</oldFormula>
  </rdn>
  <rdn rId="0" localSheetId="10" customView="1" name="Z_3ACD5A93_9B0E_40EA_8179_EDF0714A0F5F_.wvu.FilterData" hidden="1" oldHidden="1">
    <formula>'Open SWPRs'!$A$1:$H$615</formula>
    <oldFormula>'Open SWPRs'!$A$1:$H$615</oldFormula>
  </rdn>
  <rdn rId="0" localSheetId="12" customView="1" name="Z_3ACD5A93_9B0E_40EA_8179_EDF0714A0F5F_.wvu.FilterData" hidden="1" oldHidden="1">
    <formula>'Build Plan'!$D$3:$L$48</formula>
    <oldFormula>'Build Plan'!$D$3:$L$48</oldFormula>
  </rdn>
  <rcv guid="{3ACD5A93-9B0E-40EA-8179-EDF0714A0F5F}" action="add"/>
</revisions>
</file>

<file path=xl/revisions/revisionLog20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AG53" start="0" length="2147483647">
    <dxf>
      <font>
        <color auto="1"/>
      </font>
    </dxf>
  </rfmt>
  <rfmt sheetId="3" sqref="AX53" start="0" length="2147483647">
    <dxf>
      <font>
        <color auto="1"/>
      </font>
    </dxf>
  </rfmt>
  <rfmt sheetId="3" sqref="X56" start="0" length="2147483647">
    <dxf>
      <font>
        <color auto="1"/>
      </font>
    </dxf>
  </rfmt>
  <rfmt sheetId="3" sqref="AG55:AG56" start="0" length="2147483647">
    <dxf>
      <font>
        <color auto="1"/>
      </font>
    </dxf>
  </rfmt>
  <rfmt sheetId="3" sqref="AX56" start="0" length="2147483647">
    <dxf>
      <font>
        <color auto="1"/>
      </font>
    </dxf>
  </rfmt>
  <rcv guid="{83E26134-8071-4B52-B9C2-8B5396DF70B4}" action="delete"/>
  <rdn rId="0" localSheetId="3" customView="1" name="Z_83E26134_8071_4B52_B9C2_8B5396DF70B4_.wvu.Rows" hidden="1" oldHidden="1">
    <formula>Plan!$488:$750</formula>
    <oldFormula>Plan!$488:$750</oldFormula>
  </rdn>
  <rdn rId="0" localSheetId="3" customView="1" name="Z_83E26134_8071_4B52_B9C2_8B5396DF70B4_.wvu.Cols" hidden="1" oldHidden="1">
    <formula>Plan!$S:$U</formula>
    <oldFormula>Plan!$S:$U</oldFormula>
  </rdn>
  <rdn rId="0" localSheetId="3" customView="1" name="Z_83E26134_8071_4B52_B9C2_8B5396DF70B4_.wvu.FilterData" hidden="1" oldHidden="1">
    <formula>Plan!$A$5:$BQ$468</formula>
    <oldFormula>Plan!$A$5:$BQ$468</oldFormula>
  </rdn>
  <rdn rId="0" localSheetId="4" customView="1" name="Z_83E26134_8071_4B52_B9C2_8B5396DF70B4_.wvu.FilterData" hidden="1" oldHidden="1">
    <formula>'Delivery Docs Plan'!$A$4:$O$37</formula>
    <oldFormula>'Delivery Docs Plan'!$A$4:$O$37</oldFormula>
  </rdn>
  <rdn rId="0" localSheetId="5" customView="1" name="Z_83E26134_8071_4B52_B9C2_8B5396DF70B4_.wvu.Rows" hidden="1" oldHidden="1">
    <formula>'PR Matrix'!$1:$1</formula>
    <oldFormula>'PR Matrix'!$1:$1</oldFormula>
  </rdn>
  <rdn rId="0" localSheetId="5" customView="1" name="Z_83E26134_8071_4B52_B9C2_8B5396DF70B4_.wvu.Cols" hidden="1" oldHidden="1">
    <formula>'PR Matrix'!$JN:$XFD</formula>
    <oldFormula>'PR Matrix'!$JN:$XFD</oldFormula>
  </rdn>
  <rdn rId="0" localSheetId="5" customView="1" name="Z_83E26134_8071_4B52_B9C2_8B5396DF70B4_.wvu.FilterData" hidden="1" oldHidden="1">
    <formula>'PR Matrix'!$C$1:$C$481</formula>
    <oldFormula>'PR Matrix'!$C$1:$C$481</oldFormula>
  </rdn>
  <rdn rId="0" localSheetId="6" customView="1" name="Z_83E26134_8071_4B52_B9C2_8B5396DF70B4_.wvu.Cols" hidden="1" oldHidden="1">
    <formula>Allocation!$L:$XFD</formula>
    <oldFormula>Allocation!$L:$XFD</oldFormula>
  </rdn>
  <rdn rId="0" localSheetId="6" customView="1" name="Z_83E26134_8071_4B52_B9C2_8B5396DF70B4_.wvu.FilterData" hidden="1" oldHidden="1">
    <formula>Allocation!$A$1:$K$1</formula>
    <oldFormula>Allocation!$A$1:$K$1</oldFormula>
  </rdn>
  <rdn rId="0" localSheetId="7" customView="1" name="Z_83E26134_8071_4B52_B9C2_8B5396DF70B4_.wvu.FilterData" hidden="1" oldHidden="1">
    <formula>'SRS Reviews'!$A$1:$Q$136</formula>
    <oldFormula>'SRS Reviews'!$A$1:$Q$136</oldFormula>
  </rdn>
  <rdn rId="0" localSheetId="8" customView="1" name="Z_83E26134_8071_4B52_B9C2_8B5396DF70B4_.wvu.FilterData" hidden="1" oldHidden="1">
    <formula>Estimates!$A$2:$BC$460</formula>
    <oldFormula>Estimates!$A$2:$BC$460</oldFormula>
  </rdn>
  <rdn rId="0" localSheetId="10" customView="1" name="Z_83E26134_8071_4B52_B9C2_8B5396DF70B4_.wvu.FilterData" hidden="1" oldHidden="1">
    <formula>'Open SWPRs'!$A$1:$H$615</formula>
    <oldFormula>'Open SWPRs'!$A$1:$H$615</oldFormula>
  </rdn>
  <rdn rId="0" localSheetId="12" customView="1" name="Z_83E26134_8071_4B52_B9C2_8B5396DF70B4_.wvu.FilterData" hidden="1" oldHidden="1">
    <formula>'Build Plan'!$D$3:$L$48</formula>
    <oldFormula>'Build Plan'!$D$3:$L$48</oldFormula>
  </rdn>
  <rcv guid="{83E26134-8071-4B52-B9C2-8B5396DF70B4}" action="add"/>
</revisions>
</file>

<file path=xl/revisions/revisionLog20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5585" sId="3">
    <oc r="Z56">
      <v>10</v>
    </oc>
    <nc r="Z56">
      <v>20</v>
    </nc>
  </rcc>
  <rcc rId="15586" sId="3">
    <oc r="AI56">
      <v>10</v>
    </oc>
    <nc r="AI56">
      <v>20</v>
    </nc>
  </rcc>
  <rcc rId="15587" sId="3">
    <oc r="AQ56">
      <v>10</v>
    </oc>
    <nc r="AQ56">
      <v>20</v>
    </nc>
  </rcc>
  <rcc rId="15588" sId="3">
    <oc r="AY56">
      <v>10</v>
    </oc>
    <nc r="AY56">
      <v>20</v>
    </nc>
  </rcc>
  <rcv guid="{00CA5430-6B3A-4E12-B07E-9C9EC9D8F7A7}" action="delete"/>
  <rdn rId="0" localSheetId="3" customView="1" name="Z_00CA5430_6B3A_4E12_B07E_9C9EC9D8F7A7_.wvu.Rows" hidden="1" oldHidden="1">
    <formula>Plan!$488:$750</formula>
    <oldFormula>Plan!$488:$750</oldFormula>
  </rdn>
  <rdn rId="0" localSheetId="3" customView="1" name="Z_00CA5430_6B3A_4E12_B07E_9C9EC9D8F7A7_.wvu.Cols" hidden="1" oldHidden="1">
    <formula>Plan!$S:$U,Plan!$AL:$AL,Plan!$AN:$AN,Plan!$BQ:$BT</formula>
    <oldFormula>Plan!$S:$U,Plan!$AL:$AL,Plan!$AN:$AN,Plan!$BQ:$BT</oldFormula>
  </rdn>
  <rdn rId="0" localSheetId="3" customView="1" name="Z_00CA5430_6B3A_4E12_B07E_9C9EC9D8F7A7_.wvu.FilterData" hidden="1" oldHidden="1">
    <formula>Plan!$A$5:$BQ$468</formula>
    <oldFormula>Plan!$A$5:$BQ$468</oldFormula>
  </rdn>
  <rdn rId="0" localSheetId="4" customView="1" name="Z_00CA5430_6B3A_4E12_B07E_9C9EC9D8F7A7_.wvu.FilterData" hidden="1" oldHidden="1">
    <formula>'Delivery Docs Plan'!$A$4:$O$37</formula>
    <oldFormula>'Delivery Docs Plan'!$A$4:$O$37</oldFormula>
  </rdn>
  <rdn rId="0" localSheetId="5" customView="1" name="Z_00CA5430_6B3A_4E12_B07E_9C9EC9D8F7A7_.wvu.Rows" hidden="1" oldHidden="1">
    <formula>'PR Matrix'!$1:$1</formula>
    <oldFormula>'PR Matrix'!$1:$1</oldFormula>
  </rdn>
  <rdn rId="0" localSheetId="5" customView="1" name="Z_00CA5430_6B3A_4E12_B07E_9C9EC9D8F7A7_.wvu.Cols" hidden="1" oldHidden="1">
    <formula>'PR Matrix'!$JN:$XFD</formula>
    <oldFormula>'PR Matrix'!$JN:$XFD</oldFormula>
  </rdn>
  <rdn rId="0" localSheetId="5" customView="1" name="Z_00CA5430_6B3A_4E12_B07E_9C9EC9D8F7A7_.wvu.FilterData" hidden="1" oldHidden="1">
    <formula>'PR Matrix'!$C$1:$C$481</formula>
    <oldFormula>'PR Matrix'!$C$1:$C$481</oldFormula>
  </rdn>
  <rdn rId="0" localSheetId="6" customView="1" name="Z_00CA5430_6B3A_4E12_B07E_9C9EC9D8F7A7_.wvu.Cols" hidden="1" oldHidden="1">
    <formula>Allocation!$L:$XFD</formula>
    <oldFormula>Allocation!$L:$XFD</oldFormula>
  </rdn>
  <rdn rId="0" localSheetId="6" customView="1" name="Z_00CA5430_6B3A_4E12_B07E_9C9EC9D8F7A7_.wvu.FilterData" hidden="1" oldHidden="1">
    <formula>Allocation!$A$1:$K$1</formula>
    <oldFormula>Allocation!$A$1:$K$1</oldFormula>
  </rdn>
  <rdn rId="0" localSheetId="7" customView="1" name="Z_00CA5430_6B3A_4E12_B07E_9C9EC9D8F7A7_.wvu.FilterData" hidden="1" oldHidden="1">
    <formula>'SRS Reviews'!$A$1:$Q$136</formula>
    <oldFormula>'SRS Reviews'!$A$1:$Q$136</oldFormula>
  </rdn>
  <rdn rId="0" localSheetId="8" customView="1" name="Z_00CA5430_6B3A_4E12_B07E_9C9EC9D8F7A7_.wvu.FilterData" hidden="1" oldHidden="1">
    <formula>Estimates!$A$2:$BC$460</formula>
    <oldFormula>Estimates!$A$2:$BC$460</oldFormula>
  </rdn>
  <rdn rId="0" localSheetId="10" customView="1" name="Z_00CA5430_6B3A_4E12_B07E_9C9EC9D8F7A7_.wvu.FilterData" hidden="1" oldHidden="1">
    <formula>'Open SWPRs'!$A$1:$H$615</formula>
    <oldFormula>'Open SWPRs'!$A$1:$H$615</oldFormula>
  </rdn>
  <rdn rId="0" localSheetId="12" customView="1" name="Z_00CA5430_6B3A_4E12_B07E_9C9EC9D8F7A7_.wvu.FilterData" hidden="1" oldHidden="1">
    <formula>'Build Plan'!$D$3:$L$48</formula>
    <oldFormula>'Build Plan'!$D$3:$L$48</oldFormula>
  </rdn>
  <rcv guid="{00CA5430-6B3A-4E12-B07E-9C9EC9D8F7A7}" action="add"/>
</revisions>
</file>

<file path=xl/revisions/revisionLog20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00CA5430-6B3A-4E12-B07E-9C9EC9D8F7A7}" action="delete"/>
  <rdn rId="0" localSheetId="3" customView="1" name="Z_00CA5430_6B3A_4E12_B07E_9C9EC9D8F7A7_.wvu.Rows" hidden="1" oldHidden="1">
    <formula>Plan!$488:$750</formula>
    <oldFormula>Plan!$488:$750</oldFormula>
  </rdn>
  <rdn rId="0" localSheetId="3" customView="1" name="Z_00CA5430_6B3A_4E12_B07E_9C9EC9D8F7A7_.wvu.Cols" hidden="1" oldHidden="1">
    <formula>Plan!$S:$U,Plan!$AL:$AL,Plan!$AN:$AN,Plan!$BQ:$BT</formula>
    <oldFormula>Plan!$S:$U,Plan!$AL:$AL,Plan!$AN:$AN,Plan!$BQ:$BT</oldFormula>
  </rdn>
  <rdn rId="0" localSheetId="3" customView="1" name="Z_00CA5430_6B3A_4E12_B07E_9C9EC9D8F7A7_.wvu.FilterData" hidden="1" oldHidden="1">
    <formula>Plan!$A$5:$BQ$468</formula>
    <oldFormula>Plan!$A$5:$BQ$468</oldFormula>
  </rdn>
  <rdn rId="0" localSheetId="4" customView="1" name="Z_00CA5430_6B3A_4E12_B07E_9C9EC9D8F7A7_.wvu.FilterData" hidden="1" oldHidden="1">
    <formula>'Delivery Docs Plan'!$A$4:$O$37</formula>
    <oldFormula>'Delivery Docs Plan'!$A$4:$O$37</oldFormula>
  </rdn>
  <rdn rId="0" localSheetId="5" customView="1" name="Z_00CA5430_6B3A_4E12_B07E_9C9EC9D8F7A7_.wvu.Rows" hidden="1" oldHidden="1">
    <formula>'PR Matrix'!$1:$1</formula>
    <oldFormula>'PR Matrix'!$1:$1</oldFormula>
  </rdn>
  <rdn rId="0" localSheetId="5" customView="1" name="Z_00CA5430_6B3A_4E12_B07E_9C9EC9D8F7A7_.wvu.Cols" hidden="1" oldHidden="1">
    <formula>'PR Matrix'!$JN:$XFD</formula>
    <oldFormula>'PR Matrix'!$JN:$XFD</oldFormula>
  </rdn>
  <rdn rId="0" localSheetId="5" customView="1" name="Z_00CA5430_6B3A_4E12_B07E_9C9EC9D8F7A7_.wvu.FilterData" hidden="1" oldHidden="1">
    <formula>'PR Matrix'!$C$1:$C$481</formula>
    <oldFormula>'PR Matrix'!$C$1:$C$481</oldFormula>
  </rdn>
  <rdn rId="0" localSheetId="6" customView="1" name="Z_00CA5430_6B3A_4E12_B07E_9C9EC9D8F7A7_.wvu.Cols" hidden="1" oldHidden="1">
    <formula>Allocation!$L:$XFD</formula>
    <oldFormula>Allocation!$L:$XFD</oldFormula>
  </rdn>
  <rdn rId="0" localSheetId="6" customView="1" name="Z_00CA5430_6B3A_4E12_B07E_9C9EC9D8F7A7_.wvu.FilterData" hidden="1" oldHidden="1">
    <formula>Allocation!$A$1:$K$1</formula>
    <oldFormula>Allocation!$A$1:$K$1</oldFormula>
  </rdn>
  <rdn rId="0" localSheetId="7" customView="1" name="Z_00CA5430_6B3A_4E12_B07E_9C9EC9D8F7A7_.wvu.FilterData" hidden="1" oldHidden="1">
    <formula>'SRS Reviews'!$A$1:$Q$136</formula>
    <oldFormula>'SRS Reviews'!$A$1:$Q$136</oldFormula>
  </rdn>
  <rdn rId="0" localSheetId="8" customView="1" name="Z_00CA5430_6B3A_4E12_B07E_9C9EC9D8F7A7_.wvu.FilterData" hidden="1" oldHidden="1">
    <formula>Estimates!$A$2:$BC$460</formula>
    <oldFormula>Estimates!$A$2:$BC$460</oldFormula>
  </rdn>
  <rdn rId="0" localSheetId="10" customView="1" name="Z_00CA5430_6B3A_4E12_B07E_9C9EC9D8F7A7_.wvu.FilterData" hidden="1" oldHidden="1">
    <formula>'Open SWPRs'!$A$1:$H$615</formula>
    <oldFormula>'Open SWPRs'!$A$1:$H$615</oldFormula>
  </rdn>
  <rdn rId="0" localSheetId="12" customView="1" name="Z_00CA5430_6B3A_4E12_B07E_9C9EC9D8F7A7_.wvu.FilterData" hidden="1" oldHidden="1">
    <formula>'Build Plan'!$D$3:$L$48</formula>
    <oldFormula>'Build Plan'!$D$3:$L$48</oldFormula>
  </rdn>
  <rcv guid="{00CA5430-6B3A-4E12-B07E-9C9EC9D8F7A7}" action="add"/>
</revisions>
</file>

<file path=xl/revisions/revisionLog20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5615" sId="5">
    <nc r="K26" t="inlineStr">
      <is>
        <t>Y</t>
      </is>
    </nc>
  </rcc>
  <rcc rId="15616" sId="5">
    <nc r="B26">
      <v>6108</v>
    </nc>
  </rcc>
  <rcc rId="15617" sId="3">
    <nc r="E15">
      <v>6108</v>
    </nc>
  </rcc>
  <rcc rId="15618" sId="3">
    <nc r="P15" t="inlineStr">
      <is>
        <t>Y</t>
      </is>
    </nc>
  </rcc>
  <rcc rId="15619" sId="3">
    <nc r="AV15" t="inlineStr">
      <is>
        <t>SP</t>
      </is>
    </nc>
  </rcc>
  <rcc rId="15620" sId="3">
    <nc r="AX15" t="inlineStr">
      <is>
        <t>TCS</t>
      </is>
    </nc>
  </rcc>
  <rfmt sheetId="3" sqref="AX15" start="0" length="2147483647">
    <dxf>
      <font>
        <color theme="0" tint="-0.499984740745262"/>
      </font>
    </dxf>
  </rfmt>
  <rcc rId="15621" sId="3">
    <nc r="AY15">
      <v>1</v>
    </nc>
  </rcc>
  <rcv guid="{83E26134-8071-4B52-B9C2-8B5396DF70B4}" action="delete"/>
  <rdn rId="0" localSheetId="3" customView="1" name="Z_83E26134_8071_4B52_B9C2_8B5396DF70B4_.wvu.Rows" hidden="1" oldHidden="1">
    <formula>Plan!$488:$750</formula>
    <oldFormula>Plan!$488:$750</oldFormula>
  </rdn>
  <rdn rId="0" localSheetId="3" customView="1" name="Z_83E26134_8071_4B52_B9C2_8B5396DF70B4_.wvu.Cols" hidden="1" oldHidden="1">
    <formula>Plan!$S:$U</formula>
    <oldFormula>Plan!$S:$U</oldFormula>
  </rdn>
  <rdn rId="0" localSheetId="3" customView="1" name="Z_83E26134_8071_4B52_B9C2_8B5396DF70B4_.wvu.FilterData" hidden="1" oldHidden="1">
    <formula>Plan!$A$5:$BQ$468</formula>
    <oldFormula>Plan!$A$5:$BQ$468</oldFormula>
  </rdn>
  <rdn rId="0" localSheetId="4" customView="1" name="Z_83E26134_8071_4B52_B9C2_8B5396DF70B4_.wvu.FilterData" hidden="1" oldHidden="1">
    <formula>'Delivery Docs Plan'!$A$4:$O$37</formula>
    <oldFormula>'Delivery Docs Plan'!$A$4:$O$37</oldFormula>
  </rdn>
  <rdn rId="0" localSheetId="5" customView="1" name="Z_83E26134_8071_4B52_B9C2_8B5396DF70B4_.wvu.Rows" hidden="1" oldHidden="1">
    <formula>'PR Matrix'!$1:$1</formula>
    <oldFormula>'PR Matrix'!$1:$1</oldFormula>
  </rdn>
  <rdn rId="0" localSheetId="5" customView="1" name="Z_83E26134_8071_4B52_B9C2_8B5396DF70B4_.wvu.Cols" hidden="1" oldHidden="1">
    <formula>'PR Matrix'!$JN:$XFD</formula>
    <oldFormula>'PR Matrix'!$JN:$XFD</oldFormula>
  </rdn>
  <rdn rId="0" localSheetId="5" customView="1" name="Z_83E26134_8071_4B52_B9C2_8B5396DF70B4_.wvu.FilterData" hidden="1" oldHidden="1">
    <formula>'PR Matrix'!$C$1:$C$481</formula>
    <oldFormula>'PR Matrix'!$C$1:$C$481</oldFormula>
  </rdn>
  <rdn rId="0" localSheetId="6" customView="1" name="Z_83E26134_8071_4B52_B9C2_8B5396DF70B4_.wvu.Cols" hidden="1" oldHidden="1">
    <formula>Allocation!$L:$XFD</formula>
    <oldFormula>Allocation!$L:$XFD</oldFormula>
  </rdn>
  <rdn rId="0" localSheetId="6" customView="1" name="Z_83E26134_8071_4B52_B9C2_8B5396DF70B4_.wvu.FilterData" hidden="1" oldHidden="1">
    <formula>Allocation!$A$1:$K$1</formula>
    <oldFormula>Allocation!$A$1:$K$1</oldFormula>
  </rdn>
  <rdn rId="0" localSheetId="7" customView="1" name="Z_83E26134_8071_4B52_B9C2_8B5396DF70B4_.wvu.FilterData" hidden="1" oldHidden="1">
    <formula>'SRS Reviews'!$A$1:$Q$136</formula>
    <oldFormula>'SRS Reviews'!$A$1:$Q$136</oldFormula>
  </rdn>
  <rdn rId="0" localSheetId="8" customView="1" name="Z_83E26134_8071_4B52_B9C2_8B5396DF70B4_.wvu.FilterData" hidden="1" oldHidden="1">
    <formula>Estimates!$A$2:$BC$460</formula>
    <oldFormula>Estimates!$A$2:$BC$460</oldFormula>
  </rdn>
  <rdn rId="0" localSheetId="10" customView="1" name="Z_83E26134_8071_4B52_B9C2_8B5396DF70B4_.wvu.FilterData" hidden="1" oldHidden="1">
    <formula>'Open SWPRs'!$A$1:$H$615</formula>
    <oldFormula>'Open SWPRs'!$A$1:$H$615</oldFormula>
  </rdn>
  <rdn rId="0" localSheetId="12" customView="1" name="Z_83E26134_8071_4B52_B9C2_8B5396DF70B4_.wvu.FilterData" hidden="1" oldHidden="1">
    <formula>'Build Plan'!$D$3:$L$48</formula>
    <oldFormula>'Build Plan'!$D$3:$L$48</oldFormula>
  </rdn>
  <rcv guid="{83E26134-8071-4B52-B9C2-8B5396DF70B4}" action="add"/>
</revisions>
</file>

<file path=xl/revisions/revisionLog21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5635" sId="3">
    <nc r="V19">
      <v>5</v>
    </nc>
  </rcc>
  <rcc rId="15636" sId="3">
    <nc r="V15">
      <v>5</v>
    </nc>
  </rcc>
</revisions>
</file>

<file path=xl/revisions/revisionLog21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5637" sId="3">
    <oc r="BI53" t="inlineStr">
      <is>
        <t>DBY</t>
      </is>
    </oc>
    <nc r="BI53" t="inlineStr">
      <is>
        <t>?</t>
      </is>
    </nc>
  </rcc>
  <rcc rId="15638" sId="3">
    <nc r="BI54" t="inlineStr">
      <is>
        <t>?</t>
      </is>
    </nc>
  </rcc>
  <rcc rId="15639" sId="3">
    <nc r="BI135" t="inlineStr">
      <is>
        <t>?</t>
      </is>
    </nc>
  </rcc>
  <rcc rId="15640" sId="3">
    <nc r="BI136" t="inlineStr">
      <is>
        <t>?</t>
      </is>
    </nc>
  </rcc>
  <rcc rId="15641" sId="3">
    <oc r="BI211" t="inlineStr">
      <is>
        <t>DBY</t>
      </is>
    </oc>
    <nc r="BI211" t="inlineStr">
      <is>
        <t>?</t>
      </is>
    </nc>
  </rcc>
  <rcc rId="15642" sId="3">
    <nc r="BI298" t="inlineStr">
      <is>
        <t>?</t>
      </is>
    </nc>
  </rcc>
  <rcv guid="{83E26134-8071-4B52-B9C2-8B5396DF70B4}" action="delete"/>
  <rdn rId="0" localSheetId="3" customView="1" name="Z_83E26134_8071_4B52_B9C2_8B5396DF70B4_.wvu.Rows" hidden="1" oldHidden="1">
    <formula>Plan!$488:$750</formula>
    <oldFormula>Plan!$488:$750</oldFormula>
  </rdn>
  <rdn rId="0" localSheetId="3" customView="1" name="Z_83E26134_8071_4B52_B9C2_8B5396DF70B4_.wvu.Cols" hidden="1" oldHidden="1">
    <formula>Plan!$S:$U</formula>
    <oldFormula>Plan!$S:$U</oldFormula>
  </rdn>
  <rdn rId="0" localSheetId="3" customView="1" name="Z_83E26134_8071_4B52_B9C2_8B5396DF70B4_.wvu.FilterData" hidden="1" oldHidden="1">
    <formula>Plan!$A$5:$BQ$468</formula>
    <oldFormula>Plan!$A$5:$BQ$468</oldFormula>
  </rdn>
  <rdn rId="0" localSheetId="4" customView="1" name="Z_83E26134_8071_4B52_B9C2_8B5396DF70B4_.wvu.FilterData" hidden="1" oldHidden="1">
    <formula>'Delivery Docs Plan'!$A$4:$O$37</formula>
    <oldFormula>'Delivery Docs Plan'!$A$4:$O$37</oldFormula>
  </rdn>
  <rdn rId="0" localSheetId="5" customView="1" name="Z_83E26134_8071_4B52_B9C2_8B5396DF70B4_.wvu.Rows" hidden="1" oldHidden="1">
    <formula>'PR Matrix'!$1:$1</formula>
    <oldFormula>'PR Matrix'!$1:$1</oldFormula>
  </rdn>
  <rdn rId="0" localSheetId="5" customView="1" name="Z_83E26134_8071_4B52_B9C2_8B5396DF70B4_.wvu.Cols" hidden="1" oldHidden="1">
    <formula>'PR Matrix'!$JN:$XFD</formula>
    <oldFormula>'PR Matrix'!$JN:$XFD</oldFormula>
  </rdn>
  <rdn rId="0" localSheetId="5" customView="1" name="Z_83E26134_8071_4B52_B9C2_8B5396DF70B4_.wvu.FilterData" hidden="1" oldHidden="1">
    <formula>'PR Matrix'!$C$1:$C$481</formula>
    <oldFormula>'PR Matrix'!$C$1:$C$481</oldFormula>
  </rdn>
  <rdn rId="0" localSheetId="6" customView="1" name="Z_83E26134_8071_4B52_B9C2_8B5396DF70B4_.wvu.Cols" hidden="1" oldHidden="1">
    <formula>Allocation!$L:$XFD</formula>
    <oldFormula>Allocation!$L:$XFD</oldFormula>
  </rdn>
  <rdn rId="0" localSheetId="6" customView="1" name="Z_83E26134_8071_4B52_B9C2_8B5396DF70B4_.wvu.FilterData" hidden="1" oldHidden="1">
    <formula>Allocation!$A$1:$K$1</formula>
    <oldFormula>Allocation!$A$1:$K$1</oldFormula>
  </rdn>
  <rdn rId="0" localSheetId="7" customView="1" name="Z_83E26134_8071_4B52_B9C2_8B5396DF70B4_.wvu.FilterData" hidden="1" oldHidden="1">
    <formula>'SRS Reviews'!$A$1:$Q$136</formula>
    <oldFormula>'SRS Reviews'!$A$1:$Q$136</oldFormula>
  </rdn>
  <rdn rId="0" localSheetId="8" customView="1" name="Z_83E26134_8071_4B52_B9C2_8B5396DF70B4_.wvu.FilterData" hidden="1" oldHidden="1">
    <formula>Estimates!$A$2:$BC$460</formula>
    <oldFormula>Estimates!$A$2:$BC$460</oldFormula>
  </rdn>
  <rdn rId="0" localSheetId="10" customView="1" name="Z_83E26134_8071_4B52_B9C2_8B5396DF70B4_.wvu.FilterData" hidden="1" oldHidden="1">
    <formula>'Open SWPRs'!$A$1:$H$615</formula>
    <oldFormula>'Open SWPRs'!$A$1:$H$615</oldFormula>
  </rdn>
  <rdn rId="0" localSheetId="12" customView="1" name="Z_83E26134_8071_4B52_B9C2_8B5396DF70B4_.wvu.FilterData" hidden="1" oldHidden="1">
    <formula>'Build Plan'!$D$3:$L$48</formula>
    <oldFormula>'Build Plan'!$D$3:$L$48</oldFormula>
  </rdn>
  <rcv guid="{83E26134-8071-4B52-B9C2-8B5396DF70B4}" action="add"/>
</revisions>
</file>

<file path=xl/revisions/revisionLog21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5656" sId="8">
    <nc r="C16" t="inlineStr">
      <is>
        <t>Low</t>
      </is>
    </nc>
  </rcc>
  <rcc rId="15657" sId="8">
    <nc r="C12" t="inlineStr">
      <is>
        <t>Low</t>
      </is>
    </nc>
  </rcc>
  <rcc rId="15658" sId="8">
    <nc r="C100" t="inlineStr">
      <is>
        <t>Vlow</t>
      </is>
    </nc>
  </rcc>
  <rcc rId="15659" sId="8">
    <nc r="C128" t="inlineStr">
      <is>
        <t>Low</t>
      </is>
    </nc>
  </rcc>
  <rcc rId="15660" sId="8">
    <nc r="C240" t="inlineStr">
      <is>
        <t>Low</t>
      </is>
    </nc>
  </rcc>
  <rcc rId="15661" sId="8">
    <nc r="C289" t="inlineStr">
      <is>
        <t>Low</t>
      </is>
    </nc>
  </rcc>
  <rcc rId="15662" sId="8">
    <nc r="C376" t="inlineStr">
      <is>
        <t>Vlow</t>
      </is>
    </nc>
  </rcc>
  <rcc rId="15663" sId="8">
    <nc r="C408" t="inlineStr">
      <is>
        <t>Vlow</t>
      </is>
    </nc>
  </rcc>
  <rcv guid="{83E26134-8071-4B52-B9C2-8B5396DF70B4}" action="delete"/>
  <rdn rId="0" localSheetId="3" customView="1" name="Z_83E26134_8071_4B52_B9C2_8B5396DF70B4_.wvu.Rows" hidden="1" oldHidden="1">
    <formula>Plan!$488:$750</formula>
    <oldFormula>Plan!$488:$750</oldFormula>
  </rdn>
  <rdn rId="0" localSheetId="3" customView="1" name="Z_83E26134_8071_4B52_B9C2_8B5396DF70B4_.wvu.Cols" hidden="1" oldHidden="1">
    <formula>Plan!$S:$U</formula>
    <oldFormula>Plan!$S:$U</oldFormula>
  </rdn>
  <rdn rId="0" localSheetId="3" customView="1" name="Z_83E26134_8071_4B52_B9C2_8B5396DF70B4_.wvu.FilterData" hidden="1" oldHidden="1">
    <formula>Plan!$A$5:$BQ$468</formula>
    <oldFormula>Plan!$A$5:$BQ$468</oldFormula>
  </rdn>
  <rdn rId="0" localSheetId="4" customView="1" name="Z_83E26134_8071_4B52_B9C2_8B5396DF70B4_.wvu.FilterData" hidden="1" oldHidden="1">
    <formula>'Delivery Docs Plan'!$A$4:$O$37</formula>
    <oldFormula>'Delivery Docs Plan'!$A$4:$O$37</oldFormula>
  </rdn>
  <rdn rId="0" localSheetId="5" customView="1" name="Z_83E26134_8071_4B52_B9C2_8B5396DF70B4_.wvu.Rows" hidden="1" oldHidden="1">
    <formula>'PR Matrix'!$1:$1</formula>
    <oldFormula>'PR Matrix'!$1:$1</oldFormula>
  </rdn>
  <rdn rId="0" localSheetId="5" customView="1" name="Z_83E26134_8071_4B52_B9C2_8B5396DF70B4_.wvu.Cols" hidden="1" oldHidden="1">
    <formula>'PR Matrix'!$JN:$XFD</formula>
    <oldFormula>'PR Matrix'!$JN:$XFD</oldFormula>
  </rdn>
  <rdn rId="0" localSheetId="5" customView="1" name="Z_83E26134_8071_4B52_B9C2_8B5396DF70B4_.wvu.FilterData" hidden="1" oldHidden="1">
    <formula>'PR Matrix'!$C$1:$C$481</formula>
    <oldFormula>'PR Matrix'!$C$1:$C$481</oldFormula>
  </rdn>
  <rdn rId="0" localSheetId="6" customView="1" name="Z_83E26134_8071_4B52_B9C2_8B5396DF70B4_.wvu.Cols" hidden="1" oldHidden="1">
    <formula>Allocation!$L:$XFD</formula>
    <oldFormula>Allocation!$L:$XFD</oldFormula>
  </rdn>
  <rdn rId="0" localSheetId="6" customView="1" name="Z_83E26134_8071_4B52_B9C2_8B5396DF70B4_.wvu.FilterData" hidden="1" oldHidden="1">
    <formula>Allocation!$A$1:$K$1</formula>
    <oldFormula>Allocation!$A$1:$K$1</oldFormula>
  </rdn>
  <rdn rId="0" localSheetId="7" customView="1" name="Z_83E26134_8071_4B52_B9C2_8B5396DF70B4_.wvu.FilterData" hidden="1" oldHidden="1">
    <formula>'SRS Reviews'!$A$1:$Q$136</formula>
    <oldFormula>'SRS Reviews'!$A$1:$Q$136</oldFormula>
  </rdn>
  <rdn rId="0" localSheetId="8" customView="1" name="Z_83E26134_8071_4B52_B9C2_8B5396DF70B4_.wvu.FilterData" hidden="1" oldHidden="1">
    <formula>Estimates!$A$2:$BC$460</formula>
    <oldFormula>Estimates!$A$2:$BC$460</oldFormula>
  </rdn>
  <rdn rId="0" localSheetId="10" customView="1" name="Z_83E26134_8071_4B52_B9C2_8B5396DF70B4_.wvu.FilterData" hidden="1" oldHidden="1">
    <formula>'Open SWPRs'!$A$1:$H$615</formula>
    <oldFormula>'Open SWPRs'!$A$1:$H$615</oldFormula>
  </rdn>
  <rdn rId="0" localSheetId="12" customView="1" name="Z_83E26134_8071_4B52_B9C2_8B5396DF70B4_.wvu.FilterData" hidden="1" oldHidden="1">
    <formula>'Build Plan'!$D$3:$L$48</formula>
    <oldFormula>'Build Plan'!$D$3:$L$48</oldFormula>
  </rdn>
  <rcv guid="{83E26134-8071-4B52-B9C2-8B5396DF70B4}" action="add"/>
</revisions>
</file>

<file path=xl/revisions/revisionLog21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5677" sId="3">
    <oc r="V21">
      <v>1</v>
    </oc>
    <nc r="V21" t="inlineStr">
      <is>
        <t>1,5</t>
      </is>
    </nc>
  </rcc>
</revisions>
</file>

<file path=xl/revisions/revisionLog21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5678" sId="3">
    <nc r="M15" t="inlineStr">
      <is>
        <t>Y</t>
      </is>
    </nc>
  </rcc>
  <rcc rId="15679" sId="3">
    <nc r="W15" t="inlineStr">
      <is>
        <t>SP</t>
      </is>
    </nc>
  </rcc>
  <rcc rId="15680" sId="3">
    <nc r="X15" t="inlineStr">
      <is>
        <t>TCS</t>
      </is>
    </nc>
  </rcc>
  <rcc rId="15681" sId="3">
    <nc r="Z15">
      <v>1</v>
    </nc>
  </rcc>
  <rfmt sheetId="3" sqref="X15" start="0" length="2147483647">
    <dxf>
      <font>
        <color theme="0" tint="-0.34998626667073579"/>
      </font>
    </dxf>
  </rfmt>
  <rcv guid="{83E26134-8071-4B52-B9C2-8B5396DF70B4}" action="delete"/>
  <rdn rId="0" localSheetId="3" customView="1" name="Z_83E26134_8071_4B52_B9C2_8B5396DF70B4_.wvu.Rows" hidden="1" oldHidden="1">
    <formula>Plan!$488:$750</formula>
    <oldFormula>Plan!$488:$750</oldFormula>
  </rdn>
  <rdn rId="0" localSheetId="3" customView="1" name="Z_83E26134_8071_4B52_B9C2_8B5396DF70B4_.wvu.Cols" hidden="1" oldHidden="1">
    <formula>Plan!$S:$U</formula>
    <oldFormula>Plan!$S:$U</oldFormula>
  </rdn>
  <rdn rId="0" localSheetId="3" customView="1" name="Z_83E26134_8071_4B52_B9C2_8B5396DF70B4_.wvu.FilterData" hidden="1" oldHidden="1">
    <formula>Plan!$A$5:$BQ$468</formula>
    <oldFormula>Plan!$A$5:$BQ$468</oldFormula>
  </rdn>
  <rdn rId="0" localSheetId="4" customView="1" name="Z_83E26134_8071_4B52_B9C2_8B5396DF70B4_.wvu.FilterData" hidden="1" oldHidden="1">
    <formula>'Delivery Docs Plan'!$A$4:$O$37</formula>
    <oldFormula>'Delivery Docs Plan'!$A$4:$O$37</oldFormula>
  </rdn>
  <rdn rId="0" localSheetId="5" customView="1" name="Z_83E26134_8071_4B52_B9C2_8B5396DF70B4_.wvu.Rows" hidden="1" oldHidden="1">
    <formula>'PR Matrix'!$1:$1</formula>
    <oldFormula>'PR Matrix'!$1:$1</oldFormula>
  </rdn>
  <rdn rId="0" localSheetId="5" customView="1" name="Z_83E26134_8071_4B52_B9C2_8B5396DF70B4_.wvu.Cols" hidden="1" oldHidden="1">
    <formula>'PR Matrix'!$JN:$XFD</formula>
    <oldFormula>'PR Matrix'!$JN:$XFD</oldFormula>
  </rdn>
  <rdn rId="0" localSheetId="5" customView="1" name="Z_83E26134_8071_4B52_B9C2_8B5396DF70B4_.wvu.FilterData" hidden="1" oldHidden="1">
    <formula>'PR Matrix'!$C$1:$C$481</formula>
    <oldFormula>'PR Matrix'!$C$1:$C$481</oldFormula>
  </rdn>
  <rdn rId="0" localSheetId="6" customView="1" name="Z_83E26134_8071_4B52_B9C2_8B5396DF70B4_.wvu.Cols" hidden="1" oldHidden="1">
    <formula>Allocation!$L:$XFD</formula>
    <oldFormula>Allocation!$L:$XFD</oldFormula>
  </rdn>
  <rdn rId="0" localSheetId="6" customView="1" name="Z_83E26134_8071_4B52_B9C2_8B5396DF70B4_.wvu.FilterData" hidden="1" oldHidden="1">
    <formula>Allocation!$A$1:$K$1</formula>
    <oldFormula>Allocation!$A$1:$K$1</oldFormula>
  </rdn>
  <rdn rId="0" localSheetId="7" customView="1" name="Z_83E26134_8071_4B52_B9C2_8B5396DF70B4_.wvu.FilterData" hidden="1" oldHidden="1">
    <formula>'SRS Reviews'!$A$1:$Q$136</formula>
    <oldFormula>'SRS Reviews'!$A$1:$Q$136</oldFormula>
  </rdn>
  <rdn rId="0" localSheetId="8" customView="1" name="Z_83E26134_8071_4B52_B9C2_8B5396DF70B4_.wvu.FilterData" hidden="1" oldHidden="1">
    <formula>Estimates!$A$2:$BC$460</formula>
    <oldFormula>Estimates!$A$2:$BC$460</oldFormula>
  </rdn>
  <rdn rId="0" localSheetId="10" customView="1" name="Z_83E26134_8071_4B52_B9C2_8B5396DF70B4_.wvu.FilterData" hidden="1" oldHidden="1">
    <formula>'Open SWPRs'!$A$1:$H$615</formula>
    <oldFormula>'Open SWPRs'!$A$1:$H$615</oldFormula>
  </rdn>
  <rdn rId="0" localSheetId="12" customView="1" name="Z_83E26134_8071_4B52_B9C2_8B5396DF70B4_.wvu.FilterData" hidden="1" oldHidden="1">
    <formula>'Build Plan'!$D$3:$L$48</formula>
    <oldFormula>'Build Plan'!$D$3:$L$48</oldFormula>
  </rdn>
  <rcv guid="{83E26134-8071-4B52-B9C2-8B5396DF70B4}" action="add"/>
</revisions>
</file>

<file path=xl/revisions/revisionLog21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5695" sId="3">
    <oc r="Z19">
      <v>1</v>
    </oc>
    <nc r="Z19">
      <v>100</v>
    </nc>
  </rcc>
  <rcc rId="15696" sId="3">
    <oc r="AY19">
      <v>1</v>
    </oc>
    <nc r="AY19">
      <v>100</v>
    </nc>
  </rcc>
  <rcc rId="15697" sId="3">
    <nc r="F19">
      <v>6194</v>
    </nc>
  </rcc>
  <rcc rId="15698" sId="3">
    <oc r="AI19">
      <v>1</v>
    </oc>
    <nc r="AI19"/>
  </rcc>
  <rcc rId="15699" sId="3">
    <oc r="N19" t="inlineStr">
      <is>
        <t>Y</t>
      </is>
    </oc>
    <nc r="N19"/>
  </rcc>
</revisions>
</file>

<file path=xl/revisions/revisionLog21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83E26134-8071-4B52-B9C2-8B5396DF70B4}" action="delete"/>
  <rdn rId="0" localSheetId="3" customView="1" name="Z_83E26134_8071_4B52_B9C2_8B5396DF70B4_.wvu.Rows" hidden="1" oldHidden="1">
    <formula>Plan!$488:$750</formula>
    <oldFormula>Plan!$488:$750</oldFormula>
  </rdn>
  <rdn rId="0" localSheetId="3" customView="1" name="Z_83E26134_8071_4B52_B9C2_8B5396DF70B4_.wvu.Cols" hidden="1" oldHidden="1">
    <formula>Plan!$S:$U</formula>
    <oldFormula>Plan!$S:$U</oldFormula>
  </rdn>
  <rdn rId="0" localSheetId="3" customView="1" name="Z_83E26134_8071_4B52_B9C2_8B5396DF70B4_.wvu.FilterData" hidden="1" oldHidden="1">
    <formula>Plan!$A$5:$BQ$468</formula>
    <oldFormula>Plan!$A$5:$BQ$468</oldFormula>
  </rdn>
  <rdn rId="0" localSheetId="4" customView="1" name="Z_83E26134_8071_4B52_B9C2_8B5396DF70B4_.wvu.FilterData" hidden="1" oldHidden="1">
    <formula>'Delivery Docs Plan'!$A$4:$O$37</formula>
    <oldFormula>'Delivery Docs Plan'!$A$4:$O$37</oldFormula>
  </rdn>
  <rdn rId="0" localSheetId="5" customView="1" name="Z_83E26134_8071_4B52_B9C2_8B5396DF70B4_.wvu.Rows" hidden="1" oldHidden="1">
    <formula>'PR Matrix'!$1:$1</formula>
    <oldFormula>'PR Matrix'!$1:$1</oldFormula>
  </rdn>
  <rdn rId="0" localSheetId="5" customView="1" name="Z_83E26134_8071_4B52_B9C2_8B5396DF70B4_.wvu.Cols" hidden="1" oldHidden="1">
    <formula>'PR Matrix'!$JN:$XFD</formula>
    <oldFormula>'PR Matrix'!$JN:$XFD</oldFormula>
  </rdn>
  <rdn rId="0" localSheetId="5" customView="1" name="Z_83E26134_8071_4B52_B9C2_8B5396DF70B4_.wvu.FilterData" hidden="1" oldHidden="1">
    <formula>'PR Matrix'!$C$1:$C$481</formula>
    <oldFormula>'PR Matrix'!$C$1:$C$481</oldFormula>
  </rdn>
  <rdn rId="0" localSheetId="6" customView="1" name="Z_83E26134_8071_4B52_B9C2_8B5396DF70B4_.wvu.Cols" hidden="1" oldHidden="1">
    <formula>Allocation!$L:$XFD</formula>
    <oldFormula>Allocation!$L:$XFD</oldFormula>
  </rdn>
  <rdn rId="0" localSheetId="6" customView="1" name="Z_83E26134_8071_4B52_B9C2_8B5396DF70B4_.wvu.FilterData" hidden="1" oldHidden="1">
    <formula>Allocation!$A$1:$K$1</formula>
    <oldFormula>Allocation!$A$1:$K$1</oldFormula>
  </rdn>
  <rdn rId="0" localSheetId="7" customView="1" name="Z_83E26134_8071_4B52_B9C2_8B5396DF70B4_.wvu.FilterData" hidden="1" oldHidden="1">
    <formula>'SRS Reviews'!$A$1:$Q$136</formula>
    <oldFormula>'SRS Reviews'!$A$1:$Q$136</oldFormula>
  </rdn>
  <rdn rId="0" localSheetId="8" customView="1" name="Z_83E26134_8071_4B52_B9C2_8B5396DF70B4_.wvu.FilterData" hidden="1" oldHidden="1">
    <formula>Estimates!$A$2:$BC$460</formula>
    <oldFormula>Estimates!$A$2:$BC$460</oldFormula>
  </rdn>
  <rdn rId="0" localSheetId="10" customView="1" name="Z_83E26134_8071_4B52_B9C2_8B5396DF70B4_.wvu.FilterData" hidden="1" oldHidden="1">
    <formula>'Open SWPRs'!$A$1:$H$615</formula>
    <oldFormula>'Open SWPRs'!$A$1:$H$615</oldFormula>
  </rdn>
  <rdn rId="0" localSheetId="12" customView="1" name="Z_83E26134_8071_4B52_B9C2_8B5396DF70B4_.wvu.FilterData" hidden="1" oldHidden="1">
    <formula>'Build Plan'!$D$3:$L$48</formula>
    <oldFormula>'Build Plan'!$D$3:$L$48</oldFormula>
  </rdn>
  <rcv guid="{83E26134-8071-4B52-B9C2-8B5396DF70B4}" action="add"/>
</revisions>
</file>

<file path=xl/revisions/revisionLog21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5713" sId="3">
    <oc r="E19">
      <v>6194</v>
    </oc>
    <nc r="E19"/>
  </rcc>
</revisions>
</file>

<file path=xl/revisions/revisionLog21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5714" sId="3">
    <oc r="AW241" t="inlineStr">
      <is>
        <t>DBY</t>
      </is>
    </oc>
    <nc r="AW241" t="inlineStr">
      <is>
        <t>HG</t>
      </is>
    </nc>
  </rcc>
  <rfmt sheetId="3" sqref="AW241" start="0" length="2147483647">
    <dxf>
      <font>
        <color auto="1"/>
      </font>
    </dxf>
  </rfmt>
  <rcv guid="{83E26134-8071-4B52-B9C2-8B5396DF70B4}" action="delete"/>
  <rdn rId="0" localSheetId="3" customView="1" name="Z_83E26134_8071_4B52_B9C2_8B5396DF70B4_.wvu.Rows" hidden="1" oldHidden="1">
    <formula>Plan!$488:$750</formula>
    <oldFormula>Plan!$488:$750</oldFormula>
  </rdn>
  <rdn rId="0" localSheetId="3" customView="1" name="Z_83E26134_8071_4B52_B9C2_8B5396DF70B4_.wvu.Cols" hidden="1" oldHidden="1">
    <formula>Plan!$S:$U</formula>
    <oldFormula>Plan!$S:$U</oldFormula>
  </rdn>
  <rdn rId="0" localSheetId="3" customView="1" name="Z_83E26134_8071_4B52_B9C2_8B5396DF70B4_.wvu.FilterData" hidden="1" oldHidden="1">
    <formula>Plan!$A$5:$BQ$468</formula>
    <oldFormula>Plan!$A$5:$BQ$468</oldFormula>
  </rdn>
  <rdn rId="0" localSheetId="4" customView="1" name="Z_83E26134_8071_4B52_B9C2_8B5396DF70B4_.wvu.FilterData" hidden="1" oldHidden="1">
    <formula>'Delivery Docs Plan'!$A$4:$O$37</formula>
    <oldFormula>'Delivery Docs Plan'!$A$4:$O$37</oldFormula>
  </rdn>
  <rdn rId="0" localSheetId="5" customView="1" name="Z_83E26134_8071_4B52_B9C2_8B5396DF70B4_.wvu.Rows" hidden="1" oldHidden="1">
    <formula>'PR Matrix'!$1:$1</formula>
    <oldFormula>'PR Matrix'!$1:$1</oldFormula>
  </rdn>
  <rdn rId="0" localSheetId="5" customView="1" name="Z_83E26134_8071_4B52_B9C2_8B5396DF70B4_.wvu.Cols" hidden="1" oldHidden="1">
    <formula>'PR Matrix'!$JN:$XFD</formula>
    <oldFormula>'PR Matrix'!$JN:$XFD</oldFormula>
  </rdn>
  <rdn rId="0" localSheetId="5" customView="1" name="Z_83E26134_8071_4B52_B9C2_8B5396DF70B4_.wvu.FilterData" hidden="1" oldHidden="1">
    <formula>'PR Matrix'!$C$1:$C$481</formula>
    <oldFormula>'PR Matrix'!$C$1:$C$481</oldFormula>
  </rdn>
  <rdn rId="0" localSheetId="6" customView="1" name="Z_83E26134_8071_4B52_B9C2_8B5396DF70B4_.wvu.Cols" hidden="1" oldHidden="1">
    <formula>Allocation!$L:$XFD</formula>
    <oldFormula>Allocation!$L:$XFD</oldFormula>
  </rdn>
  <rdn rId="0" localSheetId="6" customView="1" name="Z_83E26134_8071_4B52_B9C2_8B5396DF70B4_.wvu.FilterData" hidden="1" oldHidden="1">
    <formula>Allocation!$A$1:$K$1</formula>
    <oldFormula>Allocation!$A$1:$K$1</oldFormula>
  </rdn>
  <rdn rId="0" localSheetId="7" customView="1" name="Z_83E26134_8071_4B52_B9C2_8B5396DF70B4_.wvu.FilterData" hidden="1" oldHidden="1">
    <formula>'SRS Reviews'!$A$1:$Q$136</formula>
    <oldFormula>'SRS Reviews'!$A$1:$Q$136</oldFormula>
  </rdn>
  <rdn rId="0" localSheetId="8" customView="1" name="Z_83E26134_8071_4B52_B9C2_8B5396DF70B4_.wvu.FilterData" hidden="1" oldHidden="1">
    <formula>Estimates!$A$2:$BC$460</formula>
    <oldFormula>Estimates!$A$2:$BC$460</oldFormula>
  </rdn>
  <rdn rId="0" localSheetId="10" customView="1" name="Z_83E26134_8071_4B52_B9C2_8B5396DF70B4_.wvu.FilterData" hidden="1" oldHidden="1">
    <formula>'Open SWPRs'!$A$1:$H$615</formula>
    <oldFormula>'Open SWPRs'!$A$1:$H$615</oldFormula>
  </rdn>
  <rdn rId="0" localSheetId="12" customView="1" name="Z_83E26134_8071_4B52_B9C2_8B5396DF70B4_.wvu.FilterData" hidden="1" oldHidden="1">
    <formula>'Build Plan'!$D$3:$L$48</formula>
    <oldFormula>'Build Plan'!$D$3:$L$48</oldFormula>
  </rdn>
  <rcv guid="{83E26134-8071-4B52-B9C2-8B5396DF70B4}" action="add"/>
</revisions>
</file>

<file path=xl/revisions/revisionLog21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83E26134-8071-4B52-B9C2-8B5396DF70B4}" action="delete"/>
  <rdn rId="0" localSheetId="3" customView="1" name="Z_83E26134_8071_4B52_B9C2_8B5396DF70B4_.wvu.Rows" hidden="1" oldHidden="1">
    <formula>Plan!$488:$750</formula>
    <oldFormula>Plan!$488:$750</oldFormula>
  </rdn>
  <rdn rId="0" localSheetId="3" customView="1" name="Z_83E26134_8071_4B52_B9C2_8B5396DF70B4_.wvu.Cols" hidden="1" oldHidden="1">
    <formula>Plan!$S:$U</formula>
    <oldFormula>Plan!$S:$U</oldFormula>
  </rdn>
  <rdn rId="0" localSheetId="3" customView="1" name="Z_83E26134_8071_4B52_B9C2_8B5396DF70B4_.wvu.FilterData" hidden="1" oldHidden="1">
    <formula>Plan!$A$5:$BQ$468</formula>
    <oldFormula>Plan!$A$5:$BQ$468</oldFormula>
  </rdn>
  <rdn rId="0" localSheetId="4" customView="1" name="Z_83E26134_8071_4B52_B9C2_8B5396DF70B4_.wvu.FilterData" hidden="1" oldHidden="1">
    <formula>'Delivery Docs Plan'!$A$4:$O$37</formula>
    <oldFormula>'Delivery Docs Plan'!$A$4:$O$37</oldFormula>
  </rdn>
  <rdn rId="0" localSheetId="5" customView="1" name="Z_83E26134_8071_4B52_B9C2_8B5396DF70B4_.wvu.Rows" hidden="1" oldHidden="1">
    <formula>'PR Matrix'!$1:$1</formula>
    <oldFormula>'PR Matrix'!$1:$1</oldFormula>
  </rdn>
  <rdn rId="0" localSheetId="5" customView="1" name="Z_83E26134_8071_4B52_B9C2_8B5396DF70B4_.wvu.Cols" hidden="1" oldHidden="1">
    <formula>'PR Matrix'!$JN:$XFD</formula>
    <oldFormula>'PR Matrix'!$JN:$XFD</oldFormula>
  </rdn>
  <rdn rId="0" localSheetId="5" customView="1" name="Z_83E26134_8071_4B52_B9C2_8B5396DF70B4_.wvu.FilterData" hidden="1" oldHidden="1">
    <formula>'PR Matrix'!$C$1:$C$481</formula>
    <oldFormula>'PR Matrix'!$C$1:$C$481</oldFormula>
  </rdn>
  <rdn rId="0" localSheetId="6" customView="1" name="Z_83E26134_8071_4B52_B9C2_8B5396DF70B4_.wvu.Cols" hidden="1" oldHidden="1">
    <formula>Allocation!$L:$XFD</formula>
    <oldFormula>Allocation!$L:$XFD</oldFormula>
  </rdn>
  <rdn rId="0" localSheetId="6" customView="1" name="Z_83E26134_8071_4B52_B9C2_8B5396DF70B4_.wvu.FilterData" hidden="1" oldHidden="1">
    <formula>Allocation!$A$1:$K$1</formula>
    <oldFormula>Allocation!$A$1:$K$1</oldFormula>
  </rdn>
  <rdn rId="0" localSheetId="7" customView="1" name="Z_83E26134_8071_4B52_B9C2_8B5396DF70B4_.wvu.FilterData" hidden="1" oldHidden="1">
    <formula>'SRS Reviews'!$A$1:$Q$136</formula>
    <oldFormula>'SRS Reviews'!$A$1:$Q$136</oldFormula>
  </rdn>
  <rdn rId="0" localSheetId="8" customView="1" name="Z_83E26134_8071_4B52_B9C2_8B5396DF70B4_.wvu.FilterData" hidden="1" oldHidden="1">
    <formula>Estimates!$A$2:$BC$460</formula>
    <oldFormula>Estimates!$A$2:$BC$460</oldFormula>
  </rdn>
  <rdn rId="0" localSheetId="10" customView="1" name="Z_83E26134_8071_4B52_B9C2_8B5396DF70B4_.wvu.FilterData" hidden="1" oldHidden="1">
    <formula>'Open SWPRs'!$A$1:$H$615</formula>
    <oldFormula>'Open SWPRs'!$A$1:$H$615</oldFormula>
  </rdn>
  <rdn rId="0" localSheetId="12" customView="1" name="Z_83E26134_8071_4B52_B9C2_8B5396DF70B4_.wvu.FilterData" hidden="1" oldHidden="1">
    <formula>'Build Plan'!$D$3:$L$48</formula>
    <oldFormula>'Build Plan'!$D$3:$L$48</oldFormula>
  </rdn>
  <rcv guid="{83E26134-8071-4B52-B9C2-8B5396DF70B4}" action="add"/>
</revisions>
</file>

<file path=xl/revisions/revisionLog22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83E26134-8071-4B52-B9C2-8B5396DF70B4}" action="delete"/>
  <rdn rId="0" localSheetId="3" customView="1" name="Z_83E26134_8071_4B52_B9C2_8B5396DF70B4_.wvu.Rows" hidden="1" oldHidden="1">
    <formula>Plan!$488:$750</formula>
    <oldFormula>Plan!$488:$750</oldFormula>
  </rdn>
  <rdn rId="0" localSheetId="3" customView="1" name="Z_83E26134_8071_4B52_B9C2_8B5396DF70B4_.wvu.Cols" hidden="1" oldHidden="1">
    <formula>Plan!$S:$U</formula>
    <oldFormula>Plan!$S:$U</oldFormula>
  </rdn>
  <rdn rId="0" localSheetId="3" customView="1" name="Z_83E26134_8071_4B52_B9C2_8B5396DF70B4_.wvu.FilterData" hidden="1" oldHidden="1">
    <formula>Plan!$A$5:$BQ$468</formula>
    <oldFormula>Plan!$A$5:$BQ$468</oldFormula>
  </rdn>
  <rdn rId="0" localSheetId="4" customView="1" name="Z_83E26134_8071_4B52_B9C2_8B5396DF70B4_.wvu.FilterData" hidden="1" oldHidden="1">
    <formula>'Delivery Docs Plan'!$A$4:$O$37</formula>
    <oldFormula>'Delivery Docs Plan'!$A$4:$O$37</oldFormula>
  </rdn>
  <rdn rId="0" localSheetId="5" customView="1" name="Z_83E26134_8071_4B52_B9C2_8B5396DF70B4_.wvu.Rows" hidden="1" oldHidden="1">
    <formula>'PR Matrix'!$1:$1</formula>
    <oldFormula>'PR Matrix'!$1:$1</oldFormula>
  </rdn>
  <rdn rId="0" localSheetId="5" customView="1" name="Z_83E26134_8071_4B52_B9C2_8B5396DF70B4_.wvu.Cols" hidden="1" oldHidden="1">
    <formula>'PR Matrix'!$JN:$XFD</formula>
    <oldFormula>'PR Matrix'!$JN:$XFD</oldFormula>
  </rdn>
  <rdn rId="0" localSheetId="5" customView="1" name="Z_83E26134_8071_4B52_B9C2_8B5396DF70B4_.wvu.FilterData" hidden="1" oldHidden="1">
    <formula>'PR Matrix'!$C$1:$C$481</formula>
    <oldFormula>'PR Matrix'!$C$1:$C$481</oldFormula>
  </rdn>
  <rdn rId="0" localSheetId="6" customView="1" name="Z_83E26134_8071_4B52_B9C2_8B5396DF70B4_.wvu.Cols" hidden="1" oldHidden="1">
    <formula>Allocation!$L:$XFD</formula>
    <oldFormula>Allocation!$L:$XFD</oldFormula>
  </rdn>
  <rdn rId="0" localSheetId="6" customView="1" name="Z_83E26134_8071_4B52_B9C2_8B5396DF70B4_.wvu.FilterData" hidden="1" oldHidden="1">
    <formula>Allocation!$A$1:$K$1</formula>
    <oldFormula>Allocation!$A$1:$K$1</oldFormula>
  </rdn>
  <rdn rId="0" localSheetId="7" customView="1" name="Z_83E26134_8071_4B52_B9C2_8B5396DF70B4_.wvu.FilterData" hidden="1" oldHidden="1">
    <formula>'SRS Reviews'!$A$1:$Q$136</formula>
    <oldFormula>'SRS Reviews'!$A$1:$Q$136</oldFormula>
  </rdn>
  <rdn rId="0" localSheetId="8" customView="1" name="Z_83E26134_8071_4B52_B9C2_8B5396DF70B4_.wvu.FilterData" hidden="1" oldHidden="1">
    <formula>Estimates!$A$2:$BC$460</formula>
    <oldFormula>Estimates!$A$2:$BC$460</oldFormula>
  </rdn>
  <rdn rId="0" localSheetId="10" customView="1" name="Z_83E26134_8071_4B52_B9C2_8B5396DF70B4_.wvu.FilterData" hidden="1" oldHidden="1">
    <formula>'Open SWPRs'!$A$1:$H$615</formula>
    <oldFormula>'Open SWPRs'!$A$1:$H$615</oldFormula>
  </rdn>
  <rdn rId="0" localSheetId="12" customView="1" name="Z_83E26134_8071_4B52_B9C2_8B5396DF70B4_.wvu.FilterData" hidden="1" oldHidden="1">
    <formula>'Build Plan'!$D$3:$L$48</formula>
    <oldFormula>'Build Plan'!$D$3:$L$48</oldFormula>
  </rdn>
  <rcv guid="{83E26134-8071-4B52-B9C2-8B5396DF70B4}" action="add"/>
</revisions>
</file>

<file path=xl/revisions/revisionLog22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5754" sId="3">
    <oc r="Z296">
      <v>1</v>
    </oc>
    <nc r="Z296">
      <v>100</v>
    </nc>
  </rcc>
  <rcc rId="15755" sId="3">
    <oc r="AI296">
      <v>1</v>
    </oc>
    <nc r="AI296">
      <v>100</v>
    </nc>
  </rcc>
  <rcc rId="15756" sId="3">
    <nc r="F296">
      <v>6194</v>
    </nc>
  </rcc>
  <rcc rId="15757" sId="3">
    <oc r="AY296">
      <v>1</v>
    </oc>
    <nc r="AY296">
      <v>100</v>
    </nc>
  </rcc>
</revisions>
</file>

<file path=xl/revisions/revisionLog22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5758" sId="3">
    <oc r="E296">
      <v>6194</v>
    </oc>
    <nc r="E296"/>
  </rcc>
  <rcv guid="{83E26134-8071-4B52-B9C2-8B5396DF70B4}" action="delete"/>
  <rdn rId="0" localSheetId="3" customView="1" name="Z_83E26134_8071_4B52_B9C2_8B5396DF70B4_.wvu.Rows" hidden="1" oldHidden="1">
    <formula>Plan!$488:$750</formula>
    <oldFormula>Plan!$488:$750</oldFormula>
  </rdn>
  <rdn rId="0" localSheetId="3" customView="1" name="Z_83E26134_8071_4B52_B9C2_8B5396DF70B4_.wvu.Cols" hidden="1" oldHidden="1">
    <formula>Plan!$S:$U</formula>
    <oldFormula>Plan!$S:$U</oldFormula>
  </rdn>
  <rdn rId="0" localSheetId="3" customView="1" name="Z_83E26134_8071_4B52_B9C2_8B5396DF70B4_.wvu.FilterData" hidden="1" oldHidden="1">
    <formula>Plan!$A$5:$BQ$468</formula>
    <oldFormula>Plan!$A$5:$BQ$468</oldFormula>
  </rdn>
  <rdn rId="0" localSheetId="4" customView="1" name="Z_83E26134_8071_4B52_B9C2_8B5396DF70B4_.wvu.FilterData" hidden="1" oldHidden="1">
    <formula>'Delivery Docs Plan'!$A$4:$O$37</formula>
    <oldFormula>'Delivery Docs Plan'!$A$4:$O$37</oldFormula>
  </rdn>
  <rdn rId="0" localSheetId="5" customView="1" name="Z_83E26134_8071_4B52_B9C2_8B5396DF70B4_.wvu.Rows" hidden="1" oldHidden="1">
    <formula>'PR Matrix'!$1:$1</formula>
    <oldFormula>'PR Matrix'!$1:$1</oldFormula>
  </rdn>
  <rdn rId="0" localSheetId="5" customView="1" name="Z_83E26134_8071_4B52_B9C2_8B5396DF70B4_.wvu.Cols" hidden="1" oldHidden="1">
    <formula>'PR Matrix'!$JN:$XFD</formula>
    <oldFormula>'PR Matrix'!$JN:$XFD</oldFormula>
  </rdn>
  <rdn rId="0" localSheetId="5" customView="1" name="Z_83E26134_8071_4B52_B9C2_8B5396DF70B4_.wvu.FilterData" hidden="1" oldHidden="1">
    <formula>'PR Matrix'!$C$1:$C$481</formula>
    <oldFormula>'PR Matrix'!$C$1:$C$481</oldFormula>
  </rdn>
  <rdn rId="0" localSheetId="6" customView="1" name="Z_83E26134_8071_4B52_B9C2_8B5396DF70B4_.wvu.Cols" hidden="1" oldHidden="1">
    <formula>Allocation!$L:$XFD</formula>
    <oldFormula>Allocation!$L:$XFD</oldFormula>
  </rdn>
  <rdn rId="0" localSheetId="6" customView="1" name="Z_83E26134_8071_4B52_B9C2_8B5396DF70B4_.wvu.FilterData" hidden="1" oldHidden="1">
    <formula>Allocation!$A$1:$K$1</formula>
    <oldFormula>Allocation!$A$1:$K$1</oldFormula>
  </rdn>
  <rdn rId="0" localSheetId="7" customView="1" name="Z_83E26134_8071_4B52_B9C2_8B5396DF70B4_.wvu.FilterData" hidden="1" oldHidden="1">
    <formula>'SRS Reviews'!$A$1:$Q$136</formula>
    <oldFormula>'SRS Reviews'!$A$1:$Q$136</oldFormula>
  </rdn>
  <rdn rId="0" localSheetId="8" customView="1" name="Z_83E26134_8071_4B52_B9C2_8B5396DF70B4_.wvu.FilterData" hidden="1" oldHidden="1">
    <formula>Estimates!$A$2:$BC$460</formula>
    <oldFormula>Estimates!$A$2:$BC$460</oldFormula>
  </rdn>
  <rdn rId="0" localSheetId="10" customView="1" name="Z_83E26134_8071_4B52_B9C2_8B5396DF70B4_.wvu.FilterData" hidden="1" oldHidden="1">
    <formula>'Open SWPRs'!$A$1:$H$615</formula>
    <oldFormula>'Open SWPRs'!$A$1:$H$615</oldFormula>
  </rdn>
  <rdn rId="0" localSheetId="12" customView="1" name="Z_83E26134_8071_4B52_B9C2_8B5396DF70B4_.wvu.FilterData" hidden="1" oldHidden="1">
    <formula>'Build Plan'!$D$3:$L$48</formula>
    <oldFormula>'Build Plan'!$D$3:$L$48</oldFormula>
  </rdn>
  <rcv guid="{83E26134-8071-4B52-B9C2-8B5396DF70B4}" action="add"/>
</revisions>
</file>

<file path=xl/revisions/revisionLog22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5772" sId="3">
    <oc r="O19" t="inlineStr">
      <is>
        <t>Y</t>
      </is>
    </oc>
    <nc r="O19"/>
  </rcc>
  <rcc rId="15773" sId="3">
    <oc r="AF19" t="inlineStr">
      <is>
        <t>LC</t>
      </is>
    </oc>
    <nc r="AF19"/>
  </rcc>
  <rcc rId="15774" sId="3">
    <oc r="AG19" t="inlineStr">
      <is>
        <t>SP</t>
      </is>
    </oc>
    <nc r="AG19"/>
  </rcc>
  <rcv guid="{83E26134-8071-4B52-B9C2-8B5396DF70B4}" action="delete"/>
  <rdn rId="0" localSheetId="3" customView="1" name="Z_83E26134_8071_4B52_B9C2_8B5396DF70B4_.wvu.Rows" hidden="1" oldHidden="1">
    <formula>Plan!$488:$750</formula>
    <oldFormula>Plan!$488:$750</oldFormula>
  </rdn>
  <rdn rId="0" localSheetId="3" customView="1" name="Z_83E26134_8071_4B52_B9C2_8B5396DF70B4_.wvu.Cols" hidden="1" oldHidden="1">
    <formula>Plan!$S:$U</formula>
    <oldFormula>Plan!$S:$U</oldFormula>
  </rdn>
  <rdn rId="0" localSheetId="3" customView="1" name="Z_83E26134_8071_4B52_B9C2_8B5396DF70B4_.wvu.FilterData" hidden="1" oldHidden="1">
    <formula>Plan!$A$5:$BQ$468</formula>
    <oldFormula>Plan!$A$5:$BQ$468</oldFormula>
  </rdn>
  <rdn rId="0" localSheetId="4" customView="1" name="Z_83E26134_8071_4B52_B9C2_8B5396DF70B4_.wvu.FilterData" hidden="1" oldHidden="1">
    <formula>'Delivery Docs Plan'!$A$4:$O$37</formula>
    <oldFormula>'Delivery Docs Plan'!$A$4:$O$37</oldFormula>
  </rdn>
  <rdn rId="0" localSheetId="5" customView="1" name="Z_83E26134_8071_4B52_B9C2_8B5396DF70B4_.wvu.Rows" hidden="1" oldHidden="1">
    <formula>'PR Matrix'!$1:$1</formula>
    <oldFormula>'PR Matrix'!$1:$1</oldFormula>
  </rdn>
  <rdn rId="0" localSheetId="5" customView="1" name="Z_83E26134_8071_4B52_B9C2_8B5396DF70B4_.wvu.Cols" hidden="1" oldHidden="1">
    <formula>'PR Matrix'!$JN:$XFD</formula>
    <oldFormula>'PR Matrix'!$JN:$XFD</oldFormula>
  </rdn>
  <rdn rId="0" localSheetId="5" customView="1" name="Z_83E26134_8071_4B52_B9C2_8B5396DF70B4_.wvu.FilterData" hidden="1" oldHidden="1">
    <formula>'PR Matrix'!$C$1:$C$481</formula>
    <oldFormula>'PR Matrix'!$C$1:$C$481</oldFormula>
  </rdn>
  <rdn rId="0" localSheetId="6" customView="1" name="Z_83E26134_8071_4B52_B9C2_8B5396DF70B4_.wvu.Cols" hidden="1" oldHidden="1">
    <formula>Allocation!$L:$XFD</formula>
    <oldFormula>Allocation!$L:$XFD</oldFormula>
  </rdn>
  <rdn rId="0" localSheetId="6" customView="1" name="Z_83E26134_8071_4B52_B9C2_8B5396DF70B4_.wvu.FilterData" hidden="1" oldHidden="1">
    <formula>Allocation!$A$1:$K$1</formula>
    <oldFormula>Allocation!$A$1:$K$1</oldFormula>
  </rdn>
  <rdn rId="0" localSheetId="7" customView="1" name="Z_83E26134_8071_4B52_B9C2_8B5396DF70B4_.wvu.FilterData" hidden="1" oldHidden="1">
    <formula>'SRS Reviews'!$A$1:$Q$136</formula>
    <oldFormula>'SRS Reviews'!$A$1:$Q$136</oldFormula>
  </rdn>
  <rdn rId="0" localSheetId="8" customView="1" name="Z_83E26134_8071_4B52_B9C2_8B5396DF70B4_.wvu.FilterData" hidden="1" oldHidden="1">
    <formula>Estimates!$A$2:$BC$460</formula>
    <oldFormula>Estimates!$A$2:$BC$460</oldFormula>
  </rdn>
  <rdn rId="0" localSheetId="10" customView="1" name="Z_83E26134_8071_4B52_B9C2_8B5396DF70B4_.wvu.FilterData" hidden="1" oldHidden="1">
    <formula>'Open SWPRs'!$A$1:$H$615</formula>
    <oldFormula>'Open SWPRs'!$A$1:$H$615</oldFormula>
  </rdn>
  <rdn rId="0" localSheetId="12" customView="1" name="Z_83E26134_8071_4B52_B9C2_8B5396DF70B4_.wvu.FilterData" hidden="1" oldHidden="1">
    <formula>'Build Plan'!$D$3:$L$48</formula>
    <oldFormula>'Build Plan'!$D$3:$L$48</oldFormula>
  </rdn>
  <rcv guid="{83E26134-8071-4B52-B9C2-8B5396DF70B4}" action="add"/>
</revisions>
</file>

<file path=xl/revisions/revisionLog22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5788" sId="3">
    <nc r="I241" t="inlineStr">
      <is>
        <t>Y</t>
      </is>
    </nc>
  </rcc>
  <rcv guid="{83E26134-8071-4B52-B9C2-8B5396DF70B4}" action="delete"/>
  <rdn rId="0" localSheetId="3" customView="1" name="Z_83E26134_8071_4B52_B9C2_8B5396DF70B4_.wvu.Rows" hidden="1" oldHidden="1">
    <formula>Plan!$488:$750</formula>
    <oldFormula>Plan!$488:$750</oldFormula>
  </rdn>
  <rdn rId="0" localSheetId="3" customView="1" name="Z_83E26134_8071_4B52_B9C2_8B5396DF70B4_.wvu.Cols" hidden="1" oldHidden="1">
    <formula>Plan!$S:$U</formula>
    <oldFormula>Plan!$S:$U</oldFormula>
  </rdn>
  <rdn rId="0" localSheetId="3" customView="1" name="Z_83E26134_8071_4B52_B9C2_8B5396DF70B4_.wvu.FilterData" hidden="1" oldHidden="1">
    <formula>Plan!$A$5:$BQ$468</formula>
    <oldFormula>Plan!$A$5:$BQ$468</oldFormula>
  </rdn>
  <rdn rId="0" localSheetId="4" customView="1" name="Z_83E26134_8071_4B52_B9C2_8B5396DF70B4_.wvu.FilterData" hidden="1" oldHidden="1">
    <formula>'Delivery Docs Plan'!$A$4:$O$37</formula>
    <oldFormula>'Delivery Docs Plan'!$A$4:$O$37</oldFormula>
  </rdn>
  <rdn rId="0" localSheetId="5" customView="1" name="Z_83E26134_8071_4B52_B9C2_8B5396DF70B4_.wvu.Rows" hidden="1" oldHidden="1">
    <formula>'PR Matrix'!$1:$1</formula>
    <oldFormula>'PR Matrix'!$1:$1</oldFormula>
  </rdn>
  <rdn rId="0" localSheetId="5" customView="1" name="Z_83E26134_8071_4B52_B9C2_8B5396DF70B4_.wvu.Cols" hidden="1" oldHidden="1">
    <formula>'PR Matrix'!$JN:$XFD</formula>
    <oldFormula>'PR Matrix'!$JN:$XFD</oldFormula>
  </rdn>
  <rdn rId="0" localSheetId="5" customView="1" name="Z_83E26134_8071_4B52_B9C2_8B5396DF70B4_.wvu.FilterData" hidden="1" oldHidden="1">
    <formula>'PR Matrix'!$C$1:$C$481</formula>
    <oldFormula>'PR Matrix'!$C$1:$C$481</oldFormula>
  </rdn>
  <rdn rId="0" localSheetId="6" customView="1" name="Z_83E26134_8071_4B52_B9C2_8B5396DF70B4_.wvu.Cols" hidden="1" oldHidden="1">
    <formula>Allocation!$L:$XFD</formula>
    <oldFormula>Allocation!$L:$XFD</oldFormula>
  </rdn>
  <rdn rId="0" localSheetId="6" customView="1" name="Z_83E26134_8071_4B52_B9C2_8B5396DF70B4_.wvu.FilterData" hidden="1" oldHidden="1">
    <formula>Allocation!$A$1:$K$1</formula>
    <oldFormula>Allocation!$A$1:$K$1</oldFormula>
  </rdn>
  <rdn rId="0" localSheetId="7" customView="1" name="Z_83E26134_8071_4B52_B9C2_8B5396DF70B4_.wvu.FilterData" hidden="1" oldHidden="1">
    <formula>'SRS Reviews'!$A$1:$Q$136</formula>
    <oldFormula>'SRS Reviews'!$A$1:$Q$136</oldFormula>
  </rdn>
  <rdn rId="0" localSheetId="8" customView="1" name="Z_83E26134_8071_4B52_B9C2_8B5396DF70B4_.wvu.FilterData" hidden="1" oldHidden="1">
    <formula>Estimates!$A$2:$BC$460</formula>
    <oldFormula>Estimates!$A$2:$BC$460</oldFormula>
  </rdn>
  <rdn rId="0" localSheetId="10" customView="1" name="Z_83E26134_8071_4B52_B9C2_8B5396DF70B4_.wvu.FilterData" hidden="1" oldHidden="1">
    <formula>'Open SWPRs'!$A$1:$H$615</formula>
    <oldFormula>'Open SWPRs'!$A$1:$H$615</oldFormula>
  </rdn>
  <rdn rId="0" localSheetId="12" customView="1" name="Z_83E26134_8071_4B52_B9C2_8B5396DF70B4_.wvu.FilterData" hidden="1" oldHidden="1">
    <formula>'Build Plan'!$D$3:$L$48</formula>
    <oldFormula>'Build Plan'!$D$3:$L$48</oldFormula>
  </rdn>
  <rcv guid="{83E26134-8071-4B52-B9C2-8B5396DF70B4}" action="add"/>
</revisions>
</file>

<file path=xl/revisions/revisionLog22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5802" sId="3">
    <oc r="Z133">
      <v>1</v>
    </oc>
    <nc r="Z133">
      <v>100</v>
    </nc>
  </rcc>
  <rcc rId="15803" sId="3">
    <oc r="AI133">
      <v>1</v>
    </oc>
    <nc r="AI133">
      <v>100</v>
    </nc>
  </rcc>
  <rcc rId="15804" sId="3">
    <oc r="AY133">
      <v>1</v>
    </oc>
    <nc r="AY133">
      <v>100</v>
    </nc>
  </rcc>
  <rcc rId="15805" sId="3">
    <nc r="F133">
      <v>6194</v>
    </nc>
  </rcc>
  <rcc rId="15806" sId="3">
    <oc r="O133" t="inlineStr">
      <is>
        <t>Y</t>
      </is>
    </oc>
    <nc r="O133"/>
  </rcc>
  <rcv guid="{02668375-14EE-499B-A8A1-CFA0F3453F57}" action="delete"/>
  <rdn rId="0" localSheetId="3" customView="1" name="Z_02668375_14EE_499B_A8A1_CFA0F3453F57_.wvu.Rows" hidden="1" oldHidden="1">
    <formula>Plan!$488:$750</formula>
    <oldFormula>Plan!$488:$750</oldFormula>
  </rdn>
  <rdn rId="0" localSheetId="3" customView="1" name="Z_02668375_14EE_499B_A8A1_CFA0F3453F57_.wvu.Cols" hidden="1" oldHidden="1">
    <formula>Plan!$S:$U,Plan!$BQ:$BT</formula>
    <oldFormula>Plan!$S:$U,Plan!$BQ:$BT</oldFormula>
  </rdn>
  <rdn rId="0" localSheetId="3" customView="1" name="Z_02668375_14EE_499B_A8A1_CFA0F3453F57_.wvu.FilterData" hidden="1" oldHidden="1">
    <formula>Plan!$A$5:$BQ$468</formula>
    <oldFormula>Plan!$A$5:$BP$469</oldFormula>
  </rdn>
  <rdn rId="0" localSheetId="4" customView="1" name="Z_02668375_14EE_499B_A8A1_CFA0F3453F57_.wvu.FilterData" hidden="1" oldHidden="1">
    <formula>'Delivery Docs Plan'!$A$4:$O$37</formula>
    <oldFormula>'Delivery Docs Plan'!$A$4:$Q$37</oldFormula>
  </rdn>
  <rdn rId="0" localSheetId="5" customView="1" name="Z_02668375_14EE_499B_A8A1_CFA0F3453F57_.wvu.Rows" hidden="1" oldHidden="1">
    <formula>'PR Matrix'!$1:$1</formula>
    <oldFormula>'PR Matrix'!$1:$2</oldFormula>
  </rdn>
  <rdn rId="0" localSheetId="5" customView="1" name="Z_02668375_14EE_499B_A8A1_CFA0F3453F57_.wvu.Cols" hidden="1" oldHidden="1">
    <formula>'PR Matrix'!$JN:$XFD</formula>
    <oldFormula>'PR Matrix'!$JN:$XFD</oldFormula>
  </rdn>
  <rdn rId="0" localSheetId="5" customView="1" name="Z_02668375_14EE_499B_A8A1_CFA0F3453F57_.wvu.FilterData" hidden="1" oldHidden="1">
    <formula>'PR Matrix'!$C$1:$C$481</formula>
    <oldFormula>'PR Matrix'!$C$1:$C$481</oldFormula>
  </rdn>
  <rdn rId="0" localSheetId="6" customView="1" name="Z_02668375_14EE_499B_A8A1_CFA0F3453F57_.wvu.Cols" hidden="1" oldHidden="1">
    <formula>Allocation!$L:$XFD</formula>
    <oldFormula>Allocation!$L:$XFD</oldFormula>
  </rdn>
  <rdn rId="0" localSheetId="6" customView="1" name="Z_02668375_14EE_499B_A8A1_CFA0F3453F57_.wvu.FilterData" hidden="1" oldHidden="1">
    <formula>Allocation!$A$1:$K$1</formula>
    <oldFormula>Allocation!$A$1:$K$1</oldFormula>
  </rdn>
  <rdn rId="0" localSheetId="7" customView="1" name="Z_02668375_14EE_499B_A8A1_CFA0F3453F57_.wvu.FilterData" hidden="1" oldHidden="1">
    <formula>'SRS Reviews'!$A$1:$Q$136</formula>
    <oldFormula>'SRS Reviews'!$A$1:$Q$136</oldFormula>
  </rdn>
  <rdn rId="0" localSheetId="8" customView="1" name="Z_02668375_14EE_499B_A8A1_CFA0F3453F57_.wvu.FilterData" hidden="1" oldHidden="1">
    <formula>Estimates!$A$2:$BC$460</formula>
    <oldFormula>Estimates!$A$2:$BC$460</oldFormula>
  </rdn>
  <rdn rId="0" localSheetId="10" customView="1" name="Z_02668375_14EE_499B_A8A1_CFA0F3453F57_.wvu.FilterData" hidden="1" oldHidden="1">
    <formula>'Open SWPRs'!$A$1:$H$615</formula>
    <oldFormula>'Open SWPRs'!$A$1:$H$615</oldFormula>
  </rdn>
  <rdn rId="0" localSheetId="12" customView="1" name="Z_02668375_14EE_499B_A8A1_CFA0F3453F57_.wvu.FilterData" hidden="1" oldHidden="1">
    <formula>'Build Plan'!$D$3:$L$48</formula>
    <oldFormula>'Build Plan'!$D$3:$L$48</oldFormula>
  </rdn>
  <rcv guid="{02668375-14EE-499B-A8A1-CFA0F3453F57}" action="add"/>
</revisions>
</file>

<file path=xl/revisions/revisionLog22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5820" sId="3">
    <oc r="O296" t="inlineStr">
      <is>
        <t>Y</t>
      </is>
    </oc>
    <nc r="O296"/>
  </rcc>
  <rcv guid="{02668375-14EE-499B-A8A1-CFA0F3453F57}" action="delete"/>
  <rdn rId="0" localSheetId="3" customView="1" name="Z_02668375_14EE_499B_A8A1_CFA0F3453F57_.wvu.Rows" hidden="1" oldHidden="1">
    <formula>Plan!$488:$750</formula>
    <oldFormula>Plan!$488:$750</oldFormula>
  </rdn>
  <rdn rId="0" localSheetId="3" customView="1" name="Z_02668375_14EE_499B_A8A1_CFA0F3453F57_.wvu.Cols" hidden="1" oldHidden="1">
    <formula>Plan!$S:$U,Plan!$BQ:$BT</formula>
    <oldFormula>Plan!$S:$U,Plan!$BQ:$BT</oldFormula>
  </rdn>
  <rdn rId="0" localSheetId="3" customView="1" name="Z_02668375_14EE_499B_A8A1_CFA0F3453F57_.wvu.FilterData" hidden="1" oldHidden="1">
    <formula>Plan!$A$5:$BQ$468</formula>
    <oldFormula>Plan!$A$5:$BQ$468</oldFormula>
  </rdn>
  <rdn rId="0" localSheetId="4" customView="1" name="Z_02668375_14EE_499B_A8A1_CFA0F3453F57_.wvu.FilterData" hidden="1" oldHidden="1">
    <formula>'Delivery Docs Plan'!$A$4:$O$37</formula>
    <oldFormula>'Delivery Docs Plan'!$A$4:$O$37</oldFormula>
  </rdn>
  <rdn rId="0" localSheetId="5" customView="1" name="Z_02668375_14EE_499B_A8A1_CFA0F3453F57_.wvu.Rows" hidden="1" oldHidden="1">
    <formula>'PR Matrix'!$1:$1</formula>
    <oldFormula>'PR Matrix'!$1:$1</oldFormula>
  </rdn>
  <rdn rId="0" localSheetId="5" customView="1" name="Z_02668375_14EE_499B_A8A1_CFA0F3453F57_.wvu.Cols" hidden="1" oldHidden="1">
    <formula>'PR Matrix'!$JN:$XFD</formula>
    <oldFormula>'PR Matrix'!$JN:$XFD</oldFormula>
  </rdn>
  <rdn rId="0" localSheetId="5" customView="1" name="Z_02668375_14EE_499B_A8A1_CFA0F3453F57_.wvu.FilterData" hidden="1" oldHidden="1">
    <formula>'PR Matrix'!$C$1:$C$481</formula>
    <oldFormula>'PR Matrix'!$C$1:$C$481</oldFormula>
  </rdn>
  <rdn rId="0" localSheetId="6" customView="1" name="Z_02668375_14EE_499B_A8A1_CFA0F3453F57_.wvu.Cols" hidden="1" oldHidden="1">
    <formula>Allocation!$L:$XFD</formula>
    <oldFormula>Allocation!$L:$XFD</oldFormula>
  </rdn>
  <rdn rId="0" localSheetId="6" customView="1" name="Z_02668375_14EE_499B_A8A1_CFA0F3453F57_.wvu.FilterData" hidden="1" oldHidden="1">
    <formula>Allocation!$A$1:$K$1</formula>
    <oldFormula>Allocation!$A$1:$K$1</oldFormula>
  </rdn>
  <rdn rId="0" localSheetId="7" customView="1" name="Z_02668375_14EE_499B_A8A1_CFA0F3453F57_.wvu.FilterData" hidden="1" oldHidden="1">
    <formula>'SRS Reviews'!$A$1:$Q$136</formula>
    <oldFormula>'SRS Reviews'!$A$1:$Q$136</oldFormula>
  </rdn>
  <rdn rId="0" localSheetId="8" customView="1" name="Z_02668375_14EE_499B_A8A1_CFA0F3453F57_.wvu.FilterData" hidden="1" oldHidden="1">
    <formula>Estimates!$A$2:$BC$460</formula>
    <oldFormula>Estimates!$A$2:$BC$460</oldFormula>
  </rdn>
  <rdn rId="0" localSheetId="10" customView="1" name="Z_02668375_14EE_499B_A8A1_CFA0F3453F57_.wvu.FilterData" hidden="1" oldHidden="1">
    <formula>'Open SWPRs'!$A$1:$H$615</formula>
    <oldFormula>'Open SWPRs'!$A$1:$H$615</oldFormula>
  </rdn>
  <rdn rId="0" localSheetId="12" customView="1" name="Z_02668375_14EE_499B_A8A1_CFA0F3453F57_.wvu.FilterData" hidden="1" oldHidden="1">
    <formula>'Build Plan'!$D$3:$L$48</formula>
    <oldFormula>'Build Plan'!$D$3:$L$48</oldFormula>
  </rdn>
  <rcv guid="{02668375-14EE-499B-A8A1-CFA0F3453F57}" action="add"/>
</revisions>
</file>

<file path=xl/revisions/revisionLog22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5AC86898-99C0-40C8-A183-7BCAFD4A38C0}" action="delete"/>
  <rdn rId="0" localSheetId="3" customView="1" name="Z_5AC86898_99C0_40C8_A183_7BCAFD4A38C0_.wvu.Rows" hidden="1" oldHidden="1">
    <formula>Plan!$488:$750</formula>
    <oldFormula>Plan!$488:$750</oldFormula>
  </rdn>
  <rdn rId="0" localSheetId="3" customView="1" name="Z_5AC86898_99C0_40C8_A183_7BCAFD4A38C0_.wvu.Cols" hidden="1" oldHidden="1">
    <formula>Plan!$S:$U,Plan!$BQ:$BT</formula>
    <oldFormula>Plan!$S:$U,Plan!$BQ:$BT</oldFormula>
  </rdn>
  <rdn rId="0" localSheetId="3" customView="1" name="Z_5AC86898_99C0_40C8_A183_7BCAFD4A38C0_.wvu.FilterData" hidden="1" oldHidden="1">
    <formula>Plan!$A$5:$BQ$468</formula>
    <oldFormula>Plan!$A$5:$BQ$468</oldFormula>
  </rdn>
  <rdn rId="0" localSheetId="4" customView="1" name="Z_5AC86898_99C0_40C8_A183_7BCAFD4A38C0_.wvu.FilterData" hidden="1" oldHidden="1">
    <formula>'Delivery Docs Plan'!$A$4:$O$37</formula>
    <oldFormula>'Delivery Docs Plan'!$A$4:$O$37</oldFormula>
  </rdn>
  <rdn rId="0" localSheetId="5" customView="1" name="Z_5AC86898_99C0_40C8_A183_7BCAFD4A38C0_.wvu.Rows" hidden="1" oldHidden="1">
    <formula>'PR Matrix'!$1:$2</formula>
    <oldFormula>'PR Matrix'!$1:$2</oldFormula>
  </rdn>
  <rdn rId="0" localSheetId="5" customView="1" name="Z_5AC86898_99C0_40C8_A183_7BCAFD4A38C0_.wvu.Cols" hidden="1" oldHidden="1">
    <formula>'PR Matrix'!$JN:$XFD</formula>
    <oldFormula>'PR Matrix'!$JN:$XFD</oldFormula>
  </rdn>
  <rdn rId="0" localSheetId="5" customView="1" name="Z_5AC86898_99C0_40C8_A183_7BCAFD4A38C0_.wvu.FilterData" hidden="1" oldHidden="1">
    <formula>'PR Matrix'!$C$1:$C$481</formula>
    <oldFormula>'PR Matrix'!$C$1:$C$481</oldFormula>
  </rdn>
  <rdn rId="0" localSheetId="6" customView="1" name="Z_5AC86898_99C0_40C8_A183_7BCAFD4A38C0_.wvu.Cols" hidden="1" oldHidden="1">
    <formula>Allocation!$L:$XFD</formula>
    <oldFormula>Allocation!$L:$XFD</oldFormula>
  </rdn>
  <rdn rId="0" localSheetId="6" customView="1" name="Z_5AC86898_99C0_40C8_A183_7BCAFD4A38C0_.wvu.FilterData" hidden="1" oldHidden="1">
    <formula>Allocation!$A$1:$K$1</formula>
    <oldFormula>Allocation!$A$1:$K$1</oldFormula>
  </rdn>
  <rdn rId="0" localSheetId="7" customView="1" name="Z_5AC86898_99C0_40C8_A183_7BCAFD4A38C0_.wvu.FilterData" hidden="1" oldHidden="1">
    <formula>'SRS Reviews'!$A$1:$Q$136</formula>
    <oldFormula>'SRS Reviews'!$A$1:$Q$136</oldFormula>
  </rdn>
  <rdn rId="0" localSheetId="8" customView="1" name="Z_5AC86898_99C0_40C8_A183_7BCAFD4A38C0_.wvu.FilterData" hidden="1" oldHidden="1">
    <formula>Estimates!$A$2:$BC$460</formula>
    <oldFormula>Estimates!$A$2:$BC$460</oldFormula>
  </rdn>
  <rdn rId="0" localSheetId="10" customView="1" name="Z_5AC86898_99C0_40C8_A183_7BCAFD4A38C0_.wvu.FilterData" hidden="1" oldHidden="1">
    <formula>'Open SWPRs'!$A$1:$H$615</formula>
    <oldFormula>'Open SWPRs'!$A$1:$H$615</oldFormula>
  </rdn>
  <rdn rId="0" localSheetId="12" customView="1" name="Z_5AC86898_99C0_40C8_A183_7BCAFD4A38C0_.wvu.FilterData" hidden="1" oldHidden="1">
    <formula>'Build Plan'!$D$3:$L$48</formula>
    <oldFormula>'Build Plan'!$D$3:$L$48</oldFormula>
  </rdn>
  <rcv guid="{5AC86898-99C0-40C8-A183-7BCAFD4A38C0}" action="add"/>
</revisions>
</file>

<file path=xl/revisions/revisionLog22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5847" sId="3">
    <oc r="Z15">
      <v>1</v>
    </oc>
    <nc r="Z15">
      <v>100</v>
    </nc>
  </rcc>
  <rcc rId="15848" sId="3">
    <oc r="AY15">
      <v>1</v>
    </oc>
    <nc r="AY15">
      <v>100</v>
    </nc>
  </rcc>
  <rcc rId="15849" sId="3">
    <oc r="E15">
      <v>6108</v>
    </oc>
    <nc r="E15"/>
  </rcc>
  <rcc rId="15850" sId="3">
    <nc r="F15">
      <v>6108</v>
    </nc>
  </rcc>
  <rcv guid="{55F258A9-3656-464A-8209-65541A4A9294}" action="delete"/>
  <rdn rId="0" localSheetId="3" customView="1" name="Z_55F258A9_3656_464A_8209_65541A4A9294_.wvu.Rows" hidden="1" oldHidden="1">
    <formula>Plan!$488:$750</formula>
    <oldFormula>Plan!$488:$750</oldFormula>
  </rdn>
  <rdn rId="0" localSheetId="3" customView="1" name="Z_55F258A9_3656_464A_8209_65541A4A9294_.wvu.Cols" hidden="1" oldHidden="1">
    <formula>Plan!$S:$U,Plan!$BQ:$BT</formula>
    <oldFormula>Plan!$S:$U,Plan!$BQ:$BT</oldFormula>
  </rdn>
  <rdn rId="0" localSheetId="3" customView="1" name="Z_55F258A9_3656_464A_8209_65541A4A9294_.wvu.FilterData" hidden="1" oldHidden="1">
    <formula>Plan!$A$5:$BQ$468</formula>
    <oldFormula>Plan!$A$5:$BQ$468</oldFormula>
  </rdn>
  <rdn rId="0" localSheetId="4" customView="1" name="Z_55F258A9_3656_464A_8209_65541A4A9294_.wvu.FilterData" hidden="1" oldHidden="1">
    <formula>'Delivery Docs Plan'!$A$4:$O$37</formula>
    <oldFormula>'Delivery Docs Plan'!$A$4:$O$37</oldFormula>
  </rdn>
  <rdn rId="0" localSheetId="5" customView="1" name="Z_55F258A9_3656_464A_8209_65541A4A9294_.wvu.Rows" hidden="1" oldHidden="1">
    <formula>'PR Matrix'!$1:$2</formula>
    <oldFormula>'PR Matrix'!$1:$2</oldFormula>
  </rdn>
  <rdn rId="0" localSheetId="5" customView="1" name="Z_55F258A9_3656_464A_8209_65541A4A9294_.wvu.Cols" hidden="1" oldHidden="1">
    <formula>'PR Matrix'!$JN:$XFD</formula>
    <oldFormula>'PR Matrix'!$JN:$XFD</oldFormula>
  </rdn>
  <rdn rId="0" localSheetId="5" customView="1" name="Z_55F258A9_3656_464A_8209_65541A4A9294_.wvu.FilterData" hidden="1" oldHidden="1">
    <formula>'PR Matrix'!$C$1:$C$481</formula>
    <oldFormula>'PR Matrix'!$C$1:$C$481</oldFormula>
  </rdn>
  <rdn rId="0" localSheetId="6" customView="1" name="Z_55F258A9_3656_464A_8209_65541A4A9294_.wvu.Cols" hidden="1" oldHidden="1">
    <formula>Allocation!$L:$XFD</formula>
    <oldFormula>Allocation!$L:$XFD</oldFormula>
  </rdn>
  <rdn rId="0" localSheetId="6" customView="1" name="Z_55F258A9_3656_464A_8209_65541A4A9294_.wvu.FilterData" hidden="1" oldHidden="1">
    <formula>Allocation!$A$1:$K$1</formula>
    <oldFormula>Allocation!$A$1:$K$1</oldFormula>
  </rdn>
  <rdn rId="0" localSheetId="7" customView="1" name="Z_55F258A9_3656_464A_8209_65541A4A9294_.wvu.FilterData" hidden="1" oldHidden="1">
    <formula>'SRS Reviews'!$A$1:$Q$136</formula>
    <oldFormula>'SRS Reviews'!$A$1:$Q$136</oldFormula>
  </rdn>
  <rdn rId="0" localSheetId="8" customView="1" name="Z_55F258A9_3656_464A_8209_65541A4A9294_.wvu.FilterData" hidden="1" oldHidden="1">
    <formula>Estimates!$A$2:$BC$460</formula>
    <oldFormula>Estimates!$A$2:$BC$460</oldFormula>
  </rdn>
  <rdn rId="0" localSheetId="10" customView="1" name="Z_55F258A9_3656_464A_8209_65541A4A9294_.wvu.FilterData" hidden="1" oldHidden="1">
    <formula>'Open SWPRs'!$A$1:$H$615</formula>
    <oldFormula>'Open SWPRs'!$A$1:$H$615</oldFormula>
  </rdn>
  <rdn rId="0" localSheetId="12" customView="1" name="Z_55F258A9_3656_464A_8209_65541A4A9294_.wvu.FilterData" hidden="1" oldHidden="1">
    <formula>'Build Plan'!$D$3:$L$48</formula>
    <oldFormula>'Build Plan'!$D$3:$L$48</oldFormula>
  </rdn>
  <rcv guid="{55F258A9-3656-464A-8209-65541A4A9294}" action="add"/>
</revisions>
</file>

<file path=xl/revisions/revisionLog22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55F258A9-3656-464A-8209-65541A4A9294}" action="delete"/>
  <rdn rId="0" localSheetId="3" customView="1" name="Z_55F258A9_3656_464A_8209_65541A4A9294_.wvu.Rows" hidden="1" oldHidden="1">
    <formula>Plan!$488:$750</formula>
    <oldFormula>Plan!$488:$750</oldFormula>
  </rdn>
  <rdn rId="0" localSheetId="3" customView="1" name="Z_55F258A9_3656_464A_8209_65541A4A9294_.wvu.Cols" hidden="1" oldHidden="1">
    <formula>Plan!$S:$U,Plan!$BQ:$BT</formula>
    <oldFormula>Plan!$S:$U,Plan!$BQ:$BT</oldFormula>
  </rdn>
  <rdn rId="0" localSheetId="3" customView="1" name="Z_55F258A9_3656_464A_8209_65541A4A9294_.wvu.FilterData" hidden="1" oldHidden="1">
    <formula>Plan!$A$5:$BQ$468</formula>
    <oldFormula>Plan!$A$5:$BQ$468</oldFormula>
  </rdn>
  <rdn rId="0" localSheetId="4" customView="1" name="Z_55F258A9_3656_464A_8209_65541A4A9294_.wvu.FilterData" hidden="1" oldHidden="1">
    <formula>'Delivery Docs Plan'!$A$4:$O$37</formula>
    <oldFormula>'Delivery Docs Plan'!$A$4:$O$37</oldFormula>
  </rdn>
  <rdn rId="0" localSheetId="5" customView="1" name="Z_55F258A9_3656_464A_8209_65541A4A9294_.wvu.Rows" hidden="1" oldHidden="1">
    <formula>'PR Matrix'!$1:$2</formula>
    <oldFormula>'PR Matrix'!$1:$2</oldFormula>
  </rdn>
  <rdn rId="0" localSheetId="5" customView="1" name="Z_55F258A9_3656_464A_8209_65541A4A9294_.wvu.Cols" hidden="1" oldHidden="1">
    <formula>'PR Matrix'!$JN:$XFD</formula>
    <oldFormula>'PR Matrix'!$JN:$XFD</oldFormula>
  </rdn>
  <rdn rId="0" localSheetId="5" customView="1" name="Z_55F258A9_3656_464A_8209_65541A4A9294_.wvu.FilterData" hidden="1" oldHidden="1">
    <formula>'PR Matrix'!$C$1:$C$481</formula>
    <oldFormula>'PR Matrix'!$C$1:$C$481</oldFormula>
  </rdn>
  <rdn rId="0" localSheetId="6" customView="1" name="Z_55F258A9_3656_464A_8209_65541A4A9294_.wvu.Cols" hidden="1" oldHidden="1">
    <formula>Allocation!$L:$XFD</formula>
    <oldFormula>Allocation!$L:$XFD</oldFormula>
  </rdn>
  <rdn rId="0" localSheetId="6" customView="1" name="Z_55F258A9_3656_464A_8209_65541A4A9294_.wvu.FilterData" hidden="1" oldHidden="1">
    <formula>Allocation!$A$1:$K$1</formula>
    <oldFormula>Allocation!$A$1:$K$1</oldFormula>
  </rdn>
  <rdn rId="0" localSheetId="7" customView="1" name="Z_55F258A9_3656_464A_8209_65541A4A9294_.wvu.FilterData" hidden="1" oldHidden="1">
    <formula>'SRS Reviews'!$A$1:$Q$136</formula>
    <oldFormula>'SRS Reviews'!$A$1:$Q$136</oldFormula>
  </rdn>
  <rdn rId="0" localSheetId="8" customView="1" name="Z_55F258A9_3656_464A_8209_65541A4A9294_.wvu.FilterData" hidden="1" oldHidden="1">
    <formula>Estimates!$A$2:$BC$460</formula>
    <oldFormula>Estimates!$A$2:$BC$460</oldFormula>
  </rdn>
  <rdn rId="0" localSheetId="10" customView="1" name="Z_55F258A9_3656_464A_8209_65541A4A9294_.wvu.FilterData" hidden="1" oldHidden="1">
    <formula>'Open SWPRs'!$A$1:$H$615</formula>
    <oldFormula>'Open SWPRs'!$A$1:$H$615</oldFormula>
  </rdn>
  <rdn rId="0" localSheetId="12" customView="1" name="Z_55F258A9_3656_464A_8209_65541A4A9294_.wvu.FilterData" hidden="1" oldHidden="1">
    <formula>'Build Plan'!$D$3:$L$48</formula>
    <oldFormula>'Build Plan'!$D$3:$L$48</oldFormula>
  </rdn>
  <rcv guid="{55F258A9-3656-464A-8209-65541A4A9294}" action="add"/>
</revisions>
</file>

<file path=xl/revisions/revisionLog23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18DF35B7-CAA0-4050-BA63-78DA1CA747BE}" action="delete"/>
  <rdn rId="0" localSheetId="3" customView="1" name="Z_18DF35B7_CAA0_4050_BA63_78DA1CA747BE_.wvu.Rows" hidden="1" oldHidden="1">
    <formula>Plan!$488:$750</formula>
    <oldFormula>Plan!$488:$750</oldFormula>
  </rdn>
  <rdn rId="0" localSheetId="3" customView="1" name="Z_18DF35B7_CAA0_4050_BA63_78DA1CA747BE_.wvu.Cols" hidden="1" oldHidden="1">
    <formula>Plan!$S:$U,Plan!$BQ:$BT</formula>
    <oldFormula>Plan!$S:$U,Plan!$BQ:$BT</oldFormula>
  </rdn>
  <rdn rId="0" localSheetId="3" customView="1" name="Z_18DF35B7_CAA0_4050_BA63_78DA1CA747BE_.wvu.FilterData" hidden="1" oldHidden="1">
    <formula>Plan!$A$5:$BQ$468</formula>
    <oldFormula>Plan!$A$5:$BQ$468</oldFormula>
  </rdn>
  <rdn rId="0" localSheetId="4" customView="1" name="Z_18DF35B7_CAA0_4050_BA63_78DA1CA747BE_.wvu.FilterData" hidden="1" oldHidden="1">
    <formula>'Delivery Docs Plan'!$A$4:$O$37</formula>
    <oldFormula>'Delivery Docs Plan'!$A$4:$O$37</oldFormula>
  </rdn>
  <rdn rId="0" localSheetId="5" customView="1" name="Z_18DF35B7_CAA0_4050_BA63_78DA1CA747BE_.wvu.Rows" hidden="1" oldHidden="1">
    <formula>'PR Matrix'!$1:$2</formula>
    <oldFormula>'PR Matrix'!$1:$2</oldFormula>
  </rdn>
  <rdn rId="0" localSheetId="5" customView="1" name="Z_18DF35B7_CAA0_4050_BA63_78DA1CA747BE_.wvu.Cols" hidden="1" oldHidden="1">
    <formula>'PR Matrix'!$JN:$XFD</formula>
    <oldFormula>'PR Matrix'!$JN:$XFD</oldFormula>
  </rdn>
  <rdn rId="0" localSheetId="5" customView="1" name="Z_18DF35B7_CAA0_4050_BA63_78DA1CA747BE_.wvu.FilterData" hidden="1" oldHidden="1">
    <formula>'PR Matrix'!$C$1:$C$481</formula>
    <oldFormula>'PR Matrix'!$C$1:$C$481</oldFormula>
  </rdn>
  <rdn rId="0" localSheetId="6" customView="1" name="Z_18DF35B7_CAA0_4050_BA63_78DA1CA747BE_.wvu.Cols" hidden="1" oldHidden="1">
    <formula>Allocation!$L:$XFD</formula>
    <oldFormula>Allocation!$L:$XFD</oldFormula>
  </rdn>
  <rdn rId="0" localSheetId="6" customView="1" name="Z_18DF35B7_CAA0_4050_BA63_78DA1CA747BE_.wvu.FilterData" hidden="1" oldHidden="1">
    <formula>Allocation!$A$1:$K$1</formula>
    <oldFormula>Allocation!$A$1:$K$1</oldFormula>
  </rdn>
  <rdn rId="0" localSheetId="7" customView="1" name="Z_18DF35B7_CAA0_4050_BA63_78DA1CA747BE_.wvu.FilterData" hidden="1" oldHidden="1">
    <formula>'SRS Reviews'!$A$1:$Q$136</formula>
    <oldFormula>'SRS Reviews'!$A$1:$Q$136</oldFormula>
  </rdn>
  <rdn rId="0" localSheetId="8" customView="1" name="Z_18DF35B7_CAA0_4050_BA63_78DA1CA747BE_.wvu.FilterData" hidden="1" oldHidden="1">
    <formula>Estimates!$A$2:$BC$460</formula>
    <oldFormula>Estimates!$A$2:$BC$460</oldFormula>
  </rdn>
  <rdn rId="0" localSheetId="10" customView="1" name="Z_18DF35B7_CAA0_4050_BA63_78DA1CA747BE_.wvu.FilterData" hidden="1" oldHidden="1">
    <formula>'Open SWPRs'!$A$1:$H$615</formula>
    <oldFormula>'Open SWPRs'!$A$1:$H$615</oldFormula>
  </rdn>
  <rdn rId="0" localSheetId="12" customView="1" name="Z_18DF35B7_CAA0_4050_BA63_78DA1CA747BE_.wvu.FilterData" hidden="1" oldHidden="1">
    <formula>'Build Plan'!$D$3:$L$48</formula>
    <oldFormula>'Build Plan'!$D$3:$L$48</oldFormula>
  </rdn>
  <rcv guid="{18DF35B7-CAA0-4050-BA63-78DA1CA747BE}" action="add"/>
</revisions>
</file>

<file path=xl/revisions/revisionLog23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5890" sId="3">
    <oc r="Z47">
      <v>1</v>
    </oc>
    <nc r="Z47">
      <v>30</v>
    </nc>
  </rcc>
  <rcc rId="15891" sId="3">
    <oc r="AI47">
      <v>1</v>
    </oc>
    <nc r="AI47">
      <v>30</v>
    </nc>
  </rcc>
  <rcc rId="15892" sId="3">
    <oc r="AY47">
      <v>1</v>
    </oc>
    <nc r="AY47">
      <v>30</v>
    </nc>
  </rcc>
  <rcv guid="{DE76E38F-A1D1-4A3E-9C90-F4B6007A1049}" action="delete"/>
  <rdn rId="0" localSheetId="3" customView="1" name="Z_DE76E38F_A1D1_4A3E_9C90_F4B6007A1049_.wvu.Rows" hidden="1" oldHidden="1">
    <formula>Plan!$488:$750</formula>
    <oldFormula>Plan!$488:$750</oldFormula>
  </rdn>
  <rdn rId="0" localSheetId="3" customView="1" name="Z_DE76E38F_A1D1_4A3E_9C90_F4B6007A1049_.wvu.Cols" hidden="1" oldHidden="1">
    <formula>Plan!$S:$U</formula>
    <oldFormula>Plan!$S:$U</oldFormula>
  </rdn>
  <rdn rId="0" localSheetId="3" customView="1" name="Z_DE76E38F_A1D1_4A3E_9C90_F4B6007A1049_.wvu.FilterData" hidden="1" oldHidden="1">
    <formula>Plan!$A$5:$BQ$468</formula>
    <oldFormula>Plan!$A$5:$BQ$468</oldFormula>
  </rdn>
  <rdn rId="0" localSheetId="4" customView="1" name="Z_DE76E38F_A1D1_4A3E_9C90_F4B6007A1049_.wvu.FilterData" hidden="1" oldHidden="1">
    <formula>'Delivery Docs Plan'!$A$4:$O$37</formula>
    <oldFormula>'Delivery Docs Plan'!$A$4:$O$37</oldFormula>
  </rdn>
  <rdn rId="0" localSheetId="5" customView="1" name="Z_DE76E38F_A1D1_4A3E_9C90_F4B6007A1049_.wvu.Rows" hidden="1" oldHidden="1">
    <formula>'PR Matrix'!$1:$2</formula>
    <oldFormula>'PR Matrix'!$1:$2</oldFormula>
  </rdn>
  <rdn rId="0" localSheetId="5" customView="1" name="Z_DE76E38F_A1D1_4A3E_9C90_F4B6007A1049_.wvu.Cols" hidden="1" oldHidden="1">
    <formula>'PR Matrix'!$JN:$XFD</formula>
    <oldFormula>'PR Matrix'!$JN:$XFD</oldFormula>
  </rdn>
  <rdn rId="0" localSheetId="5" customView="1" name="Z_DE76E38F_A1D1_4A3E_9C90_F4B6007A1049_.wvu.FilterData" hidden="1" oldHidden="1">
    <formula>'PR Matrix'!$C$1:$C$481</formula>
    <oldFormula>'PR Matrix'!$C$1:$C$481</oldFormula>
  </rdn>
  <rdn rId="0" localSheetId="6" customView="1" name="Z_DE76E38F_A1D1_4A3E_9C90_F4B6007A1049_.wvu.Cols" hidden="1" oldHidden="1">
    <formula>Allocation!$L:$XFD</formula>
    <oldFormula>Allocation!$L:$XFD</oldFormula>
  </rdn>
  <rdn rId="0" localSheetId="6" customView="1" name="Z_DE76E38F_A1D1_4A3E_9C90_F4B6007A1049_.wvu.FilterData" hidden="1" oldHidden="1">
    <formula>Allocation!$A$1:$K$1</formula>
    <oldFormula>Allocation!$A$1:$K$1</oldFormula>
  </rdn>
  <rdn rId="0" localSheetId="7" customView="1" name="Z_DE76E38F_A1D1_4A3E_9C90_F4B6007A1049_.wvu.FilterData" hidden="1" oldHidden="1">
    <formula>'SRS Reviews'!$A$1:$Q$136</formula>
    <oldFormula>'SRS Reviews'!$A$1:$Q$136</oldFormula>
  </rdn>
  <rdn rId="0" localSheetId="8" customView="1" name="Z_DE76E38F_A1D1_4A3E_9C90_F4B6007A1049_.wvu.FilterData" hidden="1" oldHidden="1">
    <formula>Estimates!$A$2:$BC$460</formula>
    <oldFormula>Estimates!$A$2:$BC$460</oldFormula>
  </rdn>
  <rdn rId="0" localSheetId="10" customView="1" name="Z_DE76E38F_A1D1_4A3E_9C90_F4B6007A1049_.wvu.FilterData" hidden="1" oldHidden="1">
    <formula>'Open SWPRs'!$A$1:$H$615</formula>
    <oldFormula>'Open SWPRs'!$A$1:$H$615</oldFormula>
  </rdn>
  <rdn rId="0" localSheetId="12" customView="1" name="Z_DE76E38F_A1D1_4A3E_9C90_F4B6007A1049_.wvu.FilterData" hidden="1" oldHidden="1">
    <formula>'Build Plan'!$D$3:$L$48</formula>
    <oldFormula>'Build Plan'!$D$3:$L$48</oldFormula>
  </rdn>
  <rcv guid="{DE76E38F-A1D1-4A3E-9C90-F4B6007A1049}" action="add"/>
</revisions>
</file>

<file path=xl/revisions/revisionLog23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5906" sId="3">
    <oc r="E133">
      <v>6194</v>
    </oc>
    <nc r="E133"/>
  </rcc>
  <rcc rId="15907" sId="3">
    <nc r="AA19">
      <v>100</v>
    </nc>
  </rcc>
  <rcc rId="15908" sId="3">
    <nc r="BA19">
      <v>100</v>
    </nc>
  </rcc>
  <rcv guid="{55F258A9-3656-464A-8209-65541A4A9294}" action="delete"/>
  <rdn rId="0" localSheetId="3" customView="1" name="Z_55F258A9_3656_464A_8209_65541A4A9294_.wvu.Rows" hidden="1" oldHidden="1">
    <formula>Plan!$488:$750</formula>
    <oldFormula>Plan!$488:$750</oldFormula>
  </rdn>
  <rdn rId="0" localSheetId="3" customView="1" name="Z_55F258A9_3656_464A_8209_65541A4A9294_.wvu.Cols" hidden="1" oldHidden="1">
    <formula>Plan!$S:$U,Plan!$BQ:$BT</formula>
    <oldFormula>Plan!$S:$U,Plan!$BQ:$BT</oldFormula>
  </rdn>
  <rdn rId="0" localSheetId="3" customView="1" name="Z_55F258A9_3656_464A_8209_65541A4A9294_.wvu.FilterData" hidden="1" oldHidden="1">
    <formula>Plan!$A$5:$BQ$468</formula>
    <oldFormula>Plan!$A$5:$BQ$468</oldFormula>
  </rdn>
  <rdn rId="0" localSheetId="4" customView="1" name="Z_55F258A9_3656_464A_8209_65541A4A9294_.wvu.FilterData" hidden="1" oldHidden="1">
    <formula>'Delivery Docs Plan'!$A$4:$O$37</formula>
    <oldFormula>'Delivery Docs Plan'!$A$4:$O$37</oldFormula>
  </rdn>
  <rdn rId="0" localSheetId="5" customView="1" name="Z_55F258A9_3656_464A_8209_65541A4A9294_.wvu.Rows" hidden="1" oldHidden="1">
    <formula>'PR Matrix'!$1:$2</formula>
    <oldFormula>'PR Matrix'!$1:$2</oldFormula>
  </rdn>
  <rdn rId="0" localSheetId="5" customView="1" name="Z_55F258A9_3656_464A_8209_65541A4A9294_.wvu.Cols" hidden="1" oldHidden="1">
    <formula>'PR Matrix'!$JN:$XFD</formula>
    <oldFormula>'PR Matrix'!$JN:$XFD</oldFormula>
  </rdn>
  <rdn rId="0" localSheetId="5" customView="1" name="Z_55F258A9_3656_464A_8209_65541A4A9294_.wvu.FilterData" hidden="1" oldHidden="1">
    <formula>'PR Matrix'!$C$1:$C$481</formula>
    <oldFormula>'PR Matrix'!$C$1:$C$481</oldFormula>
  </rdn>
  <rdn rId="0" localSheetId="6" customView="1" name="Z_55F258A9_3656_464A_8209_65541A4A9294_.wvu.Cols" hidden="1" oldHidden="1">
    <formula>Allocation!$L:$XFD</formula>
    <oldFormula>Allocation!$L:$XFD</oldFormula>
  </rdn>
  <rdn rId="0" localSheetId="6" customView="1" name="Z_55F258A9_3656_464A_8209_65541A4A9294_.wvu.FilterData" hidden="1" oldHidden="1">
    <formula>Allocation!$A$1:$K$1</formula>
    <oldFormula>Allocation!$A$1:$K$1</oldFormula>
  </rdn>
  <rdn rId="0" localSheetId="7" customView="1" name="Z_55F258A9_3656_464A_8209_65541A4A9294_.wvu.FilterData" hidden="1" oldHidden="1">
    <formula>'SRS Reviews'!$A$1:$Q$136</formula>
    <oldFormula>'SRS Reviews'!$A$1:$Q$136</oldFormula>
  </rdn>
  <rdn rId="0" localSheetId="8" customView="1" name="Z_55F258A9_3656_464A_8209_65541A4A9294_.wvu.FilterData" hidden="1" oldHidden="1">
    <formula>Estimates!$A$2:$BC$460</formula>
    <oldFormula>Estimates!$A$2:$BC$460</oldFormula>
  </rdn>
  <rdn rId="0" localSheetId="10" customView="1" name="Z_55F258A9_3656_464A_8209_65541A4A9294_.wvu.FilterData" hidden="1" oldHidden="1">
    <formula>'Open SWPRs'!$A$1:$H$615</formula>
    <oldFormula>'Open SWPRs'!$A$1:$H$615</oldFormula>
  </rdn>
  <rdn rId="0" localSheetId="12" customView="1" name="Z_55F258A9_3656_464A_8209_65541A4A9294_.wvu.FilterData" hidden="1" oldHidden="1">
    <formula>'Build Plan'!$D$3:$L$48</formula>
    <oldFormula>'Build Plan'!$D$3:$L$48</oldFormula>
  </rdn>
  <rcv guid="{55F258A9-3656-464A-8209-65541A4A9294}" action="add"/>
</revisions>
</file>

<file path=xl/revisions/revisionLog23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5922" sId="3">
    <nc r="AA296">
      <v>1</v>
    </nc>
  </rcc>
  <rcc rId="15923" sId="3">
    <nc r="AJ296">
      <v>1</v>
    </nc>
  </rcc>
  <rcc rId="15924" sId="3">
    <nc r="BA296">
      <v>1</v>
    </nc>
  </rcc>
  <rcv guid="{55F258A9-3656-464A-8209-65541A4A9294}" action="delete"/>
  <rdn rId="0" localSheetId="3" customView="1" name="Z_55F258A9_3656_464A_8209_65541A4A9294_.wvu.Rows" hidden="1" oldHidden="1">
    <formula>Plan!$488:$750</formula>
    <oldFormula>Plan!$488:$750</oldFormula>
  </rdn>
  <rdn rId="0" localSheetId="3" customView="1" name="Z_55F258A9_3656_464A_8209_65541A4A9294_.wvu.Cols" hidden="1" oldHidden="1">
    <formula>Plan!$S:$U,Plan!$BQ:$BT</formula>
    <oldFormula>Plan!$S:$U,Plan!$BQ:$BT</oldFormula>
  </rdn>
  <rdn rId="0" localSheetId="3" customView="1" name="Z_55F258A9_3656_464A_8209_65541A4A9294_.wvu.FilterData" hidden="1" oldHidden="1">
    <formula>Plan!$A$5:$BQ$468</formula>
    <oldFormula>Plan!$A$5:$BQ$468</oldFormula>
  </rdn>
  <rdn rId="0" localSheetId="4" customView="1" name="Z_55F258A9_3656_464A_8209_65541A4A9294_.wvu.FilterData" hidden="1" oldHidden="1">
    <formula>'Delivery Docs Plan'!$A$4:$O$37</formula>
    <oldFormula>'Delivery Docs Plan'!$A$4:$O$37</oldFormula>
  </rdn>
  <rdn rId="0" localSheetId="5" customView="1" name="Z_55F258A9_3656_464A_8209_65541A4A9294_.wvu.Rows" hidden="1" oldHidden="1">
    <formula>'PR Matrix'!$1:$2</formula>
    <oldFormula>'PR Matrix'!$1:$2</oldFormula>
  </rdn>
  <rdn rId="0" localSheetId="5" customView="1" name="Z_55F258A9_3656_464A_8209_65541A4A9294_.wvu.Cols" hidden="1" oldHidden="1">
    <formula>'PR Matrix'!$JN:$XFD</formula>
    <oldFormula>'PR Matrix'!$JN:$XFD</oldFormula>
  </rdn>
  <rdn rId="0" localSheetId="5" customView="1" name="Z_55F258A9_3656_464A_8209_65541A4A9294_.wvu.FilterData" hidden="1" oldHidden="1">
    <formula>'PR Matrix'!$C$1:$C$481</formula>
    <oldFormula>'PR Matrix'!$C$1:$C$481</oldFormula>
  </rdn>
  <rdn rId="0" localSheetId="6" customView="1" name="Z_55F258A9_3656_464A_8209_65541A4A9294_.wvu.Cols" hidden="1" oldHidden="1">
    <formula>Allocation!$L:$XFD</formula>
    <oldFormula>Allocation!$L:$XFD</oldFormula>
  </rdn>
  <rdn rId="0" localSheetId="6" customView="1" name="Z_55F258A9_3656_464A_8209_65541A4A9294_.wvu.FilterData" hidden="1" oldHidden="1">
    <formula>Allocation!$A$1:$K$1</formula>
    <oldFormula>Allocation!$A$1:$K$1</oldFormula>
  </rdn>
  <rdn rId="0" localSheetId="7" customView="1" name="Z_55F258A9_3656_464A_8209_65541A4A9294_.wvu.FilterData" hidden="1" oldHidden="1">
    <formula>'SRS Reviews'!$A$1:$Q$136</formula>
    <oldFormula>'SRS Reviews'!$A$1:$Q$136</oldFormula>
  </rdn>
  <rdn rId="0" localSheetId="8" customView="1" name="Z_55F258A9_3656_464A_8209_65541A4A9294_.wvu.FilterData" hidden="1" oldHidden="1">
    <formula>Estimates!$A$2:$BC$460</formula>
    <oldFormula>Estimates!$A$2:$BC$460</oldFormula>
  </rdn>
  <rdn rId="0" localSheetId="10" customView="1" name="Z_55F258A9_3656_464A_8209_65541A4A9294_.wvu.FilterData" hidden="1" oldHidden="1">
    <formula>'Open SWPRs'!$A$1:$H$615</formula>
    <oldFormula>'Open SWPRs'!$A$1:$H$615</oldFormula>
  </rdn>
  <rdn rId="0" localSheetId="12" customView="1" name="Z_55F258A9_3656_464A_8209_65541A4A9294_.wvu.FilterData" hidden="1" oldHidden="1">
    <formula>'Build Plan'!$D$3:$L$48</formula>
    <oldFormula>'Build Plan'!$D$3:$L$48</oldFormula>
  </rdn>
  <rcv guid="{55F258A9-3656-464A-8209-65541A4A9294}" action="add"/>
</revisions>
</file>

<file path=xl/revisions/revisionLog23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5938" sId="3">
    <nc r="O133" t="inlineStr">
      <is>
        <t>Y</t>
      </is>
    </nc>
  </rcc>
  <rcc rId="15939" sId="3">
    <nc r="O296" t="inlineStr">
      <is>
        <t>Y</t>
      </is>
    </nc>
  </rcc>
  <rcv guid="{02668375-14EE-499B-A8A1-CFA0F3453F57}" action="delete"/>
  <rdn rId="0" localSheetId="3" customView="1" name="Z_02668375_14EE_499B_A8A1_CFA0F3453F57_.wvu.Rows" hidden="1" oldHidden="1">
    <formula>Plan!$488:$750</formula>
    <oldFormula>Plan!$488:$750</oldFormula>
  </rdn>
  <rdn rId="0" localSheetId="3" customView="1" name="Z_02668375_14EE_499B_A8A1_CFA0F3453F57_.wvu.Cols" hidden="1" oldHidden="1">
    <formula>Plan!$S:$U,Plan!$BQ:$BT</formula>
    <oldFormula>Plan!$S:$U,Plan!$BQ:$BT</oldFormula>
  </rdn>
  <rdn rId="0" localSheetId="3" customView="1" name="Z_02668375_14EE_499B_A8A1_CFA0F3453F57_.wvu.FilterData" hidden="1" oldHidden="1">
    <formula>Plan!$A$5:$BQ$468</formula>
    <oldFormula>Plan!$A$5:$BQ$468</oldFormula>
  </rdn>
  <rdn rId="0" localSheetId="4" customView="1" name="Z_02668375_14EE_499B_A8A1_CFA0F3453F57_.wvu.FilterData" hidden="1" oldHidden="1">
    <formula>'Delivery Docs Plan'!$A$4:$O$37</formula>
    <oldFormula>'Delivery Docs Plan'!$A$4:$O$37</oldFormula>
  </rdn>
  <rdn rId="0" localSheetId="5" customView="1" name="Z_02668375_14EE_499B_A8A1_CFA0F3453F57_.wvu.Rows" hidden="1" oldHidden="1">
    <formula>'PR Matrix'!$1:$1</formula>
    <oldFormula>'PR Matrix'!$1:$1</oldFormula>
  </rdn>
  <rdn rId="0" localSheetId="5" customView="1" name="Z_02668375_14EE_499B_A8A1_CFA0F3453F57_.wvu.Cols" hidden="1" oldHidden="1">
    <formula>'PR Matrix'!$JN:$XFD</formula>
    <oldFormula>'PR Matrix'!$JN:$XFD</oldFormula>
  </rdn>
  <rdn rId="0" localSheetId="5" customView="1" name="Z_02668375_14EE_499B_A8A1_CFA0F3453F57_.wvu.FilterData" hidden="1" oldHidden="1">
    <formula>'PR Matrix'!$C$1:$C$481</formula>
    <oldFormula>'PR Matrix'!$C$1:$C$481</oldFormula>
  </rdn>
  <rdn rId="0" localSheetId="6" customView="1" name="Z_02668375_14EE_499B_A8A1_CFA0F3453F57_.wvu.Cols" hidden="1" oldHidden="1">
    <formula>Allocation!$L:$XFD</formula>
    <oldFormula>Allocation!$L:$XFD</oldFormula>
  </rdn>
  <rdn rId="0" localSheetId="6" customView="1" name="Z_02668375_14EE_499B_A8A1_CFA0F3453F57_.wvu.FilterData" hidden="1" oldHidden="1">
    <formula>Allocation!$A$1:$K$1</formula>
    <oldFormula>Allocation!$A$1:$K$1</oldFormula>
  </rdn>
  <rdn rId="0" localSheetId="7" customView="1" name="Z_02668375_14EE_499B_A8A1_CFA0F3453F57_.wvu.FilterData" hidden="1" oldHidden="1">
    <formula>'SRS Reviews'!$A$1:$Q$136</formula>
    <oldFormula>'SRS Reviews'!$A$1:$Q$136</oldFormula>
  </rdn>
  <rdn rId="0" localSheetId="8" customView="1" name="Z_02668375_14EE_499B_A8A1_CFA0F3453F57_.wvu.FilterData" hidden="1" oldHidden="1">
    <formula>Estimates!$A$2:$BC$460</formula>
    <oldFormula>Estimates!$A$2:$BC$460</oldFormula>
  </rdn>
  <rdn rId="0" localSheetId="10" customView="1" name="Z_02668375_14EE_499B_A8A1_CFA0F3453F57_.wvu.FilterData" hidden="1" oldHidden="1">
    <formula>'Open SWPRs'!$A$1:$H$615</formula>
    <oldFormula>'Open SWPRs'!$A$1:$H$615</oldFormula>
  </rdn>
  <rdn rId="0" localSheetId="12" customView="1" name="Z_02668375_14EE_499B_A8A1_CFA0F3453F57_.wvu.FilterData" hidden="1" oldHidden="1">
    <formula>'Build Plan'!$D$3:$L$48</formula>
    <oldFormula>'Build Plan'!$D$3:$L$48</oldFormula>
  </rdn>
  <rcv guid="{02668375-14EE-499B-A8A1-CFA0F3453F57}" action="add"/>
</revisions>
</file>

<file path=xl/revisions/revisionLog23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5953" sId="3">
    <nc r="M448" t="inlineStr">
      <is>
        <t>Y</t>
      </is>
    </nc>
  </rcc>
  <rcc rId="15954" sId="3">
    <nc r="N448" t="inlineStr">
      <is>
        <t>Y</t>
      </is>
    </nc>
  </rcc>
  <rcc rId="15955" sId="3">
    <nc r="O448" t="inlineStr">
      <is>
        <t>Y</t>
      </is>
    </nc>
  </rcc>
  <rcc rId="15956" sId="3">
    <nc r="P448" t="inlineStr">
      <is>
        <t>Y</t>
      </is>
    </nc>
  </rcc>
  <rcc rId="15957" sId="3">
    <oc r="L448" t="inlineStr">
      <is>
        <t>Y</t>
      </is>
    </oc>
    <nc r="L448"/>
  </rcc>
  <rcc rId="15958" sId="3">
    <oc r="AW448" t="inlineStr">
      <is>
        <t>DBY</t>
      </is>
    </oc>
    <nc r="AW448"/>
  </rcc>
  <rcc rId="15959" sId="4">
    <oc r="I29" t="inlineStr">
      <is>
        <t>IH/DD</t>
      </is>
    </oc>
    <nc r="I29"/>
  </rcc>
  <rcc rId="15960" sId="4">
    <oc r="J29" t="inlineStr">
      <is>
        <t>LC</t>
      </is>
    </oc>
    <nc r="J29"/>
  </rcc>
  <rcc rId="15961" sId="4">
    <oc r="H29" t="inlineStr">
      <is>
        <t>Y</t>
      </is>
    </oc>
    <nc r="H29" t="inlineStr">
      <is>
        <t>N</t>
      </is>
    </nc>
  </rcc>
  <rcv guid="{83E26134-8071-4B52-B9C2-8B5396DF70B4}" action="delete"/>
  <rdn rId="0" localSheetId="3" customView="1" name="Z_83E26134_8071_4B52_B9C2_8B5396DF70B4_.wvu.Rows" hidden="1" oldHidden="1">
    <formula>Plan!$488:$750</formula>
    <oldFormula>Plan!$488:$750</oldFormula>
  </rdn>
  <rdn rId="0" localSheetId="3" customView="1" name="Z_83E26134_8071_4B52_B9C2_8B5396DF70B4_.wvu.Cols" hidden="1" oldHidden="1">
    <formula>Plan!$S:$U</formula>
    <oldFormula>Plan!$S:$U</oldFormula>
  </rdn>
  <rdn rId="0" localSheetId="3" customView="1" name="Z_83E26134_8071_4B52_B9C2_8B5396DF70B4_.wvu.FilterData" hidden="1" oldHidden="1">
    <formula>Plan!$A$5:$BQ$468</formula>
    <oldFormula>Plan!$A$5:$BQ$468</oldFormula>
  </rdn>
  <rdn rId="0" localSheetId="4" customView="1" name="Z_83E26134_8071_4B52_B9C2_8B5396DF70B4_.wvu.FilterData" hidden="1" oldHidden="1">
    <formula>'Delivery Docs Plan'!$A$4:$O$37</formula>
    <oldFormula>'Delivery Docs Plan'!$A$4:$O$37</oldFormula>
  </rdn>
  <rdn rId="0" localSheetId="5" customView="1" name="Z_83E26134_8071_4B52_B9C2_8B5396DF70B4_.wvu.Rows" hidden="1" oldHidden="1">
    <formula>'PR Matrix'!$1:$1</formula>
    <oldFormula>'PR Matrix'!$1:$1</oldFormula>
  </rdn>
  <rdn rId="0" localSheetId="5" customView="1" name="Z_83E26134_8071_4B52_B9C2_8B5396DF70B4_.wvu.Cols" hidden="1" oldHidden="1">
    <formula>'PR Matrix'!$JN:$XFD</formula>
    <oldFormula>'PR Matrix'!$JN:$XFD</oldFormula>
  </rdn>
  <rdn rId="0" localSheetId="5" customView="1" name="Z_83E26134_8071_4B52_B9C2_8B5396DF70B4_.wvu.FilterData" hidden="1" oldHidden="1">
    <formula>'PR Matrix'!$C$1:$C$481</formula>
    <oldFormula>'PR Matrix'!$C$1:$C$481</oldFormula>
  </rdn>
  <rdn rId="0" localSheetId="6" customView="1" name="Z_83E26134_8071_4B52_B9C2_8B5396DF70B4_.wvu.Cols" hidden="1" oldHidden="1">
    <formula>Allocation!$L:$XFD</formula>
    <oldFormula>Allocation!$L:$XFD</oldFormula>
  </rdn>
  <rdn rId="0" localSheetId="6" customView="1" name="Z_83E26134_8071_4B52_B9C2_8B5396DF70B4_.wvu.FilterData" hidden="1" oldHidden="1">
    <formula>Allocation!$A$1:$K$1</formula>
    <oldFormula>Allocation!$A$1:$K$1</oldFormula>
  </rdn>
  <rdn rId="0" localSheetId="7" customView="1" name="Z_83E26134_8071_4B52_B9C2_8B5396DF70B4_.wvu.FilterData" hidden="1" oldHidden="1">
    <formula>'SRS Reviews'!$A$1:$Q$136</formula>
    <oldFormula>'SRS Reviews'!$A$1:$Q$136</oldFormula>
  </rdn>
  <rdn rId="0" localSheetId="8" customView="1" name="Z_83E26134_8071_4B52_B9C2_8B5396DF70B4_.wvu.FilterData" hidden="1" oldHidden="1">
    <formula>Estimates!$A$2:$BC$460</formula>
    <oldFormula>Estimates!$A$2:$BC$460</oldFormula>
  </rdn>
  <rdn rId="0" localSheetId="10" customView="1" name="Z_83E26134_8071_4B52_B9C2_8B5396DF70B4_.wvu.FilterData" hidden="1" oldHidden="1">
    <formula>'Open SWPRs'!$A$1:$H$615</formula>
    <oldFormula>'Open SWPRs'!$A$1:$H$615</oldFormula>
  </rdn>
  <rdn rId="0" localSheetId="12" customView="1" name="Z_83E26134_8071_4B52_B9C2_8B5396DF70B4_.wvu.FilterData" hidden="1" oldHidden="1">
    <formula>'Build Plan'!$D$3:$L$48</formula>
    <oldFormula>'Build Plan'!$D$3:$L$48</oldFormula>
  </rdn>
  <rcv guid="{83E26134-8071-4B52-B9C2-8B5396DF70B4}" action="add"/>
</revisions>
</file>

<file path=xl/revisions/revisionLog23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5975" sId="3">
    <nc r="Z148">
      <v>1</v>
    </nc>
  </rcc>
  <rcc rId="15976" sId="3">
    <nc r="AI148">
      <v>1</v>
    </nc>
  </rcc>
  <rcc rId="15977" sId="3">
    <nc r="AY148">
      <v>1</v>
    </nc>
  </rcc>
  <rcv guid="{83E26134-8071-4B52-B9C2-8B5396DF70B4}" action="delete"/>
  <rdn rId="0" localSheetId="3" customView="1" name="Z_83E26134_8071_4B52_B9C2_8B5396DF70B4_.wvu.Rows" hidden="1" oldHidden="1">
    <formula>Plan!$488:$750</formula>
    <oldFormula>Plan!$488:$750</oldFormula>
  </rdn>
  <rdn rId="0" localSheetId="3" customView="1" name="Z_83E26134_8071_4B52_B9C2_8B5396DF70B4_.wvu.Cols" hidden="1" oldHidden="1">
    <formula>Plan!$S:$U</formula>
    <oldFormula>Plan!$S:$U</oldFormula>
  </rdn>
  <rdn rId="0" localSheetId="3" customView="1" name="Z_83E26134_8071_4B52_B9C2_8B5396DF70B4_.wvu.FilterData" hidden="1" oldHidden="1">
    <formula>Plan!$A$5:$BQ$468</formula>
    <oldFormula>Plan!$A$5:$BQ$468</oldFormula>
  </rdn>
  <rdn rId="0" localSheetId="4" customView="1" name="Z_83E26134_8071_4B52_B9C2_8B5396DF70B4_.wvu.FilterData" hidden="1" oldHidden="1">
    <formula>'Delivery Docs Plan'!$A$4:$O$37</formula>
    <oldFormula>'Delivery Docs Plan'!$A$4:$O$37</oldFormula>
  </rdn>
  <rdn rId="0" localSheetId="5" customView="1" name="Z_83E26134_8071_4B52_B9C2_8B5396DF70B4_.wvu.Rows" hidden="1" oldHidden="1">
    <formula>'PR Matrix'!$1:$1</formula>
    <oldFormula>'PR Matrix'!$1:$1</oldFormula>
  </rdn>
  <rdn rId="0" localSheetId="5" customView="1" name="Z_83E26134_8071_4B52_B9C2_8B5396DF70B4_.wvu.Cols" hidden="1" oldHidden="1">
    <formula>'PR Matrix'!$JN:$XFD</formula>
    <oldFormula>'PR Matrix'!$JN:$XFD</oldFormula>
  </rdn>
  <rdn rId="0" localSheetId="5" customView="1" name="Z_83E26134_8071_4B52_B9C2_8B5396DF70B4_.wvu.FilterData" hidden="1" oldHidden="1">
    <formula>'PR Matrix'!$C$1:$C$481</formula>
    <oldFormula>'PR Matrix'!$C$1:$C$481</oldFormula>
  </rdn>
  <rdn rId="0" localSheetId="6" customView="1" name="Z_83E26134_8071_4B52_B9C2_8B5396DF70B4_.wvu.Cols" hidden="1" oldHidden="1">
    <formula>Allocation!$L:$XFD</formula>
    <oldFormula>Allocation!$L:$XFD</oldFormula>
  </rdn>
  <rdn rId="0" localSheetId="6" customView="1" name="Z_83E26134_8071_4B52_B9C2_8B5396DF70B4_.wvu.FilterData" hidden="1" oldHidden="1">
    <formula>Allocation!$A$1:$K$1</formula>
    <oldFormula>Allocation!$A$1:$K$1</oldFormula>
  </rdn>
  <rdn rId="0" localSheetId="7" customView="1" name="Z_83E26134_8071_4B52_B9C2_8B5396DF70B4_.wvu.FilterData" hidden="1" oldHidden="1">
    <formula>'SRS Reviews'!$A$1:$Q$136</formula>
    <oldFormula>'SRS Reviews'!$A$1:$Q$136</oldFormula>
  </rdn>
  <rdn rId="0" localSheetId="8" customView="1" name="Z_83E26134_8071_4B52_B9C2_8B5396DF70B4_.wvu.FilterData" hidden="1" oldHidden="1">
    <formula>Estimates!$A$2:$BC$460</formula>
    <oldFormula>Estimates!$A$2:$BC$460</oldFormula>
  </rdn>
  <rdn rId="0" localSheetId="10" customView="1" name="Z_83E26134_8071_4B52_B9C2_8B5396DF70B4_.wvu.FilterData" hidden="1" oldHidden="1">
    <formula>'Open SWPRs'!$A$1:$H$615</formula>
    <oldFormula>'Open SWPRs'!$A$1:$H$615</oldFormula>
  </rdn>
  <rdn rId="0" localSheetId="12" customView="1" name="Z_83E26134_8071_4B52_B9C2_8B5396DF70B4_.wvu.FilterData" hidden="1" oldHidden="1">
    <formula>'Build Plan'!$D$3:$L$48</formula>
    <oldFormula>'Build Plan'!$D$3:$L$48</oldFormula>
  </rdn>
  <rcv guid="{83E26134-8071-4B52-B9C2-8B5396DF70B4}" action="add"/>
</revisions>
</file>

<file path=xl/revisions/revisionLog23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5991" sId="3">
    <oc r="AA296">
      <v>1</v>
    </oc>
    <nc r="AA296">
      <v>100</v>
    </nc>
  </rcc>
  <rcc rId="15992" sId="3">
    <oc r="AJ296">
      <v>1</v>
    </oc>
    <nc r="AJ296">
      <v>100</v>
    </nc>
  </rcc>
  <rcc rId="15993" sId="3">
    <oc r="BA296">
      <v>1</v>
    </oc>
    <nc r="BA296">
      <v>100</v>
    </nc>
  </rcc>
  <rcv guid="{55F258A9-3656-464A-8209-65541A4A9294}" action="delete"/>
  <rdn rId="0" localSheetId="3" customView="1" name="Z_55F258A9_3656_464A_8209_65541A4A9294_.wvu.Rows" hidden="1" oldHidden="1">
    <formula>Plan!$488:$750</formula>
    <oldFormula>Plan!$488:$750</oldFormula>
  </rdn>
  <rdn rId="0" localSheetId="3" customView="1" name="Z_55F258A9_3656_464A_8209_65541A4A9294_.wvu.Cols" hidden="1" oldHidden="1">
    <formula>Plan!$S:$U,Plan!$BQ:$BT</formula>
    <oldFormula>Plan!$S:$U,Plan!$BQ:$BT</oldFormula>
  </rdn>
  <rdn rId="0" localSheetId="3" customView="1" name="Z_55F258A9_3656_464A_8209_65541A4A9294_.wvu.FilterData" hidden="1" oldHidden="1">
    <formula>Plan!$A$5:$BQ$468</formula>
    <oldFormula>Plan!$A$5:$BQ$468</oldFormula>
  </rdn>
  <rdn rId="0" localSheetId="4" customView="1" name="Z_55F258A9_3656_464A_8209_65541A4A9294_.wvu.FilterData" hidden="1" oldHidden="1">
    <formula>'Delivery Docs Plan'!$A$4:$O$37</formula>
    <oldFormula>'Delivery Docs Plan'!$A$4:$O$37</oldFormula>
  </rdn>
  <rdn rId="0" localSheetId="5" customView="1" name="Z_55F258A9_3656_464A_8209_65541A4A9294_.wvu.Rows" hidden="1" oldHidden="1">
    <formula>'PR Matrix'!$1:$2</formula>
    <oldFormula>'PR Matrix'!$1:$2</oldFormula>
  </rdn>
  <rdn rId="0" localSheetId="5" customView="1" name="Z_55F258A9_3656_464A_8209_65541A4A9294_.wvu.Cols" hidden="1" oldHidden="1">
    <formula>'PR Matrix'!$JN:$XFD</formula>
    <oldFormula>'PR Matrix'!$JN:$XFD</oldFormula>
  </rdn>
  <rdn rId="0" localSheetId="5" customView="1" name="Z_55F258A9_3656_464A_8209_65541A4A9294_.wvu.FilterData" hidden="1" oldHidden="1">
    <formula>'PR Matrix'!$C$1:$C$481</formula>
    <oldFormula>'PR Matrix'!$C$1:$C$481</oldFormula>
  </rdn>
  <rdn rId="0" localSheetId="6" customView="1" name="Z_55F258A9_3656_464A_8209_65541A4A9294_.wvu.Cols" hidden="1" oldHidden="1">
    <formula>Allocation!$L:$XFD</formula>
    <oldFormula>Allocation!$L:$XFD</oldFormula>
  </rdn>
  <rdn rId="0" localSheetId="6" customView="1" name="Z_55F258A9_3656_464A_8209_65541A4A9294_.wvu.FilterData" hidden="1" oldHidden="1">
    <formula>Allocation!$A$1:$K$1</formula>
    <oldFormula>Allocation!$A$1:$K$1</oldFormula>
  </rdn>
  <rdn rId="0" localSheetId="7" customView="1" name="Z_55F258A9_3656_464A_8209_65541A4A9294_.wvu.FilterData" hidden="1" oldHidden="1">
    <formula>'SRS Reviews'!$A$1:$Q$136</formula>
    <oldFormula>'SRS Reviews'!$A$1:$Q$136</oldFormula>
  </rdn>
  <rdn rId="0" localSheetId="8" customView="1" name="Z_55F258A9_3656_464A_8209_65541A4A9294_.wvu.FilterData" hidden="1" oldHidden="1">
    <formula>Estimates!$A$2:$BC$460</formula>
    <oldFormula>Estimates!$A$2:$BC$460</oldFormula>
  </rdn>
  <rdn rId="0" localSheetId="10" customView="1" name="Z_55F258A9_3656_464A_8209_65541A4A9294_.wvu.FilterData" hidden="1" oldHidden="1">
    <formula>'Open SWPRs'!$A$1:$H$615</formula>
    <oldFormula>'Open SWPRs'!$A$1:$H$615</oldFormula>
  </rdn>
  <rdn rId="0" localSheetId="12" customView="1" name="Z_55F258A9_3656_464A_8209_65541A4A9294_.wvu.FilterData" hidden="1" oldHidden="1">
    <formula>'Build Plan'!$D$3:$L$48</formula>
    <oldFormula>'Build Plan'!$D$3:$L$48</oldFormula>
  </rdn>
  <rcv guid="{55F258A9-3656-464A-8209-65541A4A9294}" action="add"/>
</revisions>
</file>

<file path=xl/revisions/revisionLog23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6007" sId="3">
    <nc r="AA133">
      <v>1</v>
    </nc>
  </rcc>
  <rcc rId="16008" sId="3">
    <nc r="AJ133">
      <v>1</v>
    </nc>
  </rcc>
  <rcc rId="16009" sId="3">
    <oc r="BA135">
      <v>50</v>
    </oc>
    <nc r="BA135"/>
  </rcc>
  <rcc rId="16010" sId="3">
    <nc r="BA133">
      <v>1</v>
    </nc>
  </rcc>
  <rcv guid="{55F258A9-3656-464A-8209-65541A4A9294}" action="delete"/>
  <rdn rId="0" localSheetId="3" customView="1" name="Z_55F258A9_3656_464A_8209_65541A4A9294_.wvu.Rows" hidden="1" oldHidden="1">
    <formula>Plan!$488:$750</formula>
    <oldFormula>Plan!$488:$750</oldFormula>
  </rdn>
  <rdn rId="0" localSheetId="3" customView="1" name="Z_55F258A9_3656_464A_8209_65541A4A9294_.wvu.Cols" hidden="1" oldHidden="1">
    <formula>Plan!$S:$U,Plan!$BQ:$BT</formula>
    <oldFormula>Plan!$S:$U,Plan!$BQ:$BT</oldFormula>
  </rdn>
  <rdn rId="0" localSheetId="3" customView="1" name="Z_55F258A9_3656_464A_8209_65541A4A9294_.wvu.FilterData" hidden="1" oldHidden="1">
    <formula>Plan!$A$5:$BQ$468</formula>
    <oldFormula>Plan!$A$5:$BQ$468</oldFormula>
  </rdn>
  <rdn rId="0" localSheetId="4" customView="1" name="Z_55F258A9_3656_464A_8209_65541A4A9294_.wvu.FilterData" hidden="1" oldHidden="1">
    <formula>'Delivery Docs Plan'!$A$4:$O$37</formula>
    <oldFormula>'Delivery Docs Plan'!$A$4:$O$37</oldFormula>
  </rdn>
  <rdn rId="0" localSheetId="5" customView="1" name="Z_55F258A9_3656_464A_8209_65541A4A9294_.wvu.Rows" hidden="1" oldHidden="1">
    <formula>'PR Matrix'!$1:$2</formula>
    <oldFormula>'PR Matrix'!$1:$2</oldFormula>
  </rdn>
  <rdn rId="0" localSheetId="5" customView="1" name="Z_55F258A9_3656_464A_8209_65541A4A9294_.wvu.Cols" hidden="1" oldHidden="1">
    <formula>'PR Matrix'!$JN:$XFD</formula>
    <oldFormula>'PR Matrix'!$JN:$XFD</oldFormula>
  </rdn>
  <rdn rId="0" localSheetId="5" customView="1" name="Z_55F258A9_3656_464A_8209_65541A4A9294_.wvu.FilterData" hidden="1" oldHidden="1">
    <formula>'PR Matrix'!$C$1:$C$481</formula>
    <oldFormula>'PR Matrix'!$C$1:$C$481</oldFormula>
  </rdn>
  <rdn rId="0" localSheetId="6" customView="1" name="Z_55F258A9_3656_464A_8209_65541A4A9294_.wvu.Cols" hidden="1" oldHidden="1">
    <formula>Allocation!$L:$XFD</formula>
    <oldFormula>Allocation!$L:$XFD</oldFormula>
  </rdn>
  <rdn rId="0" localSheetId="6" customView="1" name="Z_55F258A9_3656_464A_8209_65541A4A9294_.wvu.FilterData" hidden="1" oldHidden="1">
    <formula>Allocation!$A$1:$K$1</formula>
    <oldFormula>Allocation!$A$1:$K$1</oldFormula>
  </rdn>
  <rdn rId="0" localSheetId="7" customView="1" name="Z_55F258A9_3656_464A_8209_65541A4A9294_.wvu.FilterData" hidden="1" oldHidden="1">
    <formula>'SRS Reviews'!$A$1:$Q$136</formula>
    <oldFormula>'SRS Reviews'!$A$1:$Q$136</oldFormula>
  </rdn>
  <rdn rId="0" localSheetId="8" customView="1" name="Z_55F258A9_3656_464A_8209_65541A4A9294_.wvu.FilterData" hidden="1" oldHidden="1">
    <formula>Estimates!$A$2:$BC$460</formula>
    <oldFormula>Estimates!$A$2:$BC$460</oldFormula>
  </rdn>
  <rdn rId="0" localSheetId="10" customView="1" name="Z_55F258A9_3656_464A_8209_65541A4A9294_.wvu.FilterData" hidden="1" oldHidden="1">
    <formula>'Open SWPRs'!$A$1:$H$615</formula>
    <oldFormula>'Open SWPRs'!$A$1:$H$615</oldFormula>
  </rdn>
  <rdn rId="0" localSheetId="12" customView="1" name="Z_55F258A9_3656_464A_8209_65541A4A9294_.wvu.FilterData" hidden="1" oldHidden="1">
    <formula>'Build Plan'!$D$3:$L$48</formula>
    <oldFormula>'Build Plan'!$D$3:$L$48</oldFormula>
  </rdn>
  <rcv guid="{55F258A9-3656-464A-8209-65541A4A9294}" action="add"/>
</revisions>
</file>

<file path=xl/revisions/revisionLog23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6024" sId="5">
    <oc r="T116" t="inlineStr">
      <is>
        <t>T</t>
      </is>
    </oc>
    <nc r="T116" t="inlineStr">
      <is>
        <t>Y</t>
      </is>
    </nc>
  </rcc>
  <rcc rId="16025" sId="3">
    <nc r="M105" t="inlineStr">
      <is>
        <t>Y</t>
      </is>
    </nc>
  </rcc>
  <rcc rId="16026" sId="3">
    <nc r="N105" t="inlineStr">
      <is>
        <t>Y</t>
      </is>
    </nc>
  </rcc>
  <rcc rId="16027" sId="3">
    <nc r="P105" t="inlineStr">
      <is>
        <t>Y</t>
      </is>
    </nc>
  </rcc>
  <rcc rId="16028" sId="3">
    <nc r="W105" t="inlineStr">
      <is>
        <t>LC</t>
      </is>
    </nc>
  </rcc>
  <rcc rId="16029" sId="3">
    <nc r="X105" t="inlineStr">
      <is>
        <t>IH</t>
      </is>
    </nc>
  </rcc>
  <rcc rId="16030" sId="3">
    <nc r="V105">
      <v>5</v>
    </nc>
  </rcc>
  <rcc rId="16031" sId="3">
    <oc r="AF105" t="inlineStr">
      <is>
        <t>IH</t>
      </is>
    </oc>
    <nc r="AF105" t="inlineStr">
      <is>
        <t>LC</t>
      </is>
    </nc>
  </rcc>
  <rcc rId="16032" sId="3">
    <oc r="AG105" t="inlineStr">
      <is>
        <t>LC</t>
      </is>
    </oc>
    <nc r="AG105" t="inlineStr">
      <is>
        <t>IH</t>
      </is>
    </nc>
  </rcc>
  <rcc rId="16033" sId="3">
    <nc r="AV105" t="inlineStr">
      <is>
        <t>LC</t>
      </is>
    </nc>
  </rcc>
  <rcc rId="16034" sId="3">
    <nc r="AX105" t="inlineStr">
      <is>
        <t>IH</t>
      </is>
    </nc>
  </rcc>
  <rcv guid="{83E26134-8071-4B52-B9C2-8B5396DF70B4}" action="delete"/>
  <rdn rId="0" localSheetId="3" customView="1" name="Z_83E26134_8071_4B52_B9C2_8B5396DF70B4_.wvu.Rows" hidden="1" oldHidden="1">
    <formula>Plan!$488:$750</formula>
    <oldFormula>Plan!$488:$750</oldFormula>
  </rdn>
  <rdn rId="0" localSheetId="3" customView="1" name="Z_83E26134_8071_4B52_B9C2_8B5396DF70B4_.wvu.Cols" hidden="1" oldHidden="1">
    <formula>Plan!$S:$U</formula>
    <oldFormula>Plan!$S:$U</oldFormula>
  </rdn>
  <rdn rId="0" localSheetId="3" customView="1" name="Z_83E26134_8071_4B52_B9C2_8B5396DF70B4_.wvu.FilterData" hidden="1" oldHidden="1">
    <formula>Plan!$A$5:$BQ$468</formula>
    <oldFormula>Plan!$A$5:$BQ$468</oldFormula>
  </rdn>
  <rdn rId="0" localSheetId="4" customView="1" name="Z_83E26134_8071_4B52_B9C2_8B5396DF70B4_.wvu.FilterData" hidden="1" oldHidden="1">
    <formula>'Delivery Docs Plan'!$A$4:$O$37</formula>
    <oldFormula>'Delivery Docs Plan'!$A$4:$O$37</oldFormula>
  </rdn>
  <rdn rId="0" localSheetId="5" customView="1" name="Z_83E26134_8071_4B52_B9C2_8B5396DF70B4_.wvu.Rows" hidden="1" oldHidden="1">
    <formula>'PR Matrix'!$1:$1</formula>
    <oldFormula>'PR Matrix'!$1:$1</oldFormula>
  </rdn>
  <rdn rId="0" localSheetId="5" customView="1" name="Z_83E26134_8071_4B52_B9C2_8B5396DF70B4_.wvu.Cols" hidden="1" oldHidden="1">
    <formula>'PR Matrix'!$JN:$XFD</formula>
    <oldFormula>'PR Matrix'!$JN:$XFD</oldFormula>
  </rdn>
  <rdn rId="0" localSheetId="5" customView="1" name="Z_83E26134_8071_4B52_B9C2_8B5396DF70B4_.wvu.FilterData" hidden="1" oldHidden="1">
    <formula>'PR Matrix'!$C$1:$C$481</formula>
    <oldFormula>'PR Matrix'!$C$1:$C$481</oldFormula>
  </rdn>
  <rdn rId="0" localSheetId="6" customView="1" name="Z_83E26134_8071_4B52_B9C2_8B5396DF70B4_.wvu.Cols" hidden="1" oldHidden="1">
    <formula>Allocation!$L:$XFD</formula>
    <oldFormula>Allocation!$L:$XFD</oldFormula>
  </rdn>
  <rdn rId="0" localSheetId="6" customView="1" name="Z_83E26134_8071_4B52_B9C2_8B5396DF70B4_.wvu.FilterData" hidden="1" oldHidden="1">
    <formula>Allocation!$A$1:$K$1</formula>
    <oldFormula>Allocation!$A$1:$K$1</oldFormula>
  </rdn>
  <rdn rId="0" localSheetId="7" customView="1" name="Z_83E26134_8071_4B52_B9C2_8B5396DF70B4_.wvu.FilterData" hidden="1" oldHidden="1">
    <formula>'SRS Reviews'!$A$1:$Q$136</formula>
    <oldFormula>'SRS Reviews'!$A$1:$Q$136</oldFormula>
  </rdn>
  <rdn rId="0" localSheetId="8" customView="1" name="Z_83E26134_8071_4B52_B9C2_8B5396DF70B4_.wvu.FilterData" hidden="1" oldHidden="1">
    <formula>Estimates!$A$2:$BC$460</formula>
    <oldFormula>Estimates!$A$2:$BC$460</oldFormula>
  </rdn>
  <rdn rId="0" localSheetId="10" customView="1" name="Z_83E26134_8071_4B52_B9C2_8B5396DF70B4_.wvu.FilterData" hidden="1" oldHidden="1">
    <formula>'Open SWPRs'!$A$1:$H$615</formula>
    <oldFormula>'Open SWPRs'!$A$1:$H$615</oldFormula>
  </rdn>
  <rdn rId="0" localSheetId="12" customView="1" name="Z_83E26134_8071_4B52_B9C2_8B5396DF70B4_.wvu.FilterData" hidden="1" oldHidden="1">
    <formula>'Build Plan'!$D$3:$L$48</formula>
    <oldFormula>'Build Plan'!$D$3:$L$48</oldFormula>
  </rdn>
  <rcv guid="{83E26134-8071-4B52-B9C2-8B5396DF70B4}" action="add"/>
</revisions>
</file>

<file path=xl/revisions/revisionLog24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83E26134-8071-4B52-B9C2-8B5396DF70B4}" action="delete"/>
  <rdn rId="0" localSheetId="3" customView="1" name="Z_83E26134_8071_4B52_B9C2_8B5396DF70B4_.wvu.Rows" hidden="1" oldHidden="1">
    <formula>Plan!$488:$750</formula>
    <oldFormula>Plan!$488:$750</oldFormula>
  </rdn>
  <rdn rId="0" localSheetId="3" customView="1" name="Z_83E26134_8071_4B52_B9C2_8B5396DF70B4_.wvu.Cols" hidden="1" oldHidden="1">
    <formula>Plan!$S:$U</formula>
    <oldFormula>Plan!$S:$U</oldFormula>
  </rdn>
  <rdn rId="0" localSheetId="3" customView="1" name="Z_83E26134_8071_4B52_B9C2_8B5396DF70B4_.wvu.FilterData" hidden="1" oldHidden="1">
    <formula>Plan!$A$5:$BQ$468</formula>
    <oldFormula>Plan!$A$5:$BQ$468</oldFormula>
  </rdn>
  <rdn rId="0" localSheetId="4" customView="1" name="Z_83E26134_8071_4B52_B9C2_8B5396DF70B4_.wvu.FilterData" hidden="1" oldHidden="1">
    <formula>'Delivery Docs Plan'!$A$4:$O$37</formula>
    <oldFormula>'Delivery Docs Plan'!$A$4:$O$37</oldFormula>
  </rdn>
  <rdn rId="0" localSheetId="5" customView="1" name="Z_83E26134_8071_4B52_B9C2_8B5396DF70B4_.wvu.Rows" hidden="1" oldHidden="1">
    <formula>'PR Matrix'!$1:$1</formula>
    <oldFormula>'PR Matrix'!$1:$1</oldFormula>
  </rdn>
  <rdn rId="0" localSheetId="5" customView="1" name="Z_83E26134_8071_4B52_B9C2_8B5396DF70B4_.wvu.Cols" hidden="1" oldHidden="1">
    <formula>'PR Matrix'!$JN:$XFD</formula>
    <oldFormula>'PR Matrix'!$JN:$XFD</oldFormula>
  </rdn>
  <rdn rId="0" localSheetId="5" customView="1" name="Z_83E26134_8071_4B52_B9C2_8B5396DF70B4_.wvu.FilterData" hidden="1" oldHidden="1">
    <formula>'PR Matrix'!$C$1:$C$481</formula>
    <oldFormula>'PR Matrix'!$C$1:$C$481</oldFormula>
  </rdn>
  <rdn rId="0" localSheetId="6" customView="1" name="Z_83E26134_8071_4B52_B9C2_8B5396DF70B4_.wvu.Cols" hidden="1" oldHidden="1">
    <formula>Allocation!$L:$XFD</formula>
    <oldFormula>Allocation!$L:$XFD</oldFormula>
  </rdn>
  <rdn rId="0" localSheetId="6" customView="1" name="Z_83E26134_8071_4B52_B9C2_8B5396DF70B4_.wvu.FilterData" hidden="1" oldHidden="1">
    <formula>Allocation!$A$1:$K$1</formula>
    <oldFormula>Allocation!$A$1:$K$1</oldFormula>
  </rdn>
  <rdn rId="0" localSheetId="7" customView="1" name="Z_83E26134_8071_4B52_B9C2_8B5396DF70B4_.wvu.FilterData" hidden="1" oldHidden="1">
    <formula>'SRS Reviews'!$A$1:$Q$136</formula>
    <oldFormula>'SRS Reviews'!$A$1:$Q$136</oldFormula>
  </rdn>
  <rdn rId="0" localSheetId="8" customView="1" name="Z_83E26134_8071_4B52_B9C2_8B5396DF70B4_.wvu.FilterData" hidden="1" oldHidden="1">
    <formula>Estimates!$A$2:$BC$460</formula>
    <oldFormula>Estimates!$A$2:$BC$460</oldFormula>
  </rdn>
  <rdn rId="0" localSheetId="10" customView="1" name="Z_83E26134_8071_4B52_B9C2_8B5396DF70B4_.wvu.FilterData" hidden="1" oldHidden="1">
    <formula>'Open SWPRs'!$A$1:$H$615</formula>
    <oldFormula>'Open SWPRs'!$A$1:$H$615</oldFormula>
  </rdn>
  <rdn rId="0" localSheetId="12" customView="1" name="Z_83E26134_8071_4B52_B9C2_8B5396DF70B4_.wvu.FilterData" hidden="1" oldHidden="1">
    <formula>'Build Plan'!$D$3:$L$48</formula>
    <oldFormula>'Build Plan'!$D$3:$L$48</oldFormula>
  </rdn>
  <rcv guid="{83E26134-8071-4B52-B9C2-8B5396DF70B4}" action="add"/>
</revisions>
</file>

<file path=xl/revisions/revisionLog24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6061" sId="7">
    <nc r="I12" t="inlineStr">
      <is>
        <t>Ian</t>
      </is>
    </nc>
  </rcc>
</revisions>
</file>

<file path=xl/revisions/revisionLog24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6062" sId="3">
    <nc r="AY333">
      <v>100</v>
    </nc>
  </rcc>
  <rcc rId="16063" sId="3">
    <oc r="E333">
      <v>6108</v>
    </oc>
    <nc r="E333"/>
  </rcc>
  <rcc rId="16064" sId="3" xfDxf="1" dxf="1">
    <nc r="F333">
      <v>6108</v>
    </nc>
    <ndxf>
      <font>
        <sz val="8"/>
      </font>
      <alignment horizontal="left" wrapText="1" readingOrder="0"/>
      <border outline="0">
        <left style="thin">
          <color indexed="64"/>
        </left>
        <right style="thin">
          <color indexed="64"/>
        </right>
      </border>
    </ndxf>
  </rcc>
  <rcc rId="16065" sId="3">
    <nc r="AZ333">
      <v>1</v>
    </nc>
  </rcc>
</revisions>
</file>

<file path=xl/revisions/revisionLog24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6066" sId="3">
    <oc r="AZ333">
      <v>1</v>
    </oc>
    <nc r="AZ333"/>
  </rcc>
  <rcc rId="16067" sId="3">
    <oc r="AY333">
      <v>100</v>
    </oc>
    <nc r="AY333"/>
  </rcc>
  <rfmt sheetId="7" sqref="H3 H12 H37 H69 H94 H99 H103 H106:H107 H109 H118 H134" start="0" length="2147483647">
    <dxf>
      <font>
        <color rgb="FF00B050"/>
      </font>
    </dxf>
  </rfmt>
  <rcc rId="16068" sId="4">
    <oc r="D33" t="inlineStr">
      <is>
        <t>Each Integ</t>
      </is>
    </oc>
    <nc r="D33" t="inlineStr">
      <is>
        <t>Integs</t>
      </is>
    </nc>
  </rcc>
  <rrc rId="16069" sId="4" eol="1" ref="A38:XFD38" action="insertRow"/>
  <rcc rId="16070" sId="4" odxf="1" dxf="1">
    <nc r="B38" t="inlineStr">
      <is>
        <t>Timing Budget Allocation Doc</t>
      </is>
    </nc>
    <odxf>
      <font>
        <sz val="10"/>
        <color auto="1"/>
        <name val="Arial"/>
        <scheme val="none"/>
      </font>
    </odxf>
    <ndxf>
      <font>
        <sz val="10"/>
        <color auto="1"/>
        <name val="Arial"/>
        <scheme val="none"/>
      </font>
    </ndxf>
  </rcc>
  <rfmt sheetId="4" sqref="B38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</dxf>
  </rfmt>
  <rcc rId="16071" sId="4" odxf="1" dxf="1">
    <nc r="C38" t="inlineStr">
      <is>
        <t>JXW001/0247</t>
      </is>
    </nc>
    <odxf>
      <font>
        <sz val="10"/>
        <color auto="1"/>
        <name val="Arial"/>
        <scheme val="none"/>
      </font>
    </odxf>
    <ndxf>
      <font>
        <sz val="10"/>
        <color auto="1"/>
        <name val="Arial"/>
        <scheme val="none"/>
      </font>
    </ndxf>
  </rcc>
  <rcc rId="16072" sId="4" odxf="1" dxf="1">
    <nc r="D38" t="inlineStr">
      <is>
        <t>N/A</t>
      </is>
    </nc>
    <odxf>
      <font>
        <sz val="10"/>
        <color auto="1"/>
        <name val="Arial"/>
        <scheme val="none"/>
      </font>
    </odxf>
    <ndxf>
      <font>
        <sz val="10"/>
        <color auto="1"/>
        <name val="Arial"/>
        <scheme val="none"/>
      </font>
    </ndxf>
  </rcc>
  <rfmt sheetId="4" sqref="D38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70" formatCode="&quot;XWB&quot;##.#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</rfmt>
  <rcc rId="16073" sId="4" odxf="1" dxf="1">
    <nc r="E38" t="inlineStr">
      <is>
        <t>Software Freeze</t>
      </is>
    </nc>
    <odxf>
      <font>
        <sz val="10"/>
        <color auto="1"/>
        <name val="Arial"/>
        <scheme val="none"/>
      </font>
    </odxf>
    <ndxf>
      <font>
        <sz val="10"/>
        <color auto="1"/>
        <name val="Arial"/>
        <scheme val="none"/>
      </font>
    </ndxf>
  </rcc>
  <rfmt sheetId="4" sqref="E38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70" formatCode="&quot;XWB&quot;##.#"/>
      <fill>
        <patternFill patternType="solid">
          <fgColor indexed="64"/>
          <bgColor rgb="FFFFC00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</rfmt>
  <rfmt sheetId="4" sqref="F38" start="0" length="0">
    <dxf>
      <font>
        <sz val="10"/>
        <color auto="1"/>
        <name val="Arial"/>
        <scheme val="none"/>
      </font>
    </dxf>
  </rfmt>
  <rfmt sheetId="4" sqref="F38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rgb="FFFF000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</rfmt>
  <rcc rId="16074" sId="4">
    <nc r="F38" t="inlineStr">
      <is>
        <t>Release to IV&amp;V</t>
      </is>
    </nc>
  </rcc>
  <rcc rId="16075" sId="4">
    <nc r="G38">
      <v>18</v>
    </nc>
  </rcc>
  <rfmt sheetId="4" sqref="G38">
    <dxf>
      <alignment horizontal="center" readingOrder="0"/>
    </dxf>
  </rfmt>
  <rcc rId="16076" sId="4" odxf="1" dxf="1">
    <nc r="H38" t="inlineStr">
      <is>
        <t>Y</t>
      </is>
    </nc>
    <odxf>
      <font>
        <sz val="10"/>
        <color auto="1"/>
        <name val="Arial"/>
        <scheme val="none"/>
      </font>
    </odxf>
    <ndxf>
      <font>
        <sz val="10"/>
        <color auto="1"/>
        <name val="Arial"/>
        <scheme val="none"/>
      </font>
    </ndxf>
  </rcc>
  <rfmt sheetId="4" sqref="H38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rfmt>
  <rcc rId="16077" sId="4" odxf="1" dxf="1">
    <nc r="I38" t="inlineStr">
      <is>
        <t>Baz</t>
      </is>
    </nc>
    <odxf>
      <font>
        <sz val="10"/>
        <color auto="1"/>
        <name val="Arial"/>
        <scheme val="none"/>
      </font>
    </odxf>
    <ndxf>
      <font>
        <sz val="10"/>
        <color auto="1"/>
        <name val="Arial"/>
        <scheme val="none"/>
      </font>
    </ndxf>
  </rcc>
  <rfmt sheetId="4" sqref="I38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indexed="22"/>
        </patternFill>
      </fill>
      <border diagonalUp="0" diagonalDown="0" outline="0">
        <left style="thin">
          <color indexed="64"/>
        </left>
        <right/>
        <top/>
        <bottom/>
      </border>
    </dxf>
  </rfmt>
  <rcc rId="16078" sId="4" odxf="1" dxf="1">
    <nc r="J38" t="inlineStr">
      <is>
        <t>DD</t>
      </is>
    </nc>
    <odxf>
      <font>
        <sz val="10"/>
        <color auto="1"/>
        <name val="Arial"/>
        <scheme val="none"/>
      </font>
    </odxf>
    <ndxf>
      <font>
        <sz val="10"/>
        <color auto="1"/>
        <name val="Arial"/>
        <scheme val="none"/>
      </font>
    </ndxf>
  </rcc>
  <rfmt sheetId="4" sqref="J38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indexed="22"/>
        </patternFill>
      </fill>
      <border diagonalUp="0" diagonalDown="0" outline="0">
        <left/>
        <right/>
        <top/>
        <bottom/>
      </border>
    </dxf>
  </rfmt>
  <rcv guid="{83E26134-8071-4B52-B9C2-8B5396DF70B4}" action="delete"/>
  <rdn rId="0" localSheetId="3" customView="1" name="Z_83E26134_8071_4B52_B9C2_8B5396DF70B4_.wvu.Rows" hidden="1" oldHidden="1">
    <formula>Plan!$488:$750</formula>
    <oldFormula>Plan!$488:$750</oldFormula>
  </rdn>
  <rdn rId="0" localSheetId="3" customView="1" name="Z_83E26134_8071_4B52_B9C2_8B5396DF70B4_.wvu.Cols" hidden="1" oldHidden="1">
    <formula>Plan!$S:$U</formula>
    <oldFormula>Plan!$S:$U</oldFormula>
  </rdn>
  <rdn rId="0" localSheetId="3" customView="1" name="Z_83E26134_8071_4B52_B9C2_8B5396DF70B4_.wvu.FilterData" hidden="1" oldHidden="1">
    <formula>Plan!$A$5:$BQ$468</formula>
    <oldFormula>Plan!$A$5:$BQ$468</oldFormula>
  </rdn>
  <rdn rId="0" localSheetId="4" customView="1" name="Z_83E26134_8071_4B52_B9C2_8B5396DF70B4_.wvu.FilterData" hidden="1" oldHidden="1">
    <formula>'Delivery Docs Plan'!$A$4:$O$37</formula>
    <oldFormula>'Delivery Docs Plan'!$A$4:$O$37</oldFormula>
  </rdn>
  <rdn rId="0" localSheetId="5" customView="1" name="Z_83E26134_8071_4B52_B9C2_8B5396DF70B4_.wvu.Rows" hidden="1" oldHidden="1">
    <formula>'PR Matrix'!$1:$1</formula>
    <oldFormula>'PR Matrix'!$1:$1</oldFormula>
  </rdn>
  <rdn rId="0" localSheetId="5" customView="1" name="Z_83E26134_8071_4B52_B9C2_8B5396DF70B4_.wvu.Cols" hidden="1" oldHidden="1">
    <formula>'PR Matrix'!$JN:$XFD</formula>
    <oldFormula>'PR Matrix'!$JN:$XFD</oldFormula>
  </rdn>
  <rdn rId="0" localSheetId="5" customView="1" name="Z_83E26134_8071_4B52_B9C2_8B5396DF70B4_.wvu.FilterData" hidden="1" oldHidden="1">
    <formula>'PR Matrix'!$C$1:$C$481</formula>
    <oldFormula>'PR Matrix'!$C$1:$C$481</oldFormula>
  </rdn>
  <rdn rId="0" localSheetId="6" customView="1" name="Z_83E26134_8071_4B52_B9C2_8B5396DF70B4_.wvu.Cols" hidden="1" oldHidden="1">
    <formula>Allocation!$L:$XFD</formula>
    <oldFormula>Allocation!$L:$XFD</oldFormula>
  </rdn>
  <rdn rId="0" localSheetId="6" customView="1" name="Z_83E26134_8071_4B52_B9C2_8B5396DF70B4_.wvu.FilterData" hidden="1" oldHidden="1">
    <formula>Allocation!$A$1:$K$1</formula>
    <oldFormula>Allocation!$A$1:$K$1</oldFormula>
  </rdn>
  <rdn rId="0" localSheetId="7" customView="1" name="Z_83E26134_8071_4B52_B9C2_8B5396DF70B4_.wvu.FilterData" hidden="1" oldHidden="1">
    <formula>'SRS Reviews'!$A$1:$Q$136</formula>
    <oldFormula>'SRS Reviews'!$A$1:$Q$136</oldFormula>
  </rdn>
  <rdn rId="0" localSheetId="8" customView="1" name="Z_83E26134_8071_4B52_B9C2_8B5396DF70B4_.wvu.FilterData" hidden="1" oldHidden="1">
    <formula>Estimates!$A$2:$BC$460</formula>
    <oldFormula>Estimates!$A$2:$BC$460</oldFormula>
  </rdn>
  <rdn rId="0" localSheetId="10" customView="1" name="Z_83E26134_8071_4B52_B9C2_8B5396DF70B4_.wvu.FilterData" hidden="1" oldHidden="1">
    <formula>'Open SWPRs'!$A$1:$H$615</formula>
    <oldFormula>'Open SWPRs'!$A$1:$H$615</oldFormula>
  </rdn>
  <rdn rId="0" localSheetId="12" customView="1" name="Z_83E26134_8071_4B52_B9C2_8B5396DF70B4_.wvu.FilterData" hidden="1" oldHidden="1">
    <formula>'Build Plan'!$D$3:$L$48</formula>
    <oldFormula>'Build Plan'!$D$3:$L$48</oldFormula>
  </rdn>
  <rcv guid="{83E26134-8071-4B52-B9C2-8B5396DF70B4}" action="add"/>
</revisions>
</file>

<file path=xl/revisions/revisionLog24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6092" sId="4">
    <oc r="G38">
      <v>18</v>
    </oc>
    <nc r="G38">
      <v>19</v>
    </nc>
  </rcc>
</revisions>
</file>

<file path=xl/revisions/revisionLog24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55F258A9-3656-464A-8209-65541A4A9294}" action="delete"/>
  <rdn rId="0" localSheetId="3" customView="1" name="Z_55F258A9_3656_464A_8209_65541A4A9294_.wvu.Rows" hidden="1" oldHidden="1">
    <formula>Plan!$488:$750</formula>
    <oldFormula>Plan!$488:$750</oldFormula>
  </rdn>
  <rdn rId="0" localSheetId="3" customView="1" name="Z_55F258A9_3656_464A_8209_65541A4A9294_.wvu.Cols" hidden="1" oldHidden="1">
    <formula>Plan!$S:$U,Plan!$BQ:$BT</formula>
    <oldFormula>Plan!$S:$U,Plan!$BQ:$BT</oldFormula>
  </rdn>
  <rdn rId="0" localSheetId="3" customView="1" name="Z_55F258A9_3656_464A_8209_65541A4A9294_.wvu.FilterData" hidden="1" oldHidden="1">
    <formula>Plan!$A$5:$BQ$468</formula>
    <oldFormula>Plan!$A$5:$BQ$468</oldFormula>
  </rdn>
  <rdn rId="0" localSheetId="4" customView="1" name="Z_55F258A9_3656_464A_8209_65541A4A9294_.wvu.FilterData" hidden="1" oldHidden="1">
    <formula>'Delivery Docs Plan'!$A$4:$O$37</formula>
    <oldFormula>'Delivery Docs Plan'!$A$4:$O$37</oldFormula>
  </rdn>
  <rdn rId="0" localSheetId="5" customView="1" name="Z_55F258A9_3656_464A_8209_65541A4A9294_.wvu.Rows" hidden="1" oldHidden="1">
    <formula>'PR Matrix'!$1:$2</formula>
    <oldFormula>'PR Matrix'!$1:$2</oldFormula>
  </rdn>
  <rdn rId="0" localSheetId="5" customView="1" name="Z_55F258A9_3656_464A_8209_65541A4A9294_.wvu.Cols" hidden="1" oldHidden="1">
    <formula>'PR Matrix'!$JN:$XFD</formula>
    <oldFormula>'PR Matrix'!$JN:$XFD</oldFormula>
  </rdn>
  <rdn rId="0" localSheetId="5" customView="1" name="Z_55F258A9_3656_464A_8209_65541A4A9294_.wvu.FilterData" hidden="1" oldHidden="1">
    <formula>'PR Matrix'!$C$1:$C$481</formula>
    <oldFormula>'PR Matrix'!$C$1:$C$481</oldFormula>
  </rdn>
  <rdn rId="0" localSheetId="6" customView="1" name="Z_55F258A9_3656_464A_8209_65541A4A9294_.wvu.Cols" hidden="1" oldHidden="1">
    <formula>Allocation!$L:$XFD</formula>
    <oldFormula>Allocation!$L:$XFD</oldFormula>
  </rdn>
  <rdn rId="0" localSheetId="6" customView="1" name="Z_55F258A9_3656_464A_8209_65541A4A9294_.wvu.FilterData" hidden="1" oldHidden="1">
    <formula>Allocation!$A$1:$K$1</formula>
    <oldFormula>Allocation!$A$1:$K$1</oldFormula>
  </rdn>
  <rdn rId="0" localSheetId="7" customView="1" name="Z_55F258A9_3656_464A_8209_65541A4A9294_.wvu.FilterData" hidden="1" oldHidden="1">
    <formula>'SRS Reviews'!$A$1:$Q$136</formula>
    <oldFormula>'SRS Reviews'!$A$1:$Q$136</oldFormula>
  </rdn>
  <rdn rId="0" localSheetId="8" customView="1" name="Z_55F258A9_3656_464A_8209_65541A4A9294_.wvu.FilterData" hidden="1" oldHidden="1">
    <formula>Estimates!$A$2:$BC$460</formula>
    <oldFormula>Estimates!$A$2:$BC$460</oldFormula>
  </rdn>
  <rdn rId="0" localSheetId="10" customView="1" name="Z_55F258A9_3656_464A_8209_65541A4A9294_.wvu.FilterData" hidden="1" oldHidden="1">
    <formula>'Open SWPRs'!$A$1:$H$615</formula>
    <oldFormula>'Open SWPRs'!$A$1:$H$615</oldFormula>
  </rdn>
  <rdn rId="0" localSheetId="12" customView="1" name="Z_55F258A9_3656_464A_8209_65541A4A9294_.wvu.FilterData" hidden="1" oldHidden="1">
    <formula>'Build Plan'!$D$3:$L$48</formula>
    <oldFormula>'Build Plan'!$D$3:$L$48</oldFormula>
  </rdn>
  <rcv guid="{55F258A9-3656-464A-8209-65541A4A9294}" action="add"/>
</revisions>
</file>

<file path=xl/revisions/revisionLog24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6106" sId="5">
    <oc r="D171" t="inlineStr">
      <is>
        <t>Y</t>
      </is>
    </oc>
    <nc r="D171"/>
  </rcc>
  <rcc rId="16107" sId="5">
    <oc r="D177" t="inlineStr">
      <is>
        <t>Y</t>
      </is>
    </oc>
    <nc r="D177"/>
  </rcc>
  <rcc rId="16108" sId="5">
    <nc r="D88" t="inlineStr">
      <is>
        <t>Y</t>
      </is>
    </nc>
  </rcc>
  <rcc rId="16109" sId="5">
    <oc r="B88" t="inlineStr">
      <is>
        <t>6182, 6184</t>
      </is>
    </oc>
    <nc r="B88" t="inlineStr">
      <is>
        <t>5920, 6182, 6184</t>
      </is>
    </nc>
  </rcc>
  <rcc rId="16110" sId="5">
    <oc r="D4" t="inlineStr">
      <is>
        <t>N</t>
      </is>
    </oc>
    <nc r="D4" t="inlineStr">
      <is>
        <t>Y</t>
      </is>
    </nc>
  </rcc>
  <rcc rId="16111" sId="5">
    <oc r="B171">
      <v>5920</v>
    </oc>
    <nc r="B171"/>
  </rcc>
  <rcc rId="16112" sId="5">
    <oc r="B177">
      <v>5920</v>
    </oc>
    <nc r="B177"/>
  </rcc>
  <rcc rId="16113" sId="3">
    <oc r="I160" t="inlineStr">
      <is>
        <t>Y</t>
      </is>
    </oc>
    <nc r="I160"/>
  </rcc>
  <rcc rId="16114" sId="3">
    <oc r="I166" t="inlineStr">
      <is>
        <t>Y</t>
      </is>
    </oc>
    <nc r="I166"/>
  </rcc>
  <rcc rId="16115" sId="3">
    <oc r="E160">
      <v>5920</v>
    </oc>
    <nc r="E160"/>
  </rcc>
  <rcc rId="16116" sId="3">
    <oc r="E166">
      <v>5920</v>
    </oc>
    <nc r="E166"/>
  </rcc>
  <rcc rId="16117" sId="3">
    <oc r="P166" t="inlineStr">
      <is>
        <t>Y</t>
      </is>
    </oc>
    <nc r="P166"/>
  </rcc>
  <rcc rId="16118" sId="3">
    <oc r="P160" t="inlineStr">
      <is>
        <t>Y</t>
      </is>
    </oc>
    <nc r="P160"/>
  </rcc>
  <rcc rId="16119" sId="3">
    <oc r="V160">
      <v>3</v>
    </oc>
    <nc r="V160"/>
  </rcc>
  <rcc rId="16120" sId="3">
    <oc r="V166">
      <v>3</v>
    </oc>
    <nc r="V166"/>
  </rcc>
  <rcc rId="16121" sId="3">
    <oc r="E77" t="inlineStr">
      <is>
        <t>6182, 6184</t>
      </is>
    </oc>
    <nc r="E77" t="inlineStr">
      <is>
        <t>5920, 6182, 6184</t>
      </is>
    </nc>
  </rcc>
  <rcc rId="16122" sId="5">
    <oc r="R84" t="inlineStr">
      <is>
        <t>Y</t>
      </is>
    </oc>
    <nc r="R84"/>
  </rcc>
  <rcc rId="16123" sId="5">
    <oc r="B84">
      <v>6184</v>
    </oc>
    <nc r="B84"/>
  </rcc>
  <rcc rId="16124" sId="3">
    <oc r="E73">
      <v>6184</v>
    </oc>
    <nc r="E73"/>
  </rcc>
  <rcc rId="16125" sId="3">
    <oc r="I73" t="inlineStr">
      <is>
        <t>Y</t>
      </is>
    </oc>
    <nc r="I73"/>
  </rcc>
  <rcc rId="16126" sId="3">
    <oc r="P73" t="inlineStr">
      <is>
        <t>Y</t>
      </is>
    </oc>
    <nc r="P73"/>
  </rcc>
  <rcc rId="16127" sId="3">
    <oc r="V73">
      <v>3</v>
    </oc>
    <nc r="V73"/>
  </rcc>
  <rcv guid="{83E26134-8071-4B52-B9C2-8B5396DF70B4}" action="delete"/>
  <rdn rId="0" localSheetId="3" customView="1" name="Z_83E26134_8071_4B52_B9C2_8B5396DF70B4_.wvu.Rows" hidden="1" oldHidden="1">
    <formula>Plan!$488:$750</formula>
    <oldFormula>Plan!$488:$750</oldFormula>
  </rdn>
  <rdn rId="0" localSheetId="3" customView="1" name="Z_83E26134_8071_4B52_B9C2_8B5396DF70B4_.wvu.Cols" hidden="1" oldHidden="1">
    <formula>Plan!$S:$U</formula>
    <oldFormula>Plan!$S:$U</oldFormula>
  </rdn>
  <rdn rId="0" localSheetId="3" customView="1" name="Z_83E26134_8071_4B52_B9C2_8B5396DF70B4_.wvu.FilterData" hidden="1" oldHidden="1">
    <formula>Plan!$A$5:$BQ$468</formula>
    <oldFormula>Plan!$A$5:$BQ$468</oldFormula>
  </rdn>
  <rdn rId="0" localSheetId="4" customView="1" name="Z_83E26134_8071_4B52_B9C2_8B5396DF70B4_.wvu.FilterData" hidden="1" oldHidden="1">
    <formula>'Delivery Docs Plan'!$A$4:$O$37</formula>
    <oldFormula>'Delivery Docs Plan'!$A$4:$O$37</oldFormula>
  </rdn>
  <rdn rId="0" localSheetId="5" customView="1" name="Z_83E26134_8071_4B52_B9C2_8B5396DF70B4_.wvu.Rows" hidden="1" oldHidden="1">
    <formula>'PR Matrix'!$1:$1</formula>
    <oldFormula>'PR Matrix'!$1:$1</oldFormula>
  </rdn>
  <rdn rId="0" localSheetId="5" customView="1" name="Z_83E26134_8071_4B52_B9C2_8B5396DF70B4_.wvu.Cols" hidden="1" oldHidden="1">
    <formula>'PR Matrix'!$JN:$XFD</formula>
    <oldFormula>'PR Matrix'!$JN:$XFD</oldFormula>
  </rdn>
  <rdn rId="0" localSheetId="5" customView="1" name="Z_83E26134_8071_4B52_B9C2_8B5396DF70B4_.wvu.FilterData" hidden="1" oldHidden="1">
    <formula>'PR Matrix'!$C$1:$C$481</formula>
    <oldFormula>'PR Matrix'!$C$1:$C$481</oldFormula>
  </rdn>
  <rdn rId="0" localSheetId="6" customView="1" name="Z_83E26134_8071_4B52_B9C2_8B5396DF70B4_.wvu.Cols" hidden="1" oldHidden="1">
    <formula>Allocation!$L:$XFD</formula>
    <oldFormula>Allocation!$L:$XFD</oldFormula>
  </rdn>
  <rdn rId="0" localSheetId="6" customView="1" name="Z_83E26134_8071_4B52_B9C2_8B5396DF70B4_.wvu.FilterData" hidden="1" oldHidden="1">
    <formula>Allocation!$A$1:$K$1</formula>
    <oldFormula>Allocation!$A$1:$K$1</oldFormula>
  </rdn>
  <rdn rId="0" localSheetId="7" customView="1" name="Z_83E26134_8071_4B52_B9C2_8B5396DF70B4_.wvu.FilterData" hidden="1" oldHidden="1">
    <formula>'SRS Reviews'!$A$1:$Q$136</formula>
    <oldFormula>'SRS Reviews'!$A$1:$Q$136</oldFormula>
  </rdn>
  <rdn rId="0" localSheetId="8" customView="1" name="Z_83E26134_8071_4B52_B9C2_8B5396DF70B4_.wvu.FilterData" hidden="1" oldHidden="1">
    <formula>Estimates!$A$2:$BC$460</formula>
    <oldFormula>Estimates!$A$2:$BC$460</oldFormula>
  </rdn>
  <rdn rId="0" localSheetId="10" customView="1" name="Z_83E26134_8071_4B52_B9C2_8B5396DF70B4_.wvu.FilterData" hidden="1" oldHidden="1">
    <formula>'Open SWPRs'!$A$1:$H$615</formula>
    <oldFormula>'Open SWPRs'!$A$1:$H$615</oldFormula>
  </rdn>
  <rdn rId="0" localSheetId="12" customView="1" name="Z_83E26134_8071_4B52_B9C2_8B5396DF70B4_.wvu.FilterData" hidden="1" oldHidden="1">
    <formula>'Build Plan'!$D$3:$L$48</formula>
    <oldFormula>'Build Plan'!$D$3:$L$48</oldFormula>
  </rdn>
  <rcv guid="{83E26134-8071-4B52-B9C2-8B5396DF70B4}" action="add"/>
</revisions>
</file>

<file path=xl/revisions/revisionLog24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6141" sId="5">
    <oc r="R4" t="inlineStr">
      <is>
        <t>N</t>
      </is>
    </oc>
    <nc r="R4" t="inlineStr">
      <is>
        <t>Y</t>
      </is>
    </nc>
  </rcc>
</revisions>
</file>

<file path=xl/revisions/revisionLog24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6142" sId="3">
    <oc r="X15" t="inlineStr">
      <is>
        <t>TCS</t>
      </is>
    </oc>
    <nc r="X15" t="inlineStr">
      <is>
        <t>JR</t>
      </is>
    </nc>
  </rcc>
  <rcc rId="16143" sId="3">
    <oc r="AX15" t="inlineStr">
      <is>
        <t>TCS</t>
      </is>
    </oc>
    <nc r="AX15" t="inlineStr">
      <is>
        <t>JR</t>
      </is>
    </nc>
  </rcc>
  <rcc rId="16144" sId="3">
    <nc r="BA15">
      <v>1</v>
    </nc>
  </rcc>
  <rcc rId="16145" sId="3">
    <nc r="AA15">
      <v>1</v>
    </nc>
  </rcc>
  <rcv guid="{18DF35B7-CAA0-4050-BA63-78DA1CA747BE}" action="delete"/>
  <rdn rId="0" localSheetId="3" customView="1" name="Z_18DF35B7_CAA0_4050_BA63_78DA1CA747BE_.wvu.Rows" hidden="1" oldHidden="1">
    <formula>Plan!$488:$750</formula>
    <oldFormula>Plan!$488:$750</oldFormula>
  </rdn>
  <rdn rId="0" localSheetId="3" customView="1" name="Z_18DF35B7_CAA0_4050_BA63_78DA1CA747BE_.wvu.Cols" hidden="1" oldHidden="1">
    <formula>Plan!$S:$U,Plan!$BQ:$BT</formula>
    <oldFormula>Plan!$S:$U,Plan!$BQ:$BT</oldFormula>
  </rdn>
  <rdn rId="0" localSheetId="3" customView="1" name="Z_18DF35B7_CAA0_4050_BA63_78DA1CA747BE_.wvu.FilterData" hidden="1" oldHidden="1">
    <formula>Plan!$A$5:$BQ$468</formula>
    <oldFormula>Plan!$A$5:$BQ$468</oldFormula>
  </rdn>
  <rdn rId="0" localSheetId="4" customView="1" name="Z_18DF35B7_CAA0_4050_BA63_78DA1CA747BE_.wvu.FilterData" hidden="1" oldHidden="1">
    <formula>'Delivery Docs Plan'!$A$4:$O$37</formula>
    <oldFormula>'Delivery Docs Plan'!$A$4:$O$37</oldFormula>
  </rdn>
  <rdn rId="0" localSheetId="5" customView="1" name="Z_18DF35B7_CAA0_4050_BA63_78DA1CA747BE_.wvu.Rows" hidden="1" oldHidden="1">
    <formula>'PR Matrix'!$1:$2</formula>
    <oldFormula>'PR Matrix'!$1:$2</oldFormula>
  </rdn>
  <rdn rId="0" localSheetId="5" customView="1" name="Z_18DF35B7_CAA0_4050_BA63_78DA1CA747BE_.wvu.Cols" hidden="1" oldHidden="1">
    <formula>'PR Matrix'!$JN:$XFD</formula>
    <oldFormula>'PR Matrix'!$JN:$XFD</oldFormula>
  </rdn>
  <rdn rId="0" localSheetId="5" customView="1" name="Z_18DF35B7_CAA0_4050_BA63_78DA1CA747BE_.wvu.FilterData" hidden="1" oldHidden="1">
    <formula>'PR Matrix'!$C$1:$C$481</formula>
    <oldFormula>'PR Matrix'!$C$1:$C$481</oldFormula>
  </rdn>
  <rdn rId="0" localSheetId="6" customView="1" name="Z_18DF35B7_CAA0_4050_BA63_78DA1CA747BE_.wvu.Cols" hidden="1" oldHidden="1">
    <formula>Allocation!$L:$XFD</formula>
    <oldFormula>Allocation!$L:$XFD</oldFormula>
  </rdn>
  <rdn rId="0" localSheetId="6" customView="1" name="Z_18DF35B7_CAA0_4050_BA63_78DA1CA747BE_.wvu.FilterData" hidden="1" oldHidden="1">
    <formula>Allocation!$A$1:$K$1</formula>
    <oldFormula>Allocation!$A$1:$K$1</oldFormula>
  </rdn>
  <rdn rId="0" localSheetId="7" customView="1" name="Z_18DF35B7_CAA0_4050_BA63_78DA1CA747BE_.wvu.FilterData" hidden="1" oldHidden="1">
    <formula>'SRS Reviews'!$A$1:$Q$136</formula>
    <oldFormula>'SRS Reviews'!$A$1:$Q$136</oldFormula>
  </rdn>
  <rdn rId="0" localSheetId="8" customView="1" name="Z_18DF35B7_CAA0_4050_BA63_78DA1CA747BE_.wvu.FilterData" hidden="1" oldHidden="1">
    <formula>Estimates!$A$2:$BC$460</formula>
    <oldFormula>Estimates!$A$2:$BC$460</oldFormula>
  </rdn>
  <rdn rId="0" localSheetId="10" customView="1" name="Z_18DF35B7_CAA0_4050_BA63_78DA1CA747BE_.wvu.FilterData" hidden="1" oldHidden="1">
    <formula>'Open SWPRs'!$A$1:$H$615</formula>
    <oldFormula>'Open SWPRs'!$A$1:$H$615</oldFormula>
  </rdn>
  <rdn rId="0" localSheetId="12" customView="1" name="Z_18DF35B7_CAA0_4050_BA63_78DA1CA747BE_.wvu.FilterData" hidden="1" oldHidden="1">
    <formula>'Build Plan'!$D$3:$L$48</formula>
    <oldFormula>'Build Plan'!$D$3:$L$48</oldFormula>
  </rdn>
  <rcv guid="{18DF35B7-CAA0-4050-BA63-78DA1CA747BE}" action="add"/>
</revisions>
</file>

<file path=xl/revisions/revisionLog24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55F258A9-3656-464A-8209-65541A4A9294}" action="delete"/>
  <rdn rId="0" localSheetId="3" customView="1" name="Z_55F258A9_3656_464A_8209_65541A4A9294_.wvu.Rows" hidden="1" oldHidden="1">
    <formula>Plan!$488:$750</formula>
    <oldFormula>Plan!$488:$750</oldFormula>
  </rdn>
  <rdn rId="0" localSheetId="3" customView="1" name="Z_55F258A9_3656_464A_8209_65541A4A9294_.wvu.Cols" hidden="1" oldHidden="1">
    <formula>Plan!$S:$U,Plan!$BQ:$BT</formula>
    <oldFormula>Plan!$S:$U,Plan!$BQ:$BT</oldFormula>
  </rdn>
  <rdn rId="0" localSheetId="3" customView="1" name="Z_55F258A9_3656_464A_8209_65541A4A9294_.wvu.FilterData" hidden="1" oldHidden="1">
    <formula>Plan!$A$5:$BQ$468</formula>
    <oldFormula>Plan!$A$5:$BQ$468</oldFormula>
  </rdn>
  <rdn rId="0" localSheetId="4" customView="1" name="Z_55F258A9_3656_464A_8209_65541A4A9294_.wvu.FilterData" hidden="1" oldHidden="1">
    <formula>'Delivery Docs Plan'!$A$4:$O$37</formula>
    <oldFormula>'Delivery Docs Plan'!$A$4:$O$37</oldFormula>
  </rdn>
  <rdn rId="0" localSheetId="5" customView="1" name="Z_55F258A9_3656_464A_8209_65541A4A9294_.wvu.Rows" hidden="1" oldHidden="1">
    <formula>'PR Matrix'!$1:$1</formula>
    <oldFormula>'PR Matrix'!$1:$2</oldFormula>
  </rdn>
  <rdn rId="0" localSheetId="5" customView="1" name="Z_55F258A9_3656_464A_8209_65541A4A9294_.wvu.Cols" hidden="1" oldHidden="1">
    <formula>'PR Matrix'!$JN:$XFD</formula>
    <oldFormula>'PR Matrix'!$JN:$XFD</oldFormula>
  </rdn>
  <rdn rId="0" localSheetId="5" customView="1" name="Z_55F258A9_3656_464A_8209_65541A4A9294_.wvu.FilterData" hidden="1" oldHidden="1">
    <formula>'PR Matrix'!$C$1:$C$481</formula>
    <oldFormula>'PR Matrix'!$C$1:$C$481</oldFormula>
  </rdn>
  <rdn rId="0" localSheetId="6" customView="1" name="Z_55F258A9_3656_464A_8209_65541A4A9294_.wvu.Cols" hidden="1" oldHidden="1">
    <formula>Allocation!$L:$XFD</formula>
    <oldFormula>Allocation!$L:$XFD</oldFormula>
  </rdn>
  <rdn rId="0" localSheetId="6" customView="1" name="Z_55F258A9_3656_464A_8209_65541A4A9294_.wvu.FilterData" hidden="1" oldHidden="1">
    <formula>Allocation!$A$1:$K$1</formula>
    <oldFormula>Allocation!$A$1:$K$1</oldFormula>
  </rdn>
  <rdn rId="0" localSheetId="7" customView="1" name="Z_55F258A9_3656_464A_8209_65541A4A9294_.wvu.FilterData" hidden="1" oldHidden="1">
    <formula>'SRS Reviews'!$A$1:$Q$136</formula>
    <oldFormula>'SRS Reviews'!$A$1:$Q$136</oldFormula>
  </rdn>
  <rdn rId="0" localSheetId="8" customView="1" name="Z_55F258A9_3656_464A_8209_65541A4A9294_.wvu.FilterData" hidden="1" oldHidden="1">
    <formula>Estimates!$A$2:$BC$460</formula>
    <oldFormula>Estimates!$A$2:$BC$460</oldFormula>
  </rdn>
  <rdn rId="0" localSheetId="10" customView="1" name="Z_55F258A9_3656_464A_8209_65541A4A9294_.wvu.FilterData" hidden="1" oldHidden="1">
    <formula>'Open SWPRs'!$A$1:$H$615</formula>
    <oldFormula>'Open SWPRs'!$A$1:$H$615</oldFormula>
  </rdn>
  <rdn rId="0" localSheetId="12" customView="1" name="Z_55F258A9_3656_464A_8209_65541A4A9294_.wvu.FilterData" hidden="1" oldHidden="1">
    <formula>'Build Plan'!$D$3:$L$48</formula>
    <oldFormula>'Build Plan'!$D$3:$L$48</oldFormula>
  </rdn>
  <rcv guid="{55F258A9-3656-464A-8209-65541A4A9294}" action="add"/>
</revisions>
</file>

<file path=xl/revisions/revisionLog25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6172" sId="3">
    <nc r="AI136">
      <v>30</v>
    </nc>
  </rcc>
  <rcc rId="16173" sId="3">
    <nc r="AY136">
      <v>30</v>
    </nc>
  </rcc>
  <rcc rId="16174" sId="3">
    <nc r="AI298">
      <v>30</v>
    </nc>
  </rcc>
  <rcc rId="16175" sId="3">
    <nc r="AY298">
      <v>30</v>
    </nc>
  </rcc>
  <rcv guid="{38797761-B6E7-4EBC-86AC-BCA6FEF8021E}" action="delete"/>
  <rdn rId="0" localSheetId="3" customView="1" name="Z_38797761_B6E7_4EBC_86AC_BCA6FEF8021E_.wvu.Rows" hidden="1" oldHidden="1">
    <formula>Plan!$488:$750</formula>
    <oldFormula>Plan!$488:$750</oldFormula>
  </rdn>
  <rdn rId="0" localSheetId="3" customView="1" name="Z_38797761_B6E7_4EBC_86AC_BCA6FEF8021E_.wvu.Cols" hidden="1" oldHidden="1">
    <formula>Plan!$S:$U,Plan!$AL:$AL,Plan!$AN:$AO,Plan!$BQ:$BT</formula>
    <oldFormula>Plan!$S:$U,Plan!$AL:$AL,Plan!$AN:$AO,Plan!$BQ:$BT</oldFormula>
  </rdn>
  <rdn rId="0" localSheetId="3" customView="1" name="Z_38797761_B6E7_4EBC_86AC_BCA6FEF8021E_.wvu.FilterData" hidden="1" oldHidden="1">
    <formula>Plan!$BG$5:$BQ$469</formula>
    <oldFormula>Plan!$BG$5:$BQ$469</oldFormula>
  </rdn>
  <rdn rId="0" localSheetId="4" customView="1" name="Z_38797761_B6E7_4EBC_86AC_BCA6FEF8021E_.wvu.FilterData" hidden="1" oldHidden="1">
    <formula>'Delivery Docs Plan'!$A$4:$O$37</formula>
    <oldFormula>'Delivery Docs Plan'!$A$4:$O$37</oldFormula>
  </rdn>
  <rdn rId="0" localSheetId="5" customView="1" name="Z_38797761_B6E7_4EBC_86AC_BCA6FEF8021E_.wvu.Rows" hidden="1" oldHidden="1">
    <formula>'PR Matrix'!$1:$2</formula>
    <oldFormula>'PR Matrix'!$1:$2</oldFormula>
  </rdn>
  <rdn rId="0" localSheetId="5" customView="1" name="Z_38797761_B6E7_4EBC_86AC_BCA6FEF8021E_.wvu.Cols" hidden="1" oldHidden="1">
    <formula>'PR Matrix'!$JN:$XFD</formula>
    <oldFormula>'PR Matrix'!$JN:$XFD</oldFormula>
  </rdn>
  <rdn rId="0" localSheetId="5" customView="1" name="Z_38797761_B6E7_4EBC_86AC_BCA6FEF8021E_.wvu.FilterData" hidden="1" oldHidden="1">
    <formula>'PR Matrix'!$C$1:$C$481</formula>
    <oldFormula>'PR Matrix'!$C$1:$C$481</oldFormula>
  </rdn>
  <rdn rId="0" localSheetId="6" customView="1" name="Z_38797761_B6E7_4EBC_86AC_BCA6FEF8021E_.wvu.Cols" hidden="1" oldHidden="1">
    <formula>Allocation!$L:$XFD</formula>
    <oldFormula>Allocation!$L:$XFD</oldFormula>
  </rdn>
  <rdn rId="0" localSheetId="6" customView="1" name="Z_38797761_B6E7_4EBC_86AC_BCA6FEF8021E_.wvu.FilterData" hidden="1" oldHidden="1">
    <formula>Allocation!$A$1:$K$1</formula>
    <oldFormula>Allocation!$A$1:$K$1</oldFormula>
  </rdn>
  <rdn rId="0" localSheetId="7" customView="1" name="Z_38797761_B6E7_4EBC_86AC_BCA6FEF8021E_.wvu.FilterData" hidden="1" oldHidden="1">
    <formula>'SRS Reviews'!$A$1:$Q$136</formula>
    <oldFormula>'SRS Reviews'!$A$1:$Q$136</oldFormula>
  </rdn>
  <rdn rId="0" localSheetId="8" customView="1" name="Z_38797761_B6E7_4EBC_86AC_BCA6FEF8021E_.wvu.FilterData" hidden="1" oldHidden="1">
    <formula>Estimates!$A$2:$BC$460</formula>
    <oldFormula>Estimates!$A$2:$BC$460</oldFormula>
  </rdn>
  <rdn rId="0" localSheetId="10" customView="1" name="Z_38797761_B6E7_4EBC_86AC_BCA6FEF8021E_.wvu.FilterData" hidden="1" oldHidden="1">
    <formula>'Open SWPRs'!$A$1:$H$615</formula>
    <oldFormula>'Open SWPRs'!$A$1:$H$615</oldFormula>
  </rdn>
  <rdn rId="0" localSheetId="12" customView="1" name="Z_38797761_B6E7_4EBC_86AC_BCA6FEF8021E_.wvu.FilterData" hidden="1" oldHidden="1">
    <formula>'Build Plan'!$D$3:$L$48</formula>
    <oldFormula>'Build Plan'!$D$3:$L$48</oldFormula>
  </rdn>
  <rcv guid="{38797761-B6E7-4EBC-86AC-BCA6FEF8021E}" action="add"/>
</revisions>
</file>

<file path=xl/revisions/revisionLog25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6189" sId="3">
    <oc r="Z47">
      <v>30</v>
    </oc>
    <nc r="Z47">
      <v>60</v>
    </nc>
  </rcc>
  <rcc rId="16190" sId="3">
    <oc r="AI47">
      <v>30</v>
    </oc>
    <nc r="AI47">
      <v>60</v>
    </nc>
  </rcc>
  <rcc rId="16191" sId="3">
    <oc r="AY47">
      <v>30</v>
    </oc>
    <nc r="AY47">
      <v>60</v>
    </nc>
  </rcc>
  <rcv guid="{DE76E38F-A1D1-4A3E-9C90-F4B6007A1049}" action="delete"/>
  <rdn rId="0" localSheetId="3" customView="1" name="Z_DE76E38F_A1D1_4A3E_9C90_F4B6007A1049_.wvu.Rows" hidden="1" oldHidden="1">
    <formula>Plan!$488:$750</formula>
    <oldFormula>Plan!$488:$750</oldFormula>
  </rdn>
  <rdn rId="0" localSheetId="3" customView="1" name="Z_DE76E38F_A1D1_4A3E_9C90_F4B6007A1049_.wvu.Cols" hidden="1" oldHidden="1">
    <formula>Plan!$S:$U</formula>
    <oldFormula>Plan!$S:$U</oldFormula>
  </rdn>
  <rdn rId="0" localSheetId="3" customView="1" name="Z_DE76E38F_A1D1_4A3E_9C90_F4B6007A1049_.wvu.FilterData" hidden="1" oldHidden="1">
    <formula>Plan!$A$5:$BQ$468</formula>
    <oldFormula>Plan!$A$5:$BQ$468</oldFormula>
  </rdn>
  <rdn rId="0" localSheetId="4" customView="1" name="Z_DE76E38F_A1D1_4A3E_9C90_F4B6007A1049_.wvu.FilterData" hidden="1" oldHidden="1">
    <formula>'Delivery Docs Plan'!$A$4:$O$37</formula>
    <oldFormula>'Delivery Docs Plan'!$A$4:$O$37</oldFormula>
  </rdn>
  <rdn rId="0" localSheetId="5" customView="1" name="Z_DE76E38F_A1D1_4A3E_9C90_F4B6007A1049_.wvu.Rows" hidden="1" oldHidden="1">
    <formula>'PR Matrix'!$1:$2</formula>
    <oldFormula>'PR Matrix'!$1:$2</oldFormula>
  </rdn>
  <rdn rId="0" localSheetId="5" customView="1" name="Z_DE76E38F_A1D1_4A3E_9C90_F4B6007A1049_.wvu.Cols" hidden="1" oldHidden="1">
    <formula>'PR Matrix'!$JN:$XFD</formula>
    <oldFormula>'PR Matrix'!$JN:$XFD</oldFormula>
  </rdn>
  <rdn rId="0" localSheetId="5" customView="1" name="Z_DE76E38F_A1D1_4A3E_9C90_F4B6007A1049_.wvu.FilterData" hidden="1" oldHidden="1">
    <formula>'PR Matrix'!$C$1:$C$481</formula>
    <oldFormula>'PR Matrix'!$C$1:$C$481</oldFormula>
  </rdn>
  <rdn rId="0" localSheetId="6" customView="1" name="Z_DE76E38F_A1D1_4A3E_9C90_F4B6007A1049_.wvu.Cols" hidden="1" oldHidden="1">
    <formula>Allocation!$L:$XFD</formula>
    <oldFormula>Allocation!$L:$XFD</oldFormula>
  </rdn>
  <rdn rId="0" localSheetId="6" customView="1" name="Z_DE76E38F_A1D1_4A3E_9C90_F4B6007A1049_.wvu.FilterData" hidden="1" oldHidden="1">
    <formula>Allocation!$A$1:$K$1</formula>
    <oldFormula>Allocation!$A$1:$K$1</oldFormula>
  </rdn>
  <rdn rId="0" localSheetId="7" customView="1" name="Z_DE76E38F_A1D1_4A3E_9C90_F4B6007A1049_.wvu.FilterData" hidden="1" oldHidden="1">
    <formula>'SRS Reviews'!$A$1:$Q$136</formula>
    <oldFormula>'SRS Reviews'!$A$1:$Q$136</oldFormula>
  </rdn>
  <rdn rId="0" localSheetId="8" customView="1" name="Z_DE76E38F_A1D1_4A3E_9C90_F4B6007A1049_.wvu.FilterData" hidden="1" oldHidden="1">
    <formula>Estimates!$A$2:$BC$460</formula>
    <oldFormula>Estimates!$A$2:$BC$460</oldFormula>
  </rdn>
  <rdn rId="0" localSheetId="10" customView="1" name="Z_DE76E38F_A1D1_4A3E_9C90_F4B6007A1049_.wvu.FilterData" hidden="1" oldHidden="1">
    <formula>'Open SWPRs'!$A$1:$H$615</formula>
    <oldFormula>'Open SWPRs'!$A$1:$H$615</oldFormula>
  </rdn>
  <rdn rId="0" localSheetId="12" customView="1" name="Z_DE76E38F_A1D1_4A3E_9C90_F4B6007A1049_.wvu.FilterData" hidden="1" oldHidden="1">
    <formula>'Build Plan'!$D$3:$L$48</formula>
    <oldFormula>'Build Plan'!$D$3:$L$48</oldFormula>
  </rdn>
  <rcv guid="{DE76E38F-A1D1-4A3E-9C90-F4B6007A1049}" action="add"/>
</revisions>
</file>

<file path=xl/revisions/revisionLog25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DE76E38F-A1D1-4A3E-9C90-F4B6007A1049}" action="delete"/>
  <rdn rId="0" localSheetId="3" customView="1" name="Z_DE76E38F_A1D1_4A3E_9C90_F4B6007A1049_.wvu.Rows" hidden="1" oldHidden="1">
    <formula>Plan!$488:$750</formula>
    <oldFormula>Plan!$488:$750</oldFormula>
  </rdn>
  <rdn rId="0" localSheetId="3" customView="1" name="Z_DE76E38F_A1D1_4A3E_9C90_F4B6007A1049_.wvu.Cols" hidden="1" oldHidden="1">
    <formula>Plan!$S:$U</formula>
    <oldFormula>Plan!$S:$U</oldFormula>
  </rdn>
  <rdn rId="0" localSheetId="3" customView="1" name="Z_DE76E38F_A1D1_4A3E_9C90_F4B6007A1049_.wvu.FilterData" hidden="1" oldHidden="1">
    <formula>Plan!$A$5:$BQ$468</formula>
    <oldFormula>Plan!$A$5:$BQ$468</oldFormula>
  </rdn>
  <rdn rId="0" localSheetId="4" customView="1" name="Z_DE76E38F_A1D1_4A3E_9C90_F4B6007A1049_.wvu.FilterData" hidden="1" oldHidden="1">
    <formula>'Delivery Docs Plan'!$A$4:$O$37</formula>
    <oldFormula>'Delivery Docs Plan'!$A$4:$O$37</oldFormula>
  </rdn>
  <rdn rId="0" localSheetId="5" customView="1" name="Z_DE76E38F_A1D1_4A3E_9C90_F4B6007A1049_.wvu.Rows" hidden="1" oldHidden="1">
    <formula>'PR Matrix'!$1:$2</formula>
    <oldFormula>'PR Matrix'!$1:$2</oldFormula>
  </rdn>
  <rdn rId="0" localSheetId="5" customView="1" name="Z_DE76E38F_A1D1_4A3E_9C90_F4B6007A1049_.wvu.Cols" hidden="1" oldHidden="1">
    <formula>'PR Matrix'!$JN:$XFD</formula>
    <oldFormula>'PR Matrix'!$JN:$XFD</oldFormula>
  </rdn>
  <rdn rId="0" localSheetId="5" customView="1" name="Z_DE76E38F_A1D1_4A3E_9C90_F4B6007A1049_.wvu.FilterData" hidden="1" oldHidden="1">
    <formula>'PR Matrix'!$C$1:$C$481</formula>
    <oldFormula>'PR Matrix'!$C$1:$C$481</oldFormula>
  </rdn>
  <rdn rId="0" localSheetId="6" customView="1" name="Z_DE76E38F_A1D1_4A3E_9C90_F4B6007A1049_.wvu.Cols" hidden="1" oldHidden="1">
    <formula>Allocation!$L:$XFD</formula>
    <oldFormula>Allocation!$L:$XFD</oldFormula>
  </rdn>
  <rdn rId="0" localSheetId="6" customView="1" name="Z_DE76E38F_A1D1_4A3E_9C90_F4B6007A1049_.wvu.FilterData" hidden="1" oldHidden="1">
    <formula>Allocation!$A$1:$K$1</formula>
    <oldFormula>Allocation!$A$1:$K$1</oldFormula>
  </rdn>
  <rdn rId="0" localSheetId="7" customView="1" name="Z_DE76E38F_A1D1_4A3E_9C90_F4B6007A1049_.wvu.FilterData" hidden="1" oldHidden="1">
    <formula>'SRS Reviews'!$A$1:$Q$136</formula>
    <oldFormula>'SRS Reviews'!$A$1:$Q$136</oldFormula>
  </rdn>
  <rdn rId="0" localSheetId="8" customView="1" name="Z_DE76E38F_A1D1_4A3E_9C90_F4B6007A1049_.wvu.FilterData" hidden="1" oldHidden="1">
    <formula>Estimates!$A$2:$BC$460</formula>
    <oldFormula>Estimates!$A$2:$BC$460</oldFormula>
  </rdn>
  <rdn rId="0" localSheetId="10" customView="1" name="Z_DE76E38F_A1D1_4A3E_9C90_F4B6007A1049_.wvu.FilterData" hidden="1" oldHidden="1">
    <formula>'Open SWPRs'!$A$1:$H$615</formula>
    <oldFormula>'Open SWPRs'!$A$1:$H$615</oldFormula>
  </rdn>
  <rdn rId="0" localSheetId="12" customView="1" name="Z_DE76E38F_A1D1_4A3E_9C90_F4B6007A1049_.wvu.FilterData" hidden="1" oldHidden="1">
    <formula>'Build Plan'!$D$3:$L$48</formula>
    <oldFormula>'Build Plan'!$D$3:$L$48</oldFormula>
  </rdn>
  <rcv guid="{DE76E38F-A1D1-4A3E-9C90-F4B6007A1049}" action="add"/>
</revisions>
</file>

<file path=xl/revisions/revisionLog25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6218" sId="5">
    <oc r="K340" t="inlineStr">
      <is>
        <t>Y</t>
      </is>
    </oc>
    <nc r="K340"/>
  </rcc>
  <rcc rId="16219" sId="5">
    <oc r="B340">
      <v>6108</v>
    </oc>
    <nc r="B340"/>
  </rcc>
  <rcc rId="16220" sId="3">
    <oc r="P329" t="inlineStr">
      <is>
        <t>Y</t>
      </is>
    </oc>
    <nc r="P329"/>
  </rcc>
  <rcc rId="16221" sId="3">
    <oc r="E329">
      <v>6108</v>
    </oc>
    <nc r="E329"/>
  </rcc>
  <rcc rId="16222" sId="3">
    <oc r="AV329" t="inlineStr">
      <is>
        <t>IH</t>
      </is>
    </oc>
    <nc r="AV329"/>
  </rcc>
  <rcc rId="16223" sId="3">
    <oc r="AX329" t="inlineStr">
      <is>
        <t>TCS</t>
      </is>
    </oc>
    <nc r="AX329"/>
  </rcc>
  <rcc rId="16224" sId="3">
    <oc r="AY329">
      <v>50</v>
    </oc>
    <nc r="AY329"/>
  </rcc>
  <rcv guid="{83E26134-8071-4B52-B9C2-8B5396DF70B4}" action="delete"/>
  <rdn rId="0" localSheetId="3" customView="1" name="Z_83E26134_8071_4B52_B9C2_8B5396DF70B4_.wvu.Rows" hidden="1" oldHidden="1">
    <formula>Plan!$488:$750</formula>
    <oldFormula>Plan!$488:$750</oldFormula>
  </rdn>
  <rdn rId="0" localSheetId="3" customView="1" name="Z_83E26134_8071_4B52_B9C2_8B5396DF70B4_.wvu.Cols" hidden="1" oldHidden="1">
    <formula>Plan!$S:$U</formula>
    <oldFormula>Plan!$S:$U</oldFormula>
  </rdn>
  <rdn rId="0" localSheetId="3" customView="1" name="Z_83E26134_8071_4B52_B9C2_8B5396DF70B4_.wvu.FilterData" hidden="1" oldHidden="1">
    <formula>Plan!$A$5:$BQ$468</formula>
    <oldFormula>Plan!$A$5:$BQ$468</oldFormula>
  </rdn>
  <rdn rId="0" localSheetId="4" customView="1" name="Z_83E26134_8071_4B52_B9C2_8B5396DF70B4_.wvu.FilterData" hidden="1" oldHidden="1">
    <formula>'Delivery Docs Plan'!$A$4:$O$37</formula>
    <oldFormula>'Delivery Docs Plan'!$A$4:$O$37</oldFormula>
  </rdn>
  <rdn rId="0" localSheetId="5" customView="1" name="Z_83E26134_8071_4B52_B9C2_8B5396DF70B4_.wvu.Rows" hidden="1" oldHidden="1">
    <formula>'PR Matrix'!$1:$1</formula>
    <oldFormula>'PR Matrix'!$1:$1</oldFormula>
  </rdn>
  <rdn rId="0" localSheetId="5" customView="1" name="Z_83E26134_8071_4B52_B9C2_8B5396DF70B4_.wvu.Cols" hidden="1" oldHidden="1">
    <formula>'PR Matrix'!$JN:$XFD</formula>
    <oldFormula>'PR Matrix'!$JN:$XFD</oldFormula>
  </rdn>
  <rdn rId="0" localSheetId="5" customView="1" name="Z_83E26134_8071_4B52_B9C2_8B5396DF70B4_.wvu.FilterData" hidden="1" oldHidden="1">
    <formula>'PR Matrix'!$C$1:$C$481</formula>
    <oldFormula>'PR Matrix'!$C$1:$C$481</oldFormula>
  </rdn>
  <rdn rId="0" localSheetId="6" customView="1" name="Z_83E26134_8071_4B52_B9C2_8B5396DF70B4_.wvu.Cols" hidden="1" oldHidden="1">
    <formula>Allocation!$L:$XFD</formula>
    <oldFormula>Allocation!$L:$XFD</oldFormula>
  </rdn>
  <rdn rId="0" localSheetId="6" customView="1" name="Z_83E26134_8071_4B52_B9C2_8B5396DF70B4_.wvu.FilterData" hidden="1" oldHidden="1">
    <formula>Allocation!$A$1:$K$1</formula>
    <oldFormula>Allocation!$A$1:$K$1</oldFormula>
  </rdn>
  <rdn rId="0" localSheetId="7" customView="1" name="Z_83E26134_8071_4B52_B9C2_8B5396DF70B4_.wvu.FilterData" hidden="1" oldHidden="1">
    <formula>'SRS Reviews'!$A$1:$Q$136</formula>
    <oldFormula>'SRS Reviews'!$A$1:$Q$136</oldFormula>
  </rdn>
  <rdn rId="0" localSheetId="8" customView="1" name="Z_83E26134_8071_4B52_B9C2_8B5396DF70B4_.wvu.FilterData" hidden="1" oldHidden="1">
    <formula>Estimates!$A$2:$BC$460</formula>
    <oldFormula>Estimates!$A$2:$BC$460</oldFormula>
  </rdn>
  <rdn rId="0" localSheetId="10" customView="1" name="Z_83E26134_8071_4B52_B9C2_8B5396DF70B4_.wvu.FilterData" hidden="1" oldHidden="1">
    <formula>'Open SWPRs'!$A$1:$H$615</formula>
    <oldFormula>'Open SWPRs'!$A$1:$H$615</oldFormula>
  </rdn>
  <rdn rId="0" localSheetId="12" customView="1" name="Z_83E26134_8071_4B52_B9C2_8B5396DF70B4_.wvu.FilterData" hidden="1" oldHidden="1">
    <formula>'Build Plan'!$D$3:$L$48</formula>
    <oldFormula>'Build Plan'!$D$3:$L$48</oldFormula>
  </rdn>
  <rcv guid="{83E26134-8071-4B52-B9C2-8B5396DF70B4}" action="add"/>
</revisions>
</file>

<file path=xl/revisions/revisionLog25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6238" sId="3">
    <nc r="AB19">
      <v>100</v>
    </nc>
  </rcc>
  <rcc rId="16239" sId="3">
    <nc r="AC19">
      <v>100</v>
    </nc>
  </rcc>
  <rcv guid="{55F258A9-3656-464A-8209-65541A4A9294}" action="delete"/>
  <rdn rId="0" localSheetId="3" customView="1" name="Z_55F258A9_3656_464A_8209_65541A4A9294_.wvu.Rows" hidden="1" oldHidden="1">
    <formula>Plan!$488:$750</formula>
    <oldFormula>Plan!$488:$750</oldFormula>
  </rdn>
  <rdn rId="0" localSheetId="3" customView="1" name="Z_55F258A9_3656_464A_8209_65541A4A9294_.wvu.Cols" hidden="1" oldHidden="1">
    <formula>Plan!$S:$U,Plan!$BQ:$BT</formula>
    <oldFormula>Plan!$S:$U,Plan!$BQ:$BT</oldFormula>
  </rdn>
  <rdn rId="0" localSheetId="3" customView="1" name="Z_55F258A9_3656_464A_8209_65541A4A9294_.wvu.FilterData" hidden="1" oldHidden="1">
    <formula>Plan!$A$5:$BQ$468</formula>
    <oldFormula>Plan!$A$5:$BQ$468</oldFormula>
  </rdn>
  <rdn rId="0" localSheetId="4" customView="1" name="Z_55F258A9_3656_464A_8209_65541A4A9294_.wvu.FilterData" hidden="1" oldHidden="1">
    <formula>'Delivery Docs Plan'!$A$4:$O$37</formula>
    <oldFormula>'Delivery Docs Plan'!$A$4:$O$37</oldFormula>
  </rdn>
  <rdn rId="0" localSheetId="5" customView="1" name="Z_55F258A9_3656_464A_8209_65541A4A9294_.wvu.Rows" hidden="1" oldHidden="1">
    <formula>'PR Matrix'!$1:$1</formula>
    <oldFormula>'PR Matrix'!$1:$1</oldFormula>
  </rdn>
  <rdn rId="0" localSheetId="5" customView="1" name="Z_55F258A9_3656_464A_8209_65541A4A9294_.wvu.Cols" hidden="1" oldHidden="1">
    <formula>'PR Matrix'!$JN:$XFD</formula>
    <oldFormula>'PR Matrix'!$JN:$XFD</oldFormula>
  </rdn>
  <rdn rId="0" localSheetId="5" customView="1" name="Z_55F258A9_3656_464A_8209_65541A4A9294_.wvu.FilterData" hidden="1" oldHidden="1">
    <formula>'PR Matrix'!$C$1:$C$481</formula>
    <oldFormula>'PR Matrix'!$C$1:$C$481</oldFormula>
  </rdn>
  <rdn rId="0" localSheetId="6" customView="1" name="Z_55F258A9_3656_464A_8209_65541A4A9294_.wvu.Cols" hidden="1" oldHidden="1">
    <formula>Allocation!$L:$XFD</formula>
    <oldFormula>Allocation!$L:$XFD</oldFormula>
  </rdn>
  <rdn rId="0" localSheetId="6" customView="1" name="Z_55F258A9_3656_464A_8209_65541A4A9294_.wvu.FilterData" hidden="1" oldHidden="1">
    <formula>Allocation!$A$1:$K$1</formula>
    <oldFormula>Allocation!$A$1:$K$1</oldFormula>
  </rdn>
  <rdn rId="0" localSheetId="7" customView="1" name="Z_55F258A9_3656_464A_8209_65541A4A9294_.wvu.FilterData" hidden="1" oldHidden="1">
    <formula>'SRS Reviews'!$A$1:$Q$136</formula>
    <oldFormula>'SRS Reviews'!$A$1:$Q$136</oldFormula>
  </rdn>
  <rdn rId="0" localSheetId="8" customView="1" name="Z_55F258A9_3656_464A_8209_65541A4A9294_.wvu.FilterData" hidden="1" oldHidden="1">
    <formula>Estimates!$A$2:$BC$460</formula>
    <oldFormula>Estimates!$A$2:$BC$460</oldFormula>
  </rdn>
  <rdn rId="0" localSheetId="10" customView="1" name="Z_55F258A9_3656_464A_8209_65541A4A9294_.wvu.FilterData" hidden="1" oldHidden="1">
    <formula>'Open SWPRs'!$A$1:$H$615</formula>
    <oldFormula>'Open SWPRs'!$A$1:$H$615</oldFormula>
  </rdn>
  <rdn rId="0" localSheetId="12" customView="1" name="Z_55F258A9_3656_464A_8209_65541A4A9294_.wvu.FilterData" hidden="1" oldHidden="1">
    <formula>'Build Plan'!$D$3:$L$48</formula>
    <oldFormula>'Build Plan'!$D$3:$L$48</oldFormula>
  </rdn>
  <rcv guid="{55F258A9-3656-464A-8209-65541A4A9294}" action="add"/>
</revisions>
</file>

<file path=xl/revisions/revisionLog25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55F258A9-3656-464A-8209-65541A4A9294}" action="delete"/>
  <rdn rId="0" localSheetId="3" customView="1" name="Z_55F258A9_3656_464A_8209_65541A4A9294_.wvu.Rows" hidden="1" oldHidden="1">
    <formula>Plan!$488:$750</formula>
    <oldFormula>Plan!$488:$750</oldFormula>
  </rdn>
  <rdn rId="0" localSheetId="3" customView="1" name="Z_55F258A9_3656_464A_8209_65541A4A9294_.wvu.Cols" hidden="1" oldHidden="1">
    <formula>Plan!$S:$U,Plan!$BQ:$BT</formula>
    <oldFormula>Plan!$S:$U,Plan!$BQ:$BT</oldFormula>
  </rdn>
  <rdn rId="0" localSheetId="3" customView="1" name="Z_55F258A9_3656_464A_8209_65541A4A9294_.wvu.FilterData" hidden="1" oldHidden="1">
    <formula>Plan!$A$5:$BQ$468</formula>
    <oldFormula>Plan!$A$5:$BQ$468</oldFormula>
  </rdn>
  <rdn rId="0" localSheetId="4" customView="1" name="Z_55F258A9_3656_464A_8209_65541A4A9294_.wvu.FilterData" hidden="1" oldHidden="1">
    <formula>'Delivery Docs Plan'!$A$4:$O$37</formula>
    <oldFormula>'Delivery Docs Plan'!$A$4:$O$37</oldFormula>
  </rdn>
  <rdn rId="0" localSheetId="5" customView="1" name="Z_55F258A9_3656_464A_8209_65541A4A9294_.wvu.Rows" hidden="1" oldHidden="1">
    <formula>'PR Matrix'!$1:$1</formula>
    <oldFormula>'PR Matrix'!$1:$1</oldFormula>
  </rdn>
  <rdn rId="0" localSheetId="5" customView="1" name="Z_55F258A9_3656_464A_8209_65541A4A9294_.wvu.Cols" hidden="1" oldHidden="1">
    <formula>'PR Matrix'!$JN:$XFD</formula>
    <oldFormula>'PR Matrix'!$JN:$XFD</oldFormula>
  </rdn>
  <rdn rId="0" localSheetId="5" customView="1" name="Z_55F258A9_3656_464A_8209_65541A4A9294_.wvu.FilterData" hidden="1" oldHidden="1">
    <formula>'PR Matrix'!$C$1:$C$481</formula>
    <oldFormula>'PR Matrix'!$C$1:$C$481</oldFormula>
  </rdn>
  <rdn rId="0" localSheetId="6" customView="1" name="Z_55F258A9_3656_464A_8209_65541A4A9294_.wvu.Cols" hidden="1" oldHidden="1">
    <formula>Allocation!$L:$XFD</formula>
    <oldFormula>Allocation!$L:$XFD</oldFormula>
  </rdn>
  <rdn rId="0" localSheetId="6" customView="1" name="Z_55F258A9_3656_464A_8209_65541A4A9294_.wvu.FilterData" hidden="1" oldHidden="1">
    <formula>Allocation!$A$1:$K$1</formula>
    <oldFormula>Allocation!$A$1:$K$1</oldFormula>
  </rdn>
  <rdn rId="0" localSheetId="7" customView="1" name="Z_55F258A9_3656_464A_8209_65541A4A9294_.wvu.FilterData" hidden="1" oldHidden="1">
    <formula>'SRS Reviews'!$A$1:$Q$136</formula>
    <oldFormula>'SRS Reviews'!$A$1:$Q$136</oldFormula>
  </rdn>
  <rdn rId="0" localSheetId="8" customView="1" name="Z_55F258A9_3656_464A_8209_65541A4A9294_.wvu.FilterData" hidden="1" oldHidden="1">
    <formula>Estimates!$A$2:$BC$460</formula>
    <oldFormula>Estimates!$A$2:$BC$460</oldFormula>
  </rdn>
  <rdn rId="0" localSheetId="10" customView="1" name="Z_55F258A9_3656_464A_8209_65541A4A9294_.wvu.FilterData" hidden="1" oldHidden="1">
    <formula>'Open SWPRs'!$A$1:$H$615</formula>
    <oldFormula>'Open SWPRs'!$A$1:$H$615</oldFormula>
  </rdn>
  <rdn rId="0" localSheetId="12" customView="1" name="Z_55F258A9_3656_464A_8209_65541A4A9294_.wvu.FilterData" hidden="1" oldHidden="1">
    <formula>'Build Plan'!$D$3:$L$48</formula>
    <oldFormula>'Build Plan'!$D$3:$L$48</oldFormula>
  </rdn>
  <rcv guid="{55F258A9-3656-464A-8209-65541A4A9294}" action="add"/>
</revisions>
</file>

<file path=xl/revisions/revisionLog25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6266" sId="3">
    <oc r="AA133">
      <v>1</v>
    </oc>
    <nc r="AA133">
      <v>100</v>
    </nc>
  </rcc>
  <rcc rId="16267" sId="3">
    <oc r="AJ133">
      <v>1</v>
    </oc>
    <nc r="AJ133">
      <v>100</v>
    </nc>
  </rcc>
  <rcc rId="16268" sId="3">
    <oc r="BA133">
      <v>1</v>
    </oc>
    <nc r="BA133">
      <v>100</v>
    </nc>
  </rcc>
  <rcv guid="{55F258A9-3656-464A-8209-65541A4A9294}" action="delete"/>
  <rdn rId="0" localSheetId="3" customView="1" name="Z_55F258A9_3656_464A_8209_65541A4A9294_.wvu.Rows" hidden="1" oldHidden="1">
    <formula>Plan!$488:$750</formula>
    <oldFormula>Plan!$488:$750</oldFormula>
  </rdn>
  <rdn rId="0" localSheetId="3" customView="1" name="Z_55F258A9_3656_464A_8209_65541A4A9294_.wvu.Cols" hidden="1" oldHidden="1">
    <formula>Plan!$S:$U,Plan!$BQ:$BT</formula>
    <oldFormula>Plan!$S:$U,Plan!$BQ:$BT</oldFormula>
  </rdn>
  <rdn rId="0" localSheetId="3" customView="1" name="Z_55F258A9_3656_464A_8209_65541A4A9294_.wvu.FilterData" hidden="1" oldHidden="1">
    <formula>Plan!$A$5:$BQ$468</formula>
    <oldFormula>Plan!$A$5:$BQ$468</oldFormula>
  </rdn>
  <rdn rId="0" localSheetId="4" customView="1" name="Z_55F258A9_3656_464A_8209_65541A4A9294_.wvu.FilterData" hidden="1" oldHidden="1">
    <formula>'Delivery Docs Plan'!$A$4:$O$37</formula>
    <oldFormula>'Delivery Docs Plan'!$A$4:$O$37</oldFormula>
  </rdn>
  <rdn rId="0" localSheetId="5" customView="1" name="Z_55F258A9_3656_464A_8209_65541A4A9294_.wvu.Rows" hidden="1" oldHidden="1">
    <formula>'PR Matrix'!$1:$1</formula>
    <oldFormula>'PR Matrix'!$1:$1</oldFormula>
  </rdn>
  <rdn rId="0" localSheetId="5" customView="1" name="Z_55F258A9_3656_464A_8209_65541A4A9294_.wvu.Cols" hidden="1" oldHidden="1">
    <formula>'PR Matrix'!$JN:$XFD</formula>
    <oldFormula>'PR Matrix'!$JN:$XFD</oldFormula>
  </rdn>
  <rdn rId="0" localSheetId="5" customView="1" name="Z_55F258A9_3656_464A_8209_65541A4A9294_.wvu.FilterData" hidden="1" oldHidden="1">
    <formula>'PR Matrix'!$C$1:$C$481</formula>
    <oldFormula>'PR Matrix'!$C$1:$C$481</oldFormula>
  </rdn>
  <rdn rId="0" localSheetId="6" customView="1" name="Z_55F258A9_3656_464A_8209_65541A4A9294_.wvu.Cols" hidden="1" oldHidden="1">
    <formula>Allocation!$L:$XFD</formula>
    <oldFormula>Allocation!$L:$XFD</oldFormula>
  </rdn>
  <rdn rId="0" localSheetId="6" customView="1" name="Z_55F258A9_3656_464A_8209_65541A4A9294_.wvu.FilterData" hidden="1" oldHidden="1">
    <formula>Allocation!$A$1:$K$1</formula>
    <oldFormula>Allocation!$A$1:$K$1</oldFormula>
  </rdn>
  <rdn rId="0" localSheetId="7" customView="1" name="Z_55F258A9_3656_464A_8209_65541A4A9294_.wvu.FilterData" hidden="1" oldHidden="1">
    <formula>'SRS Reviews'!$A$1:$Q$136</formula>
    <oldFormula>'SRS Reviews'!$A$1:$Q$136</oldFormula>
  </rdn>
  <rdn rId="0" localSheetId="8" customView="1" name="Z_55F258A9_3656_464A_8209_65541A4A9294_.wvu.FilterData" hidden="1" oldHidden="1">
    <formula>Estimates!$A$2:$BC$460</formula>
    <oldFormula>Estimates!$A$2:$BC$460</oldFormula>
  </rdn>
  <rdn rId="0" localSheetId="10" customView="1" name="Z_55F258A9_3656_464A_8209_65541A4A9294_.wvu.FilterData" hidden="1" oldHidden="1">
    <formula>'Open SWPRs'!$A$1:$H$615</formula>
    <oldFormula>'Open SWPRs'!$A$1:$H$615</oldFormula>
  </rdn>
  <rdn rId="0" localSheetId="12" customView="1" name="Z_55F258A9_3656_464A_8209_65541A4A9294_.wvu.FilterData" hidden="1" oldHidden="1">
    <formula>'Build Plan'!$D$3:$L$48</formula>
    <oldFormula>'Build Plan'!$D$3:$L$48</oldFormula>
  </rdn>
  <rcv guid="{55F258A9-3656-464A-8209-65541A4A9294}" action="add"/>
</revisions>
</file>

<file path=xl/revisions/revisionLog25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6282" sId="3">
    <oc r="AC19">
      <v>100</v>
    </oc>
    <nc r="AC19">
      <v>1</v>
    </nc>
  </rcc>
  <rcc rId="16283" sId="3">
    <nc r="BB19">
      <v>100</v>
    </nc>
  </rcc>
  <rcc rId="16284" sId="3">
    <nc r="BD19">
      <v>1</v>
    </nc>
  </rcc>
  <rcv guid="{55F258A9-3656-464A-8209-65541A4A9294}" action="delete"/>
  <rdn rId="0" localSheetId="3" customView="1" name="Z_55F258A9_3656_464A_8209_65541A4A9294_.wvu.Rows" hidden="1" oldHidden="1">
    <formula>Plan!$488:$750</formula>
    <oldFormula>Plan!$488:$750</oldFormula>
  </rdn>
  <rdn rId="0" localSheetId="3" customView="1" name="Z_55F258A9_3656_464A_8209_65541A4A9294_.wvu.Cols" hidden="1" oldHidden="1">
    <formula>Plan!$S:$U,Plan!$BQ:$BT</formula>
    <oldFormula>Plan!$S:$U,Plan!$BQ:$BT</oldFormula>
  </rdn>
  <rdn rId="0" localSheetId="3" customView="1" name="Z_55F258A9_3656_464A_8209_65541A4A9294_.wvu.FilterData" hidden="1" oldHidden="1">
    <formula>Plan!$A$5:$BQ$468</formula>
    <oldFormula>Plan!$A$5:$BQ$468</oldFormula>
  </rdn>
  <rdn rId="0" localSheetId="4" customView="1" name="Z_55F258A9_3656_464A_8209_65541A4A9294_.wvu.FilterData" hidden="1" oldHidden="1">
    <formula>'Delivery Docs Plan'!$A$4:$O$37</formula>
    <oldFormula>'Delivery Docs Plan'!$A$4:$O$37</oldFormula>
  </rdn>
  <rdn rId="0" localSheetId="5" customView="1" name="Z_55F258A9_3656_464A_8209_65541A4A9294_.wvu.Rows" hidden="1" oldHidden="1">
    <formula>'PR Matrix'!$1:$1</formula>
    <oldFormula>'PR Matrix'!$1:$1</oldFormula>
  </rdn>
  <rdn rId="0" localSheetId="5" customView="1" name="Z_55F258A9_3656_464A_8209_65541A4A9294_.wvu.Cols" hidden="1" oldHidden="1">
    <formula>'PR Matrix'!$JN:$XFD</formula>
    <oldFormula>'PR Matrix'!$JN:$XFD</oldFormula>
  </rdn>
  <rdn rId="0" localSheetId="5" customView="1" name="Z_55F258A9_3656_464A_8209_65541A4A9294_.wvu.FilterData" hidden="1" oldHidden="1">
    <formula>'PR Matrix'!$C$1:$C$481</formula>
    <oldFormula>'PR Matrix'!$C$1:$C$481</oldFormula>
  </rdn>
  <rdn rId="0" localSheetId="6" customView="1" name="Z_55F258A9_3656_464A_8209_65541A4A9294_.wvu.Cols" hidden="1" oldHidden="1">
    <formula>Allocation!$L:$XFD</formula>
    <oldFormula>Allocation!$L:$XFD</oldFormula>
  </rdn>
  <rdn rId="0" localSheetId="6" customView="1" name="Z_55F258A9_3656_464A_8209_65541A4A9294_.wvu.FilterData" hidden="1" oldHidden="1">
    <formula>Allocation!$A$1:$K$1</formula>
    <oldFormula>Allocation!$A$1:$K$1</oldFormula>
  </rdn>
  <rdn rId="0" localSheetId="7" customView="1" name="Z_55F258A9_3656_464A_8209_65541A4A9294_.wvu.FilterData" hidden="1" oldHidden="1">
    <formula>'SRS Reviews'!$A$1:$Q$136</formula>
    <oldFormula>'SRS Reviews'!$A$1:$Q$136</oldFormula>
  </rdn>
  <rdn rId="0" localSheetId="8" customView="1" name="Z_55F258A9_3656_464A_8209_65541A4A9294_.wvu.FilterData" hidden="1" oldHidden="1">
    <formula>Estimates!$A$2:$BC$460</formula>
    <oldFormula>Estimates!$A$2:$BC$460</oldFormula>
  </rdn>
  <rdn rId="0" localSheetId="10" customView="1" name="Z_55F258A9_3656_464A_8209_65541A4A9294_.wvu.FilterData" hidden="1" oldHidden="1">
    <formula>'Open SWPRs'!$A$1:$H$615</formula>
    <oldFormula>'Open SWPRs'!$A$1:$H$615</oldFormula>
  </rdn>
  <rdn rId="0" localSheetId="12" customView="1" name="Z_55F258A9_3656_464A_8209_65541A4A9294_.wvu.FilterData" hidden="1" oldHidden="1">
    <formula>'Build Plan'!$D$3:$L$48</formula>
    <oldFormula>'Build Plan'!$D$3:$L$48</oldFormula>
  </rdn>
  <rcv guid="{55F258A9-3656-464A-8209-65541A4A9294}" action="add"/>
</revisions>
</file>

<file path=xl/revisions/revisionLog25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X15" start="0" length="2147483647">
    <dxf>
      <font>
        <color auto="1"/>
      </font>
    </dxf>
  </rfmt>
  <rfmt sheetId="3" sqref="AX15" start="0" length="2147483647">
    <dxf>
      <font>
        <color auto="1"/>
      </font>
    </dxf>
  </rfmt>
  <rcv guid="{83E26134-8071-4B52-B9C2-8B5396DF70B4}" action="delete"/>
  <rdn rId="0" localSheetId="3" customView="1" name="Z_83E26134_8071_4B52_B9C2_8B5396DF70B4_.wvu.Rows" hidden="1" oldHidden="1">
    <formula>Plan!$488:$750</formula>
    <oldFormula>Plan!$488:$750</oldFormula>
  </rdn>
  <rdn rId="0" localSheetId="3" customView="1" name="Z_83E26134_8071_4B52_B9C2_8B5396DF70B4_.wvu.Cols" hidden="1" oldHidden="1">
    <formula>Plan!$S:$U</formula>
    <oldFormula>Plan!$S:$U</oldFormula>
  </rdn>
  <rdn rId="0" localSheetId="3" customView="1" name="Z_83E26134_8071_4B52_B9C2_8B5396DF70B4_.wvu.FilterData" hidden="1" oldHidden="1">
    <formula>Plan!$A$5:$BQ$468</formula>
    <oldFormula>Plan!$A$5:$BQ$468</oldFormula>
  </rdn>
  <rdn rId="0" localSheetId="4" customView="1" name="Z_83E26134_8071_4B52_B9C2_8B5396DF70B4_.wvu.FilterData" hidden="1" oldHidden="1">
    <formula>'Delivery Docs Plan'!$A$4:$O$37</formula>
    <oldFormula>'Delivery Docs Plan'!$A$4:$O$37</oldFormula>
  </rdn>
  <rdn rId="0" localSheetId="5" customView="1" name="Z_83E26134_8071_4B52_B9C2_8B5396DF70B4_.wvu.Rows" hidden="1" oldHidden="1">
    <formula>'PR Matrix'!$1:$1</formula>
    <oldFormula>'PR Matrix'!$1:$1</oldFormula>
  </rdn>
  <rdn rId="0" localSheetId="5" customView="1" name="Z_83E26134_8071_4B52_B9C2_8B5396DF70B4_.wvu.Cols" hidden="1" oldHidden="1">
    <formula>'PR Matrix'!$JN:$XFD</formula>
    <oldFormula>'PR Matrix'!$JN:$XFD</oldFormula>
  </rdn>
  <rdn rId="0" localSheetId="5" customView="1" name="Z_83E26134_8071_4B52_B9C2_8B5396DF70B4_.wvu.FilterData" hidden="1" oldHidden="1">
    <formula>'PR Matrix'!$C$1:$C$481</formula>
    <oldFormula>'PR Matrix'!$C$1:$C$481</oldFormula>
  </rdn>
  <rdn rId="0" localSheetId="6" customView="1" name="Z_83E26134_8071_4B52_B9C2_8B5396DF70B4_.wvu.Cols" hidden="1" oldHidden="1">
    <formula>Allocation!$L:$XFD</formula>
    <oldFormula>Allocation!$L:$XFD</oldFormula>
  </rdn>
  <rdn rId="0" localSheetId="6" customView="1" name="Z_83E26134_8071_4B52_B9C2_8B5396DF70B4_.wvu.FilterData" hidden="1" oldHidden="1">
    <formula>Allocation!$A$1:$K$1</formula>
    <oldFormula>Allocation!$A$1:$K$1</oldFormula>
  </rdn>
  <rdn rId="0" localSheetId="7" customView="1" name="Z_83E26134_8071_4B52_B9C2_8B5396DF70B4_.wvu.FilterData" hidden="1" oldHidden="1">
    <formula>'SRS Reviews'!$A$1:$Q$136</formula>
    <oldFormula>'SRS Reviews'!$A$1:$Q$136</oldFormula>
  </rdn>
  <rdn rId="0" localSheetId="8" customView="1" name="Z_83E26134_8071_4B52_B9C2_8B5396DF70B4_.wvu.FilterData" hidden="1" oldHidden="1">
    <formula>Estimates!$A$2:$BC$460</formula>
    <oldFormula>Estimates!$A$2:$BC$460</oldFormula>
  </rdn>
  <rdn rId="0" localSheetId="10" customView="1" name="Z_83E26134_8071_4B52_B9C2_8B5396DF70B4_.wvu.FilterData" hidden="1" oldHidden="1">
    <formula>'Open SWPRs'!$A$1:$H$615</formula>
    <oldFormula>'Open SWPRs'!$A$1:$H$615</oldFormula>
  </rdn>
  <rdn rId="0" localSheetId="12" customView="1" name="Z_83E26134_8071_4B52_B9C2_8B5396DF70B4_.wvu.FilterData" hidden="1" oldHidden="1">
    <formula>'Build Plan'!$D$3:$L$48</formula>
    <oldFormula>'Build Plan'!$D$3:$L$48</oldFormula>
  </rdn>
  <rcv guid="{83E26134-8071-4B52-B9C2-8B5396DF70B4}" action="add"/>
</revisions>
</file>

<file path=xl/revisions/revisionLog25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18DF35B7-CAA0-4050-BA63-78DA1CA747BE}" action="delete"/>
  <rdn rId="0" localSheetId="3" customView="1" name="Z_18DF35B7_CAA0_4050_BA63_78DA1CA747BE_.wvu.Rows" hidden="1" oldHidden="1">
    <formula>Plan!$488:$750</formula>
    <oldFormula>Plan!$488:$750</oldFormula>
  </rdn>
  <rdn rId="0" localSheetId="3" customView="1" name="Z_18DF35B7_CAA0_4050_BA63_78DA1CA747BE_.wvu.Cols" hidden="1" oldHidden="1">
    <formula>Plan!$S:$U,Plan!$BQ:$BT</formula>
    <oldFormula>Plan!$S:$U,Plan!$BQ:$BT</oldFormula>
  </rdn>
  <rdn rId="0" localSheetId="3" customView="1" name="Z_18DF35B7_CAA0_4050_BA63_78DA1CA747BE_.wvu.FilterData" hidden="1" oldHidden="1">
    <formula>Plan!$A$5:$BQ$468</formula>
    <oldFormula>Plan!$A$5:$BQ$468</oldFormula>
  </rdn>
  <rdn rId="0" localSheetId="4" customView="1" name="Z_18DF35B7_CAA0_4050_BA63_78DA1CA747BE_.wvu.FilterData" hidden="1" oldHidden="1">
    <formula>'Delivery Docs Plan'!$A$4:$O$37</formula>
    <oldFormula>'Delivery Docs Plan'!$A$4:$O$37</oldFormula>
  </rdn>
  <rdn rId="0" localSheetId="5" customView="1" name="Z_18DF35B7_CAA0_4050_BA63_78DA1CA747BE_.wvu.Rows" hidden="1" oldHidden="1">
    <formula>'PR Matrix'!$1:$2</formula>
    <oldFormula>'PR Matrix'!$1:$2</oldFormula>
  </rdn>
  <rdn rId="0" localSheetId="5" customView="1" name="Z_18DF35B7_CAA0_4050_BA63_78DA1CA747BE_.wvu.Cols" hidden="1" oldHidden="1">
    <formula>'PR Matrix'!$JN:$XFD</formula>
    <oldFormula>'PR Matrix'!$JN:$XFD</oldFormula>
  </rdn>
  <rdn rId="0" localSheetId="5" customView="1" name="Z_18DF35B7_CAA0_4050_BA63_78DA1CA747BE_.wvu.FilterData" hidden="1" oldHidden="1">
    <formula>'PR Matrix'!$C$1:$C$481</formula>
    <oldFormula>'PR Matrix'!$C$1:$C$481</oldFormula>
  </rdn>
  <rdn rId="0" localSheetId="6" customView="1" name="Z_18DF35B7_CAA0_4050_BA63_78DA1CA747BE_.wvu.Cols" hidden="1" oldHidden="1">
    <formula>Allocation!$L:$XFD</formula>
    <oldFormula>Allocation!$L:$XFD</oldFormula>
  </rdn>
  <rdn rId="0" localSheetId="6" customView="1" name="Z_18DF35B7_CAA0_4050_BA63_78DA1CA747BE_.wvu.FilterData" hidden="1" oldHidden="1">
    <formula>Allocation!$A$1:$K$1</formula>
    <oldFormula>Allocation!$A$1:$K$1</oldFormula>
  </rdn>
  <rdn rId="0" localSheetId="7" customView="1" name="Z_18DF35B7_CAA0_4050_BA63_78DA1CA747BE_.wvu.FilterData" hidden="1" oldHidden="1">
    <formula>'SRS Reviews'!$A$1:$Q$136</formula>
    <oldFormula>'SRS Reviews'!$A$1:$Q$136</oldFormula>
  </rdn>
  <rdn rId="0" localSheetId="8" customView="1" name="Z_18DF35B7_CAA0_4050_BA63_78DA1CA747BE_.wvu.FilterData" hidden="1" oldHidden="1">
    <formula>Estimates!$A$2:$BC$460</formula>
    <oldFormula>Estimates!$A$2:$BC$460</oldFormula>
  </rdn>
  <rdn rId="0" localSheetId="10" customView="1" name="Z_18DF35B7_CAA0_4050_BA63_78DA1CA747BE_.wvu.FilterData" hidden="1" oldHidden="1">
    <formula>'Open SWPRs'!$A$1:$H$615</formula>
    <oldFormula>'Open SWPRs'!$A$1:$H$615</oldFormula>
  </rdn>
  <rdn rId="0" localSheetId="12" customView="1" name="Z_18DF35B7_CAA0_4050_BA63_78DA1CA747BE_.wvu.FilterData" hidden="1" oldHidden="1">
    <formula>'Build Plan'!$D$3:$L$48</formula>
    <oldFormula>'Build Plan'!$D$3:$L$48</oldFormula>
  </rdn>
  <rcv guid="{18DF35B7-CAA0-4050-BA63-78DA1CA747BE}" action="add"/>
</revisions>
</file>

<file path=xl/revisions/revisionLog26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6324" sId="3">
    <nc r="AB296">
      <v>100</v>
    </nc>
  </rcc>
  <rcc rId="16325" sId="3">
    <nc r="AK296">
      <v>100</v>
    </nc>
  </rcc>
  <rcc rId="16326" sId="3">
    <nc r="BB296">
      <v>100</v>
    </nc>
  </rcc>
  <rcv guid="{55F258A9-3656-464A-8209-65541A4A9294}" action="delete"/>
  <rdn rId="0" localSheetId="3" customView="1" name="Z_55F258A9_3656_464A_8209_65541A4A9294_.wvu.Rows" hidden="1" oldHidden="1">
    <formula>Plan!$488:$750</formula>
    <oldFormula>Plan!$488:$750</oldFormula>
  </rdn>
  <rdn rId="0" localSheetId="3" customView="1" name="Z_55F258A9_3656_464A_8209_65541A4A9294_.wvu.Cols" hidden="1" oldHidden="1">
    <formula>Plan!$S:$U,Plan!$BQ:$BT</formula>
    <oldFormula>Plan!$S:$U,Plan!$BQ:$BT</oldFormula>
  </rdn>
  <rdn rId="0" localSheetId="3" customView="1" name="Z_55F258A9_3656_464A_8209_65541A4A9294_.wvu.FilterData" hidden="1" oldHidden="1">
    <formula>Plan!$A$5:$BQ$468</formula>
    <oldFormula>Plan!$A$5:$BQ$468</oldFormula>
  </rdn>
  <rdn rId="0" localSheetId="4" customView="1" name="Z_55F258A9_3656_464A_8209_65541A4A9294_.wvu.FilterData" hidden="1" oldHidden="1">
    <formula>'Delivery Docs Plan'!$A$4:$O$37</formula>
    <oldFormula>'Delivery Docs Plan'!$A$4:$O$37</oldFormula>
  </rdn>
  <rdn rId="0" localSheetId="5" customView="1" name="Z_55F258A9_3656_464A_8209_65541A4A9294_.wvu.Rows" hidden="1" oldHidden="1">
    <formula>'PR Matrix'!$1:$1</formula>
    <oldFormula>'PR Matrix'!$1:$1</oldFormula>
  </rdn>
  <rdn rId="0" localSheetId="5" customView="1" name="Z_55F258A9_3656_464A_8209_65541A4A9294_.wvu.Cols" hidden="1" oldHidden="1">
    <formula>'PR Matrix'!$JN:$XFD</formula>
    <oldFormula>'PR Matrix'!$JN:$XFD</oldFormula>
  </rdn>
  <rdn rId="0" localSheetId="5" customView="1" name="Z_55F258A9_3656_464A_8209_65541A4A9294_.wvu.FilterData" hidden="1" oldHidden="1">
    <formula>'PR Matrix'!$C$1:$C$481</formula>
    <oldFormula>'PR Matrix'!$C$1:$C$481</oldFormula>
  </rdn>
  <rdn rId="0" localSheetId="6" customView="1" name="Z_55F258A9_3656_464A_8209_65541A4A9294_.wvu.Cols" hidden="1" oldHidden="1">
    <formula>Allocation!$L:$XFD</formula>
    <oldFormula>Allocation!$L:$XFD</oldFormula>
  </rdn>
  <rdn rId="0" localSheetId="6" customView="1" name="Z_55F258A9_3656_464A_8209_65541A4A9294_.wvu.FilterData" hidden="1" oldHidden="1">
    <formula>Allocation!$A$1:$K$1</formula>
    <oldFormula>Allocation!$A$1:$K$1</oldFormula>
  </rdn>
  <rdn rId="0" localSheetId="7" customView="1" name="Z_55F258A9_3656_464A_8209_65541A4A9294_.wvu.FilterData" hidden="1" oldHidden="1">
    <formula>'SRS Reviews'!$A$1:$Q$136</formula>
    <oldFormula>'SRS Reviews'!$A$1:$Q$136</oldFormula>
  </rdn>
  <rdn rId="0" localSheetId="8" customView="1" name="Z_55F258A9_3656_464A_8209_65541A4A9294_.wvu.FilterData" hidden="1" oldHidden="1">
    <formula>Estimates!$A$2:$BC$460</formula>
    <oldFormula>Estimates!$A$2:$BC$460</oldFormula>
  </rdn>
  <rdn rId="0" localSheetId="10" customView="1" name="Z_55F258A9_3656_464A_8209_65541A4A9294_.wvu.FilterData" hidden="1" oldHidden="1">
    <formula>'Open SWPRs'!$A$1:$H$615</formula>
    <oldFormula>'Open SWPRs'!$A$1:$H$615</oldFormula>
  </rdn>
  <rdn rId="0" localSheetId="12" customView="1" name="Z_55F258A9_3656_464A_8209_65541A4A9294_.wvu.FilterData" hidden="1" oldHidden="1">
    <formula>'Build Plan'!$D$3:$L$48</formula>
    <oldFormula>'Build Plan'!$D$3:$L$48</oldFormula>
  </rdn>
  <rcv guid="{55F258A9-3656-464A-8209-65541A4A9294}" action="add"/>
</revisions>
</file>

<file path=xl/revisions/revisionLog26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6340" sId="3">
    <oc r="Z53">
      <v>30</v>
    </oc>
    <nc r="Z53">
      <v>50</v>
    </nc>
  </rcc>
  <rcc rId="16341" sId="3">
    <oc r="AI53">
      <v>30</v>
    </oc>
    <nc r="AI53">
      <v>50</v>
    </nc>
  </rcc>
  <rcc rId="16342" sId="3">
    <oc r="AY53">
      <v>30</v>
    </oc>
    <nc r="AY53">
      <v>70</v>
    </nc>
  </rcc>
</revisions>
</file>

<file path=xl/revisions/revisionLog26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6343" sId="3">
    <oc r="BA21">
      <v>50</v>
    </oc>
    <nc r="BA21">
      <v>96</v>
    </nc>
  </rcc>
  <rcmt sheetId="3" cell="BA21" guid="{00000000-0000-0000-0000-000000000000}" action="delete" author="Vuppulury, Agam"/>
  <rcv guid="{39344E0E-2CC4-4BC6-A15E-A66B17AEE943}" action="delete"/>
  <rdn rId="0" localSheetId="3" customView="1" name="Z_39344E0E_2CC4_4BC6_A15E_A66B17AEE943_.wvu.Rows" hidden="1" oldHidden="1">
    <formula>Plan!$488:$750</formula>
    <oldFormula>Plan!$488:$750</oldFormula>
  </rdn>
  <rdn rId="0" localSheetId="3" customView="1" name="Z_39344E0E_2CC4_4BC6_A15E_A66B17AEE943_.wvu.Cols" hidden="1" oldHidden="1">
    <formula>Plan!$S:$U,Plan!$BN:$BT</formula>
    <oldFormula>Plan!$S:$U,Plan!$BN:$BT</oldFormula>
  </rdn>
  <rdn rId="0" localSheetId="3" customView="1" name="Z_39344E0E_2CC4_4BC6_A15E_A66B17AEE943_.wvu.FilterData" hidden="1" oldHidden="1">
    <formula>Plan!$A$5:$BQ$468</formula>
    <oldFormula>Plan!$A$5:$BQ$468</oldFormula>
  </rdn>
  <rdn rId="0" localSheetId="4" customView="1" name="Z_39344E0E_2CC4_4BC6_A15E_A66B17AEE943_.wvu.FilterData" hidden="1" oldHidden="1">
    <formula>'Delivery Docs Plan'!$A$4:$O$37</formula>
    <oldFormula>'Delivery Docs Plan'!$A$4:$O$37</oldFormula>
  </rdn>
  <rdn rId="0" localSheetId="5" customView="1" name="Z_39344E0E_2CC4_4BC6_A15E_A66B17AEE943_.wvu.Rows" hidden="1" oldHidden="1">
    <formula>'PR Matrix'!$1:$2</formula>
    <oldFormula>'PR Matrix'!$1:$2</oldFormula>
  </rdn>
  <rdn rId="0" localSheetId="5" customView="1" name="Z_39344E0E_2CC4_4BC6_A15E_A66B17AEE943_.wvu.Cols" hidden="1" oldHidden="1">
    <formula>'PR Matrix'!$JN:$XFD</formula>
    <oldFormula>'PR Matrix'!$JN:$XFD</oldFormula>
  </rdn>
  <rdn rId="0" localSheetId="5" customView="1" name="Z_39344E0E_2CC4_4BC6_A15E_A66B17AEE943_.wvu.FilterData" hidden="1" oldHidden="1">
    <formula>'PR Matrix'!$C$1:$C$481</formula>
    <oldFormula>'PR Matrix'!$C$1:$C$481</oldFormula>
  </rdn>
  <rdn rId="0" localSheetId="6" customView="1" name="Z_39344E0E_2CC4_4BC6_A15E_A66B17AEE943_.wvu.Cols" hidden="1" oldHidden="1">
    <formula>Allocation!$L:$XFD</formula>
    <oldFormula>Allocation!$L:$XFD</oldFormula>
  </rdn>
  <rdn rId="0" localSheetId="6" customView="1" name="Z_39344E0E_2CC4_4BC6_A15E_A66B17AEE943_.wvu.FilterData" hidden="1" oldHidden="1">
    <formula>Allocation!$A$1:$K$1</formula>
    <oldFormula>Allocation!$A$1:$K$1</oldFormula>
  </rdn>
  <rdn rId="0" localSheetId="7" customView="1" name="Z_39344E0E_2CC4_4BC6_A15E_A66B17AEE943_.wvu.FilterData" hidden="1" oldHidden="1">
    <formula>'SRS Reviews'!$A$1:$Q$136</formula>
    <oldFormula>'SRS Reviews'!$A$1:$Q$136</oldFormula>
  </rdn>
  <rdn rId="0" localSheetId="8" customView="1" name="Z_39344E0E_2CC4_4BC6_A15E_A66B17AEE943_.wvu.FilterData" hidden="1" oldHidden="1">
    <formula>Estimates!$A$2:$BC$460</formula>
    <oldFormula>Estimates!$A$2:$BC$460</oldFormula>
  </rdn>
  <rdn rId="0" localSheetId="10" customView="1" name="Z_39344E0E_2CC4_4BC6_A15E_A66B17AEE943_.wvu.FilterData" hidden="1" oldHidden="1">
    <formula>'Open SWPRs'!$A$1:$H$615</formula>
    <oldFormula>'Open SWPRs'!$A$1:$H$615</oldFormula>
  </rdn>
  <rdn rId="0" localSheetId="12" customView="1" name="Z_39344E0E_2CC4_4BC6_A15E_A66B17AEE943_.wvu.FilterData" hidden="1" oldHidden="1">
    <formula>'Build Plan'!$D$3:$L$48</formula>
    <oldFormula>'Build Plan'!$D$3:$L$48</oldFormula>
  </rdn>
  <rcv guid="{39344E0E-2CC4-4BC6-A15E-A66B17AEE943}" action="add"/>
</revisions>
</file>

<file path=xl/revisions/revisionLog26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6357" sId="3">
    <oc r="E56" t="inlineStr">
      <is>
        <t>6037, 6045, 6054, 6062, 6198, 6199, NFPR2131</t>
      </is>
    </oc>
    <nc r="E56" t="inlineStr">
      <is>
        <t>6037, 6045, 6054, 6062, 6198, 6199, NFPR2131, NFPR2218</t>
      </is>
    </nc>
  </rcc>
  <rcv guid="{83E26134-8071-4B52-B9C2-8B5396DF70B4}" action="delete"/>
  <rdn rId="0" localSheetId="3" customView="1" name="Z_83E26134_8071_4B52_B9C2_8B5396DF70B4_.wvu.Rows" hidden="1" oldHidden="1">
    <formula>Plan!$488:$750</formula>
    <oldFormula>Plan!$488:$750</oldFormula>
  </rdn>
  <rdn rId="0" localSheetId="3" customView="1" name="Z_83E26134_8071_4B52_B9C2_8B5396DF70B4_.wvu.Cols" hidden="1" oldHidden="1">
    <formula>Plan!$S:$U</formula>
    <oldFormula>Plan!$S:$U</oldFormula>
  </rdn>
  <rdn rId="0" localSheetId="3" customView="1" name="Z_83E26134_8071_4B52_B9C2_8B5396DF70B4_.wvu.FilterData" hidden="1" oldHidden="1">
    <formula>Plan!$A$5:$BQ$468</formula>
    <oldFormula>Plan!$A$5:$BQ$468</oldFormula>
  </rdn>
  <rdn rId="0" localSheetId="4" customView="1" name="Z_83E26134_8071_4B52_B9C2_8B5396DF70B4_.wvu.FilterData" hidden="1" oldHidden="1">
    <formula>'Delivery Docs Plan'!$A$4:$O$37</formula>
    <oldFormula>'Delivery Docs Plan'!$A$4:$O$37</oldFormula>
  </rdn>
  <rdn rId="0" localSheetId="5" customView="1" name="Z_83E26134_8071_4B52_B9C2_8B5396DF70B4_.wvu.Rows" hidden="1" oldHidden="1">
    <formula>'PR Matrix'!$1:$1</formula>
    <oldFormula>'PR Matrix'!$1:$1</oldFormula>
  </rdn>
  <rdn rId="0" localSheetId="5" customView="1" name="Z_83E26134_8071_4B52_B9C2_8B5396DF70B4_.wvu.Cols" hidden="1" oldHidden="1">
    <formula>'PR Matrix'!$JN:$XFD</formula>
    <oldFormula>'PR Matrix'!$JN:$XFD</oldFormula>
  </rdn>
  <rdn rId="0" localSheetId="5" customView="1" name="Z_83E26134_8071_4B52_B9C2_8B5396DF70B4_.wvu.FilterData" hidden="1" oldHidden="1">
    <formula>'PR Matrix'!$C$1:$C$481</formula>
    <oldFormula>'PR Matrix'!$C$1:$C$481</oldFormula>
  </rdn>
  <rdn rId="0" localSheetId="6" customView="1" name="Z_83E26134_8071_4B52_B9C2_8B5396DF70B4_.wvu.Cols" hidden="1" oldHidden="1">
    <formula>Allocation!$L:$XFD</formula>
    <oldFormula>Allocation!$L:$XFD</oldFormula>
  </rdn>
  <rdn rId="0" localSheetId="6" customView="1" name="Z_83E26134_8071_4B52_B9C2_8B5396DF70B4_.wvu.FilterData" hidden="1" oldHidden="1">
    <formula>Allocation!$A$1:$K$1</formula>
    <oldFormula>Allocation!$A$1:$K$1</oldFormula>
  </rdn>
  <rdn rId="0" localSheetId="7" customView="1" name="Z_83E26134_8071_4B52_B9C2_8B5396DF70B4_.wvu.FilterData" hidden="1" oldHidden="1">
    <formula>'SRS Reviews'!$A$1:$Q$136</formula>
    <oldFormula>'SRS Reviews'!$A$1:$Q$136</oldFormula>
  </rdn>
  <rdn rId="0" localSheetId="8" customView="1" name="Z_83E26134_8071_4B52_B9C2_8B5396DF70B4_.wvu.FilterData" hidden="1" oldHidden="1">
    <formula>Estimates!$A$2:$BC$460</formula>
    <oldFormula>Estimates!$A$2:$BC$460</oldFormula>
  </rdn>
  <rdn rId="0" localSheetId="10" customView="1" name="Z_83E26134_8071_4B52_B9C2_8B5396DF70B4_.wvu.FilterData" hidden="1" oldHidden="1">
    <formula>'Open SWPRs'!$A$1:$H$615</formula>
    <oldFormula>'Open SWPRs'!$A$1:$H$615</oldFormula>
  </rdn>
  <rdn rId="0" localSheetId="12" customView="1" name="Z_83E26134_8071_4B52_B9C2_8B5396DF70B4_.wvu.FilterData" hidden="1" oldHidden="1">
    <formula>'Build Plan'!$D$3:$L$48</formula>
    <oldFormula>'Build Plan'!$D$3:$L$48</oldFormula>
  </rdn>
  <rcv guid="{83E26134-8071-4B52-B9C2-8B5396DF70B4}" action="add"/>
</revisions>
</file>

<file path=xl/revisions/revisionLog26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6371" sId="3">
    <nc r="AB133">
      <v>100</v>
    </nc>
  </rcc>
  <rcc rId="16372" sId="3">
    <nc r="AK133">
      <v>100</v>
    </nc>
  </rcc>
</revisions>
</file>

<file path=xl/revisions/revisionLog26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6373" sId="3">
    <nc r="BB133">
      <v>100</v>
    </nc>
  </rcc>
</revisions>
</file>

<file path=xl/revisions/revisionLog26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6374" sId="3">
    <oc r="AV77" t="inlineStr">
      <is>
        <t>RRB</t>
      </is>
    </oc>
    <nc r="AV77" t="inlineStr">
      <is>
        <t>SJ</t>
      </is>
    </nc>
  </rcc>
  <rfmt sheetId="3" sqref="AV77" start="0" length="2147483647">
    <dxf>
      <font>
        <color auto="1"/>
      </font>
    </dxf>
  </rfmt>
  <rcc rId="16375" sId="3">
    <oc r="AV164" t="inlineStr">
      <is>
        <t>RRB</t>
      </is>
    </oc>
    <nc r="AV164" t="inlineStr">
      <is>
        <t>VN</t>
      </is>
    </nc>
  </rcc>
  <rfmt sheetId="3" sqref="AV164" start="0" length="2147483647">
    <dxf>
      <font>
        <color auto="1"/>
      </font>
    </dxf>
  </rfmt>
  <rcc rId="16376" sId="3" odxf="1" dxf="1">
    <oc r="AV226" t="inlineStr">
      <is>
        <t>RRB</t>
      </is>
    </oc>
    <nc r="AV226" t="inlineStr">
      <is>
        <t>VN</t>
      </is>
    </nc>
    <odxf>
      <font>
        <sz val="8"/>
        <color theme="0" tint="-0.249977111117893"/>
      </font>
    </odxf>
    <ndxf>
      <font>
        <sz val="8"/>
        <color theme="0" tint="-0.249977111117893"/>
      </font>
    </ndxf>
  </rcc>
  <rcv guid="{83E26134-8071-4B52-B9C2-8B5396DF70B4}" action="delete"/>
  <rdn rId="0" localSheetId="3" customView="1" name="Z_83E26134_8071_4B52_B9C2_8B5396DF70B4_.wvu.Rows" hidden="1" oldHidden="1">
    <formula>Plan!$488:$750</formula>
    <oldFormula>Plan!$488:$750</oldFormula>
  </rdn>
  <rdn rId="0" localSheetId="3" customView="1" name="Z_83E26134_8071_4B52_B9C2_8B5396DF70B4_.wvu.Cols" hidden="1" oldHidden="1">
    <formula>Plan!$S:$U</formula>
    <oldFormula>Plan!$S:$U</oldFormula>
  </rdn>
  <rdn rId="0" localSheetId="3" customView="1" name="Z_83E26134_8071_4B52_B9C2_8B5396DF70B4_.wvu.FilterData" hidden="1" oldHidden="1">
    <formula>Plan!$A$5:$BQ$468</formula>
    <oldFormula>Plan!$A$5:$BQ$468</oldFormula>
  </rdn>
  <rdn rId="0" localSheetId="4" customView="1" name="Z_83E26134_8071_4B52_B9C2_8B5396DF70B4_.wvu.FilterData" hidden="1" oldHidden="1">
    <formula>'Delivery Docs Plan'!$A$4:$O$37</formula>
    <oldFormula>'Delivery Docs Plan'!$A$4:$O$37</oldFormula>
  </rdn>
  <rdn rId="0" localSheetId="5" customView="1" name="Z_83E26134_8071_4B52_B9C2_8B5396DF70B4_.wvu.Rows" hidden="1" oldHidden="1">
    <formula>'PR Matrix'!$1:$1</formula>
    <oldFormula>'PR Matrix'!$1:$1</oldFormula>
  </rdn>
  <rdn rId="0" localSheetId="5" customView="1" name="Z_83E26134_8071_4B52_B9C2_8B5396DF70B4_.wvu.Cols" hidden="1" oldHidden="1">
    <formula>'PR Matrix'!$JN:$XFD</formula>
    <oldFormula>'PR Matrix'!$JN:$XFD</oldFormula>
  </rdn>
  <rdn rId="0" localSheetId="5" customView="1" name="Z_83E26134_8071_4B52_B9C2_8B5396DF70B4_.wvu.FilterData" hidden="1" oldHidden="1">
    <formula>'PR Matrix'!$C$1:$C$481</formula>
    <oldFormula>'PR Matrix'!$C$1:$C$481</oldFormula>
  </rdn>
  <rdn rId="0" localSheetId="6" customView="1" name="Z_83E26134_8071_4B52_B9C2_8B5396DF70B4_.wvu.Cols" hidden="1" oldHidden="1">
    <formula>Allocation!$L:$XFD</formula>
    <oldFormula>Allocation!$L:$XFD</oldFormula>
  </rdn>
  <rdn rId="0" localSheetId="6" customView="1" name="Z_83E26134_8071_4B52_B9C2_8B5396DF70B4_.wvu.FilterData" hidden="1" oldHidden="1">
    <formula>Allocation!$A$1:$K$1</formula>
    <oldFormula>Allocation!$A$1:$K$1</oldFormula>
  </rdn>
  <rdn rId="0" localSheetId="7" customView="1" name="Z_83E26134_8071_4B52_B9C2_8B5396DF70B4_.wvu.FilterData" hidden="1" oldHidden="1">
    <formula>'SRS Reviews'!$A$1:$Q$136</formula>
    <oldFormula>'SRS Reviews'!$A$1:$Q$136</oldFormula>
  </rdn>
  <rdn rId="0" localSheetId="8" customView="1" name="Z_83E26134_8071_4B52_B9C2_8B5396DF70B4_.wvu.FilterData" hidden="1" oldHidden="1">
    <formula>Estimates!$A$2:$BC$460</formula>
    <oldFormula>Estimates!$A$2:$BC$460</oldFormula>
  </rdn>
  <rdn rId="0" localSheetId="10" customView="1" name="Z_83E26134_8071_4B52_B9C2_8B5396DF70B4_.wvu.FilterData" hidden="1" oldHidden="1">
    <formula>'Open SWPRs'!$A$1:$H$615</formula>
    <oldFormula>'Open SWPRs'!$A$1:$H$615</oldFormula>
  </rdn>
  <rdn rId="0" localSheetId="12" customView="1" name="Z_83E26134_8071_4B52_B9C2_8B5396DF70B4_.wvu.FilterData" hidden="1" oldHidden="1">
    <formula>'Build Plan'!$D$3:$L$48</formula>
    <oldFormula>'Build Plan'!$D$3:$L$48</oldFormula>
  </rdn>
  <rcv guid="{83E26134-8071-4B52-B9C2-8B5396DF70B4}" action="add"/>
</revisions>
</file>

<file path=xl/revisions/revisionLog26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6390" sId="3">
    <oc r="BA21">
      <v>96</v>
    </oc>
    <nc r="BA21">
      <v>100</v>
    </nc>
  </rcc>
  <rcv guid="{39344E0E-2CC4-4BC6-A15E-A66B17AEE943}" action="delete"/>
  <rdn rId="0" localSheetId="3" customView="1" name="Z_39344E0E_2CC4_4BC6_A15E_A66B17AEE943_.wvu.Rows" hidden="1" oldHidden="1">
    <formula>Plan!$488:$750</formula>
    <oldFormula>Plan!$488:$750</oldFormula>
  </rdn>
  <rdn rId="0" localSheetId="3" customView="1" name="Z_39344E0E_2CC4_4BC6_A15E_A66B17AEE943_.wvu.Cols" hidden="1" oldHidden="1">
    <formula>Plan!$S:$U,Plan!$BN:$BT</formula>
    <oldFormula>Plan!$S:$U,Plan!$BN:$BT</oldFormula>
  </rdn>
  <rdn rId="0" localSheetId="3" customView="1" name="Z_39344E0E_2CC4_4BC6_A15E_A66B17AEE943_.wvu.FilterData" hidden="1" oldHidden="1">
    <formula>Plan!$A$5:$BQ$468</formula>
    <oldFormula>Plan!$A$5:$BQ$468</oldFormula>
  </rdn>
  <rdn rId="0" localSheetId="4" customView="1" name="Z_39344E0E_2CC4_4BC6_A15E_A66B17AEE943_.wvu.FilterData" hidden="1" oldHidden="1">
    <formula>'Delivery Docs Plan'!$A$4:$O$37</formula>
    <oldFormula>'Delivery Docs Plan'!$A$4:$O$37</oldFormula>
  </rdn>
  <rdn rId="0" localSheetId="5" customView="1" name="Z_39344E0E_2CC4_4BC6_A15E_A66B17AEE943_.wvu.Rows" hidden="1" oldHidden="1">
    <formula>'PR Matrix'!$1:$2</formula>
    <oldFormula>'PR Matrix'!$1:$2</oldFormula>
  </rdn>
  <rdn rId="0" localSheetId="5" customView="1" name="Z_39344E0E_2CC4_4BC6_A15E_A66B17AEE943_.wvu.Cols" hidden="1" oldHidden="1">
    <formula>'PR Matrix'!$JN:$XFD</formula>
    <oldFormula>'PR Matrix'!$JN:$XFD</oldFormula>
  </rdn>
  <rdn rId="0" localSheetId="5" customView="1" name="Z_39344E0E_2CC4_4BC6_A15E_A66B17AEE943_.wvu.FilterData" hidden="1" oldHidden="1">
    <formula>'PR Matrix'!$C$1:$C$481</formula>
    <oldFormula>'PR Matrix'!$C$1:$C$481</oldFormula>
  </rdn>
  <rdn rId="0" localSheetId="6" customView="1" name="Z_39344E0E_2CC4_4BC6_A15E_A66B17AEE943_.wvu.Cols" hidden="1" oldHidden="1">
    <formula>Allocation!$L:$XFD</formula>
    <oldFormula>Allocation!$L:$XFD</oldFormula>
  </rdn>
  <rdn rId="0" localSheetId="6" customView="1" name="Z_39344E0E_2CC4_4BC6_A15E_A66B17AEE943_.wvu.FilterData" hidden="1" oldHidden="1">
    <formula>Allocation!$A$1:$K$1</formula>
    <oldFormula>Allocation!$A$1:$K$1</oldFormula>
  </rdn>
  <rdn rId="0" localSheetId="7" customView="1" name="Z_39344E0E_2CC4_4BC6_A15E_A66B17AEE943_.wvu.FilterData" hidden="1" oldHidden="1">
    <formula>'SRS Reviews'!$A$1:$Q$136</formula>
    <oldFormula>'SRS Reviews'!$A$1:$Q$136</oldFormula>
  </rdn>
  <rdn rId="0" localSheetId="8" customView="1" name="Z_39344E0E_2CC4_4BC6_A15E_A66B17AEE943_.wvu.FilterData" hidden="1" oldHidden="1">
    <formula>Estimates!$A$2:$BC$460</formula>
    <oldFormula>Estimates!$A$2:$BC$460</oldFormula>
  </rdn>
  <rdn rId="0" localSheetId="10" customView="1" name="Z_39344E0E_2CC4_4BC6_A15E_A66B17AEE943_.wvu.FilterData" hidden="1" oldHidden="1">
    <formula>'Open SWPRs'!$A$1:$H$615</formula>
    <oldFormula>'Open SWPRs'!$A$1:$H$615</oldFormula>
  </rdn>
  <rdn rId="0" localSheetId="12" customView="1" name="Z_39344E0E_2CC4_4BC6_A15E_A66B17AEE943_.wvu.FilterData" hidden="1" oldHidden="1">
    <formula>'Build Plan'!$D$3:$L$48</formula>
    <oldFormula>'Build Plan'!$D$3:$L$48</oldFormula>
  </rdn>
  <rcv guid="{39344E0E-2CC4-4BC6-A15E-A66B17AEE943}" action="add"/>
</revisions>
</file>

<file path=xl/revisions/revisionLog26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39344E0E-2CC4-4BC6-A15E-A66B17AEE943}" action="delete"/>
  <rdn rId="0" localSheetId="3" customView="1" name="Z_39344E0E_2CC4_4BC6_A15E_A66B17AEE943_.wvu.Rows" hidden="1" oldHidden="1">
    <formula>Plan!$488:$750</formula>
    <oldFormula>Plan!$488:$750</oldFormula>
  </rdn>
  <rdn rId="0" localSheetId="3" customView="1" name="Z_39344E0E_2CC4_4BC6_A15E_A66B17AEE943_.wvu.Cols" hidden="1" oldHidden="1">
    <formula>Plan!$S:$U,Plan!$BN:$BT</formula>
    <oldFormula>Plan!$S:$U,Plan!$BN:$BT</oldFormula>
  </rdn>
  <rdn rId="0" localSheetId="3" customView="1" name="Z_39344E0E_2CC4_4BC6_A15E_A66B17AEE943_.wvu.FilterData" hidden="1" oldHidden="1">
    <formula>Plan!$A$5:$BQ$468</formula>
    <oldFormula>Plan!$A$5:$BQ$468</oldFormula>
  </rdn>
  <rdn rId="0" localSheetId="4" customView="1" name="Z_39344E0E_2CC4_4BC6_A15E_A66B17AEE943_.wvu.FilterData" hidden="1" oldHidden="1">
    <formula>'Delivery Docs Plan'!$A$4:$O$37</formula>
    <oldFormula>'Delivery Docs Plan'!$A$4:$O$37</oldFormula>
  </rdn>
  <rdn rId="0" localSheetId="5" customView="1" name="Z_39344E0E_2CC4_4BC6_A15E_A66B17AEE943_.wvu.Rows" hidden="1" oldHidden="1">
    <formula>'PR Matrix'!$1:$2</formula>
    <oldFormula>'PR Matrix'!$1:$2</oldFormula>
  </rdn>
  <rdn rId="0" localSheetId="5" customView="1" name="Z_39344E0E_2CC4_4BC6_A15E_A66B17AEE943_.wvu.Cols" hidden="1" oldHidden="1">
    <formula>'PR Matrix'!$JN:$XFD</formula>
    <oldFormula>'PR Matrix'!$JN:$XFD</oldFormula>
  </rdn>
  <rdn rId="0" localSheetId="5" customView="1" name="Z_39344E0E_2CC4_4BC6_A15E_A66B17AEE943_.wvu.FilterData" hidden="1" oldHidden="1">
    <formula>'PR Matrix'!$C$1:$C$481</formula>
    <oldFormula>'PR Matrix'!$C$1:$C$481</oldFormula>
  </rdn>
  <rdn rId="0" localSheetId="6" customView="1" name="Z_39344E0E_2CC4_4BC6_A15E_A66B17AEE943_.wvu.Cols" hidden="1" oldHidden="1">
    <formula>Allocation!$L:$XFD</formula>
    <oldFormula>Allocation!$L:$XFD</oldFormula>
  </rdn>
  <rdn rId="0" localSheetId="6" customView="1" name="Z_39344E0E_2CC4_4BC6_A15E_A66B17AEE943_.wvu.FilterData" hidden="1" oldHidden="1">
    <formula>Allocation!$A$1:$K$1</formula>
    <oldFormula>Allocation!$A$1:$K$1</oldFormula>
  </rdn>
  <rdn rId="0" localSheetId="7" customView="1" name="Z_39344E0E_2CC4_4BC6_A15E_A66B17AEE943_.wvu.FilterData" hidden="1" oldHidden="1">
    <formula>'SRS Reviews'!$A$1:$Q$136</formula>
    <oldFormula>'SRS Reviews'!$A$1:$Q$136</oldFormula>
  </rdn>
  <rdn rId="0" localSheetId="8" customView="1" name="Z_39344E0E_2CC4_4BC6_A15E_A66B17AEE943_.wvu.FilterData" hidden="1" oldHidden="1">
    <formula>Estimates!$A$2:$BC$460</formula>
    <oldFormula>Estimates!$A$2:$BC$460</oldFormula>
  </rdn>
  <rdn rId="0" localSheetId="10" customView="1" name="Z_39344E0E_2CC4_4BC6_A15E_A66B17AEE943_.wvu.FilterData" hidden="1" oldHidden="1">
    <formula>'Open SWPRs'!$A$1:$H$615</formula>
    <oldFormula>'Open SWPRs'!$A$1:$H$615</oldFormula>
  </rdn>
  <rdn rId="0" localSheetId="12" customView="1" name="Z_39344E0E_2CC4_4BC6_A15E_A66B17AEE943_.wvu.FilterData" hidden="1" oldHidden="1">
    <formula>'Build Plan'!$D$3:$L$48</formula>
    <oldFormula>'Build Plan'!$D$3:$L$48</oldFormula>
  </rdn>
  <rcv guid="{39344E0E-2CC4-4BC6-A15E-A66B17AEE943}" action="add"/>
</revisions>
</file>

<file path=xl/revisions/revisionLog26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6417" sId="3">
    <nc r="AQ133">
      <v>100</v>
    </nc>
  </rcc>
  <rcc rId="16418" sId="3">
    <nc r="AC133">
      <v>1</v>
    </nc>
  </rcc>
  <rcc rId="16419" sId="3">
    <nc r="AP133">
      <v>1</v>
    </nc>
  </rcc>
  <rcc rId="16420" sId="3">
    <nc r="AR133">
      <v>1</v>
    </nc>
  </rcc>
  <rcc rId="16421" sId="3">
    <nc r="BD133">
      <v>1</v>
    </nc>
  </rcc>
  <rcc rId="16422" sId="3">
    <nc r="AC296">
      <v>100</v>
    </nc>
  </rcc>
  <rcc rId="16423" sId="3">
    <nc r="AP296">
      <v>100</v>
    </nc>
  </rcc>
  <rcc rId="16424" sId="3">
    <nc r="AQ296">
      <v>100</v>
    </nc>
  </rcc>
  <rcc rId="16425" sId="3">
    <nc r="AR296">
      <v>100</v>
    </nc>
  </rcc>
  <rcc rId="16426" sId="3">
    <nc r="BD296">
      <v>100</v>
    </nc>
  </rcc>
  <rcc rId="16427" sId="3">
    <oc r="AC19">
      <v>1</v>
    </oc>
    <nc r="AC19">
      <v>100</v>
    </nc>
  </rcc>
  <rcc rId="16428" sId="3">
    <oc r="BD19">
      <v>1</v>
    </oc>
    <nc r="BD19">
      <v>100</v>
    </nc>
  </rcc>
  <rcv guid="{55F258A9-3656-464A-8209-65541A4A9294}" action="delete"/>
  <rdn rId="0" localSheetId="3" customView="1" name="Z_55F258A9_3656_464A_8209_65541A4A9294_.wvu.Rows" hidden="1" oldHidden="1">
    <formula>Plan!$488:$750</formula>
    <oldFormula>Plan!$488:$750</oldFormula>
  </rdn>
  <rdn rId="0" localSheetId="3" customView="1" name="Z_55F258A9_3656_464A_8209_65541A4A9294_.wvu.Cols" hidden="1" oldHidden="1">
    <formula>Plan!$S:$U,Plan!$BQ:$BT</formula>
    <oldFormula>Plan!$S:$U,Plan!$BQ:$BT</oldFormula>
  </rdn>
  <rdn rId="0" localSheetId="3" customView="1" name="Z_55F258A9_3656_464A_8209_65541A4A9294_.wvu.FilterData" hidden="1" oldHidden="1">
    <formula>Plan!$A$5:$BQ$468</formula>
    <oldFormula>Plan!$A$5:$BQ$468</oldFormula>
  </rdn>
  <rdn rId="0" localSheetId="4" customView="1" name="Z_55F258A9_3656_464A_8209_65541A4A9294_.wvu.FilterData" hidden="1" oldHidden="1">
    <formula>'Delivery Docs Plan'!$A$4:$O$37</formula>
    <oldFormula>'Delivery Docs Plan'!$A$4:$O$37</oldFormula>
  </rdn>
  <rdn rId="0" localSheetId="5" customView="1" name="Z_55F258A9_3656_464A_8209_65541A4A9294_.wvu.Rows" hidden="1" oldHidden="1">
    <formula>'PR Matrix'!$1:$1</formula>
    <oldFormula>'PR Matrix'!$1:$1</oldFormula>
  </rdn>
  <rdn rId="0" localSheetId="5" customView="1" name="Z_55F258A9_3656_464A_8209_65541A4A9294_.wvu.Cols" hidden="1" oldHidden="1">
    <formula>'PR Matrix'!$JN:$XFD</formula>
    <oldFormula>'PR Matrix'!$JN:$XFD</oldFormula>
  </rdn>
  <rdn rId="0" localSheetId="5" customView="1" name="Z_55F258A9_3656_464A_8209_65541A4A9294_.wvu.FilterData" hidden="1" oldHidden="1">
    <formula>'PR Matrix'!$C$1:$C$481</formula>
    <oldFormula>'PR Matrix'!$C$1:$C$481</oldFormula>
  </rdn>
  <rdn rId="0" localSheetId="6" customView="1" name="Z_55F258A9_3656_464A_8209_65541A4A9294_.wvu.Cols" hidden="1" oldHidden="1">
    <formula>Allocation!$L:$XFD</formula>
    <oldFormula>Allocation!$L:$XFD</oldFormula>
  </rdn>
  <rdn rId="0" localSheetId="6" customView="1" name="Z_55F258A9_3656_464A_8209_65541A4A9294_.wvu.FilterData" hidden="1" oldHidden="1">
    <formula>Allocation!$A$1:$K$1</formula>
    <oldFormula>Allocation!$A$1:$K$1</oldFormula>
  </rdn>
  <rdn rId="0" localSheetId="7" customView="1" name="Z_55F258A9_3656_464A_8209_65541A4A9294_.wvu.FilterData" hidden="1" oldHidden="1">
    <formula>'SRS Reviews'!$A$1:$Q$136</formula>
    <oldFormula>'SRS Reviews'!$A$1:$Q$136</oldFormula>
  </rdn>
  <rdn rId="0" localSheetId="8" customView="1" name="Z_55F258A9_3656_464A_8209_65541A4A9294_.wvu.FilterData" hidden="1" oldHidden="1">
    <formula>Estimates!$A$2:$BC$460</formula>
    <oldFormula>Estimates!$A$2:$BC$460</oldFormula>
  </rdn>
  <rdn rId="0" localSheetId="10" customView="1" name="Z_55F258A9_3656_464A_8209_65541A4A9294_.wvu.FilterData" hidden="1" oldHidden="1">
    <formula>'Open SWPRs'!$A$1:$H$615</formula>
    <oldFormula>'Open SWPRs'!$A$1:$H$615</oldFormula>
  </rdn>
  <rdn rId="0" localSheetId="12" customView="1" name="Z_55F258A9_3656_464A_8209_65541A4A9294_.wvu.FilterData" hidden="1" oldHidden="1">
    <formula>'Build Plan'!$D$3:$L$48</formula>
    <oldFormula>'Build Plan'!$D$3:$L$48</oldFormula>
  </rdn>
  <rcv guid="{55F258A9-3656-464A-8209-65541A4A9294}" action="add"/>
</revisions>
</file>

<file path=xl/revisions/revisionLog27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55F258A9-3656-464A-8209-65541A4A9294}" action="delete"/>
  <rdn rId="0" localSheetId="3" customView="1" name="Z_55F258A9_3656_464A_8209_65541A4A9294_.wvu.Rows" hidden="1" oldHidden="1">
    <formula>Plan!$488:$750</formula>
    <oldFormula>Plan!$488:$750</oldFormula>
  </rdn>
  <rdn rId="0" localSheetId="3" customView="1" name="Z_55F258A9_3656_464A_8209_65541A4A9294_.wvu.Cols" hidden="1" oldHidden="1">
    <formula>Plan!$S:$U,Plan!$BQ:$BT</formula>
    <oldFormula>Plan!$S:$U,Plan!$BQ:$BT</oldFormula>
  </rdn>
  <rdn rId="0" localSheetId="3" customView="1" name="Z_55F258A9_3656_464A_8209_65541A4A9294_.wvu.FilterData" hidden="1" oldHidden="1">
    <formula>Plan!$A$5:$BQ$468</formula>
    <oldFormula>Plan!$A$5:$BQ$468</oldFormula>
  </rdn>
  <rdn rId="0" localSheetId="4" customView="1" name="Z_55F258A9_3656_464A_8209_65541A4A9294_.wvu.FilterData" hidden="1" oldHidden="1">
    <formula>'Delivery Docs Plan'!$A$4:$O$37</formula>
    <oldFormula>'Delivery Docs Plan'!$A$4:$O$37</oldFormula>
  </rdn>
  <rdn rId="0" localSheetId="5" customView="1" name="Z_55F258A9_3656_464A_8209_65541A4A9294_.wvu.Rows" hidden="1" oldHidden="1">
    <formula>'PR Matrix'!$1:$1</formula>
    <oldFormula>'PR Matrix'!$1:$1</oldFormula>
  </rdn>
  <rdn rId="0" localSheetId="5" customView="1" name="Z_55F258A9_3656_464A_8209_65541A4A9294_.wvu.Cols" hidden="1" oldHidden="1">
    <formula>'PR Matrix'!$JN:$XFD</formula>
    <oldFormula>'PR Matrix'!$JN:$XFD</oldFormula>
  </rdn>
  <rdn rId="0" localSheetId="5" customView="1" name="Z_55F258A9_3656_464A_8209_65541A4A9294_.wvu.FilterData" hidden="1" oldHidden="1">
    <formula>'PR Matrix'!$C$1:$C$481</formula>
    <oldFormula>'PR Matrix'!$C$1:$C$481</oldFormula>
  </rdn>
  <rdn rId="0" localSheetId="6" customView="1" name="Z_55F258A9_3656_464A_8209_65541A4A9294_.wvu.Cols" hidden="1" oldHidden="1">
    <formula>Allocation!$L:$XFD</formula>
    <oldFormula>Allocation!$L:$XFD</oldFormula>
  </rdn>
  <rdn rId="0" localSheetId="6" customView="1" name="Z_55F258A9_3656_464A_8209_65541A4A9294_.wvu.FilterData" hidden="1" oldHidden="1">
    <formula>Allocation!$A$1:$K$1</formula>
    <oldFormula>Allocation!$A$1:$K$1</oldFormula>
  </rdn>
  <rdn rId="0" localSheetId="7" customView="1" name="Z_55F258A9_3656_464A_8209_65541A4A9294_.wvu.FilterData" hidden="1" oldHidden="1">
    <formula>'SRS Reviews'!$A$1:$Q$136</formula>
    <oldFormula>'SRS Reviews'!$A$1:$Q$136</oldFormula>
  </rdn>
  <rdn rId="0" localSheetId="8" customView="1" name="Z_55F258A9_3656_464A_8209_65541A4A9294_.wvu.FilterData" hidden="1" oldHidden="1">
    <formula>Estimates!$A$2:$BC$460</formula>
    <oldFormula>Estimates!$A$2:$BC$460</oldFormula>
  </rdn>
  <rdn rId="0" localSheetId="10" customView="1" name="Z_55F258A9_3656_464A_8209_65541A4A9294_.wvu.FilterData" hidden="1" oldHidden="1">
    <formula>'Open SWPRs'!$A$1:$H$615</formula>
    <oldFormula>'Open SWPRs'!$A$1:$H$615</oldFormula>
  </rdn>
  <rdn rId="0" localSheetId="12" customView="1" name="Z_55F258A9_3656_464A_8209_65541A4A9294_.wvu.FilterData" hidden="1" oldHidden="1">
    <formula>'Build Plan'!$D$3:$L$48</formula>
    <oldFormula>'Build Plan'!$D$3:$L$48</oldFormula>
  </rdn>
  <rcv guid="{55F258A9-3656-464A-8209-65541A4A9294}" action="add"/>
</revisions>
</file>

<file path=xl/revisions/revisionLog27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18DF35B7-CAA0-4050-BA63-78DA1CA747BE}" action="delete"/>
  <rdn rId="0" localSheetId="3" customView="1" name="Z_18DF35B7_CAA0_4050_BA63_78DA1CA747BE_.wvu.Rows" hidden="1" oldHidden="1">
    <formula>Plan!$488:$750</formula>
    <oldFormula>Plan!$488:$750</oldFormula>
  </rdn>
  <rdn rId="0" localSheetId="3" customView="1" name="Z_18DF35B7_CAA0_4050_BA63_78DA1CA747BE_.wvu.Cols" hidden="1" oldHidden="1">
    <formula>Plan!$S:$U,Plan!$BQ:$BT</formula>
    <oldFormula>Plan!$S:$U,Plan!$BQ:$BT</oldFormula>
  </rdn>
  <rdn rId="0" localSheetId="3" customView="1" name="Z_18DF35B7_CAA0_4050_BA63_78DA1CA747BE_.wvu.FilterData" hidden="1" oldHidden="1">
    <formula>Plan!$A$5:$BQ$468</formula>
    <oldFormula>Plan!$A$5:$BQ$468</oldFormula>
  </rdn>
  <rdn rId="0" localSheetId="4" customView="1" name="Z_18DF35B7_CAA0_4050_BA63_78DA1CA747BE_.wvu.FilterData" hidden="1" oldHidden="1">
    <formula>'Delivery Docs Plan'!$A$4:$O$37</formula>
    <oldFormula>'Delivery Docs Plan'!$A$4:$O$37</oldFormula>
  </rdn>
  <rdn rId="0" localSheetId="5" customView="1" name="Z_18DF35B7_CAA0_4050_BA63_78DA1CA747BE_.wvu.Rows" hidden="1" oldHidden="1">
    <formula>'PR Matrix'!$1:$2</formula>
    <oldFormula>'PR Matrix'!$1:$2</oldFormula>
  </rdn>
  <rdn rId="0" localSheetId="5" customView="1" name="Z_18DF35B7_CAA0_4050_BA63_78DA1CA747BE_.wvu.Cols" hidden="1" oldHidden="1">
    <formula>'PR Matrix'!$JN:$XFD</formula>
    <oldFormula>'PR Matrix'!$JN:$XFD</oldFormula>
  </rdn>
  <rdn rId="0" localSheetId="5" customView="1" name="Z_18DF35B7_CAA0_4050_BA63_78DA1CA747BE_.wvu.FilterData" hidden="1" oldHidden="1">
    <formula>'PR Matrix'!$C$1:$C$481</formula>
    <oldFormula>'PR Matrix'!$C$1:$C$481</oldFormula>
  </rdn>
  <rdn rId="0" localSheetId="6" customView="1" name="Z_18DF35B7_CAA0_4050_BA63_78DA1CA747BE_.wvu.Cols" hidden="1" oldHidden="1">
    <formula>Allocation!$L:$XFD</formula>
    <oldFormula>Allocation!$L:$XFD</oldFormula>
  </rdn>
  <rdn rId="0" localSheetId="6" customView="1" name="Z_18DF35B7_CAA0_4050_BA63_78DA1CA747BE_.wvu.FilterData" hidden="1" oldHidden="1">
    <formula>Allocation!$A$1:$K$1</formula>
    <oldFormula>Allocation!$A$1:$K$1</oldFormula>
  </rdn>
  <rdn rId="0" localSheetId="7" customView="1" name="Z_18DF35B7_CAA0_4050_BA63_78DA1CA747BE_.wvu.FilterData" hidden="1" oldHidden="1">
    <formula>'SRS Reviews'!$A$1:$Q$136</formula>
    <oldFormula>'SRS Reviews'!$A$1:$Q$136</oldFormula>
  </rdn>
  <rdn rId="0" localSheetId="8" customView="1" name="Z_18DF35B7_CAA0_4050_BA63_78DA1CA747BE_.wvu.FilterData" hidden="1" oldHidden="1">
    <formula>Estimates!$A$2:$BC$460</formula>
    <oldFormula>Estimates!$A$2:$BC$460</oldFormula>
  </rdn>
  <rdn rId="0" localSheetId="10" customView="1" name="Z_18DF35B7_CAA0_4050_BA63_78DA1CA747BE_.wvu.FilterData" hidden="1" oldHidden="1">
    <formula>'Open SWPRs'!$A$1:$H$615</formula>
    <oldFormula>'Open SWPRs'!$A$1:$H$615</oldFormula>
  </rdn>
  <rdn rId="0" localSheetId="12" customView="1" name="Z_18DF35B7_CAA0_4050_BA63_78DA1CA747BE_.wvu.FilterData" hidden="1" oldHidden="1">
    <formula>'Build Plan'!$D$3:$L$48</formula>
    <oldFormula>'Build Plan'!$D$3:$L$48</oldFormula>
  </rdn>
  <rcv guid="{18DF35B7-CAA0-4050-BA63-78DA1CA747BE}" action="add"/>
</revisions>
</file>

<file path=xl/revisions/revisionLog27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6468" sId="3">
    <nc r="BA333">
      <v>1</v>
    </nc>
  </rcc>
  <rcv guid="{83E26134-8071-4B52-B9C2-8B5396DF70B4}" action="delete"/>
  <rdn rId="0" localSheetId="3" customView="1" name="Z_83E26134_8071_4B52_B9C2_8B5396DF70B4_.wvu.Rows" hidden="1" oldHidden="1">
    <formula>Plan!$488:$750</formula>
    <oldFormula>Plan!$488:$750</oldFormula>
  </rdn>
  <rdn rId="0" localSheetId="3" customView="1" name="Z_83E26134_8071_4B52_B9C2_8B5396DF70B4_.wvu.Cols" hidden="1" oldHidden="1">
    <formula>Plan!$S:$U</formula>
    <oldFormula>Plan!$S:$U</oldFormula>
  </rdn>
  <rdn rId="0" localSheetId="3" customView="1" name="Z_83E26134_8071_4B52_B9C2_8B5396DF70B4_.wvu.FilterData" hidden="1" oldHidden="1">
    <formula>Plan!$A$5:$BQ$468</formula>
    <oldFormula>Plan!$A$5:$BQ$468</oldFormula>
  </rdn>
  <rdn rId="0" localSheetId="4" customView="1" name="Z_83E26134_8071_4B52_B9C2_8B5396DF70B4_.wvu.FilterData" hidden="1" oldHidden="1">
    <formula>'Delivery Docs Plan'!$A$4:$O$37</formula>
    <oldFormula>'Delivery Docs Plan'!$A$4:$O$37</oldFormula>
  </rdn>
  <rdn rId="0" localSheetId="5" customView="1" name="Z_83E26134_8071_4B52_B9C2_8B5396DF70B4_.wvu.Rows" hidden="1" oldHidden="1">
    <formula>'PR Matrix'!$1:$1</formula>
    <oldFormula>'PR Matrix'!$1:$1</oldFormula>
  </rdn>
  <rdn rId="0" localSheetId="5" customView="1" name="Z_83E26134_8071_4B52_B9C2_8B5396DF70B4_.wvu.Cols" hidden="1" oldHidden="1">
    <formula>'PR Matrix'!$JN:$XFD</formula>
    <oldFormula>'PR Matrix'!$JN:$XFD</oldFormula>
  </rdn>
  <rdn rId="0" localSheetId="5" customView="1" name="Z_83E26134_8071_4B52_B9C2_8B5396DF70B4_.wvu.FilterData" hidden="1" oldHidden="1">
    <formula>'PR Matrix'!$C$1:$C$481</formula>
    <oldFormula>'PR Matrix'!$C$1:$C$481</oldFormula>
  </rdn>
  <rdn rId="0" localSheetId="6" customView="1" name="Z_83E26134_8071_4B52_B9C2_8B5396DF70B4_.wvu.Cols" hidden="1" oldHidden="1">
    <formula>Allocation!$L:$XFD</formula>
    <oldFormula>Allocation!$L:$XFD</oldFormula>
  </rdn>
  <rdn rId="0" localSheetId="6" customView="1" name="Z_83E26134_8071_4B52_B9C2_8B5396DF70B4_.wvu.FilterData" hidden="1" oldHidden="1">
    <formula>Allocation!$A$1:$K$1</formula>
    <oldFormula>Allocation!$A$1:$K$1</oldFormula>
  </rdn>
  <rdn rId="0" localSheetId="7" customView="1" name="Z_83E26134_8071_4B52_B9C2_8B5396DF70B4_.wvu.FilterData" hidden="1" oldHidden="1">
    <formula>'SRS Reviews'!$A$1:$Q$136</formula>
    <oldFormula>'SRS Reviews'!$A$1:$Q$136</oldFormula>
  </rdn>
  <rdn rId="0" localSheetId="8" customView="1" name="Z_83E26134_8071_4B52_B9C2_8B5396DF70B4_.wvu.FilterData" hidden="1" oldHidden="1">
    <formula>Estimates!$A$2:$BC$460</formula>
    <oldFormula>Estimates!$A$2:$BC$460</oldFormula>
  </rdn>
  <rdn rId="0" localSheetId="10" customView="1" name="Z_83E26134_8071_4B52_B9C2_8B5396DF70B4_.wvu.FilterData" hidden="1" oldHidden="1">
    <formula>'Open SWPRs'!$A$1:$H$615</formula>
    <oldFormula>'Open SWPRs'!$A$1:$H$615</oldFormula>
  </rdn>
  <rdn rId="0" localSheetId="12" customView="1" name="Z_83E26134_8071_4B52_B9C2_8B5396DF70B4_.wvu.FilterData" hidden="1" oldHidden="1">
    <formula>'Build Plan'!$D$3:$L$48</formula>
    <oldFormula>'Build Plan'!$D$3:$L$48</oldFormula>
  </rdn>
  <rcv guid="{83E26134-8071-4B52-B9C2-8B5396DF70B4}" action="add"/>
</revisions>
</file>

<file path=xl/revisions/revisionLog27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6482" sId="3">
    <oc r="AV333" t="inlineStr">
      <is>
        <t>TCS</t>
      </is>
    </oc>
    <nc r="AV333" t="inlineStr">
      <is>
        <t>AV</t>
      </is>
    </nc>
  </rcc>
  <rcv guid="{18DF35B7-CAA0-4050-BA63-78DA1CA747BE}" action="delete"/>
  <rdn rId="0" localSheetId="3" customView="1" name="Z_18DF35B7_CAA0_4050_BA63_78DA1CA747BE_.wvu.Rows" hidden="1" oldHidden="1">
    <formula>Plan!$488:$750</formula>
    <oldFormula>Plan!$488:$750</oldFormula>
  </rdn>
  <rdn rId="0" localSheetId="3" customView="1" name="Z_18DF35B7_CAA0_4050_BA63_78DA1CA747BE_.wvu.Cols" hidden="1" oldHidden="1">
    <formula>Plan!$S:$U,Plan!$BQ:$BT</formula>
    <oldFormula>Plan!$S:$U,Plan!$BQ:$BT</oldFormula>
  </rdn>
  <rdn rId="0" localSheetId="3" customView="1" name="Z_18DF35B7_CAA0_4050_BA63_78DA1CA747BE_.wvu.FilterData" hidden="1" oldHidden="1">
    <formula>Plan!$A$5:$BQ$468</formula>
    <oldFormula>Plan!$A$5:$BQ$468</oldFormula>
  </rdn>
  <rdn rId="0" localSheetId="4" customView="1" name="Z_18DF35B7_CAA0_4050_BA63_78DA1CA747BE_.wvu.FilterData" hidden="1" oldHidden="1">
    <formula>'Delivery Docs Plan'!$A$4:$O$37</formula>
    <oldFormula>'Delivery Docs Plan'!$A$4:$O$37</oldFormula>
  </rdn>
  <rdn rId="0" localSheetId="5" customView="1" name="Z_18DF35B7_CAA0_4050_BA63_78DA1CA747BE_.wvu.Rows" hidden="1" oldHidden="1">
    <formula>'PR Matrix'!$1:$2</formula>
    <oldFormula>'PR Matrix'!$1:$2</oldFormula>
  </rdn>
  <rdn rId="0" localSheetId="5" customView="1" name="Z_18DF35B7_CAA0_4050_BA63_78DA1CA747BE_.wvu.Cols" hidden="1" oldHidden="1">
    <formula>'PR Matrix'!$JN:$XFD</formula>
    <oldFormula>'PR Matrix'!$JN:$XFD</oldFormula>
  </rdn>
  <rdn rId="0" localSheetId="5" customView="1" name="Z_18DF35B7_CAA0_4050_BA63_78DA1CA747BE_.wvu.FilterData" hidden="1" oldHidden="1">
    <formula>'PR Matrix'!$C$1:$C$481</formula>
    <oldFormula>'PR Matrix'!$C$1:$C$481</oldFormula>
  </rdn>
  <rdn rId="0" localSheetId="6" customView="1" name="Z_18DF35B7_CAA0_4050_BA63_78DA1CA747BE_.wvu.Cols" hidden="1" oldHidden="1">
    <formula>Allocation!$L:$XFD</formula>
    <oldFormula>Allocation!$L:$XFD</oldFormula>
  </rdn>
  <rdn rId="0" localSheetId="6" customView="1" name="Z_18DF35B7_CAA0_4050_BA63_78DA1CA747BE_.wvu.FilterData" hidden="1" oldHidden="1">
    <formula>Allocation!$A$1:$K$1</formula>
    <oldFormula>Allocation!$A$1:$K$1</oldFormula>
  </rdn>
  <rdn rId="0" localSheetId="7" customView="1" name="Z_18DF35B7_CAA0_4050_BA63_78DA1CA747BE_.wvu.FilterData" hidden="1" oldHidden="1">
    <formula>'SRS Reviews'!$A$1:$Q$136</formula>
    <oldFormula>'SRS Reviews'!$A$1:$Q$136</oldFormula>
  </rdn>
  <rdn rId="0" localSheetId="8" customView="1" name="Z_18DF35B7_CAA0_4050_BA63_78DA1CA747BE_.wvu.FilterData" hidden="1" oldHidden="1">
    <formula>Estimates!$A$2:$BC$460</formula>
    <oldFormula>Estimates!$A$2:$BC$460</oldFormula>
  </rdn>
  <rdn rId="0" localSheetId="10" customView="1" name="Z_18DF35B7_CAA0_4050_BA63_78DA1CA747BE_.wvu.FilterData" hidden="1" oldHidden="1">
    <formula>'Open SWPRs'!$A$1:$H$615</formula>
    <oldFormula>'Open SWPRs'!$A$1:$H$615</oldFormula>
  </rdn>
  <rdn rId="0" localSheetId="12" customView="1" name="Z_18DF35B7_CAA0_4050_BA63_78DA1CA747BE_.wvu.FilterData" hidden="1" oldHidden="1">
    <formula>'Build Plan'!$D$3:$L$48</formula>
    <oldFormula>'Build Plan'!$D$3:$L$48</oldFormula>
  </rdn>
  <rcv guid="{18DF35B7-CAA0-4050-BA63-78DA1CA747BE}" action="add"/>
</revisions>
</file>

<file path=xl/revisions/revisionLog27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6496" sId="3">
    <oc r="BA465">
      <v>100</v>
    </oc>
    <nc r="BA465">
      <v>80</v>
    </nc>
  </rcc>
  <rcc rId="16497" sId="3">
    <oc r="BA466">
      <v>100</v>
    </oc>
    <nc r="BA466">
      <v>80</v>
    </nc>
  </rcc>
  <rcmt sheetId="3" cell="BA465" guid="{4F722C37-14A8-4A18-BFC2-AAEB9A126E09}" author="Sevathan, Thambidurai" newLength="68"/>
  <rcmt sheetId="3" cell="BA466" guid="{C54CB38B-3093-439F-87FC-3C9268F7A94F}" author="Sevathan, Thambidurai" newLength="68"/>
  <rcv guid="{18DF35B7-CAA0-4050-BA63-78DA1CA747BE}" action="delete"/>
  <rdn rId="0" localSheetId="3" customView="1" name="Z_18DF35B7_CAA0_4050_BA63_78DA1CA747BE_.wvu.Rows" hidden="1" oldHidden="1">
    <formula>Plan!$488:$750</formula>
    <oldFormula>Plan!$488:$750</oldFormula>
  </rdn>
  <rdn rId="0" localSheetId="3" customView="1" name="Z_18DF35B7_CAA0_4050_BA63_78DA1CA747BE_.wvu.Cols" hidden="1" oldHidden="1">
    <formula>Plan!$S:$U,Plan!$BQ:$BT</formula>
    <oldFormula>Plan!$S:$U,Plan!$BQ:$BT</oldFormula>
  </rdn>
  <rdn rId="0" localSheetId="3" customView="1" name="Z_18DF35B7_CAA0_4050_BA63_78DA1CA747BE_.wvu.FilterData" hidden="1" oldHidden="1">
    <formula>Plan!$A$5:$BQ$468</formula>
    <oldFormula>Plan!$A$5:$BQ$468</oldFormula>
  </rdn>
  <rdn rId="0" localSheetId="4" customView="1" name="Z_18DF35B7_CAA0_4050_BA63_78DA1CA747BE_.wvu.FilterData" hidden="1" oldHidden="1">
    <formula>'Delivery Docs Plan'!$A$4:$O$37</formula>
    <oldFormula>'Delivery Docs Plan'!$A$4:$O$37</oldFormula>
  </rdn>
  <rdn rId="0" localSheetId="5" customView="1" name="Z_18DF35B7_CAA0_4050_BA63_78DA1CA747BE_.wvu.Rows" hidden="1" oldHidden="1">
    <formula>'PR Matrix'!$1:$2</formula>
    <oldFormula>'PR Matrix'!$1:$2</oldFormula>
  </rdn>
  <rdn rId="0" localSheetId="5" customView="1" name="Z_18DF35B7_CAA0_4050_BA63_78DA1CA747BE_.wvu.Cols" hidden="1" oldHidden="1">
    <formula>'PR Matrix'!$JN:$XFD</formula>
    <oldFormula>'PR Matrix'!$JN:$XFD</oldFormula>
  </rdn>
  <rdn rId="0" localSheetId="5" customView="1" name="Z_18DF35B7_CAA0_4050_BA63_78DA1CA747BE_.wvu.FilterData" hidden="1" oldHidden="1">
    <formula>'PR Matrix'!$C$1:$C$481</formula>
    <oldFormula>'PR Matrix'!$C$1:$C$481</oldFormula>
  </rdn>
  <rdn rId="0" localSheetId="6" customView="1" name="Z_18DF35B7_CAA0_4050_BA63_78DA1CA747BE_.wvu.Cols" hidden="1" oldHidden="1">
    <formula>Allocation!$L:$XFD</formula>
    <oldFormula>Allocation!$L:$XFD</oldFormula>
  </rdn>
  <rdn rId="0" localSheetId="6" customView="1" name="Z_18DF35B7_CAA0_4050_BA63_78DA1CA747BE_.wvu.FilterData" hidden="1" oldHidden="1">
    <formula>Allocation!$A$1:$K$1</formula>
    <oldFormula>Allocation!$A$1:$K$1</oldFormula>
  </rdn>
  <rdn rId="0" localSheetId="7" customView="1" name="Z_18DF35B7_CAA0_4050_BA63_78DA1CA747BE_.wvu.FilterData" hidden="1" oldHidden="1">
    <formula>'SRS Reviews'!$A$1:$Q$136</formula>
    <oldFormula>'SRS Reviews'!$A$1:$Q$136</oldFormula>
  </rdn>
  <rdn rId="0" localSheetId="8" customView="1" name="Z_18DF35B7_CAA0_4050_BA63_78DA1CA747BE_.wvu.FilterData" hidden="1" oldHidden="1">
    <formula>Estimates!$A$2:$BC$460</formula>
    <oldFormula>Estimates!$A$2:$BC$460</oldFormula>
  </rdn>
  <rdn rId="0" localSheetId="10" customView="1" name="Z_18DF35B7_CAA0_4050_BA63_78DA1CA747BE_.wvu.FilterData" hidden="1" oldHidden="1">
    <formula>'Open SWPRs'!$A$1:$H$615</formula>
    <oldFormula>'Open SWPRs'!$A$1:$H$615</oldFormula>
  </rdn>
  <rdn rId="0" localSheetId="12" customView="1" name="Z_18DF35B7_CAA0_4050_BA63_78DA1CA747BE_.wvu.FilterData" hidden="1" oldHidden="1">
    <formula>'Build Plan'!$D$3:$L$48</formula>
    <oldFormula>'Build Plan'!$D$3:$L$48</oldFormula>
  </rdn>
  <rcv guid="{18DF35B7-CAA0-4050-BA63-78DA1CA747BE}" action="add"/>
</revisions>
</file>

<file path=xl/revisions/revisionLog27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6511" sId="3">
    <oc r="AC133">
      <v>1</v>
    </oc>
    <nc r="AC133">
      <v>100</v>
    </nc>
  </rcc>
  <rcc rId="16512" sId="3">
    <oc r="AP133">
      <v>1</v>
    </oc>
    <nc r="AP133">
      <v>100</v>
    </nc>
  </rcc>
  <rcc rId="16513" sId="3">
    <oc r="AR133">
      <v>1</v>
    </oc>
    <nc r="AR133">
      <v>100</v>
    </nc>
  </rcc>
  <rcc rId="16514" sId="3">
    <oc r="BD133">
      <v>1</v>
    </oc>
    <nc r="BD133">
      <v>100</v>
    </nc>
  </rcc>
  <rcv guid="{55F258A9-3656-464A-8209-65541A4A9294}" action="delete"/>
  <rdn rId="0" localSheetId="3" customView="1" name="Z_55F258A9_3656_464A_8209_65541A4A9294_.wvu.Rows" hidden="1" oldHidden="1">
    <formula>Plan!$488:$750</formula>
    <oldFormula>Plan!$488:$750</oldFormula>
  </rdn>
  <rdn rId="0" localSheetId="3" customView="1" name="Z_55F258A9_3656_464A_8209_65541A4A9294_.wvu.Cols" hidden="1" oldHidden="1">
    <formula>Plan!$S:$U,Plan!$BQ:$BT</formula>
    <oldFormula>Plan!$S:$U,Plan!$BQ:$BT</oldFormula>
  </rdn>
  <rdn rId="0" localSheetId="3" customView="1" name="Z_55F258A9_3656_464A_8209_65541A4A9294_.wvu.FilterData" hidden="1" oldHidden="1">
    <formula>Plan!$A$5:$BQ$468</formula>
    <oldFormula>Plan!$A$5:$BQ$468</oldFormula>
  </rdn>
  <rdn rId="0" localSheetId="4" customView="1" name="Z_55F258A9_3656_464A_8209_65541A4A9294_.wvu.FilterData" hidden="1" oldHidden="1">
    <formula>'Delivery Docs Plan'!$A$4:$O$37</formula>
    <oldFormula>'Delivery Docs Plan'!$A$4:$O$37</oldFormula>
  </rdn>
  <rdn rId="0" localSheetId="5" customView="1" name="Z_55F258A9_3656_464A_8209_65541A4A9294_.wvu.Rows" hidden="1" oldHidden="1">
    <formula>'PR Matrix'!$1:$1</formula>
    <oldFormula>'PR Matrix'!$1:$1</oldFormula>
  </rdn>
  <rdn rId="0" localSheetId="5" customView="1" name="Z_55F258A9_3656_464A_8209_65541A4A9294_.wvu.Cols" hidden="1" oldHidden="1">
    <formula>'PR Matrix'!$JN:$XFD</formula>
    <oldFormula>'PR Matrix'!$JN:$XFD</oldFormula>
  </rdn>
  <rdn rId="0" localSheetId="5" customView="1" name="Z_55F258A9_3656_464A_8209_65541A4A9294_.wvu.FilterData" hidden="1" oldHidden="1">
    <formula>'PR Matrix'!$C$1:$C$481</formula>
    <oldFormula>'PR Matrix'!$C$1:$C$481</oldFormula>
  </rdn>
  <rdn rId="0" localSheetId="6" customView="1" name="Z_55F258A9_3656_464A_8209_65541A4A9294_.wvu.Cols" hidden="1" oldHidden="1">
    <formula>Allocation!$L:$XFD</formula>
    <oldFormula>Allocation!$L:$XFD</oldFormula>
  </rdn>
  <rdn rId="0" localSheetId="6" customView="1" name="Z_55F258A9_3656_464A_8209_65541A4A9294_.wvu.FilterData" hidden="1" oldHidden="1">
    <formula>Allocation!$A$1:$K$1</formula>
    <oldFormula>Allocation!$A$1:$K$1</oldFormula>
  </rdn>
  <rdn rId="0" localSheetId="7" customView="1" name="Z_55F258A9_3656_464A_8209_65541A4A9294_.wvu.FilterData" hidden="1" oldHidden="1">
    <formula>'SRS Reviews'!$A$1:$Q$136</formula>
    <oldFormula>'SRS Reviews'!$A$1:$Q$136</oldFormula>
  </rdn>
  <rdn rId="0" localSheetId="8" customView="1" name="Z_55F258A9_3656_464A_8209_65541A4A9294_.wvu.FilterData" hidden="1" oldHidden="1">
    <formula>Estimates!$A$2:$BC$460</formula>
    <oldFormula>Estimates!$A$2:$BC$460</oldFormula>
  </rdn>
  <rdn rId="0" localSheetId="10" customView="1" name="Z_55F258A9_3656_464A_8209_65541A4A9294_.wvu.FilterData" hidden="1" oldHidden="1">
    <formula>'Open SWPRs'!$A$1:$H$615</formula>
    <oldFormula>'Open SWPRs'!$A$1:$H$615</oldFormula>
  </rdn>
  <rdn rId="0" localSheetId="12" customView="1" name="Z_55F258A9_3656_464A_8209_65541A4A9294_.wvu.FilterData" hidden="1" oldHidden="1">
    <formula>'Build Plan'!$D$3:$L$48</formula>
    <oldFormula>'Build Plan'!$D$3:$L$48</oldFormula>
  </rdn>
  <rcv guid="{55F258A9-3656-464A-8209-65541A4A9294}" action="add"/>
</revisions>
</file>

<file path=xl/revisions/revisionLog27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18DF35B7-CAA0-4050-BA63-78DA1CA747BE}" action="delete"/>
  <rdn rId="0" localSheetId="3" customView="1" name="Z_18DF35B7_CAA0_4050_BA63_78DA1CA747BE_.wvu.Rows" hidden="1" oldHidden="1">
    <formula>Plan!$488:$750</formula>
    <oldFormula>Plan!$488:$750</oldFormula>
  </rdn>
  <rdn rId="0" localSheetId="3" customView="1" name="Z_18DF35B7_CAA0_4050_BA63_78DA1CA747BE_.wvu.Cols" hidden="1" oldHidden="1">
    <formula>Plan!$S:$U,Plan!$BQ:$BT</formula>
    <oldFormula>Plan!$S:$U,Plan!$BQ:$BT</oldFormula>
  </rdn>
  <rdn rId="0" localSheetId="3" customView="1" name="Z_18DF35B7_CAA0_4050_BA63_78DA1CA747BE_.wvu.FilterData" hidden="1" oldHidden="1">
    <formula>Plan!$A$5:$BQ$468</formula>
    <oldFormula>Plan!$A$5:$BQ$468</oldFormula>
  </rdn>
  <rdn rId="0" localSheetId="4" customView="1" name="Z_18DF35B7_CAA0_4050_BA63_78DA1CA747BE_.wvu.FilterData" hidden="1" oldHidden="1">
    <formula>'Delivery Docs Plan'!$A$4:$O$37</formula>
    <oldFormula>'Delivery Docs Plan'!$A$4:$O$37</oldFormula>
  </rdn>
  <rdn rId="0" localSheetId="5" customView="1" name="Z_18DF35B7_CAA0_4050_BA63_78DA1CA747BE_.wvu.Rows" hidden="1" oldHidden="1">
    <formula>'PR Matrix'!$1:$2</formula>
    <oldFormula>'PR Matrix'!$1:$2</oldFormula>
  </rdn>
  <rdn rId="0" localSheetId="5" customView="1" name="Z_18DF35B7_CAA0_4050_BA63_78DA1CA747BE_.wvu.Cols" hidden="1" oldHidden="1">
    <formula>'PR Matrix'!$JN:$XFD</formula>
    <oldFormula>'PR Matrix'!$JN:$XFD</oldFormula>
  </rdn>
  <rdn rId="0" localSheetId="5" customView="1" name="Z_18DF35B7_CAA0_4050_BA63_78DA1CA747BE_.wvu.FilterData" hidden="1" oldHidden="1">
    <formula>'PR Matrix'!$C$1:$C$481</formula>
    <oldFormula>'PR Matrix'!$C$1:$C$481</oldFormula>
  </rdn>
  <rdn rId="0" localSheetId="6" customView="1" name="Z_18DF35B7_CAA0_4050_BA63_78DA1CA747BE_.wvu.Cols" hidden="1" oldHidden="1">
    <formula>Allocation!$L:$XFD</formula>
    <oldFormula>Allocation!$L:$XFD</oldFormula>
  </rdn>
  <rdn rId="0" localSheetId="6" customView="1" name="Z_18DF35B7_CAA0_4050_BA63_78DA1CA747BE_.wvu.FilterData" hidden="1" oldHidden="1">
    <formula>Allocation!$A$1:$K$1</formula>
    <oldFormula>Allocation!$A$1:$K$1</oldFormula>
  </rdn>
  <rdn rId="0" localSheetId="7" customView="1" name="Z_18DF35B7_CAA0_4050_BA63_78DA1CA747BE_.wvu.FilterData" hidden="1" oldHidden="1">
    <formula>'SRS Reviews'!$A$1:$Q$136</formula>
    <oldFormula>'SRS Reviews'!$A$1:$Q$136</oldFormula>
  </rdn>
  <rdn rId="0" localSheetId="8" customView="1" name="Z_18DF35B7_CAA0_4050_BA63_78DA1CA747BE_.wvu.FilterData" hidden="1" oldHidden="1">
    <formula>Estimates!$A$2:$BC$460</formula>
    <oldFormula>Estimates!$A$2:$BC$460</oldFormula>
  </rdn>
  <rdn rId="0" localSheetId="10" customView="1" name="Z_18DF35B7_CAA0_4050_BA63_78DA1CA747BE_.wvu.FilterData" hidden="1" oldHidden="1">
    <formula>'Open SWPRs'!$A$1:$H$615</formula>
    <oldFormula>'Open SWPRs'!$A$1:$H$615</oldFormula>
  </rdn>
  <rdn rId="0" localSheetId="12" customView="1" name="Z_18DF35B7_CAA0_4050_BA63_78DA1CA747BE_.wvu.FilterData" hidden="1" oldHidden="1">
    <formula>'Build Plan'!$D$3:$L$48</formula>
    <oldFormula>'Build Plan'!$D$3:$L$48</oldFormula>
  </rdn>
  <rcv guid="{18DF35B7-CAA0-4050-BA63-78DA1CA747BE}" action="add"/>
</revisions>
</file>

<file path=xl/revisions/revisionLog27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6541" sId="3">
    <oc r="BA333">
      <v>1</v>
    </oc>
    <nc r="BA333">
      <v>30</v>
    </nc>
  </rcc>
</revisions>
</file>

<file path=xl/revisions/revisionLog27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18DF35B7-CAA0-4050-BA63-78DA1CA747BE}" action="delete"/>
  <rdn rId="0" localSheetId="3" customView="1" name="Z_18DF35B7_CAA0_4050_BA63_78DA1CA747BE_.wvu.Rows" hidden="1" oldHidden="1">
    <formula>Plan!$488:$750</formula>
    <oldFormula>Plan!$488:$750</oldFormula>
  </rdn>
  <rdn rId="0" localSheetId="3" customView="1" name="Z_18DF35B7_CAA0_4050_BA63_78DA1CA747BE_.wvu.Cols" hidden="1" oldHidden="1">
    <formula>Plan!$S:$U,Plan!$BQ:$BT</formula>
    <oldFormula>Plan!$S:$U,Plan!$BQ:$BT</oldFormula>
  </rdn>
  <rdn rId="0" localSheetId="3" customView="1" name="Z_18DF35B7_CAA0_4050_BA63_78DA1CA747BE_.wvu.FilterData" hidden="1" oldHidden="1">
    <formula>Plan!$A$5:$BQ$468</formula>
    <oldFormula>Plan!$A$5:$BQ$468</oldFormula>
  </rdn>
  <rdn rId="0" localSheetId="4" customView="1" name="Z_18DF35B7_CAA0_4050_BA63_78DA1CA747BE_.wvu.FilterData" hidden="1" oldHidden="1">
    <formula>'Delivery Docs Plan'!$A$4:$O$37</formula>
    <oldFormula>'Delivery Docs Plan'!$A$4:$O$37</oldFormula>
  </rdn>
  <rdn rId="0" localSheetId="5" customView="1" name="Z_18DF35B7_CAA0_4050_BA63_78DA1CA747BE_.wvu.Rows" hidden="1" oldHidden="1">
    <formula>'PR Matrix'!$1:$2</formula>
    <oldFormula>'PR Matrix'!$1:$2</oldFormula>
  </rdn>
  <rdn rId="0" localSheetId="5" customView="1" name="Z_18DF35B7_CAA0_4050_BA63_78DA1CA747BE_.wvu.Cols" hidden="1" oldHidden="1">
    <formula>'PR Matrix'!$JN:$XFD</formula>
    <oldFormula>'PR Matrix'!$JN:$XFD</oldFormula>
  </rdn>
  <rdn rId="0" localSheetId="5" customView="1" name="Z_18DF35B7_CAA0_4050_BA63_78DA1CA747BE_.wvu.FilterData" hidden="1" oldHidden="1">
    <formula>'PR Matrix'!$C$1:$C$481</formula>
    <oldFormula>'PR Matrix'!$C$1:$C$481</oldFormula>
  </rdn>
  <rdn rId="0" localSheetId="6" customView="1" name="Z_18DF35B7_CAA0_4050_BA63_78DA1CA747BE_.wvu.Cols" hidden="1" oldHidden="1">
    <formula>Allocation!$L:$XFD</formula>
    <oldFormula>Allocation!$L:$XFD</oldFormula>
  </rdn>
  <rdn rId="0" localSheetId="6" customView="1" name="Z_18DF35B7_CAA0_4050_BA63_78DA1CA747BE_.wvu.FilterData" hidden="1" oldHidden="1">
    <formula>Allocation!$A$1:$K$1</formula>
    <oldFormula>Allocation!$A$1:$K$1</oldFormula>
  </rdn>
  <rdn rId="0" localSheetId="7" customView="1" name="Z_18DF35B7_CAA0_4050_BA63_78DA1CA747BE_.wvu.FilterData" hidden="1" oldHidden="1">
    <formula>'SRS Reviews'!$A$1:$Q$136</formula>
    <oldFormula>'SRS Reviews'!$A$1:$Q$136</oldFormula>
  </rdn>
  <rdn rId="0" localSheetId="8" customView="1" name="Z_18DF35B7_CAA0_4050_BA63_78DA1CA747BE_.wvu.FilterData" hidden="1" oldHidden="1">
    <formula>Estimates!$A$2:$BC$460</formula>
    <oldFormula>Estimates!$A$2:$BC$460</oldFormula>
  </rdn>
  <rdn rId="0" localSheetId="10" customView="1" name="Z_18DF35B7_CAA0_4050_BA63_78DA1CA747BE_.wvu.FilterData" hidden="1" oldHidden="1">
    <formula>'Open SWPRs'!$A$1:$H$615</formula>
    <oldFormula>'Open SWPRs'!$A$1:$H$615</oldFormula>
  </rdn>
  <rdn rId="0" localSheetId="12" customView="1" name="Z_18DF35B7_CAA0_4050_BA63_78DA1CA747BE_.wvu.FilterData" hidden="1" oldHidden="1">
    <formula>'Build Plan'!$D$3:$L$48</formula>
    <oldFormula>'Build Plan'!$D$3:$L$48</oldFormula>
  </rdn>
  <rcv guid="{18DF35B7-CAA0-4050-BA63-78DA1CA747BE}" action="add"/>
</revisions>
</file>

<file path=xl/revisions/revisionLog27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AV333" start="0" length="2147483647">
    <dxf>
      <font>
        <color auto="1"/>
      </font>
    </dxf>
  </rfmt>
</revisions>
</file>

<file path=xl/revisions/revisionLog28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6555" sId="3">
    <oc r="Z448">
      <v>1</v>
    </oc>
    <nc r="Z448">
      <v>50</v>
    </nc>
  </rcc>
  <rcc rId="16556" sId="3">
    <oc r="AI448">
      <v>1</v>
    </oc>
    <nc r="AI448">
      <v>50</v>
    </nc>
  </rcc>
  <rcv guid="{83E26134-8071-4B52-B9C2-8B5396DF70B4}" action="delete"/>
  <rdn rId="0" localSheetId="3" customView="1" name="Z_83E26134_8071_4B52_B9C2_8B5396DF70B4_.wvu.Rows" hidden="1" oldHidden="1">
    <formula>Plan!$488:$750</formula>
    <oldFormula>Plan!$488:$750</oldFormula>
  </rdn>
  <rdn rId="0" localSheetId="3" customView="1" name="Z_83E26134_8071_4B52_B9C2_8B5396DF70B4_.wvu.Cols" hidden="1" oldHidden="1">
    <formula>Plan!$S:$U</formula>
    <oldFormula>Plan!$S:$U</oldFormula>
  </rdn>
  <rdn rId="0" localSheetId="3" customView="1" name="Z_83E26134_8071_4B52_B9C2_8B5396DF70B4_.wvu.FilterData" hidden="1" oldHidden="1">
    <formula>Plan!$A$5:$BQ$468</formula>
    <oldFormula>Plan!$A$5:$BQ$468</oldFormula>
  </rdn>
  <rdn rId="0" localSheetId="4" customView="1" name="Z_83E26134_8071_4B52_B9C2_8B5396DF70B4_.wvu.FilterData" hidden="1" oldHidden="1">
    <formula>'Delivery Docs Plan'!$A$4:$O$37</formula>
    <oldFormula>'Delivery Docs Plan'!$A$4:$O$37</oldFormula>
  </rdn>
  <rdn rId="0" localSheetId="5" customView="1" name="Z_83E26134_8071_4B52_B9C2_8B5396DF70B4_.wvu.Rows" hidden="1" oldHidden="1">
    <formula>'PR Matrix'!$1:$1</formula>
    <oldFormula>'PR Matrix'!$1:$1</oldFormula>
  </rdn>
  <rdn rId="0" localSheetId="5" customView="1" name="Z_83E26134_8071_4B52_B9C2_8B5396DF70B4_.wvu.Cols" hidden="1" oldHidden="1">
    <formula>'PR Matrix'!$JN:$XFD</formula>
    <oldFormula>'PR Matrix'!$JN:$XFD</oldFormula>
  </rdn>
  <rdn rId="0" localSheetId="5" customView="1" name="Z_83E26134_8071_4B52_B9C2_8B5396DF70B4_.wvu.FilterData" hidden="1" oldHidden="1">
    <formula>'PR Matrix'!$C$1:$C$481</formula>
    <oldFormula>'PR Matrix'!$C$1:$C$481</oldFormula>
  </rdn>
  <rdn rId="0" localSheetId="6" customView="1" name="Z_83E26134_8071_4B52_B9C2_8B5396DF70B4_.wvu.Cols" hidden="1" oldHidden="1">
    <formula>Allocation!$L:$XFD</formula>
    <oldFormula>Allocation!$L:$XFD</oldFormula>
  </rdn>
  <rdn rId="0" localSheetId="6" customView="1" name="Z_83E26134_8071_4B52_B9C2_8B5396DF70B4_.wvu.FilterData" hidden="1" oldHidden="1">
    <formula>Allocation!$A$1:$K$1</formula>
    <oldFormula>Allocation!$A$1:$K$1</oldFormula>
  </rdn>
  <rdn rId="0" localSheetId="7" customView="1" name="Z_83E26134_8071_4B52_B9C2_8B5396DF70B4_.wvu.FilterData" hidden="1" oldHidden="1">
    <formula>'SRS Reviews'!$A$1:$Q$136</formula>
    <oldFormula>'SRS Reviews'!$A$1:$Q$136</oldFormula>
  </rdn>
  <rdn rId="0" localSheetId="8" customView="1" name="Z_83E26134_8071_4B52_B9C2_8B5396DF70B4_.wvu.FilterData" hidden="1" oldHidden="1">
    <formula>Estimates!$A$2:$BC$460</formula>
    <oldFormula>Estimates!$A$2:$BC$460</oldFormula>
  </rdn>
  <rdn rId="0" localSheetId="10" customView="1" name="Z_83E26134_8071_4B52_B9C2_8B5396DF70B4_.wvu.FilterData" hidden="1" oldHidden="1">
    <formula>'Open SWPRs'!$A$1:$H$615</formula>
    <oldFormula>'Open SWPRs'!$A$1:$H$615</oldFormula>
  </rdn>
  <rdn rId="0" localSheetId="12" customView="1" name="Z_83E26134_8071_4B52_B9C2_8B5396DF70B4_.wvu.FilterData" hidden="1" oldHidden="1">
    <formula>'Build Plan'!$D$3:$L$48</formula>
    <oldFormula>'Build Plan'!$D$3:$L$48</oldFormula>
  </rdn>
  <rcv guid="{83E26134-8071-4B52-B9C2-8B5396DF70B4}" action="add"/>
</revisions>
</file>

<file path=xl/revisions/revisionLog28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6570" sId="3">
    <nc r="Z105">
      <v>1</v>
    </nc>
  </rcc>
  <rcc rId="16571" sId="3">
    <nc r="AI105">
      <v>1</v>
    </nc>
  </rcc>
  <rcc rId="16572" sId="3">
    <nc r="AY105">
      <v>1</v>
    </nc>
  </rcc>
  <rcv guid="{83E26134-8071-4B52-B9C2-8B5396DF70B4}" action="delete"/>
  <rdn rId="0" localSheetId="3" customView="1" name="Z_83E26134_8071_4B52_B9C2_8B5396DF70B4_.wvu.Rows" hidden="1" oldHidden="1">
    <formula>Plan!$488:$750</formula>
    <oldFormula>Plan!$488:$750</oldFormula>
  </rdn>
  <rdn rId="0" localSheetId="3" customView="1" name="Z_83E26134_8071_4B52_B9C2_8B5396DF70B4_.wvu.Cols" hidden="1" oldHidden="1">
    <formula>Plan!$S:$U</formula>
    <oldFormula>Plan!$S:$U</oldFormula>
  </rdn>
  <rdn rId="0" localSheetId="3" customView="1" name="Z_83E26134_8071_4B52_B9C2_8B5396DF70B4_.wvu.FilterData" hidden="1" oldHidden="1">
    <formula>Plan!$A$5:$BQ$468</formula>
    <oldFormula>Plan!$A$5:$BQ$468</oldFormula>
  </rdn>
  <rdn rId="0" localSheetId="4" customView="1" name="Z_83E26134_8071_4B52_B9C2_8B5396DF70B4_.wvu.FilterData" hidden="1" oldHidden="1">
    <formula>'Delivery Docs Plan'!$A$4:$O$37</formula>
    <oldFormula>'Delivery Docs Plan'!$A$4:$O$37</oldFormula>
  </rdn>
  <rdn rId="0" localSheetId="5" customView="1" name="Z_83E26134_8071_4B52_B9C2_8B5396DF70B4_.wvu.Rows" hidden="1" oldHidden="1">
    <formula>'PR Matrix'!$1:$1</formula>
    <oldFormula>'PR Matrix'!$1:$1</oldFormula>
  </rdn>
  <rdn rId="0" localSheetId="5" customView="1" name="Z_83E26134_8071_4B52_B9C2_8B5396DF70B4_.wvu.Cols" hidden="1" oldHidden="1">
    <formula>'PR Matrix'!$JN:$XFD</formula>
    <oldFormula>'PR Matrix'!$JN:$XFD</oldFormula>
  </rdn>
  <rdn rId="0" localSheetId="5" customView="1" name="Z_83E26134_8071_4B52_B9C2_8B5396DF70B4_.wvu.FilterData" hidden="1" oldHidden="1">
    <formula>'PR Matrix'!$C$1:$C$481</formula>
    <oldFormula>'PR Matrix'!$C$1:$C$481</oldFormula>
  </rdn>
  <rdn rId="0" localSheetId="6" customView="1" name="Z_83E26134_8071_4B52_B9C2_8B5396DF70B4_.wvu.Cols" hidden="1" oldHidden="1">
    <formula>Allocation!$L:$XFD</formula>
    <oldFormula>Allocation!$L:$XFD</oldFormula>
  </rdn>
  <rdn rId="0" localSheetId="6" customView="1" name="Z_83E26134_8071_4B52_B9C2_8B5396DF70B4_.wvu.FilterData" hidden="1" oldHidden="1">
    <formula>Allocation!$A$1:$K$1</formula>
    <oldFormula>Allocation!$A$1:$K$1</oldFormula>
  </rdn>
  <rdn rId="0" localSheetId="7" customView="1" name="Z_83E26134_8071_4B52_B9C2_8B5396DF70B4_.wvu.FilterData" hidden="1" oldHidden="1">
    <formula>'SRS Reviews'!$A$1:$Q$136</formula>
    <oldFormula>'SRS Reviews'!$A$1:$Q$136</oldFormula>
  </rdn>
  <rdn rId="0" localSheetId="8" customView="1" name="Z_83E26134_8071_4B52_B9C2_8B5396DF70B4_.wvu.FilterData" hidden="1" oldHidden="1">
    <formula>Estimates!$A$2:$BC$460</formula>
    <oldFormula>Estimates!$A$2:$BC$460</oldFormula>
  </rdn>
  <rdn rId="0" localSheetId="10" customView="1" name="Z_83E26134_8071_4B52_B9C2_8B5396DF70B4_.wvu.FilterData" hidden="1" oldHidden="1">
    <formula>'Open SWPRs'!$A$1:$H$615</formula>
    <oldFormula>'Open SWPRs'!$A$1:$H$615</oldFormula>
  </rdn>
  <rdn rId="0" localSheetId="12" customView="1" name="Z_83E26134_8071_4B52_B9C2_8B5396DF70B4_.wvu.FilterData" hidden="1" oldHidden="1">
    <formula>'Build Plan'!$D$3:$L$48</formula>
    <oldFormula>'Build Plan'!$D$3:$L$48</oldFormula>
  </rdn>
  <rcv guid="{83E26134-8071-4B52-B9C2-8B5396DF70B4}" action="add"/>
</revisions>
</file>

<file path=xl/revisions/revisionLog28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6586" sId="3">
    <oc r="AA15">
      <v>1</v>
    </oc>
    <nc r="AA15">
      <v>90</v>
    </nc>
  </rcc>
  <rcc rId="16587" sId="3">
    <oc r="BA15">
      <v>1</v>
    </oc>
    <nc r="BA15">
      <v>50</v>
    </nc>
  </rcc>
  <rcv guid="{38797761-B6E7-4EBC-86AC-BCA6FEF8021E}" action="delete"/>
  <rdn rId="0" localSheetId="3" customView="1" name="Z_38797761_B6E7_4EBC_86AC_BCA6FEF8021E_.wvu.Rows" hidden="1" oldHidden="1">
    <formula>Plan!$488:$750</formula>
    <oldFormula>Plan!$488:$750</oldFormula>
  </rdn>
  <rdn rId="0" localSheetId="3" customView="1" name="Z_38797761_B6E7_4EBC_86AC_BCA6FEF8021E_.wvu.Cols" hidden="1" oldHidden="1">
    <formula>Plan!$S:$U,Plan!$AL:$AL,Plan!$AN:$AO,Plan!$BQ:$BT</formula>
    <oldFormula>Plan!$S:$U,Plan!$AL:$AL,Plan!$AN:$AO,Plan!$BQ:$BT</oldFormula>
  </rdn>
  <rdn rId="0" localSheetId="3" customView="1" name="Z_38797761_B6E7_4EBC_86AC_BCA6FEF8021E_.wvu.FilterData" hidden="1" oldHidden="1">
    <formula>Plan!$BG$5:$BQ$469</formula>
    <oldFormula>Plan!$BG$5:$BQ$469</oldFormula>
  </rdn>
  <rdn rId="0" localSheetId="4" customView="1" name="Z_38797761_B6E7_4EBC_86AC_BCA6FEF8021E_.wvu.FilterData" hidden="1" oldHidden="1">
    <formula>'Delivery Docs Plan'!$A$4:$O$37</formula>
    <oldFormula>'Delivery Docs Plan'!$A$4:$O$37</oldFormula>
  </rdn>
  <rdn rId="0" localSheetId="5" customView="1" name="Z_38797761_B6E7_4EBC_86AC_BCA6FEF8021E_.wvu.Rows" hidden="1" oldHidden="1">
    <formula>'PR Matrix'!$1:$2</formula>
    <oldFormula>'PR Matrix'!$1:$2</oldFormula>
  </rdn>
  <rdn rId="0" localSheetId="5" customView="1" name="Z_38797761_B6E7_4EBC_86AC_BCA6FEF8021E_.wvu.Cols" hidden="1" oldHidden="1">
    <formula>'PR Matrix'!$JN:$XFD</formula>
    <oldFormula>'PR Matrix'!$JN:$XFD</oldFormula>
  </rdn>
  <rdn rId="0" localSheetId="5" customView="1" name="Z_38797761_B6E7_4EBC_86AC_BCA6FEF8021E_.wvu.FilterData" hidden="1" oldHidden="1">
    <formula>'PR Matrix'!$C$1:$C$481</formula>
    <oldFormula>'PR Matrix'!$C$1:$C$481</oldFormula>
  </rdn>
  <rdn rId="0" localSheetId="6" customView="1" name="Z_38797761_B6E7_4EBC_86AC_BCA6FEF8021E_.wvu.Cols" hidden="1" oldHidden="1">
    <formula>Allocation!$L:$XFD</formula>
    <oldFormula>Allocation!$L:$XFD</oldFormula>
  </rdn>
  <rdn rId="0" localSheetId="6" customView="1" name="Z_38797761_B6E7_4EBC_86AC_BCA6FEF8021E_.wvu.FilterData" hidden="1" oldHidden="1">
    <formula>Allocation!$A$1:$K$1</formula>
    <oldFormula>Allocation!$A$1:$K$1</oldFormula>
  </rdn>
  <rdn rId="0" localSheetId="7" customView="1" name="Z_38797761_B6E7_4EBC_86AC_BCA6FEF8021E_.wvu.FilterData" hidden="1" oldHidden="1">
    <formula>'SRS Reviews'!$A$1:$Q$136</formula>
    <oldFormula>'SRS Reviews'!$A$1:$Q$136</oldFormula>
  </rdn>
  <rdn rId="0" localSheetId="8" customView="1" name="Z_38797761_B6E7_4EBC_86AC_BCA6FEF8021E_.wvu.FilterData" hidden="1" oldHidden="1">
    <formula>Estimates!$A$2:$BC$460</formula>
    <oldFormula>Estimates!$A$2:$BC$460</oldFormula>
  </rdn>
  <rdn rId="0" localSheetId="10" customView="1" name="Z_38797761_B6E7_4EBC_86AC_BCA6FEF8021E_.wvu.FilterData" hidden="1" oldHidden="1">
    <formula>'Open SWPRs'!$A$1:$H$615</formula>
    <oldFormula>'Open SWPRs'!$A$1:$H$615</oldFormula>
  </rdn>
  <rdn rId="0" localSheetId="12" customView="1" name="Z_38797761_B6E7_4EBC_86AC_BCA6FEF8021E_.wvu.FilterData" hidden="1" oldHidden="1">
    <formula>'Build Plan'!$D$3:$L$48</formula>
    <oldFormula>'Build Plan'!$D$3:$L$48</oldFormula>
  </rdn>
  <rcv guid="{38797761-B6E7-4EBC-86AC-BCA6FEF8021E}" action="add"/>
</revisions>
</file>

<file path=xl/revisions/revisionLog28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6601" sId="3">
    <oc r="Z47">
      <v>60</v>
    </oc>
    <nc r="Z47">
      <v>100</v>
    </nc>
  </rcc>
  <rcc rId="16602" sId="3">
    <oc r="AI47">
      <v>60</v>
    </oc>
    <nc r="AI47">
      <v>100</v>
    </nc>
  </rcc>
  <rcc rId="16603" sId="3">
    <oc r="AY47">
      <v>60</v>
    </oc>
    <nc r="AY47">
      <v>100</v>
    </nc>
  </rcc>
  <rcv guid="{DE76E38F-A1D1-4A3E-9C90-F4B6007A1049}" action="delete"/>
  <rdn rId="0" localSheetId="3" customView="1" name="Z_DE76E38F_A1D1_4A3E_9C90_F4B6007A1049_.wvu.Rows" hidden="1" oldHidden="1">
    <formula>Plan!$488:$750</formula>
    <oldFormula>Plan!$488:$750</oldFormula>
  </rdn>
  <rdn rId="0" localSheetId="3" customView="1" name="Z_DE76E38F_A1D1_4A3E_9C90_F4B6007A1049_.wvu.Cols" hidden="1" oldHidden="1">
    <formula>Plan!$S:$U</formula>
    <oldFormula>Plan!$S:$U</oldFormula>
  </rdn>
  <rdn rId="0" localSheetId="3" customView="1" name="Z_DE76E38F_A1D1_4A3E_9C90_F4B6007A1049_.wvu.FilterData" hidden="1" oldHidden="1">
    <formula>Plan!$A$5:$BQ$468</formula>
    <oldFormula>Plan!$A$5:$BQ$468</oldFormula>
  </rdn>
  <rdn rId="0" localSheetId="4" customView="1" name="Z_DE76E38F_A1D1_4A3E_9C90_F4B6007A1049_.wvu.FilterData" hidden="1" oldHidden="1">
    <formula>'Delivery Docs Plan'!$A$4:$O$37</formula>
    <oldFormula>'Delivery Docs Plan'!$A$4:$O$37</oldFormula>
  </rdn>
  <rdn rId="0" localSheetId="5" customView="1" name="Z_DE76E38F_A1D1_4A3E_9C90_F4B6007A1049_.wvu.Rows" hidden="1" oldHidden="1">
    <formula>'PR Matrix'!$1:$2</formula>
    <oldFormula>'PR Matrix'!$1:$2</oldFormula>
  </rdn>
  <rdn rId="0" localSheetId="5" customView="1" name="Z_DE76E38F_A1D1_4A3E_9C90_F4B6007A1049_.wvu.Cols" hidden="1" oldHidden="1">
    <formula>'PR Matrix'!$JN:$XFD</formula>
    <oldFormula>'PR Matrix'!$JN:$XFD</oldFormula>
  </rdn>
  <rdn rId="0" localSheetId="5" customView="1" name="Z_DE76E38F_A1D1_4A3E_9C90_F4B6007A1049_.wvu.FilterData" hidden="1" oldHidden="1">
    <formula>'PR Matrix'!$C$1:$C$481</formula>
    <oldFormula>'PR Matrix'!$C$1:$C$481</oldFormula>
  </rdn>
  <rdn rId="0" localSheetId="6" customView="1" name="Z_DE76E38F_A1D1_4A3E_9C90_F4B6007A1049_.wvu.Cols" hidden="1" oldHidden="1">
    <formula>Allocation!$L:$XFD</formula>
    <oldFormula>Allocation!$L:$XFD</oldFormula>
  </rdn>
  <rdn rId="0" localSheetId="6" customView="1" name="Z_DE76E38F_A1D1_4A3E_9C90_F4B6007A1049_.wvu.FilterData" hidden="1" oldHidden="1">
    <formula>Allocation!$A$1:$K$1</formula>
    <oldFormula>Allocation!$A$1:$K$1</oldFormula>
  </rdn>
  <rdn rId="0" localSheetId="7" customView="1" name="Z_DE76E38F_A1D1_4A3E_9C90_F4B6007A1049_.wvu.FilterData" hidden="1" oldHidden="1">
    <formula>'SRS Reviews'!$A$1:$Q$136</formula>
    <oldFormula>'SRS Reviews'!$A$1:$Q$136</oldFormula>
  </rdn>
  <rdn rId="0" localSheetId="8" customView="1" name="Z_DE76E38F_A1D1_4A3E_9C90_F4B6007A1049_.wvu.FilterData" hidden="1" oldHidden="1">
    <formula>Estimates!$A$2:$BC$460</formula>
    <oldFormula>Estimates!$A$2:$BC$460</oldFormula>
  </rdn>
  <rdn rId="0" localSheetId="10" customView="1" name="Z_DE76E38F_A1D1_4A3E_9C90_F4B6007A1049_.wvu.FilterData" hidden="1" oldHidden="1">
    <formula>'Open SWPRs'!$A$1:$H$615</formula>
    <oldFormula>'Open SWPRs'!$A$1:$H$615</oldFormula>
  </rdn>
  <rdn rId="0" localSheetId="12" customView="1" name="Z_DE76E38F_A1D1_4A3E_9C90_F4B6007A1049_.wvu.FilterData" hidden="1" oldHidden="1">
    <formula>'Build Plan'!$D$3:$L$48</formula>
    <oldFormula>'Build Plan'!$D$3:$L$48</oldFormula>
  </rdn>
  <rcv guid="{DE76E38F-A1D1-4A3E-9C90-F4B6007A1049}" action="add"/>
</revisions>
</file>

<file path=xl/revisions/revisionLog28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6617" sId="3">
    <oc r="Z331">
      <v>1</v>
    </oc>
    <nc r="Z331">
      <v>65</v>
    </nc>
  </rcc>
  <rcc rId="16618" sId="3">
    <oc r="AI331">
      <v>1</v>
    </oc>
    <nc r="AI331">
      <v>65</v>
    </nc>
  </rcc>
  <rcc rId="16619" sId="3">
    <oc r="AY331">
      <v>1</v>
    </oc>
    <nc r="AY331">
      <v>65</v>
    </nc>
  </rcc>
  <rcv guid="{5AC86898-99C0-40C8-A183-7BCAFD4A38C0}" action="delete"/>
  <rdn rId="0" localSheetId="3" customView="1" name="Z_5AC86898_99C0_40C8_A183_7BCAFD4A38C0_.wvu.Rows" hidden="1" oldHidden="1">
    <formula>Plan!$488:$750</formula>
    <oldFormula>Plan!$488:$750</oldFormula>
  </rdn>
  <rdn rId="0" localSheetId="3" customView="1" name="Z_5AC86898_99C0_40C8_A183_7BCAFD4A38C0_.wvu.Cols" hidden="1" oldHidden="1">
    <formula>Plan!$S:$U,Plan!$BQ:$BT</formula>
    <oldFormula>Plan!$S:$U,Plan!$BQ:$BT</oldFormula>
  </rdn>
  <rdn rId="0" localSheetId="3" customView="1" name="Z_5AC86898_99C0_40C8_A183_7BCAFD4A38C0_.wvu.FilterData" hidden="1" oldHidden="1">
    <formula>Plan!$A$5:$BQ$468</formula>
    <oldFormula>Plan!$A$5:$BQ$468</oldFormula>
  </rdn>
  <rdn rId="0" localSheetId="4" customView="1" name="Z_5AC86898_99C0_40C8_A183_7BCAFD4A38C0_.wvu.FilterData" hidden="1" oldHidden="1">
    <formula>'Delivery Docs Plan'!$A$4:$O$37</formula>
    <oldFormula>'Delivery Docs Plan'!$A$4:$O$37</oldFormula>
  </rdn>
  <rdn rId="0" localSheetId="5" customView="1" name="Z_5AC86898_99C0_40C8_A183_7BCAFD4A38C0_.wvu.Rows" hidden="1" oldHidden="1">
    <formula>'PR Matrix'!$1:$2</formula>
    <oldFormula>'PR Matrix'!$1:$2</oldFormula>
  </rdn>
  <rdn rId="0" localSheetId="5" customView="1" name="Z_5AC86898_99C0_40C8_A183_7BCAFD4A38C0_.wvu.Cols" hidden="1" oldHidden="1">
    <formula>'PR Matrix'!$JN:$XFD</formula>
    <oldFormula>'PR Matrix'!$JN:$XFD</oldFormula>
  </rdn>
  <rdn rId="0" localSheetId="5" customView="1" name="Z_5AC86898_99C0_40C8_A183_7BCAFD4A38C0_.wvu.FilterData" hidden="1" oldHidden="1">
    <formula>'PR Matrix'!$C$1:$C$481</formula>
    <oldFormula>'PR Matrix'!$C$1:$C$481</oldFormula>
  </rdn>
  <rdn rId="0" localSheetId="6" customView="1" name="Z_5AC86898_99C0_40C8_A183_7BCAFD4A38C0_.wvu.Cols" hidden="1" oldHidden="1">
    <formula>Allocation!$L:$XFD</formula>
    <oldFormula>Allocation!$L:$XFD</oldFormula>
  </rdn>
  <rdn rId="0" localSheetId="6" customView="1" name="Z_5AC86898_99C0_40C8_A183_7BCAFD4A38C0_.wvu.FilterData" hidden="1" oldHidden="1">
    <formula>Allocation!$A$1:$K$1</formula>
    <oldFormula>Allocation!$A$1:$K$1</oldFormula>
  </rdn>
  <rdn rId="0" localSheetId="7" customView="1" name="Z_5AC86898_99C0_40C8_A183_7BCAFD4A38C0_.wvu.FilterData" hidden="1" oldHidden="1">
    <formula>'SRS Reviews'!$A$1:$Q$136</formula>
    <oldFormula>'SRS Reviews'!$A$1:$Q$136</oldFormula>
  </rdn>
  <rdn rId="0" localSheetId="8" customView="1" name="Z_5AC86898_99C0_40C8_A183_7BCAFD4A38C0_.wvu.FilterData" hidden="1" oldHidden="1">
    <formula>Estimates!$A$2:$BC$460</formula>
    <oldFormula>Estimates!$A$2:$BC$460</oldFormula>
  </rdn>
  <rdn rId="0" localSheetId="10" customView="1" name="Z_5AC86898_99C0_40C8_A183_7BCAFD4A38C0_.wvu.FilterData" hidden="1" oldHidden="1">
    <formula>'Open SWPRs'!$A$1:$H$615</formula>
    <oldFormula>'Open SWPRs'!$A$1:$H$615</oldFormula>
  </rdn>
  <rdn rId="0" localSheetId="12" customView="1" name="Z_5AC86898_99C0_40C8_A183_7BCAFD4A38C0_.wvu.FilterData" hidden="1" oldHidden="1">
    <formula>'Build Plan'!$D$3:$L$48</formula>
    <oldFormula>'Build Plan'!$D$3:$L$48</oldFormula>
  </rdn>
  <rcv guid="{5AC86898-99C0-40C8-A183-7BCAFD4A38C0}" action="add"/>
</revisions>
</file>

<file path=xl/revisions/revisionLog28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6633" sId="3">
    <nc r="AY333">
      <v>1</v>
    </nc>
  </rcc>
  <rcv guid="{83E26134-8071-4B52-B9C2-8B5396DF70B4}" action="delete"/>
  <rdn rId="0" localSheetId="3" customView="1" name="Z_83E26134_8071_4B52_B9C2_8B5396DF70B4_.wvu.Rows" hidden="1" oldHidden="1">
    <formula>Plan!$488:$750</formula>
    <oldFormula>Plan!$488:$750</oldFormula>
  </rdn>
  <rdn rId="0" localSheetId="3" customView="1" name="Z_83E26134_8071_4B52_B9C2_8B5396DF70B4_.wvu.Cols" hidden="1" oldHidden="1">
    <formula>Plan!$S:$U</formula>
    <oldFormula>Plan!$S:$U</oldFormula>
  </rdn>
  <rdn rId="0" localSheetId="3" customView="1" name="Z_83E26134_8071_4B52_B9C2_8B5396DF70B4_.wvu.FilterData" hidden="1" oldHidden="1">
    <formula>Plan!$A$5:$BQ$468</formula>
    <oldFormula>Plan!$A$5:$BQ$468</oldFormula>
  </rdn>
  <rdn rId="0" localSheetId="4" customView="1" name="Z_83E26134_8071_4B52_B9C2_8B5396DF70B4_.wvu.FilterData" hidden="1" oldHidden="1">
    <formula>'Delivery Docs Plan'!$A$4:$O$37</formula>
    <oldFormula>'Delivery Docs Plan'!$A$4:$O$37</oldFormula>
  </rdn>
  <rdn rId="0" localSheetId="5" customView="1" name="Z_83E26134_8071_4B52_B9C2_8B5396DF70B4_.wvu.Rows" hidden="1" oldHidden="1">
    <formula>'PR Matrix'!$1:$1</formula>
    <oldFormula>'PR Matrix'!$1:$1</oldFormula>
  </rdn>
  <rdn rId="0" localSheetId="5" customView="1" name="Z_83E26134_8071_4B52_B9C2_8B5396DF70B4_.wvu.Cols" hidden="1" oldHidden="1">
    <formula>'PR Matrix'!$JN:$XFD</formula>
    <oldFormula>'PR Matrix'!$JN:$XFD</oldFormula>
  </rdn>
  <rdn rId="0" localSheetId="5" customView="1" name="Z_83E26134_8071_4B52_B9C2_8B5396DF70B4_.wvu.FilterData" hidden="1" oldHidden="1">
    <formula>'PR Matrix'!$C$1:$C$481</formula>
    <oldFormula>'PR Matrix'!$C$1:$C$481</oldFormula>
  </rdn>
  <rdn rId="0" localSheetId="6" customView="1" name="Z_83E26134_8071_4B52_B9C2_8B5396DF70B4_.wvu.Cols" hidden="1" oldHidden="1">
    <formula>Allocation!$L:$XFD</formula>
    <oldFormula>Allocation!$L:$XFD</oldFormula>
  </rdn>
  <rdn rId="0" localSheetId="6" customView="1" name="Z_83E26134_8071_4B52_B9C2_8B5396DF70B4_.wvu.FilterData" hidden="1" oldHidden="1">
    <formula>Allocation!$A$1:$K$1</formula>
    <oldFormula>Allocation!$A$1:$K$1</oldFormula>
  </rdn>
  <rdn rId="0" localSheetId="7" customView="1" name="Z_83E26134_8071_4B52_B9C2_8B5396DF70B4_.wvu.FilterData" hidden="1" oldHidden="1">
    <formula>'SRS Reviews'!$A$1:$Q$136</formula>
    <oldFormula>'SRS Reviews'!$A$1:$Q$136</oldFormula>
  </rdn>
  <rdn rId="0" localSheetId="8" customView="1" name="Z_83E26134_8071_4B52_B9C2_8B5396DF70B4_.wvu.FilterData" hidden="1" oldHidden="1">
    <formula>Estimates!$A$2:$BC$460</formula>
    <oldFormula>Estimates!$A$2:$BC$460</oldFormula>
  </rdn>
  <rdn rId="0" localSheetId="10" customView="1" name="Z_83E26134_8071_4B52_B9C2_8B5396DF70B4_.wvu.FilterData" hidden="1" oldHidden="1">
    <formula>'Open SWPRs'!$A$1:$H$615</formula>
    <oldFormula>'Open SWPRs'!$A$1:$H$615</oldFormula>
  </rdn>
  <rdn rId="0" localSheetId="12" customView="1" name="Z_83E26134_8071_4B52_B9C2_8B5396DF70B4_.wvu.FilterData" hidden="1" oldHidden="1">
    <formula>'Build Plan'!$D$3:$L$48</formula>
    <oldFormula>'Build Plan'!$D$3:$L$48</oldFormula>
  </rdn>
  <rcv guid="{83E26134-8071-4B52-B9C2-8B5396DF70B4}" action="add"/>
</revisions>
</file>

<file path=xl/revisions/revisionLog28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6647" sId="3">
    <nc r="Z241">
      <v>1</v>
    </nc>
  </rcc>
  <rcc rId="16648" sId="3">
    <nc r="AI241">
      <v>1</v>
    </nc>
  </rcc>
  <rcc rId="16649" sId="3">
    <nc r="AY241">
      <v>1</v>
    </nc>
  </rcc>
  <rcv guid="{83E26134-8071-4B52-B9C2-8B5396DF70B4}" action="delete"/>
  <rdn rId="0" localSheetId="3" customView="1" name="Z_83E26134_8071_4B52_B9C2_8B5396DF70B4_.wvu.Rows" hidden="1" oldHidden="1">
    <formula>Plan!$488:$750</formula>
    <oldFormula>Plan!$488:$750</oldFormula>
  </rdn>
  <rdn rId="0" localSheetId="3" customView="1" name="Z_83E26134_8071_4B52_B9C2_8B5396DF70B4_.wvu.Cols" hidden="1" oldHidden="1">
    <formula>Plan!$S:$U</formula>
    <oldFormula>Plan!$S:$U</oldFormula>
  </rdn>
  <rdn rId="0" localSheetId="3" customView="1" name="Z_83E26134_8071_4B52_B9C2_8B5396DF70B4_.wvu.FilterData" hidden="1" oldHidden="1">
    <formula>Plan!$A$5:$BQ$468</formula>
    <oldFormula>Plan!$A$5:$BQ$468</oldFormula>
  </rdn>
  <rdn rId="0" localSheetId="4" customView="1" name="Z_83E26134_8071_4B52_B9C2_8B5396DF70B4_.wvu.FilterData" hidden="1" oldHidden="1">
    <formula>'Delivery Docs Plan'!$A$4:$O$37</formula>
    <oldFormula>'Delivery Docs Plan'!$A$4:$O$37</oldFormula>
  </rdn>
  <rdn rId="0" localSheetId="5" customView="1" name="Z_83E26134_8071_4B52_B9C2_8B5396DF70B4_.wvu.Rows" hidden="1" oldHidden="1">
    <formula>'PR Matrix'!$1:$1</formula>
    <oldFormula>'PR Matrix'!$1:$1</oldFormula>
  </rdn>
  <rdn rId="0" localSheetId="5" customView="1" name="Z_83E26134_8071_4B52_B9C2_8B5396DF70B4_.wvu.Cols" hidden="1" oldHidden="1">
    <formula>'PR Matrix'!$JN:$XFD</formula>
    <oldFormula>'PR Matrix'!$JN:$XFD</oldFormula>
  </rdn>
  <rdn rId="0" localSheetId="5" customView="1" name="Z_83E26134_8071_4B52_B9C2_8B5396DF70B4_.wvu.FilterData" hidden="1" oldHidden="1">
    <formula>'PR Matrix'!$C$1:$C$481</formula>
    <oldFormula>'PR Matrix'!$C$1:$C$481</oldFormula>
  </rdn>
  <rdn rId="0" localSheetId="6" customView="1" name="Z_83E26134_8071_4B52_B9C2_8B5396DF70B4_.wvu.Cols" hidden="1" oldHidden="1">
    <formula>Allocation!$L:$XFD</formula>
    <oldFormula>Allocation!$L:$XFD</oldFormula>
  </rdn>
  <rdn rId="0" localSheetId="6" customView="1" name="Z_83E26134_8071_4B52_B9C2_8B5396DF70B4_.wvu.FilterData" hidden="1" oldHidden="1">
    <formula>Allocation!$A$1:$K$1</formula>
    <oldFormula>Allocation!$A$1:$K$1</oldFormula>
  </rdn>
  <rdn rId="0" localSheetId="7" customView="1" name="Z_83E26134_8071_4B52_B9C2_8B5396DF70B4_.wvu.FilterData" hidden="1" oldHidden="1">
    <formula>'SRS Reviews'!$A$1:$Q$136</formula>
    <oldFormula>'SRS Reviews'!$A$1:$Q$136</oldFormula>
  </rdn>
  <rdn rId="0" localSheetId="8" customView="1" name="Z_83E26134_8071_4B52_B9C2_8B5396DF70B4_.wvu.FilterData" hidden="1" oldHidden="1">
    <formula>Estimates!$A$2:$BC$460</formula>
    <oldFormula>Estimates!$A$2:$BC$460</oldFormula>
  </rdn>
  <rdn rId="0" localSheetId="10" customView="1" name="Z_83E26134_8071_4B52_B9C2_8B5396DF70B4_.wvu.FilterData" hidden="1" oldHidden="1">
    <formula>'Open SWPRs'!$A$1:$H$615</formula>
    <oldFormula>'Open SWPRs'!$A$1:$H$615</oldFormula>
  </rdn>
  <rdn rId="0" localSheetId="12" customView="1" name="Z_83E26134_8071_4B52_B9C2_8B5396DF70B4_.wvu.FilterData" hidden="1" oldHidden="1">
    <formula>'Build Plan'!$D$3:$L$48</formula>
    <oldFormula>'Build Plan'!$D$3:$L$48</oldFormula>
  </rdn>
  <rcv guid="{83E26134-8071-4B52-B9C2-8B5396DF70B4}" action="add"/>
</revisions>
</file>

<file path=xl/revisions/revisionLog28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6663" sId="3">
    <nc r="F47">
      <v>6194</v>
    </nc>
  </rcc>
  <rcc rId="16664" sId="3">
    <oc r="E47">
      <v>6194</v>
    </oc>
    <nc r="E47"/>
  </rcc>
</revisions>
</file>

<file path=xl/revisions/revisionLog28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6665" sId="3">
    <oc r="Z448">
      <v>50</v>
    </oc>
    <nc r="Z448">
      <v>100</v>
    </nc>
  </rcc>
  <rcc rId="16666" sId="3">
    <nc r="AA448">
      <v>1</v>
    </nc>
  </rcc>
  <rcc rId="16667" sId="3">
    <oc r="AI448">
      <v>50</v>
    </oc>
    <nc r="AI448">
      <v>100</v>
    </nc>
  </rcc>
  <rcc rId="16668" sId="3">
    <nc r="AJ448">
      <v>1</v>
    </nc>
  </rcc>
  <rcv guid="{83E26134-8071-4B52-B9C2-8B5396DF70B4}" action="delete"/>
  <rdn rId="0" localSheetId="3" customView="1" name="Z_83E26134_8071_4B52_B9C2_8B5396DF70B4_.wvu.Rows" hidden="1" oldHidden="1">
    <formula>Plan!$488:$750</formula>
    <oldFormula>Plan!$488:$750</oldFormula>
  </rdn>
  <rdn rId="0" localSheetId="3" customView="1" name="Z_83E26134_8071_4B52_B9C2_8B5396DF70B4_.wvu.Cols" hidden="1" oldHidden="1">
    <formula>Plan!$S:$U</formula>
    <oldFormula>Plan!$S:$U</oldFormula>
  </rdn>
  <rdn rId="0" localSheetId="3" customView="1" name="Z_83E26134_8071_4B52_B9C2_8B5396DF70B4_.wvu.FilterData" hidden="1" oldHidden="1">
    <formula>Plan!$A$5:$BQ$468</formula>
    <oldFormula>Plan!$A$5:$BQ$468</oldFormula>
  </rdn>
  <rdn rId="0" localSheetId="4" customView="1" name="Z_83E26134_8071_4B52_B9C2_8B5396DF70B4_.wvu.FilterData" hidden="1" oldHidden="1">
    <formula>'Delivery Docs Plan'!$A$4:$O$37</formula>
    <oldFormula>'Delivery Docs Plan'!$A$4:$O$37</oldFormula>
  </rdn>
  <rdn rId="0" localSheetId="5" customView="1" name="Z_83E26134_8071_4B52_B9C2_8B5396DF70B4_.wvu.Rows" hidden="1" oldHidden="1">
    <formula>'PR Matrix'!$1:$1</formula>
    <oldFormula>'PR Matrix'!$1:$1</oldFormula>
  </rdn>
  <rdn rId="0" localSheetId="5" customView="1" name="Z_83E26134_8071_4B52_B9C2_8B5396DF70B4_.wvu.Cols" hidden="1" oldHidden="1">
    <formula>'PR Matrix'!$JN:$XFD</formula>
    <oldFormula>'PR Matrix'!$JN:$XFD</oldFormula>
  </rdn>
  <rdn rId="0" localSheetId="5" customView="1" name="Z_83E26134_8071_4B52_B9C2_8B5396DF70B4_.wvu.FilterData" hidden="1" oldHidden="1">
    <formula>'PR Matrix'!$C$1:$C$481</formula>
    <oldFormula>'PR Matrix'!$C$1:$C$481</oldFormula>
  </rdn>
  <rdn rId="0" localSheetId="6" customView="1" name="Z_83E26134_8071_4B52_B9C2_8B5396DF70B4_.wvu.Cols" hidden="1" oldHidden="1">
    <formula>Allocation!$L:$XFD</formula>
    <oldFormula>Allocation!$L:$XFD</oldFormula>
  </rdn>
  <rdn rId="0" localSheetId="6" customView="1" name="Z_83E26134_8071_4B52_B9C2_8B5396DF70B4_.wvu.FilterData" hidden="1" oldHidden="1">
    <formula>Allocation!$A$1:$K$1</formula>
    <oldFormula>Allocation!$A$1:$K$1</oldFormula>
  </rdn>
  <rdn rId="0" localSheetId="7" customView="1" name="Z_83E26134_8071_4B52_B9C2_8B5396DF70B4_.wvu.FilterData" hidden="1" oldHidden="1">
    <formula>'SRS Reviews'!$A$1:$Q$136</formula>
    <oldFormula>'SRS Reviews'!$A$1:$Q$136</oldFormula>
  </rdn>
  <rdn rId="0" localSheetId="8" customView="1" name="Z_83E26134_8071_4B52_B9C2_8B5396DF70B4_.wvu.FilterData" hidden="1" oldHidden="1">
    <formula>Estimates!$A$2:$BC$460</formula>
    <oldFormula>Estimates!$A$2:$BC$460</oldFormula>
  </rdn>
  <rdn rId="0" localSheetId="10" customView="1" name="Z_83E26134_8071_4B52_B9C2_8B5396DF70B4_.wvu.FilterData" hidden="1" oldHidden="1">
    <formula>'Open SWPRs'!$A$1:$H$615</formula>
    <oldFormula>'Open SWPRs'!$A$1:$H$615</oldFormula>
  </rdn>
  <rdn rId="0" localSheetId="12" customView="1" name="Z_83E26134_8071_4B52_B9C2_8B5396DF70B4_.wvu.FilterData" hidden="1" oldHidden="1">
    <formula>'Build Plan'!$D$3:$L$48</formula>
    <oldFormula>'Build Plan'!$D$3:$L$48</oldFormula>
  </rdn>
  <rcv guid="{83E26134-8071-4B52-B9C2-8B5396DF70B4}" action="add"/>
</revisions>
</file>

<file path=xl/revisions/revisionLog28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6682" sId="4">
    <oc r="G6">
      <v>7</v>
    </oc>
    <nc r="G6">
      <v>8</v>
    </nc>
  </rcc>
  <rcv guid="{83E26134-8071-4B52-B9C2-8B5396DF70B4}" action="delete"/>
  <rdn rId="0" localSheetId="3" customView="1" name="Z_83E26134_8071_4B52_B9C2_8B5396DF70B4_.wvu.Rows" hidden="1" oldHidden="1">
    <formula>Plan!$488:$750</formula>
    <oldFormula>Plan!$488:$750</oldFormula>
  </rdn>
  <rdn rId="0" localSheetId="3" customView="1" name="Z_83E26134_8071_4B52_B9C2_8B5396DF70B4_.wvu.Cols" hidden="1" oldHidden="1">
    <formula>Plan!$S:$U</formula>
    <oldFormula>Plan!$S:$U</oldFormula>
  </rdn>
  <rdn rId="0" localSheetId="3" customView="1" name="Z_83E26134_8071_4B52_B9C2_8B5396DF70B4_.wvu.FilterData" hidden="1" oldHidden="1">
    <formula>Plan!$A$5:$BQ$468</formula>
    <oldFormula>Plan!$A$5:$BQ$468</oldFormula>
  </rdn>
  <rdn rId="0" localSheetId="4" customView="1" name="Z_83E26134_8071_4B52_B9C2_8B5396DF70B4_.wvu.FilterData" hidden="1" oldHidden="1">
    <formula>'Delivery Docs Plan'!$A$4:$O$37</formula>
    <oldFormula>'Delivery Docs Plan'!$A$4:$O$37</oldFormula>
  </rdn>
  <rdn rId="0" localSheetId="5" customView="1" name="Z_83E26134_8071_4B52_B9C2_8B5396DF70B4_.wvu.Rows" hidden="1" oldHidden="1">
    <formula>'PR Matrix'!$1:$1</formula>
    <oldFormula>'PR Matrix'!$1:$1</oldFormula>
  </rdn>
  <rdn rId="0" localSheetId="5" customView="1" name="Z_83E26134_8071_4B52_B9C2_8B5396DF70B4_.wvu.Cols" hidden="1" oldHidden="1">
    <formula>'PR Matrix'!$JN:$XFD</formula>
    <oldFormula>'PR Matrix'!$JN:$XFD</oldFormula>
  </rdn>
  <rdn rId="0" localSheetId="5" customView="1" name="Z_83E26134_8071_4B52_B9C2_8B5396DF70B4_.wvu.FilterData" hidden="1" oldHidden="1">
    <formula>'PR Matrix'!$C$1:$C$481</formula>
    <oldFormula>'PR Matrix'!$C$1:$C$481</oldFormula>
  </rdn>
  <rdn rId="0" localSheetId="6" customView="1" name="Z_83E26134_8071_4B52_B9C2_8B5396DF70B4_.wvu.Cols" hidden="1" oldHidden="1">
    <formula>Allocation!$L:$XFD</formula>
    <oldFormula>Allocation!$L:$XFD</oldFormula>
  </rdn>
  <rdn rId="0" localSheetId="6" customView="1" name="Z_83E26134_8071_4B52_B9C2_8B5396DF70B4_.wvu.FilterData" hidden="1" oldHidden="1">
    <formula>Allocation!$A$1:$K$1</formula>
    <oldFormula>Allocation!$A$1:$K$1</oldFormula>
  </rdn>
  <rdn rId="0" localSheetId="7" customView="1" name="Z_83E26134_8071_4B52_B9C2_8B5396DF70B4_.wvu.FilterData" hidden="1" oldHidden="1">
    <formula>'SRS Reviews'!$A$1:$Q$136</formula>
    <oldFormula>'SRS Reviews'!$A$1:$Q$136</oldFormula>
  </rdn>
  <rdn rId="0" localSheetId="8" customView="1" name="Z_83E26134_8071_4B52_B9C2_8B5396DF70B4_.wvu.FilterData" hidden="1" oldHidden="1">
    <formula>Estimates!$A$2:$BC$460</formula>
    <oldFormula>Estimates!$A$2:$BC$460</oldFormula>
  </rdn>
  <rdn rId="0" localSheetId="10" customView="1" name="Z_83E26134_8071_4B52_B9C2_8B5396DF70B4_.wvu.FilterData" hidden="1" oldHidden="1">
    <formula>'Open SWPRs'!$A$1:$H$615</formula>
    <oldFormula>'Open SWPRs'!$A$1:$H$615</oldFormula>
  </rdn>
  <rdn rId="0" localSheetId="12" customView="1" name="Z_83E26134_8071_4B52_B9C2_8B5396DF70B4_.wvu.FilterData" hidden="1" oldHidden="1">
    <formula>'Build Plan'!$D$3:$L$48</formula>
    <oldFormula>'Build Plan'!$D$3:$L$48</oldFormula>
  </rdn>
  <rcv guid="{83E26134-8071-4B52-B9C2-8B5396DF70B4}" action="add"/>
</revisions>
</file>

<file path=xl/revisions/revisionLog29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4" sqref="H4:O4">
    <dxf>
      <alignment vertical="bottom" readingOrder="0"/>
    </dxf>
  </rfmt>
  <rcc rId="16696" sId="4">
    <oc r="I20" t="inlineStr">
      <is>
        <t>CN (ASSESS)</t>
      </is>
    </oc>
    <nc r="I20" t="inlineStr">
      <is>
        <t>TCS</t>
      </is>
    </nc>
  </rcc>
  <rcc rId="16697" sId="4">
    <nc r="J20" t="inlineStr">
      <is>
        <t>TCS</t>
      </is>
    </nc>
  </rcc>
  <rfmt sheetId="4" sqref="I20" start="0" length="2147483647">
    <dxf>
      <font>
        <color auto="1"/>
      </font>
    </dxf>
  </rfmt>
  <rcc rId="16698" sId="4" odxf="1" dxf="1">
    <nc r="P20" t="inlineStr">
      <is>
        <t>need NFPR</t>
      </is>
    </nc>
    <odxf>
      <font>
        <sz val="10"/>
        <color auto="1"/>
        <name val="Arial"/>
        <scheme val="none"/>
      </font>
    </odxf>
    <ndxf>
      <font>
        <sz val="10"/>
        <color auto="1"/>
        <name val="Arial"/>
        <scheme val="none"/>
      </font>
    </ndxf>
  </rcc>
  <rfmt sheetId="4" sqref="P20" start="0" length="2147483647">
    <dxf>
      <font>
        <color rgb="FFFF0000"/>
      </font>
    </dxf>
  </rfmt>
  <rcc rId="16699" sId="4">
    <oc r="I21" t="inlineStr">
      <is>
        <t>Baz (ASSESS)</t>
      </is>
    </oc>
    <nc r="I21"/>
  </rcc>
  <rcc rId="16700" sId="4" odxf="1" dxf="1">
    <nc r="P21" t="inlineStr">
      <is>
        <t>??</t>
      </is>
    </nc>
    <odxf>
      <font>
        <sz val="10"/>
        <color auto="1"/>
        <name val="Arial"/>
        <scheme val="none"/>
      </font>
    </odxf>
    <ndxf>
      <font>
        <sz val="10"/>
        <color auto="1"/>
        <name val="Arial"/>
        <scheme val="none"/>
      </font>
    </ndxf>
  </rcc>
  <rcv guid="{83E26134-8071-4B52-B9C2-8B5396DF70B4}" action="delete"/>
  <rdn rId="0" localSheetId="3" customView="1" name="Z_83E26134_8071_4B52_B9C2_8B5396DF70B4_.wvu.Rows" hidden="1" oldHidden="1">
    <formula>Plan!$488:$750</formula>
    <oldFormula>Plan!$488:$750</oldFormula>
  </rdn>
  <rdn rId="0" localSheetId="3" customView="1" name="Z_83E26134_8071_4B52_B9C2_8B5396DF70B4_.wvu.Cols" hidden="1" oldHidden="1">
    <formula>Plan!$S:$U</formula>
    <oldFormula>Plan!$S:$U</oldFormula>
  </rdn>
  <rdn rId="0" localSheetId="3" customView="1" name="Z_83E26134_8071_4B52_B9C2_8B5396DF70B4_.wvu.FilterData" hidden="1" oldHidden="1">
    <formula>Plan!$A$5:$BQ$468</formula>
    <oldFormula>Plan!$A$5:$BQ$468</oldFormula>
  </rdn>
  <rdn rId="0" localSheetId="4" customView="1" name="Z_83E26134_8071_4B52_B9C2_8B5396DF70B4_.wvu.FilterData" hidden="1" oldHidden="1">
    <formula>'Delivery Docs Plan'!$A$4:$O$37</formula>
    <oldFormula>'Delivery Docs Plan'!$A$4:$O$37</oldFormula>
  </rdn>
  <rdn rId="0" localSheetId="5" customView="1" name="Z_83E26134_8071_4B52_B9C2_8B5396DF70B4_.wvu.Rows" hidden="1" oldHidden="1">
    <formula>'PR Matrix'!$1:$1</formula>
    <oldFormula>'PR Matrix'!$1:$1</oldFormula>
  </rdn>
  <rdn rId="0" localSheetId="5" customView="1" name="Z_83E26134_8071_4B52_B9C2_8B5396DF70B4_.wvu.Cols" hidden="1" oldHidden="1">
    <formula>'PR Matrix'!$JN:$XFD</formula>
    <oldFormula>'PR Matrix'!$JN:$XFD</oldFormula>
  </rdn>
  <rdn rId="0" localSheetId="5" customView="1" name="Z_83E26134_8071_4B52_B9C2_8B5396DF70B4_.wvu.FilterData" hidden="1" oldHidden="1">
    <formula>'PR Matrix'!$C$1:$C$481</formula>
    <oldFormula>'PR Matrix'!$C$1:$C$481</oldFormula>
  </rdn>
  <rdn rId="0" localSheetId="6" customView="1" name="Z_83E26134_8071_4B52_B9C2_8B5396DF70B4_.wvu.Cols" hidden="1" oldHidden="1">
    <formula>Allocation!$L:$XFD</formula>
    <oldFormula>Allocation!$L:$XFD</oldFormula>
  </rdn>
  <rdn rId="0" localSheetId="6" customView="1" name="Z_83E26134_8071_4B52_B9C2_8B5396DF70B4_.wvu.FilterData" hidden="1" oldHidden="1">
    <formula>Allocation!$A$1:$K$1</formula>
    <oldFormula>Allocation!$A$1:$K$1</oldFormula>
  </rdn>
  <rdn rId="0" localSheetId="7" customView="1" name="Z_83E26134_8071_4B52_B9C2_8B5396DF70B4_.wvu.FilterData" hidden="1" oldHidden="1">
    <formula>'SRS Reviews'!$A$1:$Q$136</formula>
    <oldFormula>'SRS Reviews'!$A$1:$Q$136</oldFormula>
  </rdn>
  <rdn rId="0" localSheetId="8" customView="1" name="Z_83E26134_8071_4B52_B9C2_8B5396DF70B4_.wvu.FilterData" hidden="1" oldHidden="1">
    <formula>Estimates!$A$2:$BC$460</formula>
    <oldFormula>Estimates!$A$2:$BC$460</oldFormula>
  </rdn>
  <rdn rId="0" localSheetId="10" customView="1" name="Z_83E26134_8071_4B52_B9C2_8B5396DF70B4_.wvu.FilterData" hidden="1" oldHidden="1">
    <formula>'Open SWPRs'!$A$1:$H$615</formula>
    <oldFormula>'Open SWPRs'!$A$1:$H$615</oldFormula>
  </rdn>
  <rdn rId="0" localSheetId="12" customView="1" name="Z_83E26134_8071_4B52_B9C2_8B5396DF70B4_.wvu.FilterData" hidden="1" oldHidden="1">
    <formula>'Build Plan'!$D$3:$L$48</formula>
    <oldFormula>'Build Plan'!$D$3:$L$48</oldFormula>
  </rdn>
  <rcv guid="{83E26134-8071-4B52-B9C2-8B5396DF70B4}" action="add"/>
</revisions>
</file>

<file path=xl/revisions/revisionLog29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6714" sId="3" odxf="1" dxf="1">
    <oc r="X331" t="inlineStr">
      <is>
        <t>TCS</t>
      </is>
    </oc>
    <nc r="X331" t="inlineStr">
      <is>
        <t>AV</t>
      </is>
    </nc>
    <ndxf>
      <font>
        <sz val="8"/>
        <color rgb="FF969696"/>
      </font>
      <border outline="0">
        <left/>
        <right style="thin">
          <color indexed="64"/>
        </right>
      </border>
    </ndxf>
  </rcc>
  <rcc rId="16715" sId="3" odxf="1" dxf="1">
    <oc r="AG331" t="inlineStr">
      <is>
        <t>TCS</t>
      </is>
    </oc>
    <nc r="AG331" t="inlineStr">
      <is>
        <t>AV</t>
      </is>
    </nc>
    <odxf>
      <font>
        <sz val="8"/>
        <color rgb="FF969696"/>
      </font>
      <border outline="0">
        <left style="thin">
          <color indexed="64"/>
        </left>
        <right/>
      </border>
    </odxf>
    <ndxf>
      <font>
        <sz val="8"/>
        <color rgb="FF969696"/>
      </font>
      <border outline="0">
        <left/>
        <right style="thin">
          <color indexed="64"/>
        </right>
      </border>
    </ndxf>
  </rcc>
  <rcc rId="16716" sId="3" odxf="1" dxf="1">
    <oc r="AX331" t="inlineStr">
      <is>
        <t>TCS</t>
      </is>
    </oc>
    <nc r="AX331" t="inlineStr">
      <is>
        <t>AV</t>
      </is>
    </nc>
    <odxf>
      <font>
        <sz val="8"/>
        <color rgb="FF969696"/>
      </font>
      <border outline="0">
        <left style="thin">
          <color indexed="64"/>
        </left>
        <right/>
      </border>
    </odxf>
    <ndxf>
      <font>
        <sz val="8"/>
        <color rgb="FF969696"/>
      </font>
      <border outline="0">
        <left/>
        <right style="thin">
          <color indexed="64"/>
        </right>
      </border>
    </ndxf>
  </rcc>
  <rcv guid="{FAA25FCE-18C5-403C-9C68-9D1F88B3F7EB}" action="delete"/>
  <rdn rId="0" localSheetId="3" customView="1" name="Z_FAA25FCE_18C5_403C_9C68_9D1F88B3F7EB_.wvu.Rows" hidden="1" oldHidden="1">
    <formula>Plan!$488:$750</formula>
    <oldFormula>Plan!$488:$750</oldFormula>
  </rdn>
  <rdn rId="0" localSheetId="3" customView="1" name="Z_FAA25FCE_18C5_403C_9C68_9D1F88B3F7EB_.wvu.Cols" hidden="1" oldHidden="1">
    <formula>Plan!$I:$P,Plan!$S:$U,Plan!$BQ:$BT</formula>
    <oldFormula>Plan!$I:$P,Plan!$S:$U,Plan!$BQ:$BT</oldFormula>
  </rdn>
  <rdn rId="0" localSheetId="3" customView="1" name="Z_FAA25FCE_18C5_403C_9C68_9D1F88B3F7EB_.wvu.FilterData" hidden="1" oldHidden="1">
    <formula>Plan!$A$5:$BQ$468</formula>
    <oldFormula>Plan!$A$5:$BQ$468</oldFormula>
  </rdn>
  <rdn rId="0" localSheetId="4" customView="1" name="Z_FAA25FCE_18C5_403C_9C68_9D1F88B3F7EB_.wvu.FilterData" hidden="1" oldHidden="1">
    <formula>'Delivery Docs Plan'!$A$4:$O$37</formula>
    <oldFormula>'Delivery Docs Plan'!$A$4:$O$37</oldFormula>
  </rdn>
  <rdn rId="0" localSheetId="5" customView="1" name="Z_FAA25FCE_18C5_403C_9C68_9D1F88B3F7EB_.wvu.Rows" hidden="1" oldHidden="1">
    <formula>'PR Matrix'!$1:$1</formula>
    <oldFormula>'PR Matrix'!$1:$1</oldFormula>
  </rdn>
  <rdn rId="0" localSheetId="5" customView="1" name="Z_FAA25FCE_18C5_403C_9C68_9D1F88B3F7EB_.wvu.Cols" hidden="1" oldHidden="1">
    <formula>'PR Matrix'!$JN:$XFD</formula>
    <oldFormula>'PR Matrix'!$JN:$XFD</oldFormula>
  </rdn>
  <rdn rId="0" localSheetId="5" customView="1" name="Z_FAA25FCE_18C5_403C_9C68_9D1F88B3F7EB_.wvu.FilterData" hidden="1" oldHidden="1">
    <formula>'PR Matrix'!$C$1:$C$481</formula>
    <oldFormula>'PR Matrix'!$C$1:$C$481</oldFormula>
  </rdn>
  <rdn rId="0" localSheetId="6" customView="1" name="Z_FAA25FCE_18C5_403C_9C68_9D1F88B3F7EB_.wvu.Cols" hidden="1" oldHidden="1">
    <formula>Allocation!$L:$XFD</formula>
    <oldFormula>Allocation!$L:$XFD</oldFormula>
  </rdn>
  <rdn rId="0" localSheetId="6" customView="1" name="Z_FAA25FCE_18C5_403C_9C68_9D1F88B3F7EB_.wvu.FilterData" hidden="1" oldHidden="1">
    <formula>Allocation!$A$1:$K$1</formula>
    <oldFormula>Allocation!$A$1:$K$1</oldFormula>
  </rdn>
  <rdn rId="0" localSheetId="7" customView="1" name="Z_FAA25FCE_18C5_403C_9C68_9D1F88B3F7EB_.wvu.FilterData" hidden="1" oldHidden="1">
    <formula>'SRS Reviews'!$A$1:$Q$136</formula>
    <oldFormula>'SRS Reviews'!$A$1:$Q$136</oldFormula>
  </rdn>
  <rdn rId="0" localSheetId="8" customView="1" name="Z_FAA25FCE_18C5_403C_9C68_9D1F88B3F7EB_.wvu.FilterData" hidden="1" oldHidden="1">
    <formula>Estimates!$A$2:$BC$460</formula>
    <oldFormula>Estimates!$A$2:$BC$460</oldFormula>
  </rdn>
  <rdn rId="0" localSheetId="10" customView="1" name="Z_FAA25FCE_18C5_403C_9C68_9D1F88B3F7EB_.wvu.FilterData" hidden="1" oldHidden="1">
    <formula>'Open SWPRs'!$A$1:$H$615</formula>
    <oldFormula>'Open SWPRs'!$A$1:$H$615</oldFormula>
  </rdn>
  <rdn rId="0" localSheetId="12" customView="1" name="Z_FAA25FCE_18C5_403C_9C68_9D1F88B3F7EB_.wvu.FilterData" hidden="1" oldHidden="1">
    <formula>'Build Plan'!$D$3:$L$48</formula>
    <oldFormula>'Build Plan'!$D$3:$L$48</oldFormula>
  </rdn>
  <rcv guid="{FAA25FCE-18C5-403C-9C68-9D1F88B3F7EB}" action="add"/>
</revisions>
</file>

<file path=xl/revisions/revisionLog29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6730" sId="3">
    <oc r="AY333">
      <v>1</v>
    </oc>
    <nc r="AY333">
      <v>50</v>
    </nc>
  </rcc>
  <rcv guid="{39344E0E-2CC4-4BC6-A15E-A66B17AEE943}" action="delete"/>
  <rdn rId="0" localSheetId="3" customView="1" name="Z_39344E0E_2CC4_4BC6_A15E_A66B17AEE943_.wvu.Rows" hidden="1" oldHidden="1">
    <formula>Plan!$488:$750</formula>
    <oldFormula>Plan!$488:$750</oldFormula>
  </rdn>
  <rdn rId="0" localSheetId="3" customView="1" name="Z_39344E0E_2CC4_4BC6_A15E_A66B17AEE943_.wvu.Cols" hidden="1" oldHidden="1">
    <formula>Plan!$S:$U,Plan!$BN:$BT</formula>
    <oldFormula>Plan!$S:$U,Plan!$BN:$BT</oldFormula>
  </rdn>
  <rdn rId="0" localSheetId="3" customView="1" name="Z_39344E0E_2CC4_4BC6_A15E_A66B17AEE943_.wvu.FilterData" hidden="1" oldHidden="1">
    <formula>Plan!$A$5:$BQ$468</formula>
    <oldFormula>Plan!$A$5:$BQ$468</oldFormula>
  </rdn>
  <rdn rId="0" localSheetId="4" customView="1" name="Z_39344E0E_2CC4_4BC6_A15E_A66B17AEE943_.wvu.FilterData" hidden="1" oldHidden="1">
    <formula>'Delivery Docs Plan'!$A$4:$O$37</formula>
    <oldFormula>'Delivery Docs Plan'!$A$4:$O$37</oldFormula>
  </rdn>
  <rdn rId="0" localSheetId="5" customView="1" name="Z_39344E0E_2CC4_4BC6_A15E_A66B17AEE943_.wvu.Rows" hidden="1" oldHidden="1">
    <formula>'PR Matrix'!$1:$2</formula>
    <oldFormula>'PR Matrix'!$1:$2</oldFormula>
  </rdn>
  <rdn rId="0" localSheetId="5" customView="1" name="Z_39344E0E_2CC4_4BC6_A15E_A66B17AEE943_.wvu.Cols" hidden="1" oldHidden="1">
    <formula>'PR Matrix'!$JN:$XFD</formula>
    <oldFormula>'PR Matrix'!$JN:$XFD</oldFormula>
  </rdn>
  <rdn rId="0" localSheetId="5" customView="1" name="Z_39344E0E_2CC4_4BC6_A15E_A66B17AEE943_.wvu.FilterData" hidden="1" oldHidden="1">
    <formula>'PR Matrix'!$C$1:$C$481</formula>
    <oldFormula>'PR Matrix'!$C$1:$C$481</oldFormula>
  </rdn>
  <rdn rId="0" localSheetId="6" customView="1" name="Z_39344E0E_2CC4_4BC6_A15E_A66B17AEE943_.wvu.Cols" hidden="1" oldHidden="1">
    <formula>Allocation!$L:$XFD</formula>
    <oldFormula>Allocation!$L:$XFD</oldFormula>
  </rdn>
  <rdn rId="0" localSheetId="6" customView="1" name="Z_39344E0E_2CC4_4BC6_A15E_A66B17AEE943_.wvu.FilterData" hidden="1" oldHidden="1">
    <formula>Allocation!$A$1:$K$1</formula>
    <oldFormula>Allocation!$A$1:$K$1</oldFormula>
  </rdn>
  <rdn rId="0" localSheetId="7" customView="1" name="Z_39344E0E_2CC4_4BC6_A15E_A66B17AEE943_.wvu.FilterData" hidden="1" oldHidden="1">
    <formula>'SRS Reviews'!$A$1:$Q$136</formula>
    <oldFormula>'SRS Reviews'!$A$1:$Q$136</oldFormula>
  </rdn>
  <rdn rId="0" localSheetId="8" customView="1" name="Z_39344E0E_2CC4_4BC6_A15E_A66B17AEE943_.wvu.FilterData" hidden="1" oldHidden="1">
    <formula>Estimates!$A$2:$BC$460</formula>
    <oldFormula>Estimates!$A$2:$BC$460</oldFormula>
  </rdn>
  <rdn rId="0" localSheetId="10" customView="1" name="Z_39344E0E_2CC4_4BC6_A15E_A66B17AEE943_.wvu.FilterData" hidden="1" oldHidden="1">
    <formula>'Open SWPRs'!$A$1:$H$615</formula>
    <oldFormula>'Open SWPRs'!$A$1:$H$615</oldFormula>
  </rdn>
  <rdn rId="0" localSheetId="12" customView="1" name="Z_39344E0E_2CC4_4BC6_A15E_A66B17AEE943_.wvu.FilterData" hidden="1" oldHidden="1">
    <formula>'Build Plan'!$D$3:$L$48</formula>
    <oldFormula>'Build Plan'!$D$3:$L$48</oldFormula>
  </rdn>
  <rcv guid="{39344E0E-2CC4-4BC6-A15E-A66B17AEE943}" action="add"/>
</revisions>
</file>

<file path=xl/revisions/revisionLog29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6744" sId="3">
    <oc r="AA15">
      <v>90</v>
    </oc>
    <nc r="AA15">
      <v>100</v>
    </nc>
  </rcc>
  <rcc rId="16745" sId="3">
    <oc r="BA15">
      <v>50</v>
    </oc>
    <nc r="BA15">
      <v>100</v>
    </nc>
  </rcc>
  <rcv guid="{38797761-B6E7-4EBC-86AC-BCA6FEF8021E}" action="delete"/>
  <rdn rId="0" localSheetId="3" customView="1" name="Z_38797761_B6E7_4EBC_86AC_BCA6FEF8021E_.wvu.Rows" hidden="1" oldHidden="1">
    <formula>Plan!$488:$750</formula>
    <oldFormula>Plan!$488:$750</oldFormula>
  </rdn>
  <rdn rId="0" localSheetId="3" customView="1" name="Z_38797761_B6E7_4EBC_86AC_BCA6FEF8021E_.wvu.Cols" hidden="1" oldHidden="1">
    <formula>Plan!$S:$U,Plan!$AL:$AL,Plan!$AN:$AO,Plan!$BQ:$BT</formula>
    <oldFormula>Plan!$S:$U,Plan!$AL:$AL,Plan!$AN:$AO,Plan!$BQ:$BT</oldFormula>
  </rdn>
  <rdn rId="0" localSheetId="3" customView="1" name="Z_38797761_B6E7_4EBC_86AC_BCA6FEF8021E_.wvu.FilterData" hidden="1" oldHidden="1">
    <formula>Plan!$BG$5:$BQ$469</formula>
    <oldFormula>Plan!$BG$5:$BQ$469</oldFormula>
  </rdn>
  <rdn rId="0" localSheetId="4" customView="1" name="Z_38797761_B6E7_4EBC_86AC_BCA6FEF8021E_.wvu.FilterData" hidden="1" oldHidden="1">
    <formula>'Delivery Docs Plan'!$A$4:$O$37</formula>
    <oldFormula>'Delivery Docs Plan'!$A$4:$O$37</oldFormula>
  </rdn>
  <rdn rId="0" localSheetId="5" customView="1" name="Z_38797761_B6E7_4EBC_86AC_BCA6FEF8021E_.wvu.Rows" hidden="1" oldHidden="1">
    <formula>'PR Matrix'!$1:$2</formula>
    <oldFormula>'PR Matrix'!$1:$2</oldFormula>
  </rdn>
  <rdn rId="0" localSheetId="5" customView="1" name="Z_38797761_B6E7_4EBC_86AC_BCA6FEF8021E_.wvu.Cols" hidden="1" oldHidden="1">
    <formula>'PR Matrix'!$JN:$XFD</formula>
    <oldFormula>'PR Matrix'!$JN:$XFD</oldFormula>
  </rdn>
  <rdn rId="0" localSheetId="5" customView="1" name="Z_38797761_B6E7_4EBC_86AC_BCA6FEF8021E_.wvu.FilterData" hidden="1" oldHidden="1">
    <formula>'PR Matrix'!$C$1:$C$481</formula>
    <oldFormula>'PR Matrix'!$C$1:$C$481</oldFormula>
  </rdn>
  <rdn rId="0" localSheetId="6" customView="1" name="Z_38797761_B6E7_4EBC_86AC_BCA6FEF8021E_.wvu.Cols" hidden="1" oldHidden="1">
    <formula>Allocation!$L:$XFD</formula>
    <oldFormula>Allocation!$L:$XFD</oldFormula>
  </rdn>
  <rdn rId="0" localSheetId="6" customView="1" name="Z_38797761_B6E7_4EBC_86AC_BCA6FEF8021E_.wvu.FilterData" hidden="1" oldHidden="1">
    <formula>Allocation!$A$1:$K$1</formula>
    <oldFormula>Allocation!$A$1:$K$1</oldFormula>
  </rdn>
  <rdn rId="0" localSheetId="7" customView="1" name="Z_38797761_B6E7_4EBC_86AC_BCA6FEF8021E_.wvu.FilterData" hidden="1" oldHidden="1">
    <formula>'SRS Reviews'!$A$1:$Q$136</formula>
    <oldFormula>'SRS Reviews'!$A$1:$Q$136</oldFormula>
  </rdn>
  <rdn rId="0" localSheetId="8" customView="1" name="Z_38797761_B6E7_4EBC_86AC_BCA6FEF8021E_.wvu.FilterData" hidden="1" oldHidden="1">
    <formula>Estimates!$A$2:$BC$460</formula>
    <oldFormula>Estimates!$A$2:$BC$460</oldFormula>
  </rdn>
  <rdn rId="0" localSheetId="10" customView="1" name="Z_38797761_B6E7_4EBC_86AC_BCA6FEF8021E_.wvu.FilterData" hidden="1" oldHidden="1">
    <formula>'Open SWPRs'!$A$1:$H$615</formula>
    <oldFormula>'Open SWPRs'!$A$1:$H$615</oldFormula>
  </rdn>
  <rdn rId="0" localSheetId="12" customView="1" name="Z_38797761_B6E7_4EBC_86AC_BCA6FEF8021E_.wvu.FilterData" hidden="1" oldHidden="1">
    <formula>'Build Plan'!$D$3:$L$48</formula>
    <oldFormula>'Build Plan'!$D$3:$L$48</oldFormula>
  </rdn>
  <rcv guid="{38797761-B6E7-4EBC-86AC-BCA6FEF8021E}" action="add"/>
</revisions>
</file>

<file path=xl/revisions/revisionLog29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6759" sId="3">
    <oc r="AC211">
      <v>90</v>
    </oc>
    <nc r="AC211">
      <v>99</v>
    </nc>
  </rcc>
  <rcc rId="16760" sId="3">
    <oc r="BD211">
      <v>90</v>
    </oc>
    <nc r="BD211">
      <v>99</v>
    </nc>
  </rcc>
  <rcv guid="{38797761-B6E7-4EBC-86AC-BCA6FEF8021E}" action="delete"/>
  <rdn rId="0" localSheetId="3" customView="1" name="Z_38797761_B6E7_4EBC_86AC_BCA6FEF8021E_.wvu.Rows" hidden="1" oldHidden="1">
    <formula>Plan!$488:$750</formula>
    <oldFormula>Plan!$488:$750</oldFormula>
  </rdn>
  <rdn rId="0" localSheetId="3" customView="1" name="Z_38797761_B6E7_4EBC_86AC_BCA6FEF8021E_.wvu.Cols" hidden="1" oldHidden="1">
    <formula>Plan!$S:$U,Plan!$AL:$AL,Plan!$AN:$AO,Plan!$BQ:$BT</formula>
    <oldFormula>Plan!$S:$U,Plan!$AL:$AL,Plan!$AN:$AO,Plan!$BQ:$BT</oldFormula>
  </rdn>
  <rdn rId="0" localSheetId="3" customView="1" name="Z_38797761_B6E7_4EBC_86AC_BCA6FEF8021E_.wvu.FilterData" hidden="1" oldHidden="1">
    <formula>Plan!$BG$5:$BQ$469</formula>
    <oldFormula>Plan!$BG$5:$BQ$469</oldFormula>
  </rdn>
  <rdn rId="0" localSheetId="4" customView="1" name="Z_38797761_B6E7_4EBC_86AC_BCA6FEF8021E_.wvu.FilterData" hidden="1" oldHidden="1">
    <formula>'Delivery Docs Plan'!$A$4:$O$37</formula>
    <oldFormula>'Delivery Docs Plan'!$A$4:$O$37</oldFormula>
  </rdn>
  <rdn rId="0" localSheetId="5" customView="1" name="Z_38797761_B6E7_4EBC_86AC_BCA6FEF8021E_.wvu.Rows" hidden="1" oldHidden="1">
    <formula>'PR Matrix'!$1:$2</formula>
    <oldFormula>'PR Matrix'!$1:$2</oldFormula>
  </rdn>
  <rdn rId="0" localSheetId="5" customView="1" name="Z_38797761_B6E7_4EBC_86AC_BCA6FEF8021E_.wvu.Cols" hidden="1" oldHidden="1">
    <formula>'PR Matrix'!$JN:$XFD</formula>
    <oldFormula>'PR Matrix'!$JN:$XFD</oldFormula>
  </rdn>
  <rdn rId="0" localSheetId="5" customView="1" name="Z_38797761_B6E7_4EBC_86AC_BCA6FEF8021E_.wvu.FilterData" hidden="1" oldHidden="1">
    <formula>'PR Matrix'!$C$1:$C$481</formula>
    <oldFormula>'PR Matrix'!$C$1:$C$481</oldFormula>
  </rdn>
  <rdn rId="0" localSheetId="6" customView="1" name="Z_38797761_B6E7_4EBC_86AC_BCA6FEF8021E_.wvu.Cols" hidden="1" oldHidden="1">
    <formula>Allocation!$L:$XFD</formula>
    <oldFormula>Allocation!$L:$XFD</oldFormula>
  </rdn>
  <rdn rId="0" localSheetId="6" customView="1" name="Z_38797761_B6E7_4EBC_86AC_BCA6FEF8021E_.wvu.FilterData" hidden="1" oldHidden="1">
    <formula>Allocation!$A$1:$K$1</formula>
    <oldFormula>Allocation!$A$1:$K$1</oldFormula>
  </rdn>
  <rdn rId="0" localSheetId="7" customView="1" name="Z_38797761_B6E7_4EBC_86AC_BCA6FEF8021E_.wvu.FilterData" hidden="1" oldHidden="1">
    <formula>'SRS Reviews'!$A$1:$Q$136</formula>
    <oldFormula>'SRS Reviews'!$A$1:$Q$136</oldFormula>
  </rdn>
  <rdn rId="0" localSheetId="8" customView="1" name="Z_38797761_B6E7_4EBC_86AC_BCA6FEF8021E_.wvu.FilterData" hidden="1" oldHidden="1">
    <formula>Estimates!$A$2:$BC$460</formula>
    <oldFormula>Estimates!$A$2:$BC$460</oldFormula>
  </rdn>
  <rdn rId="0" localSheetId="10" customView="1" name="Z_38797761_B6E7_4EBC_86AC_BCA6FEF8021E_.wvu.FilterData" hidden="1" oldHidden="1">
    <formula>'Open SWPRs'!$A$1:$H$615</formula>
    <oldFormula>'Open SWPRs'!$A$1:$H$615</oldFormula>
  </rdn>
  <rdn rId="0" localSheetId="12" customView="1" name="Z_38797761_B6E7_4EBC_86AC_BCA6FEF8021E_.wvu.FilterData" hidden="1" oldHidden="1">
    <formula>'Build Plan'!$D$3:$L$48</formula>
    <oldFormula>'Build Plan'!$D$3:$L$48</oldFormula>
  </rdn>
  <rcv guid="{38797761-B6E7-4EBC-86AC-BCA6FEF8021E}" action="add"/>
</revisions>
</file>

<file path=xl/revisions/revisionLog29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6774" sId="3">
    <nc r="BA135">
      <v>50</v>
    </nc>
  </rcc>
  <rcv guid="{38797761-B6E7-4EBC-86AC-BCA6FEF8021E}" action="delete"/>
  <rdn rId="0" localSheetId="3" customView="1" name="Z_38797761_B6E7_4EBC_86AC_BCA6FEF8021E_.wvu.Rows" hidden="1" oldHidden="1">
    <formula>Plan!$488:$750</formula>
    <oldFormula>Plan!$488:$750</oldFormula>
  </rdn>
  <rdn rId="0" localSheetId="3" customView="1" name="Z_38797761_B6E7_4EBC_86AC_BCA6FEF8021E_.wvu.Cols" hidden="1" oldHidden="1">
    <formula>Plan!$S:$U,Plan!$AL:$AL,Plan!$AN:$AO,Plan!$BQ:$BT</formula>
    <oldFormula>Plan!$S:$U,Plan!$AL:$AL,Plan!$AN:$AO,Plan!$BQ:$BT</oldFormula>
  </rdn>
  <rdn rId="0" localSheetId="3" customView="1" name="Z_38797761_B6E7_4EBC_86AC_BCA6FEF8021E_.wvu.FilterData" hidden="1" oldHidden="1">
    <formula>Plan!$BG$5:$BQ$469</formula>
    <oldFormula>Plan!$BG$5:$BQ$469</oldFormula>
  </rdn>
  <rdn rId="0" localSheetId="4" customView="1" name="Z_38797761_B6E7_4EBC_86AC_BCA6FEF8021E_.wvu.FilterData" hidden="1" oldHidden="1">
    <formula>'Delivery Docs Plan'!$A$4:$O$37</formula>
    <oldFormula>'Delivery Docs Plan'!$A$4:$O$37</oldFormula>
  </rdn>
  <rdn rId="0" localSheetId="5" customView="1" name="Z_38797761_B6E7_4EBC_86AC_BCA6FEF8021E_.wvu.Rows" hidden="1" oldHidden="1">
    <formula>'PR Matrix'!$1:$2</formula>
    <oldFormula>'PR Matrix'!$1:$2</oldFormula>
  </rdn>
  <rdn rId="0" localSheetId="5" customView="1" name="Z_38797761_B6E7_4EBC_86AC_BCA6FEF8021E_.wvu.Cols" hidden="1" oldHidden="1">
    <formula>'PR Matrix'!$JN:$XFD</formula>
    <oldFormula>'PR Matrix'!$JN:$XFD</oldFormula>
  </rdn>
  <rdn rId="0" localSheetId="5" customView="1" name="Z_38797761_B6E7_4EBC_86AC_BCA6FEF8021E_.wvu.FilterData" hidden="1" oldHidden="1">
    <formula>'PR Matrix'!$C$1:$C$481</formula>
    <oldFormula>'PR Matrix'!$C$1:$C$481</oldFormula>
  </rdn>
  <rdn rId="0" localSheetId="6" customView="1" name="Z_38797761_B6E7_4EBC_86AC_BCA6FEF8021E_.wvu.Cols" hidden="1" oldHidden="1">
    <formula>Allocation!$L:$XFD</formula>
    <oldFormula>Allocation!$L:$XFD</oldFormula>
  </rdn>
  <rdn rId="0" localSheetId="6" customView="1" name="Z_38797761_B6E7_4EBC_86AC_BCA6FEF8021E_.wvu.FilterData" hidden="1" oldHidden="1">
    <formula>Allocation!$A$1:$K$1</formula>
    <oldFormula>Allocation!$A$1:$K$1</oldFormula>
  </rdn>
  <rdn rId="0" localSheetId="7" customView="1" name="Z_38797761_B6E7_4EBC_86AC_BCA6FEF8021E_.wvu.FilterData" hidden="1" oldHidden="1">
    <formula>'SRS Reviews'!$A$1:$Q$136</formula>
    <oldFormula>'SRS Reviews'!$A$1:$Q$136</oldFormula>
  </rdn>
  <rdn rId="0" localSheetId="8" customView="1" name="Z_38797761_B6E7_4EBC_86AC_BCA6FEF8021E_.wvu.FilterData" hidden="1" oldHidden="1">
    <formula>Estimates!$A$2:$BC$460</formula>
    <oldFormula>Estimates!$A$2:$BC$460</oldFormula>
  </rdn>
  <rdn rId="0" localSheetId="10" customView="1" name="Z_38797761_B6E7_4EBC_86AC_BCA6FEF8021E_.wvu.FilterData" hidden="1" oldHidden="1">
    <formula>'Open SWPRs'!$A$1:$H$615</formula>
    <oldFormula>'Open SWPRs'!$A$1:$H$615</oldFormula>
  </rdn>
  <rdn rId="0" localSheetId="12" customView="1" name="Z_38797761_B6E7_4EBC_86AC_BCA6FEF8021E_.wvu.FilterData" hidden="1" oldHidden="1">
    <formula>'Build Plan'!$D$3:$L$48</formula>
    <oldFormula>'Build Plan'!$D$3:$L$48</oldFormula>
  </rdn>
  <rcv guid="{38797761-B6E7-4EBC-86AC-BCA6FEF8021E}" action="add"/>
</revisions>
</file>

<file path=xl/revisions/revisionLog29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6788" sId="3">
    <nc r="BC211" t="inlineStr">
      <is>
        <t>Y</t>
      </is>
    </nc>
  </rcc>
  <rcc rId="16789" sId="3">
    <nc r="BC135" t="inlineStr">
      <is>
        <t>Y</t>
      </is>
    </nc>
  </rcc>
</revisions>
</file>

<file path=xl/revisions/revisionLog29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6790" sId="3">
    <oc r="Z56">
      <v>20</v>
    </oc>
    <nc r="Z56">
      <v>30</v>
    </nc>
  </rcc>
  <rcc rId="16791" sId="3">
    <oc r="AI56">
      <v>20</v>
    </oc>
    <nc r="AI56">
      <v>30</v>
    </nc>
  </rcc>
  <rcc rId="16792" sId="3">
    <oc r="AQ56">
      <v>20</v>
    </oc>
    <nc r="AQ56">
      <v>50</v>
    </nc>
  </rcc>
  <rcc rId="16793" sId="3">
    <oc r="AY56">
      <v>20</v>
    </oc>
    <nc r="AY56">
      <v>30</v>
    </nc>
  </rcc>
  <rcv guid="{00CA5430-6B3A-4E12-B07E-9C9EC9D8F7A7}" action="delete"/>
  <rdn rId="0" localSheetId="3" customView="1" name="Z_00CA5430_6B3A_4E12_B07E_9C9EC9D8F7A7_.wvu.Rows" hidden="1" oldHidden="1">
    <formula>Plan!$488:$750</formula>
    <oldFormula>Plan!$488:$750</oldFormula>
  </rdn>
  <rdn rId="0" localSheetId="3" customView="1" name="Z_00CA5430_6B3A_4E12_B07E_9C9EC9D8F7A7_.wvu.Cols" hidden="1" oldHidden="1">
    <formula>Plan!$S:$U,Plan!$AL:$AL,Plan!$AN:$AN,Plan!$BQ:$BT</formula>
    <oldFormula>Plan!$S:$U,Plan!$AL:$AL,Plan!$AN:$AN,Plan!$BQ:$BT</oldFormula>
  </rdn>
  <rdn rId="0" localSheetId="3" customView="1" name="Z_00CA5430_6B3A_4E12_B07E_9C9EC9D8F7A7_.wvu.FilterData" hidden="1" oldHidden="1">
    <formula>Plan!$A$5:$BQ$468</formula>
    <oldFormula>Plan!$A$5:$BQ$468</oldFormula>
  </rdn>
  <rdn rId="0" localSheetId="4" customView="1" name="Z_00CA5430_6B3A_4E12_B07E_9C9EC9D8F7A7_.wvu.FilterData" hidden="1" oldHidden="1">
    <formula>'Delivery Docs Plan'!$A$4:$O$37</formula>
    <oldFormula>'Delivery Docs Plan'!$A$4:$O$37</oldFormula>
  </rdn>
  <rdn rId="0" localSheetId="5" customView="1" name="Z_00CA5430_6B3A_4E12_B07E_9C9EC9D8F7A7_.wvu.Rows" hidden="1" oldHidden="1">
    <formula>'PR Matrix'!$1:$1</formula>
    <oldFormula>'PR Matrix'!$1:$1</oldFormula>
  </rdn>
  <rdn rId="0" localSheetId="5" customView="1" name="Z_00CA5430_6B3A_4E12_B07E_9C9EC9D8F7A7_.wvu.Cols" hidden="1" oldHidden="1">
    <formula>'PR Matrix'!$JN:$XFD</formula>
    <oldFormula>'PR Matrix'!$JN:$XFD</oldFormula>
  </rdn>
  <rdn rId="0" localSheetId="5" customView="1" name="Z_00CA5430_6B3A_4E12_B07E_9C9EC9D8F7A7_.wvu.FilterData" hidden="1" oldHidden="1">
    <formula>'PR Matrix'!$C$1:$C$481</formula>
    <oldFormula>'PR Matrix'!$C$1:$C$481</oldFormula>
  </rdn>
  <rdn rId="0" localSheetId="6" customView="1" name="Z_00CA5430_6B3A_4E12_B07E_9C9EC9D8F7A7_.wvu.Cols" hidden="1" oldHidden="1">
    <formula>Allocation!$L:$XFD</formula>
    <oldFormula>Allocation!$L:$XFD</oldFormula>
  </rdn>
  <rdn rId="0" localSheetId="6" customView="1" name="Z_00CA5430_6B3A_4E12_B07E_9C9EC9D8F7A7_.wvu.FilterData" hidden="1" oldHidden="1">
    <formula>Allocation!$A$1:$K$1</formula>
    <oldFormula>Allocation!$A$1:$K$1</oldFormula>
  </rdn>
  <rdn rId="0" localSheetId="7" customView="1" name="Z_00CA5430_6B3A_4E12_B07E_9C9EC9D8F7A7_.wvu.FilterData" hidden="1" oldHidden="1">
    <formula>'SRS Reviews'!$A$1:$Q$136</formula>
    <oldFormula>'SRS Reviews'!$A$1:$Q$136</oldFormula>
  </rdn>
  <rdn rId="0" localSheetId="8" customView="1" name="Z_00CA5430_6B3A_4E12_B07E_9C9EC9D8F7A7_.wvu.FilterData" hidden="1" oldHidden="1">
    <formula>Estimates!$A$2:$BC$460</formula>
    <oldFormula>Estimates!$A$2:$BC$460</oldFormula>
  </rdn>
  <rdn rId="0" localSheetId="10" customView="1" name="Z_00CA5430_6B3A_4E12_B07E_9C9EC9D8F7A7_.wvu.FilterData" hidden="1" oldHidden="1">
    <formula>'Open SWPRs'!$A$1:$H$615</formula>
    <oldFormula>'Open SWPRs'!$A$1:$H$615</oldFormula>
  </rdn>
  <rdn rId="0" localSheetId="12" customView="1" name="Z_00CA5430_6B3A_4E12_B07E_9C9EC9D8F7A7_.wvu.FilterData" hidden="1" oldHidden="1">
    <formula>'Build Plan'!$D$3:$L$48</formula>
    <oldFormula>'Build Plan'!$D$3:$L$48</oldFormula>
  </rdn>
  <rcv guid="{00CA5430-6B3A-4E12-B07E-9C9EC9D8F7A7}" action="add"/>
</revisions>
</file>

<file path=xl/revisions/revisionLog29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00CA5430-6B3A-4E12-B07E-9C9EC9D8F7A7}" action="delete"/>
  <rdn rId="0" localSheetId="3" customView="1" name="Z_00CA5430_6B3A_4E12_B07E_9C9EC9D8F7A7_.wvu.Rows" hidden="1" oldHidden="1">
    <formula>Plan!$488:$750</formula>
    <oldFormula>Plan!$488:$750</oldFormula>
  </rdn>
  <rdn rId="0" localSheetId="3" customView="1" name="Z_00CA5430_6B3A_4E12_B07E_9C9EC9D8F7A7_.wvu.Cols" hidden="1" oldHidden="1">
    <formula>Plan!$S:$U,Plan!$AL:$AL,Plan!$AN:$AN,Plan!$BQ:$BT</formula>
    <oldFormula>Plan!$S:$U,Plan!$AL:$AL,Plan!$AN:$AN,Plan!$BQ:$BT</oldFormula>
  </rdn>
  <rdn rId="0" localSheetId="3" customView="1" name="Z_00CA5430_6B3A_4E12_B07E_9C9EC9D8F7A7_.wvu.FilterData" hidden="1" oldHidden="1">
    <formula>Plan!$A$5:$BQ$468</formula>
    <oldFormula>Plan!$A$5:$BQ$468</oldFormula>
  </rdn>
  <rdn rId="0" localSheetId="4" customView="1" name="Z_00CA5430_6B3A_4E12_B07E_9C9EC9D8F7A7_.wvu.FilterData" hidden="1" oldHidden="1">
    <formula>'Delivery Docs Plan'!$A$4:$O$37</formula>
    <oldFormula>'Delivery Docs Plan'!$A$4:$O$37</oldFormula>
  </rdn>
  <rdn rId="0" localSheetId="5" customView="1" name="Z_00CA5430_6B3A_4E12_B07E_9C9EC9D8F7A7_.wvu.Rows" hidden="1" oldHidden="1">
    <formula>'PR Matrix'!$1:$1</formula>
    <oldFormula>'PR Matrix'!$1:$1</oldFormula>
  </rdn>
  <rdn rId="0" localSheetId="5" customView="1" name="Z_00CA5430_6B3A_4E12_B07E_9C9EC9D8F7A7_.wvu.Cols" hidden="1" oldHidden="1">
    <formula>'PR Matrix'!$JN:$XFD</formula>
    <oldFormula>'PR Matrix'!$JN:$XFD</oldFormula>
  </rdn>
  <rdn rId="0" localSheetId="5" customView="1" name="Z_00CA5430_6B3A_4E12_B07E_9C9EC9D8F7A7_.wvu.FilterData" hidden="1" oldHidden="1">
    <formula>'PR Matrix'!$C$1:$C$481</formula>
    <oldFormula>'PR Matrix'!$C$1:$C$481</oldFormula>
  </rdn>
  <rdn rId="0" localSheetId="6" customView="1" name="Z_00CA5430_6B3A_4E12_B07E_9C9EC9D8F7A7_.wvu.Cols" hidden="1" oldHidden="1">
    <formula>Allocation!$L:$XFD</formula>
    <oldFormula>Allocation!$L:$XFD</oldFormula>
  </rdn>
  <rdn rId="0" localSheetId="6" customView="1" name="Z_00CA5430_6B3A_4E12_B07E_9C9EC9D8F7A7_.wvu.FilterData" hidden="1" oldHidden="1">
    <formula>Allocation!$A$1:$K$1</formula>
    <oldFormula>Allocation!$A$1:$K$1</oldFormula>
  </rdn>
  <rdn rId="0" localSheetId="7" customView="1" name="Z_00CA5430_6B3A_4E12_B07E_9C9EC9D8F7A7_.wvu.FilterData" hidden="1" oldHidden="1">
    <formula>'SRS Reviews'!$A$1:$Q$136</formula>
    <oldFormula>'SRS Reviews'!$A$1:$Q$136</oldFormula>
  </rdn>
  <rdn rId="0" localSheetId="8" customView="1" name="Z_00CA5430_6B3A_4E12_B07E_9C9EC9D8F7A7_.wvu.FilterData" hidden="1" oldHidden="1">
    <formula>Estimates!$A$2:$BC$460</formula>
    <oldFormula>Estimates!$A$2:$BC$460</oldFormula>
  </rdn>
  <rdn rId="0" localSheetId="10" customView="1" name="Z_00CA5430_6B3A_4E12_B07E_9C9EC9D8F7A7_.wvu.FilterData" hidden="1" oldHidden="1">
    <formula>'Open SWPRs'!$A$1:$H$615</formula>
    <oldFormula>'Open SWPRs'!$A$1:$H$615</oldFormula>
  </rdn>
  <rdn rId="0" localSheetId="12" customView="1" name="Z_00CA5430_6B3A_4E12_B07E_9C9EC9D8F7A7_.wvu.FilterData" hidden="1" oldHidden="1">
    <formula>'Build Plan'!$D$3:$L$48</formula>
    <oldFormula>'Build Plan'!$D$3:$L$48</oldFormula>
  </rdn>
  <rcv guid="{00CA5430-6B3A-4E12-B07E-9C9EC9D8F7A7}" action="add"/>
</revisions>
</file>

<file path=xl/revisions/revisionLog29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mt sheetId="3" cell="Z331" guid="{46517D2A-5C38-4641-AF37-D4A42B6A0FF8}" author="Norris, Clare" newLength="49"/>
  <rcv guid="{83E26134-8071-4B52-B9C2-8B5396DF70B4}" action="delete"/>
  <rdn rId="0" localSheetId="3" customView="1" name="Z_83E26134_8071_4B52_B9C2_8B5396DF70B4_.wvu.Rows" hidden="1" oldHidden="1">
    <formula>Plan!$488:$750</formula>
    <oldFormula>Plan!$488:$750</oldFormula>
  </rdn>
  <rdn rId="0" localSheetId="3" customView="1" name="Z_83E26134_8071_4B52_B9C2_8B5396DF70B4_.wvu.Cols" hidden="1" oldHidden="1">
    <formula>Plan!$S:$U</formula>
    <oldFormula>Plan!$S:$U</oldFormula>
  </rdn>
  <rdn rId="0" localSheetId="3" customView="1" name="Z_83E26134_8071_4B52_B9C2_8B5396DF70B4_.wvu.FilterData" hidden="1" oldHidden="1">
    <formula>Plan!$A$5:$BQ$468</formula>
    <oldFormula>Plan!$A$5:$BQ$468</oldFormula>
  </rdn>
  <rdn rId="0" localSheetId="4" customView="1" name="Z_83E26134_8071_4B52_B9C2_8B5396DF70B4_.wvu.FilterData" hidden="1" oldHidden="1">
    <formula>'Delivery Docs Plan'!$A$4:$O$37</formula>
    <oldFormula>'Delivery Docs Plan'!$A$4:$O$37</oldFormula>
  </rdn>
  <rdn rId="0" localSheetId="5" customView="1" name="Z_83E26134_8071_4B52_B9C2_8B5396DF70B4_.wvu.Rows" hidden="1" oldHidden="1">
    <formula>'PR Matrix'!$1:$1</formula>
    <oldFormula>'PR Matrix'!$1:$1</oldFormula>
  </rdn>
  <rdn rId="0" localSheetId="5" customView="1" name="Z_83E26134_8071_4B52_B9C2_8B5396DF70B4_.wvu.Cols" hidden="1" oldHidden="1">
    <formula>'PR Matrix'!$JN:$XFD</formula>
    <oldFormula>'PR Matrix'!$JN:$XFD</oldFormula>
  </rdn>
  <rdn rId="0" localSheetId="5" customView="1" name="Z_83E26134_8071_4B52_B9C2_8B5396DF70B4_.wvu.FilterData" hidden="1" oldHidden="1">
    <formula>'PR Matrix'!$C$1:$C$481</formula>
    <oldFormula>'PR Matrix'!$C$1:$C$481</oldFormula>
  </rdn>
  <rdn rId="0" localSheetId="6" customView="1" name="Z_83E26134_8071_4B52_B9C2_8B5396DF70B4_.wvu.Cols" hidden="1" oldHidden="1">
    <formula>Allocation!$L:$XFD</formula>
    <oldFormula>Allocation!$L:$XFD</oldFormula>
  </rdn>
  <rdn rId="0" localSheetId="6" customView="1" name="Z_83E26134_8071_4B52_B9C2_8B5396DF70B4_.wvu.FilterData" hidden="1" oldHidden="1">
    <formula>Allocation!$A$1:$K$1</formula>
    <oldFormula>Allocation!$A$1:$K$1</oldFormula>
  </rdn>
  <rdn rId="0" localSheetId="7" customView="1" name="Z_83E26134_8071_4B52_B9C2_8B5396DF70B4_.wvu.FilterData" hidden="1" oldHidden="1">
    <formula>'SRS Reviews'!$A$1:$Q$136</formula>
    <oldFormula>'SRS Reviews'!$A$1:$Q$136</oldFormula>
  </rdn>
  <rdn rId="0" localSheetId="8" customView="1" name="Z_83E26134_8071_4B52_B9C2_8B5396DF70B4_.wvu.FilterData" hidden="1" oldHidden="1">
    <formula>Estimates!$A$2:$BC$460</formula>
    <oldFormula>Estimates!$A$2:$BC$460</oldFormula>
  </rdn>
  <rdn rId="0" localSheetId="10" customView="1" name="Z_83E26134_8071_4B52_B9C2_8B5396DF70B4_.wvu.FilterData" hidden="1" oldHidden="1">
    <formula>'Open SWPRs'!$A$1:$H$615</formula>
    <oldFormula>'Open SWPRs'!$A$1:$H$615</oldFormula>
  </rdn>
  <rdn rId="0" localSheetId="12" customView="1" name="Z_83E26134_8071_4B52_B9C2_8B5396DF70B4_.wvu.FilterData" hidden="1" oldHidden="1">
    <formula>'Build Plan'!$D$3:$L$48</formula>
    <oldFormula>'Build Plan'!$D$3:$L$48</oldFormula>
  </rdn>
  <rcv guid="{83E26134-8071-4B52-B9C2-8B5396DF70B4}" action="add"/>
</revisions>
</file>

<file path=xl/revisions/revisionLog30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6833" sId="3">
    <oc r="Z148">
      <v>1</v>
    </oc>
    <nc r="Z148">
      <v>50</v>
    </nc>
  </rcc>
  <rcc rId="16834" sId="3">
    <oc r="AI148">
      <v>1</v>
    </oc>
    <nc r="AI148">
      <v>50</v>
    </nc>
  </rcc>
  <rcc rId="16835" sId="3">
    <oc r="AY148">
      <v>1</v>
    </oc>
    <nc r="AY148">
      <v>40</v>
    </nc>
  </rcc>
  <rcv guid="{83E26134-8071-4B52-B9C2-8B5396DF70B4}" action="delete"/>
  <rdn rId="0" localSheetId="3" customView="1" name="Z_83E26134_8071_4B52_B9C2_8B5396DF70B4_.wvu.Rows" hidden="1" oldHidden="1">
    <formula>Plan!$488:$750</formula>
    <oldFormula>Plan!$488:$750</oldFormula>
  </rdn>
  <rdn rId="0" localSheetId="3" customView="1" name="Z_83E26134_8071_4B52_B9C2_8B5396DF70B4_.wvu.Cols" hidden="1" oldHidden="1">
    <formula>Plan!$S:$U</formula>
    <oldFormula>Plan!$S:$U</oldFormula>
  </rdn>
  <rdn rId="0" localSheetId="3" customView="1" name="Z_83E26134_8071_4B52_B9C2_8B5396DF70B4_.wvu.FilterData" hidden="1" oldHidden="1">
    <formula>Plan!$A$5:$BQ$468</formula>
    <oldFormula>Plan!$A$5:$BQ$468</oldFormula>
  </rdn>
  <rdn rId="0" localSheetId="4" customView="1" name="Z_83E26134_8071_4B52_B9C2_8B5396DF70B4_.wvu.FilterData" hidden="1" oldHidden="1">
    <formula>'Delivery Docs Plan'!$A$4:$O$37</formula>
    <oldFormula>'Delivery Docs Plan'!$A$4:$O$37</oldFormula>
  </rdn>
  <rdn rId="0" localSheetId="5" customView="1" name="Z_83E26134_8071_4B52_B9C2_8B5396DF70B4_.wvu.Rows" hidden="1" oldHidden="1">
    <formula>'PR Matrix'!$1:$1</formula>
    <oldFormula>'PR Matrix'!$1:$1</oldFormula>
  </rdn>
  <rdn rId="0" localSheetId="5" customView="1" name="Z_83E26134_8071_4B52_B9C2_8B5396DF70B4_.wvu.Cols" hidden="1" oldHidden="1">
    <formula>'PR Matrix'!$JN:$XFD</formula>
    <oldFormula>'PR Matrix'!$JN:$XFD</oldFormula>
  </rdn>
  <rdn rId="0" localSheetId="5" customView="1" name="Z_83E26134_8071_4B52_B9C2_8B5396DF70B4_.wvu.FilterData" hidden="1" oldHidden="1">
    <formula>'PR Matrix'!$C$1:$C$481</formula>
    <oldFormula>'PR Matrix'!$C$1:$C$481</oldFormula>
  </rdn>
  <rdn rId="0" localSheetId="6" customView="1" name="Z_83E26134_8071_4B52_B9C2_8B5396DF70B4_.wvu.Cols" hidden="1" oldHidden="1">
    <formula>Allocation!$L:$XFD</formula>
    <oldFormula>Allocation!$L:$XFD</oldFormula>
  </rdn>
  <rdn rId="0" localSheetId="6" customView="1" name="Z_83E26134_8071_4B52_B9C2_8B5396DF70B4_.wvu.FilterData" hidden="1" oldHidden="1">
    <formula>Allocation!$A$1:$K$1</formula>
    <oldFormula>Allocation!$A$1:$K$1</oldFormula>
  </rdn>
  <rdn rId="0" localSheetId="7" customView="1" name="Z_83E26134_8071_4B52_B9C2_8B5396DF70B4_.wvu.FilterData" hidden="1" oldHidden="1">
    <formula>'SRS Reviews'!$A$1:$Q$136</formula>
    <oldFormula>'SRS Reviews'!$A$1:$Q$136</oldFormula>
  </rdn>
  <rdn rId="0" localSheetId="8" customView="1" name="Z_83E26134_8071_4B52_B9C2_8B5396DF70B4_.wvu.FilterData" hidden="1" oldHidden="1">
    <formula>Estimates!$A$2:$BC$460</formula>
    <oldFormula>Estimates!$A$2:$BC$460</oldFormula>
  </rdn>
  <rdn rId="0" localSheetId="10" customView="1" name="Z_83E26134_8071_4B52_B9C2_8B5396DF70B4_.wvu.FilterData" hidden="1" oldHidden="1">
    <formula>'Open SWPRs'!$A$1:$H$615</formula>
    <oldFormula>'Open SWPRs'!$A$1:$H$615</oldFormula>
  </rdn>
  <rdn rId="0" localSheetId="12" customView="1" name="Z_83E26134_8071_4B52_B9C2_8B5396DF70B4_.wvu.FilterData" hidden="1" oldHidden="1">
    <formula>'Build Plan'!$D$3:$L$48</formula>
    <oldFormula>'Build Plan'!$D$3:$L$48</oldFormula>
  </rdn>
  <rcv guid="{83E26134-8071-4B52-B9C2-8B5396DF70B4}" action="add"/>
</revisions>
</file>

<file path=xl/revisions/revisionLog30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6849" sId="3">
    <nc r="AA148">
      <v>1</v>
    </nc>
  </rcc>
  <rcc rId="16850" sId="3">
    <nc r="Z243">
      <v>1</v>
    </nc>
  </rcc>
  <rcc rId="16851" sId="3">
    <nc r="Z247">
      <v>1</v>
    </nc>
  </rcc>
  <rcc rId="16852" sId="3">
    <nc r="Z250">
      <v>1</v>
    </nc>
  </rcc>
  <rcc rId="16853" sId="3">
    <nc r="AI243">
      <v>1</v>
    </nc>
  </rcc>
  <rcc rId="16854" sId="3">
    <nc r="AI247">
      <v>1</v>
    </nc>
  </rcc>
  <rcc rId="16855" sId="3">
    <nc r="AI250">
      <v>1</v>
    </nc>
  </rcc>
  <rcc rId="16856" sId="3">
    <nc r="AY243">
      <v>1</v>
    </nc>
  </rcc>
  <rcc rId="16857" sId="3">
    <nc r="AY247">
      <v>1</v>
    </nc>
  </rcc>
  <rcc rId="16858" sId="3">
    <nc r="AY250">
      <v>1</v>
    </nc>
  </rcc>
</revisions>
</file>

<file path=xl/revisions/revisionLog30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6859" sId="3">
    <oc r="E55" t="inlineStr">
      <is>
        <t>6036, 6037, 6045, 6054, 6199, NFPR2101, NFPR2131</t>
      </is>
    </oc>
    <nc r="E55" t="inlineStr">
      <is>
        <t>6036, 6037, 6045, 6054, 6199, NFPR2101, NFPR2131, NFPR2224</t>
      </is>
    </nc>
  </rcc>
</revisions>
</file>

<file path=xl/revisions/revisionLog30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6860" sId="3">
    <nc r="AY164">
      <v>100</v>
    </nc>
  </rcc>
  <rcc rId="16861" sId="3">
    <nc r="F164">
      <v>6184</v>
    </nc>
  </rcc>
  <rcc rId="16862" sId="3">
    <oc r="E164">
      <v>6184</v>
    </oc>
    <nc r="E164"/>
  </rcc>
  <rcv guid="{83E26134-8071-4B52-B9C2-8B5396DF70B4}" action="delete"/>
  <rdn rId="0" localSheetId="3" customView="1" name="Z_83E26134_8071_4B52_B9C2_8B5396DF70B4_.wvu.Rows" hidden="1" oldHidden="1">
    <formula>Plan!$488:$750</formula>
    <oldFormula>Plan!$488:$750</oldFormula>
  </rdn>
  <rdn rId="0" localSheetId="3" customView="1" name="Z_83E26134_8071_4B52_B9C2_8B5396DF70B4_.wvu.Cols" hidden="1" oldHidden="1">
    <formula>Plan!$S:$U</formula>
    <oldFormula>Plan!$S:$U</oldFormula>
  </rdn>
  <rdn rId="0" localSheetId="3" customView="1" name="Z_83E26134_8071_4B52_B9C2_8B5396DF70B4_.wvu.FilterData" hidden="1" oldHidden="1">
    <formula>Plan!$A$5:$BQ$468</formula>
    <oldFormula>Plan!$A$5:$BQ$468</oldFormula>
  </rdn>
  <rdn rId="0" localSheetId="4" customView="1" name="Z_83E26134_8071_4B52_B9C2_8B5396DF70B4_.wvu.FilterData" hidden="1" oldHidden="1">
    <formula>'Delivery Docs Plan'!$A$4:$O$37</formula>
    <oldFormula>'Delivery Docs Plan'!$A$4:$O$37</oldFormula>
  </rdn>
  <rdn rId="0" localSheetId="5" customView="1" name="Z_83E26134_8071_4B52_B9C2_8B5396DF70B4_.wvu.Rows" hidden="1" oldHidden="1">
    <formula>'PR Matrix'!$1:$1</formula>
    <oldFormula>'PR Matrix'!$1:$1</oldFormula>
  </rdn>
  <rdn rId="0" localSheetId="5" customView="1" name="Z_83E26134_8071_4B52_B9C2_8B5396DF70B4_.wvu.Cols" hidden="1" oldHidden="1">
    <formula>'PR Matrix'!$JN:$XFD</formula>
    <oldFormula>'PR Matrix'!$JN:$XFD</oldFormula>
  </rdn>
  <rdn rId="0" localSheetId="5" customView="1" name="Z_83E26134_8071_4B52_B9C2_8B5396DF70B4_.wvu.FilterData" hidden="1" oldHidden="1">
    <formula>'PR Matrix'!$C$1:$C$481</formula>
    <oldFormula>'PR Matrix'!$C$1:$C$481</oldFormula>
  </rdn>
  <rdn rId="0" localSheetId="6" customView="1" name="Z_83E26134_8071_4B52_B9C2_8B5396DF70B4_.wvu.Cols" hidden="1" oldHidden="1">
    <formula>Allocation!$L:$XFD</formula>
    <oldFormula>Allocation!$L:$XFD</oldFormula>
  </rdn>
  <rdn rId="0" localSheetId="6" customView="1" name="Z_83E26134_8071_4B52_B9C2_8B5396DF70B4_.wvu.FilterData" hidden="1" oldHidden="1">
    <formula>Allocation!$A$1:$K$1</formula>
    <oldFormula>Allocation!$A$1:$K$1</oldFormula>
  </rdn>
  <rdn rId="0" localSheetId="7" customView="1" name="Z_83E26134_8071_4B52_B9C2_8B5396DF70B4_.wvu.FilterData" hidden="1" oldHidden="1">
    <formula>'SRS Reviews'!$A$1:$Q$136</formula>
    <oldFormula>'SRS Reviews'!$A$1:$Q$136</oldFormula>
  </rdn>
  <rdn rId="0" localSheetId="8" customView="1" name="Z_83E26134_8071_4B52_B9C2_8B5396DF70B4_.wvu.FilterData" hidden="1" oldHidden="1">
    <formula>Estimates!$A$2:$BC$460</formula>
    <oldFormula>Estimates!$A$2:$BC$460</oldFormula>
  </rdn>
  <rdn rId="0" localSheetId="10" customView="1" name="Z_83E26134_8071_4B52_B9C2_8B5396DF70B4_.wvu.FilterData" hidden="1" oldHidden="1">
    <formula>'Open SWPRs'!$A$1:$H$615</formula>
    <oldFormula>'Open SWPRs'!$A$1:$H$615</oldFormula>
  </rdn>
  <rdn rId="0" localSheetId="12" customView="1" name="Z_83E26134_8071_4B52_B9C2_8B5396DF70B4_.wvu.FilterData" hidden="1" oldHidden="1">
    <formula>'Build Plan'!$D$3:$L$48</formula>
    <oldFormula>'Build Plan'!$D$3:$L$48</oldFormula>
  </rdn>
  <rcv guid="{83E26134-8071-4B52-B9C2-8B5396DF70B4}" action="add"/>
</revisions>
</file>

<file path=xl/revisions/revisionLog30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6876" sId="3">
    <oc r="AY148">
      <v>40</v>
    </oc>
    <nc r="AY148">
      <v>30</v>
    </nc>
  </rcc>
</revisions>
</file>

<file path=xl/revisions/revisionLog30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83E26134-8071-4B52-B9C2-8B5396DF70B4}" action="delete"/>
  <rdn rId="0" localSheetId="3" customView="1" name="Z_83E26134_8071_4B52_B9C2_8B5396DF70B4_.wvu.Rows" hidden="1" oldHidden="1">
    <formula>Plan!$488:$750</formula>
    <oldFormula>Plan!$488:$750</oldFormula>
  </rdn>
  <rdn rId="0" localSheetId="3" customView="1" name="Z_83E26134_8071_4B52_B9C2_8B5396DF70B4_.wvu.Cols" hidden="1" oldHidden="1">
    <formula>Plan!$S:$U</formula>
    <oldFormula>Plan!$S:$U</oldFormula>
  </rdn>
  <rdn rId="0" localSheetId="3" customView="1" name="Z_83E26134_8071_4B52_B9C2_8B5396DF70B4_.wvu.FilterData" hidden="1" oldHidden="1">
    <formula>Plan!$A$5:$BQ$468</formula>
    <oldFormula>Plan!$A$5:$BQ$468</oldFormula>
  </rdn>
  <rdn rId="0" localSheetId="4" customView="1" name="Z_83E26134_8071_4B52_B9C2_8B5396DF70B4_.wvu.FilterData" hidden="1" oldHidden="1">
    <formula>'Delivery Docs Plan'!$A$4:$O$37</formula>
    <oldFormula>'Delivery Docs Plan'!$A$4:$O$37</oldFormula>
  </rdn>
  <rdn rId="0" localSheetId="5" customView="1" name="Z_83E26134_8071_4B52_B9C2_8B5396DF70B4_.wvu.Rows" hidden="1" oldHidden="1">
    <formula>'PR Matrix'!$1:$1</formula>
    <oldFormula>'PR Matrix'!$1:$1</oldFormula>
  </rdn>
  <rdn rId="0" localSheetId="5" customView="1" name="Z_83E26134_8071_4B52_B9C2_8B5396DF70B4_.wvu.Cols" hidden="1" oldHidden="1">
    <formula>'PR Matrix'!$JN:$XFD</formula>
    <oldFormula>'PR Matrix'!$JN:$XFD</oldFormula>
  </rdn>
  <rdn rId="0" localSheetId="5" customView="1" name="Z_83E26134_8071_4B52_B9C2_8B5396DF70B4_.wvu.FilterData" hidden="1" oldHidden="1">
    <formula>'PR Matrix'!$C$1:$C$481</formula>
    <oldFormula>'PR Matrix'!$C$1:$C$481</oldFormula>
  </rdn>
  <rdn rId="0" localSheetId="6" customView="1" name="Z_83E26134_8071_4B52_B9C2_8B5396DF70B4_.wvu.Cols" hidden="1" oldHidden="1">
    <formula>Allocation!$L:$XFD</formula>
    <oldFormula>Allocation!$L:$XFD</oldFormula>
  </rdn>
  <rdn rId="0" localSheetId="6" customView="1" name="Z_83E26134_8071_4B52_B9C2_8B5396DF70B4_.wvu.FilterData" hidden="1" oldHidden="1">
    <formula>Allocation!$A$1:$K$1</formula>
    <oldFormula>Allocation!$A$1:$K$1</oldFormula>
  </rdn>
  <rdn rId="0" localSheetId="7" customView="1" name="Z_83E26134_8071_4B52_B9C2_8B5396DF70B4_.wvu.FilterData" hidden="1" oldHidden="1">
    <formula>'SRS Reviews'!$A$1:$Q$136</formula>
    <oldFormula>'SRS Reviews'!$A$1:$Q$136</oldFormula>
  </rdn>
  <rdn rId="0" localSheetId="8" customView="1" name="Z_83E26134_8071_4B52_B9C2_8B5396DF70B4_.wvu.FilterData" hidden="1" oldHidden="1">
    <formula>Estimates!$A$2:$BC$460</formula>
    <oldFormula>Estimates!$A$2:$BC$460</oldFormula>
  </rdn>
  <rdn rId="0" localSheetId="10" customView="1" name="Z_83E26134_8071_4B52_B9C2_8B5396DF70B4_.wvu.FilterData" hidden="1" oldHidden="1">
    <formula>'Open SWPRs'!$A$1:$H$615</formula>
    <oldFormula>'Open SWPRs'!$A$1:$H$615</oldFormula>
  </rdn>
  <rdn rId="0" localSheetId="12" customView="1" name="Z_83E26134_8071_4B52_B9C2_8B5396DF70B4_.wvu.FilterData" hidden="1" oldHidden="1">
    <formula>'Build Plan'!$D$3:$L$48</formula>
    <oldFormula>'Build Plan'!$D$3:$L$48</oldFormula>
  </rdn>
  <rcv guid="{83E26134-8071-4B52-B9C2-8B5396DF70B4}" action="add"/>
</revisions>
</file>

<file path=xl/revisions/revisionLog30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83E26134-8071-4B52-B9C2-8B5396DF70B4}" action="delete"/>
  <rdn rId="0" localSheetId="3" customView="1" name="Z_83E26134_8071_4B52_B9C2_8B5396DF70B4_.wvu.Rows" hidden="1" oldHidden="1">
    <formula>Plan!$488:$750</formula>
    <oldFormula>Plan!$488:$750</oldFormula>
  </rdn>
  <rdn rId="0" localSheetId="3" customView="1" name="Z_83E26134_8071_4B52_B9C2_8B5396DF70B4_.wvu.Cols" hidden="1" oldHidden="1">
    <formula>Plan!$S:$U</formula>
    <oldFormula>Plan!$S:$U</oldFormula>
  </rdn>
  <rdn rId="0" localSheetId="3" customView="1" name="Z_83E26134_8071_4B52_B9C2_8B5396DF70B4_.wvu.FilterData" hidden="1" oldHidden="1">
    <formula>Plan!$A$5:$BQ$468</formula>
    <oldFormula>Plan!$A$5:$BQ$468</oldFormula>
  </rdn>
  <rdn rId="0" localSheetId="4" customView="1" name="Z_83E26134_8071_4B52_B9C2_8B5396DF70B4_.wvu.FilterData" hidden="1" oldHidden="1">
    <formula>'Delivery Docs Plan'!$A$4:$O$37</formula>
    <oldFormula>'Delivery Docs Plan'!$A$4:$O$37</oldFormula>
  </rdn>
  <rdn rId="0" localSheetId="5" customView="1" name="Z_83E26134_8071_4B52_B9C2_8B5396DF70B4_.wvu.Rows" hidden="1" oldHidden="1">
    <formula>'PR Matrix'!$1:$1</formula>
    <oldFormula>'PR Matrix'!$1:$1</oldFormula>
  </rdn>
  <rdn rId="0" localSheetId="5" customView="1" name="Z_83E26134_8071_4B52_B9C2_8B5396DF70B4_.wvu.Cols" hidden="1" oldHidden="1">
    <formula>'PR Matrix'!$JN:$XFD</formula>
    <oldFormula>'PR Matrix'!$JN:$XFD</oldFormula>
  </rdn>
  <rdn rId="0" localSheetId="5" customView="1" name="Z_83E26134_8071_4B52_B9C2_8B5396DF70B4_.wvu.FilterData" hidden="1" oldHidden="1">
    <formula>'PR Matrix'!$C$1:$C$481</formula>
    <oldFormula>'PR Matrix'!$C$1:$C$481</oldFormula>
  </rdn>
  <rdn rId="0" localSheetId="6" customView="1" name="Z_83E26134_8071_4B52_B9C2_8B5396DF70B4_.wvu.Cols" hidden="1" oldHidden="1">
    <formula>Allocation!$L:$XFD</formula>
    <oldFormula>Allocation!$L:$XFD</oldFormula>
  </rdn>
  <rdn rId="0" localSheetId="6" customView="1" name="Z_83E26134_8071_4B52_B9C2_8B5396DF70B4_.wvu.FilterData" hidden="1" oldHidden="1">
    <formula>Allocation!$A$1:$K$1</formula>
    <oldFormula>Allocation!$A$1:$K$1</oldFormula>
  </rdn>
  <rdn rId="0" localSheetId="7" customView="1" name="Z_83E26134_8071_4B52_B9C2_8B5396DF70B4_.wvu.FilterData" hidden="1" oldHidden="1">
    <formula>'SRS Reviews'!$A$1:$Q$136</formula>
    <oldFormula>'SRS Reviews'!$A$1:$Q$136</oldFormula>
  </rdn>
  <rdn rId="0" localSheetId="8" customView="1" name="Z_83E26134_8071_4B52_B9C2_8B5396DF70B4_.wvu.FilterData" hidden="1" oldHidden="1">
    <formula>Estimates!$A$2:$BC$460</formula>
    <oldFormula>Estimates!$A$2:$BC$460</oldFormula>
  </rdn>
  <rdn rId="0" localSheetId="10" customView="1" name="Z_83E26134_8071_4B52_B9C2_8B5396DF70B4_.wvu.FilterData" hidden="1" oldHidden="1">
    <formula>'Open SWPRs'!$A$1:$H$615</formula>
    <oldFormula>'Open SWPRs'!$A$1:$H$615</oldFormula>
  </rdn>
  <rdn rId="0" localSheetId="12" customView="1" name="Z_83E26134_8071_4B52_B9C2_8B5396DF70B4_.wvu.FilterData" hidden="1" oldHidden="1">
    <formula>'Build Plan'!$D$3:$L$48</formula>
    <oldFormula>'Build Plan'!$D$3:$L$48</oldFormula>
  </rdn>
  <rcv guid="{83E26134-8071-4B52-B9C2-8B5396DF70B4}" action="add"/>
</revisions>
</file>

<file path=xl/revisions/revisionLog30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83E26134-8071-4B52-B9C2-8B5396DF70B4}" action="delete"/>
  <rdn rId="0" localSheetId="3" customView="1" name="Z_83E26134_8071_4B52_B9C2_8B5396DF70B4_.wvu.Rows" hidden="1" oldHidden="1">
    <formula>Plan!$488:$750</formula>
    <oldFormula>Plan!$488:$750</oldFormula>
  </rdn>
  <rdn rId="0" localSheetId="3" customView="1" name="Z_83E26134_8071_4B52_B9C2_8B5396DF70B4_.wvu.Cols" hidden="1" oldHidden="1">
    <formula>Plan!$S:$U</formula>
    <oldFormula>Plan!$S:$U</oldFormula>
  </rdn>
  <rdn rId="0" localSheetId="3" customView="1" name="Z_83E26134_8071_4B52_B9C2_8B5396DF70B4_.wvu.FilterData" hidden="1" oldHidden="1">
    <formula>Plan!$A$5:$BQ$468</formula>
    <oldFormula>Plan!$A$5:$BQ$468</oldFormula>
  </rdn>
  <rdn rId="0" localSheetId="4" customView="1" name="Z_83E26134_8071_4B52_B9C2_8B5396DF70B4_.wvu.FilterData" hidden="1" oldHidden="1">
    <formula>'Delivery Docs Plan'!$A$4:$O$37</formula>
    <oldFormula>'Delivery Docs Plan'!$A$4:$O$37</oldFormula>
  </rdn>
  <rdn rId="0" localSheetId="5" customView="1" name="Z_83E26134_8071_4B52_B9C2_8B5396DF70B4_.wvu.Rows" hidden="1" oldHidden="1">
    <formula>'PR Matrix'!$1:$1</formula>
    <oldFormula>'PR Matrix'!$1:$1</oldFormula>
  </rdn>
  <rdn rId="0" localSheetId="5" customView="1" name="Z_83E26134_8071_4B52_B9C2_8B5396DF70B4_.wvu.Cols" hidden="1" oldHidden="1">
    <formula>'PR Matrix'!$JN:$XFD</formula>
    <oldFormula>'PR Matrix'!$JN:$XFD</oldFormula>
  </rdn>
  <rdn rId="0" localSheetId="5" customView="1" name="Z_83E26134_8071_4B52_B9C2_8B5396DF70B4_.wvu.FilterData" hidden="1" oldHidden="1">
    <formula>'PR Matrix'!$C$1:$C$481</formula>
    <oldFormula>'PR Matrix'!$C$1:$C$481</oldFormula>
  </rdn>
  <rdn rId="0" localSheetId="6" customView="1" name="Z_83E26134_8071_4B52_B9C2_8B5396DF70B4_.wvu.Cols" hidden="1" oldHidden="1">
    <formula>Allocation!$L:$XFD</formula>
    <oldFormula>Allocation!$L:$XFD</oldFormula>
  </rdn>
  <rdn rId="0" localSheetId="6" customView="1" name="Z_83E26134_8071_4B52_B9C2_8B5396DF70B4_.wvu.FilterData" hidden="1" oldHidden="1">
    <formula>Allocation!$A$1:$K$1</formula>
    <oldFormula>Allocation!$A$1:$K$1</oldFormula>
  </rdn>
  <rdn rId="0" localSheetId="7" customView="1" name="Z_83E26134_8071_4B52_B9C2_8B5396DF70B4_.wvu.FilterData" hidden="1" oldHidden="1">
    <formula>'SRS Reviews'!$A$1:$Q$136</formula>
    <oldFormula>'SRS Reviews'!$A$1:$Q$136</oldFormula>
  </rdn>
  <rdn rId="0" localSheetId="8" customView="1" name="Z_83E26134_8071_4B52_B9C2_8B5396DF70B4_.wvu.FilterData" hidden="1" oldHidden="1">
    <formula>Estimates!$A$2:$BC$460</formula>
    <oldFormula>Estimates!$A$2:$BC$460</oldFormula>
  </rdn>
  <rdn rId="0" localSheetId="10" customView="1" name="Z_83E26134_8071_4B52_B9C2_8B5396DF70B4_.wvu.FilterData" hidden="1" oldHidden="1">
    <formula>'Open SWPRs'!$A$1:$H$615</formula>
    <oldFormula>'Open SWPRs'!$A$1:$H$615</oldFormula>
  </rdn>
  <rdn rId="0" localSheetId="12" customView="1" name="Z_83E26134_8071_4B52_B9C2_8B5396DF70B4_.wvu.FilterData" hidden="1" oldHidden="1">
    <formula>'Build Plan'!$D$3:$L$48</formula>
    <oldFormula>'Build Plan'!$D$3:$L$48</oldFormula>
  </rdn>
  <rcv guid="{83E26134-8071-4B52-B9C2-8B5396DF70B4}" action="add"/>
</revisions>
</file>

<file path=xl/revisions/revisionLog30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6916" sId="3">
    <oc r="Z55">
      <v>10</v>
    </oc>
    <nc r="Z55">
      <v>60</v>
    </nc>
  </rcc>
  <rcc rId="16917" sId="3">
    <oc r="AI55">
      <v>10</v>
    </oc>
    <nc r="AI55">
      <v>60</v>
    </nc>
  </rcc>
  <rcc rId="16918" sId="3">
    <nc r="AQ55">
      <v>60</v>
    </nc>
  </rcc>
  <rcc rId="16919" sId="3">
    <oc r="AY55">
      <v>10</v>
    </oc>
    <nc r="AY55">
      <v>60</v>
    </nc>
  </rcc>
</revisions>
</file>

<file path=xl/revisions/revisionLog30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6920" sId="3">
    <oc r="AA448">
      <v>1</v>
    </oc>
    <nc r="AA448">
      <v>90</v>
    </nc>
  </rcc>
  <rcv guid="{55F258A9-3656-464A-8209-65541A4A9294}" action="delete"/>
  <rdn rId="0" localSheetId="3" customView="1" name="Z_55F258A9_3656_464A_8209_65541A4A9294_.wvu.Rows" hidden="1" oldHidden="1">
    <formula>Plan!$488:$750</formula>
    <oldFormula>Plan!$488:$750</oldFormula>
  </rdn>
  <rdn rId="0" localSheetId="3" customView="1" name="Z_55F258A9_3656_464A_8209_65541A4A9294_.wvu.Cols" hidden="1" oldHidden="1">
    <formula>Plan!$S:$U,Plan!$BQ:$BT</formula>
    <oldFormula>Plan!$S:$U,Plan!$BQ:$BT</oldFormula>
  </rdn>
  <rdn rId="0" localSheetId="3" customView="1" name="Z_55F258A9_3656_464A_8209_65541A4A9294_.wvu.FilterData" hidden="1" oldHidden="1">
    <formula>Plan!$A$5:$BQ$468</formula>
    <oldFormula>Plan!$A$5:$BQ$468</oldFormula>
  </rdn>
  <rdn rId="0" localSheetId="4" customView="1" name="Z_55F258A9_3656_464A_8209_65541A4A9294_.wvu.FilterData" hidden="1" oldHidden="1">
    <formula>'Delivery Docs Plan'!$A$4:$O$37</formula>
    <oldFormula>'Delivery Docs Plan'!$A$4:$O$37</oldFormula>
  </rdn>
  <rdn rId="0" localSheetId="5" customView="1" name="Z_55F258A9_3656_464A_8209_65541A4A9294_.wvu.Rows" hidden="1" oldHidden="1">
    <formula>'PR Matrix'!$1:$1</formula>
    <oldFormula>'PR Matrix'!$1:$1</oldFormula>
  </rdn>
  <rdn rId="0" localSheetId="5" customView="1" name="Z_55F258A9_3656_464A_8209_65541A4A9294_.wvu.Cols" hidden="1" oldHidden="1">
    <formula>'PR Matrix'!$JN:$XFD</formula>
    <oldFormula>'PR Matrix'!$JN:$XFD</oldFormula>
  </rdn>
  <rdn rId="0" localSheetId="5" customView="1" name="Z_55F258A9_3656_464A_8209_65541A4A9294_.wvu.FilterData" hidden="1" oldHidden="1">
    <formula>'PR Matrix'!$C$1:$C$481</formula>
    <oldFormula>'PR Matrix'!$C$1:$C$481</oldFormula>
  </rdn>
  <rdn rId="0" localSheetId="6" customView="1" name="Z_55F258A9_3656_464A_8209_65541A4A9294_.wvu.Cols" hidden="1" oldHidden="1">
    <formula>Allocation!$L:$XFD</formula>
    <oldFormula>Allocation!$L:$XFD</oldFormula>
  </rdn>
  <rdn rId="0" localSheetId="6" customView="1" name="Z_55F258A9_3656_464A_8209_65541A4A9294_.wvu.FilterData" hidden="1" oldHidden="1">
    <formula>Allocation!$A$1:$K$1</formula>
    <oldFormula>Allocation!$A$1:$K$1</oldFormula>
  </rdn>
  <rdn rId="0" localSheetId="7" customView="1" name="Z_55F258A9_3656_464A_8209_65541A4A9294_.wvu.FilterData" hidden="1" oldHidden="1">
    <formula>'SRS Reviews'!$A$1:$Q$136</formula>
    <oldFormula>'SRS Reviews'!$A$1:$Q$136</oldFormula>
  </rdn>
  <rdn rId="0" localSheetId="8" customView="1" name="Z_55F258A9_3656_464A_8209_65541A4A9294_.wvu.FilterData" hidden="1" oldHidden="1">
    <formula>Estimates!$A$2:$BC$460</formula>
    <oldFormula>Estimates!$A$2:$BC$460</oldFormula>
  </rdn>
  <rdn rId="0" localSheetId="10" customView="1" name="Z_55F258A9_3656_464A_8209_65541A4A9294_.wvu.FilterData" hidden="1" oldHidden="1">
    <formula>'Open SWPRs'!$A$1:$H$615</formula>
    <oldFormula>'Open SWPRs'!$A$1:$H$615</oldFormula>
  </rdn>
  <rdn rId="0" localSheetId="12" customView="1" name="Z_55F258A9_3656_464A_8209_65541A4A9294_.wvu.FilterData" hidden="1" oldHidden="1">
    <formula>'Build Plan'!$D$3:$L$48</formula>
    <oldFormula>'Build Plan'!$D$3:$L$48</oldFormula>
  </rdn>
  <rcv guid="{55F258A9-3656-464A-8209-65541A4A9294}" action="add"/>
</revisions>
</file>

<file path=xl/revisions/revisionLog31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6934" sId="3">
    <oc r="Z56">
      <v>30</v>
    </oc>
    <nc r="Z56">
      <v>40</v>
    </nc>
  </rcc>
  <rcc rId="16935" sId="3">
    <oc r="AI56">
      <v>30</v>
    </oc>
    <nc r="AI56">
      <v>40</v>
    </nc>
  </rcc>
  <rcc rId="16936" sId="3">
    <oc r="AY56">
      <v>30</v>
    </oc>
    <nc r="AY56">
      <v>40</v>
    </nc>
  </rcc>
  <rcv guid="{00CA5430-6B3A-4E12-B07E-9C9EC9D8F7A7}" action="delete"/>
  <rdn rId="0" localSheetId="3" customView="1" name="Z_00CA5430_6B3A_4E12_B07E_9C9EC9D8F7A7_.wvu.Rows" hidden="1" oldHidden="1">
    <formula>Plan!$488:$750</formula>
    <oldFormula>Plan!$488:$750</oldFormula>
  </rdn>
  <rdn rId="0" localSheetId="3" customView="1" name="Z_00CA5430_6B3A_4E12_B07E_9C9EC9D8F7A7_.wvu.Cols" hidden="1" oldHidden="1">
    <formula>Plan!$S:$U,Plan!$AL:$AL,Plan!$AN:$AN,Plan!$BQ:$BT</formula>
    <oldFormula>Plan!$S:$U,Plan!$AL:$AL,Plan!$AN:$AN,Plan!$BQ:$BT</oldFormula>
  </rdn>
  <rdn rId="0" localSheetId="3" customView="1" name="Z_00CA5430_6B3A_4E12_B07E_9C9EC9D8F7A7_.wvu.FilterData" hidden="1" oldHidden="1">
    <formula>Plan!$A$5:$BQ$468</formula>
    <oldFormula>Plan!$A$5:$BQ$468</oldFormula>
  </rdn>
  <rdn rId="0" localSheetId="4" customView="1" name="Z_00CA5430_6B3A_4E12_B07E_9C9EC9D8F7A7_.wvu.FilterData" hidden="1" oldHidden="1">
    <formula>'Delivery Docs Plan'!$A$4:$O$37</formula>
    <oldFormula>'Delivery Docs Plan'!$A$4:$O$37</oldFormula>
  </rdn>
  <rdn rId="0" localSheetId="5" customView="1" name="Z_00CA5430_6B3A_4E12_B07E_9C9EC9D8F7A7_.wvu.Rows" hidden="1" oldHidden="1">
    <formula>'PR Matrix'!$1:$1</formula>
    <oldFormula>'PR Matrix'!$1:$1</oldFormula>
  </rdn>
  <rdn rId="0" localSheetId="5" customView="1" name="Z_00CA5430_6B3A_4E12_B07E_9C9EC9D8F7A7_.wvu.Cols" hidden="1" oldHidden="1">
    <formula>'PR Matrix'!$JN:$XFD</formula>
    <oldFormula>'PR Matrix'!$JN:$XFD</oldFormula>
  </rdn>
  <rdn rId="0" localSheetId="5" customView="1" name="Z_00CA5430_6B3A_4E12_B07E_9C9EC9D8F7A7_.wvu.FilterData" hidden="1" oldHidden="1">
    <formula>'PR Matrix'!$C$1:$C$481</formula>
    <oldFormula>'PR Matrix'!$C$1:$C$481</oldFormula>
  </rdn>
  <rdn rId="0" localSheetId="6" customView="1" name="Z_00CA5430_6B3A_4E12_B07E_9C9EC9D8F7A7_.wvu.Cols" hidden="1" oldHidden="1">
    <formula>Allocation!$L:$XFD</formula>
    <oldFormula>Allocation!$L:$XFD</oldFormula>
  </rdn>
  <rdn rId="0" localSheetId="6" customView="1" name="Z_00CA5430_6B3A_4E12_B07E_9C9EC9D8F7A7_.wvu.FilterData" hidden="1" oldHidden="1">
    <formula>Allocation!$A$1:$K$1</formula>
    <oldFormula>Allocation!$A$1:$K$1</oldFormula>
  </rdn>
  <rdn rId="0" localSheetId="7" customView="1" name="Z_00CA5430_6B3A_4E12_B07E_9C9EC9D8F7A7_.wvu.FilterData" hidden="1" oldHidden="1">
    <formula>'SRS Reviews'!$A$1:$Q$136</formula>
    <oldFormula>'SRS Reviews'!$A$1:$Q$136</oldFormula>
  </rdn>
  <rdn rId="0" localSheetId="8" customView="1" name="Z_00CA5430_6B3A_4E12_B07E_9C9EC9D8F7A7_.wvu.FilterData" hidden="1" oldHidden="1">
    <formula>Estimates!$A$2:$BC$460</formula>
    <oldFormula>Estimates!$A$2:$BC$460</oldFormula>
  </rdn>
  <rdn rId="0" localSheetId="10" customView="1" name="Z_00CA5430_6B3A_4E12_B07E_9C9EC9D8F7A7_.wvu.FilterData" hidden="1" oldHidden="1">
    <formula>'Open SWPRs'!$A$1:$H$615</formula>
    <oldFormula>'Open SWPRs'!$A$1:$H$615</oldFormula>
  </rdn>
  <rdn rId="0" localSheetId="12" customView="1" name="Z_00CA5430_6B3A_4E12_B07E_9C9EC9D8F7A7_.wvu.FilterData" hidden="1" oldHidden="1">
    <formula>'Build Plan'!$D$3:$L$48</formula>
    <oldFormula>'Build Plan'!$D$3:$L$48</oldFormula>
  </rdn>
  <rcv guid="{00CA5430-6B3A-4E12-B07E-9C9EC9D8F7A7}" action="add"/>
</revisions>
</file>

<file path=xl/revisions/revisionLog31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6950" sId="3">
    <oc r="Z56">
      <v>40</v>
    </oc>
    <nc r="Z56">
      <v>50</v>
    </nc>
  </rcc>
  <rcc rId="16951" sId="3">
    <oc r="AI56">
      <v>40</v>
    </oc>
    <nc r="AI56">
      <v>50</v>
    </nc>
  </rcc>
  <rcc rId="16952" sId="3">
    <oc r="AY56">
      <v>40</v>
    </oc>
    <nc r="AY56">
      <v>50</v>
    </nc>
  </rcc>
  <rcv guid="{00CA5430-6B3A-4E12-B07E-9C9EC9D8F7A7}" action="delete"/>
  <rdn rId="0" localSheetId="3" customView="1" name="Z_00CA5430_6B3A_4E12_B07E_9C9EC9D8F7A7_.wvu.Rows" hidden="1" oldHidden="1">
    <formula>Plan!$488:$750</formula>
    <oldFormula>Plan!$488:$750</oldFormula>
  </rdn>
  <rdn rId="0" localSheetId="3" customView="1" name="Z_00CA5430_6B3A_4E12_B07E_9C9EC9D8F7A7_.wvu.Cols" hidden="1" oldHidden="1">
    <formula>Plan!$S:$U,Plan!$AL:$AL,Plan!$AN:$AN,Plan!$BQ:$BT</formula>
    <oldFormula>Plan!$S:$U,Plan!$AL:$AL,Plan!$AN:$AN,Plan!$BQ:$BT</oldFormula>
  </rdn>
  <rdn rId="0" localSheetId="3" customView="1" name="Z_00CA5430_6B3A_4E12_B07E_9C9EC9D8F7A7_.wvu.FilterData" hidden="1" oldHidden="1">
    <formula>Plan!$A$5:$BQ$468</formula>
    <oldFormula>Plan!$A$5:$BQ$468</oldFormula>
  </rdn>
  <rdn rId="0" localSheetId="4" customView="1" name="Z_00CA5430_6B3A_4E12_B07E_9C9EC9D8F7A7_.wvu.FilterData" hidden="1" oldHidden="1">
    <formula>'Delivery Docs Plan'!$A$4:$O$37</formula>
    <oldFormula>'Delivery Docs Plan'!$A$4:$O$37</oldFormula>
  </rdn>
  <rdn rId="0" localSheetId="5" customView="1" name="Z_00CA5430_6B3A_4E12_B07E_9C9EC9D8F7A7_.wvu.Rows" hidden="1" oldHidden="1">
    <formula>'PR Matrix'!$1:$1</formula>
    <oldFormula>'PR Matrix'!$1:$1</oldFormula>
  </rdn>
  <rdn rId="0" localSheetId="5" customView="1" name="Z_00CA5430_6B3A_4E12_B07E_9C9EC9D8F7A7_.wvu.Cols" hidden="1" oldHidden="1">
    <formula>'PR Matrix'!$JN:$XFD</formula>
    <oldFormula>'PR Matrix'!$JN:$XFD</oldFormula>
  </rdn>
  <rdn rId="0" localSheetId="5" customView="1" name="Z_00CA5430_6B3A_4E12_B07E_9C9EC9D8F7A7_.wvu.FilterData" hidden="1" oldHidden="1">
    <formula>'PR Matrix'!$C$1:$C$481</formula>
    <oldFormula>'PR Matrix'!$C$1:$C$481</oldFormula>
  </rdn>
  <rdn rId="0" localSheetId="6" customView="1" name="Z_00CA5430_6B3A_4E12_B07E_9C9EC9D8F7A7_.wvu.Cols" hidden="1" oldHidden="1">
    <formula>Allocation!$L:$XFD</formula>
    <oldFormula>Allocation!$L:$XFD</oldFormula>
  </rdn>
  <rdn rId="0" localSheetId="6" customView="1" name="Z_00CA5430_6B3A_4E12_B07E_9C9EC9D8F7A7_.wvu.FilterData" hidden="1" oldHidden="1">
    <formula>Allocation!$A$1:$K$1</formula>
    <oldFormula>Allocation!$A$1:$K$1</oldFormula>
  </rdn>
  <rdn rId="0" localSheetId="7" customView="1" name="Z_00CA5430_6B3A_4E12_B07E_9C9EC9D8F7A7_.wvu.FilterData" hidden="1" oldHidden="1">
    <formula>'SRS Reviews'!$A$1:$Q$136</formula>
    <oldFormula>'SRS Reviews'!$A$1:$Q$136</oldFormula>
  </rdn>
  <rdn rId="0" localSheetId="8" customView="1" name="Z_00CA5430_6B3A_4E12_B07E_9C9EC9D8F7A7_.wvu.FilterData" hidden="1" oldHidden="1">
    <formula>Estimates!$A$2:$BC$460</formula>
    <oldFormula>Estimates!$A$2:$BC$460</oldFormula>
  </rdn>
  <rdn rId="0" localSheetId="10" customView="1" name="Z_00CA5430_6B3A_4E12_B07E_9C9EC9D8F7A7_.wvu.FilterData" hidden="1" oldHidden="1">
    <formula>'Open SWPRs'!$A$1:$H$615</formula>
    <oldFormula>'Open SWPRs'!$A$1:$H$615</oldFormula>
  </rdn>
  <rdn rId="0" localSheetId="12" customView="1" name="Z_00CA5430_6B3A_4E12_B07E_9C9EC9D8F7A7_.wvu.FilterData" hidden="1" oldHidden="1">
    <formula>'Build Plan'!$D$3:$L$48</formula>
    <oldFormula>'Build Plan'!$D$3:$L$48</oldFormula>
  </rdn>
  <rcv guid="{00CA5430-6B3A-4E12-B07E-9C9EC9D8F7A7}" action="add"/>
</revisions>
</file>

<file path=xl/revisions/revisionLog31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00CA5430-6B3A-4E12-B07E-9C9EC9D8F7A7}" action="delete"/>
  <rdn rId="0" localSheetId="3" customView="1" name="Z_00CA5430_6B3A_4E12_B07E_9C9EC9D8F7A7_.wvu.Rows" hidden="1" oldHidden="1">
    <formula>Plan!$488:$750</formula>
    <oldFormula>Plan!$488:$750</oldFormula>
  </rdn>
  <rdn rId="0" localSheetId="3" customView="1" name="Z_00CA5430_6B3A_4E12_B07E_9C9EC9D8F7A7_.wvu.Cols" hidden="1" oldHidden="1">
    <formula>Plan!$S:$U,Plan!$AL:$AL,Plan!$AN:$AN,Plan!$BQ:$BT</formula>
    <oldFormula>Plan!$S:$U,Plan!$AL:$AL,Plan!$AN:$AN,Plan!$BQ:$BT</oldFormula>
  </rdn>
  <rdn rId="0" localSheetId="3" customView="1" name="Z_00CA5430_6B3A_4E12_B07E_9C9EC9D8F7A7_.wvu.FilterData" hidden="1" oldHidden="1">
    <formula>Plan!$A$5:$BQ$468</formula>
    <oldFormula>Plan!$A$5:$BQ$468</oldFormula>
  </rdn>
  <rdn rId="0" localSheetId="4" customView="1" name="Z_00CA5430_6B3A_4E12_B07E_9C9EC9D8F7A7_.wvu.FilterData" hidden="1" oldHidden="1">
    <formula>'Delivery Docs Plan'!$A$4:$O$37</formula>
    <oldFormula>'Delivery Docs Plan'!$A$4:$O$37</oldFormula>
  </rdn>
  <rdn rId="0" localSheetId="5" customView="1" name="Z_00CA5430_6B3A_4E12_B07E_9C9EC9D8F7A7_.wvu.Rows" hidden="1" oldHidden="1">
    <formula>'PR Matrix'!$1:$1</formula>
    <oldFormula>'PR Matrix'!$1:$1</oldFormula>
  </rdn>
  <rdn rId="0" localSheetId="5" customView="1" name="Z_00CA5430_6B3A_4E12_B07E_9C9EC9D8F7A7_.wvu.Cols" hidden="1" oldHidden="1">
    <formula>'PR Matrix'!$JN:$XFD</formula>
    <oldFormula>'PR Matrix'!$JN:$XFD</oldFormula>
  </rdn>
  <rdn rId="0" localSheetId="5" customView="1" name="Z_00CA5430_6B3A_4E12_B07E_9C9EC9D8F7A7_.wvu.FilterData" hidden="1" oldHidden="1">
    <formula>'PR Matrix'!$C$1:$C$481</formula>
    <oldFormula>'PR Matrix'!$C$1:$C$481</oldFormula>
  </rdn>
  <rdn rId="0" localSheetId="6" customView="1" name="Z_00CA5430_6B3A_4E12_B07E_9C9EC9D8F7A7_.wvu.Cols" hidden="1" oldHidden="1">
    <formula>Allocation!$L:$XFD</formula>
    <oldFormula>Allocation!$L:$XFD</oldFormula>
  </rdn>
  <rdn rId="0" localSheetId="6" customView="1" name="Z_00CA5430_6B3A_4E12_B07E_9C9EC9D8F7A7_.wvu.FilterData" hidden="1" oldHidden="1">
    <formula>Allocation!$A$1:$K$1</formula>
    <oldFormula>Allocation!$A$1:$K$1</oldFormula>
  </rdn>
  <rdn rId="0" localSheetId="7" customView="1" name="Z_00CA5430_6B3A_4E12_B07E_9C9EC9D8F7A7_.wvu.FilterData" hidden="1" oldHidden="1">
    <formula>'SRS Reviews'!$A$1:$Q$136</formula>
    <oldFormula>'SRS Reviews'!$A$1:$Q$136</oldFormula>
  </rdn>
  <rdn rId="0" localSheetId="8" customView="1" name="Z_00CA5430_6B3A_4E12_B07E_9C9EC9D8F7A7_.wvu.FilterData" hidden="1" oldHidden="1">
    <formula>Estimates!$A$2:$BC$460</formula>
    <oldFormula>Estimates!$A$2:$BC$460</oldFormula>
  </rdn>
  <rdn rId="0" localSheetId="10" customView="1" name="Z_00CA5430_6B3A_4E12_B07E_9C9EC9D8F7A7_.wvu.FilterData" hidden="1" oldHidden="1">
    <formula>'Open SWPRs'!$A$1:$H$615</formula>
    <oldFormula>'Open SWPRs'!$A$1:$H$615</oldFormula>
  </rdn>
  <rdn rId="0" localSheetId="12" customView="1" name="Z_00CA5430_6B3A_4E12_B07E_9C9EC9D8F7A7_.wvu.FilterData" hidden="1" oldHidden="1">
    <formula>'Build Plan'!$D$3:$L$48</formula>
    <oldFormula>'Build Plan'!$D$3:$L$48</oldFormula>
  </rdn>
  <rcv guid="{00CA5430-6B3A-4E12-B07E-9C9EC9D8F7A7}" action="add"/>
</revisions>
</file>

<file path=xl/revisions/revisionLog31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00CA5430-6B3A-4E12-B07E-9C9EC9D8F7A7}" action="delete"/>
  <rdn rId="0" localSheetId="3" customView="1" name="Z_00CA5430_6B3A_4E12_B07E_9C9EC9D8F7A7_.wvu.Rows" hidden="1" oldHidden="1">
    <formula>Plan!$488:$750</formula>
    <oldFormula>Plan!$488:$750</oldFormula>
  </rdn>
  <rdn rId="0" localSheetId="3" customView="1" name="Z_00CA5430_6B3A_4E12_B07E_9C9EC9D8F7A7_.wvu.Cols" hidden="1" oldHidden="1">
    <formula>Plan!$S:$U,Plan!$AL:$AL,Plan!$AN:$AN,Plan!$BQ:$BT</formula>
    <oldFormula>Plan!$S:$U,Plan!$AL:$AL,Plan!$AN:$AN,Plan!$BQ:$BT</oldFormula>
  </rdn>
  <rdn rId="0" localSheetId="3" customView="1" name="Z_00CA5430_6B3A_4E12_B07E_9C9EC9D8F7A7_.wvu.FilterData" hidden="1" oldHidden="1">
    <formula>Plan!$A$5:$BQ$468</formula>
    <oldFormula>Plan!$A$5:$BQ$468</oldFormula>
  </rdn>
  <rdn rId="0" localSheetId="4" customView="1" name="Z_00CA5430_6B3A_4E12_B07E_9C9EC9D8F7A7_.wvu.FilterData" hidden="1" oldHidden="1">
    <formula>'Delivery Docs Plan'!$A$4:$O$37</formula>
    <oldFormula>'Delivery Docs Plan'!$A$4:$O$37</oldFormula>
  </rdn>
  <rdn rId="0" localSheetId="5" customView="1" name="Z_00CA5430_6B3A_4E12_B07E_9C9EC9D8F7A7_.wvu.Rows" hidden="1" oldHidden="1">
    <formula>'PR Matrix'!$1:$1</formula>
    <oldFormula>'PR Matrix'!$1:$1</oldFormula>
  </rdn>
  <rdn rId="0" localSheetId="5" customView="1" name="Z_00CA5430_6B3A_4E12_B07E_9C9EC9D8F7A7_.wvu.Cols" hidden="1" oldHidden="1">
    <formula>'PR Matrix'!$JN:$XFD</formula>
    <oldFormula>'PR Matrix'!$JN:$XFD</oldFormula>
  </rdn>
  <rdn rId="0" localSheetId="5" customView="1" name="Z_00CA5430_6B3A_4E12_B07E_9C9EC9D8F7A7_.wvu.FilterData" hidden="1" oldHidden="1">
    <formula>'PR Matrix'!$C$1:$C$481</formula>
    <oldFormula>'PR Matrix'!$C$1:$C$481</oldFormula>
  </rdn>
  <rdn rId="0" localSheetId="6" customView="1" name="Z_00CA5430_6B3A_4E12_B07E_9C9EC9D8F7A7_.wvu.Cols" hidden="1" oldHidden="1">
    <formula>Allocation!$L:$XFD</formula>
    <oldFormula>Allocation!$L:$XFD</oldFormula>
  </rdn>
  <rdn rId="0" localSheetId="6" customView="1" name="Z_00CA5430_6B3A_4E12_B07E_9C9EC9D8F7A7_.wvu.FilterData" hidden="1" oldHidden="1">
    <formula>Allocation!$A$1:$K$1</formula>
    <oldFormula>Allocation!$A$1:$K$1</oldFormula>
  </rdn>
  <rdn rId="0" localSheetId="7" customView="1" name="Z_00CA5430_6B3A_4E12_B07E_9C9EC9D8F7A7_.wvu.FilterData" hidden="1" oldHidden="1">
    <formula>'SRS Reviews'!$A$1:$Q$136</formula>
    <oldFormula>'SRS Reviews'!$A$1:$Q$136</oldFormula>
  </rdn>
  <rdn rId="0" localSheetId="8" customView="1" name="Z_00CA5430_6B3A_4E12_B07E_9C9EC9D8F7A7_.wvu.FilterData" hidden="1" oldHidden="1">
    <formula>Estimates!$A$2:$BC$460</formula>
    <oldFormula>Estimates!$A$2:$BC$460</oldFormula>
  </rdn>
  <rdn rId="0" localSheetId="10" customView="1" name="Z_00CA5430_6B3A_4E12_B07E_9C9EC9D8F7A7_.wvu.FilterData" hidden="1" oldHidden="1">
    <formula>'Open SWPRs'!$A$1:$H$615</formula>
    <oldFormula>'Open SWPRs'!$A$1:$H$615</oldFormula>
  </rdn>
  <rdn rId="0" localSheetId="12" customView="1" name="Z_00CA5430_6B3A_4E12_B07E_9C9EC9D8F7A7_.wvu.FilterData" hidden="1" oldHidden="1">
    <formula>'Build Plan'!$D$3:$L$48</formula>
    <oldFormula>'Build Plan'!$D$3:$L$48</oldFormula>
  </rdn>
  <rcv guid="{00CA5430-6B3A-4E12-B07E-9C9EC9D8F7A7}" action="add"/>
</revisions>
</file>

<file path=xl/revisions/revisionLog31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83E26134-8071-4B52-B9C2-8B5396DF70B4}" action="delete"/>
  <rdn rId="0" localSheetId="3" customView="1" name="Z_83E26134_8071_4B52_B9C2_8B5396DF70B4_.wvu.Rows" hidden="1" oldHidden="1">
    <formula>Plan!$488:$750</formula>
    <oldFormula>Plan!$488:$750</oldFormula>
  </rdn>
  <rdn rId="0" localSheetId="3" customView="1" name="Z_83E26134_8071_4B52_B9C2_8B5396DF70B4_.wvu.Cols" hidden="1" oldHidden="1">
    <formula>Plan!$S:$U</formula>
    <oldFormula>Plan!$S:$U</oldFormula>
  </rdn>
  <rdn rId="0" localSheetId="3" customView="1" name="Z_83E26134_8071_4B52_B9C2_8B5396DF70B4_.wvu.FilterData" hidden="1" oldHidden="1">
    <formula>Plan!$A$5:$BQ$468</formula>
    <oldFormula>Plan!$A$5:$BQ$468</oldFormula>
  </rdn>
  <rdn rId="0" localSheetId="4" customView="1" name="Z_83E26134_8071_4B52_B9C2_8B5396DF70B4_.wvu.FilterData" hidden="1" oldHidden="1">
    <formula>'Delivery Docs Plan'!$A$4:$O$37</formula>
    <oldFormula>'Delivery Docs Plan'!$A$4:$O$37</oldFormula>
  </rdn>
  <rdn rId="0" localSheetId="5" customView="1" name="Z_83E26134_8071_4B52_B9C2_8B5396DF70B4_.wvu.Rows" hidden="1" oldHidden="1">
    <formula>'PR Matrix'!$1:$1</formula>
    <oldFormula>'PR Matrix'!$1:$1</oldFormula>
  </rdn>
  <rdn rId="0" localSheetId="5" customView="1" name="Z_83E26134_8071_4B52_B9C2_8B5396DF70B4_.wvu.Cols" hidden="1" oldHidden="1">
    <formula>'PR Matrix'!$JN:$XFD</formula>
    <oldFormula>'PR Matrix'!$JN:$XFD</oldFormula>
  </rdn>
  <rdn rId="0" localSheetId="5" customView="1" name="Z_83E26134_8071_4B52_B9C2_8B5396DF70B4_.wvu.FilterData" hidden="1" oldHidden="1">
    <formula>'PR Matrix'!$C$1:$C$481</formula>
    <oldFormula>'PR Matrix'!$C$1:$C$481</oldFormula>
  </rdn>
  <rdn rId="0" localSheetId="6" customView="1" name="Z_83E26134_8071_4B52_B9C2_8B5396DF70B4_.wvu.Cols" hidden="1" oldHidden="1">
    <formula>Allocation!$L:$XFD</formula>
    <oldFormula>Allocation!$L:$XFD</oldFormula>
  </rdn>
  <rdn rId="0" localSheetId="6" customView="1" name="Z_83E26134_8071_4B52_B9C2_8B5396DF70B4_.wvu.FilterData" hidden="1" oldHidden="1">
    <formula>Allocation!$A$1:$K$1</formula>
    <oldFormula>Allocation!$A$1:$K$1</oldFormula>
  </rdn>
  <rdn rId="0" localSheetId="7" customView="1" name="Z_83E26134_8071_4B52_B9C2_8B5396DF70B4_.wvu.FilterData" hidden="1" oldHidden="1">
    <formula>'SRS Reviews'!$A$1:$Q$136</formula>
    <oldFormula>'SRS Reviews'!$A$1:$Q$136</oldFormula>
  </rdn>
  <rdn rId="0" localSheetId="8" customView="1" name="Z_83E26134_8071_4B52_B9C2_8B5396DF70B4_.wvu.FilterData" hidden="1" oldHidden="1">
    <formula>Estimates!$A$2:$BC$460</formula>
    <oldFormula>Estimates!$A$2:$BC$460</oldFormula>
  </rdn>
  <rdn rId="0" localSheetId="10" customView="1" name="Z_83E26134_8071_4B52_B9C2_8B5396DF70B4_.wvu.FilterData" hidden="1" oldHidden="1">
    <formula>'Open SWPRs'!$A$1:$H$615</formula>
    <oldFormula>'Open SWPRs'!$A$1:$H$615</oldFormula>
  </rdn>
  <rdn rId="0" localSheetId="12" customView="1" name="Z_83E26134_8071_4B52_B9C2_8B5396DF70B4_.wvu.FilterData" hidden="1" oldHidden="1">
    <formula>'Build Plan'!$D$3:$L$48</formula>
    <oldFormula>'Build Plan'!$D$3:$L$48</oldFormula>
  </rdn>
  <rcv guid="{83E26134-8071-4B52-B9C2-8B5396DF70B4}" action="add"/>
</revisions>
</file>

<file path=xl/revisions/revisionLog31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7005" sId="3">
    <nc r="AY226">
      <v>100</v>
    </nc>
  </rcc>
  <rm rId="17006" sheetId="3" source="E226" destination="F226" sourceSheetId="3">
    <rfmt sheetId="3" sqref="F226" start="0" length="0">
      <dxf>
        <font>
          <sz val="8"/>
          <color rgb="FF000000"/>
          <name val="Arial"/>
          <scheme val="none"/>
        </font>
        <alignment horizontal="left" vertical="top" wrapText="1" readingOrder="0"/>
        <border outline="0">
          <left style="thin">
            <color indexed="64"/>
          </left>
          <right style="thin">
            <color indexed="64"/>
          </right>
        </border>
      </dxf>
    </rfmt>
  </rm>
  <rcv guid="{83E26134-8071-4B52-B9C2-8B5396DF70B4}" action="delete"/>
  <rdn rId="0" localSheetId="3" customView="1" name="Z_83E26134_8071_4B52_B9C2_8B5396DF70B4_.wvu.Rows" hidden="1" oldHidden="1">
    <formula>Plan!$488:$750</formula>
    <oldFormula>Plan!$488:$750</oldFormula>
  </rdn>
  <rdn rId="0" localSheetId="3" customView="1" name="Z_83E26134_8071_4B52_B9C2_8B5396DF70B4_.wvu.Cols" hidden="1" oldHidden="1">
    <formula>Plan!$S:$U</formula>
    <oldFormula>Plan!$S:$U</oldFormula>
  </rdn>
  <rdn rId="0" localSheetId="3" customView="1" name="Z_83E26134_8071_4B52_B9C2_8B5396DF70B4_.wvu.FilterData" hidden="1" oldHidden="1">
    <formula>Plan!$A$5:$BQ$468</formula>
    <oldFormula>Plan!$A$5:$BQ$468</oldFormula>
  </rdn>
  <rdn rId="0" localSheetId="4" customView="1" name="Z_83E26134_8071_4B52_B9C2_8B5396DF70B4_.wvu.FilterData" hidden="1" oldHidden="1">
    <formula>'Delivery Docs Plan'!$A$4:$O$37</formula>
    <oldFormula>'Delivery Docs Plan'!$A$4:$O$37</oldFormula>
  </rdn>
  <rdn rId="0" localSheetId="5" customView="1" name="Z_83E26134_8071_4B52_B9C2_8B5396DF70B4_.wvu.Rows" hidden="1" oldHidden="1">
    <formula>'PR Matrix'!$1:$1</formula>
    <oldFormula>'PR Matrix'!$1:$1</oldFormula>
  </rdn>
  <rdn rId="0" localSheetId="5" customView="1" name="Z_83E26134_8071_4B52_B9C2_8B5396DF70B4_.wvu.Cols" hidden="1" oldHidden="1">
    <formula>'PR Matrix'!$JN:$XFD</formula>
    <oldFormula>'PR Matrix'!$JN:$XFD</oldFormula>
  </rdn>
  <rdn rId="0" localSheetId="5" customView="1" name="Z_83E26134_8071_4B52_B9C2_8B5396DF70B4_.wvu.FilterData" hidden="1" oldHidden="1">
    <formula>'PR Matrix'!$C$1:$C$481</formula>
    <oldFormula>'PR Matrix'!$C$1:$C$481</oldFormula>
  </rdn>
  <rdn rId="0" localSheetId="6" customView="1" name="Z_83E26134_8071_4B52_B9C2_8B5396DF70B4_.wvu.Cols" hidden="1" oldHidden="1">
    <formula>Allocation!$L:$XFD</formula>
    <oldFormula>Allocation!$L:$XFD</oldFormula>
  </rdn>
  <rdn rId="0" localSheetId="6" customView="1" name="Z_83E26134_8071_4B52_B9C2_8B5396DF70B4_.wvu.FilterData" hidden="1" oldHidden="1">
    <formula>Allocation!$A$1:$K$1</formula>
    <oldFormula>Allocation!$A$1:$K$1</oldFormula>
  </rdn>
  <rdn rId="0" localSheetId="7" customView="1" name="Z_83E26134_8071_4B52_B9C2_8B5396DF70B4_.wvu.FilterData" hidden="1" oldHidden="1">
    <formula>'SRS Reviews'!$A$1:$Q$136</formula>
    <oldFormula>'SRS Reviews'!$A$1:$Q$136</oldFormula>
  </rdn>
  <rdn rId="0" localSheetId="8" customView="1" name="Z_83E26134_8071_4B52_B9C2_8B5396DF70B4_.wvu.FilterData" hidden="1" oldHidden="1">
    <formula>Estimates!$A$2:$BC$460</formula>
    <oldFormula>Estimates!$A$2:$BC$460</oldFormula>
  </rdn>
  <rdn rId="0" localSheetId="10" customView="1" name="Z_83E26134_8071_4B52_B9C2_8B5396DF70B4_.wvu.FilterData" hidden="1" oldHidden="1">
    <formula>'Open SWPRs'!$A$1:$H$615</formula>
    <oldFormula>'Open SWPRs'!$A$1:$H$615</oldFormula>
  </rdn>
  <rdn rId="0" localSheetId="12" customView="1" name="Z_83E26134_8071_4B52_B9C2_8B5396DF70B4_.wvu.FilterData" hidden="1" oldHidden="1">
    <formula>'Build Plan'!$D$3:$L$48</formula>
    <oldFormula>'Build Plan'!$D$3:$L$48</oldFormula>
  </rdn>
  <rcv guid="{83E26134-8071-4B52-B9C2-8B5396DF70B4}" action="add"/>
</revisions>
</file>

<file path=xl/revisions/revisionLog31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E226" start="0" length="0">
    <dxf>
      <font>
        <sz val="8"/>
        <color rgb="FF000000"/>
      </font>
      <alignment horizontal="left" wrapText="1" readingOrder="0"/>
      <border outline="0">
        <left style="thin">
          <color indexed="64"/>
        </left>
        <right style="thin">
          <color indexed="64"/>
        </right>
      </border>
    </dxf>
  </rfmt>
</revisions>
</file>

<file path=xl/revisions/revisionLog31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18DF35B7-CAA0-4050-BA63-78DA1CA747BE}" action="delete"/>
  <rdn rId="0" localSheetId="3" customView="1" name="Z_18DF35B7_CAA0_4050_BA63_78DA1CA747BE_.wvu.Rows" hidden="1" oldHidden="1">
    <formula>Plan!$488:$750</formula>
    <oldFormula>Plan!$488:$750</oldFormula>
  </rdn>
  <rdn rId="0" localSheetId="3" customView="1" name="Z_18DF35B7_CAA0_4050_BA63_78DA1CA747BE_.wvu.Cols" hidden="1" oldHidden="1">
    <formula>Plan!$S:$U,Plan!$BQ:$BT</formula>
    <oldFormula>Plan!$S:$U,Plan!$BQ:$BT</oldFormula>
  </rdn>
  <rdn rId="0" localSheetId="3" customView="1" name="Z_18DF35B7_CAA0_4050_BA63_78DA1CA747BE_.wvu.FilterData" hidden="1" oldHidden="1">
    <formula>Plan!$A$5:$BQ$468</formula>
    <oldFormula>Plan!$A$5:$BQ$468</oldFormula>
  </rdn>
  <rdn rId="0" localSheetId="4" customView="1" name="Z_18DF35B7_CAA0_4050_BA63_78DA1CA747BE_.wvu.FilterData" hidden="1" oldHidden="1">
    <formula>'Delivery Docs Plan'!$A$4:$O$37</formula>
    <oldFormula>'Delivery Docs Plan'!$A$4:$O$37</oldFormula>
  </rdn>
  <rdn rId="0" localSheetId="5" customView="1" name="Z_18DF35B7_CAA0_4050_BA63_78DA1CA747BE_.wvu.Rows" hidden="1" oldHidden="1">
    <formula>'PR Matrix'!$1:$2</formula>
    <oldFormula>'PR Matrix'!$1:$2</oldFormula>
  </rdn>
  <rdn rId="0" localSheetId="5" customView="1" name="Z_18DF35B7_CAA0_4050_BA63_78DA1CA747BE_.wvu.Cols" hidden="1" oldHidden="1">
    <formula>'PR Matrix'!$JN:$XFD</formula>
    <oldFormula>'PR Matrix'!$JN:$XFD</oldFormula>
  </rdn>
  <rdn rId="0" localSheetId="5" customView="1" name="Z_18DF35B7_CAA0_4050_BA63_78DA1CA747BE_.wvu.FilterData" hidden="1" oldHidden="1">
    <formula>'PR Matrix'!$C$1:$C$481</formula>
    <oldFormula>'PR Matrix'!$C$1:$C$481</oldFormula>
  </rdn>
  <rdn rId="0" localSheetId="6" customView="1" name="Z_18DF35B7_CAA0_4050_BA63_78DA1CA747BE_.wvu.Cols" hidden="1" oldHidden="1">
    <formula>Allocation!$L:$XFD</formula>
    <oldFormula>Allocation!$L:$XFD</oldFormula>
  </rdn>
  <rdn rId="0" localSheetId="6" customView="1" name="Z_18DF35B7_CAA0_4050_BA63_78DA1CA747BE_.wvu.FilterData" hidden="1" oldHidden="1">
    <formula>Allocation!$A$1:$K$1</formula>
    <oldFormula>Allocation!$A$1:$K$1</oldFormula>
  </rdn>
  <rdn rId="0" localSheetId="7" customView="1" name="Z_18DF35B7_CAA0_4050_BA63_78DA1CA747BE_.wvu.FilterData" hidden="1" oldHidden="1">
    <formula>'SRS Reviews'!$A$1:$Q$136</formula>
    <oldFormula>'SRS Reviews'!$A$1:$Q$136</oldFormula>
  </rdn>
  <rdn rId="0" localSheetId="8" customView="1" name="Z_18DF35B7_CAA0_4050_BA63_78DA1CA747BE_.wvu.FilterData" hidden="1" oldHidden="1">
    <formula>Estimates!$A$2:$BC$460</formula>
    <oldFormula>Estimates!$A$2:$BC$460</oldFormula>
  </rdn>
  <rdn rId="0" localSheetId="10" customView="1" name="Z_18DF35B7_CAA0_4050_BA63_78DA1CA747BE_.wvu.FilterData" hidden="1" oldHidden="1">
    <formula>'Open SWPRs'!$A$1:$H$615</formula>
    <oldFormula>'Open SWPRs'!$A$1:$H$615</oldFormula>
  </rdn>
  <rdn rId="0" localSheetId="12" customView="1" name="Z_18DF35B7_CAA0_4050_BA63_78DA1CA747BE_.wvu.FilterData" hidden="1" oldHidden="1">
    <formula>'Build Plan'!$D$3:$L$48</formula>
    <oldFormula>'Build Plan'!$D$3:$L$48</oldFormula>
  </rdn>
  <rcv guid="{18DF35B7-CAA0-4050-BA63-78DA1CA747BE}" action="add"/>
</revisions>
</file>

<file path=xl/revisions/revisionLog31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7033" sId="5">
    <nc r="O49" t="inlineStr">
      <is>
        <t>Y</t>
      </is>
    </nc>
  </rcc>
  <rcc rId="17034" sId="5">
    <nc r="B49">
      <v>6181</v>
    </nc>
  </rcc>
  <rcc rId="17035" sId="3">
    <nc r="E38">
      <v>6181</v>
    </nc>
  </rcc>
  <rcc rId="17036" sId="3">
    <nc r="J38" t="inlineStr">
      <is>
        <t>Y</t>
      </is>
    </nc>
  </rcc>
  <rcc rId="17037" sId="3">
    <nc r="P38" t="inlineStr">
      <is>
        <t>Y</t>
      </is>
    </nc>
  </rcc>
  <rcc rId="17038" sId="3">
    <oc r="AV37" t="inlineStr">
      <is>
        <t>RRB</t>
      </is>
    </oc>
    <nc r="AV37" t="inlineStr">
      <is>
        <t>SJ</t>
      </is>
    </nc>
  </rcc>
  <rcc rId="17039" sId="3" odxf="1" dxf="1">
    <nc r="AV38" t="inlineStr">
      <is>
        <t>SJ</t>
      </is>
    </nc>
    <odxf>
      <font>
        <sz val="8"/>
      </font>
    </odxf>
    <ndxf>
      <font>
        <sz val="8"/>
        <color theme="0" tint="-0.249977111117893"/>
      </font>
    </ndxf>
  </rcc>
  <rfmt sheetId="3" sqref="AV37:AV38" start="0" length="2147483647">
    <dxf>
      <font>
        <color auto="1"/>
      </font>
    </dxf>
  </rfmt>
  <rcc rId="17040" sId="3" odxf="1" dxf="1">
    <nc r="AX38" t="inlineStr">
      <is>
        <t>DBY</t>
      </is>
    </nc>
    <odxf>
      <font>
        <sz val="8"/>
      </font>
    </odxf>
    <ndxf>
      <font>
        <sz val="8"/>
        <color theme="0" tint="-0.249977111117893"/>
      </font>
    </ndxf>
  </rcc>
  <rcc rId="17041" sId="3" odxf="1" dxf="1">
    <oc r="AV96" t="inlineStr">
      <is>
        <t>RRB</t>
      </is>
    </oc>
    <nc r="AV96" t="inlineStr">
      <is>
        <t>SJ</t>
      </is>
    </nc>
    <odxf>
      <font>
        <sz val="8"/>
        <color theme="0" tint="-0.249977111117893"/>
      </font>
    </odxf>
    <ndxf>
      <font>
        <sz val="8"/>
        <color theme="0" tint="-0.249977111117893"/>
      </font>
    </ndxf>
  </rcc>
  <rcc rId="17042" sId="3">
    <nc r="I77" t="inlineStr">
      <is>
        <t>Y</t>
      </is>
    </nc>
  </rcc>
  <rcv guid="{83E26134-8071-4B52-B9C2-8B5396DF70B4}" action="delete"/>
  <rdn rId="0" localSheetId="3" customView="1" name="Z_83E26134_8071_4B52_B9C2_8B5396DF70B4_.wvu.Rows" hidden="1" oldHidden="1">
    <formula>Plan!$488:$750</formula>
    <oldFormula>Plan!$488:$750</oldFormula>
  </rdn>
  <rdn rId="0" localSheetId="3" customView="1" name="Z_83E26134_8071_4B52_B9C2_8B5396DF70B4_.wvu.Cols" hidden="1" oldHidden="1">
    <formula>Plan!$S:$U</formula>
    <oldFormula>Plan!$S:$U</oldFormula>
  </rdn>
  <rdn rId="0" localSheetId="3" customView="1" name="Z_83E26134_8071_4B52_B9C2_8B5396DF70B4_.wvu.FilterData" hidden="1" oldHidden="1">
    <formula>Plan!$A$5:$BQ$468</formula>
    <oldFormula>Plan!$A$5:$BQ$468</oldFormula>
  </rdn>
  <rdn rId="0" localSheetId="4" customView="1" name="Z_83E26134_8071_4B52_B9C2_8B5396DF70B4_.wvu.FilterData" hidden="1" oldHidden="1">
    <formula>'Delivery Docs Plan'!$A$4:$O$37</formula>
    <oldFormula>'Delivery Docs Plan'!$A$4:$O$37</oldFormula>
  </rdn>
  <rdn rId="0" localSheetId="5" customView="1" name="Z_83E26134_8071_4B52_B9C2_8B5396DF70B4_.wvu.Rows" hidden="1" oldHidden="1">
    <formula>'PR Matrix'!$1:$1</formula>
    <oldFormula>'PR Matrix'!$1:$1</oldFormula>
  </rdn>
  <rdn rId="0" localSheetId="5" customView="1" name="Z_83E26134_8071_4B52_B9C2_8B5396DF70B4_.wvu.Cols" hidden="1" oldHidden="1">
    <formula>'PR Matrix'!$JN:$XFD</formula>
    <oldFormula>'PR Matrix'!$JN:$XFD</oldFormula>
  </rdn>
  <rdn rId="0" localSheetId="5" customView="1" name="Z_83E26134_8071_4B52_B9C2_8B5396DF70B4_.wvu.FilterData" hidden="1" oldHidden="1">
    <formula>'PR Matrix'!$C$1:$C$481</formula>
    <oldFormula>'PR Matrix'!$C$1:$C$481</oldFormula>
  </rdn>
  <rdn rId="0" localSheetId="6" customView="1" name="Z_83E26134_8071_4B52_B9C2_8B5396DF70B4_.wvu.Cols" hidden="1" oldHidden="1">
    <formula>Allocation!$L:$XFD</formula>
    <oldFormula>Allocation!$L:$XFD</oldFormula>
  </rdn>
  <rdn rId="0" localSheetId="6" customView="1" name="Z_83E26134_8071_4B52_B9C2_8B5396DF70B4_.wvu.FilterData" hidden="1" oldHidden="1">
    <formula>Allocation!$A$1:$K$1</formula>
    <oldFormula>Allocation!$A$1:$K$1</oldFormula>
  </rdn>
  <rdn rId="0" localSheetId="7" customView="1" name="Z_83E26134_8071_4B52_B9C2_8B5396DF70B4_.wvu.FilterData" hidden="1" oldHidden="1">
    <formula>'SRS Reviews'!$A$1:$Q$136</formula>
    <oldFormula>'SRS Reviews'!$A$1:$Q$136</oldFormula>
  </rdn>
  <rdn rId="0" localSheetId="8" customView="1" name="Z_83E26134_8071_4B52_B9C2_8B5396DF70B4_.wvu.FilterData" hidden="1" oldHidden="1">
    <formula>Estimates!$A$2:$BC$460</formula>
    <oldFormula>Estimates!$A$2:$BC$460</oldFormula>
  </rdn>
  <rdn rId="0" localSheetId="10" customView="1" name="Z_83E26134_8071_4B52_B9C2_8B5396DF70B4_.wvu.FilterData" hidden="1" oldHidden="1">
    <formula>'Open SWPRs'!$A$1:$H$615</formula>
    <oldFormula>'Open SWPRs'!$A$1:$H$615</oldFormula>
  </rdn>
  <rdn rId="0" localSheetId="12" customView="1" name="Z_83E26134_8071_4B52_B9C2_8B5396DF70B4_.wvu.FilterData" hidden="1" oldHidden="1">
    <formula>'Build Plan'!$D$3:$L$48</formula>
    <oldFormula>'Build Plan'!$D$3:$L$48</oldFormula>
  </rdn>
  <rcv guid="{83E26134-8071-4B52-B9C2-8B5396DF70B4}" action="add"/>
</revisions>
</file>

<file path=xl/revisions/revisionLog31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7056" sId="3">
    <oc r="Z241">
      <v>1</v>
    </oc>
    <nc r="Z241">
      <v>20</v>
    </nc>
  </rcc>
  <rdn rId="0" localSheetId="3" customView="1" name="Z_4C910842_2C9A_49B1_8859_E7171BF1B407_.wvu.Rows" hidden="1" oldHidden="1">
    <formula>Plan!$488:$750</formula>
  </rdn>
  <rdn rId="0" localSheetId="3" customView="1" name="Z_4C910842_2C9A_49B1_8859_E7171BF1B407_.wvu.Cols" hidden="1" oldHidden="1">
    <formula>Plan!$S:$U</formula>
  </rdn>
  <rdn rId="0" localSheetId="3" customView="1" name="Z_4C910842_2C9A_49B1_8859_E7171BF1B407_.wvu.FilterData" hidden="1" oldHidden="1">
    <formula>Plan!$A$5:$BQ$468</formula>
  </rdn>
  <rdn rId="0" localSheetId="4" customView="1" name="Z_4C910842_2C9A_49B1_8859_E7171BF1B407_.wvu.FilterData" hidden="1" oldHidden="1">
    <formula>'Delivery Docs Plan'!$A$4:$O$37</formula>
  </rdn>
  <rdn rId="0" localSheetId="5" customView="1" name="Z_4C910842_2C9A_49B1_8859_E7171BF1B407_.wvu.Rows" hidden="1" oldHidden="1">
    <formula>'PR Matrix'!$1:$1</formula>
  </rdn>
  <rdn rId="0" localSheetId="5" customView="1" name="Z_4C910842_2C9A_49B1_8859_E7171BF1B407_.wvu.Cols" hidden="1" oldHidden="1">
    <formula>'PR Matrix'!$JN:$XFD</formula>
  </rdn>
  <rdn rId="0" localSheetId="5" customView="1" name="Z_4C910842_2C9A_49B1_8859_E7171BF1B407_.wvu.FilterData" hidden="1" oldHidden="1">
    <formula>'PR Matrix'!$C$1:$C$481</formula>
  </rdn>
  <rdn rId="0" localSheetId="6" customView="1" name="Z_4C910842_2C9A_49B1_8859_E7171BF1B407_.wvu.Cols" hidden="1" oldHidden="1">
    <formula>Allocation!$L:$XFD</formula>
  </rdn>
  <rdn rId="0" localSheetId="6" customView="1" name="Z_4C910842_2C9A_49B1_8859_E7171BF1B407_.wvu.FilterData" hidden="1" oldHidden="1">
    <formula>Allocation!$A$1:$K$1</formula>
  </rdn>
  <rdn rId="0" localSheetId="7" customView="1" name="Z_4C910842_2C9A_49B1_8859_E7171BF1B407_.wvu.FilterData" hidden="1" oldHidden="1">
    <formula>'SRS Reviews'!$A$1:$Q$136</formula>
  </rdn>
  <rdn rId="0" localSheetId="8" customView="1" name="Z_4C910842_2C9A_49B1_8859_E7171BF1B407_.wvu.FilterData" hidden="1" oldHidden="1">
    <formula>Estimates!$A$2:$BC$460</formula>
  </rdn>
  <rdn rId="0" localSheetId="10" customView="1" name="Z_4C910842_2C9A_49B1_8859_E7171BF1B407_.wvu.FilterData" hidden="1" oldHidden="1">
    <formula>'Open SWPRs'!$A$1:$H$615</formula>
  </rdn>
  <rdn rId="0" localSheetId="12" customView="1" name="Z_4C910842_2C9A_49B1_8859_E7171BF1B407_.wvu.FilterData" hidden="1" oldHidden="1">
    <formula>'Build Plan'!$D$3:$L$48</formula>
  </rdn>
  <rcv guid="{4C910842-2C9A-49B1-8859-E7171BF1B407}" action="add"/>
</revisions>
</file>

<file path=xl/revisions/revisionLog32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7070" sId="3">
    <oc r="Z56">
      <v>50</v>
    </oc>
    <nc r="Z56">
      <v>60</v>
    </nc>
  </rcc>
  <rcc rId="17071" sId="3">
    <oc r="AI56">
      <v>50</v>
    </oc>
    <nc r="AI56">
      <v>60</v>
    </nc>
  </rcc>
  <rcc rId="17072" sId="3">
    <oc r="AQ56">
      <v>50</v>
    </oc>
    <nc r="AQ56">
      <v>60</v>
    </nc>
  </rcc>
  <rcc rId="17073" sId="3">
    <oc r="AY56">
      <v>50</v>
    </oc>
    <nc r="AY56">
      <v>60</v>
    </nc>
  </rcc>
  <rcv guid="{00CA5430-6B3A-4E12-B07E-9C9EC9D8F7A7}" action="delete"/>
  <rdn rId="0" localSheetId="3" customView="1" name="Z_00CA5430_6B3A_4E12_B07E_9C9EC9D8F7A7_.wvu.Rows" hidden="1" oldHidden="1">
    <formula>Plan!$488:$750</formula>
    <oldFormula>Plan!$488:$750</oldFormula>
  </rdn>
  <rdn rId="0" localSheetId="3" customView="1" name="Z_00CA5430_6B3A_4E12_B07E_9C9EC9D8F7A7_.wvu.Cols" hidden="1" oldHidden="1">
    <formula>Plan!$S:$U,Plan!$AL:$AL,Plan!$AN:$AN,Plan!$BQ:$BT</formula>
    <oldFormula>Plan!$S:$U,Plan!$AL:$AL,Plan!$AN:$AN,Plan!$BQ:$BT</oldFormula>
  </rdn>
  <rdn rId="0" localSheetId="3" customView="1" name="Z_00CA5430_6B3A_4E12_B07E_9C9EC9D8F7A7_.wvu.FilterData" hidden="1" oldHidden="1">
    <formula>Plan!$A$5:$BQ$468</formula>
    <oldFormula>Plan!$A$5:$BQ$468</oldFormula>
  </rdn>
  <rdn rId="0" localSheetId="4" customView="1" name="Z_00CA5430_6B3A_4E12_B07E_9C9EC9D8F7A7_.wvu.FilterData" hidden="1" oldHidden="1">
    <formula>'Delivery Docs Plan'!$A$4:$O$37</formula>
    <oldFormula>'Delivery Docs Plan'!$A$4:$O$37</oldFormula>
  </rdn>
  <rdn rId="0" localSheetId="5" customView="1" name="Z_00CA5430_6B3A_4E12_B07E_9C9EC9D8F7A7_.wvu.Rows" hidden="1" oldHidden="1">
    <formula>'PR Matrix'!$1:$1</formula>
    <oldFormula>'PR Matrix'!$1:$1</oldFormula>
  </rdn>
  <rdn rId="0" localSheetId="5" customView="1" name="Z_00CA5430_6B3A_4E12_B07E_9C9EC9D8F7A7_.wvu.Cols" hidden="1" oldHidden="1">
    <formula>'PR Matrix'!$JN:$XFD</formula>
    <oldFormula>'PR Matrix'!$JN:$XFD</oldFormula>
  </rdn>
  <rdn rId="0" localSheetId="5" customView="1" name="Z_00CA5430_6B3A_4E12_B07E_9C9EC9D8F7A7_.wvu.FilterData" hidden="1" oldHidden="1">
    <formula>'PR Matrix'!$C$1:$C$481</formula>
    <oldFormula>'PR Matrix'!$C$1:$C$481</oldFormula>
  </rdn>
  <rdn rId="0" localSheetId="6" customView="1" name="Z_00CA5430_6B3A_4E12_B07E_9C9EC9D8F7A7_.wvu.Cols" hidden="1" oldHidden="1">
    <formula>Allocation!$L:$XFD</formula>
    <oldFormula>Allocation!$L:$XFD</oldFormula>
  </rdn>
  <rdn rId="0" localSheetId="6" customView="1" name="Z_00CA5430_6B3A_4E12_B07E_9C9EC9D8F7A7_.wvu.FilterData" hidden="1" oldHidden="1">
    <formula>Allocation!$A$1:$K$1</formula>
    <oldFormula>Allocation!$A$1:$K$1</oldFormula>
  </rdn>
  <rdn rId="0" localSheetId="7" customView="1" name="Z_00CA5430_6B3A_4E12_B07E_9C9EC9D8F7A7_.wvu.FilterData" hidden="1" oldHidden="1">
    <formula>'SRS Reviews'!$A$1:$Q$136</formula>
    <oldFormula>'SRS Reviews'!$A$1:$Q$136</oldFormula>
  </rdn>
  <rdn rId="0" localSheetId="8" customView="1" name="Z_00CA5430_6B3A_4E12_B07E_9C9EC9D8F7A7_.wvu.FilterData" hidden="1" oldHidden="1">
    <formula>Estimates!$A$2:$BC$460</formula>
    <oldFormula>Estimates!$A$2:$BC$460</oldFormula>
  </rdn>
  <rdn rId="0" localSheetId="10" customView="1" name="Z_00CA5430_6B3A_4E12_B07E_9C9EC9D8F7A7_.wvu.FilterData" hidden="1" oldHidden="1">
    <formula>'Open SWPRs'!$A$1:$H$615</formula>
    <oldFormula>'Open SWPRs'!$A$1:$H$615</oldFormula>
  </rdn>
  <rdn rId="0" localSheetId="12" customView="1" name="Z_00CA5430_6B3A_4E12_B07E_9C9EC9D8F7A7_.wvu.FilterData" hidden="1" oldHidden="1">
    <formula>'Build Plan'!$D$3:$L$48</formula>
    <oldFormula>'Build Plan'!$D$3:$L$48</oldFormula>
  </rdn>
  <rcv guid="{00CA5430-6B3A-4E12-B07E-9C9EC9D8F7A7}" action="add"/>
</revisions>
</file>

<file path=xl/revisions/revisionLog32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7087" sId="3">
    <nc r="BC167" t="inlineStr">
      <is>
        <t>Y</t>
      </is>
    </nc>
  </rcc>
  <rcc rId="17088" sId="3">
    <nc r="BC448" t="inlineStr">
      <is>
        <t>Y</t>
      </is>
    </nc>
  </rcc>
  <rcv guid="{83E26134-8071-4B52-B9C2-8B5396DF70B4}" action="delete"/>
  <rdn rId="0" localSheetId="3" customView="1" name="Z_83E26134_8071_4B52_B9C2_8B5396DF70B4_.wvu.Rows" hidden="1" oldHidden="1">
    <formula>Plan!$488:$750</formula>
    <oldFormula>Plan!$488:$750</oldFormula>
  </rdn>
  <rdn rId="0" localSheetId="3" customView="1" name="Z_83E26134_8071_4B52_B9C2_8B5396DF70B4_.wvu.Cols" hidden="1" oldHidden="1">
    <formula>Plan!$S:$U</formula>
    <oldFormula>Plan!$S:$U</oldFormula>
  </rdn>
  <rdn rId="0" localSheetId="3" customView="1" name="Z_83E26134_8071_4B52_B9C2_8B5396DF70B4_.wvu.FilterData" hidden="1" oldHidden="1">
    <formula>Plan!$A$5:$BQ$468</formula>
    <oldFormula>Plan!$A$5:$BQ$468</oldFormula>
  </rdn>
  <rdn rId="0" localSheetId="4" customView="1" name="Z_83E26134_8071_4B52_B9C2_8B5396DF70B4_.wvu.FilterData" hidden="1" oldHidden="1">
    <formula>'Delivery Docs Plan'!$A$4:$O$37</formula>
    <oldFormula>'Delivery Docs Plan'!$A$4:$O$37</oldFormula>
  </rdn>
  <rdn rId="0" localSheetId="5" customView="1" name="Z_83E26134_8071_4B52_B9C2_8B5396DF70B4_.wvu.Rows" hidden="1" oldHidden="1">
    <formula>'PR Matrix'!$1:$1</formula>
    <oldFormula>'PR Matrix'!$1:$1</oldFormula>
  </rdn>
  <rdn rId="0" localSheetId="5" customView="1" name="Z_83E26134_8071_4B52_B9C2_8B5396DF70B4_.wvu.Cols" hidden="1" oldHidden="1">
    <formula>'PR Matrix'!$JN:$XFD</formula>
    <oldFormula>'PR Matrix'!$JN:$XFD</oldFormula>
  </rdn>
  <rdn rId="0" localSheetId="5" customView="1" name="Z_83E26134_8071_4B52_B9C2_8B5396DF70B4_.wvu.FilterData" hidden="1" oldHidden="1">
    <formula>'PR Matrix'!$C$1:$C$481</formula>
    <oldFormula>'PR Matrix'!$C$1:$C$481</oldFormula>
  </rdn>
  <rdn rId="0" localSheetId="6" customView="1" name="Z_83E26134_8071_4B52_B9C2_8B5396DF70B4_.wvu.Cols" hidden="1" oldHidden="1">
    <formula>Allocation!$L:$XFD</formula>
    <oldFormula>Allocation!$L:$XFD</oldFormula>
  </rdn>
  <rdn rId="0" localSheetId="6" customView="1" name="Z_83E26134_8071_4B52_B9C2_8B5396DF70B4_.wvu.FilterData" hidden="1" oldHidden="1">
    <formula>Allocation!$A$1:$K$1</formula>
    <oldFormula>Allocation!$A$1:$K$1</oldFormula>
  </rdn>
  <rdn rId="0" localSheetId="7" customView="1" name="Z_83E26134_8071_4B52_B9C2_8B5396DF70B4_.wvu.FilterData" hidden="1" oldHidden="1">
    <formula>'SRS Reviews'!$A$1:$Q$136</formula>
    <oldFormula>'SRS Reviews'!$A$1:$Q$136</oldFormula>
  </rdn>
  <rdn rId="0" localSheetId="8" customView="1" name="Z_83E26134_8071_4B52_B9C2_8B5396DF70B4_.wvu.FilterData" hidden="1" oldHidden="1">
    <formula>Estimates!$A$2:$BC$460</formula>
    <oldFormula>Estimates!$A$2:$BC$460</oldFormula>
  </rdn>
  <rdn rId="0" localSheetId="10" customView="1" name="Z_83E26134_8071_4B52_B9C2_8B5396DF70B4_.wvu.FilterData" hidden="1" oldHidden="1">
    <formula>'Open SWPRs'!$A$1:$H$615</formula>
    <oldFormula>'Open SWPRs'!$A$1:$H$615</oldFormula>
  </rdn>
  <rdn rId="0" localSheetId="12" customView="1" name="Z_83E26134_8071_4B52_B9C2_8B5396DF70B4_.wvu.FilterData" hidden="1" oldHidden="1">
    <formula>'Build Plan'!$D$3:$L$48</formula>
    <oldFormula>'Build Plan'!$D$3:$L$48</oldFormula>
  </rdn>
  <rcv guid="{83E26134-8071-4B52-B9C2-8B5396DF70B4}" action="add"/>
</revisions>
</file>

<file path=xl/revisions/revisionLog32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AV96" start="0" length="2147483647">
    <dxf>
      <font>
        <color auto="1"/>
      </font>
    </dxf>
  </rfmt>
  <rcv guid="{83E26134-8071-4B52-B9C2-8B5396DF70B4}" action="delete"/>
  <rdn rId="0" localSheetId="3" customView="1" name="Z_83E26134_8071_4B52_B9C2_8B5396DF70B4_.wvu.Rows" hidden="1" oldHidden="1">
    <formula>Plan!$488:$750</formula>
    <oldFormula>Plan!$488:$750</oldFormula>
  </rdn>
  <rdn rId="0" localSheetId="3" customView="1" name="Z_83E26134_8071_4B52_B9C2_8B5396DF70B4_.wvu.Cols" hidden="1" oldHidden="1">
    <formula>Plan!$S:$U</formula>
    <oldFormula>Plan!$S:$U</oldFormula>
  </rdn>
  <rdn rId="0" localSheetId="3" customView="1" name="Z_83E26134_8071_4B52_B9C2_8B5396DF70B4_.wvu.FilterData" hidden="1" oldHidden="1">
    <formula>Plan!$A$5:$BQ$468</formula>
    <oldFormula>Plan!$A$5:$BQ$468</oldFormula>
  </rdn>
  <rdn rId="0" localSheetId="4" customView="1" name="Z_83E26134_8071_4B52_B9C2_8B5396DF70B4_.wvu.FilterData" hidden="1" oldHidden="1">
    <formula>'Delivery Docs Plan'!$A$4:$O$37</formula>
    <oldFormula>'Delivery Docs Plan'!$A$4:$O$37</oldFormula>
  </rdn>
  <rdn rId="0" localSheetId="5" customView="1" name="Z_83E26134_8071_4B52_B9C2_8B5396DF70B4_.wvu.Rows" hidden="1" oldHidden="1">
    <formula>'PR Matrix'!$1:$1</formula>
    <oldFormula>'PR Matrix'!$1:$1</oldFormula>
  </rdn>
  <rdn rId="0" localSheetId="5" customView="1" name="Z_83E26134_8071_4B52_B9C2_8B5396DF70B4_.wvu.Cols" hidden="1" oldHidden="1">
    <formula>'PR Matrix'!$JN:$XFD</formula>
    <oldFormula>'PR Matrix'!$JN:$XFD</oldFormula>
  </rdn>
  <rdn rId="0" localSheetId="5" customView="1" name="Z_83E26134_8071_4B52_B9C2_8B5396DF70B4_.wvu.FilterData" hidden="1" oldHidden="1">
    <formula>'PR Matrix'!$C$1:$C$481</formula>
    <oldFormula>'PR Matrix'!$C$1:$C$481</oldFormula>
  </rdn>
  <rdn rId="0" localSheetId="6" customView="1" name="Z_83E26134_8071_4B52_B9C2_8B5396DF70B4_.wvu.Cols" hidden="1" oldHidden="1">
    <formula>Allocation!$L:$XFD</formula>
    <oldFormula>Allocation!$L:$XFD</oldFormula>
  </rdn>
  <rdn rId="0" localSheetId="6" customView="1" name="Z_83E26134_8071_4B52_B9C2_8B5396DF70B4_.wvu.FilterData" hidden="1" oldHidden="1">
    <formula>Allocation!$A$1:$K$1</formula>
    <oldFormula>Allocation!$A$1:$K$1</oldFormula>
  </rdn>
  <rdn rId="0" localSheetId="7" customView="1" name="Z_83E26134_8071_4B52_B9C2_8B5396DF70B4_.wvu.FilterData" hidden="1" oldHidden="1">
    <formula>'SRS Reviews'!$A$1:$Q$136</formula>
    <oldFormula>'SRS Reviews'!$A$1:$Q$136</oldFormula>
  </rdn>
  <rdn rId="0" localSheetId="8" customView="1" name="Z_83E26134_8071_4B52_B9C2_8B5396DF70B4_.wvu.FilterData" hidden="1" oldHidden="1">
    <formula>Estimates!$A$2:$BC$460</formula>
    <oldFormula>Estimates!$A$2:$BC$460</oldFormula>
  </rdn>
  <rdn rId="0" localSheetId="10" customView="1" name="Z_83E26134_8071_4B52_B9C2_8B5396DF70B4_.wvu.FilterData" hidden="1" oldHidden="1">
    <formula>'Open SWPRs'!$A$1:$H$615</formula>
    <oldFormula>'Open SWPRs'!$A$1:$H$615</oldFormula>
  </rdn>
  <rdn rId="0" localSheetId="12" customView="1" name="Z_83E26134_8071_4B52_B9C2_8B5396DF70B4_.wvu.FilterData" hidden="1" oldHidden="1">
    <formula>'Build Plan'!$D$3:$L$48</formula>
    <oldFormula>'Build Plan'!$D$3:$L$48</oldFormula>
  </rdn>
  <rcv guid="{83E26134-8071-4B52-B9C2-8B5396DF70B4}" action="add"/>
</revisions>
</file>

<file path=xl/revisions/revisionLog32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7115" sId="3">
    <oc r="E136">
      <v>6194</v>
    </oc>
    <nc r="E136"/>
  </rcc>
  <rcc rId="17116" sId="3">
    <nc r="F136" t="inlineStr">
      <is>
        <t>6194</t>
      </is>
    </nc>
  </rcc>
  <rcc rId="17117" sId="3">
    <oc r="AI136">
      <v>30</v>
    </oc>
    <nc r="AI136">
      <v>100</v>
    </nc>
  </rcc>
  <rcc rId="17118" sId="3">
    <oc r="AY136">
      <v>30</v>
    </oc>
    <nc r="AY136">
      <v>100</v>
    </nc>
  </rcc>
  <rcmt sheetId="3" cell="AI135" guid="{00000000-0000-0000-0000-000000000000}" action="delete" author="Shanmugavel, Ranjitha"/>
  <rcmt sheetId="3" cell="AJ135" guid="{00000000-0000-0000-0000-000000000000}" action="delete" author="Shanmugavel, Ranjitha"/>
  <rcc rId="17119" sId="3">
    <oc r="AI135">
      <v>50</v>
    </oc>
    <nc r="AI135">
      <v>100</v>
    </nc>
  </rcc>
  <rcc rId="17120" sId="3">
    <oc r="AJ135">
      <v>50</v>
    </oc>
    <nc r="AJ135">
      <v>100</v>
    </nc>
  </rcc>
  <rcc rId="17121" sId="3">
    <nc r="AK135">
      <v>100</v>
    </nc>
  </rcc>
  <rcc rId="17122" sId="3">
    <nc r="AQ135">
      <v>100</v>
    </nc>
  </rcc>
  <rcc rId="17123" sId="3">
    <nc r="AR135">
      <v>100</v>
    </nc>
  </rcc>
  <rcmt sheetId="3" cell="AY135" guid="{00000000-0000-0000-0000-000000000000}" action="delete" author="Shanmugavel, Ranjitha"/>
  <rcmt sheetId="3" cell="BA135" guid="{00000000-0000-0000-0000-000000000000}" action="delete" author="Shanmugavel, Ranjitha"/>
  <rcc rId="17124" sId="3">
    <oc r="AY135">
      <v>50</v>
    </oc>
    <nc r="AY135">
      <v>100</v>
    </nc>
  </rcc>
  <rcc rId="17125" sId="3">
    <oc r="BA135">
      <v>50</v>
    </oc>
    <nc r="BA135">
      <v>100</v>
    </nc>
  </rcc>
  <rcc rId="17126" sId="3">
    <nc r="BB135">
      <v>100</v>
    </nc>
  </rcc>
  <rcc rId="17127" sId="3">
    <nc r="BD135">
      <v>100</v>
    </nc>
  </rcc>
  <rcv guid="{38797761-B6E7-4EBC-86AC-BCA6FEF8021E}" action="delete"/>
  <rdn rId="0" localSheetId="3" customView="1" name="Z_38797761_B6E7_4EBC_86AC_BCA6FEF8021E_.wvu.Rows" hidden="1" oldHidden="1">
    <formula>Plan!$488:$750</formula>
    <oldFormula>Plan!$488:$750</oldFormula>
  </rdn>
  <rdn rId="0" localSheetId="3" customView="1" name="Z_38797761_B6E7_4EBC_86AC_BCA6FEF8021E_.wvu.Cols" hidden="1" oldHidden="1">
    <formula>Plan!$S:$U,Plan!$AL:$AL,Plan!$AN:$AO,Plan!$BQ:$BT</formula>
    <oldFormula>Plan!$S:$U,Plan!$AL:$AL,Plan!$AN:$AO,Plan!$BQ:$BT</oldFormula>
  </rdn>
  <rdn rId="0" localSheetId="3" customView="1" name="Z_38797761_B6E7_4EBC_86AC_BCA6FEF8021E_.wvu.FilterData" hidden="1" oldHidden="1">
    <formula>Plan!$BG$5:$BQ$469</formula>
    <oldFormula>Plan!$BG$5:$BQ$469</oldFormula>
  </rdn>
  <rdn rId="0" localSheetId="4" customView="1" name="Z_38797761_B6E7_4EBC_86AC_BCA6FEF8021E_.wvu.FilterData" hidden="1" oldHidden="1">
    <formula>'Delivery Docs Plan'!$A$4:$O$37</formula>
    <oldFormula>'Delivery Docs Plan'!$A$4:$O$37</oldFormula>
  </rdn>
  <rdn rId="0" localSheetId="5" customView="1" name="Z_38797761_B6E7_4EBC_86AC_BCA6FEF8021E_.wvu.Rows" hidden="1" oldHidden="1">
    <formula>'PR Matrix'!$1:$2</formula>
    <oldFormula>'PR Matrix'!$1:$2</oldFormula>
  </rdn>
  <rdn rId="0" localSheetId="5" customView="1" name="Z_38797761_B6E7_4EBC_86AC_BCA6FEF8021E_.wvu.Cols" hidden="1" oldHidden="1">
    <formula>'PR Matrix'!$JN:$XFD</formula>
    <oldFormula>'PR Matrix'!$JN:$XFD</oldFormula>
  </rdn>
  <rdn rId="0" localSheetId="5" customView="1" name="Z_38797761_B6E7_4EBC_86AC_BCA6FEF8021E_.wvu.FilterData" hidden="1" oldHidden="1">
    <formula>'PR Matrix'!$C$1:$C$481</formula>
    <oldFormula>'PR Matrix'!$C$1:$C$481</oldFormula>
  </rdn>
  <rdn rId="0" localSheetId="6" customView="1" name="Z_38797761_B6E7_4EBC_86AC_BCA6FEF8021E_.wvu.Cols" hidden="1" oldHidden="1">
    <formula>Allocation!$L:$XFD</formula>
    <oldFormula>Allocation!$L:$XFD</oldFormula>
  </rdn>
  <rdn rId="0" localSheetId="6" customView="1" name="Z_38797761_B6E7_4EBC_86AC_BCA6FEF8021E_.wvu.FilterData" hidden="1" oldHidden="1">
    <formula>Allocation!$A$1:$K$1</formula>
    <oldFormula>Allocation!$A$1:$K$1</oldFormula>
  </rdn>
  <rdn rId="0" localSheetId="7" customView="1" name="Z_38797761_B6E7_4EBC_86AC_BCA6FEF8021E_.wvu.FilterData" hidden="1" oldHidden="1">
    <formula>'SRS Reviews'!$A$1:$Q$136</formula>
    <oldFormula>'SRS Reviews'!$A$1:$Q$136</oldFormula>
  </rdn>
  <rdn rId="0" localSheetId="8" customView="1" name="Z_38797761_B6E7_4EBC_86AC_BCA6FEF8021E_.wvu.FilterData" hidden="1" oldHidden="1">
    <formula>Estimates!$A$2:$BC$460</formula>
    <oldFormula>Estimates!$A$2:$BC$460</oldFormula>
  </rdn>
  <rdn rId="0" localSheetId="10" customView="1" name="Z_38797761_B6E7_4EBC_86AC_BCA6FEF8021E_.wvu.FilterData" hidden="1" oldHidden="1">
    <formula>'Open SWPRs'!$A$1:$H$615</formula>
    <oldFormula>'Open SWPRs'!$A$1:$H$615</oldFormula>
  </rdn>
  <rdn rId="0" localSheetId="12" customView="1" name="Z_38797761_B6E7_4EBC_86AC_BCA6FEF8021E_.wvu.FilterData" hidden="1" oldHidden="1">
    <formula>'Build Plan'!$D$3:$L$48</formula>
    <oldFormula>'Build Plan'!$D$3:$L$48</oldFormula>
  </rdn>
  <rcv guid="{38797761-B6E7-4EBC-86AC-BCA6FEF8021E}" action="add"/>
</revisions>
</file>

<file path=xl/revisions/revisionLog32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7141" sId="3">
    <oc r="E298" t="inlineStr">
      <is>
        <t>6194</t>
      </is>
    </oc>
    <nc r="E298"/>
  </rcc>
  <rcc rId="17142" sId="3">
    <nc r="F298" t="inlineStr">
      <is>
        <t>6194</t>
      </is>
    </nc>
  </rcc>
  <rcc rId="17143" sId="3">
    <oc r="AI298">
      <v>30</v>
    </oc>
    <nc r="AI298">
      <v>100</v>
    </nc>
  </rcc>
  <rcc rId="17144" sId="3">
    <nc r="AQ298">
      <v>100</v>
    </nc>
  </rcc>
  <rcc rId="17145" sId="3">
    <oc r="AY298">
      <v>30</v>
    </oc>
    <nc r="AY298">
      <v>100</v>
    </nc>
  </rcc>
  <rcv guid="{38797761-B6E7-4EBC-86AC-BCA6FEF8021E}" action="delete"/>
  <rdn rId="0" localSheetId="3" customView="1" name="Z_38797761_B6E7_4EBC_86AC_BCA6FEF8021E_.wvu.Rows" hidden="1" oldHidden="1">
    <formula>Plan!$488:$750</formula>
    <oldFormula>Plan!$488:$750</oldFormula>
  </rdn>
  <rdn rId="0" localSheetId="3" customView="1" name="Z_38797761_B6E7_4EBC_86AC_BCA6FEF8021E_.wvu.Cols" hidden="1" oldHidden="1">
    <formula>Plan!$S:$U,Plan!$AL:$AL,Plan!$AN:$AO,Plan!$BQ:$BT</formula>
    <oldFormula>Plan!$S:$U,Plan!$AL:$AL,Plan!$AN:$AO,Plan!$BQ:$BT</oldFormula>
  </rdn>
  <rdn rId="0" localSheetId="3" customView="1" name="Z_38797761_B6E7_4EBC_86AC_BCA6FEF8021E_.wvu.FilterData" hidden="1" oldHidden="1">
    <formula>Plan!$BG$5:$BQ$469</formula>
    <oldFormula>Plan!$BG$5:$BQ$469</oldFormula>
  </rdn>
  <rdn rId="0" localSheetId="4" customView="1" name="Z_38797761_B6E7_4EBC_86AC_BCA6FEF8021E_.wvu.FilterData" hidden="1" oldHidden="1">
    <formula>'Delivery Docs Plan'!$A$4:$O$37</formula>
    <oldFormula>'Delivery Docs Plan'!$A$4:$O$37</oldFormula>
  </rdn>
  <rdn rId="0" localSheetId="5" customView="1" name="Z_38797761_B6E7_4EBC_86AC_BCA6FEF8021E_.wvu.Rows" hidden="1" oldHidden="1">
    <formula>'PR Matrix'!$1:$2</formula>
    <oldFormula>'PR Matrix'!$1:$2</oldFormula>
  </rdn>
  <rdn rId="0" localSheetId="5" customView="1" name="Z_38797761_B6E7_4EBC_86AC_BCA6FEF8021E_.wvu.Cols" hidden="1" oldHidden="1">
    <formula>'PR Matrix'!$JN:$XFD</formula>
    <oldFormula>'PR Matrix'!$JN:$XFD</oldFormula>
  </rdn>
  <rdn rId="0" localSheetId="5" customView="1" name="Z_38797761_B6E7_4EBC_86AC_BCA6FEF8021E_.wvu.FilterData" hidden="1" oldHidden="1">
    <formula>'PR Matrix'!$C$1:$C$481</formula>
    <oldFormula>'PR Matrix'!$C$1:$C$481</oldFormula>
  </rdn>
  <rdn rId="0" localSheetId="6" customView="1" name="Z_38797761_B6E7_4EBC_86AC_BCA6FEF8021E_.wvu.Cols" hidden="1" oldHidden="1">
    <formula>Allocation!$L:$XFD</formula>
    <oldFormula>Allocation!$L:$XFD</oldFormula>
  </rdn>
  <rdn rId="0" localSheetId="6" customView="1" name="Z_38797761_B6E7_4EBC_86AC_BCA6FEF8021E_.wvu.FilterData" hidden="1" oldHidden="1">
    <formula>Allocation!$A$1:$K$1</formula>
    <oldFormula>Allocation!$A$1:$K$1</oldFormula>
  </rdn>
  <rdn rId="0" localSheetId="7" customView="1" name="Z_38797761_B6E7_4EBC_86AC_BCA6FEF8021E_.wvu.FilterData" hidden="1" oldHidden="1">
    <formula>'SRS Reviews'!$A$1:$Q$136</formula>
    <oldFormula>'SRS Reviews'!$A$1:$Q$136</oldFormula>
  </rdn>
  <rdn rId="0" localSheetId="8" customView="1" name="Z_38797761_B6E7_4EBC_86AC_BCA6FEF8021E_.wvu.FilterData" hidden="1" oldHidden="1">
    <formula>Estimates!$A$2:$BC$460</formula>
    <oldFormula>Estimates!$A$2:$BC$460</oldFormula>
  </rdn>
  <rdn rId="0" localSheetId="10" customView="1" name="Z_38797761_B6E7_4EBC_86AC_BCA6FEF8021E_.wvu.FilterData" hidden="1" oldHidden="1">
    <formula>'Open SWPRs'!$A$1:$H$615</formula>
    <oldFormula>'Open SWPRs'!$A$1:$H$615</oldFormula>
  </rdn>
  <rdn rId="0" localSheetId="12" customView="1" name="Z_38797761_B6E7_4EBC_86AC_BCA6FEF8021E_.wvu.FilterData" hidden="1" oldHidden="1">
    <formula>'Build Plan'!$D$3:$L$48</formula>
    <oldFormula>'Build Plan'!$D$3:$L$48</oldFormula>
  </rdn>
  <rcv guid="{38797761-B6E7-4EBC-86AC-BCA6FEF8021E}" action="add"/>
</revisions>
</file>

<file path=xl/revisions/revisionLog32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7159" sId="3">
    <oc r="AI241">
      <v>1</v>
    </oc>
    <nc r="AI241">
      <v>40</v>
    </nc>
  </rcc>
  <rcc rId="17160" sId="3">
    <oc r="Z241">
      <v>20</v>
    </oc>
    <nc r="Z241">
      <v>50</v>
    </nc>
  </rcc>
  <rcv guid="{4C910842-2C9A-49B1-8859-E7171BF1B407}" action="delete"/>
  <rdn rId="0" localSheetId="3" customView="1" name="Z_4C910842_2C9A_49B1_8859_E7171BF1B407_.wvu.Rows" hidden="1" oldHidden="1">
    <formula>Plan!$488:$750</formula>
    <oldFormula>Plan!$488:$750</oldFormula>
  </rdn>
  <rdn rId="0" localSheetId="3" customView="1" name="Z_4C910842_2C9A_49B1_8859_E7171BF1B407_.wvu.Cols" hidden="1" oldHidden="1">
    <formula>Plan!$S:$U</formula>
    <oldFormula>Plan!$S:$U</oldFormula>
  </rdn>
  <rdn rId="0" localSheetId="3" customView="1" name="Z_4C910842_2C9A_49B1_8859_E7171BF1B407_.wvu.FilterData" hidden="1" oldHidden="1">
    <formula>Plan!$A$5:$BQ$468</formula>
    <oldFormula>Plan!$A$5:$BQ$468</oldFormula>
  </rdn>
  <rdn rId="0" localSheetId="4" customView="1" name="Z_4C910842_2C9A_49B1_8859_E7171BF1B407_.wvu.FilterData" hidden="1" oldHidden="1">
    <formula>'Delivery Docs Plan'!$A$4:$O$37</formula>
    <oldFormula>'Delivery Docs Plan'!$A$4:$O$37</oldFormula>
  </rdn>
  <rdn rId="0" localSheetId="5" customView="1" name="Z_4C910842_2C9A_49B1_8859_E7171BF1B407_.wvu.Rows" hidden="1" oldHidden="1">
    <formula>'PR Matrix'!$1:$1</formula>
    <oldFormula>'PR Matrix'!$1:$1</oldFormula>
  </rdn>
  <rdn rId="0" localSheetId="5" customView="1" name="Z_4C910842_2C9A_49B1_8859_E7171BF1B407_.wvu.Cols" hidden="1" oldHidden="1">
    <formula>'PR Matrix'!$JN:$XFD</formula>
    <oldFormula>'PR Matrix'!$JN:$XFD</oldFormula>
  </rdn>
  <rdn rId="0" localSheetId="5" customView="1" name="Z_4C910842_2C9A_49B1_8859_E7171BF1B407_.wvu.FilterData" hidden="1" oldHidden="1">
    <formula>'PR Matrix'!$C$1:$C$481</formula>
    <oldFormula>'PR Matrix'!$C$1:$C$481</oldFormula>
  </rdn>
  <rdn rId="0" localSheetId="6" customView="1" name="Z_4C910842_2C9A_49B1_8859_E7171BF1B407_.wvu.Cols" hidden="1" oldHidden="1">
    <formula>Allocation!$L:$XFD</formula>
    <oldFormula>Allocation!$L:$XFD</oldFormula>
  </rdn>
  <rdn rId="0" localSheetId="6" customView="1" name="Z_4C910842_2C9A_49B1_8859_E7171BF1B407_.wvu.FilterData" hidden="1" oldHidden="1">
    <formula>Allocation!$A$1:$K$1</formula>
    <oldFormula>Allocation!$A$1:$K$1</oldFormula>
  </rdn>
  <rdn rId="0" localSheetId="7" customView="1" name="Z_4C910842_2C9A_49B1_8859_E7171BF1B407_.wvu.FilterData" hidden="1" oldHidden="1">
    <formula>'SRS Reviews'!$A$1:$Q$136</formula>
    <oldFormula>'SRS Reviews'!$A$1:$Q$136</oldFormula>
  </rdn>
  <rdn rId="0" localSheetId="8" customView="1" name="Z_4C910842_2C9A_49B1_8859_E7171BF1B407_.wvu.FilterData" hidden="1" oldHidden="1">
    <formula>Estimates!$A$2:$BC$460</formula>
    <oldFormula>Estimates!$A$2:$BC$460</oldFormula>
  </rdn>
  <rdn rId="0" localSheetId="10" customView="1" name="Z_4C910842_2C9A_49B1_8859_E7171BF1B407_.wvu.FilterData" hidden="1" oldHidden="1">
    <formula>'Open SWPRs'!$A$1:$H$615</formula>
    <oldFormula>'Open SWPRs'!$A$1:$H$615</oldFormula>
  </rdn>
  <rdn rId="0" localSheetId="12" customView="1" name="Z_4C910842_2C9A_49B1_8859_E7171BF1B407_.wvu.FilterData" hidden="1" oldHidden="1">
    <formula>'Build Plan'!$D$3:$L$48</formula>
    <oldFormula>'Build Plan'!$D$3:$L$48</oldFormula>
  </rdn>
  <rcv guid="{4C910842-2C9A-49B1-8859-E7171BF1B407}" action="add"/>
</revisions>
</file>

<file path=xl/revisions/revisionLog32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18DF35B7-CAA0-4050-BA63-78DA1CA747BE}" action="delete"/>
  <rdn rId="0" localSheetId="3" customView="1" name="Z_18DF35B7_CAA0_4050_BA63_78DA1CA747BE_.wvu.Rows" hidden="1" oldHidden="1">
    <formula>Plan!$488:$750</formula>
    <oldFormula>Plan!$488:$750</oldFormula>
  </rdn>
  <rdn rId="0" localSheetId="3" customView="1" name="Z_18DF35B7_CAA0_4050_BA63_78DA1CA747BE_.wvu.Cols" hidden="1" oldHidden="1">
    <formula>Plan!$S:$U,Plan!$BQ:$BT</formula>
    <oldFormula>Plan!$S:$U,Plan!$BQ:$BT</oldFormula>
  </rdn>
  <rdn rId="0" localSheetId="3" customView="1" name="Z_18DF35B7_CAA0_4050_BA63_78DA1CA747BE_.wvu.FilterData" hidden="1" oldHidden="1">
    <formula>Plan!$A$5:$BQ$468</formula>
    <oldFormula>Plan!$A$5:$BQ$468</oldFormula>
  </rdn>
  <rdn rId="0" localSheetId="4" customView="1" name="Z_18DF35B7_CAA0_4050_BA63_78DA1CA747BE_.wvu.FilterData" hidden="1" oldHidden="1">
    <formula>'Delivery Docs Plan'!$A$4:$O$37</formula>
    <oldFormula>'Delivery Docs Plan'!$A$4:$O$37</oldFormula>
  </rdn>
  <rdn rId="0" localSheetId="5" customView="1" name="Z_18DF35B7_CAA0_4050_BA63_78DA1CA747BE_.wvu.Rows" hidden="1" oldHidden="1">
    <formula>'PR Matrix'!$1:$2</formula>
    <oldFormula>'PR Matrix'!$1:$2</oldFormula>
  </rdn>
  <rdn rId="0" localSheetId="5" customView="1" name="Z_18DF35B7_CAA0_4050_BA63_78DA1CA747BE_.wvu.Cols" hidden="1" oldHidden="1">
    <formula>'PR Matrix'!$JN:$XFD</formula>
    <oldFormula>'PR Matrix'!$JN:$XFD</oldFormula>
  </rdn>
  <rdn rId="0" localSheetId="5" customView="1" name="Z_18DF35B7_CAA0_4050_BA63_78DA1CA747BE_.wvu.FilterData" hidden="1" oldHidden="1">
    <formula>'PR Matrix'!$C$1:$C$481</formula>
    <oldFormula>'PR Matrix'!$C$1:$C$481</oldFormula>
  </rdn>
  <rdn rId="0" localSheetId="6" customView="1" name="Z_18DF35B7_CAA0_4050_BA63_78DA1CA747BE_.wvu.Cols" hidden="1" oldHidden="1">
    <formula>Allocation!$L:$XFD</formula>
    <oldFormula>Allocation!$L:$XFD</oldFormula>
  </rdn>
  <rdn rId="0" localSheetId="6" customView="1" name="Z_18DF35B7_CAA0_4050_BA63_78DA1CA747BE_.wvu.FilterData" hidden="1" oldHidden="1">
    <formula>Allocation!$A$1:$K$1</formula>
    <oldFormula>Allocation!$A$1:$K$1</oldFormula>
  </rdn>
  <rdn rId="0" localSheetId="7" customView="1" name="Z_18DF35B7_CAA0_4050_BA63_78DA1CA747BE_.wvu.FilterData" hidden="1" oldHidden="1">
    <formula>'SRS Reviews'!$A$1:$Q$136</formula>
    <oldFormula>'SRS Reviews'!$A$1:$Q$136</oldFormula>
  </rdn>
  <rdn rId="0" localSheetId="8" customView="1" name="Z_18DF35B7_CAA0_4050_BA63_78DA1CA747BE_.wvu.FilterData" hidden="1" oldHidden="1">
    <formula>Estimates!$A$2:$BC$460</formula>
    <oldFormula>Estimates!$A$2:$BC$460</oldFormula>
  </rdn>
  <rdn rId="0" localSheetId="10" customView="1" name="Z_18DF35B7_CAA0_4050_BA63_78DA1CA747BE_.wvu.FilterData" hidden="1" oldHidden="1">
    <formula>'Open SWPRs'!$A$1:$H$615</formula>
    <oldFormula>'Open SWPRs'!$A$1:$H$615</oldFormula>
  </rdn>
  <rdn rId="0" localSheetId="12" customView="1" name="Z_18DF35B7_CAA0_4050_BA63_78DA1CA747BE_.wvu.FilterData" hidden="1" oldHidden="1">
    <formula>'Build Plan'!$D$3:$L$48</formula>
    <oldFormula>'Build Plan'!$D$3:$L$48</oldFormula>
  </rdn>
  <rcv guid="{18DF35B7-CAA0-4050-BA63-78DA1CA747BE}" action="add"/>
</revisions>
</file>

<file path=xl/revisions/revisionLog32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7187" sId="3">
    <nc r="AQ384">
      <v>100</v>
    </nc>
  </rcc>
  <rcc rId="17188" sId="3">
    <nc r="AQ416">
      <v>100</v>
    </nc>
  </rcc>
  <rcv guid="{E1C450DA-5A25-49EE-AC15-82D55BC93335}" action="delete"/>
  <rdn rId="0" localSheetId="3" customView="1" name="Z_E1C450DA_5A25_49EE_AC15_82D55BC93335_.wvu.Rows" hidden="1" oldHidden="1">
    <formula>Plan!$488:$750</formula>
    <oldFormula>Plan!$488:$750</oldFormula>
  </rdn>
  <rdn rId="0" localSheetId="3" customView="1" name="Z_E1C450DA_5A25_49EE_AC15_82D55BC93335_.wvu.Cols" hidden="1" oldHidden="1">
    <formula>Plan!$S:$U,Plan!$BQ:$BT</formula>
    <oldFormula>Plan!$S:$U,Plan!$BQ:$BT</oldFormula>
  </rdn>
  <rdn rId="0" localSheetId="3" customView="1" name="Z_E1C450DA_5A25_49EE_AC15_82D55BC93335_.wvu.FilterData" hidden="1" oldHidden="1">
    <formula>Plan!$A$5:$BQ$468</formula>
    <oldFormula>Plan!$A$5:$BQ$468</oldFormula>
  </rdn>
  <rdn rId="0" localSheetId="4" customView="1" name="Z_E1C450DA_5A25_49EE_AC15_82D55BC93335_.wvu.FilterData" hidden="1" oldHidden="1">
    <formula>'Delivery Docs Plan'!$A$4:$O$37</formula>
    <oldFormula>'Delivery Docs Plan'!$A$4:$O$37</oldFormula>
  </rdn>
  <rdn rId="0" localSheetId="5" customView="1" name="Z_E1C450DA_5A25_49EE_AC15_82D55BC93335_.wvu.Rows" hidden="1" oldHidden="1">
    <formula>'PR Matrix'!$1:$2</formula>
    <oldFormula>'PR Matrix'!$1:$2</oldFormula>
  </rdn>
  <rdn rId="0" localSheetId="5" customView="1" name="Z_E1C450DA_5A25_49EE_AC15_82D55BC93335_.wvu.Cols" hidden="1" oldHidden="1">
    <formula>'PR Matrix'!$JN:$XFD</formula>
    <oldFormula>'PR Matrix'!$JN:$XFD</oldFormula>
  </rdn>
  <rdn rId="0" localSheetId="5" customView="1" name="Z_E1C450DA_5A25_49EE_AC15_82D55BC93335_.wvu.FilterData" hidden="1" oldHidden="1">
    <formula>'PR Matrix'!$C$1:$C$481</formula>
    <oldFormula>'PR Matrix'!$C$1:$C$481</oldFormula>
  </rdn>
  <rdn rId="0" localSheetId="6" customView="1" name="Z_E1C450DA_5A25_49EE_AC15_82D55BC93335_.wvu.Cols" hidden="1" oldHidden="1">
    <formula>Allocation!$L:$XFD</formula>
    <oldFormula>Allocation!$L:$XFD</oldFormula>
  </rdn>
  <rdn rId="0" localSheetId="6" customView="1" name="Z_E1C450DA_5A25_49EE_AC15_82D55BC93335_.wvu.FilterData" hidden="1" oldHidden="1">
    <formula>Allocation!$A$1:$K$1</formula>
    <oldFormula>Allocation!$A$1:$K$1</oldFormula>
  </rdn>
  <rdn rId="0" localSheetId="7" customView="1" name="Z_E1C450DA_5A25_49EE_AC15_82D55BC93335_.wvu.FilterData" hidden="1" oldHidden="1">
    <formula>'SRS Reviews'!$A$1:$Q$136</formula>
    <oldFormula>'SRS Reviews'!$A$1:$Q$136</oldFormula>
  </rdn>
  <rdn rId="0" localSheetId="8" customView="1" name="Z_E1C450DA_5A25_49EE_AC15_82D55BC93335_.wvu.FilterData" hidden="1" oldHidden="1">
    <formula>Estimates!$A$2:$BC$460</formula>
    <oldFormula>Estimates!$A$2:$BC$460</oldFormula>
  </rdn>
  <rdn rId="0" localSheetId="10" customView="1" name="Z_E1C450DA_5A25_49EE_AC15_82D55BC93335_.wvu.FilterData" hidden="1" oldHidden="1">
    <formula>'Open SWPRs'!$A$1:$H$615</formula>
    <oldFormula>'Open SWPRs'!$A$1:$H$615</oldFormula>
  </rdn>
  <rdn rId="0" localSheetId="12" customView="1" name="Z_E1C450DA_5A25_49EE_AC15_82D55BC93335_.wvu.FilterData" hidden="1" oldHidden="1">
    <formula>'Build Plan'!$D$3:$L$48</formula>
    <oldFormula>'Build Plan'!$D$3:$L$48</oldFormula>
  </rdn>
  <rcv guid="{E1C450DA-5A25-49EE-AC15-82D55BC93335}" action="add"/>
</revisions>
</file>

<file path=xl/revisions/revisionLog32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7202" sId="3">
    <oc r="X47" t="inlineStr">
      <is>
        <t>DBY</t>
      </is>
    </oc>
    <nc r="X47" t="inlineStr">
      <is>
        <t>SP</t>
      </is>
    </nc>
  </rcc>
  <rfmt sheetId="3" sqref="X47" start="0" length="2147483647">
    <dxf>
      <font>
        <color auto="1"/>
      </font>
    </dxf>
  </rfmt>
  <rcc rId="17203" sId="3">
    <oc r="AG47" t="inlineStr">
      <is>
        <t>DBY</t>
      </is>
    </oc>
    <nc r="AG47" t="inlineStr">
      <is>
        <t>SP</t>
      </is>
    </nc>
  </rcc>
  <rfmt sheetId="3" sqref="AG47" start="0" length="2147483647">
    <dxf>
      <font>
        <color auto="1"/>
      </font>
    </dxf>
  </rfmt>
  <rcc rId="17204" sId="3">
    <oc r="AX47" t="inlineStr">
      <is>
        <t>DBY</t>
      </is>
    </oc>
    <nc r="AX47" t="inlineStr">
      <is>
        <t>SP</t>
      </is>
    </nc>
  </rcc>
  <rfmt sheetId="3" sqref="AX47" start="0" length="2147483647">
    <dxf>
      <font>
        <color auto="1"/>
      </font>
    </dxf>
  </rfmt>
  <rcv guid="{83E26134-8071-4B52-B9C2-8B5396DF70B4}" action="delete"/>
  <rdn rId="0" localSheetId="3" customView="1" name="Z_83E26134_8071_4B52_B9C2_8B5396DF70B4_.wvu.Rows" hidden="1" oldHidden="1">
    <formula>Plan!$488:$750</formula>
    <oldFormula>Plan!$488:$750</oldFormula>
  </rdn>
  <rdn rId="0" localSheetId="3" customView="1" name="Z_83E26134_8071_4B52_B9C2_8B5396DF70B4_.wvu.Cols" hidden="1" oldHidden="1">
    <formula>Plan!$S:$U</formula>
    <oldFormula>Plan!$S:$U</oldFormula>
  </rdn>
  <rdn rId="0" localSheetId="3" customView="1" name="Z_83E26134_8071_4B52_B9C2_8B5396DF70B4_.wvu.FilterData" hidden="1" oldHidden="1">
    <formula>Plan!$A$5:$BQ$468</formula>
    <oldFormula>Plan!$A$5:$BQ$468</oldFormula>
  </rdn>
  <rdn rId="0" localSheetId="4" customView="1" name="Z_83E26134_8071_4B52_B9C2_8B5396DF70B4_.wvu.FilterData" hidden="1" oldHidden="1">
    <formula>'Delivery Docs Plan'!$A$4:$O$37</formula>
    <oldFormula>'Delivery Docs Plan'!$A$4:$O$37</oldFormula>
  </rdn>
  <rdn rId="0" localSheetId="5" customView="1" name="Z_83E26134_8071_4B52_B9C2_8B5396DF70B4_.wvu.Rows" hidden="1" oldHidden="1">
    <formula>'PR Matrix'!$1:$1</formula>
    <oldFormula>'PR Matrix'!$1:$1</oldFormula>
  </rdn>
  <rdn rId="0" localSheetId="5" customView="1" name="Z_83E26134_8071_4B52_B9C2_8B5396DF70B4_.wvu.Cols" hidden="1" oldHidden="1">
    <formula>'PR Matrix'!$JN:$XFD</formula>
    <oldFormula>'PR Matrix'!$JN:$XFD</oldFormula>
  </rdn>
  <rdn rId="0" localSheetId="5" customView="1" name="Z_83E26134_8071_4B52_B9C2_8B5396DF70B4_.wvu.FilterData" hidden="1" oldHidden="1">
    <formula>'PR Matrix'!$C$1:$C$481</formula>
    <oldFormula>'PR Matrix'!$C$1:$C$481</oldFormula>
  </rdn>
  <rdn rId="0" localSheetId="6" customView="1" name="Z_83E26134_8071_4B52_B9C2_8B5396DF70B4_.wvu.Cols" hidden="1" oldHidden="1">
    <formula>Allocation!$L:$XFD</formula>
    <oldFormula>Allocation!$L:$XFD</oldFormula>
  </rdn>
  <rdn rId="0" localSheetId="6" customView="1" name="Z_83E26134_8071_4B52_B9C2_8B5396DF70B4_.wvu.FilterData" hidden="1" oldHidden="1">
    <formula>Allocation!$A$1:$K$1</formula>
    <oldFormula>Allocation!$A$1:$K$1</oldFormula>
  </rdn>
  <rdn rId="0" localSheetId="7" customView="1" name="Z_83E26134_8071_4B52_B9C2_8B5396DF70B4_.wvu.FilterData" hidden="1" oldHidden="1">
    <formula>'SRS Reviews'!$A$1:$Q$136</formula>
    <oldFormula>'SRS Reviews'!$A$1:$Q$136</oldFormula>
  </rdn>
  <rdn rId="0" localSheetId="8" customView="1" name="Z_83E26134_8071_4B52_B9C2_8B5396DF70B4_.wvu.FilterData" hidden="1" oldHidden="1">
    <formula>Estimates!$A$2:$BC$460</formula>
    <oldFormula>Estimates!$A$2:$BC$460</oldFormula>
  </rdn>
  <rdn rId="0" localSheetId="10" customView="1" name="Z_83E26134_8071_4B52_B9C2_8B5396DF70B4_.wvu.FilterData" hidden="1" oldHidden="1">
    <formula>'Open SWPRs'!$A$1:$H$615</formula>
    <oldFormula>'Open SWPRs'!$A$1:$H$615</oldFormula>
  </rdn>
  <rdn rId="0" localSheetId="12" customView="1" name="Z_83E26134_8071_4B52_B9C2_8B5396DF70B4_.wvu.FilterData" hidden="1" oldHidden="1">
    <formula>'Build Plan'!$D$3:$L$48</formula>
    <oldFormula>'Build Plan'!$D$3:$L$48</oldFormula>
  </rdn>
  <rcv guid="{83E26134-8071-4B52-B9C2-8B5396DF70B4}" action="add"/>
</revisions>
</file>

<file path=xl/revisions/revisionLog32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7218" sId="3">
    <nc r="F384">
      <v>6089</v>
    </nc>
  </rcc>
  <rcc rId="17219" sId="3">
    <nc r="F416">
      <v>6089</v>
    </nc>
  </rcc>
  <rcc rId="17220" sId="3" odxf="1" dxf="1">
    <nc r="F448">
      <v>6089</v>
    </nc>
    <odxf>
      <font>
        <sz val="8"/>
        <color rgb="FF000000"/>
      </font>
    </odxf>
    <ndxf>
      <font>
        <sz val="8"/>
        <color rgb="FF000000"/>
      </font>
    </ndxf>
  </rcc>
  <rcc rId="17221" sId="3">
    <oc r="E384">
      <v>6089</v>
    </oc>
    <nc r="E384"/>
  </rcc>
  <rcc rId="17222" sId="3">
    <oc r="E416">
      <v>6089</v>
    </oc>
    <nc r="E416"/>
  </rcc>
  <rcc rId="17223" sId="3">
    <oc r="E448">
      <v>6089</v>
    </oc>
    <nc r="E448"/>
  </rcc>
  <rcv guid="{83E26134-8071-4B52-B9C2-8B5396DF70B4}" action="delete"/>
  <rdn rId="0" localSheetId="3" customView="1" name="Z_83E26134_8071_4B52_B9C2_8B5396DF70B4_.wvu.Rows" hidden="1" oldHidden="1">
    <formula>Plan!$488:$750</formula>
    <oldFormula>Plan!$488:$750</oldFormula>
  </rdn>
  <rdn rId="0" localSheetId="3" customView="1" name="Z_83E26134_8071_4B52_B9C2_8B5396DF70B4_.wvu.Cols" hidden="1" oldHidden="1">
    <formula>Plan!$S:$U</formula>
    <oldFormula>Plan!$S:$U</oldFormula>
  </rdn>
  <rdn rId="0" localSheetId="3" customView="1" name="Z_83E26134_8071_4B52_B9C2_8B5396DF70B4_.wvu.FilterData" hidden="1" oldHidden="1">
    <formula>Plan!$A$5:$BQ$468</formula>
    <oldFormula>Plan!$A$5:$BQ$468</oldFormula>
  </rdn>
  <rdn rId="0" localSheetId="4" customView="1" name="Z_83E26134_8071_4B52_B9C2_8B5396DF70B4_.wvu.FilterData" hidden="1" oldHidden="1">
    <formula>'Delivery Docs Plan'!$A$4:$O$37</formula>
    <oldFormula>'Delivery Docs Plan'!$A$4:$O$37</oldFormula>
  </rdn>
  <rdn rId="0" localSheetId="5" customView="1" name="Z_83E26134_8071_4B52_B9C2_8B5396DF70B4_.wvu.Rows" hidden="1" oldHidden="1">
    <formula>'PR Matrix'!$1:$1</formula>
    <oldFormula>'PR Matrix'!$1:$1</oldFormula>
  </rdn>
  <rdn rId="0" localSheetId="5" customView="1" name="Z_83E26134_8071_4B52_B9C2_8B5396DF70B4_.wvu.Cols" hidden="1" oldHidden="1">
    <formula>'PR Matrix'!$JN:$XFD</formula>
    <oldFormula>'PR Matrix'!$JN:$XFD</oldFormula>
  </rdn>
  <rdn rId="0" localSheetId="5" customView="1" name="Z_83E26134_8071_4B52_B9C2_8B5396DF70B4_.wvu.FilterData" hidden="1" oldHidden="1">
    <formula>'PR Matrix'!$C$1:$C$481</formula>
    <oldFormula>'PR Matrix'!$C$1:$C$481</oldFormula>
  </rdn>
  <rdn rId="0" localSheetId="6" customView="1" name="Z_83E26134_8071_4B52_B9C2_8B5396DF70B4_.wvu.Cols" hidden="1" oldHidden="1">
    <formula>Allocation!$L:$XFD</formula>
    <oldFormula>Allocation!$L:$XFD</oldFormula>
  </rdn>
  <rdn rId="0" localSheetId="6" customView="1" name="Z_83E26134_8071_4B52_B9C2_8B5396DF70B4_.wvu.FilterData" hidden="1" oldHidden="1">
    <formula>Allocation!$A$1:$K$1</formula>
    <oldFormula>Allocation!$A$1:$K$1</oldFormula>
  </rdn>
  <rdn rId="0" localSheetId="7" customView="1" name="Z_83E26134_8071_4B52_B9C2_8B5396DF70B4_.wvu.FilterData" hidden="1" oldHidden="1">
    <formula>'SRS Reviews'!$A$1:$Q$136</formula>
    <oldFormula>'SRS Reviews'!$A$1:$Q$136</oldFormula>
  </rdn>
  <rdn rId="0" localSheetId="8" customView="1" name="Z_83E26134_8071_4B52_B9C2_8B5396DF70B4_.wvu.FilterData" hidden="1" oldHidden="1">
    <formula>Estimates!$A$2:$BC$460</formula>
    <oldFormula>Estimates!$A$2:$BC$460</oldFormula>
  </rdn>
  <rdn rId="0" localSheetId="10" customView="1" name="Z_83E26134_8071_4B52_B9C2_8B5396DF70B4_.wvu.FilterData" hidden="1" oldHidden="1">
    <formula>'Open SWPRs'!$A$1:$H$615</formula>
    <oldFormula>'Open SWPRs'!$A$1:$H$615</oldFormula>
  </rdn>
  <rdn rId="0" localSheetId="12" customView="1" name="Z_83E26134_8071_4B52_B9C2_8B5396DF70B4_.wvu.FilterData" hidden="1" oldHidden="1">
    <formula>'Build Plan'!$D$3:$L$48</formula>
    <oldFormula>'Build Plan'!$D$3:$L$48</oldFormula>
  </rdn>
  <rcv guid="{83E26134-8071-4B52-B9C2-8B5396DF70B4}" action="add"/>
</revisions>
</file>

<file path=xl/revisions/revisionLog33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7237" sId="3">
    <nc r="N384" t="inlineStr">
      <is>
        <t>Y</t>
      </is>
    </nc>
  </rcc>
  <rcc rId="17238" sId="3">
    <nc r="N416" t="inlineStr">
      <is>
        <t>Y</t>
      </is>
    </nc>
  </rcc>
  <rcc rId="17239" sId="3">
    <oc r="O384" t="inlineStr">
      <is>
        <t>Y</t>
      </is>
    </oc>
    <nc r="O384"/>
  </rcc>
  <rcc rId="17240" sId="3">
    <oc r="O416" t="inlineStr">
      <is>
        <t>Y</t>
      </is>
    </oc>
    <nc r="O416"/>
  </rcc>
  <rcv guid="{E1C450DA-5A25-49EE-AC15-82D55BC93335}" action="delete"/>
  <rdn rId="0" localSheetId="3" customView="1" name="Z_E1C450DA_5A25_49EE_AC15_82D55BC93335_.wvu.Rows" hidden="1" oldHidden="1">
    <formula>Plan!$488:$750</formula>
    <oldFormula>Plan!$488:$750</oldFormula>
  </rdn>
  <rdn rId="0" localSheetId="3" customView="1" name="Z_E1C450DA_5A25_49EE_AC15_82D55BC93335_.wvu.Cols" hidden="1" oldHidden="1">
    <formula>Plan!$S:$U,Plan!$BQ:$BT</formula>
    <oldFormula>Plan!$S:$U,Plan!$BQ:$BT</oldFormula>
  </rdn>
  <rdn rId="0" localSheetId="3" customView="1" name="Z_E1C450DA_5A25_49EE_AC15_82D55BC93335_.wvu.FilterData" hidden="1" oldHidden="1">
    <formula>Plan!$A$5:$BQ$468</formula>
    <oldFormula>Plan!$A$5:$BQ$468</oldFormula>
  </rdn>
  <rdn rId="0" localSheetId="4" customView="1" name="Z_E1C450DA_5A25_49EE_AC15_82D55BC93335_.wvu.FilterData" hidden="1" oldHidden="1">
    <formula>'Delivery Docs Plan'!$A$4:$O$37</formula>
    <oldFormula>'Delivery Docs Plan'!$A$4:$O$37</oldFormula>
  </rdn>
  <rdn rId="0" localSheetId="5" customView="1" name="Z_E1C450DA_5A25_49EE_AC15_82D55BC93335_.wvu.Rows" hidden="1" oldHidden="1">
    <formula>'PR Matrix'!$1:$2</formula>
    <oldFormula>'PR Matrix'!$1:$2</oldFormula>
  </rdn>
  <rdn rId="0" localSheetId="5" customView="1" name="Z_E1C450DA_5A25_49EE_AC15_82D55BC93335_.wvu.Cols" hidden="1" oldHidden="1">
    <formula>'PR Matrix'!$JN:$XFD</formula>
    <oldFormula>'PR Matrix'!$JN:$XFD</oldFormula>
  </rdn>
  <rdn rId="0" localSheetId="5" customView="1" name="Z_E1C450DA_5A25_49EE_AC15_82D55BC93335_.wvu.FilterData" hidden="1" oldHidden="1">
    <formula>'PR Matrix'!$C$1:$C$481</formula>
    <oldFormula>'PR Matrix'!$C$1:$C$481</oldFormula>
  </rdn>
  <rdn rId="0" localSheetId="6" customView="1" name="Z_E1C450DA_5A25_49EE_AC15_82D55BC93335_.wvu.Cols" hidden="1" oldHidden="1">
    <formula>Allocation!$L:$XFD</formula>
    <oldFormula>Allocation!$L:$XFD</oldFormula>
  </rdn>
  <rdn rId="0" localSheetId="6" customView="1" name="Z_E1C450DA_5A25_49EE_AC15_82D55BC93335_.wvu.FilterData" hidden="1" oldHidden="1">
    <formula>Allocation!$A$1:$K$1</formula>
    <oldFormula>Allocation!$A$1:$K$1</oldFormula>
  </rdn>
  <rdn rId="0" localSheetId="7" customView="1" name="Z_E1C450DA_5A25_49EE_AC15_82D55BC93335_.wvu.FilterData" hidden="1" oldHidden="1">
    <formula>'SRS Reviews'!$A$1:$Q$136</formula>
    <oldFormula>'SRS Reviews'!$A$1:$Q$136</oldFormula>
  </rdn>
  <rdn rId="0" localSheetId="8" customView="1" name="Z_E1C450DA_5A25_49EE_AC15_82D55BC93335_.wvu.FilterData" hidden="1" oldHidden="1">
    <formula>Estimates!$A$2:$BC$460</formula>
    <oldFormula>Estimates!$A$2:$BC$460</oldFormula>
  </rdn>
  <rdn rId="0" localSheetId="10" customView="1" name="Z_E1C450DA_5A25_49EE_AC15_82D55BC93335_.wvu.FilterData" hidden="1" oldHidden="1">
    <formula>'Open SWPRs'!$A$1:$H$615</formula>
    <oldFormula>'Open SWPRs'!$A$1:$H$615</oldFormula>
  </rdn>
  <rdn rId="0" localSheetId="12" customView="1" name="Z_E1C450DA_5A25_49EE_AC15_82D55BC93335_.wvu.FilterData" hidden="1" oldHidden="1">
    <formula>'Build Plan'!$D$3:$L$48</formula>
    <oldFormula>'Build Plan'!$D$3:$L$48</oldFormula>
  </rdn>
  <rcv guid="{E1C450DA-5A25-49EE-AC15-82D55BC93335}" action="add"/>
</revisions>
</file>

<file path=xl/revisions/revisionLog33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7254" sId="5">
    <oc r="Q4" t="inlineStr">
      <is>
        <t>N</t>
      </is>
    </oc>
    <nc r="Q4" t="inlineStr">
      <is>
        <t>Y</t>
      </is>
    </nc>
  </rcc>
  <rcc rId="17255" sId="5">
    <nc r="O198" t="inlineStr">
      <is>
        <t>Y</t>
      </is>
    </nc>
  </rcc>
  <rcc rId="17256" sId="5">
    <nc r="B198">
      <v>6181</v>
    </nc>
  </rcc>
  <rcc rId="17257" sId="3">
    <nc r="E187">
      <v>6181</v>
    </nc>
  </rcc>
  <rcc rId="17258" sId="3">
    <nc r="I187" t="inlineStr">
      <is>
        <t>Y</t>
      </is>
    </nc>
  </rcc>
  <rcc rId="17259" sId="3">
    <nc r="P187" t="inlineStr">
      <is>
        <t>Y</t>
      </is>
    </nc>
  </rcc>
  <rcv guid="{83E26134-8071-4B52-B9C2-8B5396DF70B4}" action="delete"/>
  <rdn rId="0" localSheetId="3" customView="1" name="Z_83E26134_8071_4B52_B9C2_8B5396DF70B4_.wvu.Rows" hidden="1" oldHidden="1">
    <formula>Plan!$488:$750</formula>
    <oldFormula>Plan!$488:$750</oldFormula>
  </rdn>
  <rdn rId="0" localSheetId="3" customView="1" name="Z_83E26134_8071_4B52_B9C2_8B5396DF70B4_.wvu.Cols" hidden="1" oldHidden="1">
    <formula>Plan!$S:$U</formula>
    <oldFormula>Plan!$S:$U</oldFormula>
  </rdn>
  <rdn rId="0" localSheetId="3" customView="1" name="Z_83E26134_8071_4B52_B9C2_8B5396DF70B4_.wvu.FilterData" hidden="1" oldHidden="1">
    <formula>Plan!$A$5:$BQ$468</formula>
    <oldFormula>Plan!$A$5:$BQ$468</oldFormula>
  </rdn>
  <rdn rId="0" localSheetId="4" customView="1" name="Z_83E26134_8071_4B52_B9C2_8B5396DF70B4_.wvu.FilterData" hidden="1" oldHidden="1">
    <formula>'Delivery Docs Plan'!$A$4:$O$37</formula>
    <oldFormula>'Delivery Docs Plan'!$A$4:$O$37</oldFormula>
  </rdn>
  <rdn rId="0" localSheetId="5" customView="1" name="Z_83E26134_8071_4B52_B9C2_8B5396DF70B4_.wvu.Rows" hidden="1" oldHidden="1">
    <formula>'PR Matrix'!$1:$1</formula>
    <oldFormula>'PR Matrix'!$1:$1</oldFormula>
  </rdn>
  <rdn rId="0" localSheetId="5" customView="1" name="Z_83E26134_8071_4B52_B9C2_8B5396DF70B4_.wvu.Cols" hidden="1" oldHidden="1">
    <formula>'PR Matrix'!$JN:$XFD</formula>
    <oldFormula>'PR Matrix'!$JN:$XFD</oldFormula>
  </rdn>
  <rdn rId="0" localSheetId="5" customView="1" name="Z_83E26134_8071_4B52_B9C2_8B5396DF70B4_.wvu.FilterData" hidden="1" oldHidden="1">
    <formula>'PR Matrix'!$C$1:$C$481</formula>
    <oldFormula>'PR Matrix'!$C$1:$C$481</oldFormula>
  </rdn>
  <rdn rId="0" localSheetId="6" customView="1" name="Z_83E26134_8071_4B52_B9C2_8B5396DF70B4_.wvu.Cols" hidden="1" oldHidden="1">
    <formula>Allocation!$L:$XFD</formula>
    <oldFormula>Allocation!$L:$XFD</oldFormula>
  </rdn>
  <rdn rId="0" localSheetId="6" customView="1" name="Z_83E26134_8071_4B52_B9C2_8B5396DF70B4_.wvu.FilterData" hidden="1" oldHidden="1">
    <formula>Allocation!$A$1:$K$1</formula>
    <oldFormula>Allocation!$A$1:$K$1</oldFormula>
  </rdn>
  <rdn rId="0" localSheetId="7" customView="1" name="Z_83E26134_8071_4B52_B9C2_8B5396DF70B4_.wvu.FilterData" hidden="1" oldHidden="1">
    <formula>'SRS Reviews'!$A$1:$Q$136</formula>
    <oldFormula>'SRS Reviews'!$A$1:$Q$136</oldFormula>
  </rdn>
  <rdn rId="0" localSheetId="8" customView="1" name="Z_83E26134_8071_4B52_B9C2_8B5396DF70B4_.wvu.FilterData" hidden="1" oldHidden="1">
    <formula>Estimates!$A$2:$BC$460</formula>
    <oldFormula>Estimates!$A$2:$BC$460</oldFormula>
  </rdn>
  <rdn rId="0" localSheetId="10" customView="1" name="Z_83E26134_8071_4B52_B9C2_8B5396DF70B4_.wvu.FilterData" hidden="1" oldHidden="1">
    <formula>'Open SWPRs'!$A$1:$H$615</formula>
    <oldFormula>'Open SWPRs'!$A$1:$H$615</oldFormula>
  </rdn>
  <rdn rId="0" localSheetId="12" customView="1" name="Z_83E26134_8071_4B52_B9C2_8B5396DF70B4_.wvu.FilterData" hidden="1" oldHidden="1">
    <formula>'Build Plan'!$D$3:$L$48</formula>
    <oldFormula>'Build Plan'!$D$3:$L$48</oldFormula>
  </rdn>
  <rcv guid="{83E26134-8071-4B52-B9C2-8B5396DF70B4}" action="add"/>
</revisions>
</file>

<file path=xl/revisions/revisionLog33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7273" sId="3">
    <oc r="N384" t="inlineStr">
      <is>
        <t>Y</t>
      </is>
    </oc>
    <nc r="N384"/>
  </rcc>
  <rcc rId="17274" sId="3">
    <nc r="O384" t="inlineStr">
      <is>
        <t>Y</t>
      </is>
    </nc>
  </rcc>
  <rcc rId="17275" sId="3">
    <nc r="O416" t="inlineStr">
      <is>
        <t>Y</t>
      </is>
    </nc>
  </rcc>
  <rcc rId="17276" sId="3">
    <oc r="N416" t="inlineStr">
      <is>
        <t>Y</t>
      </is>
    </oc>
    <nc r="N416"/>
  </rcc>
</revisions>
</file>

<file path=xl/revisions/revisionLog33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7277" sId="3">
    <oc r="Z53">
      <v>50</v>
    </oc>
    <nc r="Z53">
      <v>100</v>
    </nc>
  </rcc>
  <rcc rId="17278" sId="3">
    <oc r="AI53">
      <v>50</v>
    </oc>
    <nc r="AI53">
      <v>100</v>
    </nc>
  </rcc>
  <rcc rId="17279" sId="3">
    <oc r="AY53">
      <v>70</v>
    </oc>
    <nc r="AY53">
      <v>100</v>
    </nc>
  </rcc>
  <rm rId="17280" sheetId="3" source="E53" destination="F53" sourceSheetId="3">
    <rfmt sheetId="3" sqref="F53" start="0" length="0">
      <dxf>
        <font>
          <sz val="8"/>
          <color auto="1"/>
          <name val="Arial"/>
          <scheme val="none"/>
        </font>
        <alignment horizontal="left" vertical="top" wrapText="1" readingOrder="0"/>
        <border outline="0">
          <left style="thin">
            <color indexed="64"/>
          </left>
          <right style="thin">
            <color indexed="64"/>
          </right>
        </border>
      </dxf>
    </rfmt>
  </rm>
  <rcc rId="17281" sId="3">
    <nc r="AQ53">
      <v>100</v>
    </nc>
  </rcc>
  <rcv guid="{27A4B667-7EE5-4B37-A36E-7A71AE7736F5}" action="delete"/>
  <rdn rId="0" localSheetId="3" customView="1" name="Z_27A4B667_7EE5_4B37_A36E_7A71AE7736F5_.wvu.Rows" hidden="1" oldHidden="1">
    <formula>Plan!$488:$750</formula>
    <oldFormula>Plan!$488:$750</oldFormula>
  </rdn>
  <rdn rId="0" localSheetId="3" customView="1" name="Z_27A4B667_7EE5_4B37_A36E_7A71AE7736F5_.wvu.Cols" hidden="1" oldHidden="1">
    <formula>Plan!$S:$U,Plan!$BQ:$BT</formula>
    <oldFormula>Plan!$S:$U,Plan!$BQ:$BT</oldFormula>
  </rdn>
  <rdn rId="0" localSheetId="3" customView="1" name="Z_27A4B667_7EE5_4B37_A36E_7A71AE7736F5_.wvu.FilterData" hidden="1" oldHidden="1">
    <formula>Plan!$A$5:$BQ$468</formula>
    <oldFormula>Plan!$A$5:$BQ$468</oldFormula>
  </rdn>
  <rdn rId="0" localSheetId="4" customView="1" name="Z_27A4B667_7EE5_4B37_A36E_7A71AE7736F5_.wvu.FilterData" hidden="1" oldHidden="1">
    <formula>'Delivery Docs Plan'!$A$4:$O$37</formula>
    <oldFormula>'Delivery Docs Plan'!$A$4:$O$37</oldFormula>
  </rdn>
  <rdn rId="0" localSheetId="5" customView="1" name="Z_27A4B667_7EE5_4B37_A36E_7A71AE7736F5_.wvu.Rows" hidden="1" oldHidden="1">
    <formula>'PR Matrix'!$1:$2</formula>
    <oldFormula>'PR Matrix'!$1:$2</oldFormula>
  </rdn>
  <rdn rId="0" localSheetId="5" customView="1" name="Z_27A4B667_7EE5_4B37_A36E_7A71AE7736F5_.wvu.Cols" hidden="1" oldHidden="1">
    <formula>'PR Matrix'!$JN:$XFD</formula>
    <oldFormula>'PR Matrix'!$JN:$XFD</oldFormula>
  </rdn>
  <rdn rId="0" localSheetId="5" customView="1" name="Z_27A4B667_7EE5_4B37_A36E_7A71AE7736F5_.wvu.FilterData" hidden="1" oldHidden="1">
    <formula>'PR Matrix'!$C$1:$C$481</formula>
    <oldFormula>'PR Matrix'!$C$1:$C$481</oldFormula>
  </rdn>
  <rdn rId="0" localSheetId="6" customView="1" name="Z_27A4B667_7EE5_4B37_A36E_7A71AE7736F5_.wvu.Cols" hidden="1" oldHidden="1">
    <formula>Allocation!$L:$XFD</formula>
    <oldFormula>Allocation!$L:$XFD</oldFormula>
  </rdn>
  <rdn rId="0" localSheetId="6" customView="1" name="Z_27A4B667_7EE5_4B37_A36E_7A71AE7736F5_.wvu.FilterData" hidden="1" oldHidden="1">
    <formula>Allocation!$A$1:$K$1</formula>
    <oldFormula>Allocation!$A$1:$K$1</oldFormula>
  </rdn>
  <rdn rId="0" localSheetId="7" customView="1" name="Z_27A4B667_7EE5_4B37_A36E_7A71AE7736F5_.wvu.FilterData" hidden="1" oldHidden="1">
    <formula>'SRS Reviews'!$A$1:$Q$136</formula>
    <oldFormula>'SRS Reviews'!$A$1:$Q$136</oldFormula>
  </rdn>
  <rdn rId="0" localSheetId="8" customView="1" name="Z_27A4B667_7EE5_4B37_A36E_7A71AE7736F5_.wvu.FilterData" hidden="1" oldHidden="1">
    <formula>Estimates!$A$2:$BC$460</formula>
    <oldFormula>Estimates!$A$2:$BC$460</oldFormula>
  </rdn>
  <rdn rId="0" localSheetId="10" customView="1" name="Z_27A4B667_7EE5_4B37_A36E_7A71AE7736F5_.wvu.FilterData" hidden="1" oldHidden="1">
    <formula>'Open SWPRs'!$A$1:$H$615</formula>
    <oldFormula>'Open SWPRs'!$A$1:$H$615</oldFormula>
  </rdn>
  <rdn rId="0" localSheetId="12" customView="1" name="Z_27A4B667_7EE5_4B37_A36E_7A71AE7736F5_.wvu.FilterData" hidden="1" oldHidden="1">
    <formula>'Build Plan'!$D$3:$L$48</formula>
    <oldFormula>'Build Plan'!$D$3:$L$48</oldFormula>
  </rdn>
  <rcv guid="{27A4B667-7EE5-4B37-A36E-7A71AE7736F5}" action="add"/>
</revisions>
</file>

<file path=xl/revisions/revisionLog33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7295" sId="3">
    <nc r="V187">
      <v>3</v>
    </nc>
  </rcc>
  <rcv guid="{83E26134-8071-4B52-B9C2-8B5396DF70B4}" action="delete"/>
  <rdn rId="0" localSheetId="3" customView="1" name="Z_83E26134_8071_4B52_B9C2_8B5396DF70B4_.wvu.Rows" hidden="1" oldHidden="1">
    <formula>Plan!$488:$750</formula>
    <oldFormula>Plan!$488:$750</oldFormula>
  </rdn>
  <rdn rId="0" localSheetId="3" customView="1" name="Z_83E26134_8071_4B52_B9C2_8B5396DF70B4_.wvu.Cols" hidden="1" oldHidden="1">
    <formula>Plan!$S:$U</formula>
    <oldFormula>Plan!$S:$U</oldFormula>
  </rdn>
  <rdn rId="0" localSheetId="3" customView="1" name="Z_83E26134_8071_4B52_B9C2_8B5396DF70B4_.wvu.FilterData" hidden="1" oldHidden="1">
    <formula>Plan!$A$5:$BQ$468</formula>
    <oldFormula>Plan!$A$5:$BQ$468</oldFormula>
  </rdn>
  <rdn rId="0" localSheetId="4" customView="1" name="Z_83E26134_8071_4B52_B9C2_8B5396DF70B4_.wvu.FilterData" hidden="1" oldHidden="1">
    <formula>'Delivery Docs Plan'!$A$4:$O$37</formula>
    <oldFormula>'Delivery Docs Plan'!$A$4:$O$37</oldFormula>
  </rdn>
  <rdn rId="0" localSheetId="5" customView="1" name="Z_83E26134_8071_4B52_B9C2_8B5396DF70B4_.wvu.Rows" hidden="1" oldHidden="1">
    <formula>'PR Matrix'!$1:$1</formula>
    <oldFormula>'PR Matrix'!$1:$1</oldFormula>
  </rdn>
  <rdn rId="0" localSheetId="5" customView="1" name="Z_83E26134_8071_4B52_B9C2_8B5396DF70B4_.wvu.Cols" hidden="1" oldHidden="1">
    <formula>'PR Matrix'!$JN:$XFD</formula>
    <oldFormula>'PR Matrix'!$JN:$XFD</oldFormula>
  </rdn>
  <rdn rId="0" localSheetId="5" customView="1" name="Z_83E26134_8071_4B52_B9C2_8B5396DF70B4_.wvu.FilterData" hidden="1" oldHidden="1">
    <formula>'PR Matrix'!$C$1:$C$481</formula>
    <oldFormula>'PR Matrix'!$C$1:$C$481</oldFormula>
  </rdn>
  <rdn rId="0" localSheetId="6" customView="1" name="Z_83E26134_8071_4B52_B9C2_8B5396DF70B4_.wvu.Cols" hidden="1" oldHidden="1">
    <formula>Allocation!$L:$XFD</formula>
    <oldFormula>Allocation!$L:$XFD</oldFormula>
  </rdn>
  <rdn rId="0" localSheetId="6" customView="1" name="Z_83E26134_8071_4B52_B9C2_8B5396DF70B4_.wvu.FilterData" hidden="1" oldHidden="1">
    <formula>Allocation!$A$1:$K$1</formula>
    <oldFormula>Allocation!$A$1:$K$1</oldFormula>
  </rdn>
  <rdn rId="0" localSheetId="7" customView="1" name="Z_83E26134_8071_4B52_B9C2_8B5396DF70B4_.wvu.FilterData" hidden="1" oldHidden="1">
    <formula>'SRS Reviews'!$A$1:$Q$136</formula>
    <oldFormula>'SRS Reviews'!$A$1:$Q$136</oldFormula>
  </rdn>
  <rdn rId="0" localSheetId="8" customView="1" name="Z_83E26134_8071_4B52_B9C2_8B5396DF70B4_.wvu.FilterData" hidden="1" oldHidden="1">
    <formula>Estimates!$A$2:$BC$460</formula>
    <oldFormula>Estimates!$A$2:$BC$460</oldFormula>
  </rdn>
  <rdn rId="0" localSheetId="10" customView="1" name="Z_83E26134_8071_4B52_B9C2_8B5396DF70B4_.wvu.FilterData" hidden="1" oldHidden="1">
    <formula>'Open SWPRs'!$A$1:$H$615</formula>
    <oldFormula>'Open SWPRs'!$A$1:$H$615</oldFormula>
  </rdn>
  <rdn rId="0" localSheetId="12" customView="1" name="Z_83E26134_8071_4B52_B9C2_8B5396DF70B4_.wvu.FilterData" hidden="1" oldHidden="1">
    <formula>'Build Plan'!$D$3:$L$48</formula>
    <oldFormula>'Build Plan'!$D$3:$L$48</oldFormula>
  </rdn>
  <rcv guid="{83E26134-8071-4B52-B9C2-8B5396DF70B4}" action="add"/>
</revisions>
</file>

<file path=xl/revisions/revisionLog33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18DF35B7-CAA0-4050-BA63-78DA1CA747BE}" action="delete"/>
  <rdn rId="0" localSheetId="3" customView="1" name="Z_18DF35B7_CAA0_4050_BA63_78DA1CA747BE_.wvu.Rows" hidden="1" oldHidden="1">
    <formula>Plan!$488:$750</formula>
    <oldFormula>Plan!$488:$750</oldFormula>
  </rdn>
  <rdn rId="0" localSheetId="3" customView="1" name="Z_18DF35B7_CAA0_4050_BA63_78DA1CA747BE_.wvu.Cols" hidden="1" oldHidden="1">
    <formula>Plan!$S:$U,Plan!$BQ:$BT</formula>
    <oldFormula>Plan!$S:$U,Plan!$BQ:$BT</oldFormula>
  </rdn>
  <rdn rId="0" localSheetId="3" customView="1" name="Z_18DF35B7_CAA0_4050_BA63_78DA1CA747BE_.wvu.FilterData" hidden="1" oldHidden="1">
    <formula>Plan!$A$5:$BQ$468</formula>
    <oldFormula>Plan!$A$5:$BQ$468</oldFormula>
  </rdn>
  <rdn rId="0" localSheetId="4" customView="1" name="Z_18DF35B7_CAA0_4050_BA63_78DA1CA747BE_.wvu.FilterData" hidden="1" oldHidden="1">
    <formula>'Delivery Docs Plan'!$A$4:$O$37</formula>
    <oldFormula>'Delivery Docs Plan'!$A$4:$O$37</oldFormula>
  </rdn>
  <rdn rId="0" localSheetId="5" customView="1" name="Z_18DF35B7_CAA0_4050_BA63_78DA1CA747BE_.wvu.Rows" hidden="1" oldHidden="1">
    <formula>'PR Matrix'!$1:$1</formula>
    <oldFormula>'PR Matrix'!$1:$2</oldFormula>
  </rdn>
  <rdn rId="0" localSheetId="5" customView="1" name="Z_18DF35B7_CAA0_4050_BA63_78DA1CA747BE_.wvu.Cols" hidden="1" oldHidden="1">
    <formula>'PR Matrix'!$JN:$XFD</formula>
    <oldFormula>'PR Matrix'!$JN:$XFD</oldFormula>
  </rdn>
  <rdn rId="0" localSheetId="5" customView="1" name="Z_18DF35B7_CAA0_4050_BA63_78DA1CA747BE_.wvu.FilterData" hidden="1" oldHidden="1">
    <formula>'PR Matrix'!$C$1:$C$481</formula>
    <oldFormula>'PR Matrix'!$C$1:$C$481</oldFormula>
  </rdn>
  <rdn rId="0" localSheetId="6" customView="1" name="Z_18DF35B7_CAA0_4050_BA63_78DA1CA747BE_.wvu.Cols" hidden="1" oldHidden="1">
    <formula>Allocation!$L:$XFD</formula>
    <oldFormula>Allocation!$L:$XFD</oldFormula>
  </rdn>
  <rdn rId="0" localSheetId="6" customView="1" name="Z_18DF35B7_CAA0_4050_BA63_78DA1CA747BE_.wvu.FilterData" hidden="1" oldHidden="1">
    <formula>Allocation!$A$1:$K$1</formula>
    <oldFormula>Allocation!$A$1:$K$1</oldFormula>
  </rdn>
  <rdn rId="0" localSheetId="7" customView="1" name="Z_18DF35B7_CAA0_4050_BA63_78DA1CA747BE_.wvu.FilterData" hidden="1" oldHidden="1">
    <formula>'SRS Reviews'!$A$1:$Q$136</formula>
    <oldFormula>'SRS Reviews'!$A$1:$Q$136</oldFormula>
  </rdn>
  <rdn rId="0" localSheetId="8" customView="1" name="Z_18DF35B7_CAA0_4050_BA63_78DA1CA747BE_.wvu.FilterData" hidden="1" oldHidden="1">
    <formula>Estimates!$A$2:$BC$460</formula>
    <oldFormula>Estimates!$A$2:$BC$460</oldFormula>
  </rdn>
  <rdn rId="0" localSheetId="10" customView="1" name="Z_18DF35B7_CAA0_4050_BA63_78DA1CA747BE_.wvu.FilterData" hidden="1" oldHidden="1">
    <formula>'Open SWPRs'!$A$1:$H$615</formula>
    <oldFormula>'Open SWPRs'!$A$1:$H$615</oldFormula>
  </rdn>
  <rdn rId="0" localSheetId="12" customView="1" name="Z_18DF35B7_CAA0_4050_BA63_78DA1CA747BE_.wvu.FilterData" hidden="1" oldHidden="1">
    <formula>'Build Plan'!$D$3:$L$48</formula>
    <oldFormula>'Build Plan'!$D$3:$L$48</oldFormula>
  </rdn>
  <rcv guid="{18DF35B7-CAA0-4050-BA63-78DA1CA747BE}" action="add"/>
</revisions>
</file>

<file path=xl/revisions/revisionLog33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7322" sId="3">
    <oc r="Z148">
      <v>50</v>
    </oc>
    <nc r="Z148">
      <v>90</v>
    </nc>
  </rcc>
  <rcc rId="17323" sId="3">
    <oc r="AI148">
      <v>50</v>
    </oc>
    <nc r="AI148">
      <v>80</v>
    </nc>
  </rcc>
  <rcc rId="17324" sId="3">
    <oc r="AY148">
      <v>30</v>
    </oc>
    <nc r="AY148">
      <v>90</v>
    </nc>
  </rcc>
  <rcv guid="{02668375-14EE-499B-A8A1-CFA0F3453F57}" action="delete"/>
  <rdn rId="0" localSheetId="3" customView="1" name="Z_02668375_14EE_499B_A8A1_CFA0F3453F57_.wvu.Rows" hidden="1" oldHidden="1">
    <formula>Plan!$488:$750</formula>
    <oldFormula>Plan!$488:$750</oldFormula>
  </rdn>
  <rdn rId="0" localSheetId="3" customView="1" name="Z_02668375_14EE_499B_A8A1_CFA0F3453F57_.wvu.Cols" hidden="1" oldHidden="1">
    <formula>Plan!$S:$U,Plan!$BQ:$BT</formula>
    <oldFormula>Plan!$S:$U,Plan!$BQ:$BT</oldFormula>
  </rdn>
  <rdn rId="0" localSheetId="3" customView="1" name="Z_02668375_14EE_499B_A8A1_CFA0F3453F57_.wvu.FilterData" hidden="1" oldHidden="1">
    <formula>Plan!$A$5:$BQ$468</formula>
    <oldFormula>Plan!$A$5:$BQ$468</oldFormula>
  </rdn>
  <rdn rId="0" localSheetId="4" customView="1" name="Z_02668375_14EE_499B_A8A1_CFA0F3453F57_.wvu.FilterData" hidden="1" oldHidden="1">
    <formula>'Delivery Docs Plan'!$A$4:$O$37</formula>
    <oldFormula>'Delivery Docs Plan'!$A$4:$O$37</oldFormula>
  </rdn>
  <rdn rId="0" localSheetId="5" customView="1" name="Z_02668375_14EE_499B_A8A1_CFA0F3453F57_.wvu.Rows" hidden="1" oldHidden="1">
    <formula>'PR Matrix'!$1:$1</formula>
    <oldFormula>'PR Matrix'!$1:$1</oldFormula>
  </rdn>
  <rdn rId="0" localSheetId="5" customView="1" name="Z_02668375_14EE_499B_A8A1_CFA0F3453F57_.wvu.Cols" hidden="1" oldHidden="1">
    <formula>'PR Matrix'!$JN:$XFD</formula>
    <oldFormula>'PR Matrix'!$JN:$XFD</oldFormula>
  </rdn>
  <rdn rId="0" localSheetId="5" customView="1" name="Z_02668375_14EE_499B_A8A1_CFA0F3453F57_.wvu.FilterData" hidden="1" oldHidden="1">
    <formula>'PR Matrix'!$C$1:$C$481</formula>
    <oldFormula>'PR Matrix'!$C$1:$C$481</oldFormula>
  </rdn>
  <rdn rId="0" localSheetId="6" customView="1" name="Z_02668375_14EE_499B_A8A1_CFA0F3453F57_.wvu.Cols" hidden="1" oldHidden="1">
    <formula>Allocation!$L:$XFD</formula>
    <oldFormula>Allocation!$L:$XFD</oldFormula>
  </rdn>
  <rdn rId="0" localSheetId="6" customView="1" name="Z_02668375_14EE_499B_A8A1_CFA0F3453F57_.wvu.FilterData" hidden="1" oldHidden="1">
    <formula>Allocation!$A$1:$K$1</formula>
    <oldFormula>Allocation!$A$1:$K$1</oldFormula>
  </rdn>
  <rdn rId="0" localSheetId="7" customView="1" name="Z_02668375_14EE_499B_A8A1_CFA0F3453F57_.wvu.FilterData" hidden="1" oldHidden="1">
    <formula>'SRS Reviews'!$A$1:$Q$136</formula>
    <oldFormula>'SRS Reviews'!$A$1:$Q$136</oldFormula>
  </rdn>
  <rdn rId="0" localSheetId="8" customView="1" name="Z_02668375_14EE_499B_A8A1_CFA0F3453F57_.wvu.FilterData" hidden="1" oldHidden="1">
    <formula>Estimates!$A$2:$BC$460</formula>
    <oldFormula>Estimates!$A$2:$BC$460</oldFormula>
  </rdn>
  <rdn rId="0" localSheetId="10" customView="1" name="Z_02668375_14EE_499B_A8A1_CFA0F3453F57_.wvu.FilterData" hidden="1" oldHidden="1">
    <formula>'Open SWPRs'!$A$1:$H$615</formula>
    <oldFormula>'Open SWPRs'!$A$1:$H$615</oldFormula>
  </rdn>
  <rdn rId="0" localSheetId="12" customView="1" name="Z_02668375_14EE_499B_A8A1_CFA0F3453F57_.wvu.FilterData" hidden="1" oldHidden="1">
    <formula>'Build Plan'!$D$3:$L$48</formula>
    <oldFormula>'Build Plan'!$D$3:$L$48</oldFormula>
  </rdn>
  <rcv guid="{02668375-14EE-499B-A8A1-CFA0F3453F57}" action="add"/>
</revisions>
</file>

<file path=xl/revisions/revisionLog33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7338" sId="3">
    <nc r="AQ148">
      <v>80</v>
    </nc>
  </rcc>
</revisions>
</file>

<file path=xl/revisions/revisionLog33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7339" sId="3">
    <oc r="X55" t="inlineStr">
      <is>
        <t>IH</t>
      </is>
    </oc>
    <nc r="X55" t="inlineStr">
      <is>
        <t>LC</t>
      </is>
    </nc>
  </rcc>
  <rcc rId="17340" sId="3">
    <oc r="AG55" t="inlineStr">
      <is>
        <t>IH</t>
      </is>
    </oc>
    <nc r="AG55" t="inlineStr">
      <is>
        <t>LC</t>
      </is>
    </nc>
  </rcc>
  <rcc rId="17341" sId="3">
    <oc r="AX55" t="inlineStr">
      <is>
        <t>IH</t>
      </is>
    </oc>
    <nc r="AX55" t="inlineStr">
      <is>
        <t>LC</t>
      </is>
    </nc>
  </rcc>
  <rcc rId="17342" sId="3">
    <nc r="M243" t="inlineStr">
      <is>
        <t>Y</t>
      </is>
    </nc>
  </rcc>
  <rcc rId="17343" sId="3">
    <oc r="L243" t="inlineStr">
      <is>
        <t>Y</t>
      </is>
    </oc>
    <nc r="L243"/>
  </rcc>
  <rcc rId="17344" sId="3">
    <nc r="N243" t="inlineStr">
      <is>
        <t>Y</t>
      </is>
    </nc>
  </rcc>
  <rcc rId="17345" sId="3">
    <nc r="O243" t="inlineStr">
      <is>
        <t>Y</t>
      </is>
    </nc>
  </rcc>
  <rcc rId="17346" sId="3">
    <nc r="P243" t="inlineStr">
      <is>
        <t>Y</t>
      </is>
    </nc>
  </rcc>
  <rcc rId="17347" sId="3">
    <nc r="L247" t="inlineStr">
      <is>
        <t>Y</t>
      </is>
    </nc>
  </rcc>
  <rcc rId="17348" sId="3">
    <oc r="M247" t="inlineStr">
      <is>
        <t>Y</t>
      </is>
    </oc>
    <nc r="M247"/>
  </rcc>
  <rcc rId="17349" sId="3">
    <oc r="N247" t="inlineStr">
      <is>
        <t>Y</t>
      </is>
    </oc>
    <nc r="N247"/>
  </rcc>
  <rcc rId="17350" sId="3">
    <oc r="O247" t="inlineStr">
      <is>
        <t>Y</t>
      </is>
    </oc>
    <nc r="O247"/>
  </rcc>
  <rcc rId="17351" sId="3">
    <oc r="P247" t="inlineStr">
      <is>
        <t>Y</t>
      </is>
    </oc>
    <nc r="P247"/>
  </rcc>
  <rcc rId="17352" sId="3">
    <oc r="AW243" t="inlineStr">
      <is>
        <t>IH</t>
      </is>
    </oc>
    <nc r="AW243"/>
  </rcc>
  <rcc rId="17353" sId="3">
    <nc r="AW247" t="inlineStr">
      <is>
        <t>IH</t>
      </is>
    </nc>
  </rcc>
  <rcv guid="{83E26134-8071-4B52-B9C2-8B5396DF70B4}" action="delete"/>
  <rdn rId="0" localSheetId="3" customView="1" name="Z_83E26134_8071_4B52_B9C2_8B5396DF70B4_.wvu.Rows" hidden="1" oldHidden="1">
    <formula>Plan!$488:$750</formula>
    <oldFormula>Plan!$488:$750</oldFormula>
  </rdn>
  <rdn rId="0" localSheetId="3" customView="1" name="Z_83E26134_8071_4B52_B9C2_8B5396DF70B4_.wvu.Cols" hidden="1" oldHidden="1">
    <formula>Plan!$S:$U</formula>
    <oldFormula>Plan!$S:$U</oldFormula>
  </rdn>
  <rdn rId="0" localSheetId="3" customView="1" name="Z_83E26134_8071_4B52_B9C2_8B5396DF70B4_.wvu.FilterData" hidden="1" oldHidden="1">
    <formula>Plan!$A$5:$BQ$468</formula>
    <oldFormula>Plan!$A$5:$BQ$468</oldFormula>
  </rdn>
  <rdn rId="0" localSheetId="4" customView="1" name="Z_83E26134_8071_4B52_B9C2_8B5396DF70B4_.wvu.FilterData" hidden="1" oldHidden="1">
    <formula>'Delivery Docs Plan'!$A$4:$O$37</formula>
    <oldFormula>'Delivery Docs Plan'!$A$4:$O$37</oldFormula>
  </rdn>
  <rdn rId="0" localSheetId="5" customView="1" name="Z_83E26134_8071_4B52_B9C2_8B5396DF70B4_.wvu.Rows" hidden="1" oldHidden="1">
    <formula>'PR Matrix'!$1:$1</formula>
    <oldFormula>'PR Matrix'!$1:$1</oldFormula>
  </rdn>
  <rdn rId="0" localSheetId="5" customView="1" name="Z_83E26134_8071_4B52_B9C2_8B5396DF70B4_.wvu.Cols" hidden="1" oldHidden="1">
    <formula>'PR Matrix'!$JN:$XFD</formula>
    <oldFormula>'PR Matrix'!$JN:$XFD</oldFormula>
  </rdn>
  <rdn rId="0" localSheetId="5" customView="1" name="Z_83E26134_8071_4B52_B9C2_8B5396DF70B4_.wvu.FilterData" hidden="1" oldHidden="1">
    <formula>'PR Matrix'!$C$1:$C$481</formula>
    <oldFormula>'PR Matrix'!$C$1:$C$481</oldFormula>
  </rdn>
  <rdn rId="0" localSheetId="6" customView="1" name="Z_83E26134_8071_4B52_B9C2_8B5396DF70B4_.wvu.Cols" hidden="1" oldHidden="1">
    <formula>Allocation!$L:$XFD</formula>
    <oldFormula>Allocation!$L:$XFD</oldFormula>
  </rdn>
  <rdn rId="0" localSheetId="6" customView="1" name="Z_83E26134_8071_4B52_B9C2_8B5396DF70B4_.wvu.FilterData" hidden="1" oldHidden="1">
    <formula>Allocation!$A$1:$K$1</formula>
    <oldFormula>Allocation!$A$1:$K$1</oldFormula>
  </rdn>
  <rdn rId="0" localSheetId="7" customView="1" name="Z_83E26134_8071_4B52_B9C2_8B5396DF70B4_.wvu.FilterData" hidden="1" oldHidden="1">
    <formula>'SRS Reviews'!$A$1:$Q$136</formula>
    <oldFormula>'SRS Reviews'!$A$1:$Q$136</oldFormula>
  </rdn>
  <rdn rId="0" localSheetId="8" customView="1" name="Z_83E26134_8071_4B52_B9C2_8B5396DF70B4_.wvu.FilterData" hidden="1" oldHidden="1">
    <formula>Estimates!$A$2:$BC$460</formula>
    <oldFormula>Estimates!$A$2:$BC$460</oldFormula>
  </rdn>
  <rdn rId="0" localSheetId="10" customView="1" name="Z_83E26134_8071_4B52_B9C2_8B5396DF70B4_.wvu.FilterData" hidden="1" oldHidden="1">
    <formula>'Open SWPRs'!$A$1:$H$615</formula>
    <oldFormula>'Open SWPRs'!$A$1:$H$615</oldFormula>
  </rdn>
  <rdn rId="0" localSheetId="12" customView="1" name="Z_83E26134_8071_4B52_B9C2_8B5396DF70B4_.wvu.FilterData" hidden="1" oldHidden="1">
    <formula>'Build Plan'!$D$3:$L$48</formula>
    <oldFormula>'Build Plan'!$D$3:$L$48</oldFormula>
  </rdn>
  <rcv guid="{83E26134-8071-4B52-B9C2-8B5396DF70B4}" action="add"/>
</revisions>
</file>

<file path=xl/revisions/revisionLog33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83E26134-8071-4B52-B9C2-8B5396DF70B4}" action="delete"/>
  <rdn rId="0" localSheetId="3" customView="1" name="Z_83E26134_8071_4B52_B9C2_8B5396DF70B4_.wvu.Rows" hidden="1" oldHidden="1">
    <formula>Plan!$488:$750</formula>
    <oldFormula>Plan!$488:$750</oldFormula>
  </rdn>
  <rdn rId="0" localSheetId="3" customView="1" name="Z_83E26134_8071_4B52_B9C2_8B5396DF70B4_.wvu.Cols" hidden="1" oldHidden="1">
    <formula>Plan!$S:$U</formula>
    <oldFormula>Plan!$S:$U</oldFormula>
  </rdn>
  <rdn rId="0" localSheetId="3" customView="1" name="Z_83E26134_8071_4B52_B9C2_8B5396DF70B4_.wvu.FilterData" hidden="1" oldHidden="1">
    <formula>Plan!$A$5:$BQ$468</formula>
    <oldFormula>Plan!$A$5:$BQ$468</oldFormula>
  </rdn>
  <rdn rId="0" localSheetId="4" customView="1" name="Z_83E26134_8071_4B52_B9C2_8B5396DF70B4_.wvu.FilterData" hidden="1" oldHidden="1">
    <formula>'Delivery Docs Plan'!$A$4:$O$37</formula>
    <oldFormula>'Delivery Docs Plan'!$A$4:$O$37</oldFormula>
  </rdn>
  <rdn rId="0" localSheetId="5" customView="1" name="Z_83E26134_8071_4B52_B9C2_8B5396DF70B4_.wvu.Rows" hidden="1" oldHidden="1">
    <formula>'PR Matrix'!$1:$1</formula>
    <oldFormula>'PR Matrix'!$1:$1</oldFormula>
  </rdn>
  <rdn rId="0" localSheetId="5" customView="1" name="Z_83E26134_8071_4B52_B9C2_8B5396DF70B4_.wvu.Cols" hidden="1" oldHidden="1">
    <formula>'PR Matrix'!$JN:$XFD</formula>
    <oldFormula>'PR Matrix'!$JN:$XFD</oldFormula>
  </rdn>
  <rdn rId="0" localSheetId="5" customView="1" name="Z_83E26134_8071_4B52_B9C2_8B5396DF70B4_.wvu.FilterData" hidden="1" oldHidden="1">
    <formula>'PR Matrix'!$C$1:$C$481</formula>
    <oldFormula>'PR Matrix'!$C$1:$C$481</oldFormula>
  </rdn>
  <rdn rId="0" localSheetId="6" customView="1" name="Z_83E26134_8071_4B52_B9C2_8B5396DF70B4_.wvu.Cols" hidden="1" oldHidden="1">
    <formula>Allocation!$L:$XFD</formula>
    <oldFormula>Allocation!$L:$XFD</oldFormula>
  </rdn>
  <rdn rId="0" localSheetId="6" customView="1" name="Z_83E26134_8071_4B52_B9C2_8B5396DF70B4_.wvu.FilterData" hidden="1" oldHidden="1">
    <formula>Allocation!$A$1:$K$1</formula>
    <oldFormula>Allocation!$A$1:$K$1</oldFormula>
  </rdn>
  <rdn rId="0" localSheetId="7" customView="1" name="Z_83E26134_8071_4B52_B9C2_8B5396DF70B4_.wvu.FilterData" hidden="1" oldHidden="1">
    <formula>'SRS Reviews'!$A$1:$Q$136</formula>
    <oldFormula>'SRS Reviews'!$A$1:$Q$136</oldFormula>
  </rdn>
  <rdn rId="0" localSheetId="8" customView="1" name="Z_83E26134_8071_4B52_B9C2_8B5396DF70B4_.wvu.FilterData" hidden="1" oldHidden="1">
    <formula>Estimates!$A$2:$BC$460</formula>
    <oldFormula>Estimates!$A$2:$BC$460</oldFormula>
  </rdn>
  <rdn rId="0" localSheetId="10" customView="1" name="Z_83E26134_8071_4B52_B9C2_8B5396DF70B4_.wvu.FilterData" hidden="1" oldHidden="1">
    <formula>'Open SWPRs'!$A$1:$H$615</formula>
    <oldFormula>'Open SWPRs'!$A$1:$H$615</oldFormula>
  </rdn>
  <rdn rId="0" localSheetId="12" customView="1" name="Z_83E26134_8071_4B52_B9C2_8B5396DF70B4_.wvu.FilterData" hidden="1" oldHidden="1">
    <formula>'Build Plan'!$D$3:$L$48</formula>
    <oldFormula>'Build Plan'!$D$3:$L$48</oldFormula>
  </rdn>
  <rcv guid="{83E26134-8071-4B52-B9C2-8B5396DF70B4}" action="add"/>
</revisions>
</file>

<file path=xl/revisions/revisionLog34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7380" sId="3">
    <oc r="Z148">
      <v>90</v>
    </oc>
    <nc r="Z148">
      <v>100</v>
    </nc>
  </rcc>
  <rcv guid="{83E26134-8071-4B52-B9C2-8B5396DF70B4}" action="delete"/>
  <rdn rId="0" localSheetId="3" customView="1" name="Z_83E26134_8071_4B52_B9C2_8B5396DF70B4_.wvu.Rows" hidden="1" oldHidden="1">
    <formula>Plan!$488:$750</formula>
    <oldFormula>Plan!$488:$750</oldFormula>
  </rdn>
  <rdn rId="0" localSheetId="3" customView="1" name="Z_83E26134_8071_4B52_B9C2_8B5396DF70B4_.wvu.Cols" hidden="1" oldHidden="1">
    <formula>Plan!$S:$U</formula>
    <oldFormula>Plan!$S:$U</oldFormula>
  </rdn>
  <rdn rId="0" localSheetId="3" customView="1" name="Z_83E26134_8071_4B52_B9C2_8B5396DF70B4_.wvu.FilterData" hidden="1" oldHidden="1">
    <formula>Plan!$A$5:$BQ$468</formula>
    <oldFormula>Plan!$A$5:$BQ$468</oldFormula>
  </rdn>
  <rdn rId="0" localSheetId="4" customView="1" name="Z_83E26134_8071_4B52_B9C2_8B5396DF70B4_.wvu.FilterData" hidden="1" oldHidden="1">
    <formula>'Delivery Docs Plan'!$A$4:$O$37</formula>
    <oldFormula>'Delivery Docs Plan'!$A$4:$O$37</oldFormula>
  </rdn>
  <rdn rId="0" localSheetId="5" customView="1" name="Z_83E26134_8071_4B52_B9C2_8B5396DF70B4_.wvu.Rows" hidden="1" oldHidden="1">
    <formula>'PR Matrix'!$1:$1</formula>
    <oldFormula>'PR Matrix'!$1:$1</oldFormula>
  </rdn>
  <rdn rId="0" localSheetId="5" customView="1" name="Z_83E26134_8071_4B52_B9C2_8B5396DF70B4_.wvu.Cols" hidden="1" oldHidden="1">
    <formula>'PR Matrix'!$JN:$XFD</formula>
    <oldFormula>'PR Matrix'!$JN:$XFD</oldFormula>
  </rdn>
  <rdn rId="0" localSheetId="5" customView="1" name="Z_83E26134_8071_4B52_B9C2_8B5396DF70B4_.wvu.FilterData" hidden="1" oldHidden="1">
    <formula>'PR Matrix'!$C$1:$C$481</formula>
    <oldFormula>'PR Matrix'!$C$1:$C$481</oldFormula>
  </rdn>
  <rdn rId="0" localSheetId="6" customView="1" name="Z_83E26134_8071_4B52_B9C2_8B5396DF70B4_.wvu.Cols" hidden="1" oldHidden="1">
    <formula>Allocation!$L:$XFD</formula>
    <oldFormula>Allocation!$L:$XFD</oldFormula>
  </rdn>
  <rdn rId="0" localSheetId="6" customView="1" name="Z_83E26134_8071_4B52_B9C2_8B5396DF70B4_.wvu.FilterData" hidden="1" oldHidden="1">
    <formula>Allocation!$A$1:$K$1</formula>
    <oldFormula>Allocation!$A$1:$K$1</oldFormula>
  </rdn>
  <rdn rId="0" localSheetId="7" customView="1" name="Z_83E26134_8071_4B52_B9C2_8B5396DF70B4_.wvu.FilterData" hidden="1" oldHidden="1">
    <formula>'SRS Reviews'!$A$1:$Q$136</formula>
    <oldFormula>'SRS Reviews'!$A$1:$Q$136</oldFormula>
  </rdn>
  <rdn rId="0" localSheetId="8" customView="1" name="Z_83E26134_8071_4B52_B9C2_8B5396DF70B4_.wvu.FilterData" hidden="1" oldHidden="1">
    <formula>Estimates!$A$2:$BC$460</formula>
    <oldFormula>Estimates!$A$2:$BC$460</oldFormula>
  </rdn>
  <rdn rId="0" localSheetId="10" customView="1" name="Z_83E26134_8071_4B52_B9C2_8B5396DF70B4_.wvu.FilterData" hidden="1" oldHidden="1">
    <formula>'Open SWPRs'!$A$1:$H$615</formula>
    <oldFormula>'Open SWPRs'!$A$1:$H$615</oldFormula>
  </rdn>
  <rdn rId="0" localSheetId="12" customView="1" name="Z_83E26134_8071_4B52_B9C2_8B5396DF70B4_.wvu.FilterData" hidden="1" oldHidden="1">
    <formula>'Build Plan'!$D$3:$L$48</formula>
    <oldFormula>'Build Plan'!$D$3:$L$48</oldFormula>
  </rdn>
  <rcv guid="{83E26134-8071-4B52-B9C2-8B5396DF70B4}" action="add"/>
</revisions>
</file>

<file path=xl/revisions/revisionLog34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17394" sheetId="3" source="E54" destination="F54" sourceSheetId="3">
    <rfmt sheetId="3" sqref="F54" start="0" length="0">
      <dxf>
        <font>
          <sz val="8"/>
          <color auto="1"/>
          <name val="Arial"/>
          <scheme val="none"/>
        </font>
        <alignment horizontal="left" vertical="top" wrapText="1" readingOrder="0"/>
        <border outline="0">
          <left style="thin">
            <color indexed="64"/>
          </left>
          <right style="thin">
            <color indexed="64"/>
          </right>
        </border>
      </dxf>
    </rfmt>
  </rm>
  <rcc rId="17395" sId="3">
    <oc r="AY54">
      <v>30</v>
    </oc>
    <nc r="AY54">
      <v>90</v>
    </nc>
  </rcc>
  <rm rId="17396" sheetId="3" source="F54" destination="E54" sourceSheetId="3">
    <rfmt sheetId="3" sqref="E54" start="0" length="0">
      <dxf>
        <font>
          <sz val="8"/>
          <color auto="1"/>
          <name val="Arial"/>
          <scheme val="none"/>
        </font>
        <alignment vertical="center" readingOrder="0"/>
      </dxf>
    </rfmt>
  </rm>
  <rcv guid="{27A4B667-7EE5-4B37-A36E-7A71AE7736F5}" action="delete"/>
  <rdn rId="0" localSheetId="3" customView="1" name="Z_27A4B667_7EE5_4B37_A36E_7A71AE7736F5_.wvu.Rows" hidden="1" oldHidden="1">
    <formula>Plan!$488:$750</formula>
    <oldFormula>Plan!$488:$750</oldFormula>
  </rdn>
  <rdn rId="0" localSheetId="3" customView="1" name="Z_27A4B667_7EE5_4B37_A36E_7A71AE7736F5_.wvu.Cols" hidden="1" oldHidden="1">
    <formula>Plan!$S:$U,Plan!$BQ:$BT</formula>
    <oldFormula>Plan!$S:$U,Plan!$BQ:$BT</oldFormula>
  </rdn>
  <rdn rId="0" localSheetId="3" customView="1" name="Z_27A4B667_7EE5_4B37_A36E_7A71AE7736F5_.wvu.FilterData" hidden="1" oldHidden="1">
    <formula>Plan!$A$5:$BQ$468</formula>
    <oldFormula>Plan!$A$5:$BQ$468</oldFormula>
  </rdn>
  <rdn rId="0" localSheetId="4" customView="1" name="Z_27A4B667_7EE5_4B37_A36E_7A71AE7736F5_.wvu.FilterData" hidden="1" oldHidden="1">
    <formula>'Delivery Docs Plan'!$A$4:$O$37</formula>
    <oldFormula>'Delivery Docs Plan'!$A$4:$O$37</oldFormula>
  </rdn>
  <rdn rId="0" localSheetId="5" customView="1" name="Z_27A4B667_7EE5_4B37_A36E_7A71AE7736F5_.wvu.Rows" hidden="1" oldHidden="1">
    <formula>'PR Matrix'!$1:$2</formula>
    <oldFormula>'PR Matrix'!$1:$2</oldFormula>
  </rdn>
  <rdn rId="0" localSheetId="5" customView="1" name="Z_27A4B667_7EE5_4B37_A36E_7A71AE7736F5_.wvu.Cols" hidden="1" oldHidden="1">
    <formula>'PR Matrix'!$JN:$XFD</formula>
    <oldFormula>'PR Matrix'!$JN:$XFD</oldFormula>
  </rdn>
  <rdn rId="0" localSheetId="5" customView="1" name="Z_27A4B667_7EE5_4B37_A36E_7A71AE7736F5_.wvu.FilterData" hidden="1" oldHidden="1">
    <formula>'PR Matrix'!$C$1:$C$481</formula>
    <oldFormula>'PR Matrix'!$C$1:$C$481</oldFormula>
  </rdn>
  <rdn rId="0" localSheetId="6" customView="1" name="Z_27A4B667_7EE5_4B37_A36E_7A71AE7736F5_.wvu.Cols" hidden="1" oldHidden="1">
    <formula>Allocation!$L:$XFD</formula>
    <oldFormula>Allocation!$L:$XFD</oldFormula>
  </rdn>
  <rdn rId="0" localSheetId="6" customView="1" name="Z_27A4B667_7EE5_4B37_A36E_7A71AE7736F5_.wvu.FilterData" hidden="1" oldHidden="1">
    <formula>Allocation!$A$1:$K$1</formula>
    <oldFormula>Allocation!$A$1:$K$1</oldFormula>
  </rdn>
  <rdn rId="0" localSheetId="7" customView="1" name="Z_27A4B667_7EE5_4B37_A36E_7A71AE7736F5_.wvu.FilterData" hidden="1" oldHidden="1">
    <formula>'SRS Reviews'!$A$1:$Q$136</formula>
    <oldFormula>'SRS Reviews'!$A$1:$Q$136</oldFormula>
  </rdn>
  <rdn rId="0" localSheetId="8" customView="1" name="Z_27A4B667_7EE5_4B37_A36E_7A71AE7736F5_.wvu.FilterData" hidden="1" oldHidden="1">
    <formula>Estimates!$A$2:$BC$460</formula>
    <oldFormula>Estimates!$A$2:$BC$460</oldFormula>
  </rdn>
  <rdn rId="0" localSheetId="10" customView="1" name="Z_27A4B667_7EE5_4B37_A36E_7A71AE7736F5_.wvu.FilterData" hidden="1" oldHidden="1">
    <formula>'Open SWPRs'!$A$1:$H$615</formula>
    <oldFormula>'Open SWPRs'!$A$1:$H$615</oldFormula>
  </rdn>
  <rdn rId="0" localSheetId="12" customView="1" name="Z_27A4B667_7EE5_4B37_A36E_7A71AE7736F5_.wvu.FilterData" hidden="1" oldHidden="1">
    <formula>'Build Plan'!$D$3:$L$48</formula>
    <oldFormula>'Build Plan'!$D$3:$L$48</oldFormula>
  </rdn>
  <rcv guid="{27A4B667-7EE5-4B37-A36E-7A71AE7736F5}" action="add"/>
</revisions>
</file>

<file path=xl/revisions/revisionLog34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7410" sId="3">
    <oc r="AY54">
      <v>90</v>
    </oc>
    <nc r="AY54">
      <v>100</v>
    </nc>
  </rcc>
  <rm rId="17411" sheetId="3" source="E54" destination="F54" sourceSheetId="3">
    <rfmt sheetId="3" sqref="F54" start="0" length="0">
      <dxf>
        <font>
          <sz val="8"/>
          <color auto="1"/>
          <name val="Arial"/>
          <scheme val="none"/>
        </font>
        <alignment vertical="center" readingOrder="0"/>
      </dxf>
    </rfmt>
  </rm>
  <rcv guid="{27A4B667-7EE5-4B37-A36E-7A71AE7736F5}" action="delete"/>
  <rdn rId="0" localSheetId="3" customView="1" name="Z_27A4B667_7EE5_4B37_A36E_7A71AE7736F5_.wvu.Rows" hidden="1" oldHidden="1">
    <formula>Plan!$488:$750</formula>
    <oldFormula>Plan!$488:$750</oldFormula>
  </rdn>
  <rdn rId="0" localSheetId="3" customView="1" name="Z_27A4B667_7EE5_4B37_A36E_7A71AE7736F5_.wvu.Cols" hidden="1" oldHidden="1">
    <formula>Plan!$S:$U,Plan!$BQ:$BT</formula>
    <oldFormula>Plan!$S:$U,Plan!$BQ:$BT</oldFormula>
  </rdn>
  <rdn rId="0" localSheetId="3" customView="1" name="Z_27A4B667_7EE5_4B37_A36E_7A71AE7736F5_.wvu.FilterData" hidden="1" oldHidden="1">
    <formula>Plan!$A$5:$BQ$468</formula>
    <oldFormula>Plan!$A$5:$BQ$468</oldFormula>
  </rdn>
  <rdn rId="0" localSheetId="4" customView="1" name="Z_27A4B667_7EE5_4B37_A36E_7A71AE7736F5_.wvu.FilterData" hidden="1" oldHidden="1">
    <formula>'Delivery Docs Plan'!$A$4:$O$37</formula>
    <oldFormula>'Delivery Docs Plan'!$A$4:$O$37</oldFormula>
  </rdn>
  <rdn rId="0" localSheetId="5" customView="1" name="Z_27A4B667_7EE5_4B37_A36E_7A71AE7736F5_.wvu.Rows" hidden="1" oldHidden="1">
    <formula>'PR Matrix'!$1:$2</formula>
    <oldFormula>'PR Matrix'!$1:$2</oldFormula>
  </rdn>
  <rdn rId="0" localSheetId="5" customView="1" name="Z_27A4B667_7EE5_4B37_A36E_7A71AE7736F5_.wvu.Cols" hidden="1" oldHidden="1">
    <formula>'PR Matrix'!$JN:$XFD</formula>
    <oldFormula>'PR Matrix'!$JN:$XFD</oldFormula>
  </rdn>
  <rdn rId="0" localSheetId="5" customView="1" name="Z_27A4B667_7EE5_4B37_A36E_7A71AE7736F5_.wvu.FilterData" hidden="1" oldHidden="1">
    <formula>'PR Matrix'!$C$1:$C$481</formula>
    <oldFormula>'PR Matrix'!$C$1:$C$481</oldFormula>
  </rdn>
  <rdn rId="0" localSheetId="6" customView="1" name="Z_27A4B667_7EE5_4B37_A36E_7A71AE7736F5_.wvu.Cols" hidden="1" oldHidden="1">
    <formula>Allocation!$L:$XFD</formula>
    <oldFormula>Allocation!$L:$XFD</oldFormula>
  </rdn>
  <rdn rId="0" localSheetId="6" customView="1" name="Z_27A4B667_7EE5_4B37_A36E_7A71AE7736F5_.wvu.FilterData" hidden="1" oldHidden="1">
    <formula>Allocation!$A$1:$K$1</formula>
    <oldFormula>Allocation!$A$1:$K$1</oldFormula>
  </rdn>
  <rdn rId="0" localSheetId="7" customView="1" name="Z_27A4B667_7EE5_4B37_A36E_7A71AE7736F5_.wvu.FilterData" hidden="1" oldHidden="1">
    <formula>'SRS Reviews'!$A$1:$Q$136</formula>
    <oldFormula>'SRS Reviews'!$A$1:$Q$136</oldFormula>
  </rdn>
  <rdn rId="0" localSheetId="8" customView="1" name="Z_27A4B667_7EE5_4B37_A36E_7A71AE7736F5_.wvu.FilterData" hidden="1" oldHidden="1">
    <formula>Estimates!$A$2:$BC$460</formula>
    <oldFormula>Estimates!$A$2:$BC$460</oldFormula>
  </rdn>
  <rdn rId="0" localSheetId="10" customView="1" name="Z_27A4B667_7EE5_4B37_A36E_7A71AE7736F5_.wvu.FilterData" hidden="1" oldHidden="1">
    <formula>'Open SWPRs'!$A$1:$H$615</formula>
    <oldFormula>'Open SWPRs'!$A$1:$H$615</oldFormula>
  </rdn>
  <rdn rId="0" localSheetId="12" customView="1" name="Z_27A4B667_7EE5_4B37_A36E_7A71AE7736F5_.wvu.FilterData" hidden="1" oldHidden="1">
    <formula>'Build Plan'!$D$3:$L$48</formula>
    <oldFormula>'Build Plan'!$D$3:$L$48</oldFormula>
  </rdn>
  <rcv guid="{27A4B667-7EE5-4B37-A36E-7A71AE7736F5}" action="add"/>
</revisions>
</file>

<file path=xl/revisions/revisionLog34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AJ448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fill>
        <patternFill patternType="solid">
          <fgColor indexed="65"/>
          <bgColor indexed="44"/>
        </patternFill>
      </fill>
    </dxf>
  </rfmt>
  <rfmt sheetId="3" sqref="AJ448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fill>
        <patternFill patternType="solid">
          <fgColor indexed="65"/>
          <bgColor indexed="44"/>
        </patternFill>
      </fill>
    </dxf>
  </rfmt>
  <rfmt sheetId="3" sqref="AJ448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fill>
        <patternFill patternType="solid">
          <fgColor indexed="65"/>
          <bgColor indexed="44"/>
        </patternFill>
      </fill>
    </dxf>
  </rfmt>
  <rcc rId="17425" sId="3">
    <oc r="AA448">
      <v>90</v>
    </oc>
    <nc r="AA448">
      <v>100</v>
    </nc>
  </rcc>
  <rcc rId="17426" sId="3">
    <oc r="AJ448">
      <v>1</v>
    </oc>
    <nc r="AJ448">
      <v>90</v>
    </nc>
  </rcc>
  <rcv guid="{55F258A9-3656-464A-8209-65541A4A9294}" action="delete"/>
  <rdn rId="0" localSheetId="3" customView="1" name="Z_55F258A9_3656_464A_8209_65541A4A9294_.wvu.Rows" hidden="1" oldHidden="1">
    <formula>Plan!$488:$750</formula>
    <oldFormula>Plan!$488:$750</oldFormula>
  </rdn>
  <rdn rId="0" localSheetId="3" customView="1" name="Z_55F258A9_3656_464A_8209_65541A4A9294_.wvu.Cols" hidden="1" oldHidden="1">
    <formula>Plan!$S:$U,Plan!$BQ:$BT</formula>
    <oldFormula>Plan!$S:$U,Plan!$BQ:$BT</oldFormula>
  </rdn>
  <rdn rId="0" localSheetId="3" customView="1" name="Z_55F258A9_3656_464A_8209_65541A4A9294_.wvu.FilterData" hidden="1" oldHidden="1">
    <formula>Plan!$A$5:$BQ$468</formula>
    <oldFormula>Plan!$A$5:$BQ$468</oldFormula>
  </rdn>
  <rdn rId="0" localSheetId="4" customView="1" name="Z_55F258A9_3656_464A_8209_65541A4A9294_.wvu.FilterData" hidden="1" oldHidden="1">
    <formula>'Delivery Docs Plan'!$A$4:$O$37</formula>
    <oldFormula>'Delivery Docs Plan'!$A$4:$O$37</oldFormula>
  </rdn>
  <rdn rId="0" localSheetId="5" customView="1" name="Z_55F258A9_3656_464A_8209_65541A4A9294_.wvu.Rows" hidden="1" oldHidden="1">
    <formula>'PR Matrix'!$1:$1</formula>
    <oldFormula>'PR Matrix'!$1:$1</oldFormula>
  </rdn>
  <rdn rId="0" localSheetId="5" customView="1" name="Z_55F258A9_3656_464A_8209_65541A4A9294_.wvu.Cols" hidden="1" oldHidden="1">
    <formula>'PR Matrix'!$JN:$XFD</formula>
    <oldFormula>'PR Matrix'!$JN:$XFD</oldFormula>
  </rdn>
  <rdn rId="0" localSheetId="5" customView="1" name="Z_55F258A9_3656_464A_8209_65541A4A9294_.wvu.FilterData" hidden="1" oldHidden="1">
    <formula>'PR Matrix'!$C$1:$C$481</formula>
    <oldFormula>'PR Matrix'!$C$1:$C$481</oldFormula>
  </rdn>
  <rdn rId="0" localSheetId="6" customView="1" name="Z_55F258A9_3656_464A_8209_65541A4A9294_.wvu.Cols" hidden="1" oldHidden="1">
    <formula>Allocation!$L:$XFD</formula>
    <oldFormula>Allocation!$L:$XFD</oldFormula>
  </rdn>
  <rdn rId="0" localSheetId="6" customView="1" name="Z_55F258A9_3656_464A_8209_65541A4A9294_.wvu.FilterData" hidden="1" oldHidden="1">
    <formula>Allocation!$A$1:$K$1</formula>
    <oldFormula>Allocation!$A$1:$K$1</oldFormula>
  </rdn>
  <rdn rId="0" localSheetId="7" customView="1" name="Z_55F258A9_3656_464A_8209_65541A4A9294_.wvu.FilterData" hidden="1" oldHidden="1">
    <formula>'SRS Reviews'!$A$1:$Q$136</formula>
    <oldFormula>'SRS Reviews'!$A$1:$Q$136</oldFormula>
  </rdn>
  <rdn rId="0" localSheetId="8" customView="1" name="Z_55F258A9_3656_464A_8209_65541A4A9294_.wvu.FilterData" hidden="1" oldHidden="1">
    <formula>Estimates!$A$2:$BC$460</formula>
    <oldFormula>Estimates!$A$2:$BC$460</oldFormula>
  </rdn>
  <rdn rId="0" localSheetId="10" customView="1" name="Z_55F258A9_3656_464A_8209_65541A4A9294_.wvu.FilterData" hidden="1" oldHidden="1">
    <formula>'Open SWPRs'!$A$1:$H$615</formula>
    <oldFormula>'Open SWPRs'!$A$1:$H$615</oldFormula>
  </rdn>
  <rdn rId="0" localSheetId="12" customView="1" name="Z_55F258A9_3656_464A_8209_65541A4A9294_.wvu.FilterData" hidden="1" oldHidden="1">
    <formula>'Build Plan'!$D$3:$L$48</formula>
    <oldFormula>'Build Plan'!$D$3:$L$48</oldFormula>
  </rdn>
  <rcv guid="{55F258A9-3656-464A-8209-65541A4A9294}" action="add"/>
</revisions>
</file>

<file path=xl/revisions/revisionLog34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7440" sId="3">
    <nc r="AY96">
      <v>1</v>
    </nc>
  </rcc>
  <rcc rId="17441" sId="3">
    <nc r="AX187" t="inlineStr">
      <is>
        <t>DBY</t>
      </is>
    </nc>
  </rcc>
  <rfmt sheetId="3" sqref="AV187:AX187" start="0" length="2147483647">
    <dxf>
      <font>
        <color theme="0" tint="-0.34998626667073579"/>
      </font>
    </dxf>
  </rfmt>
  <rcc rId="17442" sId="3">
    <nc r="AV187" t="inlineStr">
      <is>
        <t>SJ</t>
      </is>
    </nc>
  </rcc>
  <rfmt sheetId="3" sqref="AV187" start="0" length="2147483647">
    <dxf>
      <font>
        <color auto="1"/>
      </font>
    </dxf>
  </rfmt>
  <rrc rId="17443" sId="3" ref="A785:XFD785" action="insertRow">
    <undo index="0" exp="area" dr="R$1:R$1048576" r="G482" sId="3"/>
    <undo index="0" exp="area" dr="R$1:R$1048576" r="G483" sId="3"/>
    <undo index="0" exp="area" dr="R$1:R$1048576" r="G484" sId="3"/>
    <undo index="0" exp="area" dr="R$1:R$1048576" r="G485" sId="3"/>
    <undo index="0" exp="area" dr="R$1:R$1048576" r="G486" sId="3"/>
    <undo index="1" exp="area" ref3D="1" dr="$S$1:$U$1048576" dn="Z_FDCD7FD4_7D62_43EB_A646_C382CC277444_.wvu.Cols" sId="3"/>
    <undo index="1" exp="area" ref3D="1" dr="$S$1:$U$1048576" dn="Z_FD5F77AF_5A8F_4B6D_961B_C7FD9D452FD5_.wvu.Cols" sId="3"/>
    <undo index="1" exp="area" ref3D="1" dr="$S$1:$U$1048576" dn="Z_FAFF16D3_22B3_4C97_ACCF_EE39802F6088_.wvu.Cols" sId="3"/>
    <undo index="4" exp="area" ref3D="1" dr="$BQ$1:$BT$1048576" dn="Z_FAA25FCE_18C5_403C_9C68_9D1F88B3F7EB_.wvu.Cols" sId="3"/>
    <undo index="2" exp="area" ref3D="1" dr="$S$1:$U$1048576" dn="Z_FAA25FCE_18C5_403C_9C68_9D1F88B3F7EB_.wvu.Cols" sId="3"/>
    <undo index="1" exp="area" ref3D="1" dr="$I$1:$P$1048576" dn="Z_FAA25FCE_18C5_403C_9C68_9D1F88B3F7EB_.wvu.Cols" sId="3"/>
    <undo index="1" exp="area" ref3D="1" dr="$S$1:$U$1048576" dn="Z_FA025E0E_AAB4_48EA_A8D2_9619F0E6F664_.wvu.Cols" sId="3"/>
    <undo index="1" exp="area" ref3D="1" dr="$S$1:$U$1048576" dn="Z_F78FCA81_B608_454A_B46D_DA1594BED295_.wvu.Cols" sId="3"/>
    <undo index="1" exp="area" ref3D="1" dr="$S$1:$U$1048576" dn="Z_F76A2777_C161_4121_A0E8_1678E85F68C6_.wvu.Cols" sId="3"/>
    <undo index="1" exp="area" ref3D="1" dr="$S$1:$U$1048576" dn="Z_F320C882_6208_44BF_AD76_CAB3202B3D93_.wvu.Cols" sId="3"/>
    <undo index="1" exp="area" ref3D="1" dr="$S$1:$U$1048576" dn="Z_F2088572_AEF7_456E_8FEE_9EECE1B46675_.wvu.Cols" sId="3"/>
    <undo index="1" exp="area" ref3D="1" dr="$S$1:$U$1048576" dn="Z_EB824EDC_44B5_480C_9466_88CD55BCD011_.wvu.Cols" sId="3"/>
    <undo index="1" exp="area" ref3D="1" dr="$S$1:$U$1048576" dn="Z_EA2D852B_2EE3_41E7_8B54_530928E32534_.wvu.Cols" sId="3"/>
    <undo index="2" exp="area" ref3D="1" dr="$BQ$1:$BT$1048576" dn="Z_E8B30110_1132_4597_87AA_506263477060_.wvu.Cols" sId="3"/>
    <undo index="1" exp="area" ref3D="1" dr="$S$1:$U$1048576" dn="Z_E8B30110_1132_4597_87AA_506263477060_.wvu.Cols" sId="3"/>
    <undo index="1" exp="area" ref3D="1" dr="$S$1:$U$1048576" dn="Z_E1FB79D3_6139_4E9D_84E0_D806F17414E7_.wvu.Cols" sId="3"/>
    <undo index="2" exp="area" ref3D="1" dr="$BQ$1:$BT$1048576" dn="Z_E1C450DA_5A25_49EE_AC15_82D55BC93335_.wvu.Cols" sId="3"/>
    <undo index="1" exp="area" ref3D="1" dr="$S$1:$U$1048576" dn="Z_E1C450DA_5A25_49EE_AC15_82D55BC93335_.wvu.Cols" sId="3"/>
    <undo index="0" exp="area" ref3D="1" dr="$S$1:$U$1048576" dn="Z_DE76E38F_A1D1_4A3E_9C90_F4B6007A1049_.wvu.Cols" sId="3"/>
    <undo index="2" exp="area" ref3D="1" dr="$BQ$1:$BT$1048576" dn="Z_DD3C4055_6E9F_4337_AF3C_EAB14138E2FC_.wvu.Cols" sId="3"/>
    <undo index="1" exp="area" ref3D="1" dr="$S$1:$U$1048576" dn="Z_DD3C4055_6E9F_4337_AF3C_EAB14138E2FC_.wvu.Cols" sId="3"/>
    <undo index="2" exp="area" ref3D="1" dr="$BQ$1:$BT$1048576" dn="Z_D610A0E1_F9A9_4C9F_867A_9AA8DA5806C3_.wvu.Cols" sId="3"/>
    <undo index="1" exp="area" ref3D="1" dr="$S$1:$U$1048576" dn="Z_D610A0E1_F9A9_4C9F_867A_9AA8DA5806C3_.wvu.Cols" sId="3"/>
    <undo index="1" exp="area" ref3D="1" dr="$S$1:$U$1048576" dn="Z_D0EC701B_BF59_424D_AF90_FAB54F5D9032_.wvu.Cols" sId="3"/>
    <undo index="1" exp="area" ref3D="1" dr="$S$1:$U$1048576" dn="Z_C8A50DBD_6717_4739_8372_D23519BF2F10_.wvu.Cols" sId="3"/>
    <undo index="2" exp="area" ref3D="1" dr="$BQ$1:$BT$1048576" dn="Z_BFE285D7_067E_4802_A267_8E7CA36A08B9_.wvu.Cols" sId="3"/>
    <undo index="1" exp="area" ref3D="1" dr="$S$1:$U$1048576" dn="Z_BFE285D7_067E_4802_A267_8E7CA36A08B9_.wvu.Cols" sId="3"/>
    <undo index="1" exp="area" ref3D="1" dr="$S$1:$U$1048576" dn="Z_BEFB98C7_6620_4730_80CE_706FB1439778_.wvu.Cols" sId="3"/>
    <undo index="2" exp="area" ref3D="1" dr="$BQ$1:$BT$1048576" dn="Z_BC89DC8A_F93A_4EB3_ACCA_03228A52DC73_.wvu.Cols" sId="3"/>
    <undo index="1" exp="area" ref3D="1" dr="$S$1:$U$1048576" dn="Z_BC89DC8A_F93A_4EB3_ACCA_03228A52DC73_.wvu.Cols" sId="3"/>
    <undo index="2" exp="area" ref3D="1" dr="$BQ$1:$BT$1048576" dn="Z_B83B79D9_617A_4F50_8CCC_C97938364272_.wvu.Cols" sId="3"/>
    <undo index="1" exp="area" ref3D="1" dr="$S$1:$U$1048576" dn="Z_B83B79D9_617A_4F50_8CCC_C97938364272_.wvu.Cols" sId="3"/>
    <undo index="1" exp="area" ref3D="1" dr="$S$1:$U$1048576" dn="Z_B6DA4F4E_AC5A_4095_8D8B_FD639A9E9F62_.wvu.Cols" sId="3"/>
    <undo index="2" exp="area" ref3D="1" dr="$BQ$1:$BT$1048576" dn="Z_B3C29866_3474_43EA_99AD_F394C9416B2B_.wvu.Cols" sId="3"/>
    <undo index="1" exp="area" ref3D="1" dr="$S$1:$U$1048576" dn="Z_B3C29866_3474_43EA_99AD_F394C9416B2B_.wvu.Cols" sId="3"/>
    <undo index="2" exp="area" ref3D="1" dr="$BQ$1:$BT$1048576" dn="Z_B25C0761_BDC6_44DE_BC09_A587D4005716_.wvu.Cols" sId="3"/>
    <undo index="1" exp="area" ref3D="1" dr="$S$1:$U$1048576" dn="Z_B25C0761_BDC6_44DE_BC09_A587D4005716_.wvu.Cols" sId="3"/>
    <undo index="2" exp="area" ref3D="1" dr="$BQ$1:$BT$1048576" dn="Z_B0A275E6_A927_469D_A668_DC597A053ECA_.wvu.Cols" sId="3"/>
    <undo index="1" exp="area" ref3D="1" dr="$S$1:$U$1048576" dn="Z_B0A275E6_A927_469D_A668_DC597A053ECA_.wvu.Cols" sId="3"/>
    <undo index="2" exp="area" ref3D="1" dr="$BQ$1:$BT$1048576" dn="Z_A779676E_2DE4_4B43_BC39_AEC5C199B098_.wvu.Cols" sId="3"/>
    <undo index="1" exp="area" ref3D="1" dr="$S$1:$U$1048576" dn="Z_A779676E_2DE4_4B43_BC39_AEC5C199B098_.wvu.Cols" sId="3"/>
    <undo index="1" exp="area" ref3D="1" dr="$S$1:$U$1048576" dn="Z_A158213F_CC1A_4B2F_8FB3_2D0E9377D318_.wvu.Cols" sId="3"/>
    <undo index="2" exp="area" ref3D="1" dr="$BQ$1:$BT$1048576" dn="Z_9D72E9D6_9DB4_482E_B9DD_F58734D01B5E_.wvu.Cols" sId="3"/>
    <undo index="1" exp="area" ref3D="1" dr="$S$1:$U$1048576" dn="Z_9D72E9D6_9DB4_482E_B9DD_F58734D01B5E_.wvu.Cols" sId="3"/>
    <undo index="1" exp="area" ref3D="1" dr="$S$1:$U$1048576" dn="Z_9D5226FB_7DD3_447E_B45C_6EAA60152D32_.wvu.Cols" sId="3"/>
    <undo index="2" exp="area" ref3D="1" dr="$BN$1:$BT$1048576" dn="Z_9C0FECB6_0701_4CC9_8224_D04A63FFA855_.wvu.Cols" sId="3"/>
    <undo index="1" exp="area" ref3D="1" dr="$S$1:$U$1048576" dn="Z_9C0FECB6_0701_4CC9_8224_D04A63FFA855_.wvu.Cols" sId="3"/>
    <undo index="2" exp="area" ref3D="1" dr="$BQ$1:$BT$1048576" dn="Z_999D8AAC_C53E_4106_83D2_C9E986396FD9_.wvu.Cols" sId="3"/>
    <undo index="1" exp="area" ref3D="1" dr="$S$1:$U$1048576" dn="Z_999D8AAC_C53E_4106_83D2_C9E986396FD9_.wvu.Cols" sId="3"/>
    <undo index="2" exp="area" ref3D="1" dr="$BQ$1:$BT$1048576" dn="Z_97AAAFE3_C681_4E27_A277_F09D7DA8C2DD_.wvu.Cols" sId="3"/>
    <undo index="1" exp="area" ref3D="1" dr="$S$1:$U$1048576" dn="Z_97AAAFE3_C681_4E27_A277_F09D7DA8C2DD_.wvu.Cols" sId="3"/>
    <undo index="2" exp="area" ref3D="1" dr="$BQ$1:$BT$1048576" dn="Z_949F8C7F_DA00_479D_BDE6_6166B149A403_.wvu.Cols" sId="3"/>
    <undo index="1" exp="area" ref3D="1" dr="$S$1:$U$1048576" dn="Z_949F8C7F_DA00_479D_BDE6_6166B149A403_.wvu.Cols" sId="3"/>
    <undo index="2" exp="area" ref3D="1" dr="$BQ$1:$BT$1048576" dn="Z_94202DE1_E113_4D8D_96A4_4561FB59780B_.wvu.Cols" sId="3"/>
    <undo index="1" exp="area" ref3D="1" dr="$S$1:$U$1048576" dn="Z_94202DE1_E113_4D8D_96A4_4561FB59780B_.wvu.Cols" sId="3"/>
    <undo index="2" exp="area" ref3D="1" dr="$BQ$1:$BT$1048576" dn="Z_90088769_7D29_4324_882D_1F352DFBE762_.wvu.Cols" sId="3"/>
    <undo index="1" exp="area" ref3D="1" dr="$S$1:$U$1048576" dn="Z_90088769_7D29_4324_882D_1F352DFBE762_.wvu.Cols" sId="3"/>
    <undo index="1" exp="area" ref3D="1" dr="$S$1:$U$1048576" dn="Z_8F2E2A3B_020D_4DD4_B354_81D162F69C48_.wvu.Cols" sId="3"/>
    <undo index="1" exp="area" ref3D="1" dr="$S$1:$U$1048576" dn="Z_8B0C1710_8C04_443E_9575_8D8EEDA52030_.wvu.Cols" sId="3"/>
    <undo index="1" exp="area" ref3D="1" dr="$S$1:$U$1048576" dn="Z_8AEE08A2_F73E_41EF_8662_F43F5532F7EC_.wvu.Cols" sId="3"/>
    <undo index="1" exp="area" ref3D="1" dr="$S$1:$U$1048576" dn="Z_88EF00F5_A891_4E1F_BEBC_C770D5AFEF26_.wvu.Cols" sId="3"/>
    <undo index="2" exp="area" ref3D="1" dr="$BQ$1:$BT$1048576" dn="Z_840FED42_BEAD_40B5_87A2_918C1E6D4128_.wvu.Cols" sId="3"/>
    <undo index="1" exp="area" ref3D="1" dr="$S$1:$U$1048576" dn="Z_840FED42_BEAD_40B5_87A2_918C1E6D4128_.wvu.Cols" sId="3"/>
    <undo index="0" exp="area" ref3D="1" dr="$S$1:$U$1048576" dn="Z_83E26134_8071_4B52_B9C2_8B5396DF70B4_.wvu.Cols" sId="3"/>
    <undo index="1" exp="area" ref3D="1" dr="$S$1:$U$1048576" dn="Z_7F19FCB4_9655_4ECF_8001_8401CA1B1084_.wvu.Cols" sId="3"/>
    <undo index="1" exp="area" ref3D="1" dr="$S$1:$U$1048576" dn="Z_7E4E90D1_59D3_46C2_B9C5_B4A6E53BE0B7_.wvu.Cols" sId="3"/>
    <undo index="1" exp="area" ref3D="1" dr="$S$1:$U$1048576" dn="Z_7E493E76_89EF_40BE_995A_6CD5B38BE486_.wvu.Cols" sId="3"/>
    <undo index="1" exp="area" ref3D="1" dr="$S$1:$U$1048576" dn="Z_774D3B22_FAD7_45CC_9FF9_C08635F41395_.wvu.Cols" sId="3"/>
    <undo index="1" exp="area" ref3D="1" dr="$S$1:$U$1048576" dn="Z_6FA7792A_1E8F_4225_B55B_C3225E2EEAC0_.wvu.Cols" sId="3"/>
    <undo index="2" exp="area" ref3D="1" dr="$BQ$1:$BT$1048576" dn="Z_6C263B97_64ED_4CE6_9B05_42BE2811A349_.wvu.Cols" sId="3"/>
    <undo index="1" exp="area" ref3D="1" dr="$S$1:$U$1048576" dn="Z_6C263B97_64ED_4CE6_9B05_42BE2811A349_.wvu.Cols" sId="3"/>
    <undo index="2" exp="area" ref3D="1" dr="$BQ$1:$BT$1048576" dn="Z_6568F72F_D597_4229_B333_125FDE9654F7_.wvu.Cols" sId="3"/>
    <undo index="1" exp="area" ref3D="1" dr="$S$1:$U$1048576" dn="Z_6568F72F_D597_4229_B333_125FDE9654F7_.wvu.Cols" sId="3"/>
    <undo index="1" exp="area" ref3D="1" dr="$S$1:$U$1048576" dn="Z_653F5373_3423_4857_B839_026BFFD3E0C5_.wvu.Cols" sId="3"/>
    <undo index="1" exp="area" ref3D="1" dr="$S$1:$U$1048576" dn="Z_607CCD9B_4659_4BD7_A174_E12C78E5291C_.wvu.Cols" sId="3"/>
    <undo index="1" exp="area" ref3D="1" dr="$S$1:$U$1048576" dn="Z_5DABD3DD_3B7F_4D0A_8278_3CABF5A7C879_.wvu.Cols" sId="3"/>
    <undo index="2" exp="area" ref3D="1" dr="$BQ$1:$BT$1048576" dn="Z_5B263600_835E_44BD_B687_603D70FECA3D_.wvu.Cols" sId="3"/>
    <undo index="1" exp="area" ref3D="1" dr="$S$1:$U$1048576" dn="Z_5B263600_835E_44BD_B687_603D70FECA3D_.wvu.Cols" sId="3"/>
    <undo index="2" exp="area" ref3D="1" dr="$BQ$1:$BT$1048576" dn="Z_5AC86898_99C0_40C8_A183_7BCAFD4A38C0_.wvu.Cols" sId="3"/>
    <undo index="1" exp="area" ref3D="1" dr="$S$1:$U$1048576" dn="Z_5AC86898_99C0_40C8_A183_7BCAFD4A38C0_.wvu.Cols" sId="3"/>
    <undo index="2" exp="area" ref3D="1" dr="$BQ$1:$BT$1048576" dn="Z_55F258A9_3656_464A_8209_65541A4A9294_.wvu.Cols" sId="3"/>
    <undo index="1" exp="area" ref3D="1" dr="$S$1:$U$1048576" dn="Z_55F258A9_3656_464A_8209_65541A4A9294_.wvu.Cols" sId="3"/>
    <undo index="1" exp="area" ref3D="1" dr="$S$1:$U$1048576" dn="Z_5435B979_CD36_44F0_9662_F3B5AC1F741D_.wvu.Cols" sId="3"/>
    <undo index="6" exp="area" ref3D="1" dr="$BQ$1:$BT$1048576" dn="Z_519FF1E7_076F_47C2_91B9_C17D2E1B6520_.wvu.Cols" sId="3"/>
    <undo index="4" exp="area" ref3D="1" dr="$AN$1:$AN$1048576" dn="Z_519FF1E7_076F_47C2_91B9_C17D2E1B6520_.wvu.Cols" sId="3"/>
    <undo index="2" exp="area" ref3D="1" dr="$AL$1:$AL$1048576" dn="Z_519FF1E7_076F_47C2_91B9_C17D2E1B6520_.wvu.Cols" sId="3"/>
    <undo index="1" exp="area" ref3D="1" dr="$S$1:$U$1048576" dn="Z_519FF1E7_076F_47C2_91B9_C17D2E1B6520_.wvu.Cols" sId="3"/>
    <undo index="1" exp="area" ref3D="1" dr="$S$1:$U$1048576" dn="Z_4F91CC6A_177C_44AE_BD3E_9ACFF52E4BB6_.wvu.Cols" sId="3"/>
    <undo index="1" exp="area" ref3D="1" dr="$S$1:$U$1048576" dn="Z_4E796616_3F1B_4206_9288_54987A052220_.wvu.Cols" sId="3"/>
    <undo index="1" exp="area" ref3D="1" dr="$S$1:$U$1048576" dn="Z_4E38BAA4_F7A0_4986_9C0B_2533153E78A8_.wvu.Cols" sId="3"/>
    <undo index="0" exp="area" ref3D="1" dr="$S$1:$U$1048576" dn="Z_4C910842_2C9A_49B1_8859_E7171BF1B407_.wvu.Cols" sId="3"/>
    <undo index="1" exp="area" ref3D="1" dr="$S$1:$U$1048576" dn="Z_4864356C_2EA4_4798_837B_554A65950AB7_.wvu.Cols" sId="3"/>
    <undo index="2" exp="area" ref3D="1" dr="$BQ$1:$BT$1048576" dn="Z_440820DD_D35F_4284_A020_75AFCB09A713_.wvu.Cols" sId="3"/>
    <undo index="1" exp="area" ref3D="1" dr="$S$1:$U$1048576" dn="Z_440820DD_D35F_4284_A020_75AFCB09A713_.wvu.Cols" sId="3"/>
    <undo index="2" exp="area" ref3D="1" dr="$BQ$1:$BT$1048576" dn="Z_3ACD5A93_9B0E_40EA_8179_EDF0714A0F5F_.wvu.Cols" sId="3"/>
    <undo index="1" exp="area" ref3D="1" dr="$S$1:$U$1048576" dn="Z_3ACD5A93_9B0E_40EA_8179_EDF0714A0F5F_.wvu.Cols" sId="3"/>
    <undo index="2" exp="area" ref3D="1" dr="$BN$1:$BT$1048576" dn="Z_39344E0E_2CC4_4BC6_A15E_A66B17AEE943_.wvu.Cols" sId="3"/>
    <undo index="1" exp="area" ref3D="1" dr="$S$1:$U$1048576" dn="Z_39344E0E_2CC4_4BC6_A15E_A66B17AEE943_.wvu.Cols" sId="3"/>
    <undo index="6" exp="area" ref3D="1" dr="$BQ$1:$BT$1048576" dn="Z_38797761_B6E7_4EBC_86AC_BCA6FEF8021E_.wvu.Cols" sId="3"/>
    <undo index="4" exp="area" ref3D="1" dr="$AN$1:$AO$1048576" dn="Z_38797761_B6E7_4EBC_86AC_BCA6FEF8021E_.wvu.Cols" sId="3"/>
    <undo index="2" exp="area" ref3D="1" dr="$AL$1:$AL$1048576" dn="Z_38797761_B6E7_4EBC_86AC_BCA6FEF8021E_.wvu.Cols" sId="3"/>
    <undo index="1" exp="area" ref3D="1" dr="$S$1:$U$1048576" dn="Z_38797761_B6E7_4EBC_86AC_BCA6FEF8021E_.wvu.Cols" sId="3"/>
    <undo index="1" exp="area" ref3D="1" dr="$S$1:$U$1048576" dn="Z_3730BEA2_2AC7_4811_AC70_1FABD98B5F4A_.wvu.Cols" sId="3"/>
    <undo index="2" exp="area" ref3D="1" dr="$BQ$1:$BT$1048576" dn="Z_34488582_FC68_47CC_ADEF_620C97FA3BE5_.wvu.Cols" sId="3"/>
    <undo index="1" exp="area" ref3D="1" dr="$S$1:$U$1048576" dn="Z_34488582_FC68_47CC_ADEF_620C97FA3BE5_.wvu.Cols" sId="3"/>
    <undo index="2" exp="area" ref3D="1" dr="$BN$1:$BT$1048576" dn="Z_3125BE9C_D539_46B3_AB2C_AD44D6D3A43D_.wvu.Cols" sId="3"/>
    <undo index="1" exp="area" ref3D="1" dr="$S$1:$U$1048576" dn="Z_3125BE9C_D539_46B3_AB2C_AD44D6D3A43D_.wvu.Cols" sId="3"/>
    <undo index="2" exp="area" ref3D="1" dr="$BQ$1:$BT$1048576" dn="Z_2EDD3601_67EA_4D8B_910E_67CE0A6ECBD5_.wvu.Cols" sId="3"/>
    <undo index="1" exp="area" ref3D="1" dr="$S$1:$U$1048576" dn="Z_2EDD3601_67EA_4D8B_910E_67CE0A6ECBD5_.wvu.Cols" sId="3"/>
    <undo index="2" exp="area" ref3D="1" dr="$BQ$1:$BT$1048576" dn="Z_2C6ABC28_880F_4FC3_AB4C_74CC7AFBB167_.wvu.Cols" sId="3"/>
    <undo index="1" exp="area" ref3D="1" dr="$S$1:$U$1048576" dn="Z_2C6ABC28_880F_4FC3_AB4C_74CC7AFBB167_.wvu.Cols" sId="3"/>
    <undo index="0" exp="area" ref3D="1" dr="$S$1:$U$1048576" dn="Z_2B096DAF_0513_499A_BB3D_6C1B61550EAD_.wvu.Cols" sId="3"/>
    <undo index="1" exp="area" ref3D="1" dr="$S$1:$U$1048576" dn="Z_29D4EA0C_C332_4606_AA75_F5E39836AAA2_.wvu.Cols" sId="3"/>
    <undo index="2" exp="area" ref3D="1" dr="$BN$1:$BT$1048576" dn="Z_28D79C02_A415_42D9_AF37_1523DA21D815_.wvu.Cols" sId="3"/>
    <undo index="1" exp="area" ref3D="1" dr="$S$1:$U$1048576" dn="Z_28D79C02_A415_42D9_AF37_1523DA21D815_.wvu.Cols" sId="3"/>
    <undo index="1" exp="area" ref3D="1" dr="$S$1:$U$1048576" dn="Z_2843D43C_15A8_41DB_8AAA_3E8B8BBF0B92_.wvu.Cols" sId="3"/>
    <undo index="2" exp="area" ref3D="1" dr="$BQ$1:$BT$1048576" dn="Z_27A4B667_7EE5_4B37_A36E_7A71AE7736F5_.wvu.Cols" sId="3"/>
    <undo index="1" exp="area" ref3D="1" dr="$S$1:$U$1048576" dn="Z_27A4B667_7EE5_4B37_A36E_7A71AE7736F5_.wvu.Cols" sId="3"/>
    <undo index="2" exp="area" ref3D="1" dr="$BQ$1:$BT$1048576" dn="Z_1CE7FAA3_375A_44FC_8395_7BB368E304B3_.wvu.Cols" sId="3"/>
    <undo index="1" exp="area" ref3D="1" dr="$S$1:$U$1048576" dn="Z_1CE7FAA3_375A_44FC_8395_7BB368E304B3_.wvu.Cols" sId="3"/>
    <undo index="2" exp="area" ref3D="1" dr="$BQ$1:$BT$1048576" dn="Z_1A677123_3181_47F1_8D94_D23E42118B34_.wvu.Cols" sId="3"/>
    <undo index="1" exp="area" ref3D="1" dr="$S$1:$U$1048576" dn="Z_1A677123_3181_47F1_8D94_D23E42118B34_.wvu.Cols" sId="3"/>
    <undo index="2" exp="area" ref3D="1" dr="$BN$1:$BT$1048576" dn="Z_195EEB94_5611_43AB_AD4C_189BF5DF63BD_.wvu.Cols" sId="3"/>
    <undo index="1" exp="area" ref3D="1" dr="$S$1:$U$1048576" dn="Z_195EEB94_5611_43AB_AD4C_189BF5DF63BD_.wvu.Cols" sId="3"/>
    <undo index="2" exp="area" ref3D="1" dr="$BQ$1:$BT$1048576" dn="Z_18DF35B7_CAA0_4050_BA63_78DA1CA747BE_.wvu.Cols" sId="3"/>
    <undo index="1" exp="area" ref3D="1" dr="$S$1:$U$1048576" dn="Z_18DF35B7_CAA0_4050_BA63_78DA1CA747BE_.wvu.Cols" sId="3"/>
    <undo index="1" exp="area" ref3D="1" dr="$S$1:$U$1048576" dn="Z_186AB716_4241_4317_9300_D6DC13524A2C_.wvu.Cols" sId="3"/>
    <undo index="1" exp="area" ref3D="1" dr="$S$1:$U$1048576" dn="Z_16543542_821D_4BC4_91AB_D2C631412736_.wvu.Cols" sId="3"/>
    <undo index="2" exp="area" ref3D="1" dr="$BQ$1:$BT$1048576" dn="Z_11F0A643_03F6_4A9B_A587_984CEF24373C_.wvu.Cols" sId="3"/>
    <undo index="1" exp="area" ref3D="1" dr="$S$1:$U$1048576" dn="Z_11F0A643_03F6_4A9B_A587_984CEF24373C_.wvu.Cols" sId="3"/>
    <undo index="1" exp="area" ref3D="1" dr="$S$1:$U$1048576" dn="Z_116A1B62_BC36_4DF8_BA7A_5A8B2AC14341_.wvu.Cols" sId="3"/>
    <undo index="2" exp="area" ref3D="1" dr="$BQ$1:$BT$1048576" dn="Z_1053507D_AB8D_4416_A992_8628E70BD9D6_.wvu.Cols" sId="3"/>
    <undo index="1" exp="area" ref3D="1" dr="$S$1:$U$1048576" dn="Z_1053507D_AB8D_4416_A992_8628E70BD9D6_.wvu.Cols" sId="3"/>
    <undo index="1" exp="area" ref3D="1" dr="$S$1:$U$1048576" dn="Z_0EEF1658_6DED_493F_AB34_5C882B7D8D1D_.wvu.Cols" sId="3"/>
    <undo index="1" exp="area" ref3D="1" dr="$S$1:$U$1048576" dn="Z_0D63E466_D251_474F_9293_B76C0854AE18_.wvu.Cols" sId="3"/>
    <undo index="1" exp="area" ref3D="1" dr="$S$1:$U$1048576" dn="Z_0B513DDE_5559_48C9_BE83_B3BA05D50CBD_.wvu.Cols" sId="3"/>
    <undo index="1" exp="area" ref3D="1" dr="$S$1:$U$1048576" dn="Z_096F67F7_AEB5_413D_899E_0491F5B25FFD_.wvu.Cols" sId="3"/>
    <undo index="1" exp="area" ref3D="1" dr="$S$1:$U$1048576" dn="Z_0484FDF7_2DB5_4BF2_B382_43CE01593EDC_.wvu.Cols" sId="3"/>
    <undo index="2" exp="area" ref3D="1" dr="$BQ$1:$BT$1048576" dn="Z_02B12058_110B_4DCD_A5EA_5F27400FB028_.wvu.Cols" sId="3"/>
    <undo index="1" exp="area" ref3D="1" dr="$S$1:$U$1048576" dn="Z_02B12058_110B_4DCD_A5EA_5F27400FB028_.wvu.Cols" sId="3"/>
    <undo index="2" exp="area" ref3D="1" dr="$BQ$1:$BT$1048576" dn="Z_02668375_14EE_499B_A8A1_CFA0F3453F57_.wvu.Cols" sId="3"/>
    <undo index="1" exp="area" ref3D="1" dr="$S$1:$U$1048576" dn="Z_02668375_14EE_499B_A8A1_CFA0F3453F57_.wvu.Cols" sId="3"/>
    <undo index="6" exp="area" ref3D="1" dr="$BQ$1:$BT$1048576" dn="Z_00CA5430_6B3A_4E12_B07E_9C9EC9D8F7A7_.wvu.Cols" sId="3"/>
    <undo index="4" exp="area" ref3D="1" dr="$AN$1:$AN$1048576" dn="Z_00CA5430_6B3A_4E12_B07E_9C9EC9D8F7A7_.wvu.Cols" sId="3"/>
    <undo index="2" exp="area" ref3D="1" dr="$AL$1:$AL$1048576" dn="Z_00CA5430_6B3A_4E12_B07E_9C9EC9D8F7A7_.wvu.Cols" sId="3"/>
    <undo index="1" exp="area" ref3D="1" dr="$S$1:$U$1048576" dn="Z_00CA5430_6B3A_4E12_B07E_9C9EC9D8F7A7_.wvu.Cols" sId="3"/>
  </rrc>
  <rcc rId="17444" sId="3">
    <nc r="A785" t="inlineStr">
      <is>
        <t>SJ</t>
      </is>
    </nc>
  </rcc>
  <rrc rId="17445" sId="3" ref="A790:XFD790" action="insertRow">
    <undo index="0" exp="area" dr="R$1:R$1048576" r="G482" sId="3"/>
    <undo index="0" exp="area" dr="R$1:R$1048576" r="G483" sId="3"/>
    <undo index="0" exp="area" dr="R$1:R$1048576" r="G484" sId="3"/>
    <undo index="0" exp="area" dr="R$1:R$1048576" r="G485" sId="3"/>
    <undo index="0" exp="area" dr="R$1:R$1048576" r="G486" sId="3"/>
    <undo index="1" exp="area" ref3D="1" dr="$S$1:$U$1048576" dn="Z_FDCD7FD4_7D62_43EB_A646_C382CC277444_.wvu.Cols" sId="3"/>
    <undo index="1" exp="area" ref3D="1" dr="$S$1:$U$1048576" dn="Z_FD5F77AF_5A8F_4B6D_961B_C7FD9D452FD5_.wvu.Cols" sId="3"/>
    <undo index="1" exp="area" ref3D="1" dr="$S$1:$U$1048576" dn="Z_FAFF16D3_22B3_4C97_ACCF_EE39802F6088_.wvu.Cols" sId="3"/>
    <undo index="4" exp="area" ref3D="1" dr="$BQ$1:$BT$1048576" dn="Z_FAA25FCE_18C5_403C_9C68_9D1F88B3F7EB_.wvu.Cols" sId="3"/>
    <undo index="2" exp="area" ref3D="1" dr="$S$1:$U$1048576" dn="Z_FAA25FCE_18C5_403C_9C68_9D1F88B3F7EB_.wvu.Cols" sId="3"/>
    <undo index="1" exp="area" ref3D="1" dr="$I$1:$P$1048576" dn="Z_FAA25FCE_18C5_403C_9C68_9D1F88B3F7EB_.wvu.Cols" sId="3"/>
    <undo index="1" exp="area" ref3D="1" dr="$S$1:$U$1048576" dn="Z_FA025E0E_AAB4_48EA_A8D2_9619F0E6F664_.wvu.Cols" sId="3"/>
    <undo index="1" exp="area" ref3D="1" dr="$S$1:$U$1048576" dn="Z_F78FCA81_B608_454A_B46D_DA1594BED295_.wvu.Cols" sId="3"/>
    <undo index="1" exp="area" ref3D="1" dr="$S$1:$U$1048576" dn="Z_F76A2777_C161_4121_A0E8_1678E85F68C6_.wvu.Cols" sId="3"/>
    <undo index="1" exp="area" ref3D="1" dr="$S$1:$U$1048576" dn="Z_F320C882_6208_44BF_AD76_CAB3202B3D93_.wvu.Cols" sId="3"/>
    <undo index="1" exp="area" ref3D="1" dr="$S$1:$U$1048576" dn="Z_F2088572_AEF7_456E_8FEE_9EECE1B46675_.wvu.Cols" sId="3"/>
    <undo index="1" exp="area" ref3D="1" dr="$S$1:$U$1048576" dn="Z_EB824EDC_44B5_480C_9466_88CD55BCD011_.wvu.Cols" sId="3"/>
    <undo index="1" exp="area" ref3D="1" dr="$S$1:$U$1048576" dn="Z_EA2D852B_2EE3_41E7_8B54_530928E32534_.wvu.Cols" sId="3"/>
    <undo index="2" exp="area" ref3D="1" dr="$BQ$1:$BT$1048576" dn="Z_E8B30110_1132_4597_87AA_506263477060_.wvu.Cols" sId="3"/>
    <undo index="1" exp="area" ref3D="1" dr="$S$1:$U$1048576" dn="Z_E8B30110_1132_4597_87AA_506263477060_.wvu.Cols" sId="3"/>
    <undo index="1" exp="area" ref3D="1" dr="$S$1:$U$1048576" dn="Z_E1FB79D3_6139_4E9D_84E0_D806F17414E7_.wvu.Cols" sId="3"/>
    <undo index="2" exp="area" ref3D="1" dr="$BQ$1:$BT$1048576" dn="Z_E1C450DA_5A25_49EE_AC15_82D55BC93335_.wvu.Cols" sId="3"/>
    <undo index="1" exp="area" ref3D="1" dr="$S$1:$U$1048576" dn="Z_E1C450DA_5A25_49EE_AC15_82D55BC93335_.wvu.Cols" sId="3"/>
    <undo index="0" exp="area" ref3D="1" dr="$S$1:$U$1048576" dn="Z_DE76E38F_A1D1_4A3E_9C90_F4B6007A1049_.wvu.Cols" sId="3"/>
    <undo index="2" exp="area" ref3D="1" dr="$BQ$1:$BT$1048576" dn="Z_DD3C4055_6E9F_4337_AF3C_EAB14138E2FC_.wvu.Cols" sId="3"/>
    <undo index="1" exp="area" ref3D="1" dr="$S$1:$U$1048576" dn="Z_DD3C4055_6E9F_4337_AF3C_EAB14138E2FC_.wvu.Cols" sId="3"/>
    <undo index="2" exp="area" ref3D="1" dr="$BQ$1:$BT$1048576" dn="Z_D610A0E1_F9A9_4C9F_867A_9AA8DA5806C3_.wvu.Cols" sId="3"/>
    <undo index="1" exp="area" ref3D="1" dr="$S$1:$U$1048576" dn="Z_D610A0E1_F9A9_4C9F_867A_9AA8DA5806C3_.wvu.Cols" sId="3"/>
    <undo index="1" exp="area" ref3D="1" dr="$S$1:$U$1048576" dn="Z_D0EC701B_BF59_424D_AF90_FAB54F5D9032_.wvu.Cols" sId="3"/>
    <undo index="1" exp="area" ref3D="1" dr="$S$1:$U$1048576" dn="Z_C8A50DBD_6717_4739_8372_D23519BF2F10_.wvu.Cols" sId="3"/>
    <undo index="2" exp="area" ref3D="1" dr="$BQ$1:$BT$1048576" dn="Z_BFE285D7_067E_4802_A267_8E7CA36A08B9_.wvu.Cols" sId="3"/>
    <undo index="1" exp="area" ref3D="1" dr="$S$1:$U$1048576" dn="Z_BFE285D7_067E_4802_A267_8E7CA36A08B9_.wvu.Cols" sId="3"/>
    <undo index="1" exp="area" ref3D="1" dr="$S$1:$U$1048576" dn="Z_BEFB98C7_6620_4730_80CE_706FB1439778_.wvu.Cols" sId="3"/>
    <undo index="2" exp="area" ref3D="1" dr="$BQ$1:$BT$1048576" dn="Z_BC89DC8A_F93A_4EB3_ACCA_03228A52DC73_.wvu.Cols" sId="3"/>
    <undo index="1" exp="area" ref3D="1" dr="$S$1:$U$1048576" dn="Z_BC89DC8A_F93A_4EB3_ACCA_03228A52DC73_.wvu.Cols" sId="3"/>
    <undo index="2" exp="area" ref3D="1" dr="$BQ$1:$BT$1048576" dn="Z_B83B79D9_617A_4F50_8CCC_C97938364272_.wvu.Cols" sId="3"/>
    <undo index="1" exp="area" ref3D="1" dr="$S$1:$U$1048576" dn="Z_B83B79D9_617A_4F50_8CCC_C97938364272_.wvu.Cols" sId="3"/>
    <undo index="1" exp="area" ref3D="1" dr="$S$1:$U$1048576" dn="Z_B6DA4F4E_AC5A_4095_8D8B_FD639A9E9F62_.wvu.Cols" sId="3"/>
    <undo index="2" exp="area" ref3D="1" dr="$BQ$1:$BT$1048576" dn="Z_B3C29866_3474_43EA_99AD_F394C9416B2B_.wvu.Cols" sId="3"/>
    <undo index="1" exp="area" ref3D="1" dr="$S$1:$U$1048576" dn="Z_B3C29866_3474_43EA_99AD_F394C9416B2B_.wvu.Cols" sId="3"/>
    <undo index="2" exp="area" ref3D="1" dr="$BQ$1:$BT$1048576" dn="Z_B25C0761_BDC6_44DE_BC09_A587D4005716_.wvu.Cols" sId="3"/>
    <undo index="1" exp="area" ref3D="1" dr="$S$1:$U$1048576" dn="Z_B25C0761_BDC6_44DE_BC09_A587D4005716_.wvu.Cols" sId="3"/>
    <undo index="2" exp="area" ref3D="1" dr="$BQ$1:$BT$1048576" dn="Z_B0A275E6_A927_469D_A668_DC597A053ECA_.wvu.Cols" sId="3"/>
    <undo index="1" exp="area" ref3D="1" dr="$S$1:$U$1048576" dn="Z_B0A275E6_A927_469D_A668_DC597A053ECA_.wvu.Cols" sId="3"/>
    <undo index="2" exp="area" ref3D="1" dr="$BQ$1:$BT$1048576" dn="Z_A779676E_2DE4_4B43_BC39_AEC5C199B098_.wvu.Cols" sId="3"/>
    <undo index="1" exp="area" ref3D="1" dr="$S$1:$U$1048576" dn="Z_A779676E_2DE4_4B43_BC39_AEC5C199B098_.wvu.Cols" sId="3"/>
    <undo index="1" exp="area" ref3D="1" dr="$S$1:$U$1048576" dn="Z_A158213F_CC1A_4B2F_8FB3_2D0E9377D318_.wvu.Cols" sId="3"/>
    <undo index="2" exp="area" ref3D="1" dr="$BQ$1:$BT$1048576" dn="Z_9D72E9D6_9DB4_482E_B9DD_F58734D01B5E_.wvu.Cols" sId="3"/>
    <undo index="1" exp="area" ref3D="1" dr="$S$1:$U$1048576" dn="Z_9D72E9D6_9DB4_482E_B9DD_F58734D01B5E_.wvu.Cols" sId="3"/>
    <undo index="1" exp="area" ref3D="1" dr="$S$1:$U$1048576" dn="Z_9D5226FB_7DD3_447E_B45C_6EAA60152D32_.wvu.Cols" sId="3"/>
    <undo index="2" exp="area" ref3D="1" dr="$BN$1:$BT$1048576" dn="Z_9C0FECB6_0701_4CC9_8224_D04A63FFA855_.wvu.Cols" sId="3"/>
    <undo index="1" exp="area" ref3D="1" dr="$S$1:$U$1048576" dn="Z_9C0FECB6_0701_4CC9_8224_D04A63FFA855_.wvu.Cols" sId="3"/>
    <undo index="2" exp="area" ref3D="1" dr="$BQ$1:$BT$1048576" dn="Z_999D8AAC_C53E_4106_83D2_C9E986396FD9_.wvu.Cols" sId="3"/>
    <undo index="1" exp="area" ref3D="1" dr="$S$1:$U$1048576" dn="Z_999D8AAC_C53E_4106_83D2_C9E986396FD9_.wvu.Cols" sId="3"/>
    <undo index="2" exp="area" ref3D="1" dr="$BQ$1:$BT$1048576" dn="Z_97AAAFE3_C681_4E27_A277_F09D7DA8C2DD_.wvu.Cols" sId="3"/>
    <undo index="1" exp="area" ref3D="1" dr="$S$1:$U$1048576" dn="Z_97AAAFE3_C681_4E27_A277_F09D7DA8C2DD_.wvu.Cols" sId="3"/>
    <undo index="2" exp="area" ref3D="1" dr="$BQ$1:$BT$1048576" dn="Z_949F8C7F_DA00_479D_BDE6_6166B149A403_.wvu.Cols" sId="3"/>
    <undo index="1" exp="area" ref3D="1" dr="$S$1:$U$1048576" dn="Z_949F8C7F_DA00_479D_BDE6_6166B149A403_.wvu.Cols" sId="3"/>
    <undo index="2" exp="area" ref3D="1" dr="$BQ$1:$BT$1048576" dn="Z_94202DE1_E113_4D8D_96A4_4561FB59780B_.wvu.Cols" sId="3"/>
    <undo index="1" exp="area" ref3D="1" dr="$S$1:$U$1048576" dn="Z_94202DE1_E113_4D8D_96A4_4561FB59780B_.wvu.Cols" sId="3"/>
    <undo index="2" exp="area" ref3D="1" dr="$BQ$1:$BT$1048576" dn="Z_90088769_7D29_4324_882D_1F352DFBE762_.wvu.Cols" sId="3"/>
    <undo index="1" exp="area" ref3D="1" dr="$S$1:$U$1048576" dn="Z_90088769_7D29_4324_882D_1F352DFBE762_.wvu.Cols" sId="3"/>
    <undo index="1" exp="area" ref3D="1" dr="$S$1:$U$1048576" dn="Z_8F2E2A3B_020D_4DD4_B354_81D162F69C48_.wvu.Cols" sId="3"/>
    <undo index="1" exp="area" ref3D="1" dr="$S$1:$U$1048576" dn="Z_8B0C1710_8C04_443E_9575_8D8EEDA52030_.wvu.Cols" sId="3"/>
    <undo index="1" exp="area" ref3D="1" dr="$S$1:$U$1048576" dn="Z_8AEE08A2_F73E_41EF_8662_F43F5532F7EC_.wvu.Cols" sId="3"/>
    <undo index="1" exp="area" ref3D="1" dr="$S$1:$U$1048576" dn="Z_88EF00F5_A891_4E1F_BEBC_C770D5AFEF26_.wvu.Cols" sId="3"/>
    <undo index="2" exp="area" ref3D="1" dr="$BQ$1:$BT$1048576" dn="Z_840FED42_BEAD_40B5_87A2_918C1E6D4128_.wvu.Cols" sId="3"/>
    <undo index="1" exp="area" ref3D="1" dr="$S$1:$U$1048576" dn="Z_840FED42_BEAD_40B5_87A2_918C1E6D4128_.wvu.Cols" sId="3"/>
    <undo index="0" exp="area" ref3D="1" dr="$S$1:$U$1048576" dn="Z_83E26134_8071_4B52_B9C2_8B5396DF70B4_.wvu.Cols" sId="3"/>
    <undo index="1" exp="area" ref3D="1" dr="$S$1:$U$1048576" dn="Z_7F19FCB4_9655_4ECF_8001_8401CA1B1084_.wvu.Cols" sId="3"/>
    <undo index="1" exp="area" ref3D="1" dr="$S$1:$U$1048576" dn="Z_7E4E90D1_59D3_46C2_B9C5_B4A6E53BE0B7_.wvu.Cols" sId="3"/>
    <undo index="1" exp="area" ref3D="1" dr="$S$1:$U$1048576" dn="Z_7E493E76_89EF_40BE_995A_6CD5B38BE486_.wvu.Cols" sId="3"/>
    <undo index="1" exp="area" ref3D="1" dr="$S$1:$U$1048576" dn="Z_774D3B22_FAD7_45CC_9FF9_C08635F41395_.wvu.Cols" sId="3"/>
    <undo index="1" exp="area" ref3D="1" dr="$S$1:$U$1048576" dn="Z_6FA7792A_1E8F_4225_B55B_C3225E2EEAC0_.wvu.Cols" sId="3"/>
    <undo index="2" exp="area" ref3D="1" dr="$BQ$1:$BT$1048576" dn="Z_6C263B97_64ED_4CE6_9B05_42BE2811A349_.wvu.Cols" sId="3"/>
    <undo index="1" exp="area" ref3D="1" dr="$S$1:$U$1048576" dn="Z_6C263B97_64ED_4CE6_9B05_42BE2811A349_.wvu.Cols" sId="3"/>
    <undo index="2" exp="area" ref3D="1" dr="$BQ$1:$BT$1048576" dn="Z_6568F72F_D597_4229_B333_125FDE9654F7_.wvu.Cols" sId="3"/>
    <undo index="1" exp="area" ref3D="1" dr="$S$1:$U$1048576" dn="Z_6568F72F_D597_4229_B333_125FDE9654F7_.wvu.Cols" sId="3"/>
    <undo index="1" exp="area" ref3D="1" dr="$S$1:$U$1048576" dn="Z_653F5373_3423_4857_B839_026BFFD3E0C5_.wvu.Cols" sId="3"/>
    <undo index="1" exp="area" ref3D="1" dr="$S$1:$U$1048576" dn="Z_607CCD9B_4659_4BD7_A174_E12C78E5291C_.wvu.Cols" sId="3"/>
    <undo index="1" exp="area" ref3D="1" dr="$S$1:$U$1048576" dn="Z_5DABD3DD_3B7F_4D0A_8278_3CABF5A7C879_.wvu.Cols" sId="3"/>
    <undo index="2" exp="area" ref3D="1" dr="$BQ$1:$BT$1048576" dn="Z_5B263600_835E_44BD_B687_603D70FECA3D_.wvu.Cols" sId="3"/>
    <undo index="1" exp="area" ref3D="1" dr="$S$1:$U$1048576" dn="Z_5B263600_835E_44BD_B687_603D70FECA3D_.wvu.Cols" sId="3"/>
    <undo index="2" exp="area" ref3D="1" dr="$BQ$1:$BT$1048576" dn="Z_5AC86898_99C0_40C8_A183_7BCAFD4A38C0_.wvu.Cols" sId="3"/>
    <undo index="1" exp="area" ref3D="1" dr="$S$1:$U$1048576" dn="Z_5AC86898_99C0_40C8_A183_7BCAFD4A38C0_.wvu.Cols" sId="3"/>
    <undo index="2" exp="area" ref3D="1" dr="$BQ$1:$BT$1048576" dn="Z_55F258A9_3656_464A_8209_65541A4A9294_.wvu.Cols" sId="3"/>
    <undo index="1" exp="area" ref3D="1" dr="$S$1:$U$1048576" dn="Z_55F258A9_3656_464A_8209_65541A4A9294_.wvu.Cols" sId="3"/>
    <undo index="1" exp="area" ref3D="1" dr="$S$1:$U$1048576" dn="Z_5435B979_CD36_44F0_9662_F3B5AC1F741D_.wvu.Cols" sId="3"/>
    <undo index="6" exp="area" ref3D="1" dr="$BQ$1:$BT$1048576" dn="Z_519FF1E7_076F_47C2_91B9_C17D2E1B6520_.wvu.Cols" sId="3"/>
    <undo index="4" exp="area" ref3D="1" dr="$AN$1:$AN$1048576" dn="Z_519FF1E7_076F_47C2_91B9_C17D2E1B6520_.wvu.Cols" sId="3"/>
    <undo index="2" exp="area" ref3D="1" dr="$AL$1:$AL$1048576" dn="Z_519FF1E7_076F_47C2_91B9_C17D2E1B6520_.wvu.Cols" sId="3"/>
    <undo index="1" exp="area" ref3D="1" dr="$S$1:$U$1048576" dn="Z_519FF1E7_076F_47C2_91B9_C17D2E1B6520_.wvu.Cols" sId="3"/>
    <undo index="1" exp="area" ref3D="1" dr="$S$1:$U$1048576" dn="Z_4F91CC6A_177C_44AE_BD3E_9ACFF52E4BB6_.wvu.Cols" sId="3"/>
    <undo index="1" exp="area" ref3D="1" dr="$S$1:$U$1048576" dn="Z_4E796616_3F1B_4206_9288_54987A052220_.wvu.Cols" sId="3"/>
    <undo index="1" exp="area" ref3D="1" dr="$S$1:$U$1048576" dn="Z_4E38BAA4_F7A0_4986_9C0B_2533153E78A8_.wvu.Cols" sId="3"/>
    <undo index="0" exp="area" ref3D="1" dr="$S$1:$U$1048576" dn="Z_4C910842_2C9A_49B1_8859_E7171BF1B407_.wvu.Cols" sId="3"/>
    <undo index="1" exp="area" ref3D="1" dr="$S$1:$U$1048576" dn="Z_4864356C_2EA4_4798_837B_554A65950AB7_.wvu.Cols" sId="3"/>
    <undo index="2" exp="area" ref3D="1" dr="$BQ$1:$BT$1048576" dn="Z_440820DD_D35F_4284_A020_75AFCB09A713_.wvu.Cols" sId="3"/>
    <undo index="1" exp="area" ref3D="1" dr="$S$1:$U$1048576" dn="Z_440820DD_D35F_4284_A020_75AFCB09A713_.wvu.Cols" sId="3"/>
    <undo index="2" exp="area" ref3D="1" dr="$BQ$1:$BT$1048576" dn="Z_3ACD5A93_9B0E_40EA_8179_EDF0714A0F5F_.wvu.Cols" sId="3"/>
    <undo index="1" exp="area" ref3D="1" dr="$S$1:$U$1048576" dn="Z_3ACD5A93_9B0E_40EA_8179_EDF0714A0F5F_.wvu.Cols" sId="3"/>
    <undo index="2" exp="area" ref3D="1" dr="$BN$1:$BT$1048576" dn="Z_39344E0E_2CC4_4BC6_A15E_A66B17AEE943_.wvu.Cols" sId="3"/>
    <undo index="1" exp="area" ref3D="1" dr="$S$1:$U$1048576" dn="Z_39344E0E_2CC4_4BC6_A15E_A66B17AEE943_.wvu.Cols" sId="3"/>
    <undo index="6" exp="area" ref3D="1" dr="$BQ$1:$BT$1048576" dn="Z_38797761_B6E7_4EBC_86AC_BCA6FEF8021E_.wvu.Cols" sId="3"/>
    <undo index="4" exp="area" ref3D="1" dr="$AN$1:$AO$1048576" dn="Z_38797761_B6E7_4EBC_86AC_BCA6FEF8021E_.wvu.Cols" sId="3"/>
    <undo index="2" exp="area" ref3D="1" dr="$AL$1:$AL$1048576" dn="Z_38797761_B6E7_4EBC_86AC_BCA6FEF8021E_.wvu.Cols" sId="3"/>
    <undo index="1" exp="area" ref3D="1" dr="$S$1:$U$1048576" dn="Z_38797761_B6E7_4EBC_86AC_BCA6FEF8021E_.wvu.Cols" sId="3"/>
    <undo index="1" exp="area" ref3D="1" dr="$S$1:$U$1048576" dn="Z_3730BEA2_2AC7_4811_AC70_1FABD98B5F4A_.wvu.Cols" sId="3"/>
    <undo index="2" exp="area" ref3D="1" dr="$BQ$1:$BT$1048576" dn="Z_34488582_FC68_47CC_ADEF_620C97FA3BE5_.wvu.Cols" sId="3"/>
    <undo index="1" exp="area" ref3D="1" dr="$S$1:$U$1048576" dn="Z_34488582_FC68_47CC_ADEF_620C97FA3BE5_.wvu.Cols" sId="3"/>
    <undo index="2" exp="area" ref3D="1" dr="$BN$1:$BT$1048576" dn="Z_3125BE9C_D539_46B3_AB2C_AD44D6D3A43D_.wvu.Cols" sId="3"/>
    <undo index="1" exp="area" ref3D="1" dr="$S$1:$U$1048576" dn="Z_3125BE9C_D539_46B3_AB2C_AD44D6D3A43D_.wvu.Cols" sId="3"/>
    <undo index="2" exp="area" ref3D="1" dr="$BQ$1:$BT$1048576" dn="Z_2EDD3601_67EA_4D8B_910E_67CE0A6ECBD5_.wvu.Cols" sId="3"/>
    <undo index="1" exp="area" ref3D="1" dr="$S$1:$U$1048576" dn="Z_2EDD3601_67EA_4D8B_910E_67CE0A6ECBD5_.wvu.Cols" sId="3"/>
    <undo index="2" exp="area" ref3D="1" dr="$BQ$1:$BT$1048576" dn="Z_2C6ABC28_880F_4FC3_AB4C_74CC7AFBB167_.wvu.Cols" sId="3"/>
    <undo index="1" exp="area" ref3D="1" dr="$S$1:$U$1048576" dn="Z_2C6ABC28_880F_4FC3_AB4C_74CC7AFBB167_.wvu.Cols" sId="3"/>
    <undo index="0" exp="area" ref3D="1" dr="$S$1:$U$1048576" dn="Z_2B096DAF_0513_499A_BB3D_6C1B61550EAD_.wvu.Cols" sId="3"/>
    <undo index="1" exp="area" ref3D="1" dr="$S$1:$U$1048576" dn="Z_29D4EA0C_C332_4606_AA75_F5E39836AAA2_.wvu.Cols" sId="3"/>
    <undo index="2" exp="area" ref3D="1" dr="$BN$1:$BT$1048576" dn="Z_28D79C02_A415_42D9_AF37_1523DA21D815_.wvu.Cols" sId="3"/>
    <undo index="1" exp="area" ref3D="1" dr="$S$1:$U$1048576" dn="Z_28D79C02_A415_42D9_AF37_1523DA21D815_.wvu.Cols" sId="3"/>
    <undo index="1" exp="area" ref3D="1" dr="$S$1:$U$1048576" dn="Z_2843D43C_15A8_41DB_8AAA_3E8B8BBF0B92_.wvu.Cols" sId="3"/>
    <undo index="2" exp="area" ref3D="1" dr="$BQ$1:$BT$1048576" dn="Z_27A4B667_7EE5_4B37_A36E_7A71AE7736F5_.wvu.Cols" sId="3"/>
    <undo index="1" exp="area" ref3D="1" dr="$S$1:$U$1048576" dn="Z_27A4B667_7EE5_4B37_A36E_7A71AE7736F5_.wvu.Cols" sId="3"/>
    <undo index="2" exp="area" ref3D="1" dr="$BQ$1:$BT$1048576" dn="Z_1CE7FAA3_375A_44FC_8395_7BB368E304B3_.wvu.Cols" sId="3"/>
    <undo index="1" exp="area" ref3D="1" dr="$S$1:$U$1048576" dn="Z_1CE7FAA3_375A_44FC_8395_7BB368E304B3_.wvu.Cols" sId="3"/>
    <undo index="2" exp="area" ref3D="1" dr="$BQ$1:$BT$1048576" dn="Z_1A677123_3181_47F1_8D94_D23E42118B34_.wvu.Cols" sId="3"/>
    <undo index="1" exp="area" ref3D="1" dr="$S$1:$U$1048576" dn="Z_1A677123_3181_47F1_8D94_D23E42118B34_.wvu.Cols" sId="3"/>
    <undo index="2" exp="area" ref3D="1" dr="$BN$1:$BT$1048576" dn="Z_195EEB94_5611_43AB_AD4C_189BF5DF63BD_.wvu.Cols" sId="3"/>
    <undo index="1" exp="area" ref3D="1" dr="$S$1:$U$1048576" dn="Z_195EEB94_5611_43AB_AD4C_189BF5DF63BD_.wvu.Cols" sId="3"/>
    <undo index="2" exp="area" ref3D="1" dr="$BQ$1:$BT$1048576" dn="Z_18DF35B7_CAA0_4050_BA63_78DA1CA747BE_.wvu.Cols" sId="3"/>
    <undo index="1" exp="area" ref3D="1" dr="$S$1:$U$1048576" dn="Z_18DF35B7_CAA0_4050_BA63_78DA1CA747BE_.wvu.Cols" sId="3"/>
    <undo index="1" exp="area" ref3D="1" dr="$S$1:$U$1048576" dn="Z_186AB716_4241_4317_9300_D6DC13524A2C_.wvu.Cols" sId="3"/>
    <undo index="1" exp="area" ref3D="1" dr="$S$1:$U$1048576" dn="Z_16543542_821D_4BC4_91AB_D2C631412736_.wvu.Cols" sId="3"/>
    <undo index="2" exp="area" ref3D="1" dr="$BQ$1:$BT$1048576" dn="Z_11F0A643_03F6_4A9B_A587_984CEF24373C_.wvu.Cols" sId="3"/>
    <undo index="1" exp="area" ref3D="1" dr="$S$1:$U$1048576" dn="Z_11F0A643_03F6_4A9B_A587_984CEF24373C_.wvu.Cols" sId="3"/>
    <undo index="1" exp="area" ref3D="1" dr="$S$1:$U$1048576" dn="Z_116A1B62_BC36_4DF8_BA7A_5A8B2AC14341_.wvu.Cols" sId="3"/>
    <undo index="2" exp="area" ref3D="1" dr="$BQ$1:$BT$1048576" dn="Z_1053507D_AB8D_4416_A992_8628E70BD9D6_.wvu.Cols" sId="3"/>
    <undo index="1" exp="area" ref3D="1" dr="$S$1:$U$1048576" dn="Z_1053507D_AB8D_4416_A992_8628E70BD9D6_.wvu.Cols" sId="3"/>
    <undo index="1" exp="area" ref3D="1" dr="$S$1:$U$1048576" dn="Z_0EEF1658_6DED_493F_AB34_5C882B7D8D1D_.wvu.Cols" sId="3"/>
    <undo index="1" exp="area" ref3D="1" dr="$S$1:$U$1048576" dn="Z_0D63E466_D251_474F_9293_B76C0854AE18_.wvu.Cols" sId="3"/>
    <undo index="1" exp="area" ref3D="1" dr="$S$1:$U$1048576" dn="Z_0B513DDE_5559_48C9_BE83_B3BA05D50CBD_.wvu.Cols" sId="3"/>
    <undo index="1" exp="area" ref3D="1" dr="$S$1:$U$1048576" dn="Z_096F67F7_AEB5_413D_899E_0491F5B25FFD_.wvu.Cols" sId="3"/>
    <undo index="1" exp="area" ref3D="1" dr="$S$1:$U$1048576" dn="Z_0484FDF7_2DB5_4BF2_B382_43CE01593EDC_.wvu.Cols" sId="3"/>
    <undo index="2" exp="area" ref3D="1" dr="$BQ$1:$BT$1048576" dn="Z_02B12058_110B_4DCD_A5EA_5F27400FB028_.wvu.Cols" sId="3"/>
    <undo index="1" exp="area" ref3D="1" dr="$S$1:$U$1048576" dn="Z_02B12058_110B_4DCD_A5EA_5F27400FB028_.wvu.Cols" sId="3"/>
    <undo index="2" exp="area" ref3D="1" dr="$BQ$1:$BT$1048576" dn="Z_02668375_14EE_499B_A8A1_CFA0F3453F57_.wvu.Cols" sId="3"/>
    <undo index="1" exp="area" ref3D="1" dr="$S$1:$U$1048576" dn="Z_02668375_14EE_499B_A8A1_CFA0F3453F57_.wvu.Cols" sId="3"/>
    <undo index="6" exp="area" ref3D="1" dr="$BQ$1:$BT$1048576" dn="Z_00CA5430_6B3A_4E12_B07E_9C9EC9D8F7A7_.wvu.Cols" sId="3"/>
    <undo index="4" exp="area" ref3D="1" dr="$AN$1:$AN$1048576" dn="Z_00CA5430_6B3A_4E12_B07E_9C9EC9D8F7A7_.wvu.Cols" sId="3"/>
    <undo index="2" exp="area" ref3D="1" dr="$AL$1:$AL$1048576" dn="Z_00CA5430_6B3A_4E12_B07E_9C9EC9D8F7A7_.wvu.Cols" sId="3"/>
    <undo index="1" exp="area" ref3D="1" dr="$S$1:$U$1048576" dn="Z_00CA5430_6B3A_4E12_B07E_9C9EC9D8F7A7_.wvu.Cols" sId="3"/>
  </rrc>
  <rrc rId="17446" sId="3" ref="A790:XFD790" action="insertRow">
    <undo index="0" exp="area" dr="R$1:R$1048576" r="G482" sId="3"/>
    <undo index="0" exp="area" dr="R$1:R$1048576" r="G483" sId="3"/>
    <undo index="0" exp="area" dr="R$1:R$1048576" r="G484" sId="3"/>
    <undo index="0" exp="area" dr="R$1:R$1048576" r="G485" sId="3"/>
    <undo index="0" exp="area" dr="R$1:R$1048576" r="G486" sId="3"/>
    <undo index="1" exp="area" ref3D="1" dr="$S$1:$U$1048576" dn="Z_FDCD7FD4_7D62_43EB_A646_C382CC277444_.wvu.Cols" sId="3"/>
    <undo index="1" exp="area" ref3D="1" dr="$S$1:$U$1048576" dn="Z_FD5F77AF_5A8F_4B6D_961B_C7FD9D452FD5_.wvu.Cols" sId="3"/>
    <undo index="1" exp="area" ref3D="1" dr="$S$1:$U$1048576" dn="Z_FAFF16D3_22B3_4C97_ACCF_EE39802F6088_.wvu.Cols" sId="3"/>
    <undo index="4" exp="area" ref3D="1" dr="$BQ$1:$BT$1048576" dn="Z_FAA25FCE_18C5_403C_9C68_9D1F88B3F7EB_.wvu.Cols" sId="3"/>
    <undo index="2" exp="area" ref3D="1" dr="$S$1:$U$1048576" dn="Z_FAA25FCE_18C5_403C_9C68_9D1F88B3F7EB_.wvu.Cols" sId="3"/>
    <undo index="1" exp="area" ref3D="1" dr="$I$1:$P$1048576" dn="Z_FAA25FCE_18C5_403C_9C68_9D1F88B3F7EB_.wvu.Cols" sId="3"/>
    <undo index="1" exp="area" ref3D="1" dr="$S$1:$U$1048576" dn="Z_FA025E0E_AAB4_48EA_A8D2_9619F0E6F664_.wvu.Cols" sId="3"/>
    <undo index="1" exp="area" ref3D="1" dr="$S$1:$U$1048576" dn="Z_F78FCA81_B608_454A_B46D_DA1594BED295_.wvu.Cols" sId="3"/>
    <undo index="1" exp="area" ref3D="1" dr="$S$1:$U$1048576" dn="Z_F76A2777_C161_4121_A0E8_1678E85F68C6_.wvu.Cols" sId="3"/>
    <undo index="1" exp="area" ref3D="1" dr="$S$1:$U$1048576" dn="Z_F320C882_6208_44BF_AD76_CAB3202B3D93_.wvu.Cols" sId="3"/>
    <undo index="1" exp="area" ref3D="1" dr="$S$1:$U$1048576" dn="Z_F2088572_AEF7_456E_8FEE_9EECE1B46675_.wvu.Cols" sId="3"/>
    <undo index="1" exp="area" ref3D="1" dr="$S$1:$U$1048576" dn="Z_EB824EDC_44B5_480C_9466_88CD55BCD011_.wvu.Cols" sId="3"/>
    <undo index="1" exp="area" ref3D="1" dr="$S$1:$U$1048576" dn="Z_EA2D852B_2EE3_41E7_8B54_530928E32534_.wvu.Cols" sId="3"/>
    <undo index="2" exp="area" ref3D="1" dr="$BQ$1:$BT$1048576" dn="Z_E8B30110_1132_4597_87AA_506263477060_.wvu.Cols" sId="3"/>
    <undo index="1" exp="area" ref3D="1" dr="$S$1:$U$1048576" dn="Z_E8B30110_1132_4597_87AA_506263477060_.wvu.Cols" sId="3"/>
    <undo index="1" exp="area" ref3D="1" dr="$S$1:$U$1048576" dn="Z_E1FB79D3_6139_4E9D_84E0_D806F17414E7_.wvu.Cols" sId="3"/>
    <undo index="2" exp="area" ref3D="1" dr="$BQ$1:$BT$1048576" dn="Z_E1C450DA_5A25_49EE_AC15_82D55BC93335_.wvu.Cols" sId="3"/>
    <undo index="1" exp="area" ref3D="1" dr="$S$1:$U$1048576" dn="Z_E1C450DA_5A25_49EE_AC15_82D55BC93335_.wvu.Cols" sId="3"/>
    <undo index="0" exp="area" ref3D="1" dr="$S$1:$U$1048576" dn="Z_DE76E38F_A1D1_4A3E_9C90_F4B6007A1049_.wvu.Cols" sId="3"/>
    <undo index="2" exp="area" ref3D="1" dr="$BQ$1:$BT$1048576" dn="Z_DD3C4055_6E9F_4337_AF3C_EAB14138E2FC_.wvu.Cols" sId="3"/>
    <undo index="1" exp="area" ref3D="1" dr="$S$1:$U$1048576" dn="Z_DD3C4055_6E9F_4337_AF3C_EAB14138E2FC_.wvu.Cols" sId="3"/>
    <undo index="2" exp="area" ref3D="1" dr="$BQ$1:$BT$1048576" dn="Z_D610A0E1_F9A9_4C9F_867A_9AA8DA5806C3_.wvu.Cols" sId="3"/>
    <undo index="1" exp="area" ref3D="1" dr="$S$1:$U$1048576" dn="Z_D610A0E1_F9A9_4C9F_867A_9AA8DA5806C3_.wvu.Cols" sId="3"/>
    <undo index="1" exp="area" ref3D="1" dr="$S$1:$U$1048576" dn="Z_D0EC701B_BF59_424D_AF90_FAB54F5D9032_.wvu.Cols" sId="3"/>
    <undo index="1" exp="area" ref3D="1" dr="$S$1:$U$1048576" dn="Z_C8A50DBD_6717_4739_8372_D23519BF2F10_.wvu.Cols" sId="3"/>
    <undo index="2" exp="area" ref3D="1" dr="$BQ$1:$BT$1048576" dn="Z_BFE285D7_067E_4802_A267_8E7CA36A08B9_.wvu.Cols" sId="3"/>
    <undo index="1" exp="area" ref3D="1" dr="$S$1:$U$1048576" dn="Z_BFE285D7_067E_4802_A267_8E7CA36A08B9_.wvu.Cols" sId="3"/>
    <undo index="1" exp="area" ref3D="1" dr="$S$1:$U$1048576" dn="Z_BEFB98C7_6620_4730_80CE_706FB1439778_.wvu.Cols" sId="3"/>
    <undo index="2" exp="area" ref3D="1" dr="$BQ$1:$BT$1048576" dn="Z_BC89DC8A_F93A_4EB3_ACCA_03228A52DC73_.wvu.Cols" sId="3"/>
    <undo index="1" exp="area" ref3D="1" dr="$S$1:$U$1048576" dn="Z_BC89DC8A_F93A_4EB3_ACCA_03228A52DC73_.wvu.Cols" sId="3"/>
    <undo index="2" exp="area" ref3D="1" dr="$BQ$1:$BT$1048576" dn="Z_B83B79D9_617A_4F50_8CCC_C97938364272_.wvu.Cols" sId="3"/>
    <undo index="1" exp="area" ref3D="1" dr="$S$1:$U$1048576" dn="Z_B83B79D9_617A_4F50_8CCC_C97938364272_.wvu.Cols" sId="3"/>
    <undo index="1" exp="area" ref3D="1" dr="$S$1:$U$1048576" dn="Z_B6DA4F4E_AC5A_4095_8D8B_FD639A9E9F62_.wvu.Cols" sId="3"/>
    <undo index="2" exp="area" ref3D="1" dr="$BQ$1:$BT$1048576" dn="Z_B3C29866_3474_43EA_99AD_F394C9416B2B_.wvu.Cols" sId="3"/>
    <undo index="1" exp="area" ref3D="1" dr="$S$1:$U$1048576" dn="Z_B3C29866_3474_43EA_99AD_F394C9416B2B_.wvu.Cols" sId="3"/>
    <undo index="2" exp="area" ref3D="1" dr="$BQ$1:$BT$1048576" dn="Z_B25C0761_BDC6_44DE_BC09_A587D4005716_.wvu.Cols" sId="3"/>
    <undo index="1" exp="area" ref3D="1" dr="$S$1:$U$1048576" dn="Z_B25C0761_BDC6_44DE_BC09_A587D4005716_.wvu.Cols" sId="3"/>
    <undo index="2" exp="area" ref3D="1" dr="$BQ$1:$BT$1048576" dn="Z_B0A275E6_A927_469D_A668_DC597A053ECA_.wvu.Cols" sId="3"/>
    <undo index="1" exp="area" ref3D="1" dr="$S$1:$U$1048576" dn="Z_B0A275E6_A927_469D_A668_DC597A053ECA_.wvu.Cols" sId="3"/>
    <undo index="2" exp="area" ref3D="1" dr="$BQ$1:$BT$1048576" dn="Z_A779676E_2DE4_4B43_BC39_AEC5C199B098_.wvu.Cols" sId="3"/>
    <undo index="1" exp="area" ref3D="1" dr="$S$1:$U$1048576" dn="Z_A779676E_2DE4_4B43_BC39_AEC5C199B098_.wvu.Cols" sId="3"/>
    <undo index="1" exp="area" ref3D="1" dr="$S$1:$U$1048576" dn="Z_A158213F_CC1A_4B2F_8FB3_2D0E9377D318_.wvu.Cols" sId="3"/>
    <undo index="2" exp="area" ref3D="1" dr="$BQ$1:$BT$1048576" dn="Z_9D72E9D6_9DB4_482E_B9DD_F58734D01B5E_.wvu.Cols" sId="3"/>
    <undo index="1" exp="area" ref3D="1" dr="$S$1:$U$1048576" dn="Z_9D72E9D6_9DB4_482E_B9DD_F58734D01B5E_.wvu.Cols" sId="3"/>
    <undo index="1" exp="area" ref3D="1" dr="$S$1:$U$1048576" dn="Z_9D5226FB_7DD3_447E_B45C_6EAA60152D32_.wvu.Cols" sId="3"/>
    <undo index="2" exp="area" ref3D="1" dr="$BN$1:$BT$1048576" dn="Z_9C0FECB6_0701_4CC9_8224_D04A63FFA855_.wvu.Cols" sId="3"/>
    <undo index="1" exp="area" ref3D="1" dr="$S$1:$U$1048576" dn="Z_9C0FECB6_0701_4CC9_8224_D04A63FFA855_.wvu.Cols" sId="3"/>
    <undo index="2" exp="area" ref3D="1" dr="$BQ$1:$BT$1048576" dn="Z_999D8AAC_C53E_4106_83D2_C9E986396FD9_.wvu.Cols" sId="3"/>
    <undo index="1" exp="area" ref3D="1" dr="$S$1:$U$1048576" dn="Z_999D8AAC_C53E_4106_83D2_C9E986396FD9_.wvu.Cols" sId="3"/>
    <undo index="2" exp="area" ref3D="1" dr="$BQ$1:$BT$1048576" dn="Z_97AAAFE3_C681_4E27_A277_F09D7DA8C2DD_.wvu.Cols" sId="3"/>
    <undo index="1" exp="area" ref3D="1" dr="$S$1:$U$1048576" dn="Z_97AAAFE3_C681_4E27_A277_F09D7DA8C2DD_.wvu.Cols" sId="3"/>
    <undo index="2" exp="area" ref3D="1" dr="$BQ$1:$BT$1048576" dn="Z_949F8C7F_DA00_479D_BDE6_6166B149A403_.wvu.Cols" sId="3"/>
    <undo index="1" exp="area" ref3D="1" dr="$S$1:$U$1048576" dn="Z_949F8C7F_DA00_479D_BDE6_6166B149A403_.wvu.Cols" sId="3"/>
    <undo index="2" exp="area" ref3D="1" dr="$BQ$1:$BT$1048576" dn="Z_94202DE1_E113_4D8D_96A4_4561FB59780B_.wvu.Cols" sId="3"/>
    <undo index="1" exp="area" ref3D="1" dr="$S$1:$U$1048576" dn="Z_94202DE1_E113_4D8D_96A4_4561FB59780B_.wvu.Cols" sId="3"/>
    <undo index="2" exp="area" ref3D="1" dr="$BQ$1:$BT$1048576" dn="Z_90088769_7D29_4324_882D_1F352DFBE762_.wvu.Cols" sId="3"/>
    <undo index="1" exp="area" ref3D="1" dr="$S$1:$U$1048576" dn="Z_90088769_7D29_4324_882D_1F352DFBE762_.wvu.Cols" sId="3"/>
    <undo index="1" exp="area" ref3D="1" dr="$S$1:$U$1048576" dn="Z_8F2E2A3B_020D_4DD4_B354_81D162F69C48_.wvu.Cols" sId="3"/>
    <undo index="1" exp="area" ref3D="1" dr="$S$1:$U$1048576" dn="Z_8B0C1710_8C04_443E_9575_8D8EEDA52030_.wvu.Cols" sId="3"/>
    <undo index="1" exp="area" ref3D="1" dr="$S$1:$U$1048576" dn="Z_8AEE08A2_F73E_41EF_8662_F43F5532F7EC_.wvu.Cols" sId="3"/>
    <undo index="1" exp="area" ref3D="1" dr="$S$1:$U$1048576" dn="Z_88EF00F5_A891_4E1F_BEBC_C770D5AFEF26_.wvu.Cols" sId="3"/>
    <undo index="2" exp="area" ref3D="1" dr="$BQ$1:$BT$1048576" dn="Z_840FED42_BEAD_40B5_87A2_918C1E6D4128_.wvu.Cols" sId="3"/>
    <undo index="1" exp="area" ref3D="1" dr="$S$1:$U$1048576" dn="Z_840FED42_BEAD_40B5_87A2_918C1E6D4128_.wvu.Cols" sId="3"/>
    <undo index="0" exp="area" ref3D="1" dr="$S$1:$U$1048576" dn="Z_83E26134_8071_4B52_B9C2_8B5396DF70B4_.wvu.Cols" sId="3"/>
    <undo index="1" exp="area" ref3D="1" dr="$S$1:$U$1048576" dn="Z_7F19FCB4_9655_4ECF_8001_8401CA1B1084_.wvu.Cols" sId="3"/>
    <undo index="1" exp="area" ref3D="1" dr="$S$1:$U$1048576" dn="Z_7E4E90D1_59D3_46C2_B9C5_B4A6E53BE0B7_.wvu.Cols" sId="3"/>
    <undo index="1" exp="area" ref3D="1" dr="$S$1:$U$1048576" dn="Z_7E493E76_89EF_40BE_995A_6CD5B38BE486_.wvu.Cols" sId="3"/>
    <undo index="1" exp="area" ref3D="1" dr="$S$1:$U$1048576" dn="Z_774D3B22_FAD7_45CC_9FF9_C08635F41395_.wvu.Cols" sId="3"/>
    <undo index="1" exp="area" ref3D="1" dr="$S$1:$U$1048576" dn="Z_6FA7792A_1E8F_4225_B55B_C3225E2EEAC0_.wvu.Cols" sId="3"/>
    <undo index="2" exp="area" ref3D="1" dr="$BQ$1:$BT$1048576" dn="Z_6C263B97_64ED_4CE6_9B05_42BE2811A349_.wvu.Cols" sId="3"/>
    <undo index="1" exp="area" ref3D="1" dr="$S$1:$U$1048576" dn="Z_6C263B97_64ED_4CE6_9B05_42BE2811A349_.wvu.Cols" sId="3"/>
    <undo index="2" exp="area" ref3D="1" dr="$BQ$1:$BT$1048576" dn="Z_6568F72F_D597_4229_B333_125FDE9654F7_.wvu.Cols" sId="3"/>
    <undo index="1" exp="area" ref3D="1" dr="$S$1:$U$1048576" dn="Z_6568F72F_D597_4229_B333_125FDE9654F7_.wvu.Cols" sId="3"/>
    <undo index="1" exp="area" ref3D="1" dr="$S$1:$U$1048576" dn="Z_653F5373_3423_4857_B839_026BFFD3E0C5_.wvu.Cols" sId="3"/>
    <undo index="1" exp="area" ref3D="1" dr="$S$1:$U$1048576" dn="Z_607CCD9B_4659_4BD7_A174_E12C78E5291C_.wvu.Cols" sId="3"/>
    <undo index="1" exp="area" ref3D="1" dr="$S$1:$U$1048576" dn="Z_5DABD3DD_3B7F_4D0A_8278_3CABF5A7C879_.wvu.Cols" sId="3"/>
    <undo index="2" exp="area" ref3D="1" dr="$BQ$1:$BT$1048576" dn="Z_5B263600_835E_44BD_B687_603D70FECA3D_.wvu.Cols" sId="3"/>
    <undo index="1" exp="area" ref3D="1" dr="$S$1:$U$1048576" dn="Z_5B263600_835E_44BD_B687_603D70FECA3D_.wvu.Cols" sId="3"/>
    <undo index="2" exp="area" ref3D="1" dr="$BQ$1:$BT$1048576" dn="Z_5AC86898_99C0_40C8_A183_7BCAFD4A38C0_.wvu.Cols" sId="3"/>
    <undo index="1" exp="area" ref3D="1" dr="$S$1:$U$1048576" dn="Z_5AC86898_99C0_40C8_A183_7BCAFD4A38C0_.wvu.Cols" sId="3"/>
    <undo index="2" exp="area" ref3D="1" dr="$BQ$1:$BT$1048576" dn="Z_55F258A9_3656_464A_8209_65541A4A9294_.wvu.Cols" sId="3"/>
    <undo index="1" exp="area" ref3D="1" dr="$S$1:$U$1048576" dn="Z_55F258A9_3656_464A_8209_65541A4A9294_.wvu.Cols" sId="3"/>
    <undo index="1" exp="area" ref3D="1" dr="$S$1:$U$1048576" dn="Z_5435B979_CD36_44F0_9662_F3B5AC1F741D_.wvu.Cols" sId="3"/>
    <undo index="6" exp="area" ref3D="1" dr="$BQ$1:$BT$1048576" dn="Z_519FF1E7_076F_47C2_91B9_C17D2E1B6520_.wvu.Cols" sId="3"/>
    <undo index="4" exp="area" ref3D="1" dr="$AN$1:$AN$1048576" dn="Z_519FF1E7_076F_47C2_91B9_C17D2E1B6520_.wvu.Cols" sId="3"/>
    <undo index="2" exp="area" ref3D="1" dr="$AL$1:$AL$1048576" dn="Z_519FF1E7_076F_47C2_91B9_C17D2E1B6520_.wvu.Cols" sId="3"/>
    <undo index="1" exp="area" ref3D="1" dr="$S$1:$U$1048576" dn="Z_519FF1E7_076F_47C2_91B9_C17D2E1B6520_.wvu.Cols" sId="3"/>
    <undo index="1" exp="area" ref3D="1" dr="$S$1:$U$1048576" dn="Z_4F91CC6A_177C_44AE_BD3E_9ACFF52E4BB6_.wvu.Cols" sId="3"/>
    <undo index="1" exp="area" ref3D="1" dr="$S$1:$U$1048576" dn="Z_4E796616_3F1B_4206_9288_54987A052220_.wvu.Cols" sId="3"/>
    <undo index="1" exp="area" ref3D="1" dr="$S$1:$U$1048576" dn="Z_4E38BAA4_F7A0_4986_9C0B_2533153E78A8_.wvu.Cols" sId="3"/>
    <undo index="0" exp="area" ref3D="1" dr="$S$1:$U$1048576" dn="Z_4C910842_2C9A_49B1_8859_E7171BF1B407_.wvu.Cols" sId="3"/>
    <undo index="1" exp="area" ref3D="1" dr="$S$1:$U$1048576" dn="Z_4864356C_2EA4_4798_837B_554A65950AB7_.wvu.Cols" sId="3"/>
    <undo index="2" exp="area" ref3D="1" dr="$BQ$1:$BT$1048576" dn="Z_440820DD_D35F_4284_A020_75AFCB09A713_.wvu.Cols" sId="3"/>
    <undo index="1" exp="area" ref3D="1" dr="$S$1:$U$1048576" dn="Z_440820DD_D35F_4284_A020_75AFCB09A713_.wvu.Cols" sId="3"/>
    <undo index="2" exp="area" ref3D="1" dr="$BQ$1:$BT$1048576" dn="Z_3ACD5A93_9B0E_40EA_8179_EDF0714A0F5F_.wvu.Cols" sId="3"/>
    <undo index="1" exp="area" ref3D="1" dr="$S$1:$U$1048576" dn="Z_3ACD5A93_9B0E_40EA_8179_EDF0714A0F5F_.wvu.Cols" sId="3"/>
    <undo index="2" exp="area" ref3D="1" dr="$BN$1:$BT$1048576" dn="Z_39344E0E_2CC4_4BC6_A15E_A66B17AEE943_.wvu.Cols" sId="3"/>
    <undo index="1" exp="area" ref3D="1" dr="$S$1:$U$1048576" dn="Z_39344E0E_2CC4_4BC6_A15E_A66B17AEE943_.wvu.Cols" sId="3"/>
    <undo index="6" exp="area" ref3D="1" dr="$BQ$1:$BT$1048576" dn="Z_38797761_B6E7_4EBC_86AC_BCA6FEF8021E_.wvu.Cols" sId="3"/>
    <undo index="4" exp="area" ref3D="1" dr="$AN$1:$AO$1048576" dn="Z_38797761_B6E7_4EBC_86AC_BCA6FEF8021E_.wvu.Cols" sId="3"/>
    <undo index="2" exp="area" ref3D="1" dr="$AL$1:$AL$1048576" dn="Z_38797761_B6E7_4EBC_86AC_BCA6FEF8021E_.wvu.Cols" sId="3"/>
    <undo index="1" exp="area" ref3D="1" dr="$S$1:$U$1048576" dn="Z_38797761_B6E7_4EBC_86AC_BCA6FEF8021E_.wvu.Cols" sId="3"/>
    <undo index="1" exp="area" ref3D="1" dr="$S$1:$U$1048576" dn="Z_3730BEA2_2AC7_4811_AC70_1FABD98B5F4A_.wvu.Cols" sId="3"/>
    <undo index="2" exp="area" ref3D="1" dr="$BQ$1:$BT$1048576" dn="Z_34488582_FC68_47CC_ADEF_620C97FA3BE5_.wvu.Cols" sId="3"/>
    <undo index="1" exp="area" ref3D="1" dr="$S$1:$U$1048576" dn="Z_34488582_FC68_47CC_ADEF_620C97FA3BE5_.wvu.Cols" sId="3"/>
    <undo index="2" exp="area" ref3D="1" dr="$BN$1:$BT$1048576" dn="Z_3125BE9C_D539_46B3_AB2C_AD44D6D3A43D_.wvu.Cols" sId="3"/>
    <undo index="1" exp="area" ref3D="1" dr="$S$1:$U$1048576" dn="Z_3125BE9C_D539_46B3_AB2C_AD44D6D3A43D_.wvu.Cols" sId="3"/>
    <undo index="2" exp="area" ref3D="1" dr="$BQ$1:$BT$1048576" dn="Z_2EDD3601_67EA_4D8B_910E_67CE0A6ECBD5_.wvu.Cols" sId="3"/>
    <undo index="1" exp="area" ref3D="1" dr="$S$1:$U$1048576" dn="Z_2EDD3601_67EA_4D8B_910E_67CE0A6ECBD5_.wvu.Cols" sId="3"/>
    <undo index="2" exp="area" ref3D="1" dr="$BQ$1:$BT$1048576" dn="Z_2C6ABC28_880F_4FC3_AB4C_74CC7AFBB167_.wvu.Cols" sId="3"/>
    <undo index="1" exp="area" ref3D="1" dr="$S$1:$U$1048576" dn="Z_2C6ABC28_880F_4FC3_AB4C_74CC7AFBB167_.wvu.Cols" sId="3"/>
    <undo index="0" exp="area" ref3D="1" dr="$S$1:$U$1048576" dn="Z_2B096DAF_0513_499A_BB3D_6C1B61550EAD_.wvu.Cols" sId="3"/>
    <undo index="1" exp="area" ref3D="1" dr="$S$1:$U$1048576" dn="Z_29D4EA0C_C332_4606_AA75_F5E39836AAA2_.wvu.Cols" sId="3"/>
    <undo index="2" exp="area" ref3D="1" dr="$BN$1:$BT$1048576" dn="Z_28D79C02_A415_42D9_AF37_1523DA21D815_.wvu.Cols" sId="3"/>
    <undo index="1" exp="area" ref3D="1" dr="$S$1:$U$1048576" dn="Z_28D79C02_A415_42D9_AF37_1523DA21D815_.wvu.Cols" sId="3"/>
    <undo index="1" exp="area" ref3D="1" dr="$S$1:$U$1048576" dn="Z_2843D43C_15A8_41DB_8AAA_3E8B8BBF0B92_.wvu.Cols" sId="3"/>
    <undo index="2" exp="area" ref3D="1" dr="$BQ$1:$BT$1048576" dn="Z_27A4B667_7EE5_4B37_A36E_7A71AE7736F5_.wvu.Cols" sId="3"/>
    <undo index="1" exp="area" ref3D="1" dr="$S$1:$U$1048576" dn="Z_27A4B667_7EE5_4B37_A36E_7A71AE7736F5_.wvu.Cols" sId="3"/>
    <undo index="2" exp="area" ref3D="1" dr="$BQ$1:$BT$1048576" dn="Z_1CE7FAA3_375A_44FC_8395_7BB368E304B3_.wvu.Cols" sId="3"/>
    <undo index="1" exp="area" ref3D="1" dr="$S$1:$U$1048576" dn="Z_1CE7FAA3_375A_44FC_8395_7BB368E304B3_.wvu.Cols" sId="3"/>
    <undo index="2" exp="area" ref3D="1" dr="$BQ$1:$BT$1048576" dn="Z_1A677123_3181_47F1_8D94_D23E42118B34_.wvu.Cols" sId="3"/>
    <undo index="1" exp="area" ref3D="1" dr="$S$1:$U$1048576" dn="Z_1A677123_3181_47F1_8D94_D23E42118B34_.wvu.Cols" sId="3"/>
    <undo index="2" exp="area" ref3D="1" dr="$BN$1:$BT$1048576" dn="Z_195EEB94_5611_43AB_AD4C_189BF5DF63BD_.wvu.Cols" sId="3"/>
    <undo index="1" exp="area" ref3D="1" dr="$S$1:$U$1048576" dn="Z_195EEB94_5611_43AB_AD4C_189BF5DF63BD_.wvu.Cols" sId="3"/>
    <undo index="2" exp="area" ref3D="1" dr="$BQ$1:$BT$1048576" dn="Z_18DF35B7_CAA0_4050_BA63_78DA1CA747BE_.wvu.Cols" sId="3"/>
    <undo index="1" exp="area" ref3D="1" dr="$S$1:$U$1048576" dn="Z_18DF35B7_CAA0_4050_BA63_78DA1CA747BE_.wvu.Cols" sId="3"/>
    <undo index="1" exp="area" ref3D="1" dr="$S$1:$U$1048576" dn="Z_186AB716_4241_4317_9300_D6DC13524A2C_.wvu.Cols" sId="3"/>
    <undo index="1" exp="area" ref3D="1" dr="$S$1:$U$1048576" dn="Z_16543542_821D_4BC4_91AB_D2C631412736_.wvu.Cols" sId="3"/>
    <undo index="2" exp="area" ref3D="1" dr="$BQ$1:$BT$1048576" dn="Z_11F0A643_03F6_4A9B_A587_984CEF24373C_.wvu.Cols" sId="3"/>
    <undo index="1" exp="area" ref3D="1" dr="$S$1:$U$1048576" dn="Z_11F0A643_03F6_4A9B_A587_984CEF24373C_.wvu.Cols" sId="3"/>
    <undo index="1" exp="area" ref3D="1" dr="$S$1:$U$1048576" dn="Z_116A1B62_BC36_4DF8_BA7A_5A8B2AC14341_.wvu.Cols" sId="3"/>
    <undo index="2" exp="area" ref3D="1" dr="$BQ$1:$BT$1048576" dn="Z_1053507D_AB8D_4416_A992_8628E70BD9D6_.wvu.Cols" sId="3"/>
    <undo index="1" exp="area" ref3D="1" dr="$S$1:$U$1048576" dn="Z_1053507D_AB8D_4416_A992_8628E70BD9D6_.wvu.Cols" sId="3"/>
    <undo index="1" exp="area" ref3D="1" dr="$S$1:$U$1048576" dn="Z_0EEF1658_6DED_493F_AB34_5C882B7D8D1D_.wvu.Cols" sId="3"/>
    <undo index="1" exp="area" ref3D="1" dr="$S$1:$U$1048576" dn="Z_0D63E466_D251_474F_9293_B76C0854AE18_.wvu.Cols" sId="3"/>
    <undo index="1" exp="area" ref3D="1" dr="$S$1:$U$1048576" dn="Z_0B513DDE_5559_48C9_BE83_B3BA05D50CBD_.wvu.Cols" sId="3"/>
    <undo index="1" exp="area" ref3D="1" dr="$S$1:$U$1048576" dn="Z_096F67F7_AEB5_413D_899E_0491F5B25FFD_.wvu.Cols" sId="3"/>
    <undo index="1" exp="area" ref3D="1" dr="$S$1:$U$1048576" dn="Z_0484FDF7_2DB5_4BF2_B382_43CE01593EDC_.wvu.Cols" sId="3"/>
    <undo index="2" exp="area" ref3D="1" dr="$BQ$1:$BT$1048576" dn="Z_02B12058_110B_4DCD_A5EA_5F27400FB028_.wvu.Cols" sId="3"/>
    <undo index="1" exp="area" ref3D="1" dr="$S$1:$U$1048576" dn="Z_02B12058_110B_4DCD_A5EA_5F27400FB028_.wvu.Cols" sId="3"/>
    <undo index="2" exp="area" ref3D="1" dr="$BQ$1:$BT$1048576" dn="Z_02668375_14EE_499B_A8A1_CFA0F3453F57_.wvu.Cols" sId="3"/>
    <undo index="1" exp="area" ref3D="1" dr="$S$1:$U$1048576" dn="Z_02668375_14EE_499B_A8A1_CFA0F3453F57_.wvu.Cols" sId="3"/>
    <undo index="6" exp="area" ref3D="1" dr="$BQ$1:$BT$1048576" dn="Z_00CA5430_6B3A_4E12_B07E_9C9EC9D8F7A7_.wvu.Cols" sId="3"/>
    <undo index="4" exp="area" ref3D="1" dr="$AN$1:$AN$1048576" dn="Z_00CA5430_6B3A_4E12_B07E_9C9EC9D8F7A7_.wvu.Cols" sId="3"/>
    <undo index="2" exp="area" ref3D="1" dr="$AL$1:$AL$1048576" dn="Z_00CA5430_6B3A_4E12_B07E_9C9EC9D8F7A7_.wvu.Cols" sId="3"/>
    <undo index="1" exp="area" ref3D="1" dr="$S$1:$U$1048576" dn="Z_00CA5430_6B3A_4E12_B07E_9C9EC9D8F7A7_.wvu.Cols" sId="3"/>
  </rrc>
  <rcc rId="17447" sId="3">
    <nc r="A790" t="inlineStr">
      <is>
        <t>RRB</t>
      </is>
    </nc>
  </rcc>
  <rcc rId="17448" sId="3">
    <nc r="A791" t="inlineStr">
      <is>
        <t>DBY</t>
      </is>
    </nc>
  </rcc>
  <rcv guid="{83E26134-8071-4B52-B9C2-8B5396DF70B4}" action="delete"/>
  <rdn rId="0" localSheetId="3" customView="1" name="Z_83E26134_8071_4B52_B9C2_8B5396DF70B4_.wvu.Rows" hidden="1" oldHidden="1">
    <formula>Plan!$488:$750</formula>
    <oldFormula>Plan!$488:$750</oldFormula>
  </rdn>
  <rdn rId="0" localSheetId="3" customView="1" name="Z_83E26134_8071_4B52_B9C2_8B5396DF70B4_.wvu.Cols" hidden="1" oldHidden="1">
    <formula>Plan!$S:$U</formula>
    <oldFormula>Plan!$S:$U</oldFormula>
  </rdn>
  <rdn rId="0" localSheetId="3" customView="1" name="Z_83E26134_8071_4B52_B9C2_8B5396DF70B4_.wvu.FilterData" hidden="1" oldHidden="1">
    <formula>Plan!$A$5:$BQ$468</formula>
    <oldFormula>Plan!$A$5:$BQ$468</oldFormula>
  </rdn>
  <rdn rId="0" localSheetId="4" customView="1" name="Z_83E26134_8071_4B52_B9C2_8B5396DF70B4_.wvu.FilterData" hidden="1" oldHidden="1">
    <formula>'Delivery Docs Plan'!$A$4:$O$37</formula>
    <oldFormula>'Delivery Docs Plan'!$A$4:$O$37</oldFormula>
  </rdn>
  <rdn rId="0" localSheetId="5" customView="1" name="Z_83E26134_8071_4B52_B9C2_8B5396DF70B4_.wvu.Rows" hidden="1" oldHidden="1">
    <formula>'PR Matrix'!$1:$1</formula>
    <oldFormula>'PR Matrix'!$1:$1</oldFormula>
  </rdn>
  <rdn rId="0" localSheetId="5" customView="1" name="Z_83E26134_8071_4B52_B9C2_8B5396DF70B4_.wvu.Cols" hidden="1" oldHidden="1">
    <formula>'PR Matrix'!$JN:$XFD</formula>
    <oldFormula>'PR Matrix'!$JN:$XFD</oldFormula>
  </rdn>
  <rdn rId="0" localSheetId="5" customView="1" name="Z_83E26134_8071_4B52_B9C2_8B5396DF70B4_.wvu.FilterData" hidden="1" oldHidden="1">
    <formula>'PR Matrix'!$C$1:$C$481</formula>
    <oldFormula>'PR Matrix'!$C$1:$C$481</oldFormula>
  </rdn>
  <rdn rId="0" localSheetId="6" customView="1" name="Z_83E26134_8071_4B52_B9C2_8B5396DF70B4_.wvu.Cols" hidden="1" oldHidden="1">
    <formula>Allocation!$L:$XFD</formula>
    <oldFormula>Allocation!$L:$XFD</oldFormula>
  </rdn>
  <rdn rId="0" localSheetId="6" customView="1" name="Z_83E26134_8071_4B52_B9C2_8B5396DF70B4_.wvu.FilterData" hidden="1" oldHidden="1">
    <formula>Allocation!$A$1:$K$1</formula>
    <oldFormula>Allocation!$A$1:$K$1</oldFormula>
  </rdn>
  <rdn rId="0" localSheetId="7" customView="1" name="Z_83E26134_8071_4B52_B9C2_8B5396DF70B4_.wvu.FilterData" hidden="1" oldHidden="1">
    <formula>'SRS Reviews'!$A$1:$Q$136</formula>
    <oldFormula>'SRS Reviews'!$A$1:$Q$136</oldFormula>
  </rdn>
  <rdn rId="0" localSheetId="8" customView="1" name="Z_83E26134_8071_4B52_B9C2_8B5396DF70B4_.wvu.FilterData" hidden="1" oldHidden="1">
    <formula>Estimates!$A$2:$BC$460</formula>
    <oldFormula>Estimates!$A$2:$BC$460</oldFormula>
  </rdn>
  <rdn rId="0" localSheetId="10" customView="1" name="Z_83E26134_8071_4B52_B9C2_8B5396DF70B4_.wvu.FilterData" hidden="1" oldHidden="1">
    <formula>'Open SWPRs'!$A$1:$H$615</formula>
    <oldFormula>'Open SWPRs'!$A$1:$H$615</oldFormula>
  </rdn>
  <rdn rId="0" localSheetId="12" customView="1" name="Z_83E26134_8071_4B52_B9C2_8B5396DF70B4_.wvu.FilterData" hidden="1" oldHidden="1">
    <formula>'Build Plan'!$D$3:$L$48</formula>
    <oldFormula>'Build Plan'!$D$3:$L$48</oldFormula>
  </rdn>
  <rcv guid="{83E26134-8071-4B52-B9C2-8B5396DF70B4}" action="add"/>
</revisions>
</file>

<file path=xl/revisions/revisionLog34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7462" sId="3">
    <oc r="AJ448">
      <v>90</v>
    </oc>
    <nc r="AJ448">
      <v>100</v>
    </nc>
  </rcc>
  <rcc rId="17463" sId="3">
    <oc r="BA448">
      <v>70</v>
    </oc>
    <nc r="BA448">
      <v>100</v>
    </nc>
  </rcc>
  <rcmt sheetId="3" cell="BA448" guid="{00000000-0000-0000-0000-000000000000}" action="delete" author="Pulman, Stephen"/>
  <rcv guid="{55F258A9-3656-464A-8209-65541A4A9294}" action="delete"/>
  <rdn rId="0" localSheetId="3" customView="1" name="Z_55F258A9_3656_464A_8209_65541A4A9294_.wvu.Rows" hidden="1" oldHidden="1">
    <formula>Plan!$488:$750</formula>
    <oldFormula>Plan!$488:$750</oldFormula>
  </rdn>
  <rdn rId="0" localSheetId="3" customView="1" name="Z_55F258A9_3656_464A_8209_65541A4A9294_.wvu.Cols" hidden="1" oldHidden="1">
    <formula>Plan!$S:$U,Plan!$BQ:$BT</formula>
    <oldFormula>Plan!$S:$U,Plan!$BQ:$BT</oldFormula>
  </rdn>
  <rdn rId="0" localSheetId="3" customView="1" name="Z_55F258A9_3656_464A_8209_65541A4A9294_.wvu.FilterData" hidden="1" oldHidden="1">
    <formula>Plan!$A$5:$BQ$468</formula>
    <oldFormula>Plan!$A$5:$BQ$468</oldFormula>
  </rdn>
  <rdn rId="0" localSheetId="4" customView="1" name="Z_55F258A9_3656_464A_8209_65541A4A9294_.wvu.FilterData" hidden="1" oldHidden="1">
    <formula>'Delivery Docs Plan'!$A$4:$O$37</formula>
    <oldFormula>'Delivery Docs Plan'!$A$4:$O$37</oldFormula>
  </rdn>
  <rdn rId="0" localSheetId="5" customView="1" name="Z_55F258A9_3656_464A_8209_65541A4A9294_.wvu.Rows" hidden="1" oldHidden="1">
    <formula>'PR Matrix'!$1:$1</formula>
    <oldFormula>'PR Matrix'!$1:$1</oldFormula>
  </rdn>
  <rdn rId="0" localSheetId="5" customView="1" name="Z_55F258A9_3656_464A_8209_65541A4A9294_.wvu.Cols" hidden="1" oldHidden="1">
    <formula>'PR Matrix'!$JN:$XFD</formula>
    <oldFormula>'PR Matrix'!$JN:$XFD</oldFormula>
  </rdn>
  <rdn rId="0" localSheetId="5" customView="1" name="Z_55F258A9_3656_464A_8209_65541A4A9294_.wvu.FilterData" hidden="1" oldHidden="1">
    <formula>'PR Matrix'!$C$1:$C$481</formula>
    <oldFormula>'PR Matrix'!$C$1:$C$481</oldFormula>
  </rdn>
  <rdn rId="0" localSheetId="6" customView="1" name="Z_55F258A9_3656_464A_8209_65541A4A9294_.wvu.Cols" hidden="1" oldHidden="1">
    <formula>Allocation!$L:$XFD</formula>
    <oldFormula>Allocation!$L:$XFD</oldFormula>
  </rdn>
  <rdn rId="0" localSheetId="6" customView="1" name="Z_55F258A9_3656_464A_8209_65541A4A9294_.wvu.FilterData" hidden="1" oldHidden="1">
    <formula>Allocation!$A$1:$K$1</formula>
    <oldFormula>Allocation!$A$1:$K$1</oldFormula>
  </rdn>
  <rdn rId="0" localSheetId="7" customView="1" name="Z_55F258A9_3656_464A_8209_65541A4A9294_.wvu.FilterData" hidden="1" oldHidden="1">
    <formula>'SRS Reviews'!$A$1:$Q$136</formula>
    <oldFormula>'SRS Reviews'!$A$1:$Q$136</oldFormula>
  </rdn>
  <rdn rId="0" localSheetId="8" customView="1" name="Z_55F258A9_3656_464A_8209_65541A4A9294_.wvu.FilterData" hidden="1" oldHidden="1">
    <formula>Estimates!$A$2:$BC$460</formula>
    <oldFormula>Estimates!$A$2:$BC$460</oldFormula>
  </rdn>
  <rdn rId="0" localSheetId="10" customView="1" name="Z_55F258A9_3656_464A_8209_65541A4A9294_.wvu.FilterData" hidden="1" oldHidden="1">
    <formula>'Open SWPRs'!$A$1:$H$615</formula>
    <oldFormula>'Open SWPRs'!$A$1:$H$615</oldFormula>
  </rdn>
  <rdn rId="0" localSheetId="12" customView="1" name="Z_55F258A9_3656_464A_8209_65541A4A9294_.wvu.FilterData" hidden="1" oldHidden="1">
    <formula>'Build Plan'!$D$3:$L$48</formula>
    <oldFormula>'Build Plan'!$D$3:$L$48</oldFormula>
  </rdn>
  <rcv guid="{55F258A9-3656-464A-8209-65541A4A9294}" action="add"/>
</revisions>
</file>

<file path=xl/revisions/revisionLog34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7477" sId="3">
    <oc r="Z250">
      <v>1</v>
    </oc>
    <nc r="Z250">
      <v>90</v>
    </nc>
  </rcc>
  <rcc rId="17478" sId="3">
    <oc r="AI250">
      <v>1</v>
    </oc>
    <nc r="AI250">
      <v>90</v>
    </nc>
  </rcc>
  <rcv guid="{5AC86898-99C0-40C8-A183-7BCAFD4A38C0}" action="delete"/>
  <rdn rId="0" localSheetId="3" customView="1" name="Z_5AC86898_99C0_40C8_A183_7BCAFD4A38C0_.wvu.Rows" hidden="1" oldHidden="1">
    <formula>Plan!$488:$750</formula>
    <oldFormula>Plan!$488:$750</oldFormula>
  </rdn>
  <rdn rId="0" localSheetId="3" customView="1" name="Z_5AC86898_99C0_40C8_A183_7BCAFD4A38C0_.wvu.Cols" hidden="1" oldHidden="1">
    <formula>Plan!$S:$U,Plan!$BQ:$BT</formula>
    <oldFormula>Plan!$S:$U,Plan!$BQ:$BT</oldFormula>
  </rdn>
  <rdn rId="0" localSheetId="3" customView="1" name="Z_5AC86898_99C0_40C8_A183_7BCAFD4A38C0_.wvu.FilterData" hidden="1" oldHidden="1">
    <formula>Plan!$A$5:$BQ$468</formula>
    <oldFormula>Plan!$A$5:$BQ$468</oldFormula>
  </rdn>
  <rdn rId="0" localSheetId="4" customView="1" name="Z_5AC86898_99C0_40C8_A183_7BCAFD4A38C0_.wvu.FilterData" hidden="1" oldHidden="1">
    <formula>'Delivery Docs Plan'!$A$4:$O$37</formula>
    <oldFormula>'Delivery Docs Plan'!$A$4:$O$37</oldFormula>
  </rdn>
  <rdn rId="0" localSheetId="5" customView="1" name="Z_5AC86898_99C0_40C8_A183_7BCAFD4A38C0_.wvu.Rows" hidden="1" oldHidden="1">
    <formula>'PR Matrix'!$1:$2</formula>
    <oldFormula>'PR Matrix'!$1:$2</oldFormula>
  </rdn>
  <rdn rId="0" localSheetId="5" customView="1" name="Z_5AC86898_99C0_40C8_A183_7BCAFD4A38C0_.wvu.Cols" hidden="1" oldHidden="1">
    <formula>'PR Matrix'!$JN:$XFD</formula>
    <oldFormula>'PR Matrix'!$JN:$XFD</oldFormula>
  </rdn>
  <rdn rId="0" localSheetId="5" customView="1" name="Z_5AC86898_99C0_40C8_A183_7BCAFD4A38C0_.wvu.FilterData" hidden="1" oldHidden="1">
    <formula>'PR Matrix'!$C$1:$C$481</formula>
    <oldFormula>'PR Matrix'!$C$1:$C$481</oldFormula>
  </rdn>
  <rdn rId="0" localSheetId="6" customView="1" name="Z_5AC86898_99C0_40C8_A183_7BCAFD4A38C0_.wvu.Cols" hidden="1" oldHidden="1">
    <formula>Allocation!$L:$XFD</formula>
    <oldFormula>Allocation!$L:$XFD</oldFormula>
  </rdn>
  <rdn rId="0" localSheetId="6" customView="1" name="Z_5AC86898_99C0_40C8_A183_7BCAFD4A38C0_.wvu.FilterData" hidden="1" oldHidden="1">
    <formula>Allocation!$A$1:$K$1</formula>
    <oldFormula>Allocation!$A$1:$K$1</oldFormula>
  </rdn>
  <rdn rId="0" localSheetId="7" customView="1" name="Z_5AC86898_99C0_40C8_A183_7BCAFD4A38C0_.wvu.FilterData" hidden="1" oldHidden="1">
    <formula>'SRS Reviews'!$A$1:$Q$136</formula>
    <oldFormula>'SRS Reviews'!$A$1:$Q$136</oldFormula>
  </rdn>
  <rdn rId="0" localSheetId="8" customView="1" name="Z_5AC86898_99C0_40C8_A183_7BCAFD4A38C0_.wvu.FilterData" hidden="1" oldHidden="1">
    <formula>Estimates!$A$2:$BC$460</formula>
    <oldFormula>Estimates!$A$2:$BC$460</oldFormula>
  </rdn>
  <rdn rId="0" localSheetId="10" customView="1" name="Z_5AC86898_99C0_40C8_A183_7BCAFD4A38C0_.wvu.FilterData" hidden="1" oldHidden="1">
    <formula>'Open SWPRs'!$A$1:$H$615</formula>
    <oldFormula>'Open SWPRs'!$A$1:$H$615</oldFormula>
  </rdn>
  <rdn rId="0" localSheetId="12" customView="1" name="Z_5AC86898_99C0_40C8_A183_7BCAFD4A38C0_.wvu.FilterData" hidden="1" oldHidden="1">
    <formula>'Build Plan'!$D$3:$L$48</formula>
    <oldFormula>'Build Plan'!$D$3:$L$48</oldFormula>
  </rdn>
  <rcv guid="{5AC86898-99C0-40C8-A183-7BCAFD4A38C0}" action="add"/>
</revisions>
</file>

<file path=xl/revisions/revisionLog34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7492" sId="3">
    <oc r="AI250">
      <v>90</v>
    </oc>
    <nc r="AI250">
      <v>70</v>
    </nc>
  </rcc>
  <rcv guid="{5AC86898-99C0-40C8-A183-7BCAFD4A38C0}" action="delete"/>
  <rdn rId="0" localSheetId="3" customView="1" name="Z_5AC86898_99C0_40C8_A183_7BCAFD4A38C0_.wvu.Rows" hidden="1" oldHidden="1">
    <formula>Plan!$488:$750</formula>
    <oldFormula>Plan!$488:$750</oldFormula>
  </rdn>
  <rdn rId="0" localSheetId="3" customView="1" name="Z_5AC86898_99C0_40C8_A183_7BCAFD4A38C0_.wvu.Cols" hidden="1" oldHidden="1">
    <formula>Plan!$S:$U,Plan!$BQ:$BT</formula>
    <oldFormula>Plan!$S:$U,Plan!$BQ:$BT</oldFormula>
  </rdn>
  <rdn rId="0" localSheetId="3" customView="1" name="Z_5AC86898_99C0_40C8_A183_7BCAFD4A38C0_.wvu.FilterData" hidden="1" oldHidden="1">
    <formula>Plan!$A$5:$BQ$468</formula>
    <oldFormula>Plan!$A$5:$BQ$468</oldFormula>
  </rdn>
  <rdn rId="0" localSheetId="4" customView="1" name="Z_5AC86898_99C0_40C8_A183_7BCAFD4A38C0_.wvu.FilterData" hidden="1" oldHidden="1">
    <formula>'Delivery Docs Plan'!$A$4:$O$37</formula>
    <oldFormula>'Delivery Docs Plan'!$A$4:$O$37</oldFormula>
  </rdn>
  <rdn rId="0" localSheetId="5" customView="1" name="Z_5AC86898_99C0_40C8_A183_7BCAFD4A38C0_.wvu.Rows" hidden="1" oldHidden="1">
    <formula>'PR Matrix'!$1:$2</formula>
    <oldFormula>'PR Matrix'!$1:$2</oldFormula>
  </rdn>
  <rdn rId="0" localSheetId="5" customView="1" name="Z_5AC86898_99C0_40C8_A183_7BCAFD4A38C0_.wvu.Cols" hidden="1" oldHidden="1">
    <formula>'PR Matrix'!$JN:$XFD</formula>
    <oldFormula>'PR Matrix'!$JN:$XFD</oldFormula>
  </rdn>
  <rdn rId="0" localSheetId="5" customView="1" name="Z_5AC86898_99C0_40C8_A183_7BCAFD4A38C0_.wvu.FilterData" hidden="1" oldHidden="1">
    <formula>'PR Matrix'!$C$1:$C$481</formula>
    <oldFormula>'PR Matrix'!$C$1:$C$481</oldFormula>
  </rdn>
  <rdn rId="0" localSheetId="6" customView="1" name="Z_5AC86898_99C0_40C8_A183_7BCAFD4A38C0_.wvu.Cols" hidden="1" oldHidden="1">
    <formula>Allocation!$L:$XFD</formula>
    <oldFormula>Allocation!$L:$XFD</oldFormula>
  </rdn>
  <rdn rId="0" localSheetId="6" customView="1" name="Z_5AC86898_99C0_40C8_A183_7BCAFD4A38C0_.wvu.FilterData" hidden="1" oldHidden="1">
    <formula>Allocation!$A$1:$K$1</formula>
    <oldFormula>Allocation!$A$1:$K$1</oldFormula>
  </rdn>
  <rdn rId="0" localSheetId="7" customView="1" name="Z_5AC86898_99C0_40C8_A183_7BCAFD4A38C0_.wvu.FilterData" hidden="1" oldHidden="1">
    <formula>'SRS Reviews'!$A$1:$Q$136</formula>
    <oldFormula>'SRS Reviews'!$A$1:$Q$136</oldFormula>
  </rdn>
  <rdn rId="0" localSheetId="8" customView="1" name="Z_5AC86898_99C0_40C8_A183_7BCAFD4A38C0_.wvu.FilterData" hidden="1" oldHidden="1">
    <formula>Estimates!$A$2:$BC$460</formula>
    <oldFormula>Estimates!$A$2:$BC$460</oldFormula>
  </rdn>
  <rdn rId="0" localSheetId="10" customView="1" name="Z_5AC86898_99C0_40C8_A183_7BCAFD4A38C0_.wvu.FilterData" hidden="1" oldHidden="1">
    <formula>'Open SWPRs'!$A$1:$H$615</formula>
    <oldFormula>'Open SWPRs'!$A$1:$H$615</oldFormula>
  </rdn>
  <rdn rId="0" localSheetId="12" customView="1" name="Z_5AC86898_99C0_40C8_A183_7BCAFD4A38C0_.wvu.FilterData" hidden="1" oldHidden="1">
    <formula>'Build Plan'!$D$3:$L$48</formula>
    <oldFormula>'Build Plan'!$D$3:$L$48</oldFormula>
  </rdn>
  <rcv guid="{5AC86898-99C0-40C8-A183-7BCAFD4A38C0}" action="add"/>
</revisions>
</file>

<file path=xl/revisions/revisionLog34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7506" sId="3">
    <oc r="Z247">
      <v>1</v>
    </oc>
    <nc r="Z247">
      <v>10</v>
    </nc>
  </rcc>
  <rcv guid="{5AC86898-99C0-40C8-A183-7BCAFD4A38C0}" action="delete"/>
  <rdn rId="0" localSheetId="3" customView="1" name="Z_5AC86898_99C0_40C8_A183_7BCAFD4A38C0_.wvu.Rows" hidden="1" oldHidden="1">
    <formula>Plan!$488:$750</formula>
    <oldFormula>Plan!$488:$750</oldFormula>
  </rdn>
  <rdn rId="0" localSheetId="3" customView="1" name="Z_5AC86898_99C0_40C8_A183_7BCAFD4A38C0_.wvu.Cols" hidden="1" oldHidden="1">
    <formula>Plan!$S:$U,Plan!$BQ:$BT</formula>
    <oldFormula>Plan!$S:$U,Plan!$BQ:$BT</oldFormula>
  </rdn>
  <rdn rId="0" localSheetId="3" customView="1" name="Z_5AC86898_99C0_40C8_A183_7BCAFD4A38C0_.wvu.FilterData" hidden="1" oldHidden="1">
    <formula>Plan!$A$5:$BQ$468</formula>
    <oldFormula>Plan!$A$5:$BQ$468</oldFormula>
  </rdn>
  <rdn rId="0" localSheetId="4" customView="1" name="Z_5AC86898_99C0_40C8_A183_7BCAFD4A38C0_.wvu.FilterData" hidden="1" oldHidden="1">
    <formula>'Delivery Docs Plan'!$A$4:$O$37</formula>
    <oldFormula>'Delivery Docs Plan'!$A$4:$O$37</oldFormula>
  </rdn>
  <rdn rId="0" localSheetId="5" customView="1" name="Z_5AC86898_99C0_40C8_A183_7BCAFD4A38C0_.wvu.Rows" hidden="1" oldHidden="1">
    <formula>'PR Matrix'!$1:$2</formula>
    <oldFormula>'PR Matrix'!$1:$2</oldFormula>
  </rdn>
  <rdn rId="0" localSheetId="5" customView="1" name="Z_5AC86898_99C0_40C8_A183_7BCAFD4A38C0_.wvu.Cols" hidden="1" oldHidden="1">
    <formula>'PR Matrix'!$JN:$XFD</formula>
    <oldFormula>'PR Matrix'!$JN:$XFD</oldFormula>
  </rdn>
  <rdn rId="0" localSheetId="5" customView="1" name="Z_5AC86898_99C0_40C8_A183_7BCAFD4A38C0_.wvu.FilterData" hidden="1" oldHidden="1">
    <formula>'PR Matrix'!$C$1:$C$481</formula>
    <oldFormula>'PR Matrix'!$C$1:$C$481</oldFormula>
  </rdn>
  <rdn rId="0" localSheetId="6" customView="1" name="Z_5AC86898_99C0_40C8_A183_7BCAFD4A38C0_.wvu.Cols" hidden="1" oldHidden="1">
    <formula>Allocation!$L:$XFD</formula>
    <oldFormula>Allocation!$L:$XFD</oldFormula>
  </rdn>
  <rdn rId="0" localSheetId="6" customView="1" name="Z_5AC86898_99C0_40C8_A183_7BCAFD4A38C0_.wvu.FilterData" hidden="1" oldHidden="1">
    <formula>Allocation!$A$1:$K$1</formula>
    <oldFormula>Allocation!$A$1:$K$1</oldFormula>
  </rdn>
  <rdn rId="0" localSheetId="7" customView="1" name="Z_5AC86898_99C0_40C8_A183_7BCAFD4A38C0_.wvu.FilterData" hidden="1" oldHidden="1">
    <formula>'SRS Reviews'!$A$1:$Q$136</formula>
    <oldFormula>'SRS Reviews'!$A$1:$Q$136</oldFormula>
  </rdn>
  <rdn rId="0" localSheetId="8" customView="1" name="Z_5AC86898_99C0_40C8_A183_7BCAFD4A38C0_.wvu.FilterData" hidden="1" oldHidden="1">
    <formula>Estimates!$A$2:$BC$460</formula>
    <oldFormula>Estimates!$A$2:$BC$460</oldFormula>
  </rdn>
  <rdn rId="0" localSheetId="10" customView="1" name="Z_5AC86898_99C0_40C8_A183_7BCAFD4A38C0_.wvu.FilterData" hidden="1" oldHidden="1">
    <formula>'Open SWPRs'!$A$1:$H$615</formula>
    <oldFormula>'Open SWPRs'!$A$1:$H$615</oldFormula>
  </rdn>
  <rdn rId="0" localSheetId="12" customView="1" name="Z_5AC86898_99C0_40C8_A183_7BCAFD4A38C0_.wvu.FilterData" hidden="1" oldHidden="1">
    <formula>'Build Plan'!$D$3:$L$48</formula>
    <oldFormula>'Build Plan'!$D$3:$L$48</oldFormula>
  </rdn>
  <rcv guid="{5AC86898-99C0-40C8-A183-7BCAFD4A38C0}" action="add"/>
</revisions>
</file>

<file path=xl/revisions/revisionLog34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7520" sId="3">
    <nc r="AR384">
      <v>99</v>
    </nc>
  </rcc>
  <rcmt sheetId="3" cell="AR384" guid="{6143F9F9-E2F2-4F78-B873-240AA6C0D32B}" author="Pulman, Stephen" newLength="43"/>
  <rcv guid="{55F258A9-3656-464A-8209-65541A4A9294}" action="delete"/>
  <rdn rId="0" localSheetId="3" customView="1" name="Z_55F258A9_3656_464A_8209_65541A4A9294_.wvu.Rows" hidden="1" oldHidden="1">
    <formula>Plan!$488:$750</formula>
    <oldFormula>Plan!$488:$750</oldFormula>
  </rdn>
  <rdn rId="0" localSheetId="3" customView="1" name="Z_55F258A9_3656_464A_8209_65541A4A9294_.wvu.Cols" hidden="1" oldHidden="1">
    <formula>Plan!$S:$U,Plan!$BQ:$BT</formula>
    <oldFormula>Plan!$S:$U,Plan!$BQ:$BT</oldFormula>
  </rdn>
  <rdn rId="0" localSheetId="3" customView="1" name="Z_55F258A9_3656_464A_8209_65541A4A9294_.wvu.FilterData" hidden="1" oldHidden="1">
    <formula>Plan!$A$5:$BQ$468</formula>
    <oldFormula>Plan!$A$5:$BQ$468</oldFormula>
  </rdn>
  <rdn rId="0" localSheetId="4" customView="1" name="Z_55F258A9_3656_464A_8209_65541A4A9294_.wvu.FilterData" hidden="1" oldHidden="1">
    <formula>'Delivery Docs Plan'!$A$4:$O$37</formula>
    <oldFormula>'Delivery Docs Plan'!$A$4:$O$37</oldFormula>
  </rdn>
  <rdn rId="0" localSheetId="5" customView="1" name="Z_55F258A9_3656_464A_8209_65541A4A9294_.wvu.Rows" hidden="1" oldHidden="1">
    <formula>'PR Matrix'!$1:$1</formula>
    <oldFormula>'PR Matrix'!$1:$1</oldFormula>
  </rdn>
  <rdn rId="0" localSheetId="5" customView="1" name="Z_55F258A9_3656_464A_8209_65541A4A9294_.wvu.Cols" hidden="1" oldHidden="1">
    <formula>'PR Matrix'!$JN:$XFD</formula>
    <oldFormula>'PR Matrix'!$JN:$XFD</oldFormula>
  </rdn>
  <rdn rId="0" localSheetId="5" customView="1" name="Z_55F258A9_3656_464A_8209_65541A4A9294_.wvu.FilterData" hidden="1" oldHidden="1">
    <formula>'PR Matrix'!$C$1:$C$481</formula>
    <oldFormula>'PR Matrix'!$C$1:$C$481</oldFormula>
  </rdn>
  <rdn rId="0" localSheetId="6" customView="1" name="Z_55F258A9_3656_464A_8209_65541A4A9294_.wvu.Cols" hidden="1" oldHidden="1">
    <formula>Allocation!$L:$XFD</formula>
    <oldFormula>Allocation!$L:$XFD</oldFormula>
  </rdn>
  <rdn rId="0" localSheetId="6" customView="1" name="Z_55F258A9_3656_464A_8209_65541A4A9294_.wvu.FilterData" hidden="1" oldHidden="1">
    <formula>Allocation!$A$1:$K$1</formula>
    <oldFormula>Allocation!$A$1:$K$1</oldFormula>
  </rdn>
  <rdn rId="0" localSheetId="7" customView="1" name="Z_55F258A9_3656_464A_8209_65541A4A9294_.wvu.FilterData" hidden="1" oldHidden="1">
    <formula>'SRS Reviews'!$A$1:$Q$136</formula>
    <oldFormula>'SRS Reviews'!$A$1:$Q$136</oldFormula>
  </rdn>
  <rdn rId="0" localSheetId="8" customView="1" name="Z_55F258A9_3656_464A_8209_65541A4A9294_.wvu.FilterData" hidden="1" oldHidden="1">
    <formula>Estimates!$A$2:$BC$460</formula>
    <oldFormula>Estimates!$A$2:$BC$460</oldFormula>
  </rdn>
  <rdn rId="0" localSheetId="10" customView="1" name="Z_55F258A9_3656_464A_8209_65541A4A9294_.wvu.FilterData" hidden="1" oldHidden="1">
    <formula>'Open SWPRs'!$A$1:$H$615</formula>
    <oldFormula>'Open SWPRs'!$A$1:$H$615</oldFormula>
  </rdn>
  <rdn rId="0" localSheetId="12" customView="1" name="Z_55F258A9_3656_464A_8209_65541A4A9294_.wvu.FilterData" hidden="1" oldHidden="1">
    <formula>'Build Plan'!$D$3:$L$48</formula>
    <oldFormula>'Build Plan'!$D$3:$L$48</oldFormula>
  </rdn>
  <rcv guid="{55F258A9-3656-464A-8209-65541A4A9294}" action="add"/>
</revisions>
</file>

<file path=xl/revisions/revisionLog35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7534" sId="3">
    <nc r="AR416">
      <v>100</v>
    </nc>
  </rcc>
  <rcv guid="{55F258A9-3656-464A-8209-65541A4A9294}" action="delete"/>
  <rdn rId="0" localSheetId="3" customView="1" name="Z_55F258A9_3656_464A_8209_65541A4A9294_.wvu.Rows" hidden="1" oldHidden="1">
    <formula>Plan!$488:$750</formula>
    <oldFormula>Plan!$488:$750</oldFormula>
  </rdn>
  <rdn rId="0" localSheetId="3" customView="1" name="Z_55F258A9_3656_464A_8209_65541A4A9294_.wvu.Cols" hidden="1" oldHidden="1">
    <formula>Plan!$S:$U,Plan!$BQ:$BT</formula>
    <oldFormula>Plan!$S:$U,Plan!$BQ:$BT</oldFormula>
  </rdn>
  <rdn rId="0" localSheetId="3" customView="1" name="Z_55F258A9_3656_464A_8209_65541A4A9294_.wvu.FilterData" hidden="1" oldHidden="1">
    <formula>Plan!$A$5:$BQ$468</formula>
    <oldFormula>Plan!$A$5:$BQ$468</oldFormula>
  </rdn>
  <rdn rId="0" localSheetId="4" customView="1" name="Z_55F258A9_3656_464A_8209_65541A4A9294_.wvu.FilterData" hidden="1" oldHidden="1">
    <formula>'Delivery Docs Plan'!$A$4:$O$37</formula>
    <oldFormula>'Delivery Docs Plan'!$A$4:$O$37</oldFormula>
  </rdn>
  <rdn rId="0" localSheetId="5" customView="1" name="Z_55F258A9_3656_464A_8209_65541A4A9294_.wvu.Rows" hidden="1" oldHidden="1">
    <formula>'PR Matrix'!$1:$1</formula>
    <oldFormula>'PR Matrix'!$1:$1</oldFormula>
  </rdn>
  <rdn rId="0" localSheetId="5" customView="1" name="Z_55F258A9_3656_464A_8209_65541A4A9294_.wvu.Cols" hidden="1" oldHidden="1">
    <formula>'PR Matrix'!$JN:$XFD</formula>
    <oldFormula>'PR Matrix'!$JN:$XFD</oldFormula>
  </rdn>
  <rdn rId="0" localSheetId="5" customView="1" name="Z_55F258A9_3656_464A_8209_65541A4A9294_.wvu.FilterData" hidden="1" oldHidden="1">
    <formula>'PR Matrix'!$C$1:$C$481</formula>
    <oldFormula>'PR Matrix'!$C$1:$C$481</oldFormula>
  </rdn>
  <rdn rId="0" localSheetId="6" customView="1" name="Z_55F258A9_3656_464A_8209_65541A4A9294_.wvu.Cols" hidden="1" oldHidden="1">
    <formula>Allocation!$L:$XFD</formula>
    <oldFormula>Allocation!$L:$XFD</oldFormula>
  </rdn>
  <rdn rId="0" localSheetId="6" customView="1" name="Z_55F258A9_3656_464A_8209_65541A4A9294_.wvu.FilterData" hidden="1" oldHidden="1">
    <formula>Allocation!$A$1:$K$1</formula>
    <oldFormula>Allocation!$A$1:$K$1</oldFormula>
  </rdn>
  <rdn rId="0" localSheetId="7" customView="1" name="Z_55F258A9_3656_464A_8209_65541A4A9294_.wvu.FilterData" hidden="1" oldHidden="1">
    <formula>'SRS Reviews'!$A$1:$Q$136</formula>
    <oldFormula>'SRS Reviews'!$A$1:$Q$136</oldFormula>
  </rdn>
  <rdn rId="0" localSheetId="8" customView="1" name="Z_55F258A9_3656_464A_8209_65541A4A9294_.wvu.FilterData" hidden="1" oldHidden="1">
    <formula>Estimates!$A$2:$BC$460</formula>
    <oldFormula>Estimates!$A$2:$BC$460</oldFormula>
  </rdn>
  <rdn rId="0" localSheetId="10" customView="1" name="Z_55F258A9_3656_464A_8209_65541A4A9294_.wvu.FilterData" hidden="1" oldHidden="1">
    <formula>'Open SWPRs'!$A$1:$H$615</formula>
    <oldFormula>'Open SWPRs'!$A$1:$H$615</oldFormula>
  </rdn>
  <rdn rId="0" localSheetId="12" customView="1" name="Z_55F258A9_3656_464A_8209_65541A4A9294_.wvu.FilterData" hidden="1" oldHidden="1">
    <formula>'Build Plan'!$D$3:$L$48</formula>
    <oldFormula>'Build Plan'!$D$3:$L$48</oldFormula>
  </rdn>
  <rcv guid="{55F258A9-3656-464A-8209-65541A4A9294}" action="add"/>
</revisions>
</file>

<file path=xl/revisions/revisionLog35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7548" sId="3">
    <nc r="AB15">
      <v>100</v>
    </nc>
  </rcc>
  <rcc rId="17549" sId="3">
    <nc r="BB15">
      <v>100</v>
    </nc>
  </rcc>
  <rcv guid="{55F258A9-3656-464A-8209-65541A4A9294}" action="delete"/>
  <rdn rId="0" localSheetId="3" customView="1" name="Z_55F258A9_3656_464A_8209_65541A4A9294_.wvu.Rows" hidden="1" oldHidden="1">
    <formula>Plan!$488:$750</formula>
    <oldFormula>Plan!$488:$750</oldFormula>
  </rdn>
  <rdn rId="0" localSheetId="3" customView="1" name="Z_55F258A9_3656_464A_8209_65541A4A9294_.wvu.Cols" hidden="1" oldHidden="1">
    <formula>Plan!$S:$U,Plan!$BQ:$BT</formula>
    <oldFormula>Plan!$S:$U,Plan!$BQ:$BT</oldFormula>
  </rdn>
  <rdn rId="0" localSheetId="3" customView="1" name="Z_55F258A9_3656_464A_8209_65541A4A9294_.wvu.FilterData" hidden="1" oldHidden="1">
    <formula>Plan!$A$5:$BQ$468</formula>
    <oldFormula>Plan!$A$5:$BQ$468</oldFormula>
  </rdn>
  <rdn rId="0" localSheetId="4" customView="1" name="Z_55F258A9_3656_464A_8209_65541A4A9294_.wvu.FilterData" hidden="1" oldHidden="1">
    <formula>'Delivery Docs Plan'!$A$4:$O$37</formula>
    <oldFormula>'Delivery Docs Plan'!$A$4:$O$37</oldFormula>
  </rdn>
  <rdn rId="0" localSheetId="5" customView="1" name="Z_55F258A9_3656_464A_8209_65541A4A9294_.wvu.Rows" hidden="1" oldHidden="1">
    <formula>'PR Matrix'!$1:$1</formula>
    <oldFormula>'PR Matrix'!$1:$1</oldFormula>
  </rdn>
  <rdn rId="0" localSheetId="5" customView="1" name="Z_55F258A9_3656_464A_8209_65541A4A9294_.wvu.Cols" hidden="1" oldHidden="1">
    <formula>'PR Matrix'!$JN:$XFD</formula>
    <oldFormula>'PR Matrix'!$JN:$XFD</oldFormula>
  </rdn>
  <rdn rId="0" localSheetId="5" customView="1" name="Z_55F258A9_3656_464A_8209_65541A4A9294_.wvu.FilterData" hidden="1" oldHidden="1">
    <formula>'PR Matrix'!$C$1:$C$481</formula>
    <oldFormula>'PR Matrix'!$C$1:$C$481</oldFormula>
  </rdn>
  <rdn rId="0" localSheetId="6" customView="1" name="Z_55F258A9_3656_464A_8209_65541A4A9294_.wvu.Cols" hidden="1" oldHidden="1">
    <formula>Allocation!$L:$XFD</formula>
    <oldFormula>Allocation!$L:$XFD</oldFormula>
  </rdn>
  <rdn rId="0" localSheetId="6" customView="1" name="Z_55F258A9_3656_464A_8209_65541A4A9294_.wvu.FilterData" hidden="1" oldHidden="1">
    <formula>Allocation!$A$1:$K$1</formula>
    <oldFormula>Allocation!$A$1:$K$1</oldFormula>
  </rdn>
  <rdn rId="0" localSheetId="7" customView="1" name="Z_55F258A9_3656_464A_8209_65541A4A9294_.wvu.FilterData" hidden="1" oldHidden="1">
    <formula>'SRS Reviews'!$A$1:$Q$136</formula>
    <oldFormula>'SRS Reviews'!$A$1:$Q$136</oldFormula>
  </rdn>
  <rdn rId="0" localSheetId="8" customView="1" name="Z_55F258A9_3656_464A_8209_65541A4A9294_.wvu.FilterData" hidden="1" oldHidden="1">
    <formula>Estimates!$A$2:$BC$460</formula>
    <oldFormula>Estimates!$A$2:$BC$460</oldFormula>
  </rdn>
  <rdn rId="0" localSheetId="10" customView="1" name="Z_55F258A9_3656_464A_8209_65541A4A9294_.wvu.FilterData" hidden="1" oldHidden="1">
    <formula>'Open SWPRs'!$A$1:$H$615</formula>
    <oldFormula>'Open SWPRs'!$A$1:$H$615</oldFormula>
  </rdn>
  <rdn rId="0" localSheetId="12" customView="1" name="Z_55F258A9_3656_464A_8209_65541A4A9294_.wvu.FilterData" hidden="1" oldHidden="1">
    <formula>'Build Plan'!$D$3:$L$48</formula>
    <oldFormula>'Build Plan'!$D$3:$L$48</oldFormula>
  </rdn>
  <rcv guid="{55F258A9-3656-464A-8209-65541A4A9294}" action="add"/>
</revisions>
</file>

<file path=xl/revisions/revisionLog35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83E26134-8071-4B52-B9C2-8B5396DF70B4}" action="delete"/>
  <rdn rId="0" localSheetId="3" customView="1" name="Z_83E26134_8071_4B52_B9C2_8B5396DF70B4_.wvu.Rows" hidden="1" oldHidden="1">
    <formula>Plan!$488:$750</formula>
    <oldFormula>Plan!$488:$750</oldFormula>
  </rdn>
  <rdn rId="0" localSheetId="3" customView="1" name="Z_83E26134_8071_4B52_B9C2_8B5396DF70B4_.wvu.Cols" hidden="1" oldHidden="1">
    <formula>Plan!$S:$U</formula>
    <oldFormula>Plan!$S:$U</oldFormula>
  </rdn>
  <rdn rId="0" localSheetId="3" customView="1" name="Z_83E26134_8071_4B52_B9C2_8B5396DF70B4_.wvu.FilterData" hidden="1" oldHidden="1">
    <formula>Plan!$A$5:$BQ$468</formula>
    <oldFormula>Plan!$A$5:$BQ$468</oldFormula>
  </rdn>
  <rdn rId="0" localSheetId="4" customView="1" name="Z_83E26134_8071_4B52_B9C2_8B5396DF70B4_.wvu.FilterData" hidden="1" oldHidden="1">
    <formula>'Delivery Docs Plan'!$A$4:$O$37</formula>
    <oldFormula>'Delivery Docs Plan'!$A$4:$O$37</oldFormula>
  </rdn>
  <rdn rId="0" localSheetId="5" customView="1" name="Z_83E26134_8071_4B52_B9C2_8B5396DF70B4_.wvu.Rows" hidden="1" oldHidden="1">
    <formula>'PR Matrix'!$1:$1</formula>
    <oldFormula>'PR Matrix'!$1:$1</oldFormula>
  </rdn>
  <rdn rId="0" localSheetId="5" customView="1" name="Z_83E26134_8071_4B52_B9C2_8B5396DF70B4_.wvu.Cols" hidden="1" oldHidden="1">
    <formula>'PR Matrix'!$JN:$XFD</formula>
    <oldFormula>'PR Matrix'!$JN:$XFD</oldFormula>
  </rdn>
  <rdn rId="0" localSheetId="5" customView="1" name="Z_83E26134_8071_4B52_B9C2_8B5396DF70B4_.wvu.FilterData" hidden="1" oldHidden="1">
    <formula>'PR Matrix'!$C$1:$C$481</formula>
    <oldFormula>'PR Matrix'!$C$1:$C$481</oldFormula>
  </rdn>
  <rdn rId="0" localSheetId="6" customView="1" name="Z_83E26134_8071_4B52_B9C2_8B5396DF70B4_.wvu.Cols" hidden="1" oldHidden="1">
    <formula>Allocation!$L:$XFD</formula>
    <oldFormula>Allocation!$L:$XFD</oldFormula>
  </rdn>
  <rdn rId="0" localSheetId="6" customView="1" name="Z_83E26134_8071_4B52_B9C2_8B5396DF70B4_.wvu.FilterData" hidden="1" oldHidden="1">
    <formula>Allocation!$A$1:$K$1</formula>
    <oldFormula>Allocation!$A$1:$K$1</oldFormula>
  </rdn>
  <rdn rId="0" localSheetId="7" customView="1" name="Z_83E26134_8071_4B52_B9C2_8B5396DF70B4_.wvu.FilterData" hidden="1" oldHidden="1">
    <formula>'SRS Reviews'!$A$1:$Q$136</formula>
    <oldFormula>'SRS Reviews'!$A$1:$Q$136</oldFormula>
  </rdn>
  <rdn rId="0" localSheetId="8" customView="1" name="Z_83E26134_8071_4B52_B9C2_8B5396DF70B4_.wvu.FilterData" hidden="1" oldHidden="1">
    <formula>Estimates!$A$2:$BC$460</formula>
    <oldFormula>Estimates!$A$2:$BC$460</oldFormula>
  </rdn>
  <rdn rId="0" localSheetId="10" customView="1" name="Z_83E26134_8071_4B52_B9C2_8B5396DF70B4_.wvu.FilterData" hidden="1" oldHidden="1">
    <formula>'Open SWPRs'!$A$1:$H$615</formula>
    <oldFormula>'Open SWPRs'!$A$1:$H$615</oldFormula>
  </rdn>
  <rdn rId="0" localSheetId="12" customView="1" name="Z_83E26134_8071_4B52_B9C2_8B5396DF70B4_.wvu.FilterData" hidden="1" oldHidden="1">
    <formula>'Build Plan'!$D$3:$L$48</formula>
    <oldFormula>'Build Plan'!$D$3:$L$48</oldFormula>
  </rdn>
  <rcv guid="{83E26134-8071-4B52-B9C2-8B5396DF70B4}" action="add"/>
</revisions>
</file>

<file path=xl/revisions/revisionLog35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AJ448" start="0" length="0">
    <dxf>
      <font>
        <sz val="8"/>
        <color indexed="8"/>
        <name val="Calibri"/>
        <scheme val="none"/>
      </font>
      <fill>
        <patternFill>
          <bgColor indexed="22"/>
        </patternFill>
      </fill>
    </dxf>
  </rfmt>
  <rcv guid="{83E26134-8071-4B52-B9C2-8B5396DF70B4}" action="delete"/>
  <rdn rId="0" localSheetId="3" customView="1" name="Z_83E26134_8071_4B52_B9C2_8B5396DF70B4_.wvu.Rows" hidden="1" oldHidden="1">
    <formula>Plan!$488:$750</formula>
    <oldFormula>Plan!$488:$750</oldFormula>
  </rdn>
  <rdn rId="0" localSheetId="3" customView="1" name="Z_83E26134_8071_4B52_B9C2_8B5396DF70B4_.wvu.Cols" hidden="1" oldHidden="1">
    <formula>Plan!$S:$U</formula>
    <oldFormula>Plan!$S:$U</oldFormula>
  </rdn>
  <rdn rId="0" localSheetId="3" customView="1" name="Z_83E26134_8071_4B52_B9C2_8B5396DF70B4_.wvu.FilterData" hidden="1" oldHidden="1">
    <formula>Plan!$A$5:$BQ$468</formula>
    <oldFormula>Plan!$A$5:$BQ$468</oldFormula>
  </rdn>
  <rdn rId="0" localSheetId="4" customView="1" name="Z_83E26134_8071_4B52_B9C2_8B5396DF70B4_.wvu.FilterData" hidden="1" oldHidden="1">
    <formula>'Delivery Docs Plan'!$A$4:$O$37</formula>
    <oldFormula>'Delivery Docs Plan'!$A$4:$O$37</oldFormula>
  </rdn>
  <rdn rId="0" localSheetId="5" customView="1" name="Z_83E26134_8071_4B52_B9C2_8B5396DF70B4_.wvu.Rows" hidden="1" oldHidden="1">
    <formula>'PR Matrix'!$1:$1</formula>
    <oldFormula>'PR Matrix'!$1:$1</oldFormula>
  </rdn>
  <rdn rId="0" localSheetId="5" customView="1" name="Z_83E26134_8071_4B52_B9C2_8B5396DF70B4_.wvu.Cols" hidden="1" oldHidden="1">
    <formula>'PR Matrix'!$JN:$XFD</formula>
    <oldFormula>'PR Matrix'!$JN:$XFD</oldFormula>
  </rdn>
  <rdn rId="0" localSheetId="5" customView="1" name="Z_83E26134_8071_4B52_B9C2_8B5396DF70B4_.wvu.FilterData" hidden="1" oldHidden="1">
    <formula>'PR Matrix'!$C$1:$C$481</formula>
    <oldFormula>'PR Matrix'!$C$1:$C$481</oldFormula>
  </rdn>
  <rdn rId="0" localSheetId="6" customView="1" name="Z_83E26134_8071_4B52_B9C2_8B5396DF70B4_.wvu.Cols" hidden="1" oldHidden="1">
    <formula>Allocation!$L:$XFD</formula>
    <oldFormula>Allocation!$L:$XFD</oldFormula>
  </rdn>
  <rdn rId="0" localSheetId="6" customView="1" name="Z_83E26134_8071_4B52_B9C2_8B5396DF70B4_.wvu.FilterData" hidden="1" oldHidden="1">
    <formula>Allocation!$A$1:$K$1</formula>
    <oldFormula>Allocation!$A$1:$K$1</oldFormula>
  </rdn>
  <rdn rId="0" localSheetId="7" customView="1" name="Z_83E26134_8071_4B52_B9C2_8B5396DF70B4_.wvu.FilterData" hidden="1" oldHidden="1">
    <formula>'SRS Reviews'!$A$1:$Q$136</formula>
    <oldFormula>'SRS Reviews'!$A$1:$Q$136</oldFormula>
  </rdn>
  <rdn rId="0" localSheetId="8" customView="1" name="Z_83E26134_8071_4B52_B9C2_8B5396DF70B4_.wvu.FilterData" hidden="1" oldHidden="1">
    <formula>Estimates!$A$2:$BC$460</formula>
    <oldFormula>Estimates!$A$2:$BC$460</oldFormula>
  </rdn>
  <rdn rId="0" localSheetId="10" customView="1" name="Z_83E26134_8071_4B52_B9C2_8B5396DF70B4_.wvu.FilterData" hidden="1" oldHidden="1">
    <formula>'Open SWPRs'!$A$1:$H$615</formula>
    <oldFormula>'Open SWPRs'!$A$1:$H$615</oldFormula>
  </rdn>
  <rdn rId="0" localSheetId="12" customView="1" name="Z_83E26134_8071_4B52_B9C2_8B5396DF70B4_.wvu.FilterData" hidden="1" oldHidden="1">
    <formula>'Build Plan'!$D$3:$L$48</formula>
    <oldFormula>'Build Plan'!$D$3:$L$48</oldFormula>
  </rdn>
  <rcv guid="{83E26134-8071-4B52-B9C2-8B5396DF70B4}" action="add"/>
</revisions>
</file>

<file path=xl/revisions/revisionLog35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7589" sId="3">
    <oc r="AI56">
      <v>60</v>
    </oc>
    <nc r="AI56">
      <v>70</v>
    </nc>
  </rcc>
  <rcc rId="17590" sId="3">
    <oc r="AQ56">
      <v>60</v>
    </oc>
    <nc r="AQ56">
      <v>70</v>
    </nc>
  </rcc>
  <rcc rId="17591" sId="3">
    <oc r="AY56">
      <v>60</v>
    </oc>
    <nc r="AY56">
      <v>70</v>
    </nc>
  </rcc>
  <rcc rId="17592" sId="3">
    <oc r="Z56">
      <v>60</v>
    </oc>
    <nc r="Z56">
      <v>70</v>
    </nc>
  </rcc>
  <rcv guid="{00CA5430-6B3A-4E12-B07E-9C9EC9D8F7A7}" action="delete"/>
  <rdn rId="0" localSheetId="3" customView="1" name="Z_00CA5430_6B3A_4E12_B07E_9C9EC9D8F7A7_.wvu.Rows" hidden="1" oldHidden="1">
    <formula>Plan!$488:$750</formula>
    <oldFormula>Plan!$488:$750</oldFormula>
  </rdn>
  <rdn rId="0" localSheetId="3" customView="1" name="Z_00CA5430_6B3A_4E12_B07E_9C9EC9D8F7A7_.wvu.Cols" hidden="1" oldHidden="1">
    <formula>Plan!$S:$U,Plan!$AL:$AL,Plan!$AN:$AN,Plan!$BQ:$BT</formula>
    <oldFormula>Plan!$S:$U,Plan!$AL:$AL,Plan!$AN:$AN,Plan!$BQ:$BT</oldFormula>
  </rdn>
  <rdn rId="0" localSheetId="3" customView="1" name="Z_00CA5430_6B3A_4E12_B07E_9C9EC9D8F7A7_.wvu.FilterData" hidden="1" oldHidden="1">
    <formula>Plan!$A$5:$BQ$468</formula>
    <oldFormula>Plan!$A$5:$BQ$468</oldFormula>
  </rdn>
  <rdn rId="0" localSheetId="4" customView="1" name="Z_00CA5430_6B3A_4E12_B07E_9C9EC9D8F7A7_.wvu.FilterData" hidden="1" oldHidden="1">
    <formula>'Delivery Docs Plan'!$A$4:$O$37</formula>
    <oldFormula>'Delivery Docs Plan'!$A$4:$O$37</oldFormula>
  </rdn>
  <rdn rId="0" localSheetId="5" customView="1" name="Z_00CA5430_6B3A_4E12_B07E_9C9EC9D8F7A7_.wvu.Rows" hidden="1" oldHidden="1">
    <formula>'PR Matrix'!$1:$1</formula>
    <oldFormula>'PR Matrix'!$1:$1</oldFormula>
  </rdn>
  <rdn rId="0" localSheetId="5" customView="1" name="Z_00CA5430_6B3A_4E12_B07E_9C9EC9D8F7A7_.wvu.Cols" hidden="1" oldHidden="1">
    <formula>'PR Matrix'!$JN:$XFD</formula>
    <oldFormula>'PR Matrix'!$JN:$XFD</oldFormula>
  </rdn>
  <rdn rId="0" localSheetId="5" customView="1" name="Z_00CA5430_6B3A_4E12_B07E_9C9EC9D8F7A7_.wvu.FilterData" hidden="1" oldHidden="1">
    <formula>'PR Matrix'!$C$1:$C$481</formula>
    <oldFormula>'PR Matrix'!$C$1:$C$481</oldFormula>
  </rdn>
  <rdn rId="0" localSheetId="6" customView="1" name="Z_00CA5430_6B3A_4E12_B07E_9C9EC9D8F7A7_.wvu.Cols" hidden="1" oldHidden="1">
    <formula>Allocation!$L:$XFD</formula>
    <oldFormula>Allocation!$L:$XFD</oldFormula>
  </rdn>
  <rdn rId="0" localSheetId="6" customView="1" name="Z_00CA5430_6B3A_4E12_B07E_9C9EC9D8F7A7_.wvu.FilterData" hidden="1" oldHidden="1">
    <formula>Allocation!$A$1:$K$1</formula>
    <oldFormula>Allocation!$A$1:$K$1</oldFormula>
  </rdn>
  <rdn rId="0" localSheetId="7" customView="1" name="Z_00CA5430_6B3A_4E12_B07E_9C9EC9D8F7A7_.wvu.FilterData" hidden="1" oldHidden="1">
    <formula>'SRS Reviews'!$A$1:$Q$136</formula>
    <oldFormula>'SRS Reviews'!$A$1:$Q$136</oldFormula>
  </rdn>
  <rdn rId="0" localSheetId="8" customView="1" name="Z_00CA5430_6B3A_4E12_B07E_9C9EC9D8F7A7_.wvu.FilterData" hidden="1" oldHidden="1">
    <formula>Estimates!$A$2:$BC$460</formula>
    <oldFormula>Estimates!$A$2:$BC$460</oldFormula>
  </rdn>
  <rdn rId="0" localSheetId="10" customView="1" name="Z_00CA5430_6B3A_4E12_B07E_9C9EC9D8F7A7_.wvu.FilterData" hidden="1" oldHidden="1">
    <formula>'Open SWPRs'!$A$1:$H$615</formula>
    <oldFormula>'Open SWPRs'!$A$1:$H$615</oldFormula>
  </rdn>
  <rdn rId="0" localSheetId="12" customView="1" name="Z_00CA5430_6B3A_4E12_B07E_9C9EC9D8F7A7_.wvu.FilterData" hidden="1" oldHidden="1">
    <formula>'Build Plan'!$D$3:$L$48</formula>
    <oldFormula>'Build Plan'!$D$3:$L$48</oldFormula>
  </rdn>
  <rcv guid="{00CA5430-6B3A-4E12-B07E-9C9EC9D8F7A7}" action="add"/>
</revisions>
</file>

<file path=xl/revisions/revisionLog35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00CA5430-6B3A-4E12-B07E-9C9EC9D8F7A7}" action="delete"/>
  <rdn rId="0" localSheetId="3" customView="1" name="Z_00CA5430_6B3A_4E12_B07E_9C9EC9D8F7A7_.wvu.Rows" hidden="1" oldHidden="1">
    <formula>Plan!$488:$750</formula>
    <oldFormula>Plan!$488:$750</oldFormula>
  </rdn>
  <rdn rId="0" localSheetId="3" customView="1" name="Z_00CA5430_6B3A_4E12_B07E_9C9EC9D8F7A7_.wvu.Cols" hidden="1" oldHidden="1">
    <formula>Plan!$S:$U,Plan!$AL:$AL,Plan!$AN:$AN,Plan!$BQ:$BT</formula>
    <oldFormula>Plan!$S:$U,Plan!$AL:$AL,Plan!$AN:$AN,Plan!$BQ:$BT</oldFormula>
  </rdn>
  <rdn rId="0" localSheetId="3" customView="1" name="Z_00CA5430_6B3A_4E12_B07E_9C9EC9D8F7A7_.wvu.FilterData" hidden="1" oldHidden="1">
    <formula>Plan!$A$5:$BQ$468</formula>
    <oldFormula>Plan!$A$5:$BQ$468</oldFormula>
  </rdn>
  <rdn rId="0" localSheetId="4" customView="1" name="Z_00CA5430_6B3A_4E12_B07E_9C9EC9D8F7A7_.wvu.FilterData" hidden="1" oldHidden="1">
    <formula>'Delivery Docs Plan'!$A$4:$O$37</formula>
    <oldFormula>'Delivery Docs Plan'!$A$4:$O$37</oldFormula>
  </rdn>
  <rdn rId="0" localSheetId="5" customView="1" name="Z_00CA5430_6B3A_4E12_B07E_9C9EC9D8F7A7_.wvu.Rows" hidden="1" oldHidden="1">
    <formula>'PR Matrix'!$1:$1</formula>
    <oldFormula>'PR Matrix'!$1:$1</oldFormula>
  </rdn>
  <rdn rId="0" localSheetId="5" customView="1" name="Z_00CA5430_6B3A_4E12_B07E_9C9EC9D8F7A7_.wvu.Cols" hidden="1" oldHidden="1">
    <formula>'PR Matrix'!$JN:$XFD</formula>
    <oldFormula>'PR Matrix'!$JN:$XFD</oldFormula>
  </rdn>
  <rdn rId="0" localSheetId="5" customView="1" name="Z_00CA5430_6B3A_4E12_B07E_9C9EC9D8F7A7_.wvu.FilterData" hidden="1" oldHidden="1">
    <formula>'PR Matrix'!$C$1:$C$481</formula>
    <oldFormula>'PR Matrix'!$C$1:$C$481</oldFormula>
  </rdn>
  <rdn rId="0" localSheetId="6" customView="1" name="Z_00CA5430_6B3A_4E12_B07E_9C9EC9D8F7A7_.wvu.Cols" hidden="1" oldHidden="1">
    <formula>Allocation!$L:$XFD</formula>
    <oldFormula>Allocation!$L:$XFD</oldFormula>
  </rdn>
  <rdn rId="0" localSheetId="6" customView="1" name="Z_00CA5430_6B3A_4E12_B07E_9C9EC9D8F7A7_.wvu.FilterData" hidden="1" oldHidden="1">
    <formula>Allocation!$A$1:$K$1</formula>
    <oldFormula>Allocation!$A$1:$K$1</oldFormula>
  </rdn>
  <rdn rId="0" localSheetId="7" customView="1" name="Z_00CA5430_6B3A_4E12_B07E_9C9EC9D8F7A7_.wvu.FilterData" hidden="1" oldHidden="1">
    <formula>'SRS Reviews'!$A$1:$Q$136</formula>
    <oldFormula>'SRS Reviews'!$A$1:$Q$136</oldFormula>
  </rdn>
  <rdn rId="0" localSheetId="8" customView="1" name="Z_00CA5430_6B3A_4E12_B07E_9C9EC9D8F7A7_.wvu.FilterData" hidden="1" oldHidden="1">
    <formula>Estimates!$A$2:$BC$460</formula>
    <oldFormula>Estimates!$A$2:$BC$460</oldFormula>
  </rdn>
  <rdn rId="0" localSheetId="10" customView="1" name="Z_00CA5430_6B3A_4E12_B07E_9C9EC9D8F7A7_.wvu.FilterData" hidden="1" oldHidden="1">
    <formula>'Open SWPRs'!$A$1:$H$615</formula>
    <oldFormula>'Open SWPRs'!$A$1:$H$615</oldFormula>
  </rdn>
  <rdn rId="0" localSheetId="12" customView="1" name="Z_00CA5430_6B3A_4E12_B07E_9C9EC9D8F7A7_.wvu.FilterData" hidden="1" oldHidden="1">
    <formula>'Build Plan'!$D$3:$L$48</formula>
    <oldFormula>'Build Plan'!$D$3:$L$48</oldFormula>
  </rdn>
  <rcv guid="{00CA5430-6B3A-4E12-B07E-9C9EC9D8F7A7}" action="add"/>
</revisions>
</file>

<file path=xl/revisions/revisionLog35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83E26134-8071-4B52-B9C2-8B5396DF70B4}" action="delete"/>
  <rdn rId="0" localSheetId="3" customView="1" name="Z_83E26134_8071_4B52_B9C2_8B5396DF70B4_.wvu.Rows" hidden="1" oldHidden="1">
    <formula>Plan!$488:$750</formula>
    <oldFormula>Plan!$488:$750</oldFormula>
  </rdn>
  <rdn rId="0" localSheetId="3" customView="1" name="Z_83E26134_8071_4B52_B9C2_8B5396DF70B4_.wvu.Cols" hidden="1" oldHidden="1">
    <formula>Plan!$S:$U</formula>
    <oldFormula>Plan!$S:$U</oldFormula>
  </rdn>
  <rdn rId="0" localSheetId="3" customView="1" name="Z_83E26134_8071_4B52_B9C2_8B5396DF70B4_.wvu.FilterData" hidden="1" oldHidden="1">
    <formula>Plan!$A$5:$BQ$468</formula>
    <oldFormula>Plan!$A$5:$BQ$468</oldFormula>
  </rdn>
  <rdn rId="0" localSheetId="4" customView="1" name="Z_83E26134_8071_4B52_B9C2_8B5396DF70B4_.wvu.FilterData" hidden="1" oldHidden="1">
    <formula>'Delivery Docs Plan'!$A$4:$O$37</formula>
    <oldFormula>'Delivery Docs Plan'!$A$4:$O$37</oldFormula>
  </rdn>
  <rdn rId="0" localSheetId="5" customView="1" name="Z_83E26134_8071_4B52_B9C2_8B5396DF70B4_.wvu.Rows" hidden="1" oldHidden="1">
    <formula>'PR Matrix'!$1:$1</formula>
    <oldFormula>'PR Matrix'!$1:$1</oldFormula>
  </rdn>
  <rdn rId="0" localSheetId="5" customView="1" name="Z_83E26134_8071_4B52_B9C2_8B5396DF70B4_.wvu.Cols" hidden="1" oldHidden="1">
    <formula>'PR Matrix'!$JN:$XFD</formula>
    <oldFormula>'PR Matrix'!$JN:$XFD</oldFormula>
  </rdn>
  <rdn rId="0" localSheetId="5" customView="1" name="Z_83E26134_8071_4B52_B9C2_8B5396DF70B4_.wvu.FilterData" hidden="1" oldHidden="1">
    <formula>'PR Matrix'!$C$1:$C$481</formula>
    <oldFormula>'PR Matrix'!$C$1:$C$481</oldFormula>
  </rdn>
  <rdn rId="0" localSheetId="6" customView="1" name="Z_83E26134_8071_4B52_B9C2_8B5396DF70B4_.wvu.Cols" hidden="1" oldHidden="1">
    <formula>Allocation!$L:$XFD</formula>
    <oldFormula>Allocation!$L:$XFD</oldFormula>
  </rdn>
  <rdn rId="0" localSheetId="6" customView="1" name="Z_83E26134_8071_4B52_B9C2_8B5396DF70B4_.wvu.FilterData" hidden="1" oldHidden="1">
    <formula>Allocation!$A$1:$K$1</formula>
    <oldFormula>Allocation!$A$1:$K$1</oldFormula>
  </rdn>
  <rdn rId="0" localSheetId="7" customView="1" name="Z_83E26134_8071_4B52_B9C2_8B5396DF70B4_.wvu.FilterData" hidden="1" oldHidden="1">
    <formula>'SRS Reviews'!$A$1:$Q$136</formula>
    <oldFormula>'SRS Reviews'!$A$1:$Q$136</oldFormula>
  </rdn>
  <rdn rId="0" localSheetId="8" customView="1" name="Z_83E26134_8071_4B52_B9C2_8B5396DF70B4_.wvu.FilterData" hidden="1" oldHidden="1">
    <formula>Estimates!$A$2:$BC$460</formula>
    <oldFormula>Estimates!$A$2:$BC$460</oldFormula>
  </rdn>
  <rdn rId="0" localSheetId="10" customView="1" name="Z_83E26134_8071_4B52_B9C2_8B5396DF70B4_.wvu.FilterData" hidden="1" oldHidden="1">
    <formula>'Open SWPRs'!$A$1:$H$615</formula>
    <oldFormula>'Open SWPRs'!$A$1:$H$615</oldFormula>
  </rdn>
  <rdn rId="0" localSheetId="12" customView="1" name="Z_83E26134_8071_4B52_B9C2_8B5396DF70B4_.wvu.FilterData" hidden="1" oldHidden="1">
    <formula>'Build Plan'!$D$3:$L$48</formula>
    <oldFormula>'Build Plan'!$D$3:$L$48</oldFormula>
  </rdn>
  <rcv guid="{83E26134-8071-4B52-B9C2-8B5396DF70B4}" action="add"/>
</revisions>
</file>

<file path=xl/revisions/revisionLog35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7632" sId="3">
    <nc r="AA47">
      <v>1</v>
    </nc>
  </rcc>
  <rcc rId="17633" sId="3">
    <nc r="AJ47">
      <v>1</v>
    </nc>
  </rcc>
  <rcc rId="17634" sId="3">
    <nc r="BA47">
      <v>1</v>
    </nc>
  </rcc>
  <rcv guid="{55F258A9-3656-464A-8209-65541A4A9294}" action="delete"/>
  <rdn rId="0" localSheetId="3" customView="1" name="Z_55F258A9_3656_464A_8209_65541A4A9294_.wvu.Rows" hidden="1" oldHidden="1">
    <formula>Plan!$488:$750</formula>
    <oldFormula>Plan!$488:$750</oldFormula>
  </rdn>
  <rdn rId="0" localSheetId="3" customView="1" name="Z_55F258A9_3656_464A_8209_65541A4A9294_.wvu.Cols" hidden="1" oldHidden="1">
    <formula>Plan!$S:$U,Plan!$BQ:$BT</formula>
    <oldFormula>Plan!$S:$U,Plan!$BQ:$BT</oldFormula>
  </rdn>
  <rdn rId="0" localSheetId="3" customView="1" name="Z_55F258A9_3656_464A_8209_65541A4A9294_.wvu.FilterData" hidden="1" oldHidden="1">
    <formula>Plan!$A$5:$BQ$468</formula>
    <oldFormula>Plan!$A$5:$BQ$468</oldFormula>
  </rdn>
  <rdn rId="0" localSheetId="4" customView="1" name="Z_55F258A9_3656_464A_8209_65541A4A9294_.wvu.FilterData" hidden="1" oldHidden="1">
    <formula>'Delivery Docs Plan'!$A$4:$O$37</formula>
    <oldFormula>'Delivery Docs Plan'!$A$4:$O$37</oldFormula>
  </rdn>
  <rdn rId="0" localSheetId="5" customView="1" name="Z_55F258A9_3656_464A_8209_65541A4A9294_.wvu.Rows" hidden="1" oldHidden="1">
    <formula>'PR Matrix'!$1:$1</formula>
    <oldFormula>'PR Matrix'!$1:$1</oldFormula>
  </rdn>
  <rdn rId="0" localSheetId="5" customView="1" name="Z_55F258A9_3656_464A_8209_65541A4A9294_.wvu.Cols" hidden="1" oldHidden="1">
    <formula>'PR Matrix'!$JN:$XFD</formula>
    <oldFormula>'PR Matrix'!$JN:$XFD</oldFormula>
  </rdn>
  <rdn rId="0" localSheetId="5" customView="1" name="Z_55F258A9_3656_464A_8209_65541A4A9294_.wvu.FilterData" hidden="1" oldHidden="1">
    <formula>'PR Matrix'!$C$1:$C$481</formula>
    <oldFormula>'PR Matrix'!$C$1:$C$481</oldFormula>
  </rdn>
  <rdn rId="0" localSheetId="6" customView="1" name="Z_55F258A9_3656_464A_8209_65541A4A9294_.wvu.Cols" hidden="1" oldHidden="1">
    <formula>Allocation!$L:$XFD</formula>
    <oldFormula>Allocation!$L:$XFD</oldFormula>
  </rdn>
  <rdn rId="0" localSheetId="6" customView="1" name="Z_55F258A9_3656_464A_8209_65541A4A9294_.wvu.FilterData" hidden="1" oldHidden="1">
    <formula>Allocation!$A$1:$K$1</formula>
    <oldFormula>Allocation!$A$1:$K$1</oldFormula>
  </rdn>
  <rdn rId="0" localSheetId="7" customView="1" name="Z_55F258A9_3656_464A_8209_65541A4A9294_.wvu.FilterData" hidden="1" oldHidden="1">
    <formula>'SRS Reviews'!$A$1:$Q$136</formula>
    <oldFormula>'SRS Reviews'!$A$1:$Q$136</oldFormula>
  </rdn>
  <rdn rId="0" localSheetId="8" customView="1" name="Z_55F258A9_3656_464A_8209_65541A4A9294_.wvu.FilterData" hidden="1" oldHidden="1">
    <formula>Estimates!$A$2:$BC$460</formula>
    <oldFormula>Estimates!$A$2:$BC$460</oldFormula>
  </rdn>
  <rdn rId="0" localSheetId="10" customView="1" name="Z_55F258A9_3656_464A_8209_65541A4A9294_.wvu.FilterData" hidden="1" oldHidden="1">
    <formula>'Open SWPRs'!$A$1:$H$615</formula>
    <oldFormula>'Open SWPRs'!$A$1:$H$615</oldFormula>
  </rdn>
  <rdn rId="0" localSheetId="12" customView="1" name="Z_55F258A9_3656_464A_8209_65541A4A9294_.wvu.FilterData" hidden="1" oldHidden="1">
    <formula>'Build Plan'!$D$3:$L$48</formula>
    <oldFormula>'Build Plan'!$D$3:$L$48</oldFormula>
  </rdn>
  <rcv guid="{55F258A9-3656-464A-8209-65541A4A9294}" action="add"/>
</revisions>
</file>

<file path=xl/revisions/revisionLog35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7648" sId="3">
    <oc r="Z105">
      <v>1</v>
    </oc>
    <nc r="Z105">
      <v>40</v>
    </nc>
  </rcc>
  <rcc rId="17649" sId="3">
    <oc r="AI105">
      <v>1</v>
    </oc>
    <nc r="AI105">
      <v>40</v>
    </nc>
  </rcc>
  <rcc rId="17650" sId="3">
    <oc r="AY105">
      <v>1</v>
    </oc>
    <nc r="AY105">
      <v>40</v>
    </nc>
  </rcc>
  <rcc rId="17651" sId="3">
    <oc r="AI148">
      <v>80</v>
    </oc>
    <nc r="AI148">
      <v>100</v>
    </nc>
  </rcc>
  <rcc rId="17652" sId="3">
    <oc r="AQ148">
      <v>80</v>
    </oc>
    <nc r="AQ148">
      <v>100</v>
    </nc>
  </rcc>
  <rcc rId="17653" sId="3">
    <oc r="AY148">
      <v>90</v>
    </oc>
    <nc r="AY148">
      <v>100</v>
    </nc>
  </rcc>
  <rcc rId="17654" sId="3">
    <nc r="F148">
      <v>6194</v>
    </nc>
  </rcc>
  <rcv guid="{02668375-14EE-499B-A8A1-CFA0F3453F57}" action="delete"/>
  <rdn rId="0" localSheetId="3" customView="1" name="Z_02668375_14EE_499B_A8A1_CFA0F3453F57_.wvu.Rows" hidden="1" oldHidden="1">
    <formula>Plan!$488:$750</formula>
    <oldFormula>Plan!$488:$750</oldFormula>
  </rdn>
  <rdn rId="0" localSheetId="3" customView="1" name="Z_02668375_14EE_499B_A8A1_CFA0F3453F57_.wvu.Cols" hidden="1" oldHidden="1">
    <formula>Plan!$S:$U,Plan!$BQ:$BT</formula>
    <oldFormula>Plan!$S:$U,Plan!$BQ:$BT</oldFormula>
  </rdn>
  <rdn rId="0" localSheetId="3" customView="1" name="Z_02668375_14EE_499B_A8A1_CFA0F3453F57_.wvu.FilterData" hidden="1" oldHidden="1">
    <formula>Plan!$A$5:$BQ$468</formula>
    <oldFormula>Plan!$A$5:$BQ$468</oldFormula>
  </rdn>
  <rdn rId="0" localSheetId="4" customView="1" name="Z_02668375_14EE_499B_A8A1_CFA0F3453F57_.wvu.FilterData" hidden="1" oldHidden="1">
    <formula>'Delivery Docs Plan'!$A$4:$O$37</formula>
    <oldFormula>'Delivery Docs Plan'!$A$4:$O$37</oldFormula>
  </rdn>
  <rdn rId="0" localSheetId="5" customView="1" name="Z_02668375_14EE_499B_A8A1_CFA0F3453F57_.wvu.Rows" hidden="1" oldHidden="1">
    <formula>'PR Matrix'!$1:$1</formula>
    <oldFormula>'PR Matrix'!$1:$1</oldFormula>
  </rdn>
  <rdn rId="0" localSheetId="5" customView="1" name="Z_02668375_14EE_499B_A8A1_CFA0F3453F57_.wvu.Cols" hidden="1" oldHidden="1">
    <formula>'PR Matrix'!$JN:$XFD</formula>
    <oldFormula>'PR Matrix'!$JN:$XFD</oldFormula>
  </rdn>
  <rdn rId="0" localSheetId="5" customView="1" name="Z_02668375_14EE_499B_A8A1_CFA0F3453F57_.wvu.FilterData" hidden="1" oldHidden="1">
    <formula>'PR Matrix'!$C$1:$C$481</formula>
    <oldFormula>'PR Matrix'!$C$1:$C$481</oldFormula>
  </rdn>
  <rdn rId="0" localSheetId="6" customView="1" name="Z_02668375_14EE_499B_A8A1_CFA0F3453F57_.wvu.Cols" hidden="1" oldHidden="1">
    <formula>Allocation!$L:$XFD</formula>
    <oldFormula>Allocation!$L:$XFD</oldFormula>
  </rdn>
  <rdn rId="0" localSheetId="6" customView="1" name="Z_02668375_14EE_499B_A8A1_CFA0F3453F57_.wvu.FilterData" hidden="1" oldHidden="1">
    <formula>Allocation!$A$1:$K$1</formula>
    <oldFormula>Allocation!$A$1:$K$1</oldFormula>
  </rdn>
  <rdn rId="0" localSheetId="7" customView="1" name="Z_02668375_14EE_499B_A8A1_CFA0F3453F57_.wvu.FilterData" hidden="1" oldHidden="1">
    <formula>'SRS Reviews'!$A$1:$Q$136</formula>
    <oldFormula>'SRS Reviews'!$A$1:$Q$136</oldFormula>
  </rdn>
  <rdn rId="0" localSheetId="8" customView="1" name="Z_02668375_14EE_499B_A8A1_CFA0F3453F57_.wvu.FilterData" hidden="1" oldHidden="1">
    <formula>Estimates!$A$2:$BC$460</formula>
    <oldFormula>Estimates!$A$2:$BC$460</oldFormula>
  </rdn>
  <rdn rId="0" localSheetId="10" customView="1" name="Z_02668375_14EE_499B_A8A1_CFA0F3453F57_.wvu.FilterData" hidden="1" oldHidden="1">
    <formula>'Open SWPRs'!$A$1:$H$615</formula>
    <oldFormula>'Open SWPRs'!$A$1:$H$615</oldFormula>
  </rdn>
  <rdn rId="0" localSheetId="12" customView="1" name="Z_02668375_14EE_499B_A8A1_CFA0F3453F57_.wvu.FilterData" hidden="1" oldHidden="1">
    <formula>'Build Plan'!$D$3:$L$48</formula>
    <oldFormula>'Build Plan'!$D$3:$L$48</oldFormula>
  </rdn>
  <rcv guid="{02668375-14EE-499B-A8A1-CFA0F3453F57}" action="add"/>
</revisions>
</file>

<file path=xl/revisions/revisionLog35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83E26134-8071-4B52-B9C2-8B5396DF70B4}" action="delete"/>
  <rdn rId="0" localSheetId="3" customView="1" name="Z_83E26134_8071_4B52_B9C2_8B5396DF70B4_.wvu.Rows" hidden="1" oldHidden="1">
    <formula>Plan!$488:$750</formula>
    <oldFormula>Plan!$488:$750</oldFormula>
  </rdn>
  <rdn rId="0" localSheetId="3" customView="1" name="Z_83E26134_8071_4B52_B9C2_8B5396DF70B4_.wvu.Cols" hidden="1" oldHidden="1">
    <formula>Plan!$S:$U</formula>
    <oldFormula>Plan!$S:$U</oldFormula>
  </rdn>
  <rdn rId="0" localSheetId="3" customView="1" name="Z_83E26134_8071_4B52_B9C2_8B5396DF70B4_.wvu.FilterData" hidden="1" oldHidden="1">
    <formula>Plan!$A$5:$BQ$468</formula>
    <oldFormula>Plan!$A$5:$BQ$468</oldFormula>
  </rdn>
  <rdn rId="0" localSheetId="4" customView="1" name="Z_83E26134_8071_4B52_B9C2_8B5396DF70B4_.wvu.FilterData" hidden="1" oldHidden="1">
    <formula>'Delivery Docs Plan'!$A$4:$O$37</formula>
    <oldFormula>'Delivery Docs Plan'!$A$4:$O$37</oldFormula>
  </rdn>
  <rdn rId="0" localSheetId="5" customView="1" name="Z_83E26134_8071_4B52_B9C2_8B5396DF70B4_.wvu.Rows" hidden="1" oldHidden="1">
    <formula>'PR Matrix'!$1:$1</formula>
    <oldFormula>'PR Matrix'!$1:$1</oldFormula>
  </rdn>
  <rdn rId="0" localSheetId="5" customView="1" name="Z_83E26134_8071_4B52_B9C2_8B5396DF70B4_.wvu.Cols" hidden="1" oldHidden="1">
    <formula>'PR Matrix'!$JN:$XFD</formula>
    <oldFormula>'PR Matrix'!$JN:$XFD</oldFormula>
  </rdn>
  <rdn rId="0" localSheetId="5" customView="1" name="Z_83E26134_8071_4B52_B9C2_8B5396DF70B4_.wvu.FilterData" hidden="1" oldHidden="1">
    <formula>'PR Matrix'!$C$1:$C$481</formula>
    <oldFormula>'PR Matrix'!$C$1:$C$481</oldFormula>
  </rdn>
  <rdn rId="0" localSheetId="6" customView="1" name="Z_83E26134_8071_4B52_B9C2_8B5396DF70B4_.wvu.Cols" hidden="1" oldHidden="1">
    <formula>Allocation!$L:$XFD</formula>
    <oldFormula>Allocation!$L:$XFD</oldFormula>
  </rdn>
  <rdn rId="0" localSheetId="6" customView="1" name="Z_83E26134_8071_4B52_B9C2_8B5396DF70B4_.wvu.FilterData" hidden="1" oldHidden="1">
    <formula>Allocation!$A$1:$K$1</formula>
    <oldFormula>Allocation!$A$1:$K$1</oldFormula>
  </rdn>
  <rdn rId="0" localSheetId="7" customView="1" name="Z_83E26134_8071_4B52_B9C2_8B5396DF70B4_.wvu.FilterData" hidden="1" oldHidden="1">
    <formula>'SRS Reviews'!$A$1:$Q$136</formula>
    <oldFormula>'SRS Reviews'!$A$1:$Q$136</oldFormula>
  </rdn>
  <rdn rId="0" localSheetId="8" customView="1" name="Z_83E26134_8071_4B52_B9C2_8B5396DF70B4_.wvu.FilterData" hidden="1" oldHidden="1">
    <formula>Estimates!$A$2:$BC$460</formula>
    <oldFormula>Estimates!$A$2:$BC$460</oldFormula>
  </rdn>
  <rdn rId="0" localSheetId="10" customView="1" name="Z_83E26134_8071_4B52_B9C2_8B5396DF70B4_.wvu.FilterData" hidden="1" oldHidden="1">
    <formula>'Open SWPRs'!$A$1:$H$615</formula>
    <oldFormula>'Open SWPRs'!$A$1:$H$615</oldFormula>
  </rdn>
  <rdn rId="0" localSheetId="12" customView="1" name="Z_83E26134_8071_4B52_B9C2_8B5396DF70B4_.wvu.FilterData" hidden="1" oldHidden="1">
    <formula>'Build Plan'!$D$3:$L$48</formula>
    <oldFormula>'Build Plan'!$D$3:$L$48</oldFormula>
  </rdn>
  <rcv guid="{83E26134-8071-4B52-B9C2-8B5396DF70B4}" action="add"/>
</revisions>
</file>

<file path=xl/revisions/revisionLog36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7681" sId="3">
    <oc r="E148">
      <v>6194</v>
    </oc>
    <nc r="E148"/>
  </rcc>
</revisions>
</file>

<file path=xl/revisions/revisionLog36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7682" sId="3">
    <oc r="AA47">
      <v>1</v>
    </oc>
    <nc r="AA47">
      <v>100</v>
    </nc>
  </rcc>
  <rcc rId="17683" sId="3">
    <nc r="AB47">
      <v>100</v>
    </nc>
  </rcc>
  <rcc rId="17684" sId="3">
    <nc r="AC47">
      <v>100</v>
    </nc>
  </rcc>
  <rcc rId="17685" sId="3">
    <oc r="AJ47">
      <v>1</v>
    </oc>
    <nc r="AJ47">
      <v>100</v>
    </nc>
  </rcc>
  <rcc rId="17686" sId="3">
    <oc r="BA47">
      <v>1</v>
    </oc>
    <nc r="BA47">
      <v>100</v>
    </nc>
  </rcc>
  <rcc rId="17687" sId="3">
    <nc r="BB47">
      <v>100</v>
    </nc>
  </rcc>
  <rcc rId="17688" sId="3">
    <nc r="BD47">
      <v>100</v>
    </nc>
  </rcc>
  <rcv guid="{55F258A9-3656-464A-8209-65541A4A9294}" action="delete"/>
  <rdn rId="0" localSheetId="3" customView="1" name="Z_55F258A9_3656_464A_8209_65541A4A9294_.wvu.Rows" hidden="1" oldHidden="1">
    <formula>Plan!$488:$750</formula>
    <oldFormula>Plan!$488:$750</oldFormula>
  </rdn>
  <rdn rId="0" localSheetId="3" customView="1" name="Z_55F258A9_3656_464A_8209_65541A4A9294_.wvu.Cols" hidden="1" oldHidden="1">
    <formula>Plan!$S:$U,Plan!$BQ:$BT</formula>
    <oldFormula>Plan!$S:$U,Plan!$BQ:$BT</oldFormula>
  </rdn>
  <rdn rId="0" localSheetId="3" customView="1" name="Z_55F258A9_3656_464A_8209_65541A4A9294_.wvu.FilterData" hidden="1" oldHidden="1">
    <formula>Plan!$A$5:$BQ$468</formula>
    <oldFormula>Plan!$A$5:$BQ$468</oldFormula>
  </rdn>
  <rdn rId="0" localSheetId="4" customView="1" name="Z_55F258A9_3656_464A_8209_65541A4A9294_.wvu.FilterData" hidden="1" oldHidden="1">
    <formula>'Delivery Docs Plan'!$A$4:$O$37</formula>
    <oldFormula>'Delivery Docs Plan'!$A$4:$O$37</oldFormula>
  </rdn>
  <rdn rId="0" localSheetId="5" customView="1" name="Z_55F258A9_3656_464A_8209_65541A4A9294_.wvu.Rows" hidden="1" oldHidden="1">
    <formula>'PR Matrix'!$1:$1</formula>
    <oldFormula>'PR Matrix'!$1:$1</oldFormula>
  </rdn>
  <rdn rId="0" localSheetId="5" customView="1" name="Z_55F258A9_3656_464A_8209_65541A4A9294_.wvu.Cols" hidden="1" oldHidden="1">
    <formula>'PR Matrix'!$JN:$XFD</formula>
    <oldFormula>'PR Matrix'!$JN:$XFD</oldFormula>
  </rdn>
  <rdn rId="0" localSheetId="5" customView="1" name="Z_55F258A9_3656_464A_8209_65541A4A9294_.wvu.FilterData" hidden="1" oldHidden="1">
    <formula>'PR Matrix'!$C$1:$C$481</formula>
    <oldFormula>'PR Matrix'!$C$1:$C$481</oldFormula>
  </rdn>
  <rdn rId="0" localSheetId="6" customView="1" name="Z_55F258A9_3656_464A_8209_65541A4A9294_.wvu.Cols" hidden="1" oldHidden="1">
    <formula>Allocation!$L:$XFD</formula>
    <oldFormula>Allocation!$L:$XFD</oldFormula>
  </rdn>
  <rdn rId="0" localSheetId="6" customView="1" name="Z_55F258A9_3656_464A_8209_65541A4A9294_.wvu.FilterData" hidden="1" oldHidden="1">
    <formula>Allocation!$A$1:$K$1</formula>
    <oldFormula>Allocation!$A$1:$K$1</oldFormula>
  </rdn>
  <rdn rId="0" localSheetId="7" customView="1" name="Z_55F258A9_3656_464A_8209_65541A4A9294_.wvu.FilterData" hidden="1" oldHidden="1">
    <formula>'SRS Reviews'!$A$1:$Q$136</formula>
    <oldFormula>'SRS Reviews'!$A$1:$Q$136</oldFormula>
  </rdn>
  <rdn rId="0" localSheetId="8" customView="1" name="Z_55F258A9_3656_464A_8209_65541A4A9294_.wvu.FilterData" hidden="1" oldHidden="1">
    <formula>Estimates!$A$2:$BC$460</formula>
    <oldFormula>Estimates!$A$2:$BC$460</oldFormula>
  </rdn>
  <rdn rId="0" localSheetId="10" customView="1" name="Z_55F258A9_3656_464A_8209_65541A4A9294_.wvu.FilterData" hidden="1" oldHidden="1">
    <formula>'Open SWPRs'!$A$1:$H$615</formula>
    <oldFormula>'Open SWPRs'!$A$1:$H$615</oldFormula>
  </rdn>
  <rdn rId="0" localSheetId="12" customView="1" name="Z_55F258A9_3656_464A_8209_65541A4A9294_.wvu.FilterData" hidden="1" oldHidden="1">
    <formula>'Build Plan'!$D$3:$L$48</formula>
    <oldFormula>'Build Plan'!$D$3:$L$48</oldFormula>
  </rdn>
  <rcv guid="{55F258A9-3656-464A-8209-65541A4A9294}" action="add"/>
</revisions>
</file>

<file path=xl/revisions/revisionLog36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7702" sId="3">
    <nc r="AJ148">
      <v>1</v>
    </nc>
  </rcc>
  <rcc rId="17703" sId="3">
    <nc r="BA148">
      <v>1</v>
    </nc>
  </rcc>
  <rcv guid="{55F258A9-3656-464A-8209-65541A4A9294}" action="delete"/>
  <rdn rId="0" localSheetId="3" customView="1" name="Z_55F258A9_3656_464A_8209_65541A4A9294_.wvu.Rows" hidden="1" oldHidden="1">
    <formula>Plan!$488:$750</formula>
    <oldFormula>Plan!$488:$750</oldFormula>
  </rdn>
  <rdn rId="0" localSheetId="3" customView="1" name="Z_55F258A9_3656_464A_8209_65541A4A9294_.wvu.Cols" hidden="1" oldHidden="1">
    <formula>Plan!$S:$U,Plan!$BQ:$BT</formula>
    <oldFormula>Plan!$S:$U,Plan!$BQ:$BT</oldFormula>
  </rdn>
  <rdn rId="0" localSheetId="3" customView="1" name="Z_55F258A9_3656_464A_8209_65541A4A9294_.wvu.FilterData" hidden="1" oldHidden="1">
    <formula>Plan!$A$5:$BQ$468</formula>
    <oldFormula>Plan!$A$5:$BQ$468</oldFormula>
  </rdn>
  <rdn rId="0" localSheetId="4" customView="1" name="Z_55F258A9_3656_464A_8209_65541A4A9294_.wvu.FilterData" hidden="1" oldHidden="1">
    <formula>'Delivery Docs Plan'!$A$4:$O$37</formula>
    <oldFormula>'Delivery Docs Plan'!$A$4:$O$37</oldFormula>
  </rdn>
  <rdn rId="0" localSheetId="5" customView="1" name="Z_55F258A9_3656_464A_8209_65541A4A9294_.wvu.Rows" hidden="1" oldHidden="1">
    <formula>'PR Matrix'!$1:$1</formula>
    <oldFormula>'PR Matrix'!$1:$1</oldFormula>
  </rdn>
  <rdn rId="0" localSheetId="5" customView="1" name="Z_55F258A9_3656_464A_8209_65541A4A9294_.wvu.Cols" hidden="1" oldHidden="1">
    <formula>'PR Matrix'!$JN:$XFD</formula>
    <oldFormula>'PR Matrix'!$JN:$XFD</oldFormula>
  </rdn>
  <rdn rId="0" localSheetId="5" customView="1" name="Z_55F258A9_3656_464A_8209_65541A4A9294_.wvu.FilterData" hidden="1" oldHidden="1">
    <formula>'PR Matrix'!$C$1:$C$481</formula>
    <oldFormula>'PR Matrix'!$C$1:$C$481</oldFormula>
  </rdn>
  <rdn rId="0" localSheetId="6" customView="1" name="Z_55F258A9_3656_464A_8209_65541A4A9294_.wvu.Cols" hidden="1" oldHidden="1">
    <formula>Allocation!$L:$XFD</formula>
    <oldFormula>Allocation!$L:$XFD</oldFormula>
  </rdn>
  <rdn rId="0" localSheetId="6" customView="1" name="Z_55F258A9_3656_464A_8209_65541A4A9294_.wvu.FilterData" hidden="1" oldHidden="1">
    <formula>Allocation!$A$1:$K$1</formula>
    <oldFormula>Allocation!$A$1:$K$1</oldFormula>
  </rdn>
  <rdn rId="0" localSheetId="7" customView="1" name="Z_55F258A9_3656_464A_8209_65541A4A9294_.wvu.FilterData" hidden="1" oldHidden="1">
    <formula>'SRS Reviews'!$A$1:$Q$136</formula>
    <oldFormula>'SRS Reviews'!$A$1:$Q$136</oldFormula>
  </rdn>
  <rdn rId="0" localSheetId="8" customView="1" name="Z_55F258A9_3656_464A_8209_65541A4A9294_.wvu.FilterData" hidden="1" oldHidden="1">
    <formula>Estimates!$A$2:$BC$460</formula>
    <oldFormula>Estimates!$A$2:$BC$460</oldFormula>
  </rdn>
  <rdn rId="0" localSheetId="10" customView="1" name="Z_55F258A9_3656_464A_8209_65541A4A9294_.wvu.FilterData" hidden="1" oldHidden="1">
    <formula>'Open SWPRs'!$A$1:$H$615</formula>
    <oldFormula>'Open SWPRs'!$A$1:$H$615</oldFormula>
  </rdn>
  <rdn rId="0" localSheetId="12" customView="1" name="Z_55F258A9_3656_464A_8209_65541A4A9294_.wvu.FilterData" hidden="1" oldHidden="1">
    <formula>'Build Plan'!$D$3:$L$48</formula>
    <oldFormula>'Build Plan'!$D$3:$L$48</oldFormula>
  </rdn>
  <rcv guid="{55F258A9-3656-464A-8209-65541A4A9294}" action="add"/>
</revisions>
</file>

<file path=xl/revisions/revisionLog36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55F258A9-3656-464A-8209-65541A4A9294}" action="delete"/>
  <rdn rId="0" localSheetId="3" customView="1" name="Z_55F258A9_3656_464A_8209_65541A4A9294_.wvu.Rows" hidden="1" oldHidden="1">
    <formula>Plan!$488:$750</formula>
    <oldFormula>Plan!$488:$750</oldFormula>
  </rdn>
  <rdn rId="0" localSheetId="3" customView="1" name="Z_55F258A9_3656_464A_8209_65541A4A9294_.wvu.Cols" hidden="1" oldHidden="1">
    <formula>Plan!$S:$U,Plan!$BQ:$BT</formula>
    <oldFormula>Plan!$S:$U,Plan!$BQ:$BT</oldFormula>
  </rdn>
  <rdn rId="0" localSheetId="3" customView="1" name="Z_55F258A9_3656_464A_8209_65541A4A9294_.wvu.FilterData" hidden="1" oldHidden="1">
    <formula>Plan!$A$5:$BQ$468</formula>
    <oldFormula>Plan!$A$5:$BQ$468</oldFormula>
  </rdn>
  <rdn rId="0" localSheetId="4" customView="1" name="Z_55F258A9_3656_464A_8209_65541A4A9294_.wvu.FilterData" hidden="1" oldHidden="1">
    <formula>'Delivery Docs Plan'!$A$4:$O$37</formula>
    <oldFormula>'Delivery Docs Plan'!$A$4:$O$37</oldFormula>
  </rdn>
  <rdn rId="0" localSheetId="5" customView="1" name="Z_55F258A9_3656_464A_8209_65541A4A9294_.wvu.Rows" hidden="1" oldHidden="1">
    <formula>'PR Matrix'!$1:$1</formula>
    <oldFormula>'PR Matrix'!$1:$1</oldFormula>
  </rdn>
  <rdn rId="0" localSheetId="5" customView="1" name="Z_55F258A9_3656_464A_8209_65541A4A9294_.wvu.Cols" hidden="1" oldHidden="1">
    <formula>'PR Matrix'!$JN:$XFD</formula>
    <oldFormula>'PR Matrix'!$JN:$XFD</oldFormula>
  </rdn>
  <rdn rId="0" localSheetId="5" customView="1" name="Z_55F258A9_3656_464A_8209_65541A4A9294_.wvu.FilterData" hidden="1" oldHidden="1">
    <formula>'PR Matrix'!$C$1:$C$481</formula>
    <oldFormula>'PR Matrix'!$C$1:$C$481</oldFormula>
  </rdn>
  <rdn rId="0" localSheetId="6" customView="1" name="Z_55F258A9_3656_464A_8209_65541A4A9294_.wvu.Cols" hidden="1" oldHidden="1">
    <formula>Allocation!$L:$XFD</formula>
    <oldFormula>Allocation!$L:$XFD</oldFormula>
  </rdn>
  <rdn rId="0" localSheetId="6" customView="1" name="Z_55F258A9_3656_464A_8209_65541A4A9294_.wvu.FilterData" hidden="1" oldHidden="1">
    <formula>Allocation!$A$1:$K$1</formula>
    <oldFormula>Allocation!$A$1:$K$1</oldFormula>
  </rdn>
  <rdn rId="0" localSheetId="7" customView="1" name="Z_55F258A9_3656_464A_8209_65541A4A9294_.wvu.FilterData" hidden="1" oldHidden="1">
    <formula>'SRS Reviews'!$A$1:$Q$136</formula>
    <oldFormula>'SRS Reviews'!$A$1:$Q$136</oldFormula>
  </rdn>
  <rdn rId="0" localSheetId="8" customView="1" name="Z_55F258A9_3656_464A_8209_65541A4A9294_.wvu.FilterData" hidden="1" oldHidden="1">
    <formula>Estimates!$A$2:$BC$460</formula>
    <oldFormula>Estimates!$A$2:$BC$460</oldFormula>
  </rdn>
  <rdn rId="0" localSheetId="10" customView="1" name="Z_55F258A9_3656_464A_8209_65541A4A9294_.wvu.FilterData" hidden="1" oldHidden="1">
    <formula>'Open SWPRs'!$A$1:$H$615</formula>
    <oldFormula>'Open SWPRs'!$A$1:$H$615</oldFormula>
  </rdn>
  <rdn rId="0" localSheetId="12" customView="1" name="Z_55F258A9_3656_464A_8209_65541A4A9294_.wvu.FilterData" hidden="1" oldHidden="1">
    <formula>'Build Plan'!$D$3:$L$48</formula>
    <oldFormula>'Build Plan'!$D$3:$L$48</oldFormula>
  </rdn>
  <rcv guid="{55F258A9-3656-464A-8209-65541A4A9294}" action="add"/>
</revisions>
</file>

<file path=xl/revisions/revisionLog36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7730" sId="3">
    <oc r="Z105">
      <v>40</v>
    </oc>
    <nc r="Z105">
      <v>100</v>
    </nc>
  </rcc>
</revisions>
</file>

<file path=xl/revisions/revisionLog36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7731" sId="3">
    <oc r="AI105">
      <v>40</v>
    </oc>
    <nc r="AI105">
      <v>100</v>
    </nc>
  </rcc>
  <rcc rId="17732" sId="3">
    <nc r="AQ105">
      <v>100</v>
    </nc>
  </rcc>
</revisions>
</file>

<file path=xl/revisions/revisionLog36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7733" sId="3">
    <oc r="X105" t="inlineStr">
      <is>
        <t>IH</t>
      </is>
    </oc>
    <nc r="X105" t="inlineStr">
      <is>
        <t>SP</t>
      </is>
    </nc>
  </rcc>
  <rcc rId="17734" sId="3">
    <oc r="AG105" t="inlineStr">
      <is>
        <t>IH</t>
      </is>
    </oc>
    <nc r="AG105" t="inlineStr">
      <is>
        <t>SP</t>
      </is>
    </nc>
  </rcc>
  <rcc rId="17735" sId="3">
    <oc r="AX105" t="inlineStr">
      <is>
        <t>IH</t>
      </is>
    </oc>
    <nc r="AX105" t="inlineStr">
      <is>
        <t>SP</t>
      </is>
    </nc>
  </rcc>
  <rcv guid="{83E26134-8071-4B52-B9C2-8B5396DF70B4}" action="delete"/>
  <rdn rId="0" localSheetId="3" customView="1" name="Z_83E26134_8071_4B52_B9C2_8B5396DF70B4_.wvu.Rows" hidden="1" oldHidden="1">
    <formula>Plan!$488:$750</formula>
    <oldFormula>Plan!$488:$750</oldFormula>
  </rdn>
  <rdn rId="0" localSheetId="3" customView="1" name="Z_83E26134_8071_4B52_B9C2_8B5396DF70B4_.wvu.Cols" hidden="1" oldHidden="1">
    <formula>Plan!$S:$U</formula>
    <oldFormula>Plan!$S:$U</oldFormula>
  </rdn>
  <rdn rId="0" localSheetId="3" customView="1" name="Z_83E26134_8071_4B52_B9C2_8B5396DF70B4_.wvu.FilterData" hidden="1" oldHidden="1">
    <formula>Plan!$A$5:$BQ$468</formula>
    <oldFormula>Plan!$A$5:$BQ$468</oldFormula>
  </rdn>
  <rdn rId="0" localSheetId="4" customView="1" name="Z_83E26134_8071_4B52_B9C2_8B5396DF70B4_.wvu.FilterData" hidden="1" oldHidden="1">
    <formula>'Delivery Docs Plan'!$A$4:$O$37</formula>
    <oldFormula>'Delivery Docs Plan'!$A$4:$O$37</oldFormula>
  </rdn>
  <rdn rId="0" localSheetId="5" customView="1" name="Z_83E26134_8071_4B52_B9C2_8B5396DF70B4_.wvu.Rows" hidden="1" oldHidden="1">
    <formula>'PR Matrix'!$1:$1</formula>
    <oldFormula>'PR Matrix'!$1:$1</oldFormula>
  </rdn>
  <rdn rId="0" localSheetId="5" customView="1" name="Z_83E26134_8071_4B52_B9C2_8B5396DF70B4_.wvu.Cols" hidden="1" oldHidden="1">
    <formula>'PR Matrix'!$JN:$XFD</formula>
    <oldFormula>'PR Matrix'!$JN:$XFD</oldFormula>
  </rdn>
  <rdn rId="0" localSheetId="5" customView="1" name="Z_83E26134_8071_4B52_B9C2_8B5396DF70B4_.wvu.FilterData" hidden="1" oldHidden="1">
    <formula>'PR Matrix'!$C$1:$C$481</formula>
    <oldFormula>'PR Matrix'!$C$1:$C$481</oldFormula>
  </rdn>
  <rdn rId="0" localSheetId="6" customView="1" name="Z_83E26134_8071_4B52_B9C2_8B5396DF70B4_.wvu.Cols" hidden="1" oldHidden="1">
    <formula>Allocation!$L:$XFD</formula>
    <oldFormula>Allocation!$L:$XFD</oldFormula>
  </rdn>
  <rdn rId="0" localSheetId="6" customView="1" name="Z_83E26134_8071_4B52_B9C2_8B5396DF70B4_.wvu.FilterData" hidden="1" oldHidden="1">
    <formula>Allocation!$A$1:$K$1</formula>
    <oldFormula>Allocation!$A$1:$K$1</oldFormula>
  </rdn>
  <rdn rId="0" localSheetId="7" customView="1" name="Z_83E26134_8071_4B52_B9C2_8B5396DF70B4_.wvu.FilterData" hidden="1" oldHidden="1">
    <formula>'SRS Reviews'!$A$1:$Q$136</formula>
    <oldFormula>'SRS Reviews'!$A$1:$Q$136</oldFormula>
  </rdn>
  <rdn rId="0" localSheetId="8" customView="1" name="Z_83E26134_8071_4B52_B9C2_8B5396DF70B4_.wvu.FilterData" hidden="1" oldHidden="1">
    <formula>Estimates!$A$2:$BC$460</formula>
    <oldFormula>Estimates!$A$2:$BC$460</oldFormula>
  </rdn>
  <rdn rId="0" localSheetId="10" customView="1" name="Z_83E26134_8071_4B52_B9C2_8B5396DF70B4_.wvu.FilterData" hidden="1" oldHidden="1">
    <formula>'Open SWPRs'!$A$1:$H$615</formula>
    <oldFormula>'Open SWPRs'!$A$1:$H$615</oldFormula>
  </rdn>
  <rdn rId="0" localSheetId="12" customView="1" name="Z_83E26134_8071_4B52_B9C2_8B5396DF70B4_.wvu.FilterData" hidden="1" oldHidden="1">
    <formula>'Build Plan'!$D$3:$L$48</formula>
    <oldFormula>'Build Plan'!$D$3:$L$48</oldFormula>
  </rdn>
  <rcv guid="{83E26134-8071-4B52-B9C2-8B5396DF70B4}" action="add"/>
</revisions>
</file>

<file path=xl/revisions/revisionLog36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7749" sId="3">
    <nc r="BA105">
      <v>100</v>
    </nc>
  </rcc>
</revisions>
</file>

<file path=xl/revisions/revisionLog36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7750" sId="3">
    <oc r="BA105">
      <v>100</v>
    </oc>
    <nc r="BA105"/>
  </rcc>
  <rcc rId="17751" sId="3">
    <oc r="AY105">
      <v>40</v>
    </oc>
    <nc r="AY105">
      <v>100</v>
    </nc>
  </rcc>
  <rcc rId="17752" sId="3">
    <nc r="F105">
      <v>6194</v>
    </nc>
  </rcc>
</revisions>
</file>

<file path=xl/revisions/revisionLog36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7753" sId="3">
    <oc r="Z241">
      <v>50</v>
    </oc>
    <nc r="Z241">
      <v>80</v>
    </nc>
  </rcc>
  <rcc rId="17754" sId="3">
    <oc r="AI241">
      <v>40</v>
    </oc>
    <nc r="AI241">
      <v>80</v>
    </nc>
  </rcc>
  <rcc rId="17755" sId="3">
    <nc r="AQ241">
      <v>80</v>
    </nc>
  </rcc>
  <rcc rId="17756" sId="3">
    <oc r="AY241">
      <v>1</v>
    </oc>
    <nc r="AY241">
      <v>50</v>
    </nc>
  </rcc>
  <rcv guid="{4C910842-2C9A-49B1-8859-E7171BF1B407}" action="delete"/>
  <rdn rId="0" localSheetId="3" customView="1" name="Z_4C910842_2C9A_49B1_8859_E7171BF1B407_.wvu.Rows" hidden="1" oldHidden="1">
    <formula>Plan!$488:$750</formula>
    <oldFormula>Plan!$488:$750</oldFormula>
  </rdn>
  <rdn rId="0" localSheetId="3" customView="1" name="Z_4C910842_2C9A_49B1_8859_E7171BF1B407_.wvu.Cols" hidden="1" oldHidden="1">
    <formula>Plan!$S:$U</formula>
    <oldFormula>Plan!$S:$U</oldFormula>
  </rdn>
  <rdn rId="0" localSheetId="3" customView="1" name="Z_4C910842_2C9A_49B1_8859_E7171BF1B407_.wvu.FilterData" hidden="1" oldHidden="1">
    <formula>Plan!$A$5:$BQ$468</formula>
    <oldFormula>Plan!$A$5:$BQ$468</oldFormula>
  </rdn>
  <rdn rId="0" localSheetId="4" customView="1" name="Z_4C910842_2C9A_49B1_8859_E7171BF1B407_.wvu.FilterData" hidden="1" oldHidden="1">
    <formula>'Delivery Docs Plan'!$A$4:$O$37</formula>
    <oldFormula>'Delivery Docs Plan'!$A$4:$O$37</oldFormula>
  </rdn>
  <rdn rId="0" localSheetId="5" customView="1" name="Z_4C910842_2C9A_49B1_8859_E7171BF1B407_.wvu.Rows" hidden="1" oldHidden="1">
    <formula>'PR Matrix'!$1:$1</formula>
    <oldFormula>'PR Matrix'!$1:$1</oldFormula>
  </rdn>
  <rdn rId="0" localSheetId="5" customView="1" name="Z_4C910842_2C9A_49B1_8859_E7171BF1B407_.wvu.Cols" hidden="1" oldHidden="1">
    <formula>'PR Matrix'!$JN:$XFD</formula>
    <oldFormula>'PR Matrix'!$JN:$XFD</oldFormula>
  </rdn>
  <rdn rId="0" localSheetId="5" customView="1" name="Z_4C910842_2C9A_49B1_8859_E7171BF1B407_.wvu.FilterData" hidden="1" oldHidden="1">
    <formula>'PR Matrix'!$C$1:$C$481</formula>
    <oldFormula>'PR Matrix'!$C$1:$C$481</oldFormula>
  </rdn>
  <rdn rId="0" localSheetId="6" customView="1" name="Z_4C910842_2C9A_49B1_8859_E7171BF1B407_.wvu.Cols" hidden="1" oldHidden="1">
    <formula>Allocation!$L:$XFD</formula>
    <oldFormula>Allocation!$L:$XFD</oldFormula>
  </rdn>
  <rdn rId="0" localSheetId="6" customView="1" name="Z_4C910842_2C9A_49B1_8859_E7171BF1B407_.wvu.FilterData" hidden="1" oldHidden="1">
    <formula>Allocation!$A$1:$K$1</formula>
    <oldFormula>Allocation!$A$1:$K$1</oldFormula>
  </rdn>
  <rdn rId="0" localSheetId="7" customView="1" name="Z_4C910842_2C9A_49B1_8859_E7171BF1B407_.wvu.FilterData" hidden="1" oldHidden="1">
    <formula>'SRS Reviews'!$A$1:$Q$136</formula>
    <oldFormula>'SRS Reviews'!$A$1:$Q$136</oldFormula>
  </rdn>
  <rdn rId="0" localSheetId="8" customView="1" name="Z_4C910842_2C9A_49B1_8859_E7171BF1B407_.wvu.FilterData" hidden="1" oldHidden="1">
    <formula>Estimates!$A$2:$BC$460</formula>
    <oldFormula>Estimates!$A$2:$BC$460</oldFormula>
  </rdn>
  <rdn rId="0" localSheetId="10" customView="1" name="Z_4C910842_2C9A_49B1_8859_E7171BF1B407_.wvu.FilterData" hidden="1" oldHidden="1">
    <formula>'Open SWPRs'!$A$1:$H$615</formula>
    <oldFormula>'Open SWPRs'!$A$1:$H$615</oldFormula>
  </rdn>
  <rdn rId="0" localSheetId="12" customView="1" name="Z_4C910842_2C9A_49B1_8859_E7171BF1B407_.wvu.FilterData" hidden="1" oldHidden="1">
    <formula>'Build Plan'!$D$3:$L$48</formula>
    <oldFormula>'Build Plan'!$D$3:$L$48</oldFormula>
  </rdn>
  <rcv guid="{4C910842-2C9A-49B1-8859-E7171BF1B407}" action="add"/>
</revisions>
</file>

<file path=xl/revisions/revisionLog37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7770" sId="3">
    <nc r="BI15" t="inlineStr">
      <is>
        <t>?</t>
      </is>
    </nc>
  </rcc>
  <rcc rId="17771" sId="3">
    <nc r="BI21" t="inlineStr">
      <is>
        <t>?</t>
      </is>
    </nc>
  </rcc>
  <rcc rId="17772" sId="3">
    <nc r="BI331" t="inlineStr">
      <is>
        <t>?</t>
      </is>
    </nc>
  </rcc>
  <rcc rId="17773" sId="3">
    <nc r="BI465" t="inlineStr">
      <is>
        <t>?</t>
      </is>
    </nc>
  </rcc>
  <rcc rId="17774" sId="3">
    <nc r="BI466" t="inlineStr">
      <is>
        <t>?</t>
      </is>
    </nc>
  </rcc>
  <rcv guid="{83E26134-8071-4B52-B9C2-8B5396DF70B4}" action="delete"/>
  <rdn rId="0" localSheetId="3" customView="1" name="Z_83E26134_8071_4B52_B9C2_8B5396DF70B4_.wvu.Rows" hidden="1" oldHidden="1">
    <formula>Plan!$488:$750</formula>
    <oldFormula>Plan!$488:$750</oldFormula>
  </rdn>
  <rdn rId="0" localSheetId="3" customView="1" name="Z_83E26134_8071_4B52_B9C2_8B5396DF70B4_.wvu.Cols" hidden="1" oldHidden="1">
    <formula>Plan!$S:$U</formula>
    <oldFormula>Plan!$S:$U</oldFormula>
  </rdn>
  <rdn rId="0" localSheetId="3" customView="1" name="Z_83E26134_8071_4B52_B9C2_8B5396DF70B4_.wvu.FilterData" hidden="1" oldHidden="1">
    <formula>Plan!$A$5:$BQ$468</formula>
    <oldFormula>Plan!$A$5:$BQ$468</oldFormula>
  </rdn>
  <rdn rId="0" localSheetId="4" customView="1" name="Z_83E26134_8071_4B52_B9C2_8B5396DF70B4_.wvu.FilterData" hidden="1" oldHidden="1">
    <formula>'Delivery Docs Plan'!$A$4:$O$37</formula>
    <oldFormula>'Delivery Docs Plan'!$A$4:$O$37</oldFormula>
  </rdn>
  <rdn rId="0" localSheetId="5" customView="1" name="Z_83E26134_8071_4B52_B9C2_8B5396DF70B4_.wvu.Rows" hidden="1" oldHidden="1">
    <formula>'PR Matrix'!$1:$1</formula>
    <oldFormula>'PR Matrix'!$1:$1</oldFormula>
  </rdn>
  <rdn rId="0" localSheetId="5" customView="1" name="Z_83E26134_8071_4B52_B9C2_8B5396DF70B4_.wvu.Cols" hidden="1" oldHidden="1">
    <formula>'PR Matrix'!$JN:$XFD</formula>
    <oldFormula>'PR Matrix'!$JN:$XFD</oldFormula>
  </rdn>
  <rdn rId="0" localSheetId="5" customView="1" name="Z_83E26134_8071_4B52_B9C2_8B5396DF70B4_.wvu.FilterData" hidden="1" oldHidden="1">
    <formula>'PR Matrix'!$C$1:$C$481</formula>
    <oldFormula>'PR Matrix'!$C$1:$C$481</oldFormula>
  </rdn>
  <rdn rId="0" localSheetId="6" customView="1" name="Z_83E26134_8071_4B52_B9C2_8B5396DF70B4_.wvu.Cols" hidden="1" oldHidden="1">
    <formula>Allocation!$L:$XFD</formula>
    <oldFormula>Allocation!$L:$XFD</oldFormula>
  </rdn>
  <rdn rId="0" localSheetId="6" customView="1" name="Z_83E26134_8071_4B52_B9C2_8B5396DF70B4_.wvu.FilterData" hidden="1" oldHidden="1">
    <formula>Allocation!$A$1:$K$1</formula>
    <oldFormula>Allocation!$A$1:$K$1</oldFormula>
  </rdn>
  <rdn rId="0" localSheetId="7" customView="1" name="Z_83E26134_8071_4B52_B9C2_8B5396DF70B4_.wvu.FilterData" hidden="1" oldHidden="1">
    <formula>'SRS Reviews'!$A$1:$Q$136</formula>
    <oldFormula>'SRS Reviews'!$A$1:$Q$136</oldFormula>
  </rdn>
  <rdn rId="0" localSheetId="8" customView="1" name="Z_83E26134_8071_4B52_B9C2_8B5396DF70B4_.wvu.FilterData" hidden="1" oldHidden="1">
    <formula>Estimates!$A$2:$BC$460</formula>
    <oldFormula>Estimates!$A$2:$BC$460</oldFormula>
  </rdn>
  <rdn rId="0" localSheetId="10" customView="1" name="Z_83E26134_8071_4B52_B9C2_8B5396DF70B4_.wvu.FilterData" hidden="1" oldHidden="1">
    <formula>'Open SWPRs'!$A$1:$H$615</formula>
    <oldFormula>'Open SWPRs'!$A$1:$H$615</oldFormula>
  </rdn>
  <rdn rId="0" localSheetId="12" customView="1" name="Z_83E26134_8071_4B52_B9C2_8B5396DF70B4_.wvu.FilterData" hidden="1" oldHidden="1">
    <formula>'Build Plan'!$D$3:$L$48</formula>
    <oldFormula>'Build Plan'!$D$3:$L$48</oldFormula>
  </rdn>
  <rcv guid="{83E26134-8071-4B52-B9C2-8B5396DF70B4}" action="add"/>
</revisions>
</file>

<file path=xl/revisions/revisionLog37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7788" sId="3">
    <nc r="AM105" t="inlineStr">
      <is>
        <t>Y</t>
      </is>
    </nc>
  </rcc>
</revisions>
</file>

<file path=xl/revisions/revisionLog37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7789" sId="3">
    <oc r="Z56">
      <v>70</v>
    </oc>
    <nc r="Z56">
      <v>80</v>
    </nc>
  </rcc>
  <rcc rId="17790" sId="3">
    <oc r="AI56">
      <v>70</v>
    </oc>
    <nc r="AI56">
      <v>80</v>
    </nc>
  </rcc>
  <rcc rId="17791" sId="3">
    <oc r="AQ56">
      <v>70</v>
    </oc>
    <nc r="AQ56">
      <v>80</v>
    </nc>
  </rcc>
  <rcc rId="17792" sId="3">
    <oc r="AY56">
      <v>70</v>
    </oc>
    <nc r="AY56">
      <v>80</v>
    </nc>
  </rcc>
  <rcv guid="{00CA5430-6B3A-4E12-B07E-9C9EC9D8F7A7}" action="delete"/>
  <rdn rId="0" localSheetId="3" customView="1" name="Z_00CA5430_6B3A_4E12_B07E_9C9EC9D8F7A7_.wvu.Rows" hidden="1" oldHidden="1">
    <formula>Plan!$488:$750</formula>
    <oldFormula>Plan!$488:$750</oldFormula>
  </rdn>
  <rdn rId="0" localSheetId="3" customView="1" name="Z_00CA5430_6B3A_4E12_B07E_9C9EC9D8F7A7_.wvu.Cols" hidden="1" oldHidden="1">
    <formula>Plan!$S:$U,Plan!$AL:$AL,Plan!$AN:$AN,Plan!$BQ:$BT</formula>
    <oldFormula>Plan!$S:$U,Plan!$AL:$AL,Plan!$AN:$AN,Plan!$BQ:$BT</oldFormula>
  </rdn>
  <rdn rId="0" localSheetId="3" customView="1" name="Z_00CA5430_6B3A_4E12_B07E_9C9EC9D8F7A7_.wvu.FilterData" hidden="1" oldHidden="1">
    <formula>Plan!$A$5:$BQ$468</formula>
    <oldFormula>Plan!$A$5:$BQ$468</oldFormula>
  </rdn>
  <rdn rId="0" localSheetId="4" customView="1" name="Z_00CA5430_6B3A_4E12_B07E_9C9EC9D8F7A7_.wvu.FilterData" hidden="1" oldHidden="1">
    <formula>'Delivery Docs Plan'!$A$4:$O$37</formula>
    <oldFormula>'Delivery Docs Plan'!$A$4:$O$37</oldFormula>
  </rdn>
  <rdn rId="0" localSheetId="5" customView="1" name="Z_00CA5430_6B3A_4E12_B07E_9C9EC9D8F7A7_.wvu.Rows" hidden="1" oldHidden="1">
    <formula>'PR Matrix'!$1:$1</formula>
    <oldFormula>'PR Matrix'!$1:$1</oldFormula>
  </rdn>
  <rdn rId="0" localSheetId="5" customView="1" name="Z_00CA5430_6B3A_4E12_B07E_9C9EC9D8F7A7_.wvu.Cols" hidden="1" oldHidden="1">
    <formula>'PR Matrix'!$JN:$XFD</formula>
    <oldFormula>'PR Matrix'!$JN:$XFD</oldFormula>
  </rdn>
  <rdn rId="0" localSheetId="5" customView="1" name="Z_00CA5430_6B3A_4E12_B07E_9C9EC9D8F7A7_.wvu.FilterData" hidden="1" oldHidden="1">
    <formula>'PR Matrix'!$C$1:$C$481</formula>
    <oldFormula>'PR Matrix'!$C$1:$C$481</oldFormula>
  </rdn>
  <rdn rId="0" localSheetId="6" customView="1" name="Z_00CA5430_6B3A_4E12_B07E_9C9EC9D8F7A7_.wvu.Cols" hidden="1" oldHidden="1">
    <formula>Allocation!$L:$XFD</formula>
    <oldFormula>Allocation!$L:$XFD</oldFormula>
  </rdn>
  <rdn rId="0" localSheetId="6" customView="1" name="Z_00CA5430_6B3A_4E12_B07E_9C9EC9D8F7A7_.wvu.FilterData" hidden="1" oldHidden="1">
    <formula>Allocation!$A$1:$K$1</formula>
    <oldFormula>Allocation!$A$1:$K$1</oldFormula>
  </rdn>
  <rdn rId="0" localSheetId="7" customView="1" name="Z_00CA5430_6B3A_4E12_B07E_9C9EC9D8F7A7_.wvu.FilterData" hidden="1" oldHidden="1">
    <formula>'SRS Reviews'!$A$1:$Q$136</formula>
    <oldFormula>'SRS Reviews'!$A$1:$Q$136</oldFormula>
  </rdn>
  <rdn rId="0" localSheetId="8" customView="1" name="Z_00CA5430_6B3A_4E12_B07E_9C9EC9D8F7A7_.wvu.FilterData" hidden="1" oldHidden="1">
    <formula>Estimates!$A$2:$BC$460</formula>
    <oldFormula>Estimates!$A$2:$BC$460</oldFormula>
  </rdn>
  <rdn rId="0" localSheetId="10" customView="1" name="Z_00CA5430_6B3A_4E12_B07E_9C9EC9D8F7A7_.wvu.FilterData" hidden="1" oldHidden="1">
    <formula>'Open SWPRs'!$A$1:$H$615</formula>
    <oldFormula>'Open SWPRs'!$A$1:$H$615</oldFormula>
  </rdn>
  <rdn rId="0" localSheetId="12" customView="1" name="Z_00CA5430_6B3A_4E12_B07E_9C9EC9D8F7A7_.wvu.FilterData" hidden="1" oldHidden="1">
    <formula>'Build Plan'!$D$3:$L$48</formula>
    <oldFormula>'Build Plan'!$D$3:$L$48</oldFormula>
  </rdn>
  <rcv guid="{00CA5430-6B3A-4E12-B07E-9C9EC9D8F7A7}" action="add"/>
</revisions>
</file>

<file path=xl/revisions/revisionLog37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00CA5430-6B3A-4E12-B07E-9C9EC9D8F7A7}" action="delete"/>
  <rdn rId="0" localSheetId="3" customView="1" name="Z_00CA5430_6B3A_4E12_B07E_9C9EC9D8F7A7_.wvu.Rows" hidden="1" oldHidden="1">
    <formula>Plan!$488:$750</formula>
    <oldFormula>Plan!$488:$750</oldFormula>
  </rdn>
  <rdn rId="0" localSheetId="3" customView="1" name="Z_00CA5430_6B3A_4E12_B07E_9C9EC9D8F7A7_.wvu.Cols" hidden="1" oldHidden="1">
    <formula>Plan!$S:$U,Plan!$AL:$AL,Plan!$AN:$AN,Plan!$BQ:$BT</formula>
    <oldFormula>Plan!$S:$U,Plan!$AL:$AL,Plan!$AN:$AN,Plan!$BQ:$BT</oldFormula>
  </rdn>
  <rdn rId="0" localSheetId="3" customView="1" name="Z_00CA5430_6B3A_4E12_B07E_9C9EC9D8F7A7_.wvu.FilterData" hidden="1" oldHidden="1">
    <formula>Plan!$A$5:$BQ$468</formula>
    <oldFormula>Plan!$A$5:$BQ$468</oldFormula>
  </rdn>
  <rdn rId="0" localSheetId="4" customView="1" name="Z_00CA5430_6B3A_4E12_B07E_9C9EC9D8F7A7_.wvu.FilterData" hidden="1" oldHidden="1">
    <formula>'Delivery Docs Plan'!$A$4:$O$37</formula>
    <oldFormula>'Delivery Docs Plan'!$A$4:$O$37</oldFormula>
  </rdn>
  <rdn rId="0" localSheetId="5" customView="1" name="Z_00CA5430_6B3A_4E12_B07E_9C9EC9D8F7A7_.wvu.Rows" hidden="1" oldHidden="1">
    <formula>'PR Matrix'!$1:$1</formula>
    <oldFormula>'PR Matrix'!$1:$1</oldFormula>
  </rdn>
  <rdn rId="0" localSheetId="5" customView="1" name="Z_00CA5430_6B3A_4E12_B07E_9C9EC9D8F7A7_.wvu.Cols" hidden="1" oldHidden="1">
    <formula>'PR Matrix'!$JN:$XFD</formula>
    <oldFormula>'PR Matrix'!$JN:$XFD</oldFormula>
  </rdn>
  <rdn rId="0" localSheetId="5" customView="1" name="Z_00CA5430_6B3A_4E12_B07E_9C9EC9D8F7A7_.wvu.FilterData" hidden="1" oldHidden="1">
    <formula>'PR Matrix'!$C$1:$C$481</formula>
    <oldFormula>'PR Matrix'!$C$1:$C$481</oldFormula>
  </rdn>
  <rdn rId="0" localSheetId="6" customView="1" name="Z_00CA5430_6B3A_4E12_B07E_9C9EC9D8F7A7_.wvu.Cols" hidden="1" oldHidden="1">
    <formula>Allocation!$L:$XFD</formula>
    <oldFormula>Allocation!$L:$XFD</oldFormula>
  </rdn>
  <rdn rId="0" localSheetId="6" customView="1" name="Z_00CA5430_6B3A_4E12_B07E_9C9EC9D8F7A7_.wvu.FilterData" hidden="1" oldHidden="1">
    <formula>Allocation!$A$1:$K$1</formula>
    <oldFormula>Allocation!$A$1:$K$1</oldFormula>
  </rdn>
  <rdn rId="0" localSheetId="7" customView="1" name="Z_00CA5430_6B3A_4E12_B07E_9C9EC9D8F7A7_.wvu.FilterData" hidden="1" oldHidden="1">
    <formula>'SRS Reviews'!$A$1:$Q$136</formula>
    <oldFormula>'SRS Reviews'!$A$1:$Q$136</oldFormula>
  </rdn>
  <rdn rId="0" localSheetId="8" customView="1" name="Z_00CA5430_6B3A_4E12_B07E_9C9EC9D8F7A7_.wvu.FilterData" hidden="1" oldHidden="1">
    <formula>Estimates!$A$2:$BC$460</formula>
    <oldFormula>Estimates!$A$2:$BC$460</oldFormula>
  </rdn>
  <rdn rId="0" localSheetId="10" customView="1" name="Z_00CA5430_6B3A_4E12_B07E_9C9EC9D8F7A7_.wvu.FilterData" hidden="1" oldHidden="1">
    <formula>'Open SWPRs'!$A$1:$H$615</formula>
    <oldFormula>'Open SWPRs'!$A$1:$H$615</oldFormula>
  </rdn>
  <rdn rId="0" localSheetId="12" customView="1" name="Z_00CA5430_6B3A_4E12_B07E_9C9EC9D8F7A7_.wvu.FilterData" hidden="1" oldHidden="1">
    <formula>'Build Plan'!$D$3:$L$48</formula>
    <oldFormula>'Build Plan'!$D$3:$L$48</oldFormula>
  </rdn>
  <rcv guid="{00CA5430-6B3A-4E12-B07E-9C9EC9D8F7A7}" action="add"/>
</revisions>
</file>

<file path=xl/revisions/revisionLog37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7819" sId="3">
    <nc r="AM148" t="inlineStr">
      <is>
        <t>Y</t>
      </is>
    </nc>
  </rcc>
</revisions>
</file>

<file path=xl/revisions/revisionLog37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7820" sId="3">
    <oc r="AA148">
      <v>1</v>
    </oc>
    <nc r="AA148">
      <v>100</v>
    </nc>
  </rcc>
  <rcv guid="{55F258A9-3656-464A-8209-65541A4A9294}" action="delete"/>
  <rdn rId="0" localSheetId="3" customView="1" name="Z_55F258A9_3656_464A_8209_65541A4A9294_.wvu.Rows" hidden="1" oldHidden="1">
    <formula>Plan!$488:$750</formula>
    <oldFormula>Plan!$488:$750</oldFormula>
  </rdn>
  <rdn rId="0" localSheetId="3" customView="1" name="Z_55F258A9_3656_464A_8209_65541A4A9294_.wvu.Cols" hidden="1" oldHidden="1">
    <formula>Plan!$S:$U,Plan!$BQ:$BT</formula>
    <oldFormula>Plan!$S:$U,Plan!$BQ:$BT</oldFormula>
  </rdn>
  <rdn rId="0" localSheetId="3" customView="1" name="Z_55F258A9_3656_464A_8209_65541A4A9294_.wvu.FilterData" hidden="1" oldHidden="1">
    <formula>Plan!$A$5:$BQ$468</formula>
    <oldFormula>Plan!$A$5:$BQ$468</oldFormula>
  </rdn>
  <rdn rId="0" localSheetId="4" customView="1" name="Z_55F258A9_3656_464A_8209_65541A4A9294_.wvu.FilterData" hidden="1" oldHidden="1">
    <formula>'Delivery Docs Plan'!$A$4:$O$37</formula>
    <oldFormula>'Delivery Docs Plan'!$A$4:$O$37</oldFormula>
  </rdn>
  <rdn rId="0" localSheetId="5" customView="1" name="Z_55F258A9_3656_464A_8209_65541A4A9294_.wvu.Rows" hidden="1" oldHidden="1">
    <formula>'PR Matrix'!$1:$1</formula>
    <oldFormula>'PR Matrix'!$1:$1</oldFormula>
  </rdn>
  <rdn rId="0" localSheetId="5" customView="1" name="Z_55F258A9_3656_464A_8209_65541A4A9294_.wvu.Cols" hidden="1" oldHidden="1">
    <formula>'PR Matrix'!$JN:$XFD</formula>
    <oldFormula>'PR Matrix'!$JN:$XFD</oldFormula>
  </rdn>
  <rdn rId="0" localSheetId="5" customView="1" name="Z_55F258A9_3656_464A_8209_65541A4A9294_.wvu.FilterData" hidden="1" oldHidden="1">
    <formula>'PR Matrix'!$C$1:$C$481</formula>
    <oldFormula>'PR Matrix'!$C$1:$C$481</oldFormula>
  </rdn>
  <rdn rId="0" localSheetId="6" customView="1" name="Z_55F258A9_3656_464A_8209_65541A4A9294_.wvu.Cols" hidden="1" oldHidden="1">
    <formula>Allocation!$L:$XFD</formula>
    <oldFormula>Allocation!$L:$XFD</oldFormula>
  </rdn>
  <rdn rId="0" localSheetId="6" customView="1" name="Z_55F258A9_3656_464A_8209_65541A4A9294_.wvu.FilterData" hidden="1" oldHidden="1">
    <formula>Allocation!$A$1:$K$1</formula>
    <oldFormula>Allocation!$A$1:$K$1</oldFormula>
  </rdn>
  <rdn rId="0" localSheetId="7" customView="1" name="Z_55F258A9_3656_464A_8209_65541A4A9294_.wvu.FilterData" hidden="1" oldHidden="1">
    <formula>'SRS Reviews'!$A$1:$Q$136</formula>
    <oldFormula>'SRS Reviews'!$A$1:$Q$136</oldFormula>
  </rdn>
  <rdn rId="0" localSheetId="8" customView="1" name="Z_55F258A9_3656_464A_8209_65541A4A9294_.wvu.FilterData" hidden="1" oldHidden="1">
    <formula>Estimates!$A$2:$BC$460</formula>
    <oldFormula>Estimates!$A$2:$BC$460</oldFormula>
  </rdn>
  <rdn rId="0" localSheetId="10" customView="1" name="Z_55F258A9_3656_464A_8209_65541A4A9294_.wvu.FilterData" hidden="1" oldHidden="1">
    <formula>'Open SWPRs'!$A$1:$H$615</formula>
    <oldFormula>'Open SWPRs'!$A$1:$H$615</oldFormula>
  </rdn>
  <rdn rId="0" localSheetId="12" customView="1" name="Z_55F258A9_3656_464A_8209_65541A4A9294_.wvu.FilterData" hidden="1" oldHidden="1">
    <formula>'Build Plan'!$D$3:$L$48</formula>
    <oldFormula>'Build Plan'!$D$3:$L$48</oldFormula>
  </rdn>
  <rcv guid="{55F258A9-3656-464A-8209-65541A4A9294}" action="add"/>
</revisions>
</file>

<file path=xl/revisions/revisionLog37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7834" sId="3">
    <oc r="V37">
      <v>3</v>
    </oc>
    <nc r="V37" t="inlineStr">
      <is>
        <t>3a</t>
      </is>
    </nc>
  </rcc>
  <rcc rId="17835" sId="3">
    <oc r="V77">
      <v>3</v>
    </oc>
    <nc r="V77" t="inlineStr">
      <is>
        <t>3a</t>
      </is>
    </nc>
  </rcc>
  <rcc rId="17836" sId="3">
    <oc r="V96">
      <v>3</v>
    </oc>
    <nc r="V96" t="inlineStr">
      <is>
        <t>3a</t>
      </is>
    </nc>
  </rcc>
  <rcc rId="17837" sId="3">
    <oc r="V164">
      <v>3</v>
    </oc>
    <nc r="V164" t="inlineStr">
      <is>
        <t>3a</t>
      </is>
    </nc>
  </rcc>
  <rcc rId="17838" sId="3">
    <oc r="V187">
      <v>3</v>
    </oc>
    <nc r="V187" t="inlineStr">
      <is>
        <t>3a</t>
      </is>
    </nc>
  </rcc>
  <rcc rId="17839" sId="3">
    <oc r="V226">
      <v>3</v>
    </oc>
    <nc r="V226" t="inlineStr">
      <is>
        <t>3a</t>
      </is>
    </nc>
  </rcc>
  <rcc rId="17840" sId="3">
    <oc r="V19">
      <v>5</v>
    </oc>
    <nc r="V19" t="inlineStr">
      <is>
        <t>3b</t>
      </is>
    </nc>
  </rcc>
  <rcc rId="17841" sId="3">
    <oc r="V47">
      <v>5</v>
    </oc>
    <nc r="V47" t="inlineStr">
      <is>
        <t>3b</t>
      </is>
    </nc>
  </rcc>
  <rcc rId="17842" sId="3">
    <oc r="E105">
      <v>6194</v>
    </oc>
    <nc r="E105"/>
  </rcc>
  <rcc rId="17843" sId="3">
    <oc r="V105">
      <v>5</v>
    </oc>
    <nc r="V105" t="inlineStr">
      <is>
        <t>3b</t>
      </is>
    </nc>
  </rcc>
  <rcc rId="17844" sId="3">
    <oc r="V133">
      <v>5</v>
    </oc>
    <nc r="V133" t="inlineStr">
      <is>
        <t>3b</t>
      </is>
    </nc>
  </rcc>
  <rcc rId="17845" sId="3">
    <oc r="V136">
      <v>5</v>
    </oc>
    <nc r="V136" t="inlineStr">
      <is>
        <t>3b</t>
      </is>
    </nc>
  </rcc>
  <rcc rId="17846" sId="3">
    <oc r="V148">
      <v>5</v>
    </oc>
    <nc r="V148" t="inlineStr">
      <is>
        <t>3b</t>
      </is>
    </nc>
  </rcc>
  <rcc rId="17847" sId="3">
    <oc r="V296">
      <v>5</v>
    </oc>
    <nc r="V296" t="inlineStr">
      <is>
        <t>3b</t>
      </is>
    </nc>
  </rcc>
  <rcc rId="17848" sId="3">
    <oc r="V298">
      <v>5</v>
    </oc>
    <nc r="V298" t="inlineStr">
      <is>
        <t>3b</t>
      </is>
    </nc>
  </rcc>
</revisions>
</file>

<file path=xl/revisions/revisionLog37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7849" sId="3">
    <oc r="V21" t="inlineStr">
      <is>
        <t>1,5</t>
      </is>
    </oc>
    <nc r="V21" t="inlineStr">
      <is>
        <t>1,3b</t>
      </is>
    </nc>
  </rcc>
</revisions>
</file>

<file path=xl/revisions/revisionLog37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7850" sId="3">
    <oc r="X243" t="inlineStr">
      <is>
        <t>LC</t>
      </is>
    </oc>
    <nc r="X243" t="inlineStr">
      <is>
        <t>SP</t>
      </is>
    </nc>
  </rcc>
  <rcc rId="17851" sId="3">
    <oc r="X247" t="inlineStr">
      <is>
        <t>LC</t>
      </is>
    </oc>
    <nc r="X247" t="inlineStr">
      <is>
        <t>SP</t>
      </is>
    </nc>
  </rcc>
  <rcc rId="17852" sId="3">
    <oc r="X250" t="inlineStr">
      <is>
        <t>LC</t>
      </is>
    </oc>
    <nc r="X250" t="inlineStr">
      <is>
        <t>SP</t>
      </is>
    </nc>
  </rcc>
  <rcc rId="17853" sId="3">
    <oc r="AG243" t="inlineStr">
      <is>
        <t>LC</t>
      </is>
    </oc>
    <nc r="AG243" t="inlineStr">
      <is>
        <t>SP</t>
      </is>
    </nc>
  </rcc>
  <rcc rId="17854" sId="3">
    <oc r="AG247" t="inlineStr">
      <is>
        <t>LC</t>
      </is>
    </oc>
    <nc r="AG247" t="inlineStr">
      <is>
        <t>SP</t>
      </is>
    </nc>
  </rcc>
  <rcc rId="17855" sId="3">
    <oc r="AG250" t="inlineStr">
      <is>
        <t>LC</t>
      </is>
    </oc>
    <nc r="AG250" t="inlineStr">
      <is>
        <t>SP</t>
      </is>
    </nc>
  </rcc>
  <rcc rId="17856" sId="3">
    <oc r="AX243" t="inlineStr">
      <is>
        <t>LC</t>
      </is>
    </oc>
    <nc r="AX243" t="inlineStr">
      <is>
        <t>SP</t>
      </is>
    </nc>
  </rcc>
  <rcc rId="17857" sId="3">
    <oc r="AX247" t="inlineStr">
      <is>
        <t>LC</t>
      </is>
    </oc>
    <nc r="AX247" t="inlineStr">
      <is>
        <t>SP</t>
      </is>
    </nc>
  </rcc>
  <rcc rId="17858" sId="3">
    <oc r="AX250" t="inlineStr">
      <is>
        <t>LC</t>
      </is>
    </oc>
    <nc r="AX250" t="inlineStr">
      <is>
        <t>SP</t>
      </is>
    </nc>
  </rcc>
  <rcv guid="{83E26134-8071-4B52-B9C2-8B5396DF70B4}" action="delete"/>
  <rdn rId="0" localSheetId="3" customView="1" name="Z_83E26134_8071_4B52_B9C2_8B5396DF70B4_.wvu.Rows" hidden="1" oldHidden="1">
    <formula>Plan!$488:$750</formula>
    <oldFormula>Plan!$488:$750</oldFormula>
  </rdn>
  <rdn rId="0" localSheetId="3" customView="1" name="Z_83E26134_8071_4B52_B9C2_8B5396DF70B4_.wvu.Cols" hidden="1" oldHidden="1">
    <formula>Plan!$S:$U</formula>
    <oldFormula>Plan!$S:$U</oldFormula>
  </rdn>
  <rdn rId="0" localSheetId="3" customView="1" name="Z_83E26134_8071_4B52_B9C2_8B5396DF70B4_.wvu.FilterData" hidden="1" oldHidden="1">
    <formula>Plan!$A$5:$BQ$468</formula>
    <oldFormula>Plan!$A$5:$BQ$468</oldFormula>
  </rdn>
  <rdn rId="0" localSheetId="4" customView="1" name="Z_83E26134_8071_4B52_B9C2_8B5396DF70B4_.wvu.FilterData" hidden="1" oldHidden="1">
    <formula>'Delivery Docs Plan'!$A$4:$O$37</formula>
    <oldFormula>'Delivery Docs Plan'!$A$4:$O$37</oldFormula>
  </rdn>
  <rdn rId="0" localSheetId="5" customView="1" name="Z_83E26134_8071_4B52_B9C2_8B5396DF70B4_.wvu.Rows" hidden="1" oldHidden="1">
    <formula>'PR Matrix'!$1:$1</formula>
    <oldFormula>'PR Matrix'!$1:$1</oldFormula>
  </rdn>
  <rdn rId="0" localSheetId="5" customView="1" name="Z_83E26134_8071_4B52_B9C2_8B5396DF70B4_.wvu.Cols" hidden="1" oldHidden="1">
    <formula>'PR Matrix'!$JN:$XFD</formula>
    <oldFormula>'PR Matrix'!$JN:$XFD</oldFormula>
  </rdn>
  <rdn rId="0" localSheetId="5" customView="1" name="Z_83E26134_8071_4B52_B9C2_8B5396DF70B4_.wvu.FilterData" hidden="1" oldHidden="1">
    <formula>'PR Matrix'!$C$1:$C$481</formula>
    <oldFormula>'PR Matrix'!$C$1:$C$481</oldFormula>
  </rdn>
  <rdn rId="0" localSheetId="6" customView="1" name="Z_83E26134_8071_4B52_B9C2_8B5396DF70B4_.wvu.Cols" hidden="1" oldHidden="1">
    <formula>Allocation!$L:$XFD</formula>
    <oldFormula>Allocation!$L:$XFD</oldFormula>
  </rdn>
  <rdn rId="0" localSheetId="6" customView="1" name="Z_83E26134_8071_4B52_B9C2_8B5396DF70B4_.wvu.FilterData" hidden="1" oldHidden="1">
    <formula>Allocation!$A$1:$K$1</formula>
    <oldFormula>Allocation!$A$1:$K$1</oldFormula>
  </rdn>
  <rdn rId="0" localSheetId="7" customView="1" name="Z_83E26134_8071_4B52_B9C2_8B5396DF70B4_.wvu.FilterData" hidden="1" oldHidden="1">
    <formula>'SRS Reviews'!$A$1:$Q$136</formula>
    <oldFormula>'SRS Reviews'!$A$1:$Q$136</oldFormula>
  </rdn>
  <rdn rId="0" localSheetId="8" customView="1" name="Z_83E26134_8071_4B52_B9C2_8B5396DF70B4_.wvu.FilterData" hidden="1" oldHidden="1">
    <formula>Estimates!$A$2:$BC$460</formula>
    <oldFormula>Estimates!$A$2:$BC$460</oldFormula>
  </rdn>
  <rdn rId="0" localSheetId="10" customView="1" name="Z_83E26134_8071_4B52_B9C2_8B5396DF70B4_.wvu.FilterData" hidden="1" oldHidden="1">
    <formula>'Open SWPRs'!$A$1:$H$615</formula>
    <oldFormula>'Open SWPRs'!$A$1:$H$615</oldFormula>
  </rdn>
  <rdn rId="0" localSheetId="12" customView="1" name="Z_83E26134_8071_4B52_B9C2_8B5396DF70B4_.wvu.FilterData" hidden="1" oldHidden="1">
    <formula>'Build Plan'!$D$3:$L$48</formula>
    <oldFormula>'Build Plan'!$D$3:$L$48</oldFormula>
  </rdn>
  <rcv guid="{83E26134-8071-4B52-B9C2-8B5396DF70B4}" action="add"/>
</revisions>
</file>

<file path=xl/revisions/revisionLog37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7872" sId="3">
    <oc r="BI331" t="inlineStr">
      <is>
        <t>?</t>
      </is>
    </oc>
    <nc r="BI331" t="inlineStr">
      <is>
        <t>DD</t>
      </is>
    </nc>
  </rcc>
  <rcv guid="{83E26134-8071-4B52-B9C2-8B5396DF70B4}" action="delete"/>
  <rdn rId="0" localSheetId="3" customView="1" name="Z_83E26134_8071_4B52_B9C2_8B5396DF70B4_.wvu.Rows" hidden="1" oldHidden="1">
    <formula>Plan!$488:$750</formula>
    <oldFormula>Plan!$488:$750</oldFormula>
  </rdn>
  <rdn rId="0" localSheetId="3" customView="1" name="Z_83E26134_8071_4B52_B9C2_8B5396DF70B4_.wvu.Cols" hidden="1" oldHidden="1">
    <formula>Plan!$S:$U</formula>
    <oldFormula>Plan!$S:$U</oldFormula>
  </rdn>
  <rdn rId="0" localSheetId="3" customView="1" name="Z_83E26134_8071_4B52_B9C2_8B5396DF70B4_.wvu.FilterData" hidden="1" oldHidden="1">
    <formula>Plan!$A$5:$BQ$468</formula>
    <oldFormula>Plan!$A$5:$BQ$468</oldFormula>
  </rdn>
  <rdn rId="0" localSheetId="4" customView="1" name="Z_83E26134_8071_4B52_B9C2_8B5396DF70B4_.wvu.FilterData" hidden="1" oldHidden="1">
    <formula>'Delivery Docs Plan'!$A$4:$O$37</formula>
    <oldFormula>'Delivery Docs Plan'!$A$4:$O$37</oldFormula>
  </rdn>
  <rdn rId="0" localSheetId="5" customView="1" name="Z_83E26134_8071_4B52_B9C2_8B5396DF70B4_.wvu.Rows" hidden="1" oldHidden="1">
    <formula>'PR Matrix'!$1:$1</formula>
    <oldFormula>'PR Matrix'!$1:$1</oldFormula>
  </rdn>
  <rdn rId="0" localSheetId="5" customView="1" name="Z_83E26134_8071_4B52_B9C2_8B5396DF70B4_.wvu.Cols" hidden="1" oldHidden="1">
    <formula>'PR Matrix'!$JN:$XFD</formula>
    <oldFormula>'PR Matrix'!$JN:$XFD</oldFormula>
  </rdn>
  <rdn rId="0" localSheetId="5" customView="1" name="Z_83E26134_8071_4B52_B9C2_8B5396DF70B4_.wvu.FilterData" hidden="1" oldHidden="1">
    <formula>'PR Matrix'!$C$1:$C$481</formula>
    <oldFormula>'PR Matrix'!$C$1:$C$481</oldFormula>
  </rdn>
  <rdn rId="0" localSheetId="6" customView="1" name="Z_83E26134_8071_4B52_B9C2_8B5396DF70B4_.wvu.Cols" hidden="1" oldHidden="1">
    <formula>Allocation!$L:$XFD</formula>
    <oldFormula>Allocation!$L:$XFD</oldFormula>
  </rdn>
  <rdn rId="0" localSheetId="6" customView="1" name="Z_83E26134_8071_4B52_B9C2_8B5396DF70B4_.wvu.FilterData" hidden="1" oldHidden="1">
    <formula>Allocation!$A$1:$K$1</formula>
    <oldFormula>Allocation!$A$1:$K$1</oldFormula>
  </rdn>
  <rdn rId="0" localSheetId="7" customView="1" name="Z_83E26134_8071_4B52_B9C2_8B5396DF70B4_.wvu.FilterData" hidden="1" oldHidden="1">
    <formula>'SRS Reviews'!$A$1:$Q$136</formula>
    <oldFormula>'SRS Reviews'!$A$1:$Q$136</oldFormula>
  </rdn>
  <rdn rId="0" localSheetId="8" customView="1" name="Z_83E26134_8071_4B52_B9C2_8B5396DF70B4_.wvu.FilterData" hidden="1" oldHidden="1">
    <formula>Estimates!$A$2:$BC$460</formula>
    <oldFormula>Estimates!$A$2:$BC$460</oldFormula>
  </rdn>
  <rdn rId="0" localSheetId="10" customView="1" name="Z_83E26134_8071_4B52_B9C2_8B5396DF70B4_.wvu.FilterData" hidden="1" oldHidden="1">
    <formula>'Open SWPRs'!$A$1:$H$615</formula>
    <oldFormula>'Open SWPRs'!$A$1:$H$615</oldFormula>
  </rdn>
  <rdn rId="0" localSheetId="12" customView="1" name="Z_83E26134_8071_4B52_B9C2_8B5396DF70B4_.wvu.FilterData" hidden="1" oldHidden="1">
    <formula>'Build Plan'!$D$3:$L$48</formula>
    <oldFormula>'Build Plan'!$D$3:$L$48</oldFormula>
  </rdn>
  <rcv guid="{83E26134-8071-4B52-B9C2-8B5396DF70B4}" action="add"/>
</revisions>
</file>

<file path=xl/revisions/revisionLog38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7886" sId="3">
    <oc r="E250" t="inlineStr">
      <is>
        <t>6108, NFPR1124, NFPR245, NFPR1868</t>
      </is>
    </oc>
    <nc r="E250" t="inlineStr">
      <is>
        <t>6108, NFPR1124, NFPR1868</t>
      </is>
    </nc>
  </rcc>
</revisions>
</file>

<file path=xl/revisions/revisionLog38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7887" sId="8">
    <nc r="C34" t="inlineStr">
      <is>
        <t>Low</t>
      </is>
    </nc>
  </rcc>
  <rcc rId="17888" sId="8">
    <nc r="C181" t="inlineStr">
      <is>
        <t>Low</t>
      </is>
    </nc>
  </rcc>
  <rcv guid="{83E26134-8071-4B52-B9C2-8B5396DF70B4}" action="delete"/>
  <rdn rId="0" localSheetId="3" customView="1" name="Z_83E26134_8071_4B52_B9C2_8B5396DF70B4_.wvu.Rows" hidden="1" oldHidden="1">
    <formula>Plan!$488:$750</formula>
    <oldFormula>Plan!$488:$750</oldFormula>
  </rdn>
  <rdn rId="0" localSheetId="3" customView="1" name="Z_83E26134_8071_4B52_B9C2_8B5396DF70B4_.wvu.Cols" hidden="1" oldHidden="1">
    <formula>Plan!$S:$U</formula>
    <oldFormula>Plan!$S:$U</oldFormula>
  </rdn>
  <rdn rId="0" localSheetId="3" customView="1" name="Z_83E26134_8071_4B52_B9C2_8B5396DF70B4_.wvu.FilterData" hidden="1" oldHidden="1">
    <formula>Plan!$A$5:$BQ$468</formula>
    <oldFormula>Plan!$A$5:$BQ$468</oldFormula>
  </rdn>
  <rdn rId="0" localSheetId="4" customView="1" name="Z_83E26134_8071_4B52_B9C2_8B5396DF70B4_.wvu.FilterData" hidden="1" oldHidden="1">
    <formula>'Delivery Docs Plan'!$A$4:$O$37</formula>
    <oldFormula>'Delivery Docs Plan'!$A$4:$O$37</oldFormula>
  </rdn>
  <rdn rId="0" localSheetId="5" customView="1" name="Z_83E26134_8071_4B52_B9C2_8B5396DF70B4_.wvu.Rows" hidden="1" oldHidden="1">
    <formula>'PR Matrix'!$1:$1</formula>
    <oldFormula>'PR Matrix'!$1:$1</oldFormula>
  </rdn>
  <rdn rId="0" localSheetId="5" customView="1" name="Z_83E26134_8071_4B52_B9C2_8B5396DF70B4_.wvu.Cols" hidden="1" oldHidden="1">
    <formula>'PR Matrix'!$JN:$XFD</formula>
    <oldFormula>'PR Matrix'!$JN:$XFD</oldFormula>
  </rdn>
  <rdn rId="0" localSheetId="5" customView="1" name="Z_83E26134_8071_4B52_B9C2_8B5396DF70B4_.wvu.FilterData" hidden="1" oldHidden="1">
    <formula>'PR Matrix'!$C$1:$C$481</formula>
    <oldFormula>'PR Matrix'!$C$1:$C$481</oldFormula>
  </rdn>
  <rdn rId="0" localSheetId="6" customView="1" name="Z_83E26134_8071_4B52_B9C2_8B5396DF70B4_.wvu.Cols" hidden="1" oldHidden="1">
    <formula>Allocation!$L:$XFD</formula>
    <oldFormula>Allocation!$L:$XFD</oldFormula>
  </rdn>
  <rdn rId="0" localSheetId="6" customView="1" name="Z_83E26134_8071_4B52_B9C2_8B5396DF70B4_.wvu.FilterData" hidden="1" oldHidden="1">
    <formula>Allocation!$A$1:$K$1</formula>
    <oldFormula>Allocation!$A$1:$K$1</oldFormula>
  </rdn>
  <rdn rId="0" localSheetId="7" customView="1" name="Z_83E26134_8071_4B52_B9C2_8B5396DF70B4_.wvu.FilterData" hidden="1" oldHidden="1">
    <formula>'SRS Reviews'!$A$1:$Q$136</formula>
    <oldFormula>'SRS Reviews'!$A$1:$Q$136</oldFormula>
  </rdn>
  <rdn rId="0" localSheetId="8" customView="1" name="Z_83E26134_8071_4B52_B9C2_8B5396DF70B4_.wvu.FilterData" hidden="1" oldHidden="1">
    <formula>Estimates!$A$2:$BC$460</formula>
    <oldFormula>Estimates!$A$2:$BC$460</oldFormula>
  </rdn>
  <rdn rId="0" localSheetId="10" customView="1" name="Z_83E26134_8071_4B52_B9C2_8B5396DF70B4_.wvu.FilterData" hidden="1" oldHidden="1">
    <formula>'Open SWPRs'!$A$1:$H$615</formula>
    <oldFormula>'Open SWPRs'!$A$1:$H$615</oldFormula>
  </rdn>
  <rdn rId="0" localSheetId="12" customView="1" name="Z_83E26134_8071_4B52_B9C2_8B5396DF70B4_.wvu.FilterData" hidden="1" oldHidden="1">
    <formula>'Build Plan'!$D$3:$L$48</formula>
    <oldFormula>'Build Plan'!$D$3:$L$48</oldFormula>
  </rdn>
  <rcv guid="{83E26134-8071-4B52-B9C2-8B5396DF70B4}" action="add"/>
</revisions>
</file>

<file path=xl/revisions/revisionLog38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7902" sId="3">
    <oc r="X53" t="inlineStr">
      <is>
        <t>SN</t>
      </is>
    </oc>
    <nc r="X53" t="inlineStr">
      <is>
        <t>JR</t>
      </is>
    </nc>
  </rcc>
  <rcc rId="17903" sId="3">
    <oc r="AG53" t="inlineStr">
      <is>
        <t>SN</t>
      </is>
    </oc>
    <nc r="AG53" t="inlineStr">
      <is>
        <t>JR</t>
      </is>
    </nc>
  </rcc>
  <rcc rId="17904" sId="3">
    <nc r="AA53">
      <v>1</v>
    </nc>
  </rcc>
  <rcc rId="17905" sId="3">
    <nc r="AJ53">
      <v>1</v>
    </nc>
  </rcc>
  <rcc rId="17906" sId="3">
    <nc r="AR53">
      <v>1</v>
    </nc>
  </rcc>
  <rcc rId="17907" sId="3">
    <nc r="BA53">
      <v>1</v>
    </nc>
  </rcc>
  <rcv guid="{FAA25FCE-18C5-403C-9C68-9D1F88B3F7EB}" action="delete"/>
  <rdn rId="0" localSheetId="3" customView="1" name="Z_FAA25FCE_18C5_403C_9C68_9D1F88B3F7EB_.wvu.Rows" hidden="1" oldHidden="1">
    <formula>Plan!$488:$750</formula>
    <oldFormula>Plan!$488:$750</oldFormula>
  </rdn>
  <rdn rId="0" localSheetId="3" customView="1" name="Z_FAA25FCE_18C5_403C_9C68_9D1F88B3F7EB_.wvu.Cols" hidden="1" oldHidden="1">
    <formula>Plan!$I:$P,Plan!$S:$U,Plan!$BQ:$BT</formula>
    <oldFormula>Plan!$I:$P,Plan!$S:$U,Plan!$BQ:$BT</oldFormula>
  </rdn>
  <rdn rId="0" localSheetId="3" customView="1" name="Z_FAA25FCE_18C5_403C_9C68_9D1F88B3F7EB_.wvu.FilterData" hidden="1" oldHidden="1">
    <formula>Plan!$A$5:$BQ$468</formula>
    <oldFormula>Plan!$A$5:$BQ$468</oldFormula>
  </rdn>
  <rdn rId="0" localSheetId="4" customView="1" name="Z_FAA25FCE_18C5_403C_9C68_9D1F88B3F7EB_.wvu.FilterData" hidden="1" oldHidden="1">
    <formula>'Delivery Docs Plan'!$A$4:$O$37</formula>
    <oldFormula>'Delivery Docs Plan'!$A$4:$O$37</oldFormula>
  </rdn>
  <rdn rId="0" localSheetId="5" customView="1" name="Z_FAA25FCE_18C5_403C_9C68_9D1F88B3F7EB_.wvu.Rows" hidden="1" oldHidden="1">
    <formula>'PR Matrix'!$1:$1</formula>
    <oldFormula>'PR Matrix'!$1:$1</oldFormula>
  </rdn>
  <rdn rId="0" localSheetId="5" customView="1" name="Z_FAA25FCE_18C5_403C_9C68_9D1F88B3F7EB_.wvu.Cols" hidden="1" oldHidden="1">
    <formula>'PR Matrix'!$JN:$XFD</formula>
    <oldFormula>'PR Matrix'!$JN:$XFD</oldFormula>
  </rdn>
  <rdn rId="0" localSheetId="5" customView="1" name="Z_FAA25FCE_18C5_403C_9C68_9D1F88B3F7EB_.wvu.FilterData" hidden="1" oldHidden="1">
    <formula>'PR Matrix'!$C$1:$C$481</formula>
    <oldFormula>'PR Matrix'!$C$1:$C$481</oldFormula>
  </rdn>
  <rdn rId="0" localSheetId="6" customView="1" name="Z_FAA25FCE_18C5_403C_9C68_9D1F88B3F7EB_.wvu.Cols" hidden="1" oldHidden="1">
    <formula>Allocation!$L:$XFD</formula>
    <oldFormula>Allocation!$L:$XFD</oldFormula>
  </rdn>
  <rdn rId="0" localSheetId="6" customView="1" name="Z_FAA25FCE_18C5_403C_9C68_9D1F88B3F7EB_.wvu.FilterData" hidden="1" oldHidden="1">
    <formula>Allocation!$A$1:$K$1</formula>
    <oldFormula>Allocation!$A$1:$K$1</oldFormula>
  </rdn>
  <rdn rId="0" localSheetId="7" customView="1" name="Z_FAA25FCE_18C5_403C_9C68_9D1F88B3F7EB_.wvu.FilterData" hidden="1" oldHidden="1">
    <formula>'SRS Reviews'!$A$1:$Q$136</formula>
    <oldFormula>'SRS Reviews'!$A$1:$Q$136</oldFormula>
  </rdn>
  <rdn rId="0" localSheetId="8" customView="1" name="Z_FAA25FCE_18C5_403C_9C68_9D1F88B3F7EB_.wvu.FilterData" hidden="1" oldHidden="1">
    <formula>Estimates!$A$2:$BC$460</formula>
    <oldFormula>Estimates!$A$2:$BC$460</oldFormula>
  </rdn>
  <rdn rId="0" localSheetId="10" customView="1" name="Z_FAA25FCE_18C5_403C_9C68_9D1F88B3F7EB_.wvu.FilterData" hidden="1" oldHidden="1">
    <formula>'Open SWPRs'!$A$1:$H$615</formula>
    <oldFormula>'Open SWPRs'!$A$1:$H$615</oldFormula>
  </rdn>
  <rdn rId="0" localSheetId="12" customView="1" name="Z_FAA25FCE_18C5_403C_9C68_9D1F88B3F7EB_.wvu.FilterData" hidden="1" oldHidden="1">
    <formula>'Build Plan'!$D$3:$L$48</formula>
    <oldFormula>'Build Plan'!$D$3:$L$48</oldFormula>
  </rdn>
  <rcv guid="{FAA25FCE-18C5-403C-9C68-9D1F88B3F7EB}" action="add"/>
</revisions>
</file>

<file path=xl/revisions/revisionLog38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7921" sId="3">
    <oc r="AX53" t="inlineStr">
      <is>
        <t>SN</t>
      </is>
    </oc>
    <nc r="AX53" t="inlineStr">
      <is>
        <t>JR</t>
      </is>
    </nc>
  </rcc>
  <rcv guid="{FAA25FCE-18C5-403C-9C68-9D1F88B3F7EB}" action="delete"/>
  <rdn rId="0" localSheetId="3" customView="1" name="Z_FAA25FCE_18C5_403C_9C68_9D1F88B3F7EB_.wvu.Rows" hidden="1" oldHidden="1">
    <formula>Plan!$488:$750</formula>
    <oldFormula>Plan!$488:$750</oldFormula>
  </rdn>
  <rdn rId="0" localSheetId="3" customView="1" name="Z_FAA25FCE_18C5_403C_9C68_9D1F88B3F7EB_.wvu.Cols" hidden="1" oldHidden="1">
    <formula>Plan!$I:$P,Plan!$S:$U,Plan!$BQ:$BT</formula>
    <oldFormula>Plan!$I:$P,Plan!$S:$U,Plan!$BQ:$BT</oldFormula>
  </rdn>
  <rdn rId="0" localSheetId="3" customView="1" name="Z_FAA25FCE_18C5_403C_9C68_9D1F88B3F7EB_.wvu.FilterData" hidden="1" oldHidden="1">
    <formula>Plan!$A$5:$BQ$468</formula>
    <oldFormula>Plan!$A$5:$BQ$468</oldFormula>
  </rdn>
  <rdn rId="0" localSheetId="4" customView="1" name="Z_FAA25FCE_18C5_403C_9C68_9D1F88B3F7EB_.wvu.FilterData" hidden="1" oldHidden="1">
    <formula>'Delivery Docs Plan'!$A$4:$O$37</formula>
    <oldFormula>'Delivery Docs Plan'!$A$4:$O$37</oldFormula>
  </rdn>
  <rdn rId="0" localSheetId="5" customView="1" name="Z_FAA25FCE_18C5_403C_9C68_9D1F88B3F7EB_.wvu.Rows" hidden="1" oldHidden="1">
    <formula>'PR Matrix'!$1:$1</formula>
    <oldFormula>'PR Matrix'!$1:$1</oldFormula>
  </rdn>
  <rdn rId="0" localSheetId="5" customView="1" name="Z_FAA25FCE_18C5_403C_9C68_9D1F88B3F7EB_.wvu.Cols" hidden="1" oldHidden="1">
    <formula>'PR Matrix'!$JN:$XFD</formula>
    <oldFormula>'PR Matrix'!$JN:$XFD</oldFormula>
  </rdn>
  <rdn rId="0" localSheetId="5" customView="1" name="Z_FAA25FCE_18C5_403C_9C68_9D1F88B3F7EB_.wvu.FilterData" hidden="1" oldHidden="1">
    <formula>'PR Matrix'!$C$1:$C$481</formula>
    <oldFormula>'PR Matrix'!$C$1:$C$481</oldFormula>
  </rdn>
  <rdn rId="0" localSheetId="6" customView="1" name="Z_FAA25FCE_18C5_403C_9C68_9D1F88B3F7EB_.wvu.Cols" hidden="1" oldHidden="1">
    <formula>Allocation!$L:$XFD</formula>
    <oldFormula>Allocation!$L:$XFD</oldFormula>
  </rdn>
  <rdn rId="0" localSheetId="6" customView="1" name="Z_FAA25FCE_18C5_403C_9C68_9D1F88B3F7EB_.wvu.FilterData" hidden="1" oldHidden="1">
    <formula>Allocation!$A$1:$K$1</formula>
    <oldFormula>Allocation!$A$1:$K$1</oldFormula>
  </rdn>
  <rdn rId="0" localSheetId="7" customView="1" name="Z_FAA25FCE_18C5_403C_9C68_9D1F88B3F7EB_.wvu.FilterData" hidden="1" oldHidden="1">
    <formula>'SRS Reviews'!$A$1:$Q$136</formula>
    <oldFormula>'SRS Reviews'!$A$1:$Q$136</oldFormula>
  </rdn>
  <rdn rId="0" localSheetId="8" customView="1" name="Z_FAA25FCE_18C5_403C_9C68_9D1F88B3F7EB_.wvu.FilterData" hidden="1" oldHidden="1">
    <formula>Estimates!$A$2:$BC$460</formula>
    <oldFormula>Estimates!$A$2:$BC$460</oldFormula>
  </rdn>
  <rdn rId="0" localSheetId="10" customView="1" name="Z_FAA25FCE_18C5_403C_9C68_9D1F88B3F7EB_.wvu.FilterData" hidden="1" oldHidden="1">
    <formula>'Open SWPRs'!$A$1:$H$615</formula>
    <oldFormula>'Open SWPRs'!$A$1:$H$615</oldFormula>
  </rdn>
  <rdn rId="0" localSheetId="12" customView="1" name="Z_FAA25FCE_18C5_403C_9C68_9D1F88B3F7EB_.wvu.FilterData" hidden="1" oldHidden="1">
    <formula>'Build Plan'!$D$3:$L$48</formula>
    <oldFormula>'Build Plan'!$D$3:$L$48</oldFormula>
  </rdn>
  <rcv guid="{FAA25FCE-18C5-403C-9C68-9D1F88B3F7EB}" action="add"/>
</revisions>
</file>

<file path=xl/revisions/revisionLog38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7935" sId="3">
    <nc r="AM53" t="inlineStr">
      <is>
        <t>Y</t>
      </is>
    </nc>
  </rcc>
  <rcv guid="{27A4B667-7EE5-4B37-A36E-7A71AE7736F5}" action="delete"/>
  <rdn rId="0" localSheetId="3" customView="1" name="Z_27A4B667_7EE5_4B37_A36E_7A71AE7736F5_.wvu.Rows" hidden="1" oldHidden="1">
    <formula>Plan!$488:$750</formula>
    <oldFormula>Plan!$488:$750</oldFormula>
  </rdn>
  <rdn rId="0" localSheetId="3" customView="1" name="Z_27A4B667_7EE5_4B37_A36E_7A71AE7736F5_.wvu.Cols" hidden="1" oldHidden="1">
    <formula>Plan!$S:$U,Plan!$BQ:$BT</formula>
    <oldFormula>Plan!$S:$U,Plan!$BQ:$BT</oldFormula>
  </rdn>
  <rdn rId="0" localSheetId="3" customView="1" name="Z_27A4B667_7EE5_4B37_A36E_7A71AE7736F5_.wvu.FilterData" hidden="1" oldHidden="1">
    <formula>Plan!$A$5:$BQ$468</formula>
    <oldFormula>Plan!$A$5:$BQ$468</oldFormula>
  </rdn>
  <rdn rId="0" localSheetId="4" customView="1" name="Z_27A4B667_7EE5_4B37_A36E_7A71AE7736F5_.wvu.FilterData" hidden="1" oldHidden="1">
    <formula>'Delivery Docs Plan'!$A$4:$O$37</formula>
    <oldFormula>'Delivery Docs Plan'!$A$4:$O$37</oldFormula>
  </rdn>
  <rdn rId="0" localSheetId="5" customView="1" name="Z_27A4B667_7EE5_4B37_A36E_7A71AE7736F5_.wvu.Rows" hidden="1" oldHidden="1">
    <formula>'PR Matrix'!$1:$2</formula>
    <oldFormula>'PR Matrix'!$1:$2</oldFormula>
  </rdn>
  <rdn rId="0" localSheetId="5" customView="1" name="Z_27A4B667_7EE5_4B37_A36E_7A71AE7736F5_.wvu.Cols" hidden="1" oldHidden="1">
    <formula>'PR Matrix'!$JN:$XFD</formula>
    <oldFormula>'PR Matrix'!$JN:$XFD</oldFormula>
  </rdn>
  <rdn rId="0" localSheetId="5" customView="1" name="Z_27A4B667_7EE5_4B37_A36E_7A71AE7736F5_.wvu.FilterData" hidden="1" oldHidden="1">
    <formula>'PR Matrix'!$C$1:$C$481</formula>
    <oldFormula>'PR Matrix'!$C$1:$C$481</oldFormula>
  </rdn>
  <rdn rId="0" localSheetId="6" customView="1" name="Z_27A4B667_7EE5_4B37_A36E_7A71AE7736F5_.wvu.Cols" hidden="1" oldHidden="1">
    <formula>Allocation!$L:$XFD</formula>
    <oldFormula>Allocation!$L:$XFD</oldFormula>
  </rdn>
  <rdn rId="0" localSheetId="6" customView="1" name="Z_27A4B667_7EE5_4B37_A36E_7A71AE7736F5_.wvu.FilterData" hidden="1" oldHidden="1">
    <formula>Allocation!$A$1:$K$1</formula>
    <oldFormula>Allocation!$A$1:$K$1</oldFormula>
  </rdn>
  <rdn rId="0" localSheetId="7" customView="1" name="Z_27A4B667_7EE5_4B37_A36E_7A71AE7736F5_.wvu.FilterData" hidden="1" oldHidden="1">
    <formula>'SRS Reviews'!$A$1:$Q$136</formula>
    <oldFormula>'SRS Reviews'!$A$1:$Q$136</oldFormula>
  </rdn>
  <rdn rId="0" localSheetId="8" customView="1" name="Z_27A4B667_7EE5_4B37_A36E_7A71AE7736F5_.wvu.FilterData" hidden="1" oldHidden="1">
    <formula>Estimates!$A$2:$BC$460</formula>
    <oldFormula>Estimates!$A$2:$BC$460</oldFormula>
  </rdn>
  <rdn rId="0" localSheetId="10" customView="1" name="Z_27A4B667_7EE5_4B37_A36E_7A71AE7736F5_.wvu.FilterData" hidden="1" oldHidden="1">
    <formula>'Open SWPRs'!$A$1:$H$615</formula>
    <oldFormula>'Open SWPRs'!$A$1:$H$615</oldFormula>
  </rdn>
  <rdn rId="0" localSheetId="12" customView="1" name="Z_27A4B667_7EE5_4B37_A36E_7A71AE7736F5_.wvu.FilterData" hidden="1" oldHidden="1">
    <formula>'Build Plan'!$D$3:$L$48</formula>
    <oldFormula>'Build Plan'!$D$3:$L$48</oldFormula>
  </rdn>
  <rcv guid="{27A4B667-7EE5-4B37-A36E-7A71AE7736F5}" action="add"/>
</revisions>
</file>

<file path=xl/revisions/revisionLog38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7949" sId="3">
    <nc r="AJ298">
      <v>50</v>
    </nc>
  </rcc>
  <rcc rId="17950" sId="3">
    <nc r="AR298">
      <v>50</v>
    </nc>
  </rcc>
  <rcc rId="17951" sId="3">
    <nc r="BA298">
      <v>50</v>
    </nc>
  </rcc>
</revisions>
</file>

<file path=xl/revisions/revisionLog38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27A4B667-7EE5-4B37-A36E-7A71AE7736F5}" action="delete"/>
  <rdn rId="0" localSheetId="3" customView="1" name="Z_27A4B667_7EE5_4B37_A36E_7A71AE7736F5_.wvu.Rows" hidden="1" oldHidden="1">
    <formula>Plan!$488:$750</formula>
    <oldFormula>Plan!$488:$750</oldFormula>
  </rdn>
  <rdn rId="0" localSheetId="3" customView="1" name="Z_27A4B667_7EE5_4B37_A36E_7A71AE7736F5_.wvu.Cols" hidden="1" oldHidden="1">
    <formula>Plan!$S:$U,Plan!$BQ:$BT</formula>
    <oldFormula>Plan!$S:$U,Plan!$BQ:$BT</oldFormula>
  </rdn>
  <rdn rId="0" localSheetId="3" customView="1" name="Z_27A4B667_7EE5_4B37_A36E_7A71AE7736F5_.wvu.FilterData" hidden="1" oldHidden="1">
    <formula>Plan!$A$5:$BQ$468</formula>
    <oldFormula>Plan!$A$5:$BQ$468</oldFormula>
  </rdn>
  <rdn rId="0" localSheetId="4" customView="1" name="Z_27A4B667_7EE5_4B37_A36E_7A71AE7736F5_.wvu.FilterData" hidden="1" oldHidden="1">
    <formula>'Delivery Docs Plan'!$A$4:$O$37</formula>
    <oldFormula>'Delivery Docs Plan'!$A$4:$O$37</oldFormula>
  </rdn>
  <rdn rId="0" localSheetId="5" customView="1" name="Z_27A4B667_7EE5_4B37_A36E_7A71AE7736F5_.wvu.Rows" hidden="1" oldHidden="1">
    <formula>'PR Matrix'!$1:$2</formula>
    <oldFormula>'PR Matrix'!$1:$2</oldFormula>
  </rdn>
  <rdn rId="0" localSheetId="5" customView="1" name="Z_27A4B667_7EE5_4B37_A36E_7A71AE7736F5_.wvu.Cols" hidden="1" oldHidden="1">
    <formula>'PR Matrix'!$JN:$XFD</formula>
    <oldFormula>'PR Matrix'!$JN:$XFD</oldFormula>
  </rdn>
  <rdn rId="0" localSheetId="5" customView="1" name="Z_27A4B667_7EE5_4B37_A36E_7A71AE7736F5_.wvu.FilterData" hidden="1" oldHidden="1">
    <formula>'PR Matrix'!$C$1:$C$481</formula>
    <oldFormula>'PR Matrix'!$C$1:$C$481</oldFormula>
  </rdn>
  <rdn rId="0" localSheetId="6" customView="1" name="Z_27A4B667_7EE5_4B37_A36E_7A71AE7736F5_.wvu.Cols" hidden="1" oldHidden="1">
    <formula>Allocation!$L:$XFD</formula>
    <oldFormula>Allocation!$L:$XFD</oldFormula>
  </rdn>
  <rdn rId="0" localSheetId="6" customView="1" name="Z_27A4B667_7EE5_4B37_A36E_7A71AE7736F5_.wvu.FilterData" hidden="1" oldHidden="1">
    <formula>Allocation!$A$1:$K$1</formula>
    <oldFormula>Allocation!$A$1:$K$1</oldFormula>
  </rdn>
  <rdn rId="0" localSheetId="7" customView="1" name="Z_27A4B667_7EE5_4B37_A36E_7A71AE7736F5_.wvu.FilterData" hidden="1" oldHidden="1">
    <formula>'SRS Reviews'!$A$1:$Q$136</formula>
    <oldFormula>'SRS Reviews'!$A$1:$Q$136</oldFormula>
  </rdn>
  <rdn rId="0" localSheetId="8" customView="1" name="Z_27A4B667_7EE5_4B37_A36E_7A71AE7736F5_.wvu.FilterData" hidden="1" oldHidden="1">
    <formula>Estimates!$A$2:$BC$460</formula>
    <oldFormula>Estimates!$A$2:$BC$460</oldFormula>
  </rdn>
  <rdn rId="0" localSheetId="10" customView="1" name="Z_27A4B667_7EE5_4B37_A36E_7A71AE7736F5_.wvu.FilterData" hidden="1" oldHidden="1">
    <formula>'Open SWPRs'!$A$1:$H$615</formula>
    <oldFormula>'Open SWPRs'!$A$1:$H$615</oldFormula>
  </rdn>
  <rdn rId="0" localSheetId="12" customView="1" name="Z_27A4B667_7EE5_4B37_A36E_7A71AE7736F5_.wvu.FilterData" hidden="1" oldHidden="1">
    <formula>'Build Plan'!$D$3:$L$48</formula>
    <oldFormula>'Build Plan'!$D$3:$L$48</oldFormula>
  </rdn>
  <rcv guid="{27A4B667-7EE5-4B37-A36E-7A71AE7736F5}" action="add"/>
</revisions>
</file>

<file path=xl/revisions/revisionLog38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7965" sId="3">
    <oc r="Z56">
      <v>80</v>
    </oc>
    <nc r="Z56">
      <v>90</v>
    </nc>
  </rcc>
  <rcc rId="17966" sId="3">
    <oc r="AI56">
      <v>80</v>
    </oc>
    <nc r="AI56">
      <v>90</v>
    </nc>
  </rcc>
  <rcc rId="17967" sId="3">
    <oc r="AQ56">
      <v>80</v>
    </oc>
    <nc r="AQ56">
      <v>90</v>
    </nc>
  </rcc>
  <rcc rId="17968" sId="3">
    <oc r="AY56">
      <v>80</v>
    </oc>
    <nc r="AY56">
      <v>90</v>
    </nc>
  </rcc>
  <rcv guid="{00CA5430-6B3A-4E12-B07E-9C9EC9D8F7A7}" action="delete"/>
  <rdn rId="0" localSheetId="3" customView="1" name="Z_00CA5430_6B3A_4E12_B07E_9C9EC9D8F7A7_.wvu.Rows" hidden="1" oldHidden="1">
    <formula>Plan!$488:$750</formula>
    <oldFormula>Plan!$488:$750</oldFormula>
  </rdn>
  <rdn rId="0" localSheetId="3" customView="1" name="Z_00CA5430_6B3A_4E12_B07E_9C9EC9D8F7A7_.wvu.Cols" hidden="1" oldHidden="1">
    <formula>Plan!$S:$U,Plan!$AL:$AL,Plan!$AN:$AN,Plan!$BQ:$BT</formula>
    <oldFormula>Plan!$S:$U,Plan!$AL:$AL,Plan!$AN:$AN,Plan!$BQ:$BT</oldFormula>
  </rdn>
  <rdn rId="0" localSheetId="3" customView="1" name="Z_00CA5430_6B3A_4E12_B07E_9C9EC9D8F7A7_.wvu.FilterData" hidden="1" oldHidden="1">
    <formula>Plan!$A$5:$BQ$468</formula>
    <oldFormula>Plan!$A$5:$BQ$468</oldFormula>
  </rdn>
  <rdn rId="0" localSheetId="4" customView="1" name="Z_00CA5430_6B3A_4E12_B07E_9C9EC9D8F7A7_.wvu.FilterData" hidden="1" oldHidden="1">
    <formula>'Delivery Docs Plan'!$A$4:$O$37</formula>
    <oldFormula>'Delivery Docs Plan'!$A$4:$O$37</oldFormula>
  </rdn>
  <rdn rId="0" localSheetId="5" customView="1" name="Z_00CA5430_6B3A_4E12_B07E_9C9EC9D8F7A7_.wvu.Rows" hidden="1" oldHidden="1">
    <formula>'PR Matrix'!$1:$1</formula>
    <oldFormula>'PR Matrix'!$1:$1</oldFormula>
  </rdn>
  <rdn rId="0" localSheetId="5" customView="1" name="Z_00CA5430_6B3A_4E12_B07E_9C9EC9D8F7A7_.wvu.Cols" hidden="1" oldHidden="1">
    <formula>'PR Matrix'!$JN:$XFD</formula>
    <oldFormula>'PR Matrix'!$JN:$XFD</oldFormula>
  </rdn>
  <rdn rId="0" localSheetId="5" customView="1" name="Z_00CA5430_6B3A_4E12_B07E_9C9EC9D8F7A7_.wvu.FilterData" hidden="1" oldHidden="1">
    <formula>'PR Matrix'!$C$1:$C$481</formula>
    <oldFormula>'PR Matrix'!$C$1:$C$481</oldFormula>
  </rdn>
  <rdn rId="0" localSheetId="6" customView="1" name="Z_00CA5430_6B3A_4E12_B07E_9C9EC9D8F7A7_.wvu.Cols" hidden="1" oldHidden="1">
    <formula>Allocation!$L:$XFD</formula>
    <oldFormula>Allocation!$L:$XFD</oldFormula>
  </rdn>
  <rdn rId="0" localSheetId="6" customView="1" name="Z_00CA5430_6B3A_4E12_B07E_9C9EC9D8F7A7_.wvu.FilterData" hidden="1" oldHidden="1">
    <formula>Allocation!$A$1:$K$1</formula>
    <oldFormula>Allocation!$A$1:$K$1</oldFormula>
  </rdn>
  <rdn rId="0" localSheetId="7" customView="1" name="Z_00CA5430_6B3A_4E12_B07E_9C9EC9D8F7A7_.wvu.FilterData" hidden="1" oldHidden="1">
    <formula>'SRS Reviews'!$A$1:$Q$136</formula>
    <oldFormula>'SRS Reviews'!$A$1:$Q$136</oldFormula>
  </rdn>
  <rdn rId="0" localSheetId="8" customView="1" name="Z_00CA5430_6B3A_4E12_B07E_9C9EC9D8F7A7_.wvu.FilterData" hidden="1" oldHidden="1">
    <formula>Estimates!$A$2:$BC$460</formula>
    <oldFormula>Estimates!$A$2:$BC$460</oldFormula>
  </rdn>
  <rdn rId="0" localSheetId="10" customView="1" name="Z_00CA5430_6B3A_4E12_B07E_9C9EC9D8F7A7_.wvu.FilterData" hidden="1" oldHidden="1">
    <formula>'Open SWPRs'!$A$1:$H$615</formula>
    <oldFormula>'Open SWPRs'!$A$1:$H$615</oldFormula>
  </rdn>
  <rdn rId="0" localSheetId="12" customView="1" name="Z_00CA5430_6B3A_4E12_B07E_9C9EC9D8F7A7_.wvu.FilterData" hidden="1" oldHidden="1">
    <formula>'Build Plan'!$D$3:$L$48</formula>
    <oldFormula>'Build Plan'!$D$3:$L$48</oldFormula>
  </rdn>
  <rcv guid="{00CA5430-6B3A-4E12-B07E-9C9EC9D8F7A7}" action="add"/>
</revisions>
</file>

<file path=xl/revisions/revisionLog38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00CA5430-6B3A-4E12-B07E-9C9EC9D8F7A7}" action="delete"/>
  <rdn rId="0" localSheetId="3" customView="1" name="Z_00CA5430_6B3A_4E12_B07E_9C9EC9D8F7A7_.wvu.Rows" hidden="1" oldHidden="1">
    <formula>Plan!$488:$750</formula>
    <oldFormula>Plan!$488:$750</oldFormula>
  </rdn>
  <rdn rId="0" localSheetId="3" customView="1" name="Z_00CA5430_6B3A_4E12_B07E_9C9EC9D8F7A7_.wvu.Cols" hidden="1" oldHidden="1">
    <formula>Plan!$S:$U,Plan!$AL:$AL,Plan!$AN:$AN,Plan!$BQ:$BT</formula>
    <oldFormula>Plan!$S:$U,Plan!$AL:$AL,Plan!$AN:$AN,Plan!$BQ:$BT</oldFormula>
  </rdn>
  <rdn rId="0" localSheetId="3" customView="1" name="Z_00CA5430_6B3A_4E12_B07E_9C9EC9D8F7A7_.wvu.FilterData" hidden="1" oldHidden="1">
    <formula>Plan!$A$5:$BQ$468</formula>
    <oldFormula>Plan!$A$5:$BQ$468</oldFormula>
  </rdn>
  <rdn rId="0" localSheetId="4" customView="1" name="Z_00CA5430_6B3A_4E12_B07E_9C9EC9D8F7A7_.wvu.FilterData" hidden="1" oldHidden="1">
    <formula>'Delivery Docs Plan'!$A$4:$O$37</formula>
    <oldFormula>'Delivery Docs Plan'!$A$4:$O$37</oldFormula>
  </rdn>
  <rdn rId="0" localSheetId="5" customView="1" name="Z_00CA5430_6B3A_4E12_B07E_9C9EC9D8F7A7_.wvu.Rows" hidden="1" oldHidden="1">
    <formula>'PR Matrix'!$1:$1</formula>
    <oldFormula>'PR Matrix'!$1:$1</oldFormula>
  </rdn>
  <rdn rId="0" localSheetId="5" customView="1" name="Z_00CA5430_6B3A_4E12_B07E_9C9EC9D8F7A7_.wvu.Cols" hidden="1" oldHidden="1">
    <formula>'PR Matrix'!$JN:$XFD</formula>
    <oldFormula>'PR Matrix'!$JN:$XFD</oldFormula>
  </rdn>
  <rdn rId="0" localSheetId="5" customView="1" name="Z_00CA5430_6B3A_4E12_B07E_9C9EC9D8F7A7_.wvu.FilterData" hidden="1" oldHidden="1">
    <formula>'PR Matrix'!$C$1:$C$481</formula>
    <oldFormula>'PR Matrix'!$C$1:$C$481</oldFormula>
  </rdn>
  <rdn rId="0" localSheetId="6" customView="1" name="Z_00CA5430_6B3A_4E12_B07E_9C9EC9D8F7A7_.wvu.Cols" hidden="1" oldHidden="1">
    <formula>Allocation!$L:$XFD</formula>
    <oldFormula>Allocation!$L:$XFD</oldFormula>
  </rdn>
  <rdn rId="0" localSheetId="6" customView="1" name="Z_00CA5430_6B3A_4E12_B07E_9C9EC9D8F7A7_.wvu.FilterData" hidden="1" oldHidden="1">
    <formula>Allocation!$A$1:$K$1</formula>
    <oldFormula>Allocation!$A$1:$K$1</oldFormula>
  </rdn>
  <rdn rId="0" localSheetId="7" customView="1" name="Z_00CA5430_6B3A_4E12_B07E_9C9EC9D8F7A7_.wvu.FilterData" hidden="1" oldHidden="1">
    <formula>'SRS Reviews'!$A$1:$Q$136</formula>
    <oldFormula>'SRS Reviews'!$A$1:$Q$136</oldFormula>
  </rdn>
  <rdn rId="0" localSheetId="8" customView="1" name="Z_00CA5430_6B3A_4E12_B07E_9C9EC9D8F7A7_.wvu.FilterData" hidden="1" oldHidden="1">
    <formula>Estimates!$A$2:$BC$460</formula>
    <oldFormula>Estimates!$A$2:$BC$460</oldFormula>
  </rdn>
  <rdn rId="0" localSheetId="10" customView="1" name="Z_00CA5430_6B3A_4E12_B07E_9C9EC9D8F7A7_.wvu.FilterData" hidden="1" oldHidden="1">
    <formula>'Open SWPRs'!$A$1:$H$615</formula>
    <oldFormula>'Open SWPRs'!$A$1:$H$615</oldFormula>
  </rdn>
  <rdn rId="0" localSheetId="12" customView="1" name="Z_00CA5430_6B3A_4E12_B07E_9C9EC9D8F7A7_.wvu.FilterData" hidden="1" oldHidden="1">
    <formula>'Build Plan'!$D$3:$L$48</formula>
    <oldFormula>'Build Plan'!$D$3:$L$48</oldFormula>
  </rdn>
  <rcv guid="{00CA5430-6B3A-4E12-B07E-9C9EC9D8F7A7}" action="add"/>
</revisions>
</file>

<file path=xl/revisions/revisionLog38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4" sqref="N6" start="0" length="0">
    <dxf>
      <border outline="0">
        <right style="thin">
          <color indexed="64"/>
        </right>
      </border>
    </dxf>
  </rfmt>
  <rfmt sheetId="4" sqref="N7" start="0" length="0">
    <dxf>
      <border outline="0">
        <right style="thin">
          <color indexed="64"/>
        </right>
      </border>
    </dxf>
  </rfmt>
  <rfmt sheetId="4" sqref="N8" start="0" length="0">
    <dxf>
      <border outline="0">
        <right style="thin">
          <color indexed="64"/>
        </right>
      </border>
    </dxf>
  </rfmt>
  <rfmt sheetId="4" sqref="N9" start="0" length="0">
    <dxf>
      <border outline="0">
        <right style="thin">
          <color indexed="64"/>
        </right>
      </border>
    </dxf>
  </rfmt>
  <rfmt sheetId="4" sqref="N10" start="0" length="0">
    <dxf>
      <border outline="0">
        <right style="thin">
          <color indexed="64"/>
        </right>
      </border>
    </dxf>
  </rfmt>
  <rfmt sheetId="4" sqref="N11" start="0" length="0">
    <dxf>
      <border outline="0">
        <right style="thin">
          <color indexed="64"/>
        </right>
      </border>
    </dxf>
  </rfmt>
  <rfmt sheetId="4" sqref="N12" start="0" length="0">
    <dxf>
      <border outline="0">
        <right style="thin">
          <color indexed="64"/>
        </right>
      </border>
    </dxf>
  </rfmt>
  <rfmt sheetId="4" sqref="N13" start="0" length="0">
    <dxf>
      <border outline="0">
        <right style="thin">
          <color indexed="64"/>
        </right>
      </border>
    </dxf>
  </rfmt>
  <rfmt sheetId="4" sqref="N14" start="0" length="0">
    <dxf>
      <border outline="0">
        <right style="thin">
          <color indexed="64"/>
        </right>
      </border>
    </dxf>
  </rfmt>
  <rfmt sheetId="4" sqref="N15" start="0" length="0">
    <dxf>
      <border outline="0">
        <right style="thin">
          <color indexed="64"/>
        </right>
      </border>
    </dxf>
  </rfmt>
  <rfmt sheetId="4" sqref="N16" start="0" length="0">
    <dxf>
      <border outline="0">
        <right style="thin">
          <color indexed="64"/>
        </right>
      </border>
    </dxf>
  </rfmt>
  <rfmt sheetId="4" sqref="N17" start="0" length="0">
    <dxf>
      <border outline="0">
        <left style="thin">
          <color indexed="64"/>
        </left>
        <right style="thin">
          <color indexed="64"/>
        </right>
      </border>
    </dxf>
  </rfmt>
  <rfmt sheetId="4" sqref="O17" start="0" length="0">
    <dxf>
      <border outline="0">
        <left style="thin">
          <color indexed="64"/>
        </left>
      </border>
    </dxf>
  </rfmt>
  <rfmt sheetId="4" sqref="N18" start="0" length="0">
    <dxf>
      <border outline="0">
        <left style="thin">
          <color indexed="64"/>
        </left>
        <right style="thin">
          <color indexed="64"/>
        </right>
      </border>
    </dxf>
  </rfmt>
  <rfmt sheetId="4" sqref="O18" start="0" length="0">
    <dxf>
      <border outline="0">
        <left style="thin">
          <color indexed="64"/>
        </left>
      </border>
    </dxf>
  </rfmt>
  <rfmt sheetId="4" sqref="N19" start="0" length="0">
    <dxf>
      <border outline="0">
        <right style="thin">
          <color indexed="64"/>
        </right>
      </border>
    </dxf>
  </rfmt>
  <rfmt sheetId="4" sqref="N20" start="0" length="0">
    <dxf>
      <border outline="0">
        <right style="thin">
          <color indexed="64"/>
        </right>
      </border>
    </dxf>
  </rfmt>
  <rfmt sheetId="4" sqref="N21" start="0" length="0">
    <dxf>
      <border outline="0">
        <right style="thin">
          <color indexed="64"/>
        </right>
      </border>
    </dxf>
  </rfmt>
  <rfmt sheetId="4" sqref="N22" start="0" length="0">
    <dxf>
      <border outline="0">
        <right style="thin">
          <color indexed="64"/>
        </right>
      </border>
    </dxf>
  </rfmt>
  <rfmt sheetId="4" sqref="N23" start="0" length="0">
    <dxf>
      <border outline="0">
        <right style="thin">
          <color indexed="64"/>
        </right>
      </border>
    </dxf>
  </rfmt>
  <rfmt sheetId="4" sqref="N24" start="0" length="0">
    <dxf>
      <border outline="0">
        <right style="thin">
          <color indexed="64"/>
        </right>
      </border>
    </dxf>
  </rfmt>
  <rfmt sheetId="4" sqref="N25" start="0" length="0">
    <dxf>
      <border outline="0">
        <right style="thin">
          <color indexed="64"/>
        </right>
      </border>
    </dxf>
  </rfmt>
  <rfmt sheetId="4" sqref="N26" start="0" length="0">
    <dxf>
      <border outline="0">
        <right style="thin">
          <color indexed="64"/>
        </right>
      </border>
    </dxf>
  </rfmt>
  <rfmt sheetId="4" sqref="N27" start="0" length="0">
    <dxf>
      <border outline="0">
        <right style="thin">
          <color indexed="64"/>
        </right>
      </border>
    </dxf>
  </rfmt>
  <rfmt sheetId="4" sqref="N28" start="0" length="0">
    <dxf>
      <border outline="0">
        <right style="thin">
          <color indexed="64"/>
        </right>
      </border>
    </dxf>
  </rfmt>
  <rfmt sheetId="4" sqref="N29" start="0" length="0">
    <dxf>
      <border outline="0">
        <right style="thin">
          <color indexed="64"/>
        </right>
      </border>
    </dxf>
  </rfmt>
  <rfmt sheetId="4" sqref="N30" start="0" length="0">
    <dxf>
      <border outline="0">
        <right style="thin">
          <color indexed="64"/>
        </right>
      </border>
    </dxf>
  </rfmt>
  <rfmt sheetId="4" sqref="N31" start="0" length="0">
    <dxf>
      <border outline="0">
        <right style="thin">
          <color indexed="64"/>
        </right>
      </border>
    </dxf>
  </rfmt>
  <rfmt sheetId="4" sqref="N32" start="0" length="0">
    <dxf>
      <border outline="0">
        <right style="thin">
          <color indexed="64"/>
        </right>
      </border>
    </dxf>
  </rfmt>
  <rfmt sheetId="4" sqref="N33" start="0" length="0">
    <dxf>
      <border outline="0">
        <right style="thin">
          <color indexed="64"/>
        </right>
      </border>
    </dxf>
  </rfmt>
  <rfmt sheetId="4" sqref="N34" start="0" length="0">
    <dxf>
      <border outline="0">
        <right style="thin">
          <color indexed="64"/>
        </right>
      </border>
    </dxf>
  </rfmt>
  <rfmt sheetId="4" sqref="N35" start="0" length="0">
    <dxf>
      <border outline="0">
        <right style="thin">
          <color indexed="64"/>
        </right>
      </border>
    </dxf>
  </rfmt>
  <rfmt sheetId="4" sqref="N36" start="0" length="0">
    <dxf>
      <border outline="0">
        <right style="thin">
          <color indexed="64"/>
        </right>
      </border>
    </dxf>
  </rfmt>
  <rfmt sheetId="4" sqref="N37" start="0" length="0">
    <dxf>
      <border outline="0">
        <right style="thin">
          <color indexed="64"/>
        </right>
      </border>
    </dxf>
  </rfmt>
</revisions>
</file>

<file path=xl/revisions/revisionLog39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7995" sId="3">
    <oc r="AY333">
      <v>50</v>
    </oc>
    <nc r="AY333">
      <v>100</v>
    </nc>
  </rcc>
  <rcv guid="{39344E0E-2CC4-4BC6-A15E-A66B17AEE943}" action="delete"/>
  <rdn rId="0" localSheetId="3" customView="1" name="Z_39344E0E_2CC4_4BC6_A15E_A66B17AEE943_.wvu.Rows" hidden="1" oldHidden="1">
    <formula>Plan!$488:$750</formula>
    <oldFormula>Plan!$488:$750</oldFormula>
  </rdn>
  <rdn rId="0" localSheetId="3" customView="1" name="Z_39344E0E_2CC4_4BC6_A15E_A66B17AEE943_.wvu.Cols" hidden="1" oldHidden="1">
    <formula>Plan!$S:$U,Plan!$BN:$BT</formula>
    <oldFormula>Plan!$S:$U,Plan!$BN:$BT</oldFormula>
  </rdn>
  <rdn rId="0" localSheetId="3" customView="1" name="Z_39344E0E_2CC4_4BC6_A15E_A66B17AEE943_.wvu.FilterData" hidden="1" oldHidden="1">
    <formula>Plan!$A$5:$BQ$468</formula>
    <oldFormula>Plan!$A$5:$BQ$468</oldFormula>
  </rdn>
  <rdn rId="0" localSheetId="4" customView="1" name="Z_39344E0E_2CC4_4BC6_A15E_A66B17AEE943_.wvu.FilterData" hidden="1" oldHidden="1">
    <formula>'Delivery Docs Plan'!$A$4:$O$37</formula>
    <oldFormula>'Delivery Docs Plan'!$A$4:$O$37</oldFormula>
  </rdn>
  <rdn rId="0" localSheetId="5" customView="1" name="Z_39344E0E_2CC4_4BC6_A15E_A66B17AEE943_.wvu.Rows" hidden="1" oldHidden="1">
    <formula>'PR Matrix'!$1:$2</formula>
    <oldFormula>'PR Matrix'!$1:$2</oldFormula>
  </rdn>
  <rdn rId="0" localSheetId="5" customView="1" name="Z_39344E0E_2CC4_4BC6_A15E_A66B17AEE943_.wvu.Cols" hidden="1" oldHidden="1">
    <formula>'PR Matrix'!$JN:$XFD</formula>
    <oldFormula>'PR Matrix'!$JN:$XFD</oldFormula>
  </rdn>
  <rdn rId="0" localSheetId="5" customView="1" name="Z_39344E0E_2CC4_4BC6_A15E_A66B17AEE943_.wvu.FilterData" hidden="1" oldHidden="1">
    <formula>'PR Matrix'!$C$1:$C$481</formula>
    <oldFormula>'PR Matrix'!$C$1:$C$481</oldFormula>
  </rdn>
  <rdn rId="0" localSheetId="6" customView="1" name="Z_39344E0E_2CC4_4BC6_A15E_A66B17AEE943_.wvu.Cols" hidden="1" oldHidden="1">
    <formula>Allocation!$L:$XFD</formula>
    <oldFormula>Allocation!$L:$XFD</oldFormula>
  </rdn>
  <rdn rId="0" localSheetId="6" customView="1" name="Z_39344E0E_2CC4_4BC6_A15E_A66B17AEE943_.wvu.FilterData" hidden="1" oldHidden="1">
    <formula>Allocation!$A$1:$K$1</formula>
    <oldFormula>Allocation!$A$1:$K$1</oldFormula>
  </rdn>
  <rdn rId="0" localSheetId="7" customView="1" name="Z_39344E0E_2CC4_4BC6_A15E_A66B17AEE943_.wvu.FilterData" hidden="1" oldHidden="1">
    <formula>'SRS Reviews'!$A$1:$Q$136</formula>
    <oldFormula>'SRS Reviews'!$A$1:$Q$136</oldFormula>
  </rdn>
  <rdn rId="0" localSheetId="8" customView="1" name="Z_39344E0E_2CC4_4BC6_A15E_A66B17AEE943_.wvu.FilterData" hidden="1" oldHidden="1">
    <formula>Estimates!$A$2:$BC$460</formula>
    <oldFormula>Estimates!$A$2:$BC$460</oldFormula>
  </rdn>
  <rdn rId="0" localSheetId="10" customView="1" name="Z_39344E0E_2CC4_4BC6_A15E_A66B17AEE943_.wvu.FilterData" hidden="1" oldHidden="1">
    <formula>'Open SWPRs'!$A$1:$H$615</formula>
    <oldFormula>'Open SWPRs'!$A$1:$H$615</oldFormula>
  </rdn>
  <rdn rId="0" localSheetId="12" customView="1" name="Z_39344E0E_2CC4_4BC6_A15E_A66B17AEE943_.wvu.FilterData" hidden="1" oldHidden="1">
    <formula>'Build Plan'!$D$3:$L$48</formula>
    <oldFormula>'Build Plan'!$D$3:$L$48</oldFormula>
  </rdn>
  <rcv guid="{39344E0E-2CC4-4BC6-A15E-A66B17AEE943}" action="add"/>
</revisions>
</file>

<file path=xl/revisions/revisionLog39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8009" sId="3">
    <oc r="Z56">
      <v>90</v>
    </oc>
    <nc r="Z56">
      <v>100</v>
    </nc>
  </rcc>
  <rcc rId="18010" sId="3">
    <oc r="AI56">
      <v>90</v>
    </oc>
    <nc r="AI56">
      <v>100</v>
    </nc>
  </rcc>
  <rcc rId="18011" sId="3">
    <oc r="AQ56">
      <v>90</v>
    </oc>
    <nc r="AQ56">
      <v>100</v>
    </nc>
  </rcc>
  <rcc rId="18012" sId="3" odxf="1" dxf="1">
    <nc r="F56" t="inlineStr">
      <is>
        <t>6037, 6045, 6054, 6062, 6198, 6199, NFPR2131, NFPR2218</t>
      </is>
    </nc>
    <odxf>
      <font>
        <sz val="8"/>
      </font>
    </odxf>
    <ndxf>
      <font>
        <sz val="8"/>
        <color rgb="FF000000"/>
      </font>
    </ndxf>
  </rcc>
  <rcc rId="18013" sId="3">
    <oc r="E56" t="inlineStr">
      <is>
        <t>6037, 6045, 6054, 6062, 6198, 6199, NFPR2131, NFPR2218</t>
      </is>
    </oc>
    <nc r="E56"/>
  </rcc>
  <rcc rId="18014" sId="3">
    <oc r="AY56">
      <v>90</v>
    </oc>
    <nc r="AY56">
      <v>100</v>
    </nc>
  </rcc>
  <rcv guid="{00CA5430-6B3A-4E12-B07E-9C9EC9D8F7A7}" action="delete"/>
  <rdn rId="0" localSheetId="3" customView="1" name="Z_00CA5430_6B3A_4E12_B07E_9C9EC9D8F7A7_.wvu.Rows" hidden="1" oldHidden="1">
    <formula>Plan!$488:$750</formula>
    <oldFormula>Plan!$488:$750</oldFormula>
  </rdn>
  <rdn rId="0" localSheetId="3" customView="1" name="Z_00CA5430_6B3A_4E12_B07E_9C9EC9D8F7A7_.wvu.Cols" hidden="1" oldHidden="1">
    <formula>Plan!$S:$U,Plan!$AL:$AL,Plan!$AN:$AN,Plan!$BQ:$BT</formula>
    <oldFormula>Plan!$S:$U,Plan!$AL:$AL,Plan!$AN:$AN,Plan!$BQ:$BT</oldFormula>
  </rdn>
  <rdn rId="0" localSheetId="3" customView="1" name="Z_00CA5430_6B3A_4E12_B07E_9C9EC9D8F7A7_.wvu.FilterData" hidden="1" oldHidden="1">
    <formula>Plan!$A$5:$BQ$468</formula>
    <oldFormula>Plan!$A$5:$BQ$468</oldFormula>
  </rdn>
  <rdn rId="0" localSheetId="4" customView="1" name="Z_00CA5430_6B3A_4E12_B07E_9C9EC9D8F7A7_.wvu.FilterData" hidden="1" oldHidden="1">
    <formula>'Delivery Docs Plan'!$A$4:$O$37</formula>
    <oldFormula>'Delivery Docs Plan'!$A$4:$O$37</oldFormula>
  </rdn>
  <rdn rId="0" localSheetId="5" customView="1" name="Z_00CA5430_6B3A_4E12_B07E_9C9EC9D8F7A7_.wvu.Rows" hidden="1" oldHidden="1">
    <formula>'PR Matrix'!$1:$1</formula>
    <oldFormula>'PR Matrix'!$1:$1</oldFormula>
  </rdn>
  <rdn rId="0" localSheetId="5" customView="1" name="Z_00CA5430_6B3A_4E12_B07E_9C9EC9D8F7A7_.wvu.Cols" hidden="1" oldHidden="1">
    <formula>'PR Matrix'!$JN:$XFD</formula>
    <oldFormula>'PR Matrix'!$JN:$XFD</oldFormula>
  </rdn>
  <rdn rId="0" localSheetId="5" customView="1" name="Z_00CA5430_6B3A_4E12_B07E_9C9EC9D8F7A7_.wvu.FilterData" hidden="1" oldHidden="1">
    <formula>'PR Matrix'!$C$1:$C$481</formula>
    <oldFormula>'PR Matrix'!$C$1:$C$481</oldFormula>
  </rdn>
  <rdn rId="0" localSheetId="6" customView="1" name="Z_00CA5430_6B3A_4E12_B07E_9C9EC9D8F7A7_.wvu.Cols" hidden="1" oldHidden="1">
    <formula>Allocation!$L:$XFD</formula>
    <oldFormula>Allocation!$L:$XFD</oldFormula>
  </rdn>
  <rdn rId="0" localSheetId="6" customView="1" name="Z_00CA5430_6B3A_4E12_B07E_9C9EC9D8F7A7_.wvu.FilterData" hidden="1" oldHidden="1">
    <formula>Allocation!$A$1:$K$1</formula>
    <oldFormula>Allocation!$A$1:$K$1</oldFormula>
  </rdn>
  <rdn rId="0" localSheetId="7" customView="1" name="Z_00CA5430_6B3A_4E12_B07E_9C9EC9D8F7A7_.wvu.FilterData" hidden="1" oldHidden="1">
    <formula>'SRS Reviews'!$A$1:$Q$136</formula>
    <oldFormula>'SRS Reviews'!$A$1:$Q$136</oldFormula>
  </rdn>
  <rdn rId="0" localSheetId="8" customView="1" name="Z_00CA5430_6B3A_4E12_B07E_9C9EC9D8F7A7_.wvu.FilterData" hidden="1" oldHidden="1">
    <formula>Estimates!$A$2:$BC$460</formula>
    <oldFormula>Estimates!$A$2:$BC$460</oldFormula>
  </rdn>
  <rdn rId="0" localSheetId="10" customView="1" name="Z_00CA5430_6B3A_4E12_B07E_9C9EC9D8F7A7_.wvu.FilterData" hidden="1" oldHidden="1">
    <formula>'Open SWPRs'!$A$1:$H$615</formula>
    <oldFormula>'Open SWPRs'!$A$1:$H$615</oldFormula>
  </rdn>
  <rdn rId="0" localSheetId="12" customView="1" name="Z_00CA5430_6B3A_4E12_B07E_9C9EC9D8F7A7_.wvu.FilterData" hidden="1" oldHidden="1">
    <formula>'Build Plan'!$D$3:$L$48</formula>
    <oldFormula>'Build Plan'!$D$3:$L$48</oldFormula>
  </rdn>
  <rcv guid="{00CA5430-6B3A-4E12-B07E-9C9EC9D8F7A7}" action="add"/>
</revisions>
</file>

<file path=xl/revisions/revisionLog39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83E26134-8071-4B52-B9C2-8B5396DF70B4}" action="delete"/>
  <rdn rId="0" localSheetId="3" customView="1" name="Z_83E26134_8071_4B52_B9C2_8B5396DF70B4_.wvu.Rows" hidden="1" oldHidden="1">
    <formula>Plan!$488:$750</formula>
    <oldFormula>Plan!$488:$750</oldFormula>
  </rdn>
  <rdn rId="0" localSheetId="3" customView="1" name="Z_83E26134_8071_4B52_B9C2_8B5396DF70B4_.wvu.Cols" hidden="1" oldHidden="1">
    <formula>Plan!$S:$U</formula>
    <oldFormula>Plan!$S:$U</oldFormula>
  </rdn>
  <rdn rId="0" localSheetId="3" customView="1" name="Z_83E26134_8071_4B52_B9C2_8B5396DF70B4_.wvu.FilterData" hidden="1" oldHidden="1">
    <formula>Plan!$A$5:$BQ$468</formula>
    <oldFormula>Plan!$A$5:$BQ$468</oldFormula>
  </rdn>
  <rdn rId="0" localSheetId="4" customView="1" name="Z_83E26134_8071_4B52_B9C2_8B5396DF70B4_.wvu.FilterData" hidden="1" oldHidden="1">
    <formula>'Delivery Docs Plan'!$A$4:$O$37</formula>
    <oldFormula>'Delivery Docs Plan'!$A$4:$O$37</oldFormula>
  </rdn>
  <rdn rId="0" localSheetId="5" customView="1" name="Z_83E26134_8071_4B52_B9C2_8B5396DF70B4_.wvu.Rows" hidden="1" oldHidden="1">
    <formula>'PR Matrix'!$1:$1</formula>
    <oldFormula>'PR Matrix'!$1:$1</oldFormula>
  </rdn>
  <rdn rId="0" localSheetId="5" customView="1" name="Z_83E26134_8071_4B52_B9C2_8B5396DF70B4_.wvu.Cols" hidden="1" oldHidden="1">
    <formula>'PR Matrix'!$JN:$XFD</formula>
    <oldFormula>'PR Matrix'!$JN:$XFD</oldFormula>
  </rdn>
  <rdn rId="0" localSheetId="5" customView="1" name="Z_83E26134_8071_4B52_B9C2_8B5396DF70B4_.wvu.FilterData" hidden="1" oldHidden="1">
    <formula>'PR Matrix'!$C$1:$C$481</formula>
    <oldFormula>'PR Matrix'!$C$1:$C$481</oldFormula>
  </rdn>
  <rdn rId="0" localSheetId="6" customView="1" name="Z_83E26134_8071_4B52_B9C2_8B5396DF70B4_.wvu.Cols" hidden="1" oldHidden="1">
    <formula>Allocation!$L:$XFD</formula>
    <oldFormula>Allocation!$L:$XFD</oldFormula>
  </rdn>
  <rdn rId="0" localSheetId="6" customView="1" name="Z_83E26134_8071_4B52_B9C2_8B5396DF70B4_.wvu.FilterData" hidden="1" oldHidden="1">
    <formula>Allocation!$A$1:$K$1</formula>
    <oldFormula>Allocation!$A$1:$K$1</oldFormula>
  </rdn>
  <rdn rId="0" localSheetId="7" customView="1" name="Z_83E26134_8071_4B52_B9C2_8B5396DF70B4_.wvu.FilterData" hidden="1" oldHidden="1">
    <formula>'SRS Reviews'!$A$1:$Q$136</formula>
    <oldFormula>'SRS Reviews'!$A$1:$Q$136</oldFormula>
  </rdn>
  <rdn rId="0" localSheetId="8" customView="1" name="Z_83E26134_8071_4B52_B9C2_8B5396DF70B4_.wvu.FilterData" hidden="1" oldHidden="1">
    <formula>Estimates!$A$2:$BC$460</formula>
    <oldFormula>Estimates!$A$2:$BC$460</oldFormula>
  </rdn>
  <rdn rId="0" localSheetId="10" customView="1" name="Z_83E26134_8071_4B52_B9C2_8B5396DF70B4_.wvu.FilterData" hidden="1" oldHidden="1">
    <formula>'Open SWPRs'!$A$1:$H$615</formula>
    <oldFormula>'Open SWPRs'!$A$1:$H$615</oldFormula>
  </rdn>
  <rdn rId="0" localSheetId="12" customView="1" name="Z_83E26134_8071_4B52_B9C2_8B5396DF70B4_.wvu.FilterData" hidden="1" oldHidden="1">
    <formula>'Build Plan'!$D$3:$L$48</formula>
    <oldFormula>'Build Plan'!$D$3:$L$48</oldFormula>
  </rdn>
  <rcv guid="{83E26134-8071-4B52-B9C2-8B5396DF70B4}" action="add"/>
</revisions>
</file>

<file path=xl/revisions/revisionLog39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8041" sId="3">
    <nc r="AM56" t="inlineStr">
      <is>
        <t>Y</t>
      </is>
    </nc>
  </rcc>
  <rcv guid="{00CA5430-6B3A-4E12-B07E-9C9EC9D8F7A7}" action="delete"/>
  <rdn rId="0" localSheetId="3" customView="1" name="Z_00CA5430_6B3A_4E12_B07E_9C9EC9D8F7A7_.wvu.Rows" hidden="1" oldHidden="1">
    <formula>Plan!$488:$750</formula>
    <oldFormula>Plan!$488:$750</oldFormula>
  </rdn>
  <rdn rId="0" localSheetId="3" customView="1" name="Z_00CA5430_6B3A_4E12_B07E_9C9EC9D8F7A7_.wvu.Cols" hidden="1" oldHidden="1">
    <formula>Plan!$S:$U,Plan!$AL:$AL,Plan!$AN:$AN,Plan!$BQ:$BT</formula>
    <oldFormula>Plan!$S:$U,Plan!$AL:$AL,Plan!$AN:$AN,Plan!$BQ:$BT</oldFormula>
  </rdn>
  <rdn rId="0" localSheetId="3" customView="1" name="Z_00CA5430_6B3A_4E12_B07E_9C9EC9D8F7A7_.wvu.FilterData" hidden="1" oldHidden="1">
    <formula>Plan!$A$5:$BQ$468</formula>
    <oldFormula>Plan!$A$5:$BQ$468</oldFormula>
  </rdn>
  <rdn rId="0" localSheetId="4" customView="1" name="Z_00CA5430_6B3A_4E12_B07E_9C9EC9D8F7A7_.wvu.FilterData" hidden="1" oldHidden="1">
    <formula>'Delivery Docs Plan'!$A$4:$O$37</formula>
    <oldFormula>'Delivery Docs Plan'!$A$4:$O$37</oldFormula>
  </rdn>
  <rdn rId="0" localSheetId="5" customView="1" name="Z_00CA5430_6B3A_4E12_B07E_9C9EC9D8F7A7_.wvu.Rows" hidden="1" oldHidden="1">
    <formula>'PR Matrix'!$1:$1</formula>
    <oldFormula>'PR Matrix'!$1:$1</oldFormula>
  </rdn>
  <rdn rId="0" localSheetId="5" customView="1" name="Z_00CA5430_6B3A_4E12_B07E_9C9EC9D8F7A7_.wvu.Cols" hidden="1" oldHidden="1">
    <formula>'PR Matrix'!$JN:$XFD</formula>
    <oldFormula>'PR Matrix'!$JN:$XFD</oldFormula>
  </rdn>
  <rdn rId="0" localSheetId="5" customView="1" name="Z_00CA5430_6B3A_4E12_B07E_9C9EC9D8F7A7_.wvu.FilterData" hidden="1" oldHidden="1">
    <formula>'PR Matrix'!$C$1:$C$481</formula>
    <oldFormula>'PR Matrix'!$C$1:$C$481</oldFormula>
  </rdn>
  <rdn rId="0" localSheetId="6" customView="1" name="Z_00CA5430_6B3A_4E12_B07E_9C9EC9D8F7A7_.wvu.Cols" hidden="1" oldHidden="1">
    <formula>Allocation!$L:$XFD</formula>
    <oldFormula>Allocation!$L:$XFD</oldFormula>
  </rdn>
  <rdn rId="0" localSheetId="6" customView="1" name="Z_00CA5430_6B3A_4E12_B07E_9C9EC9D8F7A7_.wvu.FilterData" hidden="1" oldHidden="1">
    <formula>Allocation!$A$1:$K$1</formula>
    <oldFormula>Allocation!$A$1:$K$1</oldFormula>
  </rdn>
  <rdn rId="0" localSheetId="7" customView="1" name="Z_00CA5430_6B3A_4E12_B07E_9C9EC9D8F7A7_.wvu.FilterData" hidden="1" oldHidden="1">
    <formula>'SRS Reviews'!$A$1:$Q$136</formula>
    <oldFormula>'SRS Reviews'!$A$1:$Q$136</oldFormula>
  </rdn>
  <rdn rId="0" localSheetId="8" customView="1" name="Z_00CA5430_6B3A_4E12_B07E_9C9EC9D8F7A7_.wvu.FilterData" hidden="1" oldHidden="1">
    <formula>Estimates!$A$2:$BC$460</formula>
    <oldFormula>Estimates!$A$2:$BC$460</oldFormula>
  </rdn>
  <rdn rId="0" localSheetId="10" customView="1" name="Z_00CA5430_6B3A_4E12_B07E_9C9EC9D8F7A7_.wvu.FilterData" hidden="1" oldHidden="1">
    <formula>'Open SWPRs'!$A$1:$H$615</formula>
    <oldFormula>'Open SWPRs'!$A$1:$H$615</oldFormula>
  </rdn>
  <rdn rId="0" localSheetId="12" customView="1" name="Z_00CA5430_6B3A_4E12_B07E_9C9EC9D8F7A7_.wvu.FilterData" hidden="1" oldHidden="1">
    <formula>'Build Plan'!$D$3:$L$48</formula>
    <oldFormula>'Build Plan'!$D$3:$L$48</oldFormula>
  </rdn>
  <rcv guid="{00CA5430-6B3A-4E12-B07E-9C9EC9D8F7A7}" action="add"/>
</revisions>
</file>

<file path=xl/revisions/revisionLog39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8055" sId="3">
    <nc r="AC15">
      <v>99</v>
    </nc>
  </rcc>
  <rcc rId="18056" sId="3">
    <nc r="BD15">
      <v>99</v>
    </nc>
  </rcc>
  <rcv guid="{38797761-B6E7-4EBC-86AC-BCA6FEF8021E}" action="delete"/>
  <rdn rId="0" localSheetId="3" customView="1" name="Z_38797761_B6E7_4EBC_86AC_BCA6FEF8021E_.wvu.Rows" hidden="1" oldHidden="1">
    <formula>Plan!$488:$750</formula>
    <oldFormula>Plan!$488:$750</oldFormula>
  </rdn>
  <rdn rId="0" localSheetId="3" customView="1" name="Z_38797761_B6E7_4EBC_86AC_BCA6FEF8021E_.wvu.Cols" hidden="1" oldHidden="1">
    <formula>Plan!$S:$U,Plan!$AL:$AL,Plan!$AN:$AO,Plan!$BQ:$BT</formula>
    <oldFormula>Plan!$S:$U,Plan!$AL:$AL,Plan!$AN:$AO,Plan!$BQ:$BT</oldFormula>
  </rdn>
  <rdn rId="0" localSheetId="3" customView="1" name="Z_38797761_B6E7_4EBC_86AC_BCA6FEF8021E_.wvu.FilterData" hidden="1" oldHidden="1">
    <formula>Plan!$BG$5:$BQ$469</formula>
    <oldFormula>Plan!$BG$5:$BQ$469</oldFormula>
  </rdn>
  <rdn rId="0" localSheetId="4" customView="1" name="Z_38797761_B6E7_4EBC_86AC_BCA6FEF8021E_.wvu.FilterData" hidden="1" oldHidden="1">
    <formula>'Delivery Docs Plan'!$A$4:$O$37</formula>
    <oldFormula>'Delivery Docs Plan'!$A$4:$O$37</oldFormula>
  </rdn>
  <rdn rId="0" localSheetId="5" customView="1" name="Z_38797761_B6E7_4EBC_86AC_BCA6FEF8021E_.wvu.Rows" hidden="1" oldHidden="1">
    <formula>'PR Matrix'!$1:$2</formula>
    <oldFormula>'PR Matrix'!$1:$2</oldFormula>
  </rdn>
  <rdn rId="0" localSheetId="5" customView="1" name="Z_38797761_B6E7_4EBC_86AC_BCA6FEF8021E_.wvu.Cols" hidden="1" oldHidden="1">
    <formula>'PR Matrix'!$JN:$XFD</formula>
    <oldFormula>'PR Matrix'!$JN:$XFD</oldFormula>
  </rdn>
  <rdn rId="0" localSheetId="5" customView="1" name="Z_38797761_B6E7_4EBC_86AC_BCA6FEF8021E_.wvu.FilterData" hidden="1" oldHidden="1">
    <formula>'PR Matrix'!$C$1:$C$481</formula>
    <oldFormula>'PR Matrix'!$C$1:$C$481</oldFormula>
  </rdn>
  <rdn rId="0" localSheetId="6" customView="1" name="Z_38797761_B6E7_4EBC_86AC_BCA6FEF8021E_.wvu.Cols" hidden="1" oldHidden="1">
    <formula>Allocation!$L:$XFD</formula>
    <oldFormula>Allocation!$L:$XFD</oldFormula>
  </rdn>
  <rdn rId="0" localSheetId="6" customView="1" name="Z_38797761_B6E7_4EBC_86AC_BCA6FEF8021E_.wvu.FilterData" hidden="1" oldHidden="1">
    <formula>Allocation!$A$1:$K$1</formula>
    <oldFormula>Allocation!$A$1:$K$1</oldFormula>
  </rdn>
  <rdn rId="0" localSheetId="7" customView="1" name="Z_38797761_B6E7_4EBC_86AC_BCA6FEF8021E_.wvu.FilterData" hidden="1" oldHidden="1">
    <formula>'SRS Reviews'!$A$1:$Q$136</formula>
    <oldFormula>'SRS Reviews'!$A$1:$Q$136</oldFormula>
  </rdn>
  <rdn rId="0" localSheetId="8" customView="1" name="Z_38797761_B6E7_4EBC_86AC_BCA6FEF8021E_.wvu.FilterData" hidden="1" oldHidden="1">
    <formula>Estimates!$A$2:$BC$460</formula>
    <oldFormula>Estimates!$A$2:$BC$460</oldFormula>
  </rdn>
  <rdn rId="0" localSheetId="10" customView="1" name="Z_38797761_B6E7_4EBC_86AC_BCA6FEF8021E_.wvu.FilterData" hidden="1" oldHidden="1">
    <formula>'Open SWPRs'!$A$1:$H$615</formula>
    <oldFormula>'Open SWPRs'!$A$1:$H$615</oldFormula>
  </rdn>
  <rdn rId="0" localSheetId="12" customView="1" name="Z_38797761_B6E7_4EBC_86AC_BCA6FEF8021E_.wvu.FilterData" hidden="1" oldHidden="1">
    <formula>'Build Plan'!$D$3:$L$48</formula>
    <oldFormula>'Build Plan'!$D$3:$L$48</oldFormula>
  </rdn>
  <rcv guid="{38797761-B6E7-4EBC-86AC-BCA6FEF8021E}" action="add"/>
</revisions>
</file>

<file path=xl/revisions/revisionLog39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8070" sId="3">
    <nc r="AA56">
      <v>1</v>
    </nc>
  </rcc>
  <rcc rId="18071" sId="3">
    <nc r="AJ56">
      <v>1</v>
    </nc>
  </rcc>
  <rcc rId="18072" sId="3">
    <nc r="BA56">
      <v>1</v>
    </nc>
  </rcc>
</revisions>
</file>

<file path=xl/revisions/revisionLog39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83E26134-8071-4B52-B9C2-8B5396DF70B4}" action="delete"/>
  <rdn rId="0" localSheetId="3" customView="1" name="Z_83E26134_8071_4B52_B9C2_8B5396DF70B4_.wvu.Rows" hidden="1" oldHidden="1">
    <formula>Plan!$488:$750</formula>
    <oldFormula>Plan!$488:$750</oldFormula>
  </rdn>
  <rdn rId="0" localSheetId="3" customView="1" name="Z_83E26134_8071_4B52_B9C2_8B5396DF70B4_.wvu.Cols" hidden="1" oldHidden="1">
    <formula>Plan!$S:$U</formula>
    <oldFormula>Plan!$S:$U</oldFormula>
  </rdn>
  <rdn rId="0" localSheetId="3" customView="1" name="Z_83E26134_8071_4B52_B9C2_8B5396DF70B4_.wvu.FilterData" hidden="1" oldHidden="1">
    <formula>Plan!$A$5:$BQ$468</formula>
    <oldFormula>Plan!$A$5:$BQ$468</oldFormula>
  </rdn>
  <rdn rId="0" localSheetId="4" customView="1" name="Z_83E26134_8071_4B52_B9C2_8B5396DF70B4_.wvu.FilterData" hidden="1" oldHidden="1">
    <formula>'Delivery Docs Plan'!$A$4:$O$37</formula>
    <oldFormula>'Delivery Docs Plan'!$A$4:$O$37</oldFormula>
  </rdn>
  <rdn rId="0" localSheetId="5" customView="1" name="Z_83E26134_8071_4B52_B9C2_8B5396DF70B4_.wvu.Rows" hidden="1" oldHidden="1">
    <formula>'PR Matrix'!$1:$1</formula>
    <oldFormula>'PR Matrix'!$1:$1</oldFormula>
  </rdn>
  <rdn rId="0" localSheetId="5" customView="1" name="Z_83E26134_8071_4B52_B9C2_8B5396DF70B4_.wvu.Cols" hidden="1" oldHidden="1">
    <formula>'PR Matrix'!$JN:$XFD</formula>
    <oldFormula>'PR Matrix'!$JN:$XFD</oldFormula>
  </rdn>
  <rdn rId="0" localSheetId="5" customView="1" name="Z_83E26134_8071_4B52_B9C2_8B5396DF70B4_.wvu.FilterData" hidden="1" oldHidden="1">
    <formula>'PR Matrix'!$C$1:$C$481</formula>
    <oldFormula>'PR Matrix'!$C$1:$C$481</oldFormula>
  </rdn>
  <rdn rId="0" localSheetId="6" customView="1" name="Z_83E26134_8071_4B52_B9C2_8B5396DF70B4_.wvu.Cols" hidden="1" oldHidden="1">
    <formula>Allocation!$L:$XFD</formula>
    <oldFormula>Allocation!$L:$XFD</oldFormula>
  </rdn>
  <rdn rId="0" localSheetId="6" customView="1" name="Z_83E26134_8071_4B52_B9C2_8B5396DF70B4_.wvu.FilterData" hidden="1" oldHidden="1">
    <formula>Allocation!$A$1:$K$1</formula>
    <oldFormula>Allocation!$A$1:$K$1</oldFormula>
  </rdn>
  <rdn rId="0" localSheetId="7" customView="1" name="Z_83E26134_8071_4B52_B9C2_8B5396DF70B4_.wvu.FilterData" hidden="1" oldHidden="1">
    <formula>'SRS Reviews'!$A$1:$Q$136</formula>
    <oldFormula>'SRS Reviews'!$A$1:$Q$136</oldFormula>
  </rdn>
  <rdn rId="0" localSheetId="8" customView="1" name="Z_83E26134_8071_4B52_B9C2_8B5396DF70B4_.wvu.FilterData" hidden="1" oldHidden="1">
    <formula>Estimates!$A$2:$BC$460</formula>
    <oldFormula>Estimates!$A$2:$BC$460</oldFormula>
  </rdn>
  <rdn rId="0" localSheetId="10" customView="1" name="Z_83E26134_8071_4B52_B9C2_8B5396DF70B4_.wvu.FilterData" hidden="1" oldHidden="1">
    <formula>'Open SWPRs'!$A$1:$H$615</formula>
    <oldFormula>'Open SWPRs'!$A$1:$H$615</oldFormula>
  </rdn>
  <rdn rId="0" localSheetId="12" customView="1" name="Z_83E26134_8071_4B52_B9C2_8B5396DF70B4_.wvu.FilterData" hidden="1" oldHidden="1">
    <formula>'Build Plan'!$D$3:$L$48</formula>
    <oldFormula>'Build Plan'!$D$3:$L$48</oldFormula>
  </rdn>
  <rcv guid="{83E26134-8071-4B52-B9C2-8B5396DF70B4}" action="add"/>
</revisions>
</file>

<file path=xl/revisions/revisionLog39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8086" sId="4">
    <oc r="P20" t="inlineStr">
      <is>
        <t>need NFPR</t>
      </is>
    </oc>
    <nc r="P20" t="inlineStr">
      <is>
        <t>NFPR2226 - remove content</t>
      </is>
    </nc>
  </rcc>
</revisions>
</file>

<file path=xl/revisions/revisionLog39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8087" sId="3">
    <oc r="Z55">
      <v>60</v>
    </oc>
    <nc r="Z55">
      <v>90</v>
    </nc>
  </rcc>
  <rcc rId="18088" sId="3">
    <oc r="AI55">
      <v>60</v>
    </oc>
    <nc r="AI55">
      <v>90</v>
    </nc>
  </rcc>
  <rcc rId="18089" sId="3">
    <oc r="AQ55">
      <v>60</v>
    </oc>
    <nc r="AQ55">
      <v>90</v>
    </nc>
  </rcc>
  <rcc rId="18090" sId="3">
    <oc r="AY55">
      <v>60</v>
    </oc>
    <nc r="AY55">
      <v>90</v>
    </nc>
  </rcc>
  <rcv guid="{FAA25FCE-18C5-403C-9C68-9D1F88B3F7EB}" action="delete"/>
  <rdn rId="0" localSheetId="3" customView="1" name="Z_FAA25FCE_18C5_403C_9C68_9D1F88B3F7EB_.wvu.Rows" hidden="1" oldHidden="1">
    <formula>Plan!$488:$750</formula>
    <oldFormula>Plan!$488:$750</oldFormula>
  </rdn>
  <rdn rId="0" localSheetId="3" customView="1" name="Z_FAA25FCE_18C5_403C_9C68_9D1F88B3F7EB_.wvu.Cols" hidden="1" oldHidden="1">
    <formula>Plan!$I:$P,Plan!$S:$U,Plan!$BQ:$BT</formula>
    <oldFormula>Plan!$I:$P,Plan!$S:$U,Plan!$BQ:$BT</oldFormula>
  </rdn>
  <rdn rId="0" localSheetId="3" customView="1" name="Z_FAA25FCE_18C5_403C_9C68_9D1F88B3F7EB_.wvu.FilterData" hidden="1" oldHidden="1">
    <formula>Plan!$A$5:$BQ$468</formula>
    <oldFormula>Plan!$A$5:$BQ$468</oldFormula>
  </rdn>
  <rdn rId="0" localSheetId="4" customView="1" name="Z_FAA25FCE_18C5_403C_9C68_9D1F88B3F7EB_.wvu.FilterData" hidden="1" oldHidden="1">
    <formula>'Delivery Docs Plan'!$A$4:$O$37</formula>
    <oldFormula>'Delivery Docs Plan'!$A$4:$O$37</oldFormula>
  </rdn>
  <rdn rId="0" localSheetId="5" customView="1" name="Z_FAA25FCE_18C5_403C_9C68_9D1F88B3F7EB_.wvu.Rows" hidden="1" oldHidden="1">
    <formula>'PR Matrix'!$1:$1</formula>
    <oldFormula>'PR Matrix'!$1:$1</oldFormula>
  </rdn>
  <rdn rId="0" localSheetId="5" customView="1" name="Z_FAA25FCE_18C5_403C_9C68_9D1F88B3F7EB_.wvu.Cols" hidden="1" oldHidden="1">
    <formula>'PR Matrix'!$JN:$XFD</formula>
    <oldFormula>'PR Matrix'!$JN:$XFD</oldFormula>
  </rdn>
  <rdn rId="0" localSheetId="5" customView="1" name="Z_FAA25FCE_18C5_403C_9C68_9D1F88B3F7EB_.wvu.FilterData" hidden="1" oldHidden="1">
    <formula>'PR Matrix'!$C$1:$C$481</formula>
    <oldFormula>'PR Matrix'!$C$1:$C$481</oldFormula>
  </rdn>
  <rdn rId="0" localSheetId="6" customView="1" name="Z_FAA25FCE_18C5_403C_9C68_9D1F88B3F7EB_.wvu.Cols" hidden="1" oldHidden="1">
    <formula>Allocation!$L:$XFD</formula>
    <oldFormula>Allocation!$L:$XFD</oldFormula>
  </rdn>
  <rdn rId="0" localSheetId="6" customView="1" name="Z_FAA25FCE_18C5_403C_9C68_9D1F88B3F7EB_.wvu.FilterData" hidden="1" oldHidden="1">
    <formula>Allocation!$A$1:$K$1</formula>
    <oldFormula>Allocation!$A$1:$K$1</oldFormula>
  </rdn>
  <rdn rId="0" localSheetId="7" customView="1" name="Z_FAA25FCE_18C5_403C_9C68_9D1F88B3F7EB_.wvu.FilterData" hidden="1" oldHidden="1">
    <formula>'SRS Reviews'!$A$1:$Q$136</formula>
    <oldFormula>'SRS Reviews'!$A$1:$Q$136</oldFormula>
  </rdn>
  <rdn rId="0" localSheetId="8" customView="1" name="Z_FAA25FCE_18C5_403C_9C68_9D1F88B3F7EB_.wvu.FilterData" hidden="1" oldHidden="1">
    <formula>Estimates!$A$2:$BC$460</formula>
    <oldFormula>Estimates!$A$2:$BC$460</oldFormula>
  </rdn>
  <rdn rId="0" localSheetId="10" customView="1" name="Z_FAA25FCE_18C5_403C_9C68_9D1F88B3F7EB_.wvu.FilterData" hidden="1" oldHidden="1">
    <formula>'Open SWPRs'!$A$1:$H$615</formula>
    <oldFormula>'Open SWPRs'!$A$1:$H$615</oldFormula>
  </rdn>
  <rdn rId="0" localSheetId="12" customView="1" name="Z_FAA25FCE_18C5_403C_9C68_9D1F88B3F7EB_.wvu.FilterData" hidden="1" oldHidden="1">
    <formula>'Build Plan'!$D$3:$L$48</formula>
    <oldFormula>'Build Plan'!$D$3:$L$48</oldFormula>
  </rdn>
  <rcv guid="{FAA25FCE-18C5-403C-9C68-9D1F88B3F7EB}" action="add"/>
</revisions>
</file>

<file path=xl/revisions/revisionLog39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8104" sId="3">
    <nc r="AK47">
      <v>100</v>
    </nc>
  </rcc>
  <rcv guid="{02B12058-110B-4DCD-A5EA-5F27400FB028}" action="delete"/>
  <rdn rId="0" localSheetId="3" customView="1" name="Z_02B12058_110B_4DCD_A5EA_5F27400FB028_.wvu.Rows" hidden="1" oldHidden="1">
    <formula>Plan!$488:$750</formula>
    <oldFormula>Plan!$488:$750</oldFormula>
  </rdn>
  <rdn rId="0" localSheetId="3" customView="1" name="Z_02B12058_110B_4DCD_A5EA_5F27400FB028_.wvu.Cols" hidden="1" oldHidden="1">
    <formula>Plan!$S:$U,Plan!$BQ:$BT</formula>
    <oldFormula>Plan!$S:$U,Plan!$BQ:$BT</oldFormula>
  </rdn>
  <rdn rId="0" localSheetId="3" customView="1" name="Z_02B12058_110B_4DCD_A5EA_5F27400FB028_.wvu.FilterData" hidden="1" oldHidden="1">
    <formula>Plan!$A$5:$BQ$468</formula>
    <oldFormula>Plan!$A$5:$BQ$468</oldFormula>
  </rdn>
  <rdn rId="0" localSheetId="4" customView="1" name="Z_02B12058_110B_4DCD_A5EA_5F27400FB028_.wvu.FilterData" hidden="1" oldHidden="1">
    <formula>'Delivery Docs Plan'!$A$4:$O$37</formula>
    <oldFormula>'Delivery Docs Plan'!$A$4:$O$37</oldFormula>
  </rdn>
  <rdn rId="0" localSheetId="5" customView="1" name="Z_02B12058_110B_4DCD_A5EA_5F27400FB028_.wvu.Rows" hidden="1" oldHidden="1">
    <formula>'PR Matrix'!$1:$2</formula>
    <oldFormula>'PR Matrix'!$1:$2</oldFormula>
  </rdn>
  <rdn rId="0" localSheetId="5" customView="1" name="Z_02B12058_110B_4DCD_A5EA_5F27400FB028_.wvu.Cols" hidden="1" oldHidden="1">
    <formula>'PR Matrix'!$JN:$XFD</formula>
    <oldFormula>'PR Matrix'!$JN:$XFD</oldFormula>
  </rdn>
  <rdn rId="0" localSheetId="5" customView="1" name="Z_02B12058_110B_4DCD_A5EA_5F27400FB028_.wvu.FilterData" hidden="1" oldHidden="1">
    <formula>'PR Matrix'!$C$1:$C$481</formula>
    <oldFormula>'PR Matrix'!$C$1:$C$481</oldFormula>
  </rdn>
  <rdn rId="0" localSheetId="6" customView="1" name="Z_02B12058_110B_4DCD_A5EA_5F27400FB028_.wvu.Cols" hidden="1" oldHidden="1">
    <formula>Allocation!$L:$XFD</formula>
    <oldFormula>Allocation!$L:$XFD</oldFormula>
  </rdn>
  <rdn rId="0" localSheetId="6" customView="1" name="Z_02B12058_110B_4DCD_A5EA_5F27400FB028_.wvu.FilterData" hidden="1" oldHidden="1">
    <formula>Allocation!$A$1:$K$1</formula>
    <oldFormula>Allocation!$A$1:$K$1</oldFormula>
  </rdn>
  <rdn rId="0" localSheetId="7" customView="1" name="Z_02B12058_110B_4DCD_A5EA_5F27400FB028_.wvu.FilterData" hidden="1" oldHidden="1">
    <formula>'SRS Reviews'!$A$1:$Q$136</formula>
    <oldFormula>'SRS Reviews'!$A$1:$Q$136</oldFormula>
  </rdn>
  <rdn rId="0" localSheetId="8" customView="1" name="Z_02B12058_110B_4DCD_A5EA_5F27400FB028_.wvu.FilterData" hidden="1" oldHidden="1">
    <formula>Estimates!$A$2:$BC$460</formula>
    <oldFormula>Estimates!$A$2:$BC$460</oldFormula>
  </rdn>
  <rdn rId="0" localSheetId="10" customView="1" name="Z_02B12058_110B_4DCD_A5EA_5F27400FB028_.wvu.FilterData" hidden="1" oldHidden="1">
    <formula>'Open SWPRs'!$A$1:$H$615</formula>
    <oldFormula>'Open SWPRs'!$A$1:$H$615</oldFormula>
  </rdn>
  <rdn rId="0" localSheetId="12" customView="1" name="Z_02B12058_110B_4DCD_A5EA_5F27400FB028_.wvu.FilterData" hidden="1" oldHidden="1">
    <formula>'Build Plan'!$D$3:$L$48</formula>
    <oldFormula>'Build Plan'!$D$3:$L$48</oldFormula>
  </rdn>
  <rcv guid="{02B12058-110B-4DCD-A5EA-5F27400FB028}" action="add"/>
</revisions>
</file>

<file path=xl/revisions/revisionLog40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8118" sId="3">
    <nc r="AM47" t="inlineStr">
      <is>
        <t>Y</t>
      </is>
    </nc>
  </rcc>
</revisions>
</file>

<file path=xl/revisions/revisionLog40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8119" sId="3">
    <nc r="AQ47">
      <v>100</v>
    </nc>
  </rcc>
  <rcv guid="{DE76E38F-A1D1-4A3E-9C90-F4B6007A1049}" action="delete"/>
  <rdn rId="0" localSheetId="3" customView="1" name="Z_DE76E38F_A1D1_4A3E_9C90_F4B6007A1049_.wvu.Rows" hidden="1" oldHidden="1">
    <formula>Plan!$488:$750</formula>
    <oldFormula>Plan!$488:$750</oldFormula>
  </rdn>
  <rdn rId="0" localSheetId="3" customView="1" name="Z_DE76E38F_A1D1_4A3E_9C90_F4B6007A1049_.wvu.Cols" hidden="1" oldHidden="1">
    <formula>Plan!$S:$U</formula>
    <oldFormula>Plan!$S:$U</oldFormula>
  </rdn>
  <rdn rId="0" localSheetId="3" customView="1" name="Z_DE76E38F_A1D1_4A3E_9C90_F4B6007A1049_.wvu.FilterData" hidden="1" oldHidden="1">
    <formula>Plan!$A$5:$BQ$468</formula>
    <oldFormula>Plan!$A$5:$BQ$468</oldFormula>
  </rdn>
  <rdn rId="0" localSheetId="4" customView="1" name="Z_DE76E38F_A1D1_4A3E_9C90_F4B6007A1049_.wvu.FilterData" hidden="1" oldHidden="1">
    <formula>'Delivery Docs Plan'!$A$4:$O$37</formula>
    <oldFormula>'Delivery Docs Plan'!$A$4:$O$37</oldFormula>
  </rdn>
  <rdn rId="0" localSheetId="5" customView="1" name="Z_DE76E38F_A1D1_4A3E_9C90_F4B6007A1049_.wvu.Rows" hidden="1" oldHidden="1">
    <formula>'PR Matrix'!$1:$2</formula>
    <oldFormula>'PR Matrix'!$1:$2</oldFormula>
  </rdn>
  <rdn rId="0" localSheetId="5" customView="1" name="Z_DE76E38F_A1D1_4A3E_9C90_F4B6007A1049_.wvu.Cols" hidden="1" oldHidden="1">
    <formula>'PR Matrix'!$JN:$XFD</formula>
    <oldFormula>'PR Matrix'!$JN:$XFD</oldFormula>
  </rdn>
  <rdn rId="0" localSheetId="5" customView="1" name="Z_DE76E38F_A1D1_4A3E_9C90_F4B6007A1049_.wvu.FilterData" hidden="1" oldHidden="1">
    <formula>'PR Matrix'!$C$1:$C$481</formula>
    <oldFormula>'PR Matrix'!$C$1:$C$481</oldFormula>
  </rdn>
  <rdn rId="0" localSheetId="6" customView="1" name="Z_DE76E38F_A1D1_4A3E_9C90_F4B6007A1049_.wvu.Cols" hidden="1" oldHidden="1">
    <formula>Allocation!$L:$XFD</formula>
    <oldFormula>Allocation!$L:$XFD</oldFormula>
  </rdn>
  <rdn rId="0" localSheetId="6" customView="1" name="Z_DE76E38F_A1D1_4A3E_9C90_F4B6007A1049_.wvu.FilterData" hidden="1" oldHidden="1">
    <formula>Allocation!$A$1:$K$1</formula>
    <oldFormula>Allocation!$A$1:$K$1</oldFormula>
  </rdn>
  <rdn rId="0" localSheetId="7" customView="1" name="Z_DE76E38F_A1D1_4A3E_9C90_F4B6007A1049_.wvu.FilterData" hidden="1" oldHidden="1">
    <formula>'SRS Reviews'!$A$1:$Q$136</formula>
    <oldFormula>'SRS Reviews'!$A$1:$Q$136</oldFormula>
  </rdn>
  <rdn rId="0" localSheetId="8" customView="1" name="Z_DE76E38F_A1D1_4A3E_9C90_F4B6007A1049_.wvu.FilterData" hidden="1" oldHidden="1">
    <formula>Estimates!$A$2:$BC$460</formula>
    <oldFormula>Estimates!$A$2:$BC$460</oldFormula>
  </rdn>
  <rdn rId="0" localSheetId="10" customView="1" name="Z_DE76E38F_A1D1_4A3E_9C90_F4B6007A1049_.wvu.FilterData" hidden="1" oldHidden="1">
    <formula>'Open SWPRs'!$A$1:$H$615</formula>
    <oldFormula>'Open SWPRs'!$A$1:$H$615</oldFormula>
  </rdn>
  <rdn rId="0" localSheetId="12" customView="1" name="Z_DE76E38F_A1D1_4A3E_9C90_F4B6007A1049_.wvu.FilterData" hidden="1" oldHidden="1">
    <formula>'Build Plan'!$D$3:$L$48</formula>
    <oldFormula>'Build Plan'!$D$3:$L$48</oldFormula>
  </rdn>
  <rcv guid="{DE76E38F-A1D1-4A3E-9C90-F4B6007A1049}" action="add"/>
</revisions>
</file>

<file path=xl/revisions/revisionLog40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8133" sId="4">
    <oc r="I14" t="inlineStr">
      <is>
        <t>RRB/TCS</t>
      </is>
    </oc>
    <nc r="I14" t="inlineStr">
      <is>
        <t>RRB/AV</t>
      </is>
    </nc>
  </rcc>
  <rcc rId="18134" sId="4">
    <oc r="I16" t="inlineStr">
      <is>
        <t>RRB/TCS</t>
      </is>
    </oc>
    <nc r="I16" t="inlineStr">
      <is>
        <t>RRB/PAL</t>
      </is>
    </nc>
  </rcc>
  <rcc rId="18135" sId="4">
    <oc r="I26" t="inlineStr">
      <is>
        <t>RRB/TCS</t>
      </is>
    </oc>
    <nc r="I26" t="inlineStr">
      <is>
        <t>RRB/RS</t>
      </is>
    </nc>
  </rcc>
</revisions>
</file>

<file path=xl/revisions/revisionLog40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8136" sId="3">
    <nc r="AQ448">
      <v>100</v>
    </nc>
  </rcc>
  <rcc rId="18137" sId="3">
    <nc r="AR448">
      <v>80</v>
    </nc>
  </rcc>
  <rcmt sheetId="3" cell="AR448" guid="{D024C51C-75F3-4BF9-942F-7D93AAFE6BE3}" author="Pulman, Stephen" newLength="49"/>
  <rcv guid="{55F258A9-3656-464A-8209-65541A4A9294}" action="delete"/>
  <rdn rId="0" localSheetId="3" customView="1" name="Z_55F258A9_3656_464A_8209_65541A4A9294_.wvu.Rows" hidden="1" oldHidden="1">
    <formula>Plan!$488:$750</formula>
    <oldFormula>Plan!$488:$750</oldFormula>
  </rdn>
  <rdn rId="0" localSheetId="3" customView="1" name="Z_55F258A9_3656_464A_8209_65541A4A9294_.wvu.Cols" hidden="1" oldHidden="1">
    <formula>Plan!$S:$U,Plan!$BQ:$BT</formula>
    <oldFormula>Plan!$S:$U,Plan!$BQ:$BT</oldFormula>
  </rdn>
  <rdn rId="0" localSheetId="3" customView="1" name="Z_55F258A9_3656_464A_8209_65541A4A9294_.wvu.FilterData" hidden="1" oldHidden="1">
    <formula>Plan!$A$5:$BQ$468</formula>
    <oldFormula>Plan!$A$5:$BQ$468</oldFormula>
  </rdn>
  <rdn rId="0" localSheetId="4" customView="1" name="Z_55F258A9_3656_464A_8209_65541A4A9294_.wvu.FilterData" hidden="1" oldHidden="1">
    <formula>'Delivery Docs Plan'!$A$4:$O$37</formula>
    <oldFormula>'Delivery Docs Plan'!$A$4:$O$37</oldFormula>
  </rdn>
  <rdn rId="0" localSheetId="5" customView="1" name="Z_55F258A9_3656_464A_8209_65541A4A9294_.wvu.Rows" hidden="1" oldHidden="1">
    <formula>'PR Matrix'!$1:$1</formula>
    <oldFormula>'PR Matrix'!$1:$1</oldFormula>
  </rdn>
  <rdn rId="0" localSheetId="5" customView="1" name="Z_55F258A9_3656_464A_8209_65541A4A9294_.wvu.Cols" hidden="1" oldHidden="1">
    <formula>'PR Matrix'!$JN:$XFD</formula>
    <oldFormula>'PR Matrix'!$JN:$XFD</oldFormula>
  </rdn>
  <rdn rId="0" localSheetId="5" customView="1" name="Z_55F258A9_3656_464A_8209_65541A4A9294_.wvu.FilterData" hidden="1" oldHidden="1">
    <formula>'PR Matrix'!$C$1:$C$481</formula>
    <oldFormula>'PR Matrix'!$C$1:$C$481</oldFormula>
  </rdn>
  <rdn rId="0" localSheetId="6" customView="1" name="Z_55F258A9_3656_464A_8209_65541A4A9294_.wvu.Cols" hidden="1" oldHidden="1">
    <formula>Allocation!$L:$XFD</formula>
    <oldFormula>Allocation!$L:$XFD</oldFormula>
  </rdn>
  <rdn rId="0" localSheetId="6" customView="1" name="Z_55F258A9_3656_464A_8209_65541A4A9294_.wvu.FilterData" hidden="1" oldHidden="1">
    <formula>Allocation!$A$1:$K$1</formula>
    <oldFormula>Allocation!$A$1:$K$1</oldFormula>
  </rdn>
  <rdn rId="0" localSheetId="7" customView="1" name="Z_55F258A9_3656_464A_8209_65541A4A9294_.wvu.FilterData" hidden="1" oldHidden="1">
    <formula>'SRS Reviews'!$A$1:$Q$136</formula>
    <oldFormula>'SRS Reviews'!$A$1:$Q$136</oldFormula>
  </rdn>
  <rdn rId="0" localSheetId="8" customView="1" name="Z_55F258A9_3656_464A_8209_65541A4A9294_.wvu.FilterData" hidden="1" oldHidden="1">
    <formula>Estimates!$A$2:$BC$460</formula>
    <oldFormula>Estimates!$A$2:$BC$460</oldFormula>
  </rdn>
  <rdn rId="0" localSheetId="10" customView="1" name="Z_55F258A9_3656_464A_8209_65541A4A9294_.wvu.FilterData" hidden="1" oldHidden="1">
    <formula>'Open SWPRs'!$A$1:$H$615</formula>
    <oldFormula>'Open SWPRs'!$A$1:$H$615</oldFormula>
  </rdn>
  <rdn rId="0" localSheetId="12" customView="1" name="Z_55F258A9_3656_464A_8209_65541A4A9294_.wvu.FilterData" hidden="1" oldHidden="1">
    <formula>'Build Plan'!$D$3:$L$48</formula>
    <oldFormula>'Build Plan'!$D$3:$L$48</oldFormula>
  </rdn>
  <rcv guid="{55F258A9-3656-464A-8209-65541A4A9294}" action="add"/>
</revisions>
</file>

<file path=xl/revisions/revisionLog40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8151" sId="3">
    <oc r="E243" t="inlineStr">
      <is>
        <t>6108, NFPR1111, NFPR1112, NFPR1408</t>
      </is>
    </oc>
    <nc r="E243">
      <v>6108</v>
    </nc>
  </rcc>
  <rcv guid="{83E26134-8071-4B52-B9C2-8B5396DF70B4}" action="delete"/>
  <rdn rId="0" localSheetId="3" customView="1" name="Z_83E26134_8071_4B52_B9C2_8B5396DF70B4_.wvu.Rows" hidden="1" oldHidden="1">
    <formula>Plan!$488:$750</formula>
    <oldFormula>Plan!$488:$750</oldFormula>
  </rdn>
  <rdn rId="0" localSheetId="3" customView="1" name="Z_83E26134_8071_4B52_B9C2_8B5396DF70B4_.wvu.Cols" hidden="1" oldHidden="1">
    <formula>Plan!$S:$U</formula>
    <oldFormula>Plan!$S:$U</oldFormula>
  </rdn>
  <rdn rId="0" localSheetId="3" customView="1" name="Z_83E26134_8071_4B52_B9C2_8B5396DF70B4_.wvu.FilterData" hidden="1" oldHidden="1">
    <formula>Plan!$A$5:$BQ$468</formula>
    <oldFormula>Plan!$A$5:$BQ$468</oldFormula>
  </rdn>
  <rdn rId="0" localSheetId="4" customView="1" name="Z_83E26134_8071_4B52_B9C2_8B5396DF70B4_.wvu.FilterData" hidden="1" oldHidden="1">
    <formula>'Delivery Docs Plan'!$A$4:$O$37</formula>
    <oldFormula>'Delivery Docs Plan'!$A$4:$O$37</oldFormula>
  </rdn>
  <rdn rId="0" localSheetId="5" customView="1" name="Z_83E26134_8071_4B52_B9C2_8B5396DF70B4_.wvu.Rows" hidden="1" oldHidden="1">
    <formula>'PR Matrix'!$1:$1</formula>
    <oldFormula>'PR Matrix'!$1:$1</oldFormula>
  </rdn>
  <rdn rId="0" localSheetId="5" customView="1" name="Z_83E26134_8071_4B52_B9C2_8B5396DF70B4_.wvu.Cols" hidden="1" oldHidden="1">
    <formula>'PR Matrix'!$JN:$XFD</formula>
    <oldFormula>'PR Matrix'!$JN:$XFD</oldFormula>
  </rdn>
  <rdn rId="0" localSheetId="5" customView="1" name="Z_83E26134_8071_4B52_B9C2_8B5396DF70B4_.wvu.FilterData" hidden="1" oldHidden="1">
    <formula>'PR Matrix'!$C$1:$C$481</formula>
    <oldFormula>'PR Matrix'!$C$1:$C$481</oldFormula>
  </rdn>
  <rdn rId="0" localSheetId="6" customView="1" name="Z_83E26134_8071_4B52_B9C2_8B5396DF70B4_.wvu.Cols" hidden="1" oldHidden="1">
    <formula>Allocation!$L:$XFD</formula>
    <oldFormula>Allocation!$L:$XFD</oldFormula>
  </rdn>
  <rdn rId="0" localSheetId="6" customView="1" name="Z_83E26134_8071_4B52_B9C2_8B5396DF70B4_.wvu.FilterData" hidden="1" oldHidden="1">
    <formula>Allocation!$A$1:$K$1</formula>
    <oldFormula>Allocation!$A$1:$K$1</oldFormula>
  </rdn>
  <rdn rId="0" localSheetId="7" customView="1" name="Z_83E26134_8071_4B52_B9C2_8B5396DF70B4_.wvu.FilterData" hidden="1" oldHidden="1">
    <formula>'SRS Reviews'!$A$1:$Q$136</formula>
    <oldFormula>'SRS Reviews'!$A$1:$Q$136</oldFormula>
  </rdn>
  <rdn rId="0" localSheetId="8" customView="1" name="Z_83E26134_8071_4B52_B9C2_8B5396DF70B4_.wvu.FilterData" hidden="1" oldHidden="1">
    <formula>Estimates!$A$2:$BC$460</formula>
    <oldFormula>Estimates!$A$2:$BC$460</oldFormula>
  </rdn>
  <rdn rId="0" localSheetId="10" customView="1" name="Z_83E26134_8071_4B52_B9C2_8B5396DF70B4_.wvu.FilterData" hidden="1" oldHidden="1">
    <formula>'Open SWPRs'!$A$1:$H$615</formula>
    <oldFormula>'Open SWPRs'!$A$1:$H$615</oldFormula>
  </rdn>
  <rdn rId="0" localSheetId="12" customView="1" name="Z_83E26134_8071_4B52_B9C2_8B5396DF70B4_.wvu.FilterData" hidden="1" oldHidden="1">
    <formula>'Build Plan'!$D$3:$L$48</formula>
    <oldFormula>'Build Plan'!$D$3:$L$48</oldFormula>
  </rdn>
  <rcv guid="{83E26134-8071-4B52-B9C2-8B5396DF70B4}" action="add"/>
</revisions>
</file>

<file path=xl/revisions/revisionLog40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8165" sId="3">
    <oc r="AJ148">
      <v>1</v>
    </oc>
    <nc r="AJ148">
      <v>100</v>
    </nc>
  </rcc>
  <rcc rId="18166" sId="3">
    <nc r="AR148">
      <v>90</v>
    </nc>
  </rcc>
  <rcmt sheetId="3" cell="AR148" guid="{00000000-0000-0000-0000-000000000000}" action="delete" author="Pulman, Stephen"/>
  <rcc rId="18167" sId="3">
    <oc r="BA148">
      <v>1</v>
    </oc>
    <nc r="BA148">
      <v>100</v>
    </nc>
  </rcc>
  <rcv guid="{55F258A9-3656-464A-8209-65541A4A9294}" action="delete"/>
  <rdn rId="0" localSheetId="3" customView="1" name="Z_55F258A9_3656_464A_8209_65541A4A9294_.wvu.Rows" hidden="1" oldHidden="1">
    <formula>Plan!$488:$750</formula>
    <oldFormula>Plan!$488:$750</oldFormula>
  </rdn>
  <rdn rId="0" localSheetId="3" customView="1" name="Z_55F258A9_3656_464A_8209_65541A4A9294_.wvu.Cols" hidden="1" oldHidden="1">
    <formula>Plan!$S:$U,Plan!$BQ:$BT</formula>
    <oldFormula>Plan!$S:$U,Plan!$BQ:$BT</oldFormula>
  </rdn>
  <rdn rId="0" localSheetId="3" customView="1" name="Z_55F258A9_3656_464A_8209_65541A4A9294_.wvu.FilterData" hidden="1" oldHidden="1">
    <formula>Plan!$A$5:$BQ$468</formula>
    <oldFormula>Plan!$A$5:$BQ$468</oldFormula>
  </rdn>
  <rdn rId="0" localSheetId="4" customView="1" name="Z_55F258A9_3656_464A_8209_65541A4A9294_.wvu.FilterData" hidden="1" oldHidden="1">
    <formula>'Delivery Docs Plan'!$A$4:$O$37</formula>
    <oldFormula>'Delivery Docs Plan'!$A$4:$O$37</oldFormula>
  </rdn>
  <rdn rId="0" localSheetId="5" customView="1" name="Z_55F258A9_3656_464A_8209_65541A4A9294_.wvu.Rows" hidden="1" oldHidden="1">
    <formula>'PR Matrix'!$1:$1</formula>
    <oldFormula>'PR Matrix'!$1:$1</oldFormula>
  </rdn>
  <rdn rId="0" localSheetId="5" customView="1" name="Z_55F258A9_3656_464A_8209_65541A4A9294_.wvu.Cols" hidden="1" oldHidden="1">
    <formula>'PR Matrix'!$JN:$XFD</formula>
    <oldFormula>'PR Matrix'!$JN:$XFD</oldFormula>
  </rdn>
  <rdn rId="0" localSheetId="5" customView="1" name="Z_55F258A9_3656_464A_8209_65541A4A9294_.wvu.FilterData" hidden="1" oldHidden="1">
    <formula>'PR Matrix'!$C$1:$C$481</formula>
    <oldFormula>'PR Matrix'!$C$1:$C$481</oldFormula>
  </rdn>
  <rdn rId="0" localSheetId="6" customView="1" name="Z_55F258A9_3656_464A_8209_65541A4A9294_.wvu.Cols" hidden="1" oldHidden="1">
    <formula>Allocation!$L:$XFD</formula>
    <oldFormula>Allocation!$L:$XFD</oldFormula>
  </rdn>
  <rdn rId="0" localSheetId="6" customView="1" name="Z_55F258A9_3656_464A_8209_65541A4A9294_.wvu.FilterData" hidden="1" oldHidden="1">
    <formula>Allocation!$A$1:$K$1</formula>
    <oldFormula>Allocation!$A$1:$K$1</oldFormula>
  </rdn>
  <rdn rId="0" localSheetId="7" customView="1" name="Z_55F258A9_3656_464A_8209_65541A4A9294_.wvu.FilterData" hidden="1" oldHidden="1">
    <formula>'SRS Reviews'!$A$1:$Q$136</formula>
    <oldFormula>'SRS Reviews'!$A$1:$Q$136</oldFormula>
  </rdn>
  <rdn rId="0" localSheetId="8" customView="1" name="Z_55F258A9_3656_464A_8209_65541A4A9294_.wvu.FilterData" hidden="1" oldHidden="1">
    <formula>Estimates!$A$2:$BC$460</formula>
    <oldFormula>Estimates!$A$2:$BC$460</oldFormula>
  </rdn>
  <rdn rId="0" localSheetId="10" customView="1" name="Z_55F258A9_3656_464A_8209_65541A4A9294_.wvu.FilterData" hidden="1" oldHidden="1">
    <formula>'Open SWPRs'!$A$1:$H$615</formula>
    <oldFormula>'Open SWPRs'!$A$1:$H$615</oldFormula>
  </rdn>
  <rdn rId="0" localSheetId="12" customView="1" name="Z_55F258A9_3656_464A_8209_65541A4A9294_.wvu.FilterData" hidden="1" oldHidden="1">
    <formula>'Build Plan'!$D$3:$L$48</formula>
    <oldFormula>'Build Plan'!$D$3:$L$48</oldFormula>
  </rdn>
  <rcv guid="{55F258A9-3656-464A-8209-65541A4A9294}" action="add"/>
</revisions>
</file>

<file path=xl/revisions/revisionLog40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FAA25FCE-18C5-403C-9C68-9D1F88B3F7EB}" action="delete"/>
  <rdn rId="0" localSheetId="3" customView="1" name="Z_FAA25FCE_18C5_403C_9C68_9D1F88B3F7EB_.wvu.Rows" hidden="1" oldHidden="1">
    <formula>Plan!$488:$750</formula>
    <oldFormula>Plan!$488:$750</oldFormula>
  </rdn>
  <rdn rId="0" localSheetId="3" customView="1" name="Z_FAA25FCE_18C5_403C_9C68_9D1F88B3F7EB_.wvu.Cols" hidden="1" oldHidden="1">
    <formula>Plan!$I:$P,Plan!$S:$U,Plan!$BQ:$BT</formula>
    <oldFormula>Plan!$I:$P,Plan!$S:$U,Plan!$BQ:$BT</oldFormula>
  </rdn>
  <rdn rId="0" localSheetId="3" customView="1" name="Z_FAA25FCE_18C5_403C_9C68_9D1F88B3F7EB_.wvu.FilterData" hidden="1" oldHidden="1">
    <formula>Plan!$A$5:$BQ$468</formula>
    <oldFormula>Plan!$A$5:$BQ$468</oldFormula>
  </rdn>
  <rdn rId="0" localSheetId="4" customView="1" name="Z_FAA25FCE_18C5_403C_9C68_9D1F88B3F7EB_.wvu.FilterData" hidden="1" oldHidden="1">
    <formula>'Delivery Docs Plan'!$A$4:$O$37</formula>
    <oldFormula>'Delivery Docs Plan'!$A$4:$O$37</oldFormula>
  </rdn>
  <rdn rId="0" localSheetId="5" customView="1" name="Z_FAA25FCE_18C5_403C_9C68_9D1F88B3F7EB_.wvu.Rows" hidden="1" oldHidden="1">
    <formula>'PR Matrix'!$1:$1</formula>
    <oldFormula>'PR Matrix'!$1:$1</oldFormula>
  </rdn>
  <rdn rId="0" localSheetId="5" customView="1" name="Z_FAA25FCE_18C5_403C_9C68_9D1F88B3F7EB_.wvu.Cols" hidden="1" oldHidden="1">
    <formula>'PR Matrix'!$JN:$XFD</formula>
    <oldFormula>'PR Matrix'!$JN:$XFD</oldFormula>
  </rdn>
  <rdn rId="0" localSheetId="5" customView="1" name="Z_FAA25FCE_18C5_403C_9C68_9D1F88B3F7EB_.wvu.FilterData" hidden="1" oldHidden="1">
    <formula>'PR Matrix'!$C$1:$C$481</formula>
    <oldFormula>'PR Matrix'!$C$1:$C$481</oldFormula>
  </rdn>
  <rdn rId="0" localSheetId="6" customView="1" name="Z_FAA25FCE_18C5_403C_9C68_9D1F88B3F7EB_.wvu.Cols" hidden="1" oldHidden="1">
    <formula>Allocation!$L:$XFD</formula>
    <oldFormula>Allocation!$L:$XFD</oldFormula>
  </rdn>
  <rdn rId="0" localSheetId="6" customView="1" name="Z_FAA25FCE_18C5_403C_9C68_9D1F88B3F7EB_.wvu.FilterData" hidden="1" oldHidden="1">
    <formula>Allocation!$A$1:$K$1</formula>
    <oldFormula>Allocation!$A$1:$K$1</oldFormula>
  </rdn>
  <rdn rId="0" localSheetId="7" customView="1" name="Z_FAA25FCE_18C5_403C_9C68_9D1F88B3F7EB_.wvu.FilterData" hidden="1" oldHidden="1">
    <formula>'SRS Reviews'!$A$1:$Q$136</formula>
    <oldFormula>'SRS Reviews'!$A$1:$Q$136</oldFormula>
  </rdn>
  <rdn rId="0" localSheetId="8" customView="1" name="Z_FAA25FCE_18C5_403C_9C68_9D1F88B3F7EB_.wvu.FilterData" hidden="1" oldHidden="1">
    <formula>Estimates!$A$2:$BC$460</formula>
    <oldFormula>Estimates!$A$2:$BC$460</oldFormula>
  </rdn>
  <rdn rId="0" localSheetId="10" customView="1" name="Z_FAA25FCE_18C5_403C_9C68_9D1F88B3F7EB_.wvu.FilterData" hidden="1" oldHidden="1">
    <formula>'Open SWPRs'!$A$1:$H$615</formula>
    <oldFormula>'Open SWPRs'!$A$1:$H$615</oldFormula>
  </rdn>
  <rdn rId="0" localSheetId="12" customView="1" name="Z_FAA25FCE_18C5_403C_9C68_9D1F88B3F7EB_.wvu.FilterData" hidden="1" oldHidden="1">
    <formula>'Build Plan'!$D$3:$L$48</formula>
    <oldFormula>'Build Plan'!$D$3:$L$48</oldFormula>
  </rdn>
  <rcv guid="{FAA25FCE-18C5-403C-9C68-9D1F88B3F7EB}" action="add"/>
</revisions>
</file>

<file path=xl/revisions/revisionLog40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83E26134-8071-4B52-B9C2-8B5396DF70B4}" action="delete"/>
  <rdn rId="0" localSheetId="3" customView="1" name="Z_83E26134_8071_4B52_B9C2_8B5396DF70B4_.wvu.Rows" hidden="1" oldHidden="1">
    <formula>Plan!$488:$750</formula>
    <oldFormula>Plan!$488:$750</oldFormula>
  </rdn>
  <rdn rId="0" localSheetId="3" customView="1" name="Z_83E26134_8071_4B52_B9C2_8B5396DF70B4_.wvu.Cols" hidden="1" oldHidden="1">
    <formula>Plan!$S:$U</formula>
    <oldFormula>Plan!$S:$U</oldFormula>
  </rdn>
  <rdn rId="0" localSheetId="3" customView="1" name="Z_83E26134_8071_4B52_B9C2_8B5396DF70B4_.wvu.FilterData" hidden="1" oldHidden="1">
    <formula>Plan!$A$5:$BQ$468</formula>
    <oldFormula>Plan!$A$5:$BQ$468</oldFormula>
  </rdn>
  <rdn rId="0" localSheetId="4" customView="1" name="Z_83E26134_8071_4B52_B9C2_8B5396DF70B4_.wvu.FilterData" hidden="1" oldHidden="1">
    <formula>'Delivery Docs Plan'!$A$4:$O$37</formula>
    <oldFormula>'Delivery Docs Plan'!$A$4:$O$37</oldFormula>
  </rdn>
  <rdn rId="0" localSheetId="5" customView="1" name="Z_83E26134_8071_4B52_B9C2_8B5396DF70B4_.wvu.Rows" hidden="1" oldHidden="1">
    <formula>'PR Matrix'!$1:$1</formula>
    <oldFormula>'PR Matrix'!$1:$1</oldFormula>
  </rdn>
  <rdn rId="0" localSheetId="5" customView="1" name="Z_83E26134_8071_4B52_B9C2_8B5396DF70B4_.wvu.Cols" hidden="1" oldHidden="1">
    <formula>'PR Matrix'!$JN:$XFD</formula>
    <oldFormula>'PR Matrix'!$JN:$XFD</oldFormula>
  </rdn>
  <rdn rId="0" localSheetId="5" customView="1" name="Z_83E26134_8071_4B52_B9C2_8B5396DF70B4_.wvu.FilterData" hidden="1" oldHidden="1">
    <formula>'PR Matrix'!$C$1:$C$481</formula>
    <oldFormula>'PR Matrix'!$C$1:$C$481</oldFormula>
  </rdn>
  <rdn rId="0" localSheetId="6" customView="1" name="Z_83E26134_8071_4B52_B9C2_8B5396DF70B4_.wvu.Cols" hidden="1" oldHidden="1">
    <formula>Allocation!$L:$XFD</formula>
    <oldFormula>Allocation!$L:$XFD</oldFormula>
  </rdn>
  <rdn rId="0" localSheetId="6" customView="1" name="Z_83E26134_8071_4B52_B9C2_8B5396DF70B4_.wvu.FilterData" hidden="1" oldHidden="1">
    <formula>Allocation!$A$1:$K$1</formula>
    <oldFormula>Allocation!$A$1:$K$1</oldFormula>
  </rdn>
  <rdn rId="0" localSheetId="7" customView="1" name="Z_83E26134_8071_4B52_B9C2_8B5396DF70B4_.wvu.FilterData" hidden="1" oldHidden="1">
    <formula>'SRS Reviews'!$A$1:$Q$136</formula>
    <oldFormula>'SRS Reviews'!$A$1:$Q$136</oldFormula>
  </rdn>
  <rdn rId="0" localSheetId="8" customView="1" name="Z_83E26134_8071_4B52_B9C2_8B5396DF70B4_.wvu.FilterData" hidden="1" oldHidden="1">
    <formula>Estimates!$A$2:$BC$460</formula>
    <oldFormula>Estimates!$A$2:$BC$460</oldFormula>
  </rdn>
  <rdn rId="0" localSheetId="10" customView="1" name="Z_83E26134_8071_4B52_B9C2_8B5396DF70B4_.wvu.FilterData" hidden="1" oldHidden="1">
    <formula>'Open SWPRs'!$A$1:$H$615</formula>
    <oldFormula>'Open SWPRs'!$A$1:$H$615</oldFormula>
  </rdn>
  <rdn rId="0" localSheetId="12" customView="1" name="Z_83E26134_8071_4B52_B9C2_8B5396DF70B4_.wvu.FilterData" hidden="1" oldHidden="1">
    <formula>'Build Plan'!$D$3:$L$48</formula>
    <oldFormula>'Build Plan'!$D$3:$L$48</oldFormula>
  </rdn>
  <rcv guid="{83E26134-8071-4B52-B9C2-8B5396DF70B4}" action="add"/>
</revisions>
</file>

<file path=xl/revisions/revisionLog40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8207" sId="3">
    <nc r="AO47" t="inlineStr">
      <is>
        <t>Y</t>
      </is>
    </nc>
  </rcc>
  <rcc rId="18208" sId="3">
    <nc r="AP47">
      <v>100</v>
    </nc>
  </rcc>
  <rcc rId="18209" sId="3">
    <nc r="AR47">
      <v>100</v>
    </nc>
  </rcc>
  <rcv guid="{55F258A9-3656-464A-8209-65541A4A9294}" action="delete"/>
  <rdn rId="0" localSheetId="3" customView="1" name="Z_55F258A9_3656_464A_8209_65541A4A9294_.wvu.Rows" hidden="1" oldHidden="1">
    <formula>Plan!$488:$750</formula>
    <oldFormula>Plan!$488:$750</oldFormula>
  </rdn>
  <rdn rId="0" localSheetId="3" customView="1" name="Z_55F258A9_3656_464A_8209_65541A4A9294_.wvu.Cols" hidden="1" oldHidden="1">
    <formula>Plan!$S:$U,Plan!$BQ:$BT</formula>
    <oldFormula>Plan!$S:$U,Plan!$BQ:$BT</oldFormula>
  </rdn>
  <rdn rId="0" localSheetId="3" customView="1" name="Z_55F258A9_3656_464A_8209_65541A4A9294_.wvu.FilterData" hidden="1" oldHidden="1">
    <formula>Plan!$A$5:$BQ$468</formula>
    <oldFormula>Plan!$A$5:$BQ$468</oldFormula>
  </rdn>
  <rdn rId="0" localSheetId="4" customView="1" name="Z_55F258A9_3656_464A_8209_65541A4A9294_.wvu.FilterData" hidden="1" oldHidden="1">
    <formula>'Delivery Docs Plan'!$A$4:$O$37</formula>
    <oldFormula>'Delivery Docs Plan'!$A$4:$O$37</oldFormula>
  </rdn>
  <rdn rId="0" localSheetId="5" customView="1" name="Z_55F258A9_3656_464A_8209_65541A4A9294_.wvu.Rows" hidden="1" oldHidden="1">
    <formula>'PR Matrix'!$1:$1</formula>
    <oldFormula>'PR Matrix'!$1:$1</oldFormula>
  </rdn>
  <rdn rId="0" localSheetId="5" customView="1" name="Z_55F258A9_3656_464A_8209_65541A4A9294_.wvu.Cols" hidden="1" oldHidden="1">
    <formula>'PR Matrix'!$JN:$XFD</formula>
    <oldFormula>'PR Matrix'!$JN:$XFD</oldFormula>
  </rdn>
  <rdn rId="0" localSheetId="5" customView="1" name="Z_55F258A9_3656_464A_8209_65541A4A9294_.wvu.FilterData" hidden="1" oldHidden="1">
    <formula>'PR Matrix'!$C$1:$C$481</formula>
    <oldFormula>'PR Matrix'!$C$1:$C$481</oldFormula>
  </rdn>
  <rdn rId="0" localSheetId="6" customView="1" name="Z_55F258A9_3656_464A_8209_65541A4A9294_.wvu.Cols" hidden="1" oldHidden="1">
    <formula>Allocation!$L:$XFD</formula>
    <oldFormula>Allocation!$L:$XFD</oldFormula>
  </rdn>
  <rdn rId="0" localSheetId="6" customView="1" name="Z_55F258A9_3656_464A_8209_65541A4A9294_.wvu.FilterData" hidden="1" oldHidden="1">
    <formula>Allocation!$A$1:$K$1</formula>
    <oldFormula>Allocation!$A$1:$K$1</oldFormula>
  </rdn>
  <rdn rId="0" localSheetId="7" customView="1" name="Z_55F258A9_3656_464A_8209_65541A4A9294_.wvu.FilterData" hidden="1" oldHidden="1">
    <formula>'SRS Reviews'!$A$1:$Q$136</formula>
    <oldFormula>'SRS Reviews'!$A$1:$Q$136</oldFormula>
  </rdn>
  <rdn rId="0" localSheetId="8" customView="1" name="Z_55F258A9_3656_464A_8209_65541A4A9294_.wvu.FilterData" hidden="1" oldHidden="1">
    <formula>Estimates!$A$2:$BC$460</formula>
    <oldFormula>Estimates!$A$2:$BC$460</oldFormula>
  </rdn>
  <rdn rId="0" localSheetId="10" customView="1" name="Z_55F258A9_3656_464A_8209_65541A4A9294_.wvu.FilterData" hidden="1" oldHidden="1">
    <formula>'Open SWPRs'!$A$1:$H$615</formula>
    <oldFormula>'Open SWPRs'!$A$1:$H$615</oldFormula>
  </rdn>
  <rdn rId="0" localSheetId="12" customView="1" name="Z_55F258A9_3656_464A_8209_65541A4A9294_.wvu.FilterData" hidden="1" oldHidden="1">
    <formula>'Build Plan'!$D$3:$L$48</formula>
    <oldFormula>'Build Plan'!$D$3:$L$48</oldFormula>
  </rdn>
  <rcv guid="{55F258A9-3656-464A-8209-65541A4A9294}" action="add"/>
</revisions>
</file>

<file path=xl/revisions/revisionLog40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8223" sId="3">
    <nc r="AA105">
      <v>1</v>
    </nc>
  </rcc>
  <rcc rId="18224" sId="3">
    <nc r="AJ105">
      <v>1</v>
    </nc>
  </rcc>
  <rcc rId="18225" sId="3">
    <nc r="BA105">
      <v>1</v>
    </nc>
  </rcc>
  <rcv guid="{55F258A9-3656-464A-8209-65541A4A9294}" action="delete"/>
  <rdn rId="0" localSheetId="3" customView="1" name="Z_55F258A9_3656_464A_8209_65541A4A9294_.wvu.Rows" hidden="1" oldHidden="1">
    <formula>Plan!$488:$750</formula>
    <oldFormula>Plan!$488:$750</oldFormula>
  </rdn>
  <rdn rId="0" localSheetId="3" customView="1" name="Z_55F258A9_3656_464A_8209_65541A4A9294_.wvu.Cols" hidden="1" oldHidden="1">
    <formula>Plan!$S:$U,Plan!$BQ:$BT</formula>
    <oldFormula>Plan!$S:$U,Plan!$BQ:$BT</oldFormula>
  </rdn>
  <rdn rId="0" localSheetId="3" customView="1" name="Z_55F258A9_3656_464A_8209_65541A4A9294_.wvu.FilterData" hidden="1" oldHidden="1">
    <formula>Plan!$A$5:$BQ$468</formula>
    <oldFormula>Plan!$A$5:$BQ$468</oldFormula>
  </rdn>
  <rdn rId="0" localSheetId="4" customView="1" name="Z_55F258A9_3656_464A_8209_65541A4A9294_.wvu.FilterData" hidden="1" oldHidden="1">
    <formula>'Delivery Docs Plan'!$A$4:$O$37</formula>
    <oldFormula>'Delivery Docs Plan'!$A$4:$O$37</oldFormula>
  </rdn>
  <rdn rId="0" localSheetId="5" customView="1" name="Z_55F258A9_3656_464A_8209_65541A4A9294_.wvu.Rows" hidden="1" oldHidden="1">
    <formula>'PR Matrix'!$1:$1</formula>
    <oldFormula>'PR Matrix'!$1:$1</oldFormula>
  </rdn>
  <rdn rId="0" localSheetId="5" customView="1" name="Z_55F258A9_3656_464A_8209_65541A4A9294_.wvu.Cols" hidden="1" oldHidden="1">
    <formula>'PR Matrix'!$JN:$XFD</formula>
    <oldFormula>'PR Matrix'!$JN:$XFD</oldFormula>
  </rdn>
  <rdn rId="0" localSheetId="5" customView="1" name="Z_55F258A9_3656_464A_8209_65541A4A9294_.wvu.FilterData" hidden="1" oldHidden="1">
    <formula>'PR Matrix'!$C$1:$C$481</formula>
    <oldFormula>'PR Matrix'!$C$1:$C$481</oldFormula>
  </rdn>
  <rdn rId="0" localSheetId="6" customView="1" name="Z_55F258A9_3656_464A_8209_65541A4A9294_.wvu.Cols" hidden="1" oldHidden="1">
    <formula>Allocation!$L:$XFD</formula>
    <oldFormula>Allocation!$L:$XFD</oldFormula>
  </rdn>
  <rdn rId="0" localSheetId="6" customView="1" name="Z_55F258A9_3656_464A_8209_65541A4A9294_.wvu.FilterData" hidden="1" oldHidden="1">
    <formula>Allocation!$A$1:$K$1</formula>
    <oldFormula>Allocation!$A$1:$K$1</oldFormula>
  </rdn>
  <rdn rId="0" localSheetId="7" customView="1" name="Z_55F258A9_3656_464A_8209_65541A4A9294_.wvu.FilterData" hidden="1" oldHidden="1">
    <formula>'SRS Reviews'!$A$1:$Q$136</formula>
    <oldFormula>'SRS Reviews'!$A$1:$Q$136</oldFormula>
  </rdn>
  <rdn rId="0" localSheetId="8" customView="1" name="Z_55F258A9_3656_464A_8209_65541A4A9294_.wvu.FilterData" hidden="1" oldHidden="1">
    <formula>Estimates!$A$2:$BC$460</formula>
    <oldFormula>Estimates!$A$2:$BC$460</oldFormula>
  </rdn>
  <rdn rId="0" localSheetId="10" customView="1" name="Z_55F258A9_3656_464A_8209_65541A4A9294_.wvu.FilterData" hidden="1" oldHidden="1">
    <formula>'Open SWPRs'!$A$1:$H$615</formula>
    <oldFormula>'Open SWPRs'!$A$1:$H$615</oldFormula>
  </rdn>
  <rdn rId="0" localSheetId="12" customView="1" name="Z_55F258A9_3656_464A_8209_65541A4A9294_.wvu.FilterData" hidden="1" oldHidden="1">
    <formula>'Build Plan'!$D$3:$L$48</formula>
    <oldFormula>'Build Plan'!$D$3:$L$48</oldFormula>
  </rdn>
  <rcv guid="{55F258A9-3656-464A-8209-65541A4A9294}" action="add"/>
</revisions>
</file>

<file path=xl/revisions/revisionLog41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8239" sId="7">
    <nc r="J3" t="inlineStr">
      <is>
        <t>n/a</t>
      </is>
    </nc>
  </rcc>
  <rcc rId="18240" sId="7">
    <nc r="J109" t="inlineStr">
      <is>
        <t>n/a</t>
      </is>
    </nc>
  </rcc>
  <rcc rId="18241" sId="7">
    <nc r="J134" t="inlineStr">
      <is>
        <t>Lee</t>
      </is>
    </nc>
  </rcc>
  <rcc rId="18242" sId="7">
    <nc r="J107" t="inlineStr">
      <is>
        <t>Steve</t>
      </is>
    </nc>
  </rcc>
  <rcc rId="18243" sId="7">
    <nc r="J37" t="inlineStr">
      <is>
        <t>Steve</t>
      </is>
    </nc>
  </rcc>
</revisions>
</file>

<file path=xl/revisions/revisionLog41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8244" sId="3">
    <nc r="AJ136">
      <v>100</v>
    </nc>
  </rcc>
  <rcc rId="18245" sId="3">
    <nc r="AQ136">
      <v>100</v>
    </nc>
  </rcc>
  <rcc rId="18246" sId="3">
    <nc r="AR136">
      <v>100</v>
    </nc>
  </rcc>
  <rcc rId="18247" sId="3">
    <nc r="BA136">
      <v>100</v>
    </nc>
  </rcc>
  <rcc rId="18248" sId="3">
    <oc r="AJ298">
      <v>50</v>
    </oc>
    <nc r="AJ298">
      <v>100</v>
    </nc>
  </rcc>
  <rcc rId="18249" sId="3">
    <oc r="AR298">
      <v>50</v>
    </oc>
    <nc r="AR298">
      <v>100</v>
    </nc>
  </rcc>
  <rcc rId="18250" sId="3">
    <oc r="BA298">
      <v>50</v>
    </oc>
    <nc r="BA298">
      <v>100</v>
    </nc>
  </rcc>
  <rcv guid="{27A4B667-7EE5-4B37-A36E-7A71AE7736F5}" action="delete"/>
  <rdn rId="0" localSheetId="3" customView="1" name="Z_27A4B667_7EE5_4B37_A36E_7A71AE7736F5_.wvu.Rows" hidden="1" oldHidden="1">
    <formula>Plan!$488:$750</formula>
    <oldFormula>Plan!$488:$750</oldFormula>
  </rdn>
  <rdn rId="0" localSheetId="3" customView="1" name="Z_27A4B667_7EE5_4B37_A36E_7A71AE7736F5_.wvu.Cols" hidden="1" oldHidden="1">
    <formula>Plan!$S:$U,Plan!$BQ:$BT</formula>
    <oldFormula>Plan!$S:$U,Plan!$BQ:$BT</oldFormula>
  </rdn>
  <rdn rId="0" localSheetId="3" customView="1" name="Z_27A4B667_7EE5_4B37_A36E_7A71AE7736F5_.wvu.FilterData" hidden="1" oldHidden="1">
    <formula>Plan!$A$5:$BQ$468</formula>
    <oldFormula>Plan!$A$5:$BQ$468</oldFormula>
  </rdn>
  <rdn rId="0" localSheetId="4" customView="1" name="Z_27A4B667_7EE5_4B37_A36E_7A71AE7736F5_.wvu.FilterData" hidden="1" oldHidden="1">
    <formula>'Delivery Docs Plan'!$A$4:$O$37</formula>
    <oldFormula>'Delivery Docs Plan'!$A$4:$O$37</oldFormula>
  </rdn>
  <rdn rId="0" localSheetId="5" customView="1" name="Z_27A4B667_7EE5_4B37_A36E_7A71AE7736F5_.wvu.Rows" hidden="1" oldHidden="1">
    <formula>'PR Matrix'!$1:$2</formula>
    <oldFormula>'PR Matrix'!$1:$2</oldFormula>
  </rdn>
  <rdn rId="0" localSheetId="5" customView="1" name="Z_27A4B667_7EE5_4B37_A36E_7A71AE7736F5_.wvu.Cols" hidden="1" oldHidden="1">
    <formula>'PR Matrix'!$JN:$XFD</formula>
    <oldFormula>'PR Matrix'!$JN:$XFD</oldFormula>
  </rdn>
  <rdn rId="0" localSheetId="5" customView="1" name="Z_27A4B667_7EE5_4B37_A36E_7A71AE7736F5_.wvu.FilterData" hidden="1" oldHidden="1">
    <formula>'PR Matrix'!$C$1:$C$481</formula>
    <oldFormula>'PR Matrix'!$C$1:$C$481</oldFormula>
  </rdn>
  <rdn rId="0" localSheetId="6" customView="1" name="Z_27A4B667_7EE5_4B37_A36E_7A71AE7736F5_.wvu.Cols" hidden="1" oldHidden="1">
    <formula>Allocation!$L:$XFD</formula>
    <oldFormula>Allocation!$L:$XFD</oldFormula>
  </rdn>
  <rdn rId="0" localSheetId="6" customView="1" name="Z_27A4B667_7EE5_4B37_A36E_7A71AE7736F5_.wvu.FilterData" hidden="1" oldHidden="1">
    <formula>Allocation!$A$1:$K$1</formula>
    <oldFormula>Allocation!$A$1:$K$1</oldFormula>
  </rdn>
  <rdn rId="0" localSheetId="7" customView="1" name="Z_27A4B667_7EE5_4B37_A36E_7A71AE7736F5_.wvu.FilterData" hidden="1" oldHidden="1">
    <formula>'SRS Reviews'!$A$1:$Q$136</formula>
    <oldFormula>'SRS Reviews'!$A$1:$Q$136</oldFormula>
  </rdn>
  <rdn rId="0" localSheetId="8" customView="1" name="Z_27A4B667_7EE5_4B37_A36E_7A71AE7736F5_.wvu.FilterData" hidden="1" oldHidden="1">
    <formula>Estimates!$A$2:$BC$460</formula>
    <oldFormula>Estimates!$A$2:$BC$460</oldFormula>
  </rdn>
  <rdn rId="0" localSheetId="10" customView="1" name="Z_27A4B667_7EE5_4B37_A36E_7A71AE7736F5_.wvu.FilterData" hidden="1" oldHidden="1">
    <formula>'Open SWPRs'!$A$1:$H$615</formula>
    <oldFormula>'Open SWPRs'!$A$1:$H$615</oldFormula>
  </rdn>
  <rdn rId="0" localSheetId="12" customView="1" name="Z_27A4B667_7EE5_4B37_A36E_7A71AE7736F5_.wvu.FilterData" hidden="1" oldHidden="1">
    <formula>'Build Plan'!$D$3:$L$48</formula>
    <oldFormula>'Build Plan'!$D$3:$L$48</oldFormula>
  </rdn>
  <rcv guid="{27A4B667-7EE5-4B37-A36E-7A71AE7736F5}" action="add"/>
</revisions>
</file>

<file path=xl/revisions/revisionLog41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FAA25FCE-18C5-403C-9C68-9D1F88B3F7EB}" action="delete"/>
  <rdn rId="0" localSheetId="3" customView="1" name="Z_FAA25FCE_18C5_403C_9C68_9D1F88B3F7EB_.wvu.Rows" hidden="1" oldHidden="1">
    <formula>Plan!$488:$750</formula>
    <oldFormula>Plan!$488:$750</oldFormula>
  </rdn>
  <rdn rId="0" localSheetId="3" customView="1" name="Z_FAA25FCE_18C5_403C_9C68_9D1F88B3F7EB_.wvu.Cols" hidden="1" oldHidden="1">
    <formula>Plan!$I:$P,Plan!$S:$U,Plan!$BQ:$BT</formula>
    <oldFormula>Plan!$I:$P,Plan!$S:$U,Plan!$BQ:$BT</oldFormula>
  </rdn>
  <rdn rId="0" localSheetId="3" customView="1" name="Z_FAA25FCE_18C5_403C_9C68_9D1F88B3F7EB_.wvu.FilterData" hidden="1" oldHidden="1">
    <formula>Plan!$A$5:$BQ$468</formula>
    <oldFormula>Plan!$A$5:$BQ$468</oldFormula>
  </rdn>
  <rdn rId="0" localSheetId="4" customView="1" name="Z_FAA25FCE_18C5_403C_9C68_9D1F88B3F7EB_.wvu.FilterData" hidden="1" oldHidden="1">
    <formula>'Delivery Docs Plan'!$A$4:$O$37</formula>
    <oldFormula>'Delivery Docs Plan'!$A$4:$O$37</oldFormula>
  </rdn>
  <rdn rId="0" localSheetId="5" customView="1" name="Z_FAA25FCE_18C5_403C_9C68_9D1F88B3F7EB_.wvu.Rows" hidden="1" oldHidden="1">
    <formula>'PR Matrix'!$1:$1</formula>
    <oldFormula>'PR Matrix'!$1:$1</oldFormula>
  </rdn>
  <rdn rId="0" localSheetId="5" customView="1" name="Z_FAA25FCE_18C5_403C_9C68_9D1F88B3F7EB_.wvu.Cols" hidden="1" oldHidden="1">
    <formula>'PR Matrix'!$JN:$XFD</formula>
    <oldFormula>'PR Matrix'!$JN:$XFD</oldFormula>
  </rdn>
  <rdn rId="0" localSheetId="5" customView="1" name="Z_FAA25FCE_18C5_403C_9C68_9D1F88B3F7EB_.wvu.FilterData" hidden="1" oldHidden="1">
    <formula>'PR Matrix'!$C$1:$C$481</formula>
    <oldFormula>'PR Matrix'!$C$1:$C$481</oldFormula>
  </rdn>
  <rdn rId="0" localSheetId="6" customView="1" name="Z_FAA25FCE_18C5_403C_9C68_9D1F88B3F7EB_.wvu.Cols" hidden="1" oldHidden="1">
    <formula>Allocation!$L:$XFD</formula>
    <oldFormula>Allocation!$L:$XFD</oldFormula>
  </rdn>
  <rdn rId="0" localSheetId="6" customView="1" name="Z_FAA25FCE_18C5_403C_9C68_9D1F88B3F7EB_.wvu.FilterData" hidden="1" oldHidden="1">
    <formula>Allocation!$A$1:$K$1</formula>
    <oldFormula>Allocation!$A$1:$K$1</oldFormula>
  </rdn>
  <rdn rId="0" localSheetId="7" customView="1" name="Z_FAA25FCE_18C5_403C_9C68_9D1F88B3F7EB_.wvu.FilterData" hidden="1" oldHidden="1">
    <formula>'SRS Reviews'!$A$1:$Q$136</formula>
    <oldFormula>'SRS Reviews'!$A$1:$Q$136</oldFormula>
  </rdn>
  <rdn rId="0" localSheetId="8" customView="1" name="Z_FAA25FCE_18C5_403C_9C68_9D1F88B3F7EB_.wvu.FilterData" hidden="1" oldHidden="1">
    <formula>Estimates!$A$2:$BC$460</formula>
    <oldFormula>Estimates!$A$2:$BC$460</oldFormula>
  </rdn>
  <rdn rId="0" localSheetId="10" customView="1" name="Z_FAA25FCE_18C5_403C_9C68_9D1F88B3F7EB_.wvu.FilterData" hidden="1" oldHidden="1">
    <formula>'Open SWPRs'!$A$1:$H$615</formula>
    <oldFormula>'Open SWPRs'!$A$1:$H$615</oldFormula>
  </rdn>
  <rdn rId="0" localSheetId="12" customView="1" name="Z_FAA25FCE_18C5_403C_9C68_9D1F88B3F7EB_.wvu.FilterData" hidden="1" oldHidden="1">
    <formula>'Build Plan'!$D$3:$L$48</formula>
    <oldFormula>'Build Plan'!$D$3:$L$48</oldFormula>
  </rdn>
  <rcv guid="{FAA25FCE-18C5-403C-9C68-9D1F88B3F7EB}" action="add"/>
</revisions>
</file>

<file path=xl/revisions/revisionLog41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8277" sId="3">
    <oc r="Z55">
      <v>90</v>
    </oc>
    <nc r="Z55">
      <v>100</v>
    </nc>
  </rcc>
  <rcc rId="18278" sId="3">
    <oc r="AI55">
      <v>90</v>
    </oc>
    <nc r="AI55">
      <v>100</v>
    </nc>
  </rcc>
  <rcc rId="18279" sId="3">
    <oc r="AQ55">
      <v>90</v>
    </oc>
    <nc r="AQ55">
      <v>100</v>
    </nc>
  </rcc>
  <rcc rId="18280" sId="3">
    <oc r="AY55">
      <v>90</v>
    </oc>
    <nc r="AY55">
      <v>100</v>
    </nc>
  </rcc>
  <rcc rId="18281" sId="3" odxf="1" dxf="1">
    <nc r="F55" t="inlineStr">
      <is>
        <t>6036, 6037, 6045, 6054, 6199, NFPR2101, NFPR2131, NFPR2224</t>
      </is>
    </nc>
    <odxf>
      <font>
        <sz val="8"/>
      </font>
    </odxf>
    <ndxf>
      <font>
        <sz val="8"/>
        <color rgb="FF000000"/>
      </font>
    </ndxf>
  </rcc>
  <rcc rId="18282" sId="3">
    <oc r="E55" t="inlineStr">
      <is>
        <t>6036, 6037, 6045, 6054, 6199, NFPR2101, NFPR2131, NFPR2224</t>
      </is>
    </oc>
    <nc r="E55"/>
  </rcc>
  <rcv guid="{FAA25FCE-18C5-403C-9C68-9D1F88B3F7EB}" action="delete"/>
  <rdn rId="0" localSheetId="3" customView="1" name="Z_FAA25FCE_18C5_403C_9C68_9D1F88B3F7EB_.wvu.Rows" hidden="1" oldHidden="1">
    <formula>Plan!$488:$750</formula>
    <oldFormula>Plan!$488:$750</oldFormula>
  </rdn>
  <rdn rId="0" localSheetId="3" customView="1" name="Z_FAA25FCE_18C5_403C_9C68_9D1F88B3F7EB_.wvu.Cols" hidden="1" oldHidden="1">
    <formula>Plan!$I:$P,Plan!$S:$U,Plan!$BQ:$BT</formula>
    <oldFormula>Plan!$I:$P,Plan!$S:$U,Plan!$BQ:$BT</oldFormula>
  </rdn>
  <rdn rId="0" localSheetId="3" customView="1" name="Z_FAA25FCE_18C5_403C_9C68_9D1F88B3F7EB_.wvu.FilterData" hidden="1" oldHidden="1">
    <formula>Plan!$A$5:$BQ$468</formula>
    <oldFormula>Plan!$A$5:$BQ$468</oldFormula>
  </rdn>
  <rdn rId="0" localSheetId="4" customView="1" name="Z_FAA25FCE_18C5_403C_9C68_9D1F88B3F7EB_.wvu.FilterData" hidden="1" oldHidden="1">
    <formula>'Delivery Docs Plan'!$A$4:$O$37</formula>
    <oldFormula>'Delivery Docs Plan'!$A$4:$O$37</oldFormula>
  </rdn>
  <rdn rId="0" localSheetId="5" customView="1" name="Z_FAA25FCE_18C5_403C_9C68_9D1F88B3F7EB_.wvu.Rows" hidden="1" oldHidden="1">
    <formula>'PR Matrix'!$1:$1</formula>
    <oldFormula>'PR Matrix'!$1:$1</oldFormula>
  </rdn>
  <rdn rId="0" localSheetId="5" customView="1" name="Z_FAA25FCE_18C5_403C_9C68_9D1F88B3F7EB_.wvu.Cols" hidden="1" oldHidden="1">
    <formula>'PR Matrix'!$JN:$XFD</formula>
    <oldFormula>'PR Matrix'!$JN:$XFD</oldFormula>
  </rdn>
  <rdn rId="0" localSheetId="5" customView="1" name="Z_FAA25FCE_18C5_403C_9C68_9D1F88B3F7EB_.wvu.FilterData" hidden="1" oldHidden="1">
    <formula>'PR Matrix'!$C$1:$C$481</formula>
    <oldFormula>'PR Matrix'!$C$1:$C$481</oldFormula>
  </rdn>
  <rdn rId="0" localSheetId="6" customView="1" name="Z_FAA25FCE_18C5_403C_9C68_9D1F88B3F7EB_.wvu.Cols" hidden="1" oldHidden="1">
    <formula>Allocation!$L:$XFD</formula>
    <oldFormula>Allocation!$L:$XFD</oldFormula>
  </rdn>
  <rdn rId="0" localSheetId="6" customView="1" name="Z_FAA25FCE_18C5_403C_9C68_9D1F88B3F7EB_.wvu.FilterData" hidden="1" oldHidden="1">
    <formula>Allocation!$A$1:$K$1</formula>
    <oldFormula>Allocation!$A$1:$K$1</oldFormula>
  </rdn>
  <rdn rId="0" localSheetId="7" customView="1" name="Z_FAA25FCE_18C5_403C_9C68_9D1F88B3F7EB_.wvu.FilterData" hidden="1" oldHidden="1">
    <formula>'SRS Reviews'!$A$1:$Q$136</formula>
    <oldFormula>'SRS Reviews'!$A$1:$Q$136</oldFormula>
  </rdn>
  <rdn rId="0" localSheetId="8" customView="1" name="Z_FAA25FCE_18C5_403C_9C68_9D1F88B3F7EB_.wvu.FilterData" hidden="1" oldHidden="1">
    <formula>Estimates!$A$2:$BC$460</formula>
    <oldFormula>Estimates!$A$2:$BC$460</oldFormula>
  </rdn>
  <rdn rId="0" localSheetId="10" customView="1" name="Z_FAA25FCE_18C5_403C_9C68_9D1F88B3F7EB_.wvu.FilterData" hidden="1" oldHidden="1">
    <formula>'Open SWPRs'!$A$1:$H$615</formula>
    <oldFormula>'Open SWPRs'!$A$1:$H$615</oldFormula>
  </rdn>
  <rdn rId="0" localSheetId="12" customView="1" name="Z_FAA25FCE_18C5_403C_9C68_9D1F88B3F7EB_.wvu.FilterData" hidden="1" oldHidden="1">
    <formula>'Build Plan'!$D$3:$L$48</formula>
    <oldFormula>'Build Plan'!$D$3:$L$48</oldFormula>
  </rdn>
  <rcv guid="{FAA25FCE-18C5-403C-9C68-9D1F88B3F7EB}" action="add"/>
</revisions>
</file>

<file path=xl/revisions/revisionLog41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8296" sId="3">
    <nc r="AM55" t="inlineStr">
      <is>
        <t>Y</t>
      </is>
    </nc>
  </rcc>
</revisions>
</file>

<file path=xl/revisions/revisionLog41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8297" sId="3">
    <oc r="F55" t="inlineStr">
      <is>
        <t>6036, 6037, 6045, 6054, 6199, NFPR2101, NFPR2131, NFPR2224</t>
      </is>
    </oc>
    <nc r="F55" t="inlineStr">
      <is>
        <t>6036, 6037, 6045, 6054, 6199, NFPR2101, NFPR2131, NFPR2224, NFPR2227</t>
      </is>
    </nc>
  </rcc>
  <rcv guid="{83E26134-8071-4B52-B9C2-8B5396DF70B4}" action="delete"/>
  <rdn rId="0" localSheetId="3" customView="1" name="Z_83E26134_8071_4B52_B9C2_8B5396DF70B4_.wvu.Rows" hidden="1" oldHidden="1">
    <formula>Plan!$488:$750</formula>
    <oldFormula>Plan!$488:$750</oldFormula>
  </rdn>
  <rdn rId="0" localSheetId="3" customView="1" name="Z_83E26134_8071_4B52_B9C2_8B5396DF70B4_.wvu.Cols" hidden="1" oldHidden="1">
    <formula>Plan!$S:$U</formula>
    <oldFormula>Plan!$S:$U</oldFormula>
  </rdn>
  <rdn rId="0" localSheetId="3" customView="1" name="Z_83E26134_8071_4B52_B9C2_8B5396DF70B4_.wvu.FilterData" hidden="1" oldHidden="1">
    <formula>Plan!$A$5:$BQ$468</formula>
    <oldFormula>Plan!$A$5:$BQ$468</oldFormula>
  </rdn>
  <rdn rId="0" localSheetId="4" customView="1" name="Z_83E26134_8071_4B52_B9C2_8B5396DF70B4_.wvu.FilterData" hidden="1" oldHidden="1">
    <formula>'Delivery Docs Plan'!$A$4:$O$37</formula>
    <oldFormula>'Delivery Docs Plan'!$A$4:$O$37</oldFormula>
  </rdn>
  <rdn rId="0" localSheetId="5" customView="1" name="Z_83E26134_8071_4B52_B9C2_8B5396DF70B4_.wvu.Rows" hidden="1" oldHidden="1">
    <formula>'PR Matrix'!$1:$1</formula>
    <oldFormula>'PR Matrix'!$1:$1</oldFormula>
  </rdn>
  <rdn rId="0" localSheetId="5" customView="1" name="Z_83E26134_8071_4B52_B9C2_8B5396DF70B4_.wvu.Cols" hidden="1" oldHidden="1">
    <formula>'PR Matrix'!$JN:$XFD</formula>
    <oldFormula>'PR Matrix'!$JN:$XFD</oldFormula>
  </rdn>
  <rdn rId="0" localSheetId="5" customView="1" name="Z_83E26134_8071_4B52_B9C2_8B5396DF70B4_.wvu.FilterData" hidden="1" oldHidden="1">
    <formula>'PR Matrix'!$C$1:$C$481</formula>
    <oldFormula>'PR Matrix'!$C$1:$C$481</oldFormula>
  </rdn>
  <rdn rId="0" localSheetId="6" customView="1" name="Z_83E26134_8071_4B52_B9C2_8B5396DF70B4_.wvu.Cols" hidden="1" oldHidden="1">
    <formula>Allocation!$L:$XFD</formula>
    <oldFormula>Allocation!$L:$XFD</oldFormula>
  </rdn>
  <rdn rId="0" localSheetId="6" customView="1" name="Z_83E26134_8071_4B52_B9C2_8B5396DF70B4_.wvu.FilterData" hidden="1" oldHidden="1">
    <formula>Allocation!$A$1:$K$1</formula>
    <oldFormula>Allocation!$A$1:$K$1</oldFormula>
  </rdn>
  <rdn rId="0" localSheetId="7" customView="1" name="Z_83E26134_8071_4B52_B9C2_8B5396DF70B4_.wvu.FilterData" hidden="1" oldHidden="1">
    <formula>'SRS Reviews'!$A$1:$Q$136</formula>
    <oldFormula>'SRS Reviews'!$A$1:$Q$136</oldFormula>
  </rdn>
  <rdn rId="0" localSheetId="8" customView="1" name="Z_83E26134_8071_4B52_B9C2_8B5396DF70B4_.wvu.FilterData" hidden="1" oldHidden="1">
    <formula>Estimates!$A$2:$BC$460</formula>
    <oldFormula>Estimates!$A$2:$BC$460</oldFormula>
  </rdn>
  <rdn rId="0" localSheetId="10" customView="1" name="Z_83E26134_8071_4B52_B9C2_8B5396DF70B4_.wvu.FilterData" hidden="1" oldHidden="1">
    <formula>'Open SWPRs'!$A$1:$H$615</formula>
    <oldFormula>'Open SWPRs'!$A$1:$H$615</oldFormula>
  </rdn>
  <rdn rId="0" localSheetId="12" customView="1" name="Z_83E26134_8071_4B52_B9C2_8B5396DF70B4_.wvu.FilterData" hidden="1" oldHidden="1">
    <formula>'Build Plan'!$D$3:$L$48</formula>
    <oldFormula>'Build Plan'!$D$3:$L$48</oldFormula>
  </rdn>
  <rcv guid="{83E26134-8071-4B52-B9C2-8B5396DF70B4}" action="add"/>
</revisions>
</file>

<file path=xl/revisions/revisionLog41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8311" sId="3">
    <oc r="AX54" t="inlineStr">
      <is>
        <t>SN</t>
      </is>
    </oc>
    <nc r="AX54" t="inlineStr">
      <is>
        <t>AV</t>
      </is>
    </nc>
  </rcc>
  <rcc rId="18312" sId="3">
    <nc r="BA54">
      <v>1</v>
    </nc>
  </rcc>
  <rcv guid="{FAA25FCE-18C5-403C-9C68-9D1F88B3F7EB}" action="delete"/>
  <rdn rId="0" localSheetId="3" customView="1" name="Z_FAA25FCE_18C5_403C_9C68_9D1F88B3F7EB_.wvu.Rows" hidden="1" oldHidden="1">
    <formula>Plan!$488:$750</formula>
    <oldFormula>Plan!$488:$750</oldFormula>
  </rdn>
  <rdn rId="0" localSheetId="3" customView="1" name="Z_FAA25FCE_18C5_403C_9C68_9D1F88B3F7EB_.wvu.Cols" hidden="1" oldHidden="1">
    <formula>Plan!$I:$P,Plan!$S:$U,Plan!$BQ:$BT</formula>
    <oldFormula>Plan!$I:$P,Plan!$S:$U,Plan!$BQ:$BT</oldFormula>
  </rdn>
  <rdn rId="0" localSheetId="3" customView="1" name="Z_FAA25FCE_18C5_403C_9C68_9D1F88B3F7EB_.wvu.FilterData" hidden="1" oldHidden="1">
    <formula>Plan!$A$5:$BQ$468</formula>
    <oldFormula>Plan!$A$5:$BQ$468</oldFormula>
  </rdn>
  <rdn rId="0" localSheetId="4" customView="1" name="Z_FAA25FCE_18C5_403C_9C68_9D1F88B3F7EB_.wvu.FilterData" hidden="1" oldHidden="1">
    <formula>'Delivery Docs Plan'!$A$4:$O$37</formula>
    <oldFormula>'Delivery Docs Plan'!$A$4:$O$37</oldFormula>
  </rdn>
  <rdn rId="0" localSheetId="5" customView="1" name="Z_FAA25FCE_18C5_403C_9C68_9D1F88B3F7EB_.wvu.Rows" hidden="1" oldHidden="1">
    <formula>'PR Matrix'!$1:$1</formula>
    <oldFormula>'PR Matrix'!$1:$1</oldFormula>
  </rdn>
  <rdn rId="0" localSheetId="5" customView="1" name="Z_FAA25FCE_18C5_403C_9C68_9D1F88B3F7EB_.wvu.Cols" hidden="1" oldHidden="1">
    <formula>'PR Matrix'!$JN:$XFD</formula>
    <oldFormula>'PR Matrix'!$JN:$XFD</oldFormula>
  </rdn>
  <rdn rId="0" localSheetId="5" customView="1" name="Z_FAA25FCE_18C5_403C_9C68_9D1F88B3F7EB_.wvu.FilterData" hidden="1" oldHidden="1">
    <formula>'PR Matrix'!$C$1:$C$481</formula>
    <oldFormula>'PR Matrix'!$C$1:$C$481</oldFormula>
  </rdn>
  <rdn rId="0" localSheetId="6" customView="1" name="Z_FAA25FCE_18C5_403C_9C68_9D1F88B3F7EB_.wvu.Cols" hidden="1" oldHidden="1">
    <formula>Allocation!$L:$XFD</formula>
    <oldFormula>Allocation!$L:$XFD</oldFormula>
  </rdn>
  <rdn rId="0" localSheetId="6" customView="1" name="Z_FAA25FCE_18C5_403C_9C68_9D1F88B3F7EB_.wvu.FilterData" hidden="1" oldHidden="1">
    <formula>Allocation!$A$1:$K$1</formula>
    <oldFormula>Allocation!$A$1:$K$1</oldFormula>
  </rdn>
  <rdn rId="0" localSheetId="7" customView="1" name="Z_FAA25FCE_18C5_403C_9C68_9D1F88B3F7EB_.wvu.FilterData" hidden="1" oldHidden="1">
    <formula>'SRS Reviews'!$A$1:$Q$136</formula>
    <oldFormula>'SRS Reviews'!$A$1:$Q$136</oldFormula>
  </rdn>
  <rdn rId="0" localSheetId="8" customView="1" name="Z_FAA25FCE_18C5_403C_9C68_9D1F88B3F7EB_.wvu.FilterData" hidden="1" oldHidden="1">
    <formula>Estimates!$A$2:$BC$460</formula>
    <oldFormula>Estimates!$A$2:$BC$460</oldFormula>
  </rdn>
  <rdn rId="0" localSheetId="10" customView="1" name="Z_FAA25FCE_18C5_403C_9C68_9D1F88B3F7EB_.wvu.FilterData" hidden="1" oldHidden="1">
    <formula>'Open SWPRs'!$A$1:$H$615</formula>
    <oldFormula>'Open SWPRs'!$A$1:$H$615</oldFormula>
  </rdn>
  <rdn rId="0" localSheetId="12" customView="1" name="Z_FAA25FCE_18C5_403C_9C68_9D1F88B3F7EB_.wvu.FilterData" hidden="1" oldHidden="1">
    <formula>'Build Plan'!$D$3:$L$48</formula>
    <oldFormula>'Build Plan'!$D$3:$L$48</oldFormula>
  </rdn>
  <rcv guid="{FAA25FCE-18C5-403C-9C68-9D1F88B3F7EB}" action="add"/>
</revisions>
</file>

<file path=xl/revisions/revisionLog41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8326" sId="3">
    <oc r="AV331" t="inlineStr">
      <is>
        <t>IH</t>
      </is>
    </oc>
    <nc r="AV331" t="inlineStr">
      <is>
        <t>IH/ JR</t>
      </is>
    </nc>
  </rcc>
  <rcc rId="18327" sId="3">
    <oc r="AF331" t="inlineStr">
      <is>
        <t>IH</t>
      </is>
    </oc>
    <nc r="AF331" t="inlineStr">
      <is>
        <t>IH/ JR</t>
      </is>
    </nc>
  </rcc>
  <rcc rId="18328" sId="3">
    <oc r="W331" t="inlineStr">
      <is>
        <t>IH</t>
      </is>
    </oc>
    <nc r="W331" t="inlineStr">
      <is>
        <t>IH/ JR</t>
      </is>
    </nc>
  </rcc>
  <rcv guid="{83E26134-8071-4B52-B9C2-8B5396DF70B4}" action="delete"/>
  <rdn rId="0" localSheetId="3" customView="1" name="Z_83E26134_8071_4B52_B9C2_8B5396DF70B4_.wvu.Rows" hidden="1" oldHidden="1">
    <formula>Plan!$488:$750</formula>
    <oldFormula>Plan!$488:$750</oldFormula>
  </rdn>
  <rdn rId="0" localSheetId="3" customView="1" name="Z_83E26134_8071_4B52_B9C2_8B5396DF70B4_.wvu.Cols" hidden="1" oldHidden="1">
    <formula>Plan!$S:$U</formula>
    <oldFormula>Plan!$S:$U</oldFormula>
  </rdn>
  <rdn rId="0" localSheetId="3" customView="1" name="Z_83E26134_8071_4B52_B9C2_8B5396DF70B4_.wvu.FilterData" hidden="1" oldHidden="1">
    <formula>Plan!$A$5:$BQ$468</formula>
    <oldFormula>Plan!$A$5:$BQ$468</oldFormula>
  </rdn>
  <rdn rId="0" localSheetId="4" customView="1" name="Z_83E26134_8071_4B52_B9C2_8B5396DF70B4_.wvu.FilterData" hidden="1" oldHidden="1">
    <formula>'Delivery Docs Plan'!$A$4:$O$37</formula>
    <oldFormula>'Delivery Docs Plan'!$A$4:$O$37</oldFormula>
  </rdn>
  <rdn rId="0" localSheetId="5" customView="1" name="Z_83E26134_8071_4B52_B9C2_8B5396DF70B4_.wvu.Rows" hidden="1" oldHidden="1">
    <formula>'PR Matrix'!$1:$1</formula>
    <oldFormula>'PR Matrix'!$1:$1</oldFormula>
  </rdn>
  <rdn rId="0" localSheetId="5" customView="1" name="Z_83E26134_8071_4B52_B9C2_8B5396DF70B4_.wvu.Cols" hidden="1" oldHidden="1">
    <formula>'PR Matrix'!$JN:$XFD</formula>
    <oldFormula>'PR Matrix'!$JN:$XFD</oldFormula>
  </rdn>
  <rdn rId="0" localSheetId="5" customView="1" name="Z_83E26134_8071_4B52_B9C2_8B5396DF70B4_.wvu.FilterData" hidden="1" oldHidden="1">
    <formula>'PR Matrix'!$C$1:$C$481</formula>
    <oldFormula>'PR Matrix'!$C$1:$C$481</oldFormula>
  </rdn>
  <rdn rId="0" localSheetId="6" customView="1" name="Z_83E26134_8071_4B52_B9C2_8B5396DF70B4_.wvu.Cols" hidden="1" oldHidden="1">
    <formula>Allocation!$L:$XFD</formula>
    <oldFormula>Allocation!$L:$XFD</oldFormula>
  </rdn>
  <rdn rId="0" localSheetId="6" customView="1" name="Z_83E26134_8071_4B52_B9C2_8B5396DF70B4_.wvu.FilterData" hidden="1" oldHidden="1">
    <formula>Allocation!$A$1:$K$1</formula>
    <oldFormula>Allocation!$A$1:$K$1</oldFormula>
  </rdn>
  <rdn rId="0" localSheetId="7" customView="1" name="Z_83E26134_8071_4B52_B9C2_8B5396DF70B4_.wvu.FilterData" hidden="1" oldHidden="1">
    <formula>'SRS Reviews'!$A$1:$Q$136</formula>
    <oldFormula>'SRS Reviews'!$A$1:$Q$136</oldFormula>
  </rdn>
  <rdn rId="0" localSheetId="8" customView="1" name="Z_83E26134_8071_4B52_B9C2_8B5396DF70B4_.wvu.FilterData" hidden="1" oldHidden="1">
    <formula>Estimates!$A$2:$BC$460</formula>
    <oldFormula>Estimates!$A$2:$BC$460</oldFormula>
  </rdn>
  <rdn rId="0" localSheetId="10" customView="1" name="Z_83E26134_8071_4B52_B9C2_8B5396DF70B4_.wvu.FilterData" hidden="1" oldHidden="1">
    <formula>'Open SWPRs'!$A$1:$H$615</formula>
    <oldFormula>'Open SWPRs'!$A$1:$H$615</oldFormula>
  </rdn>
  <rdn rId="0" localSheetId="12" customView="1" name="Z_83E26134_8071_4B52_B9C2_8B5396DF70B4_.wvu.FilterData" hidden="1" oldHidden="1">
    <formula>'Build Plan'!$D$3:$L$48</formula>
    <oldFormula>'Build Plan'!$D$3:$L$48</oldFormula>
  </rdn>
  <rcv guid="{83E26134-8071-4B52-B9C2-8B5396DF70B4}" action="add"/>
</revisions>
</file>

<file path=xl/revisions/revisionLog41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00CA5430-6B3A-4E12-B07E-9C9EC9D8F7A7}" action="delete"/>
  <rdn rId="0" localSheetId="3" customView="1" name="Z_00CA5430_6B3A_4E12_B07E_9C9EC9D8F7A7_.wvu.Rows" hidden="1" oldHidden="1">
    <formula>Plan!$488:$750</formula>
    <oldFormula>Plan!$488:$750</oldFormula>
  </rdn>
  <rdn rId="0" localSheetId="3" customView="1" name="Z_00CA5430_6B3A_4E12_B07E_9C9EC9D8F7A7_.wvu.Cols" hidden="1" oldHidden="1">
    <formula>Plan!$S:$U,Plan!$AL:$AL,Plan!$AN:$AN,Plan!$BQ:$BT</formula>
    <oldFormula>Plan!$S:$U,Plan!$AL:$AL,Plan!$AN:$AN,Plan!$BQ:$BT</oldFormula>
  </rdn>
  <rdn rId="0" localSheetId="3" customView="1" name="Z_00CA5430_6B3A_4E12_B07E_9C9EC9D8F7A7_.wvu.FilterData" hidden="1" oldHidden="1">
    <formula>Plan!$A$5:$BQ$468</formula>
    <oldFormula>Plan!$A$5:$BQ$468</oldFormula>
  </rdn>
  <rdn rId="0" localSheetId="4" customView="1" name="Z_00CA5430_6B3A_4E12_B07E_9C9EC9D8F7A7_.wvu.FilterData" hidden="1" oldHidden="1">
    <formula>'Delivery Docs Plan'!$A$4:$O$37</formula>
    <oldFormula>'Delivery Docs Plan'!$A$4:$O$37</oldFormula>
  </rdn>
  <rdn rId="0" localSheetId="5" customView="1" name="Z_00CA5430_6B3A_4E12_B07E_9C9EC9D8F7A7_.wvu.Rows" hidden="1" oldHidden="1">
    <formula>'PR Matrix'!$1:$1</formula>
    <oldFormula>'PR Matrix'!$1:$1</oldFormula>
  </rdn>
  <rdn rId="0" localSheetId="5" customView="1" name="Z_00CA5430_6B3A_4E12_B07E_9C9EC9D8F7A7_.wvu.Cols" hidden="1" oldHidden="1">
    <formula>'PR Matrix'!$JN:$XFD</formula>
    <oldFormula>'PR Matrix'!$JN:$XFD</oldFormula>
  </rdn>
  <rdn rId="0" localSheetId="5" customView="1" name="Z_00CA5430_6B3A_4E12_B07E_9C9EC9D8F7A7_.wvu.FilterData" hidden="1" oldHidden="1">
    <formula>'PR Matrix'!$C$1:$C$481</formula>
    <oldFormula>'PR Matrix'!$C$1:$C$481</oldFormula>
  </rdn>
  <rdn rId="0" localSheetId="6" customView="1" name="Z_00CA5430_6B3A_4E12_B07E_9C9EC9D8F7A7_.wvu.Cols" hidden="1" oldHidden="1">
    <formula>Allocation!$L:$XFD</formula>
    <oldFormula>Allocation!$L:$XFD</oldFormula>
  </rdn>
  <rdn rId="0" localSheetId="6" customView="1" name="Z_00CA5430_6B3A_4E12_B07E_9C9EC9D8F7A7_.wvu.FilterData" hidden="1" oldHidden="1">
    <formula>Allocation!$A$1:$K$1</formula>
    <oldFormula>Allocation!$A$1:$K$1</oldFormula>
  </rdn>
  <rdn rId="0" localSheetId="7" customView="1" name="Z_00CA5430_6B3A_4E12_B07E_9C9EC9D8F7A7_.wvu.FilterData" hidden="1" oldHidden="1">
    <formula>'SRS Reviews'!$A$1:$Q$136</formula>
    <oldFormula>'SRS Reviews'!$A$1:$Q$136</oldFormula>
  </rdn>
  <rdn rId="0" localSheetId="8" customView="1" name="Z_00CA5430_6B3A_4E12_B07E_9C9EC9D8F7A7_.wvu.FilterData" hidden="1" oldHidden="1">
    <formula>Estimates!$A$2:$BC$460</formula>
    <oldFormula>Estimates!$A$2:$BC$460</oldFormula>
  </rdn>
  <rdn rId="0" localSheetId="10" customView="1" name="Z_00CA5430_6B3A_4E12_B07E_9C9EC9D8F7A7_.wvu.FilterData" hidden="1" oldHidden="1">
    <formula>'Open SWPRs'!$A$1:$H$615</formula>
    <oldFormula>'Open SWPRs'!$A$1:$H$615</oldFormula>
  </rdn>
  <rdn rId="0" localSheetId="12" customView="1" name="Z_00CA5430_6B3A_4E12_B07E_9C9EC9D8F7A7_.wvu.FilterData" hidden="1" oldHidden="1">
    <formula>'Build Plan'!$D$3:$L$48</formula>
    <oldFormula>'Build Plan'!$D$3:$L$48</oldFormula>
  </rdn>
  <rcv guid="{00CA5430-6B3A-4E12-B07E-9C9EC9D8F7A7}" action="add"/>
</revisions>
</file>

<file path=xl/revisions/revisionLog41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8355" sId="3">
    <oc r="AA53">
      <v>1</v>
    </oc>
    <nc r="AA53">
      <v>90</v>
    </nc>
  </rcc>
  <rcc rId="18356" sId="3">
    <oc r="AJ53">
      <v>1</v>
    </oc>
    <nc r="AJ53">
      <v>90</v>
    </nc>
  </rcc>
  <rcc rId="18357" sId="3">
    <oc r="AR53">
      <v>1</v>
    </oc>
    <nc r="AR53">
      <v>90</v>
    </nc>
  </rcc>
  <rcc rId="18358" sId="3">
    <oc r="BA53">
      <v>1</v>
    </oc>
    <nc r="BA53">
      <v>90</v>
    </nc>
  </rcc>
  <rcv guid="{38797761-B6E7-4EBC-86AC-BCA6FEF8021E}" action="delete"/>
  <rdn rId="0" localSheetId="3" customView="1" name="Z_38797761_B6E7_4EBC_86AC_BCA6FEF8021E_.wvu.Rows" hidden="1" oldHidden="1">
    <formula>Plan!$488:$750</formula>
    <oldFormula>Plan!$488:$750</oldFormula>
  </rdn>
  <rdn rId="0" localSheetId="3" customView="1" name="Z_38797761_B6E7_4EBC_86AC_BCA6FEF8021E_.wvu.Cols" hidden="1" oldHidden="1">
    <formula>Plan!$S:$U,Plan!$AL:$AL,Plan!$AN:$AO,Plan!$BQ:$BT</formula>
    <oldFormula>Plan!$S:$U,Plan!$AL:$AL,Plan!$AN:$AO,Plan!$BQ:$BT</oldFormula>
  </rdn>
  <rdn rId="0" localSheetId="3" customView="1" name="Z_38797761_B6E7_4EBC_86AC_BCA6FEF8021E_.wvu.FilterData" hidden="1" oldHidden="1">
    <formula>Plan!$BG$5:$BQ$469</formula>
    <oldFormula>Plan!$BG$5:$BQ$469</oldFormula>
  </rdn>
  <rdn rId="0" localSheetId="4" customView="1" name="Z_38797761_B6E7_4EBC_86AC_BCA6FEF8021E_.wvu.FilterData" hidden="1" oldHidden="1">
    <formula>'Delivery Docs Plan'!$A$4:$O$37</formula>
    <oldFormula>'Delivery Docs Plan'!$A$4:$O$37</oldFormula>
  </rdn>
  <rdn rId="0" localSheetId="5" customView="1" name="Z_38797761_B6E7_4EBC_86AC_BCA6FEF8021E_.wvu.Rows" hidden="1" oldHidden="1">
    <formula>'PR Matrix'!$1:$2</formula>
    <oldFormula>'PR Matrix'!$1:$2</oldFormula>
  </rdn>
  <rdn rId="0" localSheetId="5" customView="1" name="Z_38797761_B6E7_4EBC_86AC_BCA6FEF8021E_.wvu.Cols" hidden="1" oldHidden="1">
    <formula>'PR Matrix'!$JN:$XFD</formula>
    <oldFormula>'PR Matrix'!$JN:$XFD</oldFormula>
  </rdn>
  <rdn rId="0" localSheetId="5" customView="1" name="Z_38797761_B6E7_4EBC_86AC_BCA6FEF8021E_.wvu.FilterData" hidden="1" oldHidden="1">
    <formula>'PR Matrix'!$C$1:$C$481</formula>
    <oldFormula>'PR Matrix'!$C$1:$C$481</oldFormula>
  </rdn>
  <rdn rId="0" localSheetId="6" customView="1" name="Z_38797761_B6E7_4EBC_86AC_BCA6FEF8021E_.wvu.Cols" hidden="1" oldHidden="1">
    <formula>Allocation!$L:$XFD</formula>
    <oldFormula>Allocation!$L:$XFD</oldFormula>
  </rdn>
  <rdn rId="0" localSheetId="6" customView="1" name="Z_38797761_B6E7_4EBC_86AC_BCA6FEF8021E_.wvu.FilterData" hidden="1" oldHidden="1">
    <formula>Allocation!$A$1:$K$1</formula>
    <oldFormula>Allocation!$A$1:$K$1</oldFormula>
  </rdn>
  <rdn rId="0" localSheetId="7" customView="1" name="Z_38797761_B6E7_4EBC_86AC_BCA6FEF8021E_.wvu.FilterData" hidden="1" oldHidden="1">
    <formula>'SRS Reviews'!$A$1:$Q$136</formula>
    <oldFormula>'SRS Reviews'!$A$1:$Q$136</oldFormula>
  </rdn>
  <rdn rId="0" localSheetId="8" customView="1" name="Z_38797761_B6E7_4EBC_86AC_BCA6FEF8021E_.wvu.FilterData" hidden="1" oldHidden="1">
    <formula>Estimates!$A$2:$BC$460</formula>
    <oldFormula>Estimates!$A$2:$BC$460</oldFormula>
  </rdn>
  <rdn rId="0" localSheetId="10" customView="1" name="Z_38797761_B6E7_4EBC_86AC_BCA6FEF8021E_.wvu.FilterData" hidden="1" oldHidden="1">
    <formula>'Open SWPRs'!$A$1:$H$615</formula>
    <oldFormula>'Open SWPRs'!$A$1:$H$615</oldFormula>
  </rdn>
  <rdn rId="0" localSheetId="12" customView="1" name="Z_38797761_B6E7_4EBC_86AC_BCA6FEF8021E_.wvu.FilterData" hidden="1" oldHidden="1">
    <formula>'Build Plan'!$D$3:$L$48</formula>
    <oldFormula>'Build Plan'!$D$3:$L$48</oldFormula>
  </rdn>
  <rcv guid="{38797761-B6E7-4EBC-86AC-BCA6FEF8021E}" action="add"/>
</revisions>
</file>

<file path=xl/revisions/revisionLog42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8372" sId="3">
    <nc r="AY37">
      <v>100</v>
    </nc>
  </rcc>
  <rcc rId="18373" sId="3">
    <nc r="AY38">
      <v>100</v>
    </nc>
  </rcc>
  <rcc rId="18374" sId="3">
    <nc r="AY77">
      <v>100</v>
    </nc>
  </rcc>
  <rcc rId="18375" sId="3">
    <oc r="AY96">
      <v>1</v>
    </oc>
    <nc r="AY96">
      <v>100</v>
    </nc>
  </rcc>
  <rcc rId="18376" sId="3">
    <nc r="AY187">
      <v>100</v>
    </nc>
  </rcc>
  <rdn rId="0" localSheetId="3" customView="1" name="Z_9AFDC459_5911_4A65_BA30_55870CCEC21D_.wvu.Rows" hidden="1" oldHidden="1">
    <formula>Plan!$488:$750</formula>
  </rdn>
  <rdn rId="0" localSheetId="3" customView="1" name="Z_9AFDC459_5911_4A65_BA30_55870CCEC21D_.wvu.Cols" hidden="1" oldHidden="1">
    <formula>Plan!$S:$U,Plan!$AL:$AL,Plan!$AN:$AO,Plan!$BQ:$BT</formula>
  </rdn>
  <rdn rId="0" localSheetId="3" customView="1" name="Z_9AFDC459_5911_4A65_BA30_55870CCEC21D_.wvu.FilterData" hidden="1" oldHidden="1">
    <formula>Plan!$BG$5:$BQ$469</formula>
  </rdn>
  <rdn rId="0" localSheetId="4" customView="1" name="Z_9AFDC459_5911_4A65_BA30_55870CCEC21D_.wvu.FilterData" hidden="1" oldHidden="1">
    <formula>'Delivery Docs Plan'!$A$4:$O$37</formula>
  </rdn>
  <rdn rId="0" localSheetId="5" customView="1" name="Z_9AFDC459_5911_4A65_BA30_55870CCEC21D_.wvu.Rows" hidden="1" oldHidden="1">
    <formula>'PR Matrix'!$1:$2</formula>
  </rdn>
  <rdn rId="0" localSheetId="5" customView="1" name="Z_9AFDC459_5911_4A65_BA30_55870CCEC21D_.wvu.Cols" hidden="1" oldHidden="1">
    <formula>'PR Matrix'!$JN:$XFD</formula>
  </rdn>
  <rdn rId="0" localSheetId="5" customView="1" name="Z_9AFDC459_5911_4A65_BA30_55870CCEC21D_.wvu.FilterData" hidden="1" oldHidden="1">
    <formula>'PR Matrix'!$C$1:$C$481</formula>
  </rdn>
  <rdn rId="0" localSheetId="6" customView="1" name="Z_9AFDC459_5911_4A65_BA30_55870CCEC21D_.wvu.Cols" hidden="1" oldHidden="1">
    <formula>Allocation!$L:$XFD</formula>
  </rdn>
  <rdn rId="0" localSheetId="6" customView="1" name="Z_9AFDC459_5911_4A65_BA30_55870CCEC21D_.wvu.FilterData" hidden="1" oldHidden="1">
    <formula>Allocation!$A$1:$K$1</formula>
  </rdn>
  <rdn rId="0" localSheetId="7" customView="1" name="Z_9AFDC459_5911_4A65_BA30_55870CCEC21D_.wvu.FilterData" hidden="1" oldHidden="1">
    <formula>'SRS Reviews'!$A$1:$Q$136</formula>
  </rdn>
  <rdn rId="0" localSheetId="8" customView="1" name="Z_9AFDC459_5911_4A65_BA30_55870CCEC21D_.wvu.FilterData" hidden="1" oldHidden="1">
    <formula>Estimates!$A$2:$BC$460</formula>
  </rdn>
  <rdn rId="0" localSheetId="10" customView="1" name="Z_9AFDC459_5911_4A65_BA30_55870CCEC21D_.wvu.FilterData" hidden="1" oldHidden="1">
    <formula>'Open SWPRs'!$A$1:$H$615</formula>
  </rdn>
  <rdn rId="0" localSheetId="12" customView="1" name="Z_9AFDC459_5911_4A65_BA30_55870CCEC21D_.wvu.FilterData" hidden="1" oldHidden="1">
    <formula>'Build Plan'!$D$3:$L$48</formula>
  </rdn>
  <rcv guid="{9AFDC459-5911-4A65-BA30-55870CCEC21D}" action="add"/>
</revisions>
</file>

<file path=xl/revisions/revisionLog42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8390" sId="3">
    <oc r="Z241">
      <v>80</v>
    </oc>
    <nc r="Z241">
      <v>99</v>
    </nc>
  </rcc>
  <rcc rId="18391" sId="3">
    <oc r="AI241">
      <v>80</v>
    </oc>
    <nc r="AI241">
      <v>99</v>
    </nc>
  </rcc>
  <rcc rId="18392" sId="3">
    <oc r="AQ241">
      <v>80</v>
    </oc>
    <nc r="AQ241">
      <v>99</v>
    </nc>
  </rcc>
  <rcc rId="18393" sId="3">
    <nc r="AZ241">
      <v>30</v>
    </nc>
  </rcc>
  <rcv guid="{4C910842-2C9A-49B1-8859-E7171BF1B407}" action="delete"/>
  <rdn rId="0" localSheetId="3" customView="1" name="Z_4C910842_2C9A_49B1_8859_E7171BF1B407_.wvu.Rows" hidden="1" oldHidden="1">
    <formula>Plan!$488:$750</formula>
    <oldFormula>Plan!$488:$750</oldFormula>
  </rdn>
  <rdn rId="0" localSheetId="3" customView="1" name="Z_4C910842_2C9A_49B1_8859_E7171BF1B407_.wvu.Cols" hidden="1" oldHidden="1">
    <formula>Plan!$S:$U</formula>
    <oldFormula>Plan!$S:$U</oldFormula>
  </rdn>
  <rdn rId="0" localSheetId="3" customView="1" name="Z_4C910842_2C9A_49B1_8859_E7171BF1B407_.wvu.FilterData" hidden="1" oldHidden="1">
    <formula>Plan!$A$5:$BQ$468</formula>
    <oldFormula>Plan!$A$5:$BQ$468</oldFormula>
  </rdn>
  <rdn rId="0" localSheetId="4" customView="1" name="Z_4C910842_2C9A_49B1_8859_E7171BF1B407_.wvu.FilterData" hidden="1" oldHidden="1">
    <formula>'Delivery Docs Plan'!$A$4:$O$37</formula>
    <oldFormula>'Delivery Docs Plan'!$A$4:$O$37</oldFormula>
  </rdn>
  <rdn rId="0" localSheetId="5" customView="1" name="Z_4C910842_2C9A_49B1_8859_E7171BF1B407_.wvu.Rows" hidden="1" oldHidden="1">
    <formula>'PR Matrix'!$1:$1</formula>
    <oldFormula>'PR Matrix'!$1:$1</oldFormula>
  </rdn>
  <rdn rId="0" localSheetId="5" customView="1" name="Z_4C910842_2C9A_49B1_8859_E7171BF1B407_.wvu.Cols" hidden="1" oldHidden="1">
    <formula>'PR Matrix'!$JN:$XFD</formula>
    <oldFormula>'PR Matrix'!$JN:$XFD</oldFormula>
  </rdn>
  <rdn rId="0" localSheetId="5" customView="1" name="Z_4C910842_2C9A_49B1_8859_E7171BF1B407_.wvu.FilterData" hidden="1" oldHidden="1">
    <formula>'PR Matrix'!$C$1:$C$481</formula>
    <oldFormula>'PR Matrix'!$C$1:$C$481</oldFormula>
  </rdn>
  <rdn rId="0" localSheetId="6" customView="1" name="Z_4C910842_2C9A_49B1_8859_E7171BF1B407_.wvu.Cols" hidden="1" oldHidden="1">
    <formula>Allocation!$L:$XFD</formula>
    <oldFormula>Allocation!$L:$XFD</oldFormula>
  </rdn>
  <rdn rId="0" localSheetId="6" customView="1" name="Z_4C910842_2C9A_49B1_8859_E7171BF1B407_.wvu.FilterData" hidden="1" oldHidden="1">
    <formula>Allocation!$A$1:$K$1</formula>
    <oldFormula>Allocation!$A$1:$K$1</oldFormula>
  </rdn>
  <rdn rId="0" localSheetId="7" customView="1" name="Z_4C910842_2C9A_49B1_8859_E7171BF1B407_.wvu.FilterData" hidden="1" oldHidden="1">
    <formula>'SRS Reviews'!$A$1:$Q$136</formula>
    <oldFormula>'SRS Reviews'!$A$1:$Q$136</oldFormula>
  </rdn>
  <rdn rId="0" localSheetId="8" customView="1" name="Z_4C910842_2C9A_49B1_8859_E7171BF1B407_.wvu.FilterData" hidden="1" oldHidden="1">
    <formula>Estimates!$A$2:$BC$460</formula>
    <oldFormula>Estimates!$A$2:$BC$460</oldFormula>
  </rdn>
  <rdn rId="0" localSheetId="10" customView="1" name="Z_4C910842_2C9A_49B1_8859_E7171BF1B407_.wvu.FilterData" hidden="1" oldHidden="1">
    <formula>'Open SWPRs'!$A$1:$H$615</formula>
    <oldFormula>'Open SWPRs'!$A$1:$H$615</oldFormula>
  </rdn>
  <rdn rId="0" localSheetId="12" customView="1" name="Z_4C910842_2C9A_49B1_8859_E7171BF1B407_.wvu.FilterData" hidden="1" oldHidden="1">
    <formula>'Build Plan'!$D$3:$L$48</formula>
    <oldFormula>'Build Plan'!$D$3:$L$48</oldFormula>
  </rdn>
  <rcv guid="{4C910842-2C9A-49B1-8859-E7171BF1B407}" action="add"/>
</revisions>
</file>

<file path=xl/revisions/revisionLog42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4C910842-2C9A-49B1-8859-E7171BF1B407}" action="delete"/>
  <rdn rId="0" localSheetId="3" customView="1" name="Z_4C910842_2C9A_49B1_8859_E7171BF1B407_.wvu.Rows" hidden="1" oldHidden="1">
    <formula>Plan!$488:$750</formula>
    <oldFormula>Plan!$488:$750</oldFormula>
  </rdn>
  <rdn rId="0" localSheetId="3" customView="1" name="Z_4C910842_2C9A_49B1_8859_E7171BF1B407_.wvu.Cols" hidden="1" oldHidden="1">
    <formula>Plan!$S:$U</formula>
    <oldFormula>Plan!$S:$U</oldFormula>
  </rdn>
  <rdn rId="0" localSheetId="3" customView="1" name="Z_4C910842_2C9A_49B1_8859_E7171BF1B407_.wvu.FilterData" hidden="1" oldHidden="1">
    <formula>Plan!$A$5:$BQ$468</formula>
    <oldFormula>Plan!$A$5:$BQ$468</oldFormula>
  </rdn>
  <rdn rId="0" localSheetId="4" customView="1" name="Z_4C910842_2C9A_49B1_8859_E7171BF1B407_.wvu.FilterData" hidden="1" oldHidden="1">
    <formula>'Delivery Docs Plan'!$A$4:$O$37</formula>
    <oldFormula>'Delivery Docs Plan'!$A$4:$O$37</oldFormula>
  </rdn>
  <rdn rId="0" localSheetId="5" customView="1" name="Z_4C910842_2C9A_49B1_8859_E7171BF1B407_.wvu.Rows" hidden="1" oldHidden="1">
    <formula>'PR Matrix'!$1:$1</formula>
    <oldFormula>'PR Matrix'!$1:$1</oldFormula>
  </rdn>
  <rdn rId="0" localSheetId="5" customView="1" name="Z_4C910842_2C9A_49B1_8859_E7171BF1B407_.wvu.Cols" hidden="1" oldHidden="1">
    <formula>'PR Matrix'!$JN:$XFD</formula>
    <oldFormula>'PR Matrix'!$JN:$XFD</oldFormula>
  </rdn>
  <rdn rId="0" localSheetId="5" customView="1" name="Z_4C910842_2C9A_49B1_8859_E7171BF1B407_.wvu.FilterData" hidden="1" oldHidden="1">
    <formula>'PR Matrix'!$C$1:$C$481</formula>
    <oldFormula>'PR Matrix'!$C$1:$C$481</oldFormula>
  </rdn>
  <rdn rId="0" localSheetId="6" customView="1" name="Z_4C910842_2C9A_49B1_8859_E7171BF1B407_.wvu.Cols" hidden="1" oldHidden="1">
    <formula>Allocation!$L:$XFD</formula>
    <oldFormula>Allocation!$L:$XFD</oldFormula>
  </rdn>
  <rdn rId="0" localSheetId="6" customView="1" name="Z_4C910842_2C9A_49B1_8859_E7171BF1B407_.wvu.FilterData" hidden="1" oldHidden="1">
    <formula>Allocation!$A$1:$K$1</formula>
    <oldFormula>Allocation!$A$1:$K$1</oldFormula>
  </rdn>
  <rdn rId="0" localSheetId="7" customView="1" name="Z_4C910842_2C9A_49B1_8859_E7171BF1B407_.wvu.FilterData" hidden="1" oldHidden="1">
    <formula>'SRS Reviews'!$A$1:$Q$136</formula>
    <oldFormula>'SRS Reviews'!$A$1:$Q$136</oldFormula>
  </rdn>
  <rdn rId="0" localSheetId="8" customView="1" name="Z_4C910842_2C9A_49B1_8859_E7171BF1B407_.wvu.FilterData" hidden="1" oldHidden="1">
    <formula>Estimates!$A$2:$BC$460</formula>
    <oldFormula>Estimates!$A$2:$BC$460</oldFormula>
  </rdn>
  <rdn rId="0" localSheetId="10" customView="1" name="Z_4C910842_2C9A_49B1_8859_E7171BF1B407_.wvu.FilterData" hidden="1" oldHidden="1">
    <formula>'Open SWPRs'!$A$1:$H$615</formula>
    <oldFormula>'Open SWPRs'!$A$1:$H$615</oldFormula>
  </rdn>
  <rdn rId="0" localSheetId="12" customView="1" name="Z_4C910842_2C9A_49B1_8859_E7171BF1B407_.wvu.FilterData" hidden="1" oldHidden="1">
    <formula>'Build Plan'!$D$3:$L$48</formula>
    <oldFormula>'Build Plan'!$D$3:$L$48</oldFormula>
  </rdn>
  <rcv guid="{4C910842-2C9A-49B1-8859-E7171BF1B407}" action="add"/>
</revisions>
</file>

<file path=xl/revisions/revisionLog42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00CA5430-6B3A-4E12-B07E-9C9EC9D8F7A7}" action="delete"/>
  <rdn rId="0" localSheetId="3" customView="1" name="Z_00CA5430_6B3A_4E12_B07E_9C9EC9D8F7A7_.wvu.Rows" hidden="1" oldHidden="1">
    <formula>Plan!$488:$750</formula>
    <oldFormula>Plan!$488:$750</oldFormula>
  </rdn>
  <rdn rId="0" localSheetId="3" customView="1" name="Z_00CA5430_6B3A_4E12_B07E_9C9EC9D8F7A7_.wvu.Cols" hidden="1" oldHidden="1">
    <formula>Plan!$S:$U,Plan!$AL:$AL,Plan!$AN:$AN,Plan!$BQ:$BT</formula>
    <oldFormula>Plan!$S:$U,Plan!$AL:$AL,Plan!$AN:$AN,Plan!$BQ:$BT</oldFormula>
  </rdn>
  <rdn rId="0" localSheetId="3" customView="1" name="Z_00CA5430_6B3A_4E12_B07E_9C9EC9D8F7A7_.wvu.FilterData" hidden="1" oldHidden="1">
    <formula>Plan!$A$5:$BQ$468</formula>
    <oldFormula>Plan!$A$5:$BQ$468</oldFormula>
  </rdn>
  <rdn rId="0" localSheetId="4" customView="1" name="Z_00CA5430_6B3A_4E12_B07E_9C9EC9D8F7A7_.wvu.FilterData" hidden="1" oldHidden="1">
    <formula>'Delivery Docs Plan'!$A$4:$O$37</formula>
    <oldFormula>'Delivery Docs Plan'!$A$4:$O$37</oldFormula>
  </rdn>
  <rdn rId="0" localSheetId="5" customView="1" name="Z_00CA5430_6B3A_4E12_B07E_9C9EC9D8F7A7_.wvu.Rows" hidden="1" oldHidden="1">
    <formula>'PR Matrix'!$1:$1</formula>
    <oldFormula>'PR Matrix'!$1:$1</oldFormula>
  </rdn>
  <rdn rId="0" localSheetId="5" customView="1" name="Z_00CA5430_6B3A_4E12_B07E_9C9EC9D8F7A7_.wvu.Cols" hidden="1" oldHidden="1">
    <formula>'PR Matrix'!$JN:$XFD</formula>
    <oldFormula>'PR Matrix'!$JN:$XFD</oldFormula>
  </rdn>
  <rdn rId="0" localSheetId="5" customView="1" name="Z_00CA5430_6B3A_4E12_B07E_9C9EC9D8F7A7_.wvu.FilterData" hidden="1" oldHidden="1">
    <formula>'PR Matrix'!$C$1:$C$481</formula>
    <oldFormula>'PR Matrix'!$C$1:$C$481</oldFormula>
  </rdn>
  <rdn rId="0" localSheetId="6" customView="1" name="Z_00CA5430_6B3A_4E12_B07E_9C9EC9D8F7A7_.wvu.Cols" hidden="1" oldHidden="1">
    <formula>Allocation!$L:$XFD</formula>
    <oldFormula>Allocation!$L:$XFD</oldFormula>
  </rdn>
  <rdn rId="0" localSheetId="6" customView="1" name="Z_00CA5430_6B3A_4E12_B07E_9C9EC9D8F7A7_.wvu.FilterData" hidden="1" oldHidden="1">
    <formula>Allocation!$A$1:$K$1</formula>
    <oldFormula>Allocation!$A$1:$K$1</oldFormula>
  </rdn>
  <rdn rId="0" localSheetId="7" customView="1" name="Z_00CA5430_6B3A_4E12_B07E_9C9EC9D8F7A7_.wvu.FilterData" hidden="1" oldHidden="1">
    <formula>'SRS Reviews'!$A$1:$Q$136</formula>
    <oldFormula>'SRS Reviews'!$A$1:$Q$136</oldFormula>
  </rdn>
  <rdn rId="0" localSheetId="8" customView="1" name="Z_00CA5430_6B3A_4E12_B07E_9C9EC9D8F7A7_.wvu.FilterData" hidden="1" oldHidden="1">
    <formula>Estimates!$A$2:$BC$460</formula>
    <oldFormula>Estimates!$A$2:$BC$460</oldFormula>
  </rdn>
  <rdn rId="0" localSheetId="10" customView="1" name="Z_00CA5430_6B3A_4E12_B07E_9C9EC9D8F7A7_.wvu.FilterData" hidden="1" oldHidden="1">
    <formula>'Open SWPRs'!$A$1:$H$615</formula>
    <oldFormula>'Open SWPRs'!$A$1:$H$615</oldFormula>
  </rdn>
  <rdn rId="0" localSheetId="12" customView="1" name="Z_00CA5430_6B3A_4E12_B07E_9C9EC9D8F7A7_.wvu.FilterData" hidden="1" oldHidden="1">
    <formula>'Build Plan'!$D$3:$L$48</formula>
    <oldFormula>'Build Plan'!$D$3:$L$48</oldFormula>
  </rdn>
  <rcv guid="{00CA5430-6B3A-4E12-B07E-9C9EC9D8F7A7}" action="add"/>
</revisions>
</file>

<file path=xl/revisions/revisionLog42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8433" sId="3">
    <oc r="Z247">
      <v>10</v>
    </oc>
    <nc r="Z247">
      <v>100</v>
    </nc>
  </rcc>
  <rcc rId="18434" sId="3">
    <oc r="AI247">
      <v>1</v>
    </oc>
    <nc r="AI247">
      <v>100</v>
    </nc>
  </rcc>
  <rcc rId="18435" sId="3">
    <oc r="AY247">
      <v>1</v>
    </oc>
    <nc r="AY247">
      <v>100</v>
    </nc>
  </rcc>
  <rcc rId="18436" sId="3">
    <nc r="F247">
      <v>6108</v>
    </nc>
  </rcc>
  <rcc rId="18437" sId="3">
    <oc r="E247">
      <v>6108</v>
    </oc>
    <nc r="E247"/>
  </rcc>
  <rcc rId="18438" sId="3">
    <nc r="AQ247">
      <v>100</v>
    </nc>
  </rcc>
  <rcv guid="{5AC86898-99C0-40C8-A183-7BCAFD4A38C0}" action="delete"/>
  <rdn rId="0" localSheetId="3" customView="1" name="Z_5AC86898_99C0_40C8_A183_7BCAFD4A38C0_.wvu.Rows" hidden="1" oldHidden="1">
    <formula>Plan!$488:$750</formula>
    <oldFormula>Plan!$488:$750</oldFormula>
  </rdn>
  <rdn rId="0" localSheetId="3" customView="1" name="Z_5AC86898_99C0_40C8_A183_7BCAFD4A38C0_.wvu.Cols" hidden="1" oldHidden="1">
    <formula>Plan!$S:$U,Plan!$BQ:$BT</formula>
    <oldFormula>Plan!$S:$U,Plan!$BQ:$BT</oldFormula>
  </rdn>
  <rdn rId="0" localSheetId="3" customView="1" name="Z_5AC86898_99C0_40C8_A183_7BCAFD4A38C0_.wvu.FilterData" hidden="1" oldHidden="1">
    <formula>Plan!$A$5:$BQ$468</formula>
    <oldFormula>Plan!$A$5:$BQ$468</oldFormula>
  </rdn>
  <rdn rId="0" localSheetId="4" customView="1" name="Z_5AC86898_99C0_40C8_A183_7BCAFD4A38C0_.wvu.FilterData" hidden="1" oldHidden="1">
    <formula>'Delivery Docs Plan'!$A$4:$O$37</formula>
    <oldFormula>'Delivery Docs Plan'!$A$4:$O$37</oldFormula>
  </rdn>
  <rdn rId="0" localSheetId="5" customView="1" name="Z_5AC86898_99C0_40C8_A183_7BCAFD4A38C0_.wvu.Rows" hidden="1" oldHidden="1">
    <formula>'PR Matrix'!$1:$2</formula>
    <oldFormula>'PR Matrix'!$1:$2</oldFormula>
  </rdn>
  <rdn rId="0" localSheetId="5" customView="1" name="Z_5AC86898_99C0_40C8_A183_7BCAFD4A38C0_.wvu.Cols" hidden="1" oldHidden="1">
    <formula>'PR Matrix'!$JN:$XFD</formula>
    <oldFormula>'PR Matrix'!$JN:$XFD</oldFormula>
  </rdn>
  <rdn rId="0" localSheetId="5" customView="1" name="Z_5AC86898_99C0_40C8_A183_7BCAFD4A38C0_.wvu.FilterData" hidden="1" oldHidden="1">
    <formula>'PR Matrix'!$C$1:$C$481</formula>
    <oldFormula>'PR Matrix'!$C$1:$C$481</oldFormula>
  </rdn>
  <rdn rId="0" localSheetId="6" customView="1" name="Z_5AC86898_99C0_40C8_A183_7BCAFD4A38C0_.wvu.Cols" hidden="1" oldHidden="1">
    <formula>Allocation!$L:$XFD</formula>
    <oldFormula>Allocation!$L:$XFD</oldFormula>
  </rdn>
  <rdn rId="0" localSheetId="6" customView="1" name="Z_5AC86898_99C0_40C8_A183_7BCAFD4A38C0_.wvu.FilterData" hidden="1" oldHidden="1">
    <formula>Allocation!$A$1:$K$1</formula>
    <oldFormula>Allocation!$A$1:$K$1</oldFormula>
  </rdn>
  <rdn rId="0" localSheetId="7" customView="1" name="Z_5AC86898_99C0_40C8_A183_7BCAFD4A38C0_.wvu.FilterData" hidden="1" oldHidden="1">
    <formula>'SRS Reviews'!$A$1:$Q$136</formula>
    <oldFormula>'SRS Reviews'!$A$1:$Q$136</oldFormula>
  </rdn>
  <rdn rId="0" localSheetId="8" customView="1" name="Z_5AC86898_99C0_40C8_A183_7BCAFD4A38C0_.wvu.FilterData" hidden="1" oldHidden="1">
    <formula>Estimates!$A$2:$BC$460</formula>
    <oldFormula>Estimates!$A$2:$BC$460</oldFormula>
  </rdn>
  <rdn rId="0" localSheetId="10" customView="1" name="Z_5AC86898_99C0_40C8_A183_7BCAFD4A38C0_.wvu.FilterData" hidden="1" oldHidden="1">
    <formula>'Open SWPRs'!$A$1:$H$615</formula>
    <oldFormula>'Open SWPRs'!$A$1:$H$615</oldFormula>
  </rdn>
  <rdn rId="0" localSheetId="12" customView="1" name="Z_5AC86898_99C0_40C8_A183_7BCAFD4A38C0_.wvu.FilterData" hidden="1" oldHidden="1">
    <formula>'Build Plan'!$D$3:$L$48</formula>
    <oldFormula>'Build Plan'!$D$3:$L$48</oldFormula>
  </rdn>
  <rcv guid="{5AC86898-99C0-40C8-A183-7BCAFD4A38C0}" action="add"/>
</revisions>
</file>

<file path=xl/revisions/revisionLog42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8452" sId="3">
    <oc r="BA465">
      <v>80</v>
    </oc>
    <nc r="BA465">
      <v>100</v>
    </nc>
  </rcc>
  <rcc rId="18453" sId="3">
    <oc r="BA466">
      <v>80</v>
    </oc>
    <nc r="BA466">
      <v>100</v>
    </nc>
  </rcc>
</revisions>
</file>

<file path=xl/revisions/revisionLog42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8454" sId="3">
    <oc r="AA105">
      <v>1</v>
    </oc>
    <nc r="AA105">
      <v>100</v>
    </nc>
  </rcc>
  <rcc rId="18455" sId="3">
    <nc r="AO105" t="inlineStr">
      <is>
        <t>Y</t>
      </is>
    </nc>
  </rcc>
  <rcv guid="{55F258A9-3656-464A-8209-65541A4A9294}" action="delete"/>
  <rdn rId="0" localSheetId="3" customView="1" name="Z_55F258A9_3656_464A_8209_65541A4A9294_.wvu.Rows" hidden="1" oldHidden="1">
    <formula>Plan!$488:$750</formula>
    <oldFormula>Plan!$488:$750</oldFormula>
  </rdn>
  <rdn rId="0" localSheetId="3" customView="1" name="Z_55F258A9_3656_464A_8209_65541A4A9294_.wvu.Cols" hidden="1" oldHidden="1">
    <formula>Plan!$S:$U,Plan!$BQ:$BT</formula>
    <oldFormula>Plan!$S:$U,Plan!$BQ:$BT</oldFormula>
  </rdn>
  <rdn rId="0" localSheetId="3" customView="1" name="Z_55F258A9_3656_464A_8209_65541A4A9294_.wvu.FilterData" hidden="1" oldHidden="1">
    <formula>Plan!$A$5:$BQ$468</formula>
    <oldFormula>Plan!$A$5:$BQ$468</oldFormula>
  </rdn>
  <rdn rId="0" localSheetId="4" customView="1" name="Z_55F258A9_3656_464A_8209_65541A4A9294_.wvu.FilterData" hidden="1" oldHidden="1">
    <formula>'Delivery Docs Plan'!$A$4:$O$37</formula>
    <oldFormula>'Delivery Docs Plan'!$A$4:$O$37</oldFormula>
  </rdn>
  <rdn rId="0" localSheetId="5" customView="1" name="Z_55F258A9_3656_464A_8209_65541A4A9294_.wvu.Rows" hidden="1" oldHidden="1">
    <formula>'PR Matrix'!$1:$1</formula>
    <oldFormula>'PR Matrix'!$1:$1</oldFormula>
  </rdn>
  <rdn rId="0" localSheetId="5" customView="1" name="Z_55F258A9_3656_464A_8209_65541A4A9294_.wvu.Cols" hidden="1" oldHidden="1">
    <formula>'PR Matrix'!$JN:$XFD</formula>
    <oldFormula>'PR Matrix'!$JN:$XFD</oldFormula>
  </rdn>
  <rdn rId="0" localSheetId="5" customView="1" name="Z_55F258A9_3656_464A_8209_65541A4A9294_.wvu.FilterData" hidden="1" oldHidden="1">
    <formula>'PR Matrix'!$C$1:$C$481</formula>
    <oldFormula>'PR Matrix'!$C$1:$C$481</oldFormula>
  </rdn>
  <rdn rId="0" localSheetId="6" customView="1" name="Z_55F258A9_3656_464A_8209_65541A4A9294_.wvu.Cols" hidden="1" oldHidden="1">
    <formula>Allocation!$L:$XFD</formula>
    <oldFormula>Allocation!$L:$XFD</oldFormula>
  </rdn>
  <rdn rId="0" localSheetId="6" customView="1" name="Z_55F258A9_3656_464A_8209_65541A4A9294_.wvu.FilterData" hidden="1" oldHidden="1">
    <formula>Allocation!$A$1:$K$1</formula>
    <oldFormula>Allocation!$A$1:$K$1</oldFormula>
  </rdn>
  <rdn rId="0" localSheetId="7" customView="1" name="Z_55F258A9_3656_464A_8209_65541A4A9294_.wvu.FilterData" hidden="1" oldHidden="1">
    <formula>'SRS Reviews'!$A$1:$Q$136</formula>
    <oldFormula>'SRS Reviews'!$A$1:$Q$136</oldFormula>
  </rdn>
  <rdn rId="0" localSheetId="8" customView="1" name="Z_55F258A9_3656_464A_8209_65541A4A9294_.wvu.FilterData" hidden="1" oldHidden="1">
    <formula>Estimates!$A$2:$BC$460</formula>
    <oldFormula>Estimates!$A$2:$BC$460</oldFormula>
  </rdn>
  <rdn rId="0" localSheetId="10" customView="1" name="Z_55F258A9_3656_464A_8209_65541A4A9294_.wvu.FilterData" hidden="1" oldHidden="1">
    <formula>'Open SWPRs'!$A$1:$H$615</formula>
    <oldFormula>'Open SWPRs'!$A$1:$H$615</oldFormula>
  </rdn>
  <rdn rId="0" localSheetId="12" customView="1" name="Z_55F258A9_3656_464A_8209_65541A4A9294_.wvu.FilterData" hidden="1" oldHidden="1">
    <formula>'Build Plan'!$D$3:$L$48</formula>
    <oldFormula>'Build Plan'!$D$3:$L$48</oldFormula>
  </rdn>
  <rcv guid="{55F258A9-3656-464A-8209-65541A4A9294}" action="add"/>
</revisions>
</file>

<file path=xl/revisions/revisionLog42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8469" sId="5">
    <oc r="O4" t="inlineStr">
      <is>
        <t>N</t>
      </is>
    </oc>
    <nc r="O4" t="inlineStr">
      <is>
        <t>Y</t>
      </is>
    </nc>
  </rcc>
  <rcc rId="18470" sId="5">
    <oc r="P4" t="inlineStr">
      <is>
        <t>N</t>
      </is>
    </oc>
    <nc r="P4" t="inlineStr">
      <is>
        <t>Y</t>
      </is>
    </nc>
  </rcc>
  <rcc rId="18471" sId="5">
    <nc r="T108" t="inlineStr">
      <is>
        <t>T</t>
      </is>
    </nc>
  </rcc>
  <rcc rId="18472" sId="5">
    <nc r="B108">
      <v>6194</v>
    </nc>
  </rcc>
  <rcc rId="18473" sId="3">
    <nc r="E97">
      <v>6194</v>
    </nc>
  </rcc>
  <rcc rId="18474" sId="3">
    <nc r="M97" t="inlineStr">
      <is>
        <t>Y</t>
      </is>
    </nc>
  </rcc>
  <rcc rId="18475" sId="3">
    <nc r="O97" t="inlineStr">
      <is>
        <t>Y</t>
      </is>
    </nc>
  </rcc>
  <rcc rId="18476" sId="3">
    <nc r="W97" t="inlineStr">
      <is>
        <t>LC</t>
      </is>
    </nc>
  </rcc>
  <rcc rId="18477" sId="3">
    <nc r="X97" t="inlineStr">
      <is>
        <t>SP</t>
      </is>
    </nc>
  </rcc>
  <rcc rId="18478" sId="3">
    <nc r="AF97" t="inlineStr">
      <is>
        <t>LC</t>
      </is>
    </nc>
  </rcc>
  <rcc rId="18479" sId="3">
    <nc r="AG97" t="inlineStr">
      <is>
        <t>SP</t>
      </is>
    </nc>
  </rcc>
  <rcv guid="{83E26134-8071-4B52-B9C2-8B5396DF70B4}" action="delete"/>
  <rdn rId="0" localSheetId="3" customView="1" name="Z_83E26134_8071_4B52_B9C2_8B5396DF70B4_.wvu.Rows" hidden="1" oldHidden="1">
    <formula>Plan!$488:$750</formula>
    <oldFormula>Plan!$488:$750</oldFormula>
  </rdn>
  <rdn rId="0" localSheetId="3" customView="1" name="Z_83E26134_8071_4B52_B9C2_8B5396DF70B4_.wvu.Cols" hidden="1" oldHidden="1">
    <formula>Plan!$S:$U</formula>
    <oldFormula>Plan!$S:$U</oldFormula>
  </rdn>
  <rdn rId="0" localSheetId="3" customView="1" name="Z_83E26134_8071_4B52_B9C2_8B5396DF70B4_.wvu.FilterData" hidden="1" oldHidden="1">
    <formula>Plan!$A$5:$BQ$468</formula>
    <oldFormula>Plan!$A$5:$BQ$468</oldFormula>
  </rdn>
  <rdn rId="0" localSheetId="4" customView="1" name="Z_83E26134_8071_4B52_B9C2_8B5396DF70B4_.wvu.FilterData" hidden="1" oldHidden="1">
    <formula>'Delivery Docs Plan'!$A$4:$O$37</formula>
    <oldFormula>'Delivery Docs Plan'!$A$4:$O$37</oldFormula>
  </rdn>
  <rdn rId="0" localSheetId="5" customView="1" name="Z_83E26134_8071_4B52_B9C2_8B5396DF70B4_.wvu.Rows" hidden="1" oldHidden="1">
    <formula>'PR Matrix'!$1:$1</formula>
    <oldFormula>'PR Matrix'!$1:$1</oldFormula>
  </rdn>
  <rdn rId="0" localSheetId="5" customView="1" name="Z_83E26134_8071_4B52_B9C2_8B5396DF70B4_.wvu.Cols" hidden="1" oldHidden="1">
    <formula>'PR Matrix'!$JN:$XFD</formula>
    <oldFormula>'PR Matrix'!$JN:$XFD</oldFormula>
  </rdn>
  <rdn rId="0" localSheetId="5" customView="1" name="Z_83E26134_8071_4B52_B9C2_8B5396DF70B4_.wvu.FilterData" hidden="1" oldHidden="1">
    <formula>'PR Matrix'!$C$1:$C$481</formula>
    <oldFormula>'PR Matrix'!$C$1:$C$481</oldFormula>
  </rdn>
  <rdn rId="0" localSheetId="6" customView="1" name="Z_83E26134_8071_4B52_B9C2_8B5396DF70B4_.wvu.Cols" hidden="1" oldHidden="1">
    <formula>Allocation!$L:$XFD</formula>
    <oldFormula>Allocation!$L:$XFD</oldFormula>
  </rdn>
  <rdn rId="0" localSheetId="6" customView="1" name="Z_83E26134_8071_4B52_B9C2_8B5396DF70B4_.wvu.FilterData" hidden="1" oldHidden="1">
    <formula>Allocation!$A$1:$K$1</formula>
    <oldFormula>Allocation!$A$1:$K$1</oldFormula>
  </rdn>
  <rdn rId="0" localSheetId="7" customView="1" name="Z_83E26134_8071_4B52_B9C2_8B5396DF70B4_.wvu.FilterData" hidden="1" oldHidden="1">
    <formula>'SRS Reviews'!$A$1:$Q$136</formula>
    <oldFormula>'SRS Reviews'!$A$1:$Q$136</oldFormula>
  </rdn>
  <rdn rId="0" localSheetId="8" customView="1" name="Z_83E26134_8071_4B52_B9C2_8B5396DF70B4_.wvu.FilterData" hidden="1" oldHidden="1">
    <formula>Estimates!$A$2:$BC$460</formula>
    <oldFormula>Estimates!$A$2:$BC$460</oldFormula>
  </rdn>
  <rdn rId="0" localSheetId="10" customView="1" name="Z_83E26134_8071_4B52_B9C2_8B5396DF70B4_.wvu.FilterData" hidden="1" oldHidden="1">
    <formula>'Open SWPRs'!$A$1:$H$615</formula>
    <oldFormula>'Open SWPRs'!$A$1:$H$615</oldFormula>
  </rdn>
  <rdn rId="0" localSheetId="12" customView="1" name="Z_83E26134_8071_4B52_B9C2_8B5396DF70B4_.wvu.FilterData" hidden="1" oldHidden="1">
    <formula>'Build Plan'!$D$3:$L$48</formula>
    <oldFormula>'Build Plan'!$D$3:$L$48</oldFormula>
  </rdn>
  <rcv guid="{83E26134-8071-4B52-B9C2-8B5396DF70B4}" action="add"/>
</revisions>
</file>

<file path=xl/revisions/revisionLog42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8493" sId="3">
    <nc r="V38" t="inlineStr">
      <is>
        <t>3a</t>
      </is>
    </nc>
  </rcc>
  <rcc rId="18494" sId="3">
    <nc r="V97" t="inlineStr">
      <is>
        <t>3b</t>
      </is>
    </nc>
  </rcc>
  <rcc rId="18495" sId="3" odxf="1" dxf="1">
    <nc r="F37">
      <v>6181</v>
    </nc>
    <odxf>
      <font>
        <sz val="8"/>
      </font>
      <numFmt numFmtId="3" formatCode="#,##0"/>
    </odxf>
    <ndxf>
      <font>
        <sz val="8"/>
        <color rgb="FF000000"/>
      </font>
      <numFmt numFmtId="0" formatCode="General"/>
    </ndxf>
  </rcc>
  <rcc rId="18496" sId="3" odxf="1" dxf="1">
    <nc r="F38">
      <v>6181</v>
    </nc>
    <odxf>
      <font>
        <sz val="8"/>
      </font>
    </odxf>
    <ndxf>
      <font>
        <sz val="8"/>
        <color rgb="FF000000"/>
      </font>
    </ndxf>
  </rcc>
  <rcc rId="18497" sId="3">
    <oc r="E37">
      <v>6181</v>
    </oc>
    <nc r="E37"/>
  </rcc>
  <rcc rId="18498" sId="3">
    <oc r="E38">
      <v>6181</v>
    </oc>
    <nc r="E38"/>
  </rcc>
  <rcc rId="18499" sId="3" odxf="1" dxf="1">
    <nc r="F77" t="inlineStr">
      <is>
        <t>5920, 6182, 6184</t>
      </is>
    </nc>
    <odxf>
      <font>
        <sz val="8"/>
      </font>
      <alignment vertical="top" readingOrder="0"/>
    </odxf>
    <ndxf>
      <font>
        <sz val="8"/>
        <color rgb="FF000000"/>
      </font>
      <alignment vertical="center" readingOrder="0"/>
    </ndxf>
  </rcc>
  <rcc rId="18500" sId="3">
    <oc r="E77" t="inlineStr">
      <is>
        <t>5920, 6182, 6184</t>
      </is>
    </oc>
    <nc r="E77"/>
  </rcc>
  <rcc rId="18501" sId="3" odxf="1" dxf="1">
    <nc r="F96">
      <v>6183</v>
    </nc>
    <odxf>
      <font>
        <sz val="8"/>
      </font>
    </odxf>
    <ndxf>
      <font>
        <sz val="8"/>
        <color rgb="FF000000"/>
      </font>
    </ndxf>
  </rcc>
  <rcc rId="18502" sId="3">
    <oc r="E96">
      <v>6183</v>
    </oc>
    <nc r="E96"/>
  </rcc>
  <rfmt sheetId="3" sqref="E53" start="0" length="0">
    <dxf>
      <font>
        <sz val="8"/>
        <color rgb="FF000000"/>
      </font>
      <alignment horizontal="left" vertical="top" wrapText="1" readingOrder="0"/>
      <border outline="0">
        <left style="thin">
          <color indexed="64"/>
        </left>
        <right style="thin">
          <color indexed="64"/>
        </right>
      </border>
    </dxf>
  </rfmt>
  <rfmt sheetId="3" sqref="E54" start="0" length="0">
    <dxf>
      <font>
        <sz val="8"/>
        <color rgb="FF000000"/>
      </font>
      <alignment horizontal="left" vertical="top" wrapText="1" readingOrder="0"/>
      <border outline="0">
        <left style="thin">
          <color indexed="64"/>
        </left>
        <right style="thin">
          <color indexed="64"/>
        </right>
      </border>
    </dxf>
  </rfmt>
  <rcc rId="18503" sId="3" odxf="1" dxf="1">
    <nc r="F187">
      <v>6181</v>
    </nc>
    <odxf>
      <font>
        <sz val="8"/>
      </font>
    </odxf>
    <ndxf>
      <font>
        <sz val="8"/>
        <color rgb="FF000000"/>
      </font>
    </ndxf>
  </rcc>
  <rcc rId="18504" sId="3">
    <oc r="E187">
      <v>6181</v>
    </oc>
    <nc r="E187"/>
  </rcc>
  <rcv guid="{83E26134-8071-4B52-B9C2-8B5396DF70B4}" action="delete"/>
  <rdn rId="0" localSheetId="3" customView="1" name="Z_83E26134_8071_4B52_B9C2_8B5396DF70B4_.wvu.Rows" hidden="1" oldHidden="1">
    <formula>Plan!$488:$750</formula>
    <oldFormula>Plan!$488:$750</oldFormula>
  </rdn>
  <rdn rId="0" localSheetId="3" customView="1" name="Z_83E26134_8071_4B52_B9C2_8B5396DF70B4_.wvu.Cols" hidden="1" oldHidden="1">
    <formula>Plan!$S:$U</formula>
    <oldFormula>Plan!$S:$U</oldFormula>
  </rdn>
  <rdn rId="0" localSheetId="3" customView="1" name="Z_83E26134_8071_4B52_B9C2_8B5396DF70B4_.wvu.FilterData" hidden="1" oldHidden="1">
    <formula>Plan!$A$5:$BQ$468</formula>
    <oldFormula>Plan!$A$5:$BQ$468</oldFormula>
  </rdn>
  <rdn rId="0" localSheetId="4" customView="1" name="Z_83E26134_8071_4B52_B9C2_8B5396DF70B4_.wvu.FilterData" hidden="1" oldHidden="1">
    <formula>'Delivery Docs Plan'!$A$4:$O$37</formula>
    <oldFormula>'Delivery Docs Plan'!$A$4:$O$37</oldFormula>
  </rdn>
  <rdn rId="0" localSheetId="5" customView="1" name="Z_83E26134_8071_4B52_B9C2_8B5396DF70B4_.wvu.Rows" hidden="1" oldHidden="1">
    <formula>'PR Matrix'!$1:$1</formula>
    <oldFormula>'PR Matrix'!$1:$1</oldFormula>
  </rdn>
  <rdn rId="0" localSheetId="5" customView="1" name="Z_83E26134_8071_4B52_B9C2_8B5396DF70B4_.wvu.Cols" hidden="1" oldHidden="1">
    <formula>'PR Matrix'!$JN:$XFD</formula>
    <oldFormula>'PR Matrix'!$JN:$XFD</oldFormula>
  </rdn>
  <rdn rId="0" localSheetId="5" customView="1" name="Z_83E26134_8071_4B52_B9C2_8B5396DF70B4_.wvu.FilterData" hidden="1" oldHidden="1">
    <formula>'PR Matrix'!$C$1:$C$481</formula>
    <oldFormula>'PR Matrix'!$C$1:$C$481</oldFormula>
  </rdn>
  <rdn rId="0" localSheetId="6" customView="1" name="Z_83E26134_8071_4B52_B9C2_8B5396DF70B4_.wvu.Cols" hidden="1" oldHidden="1">
    <formula>Allocation!$L:$XFD</formula>
    <oldFormula>Allocation!$L:$XFD</oldFormula>
  </rdn>
  <rdn rId="0" localSheetId="6" customView="1" name="Z_83E26134_8071_4B52_B9C2_8B5396DF70B4_.wvu.FilterData" hidden="1" oldHidden="1">
    <formula>Allocation!$A$1:$K$1</formula>
    <oldFormula>Allocation!$A$1:$K$1</oldFormula>
  </rdn>
  <rdn rId="0" localSheetId="7" customView="1" name="Z_83E26134_8071_4B52_B9C2_8B5396DF70B4_.wvu.FilterData" hidden="1" oldHidden="1">
    <formula>'SRS Reviews'!$A$1:$Q$136</formula>
    <oldFormula>'SRS Reviews'!$A$1:$Q$136</oldFormula>
  </rdn>
  <rdn rId="0" localSheetId="8" customView="1" name="Z_83E26134_8071_4B52_B9C2_8B5396DF70B4_.wvu.FilterData" hidden="1" oldHidden="1">
    <formula>Estimates!$A$2:$BC$460</formula>
    <oldFormula>Estimates!$A$2:$BC$460</oldFormula>
  </rdn>
  <rdn rId="0" localSheetId="10" customView="1" name="Z_83E26134_8071_4B52_B9C2_8B5396DF70B4_.wvu.FilterData" hidden="1" oldHidden="1">
    <formula>'Open SWPRs'!$A$1:$H$615</formula>
    <oldFormula>'Open SWPRs'!$A$1:$H$615</oldFormula>
  </rdn>
  <rdn rId="0" localSheetId="12" customView="1" name="Z_83E26134_8071_4B52_B9C2_8B5396DF70B4_.wvu.FilterData" hidden="1" oldHidden="1">
    <formula>'Build Plan'!$D$3:$L$48</formula>
    <oldFormula>'Build Plan'!$D$3:$L$48</oldFormula>
  </rdn>
  <rcv guid="{83E26134-8071-4B52-B9C2-8B5396DF70B4}" action="add"/>
</revisions>
</file>

<file path=xl/revisions/revisionLog42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8518" sId="3">
    <oc r="AJ105">
      <v>1</v>
    </oc>
    <nc r="AJ105">
      <v>100</v>
    </nc>
  </rcc>
  <rcc rId="18519" sId="3">
    <nc r="AR105">
      <v>90</v>
    </nc>
  </rcc>
  <rcc rId="18520" sId="3">
    <oc r="BA105">
      <v>1</v>
    </oc>
    <nc r="BA105">
      <v>100</v>
    </nc>
  </rcc>
  <rcv guid="{55F258A9-3656-464A-8209-65541A4A9294}" action="delete"/>
  <rdn rId="0" localSheetId="3" customView="1" name="Z_55F258A9_3656_464A_8209_65541A4A9294_.wvu.Rows" hidden="1" oldHidden="1">
    <formula>Plan!$488:$750</formula>
    <oldFormula>Plan!$488:$750</oldFormula>
  </rdn>
  <rdn rId="0" localSheetId="3" customView="1" name="Z_55F258A9_3656_464A_8209_65541A4A9294_.wvu.Cols" hidden="1" oldHidden="1">
    <formula>Plan!$S:$U,Plan!$BQ:$BT</formula>
    <oldFormula>Plan!$S:$U,Plan!$BQ:$BT</oldFormula>
  </rdn>
  <rdn rId="0" localSheetId="3" customView="1" name="Z_55F258A9_3656_464A_8209_65541A4A9294_.wvu.FilterData" hidden="1" oldHidden="1">
    <formula>Plan!$A$5:$BQ$468</formula>
    <oldFormula>Plan!$A$5:$BQ$468</oldFormula>
  </rdn>
  <rdn rId="0" localSheetId="4" customView="1" name="Z_55F258A9_3656_464A_8209_65541A4A9294_.wvu.FilterData" hidden="1" oldHidden="1">
    <formula>'Delivery Docs Plan'!$A$4:$O$37</formula>
    <oldFormula>'Delivery Docs Plan'!$A$4:$O$37</oldFormula>
  </rdn>
  <rdn rId="0" localSheetId="5" customView="1" name="Z_55F258A9_3656_464A_8209_65541A4A9294_.wvu.Rows" hidden="1" oldHidden="1">
    <formula>'PR Matrix'!$1:$1</formula>
    <oldFormula>'PR Matrix'!$1:$1</oldFormula>
  </rdn>
  <rdn rId="0" localSheetId="5" customView="1" name="Z_55F258A9_3656_464A_8209_65541A4A9294_.wvu.Cols" hidden="1" oldHidden="1">
    <formula>'PR Matrix'!$JN:$XFD</formula>
    <oldFormula>'PR Matrix'!$JN:$XFD</oldFormula>
  </rdn>
  <rdn rId="0" localSheetId="5" customView="1" name="Z_55F258A9_3656_464A_8209_65541A4A9294_.wvu.FilterData" hidden="1" oldHidden="1">
    <formula>'PR Matrix'!$C$1:$C$481</formula>
    <oldFormula>'PR Matrix'!$C$1:$C$481</oldFormula>
  </rdn>
  <rdn rId="0" localSheetId="6" customView="1" name="Z_55F258A9_3656_464A_8209_65541A4A9294_.wvu.Cols" hidden="1" oldHidden="1">
    <formula>Allocation!$L:$XFD</formula>
    <oldFormula>Allocation!$L:$XFD</oldFormula>
  </rdn>
  <rdn rId="0" localSheetId="6" customView="1" name="Z_55F258A9_3656_464A_8209_65541A4A9294_.wvu.FilterData" hidden="1" oldHidden="1">
    <formula>Allocation!$A$1:$K$1</formula>
    <oldFormula>Allocation!$A$1:$K$1</oldFormula>
  </rdn>
  <rdn rId="0" localSheetId="7" customView="1" name="Z_55F258A9_3656_464A_8209_65541A4A9294_.wvu.FilterData" hidden="1" oldHidden="1">
    <formula>'SRS Reviews'!$A$1:$Q$136</formula>
    <oldFormula>'SRS Reviews'!$A$1:$Q$136</oldFormula>
  </rdn>
  <rdn rId="0" localSheetId="8" customView="1" name="Z_55F258A9_3656_464A_8209_65541A4A9294_.wvu.FilterData" hidden="1" oldHidden="1">
    <formula>Estimates!$A$2:$BC$460</formula>
    <oldFormula>Estimates!$A$2:$BC$460</oldFormula>
  </rdn>
  <rdn rId="0" localSheetId="10" customView="1" name="Z_55F258A9_3656_464A_8209_65541A4A9294_.wvu.FilterData" hidden="1" oldHidden="1">
    <formula>'Open SWPRs'!$A$1:$H$615</formula>
    <oldFormula>'Open SWPRs'!$A$1:$H$615</oldFormula>
  </rdn>
  <rdn rId="0" localSheetId="12" customView="1" name="Z_55F258A9_3656_464A_8209_65541A4A9294_.wvu.FilterData" hidden="1" oldHidden="1">
    <formula>'Build Plan'!$D$3:$L$48</formula>
    <oldFormula>'Build Plan'!$D$3:$L$48</oldFormula>
  </rdn>
  <rcv guid="{55F258A9-3656-464A-8209-65541A4A9294}" action="add"/>
</revisions>
</file>

<file path=xl/revisions/revisionLog43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8534" sId="3" odxf="1" dxf="1">
    <oc r="X241" t="inlineStr">
      <is>
        <t>DBY</t>
      </is>
    </oc>
    <nc r="X241" t="inlineStr">
      <is>
        <t>SP</t>
      </is>
    </nc>
    <odxf>
      <font>
        <sz val="8"/>
        <color theme="0" tint="-0.249977111117893"/>
      </font>
    </odxf>
    <ndxf>
      <font>
        <sz val="8"/>
        <color theme="0" tint="-0.249977111117893"/>
      </font>
    </ndxf>
  </rcc>
  <rcc rId="18535" sId="3" odxf="1" dxf="1">
    <oc r="AG241" t="inlineStr">
      <is>
        <t>DBY</t>
      </is>
    </oc>
    <nc r="AG241" t="inlineStr">
      <is>
        <t>SP</t>
      </is>
    </nc>
    <odxf>
      <font>
        <sz val="8"/>
        <color theme="0" tint="-0.249977111117893"/>
      </font>
    </odxf>
    <ndxf>
      <font>
        <sz val="8"/>
        <color theme="0" tint="-0.249977111117893"/>
      </font>
    </ndxf>
  </rcc>
  <rcc rId="18536" sId="3" odxf="1" dxf="1">
    <oc r="AX241" t="inlineStr">
      <is>
        <t>DBY</t>
      </is>
    </oc>
    <nc r="AX241" t="inlineStr">
      <is>
        <t>SP</t>
      </is>
    </nc>
    <odxf>
      <font>
        <sz val="8"/>
        <color theme="0" tint="-0.249977111117893"/>
      </font>
    </odxf>
    <ndxf>
      <font>
        <sz val="8"/>
        <color theme="0" tint="-0.249977111117893"/>
      </font>
    </ndxf>
  </rcc>
  <rcv guid="{83E26134-8071-4B52-B9C2-8B5396DF70B4}" action="delete"/>
  <rdn rId="0" localSheetId="3" customView="1" name="Z_83E26134_8071_4B52_B9C2_8B5396DF70B4_.wvu.Rows" hidden="1" oldHidden="1">
    <formula>Plan!$488:$750</formula>
    <oldFormula>Plan!$488:$750</oldFormula>
  </rdn>
  <rdn rId="0" localSheetId="3" customView="1" name="Z_83E26134_8071_4B52_B9C2_8B5396DF70B4_.wvu.Cols" hidden="1" oldHidden="1">
    <formula>Plan!$S:$U</formula>
    <oldFormula>Plan!$S:$U</oldFormula>
  </rdn>
  <rdn rId="0" localSheetId="3" customView="1" name="Z_83E26134_8071_4B52_B9C2_8B5396DF70B4_.wvu.FilterData" hidden="1" oldHidden="1">
    <formula>Plan!$A$5:$BQ$468</formula>
    <oldFormula>Plan!$A$5:$BQ$468</oldFormula>
  </rdn>
  <rdn rId="0" localSheetId="4" customView="1" name="Z_83E26134_8071_4B52_B9C2_8B5396DF70B4_.wvu.FilterData" hidden="1" oldHidden="1">
    <formula>'Delivery Docs Plan'!$A$4:$O$37</formula>
    <oldFormula>'Delivery Docs Plan'!$A$4:$O$37</oldFormula>
  </rdn>
  <rdn rId="0" localSheetId="5" customView="1" name="Z_83E26134_8071_4B52_B9C2_8B5396DF70B4_.wvu.Rows" hidden="1" oldHidden="1">
    <formula>'PR Matrix'!$1:$1</formula>
    <oldFormula>'PR Matrix'!$1:$1</oldFormula>
  </rdn>
  <rdn rId="0" localSheetId="5" customView="1" name="Z_83E26134_8071_4B52_B9C2_8B5396DF70B4_.wvu.Cols" hidden="1" oldHidden="1">
    <formula>'PR Matrix'!$JN:$XFD</formula>
    <oldFormula>'PR Matrix'!$JN:$XFD</oldFormula>
  </rdn>
  <rdn rId="0" localSheetId="5" customView="1" name="Z_83E26134_8071_4B52_B9C2_8B5396DF70B4_.wvu.FilterData" hidden="1" oldHidden="1">
    <formula>'PR Matrix'!$C$1:$C$481</formula>
    <oldFormula>'PR Matrix'!$C$1:$C$481</oldFormula>
  </rdn>
  <rdn rId="0" localSheetId="6" customView="1" name="Z_83E26134_8071_4B52_B9C2_8B5396DF70B4_.wvu.Cols" hidden="1" oldHidden="1">
    <formula>Allocation!$L:$XFD</formula>
    <oldFormula>Allocation!$L:$XFD</oldFormula>
  </rdn>
  <rdn rId="0" localSheetId="6" customView="1" name="Z_83E26134_8071_4B52_B9C2_8B5396DF70B4_.wvu.FilterData" hidden="1" oldHidden="1">
    <formula>Allocation!$A$1:$K$1</formula>
    <oldFormula>Allocation!$A$1:$K$1</oldFormula>
  </rdn>
  <rdn rId="0" localSheetId="7" customView="1" name="Z_83E26134_8071_4B52_B9C2_8B5396DF70B4_.wvu.FilterData" hidden="1" oldHidden="1">
    <formula>'SRS Reviews'!$A$1:$Q$136</formula>
    <oldFormula>'SRS Reviews'!$A$1:$Q$136</oldFormula>
  </rdn>
  <rdn rId="0" localSheetId="8" customView="1" name="Z_83E26134_8071_4B52_B9C2_8B5396DF70B4_.wvu.FilterData" hidden="1" oldHidden="1">
    <formula>Estimates!$A$2:$BC$460</formula>
    <oldFormula>Estimates!$A$2:$BC$460</oldFormula>
  </rdn>
  <rdn rId="0" localSheetId="10" customView="1" name="Z_83E26134_8071_4B52_B9C2_8B5396DF70B4_.wvu.FilterData" hidden="1" oldHidden="1">
    <formula>'Open SWPRs'!$A$1:$H$615</formula>
    <oldFormula>'Open SWPRs'!$A$1:$H$615</oldFormula>
  </rdn>
  <rdn rId="0" localSheetId="12" customView="1" name="Z_83E26134_8071_4B52_B9C2_8B5396DF70B4_.wvu.FilterData" hidden="1" oldHidden="1">
    <formula>'Build Plan'!$D$3:$L$48</formula>
    <oldFormula>'Build Plan'!$D$3:$L$48</oldFormula>
  </rdn>
  <rcv guid="{83E26134-8071-4B52-B9C2-8B5396DF70B4}" action="add"/>
</revisions>
</file>

<file path=xl/revisions/revisionLog43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8550" sId="4">
    <nc r="K22">
      <v>1</v>
    </nc>
  </rcc>
  <rcv guid="{DE76E38F-A1D1-4A3E-9C90-F4B6007A1049}" action="delete"/>
  <rdn rId="0" localSheetId="3" customView="1" name="Z_DE76E38F_A1D1_4A3E_9C90_F4B6007A1049_.wvu.Rows" hidden="1" oldHidden="1">
    <formula>Plan!$488:$750</formula>
    <oldFormula>Plan!$488:$750</oldFormula>
  </rdn>
  <rdn rId="0" localSheetId="3" customView="1" name="Z_DE76E38F_A1D1_4A3E_9C90_F4B6007A1049_.wvu.Cols" hidden="1" oldHidden="1">
    <formula>Plan!$S:$U</formula>
    <oldFormula>Plan!$S:$U</oldFormula>
  </rdn>
  <rdn rId="0" localSheetId="3" customView="1" name="Z_DE76E38F_A1D1_4A3E_9C90_F4B6007A1049_.wvu.FilterData" hidden="1" oldHidden="1">
    <formula>Plan!$A$5:$BQ$468</formula>
    <oldFormula>Plan!$A$5:$BQ$468</oldFormula>
  </rdn>
  <rdn rId="0" localSheetId="4" customView="1" name="Z_DE76E38F_A1D1_4A3E_9C90_F4B6007A1049_.wvu.FilterData" hidden="1" oldHidden="1">
    <formula>'Delivery Docs Plan'!$A$4:$O$37</formula>
    <oldFormula>'Delivery Docs Plan'!$A$4:$O$37</oldFormula>
  </rdn>
  <rdn rId="0" localSheetId="5" customView="1" name="Z_DE76E38F_A1D1_4A3E_9C90_F4B6007A1049_.wvu.Rows" hidden="1" oldHidden="1">
    <formula>'PR Matrix'!$1:$2</formula>
    <oldFormula>'PR Matrix'!$1:$2</oldFormula>
  </rdn>
  <rdn rId="0" localSheetId="5" customView="1" name="Z_DE76E38F_A1D1_4A3E_9C90_F4B6007A1049_.wvu.Cols" hidden="1" oldHidden="1">
    <formula>'PR Matrix'!$JN:$XFD</formula>
    <oldFormula>'PR Matrix'!$JN:$XFD</oldFormula>
  </rdn>
  <rdn rId="0" localSheetId="5" customView="1" name="Z_DE76E38F_A1D1_4A3E_9C90_F4B6007A1049_.wvu.FilterData" hidden="1" oldHidden="1">
    <formula>'PR Matrix'!$C$1:$C$481</formula>
    <oldFormula>'PR Matrix'!$C$1:$C$481</oldFormula>
  </rdn>
  <rdn rId="0" localSheetId="6" customView="1" name="Z_DE76E38F_A1D1_4A3E_9C90_F4B6007A1049_.wvu.Cols" hidden="1" oldHidden="1">
    <formula>Allocation!$L:$XFD</formula>
    <oldFormula>Allocation!$L:$XFD</oldFormula>
  </rdn>
  <rdn rId="0" localSheetId="6" customView="1" name="Z_DE76E38F_A1D1_4A3E_9C90_F4B6007A1049_.wvu.FilterData" hidden="1" oldHidden="1">
    <formula>Allocation!$A$1:$K$1</formula>
    <oldFormula>Allocation!$A$1:$K$1</oldFormula>
  </rdn>
  <rdn rId="0" localSheetId="7" customView="1" name="Z_DE76E38F_A1D1_4A3E_9C90_F4B6007A1049_.wvu.FilterData" hidden="1" oldHidden="1">
    <formula>'SRS Reviews'!$A$1:$Q$136</formula>
    <oldFormula>'SRS Reviews'!$A$1:$Q$136</oldFormula>
  </rdn>
  <rdn rId="0" localSheetId="8" customView="1" name="Z_DE76E38F_A1D1_4A3E_9C90_F4B6007A1049_.wvu.FilterData" hidden="1" oldHidden="1">
    <formula>Estimates!$A$2:$BC$460</formula>
    <oldFormula>Estimates!$A$2:$BC$460</oldFormula>
  </rdn>
  <rdn rId="0" localSheetId="10" customView="1" name="Z_DE76E38F_A1D1_4A3E_9C90_F4B6007A1049_.wvu.FilterData" hidden="1" oldHidden="1">
    <formula>'Open SWPRs'!$A$1:$H$615</formula>
    <oldFormula>'Open SWPRs'!$A$1:$H$615</oldFormula>
  </rdn>
  <rdn rId="0" localSheetId="12" customView="1" name="Z_DE76E38F_A1D1_4A3E_9C90_F4B6007A1049_.wvu.FilterData" hidden="1" oldHidden="1">
    <formula>'Build Plan'!$D$3:$L$48</formula>
    <oldFormula>'Build Plan'!$D$3:$L$48</oldFormula>
  </rdn>
  <rcv guid="{DE76E38F-A1D1-4A3E-9C90-F4B6007A1049}" action="add"/>
</revisions>
</file>

<file path=xl/revisions/revisionLog43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83E26134-8071-4B52-B9C2-8B5396DF70B4}" action="delete"/>
  <rdn rId="0" localSheetId="3" customView="1" name="Z_83E26134_8071_4B52_B9C2_8B5396DF70B4_.wvu.Rows" hidden="1" oldHidden="1">
    <formula>Plan!$488:$750</formula>
    <oldFormula>Plan!$488:$750</oldFormula>
  </rdn>
  <rdn rId="0" localSheetId="3" customView="1" name="Z_83E26134_8071_4B52_B9C2_8B5396DF70B4_.wvu.Cols" hidden="1" oldHidden="1">
    <formula>Plan!$S:$U</formula>
    <oldFormula>Plan!$S:$U</oldFormula>
  </rdn>
  <rdn rId="0" localSheetId="3" customView="1" name="Z_83E26134_8071_4B52_B9C2_8B5396DF70B4_.wvu.FilterData" hidden="1" oldHidden="1">
    <formula>Plan!$A$5:$BQ$468</formula>
    <oldFormula>Plan!$A$5:$BQ$468</oldFormula>
  </rdn>
  <rdn rId="0" localSheetId="4" customView="1" name="Z_83E26134_8071_4B52_B9C2_8B5396DF70B4_.wvu.FilterData" hidden="1" oldHidden="1">
    <formula>'Delivery Docs Plan'!$A$4:$O$37</formula>
    <oldFormula>'Delivery Docs Plan'!$A$4:$O$37</oldFormula>
  </rdn>
  <rdn rId="0" localSheetId="5" customView="1" name="Z_83E26134_8071_4B52_B9C2_8B5396DF70B4_.wvu.Rows" hidden="1" oldHidden="1">
    <formula>'PR Matrix'!$1:$1</formula>
    <oldFormula>'PR Matrix'!$1:$1</oldFormula>
  </rdn>
  <rdn rId="0" localSheetId="5" customView="1" name="Z_83E26134_8071_4B52_B9C2_8B5396DF70B4_.wvu.Cols" hidden="1" oldHidden="1">
    <formula>'PR Matrix'!$JN:$XFD</formula>
    <oldFormula>'PR Matrix'!$JN:$XFD</oldFormula>
  </rdn>
  <rdn rId="0" localSheetId="5" customView="1" name="Z_83E26134_8071_4B52_B9C2_8B5396DF70B4_.wvu.FilterData" hidden="1" oldHidden="1">
    <formula>'PR Matrix'!$C$1:$C$481</formula>
    <oldFormula>'PR Matrix'!$C$1:$C$481</oldFormula>
  </rdn>
  <rdn rId="0" localSheetId="6" customView="1" name="Z_83E26134_8071_4B52_B9C2_8B5396DF70B4_.wvu.Cols" hidden="1" oldHidden="1">
    <formula>Allocation!$L:$XFD</formula>
    <oldFormula>Allocation!$L:$XFD</oldFormula>
  </rdn>
  <rdn rId="0" localSheetId="6" customView="1" name="Z_83E26134_8071_4B52_B9C2_8B5396DF70B4_.wvu.FilterData" hidden="1" oldHidden="1">
    <formula>Allocation!$A$1:$K$1</formula>
    <oldFormula>Allocation!$A$1:$K$1</oldFormula>
  </rdn>
  <rdn rId="0" localSheetId="7" customView="1" name="Z_83E26134_8071_4B52_B9C2_8B5396DF70B4_.wvu.FilterData" hidden="1" oldHidden="1">
    <formula>'SRS Reviews'!$A$1:$Q$136</formula>
    <oldFormula>'SRS Reviews'!$A$1:$Q$136</oldFormula>
  </rdn>
  <rdn rId="0" localSheetId="8" customView="1" name="Z_83E26134_8071_4B52_B9C2_8B5396DF70B4_.wvu.FilterData" hidden="1" oldHidden="1">
    <formula>Estimates!$A$2:$BC$460</formula>
    <oldFormula>Estimates!$A$2:$BC$460</oldFormula>
  </rdn>
  <rdn rId="0" localSheetId="10" customView="1" name="Z_83E26134_8071_4B52_B9C2_8B5396DF70B4_.wvu.FilterData" hidden="1" oldHidden="1">
    <formula>'Open SWPRs'!$A$1:$H$615</formula>
    <oldFormula>'Open SWPRs'!$A$1:$H$615</oldFormula>
  </rdn>
  <rdn rId="0" localSheetId="12" customView="1" name="Z_83E26134_8071_4B52_B9C2_8B5396DF70B4_.wvu.FilterData" hidden="1" oldHidden="1">
    <formula>'Build Plan'!$D$3:$L$48</formula>
    <oldFormula>'Build Plan'!$D$3:$L$48</oldFormula>
  </rdn>
  <rcv guid="{83E26134-8071-4B52-B9C2-8B5396DF70B4}" action="add"/>
</revisions>
</file>

<file path=xl/revisions/revisionLog43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8577" sId="3">
    <nc r="AB148">
      <v>100</v>
    </nc>
  </rcc>
  <rcc rId="18578" sId="3">
    <nc r="AC148">
      <v>100</v>
    </nc>
  </rcc>
  <rcc rId="18579" sId="3">
    <nc r="AK148">
      <v>1</v>
    </nc>
  </rcc>
  <rcc rId="18580" sId="3">
    <nc r="AZ148">
      <v>100</v>
    </nc>
  </rcc>
  <rcc rId="18581" sId="3">
    <nc r="BB148">
      <v>1</v>
    </nc>
  </rcc>
  <rcv guid="{55F258A9-3656-464A-8209-65541A4A9294}" action="delete"/>
  <rdn rId="0" localSheetId="3" customView="1" name="Z_55F258A9_3656_464A_8209_65541A4A9294_.wvu.Rows" hidden="1" oldHidden="1">
    <formula>Plan!$488:$750</formula>
    <oldFormula>Plan!$488:$750</oldFormula>
  </rdn>
  <rdn rId="0" localSheetId="3" customView="1" name="Z_55F258A9_3656_464A_8209_65541A4A9294_.wvu.Cols" hidden="1" oldHidden="1">
    <formula>Plan!$S:$U,Plan!$BQ:$BT</formula>
    <oldFormula>Plan!$S:$U,Plan!$BQ:$BT</oldFormula>
  </rdn>
  <rdn rId="0" localSheetId="3" customView="1" name="Z_55F258A9_3656_464A_8209_65541A4A9294_.wvu.FilterData" hidden="1" oldHidden="1">
    <formula>Plan!$A$5:$BQ$468</formula>
    <oldFormula>Plan!$A$5:$BQ$468</oldFormula>
  </rdn>
  <rdn rId="0" localSheetId="4" customView="1" name="Z_55F258A9_3656_464A_8209_65541A4A9294_.wvu.FilterData" hidden="1" oldHidden="1">
    <formula>'Delivery Docs Plan'!$A$4:$O$37</formula>
    <oldFormula>'Delivery Docs Plan'!$A$4:$O$37</oldFormula>
  </rdn>
  <rdn rId="0" localSheetId="5" customView="1" name="Z_55F258A9_3656_464A_8209_65541A4A9294_.wvu.Rows" hidden="1" oldHidden="1">
    <formula>'PR Matrix'!$1:$1</formula>
    <oldFormula>'PR Matrix'!$1:$1</oldFormula>
  </rdn>
  <rdn rId="0" localSheetId="5" customView="1" name="Z_55F258A9_3656_464A_8209_65541A4A9294_.wvu.Cols" hidden="1" oldHidden="1">
    <formula>'PR Matrix'!$JN:$XFD</formula>
    <oldFormula>'PR Matrix'!$JN:$XFD</oldFormula>
  </rdn>
  <rdn rId="0" localSheetId="5" customView="1" name="Z_55F258A9_3656_464A_8209_65541A4A9294_.wvu.FilterData" hidden="1" oldHidden="1">
    <formula>'PR Matrix'!$C$1:$C$481</formula>
    <oldFormula>'PR Matrix'!$C$1:$C$481</oldFormula>
  </rdn>
  <rdn rId="0" localSheetId="6" customView="1" name="Z_55F258A9_3656_464A_8209_65541A4A9294_.wvu.Cols" hidden="1" oldHidden="1">
    <formula>Allocation!$L:$XFD</formula>
    <oldFormula>Allocation!$L:$XFD</oldFormula>
  </rdn>
  <rdn rId="0" localSheetId="6" customView="1" name="Z_55F258A9_3656_464A_8209_65541A4A9294_.wvu.FilterData" hidden="1" oldHidden="1">
    <formula>Allocation!$A$1:$K$1</formula>
    <oldFormula>Allocation!$A$1:$K$1</oldFormula>
  </rdn>
  <rdn rId="0" localSheetId="7" customView="1" name="Z_55F258A9_3656_464A_8209_65541A4A9294_.wvu.FilterData" hidden="1" oldHidden="1">
    <formula>'SRS Reviews'!$A$1:$Q$136</formula>
    <oldFormula>'SRS Reviews'!$A$1:$Q$136</oldFormula>
  </rdn>
  <rdn rId="0" localSheetId="8" customView="1" name="Z_55F258A9_3656_464A_8209_65541A4A9294_.wvu.FilterData" hidden="1" oldHidden="1">
    <formula>Estimates!$A$2:$BC$460</formula>
    <oldFormula>Estimates!$A$2:$BC$460</oldFormula>
  </rdn>
  <rdn rId="0" localSheetId="10" customView="1" name="Z_55F258A9_3656_464A_8209_65541A4A9294_.wvu.FilterData" hidden="1" oldHidden="1">
    <formula>'Open SWPRs'!$A$1:$H$615</formula>
    <oldFormula>'Open SWPRs'!$A$1:$H$615</oldFormula>
  </rdn>
  <rdn rId="0" localSheetId="12" customView="1" name="Z_55F258A9_3656_464A_8209_65541A4A9294_.wvu.FilterData" hidden="1" oldHidden="1">
    <formula>'Build Plan'!$D$3:$L$48</formula>
    <oldFormula>'Build Plan'!$D$3:$L$48</oldFormula>
  </rdn>
  <rcv guid="{55F258A9-3656-464A-8209-65541A4A9294}" action="add"/>
</revisions>
</file>

<file path=xl/revisions/revisionLog43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8595" sId="3">
    <nc r="AA247">
      <v>1</v>
    </nc>
  </rcc>
  <rcc rId="18596" sId="3">
    <nc r="AJ247">
      <v>1</v>
    </nc>
  </rcc>
  <rcc rId="18597" sId="3">
    <nc r="BA247">
      <v>1</v>
    </nc>
  </rcc>
  <rcv guid="{55F258A9-3656-464A-8209-65541A4A9294}" action="delete"/>
  <rdn rId="0" localSheetId="3" customView="1" name="Z_55F258A9_3656_464A_8209_65541A4A9294_.wvu.Rows" hidden="1" oldHidden="1">
    <formula>Plan!$488:$750</formula>
    <oldFormula>Plan!$488:$750</oldFormula>
  </rdn>
  <rdn rId="0" localSheetId="3" customView="1" name="Z_55F258A9_3656_464A_8209_65541A4A9294_.wvu.Cols" hidden="1" oldHidden="1">
    <formula>Plan!$S:$U,Plan!$BQ:$BT</formula>
    <oldFormula>Plan!$S:$U,Plan!$BQ:$BT</oldFormula>
  </rdn>
  <rdn rId="0" localSheetId="3" customView="1" name="Z_55F258A9_3656_464A_8209_65541A4A9294_.wvu.FilterData" hidden="1" oldHidden="1">
    <formula>Plan!$A$5:$BQ$468</formula>
    <oldFormula>Plan!$A$5:$BQ$468</oldFormula>
  </rdn>
  <rdn rId="0" localSheetId="4" customView="1" name="Z_55F258A9_3656_464A_8209_65541A4A9294_.wvu.FilterData" hidden="1" oldHidden="1">
    <formula>'Delivery Docs Plan'!$A$4:$O$37</formula>
    <oldFormula>'Delivery Docs Plan'!$A$4:$O$37</oldFormula>
  </rdn>
  <rdn rId="0" localSheetId="5" customView="1" name="Z_55F258A9_3656_464A_8209_65541A4A9294_.wvu.Rows" hidden="1" oldHidden="1">
    <formula>'PR Matrix'!$1:$1</formula>
    <oldFormula>'PR Matrix'!$1:$1</oldFormula>
  </rdn>
  <rdn rId="0" localSheetId="5" customView="1" name="Z_55F258A9_3656_464A_8209_65541A4A9294_.wvu.Cols" hidden="1" oldHidden="1">
    <formula>'PR Matrix'!$JN:$XFD</formula>
    <oldFormula>'PR Matrix'!$JN:$XFD</oldFormula>
  </rdn>
  <rdn rId="0" localSheetId="5" customView="1" name="Z_55F258A9_3656_464A_8209_65541A4A9294_.wvu.FilterData" hidden="1" oldHidden="1">
    <formula>'PR Matrix'!$C$1:$C$481</formula>
    <oldFormula>'PR Matrix'!$C$1:$C$481</oldFormula>
  </rdn>
  <rdn rId="0" localSheetId="6" customView="1" name="Z_55F258A9_3656_464A_8209_65541A4A9294_.wvu.Cols" hidden="1" oldHidden="1">
    <formula>Allocation!$L:$XFD</formula>
    <oldFormula>Allocation!$L:$XFD</oldFormula>
  </rdn>
  <rdn rId="0" localSheetId="6" customView="1" name="Z_55F258A9_3656_464A_8209_65541A4A9294_.wvu.FilterData" hidden="1" oldHidden="1">
    <formula>Allocation!$A$1:$K$1</formula>
    <oldFormula>Allocation!$A$1:$K$1</oldFormula>
  </rdn>
  <rdn rId="0" localSheetId="7" customView="1" name="Z_55F258A9_3656_464A_8209_65541A4A9294_.wvu.FilterData" hidden="1" oldHidden="1">
    <formula>'SRS Reviews'!$A$1:$Q$136</formula>
    <oldFormula>'SRS Reviews'!$A$1:$Q$136</oldFormula>
  </rdn>
  <rdn rId="0" localSheetId="8" customView="1" name="Z_55F258A9_3656_464A_8209_65541A4A9294_.wvu.FilterData" hidden="1" oldHidden="1">
    <formula>Estimates!$A$2:$BC$460</formula>
    <oldFormula>Estimates!$A$2:$BC$460</oldFormula>
  </rdn>
  <rdn rId="0" localSheetId="10" customView="1" name="Z_55F258A9_3656_464A_8209_65541A4A9294_.wvu.FilterData" hidden="1" oldHidden="1">
    <formula>'Open SWPRs'!$A$1:$H$615</formula>
    <oldFormula>'Open SWPRs'!$A$1:$H$615</oldFormula>
  </rdn>
  <rdn rId="0" localSheetId="12" customView="1" name="Z_55F258A9_3656_464A_8209_65541A4A9294_.wvu.FilterData" hidden="1" oldHidden="1">
    <formula>'Build Plan'!$D$3:$L$48</formula>
    <oldFormula>'Build Plan'!$D$3:$L$48</oldFormula>
  </rdn>
  <rcv guid="{55F258A9-3656-464A-8209-65541A4A9294}" action="add"/>
</revisions>
</file>

<file path=xl/revisions/revisionLog43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8611" sId="3">
    <oc r="AA53">
      <v>90</v>
    </oc>
    <nc r="AA53">
      <v>100</v>
    </nc>
  </rcc>
  <rcc rId="18612" sId="3">
    <oc r="AJ53">
      <v>90</v>
    </oc>
    <nc r="AJ53">
      <v>100</v>
    </nc>
  </rcc>
  <rcc rId="18613" sId="3">
    <oc r="AR53">
      <v>90</v>
    </oc>
    <nc r="AR53">
      <v>100</v>
    </nc>
  </rcc>
  <rcc rId="18614" sId="3">
    <oc r="BA53">
      <v>90</v>
    </oc>
    <nc r="BA53">
      <v>100</v>
    </nc>
  </rcc>
  <rcv guid="{38797761-B6E7-4EBC-86AC-BCA6FEF8021E}" action="delete"/>
  <rdn rId="0" localSheetId="3" customView="1" name="Z_38797761_B6E7_4EBC_86AC_BCA6FEF8021E_.wvu.Rows" hidden="1" oldHidden="1">
    <formula>Plan!$488:$750</formula>
    <oldFormula>Plan!$488:$750</oldFormula>
  </rdn>
  <rdn rId="0" localSheetId="3" customView="1" name="Z_38797761_B6E7_4EBC_86AC_BCA6FEF8021E_.wvu.Cols" hidden="1" oldHidden="1">
    <formula>Plan!$S:$U,Plan!$AL:$AL,Plan!$AN:$AO,Plan!$BQ:$BT</formula>
    <oldFormula>Plan!$S:$U,Plan!$AL:$AL,Plan!$AN:$AO,Plan!$BQ:$BT</oldFormula>
  </rdn>
  <rdn rId="0" localSheetId="3" customView="1" name="Z_38797761_B6E7_4EBC_86AC_BCA6FEF8021E_.wvu.FilterData" hidden="1" oldHidden="1">
    <formula>Plan!$BG$5:$BQ$469</formula>
    <oldFormula>Plan!$BG$5:$BQ$469</oldFormula>
  </rdn>
  <rdn rId="0" localSheetId="4" customView="1" name="Z_38797761_B6E7_4EBC_86AC_BCA6FEF8021E_.wvu.FilterData" hidden="1" oldHidden="1">
    <formula>'Delivery Docs Plan'!$A$4:$O$37</formula>
    <oldFormula>'Delivery Docs Plan'!$A$4:$O$37</oldFormula>
  </rdn>
  <rdn rId="0" localSheetId="5" customView="1" name="Z_38797761_B6E7_4EBC_86AC_BCA6FEF8021E_.wvu.Rows" hidden="1" oldHidden="1">
    <formula>'PR Matrix'!$1:$2</formula>
    <oldFormula>'PR Matrix'!$1:$2</oldFormula>
  </rdn>
  <rdn rId="0" localSheetId="5" customView="1" name="Z_38797761_B6E7_4EBC_86AC_BCA6FEF8021E_.wvu.Cols" hidden="1" oldHidden="1">
    <formula>'PR Matrix'!$JN:$XFD</formula>
    <oldFormula>'PR Matrix'!$JN:$XFD</oldFormula>
  </rdn>
  <rdn rId="0" localSheetId="5" customView="1" name="Z_38797761_B6E7_4EBC_86AC_BCA6FEF8021E_.wvu.FilterData" hidden="1" oldHidden="1">
    <formula>'PR Matrix'!$C$1:$C$481</formula>
    <oldFormula>'PR Matrix'!$C$1:$C$481</oldFormula>
  </rdn>
  <rdn rId="0" localSheetId="6" customView="1" name="Z_38797761_B6E7_4EBC_86AC_BCA6FEF8021E_.wvu.Cols" hidden="1" oldHidden="1">
    <formula>Allocation!$L:$XFD</formula>
    <oldFormula>Allocation!$L:$XFD</oldFormula>
  </rdn>
  <rdn rId="0" localSheetId="6" customView="1" name="Z_38797761_B6E7_4EBC_86AC_BCA6FEF8021E_.wvu.FilterData" hidden="1" oldHidden="1">
    <formula>Allocation!$A$1:$K$1</formula>
    <oldFormula>Allocation!$A$1:$K$1</oldFormula>
  </rdn>
  <rdn rId="0" localSheetId="7" customView="1" name="Z_38797761_B6E7_4EBC_86AC_BCA6FEF8021E_.wvu.FilterData" hidden="1" oldHidden="1">
    <formula>'SRS Reviews'!$A$1:$Q$136</formula>
    <oldFormula>'SRS Reviews'!$A$1:$Q$136</oldFormula>
  </rdn>
  <rdn rId="0" localSheetId="8" customView="1" name="Z_38797761_B6E7_4EBC_86AC_BCA6FEF8021E_.wvu.FilterData" hidden="1" oldHidden="1">
    <formula>Estimates!$A$2:$BC$460</formula>
    <oldFormula>Estimates!$A$2:$BC$460</oldFormula>
  </rdn>
  <rdn rId="0" localSheetId="10" customView="1" name="Z_38797761_B6E7_4EBC_86AC_BCA6FEF8021E_.wvu.FilterData" hidden="1" oldHidden="1">
    <formula>'Open SWPRs'!$A$1:$H$615</formula>
    <oldFormula>'Open SWPRs'!$A$1:$H$615</oldFormula>
  </rdn>
  <rdn rId="0" localSheetId="12" customView="1" name="Z_38797761_B6E7_4EBC_86AC_BCA6FEF8021E_.wvu.FilterData" hidden="1" oldHidden="1">
    <formula>'Build Plan'!$D$3:$L$48</formula>
    <oldFormula>'Build Plan'!$D$3:$L$48</oldFormula>
  </rdn>
  <rcv guid="{38797761-B6E7-4EBC-86AC-BCA6FEF8021E}" action="add"/>
</revisions>
</file>

<file path=xl/revisions/revisionLog43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8628" sId="3">
    <oc r="Z331">
      <v>65</v>
    </oc>
    <nc r="Z331">
      <v>70</v>
    </nc>
  </rcc>
  <rcc rId="18629" sId="3">
    <oc r="AI331">
      <v>65</v>
    </oc>
    <nc r="AI331">
      <v>70</v>
    </nc>
  </rcc>
  <rcc rId="18630" sId="3">
    <oc r="AY331">
      <v>65</v>
    </oc>
    <nc r="AY331">
      <v>70</v>
    </nc>
  </rcc>
  <rcv guid="{38797761-B6E7-4EBC-86AC-BCA6FEF8021E}" action="delete"/>
  <rdn rId="0" localSheetId="3" customView="1" name="Z_38797761_B6E7_4EBC_86AC_BCA6FEF8021E_.wvu.Rows" hidden="1" oldHidden="1">
    <formula>Plan!$488:$750</formula>
    <oldFormula>Plan!$488:$750</oldFormula>
  </rdn>
  <rdn rId="0" localSheetId="3" customView="1" name="Z_38797761_B6E7_4EBC_86AC_BCA6FEF8021E_.wvu.Cols" hidden="1" oldHidden="1">
    <formula>Plan!$S:$U,Plan!$AL:$AL,Plan!$AN:$AO,Plan!$BQ:$BT</formula>
    <oldFormula>Plan!$S:$U,Plan!$AL:$AL,Plan!$AN:$AO,Plan!$BQ:$BT</oldFormula>
  </rdn>
  <rdn rId="0" localSheetId="3" customView="1" name="Z_38797761_B6E7_4EBC_86AC_BCA6FEF8021E_.wvu.FilterData" hidden="1" oldHidden="1">
    <formula>Plan!$BG$5:$BQ$469</formula>
    <oldFormula>Plan!$BG$5:$BQ$469</oldFormula>
  </rdn>
  <rdn rId="0" localSheetId="4" customView="1" name="Z_38797761_B6E7_4EBC_86AC_BCA6FEF8021E_.wvu.FilterData" hidden="1" oldHidden="1">
    <formula>'Delivery Docs Plan'!$A$4:$O$37</formula>
    <oldFormula>'Delivery Docs Plan'!$A$4:$O$37</oldFormula>
  </rdn>
  <rdn rId="0" localSheetId="5" customView="1" name="Z_38797761_B6E7_4EBC_86AC_BCA6FEF8021E_.wvu.Rows" hidden="1" oldHidden="1">
    <formula>'PR Matrix'!$1:$2</formula>
    <oldFormula>'PR Matrix'!$1:$2</oldFormula>
  </rdn>
  <rdn rId="0" localSheetId="5" customView="1" name="Z_38797761_B6E7_4EBC_86AC_BCA6FEF8021E_.wvu.Cols" hidden="1" oldHidden="1">
    <formula>'PR Matrix'!$JN:$XFD</formula>
    <oldFormula>'PR Matrix'!$JN:$XFD</oldFormula>
  </rdn>
  <rdn rId="0" localSheetId="5" customView="1" name="Z_38797761_B6E7_4EBC_86AC_BCA6FEF8021E_.wvu.FilterData" hidden="1" oldHidden="1">
    <formula>'PR Matrix'!$C$1:$C$481</formula>
    <oldFormula>'PR Matrix'!$C$1:$C$481</oldFormula>
  </rdn>
  <rdn rId="0" localSheetId="6" customView="1" name="Z_38797761_B6E7_4EBC_86AC_BCA6FEF8021E_.wvu.Cols" hidden="1" oldHidden="1">
    <formula>Allocation!$L:$XFD</formula>
    <oldFormula>Allocation!$L:$XFD</oldFormula>
  </rdn>
  <rdn rId="0" localSheetId="6" customView="1" name="Z_38797761_B6E7_4EBC_86AC_BCA6FEF8021E_.wvu.FilterData" hidden="1" oldHidden="1">
    <formula>Allocation!$A$1:$K$1</formula>
    <oldFormula>Allocation!$A$1:$K$1</oldFormula>
  </rdn>
  <rdn rId="0" localSheetId="7" customView="1" name="Z_38797761_B6E7_4EBC_86AC_BCA6FEF8021E_.wvu.FilterData" hidden="1" oldHidden="1">
    <formula>'SRS Reviews'!$A$1:$Q$136</formula>
    <oldFormula>'SRS Reviews'!$A$1:$Q$136</oldFormula>
  </rdn>
  <rdn rId="0" localSheetId="8" customView="1" name="Z_38797761_B6E7_4EBC_86AC_BCA6FEF8021E_.wvu.FilterData" hidden="1" oldHidden="1">
    <formula>Estimates!$A$2:$BC$460</formula>
    <oldFormula>Estimates!$A$2:$BC$460</oldFormula>
  </rdn>
  <rdn rId="0" localSheetId="10" customView="1" name="Z_38797761_B6E7_4EBC_86AC_BCA6FEF8021E_.wvu.FilterData" hidden="1" oldHidden="1">
    <formula>'Open SWPRs'!$A$1:$H$615</formula>
    <oldFormula>'Open SWPRs'!$A$1:$H$615</oldFormula>
  </rdn>
  <rdn rId="0" localSheetId="12" customView="1" name="Z_38797761_B6E7_4EBC_86AC_BCA6FEF8021E_.wvu.FilterData" hidden="1" oldHidden="1">
    <formula>'Build Plan'!$D$3:$L$48</formula>
    <oldFormula>'Build Plan'!$D$3:$L$48</oldFormula>
  </rdn>
  <rcv guid="{38797761-B6E7-4EBC-86AC-BCA6FEF8021E}" action="add"/>
</revisions>
</file>

<file path=xl/revisions/revisionLog43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8644" sId="3">
    <oc r="A243" t="inlineStr">
      <is>
        <t>Safety_CPU\Combined_Entry_Points</t>
      </is>
    </oc>
    <nc r="A243">
      <v>0</v>
    </nc>
  </rcc>
  <rcc rId="18645" sId="3">
    <oc r="Z243">
      <v>1</v>
    </oc>
    <nc r="Z243">
      <v>100</v>
    </nc>
  </rcc>
  <rcc rId="18646" sId="3">
    <oc r="AI243">
      <v>1</v>
    </oc>
    <nc r="AI243">
      <v>100</v>
    </nc>
  </rcc>
  <rcc rId="18647" sId="3">
    <nc r="AQ243">
      <v>100</v>
    </nc>
  </rcc>
  <rcc rId="18648" sId="3">
    <oc r="AY243">
      <v>1</v>
    </oc>
    <nc r="AY243">
      <v>100</v>
    </nc>
  </rcc>
  <rcv guid="{5AC86898-99C0-40C8-A183-7BCAFD4A38C0}" action="delete"/>
  <rdn rId="0" localSheetId="3" customView="1" name="Z_5AC86898_99C0_40C8_A183_7BCAFD4A38C0_.wvu.Rows" hidden="1" oldHidden="1">
    <formula>Plan!$488:$750</formula>
    <oldFormula>Plan!$488:$750</oldFormula>
  </rdn>
  <rdn rId="0" localSheetId="3" customView="1" name="Z_5AC86898_99C0_40C8_A183_7BCAFD4A38C0_.wvu.Cols" hidden="1" oldHidden="1">
    <formula>Plan!$S:$U,Plan!$BQ:$BT</formula>
    <oldFormula>Plan!$S:$U,Plan!$BQ:$BT</oldFormula>
  </rdn>
  <rdn rId="0" localSheetId="3" customView="1" name="Z_5AC86898_99C0_40C8_A183_7BCAFD4A38C0_.wvu.FilterData" hidden="1" oldHidden="1">
    <formula>Plan!$A$5:$BQ$468</formula>
    <oldFormula>Plan!$A$5:$BQ$468</oldFormula>
  </rdn>
  <rdn rId="0" localSheetId="4" customView="1" name="Z_5AC86898_99C0_40C8_A183_7BCAFD4A38C0_.wvu.FilterData" hidden="1" oldHidden="1">
    <formula>'Delivery Docs Plan'!$A$4:$O$37</formula>
    <oldFormula>'Delivery Docs Plan'!$A$4:$O$37</oldFormula>
  </rdn>
  <rdn rId="0" localSheetId="5" customView="1" name="Z_5AC86898_99C0_40C8_A183_7BCAFD4A38C0_.wvu.Rows" hidden="1" oldHidden="1">
    <formula>'PR Matrix'!$1:$2</formula>
    <oldFormula>'PR Matrix'!$1:$2</oldFormula>
  </rdn>
  <rdn rId="0" localSheetId="5" customView="1" name="Z_5AC86898_99C0_40C8_A183_7BCAFD4A38C0_.wvu.Cols" hidden="1" oldHidden="1">
    <formula>'PR Matrix'!$JN:$XFD</formula>
    <oldFormula>'PR Matrix'!$JN:$XFD</oldFormula>
  </rdn>
  <rdn rId="0" localSheetId="5" customView="1" name="Z_5AC86898_99C0_40C8_A183_7BCAFD4A38C0_.wvu.FilterData" hidden="1" oldHidden="1">
    <formula>'PR Matrix'!$C$1:$C$481</formula>
    <oldFormula>'PR Matrix'!$C$1:$C$481</oldFormula>
  </rdn>
  <rdn rId="0" localSheetId="6" customView="1" name="Z_5AC86898_99C0_40C8_A183_7BCAFD4A38C0_.wvu.Cols" hidden="1" oldHidden="1">
    <formula>Allocation!$L:$XFD</formula>
    <oldFormula>Allocation!$L:$XFD</oldFormula>
  </rdn>
  <rdn rId="0" localSheetId="6" customView="1" name="Z_5AC86898_99C0_40C8_A183_7BCAFD4A38C0_.wvu.FilterData" hidden="1" oldHidden="1">
    <formula>Allocation!$A$1:$K$1</formula>
    <oldFormula>Allocation!$A$1:$K$1</oldFormula>
  </rdn>
  <rdn rId="0" localSheetId="7" customView="1" name="Z_5AC86898_99C0_40C8_A183_7BCAFD4A38C0_.wvu.FilterData" hidden="1" oldHidden="1">
    <formula>'SRS Reviews'!$A$1:$Q$136</formula>
    <oldFormula>'SRS Reviews'!$A$1:$Q$136</oldFormula>
  </rdn>
  <rdn rId="0" localSheetId="8" customView="1" name="Z_5AC86898_99C0_40C8_A183_7BCAFD4A38C0_.wvu.FilterData" hidden="1" oldHidden="1">
    <formula>Estimates!$A$2:$BC$460</formula>
    <oldFormula>Estimates!$A$2:$BC$460</oldFormula>
  </rdn>
  <rdn rId="0" localSheetId="10" customView="1" name="Z_5AC86898_99C0_40C8_A183_7BCAFD4A38C0_.wvu.FilterData" hidden="1" oldHidden="1">
    <formula>'Open SWPRs'!$A$1:$H$615</formula>
    <oldFormula>'Open SWPRs'!$A$1:$H$615</oldFormula>
  </rdn>
  <rdn rId="0" localSheetId="12" customView="1" name="Z_5AC86898_99C0_40C8_A183_7BCAFD4A38C0_.wvu.FilterData" hidden="1" oldHidden="1">
    <formula>'Build Plan'!$D$3:$L$48</formula>
    <oldFormula>'Build Plan'!$D$3:$L$48</oldFormula>
  </rdn>
  <rcv guid="{5AC86898-99C0-40C8-A183-7BCAFD4A38C0}" action="add"/>
</revisions>
</file>

<file path=xl/revisions/revisionLog43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8662" sId="3" odxf="1" dxf="1">
    <nc r="F250" t="inlineStr">
      <is>
        <t>6108, NFPR1124, NFPR1868</t>
      </is>
    </nc>
    <odxf>
      <font>
        <sz val="8"/>
        <color rgb="FF000000"/>
      </font>
      <alignment vertical="top" readingOrder="0"/>
    </odxf>
    <ndxf>
      <font>
        <sz val="8"/>
        <color rgb="FF000000"/>
      </font>
      <alignment vertical="center" readingOrder="0"/>
    </ndxf>
  </rcc>
  <rcc rId="18663" sId="3">
    <oc r="E250" t="inlineStr">
      <is>
        <t>6108, NFPR1124, NFPR1868</t>
      </is>
    </oc>
    <nc r="E250"/>
  </rcc>
  <rcc rId="18664" sId="3">
    <oc r="Z250">
      <v>90</v>
    </oc>
    <nc r="Z250">
      <v>100</v>
    </nc>
  </rcc>
  <rcc rId="18665" sId="3">
    <oc r="AI250">
      <v>70</v>
    </oc>
    <nc r="AI250">
      <v>100</v>
    </nc>
  </rcc>
  <rcc rId="18666" sId="3">
    <nc r="AQ250">
      <v>100</v>
    </nc>
  </rcc>
  <rcc rId="18667" sId="3">
    <oc r="AY250">
      <v>1</v>
    </oc>
    <nc r="AY250">
      <v>100</v>
    </nc>
  </rcc>
  <rcv guid="{5AC86898-99C0-40C8-A183-7BCAFD4A38C0}" action="delete"/>
  <rdn rId="0" localSheetId="3" customView="1" name="Z_5AC86898_99C0_40C8_A183_7BCAFD4A38C0_.wvu.Rows" hidden="1" oldHidden="1">
    <formula>Plan!$488:$750</formula>
    <oldFormula>Plan!$488:$750</oldFormula>
  </rdn>
  <rdn rId="0" localSheetId="3" customView="1" name="Z_5AC86898_99C0_40C8_A183_7BCAFD4A38C0_.wvu.Cols" hidden="1" oldHidden="1">
    <formula>Plan!$S:$U,Plan!$BQ:$BT</formula>
    <oldFormula>Plan!$S:$U,Plan!$BQ:$BT</oldFormula>
  </rdn>
  <rdn rId="0" localSheetId="3" customView="1" name="Z_5AC86898_99C0_40C8_A183_7BCAFD4A38C0_.wvu.FilterData" hidden="1" oldHidden="1">
    <formula>Plan!$A$5:$BQ$468</formula>
    <oldFormula>Plan!$A$5:$BQ$468</oldFormula>
  </rdn>
  <rdn rId="0" localSheetId="4" customView="1" name="Z_5AC86898_99C0_40C8_A183_7BCAFD4A38C0_.wvu.FilterData" hidden="1" oldHidden="1">
    <formula>'Delivery Docs Plan'!$A$4:$O$37</formula>
    <oldFormula>'Delivery Docs Plan'!$A$4:$O$37</oldFormula>
  </rdn>
  <rdn rId="0" localSheetId="5" customView="1" name="Z_5AC86898_99C0_40C8_A183_7BCAFD4A38C0_.wvu.Rows" hidden="1" oldHidden="1">
    <formula>'PR Matrix'!$1:$2</formula>
    <oldFormula>'PR Matrix'!$1:$2</oldFormula>
  </rdn>
  <rdn rId="0" localSheetId="5" customView="1" name="Z_5AC86898_99C0_40C8_A183_7BCAFD4A38C0_.wvu.Cols" hidden="1" oldHidden="1">
    <formula>'PR Matrix'!$JN:$XFD</formula>
    <oldFormula>'PR Matrix'!$JN:$XFD</oldFormula>
  </rdn>
  <rdn rId="0" localSheetId="5" customView="1" name="Z_5AC86898_99C0_40C8_A183_7BCAFD4A38C0_.wvu.FilterData" hidden="1" oldHidden="1">
    <formula>'PR Matrix'!$C$1:$C$481</formula>
    <oldFormula>'PR Matrix'!$C$1:$C$481</oldFormula>
  </rdn>
  <rdn rId="0" localSheetId="6" customView="1" name="Z_5AC86898_99C0_40C8_A183_7BCAFD4A38C0_.wvu.Cols" hidden="1" oldHidden="1">
    <formula>Allocation!$L:$XFD</formula>
    <oldFormula>Allocation!$L:$XFD</oldFormula>
  </rdn>
  <rdn rId="0" localSheetId="6" customView="1" name="Z_5AC86898_99C0_40C8_A183_7BCAFD4A38C0_.wvu.FilterData" hidden="1" oldHidden="1">
    <formula>Allocation!$A$1:$K$1</formula>
    <oldFormula>Allocation!$A$1:$K$1</oldFormula>
  </rdn>
  <rdn rId="0" localSheetId="7" customView="1" name="Z_5AC86898_99C0_40C8_A183_7BCAFD4A38C0_.wvu.FilterData" hidden="1" oldHidden="1">
    <formula>'SRS Reviews'!$A$1:$Q$136</formula>
    <oldFormula>'SRS Reviews'!$A$1:$Q$136</oldFormula>
  </rdn>
  <rdn rId="0" localSheetId="8" customView="1" name="Z_5AC86898_99C0_40C8_A183_7BCAFD4A38C0_.wvu.FilterData" hidden="1" oldHidden="1">
    <formula>Estimates!$A$2:$BC$460</formula>
    <oldFormula>Estimates!$A$2:$BC$460</oldFormula>
  </rdn>
  <rdn rId="0" localSheetId="10" customView="1" name="Z_5AC86898_99C0_40C8_A183_7BCAFD4A38C0_.wvu.FilterData" hidden="1" oldHidden="1">
    <formula>'Open SWPRs'!$A$1:$H$615</formula>
    <oldFormula>'Open SWPRs'!$A$1:$H$615</oldFormula>
  </rdn>
  <rdn rId="0" localSheetId="12" customView="1" name="Z_5AC86898_99C0_40C8_A183_7BCAFD4A38C0_.wvu.FilterData" hidden="1" oldHidden="1">
    <formula>'Build Plan'!$D$3:$L$48</formula>
    <oldFormula>'Build Plan'!$D$3:$L$48</oldFormula>
  </rdn>
  <rcv guid="{5AC86898-99C0-40C8-A183-7BCAFD4A38C0}" action="add"/>
</revisions>
</file>

<file path=xl/revisions/revisionLog43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8681" sId="3">
    <oc r="A243">
      <v>0</v>
    </oc>
    <nc r="A243" t="inlineStr">
      <is>
        <t>Safety_CPU\Combined_Entry_Points</t>
      </is>
    </nc>
  </rcc>
  <rcc rId="18682" sId="3">
    <nc r="F243">
      <v>6108</v>
    </nc>
  </rcc>
  <rcc rId="18683" sId="3">
    <oc r="E243">
      <v>6108</v>
    </oc>
    <nc r="E243"/>
  </rcc>
  <rcv guid="{5AC86898-99C0-40C8-A183-7BCAFD4A38C0}" action="delete"/>
  <rdn rId="0" localSheetId="3" customView="1" name="Z_5AC86898_99C0_40C8_A183_7BCAFD4A38C0_.wvu.Rows" hidden="1" oldHidden="1">
    <formula>Plan!$488:$750</formula>
    <oldFormula>Plan!$488:$750</oldFormula>
  </rdn>
  <rdn rId="0" localSheetId="3" customView="1" name="Z_5AC86898_99C0_40C8_A183_7BCAFD4A38C0_.wvu.Cols" hidden="1" oldHidden="1">
    <formula>Plan!$S:$U,Plan!$BQ:$BT</formula>
    <oldFormula>Plan!$S:$U,Plan!$BQ:$BT</oldFormula>
  </rdn>
  <rdn rId="0" localSheetId="3" customView="1" name="Z_5AC86898_99C0_40C8_A183_7BCAFD4A38C0_.wvu.FilterData" hidden="1" oldHidden="1">
    <formula>Plan!$A$5:$BQ$468</formula>
    <oldFormula>Plan!$A$5:$BQ$468</oldFormula>
  </rdn>
  <rdn rId="0" localSheetId="4" customView="1" name="Z_5AC86898_99C0_40C8_A183_7BCAFD4A38C0_.wvu.FilterData" hidden="1" oldHidden="1">
    <formula>'Delivery Docs Plan'!$A$4:$O$37</formula>
    <oldFormula>'Delivery Docs Plan'!$A$4:$O$37</oldFormula>
  </rdn>
  <rdn rId="0" localSheetId="5" customView="1" name="Z_5AC86898_99C0_40C8_A183_7BCAFD4A38C0_.wvu.Rows" hidden="1" oldHidden="1">
    <formula>'PR Matrix'!$1:$2</formula>
    <oldFormula>'PR Matrix'!$1:$2</oldFormula>
  </rdn>
  <rdn rId="0" localSheetId="5" customView="1" name="Z_5AC86898_99C0_40C8_A183_7BCAFD4A38C0_.wvu.Cols" hidden="1" oldHidden="1">
    <formula>'PR Matrix'!$JN:$XFD</formula>
    <oldFormula>'PR Matrix'!$JN:$XFD</oldFormula>
  </rdn>
  <rdn rId="0" localSheetId="5" customView="1" name="Z_5AC86898_99C0_40C8_A183_7BCAFD4A38C0_.wvu.FilterData" hidden="1" oldHidden="1">
    <formula>'PR Matrix'!$C$1:$C$481</formula>
    <oldFormula>'PR Matrix'!$C$1:$C$481</oldFormula>
  </rdn>
  <rdn rId="0" localSheetId="6" customView="1" name="Z_5AC86898_99C0_40C8_A183_7BCAFD4A38C0_.wvu.Cols" hidden="1" oldHidden="1">
    <formula>Allocation!$L:$XFD</formula>
    <oldFormula>Allocation!$L:$XFD</oldFormula>
  </rdn>
  <rdn rId="0" localSheetId="6" customView="1" name="Z_5AC86898_99C0_40C8_A183_7BCAFD4A38C0_.wvu.FilterData" hidden="1" oldHidden="1">
    <formula>Allocation!$A$1:$K$1</formula>
    <oldFormula>Allocation!$A$1:$K$1</oldFormula>
  </rdn>
  <rdn rId="0" localSheetId="7" customView="1" name="Z_5AC86898_99C0_40C8_A183_7BCAFD4A38C0_.wvu.FilterData" hidden="1" oldHidden="1">
    <formula>'SRS Reviews'!$A$1:$Q$136</formula>
    <oldFormula>'SRS Reviews'!$A$1:$Q$136</oldFormula>
  </rdn>
  <rdn rId="0" localSheetId="8" customView="1" name="Z_5AC86898_99C0_40C8_A183_7BCAFD4A38C0_.wvu.FilterData" hidden="1" oldHidden="1">
    <formula>Estimates!$A$2:$BC$460</formula>
    <oldFormula>Estimates!$A$2:$BC$460</oldFormula>
  </rdn>
  <rdn rId="0" localSheetId="10" customView="1" name="Z_5AC86898_99C0_40C8_A183_7BCAFD4A38C0_.wvu.FilterData" hidden="1" oldHidden="1">
    <formula>'Open SWPRs'!$A$1:$H$615</formula>
    <oldFormula>'Open SWPRs'!$A$1:$H$615</oldFormula>
  </rdn>
  <rdn rId="0" localSheetId="12" customView="1" name="Z_5AC86898_99C0_40C8_A183_7BCAFD4A38C0_.wvu.FilterData" hidden="1" oldHidden="1">
    <formula>'Build Plan'!$D$3:$L$48</formula>
    <oldFormula>'Build Plan'!$D$3:$L$48</oldFormula>
  </rdn>
  <rcv guid="{5AC86898-99C0-40C8-A183-7BCAFD4A38C0}" action="add"/>
</revisions>
</file>

<file path=xl/revisions/revisionLog44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9AFDC459-5911-4A65-BA30-55870CCEC21D}" action="delete"/>
  <rdn rId="0" localSheetId="3" customView="1" name="Z_9AFDC459_5911_4A65_BA30_55870CCEC21D_.wvu.Rows" hidden="1" oldHidden="1">
    <formula>Plan!$488:$750</formula>
    <oldFormula>Plan!$488:$750</oldFormula>
  </rdn>
  <rdn rId="0" localSheetId="3" customView="1" name="Z_9AFDC459_5911_4A65_BA30_55870CCEC21D_.wvu.Cols" hidden="1" oldHidden="1">
    <formula>Plan!$S:$U,Plan!$AL:$AL,Plan!$AN:$AO,Plan!$BQ:$BT</formula>
    <oldFormula>Plan!$S:$U,Plan!$AL:$AL,Plan!$AN:$AO,Plan!$BQ:$BT</oldFormula>
  </rdn>
  <rdn rId="0" localSheetId="3" customView="1" name="Z_9AFDC459_5911_4A65_BA30_55870CCEC21D_.wvu.FilterData" hidden="1" oldHidden="1">
    <formula>Plan!$A$1:$AT$468</formula>
    <oldFormula>Plan!$BG$5:$BQ$469</oldFormula>
  </rdn>
  <rdn rId="0" localSheetId="4" customView="1" name="Z_9AFDC459_5911_4A65_BA30_55870CCEC21D_.wvu.FilterData" hidden="1" oldHidden="1">
    <formula>'Delivery Docs Plan'!$A$4:$O$37</formula>
    <oldFormula>'Delivery Docs Plan'!$A$4:$O$37</oldFormula>
  </rdn>
  <rdn rId="0" localSheetId="5" customView="1" name="Z_9AFDC459_5911_4A65_BA30_55870CCEC21D_.wvu.Rows" hidden="1" oldHidden="1">
    <formula>'PR Matrix'!$1:$2</formula>
    <oldFormula>'PR Matrix'!$1:$2</oldFormula>
  </rdn>
  <rdn rId="0" localSheetId="5" customView="1" name="Z_9AFDC459_5911_4A65_BA30_55870CCEC21D_.wvu.Cols" hidden="1" oldHidden="1">
    <formula>'PR Matrix'!$JN:$XFD</formula>
    <oldFormula>'PR Matrix'!$JN:$XFD</oldFormula>
  </rdn>
  <rdn rId="0" localSheetId="5" customView="1" name="Z_9AFDC459_5911_4A65_BA30_55870CCEC21D_.wvu.FilterData" hidden="1" oldHidden="1">
    <formula>'PR Matrix'!$C$1:$C$481</formula>
    <oldFormula>'PR Matrix'!$C$1:$C$481</oldFormula>
  </rdn>
  <rdn rId="0" localSheetId="6" customView="1" name="Z_9AFDC459_5911_4A65_BA30_55870CCEC21D_.wvu.Cols" hidden="1" oldHidden="1">
    <formula>Allocation!$L:$XFD</formula>
    <oldFormula>Allocation!$L:$XFD</oldFormula>
  </rdn>
  <rdn rId="0" localSheetId="6" customView="1" name="Z_9AFDC459_5911_4A65_BA30_55870CCEC21D_.wvu.FilterData" hidden="1" oldHidden="1">
    <formula>Allocation!$A$1:$K$1</formula>
    <oldFormula>Allocation!$A$1:$K$1</oldFormula>
  </rdn>
  <rdn rId="0" localSheetId="7" customView="1" name="Z_9AFDC459_5911_4A65_BA30_55870CCEC21D_.wvu.FilterData" hidden="1" oldHidden="1">
    <formula>'SRS Reviews'!$A$1:$Q$136</formula>
    <oldFormula>'SRS Reviews'!$A$1:$Q$136</oldFormula>
  </rdn>
  <rdn rId="0" localSheetId="8" customView="1" name="Z_9AFDC459_5911_4A65_BA30_55870CCEC21D_.wvu.FilterData" hidden="1" oldHidden="1">
    <formula>Estimates!$A$2:$BC$460</formula>
    <oldFormula>Estimates!$A$2:$BC$460</oldFormula>
  </rdn>
  <rdn rId="0" localSheetId="10" customView="1" name="Z_9AFDC459_5911_4A65_BA30_55870CCEC21D_.wvu.FilterData" hidden="1" oldHidden="1">
    <formula>'Open SWPRs'!$A$1:$H$615</formula>
    <oldFormula>'Open SWPRs'!$A$1:$H$615</oldFormula>
  </rdn>
  <rdn rId="0" localSheetId="12" customView="1" name="Z_9AFDC459_5911_4A65_BA30_55870CCEC21D_.wvu.FilterData" hidden="1" oldHidden="1">
    <formula>'Build Plan'!$D$3:$L$48</formula>
    <oldFormula>'Build Plan'!$D$3:$L$48</oldFormula>
  </rdn>
  <rcv guid="{9AFDC459-5911-4A65-BA30-55870CCEC21D}" action="add"/>
</revisions>
</file>

<file path=xl/revisions/revisionLog44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mt sheetId="3" cell="Z331" guid="{00000000-0000-0000-0000-000000000000}" action="delete" author="Norris, Clare"/>
  <rcv guid="{83E26134-8071-4B52-B9C2-8B5396DF70B4}" action="delete"/>
  <rdn rId="0" localSheetId="3" customView="1" name="Z_83E26134_8071_4B52_B9C2_8B5396DF70B4_.wvu.Rows" hidden="1" oldHidden="1">
    <formula>Plan!$488:$750</formula>
    <oldFormula>Plan!$488:$750</oldFormula>
  </rdn>
  <rdn rId="0" localSheetId="3" customView="1" name="Z_83E26134_8071_4B52_B9C2_8B5396DF70B4_.wvu.Cols" hidden="1" oldHidden="1">
    <formula>Plan!$S:$U</formula>
    <oldFormula>Plan!$S:$U</oldFormula>
  </rdn>
  <rdn rId="0" localSheetId="3" customView="1" name="Z_83E26134_8071_4B52_B9C2_8B5396DF70B4_.wvu.FilterData" hidden="1" oldHidden="1">
    <formula>Plan!$A$5:$BQ$468</formula>
    <oldFormula>Plan!$A$5:$BQ$468</oldFormula>
  </rdn>
  <rdn rId="0" localSheetId="4" customView="1" name="Z_83E26134_8071_4B52_B9C2_8B5396DF70B4_.wvu.FilterData" hidden="1" oldHidden="1">
    <formula>'Delivery Docs Plan'!$A$4:$O$37</formula>
    <oldFormula>'Delivery Docs Plan'!$A$4:$O$37</oldFormula>
  </rdn>
  <rdn rId="0" localSheetId="5" customView="1" name="Z_83E26134_8071_4B52_B9C2_8B5396DF70B4_.wvu.Rows" hidden="1" oldHidden="1">
    <formula>'PR Matrix'!$1:$1</formula>
    <oldFormula>'PR Matrix'!$1:$1</oldFormula>
  </rdn>
  <rdn rId="0" localSheetId="5" customView="1" name="Z_83E26134_8071_4B52_B9C2_8B5396DF70B4_.wvu.Cols" hidden="1" oldHidden="1">
    <formula>'PR Matrix'!$JN:$XFD</formula>
    <oldFormula>'PR Matrix'!$JN:$XFD</oldFormula>
  </rdn>
  <rdn rId="0" localSheetId="5" customView="1" name="Z_83E26134_8071_4B52_B9C2_8B5396DF70B4_.wvu.FilterData" hidden="1" oldHidden="1">
    <formula>'PR Matrix'!$C$1:$C$481</formula>
    <oldFormula>'PR Matrix'!$C$1:$C$481</oldFormula>
  </rdn>
  <rdn rId="0" localSheetId="6" customView="1" name="Z_83E26134_8071_4B52_B9C2_8B5396DF70B4_.wvu.Cols" hidden="1" oldHidden="1">
    <formula>Allocation!$L:$XFD</formula>
    <oldFormula>Allocation!$L:$XFD</oldFormula>
  </rdn>
  <rdn rId="0" localSheetId="6" customView="1" name="Z_83E26134_8071_4B52_B9C2_8B5396DF70B4_.wvu.FilterData" hidden="1" oldHidden="1">
    <formula>Allocation!$A$1:$K$1</formula>
    <oldFormula>Allocation!$A$1:$K$1</oldFormula>
  </rdn>
  <rdn rId="0" localSheetId="7" customView="1" name="Z_83E26134_8071_4B52_B9C2_8B5396DF70B4_.wvu.FilterData" hidden="1" oldHidden="1">
    <formula>'SRS Reviews'!$A$1:$Q$136</formula>
    <oldFormula>'SRS Reviews'!$A$1:$Q$136</oldFormula>
  </rdn>
  <rdn rId="0" localSheetId="8" customView="1" name="Z_83E26134_8071_4B52_B9C2_8B5396DF70B4_.wvu.FilterData" hidden="1" oldHidden="1">
    <formula>Estimates!$A$2:$BC$460</formula>
    <oldFormula>Estimates!$A$2:$BC$460</oldFormula>
  </rdn>
  <rdn rId="0" localSheetId="10" customView="1" name="Z_83E26134_8071_4B52_B9C2_8B5396DF70B4_.wvu.FilterData" hidden="1" oldHidden="1">
    <formula>'Open SWPRs'!$A$1:$H$615</formula>
    <oldFormula>'Open SWPRs'!$A$1:$H$615</oldFormula>
  </rdn>
  <rdn rId="0" localSheetId="12" customView="1" name="Z_83E26134_8071_4B52_B9C2_8B5396DF70B4_.wvu.FilterData" hidden="1" oldHidden="1">
    <formula>'Build Plan'!$D$3:$L$48</formula>
    <oldFormula>'Build Plan'!$D$3:$L$48</oldFormula>
  </rdn>
  <rcv guid="{83E26134-8071-4B52-B9C2-8B5396DF70B4}" action="add"/>
</revisions>
</file>

<file path=xl/revisions/revisionLog44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8723" sId="4">
    <oc r="K22">
      <v>1</v>
    </oc>
    <nc r="K22">
      <v>60</v>
    </nc>
  </rcc>
  <rcv guid="{DE76E38F-A1D1-4A3E-9C90-F4B6007A1049}" action="delete"/>
  <rdn rId="0" localSheetId="3" customView="1" name="Z_DE76E38F_A1D1_4A3E_9C90_F4B6007A1049_.wvu.Rows" hidden="1" oldHidden="1">
    <formula>Plan!$488:$750</formula>
    <oldFormula>Plan!$488:$750</oldFormula>
  </rdn>
  <rdn rId="0" localSheetId="3" customView="1" name="Z_DE76E38F_A1D1_4A3E_9C90_F4B6007A1049_.wvu.Cols" hidden="1" oldHidden="1">
    <formula>Plan!$S:$U</formula>
    <oldFormula>Plan!$S:$U</oldFormula>
  </rdn>
  <rdn rId="0" localSheetId="3" customView="1" name="Z_DE76E38F_A1D1_4A3E_9C90_F4B6007A1049_.wvu.FilterData" hidden="1" oldHidden="1">
    <formula>Plan!$A$5:$BQ$468</formula>
    <oldFormula>Plan!$A$5:$BQ$468</oldFormula>
  </rdn>
  <rdn rId="0" localSheetId="4" customView="1" name="Z_DE76E38F_A1D1_4A3E_9C90_F4B6007A1049_.wvu.FilterData" hidden="1" oldHidden="1">
    <formula>'Delivery Docs Plan'!$A$4:$O$37</formula>
    <oldFormula>'Delivery Docs Plan'!$A$4:$O$37</oldFormula>
  </rdn>
  <rdn rId="0" localSheetId="5" customView="1" name="Z_DE76E38F_A1D1_4A3E_9C90_F4B6007A1049_.wvu.Rows" hidden="1" oldHidden="1">
    <formula>'PR Matrix'!$1:$2</formula>
    <oldFormula>'PR Matrix'!$1:$2</oldFormula>
  </rdn>
  <rdn rId="0" localSheetId="5" customView="1" name="Z_DE76E38F_A1D1_4A3E_9C90_F4B6007A1049_.wvu.Cols" hidden="1" oldHidden="1">
    <formula>'PR Matrix'!$JN:$XFD</formula>
    <oldFormula>'PR Matrix'!$JN:$XFD</oldFormula>
  </rdn>
  <rdn rId="0" localSheetId="5" customView="1" name="Z_DE76E38F_A1D1_4A3E_9C90_F4B6007A1049_.wvu.FilterData" hidden="1" oldHidden="1">
    <formula>'PR Matrix'!$C$1:$C$481</formula>
    <oldFormula>'PR Matrix'!$C$1:$C$481</oldFormula>
  </rdn>
  <rdn rId="0" localSheetId="6" customView="1" name="Z_DE76E38F_A1D1_4A3E_9C90_F4B6007A1049_.wvu.Cols" hidden="1" oldHidden="1">
    <formula>Allocation!$L:$XFD</formula>
    <oldFormula>Allocation!$L:$XFD</oldFormula>
  </rdn>
  <rdn rId="0" localSheetId="6" customView="1" name="Z_DE76E38F_A1D1_4A3E_9C90_F4B6007A1049_.wvu.FilterData" hidden="1" oldHidden="1">
    <formula>Allocation!$A$1:$K$1</formula>
    <oldFormula>Allocation!$A$1:$K$1</oldFormula>
  </rdn>
  <rdn rId="0" localSheetId="7" customView="1" name="Z_DE76E38F_A1D1_4A3E_9C90_F4B6007A1049_.wvu.FilterData" hidden="1" oldHidden="1">
    <formula>'SRS Reviews'!$A$1:$Q$136</formula>
    <oldFormula>'SRS Reviews'!$A$1:$Q$136</oldFormula>
  </rdn>
  <rdn rId="0" localSheetId="8" customView="1" name="Z_DE76E38F_A1D1_4A3E_9C90_F4B6007A1049_.wvu.FilterData" hidden="1" oldHidden="1">
    <formula>Estimates!$A$2:$BC$460</formula>
    <oldFormula>Estimates!$A$2:$BC$460</oldFormula>
  </rdn>
  <rdn rId="0" localSheetId="10" customView="1" name="Z_DE76E38F_A1D1_4A3E_9C90_F4B6007A1049_.wvu.FilterData" hidden="1" oldHidden="1">
    <formula>'Open SWPRs'!$A$1:$H$615</formula>
    <oldFormula>'Open SWPRs'!$A$1:$H$615</oldFormula>
  </rdn>
  <rdn rId="0" localSheetId="12" customView="1" name="Z_DE76E38F_A1D1_4A3E_9C90_F4B6007A1049_.wvu.FilterData" hidden="1" oldHidden="1">
    <formula>'Build Plan'!$D$3:$L$48</formula>
    <oldFormula>'Build Plan'!$D$3:$L$48</oldFormula>
  </rdn>
  <rcv guid="{DE76E38F-A1D1-4A3E-9C90-F4B6007A1049}" action="add"/>
</revisions>
</file>

<file path=xl/revisions/revisionLog44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8737" sId="3">
    <oc r="AA247">
      <v>1</v>
    </oc>
    <nc r="AA247">
      <v>100</v>
    </nc>
  </rcc>
  <rcc rId="18738" sId="3">
    <oc r="AJ247">
      <v>1</v>
    </oc>
    <nc r="AJ247">
      <v>100</v>
    </nc>
  </rcc>
  <rcc rId="18739" sId="3">
    <nc r="AK247">
      <v>100</v>
    </nc>
  </rcc>
  <rcc rId="18740" sId="3">
    <nc r="AP247">
      <v>99</v>
    </nc>
  </rcc>
  <rcc rId="18741" sId="3">
    <oc r="BA247">
      <v>1</v>
    </oc>
    <nc r="BA247">
      <v>100</v>
    </nc>
  </rcc>
  <rcc rId="18742" sId="3">
    <nc r="AZ247">
      <v>100</v>
    </nc>
  </rcc>
  <rcc rId="18743" sId="3">
    <nc r="AA243">
      <v>1</v>
    </nc>
  </rcc>
  <rcc rId="18744" sId="3">
    <nc r="AJ243">
      <v>1</v>
    </nc>
  </rcc>
  <rcc rId="18745" sId="3">
    <nc r="AR243">
      <v>1</v>
    </nc>
  </rcc>
  <rcc rId="18746" sId="3">
    <nc r="BA243">
      <v>1</v>
    </nc>
  </rcc>
  <rcmt sheetId="3" cell="AP247" guid="{2CA15387-0184-45D1-9F62-243E15AD52D3}" author="Pulman, Stephen" newLength="40"/>
  <rcv guid="{55F258A9-3656-464A-8209-65541A4A9294}" action="delete"/>
  <rdn rId="0" localSheetId="3" customView="1" name="Z_55F258A9_3656_464A_8209_65541A4A9294_.wvu.Rows" hidden="1" oldHidden="1">
    <formula>Plan!$488:$750</formula>
    <oldFormula>Plan!$488:$750</oldFormula>
  </rdn>
  <rdn rId="0" localSheetId="3" customView="1" name="Z_55F258A9_3656_464A_8209_65541A4A9294_.wvu.Cols" hidden="1" oldHidden="1">
    <formula>Plan!$S:$U,Plan!$BQ:$BT</formula>
    <oldFormula>Plan!$S:$U,Plan!$BQ:$BT</oldFormula>
  </rdn>
  <rdn rId="0" localSheetId="3" customView="1" name="Z_55F258A9_3656_464A_8209_65541A4A9294_.wvu.FilterData" hidden="1" oldHidden="1">
    <formula>Plan!$A$5:$BQ$468</formula>
    <oldFormula>Plan!$A$5:$BQ$468</oldFormula>
  </rdn>
  <rdn rId="0" localSheetId="4" customView="1" name="Z_55F258A9_3656_464A_8209_65541A4A9294_.wvu.FilterData" hidden="1" oldHidden="1">
    <formula>'Delivery Docs Plan'!$A$4:$O$37</formula>
    <oldFormula>'Delivery Docs Plan'!$A$4:$O$37</oldFormula>
  </rdn>
  <rdn rId="0" localSheetId="5" customView="1" name="Z_55F258A9_3656_464A_8209_65541A4A9294_.wvu.Rows" hidden="1" oldHidden="1">
    <formula>'PR Matrix'!$1:$1</formula>
    <oldFormula>'PR Matrix'!$1:$1</oldFormula>
  </rdn>
  <rdn rId="0" localSheetId="5" customView="1" name="Z_55F258A9_3656_464A_8209_65541A4A9294_.wvu.Cols" hidden="1" oldHidden="1">
    <formula>'PR Matrix'!$JN:$XFD</formula>
    <oldFormula>'PR Matrix'!$JN:$XFD</oldFormula>
  </rdn>
  <rdn rId="0" localSheetId="5" customView="1" name="Z_55F258A9_3656_464A_8209_65541A4A9294_.wvu.FilterData" hidden="1" oldHidden="1">
    <formula>'PR Matrix'!$C$1:$C$481</formula>
    <oldFormula>'PR Matrix'!$C$1:$C$481</oldFormula>
  </rdn>
  <rdn rId="0" localSheetId="6" customView="1" name="Z_55F258A9_3656_464A_8209_65541A4A9294_.wvu.Cols" hidden="1" oldHidden="1">
    <formula>Allocation!$L:$XFD</formula>
    <oldFormula>Allocation!$L:$XFD</oldFormula>
  </rdn>
  <rdn rId="0" localSheetId="6" customView="1" name="Z_55F258A9_3656_464A_8209_65541A4A9294_.wvu.FilterData" hidden="1" oldHidden="1">
    <formula>Allocation!$A$1:$K$1</formula>
    <oldFormula>Allocation!$A$1:$K$1</oldFormula>
  </rdn>
  <rdn rId="0" localSheetId="7" customView="1" name="Z_55F258A9_3656_464A_8209_65541A4A9294_.wvu.FilterData" hidden="1" oldHidden="1">
    <formula>'SRS Reviews'!$A$1:$Q$136</formula>
    <oldFormula>'SRS Reviews'!$A$1:$Q$136</oldFormula>
  </rdn>
  <rdn rId="0" localSheetId="8" customView="1" name="Z_55F258A9_3656_464A_8209_65541A4A9294_.wvu.FilterData" hidden="1" oldHidden="1">
    <formula>Estimates!$A$2:$BC$460</formula>
    <oldFormula>Estimates!$A$2:$BC$460</oldFormula>
  </rdn>
  <rdn rId="0" localSheetId="10" customView="1" name="Z_55F258A9_3656_464A_8209_65541A4A9294_.wvu.FilterData" hidden="1" oldHidden="1">
    <formula>'Open SWPRs'!$A$1:$H$615</formula>
    <oldFormula>'Open SWPRs'!$A$1:$H$615</oldFormula>
  </rdn>
  <rdn rId="0" localSheetId="12" customView="1" name="Z_55F258A9_3656_464A_8209_65541A4A9294_.wvu.FilterData" hidden="1" oldHidden="1">
    <formula>'Build Plan'!$D$3:$L$48</formula>
    <oldFormula>'Build Plan'!$D$3:$L$48</oldFormula>
  </rdn>
  <rcv guid="{55F258A9-3656-464A-8209-65541A4A9294}" action="add"/>
</revisions>
</file>

<file path=xl/revisions/revisionLog44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83E26134-8071-4B52-B9C2-8B5396DF70B4}" action="delete"/>
  <rdn rId="0" localSheetId="3" customView="1" name="Z_83E26134_8071_4B52_B9C2_8B5396DF70B4_.wvu.Rows" hidden="1" oldHidden="1">
    <formula>Plan!$488:$750</formula>
    <oldFormula>Plan!$488:$750</oldFormula>
  </rdn>
  <rdn rId="0" localSheetId="3" customView="1" name="Z_83E26134_8071_4B52_B9C2_8B5396DF70B4_.wvu.Cols" hidden="1" oldHidden="1">
    <formula>Plan!$S:$U</formula>
    <oldFormula>Plan!$S:$U</oldFormula>
  </rdn>
  <rdn rId="0" localSheetId="3" customView="1" name="Z_83E26134_8071_4B52_B9C2_8B5396DF70B4_.wvu.FilterData" hidden="1" oldHidden="1">
    <formula>Plan!$A$5:$BQ$468</formula>
    <oldFormula>Plan!$A$5:$BQ$468</oldFormula>
  </rdn>
  <rdn rId="0" localSheetId="4" customView="1" name="Z_83E26134_8071_4B52_B9C2_8B5396DF70B4_.wvu.FilterData" hidden="1" oldHidden="1">
    <formula>'Delivery Docs Plan'!$A$4:$O$37</formula>
    <oldFormula>'Delivery Docs Plan'!$A$4:$O$37</oldFormula>
  </rdn>
  <rdn rId="0" localSheetId="5" customView="1" name="Z_83E26134_8071_4B52_B9C2_8B5396DF70B4_.wvu.Rows" hidden="1" oldHidden="1">
    <formula>'PR Matrix'!$1:$1</formula>
    <oldFormula>'PR Matrix'!$1:$1</oldFormula>
  </rdn>
  <rdn rId="0" localSheetId="5" customView="1" name="Z_83E26134_8071_4B52_B9C2_8B5396DF70B4_.wvu.Cols" hidden="1" oldHidden="1">
    <formula>'PR Matrix'!$JN:$XFD</formula>
    <oldFormula>'PR Matrix'!$JN:$XFD</oldFormula>
  </rdn>
  <rdn rId="0" localSheetId="5" customView="1" name="Z_83E26134_8071_4B52_B9C2_8B5396DF70B4_.wvu.FilterData" hidden="1" oldHidden="1">
    <formula>'PR Matrix'!$C$1:$C$481</formula>
    <oldFormula>'PR Matrix'!$C$1:$C$481</oldFormula>
  </rdn>
  <rdn rId="0" localSheetId="6" customView="1" name="Z_83E26134_8071_4B52_B9C2_8B5396DF70B4_.wvu.Cols" hidden="1" oldHidden="1">
    <formula>Allocation!$L:$XFD</formula>
    <oldFormula>Allocation!$L:$XFD</oldFormula>
  </rdn>
  <rdn rId="0" localSheetId="6" customView="1" name="Z_83E26134_8071_4B52_B9C2_8B5396DF70B4_.wvu.FilterData" hidden="1" oldHidden="1">
    <formula>Allocation!$A$1:$K$1</formula>
    <oldFormula>Allocation!$A$1:$K$1</oldFormula>
  </rdn>
  <rdn rId="0" localSheetId="7" customView="1" name="Z_83E26134_8071_4B52_B9C2_8B5396DF70B4_.wvu.FilterData" hidden="1" oldHidden="1">
    <formula>'SRS Reviews'!$A$1:$Q$136</formula>
    <oldFormula>'SRS Reviews'!$A$1:$Q$136</oldFormula>
  </rdn>
  <rdn rId="0" localSheetId="8" customView="1" name="Z_83E26134_8071_4B52_B9C2_8B5396DF70B4_.wvu.FilterData" hidden="1" oldHidden="1">
    <formula>Estimates!$A$2:$BC$460</formula>
    <oldFormula>Estimates!$A$2:$BC$460</oldFormula>
  </rdn>
  <rdn rId="0" localSheetId="10" customView="1" name="Z_83E26134_8071_4B52_B9C2_8B5396DF70B4_.wvu.FilterData" hidden="1" oldHidden="1">
    <formula>'Open SWPRs'!$A$1:$H$615</formula>
    <oldFormula>'Open SWPRs'!$A$1:$H$615</oldFormula>
  </rdn>
  <rdn rId="0" localSheetId="12" customView="1" name="Z_83E26134_8071_4B52_B9C2_8B5396DF70B4_.wvu.FilterData" hidden="1" oldHidden="1">
    <formula>'Build Plan'!$D$3:$L$48</formula>
    <oldFormula>'Build Plan'!$D$3:$L$48</oldFormula>
  </rdn>
  <rcv guid="{83E26134-8071-4B52-B9C2-8B5396DF70B4}" action="add"/>
</revisions>
</file>

<file path=xl/revisions/revisionLog44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83E26134-8071-4B52-B9C2-8B5396DF70B4}" action="delete"/>
  <rdn rId="0" localSheetId="3" customView="1" name="Z_83E26134_8071_4B52_B9C2_8B5396DF70B4_.wvu.Rows" hidden="1" oldHidden="1">
    <formula>Plan!$488:$750</formula>
    <oldFormula>Plan!$488:$750</oldFormula>
  </rdn>
  <rdn rId="0" localSheetId="3" customView="1" name="Z_83E26134_8071_4B52_B9C2_8B5396DF70B4_.wvu.Cols" hidden="1" oldHidden="1">
    <formula>Plan!$S:$U</formula>
    <oldFormula>Plan!$S:$U</oldFormula>
  </rdn>
  <rdn rId="0" localSheetId="3" customView="1" name="Z_83E26134_8071_4B52_B9C2_8B5396DF70B4_.wvu.FilterData" hidden="1" oldHidden="1">
    <formula>Plan!$A$5:$BQ$468</formula>
    <oldFormula>Plan!$A$5:$BQ$468</oldFormula>
  </rdn>
  <rdn rId="0" localSheetId="4" customView="1" name="Z_83E26134_8071_4B52_B9C2_8B5396DF70B4_.wvu.FilterData" hidden="1" oldHidden="1">
    <formula>'Delivery Docs Plan'!$A$4:$O$37</formula>
    <oldFormula>'Delivery Docs Plan'!$A$4:$O$37</oldFormula>
  </rdn>
  <rdn rId="0" localSheetId="5" customView="1" name="Z_83E26134_8071_4B52_B9C2_8B5396DF70B4_.wvu.Rows" hidden="1" oldHidden="1">
    <formula>'PR Matrix'!$1:$1</formula>
    <oldFormula>'PR Matrix'!$1:$1</oldFormula>
  </rdn>
  <rdn rId="0" localSheetId="5" customView="1" name="Z_83E26134_8071_4B52_B9C2_8B5396DF70B4_.wvu.Cols" hidden="1" oldHidden="1">
    <formula>'PR Matrix'!$JN:$XFD</formula>
    <oldFormula>'PR Matrix'!$JN:$XFD</oldFormula>
  </rdn>
  <rdn rId="0" localSheetId="5" customView="1" name="Z_83E26134_8071_4B52_B9C2_8B5396DF70B4_.wvu.FilterData" hidden="1" oldHidden="1">
    <formula>'PR Matrix'!$C$1:$C$481</formula>
    <oldFormula>'PR Matrix'!$C$1:$C$481</oldFormula>
  </rdn>
  <rdn rId="0" localSheetId="6" customView="1" name="Z_83E26134_8071_4B52_B9C2_8B5396DF70B4_.wvu.Cols" hidden="1" oldHidden="1">
    <formula>Allocation!$L:$XFD</formula>
    <oldFormula>Allocation!$L:$XFD</oldFormula>
  </rdn>
  <rdn rId="0" localSheetId="6" customView="1" name="Z_83E26134_8071_4B52_B9C2_8B5396DF70B4_.wvu.FilterData" hidden="1" oldHidden="1">
    <formula>Allocation!$A$1:$K$1</formula>
    <oldFormula>Allocation!$A$1:$K$1</oldFormula>
  </rdn>
  <rdn rId="0" localSheetId="7" customView="1" name="Z_83E26134_8071_4B52_B9C2_8B5396DF70B4_.wvu.FilterData" hidden="1" oldHidden="1">
    <formula>'SRS Reviews'!$A$1:$Q$136</formula>
    <oldFormula>'SRS Reviews'!$A$1:$Q$136</oldFormula>
  </rdn>
  <rdn rId="0" localSheetId="8" customView="1" name="Z_83E26134_8071_4B52_B9C2_8B5396DF70B4_.wvu.FilterData" hidden="1" oldHidden="1">
    <formula>Estimates!$A$2:$BC$460</formula>
    <oldFormula>Estimates!$A$2:$BC$460</oldFormula>
  </rdn>
  <rdn rId="0" localSheetId="10" customView="1" name="Z_83E26134_8071_4B52_B9C2_8B5396DF70B4_.wvu.FilterData" hidden="1" oldHidden="1">
    <formula>'Open SWPRs'!$A$1:$H$615</formula>
    <oldFormula>'Open SWPRs'!$A$1:$H$615</oldFormula>
  </rdn>
  <rdn rId="0" localSheetId="12" customView="1" name="Z_83E26134_8071_4B52_B9C2_8B5396DF70B4_.wvu.FilterData" hidden="1" oldHidden="1">
    <formula>'Build Plan'!$D$3:$L$48</formula>
    <oldFormula>'Build Plan'!$D$3:$L$48</oldFormula>
  </rdn>
  <rcv guid="{83E26134-8071-4B52-B9C2-8B5396DF70B4}" action="add"/>
</revisions>
</file>

<file path=xl/revisions/revisionLog44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8786" sId="3">
    <nc r="BC465" t="inlineStr">
      <is>
        <t>Y</t>
      </is>
    </nc>
  </rcc>
  <rcc rId="18787" sId="3">
    <nc r="BC466" t="inlineStr">
      <is>
        <t>Y</t>
      </is>
    </nc>
  </rcc>
</revisions>
</file>

<file path=xl/revisions/revisionLog44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8788" sId="4">
    <oc r="I13" t="inlineStr">
      <is>
        <t>RRB</t>
      </is>
    </oc>
    <nc r="I13" t="inlineStr">
      <is>
        <t>VN</t>
      </is>
    </nc>
  </rcc>
  <rcc rId="18789" sId="4">
    <oc r="I14" t="inlineStr">
      <is>
        <t>RRB/AV</t>
      </is>
    </oc>
    <nc r="I14" t="inlineStr">
      <is>
        <t>PP/AV</t>
      </is>
    </nc>
  </rcc>
  <rcc rId="18790" sId="4">
    <oc r="I15" t="inlineStr">
      <is>
        <t>RRB</t>
      </is>
    </oc>
    <nc r="I15" t="inlineStr">
      <is>
        <t>AT</t>
      </is>
    </nc>
  </rcc>
  <rcc rId="18791" sId="4">
    <oc r="I16" t="inlineStr">
      <is>
        <t>RRB/PAL</t>
      </is>
    </oc>
    <nc r="I16" t="inlineStr">
      <is>
        <t>JS/PAL</t>
      </is>
    </nc>
  </rcc>
  <rrc rId="18792" sId="13" ref="A20:XFD20" action="insertRow"/>
  <rcc rId="18793" sId="13">
    <nc r="A20" t="inlineStr">
      <is>
        <t>KM</t>
      </is>
    </nc>
  </rcc>
  <rcc rId="18794" sId="13">
    <nc r="B20" t="inlineStr">
      <is>
        <t>Kiran Mukkamala</t>
      </is>
    </nc>
  </rcc>
  <rfmt sheetId="13" sqref="B2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</dxf>
  </rfmt>
  <rcc rId="18795" sId="13">
    <nc r="C20" t="inlineStr">
      <is>
        <t>RRB</t>
      </is>
    </nc>
  </rcc>
  <rfmt sheetId="13" sqref="C2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</dxf>
  </rfmt>
  <rcc rId="18796" sId="13">
    <nc r="E20" t="inlineStr">
      <is>
        <t>Kir109</t>
      </is>
    </nc>
  </rcc>
  <rfmt sheetId="13" sqref="E2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</dxf>
  </rfmt>
  <rfmt sheetId="13" sqref="E2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</dxf>
  </rfmt>
  <rcc rId="18797" sId="4">
    <oc r="I17" t="inlineStr">
      <is>
        <t>RRB</t>
      </is>
    </oc>
    <nc r="I17" t="inlineStr">
      <is>
        <t>KM</t>
      </is>
    </nc>
  </rcc>
  <rcc rId="18798" sId="4">
    <oc r="I19" t="inlineStr">
      <is>
        <t>RRB</t>
      </is>
    </oc>
    <nc r="I19" t="inlineStr">
      <is>
        <t>HG</t>
      </is>
    </nc>
  </rcc>
  <rcc rId="18799" sId="4">
    <oc r="I22" t="inlineStr">
      <is>
        <t>RRB</t>
      </is>
    </oc>
    <nc r="I22" t="inlineStr">
      <is>
        <t>MP</t>
      </is>
    </nc>
  </rcc>
  <rcc rId="18800" sId="4">
    <oc r="I23" t="inlineStr">
      <is>
        <t>RRB</t>
      </is>
    </oc>
    <nc r="I23" t="inlineStr">
      <is>
        <t>JJ</t>
      </is>
    </nc>
  </rcc>
  <rcc rId="18801" sId="4">
    <oc r="I25" t="inlineStr">
      <is>
        <t>RRB</t>
      </is>
    </oc>
    <nc r="I25" t="inlineStr">
      <is>
        <t>MP</t>
      </is>
    </nc>
  </rcc>
  <rcc rId="18802" sId="4">
    <oc r="I26" t="inlineStr">
      <is>
        <t>RRB/RS</t>
      </is>
    </oc>
    <nc r="I26" t="inlineStr">
      <is>
        <t>JJ/RS</t>
      </is>
    </nc>
  </rcc>
  <rcv guid="{02B12058-110B-4DCD-A5EA-5F27400FB028}" action="delete"/>
  <rdn rId="0" localSheetId="3" customView="1" name="Z_02B12058_110B_4DCD_A5EA_5F27400FB028_.wvu.Rows" hidden="1" oldHidden="1">
    <formula>Plan!$488:$750</formula>
    <oldFormula>Plan!$488:$750</oldFormula>
  </rdn>
  <rdn rId="0" localSheetId="3" customView="1" name="Z_02B12058_110B_4DCD_A5EA_5F27400FB028_.wvu.Cols" hidden="1" oldHidden="1">
    <formula>Plan!$S:$U,Plan!$BQ:$BT</formula>
    <oldFormula>Plan!$S:$U,Plan!$BQ:$BT</oldFormula>
  </rdn>
  <rdn rId="0" localSheetId="3" customView="1" name="Z_02B12058_110B_4DCD_A5EA_5F27400FB028_.wvu.FilterData" hidden="1" oldHidden="1">
    <formula>Plan!$A$5:$BQ$468</formula>
    <oldFormula>Plan!$A$5:$BQ$468</oldFormula>
  </rdn>
  <rdn rId="0" localSheetId="4" customView="1" name="Z_02B12058_110B_4DCD_A5EA_5F27400FB028_.wvu.FilterData" hidden="1" oldHidden="1">
    <formula>'Delivery Docs Plan'!$A$4:$O$37</formula>
    <oldFormula>'Delivery Docs Plan'!$A$4:$O$37</oldFormula>
  </rdn>
  <rdn rId="0" localSheetId="5" customView="1" name="Z_02B12058_110B_4DCD_A5EA_5F27400FB028_.wvu.Rows" hidden="1" oldHidden="1">
    <formula>'PR Matrix'!$1:$2</formula>
    <oldFormula>'PR Matrix'!$1:$2</oldFormula>
  </rdn>
  <rdn rId="0" localSheetId="5" customView="1" name="Z_02B12058_110B_4DCD_A5EA_5F27400FB028_.wvu.Cols" hidden="1" oldHidden="1">
    <formula>'PR Matrix'!$JN:$XFD</formula>
    <oldFormula>'PR Matrix'!$JN:$XFD</oldFormula>
  </rdn>
  <rdn rId="0" localSheetId="5" customView="1" name="Z_02B12058_110B_4DCD_A5EA_5F27400FB028_.wvu.FilterData" hidden="1" oldHidden="1">
    <formula>'PR Matrix'!$C$1:$C$481</formula>
    <oldFormula>'PR Matrix'!$C$1:$C$481</oldFormula>
  </rdn>
  <rdn rId="0" localSheetId="6" customView="1" name="Z_02B12058_110B_4DCD_A5EA_5F27400FB028_.wvu.Cols" hidden="1" oldHidden="1">
    <formula>Allocation!$L:$XFD</formula>
    <oldFormula>Allocation!$L:$XFD</oldFormula>
  </rdn>
  <rdn rId="0" localSheetId="6" customView="1" name="Z_02B12058_110B_4DCD_A5EA_5F27400FB028_.wvu.FilterData" hidden="1" oldHidden="1">
    <formula>Allocation!$A$1:$K$1</formula>
    <oldFormula>Allocation!$A$1:$K$1</oldFormula>
  </rdn>
  <rdn rId="0" localSheetId="7" customView="1" name="Z_02B12058_110B_4DCD_A5EA_5F27400FB028_.wvu.FilterData" hidden="1" oldHidden="1">
    <formula>'SRS Reviews'!$A$1:$Q$136</formula>
    <oldFormula>'SRS Reviews'!$A$1:$Q$136</oldFormula>
  </rdn>
  <rdn rId="0" localSheetId="8" customView="1" name="Z_02B12058_110B_4DCD_A5EA_5F27400FB028_.wvu.FilterData" hidden="1" oldHidden="1">
    <formula>Estimates!$A$2:$BC$460</formula>
    <oldFormula>Estimates!$A$2:$BC$460</oldFormula>
  </rdn>
  <rdn rId="0" localSheetId="10" customView="1" name="Z_02B12058_110B_4DCD_A5EA_5F27400FB028_.wvu.FilterData" hidden="1" oldHidden="1">
    <formula>'Open SWPRs'!$A$1:$H$615</formula>
    <oldFormula>'Open SWPRs'!$A$1:$H$615</oldFormula>
  </rdn>
  <rdn rId="0" localSheetId="12" customView="1" name="Z_02B12058_110B_4DCD_A5EA_5F27400FB028_.wvu.FilterData" hidden="1" oldHidden="1">
    <formula>'Build Plan'!$D$3:$L$48</formula>
    <oldFormula>'Build Plan'!$D$3:$L$48</oldFormula>
  </rdn>
  <rcv guid="{02B12058-110B-4DCD-A5EA-5F27400FB028}" action="add"/>
</revisions>
</file>

<file path=xl/revisions/revisionLog44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8816" sId="4">
    <oc r="I26" t="inlineStr">
      <is>
        <t>JJ/RS</t>
      </is>
    </oc>
    <nc r="I26" t="inlineStr">
      <is>
        <t>SJ/RS</t>
      </is>
    </nc>
  </rcc>
  <rcv guid="{2B096DAF-0513-499A-BB3D-6C1B61550EAD}" action="delete"/>
  <rdn rId="0" localSheetId="3" customView="1" name="Z_2B096DAF_0513_499A_BB3D_6C1B61550EAD_.wvu.Rows" hidden="1" oldHidden="1">
    <formula>Plan!$488:$750</formula>
    <oldFormula>Plan!$488:$750</oldFormula>
  </rdn>
  <rdn rId="0" localSheetId="3" customView="1" name="Z_2B096DAF_0513_499A_BB3D_6C1B61550EAD_.wvu.Cols" hidden="1" oldHidden="1">
    <formula>Plan!$S:$U</formula>
    <oldFormula>Plan!$S:$U</oldFormula>
  </rdn>
  <rdn rId="0" localSheetId="3" customView="1" name="Z_2B096DAF_0513_499A_BB3D_6C1B61550EAD_.wvu.FilterData" hidden="1" oldHidden="1">
    <formula>Plan!$A$5:$BQ$468</formula>
    <oldFormula>Plan!$A$5:$BQ$468</oldFormula>
  </rdn>
  <rdn rId="0" localSheetId="4" customView="1" name="Z_2B096DAF_0513_499A_BB3D_6C1B61550EAD_.wvu.FilterData" hidden="1" oldHidden="1">
    <formula>'Delivery Docs Plan'!$A$4:$O$37</formula>
    <oldFormula>'Delivery Docs Plan'!$A$4:$O$37</oldFormula>
  </rdn>
  <rdn rId="0" localSheetId="5" customView="1" name="Z_2B096DAF_0513_499A_BB3D_6C1B61550EAD_.wvu.Rows" hidden="1" oldHidden="1">
    <formula>'PR Matrix'!$1:$2</formula>
    <oldFormula>'PR Matrix'!$1:$2</oldFormula>
  </rdn>
  <rdn rId="0" localSheetId="5" customView="1" name="Z_2B096DAF_0513_499A_BB3D_6C1B61550EAD_.wvu.Cols" hidden="1" oldHidden="1">
    <formula>'PR Matrix'!$JN:$XFD</formula>
    <oldFormula>'PR Matrix'!$JN:$XFD</oldFormula>
  </rdn>
  <rdn rId="0" localSheetId="5" customView="1" name="Z_2B096DAF_0513_499A_BB3D_6C1B61550EAD_.wvu.FilterData" hidden="1" oldHidden="1">
    <formula>'PR Matrix'!$C$1:$C$481</formula>
    <oldFormula>'PR Matrix'!$C$1:$C$481</oldFormula>
  </rdn>
  <rdn rId="0" localSheetId="6" customView="1" name="Z_2B096DAF_0513_499A_BB3D_6C1B61550EAD_.wvu.Cols" hidden="1" oldHidden="1">
    <formula>Allocation!$L:$XFD</formula>
    <oldFormula>Allocation!$L:$XFD</oldFormula>
  </rdn>
  <rdn rId="0" localSheetId="6" customView="1" name="Z_2B096DAF_0513_499A_BB3D_6C1B61550EAD_.wvu.FilterData" hidden="1" oldHidden="1">
    <formula>Allocation!$A$1:$K$1</formula>
    <oldFormula>Allocation!$A$1:$K$1</oldFormula>
  </rdn>
  <rdn rId="0" localSheetId="7" customView="1" name="Z_2B096DAF_0513_499A_BB3D_6C1B61550EAD_.wvu.FilterData" hidden="1" oldHidden="1">
    <formula>'SRS Reviews'!$A$1:$Q$136</formula>
    <oldFormula>'SRS Reviews'!$A$1:$Q$136</oldFormula>
  </rdn>
  <rdn rId="0" localSheetId="8" customView="1" name="Z_2B096DAF_0513_499A_BB3D_6C1B61550EAD_.wvu.FilterData" hidden="1" oldHidden="1">
    <formula>Estimates!$A$2:$BC$460</formula>
    <oldFormula>Estimates!$A$2:$BC$460</oldFormula>
  </rdn>
  <rdn rId="0" localSheetId="10" customView="1" name="Z_2B096DAF_0513_499A_BB3D_6C1B61550EAD_.wvu.FilterData" hidden="1" oldHidden="1">
    <formula>'Open SWPRs'!$A$1:$H$615</formula>
    <oldFormula>'Open SWPRs'!$A$1:$H$615</oldFormula>
  </rdn>
  <rdn rId="0" localSheetId="12" customView="1" name="Z_2B096DAF_0513_499A_BB3D_6C1B61550EAD_.wvu.FilterData" hidden="1" oldHidden="1">
    <formula>'Build Plan'!$D$3:$L$48</formula>
    <oldFormula>'Build Plan'!$D$3:$L$48</oldFormula>
  </rdn>
  <rcv guid="{2B096DAF-0513-499A-BB3D-6C1B61550EAD}" action="add"/>
</revisions>
</file>

<file path=xl/revisions/revisionLog44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8830" sId="3">
    <oc r="Z241">
      <v>99</v>
    </oc>
    <nc r="Z241">
      <v>100</v>
    </nc>
  </rcc>
  <rcc rId="18831" sId="3">
    <oc r="AI241">
      <v>99</v>
    </oc>
    <nc r="AI241">
      <v>100</v>
    </nc>
  </rcc>
  <rcc rId="18832" sId="3">
    <oc r="AQ241">
      <v>99</v>
    </oc>
    <nc r="AQ241">
      <v>100</v>
    </nc>
  </rcc>
  <rcc rId="18833" sId="3">
    <oc r="AY241">
      <v>50</v>
    </oc>
    <nc r="AY241">
      <v>100</v>
    </nc>
  </rcc>
  <rcc rId="18834" sId="3">
    <oc r="AZ241">
      <v>30</v>
    </oc>
    <nc r="AZ241">
      <v>75</v>
    </nc>
  </rcc>
  <rcv guid="{4C910842-2C9A-49B1-8859-E7171BF1B407}" action="delete"/>
  <rdn rId="0" localSheetId="3" customView="1" name="Z_4C910842_2C9A_49B1_8859_E7171BF1B407_.wvu.Rows" hidden="1" oldHidden="1">
    <formula>Plan!$488:$750</formula>
    <oldFormula>Plan!$488:$750</oldFormula>
  </rdn>
  <rdn rId="0" localSheetId="3" customView="1" name="Z_4C910842_2C9A_49B1_8859_E7171BF1B407_.wvu.Cols" hidden="1" oldHidden="1">
    <formula>Plan!$S:$U</formula>
    <oldFormula>Plan!$S:$U</oldFormula>
  </rdn>
  <rdn rId="0" localSheetId="3" customView="1" name="Z_4C910842_2C9A_49B1_8859_E7171BF1B407_.wvu.FilterData" hidden="1" oldHidden="1">
    <formula>Plan!$A$5:$BQ$468</formula>
    <oldFormula>Plan!$A$5:$BQ$468</oldFormula>
  </rdn>
  <rdn rId="0" localSheetId="4" customView="1" name="Z_4C910842_2C9A_49B1_8859_E7171BF1B407_.wvu.FilterData" hidden="1" oldHidden="1">
    <formula>'Delivery Docs Plan'!$I$1:$I$38</formula>
    <oldFormula>'Delivery Docs Plan'!$A$4:$O$37</oldFormula>
  </rdn>
  <rdn rId="0" localSheetId="5" customView="1" name="Z_4C910842_2C9A_49B1_8859_E7171BF1B407_.wvu.Rows" hidden="1" oldHidden="1">
    <formula>'PR Matrix'!$1:$1</formula>
    <oldFormula>'PR Matrix'!$1:$1</oldFormula>
  </rdn>
  <rdn rId="0" localSheetId="5" customView="1" name="Z_4C910842_2C9A_49B1_8859_E7171BF1B407_.wvu.Cols" hidden="1" oldHidden="1">
    <formula>'PR Matrix'!$JN:$XFD</formula>
    <oldFormula>'PR Matrix'!$JN:$XFD</oldFormula>
  </rdn>
  <rdn rId="0" localSheetId="5" customView="1" name="Z_4C910842_2C9A_49B1_8859_E7171BF1B407_.wvu.FilterData" hidden="1" oldHidden="1">
    <formula>'PR Matrix'!$C$1:$C$481</formula>
    <oldFormula>'PR Matrix'!$C$1:$C$481</oldFormula>
  </rdn>
  <rdn rId="0" localSheetId="6" customView="1" name="Z_4C910842_2C9A_49B1_8859_E7171BF1B407_.wvu.Cols" hidden="1" oldHidden="1">
    <formula>Allocation!$L:$XFD</formula>
    <oldFormula>Allocation!$L:$XFD</oldFormula>
  </rdn>
  <rdn rId="0" localSheetId="6" customView="1" name="Z_4C910842_2C9A_49B1_8859_E7171BF1B407_.wvu.FilterData" hidden="1" oldHidden="1">
    <formula>Allocation!$A$1:$K$1</formula>
    <oldFormula>Allocation!$A$1:$K$1</oldFormula>
  </rdn>
  <rdn rId="0" localSheetId="7" customView="1" name="Z_4C910842_2C9A_49B1_8859_E7171BF1B407_.wvu.FilterData" hidden="1" oldHidden="1">
    <formula>'SRS Reviews'!$A$1:$Q$136</formula>
    <oldFormula>'SRS Reviews'!$A$1:$Q$136</oldFormula>
  </rdn>
  <rdn rId="0" localSheetId="8" customView="1" name="Z_4C910842_2C9A_49B1_8859_E7171BF1B407_.wvu.FilterData" hidden="1" oldHidden="1">
    <formula>Estimates!$A$2:$BC$460</formula>
    <oldFormula>Estimates!$A$2:$BC$460</oldFormula>
  </rdn>
  <rdn rId="0" localSheetId="10" customView="1" name="Z_4C910842_2C9A_49B1_8859_E7171BF1B407_.wvu.FilterData" hidden="1" oldHidden="1">
    <formula>'Open SWPRs'!$A$1:$H$615</formula>
    <oldFormula>'Open SWPRs'!$A$1:$H$615</oldFormula>
  </rdn>
  <rdn rId="0" localSheetId="12" customView="1" name="Z_4C910842_2C9A_49B1_8859_E7171BF1B407_.wvu.FilterData" hidden="1" oldHidden="1">
    <formula>'Build Plan'!$D$3:$L$48</formula>
    <oldFormula>'Build Plan'!$D$3:$L$48</oldFormula>
  </rdn>
  <rcv guid="{4C910842-2C9A-49B1-8859-E7171BF1B407}" action="add"/>
</revisions>
</file>

<file path=xl/revisions/revisionLog45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83E26134-8071-4B52-B9C2-8B5396DF70B4}" action="delete"/>
  <rdn rId="0" localSheetId="3" customView="1" name="Z_83E26134_8071_4B52_B9C2_8B5396DF70B4_.wvu.Rows" hidden="1" oldHidden="1">
    <formula>Plan!$488:$750</formula>
    <oldFormula>Plan!$488:$750</oldFormula>
  </rdn>
  <rdn rId="0" localSheetId="3" customView="1" name="Z_83E26134_8071_4B52_B9C2_8B5396DF70B4_.wvu.Cols" hidden="1" oldHidden="1">
    <formula>Plan!$S:$U</formula>
    <oldFormula>Plan!$S:$U</oldFormula>
  </rdn>
  <rdn rId="0" localSheetId="3" customView="1" name="Z_83E26134_8071_4B52_B9C2_8B5396DF70B4_.wvu.FilterData" hidden="1" oldHidden="1">
    <formula>Plan!$A$5:$BQ$468</formula>
    <oldFormula>Plan!$A$5:$BQ$468</oldFormula>
  </rdn>
  <rdn rId="0" localSheetId="4" customView="1" name="Z_83E26134_8071_4B52_B9C2_8B5396DF70B4_.wvu.FilterData" hidden="1" oldHidden="1">
    <formula>'Delivery Docs Plan'!$I$1:$I$38</formula>
    <oldFormula>'Delivery Docs Plan'!$A$4:$O$37</oldFormula>
  </rdn>
  <rdn rId="0" localSheetId="5" customView="1" name="Z_83E26134_8071_4B52_B9C2_8B5396DF70B4_.wvu.Rows" hidden="1" oldHidden="1">
    <formula>'PR Matrix'!$1:$1</formula>
    <oldFormula>'PR Matrix'!$1:$1</oldFormula>
  </rdn>
  <rdn rId="0" localSheetId="5" customView="1" name="Z_83E26134_8071_4B52_B9C2_8B5396DF70B4_.wvu.Cols" hidden="1" oldHidden="1">
    <formula>'PR Matrix'!$JN:$XFD</formula>
    <oldFormula>'PR Matrix'!$JN:$XFD</oldFormula>
  </rdn>
  <rdn rId="0" localSheetId="5" customView="1" name="Z_83E26134_8071_4B52_B9C2_8B5396DF70B4_.wvu.FilterData" hidden="1" oldHidden="1">
    <formula>'PR Matrix'!$C$1:$C$481</formula>
    <oldFormula>'PR Matrix'!$C$1:$C$481</oldFormula>
  </rdn>
  <rdn rId="0" localSheetId="6" customView="1" name="Z_83E26134_8071_4B52_B9C2_8B5396DF70B4_.wvu.Cols" hidden="1" oldHidden="1">
    <formula>Allocation!$L:$XFD</formula>
    <oldFormula>Allocation!$L:$XFD</oldFormula>
  </rdn>
  <rdn rId="0" localSheetId="6" customView="1" name="Z_83E26134_8071_4B52_B9C2_8B5396DF70B4_.wvu.FilterData" hidden="1" oldHidden="1">
    <formula>Allocation!$A$1:$K$1</formula>
    <oldFormula>Allocation!$A$1:$K$1</oldFormula>
  </rdn>
  <rdn rId="0" localSheetId="7" customView="1" name="Z_83E26134_8071_4B52_B9C2_8B5396DF70B4_.wvu.FilterData" hidden="1" oldHidden="1">
    <formula>'SRS Reviews'!$A$1:$Q$136</formula>
    <oldFormula>'SRS Reviews'!$A$1:$Q$136</oldFormula>
  </rdn>
  <rdn rId="0" localSheetId="8" customView="1" name="Z_83E26134_8071_4B52_B9C2_8B5396DF70B4_.wvu.FilterData" hidden="1" oldHidden="1">
    <formula>Estimates!$A$2:$BC$460</formula>
    <oldFormula>Estimates!$A$2:$BC$460</oldFormula>
  </rdn>
  <rdn rId="0" localSheetId="10" customView="1" name="Z_83E26134_8071_4B52_B9C2_8B5396DF70B4_.wvu.FilterData" hidden="1" oldHidden="1">
    <formula>'Open SWPRs'!$A$1:$H$615</formula>
    <oldFormula>'Open SWPRs'!$A$1:$H$615</oldFormula>
  </rdn>
  <rdn rId="0" localSheetId="12" customView="1" name="Z_83E26134_8071_4B52_B9C2_8B5396DF70B4_.wvu.FilterData" hidden="1" oldHidden="1">
    <formula>'Build Plan'!$D$3:$L$48</formula>
    <oldFormula>'Build Plan'!$D$3:$L$48</oldFormula>
  </rdn>
  <rcv guid="{83E26134-8071-4B52-B9C2-8B5396DF70B4}" action="add"/>
</revisions>
</file>

<file path=xl/revisions/revisionLog45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8861" sId="3">
    <nc r="BC300" t="inlineStr">
      <is>
        <t>Y</t>
      </is>
    </nc>
  </rcc>
  <rcv guid="{83E26134-8071-4B52-B9C2-8B5396DF70B4}" action="delete"/>
  <rdn rId="0" localSheetId="3" customView="1" name="Z_83E26134_8071_4B52_B9C2_8B5396DF70B4_.wvu.Rows" hidden="1" oldHidden="1">
    <formula>Plan!$488:$750</formula>
    <oldFormula>Plan!$488:$750</oldFormula>
  </rdn>
  <rdn rId="0" localSheetId="3" customView="1" name="Z_83E26134_8071_4B52_B9C2_8B5396DF70B4_.wvu.Cols" hidden="1" oldHidden="1">
    <formula>Plan!$S:$U</formula>
    <oldFormula>Plan!$S:$U</oldFormula>
  </rdn>
  <rdn rId="0" localSheetId="3" customView="1" name="Z_83E26134_8071_4B52_B9C2_8B5396DF70B4_.wvu.FilterData" hidden="1" oldHidden="1">
    <formula>Plan!$A$5:$BQ$468</formula>
    <oldFormula>Plan!$A$5:$BQ$468</oldFormula>
  </rdn>
  <rdn rId="0" localSheetId="4" customView="1" name="Z_83E26134_8071_4B52_B9C2_8B5396DF70B4_.wvu.FilterData" hidden="1" oldHidden="1">
    <formula>'Delivery Docs Plan'!$I$1:$I$38</formula>
    <oldFormula>'Delivery Docs Plan'!$I$1:$I$38</oldFormula>
  </rdn>
  <rdn rId="0" localSheetId="5" customView="1" name="Z_83E26134_8071_4B52_B9C2_8B5396DF70B4_.wvu.Rows" hidden="1" oldHidden="1">
    <formula>'PR Matrix'!$1:$1</formula>
    <oldFormula>'PR Matrix'!$1:$1</oldFormula>
  </rdn>
  <rdn rId="0" localSheetId="5" customView="1" name="Z_83E26134_8071_4B52_B9C2_8B5396DF70B4_.wvu.Cols" hidden="1" oldHidden="1">
    <formula>'PR Matrix'!$JN:$XFD</formula>
    <oldFormula>'PR Matrix'!$JN:$XFD</oldFormula>
  </rdn>
  <rdn rId="0" localSheetId="5" customView="1" name="Z_83E26134_8071_4B52_B9C2_8B5396DF70B4_.wvu.FilterData" hidden="1" oldHidden="1">
    <formula>'PR Matrix'!$C$1:$C$481</formula>
    <oldFormula>'PR Matrix'!$C$1:$C$481</oldFormula>
  </rdn>
  <rdn rId="0" localSheetId="6" customView="1" name="Z_83E26134_8071_4B52_B9C2_8B5396DF70B4_.wvu.Cols" hidden="1" oldHidden="1">
    <formula>Allocation!$L:$XFD</formula>
    <oldFormula>Allocation!$L:$XFD</oldFormula>
  </rdn>
  <rdn rId="0" localSheetId="6" customView="1" name="Z_83E26134_8071_4B52_B9C2_8B5396DF70B4_.wvu.FilterData" hidden="1" oldHidden="1">
    <formula>Allocation!$A$1:$K$1</formula>
    <oldFormula>Allocation!$A$1:$K$1</oldFormula>
  </rdn>
  <rdn rId="0" localSheetId="7" customView="1" name="Z_83E26134_8071_4B52_B9C2_8B5396DF70B4_.wvu.FilterData" hidden="1" oldHidden="1">
    <formula>'SRS Reviews'!$A$1:$Q$136</formula>
    <oldFormula>'SRS Reviews'!$A$1:$Q$136</oldFormula>
  </rdn>
  <rdn rId="0" localSheetId="8" customView="1" name="Z_83E26134_8071_4B52_B9C2_8B5396DF70B4_.wvu.FilterData" hidden="1" oldHidden="1">
    <formula>Estimates!$A$2:$BC$460</formula>
    <oldFormula>Estimates!$A$2:$BC$460</oldFormula>
  </rdn>
  <rdn rId="0" localSheetId="10" customView="1" name="Z_83E26134_8071_4B52_B9C2_8B5396DF70B4_.wvu.FilterData" hidden="1" oldHidden="1">
    <formula>'Open SWPRs'!$A$1:$H$615</formula>
    <oldFormula>'Open SWPRs'!$A$1:$H$615</oldFormula>
  </rdn>
  <rdn rId="0" localSheetId="12" customView="1" name="Z_83E26134_8071_4B52_B9C2_8B5396DF70B4_.wvu.FilterData" hidden="1" oldHidden="1">
    <formula>'Build Plan'!$D$3:$L$48</formula>
    <oldFormula>'Build Plan'!$D$3:$L$48</oldFormula>
  </rdn>
  <rcv guid="{83E26134-8071-4B52-B9C2-8B5396DF70B4}" action="add"/>
</revisions>
</file>

<file path=xl/revisions/revisionLog45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83E26134-8071-4B52-B9C2-8B5396DF70B4}" action="delete"/>
  <rdn rId="0" localSheetId="3" customView="1" name="Z_83E26134_8071_4B52_B9C2_8B5396DF70B4_.wvu.Rows" hidden="1" oldHidden="1">
    <formula>Plan!$488:$750</formula>
    <oldFormula>Plan!$488:$750</oldFormula>
  </rdn>
  <rdn rId="0" localSheetId="3" customView="1" name="Z_83E26134_8071_4B52_B9C2_8B5396DF70B4_.wvu.Cols" hidden="1" oldHidden="1">
    <formula>Plan!$S:$U</formula>
    <oldFormula>Plan!$S:$U</oldFormula>
  </rdn>
  <rdn rId="0" localSheetId="3" customView="1" name="Z_83E26134_8071_4B52_B9C2_8B5396DF70B4_.wvu.FilterData" hidden="1" oldHidden="1">
    <formula>Plan!$A$5:$BQ$468</formula>
    <oldFormula>Plan!$A$5:$BQ$468</oldFormula>
  </rdn>
  <rdn rId="0" localSheetId="4" customView="1" name="Z_83E26134_8071_4B52_B9C2_8B5396DF70B4_.wvu.FilterData" hidden="1" oldHidden="1">
    <formula>'Delivery Docs Plan'!$I$1:$I$38</formula>
    <oldFormula>'Delivery Docs Plan'!$I$1:$I$38</oldFormula>
  </rdn>
  <rdn rId="0" localSheetId="5" customView="1" name="Z_83E26134_8071_4B52_B9C2_8B5396DF70B4_.wvu.Rows" hidden="1" oldHidden="1">
    <formula>'PR Matrix'!$1:$1</formula>
    <oldFormula>'PR Matrix'!$1:$1</oldFormula>
  </rdn>
  <rdn rId="0" localSheetId="5" customView="1" name="Z_83E26134_8071_4B52_B9C2_8B5396DF70B4_.wvu.Cols" hidden="1" oldHidden="1">
    <formula>'PR Matrix'!$JN:$XFD</formula>
    <oldFormula>'PR Matrix'!$JN:$XFD</oldFormula>
  </rdn>
  <rdn rId="0" localSheetId="5" customView="1" name="Z_83E26134_8071_4B52_B9C2_8B5396DF70B4_.wvu.FilterData" hidden="1" oldHidden="1">
    <formula>'PR Matrix'!$C$1:$C$481</formula>
    <oldFormula>'PR Matrix'!$C$1:$C$481</oldFormula>
  </rdn>
  <rdn rId="0" localSheetId="6" customView="1" name="Z_83E26134_8071_4B52_B9C2_8B5396DF70B4_.wvu.Cols" hidden="1" oldHidden="1">
    <formula>Allocation!$L:$XFD</formula>
    <oldFormula>Allocation!$L:$XFD</oldFormula>
  </rdn>
  <rdn rId="0" localSheetId="6" customView="1" name="Z_83E26134_8071_4B52_B9C2_8B5396DF70B4_.wvu.FilterData" hidden="1" oldHidden="1">
    <formula>Allocation!$A$1:$K$1</formula>
    <oldFormula>Allocation!$A$1:$K$1</oldFormula>
  </rdn>
  <rdn rId="0" localSheetId="7" customView="1" name="Z_83E26134_8071_4B52_B9C2_8B5396DF70B4_.wvu.FilterData" hidden="1" oldHidden="1">
    <formula>'SRS Reviews'!$A$1:$Q$136</formula>
    <oldFormula>'SRS Reviews'!$A$1:$Q$136</oldFormula>
  </rdn>
  <rdn rId="0" localSheetId="8" customView="1" name="Z_83E26134_8071_4B52_B9C2_8B5396DF70B4_.wvu.FilterData" hidden="1" oldHidden="1">
    <formula>Estimates!$A$2:$BC$460</formula>
    <oldFormula>Estimates!$A$2:$BC$460</oldFormula>
  </rdn>
  <rdn rId="0" localSheetId="10" customView="1" name="Z_83E26134_8071_4B52_B9C2_8B5396DF70B4_.wvu.FilterData" hidden="1" oldHidden="1">
    <formula>'Open SWPRs'!$A$1:$H$615</formula>
    <oldFormula>'Open SWPRs'!$A$1:$H$615</oldFormula>
  </rdn>
  <rdn rId="0" localSheetId="12" customView="1" name="Z_83E26134_8071_4B52_B9C2_8B5396DF70B4_.wvu.FilterData" hidden="1" oldHidden="1">
    <formula>'Build Plan'!$D$3:$L$48</formula>
    <oldFormula>'Build Plan'!$D$3:$L$48</oldFormula>
  </rdn>
  <rcv guid="{83E26134-8071-4B52-B9C2-8B5396DF70B4}" action="add"/>
</revisions>
</file>

<file path=xl/revisions/revisionLog45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8888" sId="3">
    <oc r="BA54">
      <v>1</v>
    </oc>
    <nc r="BA54">
      <v>80</v>
    </nc>
  </rcc>
  <rcv guid="{39344E0E-2CC4-4BC6-A15E-A66B17AEE943}" action="delete"/>
  <rdn rId="0" localSheetId="3" customView="1" name="Z_39344E0E_2CC4_4BC6_A15E_A66B17AEE943_.wvu.Rows" hidden="1" oldHidden="1">
    <formula>Plan!$488:$750</formula>
    <oldFormula>Plan!$488:$750</oldFormula>
  </rdn>
  <rdn rId="0" localSheetId="3" customView="1" name="Z_39344E0E_2CC4_4BC6_A15E_A66B17AEE943_.wvu.Cols" hidden="1" oldHidden="1">
    <formula>Plan!$S:$U,Plan!$BN:$BT</formula>
    <oldFormula>Plan!$S:$U,Plan!$BN:$BT</oldFormula>
  </rdn>
  <rdn rId="0" localSheetId="3" customView="1" name="Z_39344E0E_2CC4_4BC6_A15E_A66B17AEE943_.wvu.FilterData" hidden="1" oldHidden="1">
    <formula>Plan!$A$5:$BQ$468</formula>
    <oldFormula>Plan!$A$5:$BQ$468</oldFormula>
  </rdn>
  <rdn rId="0" localSheetId="4" customView="1" name="Z_39344E0E_2CC4_4BC6_A15E_A66B17AEE943_.wvu.FilterData" hidden="1" oldHidden="1">
    <formula>'Delivery Docs Plan'!$I$1:$I$38</formula>
    <oldFormula>'Delivery Docs Plan'!$A$4:$O$37</oldFormula>
  </rdn>
  <rdn rId="0" localSheetId="5" customView="1" name="Z_39344E0E_2CC4_4BC6_A15E_A66B17AEE943_.wvu.Rows" hidden="1" oldHidden="1">
    <formula>'PR Matrix'!$1:$2</formula>
    <oldFormula>'PR Matrix'!$1:$2</oldFormula>
  </rdn>
  <rdn rId="0" localSheetId="5" customView="1" name="Z_39344E0E_2CC4_4BC6_A15E_A66B17AEE943_.wvu.Cols" hidden="1" oldHidden="1">
    <formula>'PR Matrix'!$JN:$XFD</formula>
    <oldFormula>'PR Matrix'!$JN:$XFD</oldFormula>
  </rdn>
  <rdn rId="0" localSheetId="5" customView="1" name="Z_39344E0E_2CC4_4BC6_A15E_A66B17AEE943_.wvu.FilterData" hidden="1" oldHidden="1">
    <formula>'PR Matrix'!$C$1:$C$481</formula>
    <oldFormula>'PR Matrix'!$C$1:$C$481</oldFormula>
  </rdn>
  <rdn rId="0" localSheetId="6" customView="1" name="Z_39344E0E_2CC4_4BC6_A15E_A66B17AEE943_.wvu.Cols" hidden="1" oldHidden="1">
    <formula>Allocation!$L:$XFD</formula>
    <oldFormula>Allocation!$L:$XFD</oldFormula>
  </rdn>
  <rdn rId="0" localSheetId="6" customView="1" name="Z_39344E0E_2CC4_4BC6_A15E_A66B17AEE943_.wvu.FilterData" hidden="1" oldHidden="1">
    <formula>Allocation!$A$1:$K$1</formula>
    <oldFormula>Allocation!$A$1:$K$1</oldFormula>
  </rdn>
  <rdn rId="0" localSheetId="7" customView="1" name="Z_39344E0E_2CC4_4BC6_A15E_A66B17AEE943_.wvu.FilterData" hidden="1" oldHidden="1">
    <formula>'SRS Reviews'!$A$1:$Q$136</formula>
    <oldFormula>'SRS Reviews'!$A$1:$Q$136</oldFormula>
  </rdn>
  <rdn rId="0" localSheetId="8" customView="1" name="Z_39344E0E_2CC4_4BC6_A15E_A66B17AEE943_.wvu.FilterData" hidden="1" oldHidden="1">
    <formula>Estimates!$A$2:$BC$460</formula>
    <oldFormula>Estimates!$A$2:$BC$460</oldFormula>
  </rdn>
  <rdn rId="0" localSheetId="10" customView="1" name="Z_39344E0E_2CC4_4BC6_A15E_A66B17AEE943_.wvu.FilterData" hidden="1" oldHidden="1">
    <formula>'Open SWPRs'!$A$1:$H$615</formula>
    <oldFormula>'Open SWPRs'!$A$1:$H$615</oldFormula>
  </rdn>
  <rdn rId="0" localSheetId="12" customView="1" name="Z_39344E0E_2CC4_4BC6_A15E_A66B17AEE943_.wvu.FilterData" hidden="1" oldHidden="1">
    <formula>'Build Plan'!$D$3:$L$48</formula>
    <oldFormula>'Build Plan'!$D$3:$L$48</oldFormula>
  </rdn>
  <rcv guid="{39344E0E-2CC4-4BC6-A15E-A66B17AEE943}" action="add"/>
</revisions>
</file>

<file path=xl/revisions/revisionLog45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8902" sId="3">
    <oc r="AY96">
      <v>100</v>
    </oc>
    <nc r="AY96">
      <v>50</v>
    </nc>
  </rcc>
  <rcmt sheetId="3" cell="AY96" guid="{44069ECC-D4F0-4A56-B4B8-2EC96B362A6F}" author="Norris, Clare" newLength="49"/>
  <rcv guid="{83E26134-8071-4B52-B9C2-8B5396DF70B4}" action="delete"/>
  <rdn rId="0" localSheetId="3" customView="1" name="Z_83E26134_8071_4B52_B9C2_8B5396DF70B4_.wvu.Rows" hidden="1" oldHidden="1">
    <formula>Plan!$488:$750</formula>
    <oldFormula>Plan!$488:$750</oldFormula>
  </rdn>
  <rdn rId="0" localSheetId="3" customView="1" name="Z_83E26134_8071_4B52_B9C2_8B5396DF70B4_.wvu.Cols" hidden="1" oldHidden="1">
    <formula>Plan!$S:$U</formula>
    <oldFormula>Plan!$S:$U</oldFormula>
  </rdn>
  <rdn rId="0" localSheetId="3" customView="1" name="Z_83E26134_8071_4B52_B9C2_8B5396DF70B4_.wvu.FilterData" hidden="1" oldHidden="1">
    <formula>Plan!$A$5:$BQ$468</formula>
    <oldFormula>Plan!$A$5:$BQ$468</oldFormula>
  </rdn>
  <rdn rId="0" localSheetId="4" customView="1" name="Z_83E26134_8071_4B52_B9C2_8B5396DF70B4_.wvu.FilterData" hidden="1" oldHidden="1">
    <formula>'Delivery Docs Plan'!$I$1:$I$38</formula>
    <oldFormula>'Delivery Docs Plan'!$I$1:$I$38</oldFormula>
  </rdn>
  <rdn rId="0" localSheetId="5" customView="1" name="Z_83E26134_8071_4B52_B9C2_8B5396DF70B4_.wvu.Rows" hidden="1" oldHidden="1">
    <formula>'PR Matrix'!$1:$1</formula>
    <oldFormula>'PR Matrix'!$1:$1</oldFormula>
  </rdn>
  <rdn rId="0" localSheetId="5" customView="1" name="Z_83E26134_8071_4B52_B9C2_8B5396DF70B4_.wvu.Cols" hidden="1" oldHidden="1">
    <formula>'PR Matrix'!$JN:$XFD</formula>
    <oldFormula>'PR Matrix'!$JN:$XFD</oldFormula>
  </rdn>
  <rdn rId="0" localSheetId="5" customView="1" name="Z_83E26134_8071_4B52_B9C2_8B5396DF70B4_.wvu.FilterData" hidden="1" oldHidden="1">
    <formula>'PR Matrix'!$C$1:$C$481</formula>
    <oldFormula>'PR Matrix'!$C$1:$C$481</oldFormula>
  </rdn>
  <rdn rId="0" localSheetId="6" customView="1" name="Z_83E26134_8071_4B52_B9C2_8B5396DF70B4_.wvu.Cols" hidden="1" oldHidden="1">
    <formula>Allocation!$L:$XFD</formula>
    <oldFormula>Allocation!$L:$XFD</oldFormula>
  </rdn>
  <rdn rId="0" localSheetId="6" customView="1" name="Z_83E26134_8071_4B52_B9C2_8B5396DF70B4_.wvu.FilterData" hidden="1" oldHidden="1">
    <formula>Allocation!$A$1:$K$1</formula>
    <oldFormula>Allocation!$A$1:$K$1</oldFormula>
  </rdn>
  <rdn rId="0" localSheetId="7" customView="1" name="Z_83E26134_8071_4B52_B9C2_8B5396DF70B4_.wvu.FilterData" hidden="1" oldHidden="1">
    <formula>'SRS Reviews'!$A$1:$Q$136</formula>
    <oldFormula>'SRS Reviews'!$A$1:$Q$136</oldFormula>
  </rdn>
  <rdn rId="0" localSheetId="8" customView="1" name="Z_83E26134_8071_4B52_B9C2_8B5396DF70B4_.wvu.FilterData" hidden="1" oldHidden="1">
    <formula>Estimates!$A$2:$BC$460</formula>
    <oldFormula>Estimates!$A$2:$BC$460</oldFormula>
  </rdn>
  <rdn rId="0" localSheetId="10" customView="1" name="Z_83E26134_8071_4B52_B9C2_8B5396DF70B4_.wvu.FilterData" hidden="1" oldHidden="1">
    <formula>'Open SWPRs'!$A$1:$H$615</formula>
    <oldFormula>'Open SWPRs'!$A$1:$H$615</oldFormula>
  </rdn>
  <rdn rId="0" localSheetId="12" customView="1" name="Z_83E26134_8071_4B52_B9C2_8B5396DF70B4_.wvu.FilterData" hidden="1" oldHidden="1">
    <formula>'Build Plan'!$D$3:$L$48</formula>
    <oldFormula>'Build Plan'!$D$3:$L$48</oldFormula>
  </rdn>
  <rcv guid="{83E26134-8071-4B52-B9C2-8B5396DF70B4}" action="add"/>
</revisions>
</file>

<file path=xl/revisions/revisionLog45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83E26134-8071-4B52-B9C2-8B5396DF70B4}" action="delete"/>
  <rdn rId="0" localSheetId="3" customView="1" name="Z_83E26134_8071_4B52_B9C2_8B5396DF70B4_.wvu.Rows" hidden="1" oldHidden="1">
    <formula>Plan!$488:$750</formula>
    <oldFormula>Plan!$488:$750</oldFormula>
  </rdn>
  <rdn rId="0" localSheetId="3" customView="1" name="Z_83E26134_8071_4B52_B9C2_8B5396DF70B4_.wvu.Cols" hidden="1" oldHidden="1">
    <formula>Plan!$S:$U</formula>
    <oldFormula>Plan!$S:$U</oldFormula>
  </rdn>
  <rdn rId="0" localSheetId="3" customView="1" name="Z_83E26134_8071_4B52_B9C2_8B5396DF70B4_.wvu.FilterData" hidden="1" oldHidden="1">
    <formula>Plan!$A$5:$BQ$468</formula>
    <oldFormula>Plan!$A$5:$BQ$468</oldFormula>
  </rdn>
  <rdn rId="0" localSheetId="4" customView="1" name="Z_83E26134_8071_4B52_B9C2_8B5396DF70B4_.wvu.FilterData" hidden="1" oldHidden="1">
    <formula>'Delivery Docs Plan'!$I$1:$I$38</formula>
    <oldFormula>'Delivery Docs Plan'!$I$1:$I$38</oldFormula>
  </rdn>
  <rdn rId="0" localSheetId="5" customView="1" name="Z_83E26134_8071_4B52_B9C2_8B5396DF70B4_.wvu.Rows" hidden="1" oldHidden="1">
    <formula>'PR Matrix'!$1:$1</formula>
    <oldFormula>'PR Matrix'!$1:$1</oldFormula>
  </rdn>
  <rdn rId="0" localSheetId="5" customView="1" name="Z_83E26134_8071_4B52_B9C2_8B5396DF70B4_.wvu.Cols" hidden="1" oldHidden="1">
    <formula>'PR Matrix'!$JN:$XFD</formula>
    <oldFormula>'PR Matrix'!$JN:$XFD</oldFormula>
  </rdn>
  <rdn rId="0" localSheetId="5" customView="1" name="Z_83E26134_8071_4B52_B9C2_8B5396DF70B4_.wvu.FilterData" hidden="1" oldHidden="1">
    <formula>'PR Matrix'!$C$1:$C$481</formula>
    <oldFormula>'PR Matrix'!$C$1:$C$481</oldFormula>
  </rdn>
  <rdn rId="0" localSheetId="6" customView="1" name="Z_83E26134_8071_4B52_B9C2_8B5396DF70B4_.wvu.Cols" hidden="1" oldHidden="1">
    <formula>Allocation!$L:$XFD</formula>
    <oldFormula>Allocation!$L:$XFD</oldFormula>
  </rdn>
  <rdn rId="0" localSheetId="6" customView="1" name="Z_83E26134_8071_4B52_B9C2_8B5396DF70B4_.wvu.FilterData" hidden="1" oldHidden="1">
    <formula>Allocation!$A$1:$K$1</formula>
    <oldFormula>Allocation!$A$1:$K$1</oldFormula>
  </rdn>
  <rdn rId="0" localSheetId="7" customView="1" name="Z_83E26134_8071_4B52_B9C2_8B5396DF70B4_.wvu.FilterData" hidden="1" oldHidden="1">
    <formula>'SRS Reviews'!$A$1:$Q$136</formula>
    <oldFormula>'SRS Reviews'!$A$1:$Q$136</oldFormula>
  </rdn>
  <rdn rId="0" localSheetId="8" customView="1" name="Z_83E26134_8071_4B52_B9C2_8B5396DF70B4_.wvu.FilterData" hidden="1" oldHidden="1">
    <formula>Estimates!$A$2:$BC$460</formula>
    <oldFormula>Estimates!$A$2:$BC$460</oldFormula>
  </rdn>
  <rdn rId="0" localSheetId="10" customView="1" name="Z_83E26134_8071_4B52_B9C2_8B5396DF70B4_.wvu.FilterData" hidden="1" oldHidden="1">
    <formula>'Open SWPRs'!$A$1:$H$615</formula>
    <oldFormula>'Open SWPRs'!$A$1:$H$615</oldFormula>
  </rdn>
  <rdn rId="0" localSheetId="12" customView="1" name="Z_83E26134_8071_4B52_B9C2_8B5396DF70B4_.wvu.FilterData" hidden="1" oldHidden="1">
    <formula>'Build Plan'!$D$3:$L$48</formula>
    <oldFormula>'Build Plan'!$D$3:$L$48</oldFormula>
  </rdn>
  <rcv guid="{83E26134-8071-4B52-B9C2-8B5396DF70B4}" action="add"/>
</revisions>
</file>

<file path=xl/revisions/revisionLog45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8929" sId="3">
    <nc r="AK136">
      <v>100</v>
    </nc>
  </rcc>
  <rcc rId="18930" sId="3">
    <nc r="BB136">
      <v>100</v>
    </nc>
  </rcc>
  <rcc rId="18931" sId="3">
    <nc r="AK298">
      <v>100</v>
    </nc>
  </rcc>
  <rcc rId="18932" sId="3">
    <nc r="BB298">
      <v>100</v>
    </nc>
  </rcc>
  <rcv guid="{38797761-B6E7-4EBC-86AC-BCA6FEF8021E}" action="delete"/>
  <rdn rId="0" localSheetId="3" customView="1" name="Z_38797761_B6E7_4EBC_86AC_BCA6FEF8021E_.wvu.Rows" hidden="1" oldHidden="1">
    <formula>Plan!$488:$750</formula>
    <oldFormula>Plan!$488:$750</oldFormula>
  </rdn>
  <rdn rId="0" localSheetId="3" customView="1" name="Z_38797761_B6E7_4EBC_86AC_BCA6FEF8021E_.wvu.Cols" hidden="1" oldHidden="1">
    <formula>Plan!$S:$U,Plan!$AL:$AL,Plan!$AN:$AO,Plan!$BQ:$BT</formula>
    <oldFormula>Plan!$S:$U,Plan!$AL:$AL,Plan!$AN:$AO,Plan!$BQ:$BT</oldFormula>
  </rdn>
  <rdn rId="0" localSheetId="3" customView="1" name="Z_38797761_B6E7_4EBC_86AC_BCA6FEF8021E_.wvu.FilterData" hidden="1" oldHidden="1">
    <formula>Plan!$BG$5:$BQ$469</formula>
    <oldFormula>Plan!$BG$5:$BQ$469</oldFormula>
  </rdn>
  <rdn rId="0" localSheetId="4" customView="1" name="Z_38797761_B6E7_4EBC_86AC_BCA6FEF8021E_.wvu.FilterData" hidden="1" oldHidden="1">
    <formula>'Delivery Docs Plan'!$I$1:$I$38</formula>
    <oldFormula>'Delivery Docs Plan'!$A$4:$O$37</oldFormula>
  </rdn>
  <rdn rId="0" localSheetId="5" customView="1" name="Z_38797761_B6E7_4EBC_86AC_BCA6FEF8021E_.wvu.Rows" hidden="1" oldHidden="1">
    <formula>'PR Matrix'!$1:$2</formula>
    <oldFormula>'PR Matrix'!$1:$2</oldFormula>
  </rdn>
  <rdn rId="0" localSheetId="5" customView="1" name="Z_38797761_B6E7_4EBC_86AC_BCA6FEF8021E_.wvu.Cols" hidden="1" oldHidden="1">
    <formula>'PR Matrix'!$JN:$XFD</formula>
    <oldFormula>'PR Matrix'!$JN:$XFD</oldFormula>
  </rdn>
  <rdn rId="0" localSheetId="5" customView="1" name="Z_38797761_B6E7_4EBC_86AC_BCA6FEF8021E_.wvu.FilterData" hidden="1" oldHidden="1">
    <formula>'PR Matrix'!$C$1:$C$481</formula>
    <oldFormula>'PR Matrix'!$C$1:$C$481</oldFormula>
  </rdn>
  <rdn rId="0" localSheetId="6" customView="1" name="Z_38797761_B6E7_4EBC_86AC_BCA6FEF8021E_.wvu.Cols" hidden="1" oldHidden="1">
    <formula>Allocation!$L:$XFD</formula>
    <oldFormula>Allocation!$L:$XFD</oldFormula>
  </rdn>
  <rdn rId="0" localSheetId="6" customView="1" name="Z_38797761_B6E7_4EBC_86AC_BCA6FEF8021E_.wvu.FilterData" hidden="1" oldHidden="1">
    <formula>Allocation!$A$1:$K$1</formula>
    <oldFormula>Allocation!$A$1:$K$1</oldFormula>
  </rdn>
  <rdn rId="0" localSheetId="7" customView="1" name="Z_38797761_B6E7_4EBC_86AC_BCA6FEF8021E_.wvu.FilterData" hidden="1" oldHidden="1">
    <formula>'SRS Reviews'!$A$1:$Q$136</formula>
    <oldFormula>'SRS Reviews'!$A$1:$Q$136</oldFormula>
  </rdn>
  <rdn rId="0" localSheetId="8" customView="1" name="Z_38797761_B6E7_4EBC_86AC_BCA6FEF8021E_.wvu.FilterData" hidden="1" oldHidden="1">
    <formula>Estimates!$A$2:$BC$460</formula>
    <oldFormula>Estimates!$A$2:$BC$460</oldFormula>
  </rdn>
  <rdn rId="0" localSheetId="10" customView="1" name="Z_38797761_B6E7_4EBC_86AC_BCA6FEF8021E_.wvu.FilterData" hidden="1" oldHidden="1">
    <formula>'Open SWPRs'!$A$1:$H$615</formula>
    <oldFormula>'Open SWPRs'!$A$1:$H$615</oldFormula>
  </rdn>
  <rdn rId="0" localSheetId="12" customView="1" name="Z_38797761_B6E7_4EBC_86AC_BCA6FEF8021E_.wvu.FilterData" hidden="1" oldHidden="1">
    <formula>'Build Plan'!$D$3:$L$48</formula>
    <oldFormula>'Build Plan'!$D$3:$L$48</oldFormula>
  </rdn>
  <rcv guid="{38797761-B6E7-4EBC-86AC-BCA6FEF8021E}" action="add"/>
</revisions>
</file>

<file path=xl/revisions/revisionLog45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8946" sId="3">
    <nc r="AA55">
      <v>1</v>
    </nc>
  </rcc>
  <rcc rId="18947" sId="3">
    <nc r="AJ55">
      <v>1</v>
    </nc>
  </rcc>
  <rcc rId="18948" sId="3">
    <nc r="BA55">
      <v>1</v>
    </nc>
  </rcc>
  <rcv guid="{83E26134-8071-4B52-B9C2-8B5396DF70B4}" action="delete"/>
  <rdn rId="0" localSheetId="3" customView="1" name="Z_83E26134_8071_4B52_B9C2_8B5396DF70B4_.wvu.Rows" hidden="1" oldHidden="1">
    <formula>Plan!$488:$750</formula>
    <oldFormula>Plan!$488:$750</oldFormula>
  </rdn>
  <rdn rId="0" localSheetId="3" customView="1" name="Z_83E26134_8071_4B52_B9C2_8B5396DF70B4_.wvu.Cols" hidden="1" oldHidden="1">
    <formula>Plan!$S:$U</formula>
    <oldFormula>Plan!$S:$U</oldFormula>
  </rdn>
  <rdn rId="0" localSheetId="3" customView="1" name="Z_83E26134_8071_4B52_B9C2_8B5396DF70B4_.wvu.FilterData" hidden="1" oldHidden="1">
    <formula>Plan!$A$5:$BQ$468</formula>
    <oldFormula>Plan!$A$5:$BQ$468</oldFormula>
  </rdn>
  <rdn rId="0" localSheetId="4" customView="1" name="Z_83E26134_8071_4B52_B9C2_8B5396DF70B4_.wvu.FilterData" hidden="1" oldHidden="1">
    <formula>'Delivery Docs Plan'!$I$1:$I$38</formula>
    <oldFormula>'Delivery Docs Plan'!$I$1:$I$38</oldFormula>
  </rdn>
  <rdn rId="0" localSheetId="5" customView="1" name="Z_83E26134_8071_4B52_B9C2_8B5396DF70B4_.wvu.Rows" hidden="1" oldHidden="1">
    <formula>'PR Matrix'!$1:$1</formula>
    <oldFormula>'PR Matrix'!$1:$1</oldFormula>
  </rdn>
  <rdn rId="0" localSheetId="5" customView="1" name="Z_83E26134_8071_4B52_B9C2_8B5396DF70B4_.wvu.Cols" hidden="1" oldHidden="1">
    <formula>'PR Matrix'!$JN:$XFD</formula>
    <oldFormula>'PR Matrix'!$JN:$XFD</oldFormula>
  </rdn>
  <rdn rId="0" localSheetId="5" customView="1" name="Z_83E26134_8071_4B52_B9C2_8B5396DF70B4_.wvu.FilterData" hidden="1" oldHidden="1">
    <formula>'PR Matrix'!$C$1:$C$481</formula>
    <oldFormula>'PR Matrix'!$C$1:$C$481</oldFormula>
  </rdn>
  <rdn rId="0" localSheetId="6" customView="1" name="Z_83E26134_8071_4B52_B9C2_8B5396DF70B4_.wvu.Cols" hidden="1" oldHidden="1">
    <formula>Allocation!$L:$XFD</formula>
    <oldFormula>Allocation!$L:$XFD</oldFormula>
  </rdn>
  <rdn rId="0" localSheetId="6" customView="1" name="Z_83E26134_8071_4B52_B9C2_8B5396DF70B4_.wvu.FilterData" hidden="1" oldHidden="1">
    <formula>Allocation!$A$1:$K$1</formula>
    <oldFormula>Allocation!$A$1:$K$1</oldFormula>
  </rdn>
  <rdn rId="0" localSheetId="7" customView="1" name="Z_83E26134_8071_4B52_B9C2_8B5396DF70B4_.wvu.FilterData" hidden="1" oldHidden="1">
    <formula>'SRS Reviews'!$A$1:$Q$136</formula>
    <oldFormula>'SRS Reviews'!$A$1:$Q$136</oldFormula>
  </rdn>
  <rdn rId="0" localSheetId="8" customView="1" name="Z_83E26134_8071_4B52_B9C2_8B5396DF70B4_.wvu.FilterData" hidden="1" oldHidden="1">
    <formula>Estimates!$A$2:$BC$460</formula>
    <oldFormula>Estimates!$A$2:$BC$460</oldFormula>
  </rdn>
  <rdn rId="0" localSheetId="10" customView="1" name="Z_83E26134_8071_4B52_B9C2_8B5396DF70B4_.wvu.FilterData" hidden="1" oldHidden="1">
    <formula>'Open SWPRs'!$A$1:$H$615</formula>
    <oldFormula>'Open SWPRs'!$A$1:$H$615</oldFormula>
  </rdn>
  <rdn rId="0" localSheetId="12" customView="1" name="Z_83E26134_8071_4B52_B9C2_8B5396DF70B4_.wvu.FilterData" hidden="1" oldHidden="1">
    <formula>'Build Plan'!$D$3:$L$48</formula>
    <oldFormula>'Build Plan'!$D$3:$L$48</oldFormula>
  </rdn>
  <rcv guid="{83E26134-8071-4B52-B9C2-8B5396DF70B4}" action="add"/>
</revisions>
</file>

<file path=xl/revisions/revisionLog45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18DF35B7-CAA0-4050-BA63-78DA1CA747BE}" action="delete"/>
  <rdn rId="0" localSheetId="3" customView="1" name="Z_18DF35B7_CAA0_4050_BA63_78DA1CA747BE_.wvu.Rows" hidden="1" oldHidden="1">
    <formula>Plan!$488:$750</formula>
    <oldFormula>Plan!$488:$750</oldFormula>
  </rdn>
  <rdn rId="0" localSheetId="3" customView="1" name="Z_18DF35B7_CAA0_4050_BA63_78DA1CA747BE_.wvu.Cols" hidden="1" oldHidden="1">
    <formula>Plan!$S:$U,Plan!$BQ:$BT</formula>
    <oldFormula>Plan!$S:$U,Plan!$BQ:$BT</oldFormula>
  </rdn>
  <rdn rId="0" localSheetId="3" customView="1" name="Z_18DF35B7_CAA0_4050_BA63_78DA1CA747BE_.wvu.FilterData" hidden="1" oldHidden="1">
    <formula>Plan!$A$5:$BQ$468</formula>
    <oldFormula>Plan!$A$5:$BQ$468</oldFormula>
  </rdn>
  <rdn rId="0" localSheetId="4" customView="1" name="Z_18DF35B7_CAA0_4050_BA63_78DA1CA747BE_.wvu.FilterData" hidden="1" oldHidden="1">
    <formula>'Delivery Docs Plan'!$I$1:$I$38</formula>
    <oldFormula>'Delivery Docs Plan'!$A$4:$O$37</oldFormula>
  </rdn>
  <rdn rId="0" localSheetId="5" customView="1" name="Z_18DF35B7_CAA0_4050_BA63_78DA1CA747BE_.wvu.Rows" hidden="1" oldHidden="1">
    <formula>'PR Matrix'!$1:$1</formula>
    <oldFormula>'PR Matrix'!$1:$1</oldFormula>
  </rdn>
  <rdn rId="0" localSheetId="5" customView="1" name="Z_18DF35B7_CAA0_4050_BA63_78DA1CA747BE_.wvu.Cols" hidden="1" oldHidden="1">
    <formula>'PR Matrix'!$JN:$XFD</formula>
    <oldFormula>'PR Matrix'!$JN:$XFD</oldFormula>
  </rdn>
  <rdn rId="0" localSheetId="5" customView="1" name="Z_18DF35B7_CAA0_4050_BA63_78DA1CA747BE_.wvu.FilterData" hidden="1" oldHidden="1">
    <formula>'PR Matrix'!$C$1:$C$481</formula>
    <oldFormula>'PR Matrix'!$C$1:$C$481</oldFormula>
  </rdn>
  <rdn rId="0" localSheetId="6" customView="1" name="Z_18DF35B7_CAA0_4050_BA63_78DA1CA747BE_.wvu.Cols" hidden="1" oldHidden="1">
    <formula>Allocation!$L:$XFD</formula>
    <oldFormula>Allocation!$L:$XFD</oldFormula>
  </rdn>
  <rdn rId="0" localSheetId="6" customView="1" name="Z_18DF35B7_CAA0_4050_BA63_78DA1CA747BE_.wvu.FilterData" hidden="1" oldHidden="1">
    <formula>Allocation!$A$1:$K$1</formula>
    <oldFormula>Allocation!$A$1:$K$1</oldFormula>
  </rdn>
  <rdn rId="0" localSheetId="7" customView="1" name="Z_18DF35B7_CAA0_4050_BA63_78DA1CA747BE_.wvu.FilterData" hidden="1" oldHidden="1">
    <formula>'SRS Reviews'!$A$1:$Q$136</formula>
    <oldFormula>'SRS Reviews'!$A$1:$Q$136</oldFormula>
  </rdn>
  <rdn rId="0" localSheetId="8" customView="1" name="Z_18DF35B7_CAA0_4050_BA63_78DA1CA747BE_.wvu.FilterData" hidden="1" oldHidden="1">
    <formula>Estimates!$A$2:$BC$460</formula>
    <oldFormula>Estimates!$A$2:$BC$460</oldFormula>
  </rdn>
  <rdn rId="0" localSheetId="10" customView="1" name="Z_18DF35B7_CAA0_4050_BA63_78DA1CA747BE_.wvu.FilterData" hidden="1" oldHidden="1">
    <formula>'Open SWPRs'!$A$1:$H$615</formula>
    <oldFormula>'Open SWPRs'!$A$1:$H$615</oldFormula>
  </rdn>
  <rdn rId="0" localSheetId="12" customView="1" name="Z_18DF35B7_CAA0_4050_BA63_78DA1CA747BE_.wvu.FilterData" hidden="1" oldHidden="1">
    <formula>'Build Plan'!$D$3:$L$48</formula>
    <oldFormula>'Build Plan'!$D$3:$L$48</oldFormula>
  </rdn>
  <rcv guid="{18DF35B7-CAA0-4050-BA63-78DA1CA747BE}" action="add"/>
</revisions>
</file>

<file path=xl/revisions/revisionLog45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8975" sId="3">
    <oc r="AY331">
      <v>70</v>
    </oc>
    <nc r="AY331">
      <v>80</v>
    </nc>
  </rcc>
  <rcv guid="{38797761-B6E7-4EBC-86AC-BCA6FEF8021E}" action="delete"/>
  <rdn rId="0" localSheetId="3" customView="1" name="Z_38797761_B6E7_4EBC_86AC_BCA6FEF8021E_.wvu.Rows" hidden="1" oldHidden="1">
    <formula>Plan!$488:$750</formula>
    <oldFormula>Plan!$488:$750</oldFormula>
  </rdn>
  <rdn rId="0" localSheetId="3" customView="1" name="Z_38797761_B6E7_4EBC_86AC_BCA6FEF8021E_.wvu.Cols" hidden="1" oldHidden="1">
    <formula>Plan!$S:$U,Plan!$AL:$AL,Plan!$AN:$AO,Plan!$BQ:$BT</formula>
    <oldFormula>Plan!$S:$U,Plan!$AL:$AL,Plan!$AN:$AO,Plan!$BQ:$BT</oldFormula>
  </rdn>
  <rdn rId="0" localSheetId="3" customView="1" name="Z_38797761_B6E7_4EBC_86AC_BCA6FEF8021E_.wvu.FilterData" hidden="1" oldHidden="1">
    <formula>Plan!$BG$5:$BQ$469</formula>
    <oldFormula>Plan!$BG$5:$BQ$469</oldFormula>
  </rdn>
  <rdn rId="0" localSheetId="4" customView="1" name="Z_38797761_B6E7_4EBC_86AC_BCA6FEF8021E_.wvu.FilterData" hidden="1" oldHidden="1">
    <formula>'Delivery Docs Plan'!$I$1:$I$38</formula>
    <oldFormula>'Delivery Docs Plan'!$I$1:$I$38</oldFormula>
  </rdn>
  <rdn rId="0" localSheetId="5" customView="1" name="Z_38797761_B6E7_4EBC_86AC_BCA6FEF8021E_.wvu.Rows" hidden="1" oldHidden="1">
    <formula>'PR Matrix'!$1:$2</formula>
    <oldFormula>'PR Matrix'!$1:$2</oldFormula>
  </rdn>
  <rdn rId="0" localSheetId="5" customView="1" name="Z_38797761_B6E7_4EBC_86AC_BCA6FEF8021E_.wvu.Cols" hidden="1" oldHidden="1">
    <formula>'PR Matrix'!$JN:$XFD</formula>
    <oldFormula>'PR Matrix'!$JN:$XFD</oldFormula>
  </rdn>
  <rdn rId="0" localSheetId="5" customView="1" name="Z_38797761_B6E7_4EBC_86AC_BCA6FEF8021E_.wvu.FilterData" hidden="1" oldHidden="1">
    <formula>'PR Matrix'!$C$1:$C$481</formula>
    <oldFormula>'PR Matrix'!$C$1:$C$481</oldFormula>
  </rdn>
  <rdn rId="0" localSheetId="6" customView="1" name="Z_38797761_B6E7_4EBC_86AC_BCA6FEF8021E_.wvu.Cols" hidden="1" oldHidden="1">
    <formula>Allocation!$L:$XFD</formula>
    <oldFormula>Allocation!$L:$XFD</oldFormula>
  </rdn>
  <rdn rId="0" localSheetId="6" customView="1" name="Z_38797761_B6E7_4EBC_86AC_BCA6FEF8021E_.wvu.FilterData" hidden="1" oldHidden="1">
    <formula>Allocation!$A$1:$K$1</formula>
    <oldFormula>Allocation!$A$1:$K$1</oldFormula>
  </rdn>
  <rdn rId="0" localSheetId="7" customView="1" name="Z_38797761_B6E7_4EBC_86AC_BCA6FEF8021E_.wvu.FilterData" hidden="1" oldHidden="1">
    <formula>'SRS Reviews'!$A$1:$Q$136</formula>
    <oldFormula>'SRS Reviews'!$A$1:$Q$136</oldFormula>
  </rdn>
  <rdn rId="0" localSheetId="8" customView="1" name="Z_38797761_B6E7_4EBC_86AC_BCA6FEF8021E_.wvu.FilterData" hidden="1" oldHidden="1">
    <formula>Estimates!$A$2:$BC$460</formula>
    <oldFormula>Estimates!$A$2:$BC$460</oldFormula>
  </rdn>
  <rdn rId="0" localSheetId="10" customView="1" name="Z_38797761_B6E7_4EBC_86AC_BCA6FEF8021E_.wvu.FilterData" hidden="1" oldHidden="1">
    <formula>'Open SWPRs'!$A$1:$H$615</formula>
    <oldFormula>'Open SWPRs'!$A$1:$H$615</oldFormula>
  </rdn>
  <rdn rId="0" localSheetId="12" customView="1" name="Z_38797761_B6E7_4EBC_86AC_BCA6FEF8021E_.wvu.FilterData" hidden="1" oldHidden="1">
    <formula>'Build Plan'!$D$3:$L$48</formula>
    <oldFormula>'Build Plan'!$D$3:$L$48</oldFormula>
  </rdn>
  <rcv guid="{38797761-B6E7-4EBC-86AC-BCA6FEF8021E}" action="add"/>
</revisions>
</file>

<file path=xl/revisions/revisionLog46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8989" sId="3">
    <oc r="AZ241">
      <v>75</v>
    </oc>
    <nc r="AZ241">
      <v>100</v>
    </nc>
  </rcc>
  <rcv guid="{4C910842-2C9A-49B1-8859-E7171BF1B407}" action="delete"/>
  <rdn rId="0" localSheetId="3" customView="1" name="Z_4C910842_2C9A_49B1_8859_E7171BF1B407_.wvu.Rows" hidden="1" oldHidden="1">
    <formula>Plan!$488:$750</formula>
    <oldFormula>Plan!$488:$750</oldFormula>
  </rdn>
  <rdn rId="0" localSheetId="3" customView="1" name="Z_4C910842_2C9A_49B1_8859_E7171BF1B407_.wvu.Cols" hidden="1" oldHidden="1">
    <formula>Plan!$S:$U</formula>
    <oldFormula>Plan!$S:$U</oldFormula>
  </rdn>
  <rdn rId="0" localSheetId="3" customView="1" name="Z_4C910842_2C9A_49B1_8859_E7171BF1B407_.wvu.FilterData" hidden="1" oldHidden="1">
    <formula>Plan!$A$5:$BQ$468</formula>
    <oldFormula>Plan!$A$5:$BQ$468</oldFormula>
  </rdn>
  <rdn rId="0" localSheetId="4" customView="1" name="Z_4C910842_2C9A_49B1_8859_E7171BF1B407_.wvu.FilterData" hidden="1" oldHidden="1">
    <formula>'Delivery Docs Plan'!$I$1:$I$38</formula>
    <oldFormula>'Delivery Docs Plan'!$I$1:$I$38</oldFormula>
  </rdn>
  <rdn rId="0" localSheetId="5" customView="1" name="Z_4C910842_2C9A_49B1_8859_E7171BF1B407_.wvu.Rows" hidden="1" oldHidden="1">
    <formula>'PR Matrix'!$1:$1</formula>
    <oldFormula>'PR Matrix'!$1:$1</oldFormula>
  </rdn>
  <rdn rId="0" localSheetId="5" customView="1" name="Z_4C910842_2C9A_49B1_8859_E7171BF1B407_.wvu.Cols" hidden="1" oldHidden="1">
    <formula>'PR Matrix'!$JN:$XFD</formula>
    <oldFormula>'PR Matrix'!$JN:$XFD</oldFormula>
  </rdn>
  <rdn rId="0" localSheetId="5" customView="1" name="Z_4C910842_2C9A_49B1_8859_E7171BF1B407_.wvu.FilterData" hidden="1" oldHidden="1">
    <formula>'PR Matrix'!$C$1:$C$481</formula>
    <oldFormula>'PR Matrix'!$C$1:$C$481</oldFormula>
  </rdn>
  <rdn rId="0" localSheetId="6" customView="1" name="Z_4C910842_2C9A_49B1_8859_E7171BF1B407_.wvu.Cols" hidden="1" oldHidden="1">
    <formula>Allocation!$L:$XFD</formula>
    <oldFormula>Allocation!$L:$XFD</oldFormula>
  </rdn>
  <rdn rId="0" localSheetId="6" customView="1" name="Z_4C910842_2C9A_49B1_8859_E7171BF1B407_.wvu.FilterData" hidden="1" oldHidden="1">
    <formula>Allocation!$A$1:$K$1</formula>
    <oldFormula>Allocation!$A$1:$K$1</oldFormula>
  </rdn>
  <rdn rId="0" localSheetId="7" customView="1" name="Z_4C910842_2C9A_49B1_8859_E7171BF1B407_.wvu.FilterData" hidden="1" oldHidden="1">
    <formula>'SRS Reviews'!$A$1:$Q$136</formula>
    <oldFormula>'SRS Reviews'!$A$1:$Q$136</oldFormula>
  </rdn>
  <rdn rId="0" localSheetId="8" customView="1" name="Z_4C910842_2C9A_49B1_8859_E7171BF1B407_.wvu.FilterData" hidden="1" oldHidden="1">
    <formula>Estimates!$A$2:$BC$460</formula>
    <oldFormula>Estimates!$A$2:$BC$460</oldFormula>
  </rdn>
  <rdn rId="0" localSheetId="10" customView="1" name="Z_4C910842_2C9A_49B1_8859_E7171BF1B407_.wvu.FilterData" hidden="1" oldHidden="1">
    <formula>'Open SWPRs'!$A$1:$H$615</formula>
    <oldFormula>'Open SWPRs'!$A$1:$H$615</oldFormula>
  </rdn>
  <rdn rId="0" localSheetId="12" customView="1" name="Z_4C910842_2C9A_49B1_8859_E7171BF1B407_.wvu.FilterData" hidden="1" oldHidden="1">
    <formula>'Build Plan'!$D$3:$L$48</formula>
    <oldFormula>'Build Plan'!$D$3:$L$48</oldFormula>
  </rdn>
  <rcv guid="{4C910842-2C9A-49B1-8859-E7171BF1B407}" action="add"/>
</revisions>
</file>

<file path=xl/revisions/revisionLog46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9003" sId="3">
    <nc r="AB53">
      <v>100</v>
    </nc>
  </rcc>
  <rcv guid="{27A4B667-7EE5-4B37-A36E-7A71AE7736F5}" action="delete"/>
  <rdn rId="0" localSheetId="3" customView="1" name="Z_27A4B667_7EE5_4B37_A36E_7A71AE7736F5_.wvu.Rows" hidden="1" oldHidden="1">
    <formula>Plan!$488:$750</formula>
    <oldFormula>Plan!$488:$750</oldFormula>
  </rdn>
  <rdn rId="0" localSheetId="3" customView="1" name="Z_27A4B667_7EE5_4B37_A36E_7A71AE7736F5_.wvu.Cols" hidden="1" oldHidden="1">
    <formula>Plan!$S:$U,Plan!$BQ:$BT</formula>
    <oldFormula>Plan!$S:$U,Plan!$BQ:$BT</oldFormula>
  </rdn>
  <rdn rId="0" localSheetId="3" customView="1" name="Z_27A4B667_7EE5_4B37_A36E_7A71AE7736F5_.wvu.FilterData" hidden="1" oldHidden="1">
    <formula>Plan!$A$5:$BQ$468</formula>
    <oldFormula>Plan!$A$5:$BQ$468</oldFormula>
  </rdn>
  <rdn rId="0" localSheetId="4" customView="1" name="Z_27A4B667_7EE5_4B37_A36E_7A71AE7736F5_.wvu.FilterData" hidden="1" oldHidden="1">
    <formula>'Delivery Docs Plan'!$I$1:$I$38</formula>
    <oldFormula>'Delivery Docs Plan'!$A$4:$O$37</oldFormula>
  </rdn>
  <rdn rId="0" localSheetId="5" customView="1" name="Z_27A4B667_7EE5_4B37_A36E_7A71AE7736F5_.wvu.Rows" hidden="1" oldHidden="1">
    <formula>'PR Matrix'!$1:$2</formula>
    <oldFormula>'PR Matrix'!$1:$2</oldFormula>
  </rdn>
  <rdn rId="0" localSheetId="5" customView="1" name="Z_27A4B667_7EE5_4B37_A36E_7A71AE7736F5_.wvu.Cols" hidden="1" oldHidden="1">
    <formula>'PR Matrix'!$JN:$XFD</formula>
    <oldFormula>'PR Matrix'!$JN:$XFD</oldFormula>
  </rdn>
  <rdn rId="0" localSheetId="5" customView="1" name="Z_27A4B667_7EE5_4B37_A36E_7A71AE7736F5_.wvu.FilterData" hidden="1" oldHidden="1">
    <formula>'PR Matrix'!$C$1:$C$481</formula>
    <oldFormula>'PR Matrix'!$C$1:$C$481</oldFormula>
  </rdn>
  <rdn rId="0" localSheetId="6" customView="1" name="Z_27A4B667_7EE5_4B37_A36E_7A71AE7736F5_.wvu.Cols" hidden="1" oldHidden="1">
    <formula>Allocation!$L:$XFD</formula>
    <oldFormula>Allocation!$L:$XFD</oldFormula>
  </rdn>
  <rdn rId="0" localSheetId="6" customView="1" name="Z_27A4B667_7EE5_4B37_A36E_7A71AE7736F5_.wvu.FilterData" hidden="1" oldHidden="1">
    <formula>Allocation!$A$1:$K$1</formula>
    <oldFormula>Allocation!$A$1:$K$1</oldFormula>
  </rdn>
  <rdn rId="0" localSheetId="7" customView="1" name="Z_27A4B667_7EE5_4B37_A36E_7A71AE7736F5_.wvu.FilterData" hidden="1" oldHidden="1">
    <formula>'SRS Reviews'!$A$1:$Q$136</formula>
    <oldFormula>'SRS Reviews'!$A$1:$Q$136</oldFormula>
  </rdn>
  <rdn rId="0" localSheetId="8" customView="1" name="Z_27A4B667_7EE5_4B37_A36E_7A71AE7736F5_.wvu.FilterData" hidden="1" oldHidden="1">
    <formula>Estimates!$A$2:$BC$460</formula>
    <oldFormula>Estimates!$A$2:$BC$460</oldFormula>
  </rdn>
  <rdn rId="0" localSheetId="10" customView="1" name="Z_27A4B667_7EE5_4B37_A36E_7A71AE7736F5_.wvu.FilterData" hidden="1" oldHidden="1">
    <formula>'Open SWPRs'!$A$1:$H$615</formula>
    <oldFormula>'Open SWPRs'!$A$1:$H$615</oldFormula>
  </rdn>
  <rdn rId="0" localSheetId="12" customView="1" name="Z_27A4B667_7EE5_4B37_A36E_7A71AE7736F5_.wvu.FilterData" hidden="1" oldHidden="1">
    <formula>'Build Plan'!$D$3:$L$48</formula>
    <oldFormula>'Build Plan'!$D$3:$L$48</oldFormula>
  </rdn>
  <rcv guid="{27A4B667-7EE5-4B37-A36E-7A71AE7736F5}" action="add"/>
</revisions>
</file>

<file path=xl/revisions/revisionLog46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9017" sId="3">
    <nc r="AK53">
      <v>80</v>
    </nc>
  </rcc>
  <rcc rId="19018" sId="3">
    <oc r="BA54">
      <v>80</v>
    </oc>
    <nc r="BA54">
      <v>100</v>
    </nc>
  </rcc>
  <rcc rId="19019" sId="3">
    <nc r="BB54">
      <v>50</v>
    </nc>
  </rcc>
  <rcv guid="{27A4B667-7EE5-4B37-A36E-7A71AE7736F5}" action="delete"/>
  <rdn rId="0" localSheetId="3" customView="1" name="Z_27A4B667_7EE5_4B37_A36E_7A71AE7736F5_.wvu.Rows" hidden="1" oldHidden="1">
    <formula>Plan!$488:$750</formula>
    <oldFormula>Plan!$488:$750</oldFormula>
  </rdn>
  <rdn rId="0" localSheetId="3" customView="1" name="Z_27A4B667_7EE5_4B37_A36E_7A71AE7736F5_.wvu.Cols" hidden="1" oldHidden="1">
    <formula>Plan!$S:$U,Plan!$BQ:$BT</formula>
    <oldFormula>Plan!$S:$U,Plan!$BQ:$BT</oldFormula>
  </rdn>
  <rdn rId="0" localSheetId="3" customView="1" name="Z_27A4B667_7EE5_4B37_A36E_7A71AE7736F5_.wvu.FilterData" hidden="1" oldHidden="1">
    <formula>Plan!$A$5:$BQ$468</formula>
    <oldFormula>Plan!$A$5:$BQ$468</oldFormula>
  </rdn>
  <rdn rId="0" localSheetId="4" customView="1" name="Z_27A4B667_7EE5_4B37_A36E_7A71AE7736F5_.wvu.FilterData" hidden="1" oldHidden="1">
    <formula>'Delivery Docs Plan'!$I$1:$I$38</formula>
    <oldFormula>'Delivery Docs Plan'!$I$1:$I$38</oldFormula>
  </rdn>
  <rdn rId="0" localSheetId="5" customView="1" name="Z_27A4B667_7EE5_4B37_A36E_7A71AE7736F5_.wvu.Rows" hidden="1" oldHidden="1">
    <formula>'PR Matrix'!$1:$2</formula>
    <oldFormula>'PR Matrix'!$1:$2</oldFormula>
  </rdn>
  <rdn rId="0" localSheetId="5" customView="1" name="Z_27A4B667_7EE5_4B37_A36E_7A71AE7736F5_.wvu.Cols" hidden="1" oldHidden="1">
    <formula>'PR Matrix'!$JN:$XFD</formula>
    <oldFormula>'PR Matrix'!$JN:$XFD</oldFormula>
  </rdn>
  <rdn rId="0" localSheetId="5" customView="1" name="Z_27A4B667_7EE5_4B37_A36E_7A71AE7736F5_.wvu.FilterData" hidden="1" oldHidden="1">
    <formula>'PR Matrix'!$C$1:$C$481</formula>
    <oldFormula>'PR Matrix'!$C$1:$C$481</oldFormula>
  </rdn>
  <rdn rId="0" localSheetId="6" customView="1" name="Z_27A4B667_7EE5_4B37_A36E_7A71AE7736F5_.wvu.Cols" hidden="1" oldHidden="1">
    <formula>Allocation!$L:$XFD</formula>
    <oldFormula>Allocation!$L:$XFD</oldFormula>
  </rdn>
  <rdn rId="0" localSheetId="6" customView="1" name="Z_27A4B667_7EE5_4B37_A36E_7A71AE7736F5_.wvu.FilterData" hidden="1" oldHidden="1">
    <formula>Allocation!$A$1:$K$1</formula>
    <oldFormula>Allocation!$A$1:$K$1</oldFormula>
  </rdn>
  <rdn rId="0" localSheetId="7" customView="1" name="Z_27A4B667_7EE5_4B37_A36E_7A71AE7736F5_.wvu.FilterData" hidden="1" oldHidden="1">
    <formula>'SRS Reviews'!$A$1:$Q$136</formula>
    <oldFormula>'SRS Reviews'!$A$1:$Q$136</oldFormula>
  </rdn>
  <rdn rId="0" localSheetId="8" customView="1" name="Z_27A4B667_7EE5_4B37_A36E_7A71AE7736F5_.wvu.FilterData" hidden="1" oldHidden="1">
    <formula>Estimates!$A$2:$BC$460</formula>
    <oldFormula>Estimates!$A$2:$BC$460</oldFormula>
  </rdn>
  <rdn rId="0" localSheetId="10" customView="1" name="Z_27A4B667_7EE5_4B37_A36E_7A71AE7736F5_.wvu.FilterData" hidden="1" oldHidden="1">
    <formula>'Open SWPRs'!$A$1:$H$615</formula>
    <oldFormula>'Open SWPRs'!$A$1:$H$615</oldFormula>
  </rdn>
  <rdn rId="0" localSheetId="12" customView="1" name="Z_27A4B667_7EE5_4B37_A36E_7A71AE7736F5_.wvu.FilterData" hidden="1" oldHidden="1">
    <formula>'Build Plan'!$D$3:$L$48</formula>
    <oldFormula>'Build Plan'!$D$3:$L$48</oldFormula>
  </rdn>
  <rcv guid="{27A4B667-7EE5-4B37-A36E-7A71AE7736F5}" action="add"/>
</revisions>
</file>

<file path=xl/revisions/revisionLog46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18DF35B7-CAA0-4050-BA63-78DA1CA747BE}" action="delete"/>
  <rdn rId="0" localSheetId="3" customView="1" name="Z_18DF35B7_CAA0_4050_BA63_78DA1CA747BE_.wvu.Rows" hidden="1" oldHidden="1">
    <formula>Plan!$488:$750</formula>
    <oldFormula>Plan!$488:$750</oldFormula>
  </rdn>
  <rdn rId="0" localSheetId="3" customView="1" name="Z_18DF35B7_CAA0_4050_BA63_78DA1CA747BE_.wvu.Cols" hidden="1" oldHidden="1">
    <formula>Plan!$S:$U,Plan!$BQ:$BT</formula>
    <oldFormula>Plan!$S:$U,Plan!$BQ:$BT</oldFormula>
  </rdn>
  <rdn rId="0" localSheetId="3" customView="1" name="Z_18DF35B7_CAA0_4050_BA63_78DA1CA747BE_.wvu.FilterData" hidden="1" oldHidden="1">
    <formula>Plan!$A$5:$BQ$468</formula>
    <oldFormula>Plan!$A$5:$BQ$468</oldFormula>
  </rdn>
  <rdn rId="0" localSheetId="4" customView="1" name="Z_18DF35B7_CAA0_4050_BA63_78DA1CA747BE_.wvu.FilterData" hidden="1" oldHidden="1">
    <formula>'Delivery Docs Plan'!$I$1:$I$38</formula>
    <oldFormula>'Delivery Docs Plan'!$I$1:$I$38</oldFormula>
  </rdn>
  <rdn rId="0" localSheetId="5" customView="1" name="Z_18DF35B7_CAA0_4050_BA63_78DA1CA747BE_.wvu.Rows" hidden="1" oldHidden="1">
    <formula>'PR Matrix'!$1:$1</formula>
    <oldFormula>'PR Matrix'!$1:$1</oldFormula>
  </rdn>
  <rdn rId="0" localSheetId="5" customView="1" name="Z_18DF35B7_CAA0_4050_BA63_78DA1CA747BE_.wvu.Cols" hidden="1" oldHidden="1">
    <formula>'PR Matrix'!$JN:$XFD</formula>
    <oldFormula>'PR Matrix'!$JN:$XFD</oldFormula>
  </rdn>
  <rdn rId="0" localSheetId="5" customView="1" name="Z_18DF35B7_CAA0_4050_BA63_78DA1CA747BE_.wvu.FilterData" hidden="1" oldHidden="1">
    <formula>'PR Matrix'!$C$1:$C$481</formula>
    <oldFormula>'PR Matrix'!$C$1:$C$481</oldFormula>
  </rdn>
  <rdn rId="0" localSheetId="6" customView="1" name="Z_18DF35B7_CAA0_4050_BA63_78DA1CA747BE_.wvu.Cols" hidden="1" oldHidden="1">
    <formula>Allocation!$L:$XFD</formula>
    <oldFormula>Allocation!$L:$XFD</oldFormula>
  </rdn>
  <rdn rId="0" localSheetId="6" customView="1" name="Z_18DF35B7_CAA0_4050_BA63_78DA1CA747BE_.wvu.FilterData" hidden="1" oldHidden="1">
    <formula>Allocation!$A$1:$K$1</formula>
    <oldFormula>Allocation!$A$1:$K$1</oldFormula>
  </rdn>
  <rdn rId="0" localSheetId="7" customView="1" name="Z_18DF35B7_CAA0_4050_BA63_78DA1CA747BE_.wvu.FilterData" hidden="1" oldHidden="1">
    <formula>'SRS Reviews'!$A$1:$Q$136</formula>
    <oldFormula>'SRS Reviews'!$A$1:$Q$136</oldFormula>
  </rdn>
  <rdn rId="0" localSheetId="8" customView="1" name="Z_18DF35B7_CAA0_4050_BA63_78DA1CA747BE_.wvu.FilterData" hidden="1" oldHidden="1">
    <formula>Estimates!$A$2:$BC$460</formula>
    <oldFormula>Estimates!$A$2:$BC$460</oldFormula>
  </rdn>
  <rdn rId="0" localSheetId="10" customView="1" name="Z_18DF35B7_CAA0_4050_BA63_78DA1CA747BE_.wvu.FilterData" hidden="1" oldHidden="1">
    <formula>'Open SWPRs'!$A$1:$H$615</formula>
    <oldFormula>'Open SWPRs'!$A$1:$H$615</oldFormula>
  </rdn>
  <rdn rId="0" localSheetId="12" customView="1" name="Z_18DF35B7_CAA0_4050_BA63_78DA1CA747BE_.wvu.FilterData" hidden="1" oldHidden="1">
    <formula>'Build Plan'!$D$3:$L$48</formula>
    <oldFormula>'Build Plan'!$D$3:$L$48</oldFormula>
  </rdn>
  <rcv guid="{18DF35B7-CAA0-4050-BA63-78DA1CA747BE}" action="add"/>
</revisions>
</file>

<file path=xl/revisions/revisionLog46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9046" sId="3">
    <nc r="AM136" t="inlineStr">
      <is>
        <t>Y</t>
      </is>
    </nc>
  </rcc>
  <rcc rId="19047" sId="3">
    <oc r="C136" t="inlineStr">
      <is>
        <t>N</t>
      </is>
    </oc>
    <nc r="C136" t="inlineStr">
      <is>
        <t>Y</t>
      </is>
    </nc>
  </rcc>
  <rcc rId="19048" sId="3">
    <oc r="C298" t="inlineStr">
      <is>
        <t>N</t>
      </is>
    </oc>
    <nc r="C298" t="inlineStr">
      <is>
        <t>Y</t>
      </is>
    </nc>
  </rcc>
  <rcc rId="19049" sId="3">
    <nc r="AM298" t="inlineStr">
      <is>
        <t>Y</t>
      </is>
    </nc>
  </rcc>
  <rcv guid="{38797761-B6E7-4EBC-86AC-BCA6FEF8021E}" action="delete"/>
  <rdn rId="0" localSheetId="3" customView="1" name="Z_38797761_B6E7_4EBC_86AC_BCA6FEF8021E_.wvu.Rows" hidden="1" oldHidden="1">
    <formula>Plan!$488:$750</formula>
    <oldFormula>Plan!$488:$750</oldFormula>
  </rdn>
  <rdn rId="0" localSheetId="3" customView="1" name="Z_38797761_B6E7_4EBC_86AC_BCA6FEF8021E_.wvu.Cols" hidden="1" oldHidden="1">
    <formula>Plan!$S:$U,Plan!$AL:$AL,Plan!$AN:$AO,Plan!$BQ:$BT</formula>
    <oldFormula>Plan!$S:$U,Plan!$AL:$AL,Plan!$AN:$AO,Plan!$BQ:$BT</oldFormula>
  </rdn>
  <rdn rId="0" localSheetId="3" customView="1" name="Z_38797761_B6E7_4EBC_86AC_BCA6FEF8021E_.wvu.FilterData" hidden="1" oldHidden="1">
    <formula>Plan!$BG$5:$BQ$469</formula>
    <oldFormula>Plan!$BG$5:$BQ$469</oldFormula>
  </rdn>
  <rdn rId="0" localSheetId="4" customView="1" name="Z_38797761_B6E7_4EBC_86AC_BCA6FEF8021E_.wvu.FilterData" hidden="1" oldHidden="1">
    <formula>'Delivery Docs Plan'!$I$1:$I$38</formula>
    <oldFormula>'Delivery Docs Plan'!$I$1:$I$38</oldFormula>
  </rdn>
  <rdn rId="0" localSheetId="5" customView="1" name="Z_38797761_B6E7_4EBC_86AC_BCA6FEF8021E_.wvu.Rows" hidden="1" oldHidden="1">
    <formula>'PR Matrix'!$1:$2</formula>
    <oldFormula>'PR Matrix'!$1:$2</oldFormula>
  </rdn>
  <rdn rId="0" localSheetId="5" customView="1" name="Z_38797761_B6E7_4EBC_86AC_BCA6FEF8021E_.wvu.Cols" hidden="1" oldHidden="1">
    <formula>'PR Matrix'!$JN:$XFD</formula>
    <oldFormula>'PR Matrix'!$JN:$XFD</oldFormula>
  </rdn>
  <rdn rId="0" localSheetId="5" customView="1" name="Z_38797761_B6E7_4EBC_86AC_BCA6FEF8021E_.wvu.FilterData" hidden="1" oldHidden="1">
    <formula>'PR Matrix'!$C$1:$C$481</formula>
    <oldFormula>'PR Matrix'!$C$1:$C$481</oldFormula>
  </rdn>
  <rdn rId="0" localSheetId="6" customView="1" name="Z_38797761_B6E7_4EBC_86AC_BCA6FEF8021E_.wvu.Cols" hidden="1" oldHidden="1">
    <formula>Allocation!$L:$XFD</formula>
    <oldFormula>Allocation!$L:$XFD</oldFormula>
  </rdn>
  <rdn rId="0" localSheetId="6" customView="1" name="Z_38797761_B6E7_4EBC_86AC_BCA6FEF8021E_.wvu.FilterData" hidden="1" oldHidden="1">
    <formula>Allocation!$A$1:$K$1</formula>
    <oldFormula>Allocation!$A$1:$K$1</oldFormula>
  </rdn>
  <rdn rId="0" localSheetId="7" customView="1" name="Z_38797761_B6E7_4EBC_86AC_BCA6FEF8021E_.wvu.FilterData" hidden="1" oldHidden="1">
    <formula>'SRS Reviews'!$A$1:$Q$136</formula>
    <oldFormula>'SRS Reviews'!$A$1:$Q$136</oldFormula>
  </rdn>
  <rdn rId="0" localSheetId="8" customView="1" name="Z_38797761_B6E7_4EBC_86AC_BCA6FEF8021E_.wvu.FilterData" hidden="1" oldHidden="1">
    <formula>Estimates!$A$2:$BC$460</formula>
    <oldFormula>Estimates!$A$2:$BC$460</oldFormula>
  </rdn>
  <rdn rId="0" localSheetId="10" customView="1" name="Z_38797761_B6E7_4EBC_86AC_BCA6FEF8021E_.wvu.FilterData" hidden="1" oldHidden="1">
    <formula>'Open SWPRs'!$A$1:$H$615</formula>
    <oldFormula>'Open SWPRs'!$A$1:$H$615</oldFormula>
  </rdn>
  <rdn rId="0" localSheetId="12" customView="1" name="Z_38797761_B6E7_4EBC_86AC_BCA6FEF8021E_.wvu.FilterData" hidden="1" oldHidden="1">
    <formula>'Build Plan'!$D$3:$L$48</formula>
    <oldFormula>'Build Plan'!$D$3:$L$48</oldFormula>
  </rdn>
  <rcv guid="{38797761-B6E7-4EBC-86AC-BCA6FEF8021E}" action="add"/>
</revisions>
</file>

<file path=xl/revisions/revisionLog46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9063" sId="4">
    <oc r="I14" t="inlineStr">
      <is>
        <t>PP/AV</t>
      </is>
    </oc>
    <nc r="I14" t="inlineStr">
      <is>
        <t>AT/AV</t>
      </is>
    </nc>
  </rcc>
  <rcc rId="19064" sId="4">
    <oc r="I15" t="inlineStr">
      <is>
        <t>AT</t>
      </is>
    </oc>
    <nc r="I15" t="inlineStr">
      <is>
        <t>PP</t>
      </is>
    </nc>
  </rcc>
  <rcv guid="{02B12058-110B-4DCD-A5EA-5F27400FB028}" action="delete"/>
  <rdn rId="0" localSheetId="3" customView="1" name="Z_02B12058_110B_4DCD_A5EA_5F27400FB028_.wvu.Rows" hidden="1" oldHidden="1">
    <formula>Plan!$488:$750</formula>
    <oldFormula>Plan!$488:$750</oldFormula>
  </rdn>
  <rdn rId="0" localSheetId="3" customView="1" name="Z_02B12058_110B_4DCD_A5EA_5F27400FB028_.wvu.Cols" hidden="1" oldHidden="1">
    <formula>Plan!$S:$U,Plan!$BQ:$BT</formula>
    <oldFormula>Plan!$S:$U,Plan!$BQ:$BT</oldFormula>
  </rdn>
  <rdn rId="0" localSheetId="3" customView="1" name="Z_02B12058_110B_4DCD_A5EA_5F27400FB028_.wvu.FilterData" hidden="1" oldHidden="1">
    <formula>Plan!$A$5:$BQ$468</formula>
    <oldFormula>Plan!$A$5:$BQ$468</oldFormula>
  </rdn>
  <rdn rId="0" localSheetId="4" customView="1" name="Z_02B12058_110B_4DCD_A5EA_5F27400FB028_.wvu.FilterData" hidden="1" oldHidden="1">
    <formula>'Delivery Docs Plan'!$I$1:$I$38</formula>
    <oldFormula>'Delivery Docs Plan'!$A$4:$O$37</oldFormula>
  </rdn>
  <rdn rId="0" localSheetId="5" customView="1" name="Z_02B12058_110B_4DCD_A5EA_5F27400FB028_.wvu.Rows" hidden="1" oldHidden="1">
    <formula>'PR Matrix'!$1:$2</formula>
    <oldFormula>'PR Matrix'!$1:$2</oldFormula>
  </rdn>
  <rdn rId="0" localSheetId="5" customView="1" name="Z_02B12058_110B_4DCD_A5EA_5F27400FB028_.wvu.Cols" hidden="1" oldHidden="1">
    <formula>'PR Matrix'!$JN:$XFD</formula>
    <oldFormula>'PR Matrix'!$JN:$XFD</oldFormula>
  </rdn>
  <rdn rId="0" localSheetId="5" customView="1" name="Z_02B12058_110B_4DCD_A5EA_5F27400FB028_.wvu.FilterData" hidden="1" oldHidden="1">
    <formula>'PR Matrix'!$C$1:$C$481</formula>
    <oldFormula>'PR Matrix'!$C$1:$C$481</oldFormula>
  </rdn>
  <rdn rId="0" localSheetId="6" customView="1" name="Z_02B12058_110B_4DCD_A5EA_5F27400FB028_.wvu.Cols" hidden="1" oldHidden="1">
    <formula>Allocation!$L:$XFD</formula>
    <oldFormula>Allocation!$L:$XFD</oldFormula>
  </rdn>
  <rdn rId="0" localSheetId="6" customView="1" name="Z_02B12058_110B_4DCD_A5EA_5F27400FB028_.wvu.FilterData" hidden="1" oldHidden="1">
    <formula>Allocation!$A$1:$K$1</formula>
    <oldFormula>Allocation!$A$1:$K$1</oldFormula>
  </rdn>
  <rdn rId="0" localSheetId="7" customView="1" name="Z_02B12058_110B_4DCD_A5EA_5F27400FB028_.wvu.FilterData" hidden="1" oldHidden="1">
    <formula>'SRS Reviews'!$A$1:$Q$136</formula>
    <oldFormula>'SRS Reviews'!$A$1:$Q$136</oldFormula>
  </rdn>
  <rdn rId="0" localSheetId="8" customView="1" name="Z_02B12058_110B_4DCD_A5EA_5F27400FB028_.wvu.FilterData" hidden="1" oldHidden="1">
    <formula>Estimates!$A$2:$BC$460</formula>
    <oldFormula>Estimates!$A$2:$BC$460</oldFormula>
  </rdn>
  <rdn rId="0" localSheetId="10" customView="1" name="Z_02B12058_110B_4DCD_A5EA_5F27400FB028_.wvu.FilterData" hidden="1" oldHidden="1">
    <formula>'Open SWPRs'!$A$1:$H$615</formula>
    <oldFormula>'Open SWPRs'!$A$1:$H$615</oldFormula>
  </rdn>
  <rdn rId="0" localSheetId="12" customView="1" name="Z_02B12058_110B_4DCD_A5EA_5F27400FB028_.wvu.FilterData" hidden="1" oldHidden="1">
    <formula>'Build Plan'!$D$3:$L$48</formula>
    <oldFormula>'Build Plan'!$D$3:$L$48</oldFormula>
  </rdn>
  <rcv guid="{02B12058-110B-4DCD-A5EA-5F27400FB028}" action="add"/>
</revisions>
</file>

<file path=xl/revisions/revisionLog46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9078" sId="3">
    <oc r="BB54">
      <v>50</v>
    </oc>
    <nc r="BB54">
      <v>100</v>
    </nc>
  </rcc>
</revisions>
</file>

<file path=xl/revisions/revisionLog46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9079" sId="3">
    <nc r="BB21">
      <v>100</v>
    </nc>
  </rcc>
  <rcv guid="{27A4B667-7EE5-4B37-A36E-7A71AE7736F5}" action="delete"/>
  <rdn rId="0" localSheetId="3" customView="1" name="Z_27A4B667_7EE5_4B37_A36E_7A71AE7736F5_.wvu.Rows" hidden="1" oldHidden="1">
    <formula>Plan!$488:$750</formula>
    <oldFormula>Plan!$488:$750</oldFormula>
  </rdn>
  <rdn rId="0" localSheetId="3" customView="1" name="Z_27A4B667_7EE5_4B37_A36E_7A71AE7736F5_.wvu.Cols" hidden="1" oldHidden="1">
    <formula>Plan!$S:$U,Plan!$BQ:$BT</formula>
    <oldFormula>Plan!$S:$U,Plan!$BQ:$BT</oldFormula>
  </rdn>
  <rdn rId="0" localSheetId="3" customView="1" name="Z_27A4B667_7EE5_4B37_A36E_7A71AE7736F5_.wvu.FilterData" hidden="1" oldHidden="1">
    <formula>Plan!$A$5:$BQ$468</formula>
    <oldFormula>Plan!$A$5:$BQ$468</oldFormula>
  </rdn>
  <rdn rId="0" localSheetId="4" customView="1" name="Z_27A4B667_7EE5_4B37_A36E_7A71AE7736F5_.wvu.FilterData" hidden="1" oldHidden="1">
    <formula>'Delivery Docs Plan'!$I$1:$I$38</formula>
    <oldFormula>'Delivery Docs Plan'!$I$1:$I$38</oldFormula>
  </rdn>
  <rdn rId="0" localSheetId="5" customView="1" name="Z_27A4B667_7EE5_4B37_A36E_7A71AE7736F5_.wvu.Rows" hidden="1" oldHidden="1">
    <formula>'PR Matrix'!$1:$2</formula>
    <oldFormula>'PR Matrix'!$1:$2</oldFormula>
  </rdn>
  <rdn rId="0" localSheetId="5" customView="1" name="Z_27A4B667_7EE5_4B37_A36E_7A71AE7736F5_.wvu.Cols" hidden="1" oldHidden="1">
    <formula>'PR Matrix'!$JN:$XFD</formula>
    <oldFormula>'PR Matrix'!$JN:$XFD</oldFormula>
  </rdn>
  <rdn rId="0" localSheetId="5" customView="1" name="Z_27A4B667_7EE5_4B37_A36E_7A71AE7736F5_.wvu.FilterData" hidden="1" oldHidden="1">
    <formula>'PR Matrix'!$C$1:$C$481</formula>
    <oldFormula>'PR Matrix'!$C$1:$C$481</oldFormula>
  </rdn>
  <rdn rId="0" localSheetId="6" customView="1" name="Z_27A4B667_7EE5_4B37_A36E_7A71AE7736F5_.wvu.Cols" hidden="1" oldHidden="1">
    <formula>Allocation!$L:$XFD</formula>
    <oldFormula>Allocation!$L:$XFD</oldFormula>
  </rdn>
  <rdn rId="0" localSheetId="6" customView="1" name="Z_27A4B667_7EE5_4B37_A36E_7A71AE7736F5_.wvu.FilterData" hidden="1" oldHidden="1">
    <formula>Allocation!$A$1:$K$1</formula>
    <oldFormula>Allocation!$A$1:$K$1</oldFormula>
  </rdn>
  <rdn rId="0" localSheetId="7" customView="1" name="Z_27A4B667_7EE5_4B37_A36E_7A71AE7736F5_.wvu.FilterData" hidden="1" oldHidden="1">
    <formula>'SRS Reviews'!$A$1:$Q$136</formula>
    <oldFormula>'SRS Reviews'!$A$1:$Q$136</oldFormula>
  </rdn>
  <rdn rId="0" localSheetId="8" customView="1" name="Z_27A4B667_7EE5_4B37_A36E_7A71AE7736F5_.wvu.FilterData" hidden="1" oldHidden="1">
    <formula>Estimates!$A$2:$BC$460</formula>
    <oldFormula>Estimates!$A$2:$BC$460</oldFormula>
  </rdn>
  <rdn rId="0" localSheetId="10" customView="1" name="Z_27A4B667_7EE5_4B37_A36E_7A71AE7736F5_.wvu.FilterData" hidden="1" oldHidden="1">
    <formula>'Open SWPRs'!$A$1:$H$615</formula>
    <oldFormula>'Open SWPRs'!$A$1:$H$615</oldFormula>
  </rdn>
  <rdn rId="0" localSheetId="12" customView="1" name="Z_27A4B667_7EE5_4B37_A36E_7A71AE7736F5_.wvu.FilterData" hidden="1" oldHidden="1">
    <formula>'Build Plan'!$D$3:$L$48</formula>
    <oldFormula>'Build Plan'!$D$3:$L$48</oldFormula>
  </rdn>
  <rcv guid="{27A4B667-7EE5-4B37-A36E-7A71AE7736F5}" action="add"/>
</revisions>
</file>

<file path=xl/revisions/revisionLog46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9093" sId="3">
    <nc r="AP136">
      <v>100</v>
    </nc>
  </rcc>
  <rcc rId="19094" sId="3">
    <nc r="BD136">
      <v>100</v>
    </nc>
  </rcc>
  <rcv guid="{27A4B667-7EE5-4B37-A36E-7A71AE7736F5}" action="delete"/>
  <rdn rId="0" localSheetId="3" customView="1" name="Z_27A4B667_7EE5_4B37_A36E_7A71AE7736F5_.wvu.Rows" hidden="1" oldHidden="1">
    <formula>Plan!$488:$750</formula>
    <oldFormula>Plan!$488:$750</oldFormula>
  </rdn>
  <rdn rId="0" localSheetId="3" customView="1" name="Z_27A4B667_7EE5_4B37_A36E_7A71AE7736F5_.wvu.Cols" hidden="1" oldHidden="1">
    <formula>Plan!$S:$U,Plan!$BQ:$BT</formula>
    <oldFormula>Plan!$S:$U,Plan!$BQ:$BT</oldFormula>
  </rdn>
  <rdn rId="0" localSheetId="3" customView="1" name="Z_27A4B667_7EE5_4B37_A36E_7A71AE7736F5_.wvu.FilterData" hidden="1" oldHidden="1">
    <formula>Plan!$A$5:$BQ$468</formula>
    <oldFormula>Plan!$A$5:$BQ$468</oldFormula>
  </rdn>
  <rdn rId="0" localSheetId="4" customView="1" name="Z_27A4B667_7EE5_4B37_A36E_7A71AE7736F5_.wvu.FilterData" hidden="1" oldHidden="1">
    <formula>'Delivery Docs Plan'!$I$1:$I$38</formula>
    <oldFormula>'Delivery Docs Plan'!$I$1:$I$38</oldFormula>
  </rdn>
  <rdn rId="0" localSheetId="5" customView="1" name="Z_27A4B667_7EE5_4B37_A36E_7A71AE7736F5_.wvu.Rows" hidden="1" oldHidden="1">
    <formula>'PR Matrix'!$1:$2</formula>
    <oldFormula>'PR Matrix'!$1:$2</oldFormula>
  </rdn>
  <rdn rId="0" localSheetId="5" customView="1" name="Z_27A4B667_7EE5_4B37_A36E_7A71AE7736F5_.wvu.Cols" hidden="1" oldHidden="1">
    <formula>'PR Matrix'!$JN:$XFD</formula>
    <oldFormula>'PR Matrix'!$JN:$XFD</oldFormula>
  </rdn>
  <rdn rId="0" localSheetId="5" customView="1" name="Z_27A4B667_7EE5_4B37_A36E_7A71AE7736F5_.wvu.FilterData" hidden="1" oldHidden="1">
    <formula>'PR Matrix'!$C$1:$C$481</formula>
    <oldFormula>'PR Matrix'!$C$1:$C$481</oldFormula>
  </rdn>
  <rdn rId="0" localSheetId="6" customView="1" name="Z_27A4B667_7EE5_4B37_A36E_7A71AE7736F5_.wvu.Cols" hidden="1" oldHidden="1">
    <formula>Allocation!$L:$XFD</formula>
    <oldFormula>Allocation!$L:$XFD</oldFormula>
  </rdn>
  <rdn rId="0" localSheetId="6" customView="1" name="Z_27A4B667_7EE5_4B37_A36E_7A71AE7736F5_.wvu.FilterData" hidden="1" oldHidden="1">
    <formula>Allocation!$A$1:$K$1</formula>
    <oldFormula>Allocation!$A$1:$K$1</oldFormula>
  </rdn>
  <rdn rId="0" localSheetId="7" customView="1" name="Z_27A4B667_7EE5_4B37_A36E_7A71AE7736F5_.wvu.FilterData" hidden="1" oldHidden="1">
    <formula>'SRS Reviews'!$A$1:$Q$136</formula>
    <oldFormula>'SRS Reviews'!$A$1:$Q$136</oldFormula>
  </rdn>
  <rdn rId="0" localSheetId="8" customView="1" name="Z_27A4B667_7EE5_4B37_A36E_7A71AE7736F5_.wvu.FilterData" hidden="1" oldHidden="1">
    <formula>Estimates!$A$2:$BC$460</formula>
    <oldFormula>Estimates!$A$2:$BC$460</oldFormula>
  </rdn>
  <rdn rId="0" localSheetId="10" customView="1" name="Z_27A4B667_7EE5_4B37_A36E_7A71AE7736F5_.wvu.FilterData" hidden="1" oldHidden="1">
    <formula>'Open SWPRs'!$A$1:$H$615</formula>
    <oldFormula>'Open SWPRs'!$A$1:$H$615</oldFormula>
  </rdn>
  <rdn rId="0" localSheetId="12" customView="1" name="Z_27A4B667_7EE5_4B37_A36E_7A71AE7736F5_.wvu.FilterData" hidden="1" oldHidden="1">
    <formula>'Build Plan'!$D$3:$L$48</formula>
    <oldFormula>'Build Plan'!$D$3:$L$48</oldFormula>
  </rdn>
  <rcv guid="{27A4B667-7EE5-4B37-A36E-7A71AE7736F5}" action="add"/>
</revisions>
</file>

<file path=xl/revisions/revisionLog46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9108" sId="3">
    <nc r="AP298">
      <v>100</v>
    </nc>
  </rcc>
  <rcc rId="19109" sId="3">
    <nc r="BD298">
      <v>100</v>
    </nc>
  </rcc>
  <rcv guid="{27A4B667-7EE5-4B37-A36E-7A71AE7736F5}" action="delete"/>
  <rdn rId="0" localSheetId="3" customView="1" name="Z_27A4B667_7EE5_4B37_A36E_7A71AE7736F5_.wvu.Rows" hidden="1" oldHidden="1">
    <formula>Plan!$488:$750</formula>
    <oldFormula>Plan!$488:$750</oldFormula>
  </rdn>
  <rdn rId="0" localSheetId="3" customView="1" name="Z_27A4B667_7EE5_4B37_A36E_7A71AE7736F5_.wvu.Cols" hidden="1" oldHidden="1">
    <formula>Plan!$S:$U,Plan!$BQ:$BT</formula>
    <oldFormula>Plan!$S:$U,Plan!$BQ:$BT</oldFormula>
  </rdn>
  <rdn rId="0" localSheetId="3" customView="1" name="Z_27A4B667_7EE5_4B37_A36E_7A71AE7736F5_.wvu.FilterData" hidden="1" oldHidden="1">
    <formula>Plan!$A$5:$BQ$468</formula>
    <oldFormula>Plan!$A$5:$BQ$468</oldFormula>
  </rdn>
  <rdn rId="0" localSheetId="4" customView="1" name="Z_27A4B667_7EE5_4B37_A36E_7A71AE7736F5_.wvu.FilterData" hidden="1" oldHidden="1">
    <formula>'Delivery Docs Plan'!$I$1:$I$38</formula>
    <oldFormula>'Delivery Docs Plan'!$I$1:$I$38</oldFormula>
  </rdn>
  <rdn rId="0" localSheetId="5" customView="1" name="Z_27A4B667_7EE5_4B37_A36E_7A71AE7736F5_.wvu.Rows" hidden="1" oldHidden="1">
    <formula>'PR Matrix'!$1:$2</formula>
    <oldFormula>'PR Matrix'!$1:$2</oldFormula>
  </rdn>
  <rdn rId="0" localSheetId="5" customView="1" name="Z_27A4B667_7EE5_4B37_A36E_7A71AE7736F5_.wvu.Cols" hidden="1" oldHidden="1">
    <formula>'PR Matrix'!$JN:$XFD</formula>
    <oldFormula>'PR Matrix'!$JN:$XFD</oldFormula>
  </rdn>
  <rdn rId="0" localSheetId="5" customView="1" name="Z_27A4B667_7EE5_4B37_A36E_7A71AE7736F5_.wvu.FilterData" hidden="1" oldHidden="1">
    <formula>'PR Matrix'!$C$1:$C$481</formula>
    <oldFormula>'PR Matrix'!$C$1:$C$481</oldFormula>
  </rdn>
  <rdn rId="0" localSheetId="6" customView="1" name="Z_27A4B667_7EE5_4B37_A36E_7A71AE7736F5_.wvu.Cols" hidden="1" oldHidden="1">
    <formula>Allocation!$L:$XFD</formula>
    <oldFormula>Allocation!$L:$XFD</oldFormula>
  </rdn>
  <rdn rId="0" localSheetId="6" customView="1" name="Z_27A4B667_7EE5_4B37_A36E_7A71AE7736F5_.wvu.FilterData" hidden="1" oldHidden="1">
    <formula>Allocation!$A$1:$K$1</formula>
    <oldFormula>Allocation!$A$1:$K$1</oldFormula>
  </rdn>
  <rdn rId="0" localSheetId="7" customView="1" name="Z_27A4B667_7EE5_4B37_A36E_7A71AE7736F5_.wvu.FilterData" hidden="1" oldHidden="1">
    <formula>'SRS Reviews'!$A$1:$Q$136</formula>
    <oldFormula>'SRS Reviews'!$A$1:$Q$136</oldFormula>
  </rdn>
  <rdn rId="0" localSheetId="8" customView="1" name="Z_27A4B667_7EE5_4B37_A36E_7A71AE7736F5_.wvu.FilterData" hidden="1" oldHidden="1">
    <formula>Estimates!$A$2:$BC$460</formula>
    <oldFormula>Estimates!$A$2:$BC$460</oldFormula>
  </rdn>
  <rdn rId="0" localSheetId="10" customView="1" name="Z_27A4B667_7EE5_4B37_A36E_7A71AE7736F5_.wvu.FilterData" hidden="1" oldHidden="1">
    <formula>'Open SWPRs'!$A$1:$H$615</formula>
    <oldFormula>'Open SWPRs'!$A$1:$H$615</oldFormula>
  </rdn>
  <rdn rId="0" localSheetId="12" customView="1" name="Z_27A4B667_7EE5_4B37_A36E_7A71AE7736F5_.wvu.FilterData" hidden="1" oldHidden="1">
    <formula>'Build Plan'!$D$3:$L$48</formula>
    <oldFormula>'Build Plan'!$D$3:$L$48</oldFormula>
  </rdn>
  <rcv guid="{27A4B667-7EE5-4B37-A36E-7A71AE7736F5}" action="add"/>
</revisions>
</file>

<file path=xl/revisions/revisionLog47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9123" sId="3">
    <oc r="BI54" t="inlineStr">
      <is>
        <t>?</t>
      </is>
    </oc>
    <nc r="BI54" t="inlineStr">
      <is>
        <t>DD</t>
      </is>
    </nc>
  </rcc>
  <rcc rId="19124" sId="3">
    <oc r="BI53" t="inlineStr">
      <is>
        <t>?</t>
      </is>
    </oc>
    <nc r="BI53" t="inlineStr">
      <is>
        <t>DD</t>
      </is>
    </nc>
  </rcc>
  <rcc rId="19125" sId="3">
    <oc r="AX37" t="inlineStr">
      <is>
        <t>DBY</t>
      </is>
    </oc>
    <nc r="AX37" t="inlineStr">
      <is>
        <t>DD</t>
      </is>
    </nc>
  </rcc>
  <rcc rId="19126" sId="3">
    <oc r="AX38" t="inlineStr">
      <is>
        <t>DBY</t>
      </is>
    </oc>
    <nc r="AX38" t="inlineStr">
      <is>
        <t>DD</t>
      </is>
    </nc>
  </rcc>
  <rfmt sheetId="3" sqref="AX37:AX38" start="0" length="2147483647">
    <dxf>
      <font>
        <color auto="1"/>
      </font>
    </dxf>
  </rfmt>
  <rcc rId="19127" sId="3" odxf="1" dxf="1">
    <oc r="AX77" t="inlineStr">
      <is>
        <t>DBY</t>
      </is>
    </oc>
    <nc r="AX77" t="inlineStr">
      <is>
        <t>DD</t>
      </is>
    </nc>
    <odxf>
      <font>
        <sz val="8"/>
        <color theme="0" tint="-0.249977111117893"/>
      </font>
    </odxf>
    <ndxf>
      <font>
        <sz val="8"/>
        <color theme="0" tint="-0.249977111117893"/>
      </font>
    </ndxf>
  </rcc>
  <rcc rId="19128" sId="3" odxf="1" dxf="1">
    <oc r="AX96" t="inlineStr">
      <is>
        <t>DBY</t>
      </is>
    </oc>
    <nc r="AX96" t="inlineStr">
      <is>
        <t>DD</t>
      </is>
    </nc>
    <odxf>
      <font>
        <sz val="8"/>
        <color theme="0" tint="-0.249977111117893"/>
      </font>
    </odxf>
    <ndxf>
      <font>
        <sz val="8"/>
        <color theme="0" tint="-0.249977111117893"/>
      </font>
    </ndxf>
  </rcc>
  <rcc rId="19129" sId="3" odxf="1" dxf="1">
    <oc r="AX164" t="inlineStr">
      <is>
        <t>DBY</t>
      </is>
    </oc>
    <nc r="AX164" t="inlineStr">
      <is>
        <t>DD</t>
      </is>
    </nc>
    <odxf>
      <font>
        <sz val="8"/>
        <color theme="0" tint="-0.249977111117893"/>
      </font>
    </odxf>
    <ndxf>
      <font>
        <sz val="8"/>
        <color theme="0" tint="-0.249977111117893"/>
      </font>
    </ndxf>
  </rcc>
  <rcc rId="19130" sId="3" odxf="1" dxf="1">
    <oc r="AX226" t="inlineStr">
      <is>
        <t>DBY</t>
      </is>
    </oc>
    <nc r="AX226" t="inlineStr">
      <is>
        <t>DD</t>
      </is>
    </nc>
    <ndxf>
      <font>
        <sz val="8"/>
        <color theme="0" tint="-0.249977111117893"/>
      </font>
    </ndxf>
  </rcc>
  <rcc rId="19131" sId="3" odxf="1" dxf="1">
    <oc r="AX187" t="inlineStr">
      <is>
        <t>DBY</t>
      </is>
    </oc>
    <nc r="AX187" t="inlineStr">
      <is>
        <t>DD</t>
      </is>
    </nc>
    <odxf>
      <font>
        <sz val="8"/>
        <color theme="0" tint="-0.34998626667073579"/>
      </font>
    </odxf>
    <ndxf>
      <font>
        <sz val="8"/>
        <color theme="0" tint="-0.34998626667073579"/>
      </font>
    </ndxf>
  </rcc>
  <rcc rId="19132" sId="3">
    <oc r="BI15" t="inlineStr">
      <is>
        <t>?</t>
      </is>
    </oc>
    <nc r="BI15" t="inlineStr">
      <is>
        <t>n/a</t>
      </is>
    </nc>
  </rcc>
  <rcc rId="19133" sId="3">
    <oc r="BI21" t="inlineStr">
      <is>
        <t>?</t>
      </is>
    </oc>
    <nc r="BI21" t="inlineStr">
      <is>
        <t>n/a</t>
      </is>
    </nc>
  </rcc>
  <rcc rId="19134" sId="3">
    <oc r="BI135" t="inlineStr">
      <is>
        <t>?</t>
      </is>
    </oc>
    <nc r="BI135" t="inlineStr">
      <is>
        <t>n/a</t>
      </is>
    </nc>
  </rcc>
  <rcc rId="19135" sId="3">
    <oc r="BI136" t="inlineStr">
      <is>
        <t>?</t>
      </is>
    </oc>
    <nc r="BI136" t="inlineStr">
      <is>
        <t>n/a</t>
      </is>
    </nc>
  </rcc>
  <rcc rId="19136" sId="3">
    <oc r="BI211" t="inlineStr">
      <is>
        <t>?</t>
      </is>
    </oc>
    <nc r="BI211" t="inlineStr">
      <is>
        <t>n/a</t>
      </is>
    </nc>
  </rcc>
  <rcc rId="19137" sId="3">
    <oc r="BI298" t="inlineStr">
      <is>
        <t>?</t>
      </is>
    </oc>
    <nc r="BI298" t="inlineStr">
      <is>
        <t>n/a</t>
      </is>
    </nc>
  </rcc>
  <rcc rId="19138" sId="3">
    <oc r="BI465" t="inlineStr">
      <is>
        <t>?</t>
      </is>
    </oc>
    <nc r="BI465" t="inlineStr">
      <is>
        <t>n/a</t>
      </is>
    </nc>
  </rcc>
  <rcc rId="19139" sId="3">
    <oc r="BI466" t="inlineStr">
      <is>
        <t>?</t>
      </is>
    </oc>
    <nc r="BI466" t="inlineStr">
      <is>
        <t>n/a</t>
      </is>
    </nc>
  </rcc>
</revisions>
</file>

<file path=xl/revisions/revisionLog47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9140" sId="3">
    <nc r="AP135">
      <v>90</v>
    </nc>
  </rcc>
  <rcmt sheetId="3" cell="AP135" guid="{88295E63-9A2E-4A1A-BA7E-4404CB577269}" author="Shanmugavel, Ranjitha" newLength="54"/>
  <rcv guid="{27A4B667-7EE5-4B37-A36E-7A71AE7736F5}" action="delete"/>
  <rdn rId="0" localSheetId="3" customView="1" name="Z_27A4B667_7EE5_4B37_A36E_7A71AE7736F5_.wvu.Rows" hidden="1" oldHidden="1">
    <formula>Plan!$488:$750</formula>
    <oldFormula>Plan!$488:$750</oldFormula>
  </rdn>
  <rdn rId="0" localSheetId="3" customView="1" name="Z_27A4B667_7EE5_4B37_A36E_7A71AE7736F5_.wvu.Cols" hidden="1" oldHidden="1">
    <formula>Plan!$S:$U,Plan!$BQ:$BT</formula>
    <oldFormula>Plan!$S:$U,Plan!$BQ:$BT</oldFormula>
  </rdn>
  <rdn rId="0" localSheetId="3" customView="1" name="Z_27A4B667_7EE5_4B37_A36E_7A71AE7736F5_.wvu.FilterData" hidden="1" oldHidden="1">
    <formula>Plan!$A$5:$BQ$468</formula>
    <oldFormula>Plan!$A$5:$BQ$468</oldFormula>
  </rdn>
  <rdn rId="0" localSheetId="4" customView="1" name="Z_27A4B667_7EE5_4B37_A36E_7A71AE7736F5_.wvu.FilterData" hidden="1" oldHidden="1">
    <formula>'Delivery Docs Plan'!$I$1:$I$38</formula>
    <oldFormula>'Delivery Docs Plan'!$I$1:$I$38</oldFormula>
  </rdn>
  <rdn rId="0" localSheetId="5" customView="1" name="Z_27A4B667_7EE5_4B37_A36E_7A71AE7736F5_.wvu.Rows" hidden="1" oldHidden="1">
    <formula>'PR Matrix'!$1:$2</formula>
    <oldFormula>'PR Matrix'!$1:$2</oldFormula>
  </rdn>
  <rdn rId="0" localSheetId="5" customView="1" name="Z_27A4B667_7EE5_4B37_A36E_7A71AE7736F5_.wvu.Cols" hidden="1" oldHidden="1">
    <formula>'PR Matrix'!$JN:$XFD</formula>
    <oldFormula>'PR Matrix'!$JN:$XFD</oldFormula>
  </rdn>
  <rdn rId="0" localSheetId="5" customView="1" name="Z_27A4B667_7EE5_4B37_A36E_7A71AE7736F5_.wvu.FilterData" hidden="1" oldHidden="1">
    <formula>'PR Matrix'!$C$1:$C$481</formula>
    <oldFormula>'PR Matrix'!$C$1:$C$481</oldFormula>
  </rdn>
  <rdn rId="0" localSheetId="6" customView="1" name="Z_27A4B667_7EE5_4B37_A36E_7A71AE7736F5_.wvu.Cols" hidden="1" oldHidden="1">
    <formula>Allocation!$L:$XFD</formula>
    <oldFormula>Allocation!$L:$XFD</oldFormula>
  </rdn>
  <rdn rId="0" localSheetId="6" customView="1" name="Z_27A4B667_7EE5_4B37_A36E_7A71AE7736F5_.wvu.FilterData" hidden="1" oldHidden="1">
    <formula>Allocation!$A$1:$K$1</formula>
    <oldFormula>Allocation!$A$1:$K$1</oldFormula>
  </rdn>
  <rdn rId="0" localSheetId="7" customView="1" name="Z_27A4B667_7EE5_4B37_A36E_7A71AE7736F5_.wvu.FilterData" hidden="1" oldHidden="1">
    <formula>'SRS Reviews'!$A$1:$Q$136</formula>
    <oldFormula>'SRS Reviews'!$A$1:$Q$136</oldFormula>
  </rdn>
  <rdn rId="0" localSheetId="8" customView="1" name="Z_27A4B667_7EE5_4B37_A36E_7A71AE7736F5_.wvu.FilterData" hidden="1" oldHidden="1">
    <formula>Estimates!$A$2:$BC$460</formula>
    <oldFormula>Estimates!$A$2:$BC$460</oldFormula>
  </rdn>
  <rdn rId="0" localSheetId="10" customView="1" name="Z_27A4B667_7EE5_4B37_A36E_7A71AE7736F5_.wvu.FilterData" hidden="1" oldHidden="1">
    <formula>'Open SWPRs'!$A$1:$H$615</formula>
    <oldFormula>'Open SWPRs'!$A$1:$H$615</oldFormula>
  </rdn>
  <rdn rId="0" localSheetId="12" customView="1" name="Z_27A4B667_7EE5_4B37_A36E_7A71AE7736F5_.wvu.FilterData" hidden="1" oldHidden="1">
    <formula>'Build Plan'!$D$3:$L$48</formula>
    <oldFormula>'Build Plan'!$D$3:$L$48</oldFormula>
  </rdn>
  <rcv guid="{27A4B667-7EE5-4B37-A36E-7A71AE7736F5}" action="add"/>
</revisions>
</file>

<file path=xl/revisions/revisionLog47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19154" sheetId="3" source="E241" destination="F241" sourceSheetId="3">
    <rfmt sheetId="3" sqref="F241" start="0" length="0">
      <dxf>
        <font>
          <sz val="8"/>
          <color auto="1"/>
          <name val="Arial"/>
          <scheme val="none"/>
        </font>
        <alignment horizontal="left" vertical="top" wrapText="1" readingOrder="0"/>
        <border outline="0">
          <left style="thin">
            <color indexed="64"/>
          </left>
          <right style="thin">
            <color indexed="64"/>
          </right>
        </border>
      </dxf>
    </rfmt>
  </rm>
  <rcv guid="{4C910842-2C9A-49B1-8859-E7171BF1B407}" action="delete"/>
  <rdn rId="0" localSheetId="3" customView="1" name="Z_4C910842_2C9A_49B1_8859_E7171BF1B407_.wvu.Rows" hidden="1" oldHidden="1">
    <formula>Plan!$488:$750</formula>
    <oldFormula>Plan!$488:$750</oldFormula>
  </rdn>
  <rdn rId="0" localSheetId="3" customView="1" name="Z_4C910842_2C9A_49B1_8859_E7171BF1B407_.wvu.Cols" hidden="1" oldHidden="1">
    <formula>Plan!$S:$U</formula>
    <oldFormula>Plan!$S:$U</oldFormula>
  </rdn>
  <rdn rId="0" localSheetId="3" customView="1" name="Z_4C910842_2C9A_49B1_8859_E7171BF1B407_.wvu.FilterData" hidden="1" oldHidden="1">
    <formula>Plan!$A$5:$BQ$468</formula>
    <oldFormula>Plan!$A$5:$BQ$468</oldFormula>
  </rdn>
  <rdn rId="0" localSheetId="4" customView="1" name="Z_4C910842_2C9A_49B1_8859_E7171BF1B407_.wvu.FilterData" hidden="1" oldHidden="1">
    <formula>'Delivery Docs Plan'!$I$1:$I$38</formula>
    <oldFormula>'Delivery Docs Plan'!$I$1:$I$38</oldFormula>
  </rdn>
  <rdn rId="0" localSheetId="5" customView="1" name="Z_4C910842_2C9A_49B1_8859_E7171BF1B407_.wvu.Rows" hidden="1" oldHidden="1">
    <formula>'PR Matrix'!$1:$1</formula>
    <oldFormula>'PR Matrix'!$1:$1</oldFormula>
  </rdn>
  <rdn rId="0" localSheetId="5" customView="1" name="Z_4C910842_2C9A_49B1_8859_E7171BF1B407_.wvu.Cols" hidden="1" oldHidden="1">
    <formula>'PR Matrix'!$JN:$XFD</formula>
    <oldFormula>'PR Matrix'!$JN:$XFD</oldFormula>
  </rdn>
  <rdn rId="0" localSheetId="5" customView="1" name="Z_4C910842_2C9A_49B1_8859_E7171BF1B407_.wvu.FilterData" hidden="1" oldHidden="1">
    <formula>'PR Matrix'!$C$1:$C$481</formula>
    <oldFormula>'PR Matrix'!$C$1:$C$481</oldFormula>
  </rdn>
  <rdn rId="0" localSheetId="6" customView="1" name="Z_4C910842_2C9A_49B1_8859_E7171BF1B407_.wvu.Cols" hidden="1" oldHidden="1">
    <formula>Allocation!$L:$XFD</formula>
    <oldFormula>Allocation!$L:$XFD</oldFormula>
  </rdn>
  <rdn rId="0" localSheetId="6" customView="1" name="Z_4C910842_2C9A_49B1_8859_E7171BF1B407_.wvu.FilterData" hidden="1" oldHidden="1">
    <formula>Allocation!$A$1:$K$1</formula>
    <oldFormula>Allocation!$A$1:$K$1</oldFormula>
  </rdn>
  <rdn rId="0" localSheetId="7" customView="1" name="Z_4C910842_2C9A_49B1_8859_E7171BF1B407_.wvu.FilterData" hidden="1" oldHidden="1">
    <formula>'SRS Reviews'!$A$1:$Q$136</formula>
    <oldFormula>'SRS Reviews'!$A$1:$Q$136</oldFormula>
  </rdn>
  <rdn rId="0" localSheetId="8" customView="1" name="Z_4C910842_2C9A_49B1_8859_E7171BF1B407_.wvu.FilterData" hidden="1" oldHidden="1">
    <formula>Estimates!$A$2:$BC$460</formula>
    <oldFormula>Estimates!$A$2:$BC$460</oldFormula>
  </rdn>
  <rdn rId="0" localSheetId="10" customView="1" name="Z_4C910842_2C9A_49B1_8859_E7171BF1B407_.wvu.FilterData" hidden="1" oldHidden="1">
    <formula>'Open SWPRs'!$A$1:$H$615</formula>
    <oldFormula>'Open SWPRs'!$A$1:$H$615</oldFormula>
  </rdn>
  <rdn rId="0" localSheetId="12" customView="1" name="Z_4C910842_2C9A_49B1_8859_E7171BF1B407_.wvu.FilterData" hidden="1" oldHidden="1">
    <formula>'Build Plan'!$D$3:$L$48</formula>
    <oldFormula>'Build Plan'!$D$3:$L$48</oldFormula>
  </rdn>
  <rcv guid="{4C910842-2C9A-49B1-8859-E7171BF1B407}" action="add"/>
</revisions>
</file>

<file path=xl/revisions/revisionLog47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E241" start="0" length="0">
    <dxf>
      <font>
        <sz val="8"/>
        <color rgb="FF000000"/>
      </font>
      <alignment horizontal="left" wrapText="1" readingOrder="0"/>
      <border outline="0">
        <left style="thin">
          <color indexed="64"/>
        </left>
        <right style="thin">
          <color indexed="64"/>
        </right>
      </border>
    </dxf>
  </rfmt>
  <rcv guid="{4C910842-2C9A-49B1-8859-E7171BF1B407}" action="delete"/>
  <rdn rId="0" localSheetId="3" customView="1" name="Z_4C910842_2C9A_49B1_8859_E7171BF1B407_.wvu.Rows" hidden="1" oldHidden="1">
    <formula>Plan!$488:$750</formula>
    <oldFormula>Plan!$488:$750</oldFormula>
  </rdn>
  <rdn rId="0" localSheetId="3" customView="1" name="Z_4C910842_2C9A_49B1_8859_E7171BF1B407_.wvu.Cols" hidden="1" oldHidden="1">
    <formula>Plan!$S:$U</formula>
    <oldFormula>Plan!$S:$U</oldFormula>
  </rdn>
  <rdn rId="0" localSheetId="3" customView="1" name="Z_4C910842_2C9A_49B1_8859_E7171BF1B407_.wvu.FilterData" hidden="1" oldHidden="1">
    <formula>Plan!$A$5:$BQ$468</formula>
    <oldFormula>Plan!$A$5:$BQ$468</oldFormula>
  </rdn>
  <rdn rId="0" localSheetId="4" customView="1" name="Z_4C910842_2C9A_49B1_8859_E7171BF1B407_.wvu.FilterData" hidden="1" oldHidden="1">
    <formula>'Delivery Docs Plan'!$I$1:$I$38</formula>
    <oldFormula>'Delivery Docs Plan'!$I$1:$I$38</oldFormula>
  </rdn>
  <rdn rId="0" localSheetId="5" customView="1" name="Z_4C910842_2C9A_49B1_8859_E7171BF1B407_.wvu.Rows" hidden="1" oldHidden="1">
    <formula>'PR Matrix'!$1:$1</formula>
    <oldFormula>'PR Matrix'!$1:$1</oldFormula>
  </rdn>
  <rdn rId="0" localSheetId="5" customView="1" name="Z_4C910842_2C9A_49B1_8859_E7171BF1B407_.wvu.Cols" hidden="1" oldHidden="1">
    <formula>'PR Matrix'!$JN:$XFD</formula>
    <oldFormula>'PR Matrix'!$JN:$XFD</oldFormula>
  </rdn>
  <rdn rId="0" localSheetId="5" customView="1" name="Z_4C910842_2C9A_49B1_8859_E7171BF1B407_.wvu.FilterData" hidden="1" oldHidden="1">
    <formula>'PR Matrix'!$C$1:$C$481</formula>
    <oldFormula>'PR Matrix'!$C$1:$C$481</oldFormula>
  </rdn>
  <rdn rId="0" localSheetId="6" customView="1" name="Z_4C910842_2C9A_49B1_8859_E7171BF1B407_.wvu.Cols" hidden="1" oldHidden="1">
    <formula>Allocation!$L:$XFD</formula>
    <oldFormula>Allocation!$L:$XFD</oldFormula>
  </rdn>
  <rdn rId="0" localSheetId="6" customView="1" name="Z_4C910842_2C9A_49B1_8859_E7171BF1B407_.wvu.FilterData" hidden="1" oldHidden="1">
    <formula>Allocation!$A$1:$K$1</formula>
    <oldFormula>Allocation!$A$1:$K$1</oldFormula>
  </rdn>
  <rdn rId="0" localSheetId="7" customView="1" name="Z_4C910842_2C9A_49B1_8859_E7171BF1B407_.wvu.FilterData" hidden="1" oldHidden="1">
    <formula>'SRS Reviews'!$A$1:$Q$136</formula>
    <oldFormula>'SRS Reviews'!$A$1:$Q$136</oldFormula>
  </rdn>
  <rdn rId="0" localSheetId="8" customView="1" name="Z_4C910842_2C9A_49B1_8859_E7171BF1B407_.wvu.FilterData" hidden="1" oldHidden="1">
    <formula>Estimates!$A$2:$BC$460</formula>
    <oldFormula>Estimates!$A$2:$BC$460</oldFormula>
  </rdn>
  <rdn rId="0" localSheetId="10" customView="1" name="Z_4C910842_2C9A_49B1_8859_E7171BF1B407_.wvu.FilterData" hidden="1" oldHidden="1">
    <formula>'Open SWPRs'!$A$1:$H$615</formula>
    <oldFormula>'Open SWPRs'!$A$1:$H$615</oldFormula>
  </rdn>
  <rdn rId="0" localSheetId="12" customView="1" name="Z_4C910842_2C9A_49B1_8859_E7171BF1B407_.wvu.FilterData" hidden="1" oldHidden="1">
    <formula>'Build Plan'!$D$3:$L$48</formula>
    <oldFormula>'Build Plan'!$D$3:$L$48</oldFormula>
  </rdn>
  <rcv guid="{4C910842-2C9A-49B1-8859-E7171BF1B407}" action="add"/>
</revisions>
</file>

<file path=xl/revisions/revisionLog47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9181" sId="3">
    <nc r="AA250">
      <v>100</v>
    </nc>
  </rcc>
  <rcc rId="19182" sId="3">
    <nc r="AJ250">
      <v>100</v>
    </nc>
  </rcc>
  <rcc rId="19183" sId="3">
    <nc r="AR250">
      <v>90</v>
    </nc>
  </rcc>
  <rcc rId="19184" sId="3">
    <nc r="BA250">
      <v>100</v>
    </nc>
  </rcc>
  <rcc rId="19185" sId="3">
    <oc r="AA243">
      <v>1</v>
    </oc>
    <nc r="AA243">
      <v>100</v>
    </nc>
  </rcc>
  <rcc rId="19186" sId="3">
    <oc r="AJ243">
      <v>1</v>
    </oc>
    <nc r="AJ243">
      <v>100</v>
    </nc>
  </rcc>
  <rcc rId="19187" sId="3">
    <oc r="AR243">
      <v>1</v>
    </oc>
    <nc r="AR243">
      <v>90</v>
    </nc>
  </rcc>
  <rcv guid="{55F258A9-3656-464A-8209-65541A4A9294}" action="delete"/>
  <rdn rId="0" localSheetId="3" customView="1" name="Z_55F258A9_3656_464A_8209_65541A4A9294_.wvu.Rows" hidden="1" oldHidden="1">
    <formula>Plan!$488:$750</formula>
    <oldFormula>Plan!$488:$750</oldFormula>
  </rdn>
  <rdn rId="0" localSheetId="3" customView="1" name="Z_55F258A9_3656_464A_8209_65541A4A9294_.wvu.Cols" hidden="1" oldHidden="1">
    <formula>Plan!$S:$U,Plan!$BQ:$BT</formula>
    <oldFormula>Plan!$S:$U,Plan!$BQ:$BT</oldFormula>
  </rdn>
  <rdn rId="0" localSheetId="3" customView="1" name="Z_55F258A9_3656_464A_8209_65541A4A9294_.wvu.FilterData" hidden="1" oldHidden="1">
    <formula>Plan!$A$5:$BQ$468</formula>
    <oldFormula>Plan!$A$5:$BQ$468</oldFormula>
  </rdn>
  <rdn rId="0" localSheetId="4" customView="1" name="Z_55F258A9_3656_464A_8209_65541A4A9294_.wvu.FilterData" hidden="1" oldHidden="1">
    <formula>'Delivery Docs Plan'!$I$1:$I$38</formula>
    <oldFormula>'Delivery Docs Plan'!$A$4:$O$37</oldFormula>
  </rdn>
  <rdn rId="0" localSheetId="5" customView="1" name="Z_55F258A9_3656_464A_8209_65541A4A9294_.wvu.Rows" hidden="1" oldHidden="1">
    <formula>'PR Matrix'!$1:$1</formula>
    <oldFormula>'PR Matrix'!$1:$1</oldFormula>
  </rdn>
  <rdn rId="0" localSheetId="5" customView="1" name="Z_55F258A9_3656_464A_8209_65541A4A9294_.wvu.Cols" hidden="1" oldHidden="1">
    <formula>'PR Matrix'!$JN:$XFD</formula>
    <oldFormula>'PR Matrix'!$JN:$XFD</oldFormula>
  </rdn>
  <rdn rId="0" localSheetId="5" customView="1" name="Z_55F258A9_3656_464A_8209_65541A4A9294_.wvu.FilterData" hidden="1" oldHidden="1">
    <formula>'PR Matrix'!$C$1:$C$481</formula>
    <oldFormula>'PR Matrix'!$C$1:$C$481</oldFormula>
  </rdn>
  <rdn rId="0" localSheetId="6" customView="1" name="Z_55F258A9_3656_464A_8209_65541A4A9294_.wvu.Cols" hidden="1" oldHidden="1">
    <formula>Allocation!$L:$XFD</formula>
    <oldFormula>Allocation!$L:$XFD</oldFormula>
  </rdn>
  <rdn rId="0" localSheetId="6" customView="1" name="Z_55F258A9_3656_464A_8209_65541A4A9294_.wvu.FilterData" hidden="1" oldHidden="1">
    <formula>Allocation!$A$1:$K$1</formula>
    <oldFormula>Allocation!$A$1:$K$1</oldFormula>
  </rdn>
  <rdn rId="0" localSheetId="7" customView="1" name="Z_55F258A9_3656_464A_8209_65541A4A9294_.wvu.FilterData" hidden="1" oldHidden="1">
    <formula>'SRS Reviews'!$A$1:$Q$136</formula>
    <oldFormula>'SRS Reviews'!$A$1:$Q$136</oldFormula>
  </rdn>
  <rdn rId="0" localSheetId="8" customView="1" name="Z_55F258A9_3656_464A_8209_65541A4A9294_.wvu.FilterData" hidden="1" oldHidden="1">
    <formula>Estimates!$A$2:$BC$460</formula>
    <oldFormula>Estimates!$A$2:$BC$460</oldFormula>
  </rdn>
  <rdn rId="0" localSheetId="10" customView="1" name="Z_55F258A9_3656_464A_8209_65541A4A9294_.wvu.FilterData" hidden="1" oldHidden="1">
    <formula>'Open SWPRs'!$A$1:$H$615</formula>
    <oldFormula>'Open SWPRs'!$A$1:$H$615</oldFormula>
  </rdn>
  <rdn rId="0" localSheetId="12" customView="1" name="Z_55F258A9_3656_464A_8209_65541A4A9294_.wvu.FilterData" hidden="1" oldHidden="1">
    <formula>'Build Plan'!$D$3:$L$48</formula>
    <oldFormula>'Build Plan'!$D$3:$L$48</oldFormula>
  </rdn>
  <rcv guid="{55F258A9-3656-464A-8209-65541A4A9294}" action="add"/>
</revisions>
</file>

<file path=xl/revisions/revisionLog47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9201" sId="3">
    <oc r="AJ250">
      <v>100</v>
    </oc>
    <nc r="AJ250">
      <v>90</v>
    </nc>
  </rcc>
  <rcv guid="{55F258A9-3656-464A-8209-65541A4A9294}" action="delete"/>
  <rdn rId="0" localSheetId="3" customView="1" name="Z_55F258A9_3656_464A_8209_65541A4A9294_.wvu.Rows" hidden="1" oldHidden="1">
    <formula>Plan!$488:$750</formula>
    <oldFormula>Plan!$488:$750</oldFormula>
  </rdn>
  <rdn rId="0" localSheetId="3" customView="1" name="Z_55F258A9_3656_464A_8209_65541A4A9294_.wvu.Cols" hidden="1" oldHidden="1">
    <formula>Plan!$S:$U,Plan!$BQ:$BT</formula>
    <oldFormula>Plan!$S:$U,Plan!$BQ:$BT</oldFormula>
  </rdn>
  <rdn rId="0" localSheetId="3" customView="1" name="Z_55F258A9_3656_464A_8209_65541A4A9294_.wvu.FilterData" hidden="1" oldHidden="1">
    <formula>Plan!$A$5:$BQ$468</formula>
    <oldFormula>Plan!$A$5:$BQ$468</oldFormula>
  </rdn>
  <rdn rId="0" localSheetId="4" customView="1" name="Z_55F258A9_3656_464A_8209_65541A4A9294_.wvu.FilterData" hidden="1" oldHidden="1">
    <formula>'Delivery Docs Plan'!$I$1:$I$38</formula>
    <oldFormula>'Delivery Docs Plan'!$I$1:$I$38</oldFormula>
  </rdn>
  <rdn rId="0" localSheetId="5" customView="1" name="Z_55F258A9_3656_464A_8209_65541A4A9294_.wvu.Rows" hidden="1" oldHidden="1">
    <formula>'PR Matrix'!$1:$1</formula>
    <oldFormula>'PR Matrix'!$1:$1</oldFormula>
  </rdn>
  <rdn rId="0" localSheetId="5" customView="1" name="Z_55F258A9_3656_464A_8209_65541A4A9294_.wvu.Cols" hidden="1" oldHidden="1">
    <formula>'PR Matrix'!$JN:$XFD</formula>
    <oldFormula>'PR Matrix'!$JN:$XFD</oldFormula>
  </rdn>
  <rdn rId="0" localSheetId="5" customView="1" name="Z_55F258A9_3656_464A_8209_65541A4A9294_.wvu.FilterData" hidden="1" oldHidden="1">
    <formula>'PR Matrix'!$C$1:$C$481</formula>
    <oldFormula>'PR Matrix'!$C$1:$C$481</oldFormula>
  </rdn>
  <rdn rId="0" localSheetId="6" customView="1" name="Z_55F258A9_3656_464A_8209_65541A4A9294_.wvu.Cols" hidden="1" oldHidden="1">
    <formula>Allocation!$L:$XFD</formula>
    <oldFormula>Allocation!$L:$XFD</oldFormula>
  </rdn>
  <rdn rId="0" localSheetId="6" customView="1" name="Z_55F258A9_3656_464A_8209_65541A4A9294_.wvu.FilterData" hidden="1" oldHidden="1">
    <formula>Allocation!$A$1:$K$1</formula>
    <oldFormula>Allocation!$A$1:$K$1</oldFormula>
  </rdn>
  <rdn rId="0" localSheetId="7" customView="1" name="Z_55F258A9_3656_464A_8209_65541A4A9294_.wvu.FilterData" hidden="1" oldHidden="1">
    <formula>'SRS Reviews'!$A$1:$Q$136</formula>
    <oldFormula>'SRS Reviews'!$A$1:$Q$136</oldFormula>
  </rdn>
  <rdn rId="0" localSheetId="8" customView="1" name="Z_55F258A9_3656_464A_8209_65541A4A9294_.wvu.FilterData" hidden="1" oldHidden="1">
    <formula>Estimates!$A$2:$BC$460</formula>
    <oldFormula>Estimates!$A$2:$BC$460</oldFormula>
  </rdn>
  <rdn rId="0" localSheetId="10" customView="1" name="Z_55F258A9_3656_464A_8209_65541A4A9294_.wvu.FilterData" hidden="1" oldHidden="1">
    <formula>'Open SWPRs'!$A$1:$H$615</formula>
    <oldFormula>'Open SWPRs'!$A$1:$H$615</oldFormula>
  </rdn>
  <rdn rId="0" localSheetId="12" customView="1" name="Z_55F258A9_3656_464A_8209_65541A4A9294_.wvu.FilterData" hidden="1" oldHidden="1">
    <formula>'Build Plan'!$D$3:$L$48</formula>
    <oldFormula>'Build Plan'!$D$3:$L$48</oldFormula>
  </rdn>
  <rcv guid="{55F258A9-3656-464A-8209-65541A4A9294}" action="add"/>
</revisions>
</file>

<file path=xl/revisions/revisionLog47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BB25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fill>
        <patternFill patternType="solid">
          <fgColor indexed="65"/>
          <bgColor indexed="44"/>
        </patternFill>
      </fill>
    </dxf>
  </rfmt>
  <rcc rId="19215" sId="3">
    <oc r="AJ250">
      <v>90</v>
    </oc>
    <nc r="AJ250">
      <v>100</v>
    </nc>
  </rcc>
  <rcc rId="19216" sId="3">
    <nc r="AR247">
      <v>90</v>
    </nc>
  </rcc>
  <rcc rId="19217" sId="3">
    <oc r="BA243">
      <v>1</v>
    </oc>
    <nc r="BA243">
      <v>100</v>
    </nc>
  </rcc>
  <rfmt sheetId="3" sqref="BB250" start="0" length="0">
    <dxf>
      <font>
        <sz val="8"/>
        <color indexed="8"/>
        <name val="Calibri"/>
        <scheme val="none"/>
      </font>
      <fill>
        <patternFill>
          <bgColor indexed="22"/>
        </patternFill>
      </fill>
    </dxf>
  </rfmt>
  <rcmt sheetId="3" cell="AR243" guid="{1D8431BC-6AAE-423E-8173-BD120E7928D2}" author="Pulman, Stephen" newLength="40"/>
  <rcmt sheetId="3" cell="AR247" guid="{08CF4046-833C-4348-B435-3278609A1F83}" author="Pulman, Stephen" newLength="40"/>
  <rcmt sheetId="3" cell="AR250" guid="{0E44830C-0C8D-480B-9E72-FF62C77C29B2}" author="Pulman, Stephen" newLength="40"/>
  <rcv guid="{55F258A9-3656-464A-8209-65541A4A9294}" action="delete"/>
  <rdn rId="0" localSheetId="3" customView="1" name="Z_55F258A9_3656_464A_8209_65541A4A9294_.wvu.Rows" hidden="1" oldHidden="1">
    <formula>Plan!$488:$750</formula>
    <oldFormula>Plan!$488:$750</oldFormula>
  </rdn>
  <rdn rId="0" localSheetId="3" customView="1" name="Z_55F258A9_3656_464A_8209_65541A4A9294_.wvu.Cols" hidden="1" oldHidden="1">
    <formula>Plan!$S:$U,Plan!$BQ:$BT</formula>
    <oldFormula>Plan!$S:$U,Plan!$BQ:$BT</oldFormula>
  </rdn>
  <rdn rId="0" localSheetId="3" customView="1" name="Z_55F258A9_3656_464A_8209_65541A4A9294_.wvu.FilterData" hidden="1" oldHidden="1">
    <formula>Plan!$A$5:$BQ$468</formula>
    <oldFormula>Plan!$A$5:$BQ$468</oldFormula>
  </rdn>
  <rdn rId="0" localSheetId="4" customView="1" name="Z_55F258A9_3656_464A_8209_65541A4A9294_.wvu.FilterData" hidden="1" oldHidden="1">
    <formula>'Delivery Docs Plan'!$I$1:$I$38</formula>
    <oldFormula>'Delivery Docs Plan'!$I$1:$I$38</oldFormula>
  </rdn>
  <rdn rId="0" localSheetId="5" customView="1" name="Z_55F258A9_3656_464A_8209_65541A4A9294_.wvu.Rows" hidden="1" oldHidden="1">
    <formula>'PR Matrix'!$1:$1</formula>
    <oldFormula>'PR Matrix'!$1:$1</oldFormula>
  </rdn>
  <rdn rId="0" localSheetId="5" customView="1" name="Z_55F258A9_3656_464A_8209_65541A4A9294_.wvu.Cols" hidden="1" oldHidden="1">
    <formula>'PR Matrix'!$JN:$XFD</formula>
    <oldFormula>'PR Matrix'!$JN:$XFD</oldFormula>
  </rdn>
  <rdn rId="0" localSheetId="5" customView="1" name="Z_55F258A9_3656_464A_8209_65541A4A9294_.wvu.FilterData" hidden="1" oldHidden="1">
    <formula>'PR Matrix'!$C$1:$C$481</formula>
    <oldFormula>'PR Matrix'!$C$1:$C$481</oldFormula>
  </rdn>
  <rdn rId="0" localSheetId="6" customView="1" name="Z_55F258A9_3656_464A_8209_65541A4A9294_.wvu.Cols" hidden="1" oldHidden="1">
    <formula>Allocation!$L:$XFD</formula>
    <oldFormula>Allocation!$L:$XFD</oldFormula>
  </rdn>
  <rdn rId="0" localSheetId="6" customView="1" name="Z_55F258A9_3656_464A_8209_65541A4A9294_.wvu.FilterData" hidden="1" oldHidden="1">
    <formula>Allocation!$A$1:$K$1</formula>
    <oldFormula>Allocation!$A$1:$K$1</oldFormula>
  </rdn>
  <rdn rId="0" localSheetId="7" customView="1" name="Z_55F258A9_3656_464A_8209_65541A4A9294_.wvu.FilterData" hidden="1" oldHidden="1">
    <formula>'SRS Reviews'!$A$1:$Q$136</formula>
    <oldFormula>'SRS Reviews'!$A$1:$Q$136</oldFormula>
  </rdn>
  <rdn rId="0" localSheetId="8" customView="1" name="Z_55F258A9_3656_464A_8209_65541A4A9294_.wvu.FilterData" hidden="1" oldHidden="1">
    <formula>Estimates!$A$2:$BC$460</formula>
    <oldFormula>Estimates!$A$2:$BC$460</oldFormula>
  </rdn>
  <rdn rId="0" localSheetId="10" customView="1" name="Z_55F258A9_3656_464A_8209_65541A4A9294_.wvu.FilterData" hidden="1" oldHidden="1">
    <formula>'Open SWPRs'!$A$1:$H$615</formula>
    <oldFormula>'Open SWPRs'!$A$1:$H$615</oldFormula>
  </rdn>
  <rdn rId="0" localSheetId="12" customView="1" name="Z_55F258A9_3656_464A_8209_65541A4A9294_.wvu.FilterData" hidden="1" oldHidden="1">
    <formula>'Build Plan'!$D$3:$L$48</formula>
    <oldFormula>'Build Plan'!$D$3:$L$48</oldFormula>
  </rdn>
  <rcv guid="{55F258A9-3656-464A-8209-65541A4A9294}" action="add"/>
</revisions>
</file>

<file path=xl/revisions/revisionLog47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9231" sId="3">
    <nc r="AA241">
      <v>1</v>
    </nc>
  </rcc>
  <rcc rId="19232" sId="3">
    <nc r="AJ241">
      <v>1</v>
    </nc>
  </rcc>
  <rcc rId="19233" sId="3">
    <nc r="AR241">
      <v>1</v>
    </nc>
  </rcc>
  <rcc rId="19234" sId="3">
    <nc r="BA241">
      <v>1</v>
    </nc>
  </rcc>
  <rcv guid="{55F258A9-3656-464A-8209-65541A4A9294}" action="delete"/>
  <rdn rId="0" localSheetId="3" customView="1" name="Z_55F258A9_3656_464A_8209_65541A4A9294_.wvu.Rows" hidden="1" oldHidden="1">
    <formula>Plan!$488:$750</formula>
    <oldFormula>Plan!$488:$750</oldFormula>
  </rdn>
  <rdn rId="0" localSheetId="3" customView="1" name="Z_55F258A9_3656_464A_8209_65541A4A9294_.wvu.Cols" hidden="1" oldHidden="1">
    <formula>Plan!$S:$U,Plan!$BQ:$BT</formula>
    <oldFormula>Plan!$S:$U,Plan!$BQ:$BT</oldFormula>
  </rdn>
  <rdn rId="0" localSheetId="3" customView="1" name="Z_55F258A9_3656_464A_8209_65541A4A9294_.wvu.FilterData" hidden="1" oldHidden="1">
    <formula>Plan!$A$5:$BQ$468</formula>
    <oldFormula>Plan!$A$5:$BQ$468</oldFormula>
  </rdn>
  <rdn rId="0" localSheetId="4" customView="1" name="Z_55F258A9_3656_464A_8209_65541A4A9294_.wvu.FilterData" hidden="1" oldHidden="1">
    <formula>'Delivery Docs Plan'!$I$1:$I$38</formula>
    <oldFormula>'Delivery Docs Plan'!$I$1:$I$38</oldFormula>
  </rdn>
  <rdn rId="0" localSheetId="5" customView="1" name="Z_55F258A9_3656_464A_8209_65541A4A9294_.wvu.Rows" hidden="1" oldHidden="1">
    <formula>'PR Matrix'!$1:$1</formula>
    <oldFormula>'PR Matrix'!$1:$1</oldFormula>
  </rdn>
  <rdn rId="0" localSheetId="5" customView="1" name="Z_55F258A9_3656_464A_8209_65541A4A9294_.wvu.Cols" hidden="1" oldHidden="1">
    <formula>'PR Matrix'!$JN:$XFD</formula>
    <oldFormula>'PR Matrix'!$JN:$XFD</oldFormula>
  </rdn>
  <rdn rId="0" localSheetId="5" customView="1" name="Z_55F258A9_3656_464A_8209_65541A4A9294_.wvu.FilterData" hidden="1" oldHidden="1">
    <formula>'PR Matrix'!$C$1:$C$481</formula>
    <oldFormula>'PR Matrix'!$C$1:$C$481</oldFormula>
  </rdn>
  <rdn rId="0" localSheetId="6" customView="1" name="Z_55F258A9_3656_464A_8209_65541A4A9294_.wvu.Cols" hidden="1" oldHidden="1">
    <formula>Allocation!$L:$XFD</formula>
    <oldFormula>Allocation!$L:$XFD</oldFormula>
  </rdn>
  <rdn rId="0" localSheetId="6" customView="1" name="Z_55F258A9_3656_464A_8209_65541A4A9294_.wvu.FilterData" hidden="1" oldHidden="1">
    <formula>Allocation!$A$1:$K$1</formula>
    <oldFormula>Allocation!$A$1:$K$1</oldFormula>
  </rdn>
  <rdn rId="0" localSheetId="7" customView="1" name="Z_55F258A9_3656_464A_8209_65541A4A9294_.wvu.FilterData" hidden="1" oldHidden="1">
    <formula>'SRS Reviews'!$A$1:$Q$136</formula>
    <oldFormula>'SRS Reviews'!$A$1:$Q$136</oldFormula>
  </rdn>
  <rdn rId="0" localSheetId="8" customView="1" name="Z_55F258A9_3656_464A_8209_65541A4A9294_.wvu.FilterData" hidden="1" oldHidden="1">
    <formula>Estimates!$A$2:$BC$460</formula>
    <oldFormula>Estimates!$A$2:$BC$460</oldFormula>
  </rdn>
  <rdn rId="0" localSheetId="10" customView="1" name="Z_55F258A9_3656_464A_8209_65541A4A9294_.wvu.FilterData" hidden="1" oldHidden="1">
    <formula>'Open SWPRs'!$A$1:$H$615</formula>
    <oldFormula>'Open SWPRs'!$A$1:$H$615</oldFormula>
  </rdn>
  <rdn rId="0" localSheetId="12" customView="1" name="Z_55F258A9_3656_464A_8209_65541A4A9294_.wvu.FilterData" hidden="1" oldHidden="1">
    <formula>'Build Plan'!$D$3:$L$48</formula>
    <oldFormula>'Build Plan'!$D$3:$L$48</oldFormula>
  </rdn>
  <rcv guid="{55F258A9-3656-464A-8209-65541A4A9294}" action="add"/>
</revisions>
</file>

<file path=xl/revisions/revisionLog47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9248" sId="3">
    <nc r="AM448" t="inlineStr">
      <is>
        <t>Y</t>
      </is>
    </nc>
  </rcc>
  <rcc rId="19249" sId="3">
    <nc r="AB448">
      <v>1</v>
    </nc>
  </rcc>
  <rcc rId="19250" sId="3">
    <nc r="AK448">
      <v>1</v>
    </nc>
  </rcc>
  <rcc rId="19251" sId="3">
    <nc r="BB448">
      <v>1</v>
    </nc>
  </rcc>
</revisions>
</file>

<file path=xl/revisions/revisionLog47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9252" sId="3">
    <oc r="V19" t="inlineStr">
      <is>
        <t>3b</t>
      </is>
    </oc>
    <nc r="V19">
      <v>4</v>
    </nc>
  </rcc>
  <rcc rId="19253" sId="3">
    <oc r="V21" t="inlineStr">
      <is>
        <t>1,3b</t>
      </is>
    </oc>
    <nc r="V21" t="inlineStr">
      <is>
        <t>1,4</t>
      </is>
    </nc>
  </rcc>
  <rcc rId="19254" sId="3">
    <oc r="V47" t="inlineStr">
      <is>
        <t>3b</t>
      </is>
    </oc>
    <nc r="V47">
      <v>4</v>
    </nc>
  </rcc>
  <rcc rId="19255" sId="3">
    <oc r="V97" t="inlineStr">
      <is>
        <t>3b</t>
      </is>
    </oc>
    <nc r="V97">
      <v>4</v>
    </nc>
  </rcc>
  <rcc rId="19256" sId="3">
    <oc r="V105" t="inlineStr">
      <is>
        <t>3b</t>
      </is>
    </oc>
    <nc r="V105">
      <v>4</v>
    </nc>
  </rcc>
  <rcc rId="19257" sId="3">
    <oc r="V133" t="inlineStr">
      <is>
        <t>3b</t>
      </is>
    </oc>
    <nc r="V133">
      <v>4</v>
    </nc>
  </rcc>
  <rcc rId="19258" sId="3">
    <oc r="V136" t="inlineStr">
      <is>
        <t>3b</t>
      </is>
    </oc>
    <nc r="V136">
      <v>4</v>
    </nc>
  </rcc>
  <rcc rId="19259" sId="3">
    <oc r="V148" t="inlineStr">
      <is>
        <t>3b</t>
      </is>
    </oc>
    <nc r="V148">
      <v>4</v>
    </nc>
  </rcc>
  <rcc rId="19260" sId="3">
    <oc r="V296" t="inlineStr">
      <is>
        <t>3b</t>
      </is>
    </oc>
    <nc r="V296">
      <v>4</v>
    </nc>
  </rcc>
  <rcc rId="19261" sId="3">
    <oc r="V298" t="inlineStr">
      <is>
        <t>3b</t>
      </is>
    </oc>
    <nc r="V298">
      <v>4</v>
    </nc>
  </rcc>
</revisions>
</file>

<file path=xl/revisions/revisionLog48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83E26134-8071-4B52-B9C2-8B5396DF70B4}" action="delete"/>
  <rdn rId="0" localSheetId="3" customView="1" name="Z_83E26134_8071_4B52_B9C2_8B5396DF70B4_.wvu.Rows" hidden="1" oldHidden="1">
    <formula>Plan!$488:$750</formula>
    <oldFormula>Plan!$488:$750</oldFormula>
  </rdn>
  <rdn rId="0" localSheetId="3" customView="1" name="Z_83E26134_8071_4B52_B9C2_8B5396DF70B4_.wvu.Cols" hidden="1" oldHidden="1">
    <formula>Plan!$S:$U</formula>
    <oldFormula>Plan!$S:$U</oldFormula>
  </rdn>
  <rdn rId="0" localSheetId="3" customView="1" name="Z_83E26134_8071_4B52_B9C2_8B5396DF70B4_.wvu.FilterData" hidden="1" oldHidden="1">
    <formula>Plan!$A$5:$BQ$468</formula>
    <oldFormula>Plan!$A$5:$BQ$468</oldFormula>
  </rdn>
  <rdn rId="0" localSheetId="4" customView="1" name="Z_83E26134_8071_4B52_B9C2_8B5396DF70B4_.wvu.FilterData" hidden="1" oldHidden="1">
    <formula>'Delivery Docs Plan'!$I$1:$I$38</formula>
    <oldFormula>'Delivery Docs Plan'!$I$1:$I$38</oldFormula>
  </rdn>
  <rdn rId="0" localSheetId="5" customView="1" name="Z_83E26134_8071_4B52_B9C2_8B5396DF70B4_.wvu.Rows" hidden="1" oldHidden="1">
    <formula>'PR Matrix'!$1:$1</formula>
    <oldFormula>'PR Matrix'!$1:$1</oldFormula>
  </rdn>
  <rdn rId="0" localSheetId="5" customView="1" name="Z_83E26134_8071_4B52_B9C2_8B5396DF70B4_.wvu.Cols" hidden="1" oldHidden="1">
    <formula>'PR Matrix'!$JN:$XFD</formula>
    <oldFormula>'PR Matrix'!$JN:$XFD</oldFormula>
  </rdn>
  <rdn rId="0" localSheetId="5" customView="1" name="Z_83E26134_8071_4B52_B9C2_8B5396DF70B4_.wvu.FilterData" hidden="1" oldHidden="1">
    <formula>'PR Matrix'!$C$1:$C$481</formula>
    <oldFormula>'PR Matrix'!$C$1:$C$481</oldFormula>
  </rdn>
  <rdn rId="0" localSheetId="6" customView="1" name="Z_83E26134_8071_4B52_B9C2_8B5396DF70B4_.wvu.Cols" hidden="1" oldHidden="1">
    <formula>Allocation!$L:$XFD</formula>
    <oldFormula>Allocation!$L:$XFD</oldFormula>
  </rdn>
  <rdn rId="0" localSheetId="6" customView="1" name="Z_83E26134_8071_4B52_B9C2_8B5396DF70B4_.wvu.FilterData" hidden="1" oldHidden="1">
    <formula>Allocation!$A$1:$K$1</formula>
    <oldFormula>Allocation!$A$1:$K$1</oldFormula>
  </rdn>
  <rdn rId="0" localSheetId="7" customView="1" name="Z_83E26134_8071_4B52_B9C2_8B5396DF70B4_.wvu.FilterData" hidden="1" oldHidden="1">
    <formula>'SRS Reviews'!$A$1:$Q$136</formula>
    <oldFormula>'SRS Reviews'!$A$1:$Q$136</oldFormula>
  </rdn>
  <rdn rId="0" localSheetId="8" customView="1" name="Z_83E26134_8071_4B52_B9C2_8B5396DF70B4_.wvu.FilterData" hidden="1" oldHidden="1">
    <formula>Estimates!$A$2:$BC$460</formula>
    <oldFormula>Estimates!$A$2:$BC$460</oldFormula>
  </rdn>
  <rdn rId="0" localSheetId="10" customView="1" name="Z_83E26134_8071_4B52_B9C2_8B5396DF70B4_.wvu.FilterData" hidden="1" oldHidden="1">
    <formula>'Open SWPRs'!$A$1:$H$615</formula>
    <oldFormula>'Open SWPRs'!$A$1:$H$615</oldFormula>
  </rdn>
  <rdn rId="0" localSheetId="12" customView="1" name="Z_83E26134_8071_4B52_B9C2_8B5396DF70B4_.wvu.FilterData" hidden="1" oldHidden="1">
    <formula>'Build Plan'!$D$3:$L$48</formula>
    <oldFormula>'Build Plan'!$D$3:$L$48</oldFormula>
  </rdn>
  <rcv guid="{83E26134-8071-4B52-B9C2-8B5396DF70B4}" action="add"/>
</revisions>
</file>

<file path=xl/revisions/revisionLog48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9275" sId="3">
    <nc r="BK300" t="inlineStr">
      <is>
        <t>CN</t>
      </is>
    </nc>
  </rcc>
  <rcc rId="19276" sId="3">
    <nc r="BK315" t="inlineStr">
      <is>
        <t>CN</t>
      </is>
    </nc>
  </rcc>
  <rcc rId="19277" sId="3">
    <nc r="BK301" t="inlineStr">
      <is>
        <t>CN</t>
      </is>
    </nc>
  </rcc>
  <rcc rId="19278" sId="3">
    <oc r="AV167" t="inlineStr">
      <is>
        <t>MR</t>
      </is>
    </oc>
    <nc r="AV167" t="inlineStr">
      <is>
        <t>MP</t>
      </is>
    </nc>
  </rcc>
  <rcc rId="19279" sId="3">
    <nc r="BK167" t="inlineStr">
      <is>
        <t>CN - Fail</t>
      </is>
    </nc>
  </rcc>
  <rcc rId="19280" sId="3">
    <nc r="BK299" t="inlineStr">
      <is>
        <t>CN - Pass</t>
      </is>
    </nc>
  </rcc>
  <rcc rId="19281" sId="3">
    <oc r="BI54" t="inlineStr">
      <is>
        <t>DD</t>
      </is>
    </oc>
    <nc r="BI54" t="inlineStr">
      <is>
        <t>n/a</t>
      </is>
    </nc>
  </rcc>
  <rcmt sheetId="3" cell="BK299" guid="{85AF0A99-09BA-4218-B86B-F42A24EBD5DC}" author="Norris, Clare" newLength="46"/>
  <rcv guid="{83E26134-8071-4B52-B9C2-8B5396DF70B4}" action="delete"/>
  <rdn rId="0" localSheetId="3" customView="1" name="Z_83E26134_8071_4B52_B9C2_8B5396DF70B4_.wvu.Rows" hidden="1" oldHidden="1">
    <formula>Plan!$488:$750</formula>
    <oldFormula>Plan!$488:$750</oldFormula>
  </rdn>
  <rdn rId="0" localSheetId="3" customView="1" name="Z_83E26134_8071_4B52_B9C2_8B5396DF70B4_.wvu.Cols" hidden="1" oldHidden="1">
    <formula>Plan!$S:$U</formula>
    <oldFormula>Plan!$S:$U</oldFormula>
  </rdn>
  <rdn rId="0" localSheetId="3" customView="1" name="Z_83E26134_8071_4B52_B9C2_8B5396DF70B4_.wvu.FilterData" hidden="1" oldHidden="1">
    <formula>Plan!$A$5:$BQ$468</formula>
    <oldFormula>Plan!$A$5:$BQ$468</oldFormula>
  </rdn>
  <rdn rId="0" localSheetId="4" customView="1" name="Z_83E26134_8071_4B52_B9C2_8B5396DF70B4_.wvu.FilterData" hidden="1" oldHidden="1">
    <formula>'Delivery Docs Plan'!$I$1:$I$38</formula>
    <oldFormula>'Delivery Docs Plan'!$I$1:$I$38</oldFormula>
  </rdn>
  <rdn rId="0" localSheetId="5" customView="1" name="Z_83E26134_8071_4B52_B9C2_8B5396DF70B4_.wvu.Rows" hidden="1" oldHidden="1">
    <formula>'PR Matrix'!$1:$1</formula>
    <oldFormula>'PR Matrix'!$1:$1</oldFormula>
  </rdn>
  <rdn rId="0" localSheetId="5" customView="1" name="Z_83E26134_8071_4B52_B9C2_8B5396DF70B4_.wvu.Cols" hidden="1" oldHidden="1">
    <formula>'PR Matrix'!$JN:$XFD</formula>
    <oldFormula>'PR Matrix'!$JN:$XFD</oldFormula>
  </rdn>
  <rdn rId="0" localSheetId="5" customView="1" name="Z_83E26134_8071_4B52_B9C2_8B5396DF70B4_.wvu.FilterData" hidden="1" oldHidden="1">
    <formula>'PR Matrix'!$C$1:$C$481</formula>
    <oldFormula>'PR Matrix'!$C$1:$C$481</oldFormula>
  </rdn>
  <rdn rId="0" localSheetId="6" customView="1" name="Z_83E26134_8071_4B52_B9C2_8B5396DF70B4_.wvu.Cols" hidden="1" oldHidden="1">
    <formula>Allocation!$L:$XFD</formula>
    <oldFormula>Allocation!$L:$XFD</oldFormula>
  </rdn>
  <rdn rId="0" localSheetId="6" customView="1" name="Z_83E26134_8071_4B52_B9C2_8B5396DF70B4_.wvu.FilterData" hidden="1" oldHidden="1">
    <formula>Allocation!$A$1:$K$1</formula>
    <oldFormula>Allocation!$A$1:$K$1</oldFormula>
  </rdn>
  <rdn rId="0" localSheetId="7" customView="1" name="Z_83E26134_8071_4B52_B9C2_8B5396DF70B4_.wvu.FilterData" hidden="1" oldHidden="1">
    <formula>'SRS Reviews'!$A$1:$Q$136</formula>
    <oldFormula>'SRS Reviews'!$A$1:$Q$136</oldFormula>
  </rdn>
  <rdn rId="0" localSheetId="8" customView="1" name="Z_83E26134_8071_4B52_B9C2_8B5396DF70B4_.wvu.FilterData" hidden="1" oldHidden="1">
    <formula>Estimates!$A$2:$BC$460</formula>
    <oldFormula>Estimates!$A$2:$BC$460</oldFormula>
  </rdn>
  <rdn rId="0" localSheetId="10" customView="1" name="Z_83E26134_8071_4B52_B9C2_8B5396DF70B4_.wvu.FilterData" hidden="1" oldHidden="1">
    <formula>'Open SWPRs'!$A$1:$H$615</formula>
    <oldFormula>'Open SWPRs'!$A$1:$H$615</oldFormula>
  </rdn>
  <rdn rId="0" localSheetId="12" customView="1" name="Z_83E26134_8071_4B52_B9C2_8B5396DF70B4_.wvu.FilterData" hidden="1" oldHidden="1">
    <formula>'Build Plan'!$D$3:$L$48</formula>
    <oldFormula>'Build Plan'!$D$3:$L$48</oldFormula>
  </rdn>
  <rcv guid="{83E26134-8071-4B52-B9C2-8B5396DF70B4}" action="add"/>
</revisions>
</file>

<file path=xl/revisions/revisionLog48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9295" sId="3">
    <nc r="M96" t="inlineStr">
      <is>
        <t>Y</t>
      </is>
    </nc>
  </rcc>
  <rcc rId="19296" sId="3">
    <nc r="N96" t="inlineStr">
      <is>
        <t>Y</t>
      </is>
    </nc>
  </rcc>
  <rcc rId="19297" sId="3">
    <nc r="W96" t="inlineStr">
      <is>
        <t>SJ</t>
      </is>
    </nc>
  </rcc>
  <rcc rId="19298" sId="3">
    <nc r="AF96" t="inlineStr">
      <is>
        <t>SJ</t>
      </is>
    </nc>
  </rcc>
  <rcc rId="19299" sId="3">
    <nc r="X96" t="inlineStr">
      <is>
        <t>DD</t>
      </is>
    </nc>
  </rcc>
  <rcc rId="19300" sId="3">
    <nc r="AG96" t="inlineStr">
      <is>
        <t>DD</t>
      </is>
    </nc>
  </rcc>
  <rcc rId="19301" sId="3">
    <oc r="BK315" t="inlineStr">
      <is>
        <t>CN</t>
      </is>
    </oc>
    <nc r="BK315" t="inlineStr">
      <is>
        <t>CN - Pass</t>
      </is>
    </nc>
  </rcc>
  <rcc rId="19302" sId="3">
    <oc r="BK300" t="inlineStr">
      <is>
        <t>CN</t>
      </is>
    </oc>
    <nc r="BK300" t="inlineStr">
      <is>
        <t>CN - Fail</t>
      </is>
    </nc>
  </rcc>
  <rcc rId="19303" sId="3">
    <oc r="BK301" t="inlineStr">
      <is>
        <t>CN</t>
      </is>
    </oc>
    <nc r="BK301" t="inlineStr">
      <is>
        <t>CN - Fail</t>
      </is>
    </nc>
  </rcc>
  <rcmt sheetId="3" cell="BK300" guid="{F776512D-2C6D-4D0A-B243-BD5400DE7AB2}" author="Norris, Clare" newLength="603"/>
  <rcmt sheetId="3" cell="BK301" guid="{16F694E6-F259-439D-89FB-8CA4FE9CAA30}" author="Norris, Clare" newLength="70"/>
  <rcmt sheetId="3" cell="BK315" guid="{5F4C700B-C4A3-4FD4-9EC0-7284E35E661C}" author="Norris, Clare" newLength="46"/>
</revisions>
</file>

<file path=xl/revisions/revisionLog48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9304" sId="3">
    <nc r="BK19" t="inlineStr">
      <is>
        <t>CN</t>
      </is>
    </nc>
  </rcc>
  <rcc rId="19305" sId="3">
    <nc r="BK47" t="inlineStr">
      <is>
        <t>CN</t>
      </is>
    </nc>
  </rcc>
  <rcc rId="19306" sId="3">
    <nc r="BK133" t="inlineStr">
      <is>
        <t>CN</t>
      </is>
    </nc>
  </rcc>
  <rcc rId="19307" sId="3">
    <nc r="BK136" t="inlineStr">
      <is>
        <t>CN</t>
      </is>
    </nc>
  </rcc>
  <rcc rId="19308" sId="3">
    <nc r="BK296" t="inlineStr">
      <is>
        <t>CN</t>
      </is>
    </nc>
  </rcc>
  <rcc rId="19309" sId="3">
    <nc r="BK298" t="inlineStr">
      <is>
        <t>CN</t>
      </is>
    </nc>
  </rcc>
  <rcv guid="{83E26134-8071-4B52-B9C2-8B5396DF70B4}" action="delete"/>
  <rdn rId="0" localSheetId="3" customView="1" name="Z_83E26134_8071_4B52_B9C2_8B5396DF70B4_.wvu.Rows" hidden="1" oldHidden="1">
    <formula>Plan!$488:$750</formula>
    <oldFormula>Plan!$488:$750</oldFormula>
  </rdn>
  <rdn rId="0" localSheetId="3" customView="1" name="Z_83E26134_8071_4B52_B9C2_8B5396DF70B4_.wvu.Cols" hidden="1" oldHidden="1">
    <formula>Plan!$S:$U</formula>
    <oldFormula>Plan!$S:$U</oldFormula>
  </rdn>
  <rdn rId="0" localSheetId="3" customView="1" name="Z_83E26134_8071_4B52_B9C2_8B5396DF70B4_.wvu.FilterData" hidden="1" oldHidden="1">
    <formula>Plan!$A$5:$BQ$468</formula>
    <oldFormula>Plan!$A$5:$BQ$468</oldFormula>
  </rdn>
  <rdn rId="0" localSheetId="4" customView="1" name="Z_83E26134_8071_4B52_B9C2_8B5396DF70B4_.wvu.FilterData" hidden="1" oldHidden="1">
    <formula>'Delivery Docs Plan'!$I$1:$I$38</formula>
    <oldFormula>'Delivery Docs Plan'!$I$1:$I$38</oldFormula>
  </rdn>
  <rdn rId="0" localSheetId="5" customView="1" name="Z_83E26134_8071_4B52_B9C2_8B5396DF70B4_.wvu.Rows" hidden="1" oldHidden="1">
    <formula>'PR Matrix'!$1:$1</formula>
    <oldFormula>'PR Matrix'!$1:$1</oldFormula>
  </rdn>
  <rdn rId="0" localSheetId="5" customView="1" name="Z_83E26134_8071_4B52_B9C2_8B5396DF70B4_.wvu.Cols" hidden="1" oldHidden="1">
    <formula>'PR Matrix'!$JN:$XFD</formula>
    <oldFormula>'PR Matrix'!$JN:$XFD</oldFormula>
  </rdn>
  <rdn rId="0" localSheetId="5" customView="1" name="Z_83E26134_8071_4B52_B9C2_8B5396DF70B4_.wvu.FilterData" hidden="1" oldHidden="1">
    <formula>'PR Matrix'!$C$1:$C$481</formula>
    <oldFormula>'PR Matrix'!$C$1:$C$481</oldFormula>
  </rdn>
  <rdn rId="0" localSheetId="6" customView="1" name="Z_83E26134_8071_4B52_B9C2_8B5396DF70B4_.wvu.Cols" hidden="1" oldHidden="1">
    <formula>Allocation!$L:$XFD</formula>
    <oldFormula>Allocation!$L:$XFD</oldFormula>
  </rdn>
  <rdn rId="0" localSheetId="6" customView="1" name="Z_83E26134_8071_4B52_B9C2_8B5396DF70B4_.wvu.FilterData" hidden="1" oldHidden="1">
    <formula>Allocation!$A$1:$K$1</formula>
    <oldFormula>Allocation!$A$1:$K$1</oldFormula>
  </rdn>
  <rdn rId="0" localSheetId="7" customView="1" name="Z_83E26134_8071_4B52_B9C2_8B5396DF70B4_.wvu.FilterData" hidden="1" oldHidden="1">
    <formula>'SRS Reviews'!$A$1:$Q$136</formula>
    <oldFormula>'SRS Reviews'!$A$1:$Q$136</oldFormula>
  </rdn>
  <rdn rId="0" localSheetId="8" customView="1" name="Z_83E26134_8071_4B52_B9C2_8B5396DF70B4_.wvu.FilterData" hidden="1" oldHidden="1">
    <formula>Estimates!$A$2:$BC$460</formula>
    <oldFormula>Estimates!$A$2:$BC$460</oldFormula>
  </rdn>
  <rdn rId="0" localSheetId="10" customView="1" name="Z_83E26134_8071_4B52_B9C2_8B5396DF70B4_.wvu.FilterData" hidden="1" oldHidden="1">
    <formula>'Open SWPRs'!$A$1:$H$615</formula>
    <oldFormula>'Open SWPRs'!$A$1:$H$615</oldFormula>
  </rdn>
  <rdn rId="0" localSheetId="12" customView="1" name="Z_83E26134_8071_4B52_B9C2_8B5396DF70B4_.wvu.FilterData" hidden="1" oldHidden="1">
    <formula>'Build Plan'!$D$3:$L$48</formula>
    <oldFormula>'Build Plan'!$D$3:$L$48</oldFormula>
  </rdn>
  <rcv guid="{83E26134-8071-4B52-B9C2-8B5396DF70B4}" action="add"/>
</revisions>
</file>

<file path=xl/revisions/revisionLog48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00CA5430-6B3A-4E12-B07E-9C9EC9D8F7A7}" action="delete"/>
  <rdn rId="0" localSheetId="3" customView="1" name="Z_00CA5430_6B3A_4E12_B07E_9C9EC9D8F7A7_.wvu.Rows" hidden="1" oldHidden="1">
    <formula>Plan!$488:$750</formula>
    <oldFormula>Plan!$488:$750</oldFormula>
  </rdn>
  <rdn rId="0" localSheetId="3" customView="1" name="Z_00CA5430_6B3A_4E12_B07E_9C9EC9D8F7A7_.wvu.Cols" hidden="1" oldHidden="1">
    <formula>Plan!$S:$U,Plan!$AL:$AL,Plan!$AN:$AN,Plan!$BQ:$BT</formula>
    <oldFormula>Plan!$S:$U,Plan!$AL:$AL,Plan!$AN:$AN,Plan!$BQ:$BT</oldFormula>
  </rdn>
  <rdn rId="0" localSheetId="3" customView="1" name="Z_00CA5430_6B3A_4E12_B07E_9C9EC9D8F7A7_.wvu.FilterData" hidden="1" oldHidden="1">
    <formula>Plan!$A$5:$BQ$468</formula>
    <oldFormula>Plan!$A$5:$BQ$468</oldFormula>
  </rdn>
  <rdn rId="0" localSheetId="4" customView="1" name="Z_00CA5430_6B3A_4E12_B07E_9C9EC9D8F7A7_.wvu.FilterData" hidden="1" oldHidden="1">
    <formula>'Delivery Docs Plan'!$I$1:$I$38</formula>
    <oldFormula>'Delivery Docs Plan'!$A$4:$O$37</oldFormula>
  </rdn>
  <rdn rId="0" localSheetId="5" customView="1" name="Z_00CA5430_6B3A_4E12_B07E_9C9EC9D8F7A7_.wvu.Rows" hidden="1" oldHidden="1">
    <formula>'PR Matrix'!$1:$1</formula>
    <oldFormula>'PR Matrix'!$1:$1</oldFormula>
  </rdn>
  <rdn rId="0" localSheetId="5" customView="1" name="Z_00CA5430_6B3A_4E12_B07E_9C9EC9D8F7A7_.wvu.Cols" hidden="1" oldHidden="1">
    <formula>'PR Matrix'!$JN:$XFD</formula>
    <oldFormula>'PR Matrix'!$JN:$XFD</oldFormula>
  </rdn>
  <rdn rId="0" localSheetId="5" customView="1" name="Z_00CA5430_6B3A_4E12_B07E_9C9EC9D8F7A7_.wvu.FilterData" hidden="1" oldHidden="1">
    <formula>'PR Matrix'!$C$1:$C$481</formula>
    <oldFormula>'PR Matrix'!$C$1:$C$481</oldFormula>
  </rdn>
  <rdn rId="0" localSheetId="6" customView="1" name="Z_00CA5430_6B3A_4E12_B07E_9C9EC9D8F7A7_.wvu.Cols" hidden="1" oldHidden="1">
    <formula>Allocation!$L:$XFD</formula>
    <oldFormula>Allocation!$L:$XFD</oldFormula>
  </rdn>
  <rdn rId="0" localSheetId="6" customView="1" name="Z_00CA5430_6B3A_4E12_B07E_9C9EC9D8F7A7_.wvu.FilterData" hidden="1" oldHidden="1">
    <formula>Allocation!$A$1:$K$1</formula>
    <oldFormula>Allocation!$A$1:$K$1</oldFormula>
  </rdn>
  <rdn rId="0" localSheetId="7" customView="1" name="Z_00CA5430_6B3A_4E12_B07E_9C9EC9D8F7A7_.wvu.FilterData" hidden="1" oldHidden="1">
    <formula>'SRS Reviews'!$A$1:$Q$136</formula>
    <oldFormula>'SRS Reviews'!$A$1:$Q$136</oldFormula>
  </rdn>
  <rdn rId="0" localSheetId="8" customView="1" name="Z_00CA5430_6B3A_4E12_B07E_9C9EC9D8F7A7_.wvu.FilterData" hidden="1" oldHidden="1">
    <formula>Estimates!$A$2:$BC$460</formula>
    <oldFormula>Estimates!$A$2:$BC$460</oldFormula>
  </rdn>
  <rdn rId="0" localSheetId="10" customView="1" name="Z_00CA5430_6B3A_4E12_B07E_9C9EC9D8F7A7_.wvu.FilterData" hidden="1" oldHidden="1">
    <formula>'Open SWPRs'!$A$1:$H$615</formula>
    <oldFormula>'Open SWPRs'!$A$1:$H$615</oldFormula>
  </rdn>
  <rdn rId="0" localSheetId="12" customView="1" name="Z_00CA5430_6B3A_4E12_B07E_9C9EC9D8F7A7_.wvu.FilterData" hidden="1" oldHidden="1">
    <formula>'Build Plan'!$D$3:$L$48</formula>
    <oldFormula>'Build Plan'!$D$3:$L$48</oldFormula>
  </rdn>
  <rcv guid="{00CA5430-6B3A-4E12-B07E-9C9EC9D8F7A7}" action="add"/>
</revisions>
</file>

<file path=xl/revisions/revisionLog48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9336" sId="3">
    <oc r="BK19" t="inlineStr">
      <is>
        <t>CN</t>
      </is>
    </oc>
    <nc r="BK19" t="inlineStr">
      <is>
        <t>CN - Pass</t>
      </is>
    </nc>
  </rcc>
  <rcv guid="{83E26134-8071-4B52-B9C2-8B5396DF70B4}" action="delete"/>
  <rdn rId="0" localSheetId="3" customView="1" name="Z_83E26134_8071_4B52_B9C2_8B5396DF70B4_.wvu.Rows" hidden="1" oldHidden="1">
    <formula>Plan!$488:$750</formula>
    <oldFormula>Plan!$488:$750</oldFormula>
  </rdn>
  <rdn rId="0" localSheetId="3" customView="1" name="Z_83E26134_8071_4B52_B9C2_8B5396DF70B4_.wvu.Cols" hidden="1" oldHidden="1">
    <formula>Plan!$S:$U</formula>
    <oldFormula>Plan!$S:$U</oldFormula>
  </rdn>
  <rdn rId="0" localSheetId="3" customView="1" name="Z_83E26134_8071_4B52_B9C2_8B5396DF70B4_.wvu.FilterData" hidden="1" oldHidden="1">
    <formula>Plan!$A$5:$BQ$468</formula>
    <oldFormula>Plan!$A$5:$BQ$468</oldFormula>
  </rdn>
  <rdn rId="0" localSheetId="4" customView="1" name="Z_83E26134_8071_4B52_B9C2_8B5396DF70B4_.wvu.FilterData" hidden="1" oldHidden="1">
    <formula>'Delivery Docs Plan'!$I$1:$I$38</formula>
    <oldFormula>'Delivery Docs Plan'!$I$1:$I$38</oldFormula>
  </rdn>
  <rdn rId="0" localSheetId="5" customView="1" name="Z_83E26134_8071_4B52_B9C2_8B5396DF70B4_.wvu.Rows" hidden="1" oldHidden="1">
    <formula>'PR Matrix'!$1:$1</formula>
    <oldFormula>'PR Matrix'!$1:$1</oldFormula>
  </rdn>
  <rdn rId="0" localSheetId="5" customView="1" name="Z_83E26134_8071_4B52_B9C2_8B5396DF70B4_.wvu.Cols" hidden="1" oldHidden="1">
    <formula>'PR Matrix'!$JN:$XFD</formula>
    <oldFormula>'PR Matrix'!$JN:$XFD</oldFormula>
  </rdn>
  <rdn rId="0" localSheetId="5" customView="1" name="Z_83E26134_8071_4B52_B9C2_8B5396DF70B4_.wvu.FilterData" hidden="1" oldHidden="1">
    <formula>'PR Matrix'!$C$1:$C$481</formula>
    <oldFormula>'PR Matrix'!$C$1:$C$481</oldFormula>
  </rdn>
  <rdn rId="0" localSheetId="6" customView="1" name="Z_83E26134_8071_4B52_B9C2_8B5396DF70B4_.wvu.Cols" hidden="1" oldHidden="1">
    <formula>Allocation!$L:$XFD</formula>
    <oldFormula>Allocation!$L:$XFD</oldFormula>
  </rdn>
  <rdn rId="0" localSheetId="6" customView="1" name="Z_83E26134_8071_4B52_B9C2_8B5396DF70B4_.wvu.FilterData" hidden="1" oldHidden="1">
    <formula>Allocation!$A$1:$K$1</formula>
    <oldFormula>Allocation!$A$1:$K$1</oldFormula>
  </rdn>
  <rdn rId="0" localSheetId="7" customView="1" name="Z_83E26134_8071_4B52_B9C2_8B5396DF70B4_.wvu.FilterData" hidden="1" oldHidden="1">
    <formula>'SRS Reviews'!$A$1:$Q$136</formula>
    <oldFormula>'SRS Reviews'!$A$1:$Q$136</oldFormula>
  </rdn>
  <rdn rId="0" localSheetId="8" customView="1" name="Z_83E26134_8071_4B52_B9C2_8B5396DF70B4_.wvu.FilterData" hidden="1" oldHidden="1">
    <formula>Estimates!$A$2:$BC$460</formula>
    <oldFormula>Estimates!$A$2:$BC$460</oldFormula>
  </rdn>
  <rdn rId="0" localSheetId="10" customView="1" name="Z_83E26134_8071_4B52_B9C2_8B5396DF70B4_.wvu.FilterData" hidden="1" oldHidden="1">
    <formula>'Open SWPRs'!$A$1:$H$615</formula>
    <oldFormula>'Open SWPRs'!$A$1:$H$615</oldFormula>
  </rdn>
  <rdn rId="0" localSheetId="12" customView="1" name="Z_83E26134_8071_4B52_B9C2_8B5396DF70B4_.wvu.FilterData" hidden="1" oldHidden="1">
    <formula>'Build Plan'!$D$3:$L$48</formula>
    <oldFormula>'Build Plan'!$D$3:$L$48</oldFormula>
  </rdn>
  <rcv guid="{83E26134-8071-4B52-B9C2-8B5396DF70B4}" action="add"/>
</revisions>
</file>

<file path=xl/revisions/revisionLog48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18DF35B7-CAA0-4050-BA63-78DA1CA747BE}" action="delete"/>
  <rdn rId="0" localSheetId="3" customView="1" name="Z_18DF35B7_CAA0_4050_BA63_78DA1CA747BE_.wvu.Rows" hidden="1" oldHidden="1">
    <formula>Plan!$488:$750</formula>
    <oldFormula>Plan!$488:$750</oldFormula>
  </rdn>
  <rdn rId="0" localSheetId="3" customView="1" name="Z_18DF35B7_CAA0_4050_BA63_78DA1CA747BE_.wvu.Cols" hidden="1" oldHidden="1">
    <formula>Plan!$S:$U,Plan!$BQ:$BT</formula>
    <oldFormula>Plan!$S:$U,Plan!$BQ:$BT</oldFormula>
  </rdn>
  <rdn rId="0" localSheetId="3" customView="1" name="Z_18DF35B7_CAA0_4050_BA63_78DA1CA747BE_.wvu.FilterData" hidden="1" oldHidden="1">
    <formula>Plan!$A$5:$BQ$468</formula>
    <oldFormula>Plan!$A$5:$BQ$468</oldFormula>
  </rdn>
  <rdn rId="0" localSheetId="4" customView="1" name="Z_18DF35B7_CAA0_4050_BA63_78DA1CA747BE_.wvu.FilterData" hidden="1" oldHidden="1">
    <formula>'Delivery Docs Plan'!$I$1:$I$38</formula>
    <oldFormula>'Delivery Docs Plan'!$I$1:$I$38</oldFormula>
  </rdn>
  <rdn rId="0" localSheetId="5" customView="1" name="Z_18DF35B7_CAA0_4050_BA63_78DA1CA747BE_.wvu.Rows" hidden="1" oldHidden="1">
    <formula>'PR Matrix'!$1:$1</formula>
    <oldFormula>'PR Matrix'!$1:$1</oldFormula>
  </rdn>
  <rdn rId="0" localSheetId="5" customView="1" name="Z_18DF35B7_CAA0_4050_BA63_78DA1CA747BE_.wvu.Cols" hidden="1" oldHidden="1">
    <formula>'PR Matrix'!$JN:$XFD</formula>
    <oldFormula>'PR Matrix'!$JN:$XFD</oldFormula>
  </rdn>
  <rdn rId="0" localSheetId="5" customView="1" name="Z_18DF35B7_CAA0_4050_BA63_78DA1CA747BE_.wvu.FilterData" hidden="1" oldHidden="1">
    <formula>'PR Matrix'!$C$1:$C$481</formula>
    <oldFormula>'PR Matrix'!$C$1:$C$481</oldFormula>
  </rdn>
  <rdn rId="0" localSheetId="6" customView="1" name="Z_18DF35B7_CAA0_4050_BA63_78DA1CA747BE_.wvu.Cols" hidden="1" oldHidden="1">
    <formula>Allocation!$L:$XFD</formula>
    <oldFormula>Allocation!$L:$XFD</oldFormula>
  </rdn>
  <rdn rId="0" localSheetId="6" customView="1" name="Z_18DF35B7_CAA0_4050_BA63_78DA1CA747BE_.wvu.FilterData" hidden="1" oldHidden="1">
    <formula>Allocation!$A$1:$K$1</formula>
    <oldFormula>Allocation!$A$1:$K$1</oldFormula>
  </rdn>
  <rdn rId="0" localSheetId="7" customView="1" name="Z_18DF35B7_CAA0_4050_BA63_78DA1CA747BE_.wvu.FilterData" hidden="1" oldHidden="1">
    <formula>'SRS Reviews'!$A$1:$Q$136</formula>
    <oldFormula>'SRS Reviews'!$A$1:$Q$136</oldFormula>
  </rdn>
  <rdn rId="0" localSheetId="8" customView="1" name="Z_18DF35B7_CAA0_4050_BA63_78DA1CA747BE_.wvu.FilterData" hidden="1" oldHidden="1">
    <formula>Estimates!$A$2:$BC$460</formula>
    <oldFormula>Estimates!$A$2:$BC$460</oldFormula>
  </rdn>
  <rdn rId="0" localSheetId="10" customView="1" name="Z_18DF35B7_CAA0_4050_BA63_78DA1CA747BE_.wvu.FilterData" hidden="1" oldHidden="1">
    <formula>'Open SWPRs'!$A$1:$H$615</formula>
    <oldFormula>'Open SWPRs'!$A$1:$H$615</oldFormula>
  </rdn>
  <rdn rId="0" localSheetId="12" customView="1" name="Z_18DF35B7_CAA0_4050_BA63_78DA1CA747BE_.wvu.FilterData" hidden="1" oldHidden="1">
    <formula>'Build Plan'!$D$3:$L$48</formula>
    <oldFormula>'Build Plan'!$D$3:$L$48</oldFormula>
  </rdn>
  <rcv guid="{18DF35B7-CAA0-4050-BA63-78DA1CA747BE}" action="add"/>
</revisions>
</file>

<file path=xl/revisions/revisionLog48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9363" sId="3">
    <oc r="BK47" t="inlineStr">
      <is>
        <t>CN</t>
      </is>
    </oc>
    <nc r="BK47" t="inlineStr">
      <is>
        <t>CN - Fail</t>
      </is>
    </nc>
  </rcc>
  <rcmt sheetId="3" cell="BK47" guid="{63441646-FA6D-4F96-AF69-A5549BCC2FF0}" author="Norris, Clare" newLength="142"/>
</revisions>
</file>

<file path=xl/revisions/revisionLog48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9364" sId="3">
    <nc r="BK15" t="inlineStr">
      <is>
        <t>CN</t>
      </is>
    </nc>
  </rcc>
  <rcc rId="19365" sId="3">
    <nc r="BK21" t="inlineStr">
      <is>
        <t>CN</t>
      </is>
    </nc>
  </rcc>
  <rcc rId="19366" sId="3">
    <nc r="BK37" t="inlineStr">
      <is>
        <t>CN</t>
      </is>
    </nc>
  </rcc>
  <rcc rId="19367" sId="3">
    <nc r="BK38" t="inlineStr">
      <is>
        <t>CN</t>
      </is>
    </nc>
  </rcc>
  <rcc rId="19368" sId="3">
    <nc r="BK54" t="inlineStr">
      <is>
        <t>CN</t>
      </is>
    </nc>
  </rcc>
  <rcc rId="19369" sId="3">
    <nc r="BK55" t="inlineStr">
      <is>
        <t>CN</t>
      </is>
    </nc>
  </rcc>
  <rcc rId="19370" sId="3">
    <nc r="BK56" t="inlineStr">
      <is>
        <t>CN</t>
      </is>
    </nc>
  </rcc>
  <rcc rId="19371" sId="3">
    <nc r="BK77" t="inlineStr">
      <is>
        <t>CN</t>
      </is>
    </nc>
  </rcc>
  <rcc rId="19372" sId="3">
    <nc r="BK96" t="inlineStr">
      <is>
        <t>CN</t>
      </is>
    </nc>
  </rcc>
  <rcc rId="19373" sId="3">
    <nc r="BK97" t="inlineStr">
      <is>
        <t>CN</t>
      </is>
    </nc>
  </rcc>
  <rcc rId="19374" sId="3">
    <nc r="BK105" t="inlineStr">
      <is>
        <t>CN</t>
      </is>
    </nc>
  </rcc>
  <rcc rId="19375" sId="3">
    <nc r="BK53" t="inlineStr">
      <is>
        <t>CN</t>
      </is>
    </nc>
  </rcc>
  <rcc rId="19376" sId="3">
    <nc r="BK148" t="inlineStr">
      <is>
        <t>CN</t>
      </is>
    </nc>
  </rcc>
  <rcc rId="19377" sId="3">
    <nc r="BK164" t="inlineStr">
      <is>
        <t>CN</t>
      </is>
    </nc>
  </rcc>
  <rcc rId="19378" sId="3">
    <nc r="BK135" t="inlineStr">
      <is>
        <t>CN</t>
      </is>
    </nc>
  </rcc>
  <rcc rId="19379" sId="3">
    <nc r="BK187" t="inlineStr">
      <is>
        <t>CN</t>
      </is>
    </nc>
  </rcc>
  <rcc rId="19380" sId="3">
    <nc r="BK211" t="inlineStr">
      <is>
        <t>CN</t>
      </is>
    </nc>
  </rcc>
  <rcc rId="19381" sId="3">
    <nc r="BK226" t="inlineStr">
      <is>
        <t>CN</t>
      </is>
    </nc>
  </rcc>
  <rcc rId="19382" sId="3">
    <nc r="BK241" t="inlineStr">
      <is>
        <t>CN</t>
      </is>
    </nc>
  </rcc>
  <rcc rId="19383" sId="3">
    <nc r="BK243" t="inlineStr">
      <is>
        <t>CN</t>
      </is>
    </nc>
  </rcc>
  <rcc rId="19384" sId="3">
    <nc r="BK247" t="inlineStr">
      <is>
        <t>CN</t>
      </is>
    </nc>
  </rcc>
  <rcc rId="19385" sId="3">
    <nc r="BK250" t="inlineStr">
      <is>
        <t>CN</t>
      </is>
    </nc>
  </rcc>
  <rcc rId="19386" sId="3">
    <nc r="BK331" t="inlineStr">
      <is>
        <t>CN</t>
      </is>
    </nc>
  </rcc>
  <rcc rId="19387" sId="3">
    <nc r="BK333" t="inlineStr">
      <is>
        <t>CN</t>
      </is>
    </nc>
  </rcc>
  <rcc rId="19388" sId="3">
    <nc r="BK384" t="inlineStr">
      <is>
        <t>CN</t>
      </is>
    </nc>
  </rcc>
  <rcc rId="19389" sId="3">
    <nc r="BK416" t="inlineStr">
      <is>
        <t>CN</t>
      </is>
    </nc>
  </rcc>
  <rcc rId="19390" sId="3">
    <nc r="BK448" t="inlineStr">
      <is>
        <t>CN</t>
      </is>
    </nc>
  </rcc>
  <rcc rId="19391" sId="3">
    <nc r="BK465" t="inlineStr">
      <is>
        <t>CN</t>
      </is>
    </nc>
  </rcc>
  <rcc rId="19392" sId="3">
    <nc r="BK466" t="inlineStr">
      <is>
        <t>CN</t>
      </is>
    </nc>
  </rcc>
</revisions>
</file>

<file path=xl/revisions/revisionLog48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9393" sId="3">
    <oc r="AC211">
      <v>99</v>
    </oc>
    <nc r="AC211">
      <v>100</v>
    </nc>
  </rcc>
  <rcc rId="19394" sId="3">
    <oc r="AP211">
      <v>90</v>
    </oc>
    <nc r="AP211">
      <v>100</v>
    </nc>
  </rcc>
  <rcc rId="19395" sId="3">
    <oc r="BD211">
      <v>99</v>
    </oc>
    <nc r="BD211">
      <v>100</v>
    </nc>
  </rcc>
  <rcv guid="{38797761-B6E7-4EBC-86AC-BCA6FEF8021E}" action="delete"/>
  <rdn rId="0" localSheetId="3" customView="1" name="Z_38797761_B6E7_4EBC_86AC_BCA6FEF8021E_.wvu.Rows" hidden="1" oldHidden="1">
    <formula>Plan!$488:$750</formula>
    <oldFormula>Plan!$488:$750</oldFormula>
  </rdn>
  <rdn rId="0" localSheetId="3" customView="1" name="Z_38797761_B6E7_4EBC_86AC_BCA6FEF8021E_.wvu.Cols" hidden="1" oldHidden="1">
    <formula>Plan!$S:$U,Plan!$AL:$AL,Plan!$AN:$AO,Plan!$BQ:$BT</formula>
    <oldFormula>Plan!$S:$U,Plan!$AL:$AL,Plan!$AN:$AO,Plan!$BQ:$BT</oldFormula>
  </rdn>
  <rdn rId="0" localSheetId="3" customView="1" name="Z_38797761_B6E7_4EBC_86AC_BCA6FEF8021E_.wvu.FilterData" hidden="1" oldHidden="1">
    <formula>Plan!$BG$5:$BQ$469</formula>
    <oldFormula>Plan!$BG$5:$BQ$469</oldFormula>
  </rdn>
  <rdn rId="0" localSheetId="4" customView="1" name="Z_38797761_B6E7_4EBC_86AC_BCA6FEF8021E_.wvu.FilterData" hidden="1" oldHidden="1">
    <formula>'Delivery Docs Plan'!$I$1:$I$38</formula>
    <oldFormula>'Delivery Docs Plan'!$I$1:$I$38</oldFormula>
  </rdn>
  <rdn rId="0" localSheetId="5" customView="1" name="Z_38797761_B6E7_4EBC_86AC_BCA6FEF8021E_.wvu.Rows" hidden="1" oldHidden="1">
    <formula>'PR Matrix'!$1:$2</formula>
    <oldFormula>'PR Matrix'!$1:$2</oldFormula>
  </rdn>
  <rdn rId="0" localSheetId="5" customView="1" name="Z_38797761_B6E7_4EBC_86AC_BCA6FEF8021E_.wvu.Cols" hidden="1" oldHidden="1">
    <formula>'PR Matrix'!$JN:$XFD</formula>
    <oldFormula>'PR Matrix'!$JN:$XFD</oldFormula>
  </rdn>
  <rdn rId="0" localSheetId="5" customView="1" name="Z_38797761_B6E7_4EBC_86AC_BCA6FEF8021E_.wvu.FilterData" hidden="1" oldHidden="1">
    <formula>'PR Matrix'!$C$1:$C$481</formula>
    <oldFormula>'PR Matrix'!$C$1:$C$481</oldFormula>
  </rdn>
  <rdn rId="0" localSheetId="6" customView="1" name="Z_38797761_B6E7_4EBC_86AC_BCA6FEF8021E_.wvu.Cols" hidden="1" oldHidden="1">
    <formula>Allocation!$L:$XFD</formula>
    <oldFormula>Allocation!$L:$XFD</oldFormula>
  </rdn>
  <rdn rId="0" localSheetId="6" customView="1" name="Z_38797761_B6E7_4EBC_86AC_BCA6FEF8021E_.wvu.FilterData" hidden="1" oldHidden="1">
    <formula>Allocation!$A$1:$K$1</formula>
    <oldFormula>Allocation!$A$1:$K$1</oldFormula>
  </rdn>
  <rdn rId="0" localSheetId="7" customView="1" name="Z_38797761_B6E7_4EBC_86AC_BCA6FEF8021E_.wvu.FilterData" hidden="1" oldHidden="1">
    <formula>'SRS Reviews'!$A$1:$Q$136</formula>
    <oldFormula>'SRS Reviews'!$A$1:$Q$136</oldFormula>
  </rdn>
  <rdn rId="0" localSheetId="8" customView="1" name="Z_38797761_B6E7_4EBC_86AC_BCA6FEF8021E_.wvu.FilterData" hidden="1" oldHidden="1">
    <formula>Estimates!$A$2:$BC$460</formula>
    <oldFormula>Estimates!$A$2:$BC$460</oldFormula>
  </rdn>
  <rdn rId="0" localSheetId="10" customView="1" name="Z_38797761_B6E7_4EBC_86AC_BCA6FEF8021E_.wvu.FilterData" hidden="1" oldHidden="1">
    <formula>'Open SWPRs'!$A$1:$H$615</formula>
    <oldFormula>'Open SWPRs'!$A$1:$H$615</oldFormula>
  </rdn>
  <rdn rId="0" localSheetId="12" customView="1" name="Z_38797761_B6E7_4EBC_86AC_BCA6FEF8021E_.wvu.FilterData" hidden="1" oldHidden="1">
    <formula>'Build Plan'!$D$3:$L$48</formula>
    <oldFormula>'Build Plan'!$D$3:$L$48</oldFormula>
  </rdn>
  <rcv guid="{38797761-B6E7-4EBC-86AC-BCA6FEF8021E}" action="add"/>
</revisions>
</file>

<file path=xl/revisions/revisionLog49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38797761-B6E7-4EBC-86AC-BCA6FEF8021E}" action="delete"/>
  <rdn rId="0" localSheetId="3" customView="1" name="Z_38797761_B6E7_4EBC_86AC_BCA6FEF8021E_.wvu.Rows" hidden="1" oldHidden="1">
    <formula>Plan!$488:$750</formula>
    <oldFormula>Plan!$488:$750</oldFormula>
  </rdn>
  <rdn rId="0" localSheetId="3" customView="1" name="Z_38797761_B6E7_4EBC_86AC_BCA6FEF8021E_.wvu.Cols" hidden="1" oldHidden="1">
    <formula>Plan!$S:$U,Plan!$AL:$AL,Plan!$AN:$AO,Plan!$BQ:$BT</formula>
    <oldFormula>Plan!$S:$U,Plan!$AL:$AL,Plan!$AN:$AO,Plan!$BQ:$BT</oldFormula>
  </rdn>
  <rdn rId="0" localSheetId="3" customView="1" name="Z_38797761_B6E7_4EBC_86AC_BCA6FEF8021E_.wvu.FilterData" hidden="1" oldHidden="1">
    <formula>Plan!$BG$5:$BQ$469</formula>
    <oldFormula>Plan!$BG$5:$BQ$469</oldFormula>
  </rdn>
  <rdn rId="0" localSheetId="4" customView="1" name="Z_38797761_B6E7_4EBC_86AC_BCA6FEF8021E_.wvu.FilterData" hidden="1" oldHidden="1">
    <formula>'Delivery Docs Plan'!$I$1:$I$38</formula>
    <oldFormula>'Delivery Docs Plan'!$I$1:$I$38</oldFormula>
  </rdn>
  <rdn rId="0" localSheetId="5" customView="1" name="Z_38797761_B6E7_4EBC_86AC_BCA6FEF8021E_.wvu.Rows" hidden="1" oldHidden="1">
    <formula>'PR Matrix'!$1:$2</formula>
    <oldFormula>'PR Matrix'!$1:$2</oldFormula>
  </rdn>
  <rdn rId="0" localSheetId="5" customView="1" name="Z_38797761_B6E7_4EBC_86AC_BCA6FEF8021E_.wvu.Cols" hidden="1" oldHidden="1">
    <formula>'PR Matrix'!$JN:$XFD</formula>
    <oldFormula>'PR Matrix'!$JN:$XFD</oldFormula>
  </rdn>
  <rdn rId="0" localSheetId="5" customView="1" name="Z_38797761_B6E7_4EBC_86AC_BCA6FEF8021E_.wvu.FilterData" hidden="1" oldHidden="1">
    <formula>'PR Matrix'!$C$1:$C$481</formula>
    <oldFormula>'PR Matrix'!$C$1:$C$481</oldFormula>
  </rdn>
  <rdn rId="0" localSheetId="6" customView="1" name="Z_38797761_B6E7_4EBC_86AC_BCA6FEF8021E_.wvu.Cols" hidden="1" oldHidden="1">
    <formula>Allocation!$L:$XFD</formula>
    <oldFormula>Allocation!$L:$XFD</oldFormula>
  </rdn>
  <rdn rId="0" localSheetId="6" customView="1" name="Z_38797761_B6E7_4EBC_86AC_BCA6FEF8021E_.wvu.FilterData" hidden="1" oldHidden="1">
    <formula>Allocation!$A$1:$K$1</formula>
    <oldFormula>Allocation!$A$1:$K$1</oldFormula>
  </rdn>
  <rdn rId="0" localSheetId="7" customView="1" name="Z_38797761_B6E7_4EBC_86AC_BCA6FEF8021E_.wvu.FilterData" hidden="1" oldHidden="1">
    <formula>'SRS Reviews'!$A$1:$Q$136</formula>
    <oldFormula>'SRS Reviews'!$A$1:$Q$136</oldFormula>
  </rdn>
  <rdn rId="0" localSheetId="8" customView="1" name="Z_38797761_B6E7_4EBC_86AC_BCA6FEF8021E_.wvu.FilterData" hidden="1" oldHidden="1">
    <formula>Estimates!$A$2:$BC$460</formula>
    <oldFormula>Estimates!$A$2:$BC$460</oldFormula>
  </rdn>
  <rdn rId="0" localSheetId="10" customView="1" name="Z_38797761_B6E7_4EBC_86AC_BCA6FEF8021E_.wvu.FilterData" hidden="1" oldHidden="1">
    <formula>'Open SWPRs'!$A$1:$H$615</formula>
    <oldFormula>'Open SWPRs'!$A$1:$H$615</oldFormula>
  </rdn>
  <rdn rId="0" localSheetId="12" customView="1" name="Z_38797761_B6E7_4EBC_86AC_BCA6FEF8021E_.wvu.FilterData" hidden="1" oldHidden="1">
    <formula>'Build Plan'!$D$3:$L$48</formula>
    <oldFormula>'Build Plan'!$D$3:$L$48</oldFormula>
  </rdn>
  <rcv guid="{38797761-B6E7-4EBC-86AC-BCA6FEF8021E}" action="add"/>
</revisions>
</file>

<file path=xl/revisions/revisionLog49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9422" sId="4">
    <oc r="I13" t="inlineStr">
      <is>
        <t>VN</t>
      </is>
    </oc>
    <nc r="I13" t="inlineStr">
      <is>
        <t>NT</t>
      </is>
    </nc>
  </rcc>
  <rcc rId="19423" sId="4">
    <oc r="I16" t="inlineStr">
      <is>
        <t>JS/PAL</t>
      </is>
    </oc>
    <nc r="I16" t="inlineStr">
      <is>
        <t>VN/PAL</t>
      </is>
    </nc>
  </rcc>
  <rcv guid="{02B12058-110B-4DCD-A5EA-5F27400FB028}" action="delete"/>
  <rdn rId="0" localSheetId="3" customView="1" name="Z_02B12058_110B_4DCD_A5EA_5F27400FB028_.wvu.Rows" hidden="1" oldHidden="1">
    <formula>Plan!$488:$750</formula>
    <oldFormula>Plan!$488:$750</oldFormula>
  </rdn>
  <rdn rId="0" localSheetId="3" customView="1" name="Z_02B12058_110B_4DCD_A5EA_5F27400FB028_.wvu.Cols" hidden="1" oldHidden="1">
    <formula>Plan!$S:$U,Plan!$BQ:$BT</formula>
    <oldFormula>Plan!$S:$U,Plan!$BQ:$BT</oldFormula>
  </rdn>
  <rdn rId="0" localSheetId="3" customView="1" name="Z_02B12058_110B_4DCD_A5EA_5F27400FB028_.wvu.FilterData" hidden="1" oldHidden="1">
    <formula>Plan!$A$5:$BQ$468</formula>
    <oldFormula>Plan!$A$5:$BQ$468</oldFormula>
  </rdn>
  <rdn rId="0" localSheetId="4" customView="1" name="Z_02B12058_110B_4DCD_A5EA_5F27400FB028_.wvu.FilterData" hidden="1" oldHidden="1">
    <formula>'Delivery Docs Plan'!$I$1:$I$38</formula>
    <oldFormula>'Delivery Docs Plan'!$I$1:$I$38</oldFormula>
  </rdn>
  <rdn rId="0" localSheetId="5" customView="1" name="Z_02B12058_110B_4DCD_A5EA_5F27400FB028_.wvu.Rows" hidden="1" oldHidden="1">
    <formula>'PR Matrix'!$1:$2</formula>
    <oldFormula>'PR Matrix'!$1:$2</oldFormula>
  </rdn>
  <rdn rId="0" localSheetId="5" customView="1" name="Z_02B12058_110B_4DCD_A5EA_5F27400FB028_.wvu.Cols" hidden="1" oldHidden="1">
    <formula>'PR Matrix'!$JN:$XFD</formula>
    <oldFormula>'PR Matrix'!$JN:$XFD</oldFormula>
  </rdn>
  <rdn rId="0" localSheetId="5" customView="1" name="Z_02B12058_110B_4DCD_A5EA_5F27400FB028_.wvu.FilterData" hidden="1" oldHidden="1">
    <formula>'PR Matrix'!$C$1:$C$481</formula>
    <oldFormula>'PR Matrix'!$C$1:$C$481</oldFormula>
  </rdn>
  <rdn rId="0" localSheetId="6" customView="1" name="Z_02B12058_110B_4DCD_A5EA_5F27400FB028_.wvu.Cols" hidden="1" oldHidden="1">
    <formula>Allocation!$L:$XFD</formula>
    <oldFormula>Allocation!$L:$XFD</oldFormula>
  </rdn>
  <rdn rId="0" localSheetId="6" customView="1" name="Z_02B12058_110B_4DCD_A5EA_5F27400FB028_.wvu.FilterData" hidden="1" oldHidden="1">
    <formula>Allocation!$A$1:$K$1</formula>
    <oldFormula>Allocation!$A$1:$K$1</oldFormula>
  </rdn>
  <rdn rId="0" localSheetId="7" customView="1" name="Z_02B12058_110B_4DCD_A5EA_5F27400FB028_.wvu.FilterData" hidden="1" oldHidden="1">
    <formula>'SRS Reviews'!$A$1:$Q$136</formula>
    <oldFormula>'SRS Reviews'!$A$1:$Q$136</oldFormula>
  </rdn>
  <rdn rId="0" localSheetId="8" customView="1" name="Z_02B12058_110B_4DCD_A5EA_5F27400FB028_.wvu.FilterData" hidden="1" oldHidden="1">
    <formula>Estimates!$A$2:$BC$460</formula>
    <oldFormula>Estimates!$A$2:$BC$460</oldFormula>
  </rdn>
  <rdn rId="0" localSheetId="10" customView="1" name="Z_02B12058_110B_4DCD_A5EA_5F27400FB028_.wvu.FilterData" hidden="1" oldHidden="1">
    <formula>'Open SWPRs'!$A$1:$H$615</formula>
    <oldFormula>'Open SWPRs'!$A$1:$H$615</oldFormula>
  </rdn>
  <rdn rId="0" localSheetId="12" customView="1" name="Z_02B12058_110B_4DCD_A5EA_5F27400FB028_.wvu.FilterData" hidden="1" oldHidden="1">
    <formula>'Build Plan'!$D$3:$L$48</formula>
    <oldFormula>'Build Plan'!$D$3:$L$48</oldFormula>
  </rdn>
  <rcv guid="{02B12058-110B-4DCD-A5EA-5F27400FB028}" action="add"/>
</revisions>
</file>

<file path=xl/revisions/revisionLog49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rc rId="19437" sId="13" ref="A25:XFD25" action="insertRow"/>
  <rcc rId="19438" sId="13">
    <nc r="A25" t="inlineStr">
      <is>
        <t>NT</t>
      </is>
    </nc>
  </rcc>
  <rcc rId="19439" sId="13">
    <nc r="B25" t="inlineStr">
      <is>
        <t>Neenu Thankachan</t>
      </is>
    </nc>
  </rcc>
  <rfmt sheetId="13" sqref="B2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</dxf>
  </rfmt>
  <rcc rId="19440" sId="13">
    <nc r="C25" t="inlineStr">
      <is>
        <t>RRB</t>
      </is>
    </nc>
  </rcc>
  <rfmt sheetId="13" sqref="C2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</dxf>
  </rfmt>
  <rcc rId="19441" sId="13">
    <nc r="E25" t="inlineStr">
      <is>
        <t>Nee104</t>
      </is>
    </nc>
  </rcc>
</revisions>
</file>

<file path=xl/revisions/revisionLog49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27A4B667-7EE5-4B37-A36E-7A71AE7736F5}" action="delete"/>
  <rdn rId="0" localSheetId="3" customView="1" name="Z_27A4B667_7EE5_4B37_A36E_7A71AE7736F5_.wvu.Rows" hidden="1" oldHidden="1">
    <formula>Plan!$488:$750</formula>
    <oldFormula>Plan!$488:$750</oldFormula>
  </rdn>
  <rdn rId="0" localSheetId="3" customView="1" name="Z_27A4B667_7EE5_4B37_A36E_7A71AE7736F5_.wvu.Cols" hidden="1" oldHidden="1">
    <formula>Plan!$S:$U,Plan!$BQ:$BT</formula>
    <oldFormula>Plan!$S:$U,Plan!$BQ:$BT</oldFormula>
  </rdn>
  <rdn rId="0" localSheetId="3" customView="1" name="Z_27A4B667_7EE5_4B37_A36E_7A71AE7736F5_.wvu.FilterData" hidden="1" oldHidden="1">
    <formula>Plan!$A$5:$BQ$468</formula>
    <oldFormula>Plan!$A$5:$BQ$468</oldFormula>
  </rdn>
  <rdn rId="0" localSheetId="4" customView="1" name="Z_27A4B667_7EE5_4B37_A36E_7A71AE7736F5_.wvu.FilterData" hidden="1" oldHidden="1">
    <formula>'Delivery Docs Plan'!$I$1:$I$38</formula>
    <oldFormula>'Delivery Docs Plan'!$I$1:$I$38</oldFormula>
  </rdn>
  <rdn rId="0" localSheetId="5" customView="1" name="Z_27A4B667_7EE5_4B37_A36E_7A71AE7736F5_.wvu.Rows" hidden="1" oldHidden="1">
    <formula>'PR Matrix'!$1:$2</formula>
    <oldFormula>'PR Matrix'!$1:$2</oldFormula>
  </rdn>
  <rdn rId="0" localSheetId="5" customView="1" name="Z_27A4B667_7EE5_4B37_A36E_7A71AE7736F5_.wvu.Cols" hidden="1" oldHidden="1">
    <formula>'PR Matrix'!$JN:$XFD</formula>
    <oldFormula>'PR Matrix'!$JN:$XFD</oldFormula>
  </rdn>
  <rdn rId="0" localSheetId="5" customView="1" name="Z_27A4B667_7EE5_4B37_A36E_7A71AE7736F5_.wvu.FilterData" hidden="1" oldHidden="1">
    <formula>'PR Matrix'!$C$1:$C$481</formula>
    <oldFormula>'PR Matrix'!$C$1:$C$481</oldFormula>
  </rdn>
  <rdn rId="0" localSheetId="6" customView="1" name="Z_27A4B667_7EE5_4B37_A36E_7A71AE7736F5_.wvu.Cols" hidden="1" oldHidden="1">
    <formula>Allocation!$L:$XFD</formula>
    <oldFormula>Allocation!$L:$XFD</oldFormula>
  </rdn>
  <rdn rId="0" localSheetId="6" customView="1" name="Z_27A4B667_7EE5_4B37_A36E_7A71AE7736F5_.wvu.FilterData" hidden="1" oldHidden="1">
    <formula>Allocation!$A$1:$K$1</formula>
    <oldFormula>Allocation!$A$1:$K$1</oldFormula>
  </rdn>
  <rdn rId="0" localSheetId="7" customView="1" name="Z_27A4B667_7EE5_4B37_A36E_7A71AE7736F5_.wvu.FilterData" hidden="1" oldHidden="1">
    <formula>'SRS Reviews'!$A$1:$Q$136</formula>
    <oldFormula>'SRS Reviews'!$A$1:$Q$136</oldFormula>
  </rdn>
  <rdn rId="0" localSheetId="8" customView="1" name="Z_27A4B667_7EE5_4B37_A36E_7A71AE7736F5_.wvu.FilterData" hidden="1" oldHidden="1">
    <formula>Estimates!$A$2:$BC$460</formula>
    <oldFormula>Estimates!$A$2:$BC$460</oldFormula>
  </rdn>
  <rdn rId="0" localSheetId="10" customView="1" name="Z_27A4B667_7EE5_4B37_A36E_7A71AE7736F5_.wvu.FilterData" hidden="1" oldHidden="1">
    <formula>'Open SWPRs'!$A$1:$H$615</formula>
    <oldFormula>'Open SWPRs'!$A$1:$H$615</oldFormula>
  </rdn>
  <rdn rId="0" localSheetId="12" customView="1" name="Z_27A4B667_7EE5_4B37_A36E_7A71AE7736F5_.wvu.FilterData" hidden="1" oldHidden="1">
    <formula>'Build Plan'!$D$3:$L$48</formula>
    <oldFormula>'Build Plan'!$D$3:$L$48</oldFormula>
  </rdn>
  <rcv guid="{27A4B667-7EE5-4B37-A36E-7A71AE7736F5}" action="add"/>
</revisions>
</file>

<file path=xl/revisions/revisionLog49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9455" sId="4">
    <oc r="P17" t="inlineStr">
      <is>
        <t>NFPR2193</t>
      </is>
    </oc>
    <nc r="P17"/>
  </rcc>
  <rcc rId="19456" sId="4">
    <oc r="P20" t="inlineStr">
      <is>
        <t>NFPR2226 - remove content</t>
      </is>
    </oc>
    <nc r="P20"/>
  </rcc>
  <rcc rId="19457" sId="4">
    <oc r="P21" t="inlineStr">
      <is>
        <t>??</t>
      </is>
    </oc>
    <nc r="P21"/>
  </rcc>
  <rcc rId="19458" sId="4">
    <oc r="P22" t="inlineStr">
      <is>
        <t>NFPR2196</t>
      </is>
    </oc>
    <nc r="P22"/>
  </rcc>
  <rcc rId="19459" sId="8">
    <oc r="C12" t="inlineStr">
      <is>
        <t>Low</t>
      </is>
    </oc>
    <nc r="C12"/>
  </rcc>
  <rcc rId="19460" sId="8">
    <oc r="C16" t="inlineStr">
      <is>
        <t>Low</t>
      </is>
    </oc>
    <nc r="C16"/>
  </rcc>
  <rcc rId="19461" sId="8">
    <oc r="C18" t="inlineStr">
      <is>
        <t>Medium</t>
      </is>
    </oc>
    <nc r="C18"/>
  </rcc>
  <rcc rId="19462" sId="8">
    <oc r="C33" t="inlineStr">
      <is>
        <t>Low</t>
      </is>
    </oc>
    <nc r="C33"/>
  </rcc>
  <rcc rId="19463" sId="8">
    <oc r="C34" t="inlineStr">
      <is>
        <t>Low</t>
      </is>
    </oc>
    <nc r="C34"/>
  </rcc>
  <rcc rId="19464" sId="8">
    <oc r="C43" t="inlineStr">
      <is>
        <t>Low</t>
      </is>
    </oc>
    <nc r="C43"/>
  </rcc>
  <rcc rId="19465" sId="8">
    <oc r="C49" t="inlineStr">
      <is>
        <t>Low</t>
      </is>
    </oc>
    <nc r="C49"/>
  </rcc>
  <rcc rId="19466" sId="8">
    <oc r="C50" t="inlineStr">
      <is>
        <t>Medium</t>
      </is>
    </oc>
    <nc r="C50"/>
  </rcc>
  <rcc rId="19467" sId="8">
    <oc r="C51" t="inlineStr">
      <is>
        <t>Medium</t>
      </is>
    </oc>
    <nc r="C51"/>
  </rcc>
  <rcc rId="19468" sId="8">
    <oc r="C52" t="inlineStr">
      <is>
        <t>Medium</t>
      </is>
    </oc>
    <nc r="C52"/>
  </rcc>
  <rcc rId="19469" sId="8">
    <oc r="C72" t="inlineStr">
      <is>
        <t>Low</t>
      </is>
    </oc>
    <nc r="C72"/>
  </rcc>
  <rcc rId="19470" sId="8">
    <oc r="C91" t="inlineStr">
      <is>
        <t>Low</t>
      </is>
    </oc>
    <nc r="C91"/>
  </rcc>
  <rcc rId="19471" sId="8">
    <oc r="C100" t="inlineStr">
      <is>
        <t>Vlow</t>
      </is>
    </oc>
    <nc r="C100"/>
  </rcc>
  <rcc rId="19472" sId="8">
    <oc r="C128" t="inlineStr">
      <is>
        <t>Low</t>
      </is>
    </oc>
    <nc r="C128"/>
  </rcc>
  <rcc rId="19473" sId="8">
    <oc r="C130" t="inlineStr">
      <is>
        <t>Medium</t>
      </is>
    </oc>
    <nc r="C130"/>
  </rcc>
  <rcc rId="19474" sId="8">
    <oc r="C131" t="inlineStr">
      <is>
        <t>Medium</t>
      </is>
    </oc>
    <nc r="C131"/>
  </rcc>
  <rcc rId="19475" sId="8">
    <oc r="C142" t="inlineStr">
      <is>
        <t>Medium</t>
      </is>
    </oc>
    <nc r="C142"/>
  </rcc>
  <rcc rId="19476" sId="8">
    <oc r="C158" t="inlineStr">
      <is>
        <t>Low</t>
      </is>
    </oc>
    <nc r="C158"/>
  </rcc>
  <rcc rId="19477" sId="8">
    <oc r="C161" t="inlineStr">
      <is>
        <t>Low</t>
      </is>
    </oc>
    <nc r="C161"/>
  </rcc>
  <rcc rId="19478" sId="8">
    <oc r="C181" t="inlineStr">
      <is>
        <t>Low</t>
      </is>
    </oc>
    <nc r="C181"/>
  </rcc>
  <rcc rId="19479" sId="8">
    <oc r="C205" t="inlineStr">
      <is>
        <t>Low</t>
      </is>
    </oc>
    <nc r="C205"/>
  </rcc>
  <rcc rId="19480" sId="8">
    <oc r="C219" t="inlineStr">
      <is>
        <t>Low</t>
      </is>
    </oc>
    <nc r="C219"/>
  </rcc>
  <rcc rId="19481" sId="8">
    <oc r="C234" t="inlineStr">
      <is>
        <t>High</t>
      </is>
    </oc>
    <nc r="C234"/>
  </rcc>
  <rcc rId="19482" sId="8">
    <oc r="C236" t="inlineStr">
      <is>
        <t>Low</t>
      </is>
    </oc>
    <nc r="C236"/>
  </rcc>
  <rcc rId="19483" sId="8">
    <oc r="C240" t="inlineStr">
      <is>
        <t>Low</t>
      </is>
    </oc>
    <nc r="C240"/>
  </rcc>
  <rcc rId="19484" sId="8">
    <oc r="C243" t="inlineStr">
      <is>
        <t>Medium</t>
      </is>
    </oc>
    <nc r="C243"/>
  </rcc>
  <rcc rId="19485" sId="8">
    <oc r="C289" t="inlineStr">
      <is>
        <t>Low</t>
      </is>
    </oc>
    <nc r="C289"/>
  </rcc>
  <rcc rId="19486" sId="8">
    <oc r="C291" t="inlineStr">
      <is>
        <t>Medium</t>
      </is>
    </oc>
    <nc r="C291"/>
  </rcc>
  <rcc rId="19487" sId="8">
    <oc r="C292" t="inlineStr">
      <is>
        <t>Low</t>
      </is>
    </oc>
    <nc r="C292"/>
  </rcc>
  <rcc rId="19488" sId="8">
    <oc r="C293" t="inlineStr">
      <is>
        <t>Low</t>
      </is>
    </oc>
    <nc r="C293"/>
  </rcc>
  <rcc rId="19489" sId="8">
    <oc r="C294" t="inlineStr">
      <is>
        <t>Low</t>
      </is>
    </oc>
    <nc r="C294"/>
  </rcc>
  <rcc rId="19490" sId="8">
    <oc r="C308" t="inlineStr">
      <is>
        <t>Low</t>
      </is>
    </oc>
    <nc r="C308"/>
  </rcc>
  <rcc rId="19491" sId="8">
    <oc r="C323" t="inlineStr">
      <is>
        <t>Medium</t>
      </is>
    </oc>
    <nc r="C323"/>
  </rcc>
  <rcc rId="19492" sId="8">
    <oc r="C325" t="inlineStr">
      <is>
        <t>High</t>
      </is>
    </oc>
    <nc r="C325"/>
  </rcc>
  <rcc rId="19493" sId="8">
    <oc r="C376" t="inlineStr">
      <is>
        <t>Vlow</t>
      </is>
    </oc>
    <nc r="C376"/>
  </rcc>
  <rcc rId="19494" sId="8">
    <oc r="C408" t="inlineStr">
      <is>
        <t>Vlow</t>
      </is>
    </oc>
    <nc r="C408"/>
  </rcc>
  <rcc rId="19495" sId="8">
    <oc r="C440" t="inlineStr">
      <is>
        <t>Medium</t>
      </is>
    </oc>
    <nc r="C440"/>
  </rcc>
  <rcc rId="19496" sId="8">
    <oc r="C457" t="inlineStr">
      <is>
        <t>Medium</t>
      </is>
    </oc>
    <nc r="C457"/>
  </rcc>
  <rcc rId="19497" sId="8">
    <oc r="C458" t="inlineStr">
      <is>
        <t>Medium</t>
      </is>
    </oc>
    <nc r="C458"/>
  </rcc>
  <rcc rId="19498" sId="3">
    <oc r="F15">
      <v>6108</v>
    </oc>
    <nc r="F15"/>
  </rcc>
  <rcc rId="19499" sId="3">
    <oc r="F19">
      <v>6194</v>
    </oc>
    <nc r="F19"/>
  </rcc>
  <rcc rId="19500" sId="3">
    <oc r="F21" t="inlineStr">
      <is>
        <t>6177 ,6194</t>
      </is>
    </oc>
    <nc r="F21"/>
  </rcc>
  <rcc rId="19501" sId="3">
    <oc r="F37">
      <v>6181</v>
    </oc>
    <nc r="F37"/>
  </rcc>
  <rcc rId="19502" sId="3">
    <oc r="F38">
      <v>6181</v>
    </oc>
    <nc r="F38"/>
  </rcc>
  <rcc rId="19503" sId="3">
    <oc r="F47">
      <v>6194</v>
    </oc>
    <nc r="F47"/>
  </rcc>
  <rcc rId="19504" sId="3">
    <oc r="F53" t="inlineStr">
      <is>
        <t>6198, NFPR2131</t>
      </is>
    </oc>
    <nc r="F53"/>
  </rcc>
  <rcc rId="19505" sId="3">
    <oc r="F54">
      <v>6054</v>
    </oc>
    <nc r="F54"/>
  </rcc>
  <rcc rId="19506" sId="3">
    <oc r="F55" t="inlineStr">
      <is>
        <t>6036, 6037, 6045, 6054, 6199, NFPR2101, NFPR2131, NFPR2224, NFPR2227</t>
      </is>
    </oc>
    <nc r="F55"/>
  </rcc>
  <rcc rId="19507" sId="3">
    <oc r="F56" t="inlineStr">
      <is>
        <t>6037, 6045, 6054, 6062, 6198, 6199, NFPR2131, NFPR2218</t>
      </is>
    </oc>
    <nc r="F56"/>
  </rcc>
  <rcc rId="19508" sId="3">
    <oc r="F77" t="inlineStr">
      <is>
        <t>5920, 6182, 6184</t>
      </is>
    </oc>
    <nc r="F77"/>
  </rcc>
  <rcc rId="19509" sId="3">
    <oc r="F96">
      <v>6183</v>
    </oc>
    <nc r="F96"/>
  </rcc>
  <rcc rId="19510" sId="3">
    <oc r="E97">
      <v>6194</v>
    </oc>
    <nc r="E97"/>
  </rcc>
  <rcc rId="19511" sId="3">
    <oc r="F105">
      <v>6194</v>
    </oc>
    <nc r="F105"/>
  </rcc>
  <rcc rId="19512" sId="3">
    <oc r="F133">
      <v>6194</v>
    </oc>
    <nc r="F133"/>
  </rcc>
  <rcc rId="19513" sId="3">
    <oc r="F135" t="inlineStr">
      <is>
        <t>6177</t>
      </is>
    </oc>
    <nc r="F135"/>
  </rcc>
  <rcc rId="19514" sId="3">
    <oc r="F136" t="inlineStr">
      <is>
        <t>6194</t>
      </is>
    </oc>
    <nc r="F136"/>
  </rcc>
  <rcc rId="19515" sId="3">
    <oc r="F148">
      <v>6194</v>
    </oc>
    <nc r="F148"/>
  </rcc>
  <rcc rId="19516" sId="3">
    <oc r="F164">
      <v>6184</v>
    </oc>
    <nc r="F164"/>
  </rcc>
  <rcc rId="19517" sId="3">
    <oc r="F167">
      <v>6144</v>
    </oc>
    <nc r="F167"/>
  </rcc>
  <rcc rId="19518" sId="3">
    <oc r="F187">
      <v>6181</v>
    </oc>
    <nc r="F187"/>
  </rcc>
  <rcc rId="19519" sId="3">
    <oc r="F211">
      <v>6177</v>
    </oc>
    <nc r="F211"/>
  </rcc>
  <rcc rId="19520" sId="3">
    <oc r="F226">
      <v>6184</v>
    </oc>
    <nc r="F226"/>
  </rcc>
  <rcc rId="19521" sId="3">
    <oc r="F241">
      <v>5403</v>
    </oc>
    <nc r="F241"/>
  </rcc>
  <rcc rId="19522" sId="3">
    <oc r="F243">
      <v>6108</v>
    </oc>
    <nc r="F243"/>
  </rcc>
  <rcc rId="19523" sId="3">
    <oc r="F247">
      <v>6108</v>
    </oc>
    <nc r="F247"/>
  </rcc>
  <rcc rId="19524" sId="3">
    <oc r="F250" t="inlineStr">
      <is>
        <t>6108, NFPR1124, NFPR1868</t>
      </is>
    </oc>
    <nc r="F250"/>
  </rcc>
  <rcc rId="19525" sId="3">
    <oc r="F296">
      <v>6194</v>
    </oc>
    <nc r="F296"/>
  </rcc>
  <rcc rId="19526" sId="3">
    <oc r="F298" t="inlineStr">
      <is>
        <t>6194</t>
      </is>
    </oc>
    <nc r="F298"/>
  </rcc>
  <rcc rId="19527" sId="3">
    <oc r="F299" t="inlineStr">
      <is>
        <t>6143</t>
      </is>
    </oc>
    <nc r="F299"/>
  </rcc>
  <rcc rId="19528" sId="3">
    <oc r="F300" t="inlineStr">
      <is>
        <t>6143</t>
      </is>
    </oc>
    <nc r="F300"/>
  </rcc>
  <rcc rId="19529" sId="3">
    <oc r="F301" t="inlineStr">
      <is>
        <t>6143</t>
      </is>
    </oc>
    <nc r="F301"/>
  </rcc>
  <rcc rId="19530" sId="3">
    <oc r="F315" t="inlineStr">
      <is>
        <t>6143</t>
      </is>
    </oc>
    <nc r="F315"/>
  </rcc>
  <rcc rId="19531" sId="3">
    <oc r="E331">
      <v>6108</v>
    </oc>
    <nc r="E331"/>
  </rcc>
  <rcc rId="19532" sId="3">
    <oc r="F333">
      <v>6108</v>
    </oc>
    <nc r="F333"/>
  </rcc>
  <rcc rId="19533" sId="3">
    <oc r="F384">
      <v>6089</v>
    </oc>
    <nc r="F384"/>
  </rcc>
  <rcc rId="19534" sId="3">
    <oc r="F416">
      <v>6089</v>
    </oc>
    <nc r="F416"/>
  </rcc>
  <rcc rId="19535" sId="3">
    <oc r="F448">
      <v>6089</v>
    </oc>
    <nc r="F448"/>
  </rcc>
  <rcc rId="19536" sId="3">
    <oc r="F465" t="inlineStr">
      <is>
        <t>6178</t>
      </is>
    </oc>
    <nc r="F465"/>
  </rcc>
  <rcc rId="19537" sId="3">
    <oc r="F466" t="inlineStr">
      <is>
        <t>6178</t>
      </is>
    </oc>
    <nc r="F466"/>
  </rcc>
  <rcc rId="19538" sId="3">
    <oc r="M15" t="inlineStr">
      <is>
        <t>Y</t>
      </is>
    </oc>
    <nc r="M15"/>
  </rcc>
  <rcc rId="19539" sId="3">
    <oc r="P15" t="inlineStr">
      <is>
        <t>Y</t>
      </is>
    </oc>
    <nc r="P15"/>
  </rcc>
  <rcc rId="19540" sId="3">
    <oc r="M19" t="inlineStr">
      <is>
        <t>Y</t>
      </is>
    </oc>
    <nc r="M19"/>
  </rcc>
  <rcc rId="19541" sId="3">
    <oc r="P19" t="inlineStr">
      <is>
        <t>Y</t>
      </is>
    </oc>
    <nc r="P19"/>
  </rcc>
  <rcc rId="19542" sId="3">
    <oc r="P21" t="inlineStr">
      <is>
        <t>Y</t>
      </is>
    </oc>
    <nc r="P21"/>
  </rcc>
  <rcc rId="19543" sId="3">
    <oc r="P37" t="inlineStr">
      <is>
        <t>Y</t>
      </is>
    </oc>
    <nc r="P37"/>
  </rcc>
  <rcc rId="19544" sId="3">
    <oc r="P38" t="inlineStr">
      <is>
        <t>Y</t>
      </is>
    </oc>
    <nc r="P38"/>
  </rcc>
  <rcc rId="19545" sId="3">
    <oc r="M47" t="inlineStr">
      <is>
        <t>Y</t>
      </is>
    </oc>
    <nc r="M47"/>
  </rcc>
  <rcc rId="19546" sId="3">
    <oc r="N47" t="inlineStr">
      <is>
        <t>Y</t>
      </is>
    </oc>
    <nc r="N47"/>
  </rcc>
  <rcc rId="19547" sId="3">
    <oc r="O47" t="inlineStr">
      <is>
        <t>Y</t>
      </is>
    </oc>
    <nc r="O47"/>
  </rcc>
  <rcc rId="19548" sId="3">
    <oc r="P47" t="inlineStr">
      <is>
        <t>Y</t>
      </is>
    </oc>
    <nc r="P47"/>
  </rcc>
  <rcc rId="19549" sId="3">
    <oc r="M53" t="inlineStr">
      <is>
        <t>Y</t>
      </is>
    </oc>
    <nc r="M53"/>
  </rcc>
  <rcc rId="19550" sId="3">
    <oc r="N53" t="inlineStr">
      <is>
        <t>Y</t>
      </is>
    </oc>
    <nc r="N53"/>
  </rcc>
  <rcc rId="19551" sId="3">
    <oc r="O53" t="inlineStr">
      <is>
        <t>Y</t>
      </is>
    </oc>
    <nc r="O53"/>
  </rcc>
  <rcc rId="19552" sId="3">
    <oc r="P53" t="inlineStr">
      <is>
        <t>Y</t>
      </is>
    </oc>
    <nc r="P53"/>
  </rcc>
  <rcc rId="19553" sId="3">
    <oc r="P54" t="inlineStr">
      <is>
        <t>Y</t>
      </is>
    </oc>
    <nc r="P54"/>
  </rcc>
  <rcc rId="19554" sId="3">
    <oc r="M55" t="inlineStr">
      <is>
        <t>Y</t>
      </is>
    </oc>
    <nc r="M55"/>
  </rcc>
  <rcc rId="19555" sId="3">
    <oc r="N55" t="inlineStr">
      <is>
        <t>Y</t>
      </is>
    </oc>
    <nc r="N55"/>
  </rcc>
  <rcc rId="19556" sId="3">
    <oc r="O55" t="inlineStr">
      <is>
        <t>Y</t>
      </is>
    </oc>
    <nc r="O55"/>
  </rcc>
  <rcc rId="19557" sId="3">
    <oc r="P55" t="inlineStr">
      <is>
        <t>Y</t>
      </is>
    </oc>
    <nc r="P55"/>
  </rcc>
  <rcc rId="19558" sId="3">
    <oc r="M56" t="inlineStr">
      <is>
        <t>Y</t>
      </is>
    </oc>
    <nc r="M56"/>
  </rcc>
  <rcc rId="19559" sId="3">
    <oc r="N56" t="inlineStr">
      <is>
        <t>Y</t>
      </is>
    </oc>
    <nc r="N56"/>
  </rcc>
  <rcc rId="19560" sId="3">
    <oc r="O56" t="inlineStr">
      <is>
        <t>Y</t>
      </is>
    </oc>
    <nc r="O56"/>
  </rcc>
  <rcc rId="19561" sId="3">
    <oc r="P56" t="inlineStr">
      <is>
        <t>Y</t>
      </is>
    </oc>
    <nc r="P56"/>
  </rcc>
  <rcc rId="19562" sId="3">
    <oc r="P77" t="inlineStr">
      <is>
        <t>Y</t>
      </is>
    </oc>
    <nc r="P77"/>
  </rcc>
  <rcc rId="19563" sId="3">
    <oc r="M96" t="inlineStr">
      <is>
        <t>Y</t>
      </is>
    </oc>
    <nc r="M96"/>
  </rcc>
  <rcc rId="19564" sId="3">
    <oc r="N96" t="inlineStr">
      <is>
        <t>Y</t>
      </is>
    </oc>
    <nc r="N96"/>
  </rcc>
  <rcc rId="19565" sId="3">
    <oc r="P96" t="inlineStr">
      <is>
        <t>Y</t>
      </is>
    </oc>
    <nc r="P96"/>
  </rcc>
  <rcc rId="19566" sId="3">
    <oc r="M97" t="inlineStr">
      <is>
        <t>Y</t>
      </is>
    </oc>
    <nc r="M97"/>
  </rcc>
  <rcc rId="19567" sId="3">
    <oc r="O97" t="inlineStr">
      <is>
        <t>Y</t>
      </is>
    </oc>
    <nc r="O97"/>
  </rcc>
  <rcc rId="19568" sId="3">
    <oc r="M105" t="inlineStr">
      <is>
        <t>Y</t>
      </is>
    </oc>
    <nc r="M105"/>
  </rcc>
  <rcc rId="19569" sId="3">
    <oc r="N105" t="inlineStr">
      <is>
        <t>Y</t>
      </is>
    </oc>
    <nc r="N105"/>
  </rcc>
  <rcc rId="19570" sId="3">
    <oc r="O105" t="inlineStr">
      <is>
        <t>Y</t>
      </is>
    </oc>
    <nc r="O105"/>
  </rcc>
  <rcc rId="19571" sId="3">
    <oc r="P105" t="inlineStr">
      <is>
        <t>Y</t>
      </is>
    </oc>
    <nc r="P105"/>
  </rcc>
  <rcc rId="19572" sId="3">
    <oc r="M133" t="inlineStr">
      <is>
        <t>Y</t>
      </is>
    </oc>
    <nc r="M133"/>
  </rcc>
  <rcc rId="19573" sId="3">
    <oc r="N133" t="inlineStr">
      <is>
        <t>Y</t>
      </is>
    </oc>
    <nc r="N133"/>
  </rcc>
  <rcc rId="19574" sId="3">
    <oc r="O133" t="inlineStr">
      <is>
        <t>Y</t>
      </is>
    </oc>
    <nc r="O133"/>
  </rcc>
  <rcc rId="19575" sId="3">
    <oc r="P133" t="inlineStr">
      <is>
        <t>Y</t>
      </is>
    </oc>
    <nc r="P133"/>
  </rcc>
  <rcc rId="19576" sId="3">
    <oc r="N135" t="inlineStr">
      <is>
        <t>Y</t>
      </is>
    </oc>
    <nc r="N135"/>
  </rcc>
  <rcc rId="19577" sId="3">
    <oc r="O135" t="inlineStr">
      <is>
        <t>Y</t>
      </is>
    </oc>
    <nc r="O135"/>
  </rcc>
  <rcc rId="19578" sId="3">
    <oc r="P135" t="inlineStr">
      <is>
        <t>Y</t>
      </is>
    </oc>
    <nc r="P135"/>
  </rcc>
  <rcc rId="19579" sId="3">
    <oc r="N136" t="inlineStr">
      <is>
        <t>Y</t>
      </is>
    </oc>
    <nc r="N136"/>
  </rcc>
  <rcc rId="19580" sId="3">
    <oc r="O136" t="inlineStr">
      <is>
        <t>Y</t>
      </is>
    </oc>
    <nc r="O136"/>
  </rcc>
  <rcc rId="19581" sId="3">
    <oc r="P136" t="inlineStr">
      <is>
        <t>Y</t>
      </is>
    </oc>
    <nc r="P136"/>
  </rcc>
  <rcc rId="19582" sId="3">
    <oc r="L148" t="inlineStr">
      <is>
        <t>Y</t>
      </is>
    </oc>
    <nc r="L148"/>
  </rcc>
  <rcc rId="19583" sId="3">
    <oc r="P164" t="inlineStr">
      <is>
        <t>Y</t>
      </is>
    </oc>
    <nc r="P164"/>
  </rcc>
  <rcc rId="19584" sId="3">
    <oc r="P167" t="inlineStr">
      <is>
        <t>Y</t>
      </is>
    </oc>
    <nc r="P167"/>
  </rcc>
  <rcc rId="19585" sId="3">
    <oc r="P187" t="inlineStr">
      <is>
        <t>Y</t>
      </is>
    </oc>
    <nc r="P187"/>
  </rcc>
  <rcc rId="19586" sId="3">
    <oc r="M211" t="inlineStr">
      <is>
        <t>Y</t>
      </is>
    </oc>
    <nc r="M211"/>
  </rcc>
  <rcc rId="19587" sId="3">
    <oc r="N211" t="inlineStr">
      <is>
        <t>Y</t>
      </is>
    </oc>
    <nc r="N211"/>
  </rcc>
  <rcc rId="19588" sId="3">
    <oc r="O211" t="inlineStr">
      <is>
        <t>Y</t>
      </is>
    </oc>
    <nc r="O211"/>
  </rcc>
  <rcc rId="19589" sId="3">
    <oc r="P211" t="inlineStr">
      <is>
        <t>Y</t>
      </is>
    </oc>
    <nc r="P211"/>
  </rcc>
  <rcc rId="19590" sId="3">
    <oc r="P226" t="inlineStr">
      <is>
        <t>Y</t>
      </is>
    </oc>
    <nc r="P226"/>
  </rcc>
  <rcc rId="19591" sId="3">
    <oc r="L241" t="inlineStr">
      <is>
        <t>Y</t>
      </is>
    </oc>
    <nc r="L241"/>
  </rcc>
  <rcc rId="19592" sId="3">
    <oc r="M243" t="inlineStr">
      <is>
        <t>Y</t>
      </is>
    </oc>
    <nc r="M243"/>
  </rcc>
  <rcc rId="19593" sId="3">
    <oc r="N243" t="inlineStr">
      <is>
        <t>Y</t>
      </is>
    </oc>
    <nc r="N243"/>
  </rcc>
  <rcc rId="19594" sId="3">
    <oc r="O243" t="inlineStr">
      <is>
        <t>Y</t>
      </is>
    </oc>
    <nc r="O243"/>
  </rcc>
  <rcc rId="19595" sId="3">
    <oc r="P243" t="inlineStr">
      <is>
        <t>Y</t>
      </is>
    </oc>
    <nc r="P243"/>
  </rcc>
  <rcc rId="19596" sId="3">
    <oc r="L247" t="inlineStr">
      <is>
        <t>Y</t>
      </is>
    </oc>
    <nc r="L247"/>
  </rcc>
  <rcc rId="19597" sId="3">
    <oc r="M250" t="inlineStr">
      <is>
        <t>Y</t>
      </is>
    </oc>
    <nc r="M250"/>
  </rcc>
  <rcc rId="19598" sId="3">
    <oc r="N250" t="inlineStr">
      <is>
        <t>Y</t>
      </is>
    </oc>
    <nc r="N250"/>
  </rcc>
  <rcc rId="19599" sId="3">
    <oc r="O250" t="inlineStr">
      <is>
        <t>Y</t>
      </is>
    </oc>
    <nc r="O250"/>
  </rcc>
  <rcc rId="19600" sId="3">
    <oc r="P250" t="inlineStr">
      <is>
        <t>Y</t>
      </is>
    </oc>
    <nc r="P250"/>
  </rcc>
  <rcc rId="19601" sId="3">
    <oc r="M296" t="inlineStr">
      <is>
        <t>Y</t>
      </is>
    </oc>
    <nc r="M296"/>
  </rcc>
  <rcc rId="19602" sId="3">
    <oc r="N296" t="inlineStr">
      <is>
        <t>Y</t>
      </is>
    </oc>
    <nc r="N296"/>
  </rcc>
  <rcc rId="19603" sId="3">
    <oc r="O296" t="inlineStr">
      <is>
        <t>Y</t>
      </is>
    </oc>
    <nc r="O296"/>
  </rcc>
  <rcc rId="19604" sId="3">
    <oc r="P296" t="inlineStr">
      <is>
        <t>Y</t>
      </is>
    </oc>
    <nc r="P296"/>
  </rcc>
  <rcc rId="19605" sId="3">
    <oc r="N298" t="inlineStr">
      <is>
        <t>Y</t>
      </is>
    </oc>
    <nc r="N298"/>
  </rcc>
  <rcc rId="19606" sId="3">
    <oc r="O298" t="inlineStr">
      <is>
        <t>Y</t>
      </is>
    </oc>
    <nc r="O298"/>
  </rcc>
  <rcc rId="19607" sId="3">
    <oc r="P298" t="inlineStr">
      <is>
        <t>Y</t>
      </is>
    </oc>
    <nc r="P298"/>
  </rcc>
  <rcc rId="19608" sId="3">
    <oc r="O299" t="inlineStr">
      <is>
        <t>Y</t>
      </is>
    </oc>
    <nc r="O299"/>
  </rcc>
  <rcc rId="19609" sId="3">
    <oc r="M300" t="inlineStr">
      <is>
        <t>Y</t>
      </is>
    </oc>
    <nc r="M300"/>
  </rcc>
  <rcc rId="19610" sId="3">
    <oc r="N300" t="inlineStr">
      <is>
        <t>Y</t>
      </is>
    </oc>
    <nc r="N300"/>
  </rcc>
  <rcc rId="19611" sId="3">
    <oc r="O300" t="inlineStr">
      <is>
        <t>Y</t>
      </is>
    </oc>
    <nc r="O300"/>
  </rcc>
  <rcc rId="19612" sId="3">
    <oc r="P300" t="inlineStr">
      <is>
        <t>Y</t>
      </is>
    </oc>
    <nc r="P300"/>
  </rcc>
  <rcc rId="19613" sId="3">
    <oc r="O301" t="inlineStr">
      <is>
        <t>Y</t>
      </is>
    </oc>
    <nc r="O301"/>
  </rcc>
  <rcc rId="19614" sId="3">
    <oc r="O315" t="inlineStr">
      <is>
        <t>Y</t>
      </is>
    </oc>
    <nc r="O315"/>
  </rcc>
  <rcc rId="19615" sId="3">
    <oc r="L331" t="inlineStr">
      <is>
        <t>Y</t>
      </is>
    </oc>
    <nc r="L331"/>
  </rcc>
  <rcc rId="19616" sId="3">
    <oc r="P333" t="inlineStr">
      <is>
        <t>Y</t>
      </is>
    </oc>
    <nc r="P333"/>
  </rcc>
  <rcc rId="19617" sId="3">
    <oc r="O384" t="inlineStr">
      <is>
        <t>Y</t>
      </is>
    </oc>
    <nc r="O384"/>
  </rcc>
  <rcc rId="19618" sId="3">
    <oc r="O416" t="inlineStr">
      <is>
        <t>Y</t>
      </is>
    </oc>
    <nc r="O416"/>
  </rcc>
  <rcc rId="19619" sId="3">
    <oc r="M448" t="inlineStr">
      <is>
        <t>Y</t>
      </is>
    </oc>
    <nc r="M448"/>
  </rcc>
  <rcc rId="19620" sId="3">
    <oc r="N448" t="inlineStr">
      <is>
        <t>Y</t>
      </is>
    </oc>
    <nc r="N448"/>
  </rcc>
  <rcc rId="19621" sId="3">
    <oc r="O448" t="inlineStr">
      <is>
        <t>Y</t>
      </is>
    </oc>
    <nc r="O448"/>
  </rcc>
  <rcc rId="19622" sId="3">
    <oc r="P448" t="inlineStr">
      <is>
        <t>Y</t>
      </is>
    </oc>
    <nc r="P448"/>
  </rcc>
  <rcc rId="19623" sId="3">
    <oc r="P465" t="inlineStr">
      <is>
        <t>Y</t>
      </is>
    </oc>
    <nc r="P465"/>
  </rcc>
  <rcc rId="19624" sId="3">
    <oc r="P466" t="inlineStr">
      <is>
        <t>Y</t>
      </is>
    </oc>
    <nc r="P466"/>
  </rcc>
  <rcc rId="19625" sId="3">
    <oc r="V15">
      <v>5</v>
    </oc>
    <nc r="V15"/>
  </rcc>
  <rcc rId="19626" sId="3">
    <oc r="V19">
      <v>4</v>
    </oc>
    <nc r="V19"/>
  </rcc>
  <rcc rId="19627" sId="3">
    <oc r="V21" t="inlineStr">
      <is>
        <t>1,4</t>
      </is>
    </oc>
    <nc r="V21"/>
  </rcc>
  <rcc rId="19628" sId="3">
    <oc r="V37" t="inlineStr">
      <is>
        <t>3a</t>
      </is>
    </oc>
    <nc r="V37"/>
  </rcc>
  <rcc rId="19629" sId="3">
    <oc r="V38" t="inlineStr">
      <is>
        <t>3a</t>
      </is>
    </oc>
    <nc r="V38"/>
  </rcc>
  <rcc rId="19630" sId="3">
    <oc r="V47">
      <v>4</v>
    </oc>
    <nc r="V47"/>
  </rcc>
  <rcc rId="19631" sId="3">
    <oc r="V53">
      <v>4</v>
    </oc>
    <nc r="V53"/>
  </rcc>
  <rcc rId="19632" sId="3">
    <oc r="V54">
      <v>4</v>
    </oc>
    <nc r="V54"/>
  </rcc>
  <rcc rId="19633" sId="3">
    <oc r="V55">
      <v>4</v>
    </oc>
    <nc r="V55"/>
  </rcc>
  <rcc rId="19634" sId="3">
    <oc r="V56">
      <v>4</v>
    </oc>
    <nc r="V56"/>
  </rcc>
  <rcc rId="19635" sId="3">
    <oc r="V77" t="inlineStr">
      <is>
        <t>3a</t>
      </is>
    </oc>
    <nc r="V77"/>
  </rcc>
  <rcc rId="19636" sId="3">
    <oc r="V96" t="inlineStr">
      <is>
        <t>3a</t>
      </is>
    </oc>
    <nc r="V96"/>
  </rcc>
  <rcc rId="19637" sId="3">
    <oc r="V97">
      <v>4</v>
    </oc>
    <nc r="V97"/>
  </rcc>
  <rcc rId="19638" sId="3">
    <oc r="V105">
      <v>4</v>
    </oc>
    <nc r="V105"/>
  </rcc>
  <rcc rId="19639" sId="3">
    <oc r="V133">
      <v>4</v>
    </oc>
    <nc r="V133"/>
  </rcc>
  <rcc rId="19640" sId="3">
    <oc r="V135">
      <v>1</v>
    </oc>
    <nc r="V135"/>
  </rcc>
  <rcc rId="19641" sId="3">
    <oc r="V136">
      <v>4</v>
    </oc>
    <nc r="V136"/>
  </rcc>
  <rcc rId="19642" sId="3">
    <oc r="V148">
      <v>4</v>
    </oc>
    <nc r="V148"/>
  </rcc>
  <rcc rId="19643" sId="3">
    <oc r="V164" t="inlineStr">
      <is>
        <t>3a</t>
      </is>
    </oc>
    <nc r="V164"/>
  </rcc>
  <rcc rId="19644" sId="3">
    <oc r="V167">
      <v>1</v>
    </oc>
    <nc r="V167"/>
  </rcc>
  <rcc rId="19645" sId="3">
    <oc r="V187" t="inlineStr">
      <is>
        <t>3a</t>
      </is>
    </oc>
    <nc r="V187"/>
  </rcc>
  <rcc rId="19646" sId="3">
    <oc r="V211">
      <v>1</v>
    </oc>
    <nc r="V211"/>
  </rcc>
  <rcc rId="19647" sId="3">
    <oc r="V226" t="inlineStr">
      <is>
        <t>3a</t>
      </is>
    </oc>
    <nc r="V226"/>
  </rcc>
  <rcc rId="19648" sId="3">
    <oc r="V241">
      <v>5</v>
    </oc>
    <nc r="V241"/>
  </rcc>
  <rcc rId="19649" sId="3">
    <oc r="V243">
      <v>5</v>
    </oc>
    <nc r="V243"/>
  </rcc>
  <rcc rId="19650" sId="3">
    <oc r="V247">
      <v>5</v>
    </oc>
    <nc r="V247"/>
  </rcc>
  <rcc rId="19651" sId="3">
    <oc r="V250">
      <v>5</v>
    </oc>
    <nc r="V250"/>
  </rcc>
  <rcc rId="19652" sId="3">
    <oc r="V296">
      <v>4</v>
    </oc>
    <nc r="V296"/>
  </rcc>
  <rcc rId="19653" sId="3">
    <oc r="V298">
      <v>4</v>
    </oc>
    <nc r="V298"/>
  </rcc>
  <rcc rId="19654" sId="3">
    <oc r="V299">
      <v>1</v>
    </oc>
    <nc r="V299"/>
  </rcc>
  <rcc rId="19655" sId="3">
    <oc r="V300">
      <v>1</v>
    </oc>
    <nc r="V300"/>
  </rcc>
  <rcc rId="19656" sId="3">
    <oc r="V301">
      <v>1</v>
    </oc>
    <nc r="V301"/>
  </rcc>
  <rcc rId="19657" sId="3">
    <oc r="V315">
      <v>1</v>
    </oc>
    <nc r="V315"/>
  </rcc>
  <rcc rId="19658" sId="3">
    <oc r="V331">
      <v>5</v>
    </oc>
    <nc r="V331"/>
  </rcc>
  <rcc rId="19659" sId="3">
    <oc r="V333">
      <v>5</v>
    </oc>
    <nc r="V333"/>
  </rcc>
  <rcc rId="19660" sId="3">
    <oc r="V384">
      <v>2</v>
    </oc>
    <nc r="V384"/>
  </rcc>
  <rcc rId="19661" sId="3">
    <oc r="V416">
      <v>2</v>
    </oc>
    <nc r="V416"/>
  </rcc>
  <rcc rId="19662" sId="3">
    <oc r="V448">
      <v>2</v>
    </oc>
    <nc r="V448"/>
  </rcc>
  <rcc rId="19663" sId="3">
    <oc r="V465">
      <v>1</v>
    </oc>
    <nc r="V465"/>
  </rcc>
  <rcc rId="19664" sId="3">
    <oc r="V466">
      <v>1</v>
    </oc>
    <nc r="V466"/>
  </rcc>
  <rcc rId="19665" sId="3">
    <oc r="W15" t="inlineStr">
      <is>
        <t>SP</t>
      </is>
    </oc>
    <nc r="W15"/>
  </rcc>
  <rcc rId="19666" sId="3">
    <oc r="X15" t="inlineStr">
      <is>
        <t>JR</t>
      </is>
    </oc>
    <nc r="X15"/>
  </rcc>
  <rcc rId="19667" sId="3">
    <oc r="W19" t="inlineStr">
      <is>
        <t>LC</t>
      </is>
    </oc>
    <nc r="W19"/>
  </rcc>
  <rcc rId="19668" sId="3">
    <oc r="X19" t="inlineStr">
      <is>
        <t>SP</t>
      </is>
    </oc>
    <nc r="X19"/>
  </rcc>
  <rcc rId="19669" sId="3">
    <oc r="W47" t="inlineStr">
      <is>
        <t>MP</t>
      </is>
    </oc>
    <nc r="W47"/>
  </rcc>
  <rcc rId="19670" sId="3">
    <oc r="X47" t="inlineStr">
      <is>
        <t>SP</t>
      </is>
    </oc>
    <nc r="X47"/>
  </rcc>
  <rcc rId="19671" sId="3">
    <oc r="W53" t="inlineStr">
      <is>
        <t>RS</t>
      </is>
    </oc>
    <nc r="W53"/>
  </rcc>
  <rcc rId="19672" sId="3">
    <oc r="X53" t="inlineStr">
      <is>
        <t>JR</t>
      </is>
    </oc>
    <nc r="X53"/>
  </rcc>
  <rcc rId="19673" sId="3">
    <oc r="W55" t="inlineStr">
      <is>
        <t>SN</t>
      </is>
    </oc>
    <nc r="W55"/>
  </rcc>
  <rcc rId="19674" sId="3">
    <oc r="X55" t="inlineStr">
      <is>
        <t>LC</t>
      </is>
    </oc>
    <nc r="X55"/>
  </rcc>
  <rcc rId="19675" sId="3">
    <oc r="W56" t="inlineStr">
      <is>
        <t>PR</t>
      </is>
    </oc>
    <nc r="W56"/>
  </rcc>
  <rcc rId="19676" sId="3">
    <oc r="X56" t="inlineStr">
      <is>
        <t>LC</t>
      </is>
    </oc>
    <nc r="X56"/>
  </rcc>
  <rcc rId="19677" sId="3">
    <oc r="W96" t="inlineStr">
      <is>
        <t>SJ</t>
      </is>
    </oc>
    <nc r="W96"/>
  </rcc>
  <rcc rId="19678" sId="3">
    <oc r="X96" t="inlineStr">
      <is>
        <t>DD</t>
      </is>
    </oc>
    <nc r="X96"/>
  </rcc>
  <rcc rId="19679" sId="3">
    <oc r="W97" t="inlineStr">
      <is>
        <t>LC</t>
      </is>
    </oc>
    <nc r="W97"/>
  </rcc>
  <rcc rId="19680" sId="3">
    <oc r="X97" t="inlineStr">
      <is>
        <t>SP</t>
      </is>
    </oc>
    <nc r="X97"/>
  </rcc>
  <rcc rId="19681" sId="3">
    <oc r="W105" t="inlineStr">
      <is>
        <t>LC</t>
      </is>
    </oc>
    <nc r="W105"/>
  </rcc>
  <rcc rId="19682" sId="3">
    <oc r="X105" t="inlineStr">
      <is>
        <t>SP</t>
      </is>
    </oc>
    <nc r="X105"/>
  </rcc>
  <rcc rId="19683" sId="3">
    <oc r="W133" t="inlineStr">
      <is>
        <t>LC</t>
      </is>
    </oc>
    <nc r="W133"/>
  </rcc>
  <rcc rId="19684" sId="3">
    <oc r="X133" t="inlineStr">
      <is>
        <t>SP</t>
      </is>
    </oc>
    <nc r="X133"/>
  </rcc>
  <rcc rId="19685" sId="3">
    <oc r="W136" t="inlineStr">
      <is>
        <t>TCS</t>
      </is>
    </oc>
    <nc r="W136"/>
  </rcc>
  <rcc rId="19686" sId="3">
    <oc r="X136" t="inlineStr">
      <is>
        <t>TCS</t>
      </is>
    </oc>
    <nc r="X136"/>
  </rcc>
  <rcc rId="19687" sId="3">
    <oc r="W148" t="inlineStr">
      <is>
        <t>LC</t>
      </is>
    </oc>
    <nc r="W148"/>
  </rcc>
  <rcc rId="19688" sId="3">
    <oc r="X148" t="inlineStr">
      <is>
        <t>SP</t>
      </is>
    </oc>
    <nc r="X148"/>
  </rcc>
  <rcc rId="19689" sId="3">
    <oc r="W211" t="inlineStr">
      <is>
        <t>DHB</t>
      </is>
    </oc>
    <nc r="W211"/>
  </rcc>
  <rcc rId="19690" sId="3">
    <oc r="X211" t="inlineStr">
      <is>
        <t>JR</t>
      </is>
    </oc>
    <nc r="X211"/>
  </rcc>
  <rcc rId="19691" sId="3">
    <oc r="W241" t="inlineStr">
      <is>
        <t>HG</t>
      </is>
    </oc>
    <nc r="W241"/>
  </rcc>
  <rcc rId="19692" sId="3">
    <oc r="X241" t="inlineStr">
      <is>
        <t>SP</t>
      </is>
    </oc>
    <nc r="X241"/>
  </rcc>
  <rcc rId="19693" sId="3">
    <oc r="W243" t="inlineStr">
      <is>
        <t>IH</t>
      </is>
    </oc>
    <nc r="W243"/>
  </rcc>
  <rcc rId="19694" sId="3">
    <oc r="X243" t="inlineStr">
      <is>
        <t>SP</t>
      </is>
    </oc>
    <nc r="X243"/>
  </rcc>
  <rcc rId="19695" sId="3">
    <oc r="W247" t="inlineStr">
      <is>
        <t>IH</t>
      </is>
    </oc>
    <nc r="W247"/>
  </rcc>
  <rcc rId="19696" sId="3">
    <oc r="X247" t="inlineStr">
      <is>
        <t>SP</t>
      </is>
    </oc>
    <nc r="X247"/>
  </rcc>
  <rcc rId="19697" sId="3">
    <oc r="W250" t="inlineStr">
      <is>
        <t>IH</t>
      </is>
    </oc>
    <nc r="W250"/>
  </rcc>
  <rcc rId="19698" sId="3">
    <oc r="X250" t="inlineStr">
      <is>
        <t>SP</t>
      </is>
    </oc>
    <nc r="X250"/>
  </rcc>
  <rcc rId="19699" sId="3">
    <oc r="W296" t="inlineStr">
      <is>
        <t>LC</t>
      </is>
    </oc>
    <nc r="W296"/>
  </rcc>
  <rcc rId="19700" sId="3">
    <oc r="X296" t="inlineStr">
      <is>
        <t>SP</t>
      </is>
    </oc>
    <nc r="X296"/>
  </rcc>
  <rcc rId="19701" sId="3">
    <oc r="W300" t="inlineStr">
      <is>
        <t>JS</t>
      </is>
    </oc>
    <nc r="W300"/>
  </rcc>
  <rcc rId="19702" sId="3">
    <oc r="X300" t="inlineStr">
      <is>
        <t>SP</t>
      </is>
    </oc>
    <nc r="X300"/>
  </rcc>
  <rcc rId="19703" sId="3">
    <oc r="W331" t="inlineStr">
      <is>
        <t>IH/ JR</t>
      </is>
    </oc>
    <nc r="W331"/>
  </rcc>
  <rcc rId="19704" sId="3">
    <oc r="X331" t="inlineStr">
      <is>
        <t>AV</t>
      </is>
    </oc>
    <nc r="X331"/>
  </rcc>
  <rcc rId="19705" sId="3">
    <oc r="W333" t="inlineStr">
      <is>
        <t>DBY</t>
      </is>
    </oc>
    <nc r="W333"/>
  </rcc>
  <rcc rId="19706" sId="3">
    <oc r="X333" t="inlineStr">
      <is>
        <t>DBY</t>
      </is>
    </oc>
    <nc r="X333"/>
  </rcc>
  <rcc rId="19707" sId="3">
    <oc r="W448" t="inlineStr">
      <is>
        <t>BAZ</t>
      </is>
    </oc>
    <nc r="W448"/>
  </rcc>
  <rcc rId="19708" sId="3">
    <oc r="X448" t="inlineStr">
      <is>
        <t>SP</t>
      </is>
    </oc>
    <nc r="X448"/>
  </rcc>
  <rcc rId="19709" sId="3">
    <oc r="Z15">
      <v>100</v>
    </oc>
    <nc r="Z15"/>
  </rcc>
  <rcc rId="19710" sId="3">
    <oc r="AA15">
      <v>100</v>
    </oc>
    <nc r="AA15"/>
  </rcc>
  <rcc rId="19711" sId="3">
    <oc r="AB15">
      <v>100</v>
    </oc>
    <nc r="AB15"/>
  </rcc>
  <rcc rId="19712" sId="3">
    <oc r="AC15">
      <v>99</v>
    </oc>
    <nc r="AC15"/>
  </rcc>
  <rcc rId="19713" sId="3">
    <oc r="Z19">
      <v>100</v>
    </oc>
    <nc r="Z19"/>
  </rcc>
  <rcc rId="19714" sId="3">
    <oc r="AA19">
      <v>100</v>
    </oc>
    <nc r="AA19"/>
  </rcc>
  <rcc rId="19715" sId="3">
    <oc r="AB19">
      <v>100</v>
    </oc>
    <nc r="AB19"/>
  </rcc>
  <rcc rId="19716" sId="3">
    <oc r="AC19">
      <v>100</v>
    </oc>
    <nc r="AC19"/>
  </rcc>
  <rcc rId="19717" sId="3">
    <oc r="Z47">
      <v>100</v>
    </oc>
    <nc r="Z47"/>
  </rcc>
  <rcc rId="19718" sId="3">
    <oc r="AA47">
      <v>100</v>
    </oc>
    <nc r="AA47"/>
  </rcc>
  <rcc rId="19719" sId="3">
    <oc r="AB47">
      <v>100</v>
    </oc>
    <nc r="AB47"/>
  </rcc>
  <rcc rId="19720" sId="3">
    <oc r="AC47">
      <v>100</v>
    </oc>
    <nc r="AC47"/>
  </rcc>
  <rcc rId="19721" sId="3">
    <oc r="Z53">
      <v>100</v>
    </oc>
    <nc r="Z53"/>
  </rcc>
  <rcc rId="19722" sId="3">
    <oc r="AA53">
      <v>100</v>
    </oc>
    <nc r="AA53"/>
  </rcc>
  <rcc rId="19723" sId="3">
    <oc r="AB53">
      <v>100</v>
    </oc>
    <nc r="AB53"/>
  </rcc>
  <rcc rId="19724" sId="3">
    <oc r="Z55">
      <v>100</v>
    </oc>
    <nc r="Z55"/>
  </rcc>
  <rcc rId="19725" sId="3">
    <oc r="AA55">
      <v>1</v>
    </oc>
    <nc r="AA55"/>
  </rcc>
  <rcc rId="19726" sId="3">
    <oc r="Z56">
      <v>100</v>
    </oc>
    <nc r="Z56"/>
  </rcc>
  <rcc rId="19727" sId="3">
    <oc r="AA56">
      <v>1</v>
    </oc>
    <nc r="AA56"/>
  </rcc>
  <rcc rId="19728" sId="3">
    <oc r="Z105">
      <v>100</v>
    </oc>
    <nc r="Z105"/>
  </rcc>
  <rcc rId="19729" sId="3">
    <oc r="AA105">
      <v>100</v>
    </oc>
    <nc r="AA105"/>
  </rcc>
  <rcc rId="19730" sId="3">
    <oc r="Z133">
      <v>100</v>
    </oc>
    <nc r="Z133"/>
  </rcc>
  <rcc rId="19731" sId="3">
    <oc r="AA133">
      <v>100</v>
    </oc>
    <nc r="AA133"/>
  </rcc>
  <rcc rId="19732" sId="3">
    <oc r="AB133">
      <v>100</v>
    </oc>
    <nc r="AB133"/>
  </rcc>
  <rcc rId="19733" sId="3">
    <oc r="AC133">
      <v>100</v>
    </oc>
    <nc r="AC133"/>
  </rcc>
  <rcc rId="19734" sId="3">
    <oc r="Z148">
      <v>100</v>
    </oc>
    <nc r="Z148"/>
  </rcc>
  <rcc rId="19735" sId="3">
    <oc r="AA148">
      <v>100</v>
    </oc>
    <nc r="AA148"/>
  </rcc>
  <rcc rId="19736" sId="3">
    <oc r="AB148">
      <v>100</v>
    </oc>
    <nc r="AB148"/>
  </rcc>
  <rcc rId="19737" sId="3">
    <oc r="AC148">
      <v>100</v>
    </oc>
    <nc r="AC148"/>
  </rcc>
  <rcc rId="19738" sId="3">
    <oc r="Z211">
      <v>100</v>
    </oc>
    <nc r="Z211"/>
  </rcc>
  <rcc rId="19739" sId="3">
    <oc r="AA211">
      <v>100</v>
    </oc>
    <nc r="AA211"/>
  </rcc>
  <rcc rId="19740" sId="3">
    <oc r="AB211">
      <v>100</v>
    </oc>
    <nc r="AB211"/>
  </rcc>
  <rcc rId="19741" sId="3">
    <oc r="AC211">
      <v>100</v>
    </oc>
    <nc r="AC211"/>
  </rcc>
  <rcc rId="19742" sId="3">
    <oc r="Z241">
      <v>100</v>
    </oc>
    <nc r="Z241"/>
  </rcc>
  <rcc rId="19743" sId="3">
    <oc r="AA241">
      <v>1</v>
    </oc>
    <nc r="AA241"/>
  </rcc>
  <rcc rId="19744" sId="3">
    <oc r="Z243">
      <v>100</v>
    </oc>
    <nc r="Z243"/>
  </rcc>
  <rcc rId="19745" sId="3">
    <oc r="AA243">
      <v>100</v>
    </oc>
    <nc r="AA243"/>
  </rcc>
  <rcc rId="19746" sId="3">
    <oc r="Z247">
      <v>100</v>
    </oc>
    <nc r="Z247"/>
  </rcc>
  <rcc rId="19747" sId="3">
    <oc r="AA247">
      <v>100</v>
    </oc>
    <nc r="AA247"/>
  </rcc>
  <rcc rId="19748" sId="3">
    <oc r="Z250">
      <v>100</v>
    </oc>
    <nc r="Z250"/>
  </rcc>
  <rcc rId="19749" sId="3">
    <oc r="AA250">
      <v>100</v>
    </oc>
    <nc r="AA250"/>
  </rcc>
  <rcc rId="19750" sId="3">
    <oc r="Z296">
      <v>100</v>
    </oc>
    <nc r="Z296"/>
  </rcc>
  <rcc rId="19751" sId="3">
    <oc r="AA296">
      <v>100</v>
    </oc>
    <nc r="AA296"/>
  </rcc>
  <rcc rId="19752" sId="3">
    <oc r="AB296">
      <v>100</v>
    </oc>
    <nc r="AB296"/>
  </rcc>
  <rcc rId="19753" sId="3">
    <oc r="AC296">
      <v>100</v>
    </oc>
    <nc r="AC296"/>
  </rcc>
  <rcc rId="19754" sId="3">
    <oc r="Z300">
      <v>100</v>
    </oc>
    <nc r="Z300"/>
  </rcc>
  <rcc rId="19755" sId="3">
    <oc r="AA300">
      <v>100</v>
    </oc>
    <nc r="AA300"/>
  </rcc>
  <rcc rId="19756" sId="3">
    <oc r="AB300">
      <v>100</v>
    </oc>
    <nc r="AB300"/>
  </rcc>
  <rcc rId="19757" sId="3">
    <oc r="AC300">
      <v>100</v>
    </oc>
    <nc r="AC300"/>
  </rcc>
  <rcc rId="19758" sId="3">
    <oc r="Z331">
      <v>70</v>
    </oc>
    <nc r="Z331"/>
  </rcc>
  <rcc rId="19759" sId="3">
    <oc r="Z448">
      <v>100</v>
    </oc>
    <nc r="Z448"/>
  </rcc>
  <rcc rId="19760" sId="3">
    <oc r="AA448">
      <v>100</v>
    </oc>
    <nc r="AA448"/>
  </rcc>
  <rcc rId="19761" sId="3">
    <oc r="AB448">
      <v>1</v>
    </oc>
    <nc r="AB448"/>
  </rcc>
  <rcc rId="19762" sId="3">
    <oc r="AF47" t="inlineStr">
      <is>
        <t>MP</t>
      </is>
    </oc>
    <nc r="AF47"/>
  </rcc>
  <rcc rId="19763" sId="3">
    <oc r="AG47" t="inlineStr">
      <is>
        <t>SP</t>
      </is>
    </oc>
    <nc r="AG47"/>
  </rcc>
  <rcc rId="19764" sId="3">
    <oc r="AF53" t="inlineStr">
      <is>
        <t>RS</t>
      </is>
    </oc>
    <nc r="AF53"/>
  </rcc>
  <rcc rId="19765" sId="3">
    <oc r="AG53" t="inlineStr">
      <is>
        <t>JR</t>
      </is>
    </oc>
    <nc r="AG53"/>
  </rcc>
  <rcc rId="19766" sId="3">
    <oc r="AF55" t="inlineStr">
      <is>
        <t>SN</t>
      </is>
    </oc>
    <nc r="AF55"/>
  </rcc>
  <rcc rId="19767" sId="3">
    <oc r="AG55" t="inlineStr">
      <is>
        <t>LC</t>
      </is>
    </oc>
    <nc r="AG55"/>
  </rcc>
  <rcc rId="19768" sId="3">
    <oc r="AF56" t="inlineStr">
      <is>
        <t>PR</t>
      </is>
    </oc>
    <nc r="AF56"/>
  </rcc>
  <rcc rId="19769" sId="3">
    <oc r="AG56" t="inlineStr">
      <is>
        <t>LC</t>
      </is>
    </oc>
    <nc r="AG56"/>
  </rcc>
  <rcc rId="19770" sId="3">
    <oc r="AF96" t="inlineStr">
      <is>
        <t>SJ</t>
      </is>
    </oc>
    <nc r="AF96"/>
  </rcc>
  <rcc rId="19771" sId="3">
    <oc r="AG96" t="inlineStr">
      <is>
        <t>DD</t>
      </is>
    </oc>
    <nc r="AG96"/>
  </rcc>
  <rcc rId="19772" sId="3">
    <oc r="AF97" t="inlineStr">
      <is>
        <t>LC</t>
      </is>
    </oc>
    <nc r="AF97"/>
  </rcc>
  <rcc rId="19773" sId="3">
    <oc r="AG97" t="inlineStr">
      <is>
        <t>SP</t>
      </is>
    </oc>
    <nc r="AG97"/>
  </rcc>
  <rcc rId="19774" sId="3">
    <oc r="AF105" t="inlineStr">
      <is>
        <t>LC</t>
      </is>
    </oc>
    <nc r="AF105"/>
  </rcc>
  <rcc rId="19775" sId="3">
    <oc r="AG105" t="inlineStr">
      <is>
        <t>SP</t>
      </is>
    </oc>
    <nc r="AG105"/>
  </rcc>
  <rcc rId="19776" sId="3">
    <oc r="AF133" t="inlineStr">
      <is>
        <t>LC</t>
      </is>
    </oc>
    <nc r="AF133"/>
  </rcc>
  <rcc rId="19777" sId="3">
    <oc r="AG133" t="inlineStr">
      <is>
        <t>SP</t>
      </is>
    </oc>
    <nc r="AG133"/>
  </rcc>
  <rcc rId="19778" sId="3">
    <oc r="AF135" t="inlineStr">
      <is>
        <t>JR</t>
      </is>
    </oc>
    <nc r="AF135"/>
  </rcc>
  <rcc rId="19779" sId="3">
    <oc r="AG135" t="inlineStr">
      <is>
        <t>RS</t>
      </is>
    </oc>
    <nc r="AG135"/>
  </rcc>
  <rcc rId="19780" sId="3">
    <oc r="AF136" t="inlineStr">
      <is>
        <t>JR</t>
      </is>
    </oc>
    <nc r="AF136"/>
  </rcc>
  <rcc rId="19781" sId="3">
    <oc r="AG136" t="inlineStr">
      <is>
        <t>RS</t>
      </is>
    </oc>
    <nc r="AG136"/>
  </rcc>
  <rcc rId="19782" sId="3">
    <oc r="AF148" t="inlineStr">
      <is>
        <t>LC</t>
      </is>
    </oc>
    <nc r="AF148"/>
  </rcc>
  <rcc rId="19783" sId="3">
    <oc r="AG148" t="inlineStr">
      <is>
        <t>SP</t>
      </is>
    </oc>
    <nc r="AG148"/>
  </rcc>
  <rcc rId="19784" sId="3">
    <oc r="AF211" t="inlineStr">
      <is>
        <t>DHB</t>
      </is>
    </oc>
    <nc r="AF211"/>
  </rcc>
  <rcc rId="19785" sId="3">
    <oc r="AG211" t="inlineStr">
      <is>
        <t>JR</t>
      </is>
    </oc>
    <nc r="AG211"/>
  </rcc>
  <rcc rId="19786" sId="3">
    <oc r="AF241" t="inlineStr">
      <is>
        <t>HG</t>
      </is>
    </oc>
    <nc r="AF241"/>
  </rcc>
  <rcc rId="19787" sId="3">
    <oc r="AG241" t="inlineStr">
      <is>
        <t>SP</t>
      </is>
    </oc>
    <nc r="AG241"/>
  </rcc>
  <rcc rId="19788" sId="3">
    <oc r="AF243" t="inlineStr">
      <is>
        <t>IH</t>
      </is>
    </oc>
    <nc r="AF243"/>
  </rcc>
  <rcc rId="19789" sId="3">
    <oc r="AG243" t="inlineStr">
      <is>
        <t>SP</t>
      </is>
    </oc>
    <nc r="AG243"/>
  </rcc>
  <rcc rId="19790" sId="3">
    <oc r="AF247" t="inlineStr">
      <is>
        <t>IH</t>
      </is>
    </oc>
    <nc r="AF247"/>
  </rcc>
  <rcc rId="19791" sId="3">
    <oc r="AG247" t="inlineStr">
      <is>
        <t>SP</t>
      </is>
    </oc>
    <nc r="AG247"/>
  </rcc>
  <rcc rId="19792" sId="3">
    <oc r="AF250" t="inlineStr">
      <is>
        <t>IH</t>
      </is>
    </oc>
    <nc r="AF250"/>
  </rcc>
  <rcc rId="19793" sId="3">
    <oc r="AG250" t="inlineStr">
      <is>
        <t>SP</t>
      </is>
    </oc>
    <nc r="AG250"/>
  </rcc>
  <rcc rId="19794" sId="3">
    <oc r="AF296" t="inlineStr">
      <is>
        <t>LC</t>
      </is>
    </oc>
    <nc r="AF296"/>
  </rcc>
  <rcc rId="19795" sId="3">
    <oc r="AG296" t="inlineStr">
      <is>
        <t>SP</t>
      </is>
    </oc>
    <nc r="AG296"/>
  </rcc>
  <rcc rId="19796" sId="3">
    <oc r="AF298" t="inlineStr">
      <is>
        <t>JR</t>
      </is>
    </oc>
    <nc r="AF298"/>
  </rcc>
  <rcc rId="19797" sId="3">
    <oc r="AG298" t="inlineStr">
      <is>
        <t>RS</t>
      </is>
    </oc>
    <nc r="AG298"/>
  </rcc>
  <rcc rId="19798" sId="3">
    <oc r="AF299" t="inlineStr">
      <is>
        <t>JS</t>
      </is>
    </oc>
    <nc r="AF299"/>
  </rcc>
  <rcc rId="19799" sId="3">
    <oc r="AG299" t="inlineStr">
      <is>
        <t>SP</t>
      </is>
    </oc>
    <nc r="AG299"/>
  </rcc>
  <rcc rId="19800" sId="3">
    <oc r="AF300" t="inlineStr">
      <is>
        <t>JS</t>
      </is>
    </oc>
    <nc r="AF300"/>
  </rcc>
  <rcc rId="19801" sId="3">
    <oc r="AG300" t="inlineStr">
      <is>
        <t>SP</t>
      </is>
    </oc>
    <nc r="AG300"/>
  </rcc>
  <rcc rId="19802" sId="3">
    <oc r="AF301" t="inlineStr">
      <is>
        <t>JS</t>
      </is>
    </oc>
    <nc r="AF301"/>
  </rcc>
  <rcc rId="19803" sId="3">
    <oc r="AG301" t="inlineStr">
      <is>
        <t>SP</t>
      </is>
    </oc>
    <nc r="AG301"/>
  </rcc>
  <rcc rId="19804" sId="3">
    <oc r="AF315" t="inlineStr">
      <is>
        <t>JS</t>
      </is>
    </oc>
    <nc r="AF315"/>
  </rcc>
  <rcc rId="19805" sId="3">
    <oc r="AG315" t="inlineStr">
      <is>
        <t>SP</t>
      </is>
    </oc>
    <nc r="AG315"/>
  </rcc>
  <rcc rId="19806" sId="3">
    <oc r="AF331" t="inlineStr">
      <is>
        <t>IH/ JR</t>
      </is>
    </oc>
    <nc r="AF331"/>
  </rcc>
  <rcc rId="19807" sId="3">
    <oc r="AG331" t="inlineStr">
      <is>
        <t>AV</t>
      </is>
    </oc>
    <nc r="AG331"/>
  </rcc>
  <rcc rId="19808" sId="3">
    <oc r="AF333" t="inlineStr">
      <is>
        <t>DBY</t>
      </is>
    </oc>
    <nc r="AF333"/>
  </rcc>
  <rcc rId="19809" sId="3">
    <oc r="AG333" t="inlineStr">
      <is>
        <t>DBY</t>
      </is>
    </oc>
    <nc r="AG333"/>
  </rcc>
  <rcc rId="19810" sId="3">
    <oc r="AF384" t="inlineStr">
      <is>
        <t>BAZ</t>
      </is>
    </oc>
    <nc r="AF384"/>
  </rcc>
  <rcc rId="19811" sId="3">
    <oc r="AG384" t="inlineStr">
      <is>
        <t>SP</t>
      </is>
    </oc>
    <nc r="AG384"/>
  </rcc>
  <rcc rId="19812" sId="3">
    <oc r="AF416" t="inlineStr">
      <is>
        <t>BAZ</t>
      </is>
    </oc>
    <nc r="AF416"/>
  </rcc>
  <rcc rId="19813" sId="3">
    <oc r="AG416" t="inlineStr">
      <is>
        <t>SP</t>
      </is>
    </oc>
    <nc r="AG416"/>
  </rcc>
  <rcc rId="19814" sId="3">
    <oc r="AF448" t="inlineStr">
      <is>
        <t>BAZ</t>
      </is>
    </oc>
    <nc r="AF448"/>
  </rcc>
  <rcc rId="19815" sId="3">
    <oc r="AG448" t="inlineStr">
      <is>
        <t>SP</t>
      </is>
    </oc>
    <nc r="AG448"/>
  </rcc>
  <rcc rId="19816" sId="3">
    <oc r="AI47">
      <v>100</v>
    </oc>
    <nc r="AI47"/>
  </rcc>
  <rcc rId="19817" sId="3">
    <oc r="AJ47">
      <v>100</v>
    </oc>
    <nc r="AJ47"/>
  </rcc>
  <rcc rId="19818" sId="3">
    <oc r="AK47">
      <v>100</v>
    </oc>
    <nc r="AK47"/>
  </rcc>
  <rcc rId="19819" sId="3">
    <oc r="AM47" t="inlineStr">
      <is>
        <t>Y</t>
      </is>
    </oc>
    <nc r="AM47"/>
  </rcc>
  <rcc rId="19820" sId="3">
    <oc r="AO47" t="inlineStr">
      <is>
        <t>Y</t>
      </is>
    </oc>
    <nc r="AO47"/>
  </rcc>
  <rcc rId="19821" sId="3">
    <oc r="AP47">
      <v>100</v>
    </oc>
    <nc r="AP47"/>
  </rcc>
  <rcc rId="19822" sId="3">
    <oc r="AQ47">
      <v>100</v>
    </oc>
    <nc r="AQ47"/>
  </rcc>
  <rcc rId="19823" sId="3">
    <oc r="AR47">
      <v>100</v>
    </oc>
    <nc r="AR47"/>
  </rcc>
  <rcc rId="19824" sId="3">
    <oc r="AI53">
      <v>100</v>
    </oc>
    <nc r="AI53"/>
  </rcc>
  <rcc rId="19825" sId="3">
    <oc r="AJ53">
      <v>100</v>
    </oc>
    <nc r="AJ53"/>
  </rcc>
  <rcc rId="19826" sId="3">
    <oc r="AK53">
      <v>80</v>
    </oc>
    <nc r="AK53"/>
  </rcc>
  <rcc rId="19827" sId="3">
    <oc r="AM53" t="inlineStr">
      <is>
        <t>Y</t>
      </is>
    </oc>
    <nc r="AM53"/>
  </rcc>
  <rcc rId="19828" sId="3">
    <oc r="AQ53">
      <v>100</v>
    </oc>
    <nc r="AQ53"/>
  </rcc>
  <rcc rId="19829" sId="3">
    <oc r="AR53">
      <v>100</v>
    </oc>
    <nc r="AR53"/>
  </rcc>
  <rcc rId="19830" sId="3">
    <oc r="AI55">
      <v>100</v>
    </oc>
    <nc r="AI55"/>
  </rcc>
  <rcc rId="19831" sId="3">
    <oc r="AJ55">
      <v>1</v>
    </oc>
    <nc r="AJ55"/>
  </rcc>
  <rcc rId="19832" sId="3">
    <oc r="AM55" t="inlineStr">
      <is>
        <t>Y</t>
      </is>
    </oc>
    <nc r="AM55"/>
  </rcc>
  <rcc rId="19833" sId="3">
    <oc r="AQ55">
      <v>100</v>
    </oc>
    <nc r="AQ55"/>
  </rcc>
  <rcc rId="19834" sId="3">
    <oc r="AI56">
      <v>100</v>
    </oc>
    <nc r="AI56"/>
  </rcc>
  <rcc rId="19835" sId="3">
    <oc r="AJ56">
      <v>1</v>
    </oc>
    <nc r="AJ56"/>
  </rcc>
  <rcc rId="19836" sId="3">
    <oc r="AM56" t="inlineStr">
      <is>
        <t>Y</t>
      </is>
    </oc>
    <nc r="AM56"/>
  </rcc>
  <rcc rId="19837" sId="3">
    <oc r="AQ56">
      <v>100</v>
    </oc>
    <nc r="AQ56"/>
  </rcc>
  <rcc rId="19838" sId="3">
    <oc r="AI105">
      <v>100</v>
    </oc>
    <nc r="AI105"/>
  </rcc>
  <rcc rId="19839" sId="3">
    <oc r="AJ105">
      <v>100</v>
    </oc>
    <nc r="AJ105"/>
  </rcc>
  <rcc rId="19840" sId="3">
    <oc r="AM105" t="inlineStr">
      <is>
        <t>Y</t>
      </is>
    </oc>
    <nc r="AM105"/>
  </rcc>
  <rcc rId="19841" sId="3">
    <oc r="AO105" t="inlineStr">
      <is>
        <t>Y</t>
      </is>
    </oc>
    <nc r="AO105"/>
  </rcc>
  <rcc rId="19842" sId="3">
    <oc r="AQ105">
      <v>100</v>
    </oc>
    <nc r="AQ105"/>
  </rcc>
  <rcc rId="19843" sId="3">
    <oc r="AR105">
      <v>90</v>
    </oc>
    <nc r="AR105"/>
  </rcc>
  <rcc rId="19844" sId="3">
    <oc r="AI133">
      <v>100</v>
    </oc>
    <nc r="AI133"/>
  </rcc>
  <rcc rId="19845" sId="3">
    <oc r="AJ133">
      <v>100</v>
    </oc>
    <nc r="AJ133"/>
  </rcc>
  <rcc rId="19846" sId="3">
    <oc r="AK133">
      <v>100</v>
    </oc>
    <nc r="AK133"/>
  </rcc>
  <rcc rId="19847" sId="3">
    <oc r="AP133">
      <v>100</v>
    </oc>
    <nc r="AP133"/>
  </rcc>
  <rcc rId="19848" sId="3">
    <oc r="AQ133">
      <v>100</v>
    </oc>
    <nc r="AQ133"/>
  </rcc>
  <rcc rId="19849" sId="3">
    <oc r="AR133">
      <v>100</v>
    </oc>
    <nc r="AR133"/>
  </rcc>
  <rcc rId="19850" sId="3">
    <oc r="AI135">
      <v>100</v>
    </oc>
    <nc r="AI135"/>
  </rcc>
  <rcc rId="19851" sId="3">
    <oc r="AJ135">
      <v>100</v>
    </oc>
    <nc r="AJ135"/>
  </rcc>
  <rcc rId="19852" sId="3">
    <oc r="AK135">
      <v>100</v>
    </oc>
    <nc r="AK135"/>
  </rcc>
  <rcc rId="19853" sId="3">
    <oc r="AP135">
      <v>90</v>
    </oc>
    <nc r="AP135"/>
  </rcc>
  <rcc rId="19854" sId="3">
    <oc r="AQ135">
      <v>100</v>
    </oc>
    <nc r="AQ135"/>
  </rcc>
  <rcc rId="19855" sId="3">
    <oc r="AR135">
      <v>100</v>
    </oc>
    <nc r="AR135"/>
  </rcc>
  <rcc rId="19856" sId="3">
    <oc r="AI136">
      <v>100</v>
    </oc>
    <nc r="AI136"/>
  </rcc>
  <rcc rId="19857" sId="3">
    <oc r="AJ136">
      <v>100</v>
    </oc>
    <nc r="AJ136"/>
  </rcc>
  <rcc rId="19858" sId="3">
    <oc r="AK136">
      <v>100</v>
    </oc>
    <nc r="AK136"/>
  </rcc>
  <rcc rId="19859" sId="3">
    <oc r="AM136" t="inlineStr">
      <is>
        <t>Y</t>
      </is>
    </oc>
    <nc r="AM136"/>
  </rcc>
  <rcc rId="19860" sId="3">
    <oc r="AP136">
      <v>100</v>
    </oc>
    <nc r="AP136"/>
  </rcc>
  <rcc rId="19861" sId="3">
    <oc r="AQ136">
      <v>100</v>
    </oc>
    <nc r="AQ136"/>
  </rcc>
  <rcc rId="19862" sId="3">
    <oc r="AR136">
      <v>100</v>
    </oc>
    <nc r="AR136"/>
  </rcc>
  <rcc rId="19863" sId="3">
    <oc r="AI148">
      <v>100</v>
    </oc>
    <nc r="AI148"/>
  </rcc>
  <rcc rId="19864" sId="3">
    <oc r="AJ148">
      <v>100</v>
    </oc>
    <nc r="AJ148"/>
  </rcc>
  <rcc rId="19865" sId="3">
    <oc r="AK148">
      <v>1</v>
    </oc>
    <nc r="AK148"/>
  </rcc>
  <rcc rId="19866" sId="3">
    <oc r="AM148" t="inlineStr">
      <is>
        <t>Y</t>
      </is>
    </oc>
    <nc r="AM148"/>
  </rcc>
  <rcc rId="19867" sId="3">
    <oc r="AQ148">
      <v>100</v>
    </oc>
    <nc r="AQ148"/>
  </rcc>
  <rcc rId="19868" sId="3">
    <oc r="AR148">
      <v>90</v>
    </oc>
    <nc r="AR148"/>
  </rcc>
  <rcc rId="19869" sId="3">
    <oc r="AI211">
      <v>100</v>
    </oc>
    <nc r="AI211"/>
  </rcc>
  <rcc rId="19870" sId="3">
    <oc r="AJ211">
      <v>100</v>
    </oc>
    <nc r="AJ211"/>
  </rcc>
  <rcc rId="19871" sId="3">
    <oc r="AK211">
      <v>100</v>
    </oc>
    <nc r="AK211"/>
  </rcc>
  <rcc rId="19872" sId="3">
    <oc r="AP211">
      <v>100</v>
    </oc>
    <nc r="AP211"/>
  </rcc>
  <rcc rId="19873" sId="3">
    <oc r="AQ211">
      <v>100</v>
    </oc>
    <nc r="AQ211"/>
  </rcc>
  <rcc rId="19874" sId="3">
    <oc r="AR211">
      <v>100</v>
    </oc>
    <nc r="AR211"/>
  </rcc>
  <rcc rId="19875" sId="3">
    <oc r="AI241">
      <v>100</v>
    </oc>
    <nc r="AI241"/>
  </rcc>
  <rcc rId="19876" sId="3">
    <oc r="AJ241">
      <v>1</v>
    </oc>
    <nc r="AJ241"/>
  </rcc>
  <rcc rId="19877" sId="3">
    <oc r="AQ241">
      <v>100</v>
    </oc>
    <nc r="AQ241"/>
  </rcc>
  <rcc rId="19878" sId="3">
    <oc r="AR241">
      <v>1</v>
    </oc>
    <nc r="AR241"/>
  </rcc>
  <rcc rId="19879" sId="3">
    <oc r="AI243">
      <v>100</v>
    </oc>
    <nc r="AI243"/>
  </rcc>
  <rcc rId="19880" sId="3">
    <oc r="AJ243">
      <v>100</v>
    </oc>
    <nc r="AJ243"/>
  </rcc>
  <rcc rId="19881" sId="3">
    <oc r="AQ243">
      <v>100</v>
    </oc>
    <nc r="AQ243"/>
  </rcc>
  <rcc rId="19882" sId="3">
    <oc r="AR243">
      <v>90</v>
    </oc>
    <nc r="AR243"/>
  </rcc>
  <rcc rId="19883" sId="3">
    <oc r="AI247">
      <v>100</v>
    </oc>
    <nc r="AI247"/>
  </rcc>
  <rcc rId="19884" sId="3">
    <oc r="AJ247">
      <v>100</v>
    </oc>
    <nc r="AJ247"/>
  </rcc>
  <rcc rId="19885" sId="3">
    <oc r="AK247">
      <v>100</v>
    </oc>
    <nc r="AK247"/>
  </rcc>
  <rcc rId="19886" sId="3">
    <oc r="AP247">
      <v>99</v>
    </oc>
    <nc r="AP247"/>
  </rcc>
  <rcc rId="19887" sId="3">
    <oc r="AQ247">
      <v>100</v>
    </oc>
    <nc r="AQ247"/>
  </rcc>
  <rcc rId="19888" sId="3">
    <oc r="AR247">
      <v>90</v>
    </oc>
    <nc r="AR247"/>
  </rcc>
  <rcc rId="19889" sId="3">
    <oc r="AI250">
      <v>100</v>
    </oc>
    <nc r="AI250"/>
  </rcc>
  <rcc rId="19890" sId="3">
    <oc r="AJ250">
      <v>100</v>
    </oc>
    <nc r="AJ250"/>
  </rcc>
  <rcc rId="19891" sId="3">
    <oc r="AQ250">
      <v>100</v>
    </oc>
    <nc r="AQ250"/>
  </rcc>
  <rcc rId="19892" sId="3">
    <oc r="AR250">
      <v>90</v>
    </oc>
    <nc r="AR250"/>
  </rcc>
  <rcc rId="19893" sId="3">
    <oc r="AI296">
      <v>100</v>
    </oc>
    <nc r="AI296"/>
  </rcc>
  <rcc rId="19894" sId="3">
    <oc r="AJ296">
      <v>100</v>
    </oc>
    <nc r="AJ296"/>
  </rcc>
  <rcc rId="19895" sId="3">
    <oc r="AK296">
      <v>100</v>
    </oc>
    <nc r="AK296"/>
  </rcc>
  <rcc rId="19896" sId="3">
    <oc r="AP296">
      <v>100</v>
    </oc>
    <nc r="AP296"/>
  </rcc>
  <rcc rId="19897" sId="3">
    <oc r="AQ296">
      <v>100</v>
    </oc>
    <nc r="AQ296"/>
  </rcc>
  <rcc rId="19898" sId="3">
    <oc r="AR296">
      <v>100</v>
    </oc>
    <nc r="AR296"/>
  </rcc>
  <rcc rId="19899" sId="3">
    <oc r="AI298">
      <v>100</v>
    </oc>
    <nc r="AI298"/>
  </rcc>
  <rcc rId="19900" sId="3">
    <oc r="AJ298">
      <v>100</v>
    </oc>
    <nc r="AJ298"/>
  </rcc>
  <rcc rId="19901" sId="3">
    <oc r="AK298">
      <v>100</v>
    </oc>
    <nc r="AK298"/>
  </rcc>
  <rcc rId="19902" sId="3">
    <oc r="AM298" t="inlineStr">
      <is>
        <t>Y</t>
      </is>
    </oc>
    <nc r="AM298"/>
  </rcc>
  <rcc rId="19903" sId="3">
    <oc r="AP298">
      <v>100</v>
    </oc>
    <nc r="AP298"/>
  </rcc>
  <rcc rId="19904" sId="3">
    <oc r="AQ298">
      <v>100</v>
    </oc>
    <nc r="AQ298"/>
  </rcc>
  <rcc rId="19905" sId="3">
    <oc r="AR298">
      <v>100</v>
    </oc>
    <nc r="AR298"/>
  </rcc>
  <rcc rId="19906" sId="3">
    <oc r="AQ299">
      <v>100</v>
    </oc>
    <nc r="AQ299"/>
  </rcc>
  <rcc rId="19907" sId="3">
    <oc r="AR299">
      <v>100</v>
    </oc>
    <nc r="AR299"/>
  </rcc>
  <rcc rId="19908" sId="3">
    <oc r="AI300">
      <v>100</v>
    </oc>
    <nc r="AI300"/>
  </rcc>
  <rcc rId="19909" sId="3">
    <oc r="AJ300">
      <v>100</v>
    </oc>
    <nc r="AJ300"/>
  </rcc>
  <rcc rId="19910" sId="3">
    <oc r="AK300">
      <v>100</v>
    </oc>
    <nc r="AK300"/>
  </rcc>
  <rcc rId="19911" sId="3">
    <oc r="AM300" t="inlineStr">
      <is>
        <t>Y</t>
      </is>
    </oc>
    <nc r="AM300"/>
  </rcc>
  <rcc rId="19912" sId="3">
    <oc r="AO300" t="inlineStr">
      <is>
        <t>Y</t>
      </is>
    </oc>
    <nc r="AO300"/>
  </rcc>
  <rcc rId="19913" sId="3">
    <oc r="AP300">
      <v>100</v>
    </oc>
    <nc r="AP300"/>
  </rcc>
  <rcc rId="19914" sId="3">
    <oc r="AQ300">
      <v>100</v>
    </oc>
    <nc r="AQ300"/>
  </rcc>
  <rcc rId="19915" sId="3">
    <oc r="AR300">
      <v>100</v>
    </oc>
    <nc r="AR300"/>
  </rcc>
  <rcc rId="19916" sId="3">
    <oc r="AQ301">
      <v>100</v>
    </oc>
    <nc r="AQ301"/>
  </rcc>
  <rcc rId="19917" sId="3">
    <oc r="AR301">
      <v>100</v>
    </oc>
    <nc r="AR301"/>
  </rcc>
  <rcc rId="19918" sId="3">
    <oc r="AQ315">
      <v>100</v>
    </oc>
    <nc r="AQ315"/>
  </rcc>
  <rcc rId="19919" sId="3">
    <oc r="AR315">
      <v>100</v>
    </oc>
    <nc r="AR315"/>
  </rcc>
  <rcc rId="19920" sId="3">
    <oc r="AI331">
      <v>70</v>
    </oc>
    <nc r="AI331"/>
  </rcc>
  <rcc rId="19921" sId="3">
    <oc r="AQ384">
      <v>100</v>
    </oc>
    <nc r="AQ384"/>
  </rcc>
  <rcc rId="19922" sId="3">
    <oc r="AR384">
      <v>99</v>
    </oc>
    <nc r="AR384"/>
  </rcc>
  <rcc rId="19923" sId="3">
    <oc r="AQ416">
      <v>100</v>
    </oc>
    <nc r="AQ416"/>
  </rcc>
  <rcc rId="19924" sId="3">
    <oc r="AR416">
      <v>100</v>
    </oc>
    <nc r="AR416"/>
  </rcc>
  <rcc rId="19925" sId="3">
    <oc r="AI448">
      <v>100</v>
    </oc>
    <nc r="AI448"/>
  </rcc>
  <rcc rId="19926" sId="3">
    <oc r="AJ448">
      <v>100</v>
    </oc>
    <nc r="AJ448"/>
  </rcc>
  <rcc rId="19927" sId="3">
    <oc r="AK448">
      <v>1</v>
    </oc>
    <nc r="AK448"/>
  </rcc>
  <rcc rId="19928" sId="3">
    <oc r="AM448" t="inlineStr">
      <is>
        <t>Y</t>
      </is>
    </oc>
    <nc r="AM448"/>
  </rcc>
  <rcc rId="19929" sId="3">
    <oc r="AQ448">
      <v>100</v>
    </oc>
    <nc r="AQ448"/>
  </rcc>
  <rcc rId="19930" sId="3">
    <oc r="AR448">
      <v>80</v>
    </oc>
    <nc r="AR448"/>
  </rcc>
  <rcc rId="19931" sId="3">
    <oc r="AV15" t="inlineStr">
      <is>
        <t>SP</t>
      </is>
    </oc>
    <nc r="AV15"/>
  </rcc>
  <rcc rId="19932" sId="3">
    <oc r="AX15" t="inlineStr">
      <is>
        <t>JR</t>
      </is>
    </oc>
    <nc r="AX15"/>
  </rcc>
  <rcc rId="19933" sId="3">
    <oc r="AV19" t="inlineStr">
      <is>
        <t>LC</t>
      </is>
    </oc>
    <nc r="AV19"/>
  </rcc>
  <rcc rId="19934" sId="3">
    <oc r="AX19" t="inlineStr">
      <is>
        <t>SP</t>
      </is>
    </oc>
    <nc r="AX19"/>
  </rcc>
  <rcc rId="19935" sId="3">
    <oc r="AV21" t="inlineStr">
      <is>
        <t>RS</t>
      </is>
    </oc>
    <nc r="AV21"/>
  </rcc>
  <rcc rId="19936" sId="3">
    <oc r="AX21" t="inlineStr">
      <is>
        <t>AV</t>
      </is>
    </oc>
    <nc r="AX21"/>
  </rcc>
  <rcc rId="19937" sId="3">
    <oc r="AV37" t="inlineStr">
      <is>
        <t>SJ</t>
      </is>
    </oc>
    <nc r="AV37"/>
  </rcc>
  <rcc rId="19938" sId="3">
    <oc r="AX37" t="inlineStr">
      <is>
        <t>DD</t>
      </is>
    </oc>
    <nc r="AX37"/>
  </rcc>
  <rcc rId="19939" sId="3">
    <oc r="AV38" t="inlineStr">
      <is>
        <t>SJ</t>
      </is>
    </oc>
    <nc r="AV38"/>
  </rcc>
  <rcc rId="19940" sId="3">
    <oc r="AX38" t="inlineStr">
      <is>
        <t>DD</t>
      </is>
    </oc>
    <nc r="AX38"/>
  </rcc>
  <rcc rId="19941" sId="3">
    <oc r="AV47" t="inlineStr">
      <is>
        <t>MP</t>
      </is>
    </oc>
    <nc r="AV47"/>
  </rcc>
  <rcc rId="19942" sId="3">
    <oc r="AX47" t="inlineStr">
      <is>
        <t>SP</t>
      </is>
    </oc>
    <nc r="AX47"/>
  </rcc>
  <rcc rId="19943" sId="3">
    <oc r="AV53" t="inlineStr">
      <is>
        <t>RS</t>
      </is>
    </oc>
    <nc r="AV53"/>
  </rcc>
  <rcc rId="19944" sId="3">
    <oc r="AX53" t="inlineStr">
      <is>
        <t>JR</t>
      </is>
    </oc>
    <nc r="AX53"/>
  </rcc>
  <rcc rId="19945" sId="3">
    <oc r="AV54" t="inlineStr">
      <is>
        <t>RS</t>
      </is>
    </oc>
    <nc r="AV54"/>
  </rcc>
  <rcc rId="19946" sId="3">
    <oc r="AX54" t="inlineStr">
      <is>
        <t>AV</t>
      </is>
    </oc>
    <nc r="AX54"/>
  </rcc>
  <rcc rId="19947" sId="3">
    <oc r="AV55" t="inlineStr">
      <is>
        <t>SN</t>
      </is>
    </oc>
    <nc r="AV55"/>
  </rcc>
  <rcc rId="19948" sId="3">
    <oc r="AX55" t="inlineStr">
      <is>
        <t>LC</t>
      </is>
    </oc>
    <nc r="AX55"/>
  </rcc>
  <rcc rId="19949" sId="3">
    <oc r="AV56" t="inlineStr">
      <is>
        <t>PR</t>
      </is>
    </oc>
    <nc r="AV56"/>
  </rcc>
  <rcc rId="19950" sId="3">
    <oc r="AX56" t="inlineStr">
      <is>
        <t>LC</t>
      </is>
    </oc>
    <nc r="AX56"/>
  </rcc>
  <rcc rId="19951" sId="3">
    <oc r="AV77" t="inlineStr">
      <is>
        <t>SJ</t>
      </is>
    </oc>
    <nc r="AV77"/>
  </rcc>
  <rcc rId="19952" sId="3">
    <oc r="AX77" t="inlineStr">
      <is>
        <t>DD</t>
      </is>
    </oc>
    <nc r="AX77"/>
  </rcc>
  <rcc rId="19953" sId="3">
    <oc r="AV96" t="inlineStr">
      <is>
        <t>SJ</t>
      </is>
    </oc>
    <nc r="AV96"/>
  </rcc>
  <rcc rId="19954" sId="3">
    <oc r="AX96" t="inlineStr">
      <is>
        <t>DD</t>
      </is>
    </oc>
    <nc r="AX96"/>
  </rcc>
  <rcc rId="19955" sId="3">
    <oc r="AV105" t="inlineStr">
      <is>
        <t>LC</t>
      </is>
    </oc>
    <nc r="AV105"/>
  </rcc>
  <rcc rId="19956" sId="3">
    <oc r="AX105" t="inlineStr">
      <is>
        <t>SP</t>
      </is>
    </oc>
    <nc r="AX105"/>
  </rcc>
  <rcc rId="19957" sId="3">
    <oc r="AV133" t="inlineStr">
      <is>
        <t>LC</t>
      </is>
    </oc>
    <nc r="AV133"/>
  </rcc>
  <rcc rId="19958" sId="3">
    <oc r="AX133" t="inlineStr">
      <is>
        <t>SP</t>
      </is>
    </oc>
    <nc r="AX133"/>
  </rcc>
  <rcc rId="19959" sId="3">
    <oc r="AV135" t="inlineStr">
      <is>
        <t>JR</t>
      </is>
    </oc>
    <nc r="AV135"/>
  </rcc>
  <rcc rId="19960" sId="3">
    <oc r="AX135" t="inlineStr">
      <is>
        <t>RS</t>
      </is>
    </oc>
    <nc r="AX135"/>
  </rcc>
  <rcc rId="19961" sId="3">
    <oc r="AV136" t="inlineStr">
      <is>
        <t>JR</t>
      </is>
    </oc>
    <nc r="AV136"/>
  </rcc>
  <rcc rId="19962" sId="3">
    <oc r="AX136" t="inlineStr">
      <is>
        <t>RS</t>
      </is>
    </oc>
    <nc r="AX136"/>
  </rcc>
  <rcc rId="19963" sId="3">
    <oc r="AV148" t="inlineStr">
      <is>
        <t>LC</t>
      </is>
    </oc>
    <nc r="AV148"/>
  </rcc>
  <rcc rId="19964" sId="3">
    <oc r="AW148" t="inlineStr">
      <is>
        <t>LC</t>
      </is>
    </oc>
    <nc r="AW148"/>
  </rcc>
  <rcc rId="19965" sId="3">
    <oc r="AX148" t="inlineStr">
      <is>
        <t>SP</t>
      </is>
    </oc>
    <nc r="AX148"/>
  </rcc>
  <rcc rId="19966" sId="3">
    <oc r="AV164" t="inlineStr">
      <is>
        <t>VN</t>
      </is>
    </oc>
    <nc r="AV164"/>
  </rcc>
  <rcc rId="19967" sId="3">
    <oc r="AX164" t="inlineStr">
      <is>
        <t>DD</t>
      </is>
    </oc>
    <nc r="AX164"/>
  </rcc>
  <rcc rId="19968" sId="3">
    <oc r="AV167" t="inlineStr">
      <is>
        <t>MP</t>
      </is>
    </oc>
    <nc r="AV167"/>
  </rcc>
  <rcc rId="19969" sId="3">
    <oc r="AX167" t="inlineStr">
      <is>
        <t>SP</t>
      </is>
    </oc>
    <nc r="AX167"/>
  </rcc>
  <rcc rId="19970" sId="3">
    <oc r="AV187" t="inlineStr">
      <is>
        <t>SJ</t>
      </is>
    </oc>
    <nc r="AV187"/>
  </rcc>
  <rcc rId="19971" sId="3">
    <oc r="AX187" t="inlineStr">
      <is>
        <t>DD</t>
      </is>
    </oc>
    <nc r="AX187"/>
  </rcc>
  <rcc rId="19972" sId="3">
    <oc r="AV211" t="inlineStr">
      <is>
        <t>DHB</t>
      </is>
    </oc>
    <nc r="AV211"/>
  </rcc>
  <rcc rId="19973" sId="3">
    <oc r="AX211" t="inlineStr">
      <is>
        <t>JR</t>
      </is>
    </oc>
    <nc r="AX211"/>
  </rcc>
  <rcc rId="19974" sId="3">
    <oc r="AV226" t="inlineStr">
      <is>
        <t>VN</t>
      </is>
    </oc>
    <nc r="AV226"/>
  </rcc>
  <rcc rId="19975" sId="3">
    <oc r="AX226" t="inlineStr">
      <is>
        <t>DD</t>
      </is>
    </oc>
    <nc r="AX226"/>
  </rcc>
  <rcc rId="19976" sId="3">
    <oc r="AV241" t="inlineStr">
      <is>
        <t>HG</t>
      </is>
    </oc>
    <nc r="AV241"/>
  </rcc>
  <rcc rId="19977" sId="3">
    <oc r="AW241" t="inlineStr">
      <is>
        <t>HG</t>
      </is>
    </oc>
    <nc r="AW241"/>
  </rcc>
  <rcc rId="19978" sId="3">
    <oc r="AX241" t="inlineStr">
      <is>
        <t>SP</t>
      </is>
    </oc>
    <nc r="AX241"/>
  </rcc>
  <rcc rId="19979" sId="3">
    <oc r="AV243" t="inlineStr">
      <is>
        <t>IH</t>
      </is>
    </oc>
    <nc r="AV243"/>
  </rcc>
  <rcc rId="19980" sId="3">
    <oc r="AX243" t="inlineStr">
      <is>
        <t>SP</t>
      </is>
    </oc>
    <nc r="AX243"/>
  </rcc>
  <rcc rId="19981" sId="3">
    <oc r="AV247" t="inlineStr">
      <is>
        <t>IH</t>
      </is>
    </oc>
    <nc r="AV247"/>
  </rcc>
  <rcc rId="19982" sId="3">
    <oc r="AW247" t="inlineStr">
      <is>
        <t>IH</t>
      </is>
    </oc>
    <nc r="AW247"/>
  </rcc>
  <rcc rId="19983" sId="3">
    <oc r="AX247" t="inlineStr">
      <is>
        <t>SP</t>
      </is>
    </oc>
    <nc r="AX247"/>
  </rcc>
  <rcc rId="19984" sId="3">
    <oc r="AV250" t="inlineStr">
      <is>
        <t>IH</t>
      </is>
    </oc>
    <nc r="AV250"/>
  </rcc>
  <rcc rId="19985" sId="3">
    <oc r="AX250" t="inlineStr">
      <is>
        <t>SP</t>
      </is>
    </oc>
    <nc r="AX250"/>
  </rcc>
  <rcc rId="19986" sId="3">
    <oc r="AV296" t="inlineStr">
      <is>
        <t>LC</t>
      </is>
    </oc>
    <nc r="AV296"/>
  </rcc>
  <rcc rId="19987" sId="3">
    <oc r="AX296" t="inlineStr">
      <is>
        <t>SP</t>
      </is>
    </oc>
    <nc r="AX296"/>
  </rcc>
  <rcc rId="19988" sId="3">
    <oc r="AV298" t="inlineStr">
      <is>
        <t>JR</t>
      </is>
    </oc>
    <nc r="AV298"/>
  </rcc>
  <rcc rId="19989" sId="3">
    <oc r="AX298" t="inlineStr">
      <is>
        <t>RS</t>
      </is>
    </oc>
    <nc r="AX298"/>
  </rcc>
  <rcc rId="19990" sId="3">
    <oc r="AV300" t="inlineStr">
      <is>
        <t>JS</t>
      </is>
    </oc>
    <nc r="AV300"/>
  </rcc>
  <rcc rId="19991" sId="3">
    <oc r="AX300" t="inlineStr">
      <is>
        <t>SP</t>
      </is>
    </oc>
    <nc r="AX300"/>
  </rcc>
  <rcc rId="19992" sId="3">
    <oc r="AV331" t="inlineStr">
      <is>
        <t>IH/ JR</t>
      </is>
    </oc>
    <nc r="AV331"/>
  </rcc>
  <rcc rId="19993" sId="3">
    <oc r="AW331" t="inlineStr">
      <is>
        <t>IH</t>
      </is>
    </oc>
    <nc r="AW331"/>
  </rcc>
  <rcc rId="19994" sId="3">
    <oc r="AX331" t="inlineStr">
      <is>
        <t>AV</t>
      </is>
    </oc>
    <nc r="AX331"/>
  </rcc>
  <rcc rId="19995" sId="3">
    <oc r="AV333" t="inlineStr">
      <is>
        <t>AV</t>
      </is>
    </oc>
    <nc r="AV333"/>
  </rcc>
  <rcc rId="19996" sId="3">
    <oc r="AX333" t="inlineStr">
      <is>
        <t>DD</t>
      </is>
    </oc>
    <nc r="AX333"/>
  </rcc>
  <rcc rId="19997" sId="3">
    <oc r="AV448" t="inlineStr">
      <is>
        <t>BAZ</t>
      </is>
    </oc>
    <nc r="AV448"/>
  </rcc>
  <rcc rId="19998" sId="3">
    <oc r="AX448" t="inlineStr">
      <is>
        <t>SP</t>
      </is>
    </oc>
    <nc r="AX448"/>
  </rcc>
  <rcc rId="19999" sId="3">
    <oc r="AV465" t="inlineStr">
      <is>
        <t>BAZ</t>
      </is>
    </oc>
    <nc r="AV465"/>
  </rcc>
  <rcc rId="20000" sId="3">
    <oc r="AX465" t="inlineStr">
      <is>
        <t>JR</t>
      </is>
    </oc>
    <nc r="AX465"/>
  </rcc>
  <rcc rId="20001" sId="3">
    <oc r="AV466" t="inlineStr">
      <is>
        <t>BAZ</t>
      </is>
    </oc>
    <nc r="AV466"/>
  </rcc>
  <rcc rId="20002" sId="3">
    <oc r="AX466" t="inlineStr">
      <is>
        <t>AV</t>
      </is>
    </oc>
    <nc r="AX466"/>
  </rcc>
  <rcc rId="20003" sId="3">
    <oc r="AY15">
      <v>100</v>
    </oc>
    <nc r="AY15"/>
  </rcc>
  <rcc rId="20004" sId="3">
    <oc r="BA15">
      <v>100</v>
    </oc>
    <nc r="BA15"/>
  </rcc>
  <rcc rId="20005" sId="3">
    <oc r="BB15">
      <v>100</v>
    </oc>
    <nc r="BB15"/>
  </rcc>
  <rcc rId="20006" sId="3">
    <oc r="BD15">
      <v>99</v>
    </oc>
    <nc r="BD15"/>
  </rcc>
  <rcc rId="20007" sId="3">
    <oc r="AY19">
      <v>100</v>
    </oc>
    <nc r="AY19"/>
  </rcc>
  <rcc rId="20008" sId="3">
    <oc r="BA19">
      <v>100</v>
    </oc>
    <nc r="BA19"/>
  </rcc>
  <rcc rId="20009" sId="3">
    <oc r="BB19">
      <v>100</v>
    </oc>
    <nc r="BB19"/>
  </rcc>
  <rcc rId="20010" sId="3">
    <oc r="BD19">
      <v>100</v>
    </oc>
    <nc r="BD19"/>
  </rcc>
  <rcc rId="20011" sId="3">
    <oc r="AY21">
      <v>100</v>
    </oc>
    <nc r="AY21"/>
  </rcc>
  <rcc rId="20012" sId="3">
    <oc r="BA21">
      <v>100</v>
    </oc>
    <nc r="BA21"/>
  </rcc>
  <rcc rId="20013" sId="3">
    <oc r="BB21">
      <v>100</v>
    </oc>
    <nc r="BB21"/>
  </rcc>
  <rcc rId="20014" sId="3">
    <oc r="AY37">
      <v>100</v>
    </oc>
    <nc r="AY37"/>
  </rcc>
  <rcc rId="20015" sId="3">
    <oc r="AY38">
      <v>100</v>
    </oc>
    <nc r="AY38"/>
  </rcc>
  <rcc rId="20016" sId="3">
    <oc r="AY47">
      <v>100</v>
    </oc>
    <nc r="AY47"/>
  </rcc>
  <rcc rId="20017" sId="3">
    <oc r="BA47">
      <v>100</v>
    </oc>
    <nc r="BA47"/>
  </rcc>
  <rcc rId="20018" sId="3">
    <oc r="BB47">
      <v>100</v>
    </oc>
    <nc r="BB47"/>
  </rcc>
  <rcc rId="20019" sId="3">
    <oc r="BD47">
      <v>100</v>
    </oc>
    <nc r="BD47"/>
  </rcc>
  <rcc rId="20020" sId="3">
    <oc r="AY53">
      <v>100</v>
    </oc>
    <nc r="AY53"/>
  </rcc>
  <rcc rId="20021" sId="3">
    <oc r="BA53">
      <v>100</v>
    </oc>
    <nc r="BA53"/>
  </rcc>
  <rcc rId="20022" sId="3">
    <oc r="AY54">
      <v>100</v>
    </oc>
    <nc r="AY54"/>
  </rcc>
  <rcc rId="20023" sId="3">
    <oc r="BA54">
      <v>100</v>
    </oc>
    <nc r="BA54"/>
  </rcc>
  <rcc rId="20024" sId="3">
    <oc r="BB54">
      <v>100</v>
    </oc>
    <nc r="BB54"/>
  </rcc>
  <rcc rId="20025" sId="3">
    <oc r="AY55">
      <v>100</v>
    </oc>
    <nc r="AY55"/>
  </rcc>
  <rcc rId="20026" sId="3">
    <oc r="BA55">
      <v>1</v>
    </oc>
    <nc r="BA55"/>
  </rcc>
  <rcc rId="20027" sId="3">
    <oc r="AY56">
      <v>100</v>
    </oc>
    <nc r="AY56"/>
  </rcc>
  <rcc rId="20028" sId="3">
    <oc r="BA56">
      <v>1</v>
    </oc>
    <nc r="BA56"/>
  </rcc>
  <rcc rId="20029" sId="3">
    <oc r="AY77">
      <v>100</v>
    </oc>
    <nc r="AY77"/>
  </rcc>
  <rcc rId="20030" sId="3">
    <oc r="AY96">
      <v>50</v>
    </oc>
    <nc r="AY96"/>
  </rcc>
  <rcc rId="20031" sId="3">
    <oc r="AY105">
      <v>100</v>
    </oc>
    <nc r="AY105"/>
  </rcc>
  <rcc rId="20032" sId="3">
    <oc r="BA105">
      <v>100</v>
    </oc>
    <nc r="BA105"/>
  </rcc>
  <rcc rId="20033" sId="3">
    <oc r="AY133">
      <v>100</v>
    </oc>
    <nc r="AY133"/>
  </rcc>
  <rcc rId="20034" sId="3">
    <oc r="BA133">
      <v>100</v>
    </oc>
    <nc r="BA133"/>
  </rcc>
  <rcc rId="20035" sId="3">
    <oc r="BB133">
      <v>100</v>
    </oc>
    <nc r="BB133"/>
  </rcc>
  <rcc rId="20036" sId="3">
    <oc r="BD133">
      <v>100</v>
    </oc>
    <nc r="BD133"/>
  </rcc>
  <rcc rId="20037" sId="3">
    <oc r="AY135">
      <v>100</v>
    </oc>
    <nc r="AY135"/>
  </rcc>
  <rcc rId="20038" sId="3">
    <oc r="BA135">
      <v>100</v>
    </oc>
    <nc r="BA135"/>
  </rcc>
  <rcc rId="20039" sId="3">
    <oc r="BB135">
      <v>100</v>
    </oc>
    <nc r="BB135"/>
  </rcc>
  <rcc rId="20040" sId="3">
    <oc r="BC135" t="inlineStr">
      <is>
        <t>Y</t>
      </is>
    </oc>
    <nc r="BC135"/>
  </rcc>
  <rcc rId="20041" sId="3">
    <oc r="BD135">
      <v>100</v>
    </oc>
    <nc r="BD135"/>
  </rcc>
  <rcc rId="20042" sId="3">
    <oc r="AY136">
      <v>100</v>
    </oc>
    <nc r="AY136"/>
  </rcc>
  <rcc rId="20043" sId="3">
    <oc r="BA136">
      <v>100</v>
    </oc>
    <nc r="BA136"/>
  </rcc>
  <rcc rId="20044" sId="3">
    <oc r="BB136">
      <v>100</v>
    </oc>
    <nc r="BB136"/>
  </rcc>
  <rcc rId="20045" sId="3">
    <oc r="BD136">
      <v>100</v>
    </oc>
    <nc r="BD136"/>
  </rcc>
  <rcc rId="20046" sId="3">
    <oc r="AY148">
      <v>100</v>
    </oc>
    <nc r="AY148"/>
  </rcc>
  <rcc rId="20047" sId="3">
    <oc r="AZ148">
      <v>100</v>
    </oc>
    <nc r="AZ148"/>
  </rcc>
  <rcc rId="20048" sId="3">
    <oc r="BA148">
      <v>100</v>
    </oc>
    <nc r="BA148"/>
  </rcc>
  <rcc rId="20049" sId="3">
    <oc r="BB148">
      <v>1</v>
    </oc>
    <nc r="BB148"/>
  </rcc>
  <rcc rId="20050" sId="3">
    <oc r="AY164">
      <v>100</v>
    </oc>
    <nc r="AY164"/>
  </rcc>
  <rcc rId="20051" sId="3">
    <oc r="AY167">
      <v>100</v>
    </oc>
    <nc r="AY167"/>
  </rcc>
  <rcc rId="20052" sId="3">
    <oc r="BA167">
      <v>100</v>
    </oc>
    <nc r="BA167"/>
  </rcc>
  <rcc rId="20053" sId="3">
    <oc r="BB167">
      <v>100</v>
    </oc>
    <nc r="BB167"/>
  </rcc>
  <rcc rId="20054" sId="3">
    <oc r="BC167" t="inlineStr">
      <is>
        <t>Y</t>
      </is>
    </oc>
    <nc r="BC167"/>
  </rcc>
  <rcc rId="20055" sId="3">
    <oc r="BD167">
      <v>100</v>
    </oc>
    <nc r="BD167"/>
  </rcc>
  <rcc rId="20056" sId="3">
    <oc r="AY187">
      <v>100</v>
    </oc>
    <nc r="AY187"/>
  </rcc>
  <rcc rId="20057" sId="3">
    <oc r="AY211">
      <v>100</v>
    </oc>
    <nc r="AY211"/>
  </rcc>
  <rcc rId="20058" sId="3">
    <oc r="BA211">
      <v>100</v>
    </oc>
    <nc r="BA211"/>
  </rcc>
  <rcc rId="20059" sId="3">
    <oc r="BB211">
      <v>100</v>
    </oc>
    <nc r="BB211"/>
  </rcc>
  <rcc rId="20060" sId="3">
    <oc r="BC211" t="inlineStr">
      <is>
        <t>Y</t>
      </is>
    </oc>
    <nc r="BC211"/>
  </rcc>
  <rcc rId="20061" sId="3">
    <oc r="BD211">
      <v>100</v>
    </oc>
    <nc r="BD211"/>
  </rcc>
  <rcc rId="20062" sId="3">
    <oc r="AY226">
      <v>100</v>
    </oc>
    <nc r="AY226"/>
  </rcc>
  <rcc rId="20063" sId="3">
    <oc r="AY241">
      <v>100</v>
    </oc>
    <nc r="AY241"/>
  </rcc>
  <rcc rId="20064" sId="3">
    <oc r="AZ241">
      <v>100</v>
    </oc>
    <nc r="AZ241"/>
  </rcc>
  <rcc rId="20065" sId="3">
    <oc r="BA241">
      <v>1</v>
    </oc>
    <nc r="BA241"/>
  </rcc>
  <rcc rId="20066" sId="3">
    <oc r="AY243">
      <v>100</v>
    </oc>
    <nc r="AY243"/>
  </rcc>
  <rcc rId="20067" sId="3">
    <oc r="BA243">
      <v>100</v>
    </oc>
    <nc r="BA243"/>
  </rcc>
  <rcc rId="20068" sId="3">
    <oc r="AY247">
      <v>100</v>
    </oc>
    <nc r="AY247"/>
  </rcc>
  <rcc rId="20069" sId="3">
    <oc r="AZ247">
      <v>100</v>
    </oc>
    <nc r="AZ247"/>
  </rcc>
  <rcc rId="20070" sId="3">
    <oc r="BA247">
      <v>100</v>
    </oc>
    <nc r="BA247"/>
  </rcc>
  <rcc rId="20071" sId="3">
    <oc r="AY250">
      <v>100</v>
    </oc>
    <nc r="AY250"/>
  </rcc>
  <rcc rId="20072" sId="3">
    <oc r="BA250">
      <v>100</v>
    </oc>
    <nc r="BA250"/>
  </rcc>
  <rcc rId="20073" sId="3">
    <oc r="AY296">
      <v>100</v>
    </oc>
    <nc r="AY296"/>
  </rcc>
  <rcc rId="20074" sId="3">
    <oc r="BA296">
      <v>100</v>
    </oc>
    <nc r="BA296"/>
  </rcc>
  <rcc rId="20075" sId="3">
    <oc r="BB296">
      <v>100</v>
    </oc>
    <nc r="BB296"/>
  </rcc>
  <rcc rId="20076" sId="3">
    <oc r="BD296">
      <v>100</v>
    </oc>
    <nc r="BD296"/>
  </rcc>
  <rcc rId="20077" sId="3">
    <oc r="AY298">
      <v>100</v>
    </oc>
    <nc r="AY298"/>
  </rcc>
  <rcc rId="20078" sId="3">
    <oc r="BA298">
      <v>100</v>
    </oc>
    <nc r="BA298"/>
  </rcc>
  <rcc rId="20079" sId="3">
    <oc r="BB298">
      <v>100</v>
    </oc>
    <nc r="BB298"/>
  </rcc>
  <rcc rId="20080" sId="3">
    <oc r="BD298">
      <v>100</v>
    </oc>
    <nc r="BD298"/>
  </rcc>
  <rcc rId="20081" sId="3">
    <oc r="AY300">
      <v>100</v>
    </oc>
    <nc r="AY300"/>
  </rcc>
  <rcc rId="20082" sId="3">
    <oc r="BA300">
      <v>100</v>
    </oc>
    <nc r="BA300"/>
  </rcc>
  <rcc rId="20083" sId="3">
    <oc r="BB300">
      <v>100</v>
    </oc>
    <nc r="BB300"/>
  </rcc>
  <rcc rId="20084" sId="3">
    <oc r="BC300" t="inlineStr">
      <is>
        <t>Y</t>
      </is>
    </oc>
    <nc r="BC300"/>
  </rcc>
  <rcc rId="20085" sId="3">
    <oc r="BD300">
      <v>100</v>
    </oc>
    <nc r="BD300"/>
  </rcc>
  <rcc rId="20086" sId="3">
    <oc r="AY331">
      <v>80</v>
    </oc>
    <nc r="AY331"/>
  </rcc>
  <rcc rId="20087" sId="3">
    <oc r="AY333">
      <v>100</v>
    </oc>
    <nc r="AY333"/>
  </rcc>
  <rcc rId="20088" sId="3">
    <oc r="BA333">
      <v>30</v>
    </oc>
    <nc r="BA333"/>
  </rcc>
  <rcc rId="20089" sId="3">
    <oc r="AY448">
      <v>100</v>
    </oc>
    <nc r="AY448"/>
  </rcc>
  <rcc rId="20090" sId="3">
    <oc r="BA448">
      <v>100</v>
    </oc>
    <nc r="BA448"/>
  </rcc>
  <rcc rId="20091" sId="3">
    <oc r="BB448">
      <v>1</v>
    </oc>
    <nc r="BB448"/>
  </rcc>
  <rcc rId="20092" sId="3">
    <oc r="BC448" t="inlineStr">
      <is>
        <t>Y</t>
      </is>
    </oc>
    <nc r="BC448"/>
  </rcc>
  <rcc rId="20093" sId="3">
    <oc r="AY465">
      <v>100</v>
    </oc>
    <nc r="AY465"/>
  </rcc>
  <rcc rId="20094" sId="3">
    <oc r="BA465">
      <v>100</v>
    </oc>
    <nc r="BA465"/>
  </rcc>
  <rcc rId="20095" sId="3">
    <oc r="BC465" t="inlineStr">
      <is>
        <t>Y</t>
      </is>
    </oc>
    <nc r="BC465"/>
  </rcc>
  <rcc rId="20096" sId="3">
    <oc r="AY466">
      <v>100</v>
    </oc>
    <nc r="AY466"/>
  </rcc>
  <rcc rId="20097" sId="3">
    <oc r="BA466">
      <v>100</v>
    </oc>
    <nc r="BA466"/>
  </rcc>
  <rcc rId="20098" sId="3">
    <oc r="BC466" t="inlineStr">
      <is>
        <t>Y</t>
      </is>
    </oc>
    <nc r="BC466"/>
  </rcc>
  <rcv guid="{3ACD5A93-9B0E-40EA-8179-EDF0714A0F5F}" action="delete"/>
  <rdn rId="0" localSheetId="3" customView="1" name="Z_3ACD5A93_9B0E_40EA_8179_EDF0714A0F5F_.wvu.Rows" hidden="1" oldHidden="1">
    <formula>Plan!$488:$750</formula>
    <oldFormula>Plan!$488:$750</oldFormula>
  </rdn>
  <rdn rId="0" localSheetId="3" customView="1" name="Z_3ACD5A93_9B0E_40EA_8179_EDF0714A0F5F_.wvu.Cols" hidden="1" oldHidden="1">
    <formula>Plan!$S:$U,Plan!$BQ:$BT</formula>
    <oldFormula>Plan!$S:$U,Plan!$BQ:$BT</oldFormula>
  </rdn>
  <rdn rId="0" localSheetId="3" customView="1" name="Z_3ACD5A93_9B0E_40EA_8179_EDF0714A0F5F_.wvu.FilterData" hidden="1" oldHidden="1">
    <formula>Plan!$A$5:$BQ$468</formula>
    <oldFormula>Plan!$A$5:$BQ$468</oldFormula>
  </rdn>
  <rdn rId="0" localSheetId="4" customView="1" name="Z_3ACD5A93_9B0E_40EA_8179_EDF0714A0F5F_.wvu.FilterData" hidden="1" oldHidden="1">
    <formula>'Delivery Docs Plan'!$I$1:$I$38</formula>
    <oldFormula>'Delivery Docs Plan'!$A$4:$O$37</oldFormula>
  </rdn>
  <rdn rId="0" localSheetId="5" customView="1" name="Z_3ACD5A93_9B0E_40EA_8179_EDF0714A0F5F_.wvu.Rows" hidden="1" oldHidden="1">
    <formula>'PR Matrix'!$1:$1</formula>
    <oldFormula>'PR Matrix'!$1:$1</oldFormula>
  </rdn>
  <rdn rId="0" localSheetId="5" customView="1" name="Z_3ACD5A93_9B0E_40EA_8179_EDF0714A0F5F_.wvu.Cols" hidden="1" oldHidden="1">
    <formula>'PR Matrix'!$JN:$XFD</formula>
    <oldFormula>'PR Matrix'!$JN:$XFD</oldFormula>
  </rdn>
  <rdn rId="0" localSheetId="5" customView="1" name="Z_3ACD5A93_9B0E_40EA_8179_EDF0714A0F5F_.wvu.FilterData" hidden="1" oldHidden="1">
    <formula>'PR Matrix'!$C$1:$C$481</formula>
    <oldFormula>'PR Matrix'!$C$1:$C$481</oldFormula>
  </rdn>
  <rdn rId="0" localSheetId="6" customView="1" name="Z_3ACD5A93_9B0E_40EA_8179_EDF0714A0F5F_.wvu.Cols" hidden="1" oldHidden="1">
    <formula>Allocation!$L:$XFD</formula>
    <oldFormula>Allocation!$L:$XFD</oldFormula>
  </rdn>
  <rdn rId="0" localSheetId="6" customView="1" name="Z_3ACD5A93_9B0E_40EA_8179_EDF0714A0F5F_.wvu.FilterData" hidden="1" oldHidden="1">
    <formula>Allocation!$A$1:$K$1</formula>
    <oldFormula>Allocation!$A$1:$K$1</oldFormula>
  </rdn>
  <rdn rId="0" localSheetId="7" customView="1" name="Z_3ACD5A93_9B0E_40EA_8179_EDF0714A0F5F_.wvu.FilterData" hidden="1" oldHidden="1">
    <formula>'SRS Reviews'!$A$1:$Q$136</formula>
    <oldFormula>'SRS Reviews'!$A$1:$Q$136</oldFormula>
  </rdn>
  <rdn rId="0" localSheetId="8" customView="1" name="Z_3ACD5A93_9B0E_40EA_8179_EDF0714A0F5F_.wvu.FilterData" hidden="1" oldHidden="1">
    <formula>Estimates!$A$2:$BC$460</formula>
    <oldFormula>Estimates!$A$2:$BC$460</oldFormula>
  </rdn>
  <rdn rId="0" localSheetId="10" customView="1" name="Z_3ACD5A93_9B0E_40EA_8179_EDF0714A0F5F_.wvu.FilterData" hidden="1" oldHidden="1">
    <formula>'Open SWPRs'!$A$1:$H$615</formula>
    <oldFormula>'Open SWPRs'!$A$1:$H$615</oldFormula>
  </rdn>
  <rdn rId="0" localSheetId="12" customView="1" name="Z_3ACD5A93_9B0E_40EA_8179_EDF0714A0F5F_.wvu.FilterData" hidden="1" oldHidden="1">
    <formula>'Build Plan'!$D$3:$L$48</formula>
    <oldFormula>'Build Plan'!$D$3:$L$48</oldFormula>
  </rdn>
  <rcv guid="{3ACD5A93-9B0E-40EA-8179-EDF0714A0F5F}" action="add"/>
</revisions>
</file>

<file path=xl/revisions/revisionLog49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0112" sId="3">
    <oc r="J37" t="inlineStr">
      <is>
        <t>Y</t>
      </is>
    </oc>
    <nc r="J37"/>
  </rcc>
  <rcc rId="20113" sId="3">
    <oc r="J38" t="inlineStr">
      <is>
        <t>Y</t>
      </is>
    </oc>
    <nc r="J38"/>
  </rcc>
  <rcc rId="20114" sId="3">
    <oc r="I53" t="inlineStr">
      <is>
        <t>Y</t>
      </is>
    </oc>
    <nc r="I53"/>
  </rcc>
  <rcc rId="20115" sId="3">
    <oc r="I56" t="inlineStr">
      <is>
        <t>Y</t>
      </is>
    </oc>
    <nc r="I56"/>
  </rcc>
  <rcc rId="20116" sId="3">
    <oc r="J56" t="inlineStr">
      <is>
        <t>Y</t>
      </is>
    </oc>
    <nc r="J56"/>
  </rcc>
  <rcc rId="20117" sId="3">
    <oc r="I77" t="inlineStr">
      <is>
        <t>Y</t>
      </is>
    </oc>
    <nc r="I77"/>
  </rcc>
  <rcc rId="20118" sId="3">
    <oc r="J77" t="inlineStr">
      <is>
        <t>Y</t>
      </is>
    </oc>
    <nc r="J77"/>
  </rcc>
  <rcc rId="20119" sId="3">
    <oc r="I96" t="inlineStr">
      <is>
        <t>Y</t>
      </is>
    </oc>
    <nc r="I96"/>
  </rcc>
  <rcc rId="20120" sId="3">
    <oc r="I164" t="inlineStr">
      <is>
        <t>Y</t>
      </is>
    </oc>
    <nc r="I164"/>
  </rcc>
  <rcc rId="20121" sId="3">
    <oc r="I167" t="inlineStr">
      <is>
        <t>Y</t>
      </is>
    </oc>
    <nc r="I167"/>
  </rcc>
  <rcc rId="20122" sId="3">
    <oc r="I187" t="inlineStr">
      <is>
        <t>Y</t>
      </is>
    </oc>
    <nc r="I187"/>
  </rcc>
  <rcc rId="20123" sId="3">
    <oc r="I226" t="inlineStr">
      <is>
        <t>Y</t>
      </is>
    </oc>
    <nc r="I226"/>
  </rcc>
  <rcc rId="20124" sId="3">
    <oc r="I241" t="inlineStr">
      <is>
        <t>Y</t>
      </is>
    </oc>
    <nc r="I241"/>
  </rcc>
  <rcc rId="20125" sId="3">
    <oc r="J241" t="inlineStr">
      <is>
        <t>Y</t>
      </is>
    </oc>
    <nc r="J241"/>
  </rcc>
  <rcc rId="20126" sId="3">
    <oc r="I448" t="inlineStr">
      <is>
        <t>Y</t>
      </is>
    </oc>
    <nc r="I448"/>
  </rcc>
  <rcc rId="20127" sId="5">
    <oc r="B237">
      <v>6184</v>
    </oc>
    <nc r="B237"/>
  </rcc>
  <rcc rId="20128" sId="5">
    <oc r="R237" t="inlineStr">
      <is>
        <t>Y</t>
      </is>
    </oc>
    <nc r="R237"/>
  </rcc>
  <rcc rId="20129" sId="5">
    <oc r="B252">
      <v>5403</v>
    </oc>
    <nc r="B252"/>
  </rcc>
  <rcc rId="20130" sId="5">
    <oc r="C252" t="inlineStr">
      <is>
        <t>Y</t>
      </is>
    </oc>
    <nc r="C252"/>
  </rcc>
  <rcc rId="20131" sId="5">
    <oc r="B254">
      <v>6108</v>
    </oc>
    <nc r="B254"/>
  </rcc>
  <rcc rId="20132" sId="5">
    <oc r="K254" t="inlineStr">
      <is>
        <t>Y</t>
      </is>
    </oc>
    <nc r="K254"/>
  </rcc>
  <rcc rId="20133" sId="5">
    <oc r="B258">
      <v>6108</v>
    </oc>
    <nc r="B258"/>
  </rcc>
  <rcc rId="20134" sId="5">
    <oc r="K258" t="inlineStr">
      <is>
        <t>Y</t>
      </is>
    </oc>
    <nc r="K258"/>
  </rcc>
  <rcc rId="20135" sId="5">
    <oc r="B261">
      <v>6108</v>
    </oc>
    <nc r="B261"/>
  </rcc>
  <rcc rId="20136" sId="5">
    <oc r="K261" t="inlineStr">
      <is>
        <t>Y</t>
      </is>
    </oc>
    <nc r="K261"/>
  </rcc>
  <rcc rId="20137" sId="5">
    <oc r="B307">
      <v>6194</v>
    </oc>
    <nc r="B307"/>
  </rcc>
  <rcc rId="20138" sId="5">
    <oc r="T307" t="inlineStr">
      <is>
        <t>Y</t>
      </is>
    </oc>
    <nc r="T307"/>
  </rcc>
  <rcc rId="20139" sId="5">
    <oc r="B309">
      <v>6194</v>
    </oc>
    <nc r="B309"/>
  </rcc>
  <rcc rId="20140" sId="5">
    <oc r="T309" t="inlineStr">
      <is>
        <t>Y</t>
      </is>
    </oc>
    <nc r="T309"/>
  </rcc>
  <rcc rId="20141" sId="5">
    <oc r="B310">
      <v>6143</v>
    </oc>
    <nc r="B310"/>
  </rcc>
  <rcc rId="20142" sId="5">
    <oc r="L310" t="inlineStr">
      <is>
        <t>T</t>
      </is>
    </oc>
    <nc r="L310"/>
  </rcc>
  <rcc rId="20143" sId="5">
    <oc r="B311">
      <v>6143</v>
    </oc>
    <nc r="B311"/>
  </rcc>
  <rcc rId="20144" sId="5">
    <oc r="L311" t="inlineStr">
      <is>
        <t>Y</t>
      </is>
    </oc>
    <nc r="L311"/>
  </rcc>
  <rcc rId="20145" sId="5">
    <oc r="B312">
      <v>6143</v>
    </oc>
    <nc r="B312"/>
  </rcc>
  <rcc rId="20146" sId="5">
    <oc r="L312" t="inlineStr">
      <is>
        <t>T</t>
      </is>
    </oc>
    <nc r="L312"/>
  </rcc>
  <rcc rId="20147" sId="5">
    <oc r="B326">
      <v>6143</v>
    </oc>
    <nc r="B326"/>
  </rcc>
  <rcc rId="20148" sId="5">
    <oc r="L326" t="inlineStr">
      <is>
        <t>T</t>
      </is>
    </oc>
    <nc r="L326"/>
  </rcc>
  <rcc rId="20149" sId="5">
    <oc r="B342">
      <v>6108</v>
    </oc>
    <nc r="B342"/>
  </rcc>
  <rcc rId="20150" sId="5">
    <oc r="K342" t="inlineStr">
      <is>
        <t>Y</t>
      </is>
    </oc>
    <nc r="K342"/>
  </rcc>
  <rcc rId="20151" sId="5">
    <oc r="B344">
      <v>6108</v>
    </oc>
    <nc r="B344"/>
  </rcc>
  <rcc rId="20152" sId="5">
    <oc r="K344" t="inlineStr">
      <is>
        <t>Y</t>
      </is>
    </oc>
    <nc r="K344"/>
  </rcc>
  <rcc rId="20153" sId="5">
    <oc r="B395">
      <v>6089</v>
    </oc>
    <nc r="B395"/>
  </rcc>
  <rcc rId="20154" sId="5">
    <oc r="J395" t="inlineStr">
      <is>
        <t>T</t>
      </is>
    </oc>
    <nc r="J395"/>
  </rcc>
  <rcc rId="20155" sId="5">
    <oc r="B427">
      <v>6089</v>
    </oc>
    <nc r="B427"/>
  </rcc>
  <rcc rId="20156" sId="5">
    <oc r="J427" t="inlineStr">
      <is>
        <t>T</t>
      </is>
    </oc>
    <nc r="J427"/>
  </rcc>
  <rcc rId="20157" sId="5">
    <oc r="B459">
      <v>6089</v>
    </oc>
    <nc r="B459"/>
  </rcc>
  <rcc rId="20158" sId="5">
    <oc r="J459" t="inlineStr">
      <is>
        <t>Y</t>
      </is>
    </oc>
    <nc r="J459"/>
  </rcc>
  <rcc rId="20159" sId="5">
    <oc r="B476">
      <v>6178</v>
    </oc>
    <nc r="B476"/>
  </rcc>
  <rcc rId="20160" sId="5">
    <oc r="S476" t="inlineStr">
      <is>
        <t>Y</t>
      </is>
    </oc>
    <nc r="S476"/>
  </rcc>
  <rcc rId="20161" sId="5">
    <oc r="B477">
      <v>6178</v>
    </oc>
    <nc r="B477"/>
  </rcc>
  <rcc rId="20162" sId="5">
    <oc r="S477" t="inlineStr">
      <is>
        <t>Y</t>
      </is>
    </oc>
    <nc r="S477"/>
  </rcc>
  <rcc rId="20163" sId="5">
    <oc r="B26">
      <v>6108</v>
    </oc>
    <nc r="B26"/>
  </rcc>
  <rcc rId="20164" sId="5">
    <oc r="K26" t="inlineStr">
      <is>
        <t>Y</t>
      </is>
    </oc>
    <nc r="K26"/>
  </rcc>
  <rcc rId="20165" sId="5">
    <oc r="B30">
      <v>6194</v>
    </oc>
    <nc r="B30"/>
  </rcc>
  <rcc rId="20166" sId="5">
    <oc r="T30" t="inlineStr">
      <is>
        <t>Y</t>
      </is>
    </oc>
    <nc r="T30"/>
  </rcc>
  <rcc rId="20167" sId="5">
    <oc r="B32" t="inlineStr">
      <is>
        <t>6177, 6194</t>
      </is>
    </oc>
    <nc r="B32"/>
  </rcc>
  <rcc rId="20168" sId="5">
    <oc r="N32" t="inlineStr">
      <is>
        <t>Y</t>
      </is>
    </oc>
    <nc r="N32"/>
  </rcc>
  <rcc rId="20169" sId="5">
    <oc r="T32" t="inlineStr">
      <is>
        <t>Y</t>
      </is>
    </oc>
    <nc r="T32"/>
  </rcc>
  <rcc rId="20170" sId="5">
    <oc r="B48">
      <v>6181</v>
    </oc>
    <nc r="B48"/>
  </rcc>
  <rcc rId="20171" sId="5">
    <oc r="O48" t="inlineStr">
      <is>
        <t>Y</t>
      </is>
    </oc>
    <nc r="O48"/>
  </rcc>
  <rcc rId="20172" sId="5">
    <oc r="B49">
      <v>6181</v>
    </oc>
    <nc r="B49"/>
  </rcc>
  <rcc rId="20173" sId="5">
    <oc r="O49" t="inlineStr">
      <is>
        <t>Y</t>
      </is>
    </oc>
    <nc r="O49"/>
  </rcc>
  <rcc rId="20174" sId="5">
    <oc r="B58">
      <v>6194</v>
    </oc>
    <nc r="B58"/>
  </rcc>
  <rcc rId="20175" sId="5">
    <oc r="T58" t="inlineStr">
      <is>
        <t>Y</t>
      </is>
    </oc>
    <nc r="T58"/>
  </rcc>
  <rcc rId="20176" sId="5">
    <oc r="B64">
      <v>6198</v>
    </oc>
    <nc r="B64"/>
  </rcc>
  <rcc rId="20177" sId="5">
    <oc r="U64" t="inlineStr">
      <is>
        <t>Y</t>
      </is>
    </oc>
    <nc r="U64"/>
  </rcc>
  <rcc rId="20178" sId="5">
    <oc r="B65">
      <v>6054</v>
    </oc>
    <nc r="B65"/>
  </rcc>
  <rcc rId="20179" sId="5">
    <oc r="H65" t="inlineStr">
      <is>
        <t>Y</t>
      </is>
    </oc>
    <nc r="H65"/>
  </rcc>
  <rcc rId="20180" sId="5">
    <oc r="B66" t="inlineStr">
      <is>
        <t>6036, 6037, 6045, 6054, 6199</t>
      </is>
    </oc>
    <nc r="B66"/>
  </rcc>
  <rcc rId="20181" sId="5">
    <oc r="E66" t="inlineStr">
      <is>
        <t>Y</t>
      </is>
    </oc>
    <nc r="E66"/>
  </rcc>
  <rcc rId="20182" sId="5">
    <oc r="F66" t="inlineStr">
      <is>
        <t>T</t>
      </is>
    </oc>
    <nc r="F66"/>
  </rcc>
  <rcc rId="20183" sId="5">
    <oc r="G66" t="inlineStr">
      <is>
        <t>Y</t>
      </is>
    </oc>
    <nc r="G66"/>
  </rcc>
  <rcc rId="20184" sId="5">
    <oc r="H66" t="inlineStr">
      <is>
        <t>Y</t>
      </is>
    </oc>
    <nc r="H66"/>
  </rcc>
  <rcc rId="20185" sId="5">
    <oc r="V66" t="inlineStr">
      <is>
        <t>T</t>
      </is>
    </oc>
    <nc r="V66"/>
  </rcc>
  <rcc rId="20186" sId="5">
    <oc r="B67" t="inlineStr">
      <is>
        <t>6037, 6045, 6054, 6062, 6198, 6199</t>
      </is>
    </oc>
    <nc r="B67"/>
  </rcc>
  <rcc rId="20187" sId="5">
    <oc r="F67" t="inlineStr">
      <is>
        <t>Y</t>
      </is>
    </oc>
    <nc r="F67"/>
  </rcc>
  <rcc rId="20188" sId="5">
    <oc r="G67" t="inlineStr">
      <is>
        <t>Y</t>
      </is>
    </oc>
    <nc r="G67"/>
  </rcc>
  <rcc rId="20189" sId="5">
    <oc r="H67" t="inlineStr">
      <is>
        <t>Y</t>
      </is>
    </oc>
    <nc r="H67"/>
  </rcc>
  <rcc rId="20190" sId="5">
    <oc r="I67" t="inlineStr">
      <is>
        <t>Y</t>
      </is>
    </oc>
    <nc r="I67"/>
  </rcc>
  <rcc rId="20191" sId="5">
    <oc r="U67" t="inlineStr">
      <is>
        <t>Y</t>
      </is>
    </oc>
    <nc r="U67"/>
  </rcc>
  <rcc rId="20192" sId="5">
    <oc r="V67" t="inlineStr">
      <is>
        <t>Y</t>
      </is>
    </oc>
    <nc r="V67"/>
  </rcc>
  <rcc rId="20193" sId="5">
    <oc r="B88" t="inlineStr">
      <is>
        <t>5920, 6182, 6184</t>
      </is>
    </oc>
    <nc r="B88"/>
  </rcc>
  <rcc rId="20194" sId="5">
    <oc r="D88" t="inlineStr">
      <is>
        <t>Y</t>
      </is>
    </oc>
    <nc r="D88"/>
  </rcc>
  <rcc rId="20195" sId="5">
    <oc r="P88" t="inlineStr">
      <is>
        <t>Y</t>
      </is>
    </oc>
    <nc r="P88"/>
  </rcc>
  <rcc rId="20196" sId="5">
    <oc r="R88" t="inlineStr">
      <is>
        <t>Y</t>
      </is>
    </oc>
    <nc r="R88"/>
  </rcc>
  <rcc rId="20197" sId="5">
    <oc r="B107">
      <v>6183</v>
    </oc>
    <nc r="B107"/>
  </rcc>
  <rcc rId="20198" sId="5">
    <oc r="Q107" t="inlineStr">
      <is>
        <t>Y</t>
      </is>
    </oc>
    <nc r="Q107"/>
  </rcc>
  <rcc rId="20199" sId="5">
    <oc r="B108">
      <v>6194</v>
    </oc>
    <nc r="B108"/>
  </rcc>
  <rcc rId="20200" sId="5">
    <oc r="T108" t="inlineStr">
      <is>
        <t>T</t>
      </is>
    </oc>
    <nc r="T108"/>
  </rcc>
  <rcc rId="20201" sId="5">
    <oc r="B116">
      <v>6194</v>
    </oc>
    <nc r="B116"/>
  </rcc>
  <rcc rId="20202" sId="5">
    <oc r="T116" t="inlineStr">
      <is>
        <t>Y</t>
      </is>
    </oc>
    <nc r="T116"/>
  </rcc>
  <rcc rId="20203" sId="5">
    <oc r="B144">
      <v>6194</v>
    </oc>
    <nc r="B144"/>
  </rcc>
  <rcc rId="20204" sId="5">
    <oc r="T144" t="inlineStr">
      <is>
        <t>Y</t>
      </is>
    </oc>
    <nc r="T144"/>
  </rcc>
  <rcc rId="20205" sId="5">
    <oc r="B146">
      <v>6177</v>
    </oc>
    <nc r="B146"/>
  </rcc>
  <rcc rId="20206" sId="5">
    <oc r="N146" t="inlineStr">
      <is>
        <t>Y</t>
      </is>
    </oc>
    <nc r="N146"/>
  </rcc>
  <rcc rId="20207" sId="5">
    <oc r="B147">
      <v>6194</v>
    </oc>
    <nc r="B147"/>
  </rcc>
  <rcc rId="20208" sId="5">
    <oc r="T147" t="inlineStr">
      <is>
        <t>Y</t>
      </is>
    </oc>
    <nc r="T147"/>
  </rcc>
  <rcc rId="20209" sId="5">
    <oc r="B159">
      <v>6194</v>
    </oc>
    <nc r="B159"/>
  </rcc>
  <rcc rId="20210" sId="5">
    <oc r="T159" t="inlineStr">
      <is>
        <t>Y</t>
      </is>
    </oc>
    <nc r="T159"/>
  </rcc>
  <rcc rId="20211" sId="5">
    <oc r="B175">
      <v>6184</v>
    </oc>
    <nc r="B175"/>
  </rcc>
  <rcc rId="20212" sId="5">
    <oc r="R175" t="inlineStr">
      <is>
        <t>Y</t>
      </is>
    </oc>
    <nc r="R175"/>
  </rcc>
  <rcc rId="20213" sId="5">
    <oc r="B178">
      <v>6144</v>
    </oc>
    <nc r="B178"/>
  </rcc>
  <rcc rId="20214" sId="5">
    <oc r="M178" t="inlineStr">
      <is>
        <t>Y</t>
      </is>
    </oc>
    <nc r="M178"/>
  </rcc>
  <rcc rId="20215" sId="5">
    <oc r="B198">
      <v>6181</v>
    </oc>
    <nc r="B198"/>
  </rcc>
  <rcc rId="20216" sId="5">
    <oc r="O198" t="inlineStr">
      <is>
        <t>Y</t>
      </is>
    </oc>
    <nc r="O198"/>
  </rcc>
  <rcc rId="20217" sId="5">
    <oc r="B222">
      <v>6177</v>
    </oc>
    <nc r="B222"/>
  </rcc>
  <rcc rId="20218" sId="5">
    <oc r="N222" t="inlineStr">
      <is>
        <t>Y</t>
      </is>
    </oc>
    <nc r="N222"/>
  </rcc>
  <rcc rId="20219" sId="5">
    <oc r="C5">
      <v>5403</v>
    </oc>
    <nc r="C5"/>
  </rcc>
  <rcc rId="20220" sId="5">
    <oc r="D5">
      <v>5920</v>
    </oc>
    <nc r="D5"/>
  </rcc>
  <rcc rId="20221" sId="5">
    <oc r="E5">
      <v>6036</v>
    </oc>
    <nc r="E5"/>
  </rcc>
  <rcc rId="20222" sId="5">
    <oc r="F5">
      <v>6037</v>
    </oc>
    <nc r="F5"/>
  </rcc>
  <rcc rId="20223" sId="5">
    <oc r="G5">
      <v>6045</v>
    </oc>
    <nc r="G5"/>
  </rcc>
  <rcc rId="20224" sId="5">
    <oc r="H5">
      <v>6054</v>
    </oc>
    <nc r="H5"/>
  </rcc>
  <rcc rId="20225" sId="5">
    <oc r="I5">
      <v>6062</v>
    </oc>
    <nc r="I5"/>
  </rcc>
  <rcc rId="20226" sId="5">
    <oc r="J5" t="inlineStr">
      <is>
        <t>6089</t>
      </is>
    </oc>
    <nc r="J5"/>
  </rcc>
  <rcc rId="20227" sId="5">
    <oc r="K5" t="inlineStr">
      <is>
        <t>6108</t>
      </is>
    </oc>
    <nc r="K5"/>
  </rcc>
  <rcc rId="20228" sId="5">
    <oc r="L5" t="inlineStr">
      <is>
        <t>6143</t>
      </is>
    </oc>
    <nc r="L5"/>
  </rcc>
  <rcc rId="20229" sId="5">
    <oc r="M5" t="inlineStr">
      <is>
        <t>6144</t>
      </is>
    </oc>
    <nc r="M5"/>
  </rcc>
  <rcc rId="20230" sId="5">
    <oc r="N5" t="inlineStr">
      <is>
        <t>6177</t>
      </is>
    </oc>
    <nc r="N5"/>
  </rcc>
  <rcc rId="20231" sId="5">
    <oc r="O5">
      <v>6181</v>
    </oc>
    <nc r="O5"/>
  </rcc>
  <rcc rId="20232" sId="5">
    <oc r="P5">
      <v>6182</v>
    </oc>
    <nc r="P5"/>
  </rcc>
  <rcc rId="20233" sId="5">
    <oc r="Q5">
      <v>6183</v>
    </oc>
    <nc r="Q5"/>
  </rcc>
  <rcc rId="20234" sId="5">
    <oc r="R5">
      <v>6184</v>
    </oc>
    <nc r="R5"/>
  </rcc>
  <rcc rId="20235" sId="5">
    <oc r="S5" t="inlineStr">
      <is>
        <t>6178</t>
      </is>
    </oc>
    <nc r="S5"/>
  </rcc>
  <rcc rId="20236" sId="5">
    <oc r="T5" t="inlineStr">
      <is>
        <t>6194</t>
      </is>
    </oc>
    <nc r="T5"/>
  </rcc>
  <rcc rId="20237" sId="5">
    <oc r="U5">
      <v>6198</v>
    </oc>
    <nc r="U5"/>
  </rcc>
  <rcc rId="20238" sId="5">
    <oc r="V5">
      <v>6199</v>
    </oc>
    <nc r="V5"/>
  </rcc>
  <rcc rId="20239" sId="5">
    <oc r="C6" t="inlineStr">
      <is>
        <t>1</t>
      </is>
    </oc>
    <nc r="C6"/>
  </rcc>
  <rcc rId="20240" sId="5">
    <oc r="D6" t="inlineStr">
      <is>
        <t>1</t>
      </is>
    </oc>
    <nc r="D6"/>
  </rcc>
  <rcc rId="20241" sId="5">
    <oc r="E6" t="inlineStr">
      <is>
        <t>1</t>
      </is>
    </oc>
    <nc r="E6"/>
  </rcc>
  <rcc rId="20242" sId="5">
    <oc r="F6" t="inlineStr">
      <is>
        <t>1</t>
      </is>
    </oc>
    <nc r="F6"/>
  </rcc>
  <rcc rId="20243" sId="5">
    <oc r="G6" t="inlineStr">
      <is>
        <t>1</t>
      </is>
    </oc>
    <nc r="G6"/>
  </rcc>
  <rcc rId="20244" sId="5">
    <oc r="H6" t="inlineStr">
      <is>
        <t>1</t>
      </is>
    </oc>
    <nc r="H6"/>
  </rcc>
  <rcc rId="20245" sId="5">
    <oc r="I6" t="inlineStr">
      <is>
        <t>1</t>
      </is>
    </oc>
    <nc r="I6"/>
  </rcc>
  <rcc rId="20246" sId="5">
    <oc r="J6" t="inlineStr">
      <is>
        <t>1</t>
      </is>
    </oc>
    <nc r="J6"/>
  </rcc>
  <rcc rId="20247" sId="5">
    <oc r="K6">
      <v>1</v>
    </oc>
    <nc r="K6"/>
  </rcc>
  <rcc rId="20248" sId="5">
    <oc r="L6">
      <v>1</v>
    </oc>
    <nc r="L6"/>
  </rcc>
  <rcc rId="20249" sId="5">
    <oc r="M6">
      <v>1</v>
    </oc>
    <nc r="M6"/>
  </rcc>
  <rcc rId="20250" sId="5">
    <oc r="N6">
      <v>1</v>
    </oc>
    <nc r="N6"/>
  </rcc>
  <rcc rId="20251" sId="5">
    <oc r="O6">
      <v>1</v>
    </oc>
    <nc r="O6"/>
  </rcc>
  <rcc rId="20252" sId="5">
    <oc r="P6">
      <v>1</v>
    </oc>
    <nc r="P6"/>
  </rcc>
  <rcc rId="20253" sId="5">
    <oc r="Q6">
      <v>1</v>
    </oc>
    <nc r="Q6"/>
  </rcc>
  <rcc rId="20254" sId="5">
    <oc r="R6">
      <v>1</v>
    </oc>
    <nc r="R6"/>
  </rcc>
  <rcc rId="20255" sId="5">
    <oc r="S6">
      <v>1</v>
    </oc>
    <nc r="S6"/>
  </rcc>
  <rcc rId="20256" sId="5">
    <oc r="T6" t="inlineStr">
      <is>
        <t>1</t>
      </is>
    </oc>
    <nc r="T6"/>
  </rcc>
  <rcc rId="20257" sId="5">
    <oc r="C9" t="inlineStr">
      <is>
        <t>N</t>
      </is>
    </oc>
    <nc r="C9"/>
  </rcc>
  <rcc rId="20258" sId="5">
    <oc r="D9" t="inlineStr">
      <is>
        <t>N</t>
      </is>
    </oc>
    <nc r="D9"/>
  </rcc>
  <rcc rId="20259" sId="5">
    <oc r="E9" t="inlineStr">
      <is>
        <t>N</t>
      </is>
    </oc>
    <nc r="E9"/>
  </rcc>
  <rcc rId="20260" sId="5">
    <oc r="F9" t="inlineStr">
      <is>
        <t>N</t>
      </is>
    </oc>
    <nc r="F9"/>
  </rcc>
  <rcc rId="20261" sId="5">
    <oc r="G9" t="inlineStr">
      <is>
        <t>N</t>
      </is>
    </oc>
    <nc r="G9"/>
  </rcc>
  <rcc rId="20262" sId="5">
    <oc r="H9" t="inlineStr">
      <is>
        <t>N</t>
      </is>
    </oc>
    <nc r="H9"/>
  </rcc>
  <rcc rId="20263" sId="5">
    <oc r="I9" t="inlineStr">
      <is>
        <t>N</t>
      </is>
    </oc>
    <nc r="I9"/>
  </rcc>
  <rcc rId="20264" sId="5">
    <oc r="J9" t="inlineStr">
      <is>
        <t>N</t>
      </is>
    </oc>
    <nc r="J9"/>
  </rcc>
  <rcc rId="20265" sId="5">
    <oc r="K9" t="inlineStr">
      <is>
        <t>N</t>
      </is>
    </oc>
    <nc r="K9"/>
  </rcc>
  <rcc rId="20266" sId="5">
    <oc r="L9" t="inlineStr">
      <is>
        <t>N</t>
      </is>
    </oc>
    <nc r="L9"/>
  </rcc>
  <rcc rId="20267" sId="5">
    <oc r="M9" t="inlineStr">
      <is>
        <t>N</t>
      </is>
    </oc>
    <nc r="M9"/>
  </rcc>
  <rcc rId="20268" sId="5">
    <oc r="N9" t="inlineStr">
      <is>
        <t>N</t>
      </is>
    </oc>
    <nc r="N9"/>
  </rcc>
  <rcc rId="20269" sId="5">
    <oc r="O9" t="inlineStr">
      <is>
        <t>N</t>
      </is>
    </oc>
    <nc r="O9"/>
  </rcc>
  <rcc rId="20270" sId="5">
    <oc r="P9" t="inlineStr">
      <is>
        <t>N</t>
      </is>
    </oc>
    <nc r="P9"/>
  </rcc>
  <rcc rId="20271" sId="5">
    <oc r="Q9" t="inlineStr">
      <is>
        <t>N</t>
      </is>
    </oc>
    <nc r="Q9"/>
  </rcc>
  <rcc rId="20272" sId="5">
    <oc r="R9" t="inlineStr">
      <is>
        <t>N</t>
      </is>
    </oc>
    <nc r="R9"/>
  </rcc>
  <rcc rId="20273" sId="5">
    <oc r="S9" t="inlineStr">
      <is>
        <t>Y</t>
      </is>
    </oc>
    <nc r="S9"/>
  </rcc>
  <rcc rId="20274" sId="5">
    <oc r="T9" t="inlineStr">
      <is>
        <t>N</t>
      </is>
    </oc>
    <nc r="T9"/>
  </rcc>
  <rcc rId="20275" sId="5">
    <oc r="U9" t="inlineStr">
      <is>
        <t>N</t>
      </is>
    </oc>
    <nc r="U9"/>
  </rcc>
  <rcc rId="20276" sId="5">
    <oc r="V9" t="inlineStr">
      <is>
        <t>N</t>
      </is>
    </oc>
    <nc r="V9"/>
  </rcc>
  <rcc rId="20277" sId="5">
    <oc r="C10" t="inlineStr">
      <is>
        <t>N</t>
      </is>
    </oc>
    <nc r="C10"/>
  </rcc>
  <rcc rId="20278" sId="5">
    <oc r="D10" t="inlineStr">
      <is>
        <t>N</t>
      </is>
    </oc>
    <nc r="D10"/>
  </rcc>
  <rcc rId="20279" sId="5">
    <oc r="E10" t="inlineStr">
      <is>
        <t>N</t>
      </is>
    </oc>
    <nc r="E10"/>
  </rcc>
  <rcc rId="20280" sId="5">
    <oc r="F10" t="inlineStr">
      <is>
        <t>N</t>
      </is>
    </oc>
    <nc r="F10"/>
  </rcc>
  <rcc rId="20281" sId="5">
    <oc r="G10" t="inlineStr">
      <is>
        <t>N</t>
      </is>
    </oc>
    <nc r="G10"/>
  </rcc>
  <rcc rId="20282" sId="5">
    <oc r="H10" t="inlineStr">
      <is>
        <t>N</t>
      </is>
    </oc>
    <nc r="H10"/>
  </rcc>
  <rcc rId="20283" sId="5">
    <oc r="I10" t="inlineStr">
      <is>
        <t>N</t>
      </is>
    </oc>
    <nc r="I10"/>
  </rcc>
  <rcc rId="20284" sId="5">
    <oc r="J10" t="inlineStr">
      <is>
        <t>N</t>
      </is>
    </oc>
    <nc r="J10"/>
  </rcc>
  <rcc rId="20285" sId="5">
    <oc r="K10" t="inlineStr">
      <is>
        <t>Y</t>
      </is>
    </oc>
    <nc r="K10"/>
  </rcc>
  <rcc rId="20286" sId="5">
    <oc r="L10" t="inlineStr">
      <is>
        <t>N</t>
      </is>
    </oc>
    <nc r="L10"/>
  </rcc>
  <rcc rId="20287" sId="5">
    <oc r="M10" t="inlineStr">
      <is>
        <t>N</t>
      </is>
    </oc>
    <nc r="M10"/>
  </rcc>
  <rcc rId="20288" sId="5">
    <oc r="N10" t="inlineStr">
      <is>
        <t>N</t>
      </is>
    </oc>
    <nc r="N10"/>
  </rcc>
  <rcc rId="20289" sId="5">
    <oc r="O10" t="inlineStr">
      <is>
        <t>N</t>
      </is>
    </oc>
    <nc r="O10"/>
  </rcc>
  <rcc rId="20290" sId="5">
    <oc r="P10" t="inlineStr">
      <is>
        <t>N</t>
      </is>
    </oc>
    <nc r="P10"/>
  </rcc>
  <rcc rId="20291" sId="5">
    <oc r="Q10" t="inlineStr">
      <is>
        <t>N</t>
      </is>
    </oc>
    <nc r="Q10"/>
  </rcc>
  <rcc rId="20292" sId="5">
    <oc r="R10" t="inlineStr">
      <is>
        <t>N</t>
      </is>
    </oc>
    <nc r="R10"/>
  </rcc>
  <rcc rId="20293" sId="5">
    <oc r="S10" t="inlineStr">
      <is>
        <t>N</t>
      </is>
    </oc>
    <nc r="S10"/>
  </rcc>
  <rcc rId="20294" sId="5">
    <oc r="T10" t="inlineStr">
      <is>
        <t>N</t>
      </is>
    </oc>
    <nc r="T10"/>
  </rcc>
  <rcc rId="20295" sId="5">
    <oc r="U10" t="inlineStr">
      <is>
        <t>N</t>
      </is>
    </oc>
    <nc r="U10"/>
  </rcc>
  <rcc rId="20296" sId="5">
    <oc r="V10" t="inlineStr">
      <is>
        <t>N</t>
      </is>
    </oc>
    <nc r="V10"/>
  </rcc>
  <rcc rId="20297" sId="5">
    <oc r="C11" t="inlineStr">
      <is>
        <t>N</t>
      </is>
    </oc>
    <nc r="C11"/>
  </rcc>
  <rcc rId="20298" sId="5">
    <oc r="D11" t="inlineStr">
      <is>
        <t>N</t>
      </is>
    </oc>
    <nc r="D11"/>
  </rcc>
  <rcc rId="20299" sId="5">
    <oc r="E11" t="inlineStr">
      <is>
        <t>N</t>
      </is>
    </oc>
    <nc r="E11"/>
  </rcc>
  <rcc rId="20300" sId="5">
    <oc r="F11" t="inlineStr">
      <is>
        <t>N</t>
      </is>
    </oc>
    <nc r="F11"/>
  </rcc>
  <rcc rId="20301" sId="5">
    <oc r="G11" t="inlineStr">
      <is>
        <t>N</t>
      </is>
    </oc>
    <nc r="G11"/>
  </rcc>
  <rcc rId="20302" sId="5">
    <oc r="H11" t="inlineStr">
      <is>
        <t>N</t>
      </is>
    </oc>
    <nc r="H11"/>
  </rcc>
  <rcc rId="20303" sId="5">
    <oc r="I11" t="inlineStr">
      <is>
        <t>N</t>
      </is>
    </oc>
    <nc r="I11"/>
  </rcc>
  <rcc rId="20304" sId="5">
    <oc r="J11" t="inlineStr">
      <is>
        <t>Y</t>
      </is>
    </oc>
    <nc r="J11"/>
  </rcc>
  <rcc rId="20305" sId="5">
    <oc r="K11" t="inlineStr">
      <is>
        <t>N</t>
      </is>
    </oc>
    <nc r="K11"/>
  </rcc>
  <rcc rId="20306" sId="5">
    <oc r="L11" t="inlineStr">
      <is>
        <t>N</t>
      </is>
    </oc>
    <nc r="L11"/>
  </rcc>
  <rcc rId="20307" sId="5">
    <oc r="M11" t="inlineStr">
      <is>
        <t>N</t>
      </is>
    </oc>
    <nc r="M11"/>
  </rcc>
  <rcc rId="20308" sId="5">
    <oc r="N11" t="inlineStr">
      <is>
        <t>N</t>
      </is>
    </oc>
    <nc r="N11"/>
  </rcc>
  <rcc rId="20309" sId="5">
    <oc r="O11" t="inlineStr">
      <is>
        <t>N</t>
      </is>
    </oc>
    <nc r="O11"/>
  </rcc>
  <rcc rId="20310" sId="5">
    <oc r="P11" t="inlineStr">
      <is>
        <t>N</t>
      </is>
    </oc>
    <nc r="P11"/>
  </rcc>
  <rcc rId="20311" sId="5">
    <oc r="Q11" t="inlineStr">
      <is>
        <t>N</t>
      </is>
    </oc>
    <nc r="Q11"/>
  </rcc>
  <rcc rId="20312" sId="5">
    <oc r="R11" t="inlineStr">
      <is>
        <t>N</t>
      </is>
    </oc>
    <nc r="R11"/>
  </rcc>
  <rcc rId="20313" sId="5">
    <oc r="S11" t="inlineStr">
      <is>
        <t>N</t>
      </is>
    </oc>
    <nc r="S11"/>
  </rcc>
  <rcc rId="20314" sId="5">
    <oc r="T11" t="inlineStr">
      <is>
        <t>N</t>
      </is>
    </oc>
    <nc r="T11"/>
  </rcc>
  <rcc rId="20315" sId="5">
    <oc r="U11" t="inlineStr">
      <is>
        <t>N</t>
      </is>
    </oc>
    <nc r="U11"/>
  </rcc>
  <rcc rId="20316" sId="5">
    <oc r="V11" t="inlineStr">
      <is>
        <t>N</t>
      </is>
    </oc>
    <nc r="V11"/>
  </rcc>
  <rcc rId="20317" sId="5">
    <oc r="C12" t="inlineStr">
      <is>
        <t>N</t>
      </is>
    </oc>
    <nc r="C12"/>
  </rcc>
  <rcc rId="20318" sId="5">
    <oc r="D12" t="inlineStr">
      <is>
        <t>N</t>
      </is>
    </oc>
    <nc r="D12"/>
  </rcc>
  <rcc rId="20319" sId="5">
    <oc r="E12" t="inlineStr">
      <is>
        <t>N</t>
      </is>
    </oc>
    <nc r="E12"/>
  </rcc>
  <rcc rId="20320" sId="5">
    <oc r="F12" t="inlineStr">
      <is>
        <t>N</t>
      </is>
    </oc>
    <nc r="F12"/>
  </rcc>
  <rcc rId="20321" sId="5">
    <oc r="G12" t="inlineStr">
      <is>
        <t>N</t>
      </is>
    </oc>
    <nc r="G12"/>
  </rcc>
  <rcc rId="20322" sId="5">
    <oc r="H12" t="inlineStr">
      <is>
        <t>N</t>
      </is>
    </oc>
    <nc r="H12"/>
  </rcc>
  <rcc rId="20323" sId="5">
    <oc r="I12" t="inlineStr">
      <is>
        <t>N</t>
      </is>
    </oc>
    <nc r="I12"/>
  </rcc>
  <rcc rId="20324" sId="5">
    <oc r="J12" t="inlineStr">
      <is>
        <t>N</t>
      </is>
    </oc>
    <nc r="J12"/>
  </rcc>
  <rcc rId="20325" sId="5">
    <oc r="K12" t="inlineStr">
      <is>
        <t>N</t>
      </is>
    </oc>
    <nc r="K12"/>
  </rcc>
  <rcc rId="20326" sId="5">
    <oc r="L12" t="inlineStr">
      <is>
        <t>N</t>
      </is>
    </oc>
    <nc r="L12"/>
  </rcc>
  <rcc rId="20327" sId="5">
    <oc r="M12" t="inlineStr">
      <is>
        <t>N</t>
      </is>
    </oc>
    <nc r="M12"/>
  </rcc>
  <rcc rId="20328" sId="5">
    <oc r="N12" t="inlineStr">
      <is>
        <t>Y</t>
      </is>
    </oc>
    <nc r="N12"/>
  </rcc>
  <rcc rId="20329" sId="5">
    <oc r="O12" t="inlineStr">
      <is>
        <t>N</t>
      </is>
    </oc>
    <nc r="O12"/>
  </rcc>
  <rcc rId="20330" sId="5">
    <oc r="P12" t="inlineStr">
      <is>
        <t>N</t>
      </is>
    </oc>
    <nc r="P12"/>
  </rcc>
  <rcc rId="20331" sId="5">
    <oc r="Q12" t="inlineStr">
      <is>
        <t>N</t>
      </is>
    </oc>
    <nc r="Q12"/>
  </rcc>
  <rcc rId="20332" sId="5">
    <oc r="R12" t="inlineStr">
      <is>
        <t>N</t>
      </is>
    </oc>
    <nc r="R12"/>
  </rcc>
  <rcc rId="20333" sId="5">
    <oc r="S12" t="inlineStr">
      <is>
        <t>Y</t>
      </is>
    </oc>
    <nc r="S12"/>
  </rcc>
  <rcc rId="20334" sId="5">
    <oc r="T12" t="inlineStr">
      <is>
        <t>N</t>
      </is>
    </oc>
    <nc r="T12"/>
  </rcc>
  <rcc rId="20335" sId="5">
    <oc r="U12" t="inlineStr">
      <is>
        <t>N</t>
      </is>
    </oc>
    <nc r="U12"/>
  </rcc>
  <rcc rId="20336" sId="5">
    <oc r="V12" t="inlineStr">
      <is>
        <t>N</t>
      </is>
    </oc>
    <nc r="V12"/>
  </rcc>
  <rcc rId="20337" sId="5">
    <oc r="C13" t="inlineStr">
      <is>
        <t>N</t>
      </is>
    </oc>
    <nc r="C13"/>
  </rcc>
  <rcc rId="20338" sId="5">
    <oc r="D13" t="inlineStr">
      <is>
        <t>N</t>
      </is>
    </oc>
    <nc r="D13"/>
  </rcc>
  <rcc rId="20339" sId="5">
    <oc r="E13" t="inlineStr">
      <is>
        <t>N</t>
      </is>
    </oc>
    <nc r="E13"/>
  </rcc>
  <rcc rId="20340" sId="5">
    <oc r="F13" t="inlineStr">
      <is>
        <t>N</t>
      </is>
    </oc>
    <nc r="F13"/>
  </rcc>
  <rcc rId="20341" sId="5">
    <oc r="G13" t="inlineStr">
      <is>
        <t>N</t>
      </is>
    </oc>
    <nc r="G13"/>
  </rcc>
  <rcc rId="20342" sId="5">
    <oc r="H13" t="inlineStr">
      <is>
        <t>N</t>
      </is>
    </oc>
    <nc r="H13"/>
  </rcc>
  <rcc rId="20343" sId="5">
    <oc r="I13" t="inlineStr">
      <is>
        <t>N</t>
      </is>
    </oc>
    <nc r="I13"/>
  </rcc>
  <rcc rId="20344" sId="5">
    <oc r="J13" t="inlineStr">
      <is>
        <t>N</t>
      </is>
    </oc>
    <nc r="J13"/>
  </rcc>
  <rcc rId="20345" sId="5">
    <oc r="K13" t="inlineStr">
      <is>
        <t>N</t>
      </is>
    </oc>
    <nc r="K13"/>
  </rcc>
  <rcc rId="20346" sId="5">
    <oc r="L13" t="inlineStr">
      <is>
        <t>N</t>
      </is>
    </oc>
    <nc r="L13"/>
  </rcc>
  <rcc rId="20347" sId="5">
    <oc r="M13" t="inlineStr">
      <is>
        <t>N</t>
      </is>
    </oc>
    <nc r="M13"/>
  </rcc>
  <rcc rId="20348" sId="5">
    <oc r="N13" t="inlineStr">
      <is>
        <t>N</t>
      </is>
    </oc>
    <nc r="N13"/>
  </rcc>
  <rcc rId="20349" sId="5">
    <oc r="O13" t="inlineStr">
      <is>
        <t>N</t>
      </is>
    </oc>
    <nc r="O13"/>
  </rcc>
  <rcc rId="20350" sId="5">
    <oc r="P13" t="inlineStr">
      <is>
        <t>N</t>
      </is>
    </oc>
    <nc r="P13"/>
  </rcc>
  <rcc rId="20351" sId="5">
    <oc r="Q13" t="inlineStr">
      <is>
        <t>N</t>
      </is>
    </oc>
    <nc r="Q13"/>
  </rcc>
  <rcc rId="20352" sId="5">
    <oc r="R13" t="inlineStr">
      <is>
        <t>N</t>
      </is>
    </oc>
    <nc r="R13"/>
  </rcc>
  <rcc rId="20353" sId="5">
    <oc r="S13" t="inlineStr">
      <is>
        <t>N</t>
      </is>
    </oc>
    <nc r="S13"/>
  </rcc>
  <rcc rId="20354" sId="5">
    <oc r="T13" t="inlineStr">
      <is>
        <t>N</t>
      </is>
    </oc>
    <nc r="T13"/>
  </rcc>
  <rcc rId="20355" sId="5">
    <oc r="U13" t="inlineStr">
      <is>
        <t>N</t>
      </is>
    </oc>
    <nc r="U13"/>
  </rcc>
  <rcc rId="20356" sId="5">
    <oc r="V13" t="inlineStr">
      <is>
        <t>N</t>
      </is>
    </oc>
    <nc r="V13"/>
  </rcc>
  <rcc rId="20357" sId="5">
    <oc r="C14" t="inlineStr">
      <is>
        <t>Y</t>
      </is>
    </oc>
    <nc r="C14"/>
  </rcc>
  <rcc rId="20358" sId="5">
    <oc r="D14" t="inlineStr">
      <is>
        <t>N</t>
      </is>
    </oc>
    <nc r="D14"/>
  </rcc>
  <rcc rId="20359" sId="5">
    <oc r="E14" t="inlineStr">
      <is>
        <t>Y</t>
      </is>
    </oc>
    <nc r="E14"/>
  </rcc>
  <rcc rId="20360" sId="5">
    <oc r="F14" t="inlineStr">
      <is>
        <t>Y</t>
      </is>
    </oc>
    <nc r="F14"/>
  </rcc>
  <rcc rId="20361" sId="5">
    <oc r="G14" t="inlineStr">
      <is>
        <t>Y</t>
      </is>
    </oc>
    <nc r="G14"/>
  </rcc>
  <rcc rId="20362" sId="5">
    <oc r="H14" t="inlineStr">
      <is>
        <t>Y</t>
      </is>
    </oc>
    <nc r="H14"/>
  </rcc>
  <rcc rId="20363" sId="5">
    <oc r="I14" t="inlineStr">
      <is>
        <t>N</t>
      </is>
    </oc>
    <nc r="I14"/>
  </rcc>
  <rcc rId="20364" sId="5">
    <oc r="J14" t="inlineStr">
      <is>
        <t>Y</t>
      </is>
    </oc>
    <nc r="J14"/>
  </rcc>
  <rcc rId="20365" sId="5">
    <oc r="K14" t="inlineStr">
      <is>
        <t>Y</t>
      </is>
    </oc>
    <nc r="K14"/>
  </rcc>
  <rcc rId="20366" sId="5">
    <oc r="L14" t="inlineStr">
      <is>
        <t>N</t>
      </is>
    </oc>
    <nc r="L14"/>
  </rcc>
  <rcc rId="20367" sId="5">
    <oc r="M14" t="inlineStr">
      <is>
        <t>N</t>
      </is>
    </oc>
    <nc r="M14"/>
  </rcc>
  <rcc rId="20368" sId="5">
    <oc r="N14" t="inlineStr">
      <is>
        <t>Y</t>
      </is>
    </oc>
    <nc r="N14"/>
  </rcc>
  <rcc rId="20369" sId="5">
    <oc r="O14" t="inlineStr">
      <is>
        <t>N</t>
      </is>
    </oc>
    <nc r="O14"/>
  </rcc>
  <rcc rId="20370" sId="5">
    <oc r="P14" t="inlineStr">
      <is>
        <t>N</t>
      </is>
    </oc>
    <nc r="P14"/>
  </rcc>
  <rcc rId="20371" sId="5">
    <oc r="Q14" t="inlineStr">
      <is>
        <t>N</t>
      </is>
    </oc>
    <nc r="Q14"/>
  </rcc>
  <rcc rId="20372" sId="5">
    <oc r="R14" t="inlineStr">
      <is>
        <t>N</t>
      </is>
    </oc>
    <nc r="R14"/>
  </rcc>
  <rcc rId="20373" sId="5">
    <oc r="S14" t="inlineStr">
      <is>
        <t>N</t>
      </is>
    </oc>
    <nc r="S14"/>
  </rcc>
  <rcc rId="20374" sId="5">
    <oc r="T14" t="inlineStr">
      <is>
        <t>Y</t>
      </is>
    </oc>
    <nc r="T14"/>
  </rcc>
  <rcc rId="20375" sId="5">
    <oc r="U14" t="inlineStr">
      <is>
        <t>Y</t>
      </is>
    </oc>
    <nc r="U14"/>
  </rcc>
  <rcc rId="20376" sId="5">
    <oc r="V14" t="inlineStr">
      <is>
        <t>Y</t>
      </is>
    </oc>
    <nc r="V14"/>
  </rcc>
  <rcc rId="20377" sId="5">
    <oc r="C3" t="inlineStr">
      <is>
        <t>TCM – Engine overshoot erodes TCM detection margin</t>
      </is>
    </oc>
    <nc r="C3"/>
  </rcc>
  <rcc rId="20378" sId="5">
    <oc r="D3" t="inlineStr">
      <is>
        <t>DMP - Modification of  Derived and Modeled Parameter values for 84 K RTC variant</t>
      </is>
    </oc>
    <nc r="D3"/>
  </rcc>
  <rcc rId="20379" sId="5">
    <oc r="E3" t="inlineStr">
      <is>
        <t xml:space="preserve">HP3 - Take-off model incorrectly reset </t>
      </is>
    </oc>
    <nc r="E3"/>
  </rcc>
  <rcc rId="20380" sId="5">
    <oc r="F3" t="inlineStr">
      <is>
        <t>HP3 - HP3 Climb model data, flights since last reset counter incorrect</t>
      </is>
    </oc>
    <nc r="F3"/>
  </rcc>
  <rcc rId="20381" sId="5">
    <oc r="G3" t="inlineStr">
      <is>
        <t>HP3 - SnapShotGiveUp flag unable to be set when Take-Off and Climb snapshots remain FALSE</t>
      </is>
    </oc>
    <nc r="G3"/>
  </rcc>
  <rcc rId="20382" sId="5">
    <oc r="H3" t="inlineStr">
      <is>
        <t>HP3 - Take off snapshot rolling buffer faults, and BleedDebitTO, does not match requirements</t>
      </is>
    </oc>
    <nc r="H3"/>
  </rcc>
  <rcc rId="20383" sId="5">
    <oc r="I3" t="inlineStr">
      <is>
        <t>HP3 - ValidateData mode determination of good datum does not match requirements</t>
      </is>
    </oc>
    <nc r="I3"/>
  </rcc>
  <rcc rId="20384" sId="5">
    <oc r="J3" t="inlineStr">
      <is>
        <t>PUC Faults set intermitently on XWB flight test</t>
      </is>
    </oc>
    <nc r="J3"/>
  </rcc>
  <rcc rId="20385" sId="5">
    <oc r="K3" t="inlineStr">
      <is>
        <t>TCM 84K RTC - TCMA fuel cutback before overspeed shutdown not guaranteed for 84K RTC variant</t>
      </is>
    </oc>
    <nc r="K3"/>
  </rcc>
  <rcc rId="20386" sId="5">
    <oc r="L3" t="inlineStr">
      <is>
        <t>ESS/FAN - ESS Pressure sensor logic update</t>
      </is>
    </oc>
    <nc r="L3"/>
  </rcc>
  <rcc rId="20387" sId="5">
    <oc r="M3" t="inlineStr">
      <is>
        <t>ESS - BITE Stability improvement</t>
      </is>
    </oc>
    <nc r="M3"/>
  </rcc>
  <rcc rId="20388" sId="5">
    <oc r="N3" t="inlineStr">
      <is>
        <t>P30: Enhanched P30 Pipe Freeze - Fix Race condition (Trent XWB-84)</t>
      </is>
    </oc>
    <nc r="N3"/>
  </rcc>
  <rcc rId="20389" sId="5">
    <oc r="O3" t="inlineStr">
      <is>
        <t>RTC: HBV Data Changes - Modification of HP Handling Bleed Valve schedule for XWB-84</t>
      </is>
    </oc>
    <nc r="O3"/>
  </rcc>
  <rcc rId="20390" sId="5">
    <oc r="P3" t="inlineStr">
      <is>
        <t>CTL Data Changes: Trent XWB-84 RTC Ice Crystal Idle Operability Fix</t>
      </is>
    </oc>
    <nc r="P3"/>
  </rcc>
  <rcc rId="20391" sId="5">
    <oc r="Q3" t="inlineStr">
      <is>
        <t>VSV Data changes: Trent XWB -84 RTC VSV Low Speed Stop Change for Water Ingestion</t>
      </is>
    </oc>
    <nc r="Q3"/>
  </rcc>
  <rcc rId="20392" sId="5">
    <oc r="R3" t="inlineStr">
      <is>
        <t>RTC 84k: CTL Data Changes - Speed redline updates</t>
      </is>
    </oc>
    <nc r="R3"/>
  </rcc>
  <rcc rId="20393" sId="5">
    <oc r="S3" t="inlineStr">
      <is>
        <t>Enable XWB-84 5.4 software to be an 84K release</t>
      </is>
    </oc>
    <nc r="S3"/>
  </rcc>
  <rcc rId="20394" sId="5">
    <oc r="T3" t="inlineStr">
      <is>
        <t>TCM - Thrust Control Malfunction Accomodation Can Result In IP Compressor Surge After 1000 Engine Cycles</t>
      </is>
    </oc>
    <nc r="T3"/>
  </rcc>
  <rcc rId="20395" sId="5">
    <oc r="U3" t="inlineStr">
      <is>
        <t>HP3 - Data update</t>
      </is>
    </oc>
    <nc r="U3"/>
  </rcc>
  <rcc rId="20396" sId="5">
    <oc r="V3" t="inlineStr">
      <is>
        <t>HP3 - FaF69 functional update</t>
      </is>
    </oc>
    <nc r="V3"/>
  </rcc>
  <rcc rId="20397" sId="5">
    <oc r="C4" t="inlineStr">
      <is>
        <t>Y</t>
      </is>
    </oc>
    <nc r="C4"/>
  </rcc>
  <rcc rId="20398" sId="5">
    <oc r="D4" t="inlineStr">
      <is>
        <t>Y</t>
      </is>
    </oc>
    <nc r="D4"/>
  </rcc>
  <rcc rId="20399" sId="5">
    <oc r="E4" t="inlineStr">
      <is>
        <t>Y</t>
      </is>
    </oc>
    <nc r="E4"/>
  </rcc>
  <rcc rId="20400" sId="5">
    <oc r="F4" t="inlineStr">
      <is>
        <t>Y</t>
      </is>
    </oc>
    <nc r="F4"/>
  </rcc>
  <rcc rId="20401" sId="5">
    <oc r="G4" t="inlineStr">
      <is>
        <t>Y</t>
      </is>
    </oc>
    <nc r="G4"/>
  </rcc>
  <rcc rId="20402" sId="5">
    <oc r="H4" t="inlineStr">
      <is>
        <t>Y</t>
      </is>
    </oc>
    <nc r="H4"/>
  </rcc>
  <rcc rId="20403" sId="5">
    <oc r="I4" t="inlineStr">
      <is>
        <t>Y</t>
      </is>
    </oc>
    <nc r="I4"/>
  </rcc>
  <rcc rId="20404" sId="5">
    <oc r="J4" t="inlineStr">
      <is>
        <t>Y</t>
      </is>
    </oc>
    <nc r="J4"/>
  </rcc>
  <rcc rId="20405" sId="5">
    <oc r="K4" t="inlineStr">
      <is>
        <t>Y</t>
      </is>
    </oc>
    <nc r="K4"/>
  </rcc>
  <rcc rId="20406" sId="5">
    <oc r="L4">
      <f>IF(L5&lt;&gt;"",IF(OR(L15&lt;&gt;"",COUNTA(L17:L479)&gt;0),"Y","N"),"")</f>
    </oc>
    <nc r="L4"/>
  </rcc>
  <rcc rId="20407" sId="5">
    <oc r="M4">
      <f>IF(M5&lt;&gt;"",IF(OR(M15&lt;&gt;"",COUNTA(M17:M479)&gt;0),"Y","N"),"")</f>
    </oc>
    <nc r="M4"/>
  </rcc>
  <rcc rId="20408" sId="5">
    <oc r="N4">
      <f>IF(N5&lt;&gt;"",IF(OR(N15&lt;&gt;"",COUNTA(N17:N479)&gt;0),"Y","N"),"")</f>
    </oc>
    <nc r="N4"/>
  </rcc>
  <rcc rId="20409" sId="5">
    <oc r="O4" t="inlineStr">
      <is>
        <t>Y</t>
      </is>
    </oc>
    <nc r="O4"/>
  </rcc>
  <rcc rId="20410" sId="5">
    <oc r="P4" t="inlineStr">
      <is>
        <t>Y</t>
      </is>
    </oc>
    <nc r="P4"/>
  </rcc>
  <rcc rId="20411" sId="5">
    <oc r="Q4" t="inlineStr">
      <is>
        <t>Y</t>
      </is>
    </oc>
    <nc r="Q4"/>
  </rcc>
  <rcc rId="20412" sId="5">
    <oc r="R4" t="inlineStr">
      <is>
        <t>Y</t>
      </is>
    </oc>
    <nc r="R4"/>
  </rcc>
  <rcc rId="20413" sId="5">
    <oc r="S4">
      <f>IF(S5&lt;&gt;"",IF(OR(S15&lt;&gt;"",COUNTA(S17:S479)&gt;0),"Y","N"),"")</f>
    </oc>
    <nc r="S4"/>
  </rcc>
  <rcc rId="20414" sId="5">
    <oc r="T4" t="inlineStr">
      <is>
        <t>Y</t>
      </is>
    </oc>
    <nc r="T4"/>
  </rcc>
  <rcc rId="20415" sId="5">
    <oc r="U4" t="inlineStr">
      <is>
        <t>Y</t>
      </is>
    </oc>
    <nc r="U4"/>
  </rcc>
  <rcc rId="20416" sId="5">
    <oc r="V4" t="inlineStr">
      <is>
        <t>Y</t>
      </is>
    </oc>
    <nc r="V4"/>
  </rcc>
  <rcc rId="20417" sId="5">
    <oc r="C7" t="inlineStr">
      <is>
        <t>SW</t>
      </is>
    </oc>
    <nc r="C7"/>
  </rcc>
  <rcc rId="20418" sId="5">
    <oc r="D7" t="inlineStr">
      <is>
        <t>SW</t>
      </is>
    </oc>
    <nc r="D7"/>
  </rcc>
  <rcc rId="20419" sId="5">
    <oc r="E7" t="inlineStr">
      <is>
        <t>SW</t>
      </is>
    </oc>
    <nc r="E7"/>
  </rcc>
  <rcc rId="20420" sId="5">
    <oc r="F7" t="inlineStr">
      <is>
        <t>SW</t>
      </is>
    </oc>
    <nc r="F7"/>
  </rcc>
  <rcc rId="20421" sId="5">
    <oc r="G7" t="inlineStr">
      <is>
        <t>SW</t>
      </is>
    </oc>
    <nc r="G7"/>
  </rcc>
  <rcc rId="20422" sId="5">
    <oc r="H7" t="inlineStr">
      <is>
        <t>SW</t>
      </is>
    </oc>
    <nc r="H7"/>
  </rcc>
  <rcc rId="20423" sId="5">
    <oc r="I7" t="inlineStr">
      <is>
        <t>SW</t>
      </is>
    </oc>
    <nc r="I7"/>
  </rcc>
  <rcc rId="20424" sId="5">
    <oc r="J7" t="inlineStr">
      <is>
        <t>SW</t>
      </is>
    </oc>
    <nc r="J7"/>
  </rcc>
  <rcc rId="20425" sId="5">
    <oc r="K7" t="inlineStr">
      <is>
        <t>SW</t>
      </is>
    </oc>
    <nc r="K7"/>
  </rcc>
  <rcc rId="20426" sId="5">
    <oc r="L7" t="inlineStr">
      <is>
        <t>SW</t>
      </is>
    </oc>
    <nc r="L7"/>
  </rcc>
  <rcc rId="20427" sId="5">
    <oc r="M7" t="inlineStr">
      <is>
        <t>SW</t>
      </is>
    </oc>
    <nc r="M7"/>
  </rcc>
  <rcc rId="20428" sId="5">
    <oc r="N7" t="inlineStr">
      <is>
        <t>SW</t>
      </is>
    </oc>
    <nc r="N7"/>
  </rcc>
  <rcc rId="20429" sId="5">
    <oc r="O7" t="inlineStr">
      <is>
        <t>SW</t>
      </is>
    </oc>
    <nc r="O7"/>
  </rcc>
  <rcc rId="20430" sId="5">
    <oc r="P7" t="inlineStr">
      <is>
        <t>SW</t>
      </is>
    </oc>
    <nc r="P7"/>
  </rcc>
  <rcc rId="20431" sId="5">
    <oc r="Q7" t="inlineStr">
      <is>
        <t>SW</t>
      </is>
    </oc>
    <nc r="Q7"/>
  </rcc>
  <rcc rId="20432" sId="5">
    <oc r="R7" t="inlineStr">
      <is>
        <t>SW</t>
      </is>
    </oc>
    <nc r="R7"/>
  </rcc>
  <rcc rId="20433" sId="5">
    <oc r="S7" t="inlineStr">
      <is>
        <t>SW</t>
      </is>
    </oc>
    <nc r="S7"/>
  </rcc>
  <rcc rId="20434" sId="5">
    <oc r="T7" t="inlineStr">
      <is>
        <t>SW</t>
      </is>
    </oc>
    <nc r="T7"/>
  </rcc>
  <rcc rId="20435" sId="5">
    <oc r="U7" t="inlineStr">
      <is>
        <t>SW</t>
      </is>
    </oc>
    <nc r="U7"/>
  </rcc>
  <rcc rId="20436" sId="5">
    <oc r="V7" t="inlineStr">
      <is>
        <t>SW</t>
      </is>
    </oc>
    <nc r="V7"/>
  </rcc>
  <rcv guid="{3ACD5A93-9B0E-40EA-8179-EDF0714A0F5F}" action="delete"/>
  <rdn rId="0" localSheetId="3" customView="1" name="Z_3ACD5A93_9B0E_40EA_8179_EDF0714A0F5F_.wvu.Rows" hidden="1" oldHidden="1">
    <formula>Plan!$488:$750</formula>
    <oldFormula>Plan!$488:$750</oldFormula>
  </rdn>
  <rdn rId="0" localSheetId="3" customView="1" name="Z_3ACD5A93_9B0E_40EA_8179_EDF0714A0F5F_.wvu.Cols" hidden="1" oldHidden="1">
    <formula>Plan!$S:$U,Plan!$BQ:$BT</formula>
    <oldFormula>Plan!$S:$U,Plan!$BQ:$BT</oldFormula>
  </rdn>
  <rdn rId="0" localSheetId="3" customView="1" name="Z_3ACD5A93_9B0E_40EA_8179_EDF0714A0F5F_.wvu.FilterData" hidden="1" oldHidden="1">
    <formula>Plan!$A$5:$BQ$468</formula>
    <oldFormula>Plan!$A$5:$BQ$468</oldFormula>
  </rdn>
  <rdn rId="0" localSheetId="4" customView="1" name="Z_3ACD5A93_9B0E_40EA_8179_EDF0714A0F5F_.wvu.FilterData" hidden="1" oldHidden="1">
    <formula>'Delivery Docs Plan'!$I$1:$I$38</formula>
    <oldFormula>'Delivery Docs Plan'!$I$1:$I$38</oldFormula>
  </rdn>
  <rdn rId="0" localSheetId="5" customView="1" name="Z_3ACD5A93_9B0E_40EA_8179_EDF0714A0F5F_.wvu.Rows" hidden="1" oldHidden="1">
    <formula>'PR Matrix'!$1:$1</formula>
    <oldFormula>'PR Matrix'!$1:$1</oldFormula>
  </rdn>
  <rdn rId="0" localSheetId="5" customView="1" name="Z_3ACD5A93_9B0E_40EA_8179_EDF0714A0F5F_.wvu.Cols" hidden="1" oldHidden="1">
    <formula>'PR Matrix'!$JN:$XFD</formula>
    <oldFormula>'PR Matrix'!$JN:$XFD</oldFormula>
  </rdn>
  <rdn rId="0" localSheetId="5" customView="1" name="Z_3ACD5A93_9B0E_40EA_8179_EDF0714A0F5F_.wvu.FilterData" hidden="1" oldHidden="1">
    <formula>'PR Matrix'!$C$1:$C$481</formula>
    <oldFormula>'PR Matrix'!$C$1:$C$481</oldFormula>
  </rdn>
  <rdn rId="0" localSheetId="6" customView="1" name="Z_3ACD5A93_9B0E_40EA_8179_EDF0714A0F5F_.wvu.Cols" hidden="1" oldHidden="1">
    <formula>Allocation!$L:$XFD</formula>
    <oldFormula>Allocation!$L:$XFD</oldFormula>
  </rdn>
  <rdn rId="0" localSheetId="6" customView="1" name="Z_3ACD5A93_9B0E_40EA_8179_EDF0714A0F5F_.wvu.FilterData" hidden="1" oldHidden="1">
    <formula>Allocation!$A$1:$K$1</formula>
    <oldFormula>Allocation!$A$1:$K$1</oldFormula>
  </rdn>
  <rdn rId="0" localSheetId="7" customView="1" name="Z_3ACD5A93_9B0E_40EA_8179_EDF0714A0F5F_.wvu.FilterData" hidden="1" oldHidden="1">
    <formula>'SRS Reviews'!$A$1:$Q$136</formula>
    <oldFormula>'SRS Reviews'!$A$1:$Q$136</oldFormula>
  </rdn>
  <rdn rId="0" localSheetId="8" customView="1" name="Z_3ACD5A93_9B0E_40EA_8179_EDF0714A0F5F_.wvu.FilterData" hidden="1" oldHidden="1">
    <formula>Estimates!$A$2:$BC$460</formula>
    <oldFormula>Estimates!$A$2:$BC$460</oldFormula>
  </rdn>
  <rdn rId="0" localSheetId="10" customView="1" name="Z_3ACD5A93_9B0E_40EA_8179_EDF0714A0F5F_.wvu.FilterData" hidden="1" oldHidden="1">
    <formula>'Open SWPRs'!$A$1:$H$615</formula>
    <oldFormula>'Open SWPRs'!$A$1:$H$615</oldFormula>
  </rdn>
  <rdn rId="0" localSheetId="12" customView="1" name="Z_3ACD5A93_9B0E_40EA_8179_EDF0714A0F5F_.wvu.FilterData" hidden="1" oldHidden="1">
    <formula>'Build Plan'!$D$3:$L$48</formula>
    <oldFormula>'Build Plan'!$D$3:$L$48</oldFormula>
  </rdn>
  <rcv guid="{3ACD5A93-9B0E-40EA-8179-EDF0714A0F5F}" action="add"/>
</revisions>
</file>

<file path=xl/revisions/revisionLog49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0450" sId="5">
    <nc r="C3" t="inlineStr">
      <is>
        <t>ESS - ESS Ground Check Attempt not detected</t>
      </is>
    </nc>
  </rcc>
  <rcc rId="20451" sId="5">
    <nc r="C5">
      <v>5704</v>
    </nc>
  </rcc>
  <rcc rId="20452" sId="5">
    <nc r="C6">
      <v>2</v>
    </nc>
  </rcc>
  <rcc rId="20453" sId="5">
    <nc r="C9" t="inlineStr">
      <is>
        <t>N</t>
      </is>
    </nc>
  </rcc>
  <rcc rId="20454" sId="5">
    <nc r="C10" t="inlineStr">
      <is>
        <t>N</t>
      </is>
    </nc>
  </rcc>
  <rcc rId="20455" sId="5">
    <nc r="C11" t="inlineStr">
      <is>
        <t>N</t>
      </is>
    </nc>
  </rcc>
  <rcc rId="20456" sId="5">
    <nc r="C12" t="inlineStr">
      <is>
        <t>N</t>
      </is>
    </nc>
  </rcc>
  <rcc rId="20457" sId="5">
    <nc r="C13" t="inlineStr">
      <is>
        <t>N</t>
      </is>
    </nc>
  </rcc>
  <rcc rId="20458" sId="5">
    <oc r="C2" t="inlineStr">
      <is>
        <t>1</t>
      </is>
    </oc>
    <nc r="C2">
      <v>2</v>
    </nc>
  </rcc>
  <rcc rId="20459" sId="5">
    <nc r="D5">
      <v>5707</v>
    </nc>
  </rcc>
  <rcc rId="20460" sId="5">
    <nc r="D3" t="inlineStr">
      <is>
        <t>PUC - Undetected corruption of reset-safe RAM can cause PUC to infinitely loop.</t>
      </is>
    </nc>
  </rcc>
  <rcc rId="20461" sId="5">
    <nc r="D9" t="inlineStr">
      <is>
        <t>N</t>
      </is>
    </nc>
  </rcc>
  <rcc rId="20462" sId="5">
    <nc r="D10" t="inlineStr">
      <is>
        <t>N</t>
      </is>
    </nc>
  </rcc>
  <rcc rId="20463" sId="5">
    <nc r="D11" t="inlineStr">
      <is>
        <t>Y</t>
      </is>
    </nc>
  </rcc>
  <rcc rId="20464" sId="5">
    <nc r="D12" t="inlineStr">
      <is>
        <t>N</t>
      </is>
    </nc>
  </rcc>
  <rcc rId="20465" sId="5">
    <nc r="D13" t="inlineStr">
      <is>
        <t>N</t>
      </is>
    </nc>
  </rcc>
  <rcc rId="20466" sId="5">
    <nc r="E5">
      <v>5955</v>
    </nc>
  </rcc>
  <rcc rId="20467" sId="5">
    <nc r="D6">
      <v>1</v>
    </nc>
  </rcc>
  <rcc rId="20468" sId="5">
    <nc r="E3" t="inlineStr">
      <is>
        <t>SOV - HMU may unlatch during start resulting in uncommanded fuel to engine</t>
      </is>
    </nc>
  </rcc>
  <rcc rId="20469" sId="5">
    <nc r="E14" t="inlineStr">
      <is>
        <t>Y</t>
      </is>
    </nc>
  </rcc>
  <rcc rId="20470" sId="5">
    <nc r="D14" t="inlineStr">
      <is>
        <t>Y</t>
      </is>
    </nc>
  </rcc>
  <rcc rId="20471" sId="5">
    <nc r="E9" t="inlineStr">
      <is>
        <t>N</t>
      </is>
    </nc>
  </rcc>
  <rcc rId="20472" sId="5">
    <nc r="E12" t="inlineStr">
      <is>
        <t>N</t>
      </is>
    </nc>
  </rcc>
  <rcc rId="20473" sId="5">
    <nc r="E13" t="inlineStr">
      <is>
        <t>N</t>
      </is>
    </nc>
  </rcc>
  <rcv guid="{83E26134-8071-4B52-B9C2-8B5396DF70B4}" action="delete"/>
  <rdn rId="0" localSheetId="3" customView="1" name="Z_83E26134_8071_4B52_B9C2_8B5396DF70B4_.wvu.Rows" hidden="1" oldHidden="1">
    <formula>Plan!$488:$750</formula>
    <oldFormula>Plan!$488:$750</oldFormula>
  </rdn>
  <rdn rId="0" localSheetId="3" customView="1" name="Z_83E26134_8071_4B52_B9C2_8B5396DF70B4_.wvu.Cols" hidden="1" oldHidden="1">
    <formula>Plan!$S:$U</formula>
    <oldFormula>Plan!$S:$U</oldFormula>
  </rdn>
  <rdn rId="0" localSheetId="3" customView="1" name="Z_83E26134_8071_4B52_B9C2_8B5396DF70B4_.wvu.FilterData" hidden="1" oldHidden="1">
    <formula>Plan!$A$5:$BQ$468</formula>
    <oldFormula>Plan!$A$5:$BQ$468</oldFormula>
  </rdn>
  <rdn rId="0" localSheetId="4" customView="1" name="Z_83E26134_8071_4B52_B9C2_8B5396DF70B4_.wvu.FilterData" hidden="1" oldHidden="1">
    <formula>'Delivery Docs Plan'!$I$1:$I$38</formula>
    <oldFormula>'Delivery Docs Plan'!$I$1:$I$38</oldFormula>
  </rdn>
  <rdn rId="0" localSheetId="5" customView="1" name="Z_83E26134_8071_4B52_B9C2_8B5396DF70B4_.wvu.Rows" hidden="1" oldHidden="1">
    <formula>'PR Matrix'!$1:$1</formula>
    <oldFormula>'PR Matrix'!$1:$1</oldFormula>
  </rdn>
  <rdn rId="0" localSheetId="5" customView="1" name="Z_83E26134_8071_4B52_B9C2_8B5396DF70B4_.wvu.Cols" hidden="1" oldHidden="1">
    <formula>'PR Matrix'!$JN:$XFD</formula>
    <oldFormula>'PR Matrix'!$JN:$XFD</oldFormula>
  </rdn>
  <rdn rId="0" localSheetId="5" customView="1" name="Z_83E26134_8071_4B52_B9C2_8B5396DF70B4_.wvu.FilterData" hidden="1" oldHidden="1">
    <formula>'PR Matrix'!$C$1:$C$481</formula>
    <oldFormula>'PR Matrix'!$C$1:$C$481</oldFormula>
  </rdn>
  <rdn rId="0" localSheetId="6" customView="1" name="Z_83E26134_8071_4B52_B9C2_8B5396DF70B4_.wvu.Cols" hidden="1" oldHidden="1">
    <formula>Allocation!$L:$XFD</formula>
    <oldFormula>Allocation!$L:$XFD</oldFormula>
  </rdn>
  <rdn rId="0" localSheetId="6" customView="1" name="Z_83E26134_8071_4B52_B9C2_8B5396DF70B4_.wvu.FilterData" hidden="1" oldHidden="1">
    <formula>Allocation!$A$1:$K$1</formula>
    <oldFormula>Allocation!$A$1:$K$1</oldFormula>
  </rdn>
  <rdn rId="0" localSheetId="7" customView="1" name="Z_83E26134_8071_4B52_B9C2_8B5396DF70B4_.wvu.FilterData" hidden="1" oldHidden="1">
    <formula>'SRS Reviews'!$A$1:$Q$136</formula>
    <oldFormula>'SRS Reviews'!$A$1:$Q$136</oldFormula>
  </rdn>
  <rdn rId="0" localSheetId="8" customView="1" name="Z_83E26134_8071_4B52_B9C2_8B5396DF70B4_.wvu.FilterData" hidden="1" oldHidden="1">
    <formula>Estimates!$A$2:$BC$460</formula>
    <oldFormula>Estimates!$A$2:$BC$460</oldFormula>
  </rdn>
  <rdn rId="0" localSheetId="10" customView="1" name="Z_83E26134_8071_4B52_B9C2_8B5396DF70B4_.wvu.FilterData" hidden="1" oldHidden="1">
    <formula>'Open SWPRs'!$A$1:$H$615</formula>
    <oldFormula>'Open SWPRs'!$A$1:$H$615</oldFormula>
  </rdn>
  <rdn rId="0" localSheetId="12" customView="1" name="Z_83E26134_8071_4B52_B9C2_8B5396DF70B4_.wvu.FilterData" hidden="1" oldHidden="1">
    <formula>'Build Plan'!$D$3:$L$48</formula>
    <oldFormula>'Build Plan'!$D$3:$L$48</oldFormula>
  </rdn>
  <rcv guid="{83E26134-8071-4B52-B9C2-8B5396DF70B4}" action="add"/>
</revisions>
</file>

<file path=xl/revisions/revisionLog49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0487" sId="5">
    <nc r="F5">
      <v>6095</v>
    </nc>
  </rcc>
  <rcc rId="20488" sId="5">
    <nc r="G5">
      <v>6207</v>
    </nc>
  </rcc>
  <rcc rId="20489" sId="5">
    <nc r="H5">
      <v>6216</v>
    </nc>
  </rcc>
  <rcc rId="20490" sId="5">
    <nc r="I5">
      <v>6217</v>
    </nc>
  </rcc>
  <rcc rId="20491" sId="5">
    <nc r="J5">
      <v>6224</v>
    </nc>
  </rcc>
</revisions>
</file>

<file path=xl/revisions/revisionLog49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0492" sId="5" quotePrefix="1">
    <nc r="K5" t="inlineStr">
      <is>
        <t>TBD</t>
      </is>
    </nc>
  </rcc>
  <rcc rId="20493" sId="5">
    <nc r="K3" t="inlineStr">
      <is>
        <t>FAN - dispatchability update</t>
      </is>
    </nc>
  </rcc>
  <rcc rId="20494" sId="5" quotePrefix="1">
    <nc r="L5" t="inlineStr">
      <is>
        <t>TBD</t>
      </is>
    </nc>
  </rcc>
  <rcc rId="20495" sId="5">
    <nc r="L3" t="inlineStr">
      <is>
        <t>HBV DelX - inhibit check when pipe freeze detected</t>
      </is>
    </nc>
  </rcc>
  <rrc rId="20496" sId="5" ref="C1:C1048576" action="deleteCol">
    <undo index="13" exp="ref" ref3D="1" dr="$C$5" r="B47" sId="12"/>
    <undo index="1" exp="ref" ref3D="1" dr="$C$5" r="B47" sId="12"/>
    <undo index="13" exp="ref" ref3D="1" dr="$C$5" r="B46" sId="12"/>
    <undo index="1" exp="ref" ref3D="1" dr="$C$5" r="B46" sId="12"/>
    <undo index="13" exp="ref" ref3D="1" dr="$C$5" r="B45" sId="12"/>
    <undo index="1" exp="ref" ref3D="1" dr="$C$5" r="B45" sId="12"/>
    <undo index="13" exp="ref" ref3D="1" dr="$C$5" r="B44" sId="12"/>
    <undo index="1" exp="ref" ref3D="1" dr="$C$5" r="B44" sId="12"/>
    <undo index="13" exp="ref" ref3D="1" dr="$C$5" r="B43" sId="12"/>
    <undo index="1" exp="ref" ref3D="1" dr="$C$5" r="B43" sId="12"/>
    <undo index="13" exp="ref" ref3D="1" dr="$C$5" r="B42" sId="12"/>
    <undo index="1" exp="ref" ref3D="1" dr="$C$5" r="B42" sId="12"/>
    <undo index="13" exp="ref" ref3D="1" dr="$C$5" r="B41" sId="12"/>
    <undo index="1" exp="ref" ref3D="1" dr="$C$5" r="B41" sId="12"/>
    <undo index="13" exp="ref" ref3D="1" dr="$C$5" r="B40" sId="12"/>
    <undo index="1" exp="ref" ref3D="1" dr="$C$5" r="B40" sId="12"/>
    <undo index="13" exp="ref" ref3D="1" dr="$C$5" r="B39" sId="12"/>
    <undo index="1" exp="ref" ref3D="1" dr="$C$5" r="B39" sId="12"/>
    <undo index="13" exp="ref" ref3D="1" dr="$C$5" r="B38" sId="12"/>
    <undo index="1" exp="ref" ref3D="1" dr="$C$5" r="B38" sId="12"/>
    <undo index="13" exp="ref" ref3D="1" dr="$C$5" r="B37" sId="12"/>
    <undo index="1" exp="ref" ref3D="1" dr="$C$5" r="B37" sId="12"/>
    <undo index="13" exp="ref" ref3D="1" dr="$C$5" r="B36" sId="12"/>
    <undo index="1" exp="ref" ref3D="1" dr="$C$5" r="B36" sId="12"/>
    <undo index="13" exp="ref" ref3D="1" dr="$C$5" r="B35" sId="12"/>
    <undo index="1" exp="ref" ref3D="1" dr="$C$5" r="B35" sId="12"/>
    <undo index="13" exp="ref" ref3D="1" dr="$C$5" r="B34" sId="12"/>
    <undo index="1" exp="ref" ref3D="1" dr="$C$5" r="B34" sId="12"/>
    <undo index="13" exp="ref" ref3D="1" dr="$C$5" r="B33" sId="12"/>
    <undo index="1" exp="ref" ref3D="1" dr="$C$5" r="B33" sId="12"/>
    <undo index="13" exp="ref" ref3D="1" dr="$C$5" r="B32" sId="12"/>
    <undo index="1" exp="ref" ref3D="1" dr="$C$5" r="B32" sId="12"/>
    <undo index="13" exp="ref" ref3D="1" dr="$C$5" r="B31" sId="12"/>
    <undo index="1" exp="ref" ref3D="1" dr="$C$5" r="B31" sId="12"/>
    <undo index="13" exp="ref" ref3D="1" dr="$C$5" r="B30" sId="12"/>
    <undo index="1" exp="ref" ref3D="1" dr="$C$5" r="B30" sId="12"/>
    <undo index="13" exp="ref" ref3D="1" dr="$C$5" r="B29" sId="12"/>
    <undo index="1" exp="ref" ref3D="1" dr="$C$5" r="B29" sId="12"/>
    <undo index="13" exp="ref" ref3D="1" dr="$C$5" r="B28" sId="12"/>
    <undo index="1" exp="ref" ref3D="1" dr="$C$5" r="B28" sId="12"/>
    <undo index="13" exp="ref" ref3D="1" dr="$C$5" r="B27" sId="12"/>
    <undo index="1" exp="ref" ref3D="1" dr="$C$5" r="B27" sId="12"/>
    <undo index="13" exp="ref" ref3D="1" dr="$C$5" r="B26" sId="12"/>
    <undo index="1" exp="ref" ref3D="1" dr="$C$5" r="B26" sId="12"/>
    <undo index="13" exp="ref" ref3D="1" dr="$C$5" r="B25" sId="12"/>
    <undo index="1" exp="ref" ref3D="1" dr="$C$5" r="B25" sId="12"/>
    <undo index="13" exp="ref" ref3D="1" dr="$C$5" r="B24" sId="12"/>
    <undo index="1" exp="ref" ref3D="1" dr="$C$5" r="B24" sId="12"/>
    <undo index="13" exp="ref" ref3D="1" dr="$C$5" r="B23" sId="12"/>
    <undo index="1" exp="ref" ref3D="1" dr="$C$5" r="B23" sId="12"/>
    <undo index="13" exp="ref" ref3D="1" dr="$C$5" r="B22" sId="12"/>
    <undo index="1" exp="ref" ref3D="1" dr="$C$5" r="B22" sId="12"/>
    <undo index="13" exp="ref" ref3D="1" dr="$C$5" r="B21" sId="12"/>
    <undo index="1" exp="ref" ref3D="1" dr="$C$5" r="B21" sId="12"/>
    <undo index="13" exp="ref" ref3D="1" dr="$C$5" r="B20" sId="12"/>
    <undo index="1" exp="ref" ref3D="1" dr="$C$5" r="B20" sId="12"/>
    <undo index="13" exp="ref" ref3D="1" dr="$C$5" r="B19" sId="12"/>
    <undo index="1" exp="ref" ref3D="1" dr="$C$5" r="B19" sId="12"/>
    <undo index="13" exp="ref" ref3D="1" dr="$C$5" r="B18" sId="12"/>
    <undo index="1" exp="ref" ref3D="1" dr="$C$5" r="B18" sId="12"/>
    <undo index="13" exp="ref" ref3D="1" dr="$C$5" r="B17" sId="12"/>
    <undo index="1" exp="ref" ref3D="1" dr="$C$5" r="B17" sId="12"/>
    <undo index="13" exp="ref" ref3D="1" dr="$C$5" r="B16" sId="12"/>
    <undo index="1" exp="ref" ref3D="1" dr="$C$5" r="B16" sId="12"/>
    <undo index="13" exp="ref" ref3D="1" dr="$C$5" r="B15" sId="12"/>
    <undo index="1" exp="ref" ref3D="1" dr="$C$5" r="B15" sId="12"/>
    <undo index="13" exp="ref" ref3D="1" dr="$C$5" r="B14" sId="12"/>
    <undo index="1" exp="ref" ref3D="1" dr="$C$5" r="B14" sId="12"/>
    <undo index="13" exp="ref" ref3D="1" dr="$C$5" r="B13" sId="12"/>
    <undo index="1" exp="ref" ref3D="1" dr="$C$5" r="B13" sId="12"/>
    <undo index="13" exp="ref" ref3D="1" dr="$C$5" r="B12" sId="12"/>
    <undo index="1" exp="ref" ref3D="1" dr="$C$5" r="B12" sId="12"/>
    <undo index="13" exp="ref" ref3D="1" dr="$C$5" r="B11" sId="12"/>
    <undo index="1" exp="ref" ref3D="1" dr="$C$5" r="B11" sId="12"/>
    <undo index="13" exp="ref" ref3D="1" dr="$C$5" r="B10" sId="12"/>
    <undo index="1" exp="ref" ref3D="1" dr="$C$5" r="B10" sId="12"/>
    <undo index="13" exp="ref" ref3D="1" dr="$C$5" r="B9" sId="12"/>
    <undo index="1" exp="ref" ref3D="1" dr="$C$5" r="B9" sId="12"/>
    <undo index="13" exp="ref" ref3D="1" dr="$C$5" r="B8" sId="12"/>
    <undo index="1" exp="ref" ref3D="1" dr="$C$5" r="B8" sId="12"/>
    <undo index="13" exp="ref" ref3D="1" dr="$C$5" r="B7" sId="12"/>
    <undo index="1" exp="ref" ref3D="1" dr="$C$5" r="B7" sId="12"/>
    <undo index="13" exp="ref" ref3D="1" dr="$C$5" r="B6" sId="12"/>
    <undo index="1" exp="ref" ref3D="1" dr="$C$5" r="B6" sId="12"/>
    <undo index="13" exp="ref" ref3D="1" dr="$C$5" r="B5" sId="12"/>
    <undo index="1" exp="ref" ref3D="1" dr="$C$5" r="B5" sId="12"/>
    <undo index="19" exp="area" ref3D="1" dr="$C$1:$CI$15" r="K60" sId="6"/>
    <undo index="10" exp="area" ref3D="1" dr="$C$1:$CI$15" r="K60" sId="6"/>
    <undo index="1" exp="area" ref3D="1" dr="$C$1:$CI$15" r="K60" sId="6"/>
    <undo index="19" exp="area" ref3D="1" dr="$C$1:$CI$15" r="J60" sId="6"/>
    <undo index="10" exp="area" ref3D="1" dr="$C$1:$CI$15" r="J60" sId="6"/>
    <undo index="1" exp="area" ref3D="1" dr="$C$1:$CI$15" r="J60" sId="6"/>
    <undo index="19" exp="area" ref3D="1" dr="$C$1:$CI$15" r="I60" sId="6"/>
    <undo index="10" exp="area" ref3D="1" dr="$C$1:$CI$15" r="I60" sId="6"/>
    <undo index="1" exp="area" ref3D="1" dr="$C$1:$CI$15" r="I60" sId="6"/>
    <undo index="19" exp="area" ref3D="1" dr="$C$1:$CI$15" r="H60" sId="6"/>
    <undo index="10" exp="area" ref3D="1" dr="$C$1:$CI$15" r="H60" sId="6"/>
    <undo index="1" exp="area" ref3D="1" dr="$C$1:$CI$15" r="H60" sId="6"/>
    <undo index="19" exp="area" ref3D="1" dr="$C$1:$CI$15" r="G60" sId="6"/>
    <undo index="10" exp="area" ref3D="1" dr="$C$1:$CI$15" r="G60" sId="6"/>
    <undo index="1" exp="area" ref3D="1" dr="$C$1:$CI$15" r="G60" sId="6"/>
    <undo index="10" exp="area" ref3D="1" dr="$C$1:$CI$15" r="F60" sId="6"/>
    <undo index="1" exp="area" ref3D="1" dr="$C$1:$CI$15" r="F60" sId="6"/>
    <undo index="10" exp="area" ref3D="1" dr="$C$1:$CI$15" r="E60" sId="6"/>
    <undo index="1" exp="area" ref3D="1" dr="$C$1:$CI$15" r="E60" sId="6"/>
    <undo index="19" exp="area" ref3D="1" dr="$C$1:$CI$15" r="K59" sId="6"/>
    <undo index="10" exp="area" ref3D="1" dr="$C$1:$CI$15" r="K59" sId="6"/>
    <undo index="1" exp="area" ref3D="1" dr="$C$1:$CI$15" r="K59" sId="6"/>
    <undo index="19" exp="area" ref3D="1" dr="$C$1:$CI$15" r="J59" sId="6"/>
    <undo index="10" exp="area" ref3D="1" dr="$C$1:$CI$15" r="J59" sId="6"/>
    <undo index="1" exp="area" ref3D="1" dr="$C$1:$CI$15" r="J59" sId="6"/>
    <undo index="19" exp="area" ref3D="1" dr="$C$1:$CI$15" r="I59" sId="6"/>
    <undo index="10" exp="area" ref3D="1" dr="$C$1:$CI$15" r="I59" sId="6"/>
    <undo index="1" exp="area" ref3D="1" dr="$C$1:$CI$15" r="I59" sId="6"/>
    <undo index="19" exp="area" ref3D="1" dr="$C$1:$CI$15" r="H59" sId="6"/>
    <undo index="10" exp="area" ref3D="1" dr="$C$1:$CI$15" r="H59" sId="6"/>
    <undo index="1" exp="area" ref3D="1" dr="$C$1:$CI$15" r="H59" sId="6"/>
    <undo index="19" exp="area" ref3D="1" dr="$C$1:$CI$15" r="G59" sId="6"/>
    <undo index="10" exp="area" ref3D="1" dr="$C$1:$CI$15" r="G59" sId="6"/>
    <undo index="1" exp="area" ref3D="1" dr="$C$1:$CI$15" r="G59" sId="6"/>
    <undo index="10" exp="area" ref3D="1" dr="$C$1:$CI$15" r="F59" sId="6"/>
    <undo index="1" exp="area" ref3D="1" dr="$C$1:$CI$15" r="F59" sId="6"/>
    <undo index="10" exp="area" ref3D="1" dr="$C$1:$CI$15" r="E59" sId="6"/>
    <undo index="1" exp="area" ref3D="1" dr="$C$1:$CI$15" r="E59" sId="6"/>
    <undo index="19" exp="area" ref3D="1" dr="$C$1:$CI$15" r="K58" sId="6"/>
    <undo index="10" exp="area" ref3D="1" dr="$C$1:$CI$15" r="K58" sId="6"/>
    <undo index="1" exp="area" ref3D="1" dr="$C$1:$CI$15" r="K58" sId="6"/>
    <undo index="19" exp="area" ref3D="1" dr="$C$1:$CI$15" r="J58" sId="6"/>
    <undo index="10" exp="area" ref3D="1" dr="$C$1:$CI$15" r="J58" sId="6"/>
    <undo index="1" exp="area" ref3D="1" dr="$C$1:$CI$15" r="J58" sId="6"/>
    <undo index="19" exp="area" ref3D="1" dr="$C$1:$CI$15" r="I58" sId="6"/>
    <undo index="10" exp="area" ref3D="1" dr="$C$1:$CI$15" r="I58" sId="6"/>
    <undo index="1" exp="area" ref3D="1" dr="$C$1:$CI$15" r="I58" sId="6"/>
    <undo index="19" exp="area" ref3D="1" dr="$C$1:$CI$15" r="H58" sId="6"/>
    <undo index="10" exp="area" ref3D="1" dr="$C$1:$CI$15" r="H58" sId="6"/>
    <undo index="1" exp="area" ref3D="1" dr="$C$1:$CI$15" r="H58" sId="6"/>
    <undo index="19" exp="area" ref3D="1" dr="$C$1:$CI$15" r="G58" sId="6"/>
    <undo index="10" exp="area" ref3D="1" dr="$C$1:$CI$15" r="G58" sId="6"/>
    <undo index="1" exp="area" ref3D="1" dr="$C$1:$CI$15" r="G58" sId="6"/>
    <undo index="10" exp="area" ref3D="1" dr="$C$1:$CI$15" r="F58" sId="6"/>
    <undo index="1" exp="area" ref3D="1" dr="$C$1:$CI$15" r="F58" sId="6"/>
    <undo index="10" exp="area" ref3D="1" dr="$C$1:$CI$15" r="E58" sId="6"/>
    <undo index="1" exp="area" ref3D="1" dr="$C$1:$CI$15" r="E58" sId="6"/>
    <undo index="19" exp="area" ref3D="1" dr="$C$1:$CI$15" r="K57" sId="6"/>
    <undo index="10" exp="area" ref3D="1" dr="$C$1:$CI$15" r="K57" sId="6"/>
    <undo index="1" exp="area" ref3D="1" dr="$C$1:$CI$15" r="K57" sId="6"/>
    <undo index="19" exp="area" ref3D="1" dr="$C$1:$CI$15" r="J57" sId="6"/>
    <undo index="10" exp="area" ref3D="1" dr="$C$1:$CI$15" r="J57" sId="6"/>
    <undo index="1" exp="area" ref3D="1" dr="$C$1:$CI$15" r="J57" sId="6"/>
    <undo index="19" exp="area" ref3D="1" dr="$C$1:$CI$15" r="I57" sId="6"/>
    <undo index="10" exp="area" ref3D="1" dr="$C$1:$CI$15" r="I57" sId="6"/>
    <undo index="1" exp="area" ref3D="1" dr="$C$1:$CI$15" r="I57" sId="6"/>
    <undo index="19" exp="area" ref3D="1" dr="$C$1:$CI$15" r="H57" sId="6"/>
    <undo index="10" exp="area" ref3D="1" dr="$C$1:$CI$15" r="H57" sId="6"/>
    <undo index="1" exp="area" ref3D="1" dr="$C$1:$CI$15" r="H57" sId="6"/>
    <undo index="19" exp="area" ref3D="1" dr="$C$1:$CI$15" r="G57" sId="6"/>
    <undo index="10" exp="area" ref3D="1" dr="$C$1:$CI$15" r="G57" sId="6"/>
    <undo index="1" exp="area" ref3D="1" dr="$C$1:$CI$15" r="G57" sId="6"/>
    <undo index="10" exp="area" ref3D="1" dr="$C$1:$CI$15" r="F57" sId="6"/>
    <undo index="1" exp="area" ref3D="1" dr="$C$1:$CI$15" r="F57" sId="6"/>
    <undo index="10" exp="area" ref3D="1" dr="$C$1:$CI$15" r="E57" sId="6"/>
    <undo index="1" exp="area" ref3D="1" dr="$C$1:$CI$15" r="E57" sId="6"/>
    <undo index="19" exp="area" ref3D="1" dr="$C$1:$CI$15" r="K56" sId="6"/>
    <undo index="10" exp="area" ref3D="1" dr="$C$1:$CI$15" r="K56" sId="6"/>
    <undo index="1" exp="area" ref3D="1" dr="$C$1:$CI$15" r="K56" sId="6"/>
    <undo index="19" exp="area" ref3D="1" dr="$C$1:$CI$15" r="J56" sId="6"/>
    <undo index="10" exp="area" ref3D="1" dr="$C$1:$CI$15" r="J56" sId="6"/>
    <undo index="1" exp="area" ref3D="1" dr="$C$1:$CI$15" r="J56" sId="6"/>
    <undo index="19" exp="area" ref3D="1" dr="$C$1:$CI$15" r="I56" sId="6"/>
    <undo index="10" exp="area" ref3D="1" dr="$C$1:$CI$15" r="I56" sId="6"/>
    <undo index="1" exp="area" ref3D="1" dr="$C$1:$CI$15" r="I56" sId="6"/>
    <undo index="19" exp="area" ref3D="1" dr="$C$1:$CI$15" r="H56" sId="6"/>
    <undo index="10" exp="area" ref3D="1" dr="$C$1:$CI$15" r="H56" sId="6"/>
    <undo index="1" exp="area" ref3D="1" dr="$C$1:$CI$15" r="H56" sId="6"/>
    <undo index="19" exp="area" ref3D="1" dr="$C$1:$CI$15" r="G56" sId="6"/>
    <undo index="10" exp="area" ref3D="1" dr="$C$1:$CI$15" r="G56" sId="6"/>
    <undo index="1" exp="area" ref3D="1" dr="$C$1:$CI$15" r="G56" sId="6"/>
    <undo index="10" exp="area" ref3D="1" dr="$C$1:$CI$15" r="F56" sId="6"/>
    <undo index="1" exp="area" ref3D="1" dr="$C$1:$CI$15" r="F56" sId="6"/>
    <undo index="10" exp="area" ref3D="1" dr="$C$1:$CI$15" r="E56" sId="6"/>
    <undo index="1" exp="area" ref3D="1" dr="$C$1:$CI$15" r="E56" sId="6"/>
    <undo index="19" exp="area" ref3D="1" dr="$C$1:$CI$15" r="K55" sId="6"/>
    <undo index="10" exp="area" ref3D="1" dr="$C$1:$CI$15" r="K55" sId="6"/>
    <undo index="1" exp="area" ref3D="1" dr="$C$1:$CI$15" r="K55" sId="6"/>
    <undo index="19" exp="area" ref3D="1" dr="$C$1:$CI$15" r="J55" sId="6"/>
    <undo index="10" exp="area" ref3D="1" dr="$C$1:$CI$15" r="J55" sId="6"/>
    <undo index="1" exp="area" ref3D="1" dr="$C$1:$CI$15" r="J55" sId="6"/>
    <undo index="19" exp="area" ref3D="1" dr="$C$1:$CI$15" r="I55" sId="6"/>
    <undo index="10" exp="area" ref3D="1" dr="$C$1:$CI$15" r="I55" sId="6"/>
    <undo index="1" exp="area" ref3D="1" dr="$C$1:$CI$15" r="I55" sId="6"/>
    <undo index="19" exp="area" ref3D="1" dr="$C$1:$CI$15" r="H55" sId="6"/>
    <undo index="10" exp="area" ref3D="1" dr="$C$1:$CI$15" r="H55" sId="6"/>
    <undo index="1" exp="area" ref3D="1" dr="$C$1:$CI$15" r="H55" sId="6"/>
    <undo index="19" exp="area" ref3D="1" dr="$C$1:$CI$15" r="G55" sId="6"/>
    <undo index="10" exp="area" ref3D="1" dr="$C$1:$CI$15" r="G55" sId="6"/>
    <undo index="1" exp="area" ref3D="1" dr="$C$1:$CI$15" r="G55" sId="6"/>
    <undo index="10" exp="area" ref3D="1" dr="$C$1:$CI$15" r="F55" sId="6"/>
    <undo index="1" exp="area" ref3D="1" dr="$C$1:$CI$15" r="F55" sId="6"/>
    <undo index="10" exp="area" ref3D="1" dr="$C$1:$CI$15" r="E55" sId="6"/>
    <undo index="1" exp="area" ref3D="1" dr="$C$1:$CI$15" r="E55" sId="6"/>
    <undo index="19" exp="area" ref3D="1" dr="$C$1:$CI$15" r="K54" sId="6"/>
    <undo index="10" exp="area" ref3D="1" dr="$C$1:$CI$15" r="K54" sId="6"/>
    <undo index="1" exp="area" ref3D="1" dr="$C$1:$CI$15" r="K54" sId="6"/>
    <undo index="19" exp="area" ref3D="1" dr="$C$1:$CI$15" r="J54" sId="6"/>
    <undo index="10" exp="area" ref3D="1" dr="$C$1:$CI$15" r="J54" sId="6"/>
    <undo index="1" exp="area" ref3D="1" dr="$C$1:$CI$15" r="J54" sId="6"/>
    <undo index="19" exp="area" ref3D="1" dr="$C$1:$CI$15" r="I54" sId="6"/>
    <undo index="10" exp="area" ref3D="1" dr="$C$1:$CI$15" r="I54" sId="6"/>
    <undo index="1" exp="area" ref3D="1" dr="$C$1:$CI$15" r="I54" sId="6"/>
    <undo index="19" exp="area" ref3D="1" dr="$C$1:$CI$15" r="H54" sId="6"/>
    <undo index="10" exp="area" ref3D="1" dr="$C$1:$CI$15" r="H54" sId="6"/>
    <undo index="1" exp="area" ref3D="1" dr="$C$1:$CI$15" r="H54" sId="6"/>
    <undo index="19" exp="area" ref3D="1" dr="$C$1:$CI$15" r="G54" sId="6"/>
    <undo index="10" exp="area" ref3D="1" dr="$C$1:$CI$15" r="G54" sId="6"/>
    <undo index="1" exp="area" ref3D="1" dr="$C$1:$CI$15" r="G54" sId="6"/>
    <undo index="10" exp="area" ref3D="1" dr="$C$1:$CI$15" r="F54" sId="6"/>
    <undo index="1" exp="area" ref3D="1" dr="$C$1:$CI$15" r="F54" sId="6"/>
    <undo index="10" exp="area" ref3D="1" dr="$C$1:$CI$15" r="E54" sId="6"/>
    <undo index="1" exp="area" ref3D="1" dr="$C$1:$CI$15" r="E54" sId="6"/>
    <undo index="19" exp="area" ref3D="1" dr="$C$1:$CI$15" r="K53" sId="6"/>
    <undo index="10" exp="area" ref3D="1" dr="$C$1:$CI$15" r="K53" sId="6"/>
    <undo index="1" exp="area" ref3D="1" dr="$C$1:$CI$15" r="K53" sId="6"/>
    <undo index="19" exp="area" ref3D="1" dr="$C$1:$CI$15" r="J53" sId="6"/>
    <undo index="10" exp="area" ref3D="1" dr="$C$1:$CI$15" r="J53" sId="6"/>
    <undo index="1" exp="area" ref3D="1" dr="$C$1:$CI$15" r="J53" sId="6"/>
    <undo index="19" exp="area" ref3D="1" dr="$C$1:$CI$15" r="I53" sId="6"/>
    <undo index="10" exp="area" ref3D="1" dr="$C$1:$CI$15" r="I53" sId="6"/>
    <undo index="1" exp="area" ref3D="1" dr="$C$1:$CI$15" r="I53" sId="6"/>
    <undo index="19" exp="area" ref3D="1" dr="$C$1:$CI$15" r="H53" sId="6"/>
    <undo index="10" exp="area" ref3D="1" dr="$C$1:$CI$15" r="H53" sId="6"/>
    <undo index="1" exp="area" ref3D="1" dr="$C$1:$CI$15" r="H53" sId="6"/>
    <undo index="19" exp="area" ref3D="1" dr="$C$1:$CI$15" r="G53" sId="6"/>
    <undo index="10" exp="area" ref3D="1" dr="$C$1:$CI$15" r="G53" sId="6"/>
    <undo index="1" exp="area" ref3D="1" dr="$C$1:$CI$15" r="G53" sId="6"/>
    <undo index="10" exp="area" ref3D="1" dr="$C$1:$CI$15" r="F53" sId="6"/>
    <undo index="1" exp="area" ref3D="1" dr="$C$1:$CI$15" r="F53" sId="6"/>
    <undo index="10" exp="area" ref3D="1" dr="$C$1:$CI$15" r="E53" sId="6"/>
    <undo index="1" exp="area" ref3D="1" dr="$C$1:$CI$15" r="E53" sId="6"/>
    <undo index="19" exp="area" ref3D="1" dr="$C$1:$CI$15" r="K52" sId="6"/>
    <undo index="10" exp="area" ref3D="1" dr="$C$1:$CI$15" r="K52" sId="6"/>
    <undo index="1" exp="area" ref3D="1" dr="$C$1:$CI$15" r="K52" sId="6"/>
    <undo index="19" exp="area" ref3D="1" dr="$C$1:$CI$15" r="J52" sId="6"/>
    <undo index="10" exp="area" ref3D="1" dr="$C$1:$CI$15" r="J52" sId="6"/>
    <undo index="1" exp="area" ref3D="1" dr="$C$1:$CI$15" r="J52" sId="6"/>
    <undo index="19" exp="area" ref3D="1" dr="$C$1:$CI$15" r="I52" sId="6"/>
    <undo index="10" exp="area" ref3D="1" dr="$C$1:$CI$15" r="I52" sId="6"/>
    <undo index="1" exp="area" ref3D="1" dr="$C$1:$CI$15" r="I52" sId="6"/>
    <undo index="19" exp="area" ref3D="1" dr="$C$1:$CI$15" r="H52" sId="6"/>
    <undo index="10" exp="area" ref3D="1" dr="$C$1:$CI$15" r="H52" sId="6"/>
    <undo index="1" exp="area" ref3D="1" dr="$C$1:$CI$15" r="H52" sId="6"/>
    <undo index="19" exp="area" ref3D="1" dr="$C$1:$CI$15" r="G52" sId="6"/>
    <undo index="10" exp="area" ref3D="1" dr="$C$1:$CI$15" r="G52" sId="6"/>
    <undo index="1" exp="area" ref3D="1" dr="$C$1:$CI$15" r="G52" sId="6"/>
    <undo index="10" exp="area" ref3D="1" dr="$C$1:$CI$15" r="F52" sId="6"/>
    <undo index="1" exp="area" ref3D="1" dr="$C$1:$CI$15" r="F52" sId="6"/>
    <undo index="10" exp="area" ref3D="1" dr="$C$1:$CI$15" r="E52" sId="6"/>
    <undo index="1" exp="area" ref3D="1" dr="$C$1:$CI$15" r="E52" sId="6"/>
    <undo index="19" exp="area" ref3D="1" dr="$C$1:$CI$15" r="K51" sId="6"/>
    <undo index="10" exp="area" ref3D="1" dr="$C$1:$CI$15" r="K51" sId="6"/>
    <undo index="1" exp="area" ref3D="1" dr="$C$1:$CI$15" r="K51" sId="6"/>
    <undo index="19" exp="area" ref3D="1" dr="$C$1:$CI$15" r="J51" sId="6"/>
    <undo index="10" exp="area" ref3D="1" dr="$C$1:$CI$15" r="J51" sId="6"/>
    <undo index="1" exp="area" ref3D="1" dr="$C$1:$CI$15" r="J51" sId="6"/>
    <undo index="19" exp="area" ref3D="1" dr="$C$1:$CI$15" r="I51" sId="6"/>
    <undo index="10" exp="area" ref3D="1" dr="$C$1:$CI$15" r="I51" sId="6"/>
    <undo index="1" exp="area" ref3D="1" dr="$C$1:$CI$15" r="I51" sId="6"/>
    <undo index="19" exp="area" ref3D="1" dr="$C$1:$CI$15" r="H51" sId="6"/>
    <undo index="10" exp="area" ref3D="1" dr="$C$1:$CI$15" r="H51" sId="6"/>
    <undo index="1" exp="area" ref3D="1" dr="$C$1:$CI$15" r="H51" sId="6"/>
    <undo index="19" exp="area" ref3D="1" dr="$C$1:$CI$15" r="G51" sId="6"/>
    <undo index="10" exp="area" ref3D="1" dr="$C$1:$CI$15" r="G51" sId="6"/>
    <undo index="1" exp="area" ref3D="1" dr="$C$1:$CI$15" r="G51" sId="6"/>
    <undo index="10" exp="area" ref3D="1" dr="$C$1:$CI$15" r="F51" sId="6"/>
    <undo index="1" exp="area" ref3D="1" dr="$C$1:$CI$15" r="F51" sId="6"/>
    <undo index="10" exp="area" ref3D="1" dr="$C$1:$CI$15" r="E51" sId="6"/>
    <undo index="1" exp="area" ref3D="1" dr="$C$1:$CI$15" r="E51" sId="6"/>
    <undo index="19" exp="area" ref3D="1" dr="$C$1:$CI$15" r="K50" sId="6"/>
    <undo index="10" exp="area" ref3D="1" dr="$C$1:$CI$15" r="K50" sId="6"/>
    <undo index="1" exp="area" ref3D="1" dr="$C$1:$CI$15" r="K50" sId="6"/>
    <undo index="19" exp="area" ref3D="1" dr="$C$1:$CI$15" r="J50" sId="6"/>
    <undo index="10" exp="area" ref3D="1" dr="$C$1:$CI$15" r="J50" sId="6"/>
    <undo index="1" exp="area" ref3D="1" dr="$C$1:$CI$15" r="J50" sId="6"/>
    <undo index="19" exp="area" ref3D="1" dr="$C$1:$CI$15" r="I50" sId="6"/>
    <undo index="10" exp="area" ref3D="1" dr="$C$1:$CI$15" r="I50" sId="6"/>
    <undo index="1" exp="area" ref3D="1" dr="$C$1:$CI$15" r="I50" sId="6"/>
    <undo index="19" exp="area" ref3D="1" dr="$C$1:$CI$15" r="H50" sId="6"/>
    <undo index="10" exp="area" ref3D="1" dr="$C$1:$CI$15" r="H50" sId="6"/>
    <undo index="1" exp="area" ref3D="1" dr="$C$1:$CI$15" r="H50" sId="6"/>
    <undo index="19" exp="area" ref3D="1" dr="$C$1:$CI$15" r="G50" sId="6"/>
    <undo index="10" exp="area" ref3D="1" dr="$C$1:$CI$15" r="G50" sId="6"/>
    <undo index="1" exp="area" ref3D="1" dr="$C$1:$CI$15" r="G50" sId="6"/>
    <undo index="10" exp="area" ref3D="1" dr="$C$1:$CI$15" r="F50" sId="6"/>
    <undo index="1" exp="area" ref3D="1" dr="$C$1:$CI$15" r="F50" sId="6"/>
    <undo index="10" exp="area" ref3D="1" dr="$C$1:$CI$15" r="E50" sId="6"/>
    <undo index="1" exp="area" ref3D="1" dr="$C$1:$CI$15" r="E50" sId="6"/>
    <undo index="19" exp="area" ref3D="1" dr="$C$1:$CI$15" r="K49" sId="6"/>
    <undo index="10" exp="area" ref3D="1" dr="$C$1:$CI$15" r="K49" sId="6"/>
    <undo index="1" exp="area" ref3D="1" dr="$C$1:$CI$15" r="K49" sId="6"/>
    <undo index="19" exp="area" ref3D="1" dr="$C$1:$CI$15" r="J49" sId="6"/>
    <undo index="10" exp="area" ref3D="1" dr="$C$1:$CI$15" r="J49" sId="6"/>
    <undo index="1" exp="area" ref3D="1" dr="$C$1:$CI$15" r="J49" sId="6"/>
    <undo index="19" exp="area" ref3D="1" dr="$C$1:$CI$15" r="I49" sId="6"/>
    <undo index="10" exp="area" ref3D="1" dr="$C$1:$CI$15" r="I49" sId="6"/>
    <undo index="1" exp="area" ref3D="1" dr="$C$1:$CI$15" r="I49" sId="6"/>
    <undo index="19" exp="area" ref3D="1" dr="$C$1:$CI$15" r="H49" sId="6"/>
    <undo index="10" exp="area" ref3D="1" dr="$C$1:$CI$15" r="H49" sId="6"/>
    <undo index="1" exp="area" ref3D="1" dr="$C$1:$CI$15" r="H49" sId="6"/>
    <undo index="19" exp="area" ref3D="1" dr="$C$1:$CI$15" r="G49" sId="6"/>
    <undo index="10" exp="area" ref3D="1" dr="$C$1:$CI$15" r="G49" sId="6"/>
    <undo index="1" exp="area" ref3D="1" dr="$C$1:$CI$15" r="G49" sId="6"/>
    <undo index="10" exp="area" ref3D="1" dr="$C$1:$CI$15" r="F49" sId="6"/>
    <undo index="1" exp="area" ref3D="1" dr="$C$1:$CI$15" r="F49" sId="6"/>
    <undo index="10" exp="area" ref3D="1" dr="$C$1:$CI$15" r="E49" sId="6"/>
    <undo index="1" exp="area" ref3D="1" dr="$C$1:$CI$15" r="E49" sId="6"/>
    <undo index="19" exp="area" ref3D="1" dr="$C$1:$CI$15" r="K48" sId="6"/>
    <undo index="10" exp="area" ref3D="1" dr="$C$1:$CI$15" r="K48" sId="6"/>
    <undo index="1" exp="area" ref3D="1" dr="$C$1:$CI$15" r="K48" sId="6"/>
    <undo index="19" exp="area" ref3D="1" dr="$C$1:$CI$15" r="J48" sId="6"/>
    <undo index="10" exp="area" ref3D="1" dr="$C$1:$CI$15" r="J48" sId="6"/>
    <undo index="1" exp="area" ref3D="1" dr="$C$1:$CI$15" r="J48" sId="6"/>
    <undo index="19" exp="area" ref3D="1" dr="$C$1:$CI$15" r="I48" sId="6"/>
    <undo index="10" exp="area" ref3D="1" dr="$C$1:$CI$15" r="I48" sId="6"/>
    <undo index="1" exp="area" ref3D="1" dr="$C$1:$CI$15" r="I48" sId="6"/>
    <undo index="19" exp="area" ref3D="1" dr="$C$1:$CI$15" r="H48" sId="6"/>
    <undo index="10" exp="area" ref3D="1" dr="$C$1:$CI$15" r="H48" sId="6"/>
    <undo index="1" exp="area" ref3D="1" dr="$C$1:$CI$15" r="H48" sId="6"/>
    <undo index="19" exp="area" ref3D="1" dr="$C$1:$CI$15" r="G48" sId="6"/>
    <undo index="10" exp="area" ref3D="1" dr="$C$1:$CI$15" r="G48" sId="6"/>
    <undo index="1" exp="area" ref3D="1" dr="$C$1:$CI$15" r="G48" sId="6"/>
    <undo index="10" exp="area" ref3D="1" dr="$C$1:$CI$15" r="F48" sId="6"/>
    <undo index="1" exp="area" ref3D="1" dr="$C$1:$CI$15" r="F48" sId="6"/>
    <undo index="10" exp="area" ref3D="1" dr="$C$1:$CI$15" r="E48" sId="6"/>
    <undo index="1" exp="area" ref3D="1" dr="$C$1:$CI$15" r="E48" sId="6"/>
    <undo index="19" exp="area" ref3D="1" dr="$C$1:$CI$15" r="K47" sId="6"/>
    <undo index="10" exp="area" ref3D="1" dr="$C$1:$CI$15" r="K47" sId="6"/>
    <undo index="1" exp="area" ref3D="1" dr="$C$1:$CI$15" r="K47" sId="6"/>
    <undo index="19" exp="area" ref3D="1" dr="$C$1:$CI$15" r="J47" sId="6"/>
    <undo index="10" exp="area" ref3D="1" dr="$C$1:$CI$15" r="J47" sId="6"/>
    <undo index="1" exp="area" ref3D="1" dr="$C$1:$CI$15" r="J47" sId="6"/>
    <undo index="19" exp="area" ref3D="1" dr="$C$1:$CI$15" r="I47" sId="6"/>
    <undo index="10" exp="area" ref3D="1" dr="$C$1:$CI$15" r="I47" sId="6"/>
    <undo index="1" exp="area" ref3D="1" dr="$C$1:$CI$15" r="I47" sId="6"/>
    <undo index="19" exp="area" ref3D="1" dr="$C$1:$CI$15" r="H47" sId="6"/>
    <undo index="10" exp="area" ref3D="1" dr="$C$1:$CI$15" r="H47" sId="6"/>
    <undo index="1" exp="area" ref3D="1" dr="$C$1:$CI$15" r="H47" sId="6"/>
    <undo index="19" exp="area" ref3D="1" dr="$C$1:$CI$15" r="G47" sId="6"/>
    <undo index="10" exp="area" ref3D="1" dr="$C$1:$CI$15" r="G47" sId="6"/>
    <undo index="1" exp="area" ref3D="1" dr="$C$1:$CI$15" r="G47" sId="6"/>
    <undo index="10" exp="area" ref3D="1" dr="$C$1:$CI$15" r="F47" sId="6"/>
    <undo index="1" exp="area" ref3D="1" dr="$C$1:$CI$15" r="F47" sId="6"/>
    <undo index="10" exp="area" ref3D="1" dr="$C$1:$CI$15" r="E47" sId="6"/>
    <undo index="1" exp="area" ref3D="1" dr="$C$1:$CI$15" r="E47" sId="6"/>
    <undo index="19" exp="area" ref3D="1" dr="$C$1:$CI$15" r="K46" sId="6"/>
    <undo index="10" exp="area" ref3D="1" dr="$C$1:$CI$15" r="K46" sId="6"/>
    <undo index="1" exp="area" ref3D="1" dr="$C$1:$CI$15" r="K46" sId="6"/>
    <undo index="19" exp="area" ref3D="1" dr="$C$1:$CI$15" r="J46" sId="6"/>
    <undo index="10" exp="area" ref3D="1" dr="$C$1:$CI$15" r="J46" sId="6"/>
    <undo index="1" exp="area" ref3D="1" dr="$C$1:$CI$15" r="J46" sId="6"/>
    <undo index="19" exp="area" ref3D="1" dr="$C$1:$CI$15" r="I46" sId="6"/>
    <undo index="10" exp="area" ref3D="1" dr="$C$1:$CI$15" r="I46" sId="6"/>
    <undo index="1" exp="area" ref3D="1" dr="$C$1:$CI$15" r="I46" sId="6"/>
    <undo index="19" exp="area" ref3D="1" dr="$C$1:$CI$15" r="H46" sId="6"/>
    <undo index="10" exp="area" ref3D="1" dr="$C$1:$CI$15" r="H46" sId="6"/>
    <undo index="1" exp="area" ref3D="1" dr="$C$1:$CI$15" r="H46" sId="6"/>
    <undo index="19" exp="area" ref3D="1" dr="$C$1:$CI$15" r="G46" sId="6"/>
    <undo index="10" exp="area" ref3D="1" dr="$C$1:$CI$15" r="G46" sId="6"/>
    <undo index="1" exp="area" ref3D="1" dr="$C$1:$CI$15" r="G46" sId="6"/>
    <undo index="10" exp="area" ref3D="1" dr="$C$1:$CI$15" r="F46" sId="6"/>
    <undo index="1" exp="area" ref3D="1" dr="$C$1:$CI$15" r="F46" sId="6"/>
    <undo index="10" exp="area" ref3D="1" dr="$C$1:$CI$15" r="E46" sId="6"/>
    <undo index="1" exp="area" ref3D="1" dr="$C$1:$CI$15" r="E46" sId="6"/>
    <undo index="19" exp="area" ref3D="1" dr="$C$1:$CI$15" r="K45" sId="6"/>
    <undo index="10" exp="area" ref3D="1" dr="$C$1:$CI$15" r="K45" sId="6"/>
    <undo index="1" exp="area" ref3D="1" dr="$C$1:$CI$15" r="K45" sId="6"/>
    <undo index="19" exp="area" ref3D="1" dr="$C$1:$CI$15" r="J45" sId="6"/>
    <undo index="10" exp="area" ref3D="1" dr="$C$1:$CI$15" r="J45" sId="6"/>
    <undo index="1" exp="area" ref3D="1" dr="$C$1:$CI$15" r="J45" sId="6"/>
    <undo index="19" exp="area" ref3D="1" dr="$C$1:$CI$15" r="I45" sId="6"/>
    <undo index="10" exp="area" ref3D="1" dr="$C$1:$CI$15" r="I45" sId="6"/>
    <undo index="1" exp="area" ref3D="1" dr="$C$1:$CI$15" r="I45" sId="6"/>
    <undo index="19" exp="area" ref3D="1" dr="$C$1:$CI$15" r="H45" sId="6"/>
    <undo index="10" exp="area" ref3D="1" dr="$C$1:$CI$15" r="H45" sId="6"/>
    <undo index="1" exp="area" ref3D="1" dr="$C$1:$CI$15" r="H45" sId="6"/>
    <undo index="19" exp="area" ref3D="1" dr="$C$1:$CI$15" r="G45" sId="6"/>
    <undo index="10" exp="area" ref3D="1" dr="$C$1:$CI$15" r="G45" sId="6"/>
    <undo index="1" exp="area" ref3D="1" dr="$C$1:$CI$15" r="G45" sId="6"/>
    <undo index="10" exp="area" ref3D="1" dr="$C$1:$CI$15" r="F45" sId="6"/>
    <undo index="1" exp="area" ref3D="1" dr="$C$1:$CI$15" r="F45" sId="6"/>
    <undo index="10" exp="area" ref3D="1" dr="$C$1:$CI$15" r="E45" sId="6"/>
    <undo index="1" exp="area" ref3D="1" dr="$C$1:$CI$15" r="E45" sId="6"/>
    <undo index="19" exp="area" ref3D="1" dr="$C$1:$CI$15" r="K44" sId="6"/>
    <undo index="10" exp="area" ref3D="1" dr="$C$1:$CI$15" r="K44" sId="6"/>
    <undo index="1" exp="area" ref3D="1" dr="$C$1:$CI$15" r="K44" sId="6"/>
    <undo index="19" exp="area" ref3D="1" dr="$C$1:$CI$15" r="J44" sId="6"/>
    <undo index="10" exp="area" ref3D="1" dr="$C$1:$CI$15" r="J44" sId="6"/>
    <undo index="1" exp="area" ref3D="1" dr="$C$1:$CI$15" r="J44" sId="6"/>
    <undo index="19" exp="area" ref3D="1" dr="$C$1:$CI$15" r="I44" sId="6"/>
    <undo index="10" exp="area" ref3D="1" dr="$C$1:$CI$15" r="I44" sId="6"/>
    <undo index="1" exp="area" ref3D="1" dr="$C$1:$CI$15" r="I44" sId="6"/>
    <undo index="19" exp="area" ref3D="1" dr="$C$1:$CI$15" r="H44" sId="6"/>
    <undo index="10" exp="area" ref3D="1" dr="$C$1:$CI$15" r="H44" sId="6"/>
    <undo index="1" exp="area" ref3D="1" dr="$C$1:$CI$15" r="H44" sId="6"/>
    <undo index="19" exp="area" ref3D="1" dr="$C$1:$CI$15" r="G44" sId="6"/>
    <undo index="10" exp="area" ref3D="1" dr="$C$1:$CI$15" r="G44" sId="6"/>
    <undo index="1" exp="area" ref3D="1" dr="$C$1:$CI$15" r="G44" sId="6"/>
    <undo index="10" exp="area" ref3D="1" dr="$C$1:$CI$15" r="F44" sId="6"/>
    <undo index="1" exp="area" ref3D="1" dr="$C$1:$CI$15" r="F44" sId="6"/>
    <undo index="10" exp="area" ref3D="1" dr="$C$1:$CI$15" r="E44" sId="6"/>
    <undo index="1" exp="area" ref3D="1" dr="$C$1:$CI$15" r="E44" sId="6"/>
    <undo index="19" exp="area" ref3D="1" dr="$C$1:$CI$15" r="K43" sId="6"/>
    <undo index="10" exp="area" ref3D="1" dr="$C$1:$CI$15" r="K43" sId="6"/>
    <undo index="1" exp="area" ref3D="1" dr="$C$1:$CI$15" r="K43" sId="6"/>
    <undo index="19" exp="area" ref3D="1" dr="$C$1:$CI$15" r="J43" sId="6"/>
    <undo index="10" exp="area" ref3D="1" dr="$C$1:$CI$15" r="J43" sId="6"/>
    <undo index="1" exp="area" ref3D="1" dr="$C$1:$CI$15" r="J43" sId="6"/>
    <undo index="19" exp="area" ref3D="1" dr="$C$1:$CI$15" r="I43" sId="6"/>
    <undo index="10" exp="area" ref3D="1" dr="$C$1:$CI$15" r="I43" sId="6"/>
    <undo index="1" exp="area" ref3D="1" dr="$C$1:$CI$15" r="I43" sId="6"/>
    <undo index="19" exp="area" ref3D="1" dr="$C$1:$CI$15" r="H43" sId="6"/>
    <undo index="10" exp="area" ref3D="1" dr="$C$1:$CI$15" r="H43" sId="6"/>
    <undo index="1" exp="area" ref3D="1" dr="$C$1:$CI$15" r="H43" sId="6"/>
    <undo index="19" exp="area" ref3D="1" dr="$C$1:$CI$15" r="G43" sId="6"/>
    <undo index="10" exp="area" ref3D="1" dr="$C$1:$CI$15" r="G43" sId="6"/>
    <undo index="1" exp="area" ref3D="1" dr="$C$1:$CI$15" r="G43" sId="6"/>
    <undo index="10" exp="area" ref3D="1" dr="$C$1:$CI$15" r="F43" sId="6"/>
    <undo index="1" exp="area" ref3D="1" dr="$C$1:$CI$15" r="F43" sId="6"/>
    <undo index="10" exp="area" ref3D="1" dr="$C$1:$CI$15" r="E43" sId="6"/>
    <undo index="1" exp="area" ref3D="1" dr="$C$1:$CI$15" r="E43" sId="6"/>
    <undo index="19" exp="area" ref3D="1" dr="$C$1:$CI$15" r="K42" sId="6"/>
    <undo index="10" exp="area" ref3D="1" dr="$C$1:$CI$15" r="K42" sId="6"/>
    <undo index="1" exp="area" ref3D="1" dr="$C$1:$CI$15" r="K42" sId="6"/>
    <undo index="19" exp="area" ref3D="1" dr="$C$1:$CI$15" r="J42" sId="6"/>
    <undo index="10" exp="area" ref3D="1" dr="$C$1:$CI$15" r="J42" sId="6"/>
    <undo index="1" exp="area" ref3D="1" dr="$C$1:$CI$15" r="J42" sId="6"/>
    <undo index="19" exp="area" ref3D="1" dr="$C$1:$CI$15" r="I42" sId="6"/>
    <undo index="10" exp="area" ref3D="1" dr="$C$1:$CI$15" r="I42" sId="6"/>
    <undo index="1" exp="area" ref3D="1" dr="$C$1:$CI$15" r="I42" sId="6"/>
    <undo index="19" exp="area" ref3D="1" dr="$C$1:$CI$15" r="H42" sId="6"/>
    <undo index="10" exp="area" ref3D="1" dr="$C$1:$CI$15" r="H42" sId="6"/>
    <undo index="1" exp="area" ref3D="1" dr="$C$1:$CI$15" r="H42" sId="6"/>
    <undo index="19" exp="area" ref3D="1" dr="$C$1:$CI$15" r="G42" sId="6"/>
    <undo index="10" exp="area" ref3D="1" dr="$C$1:$CI$15" r="G42" sId="6"/>
    <undo index="1" exp="area" ref3D="1" dr="$C$1:$CI$15" r="G42" sId="6"/>
    <undo index="10" exp="area" ref3D="1" dr="$C$1:$CI$15" r="F42" sId="6"/>
    <undo index="1" exp="area" ref3D="1" dr="$C$1:$CI$15" r="F42" sId="6"/>
    <undo index="10" exp="area" ref3D="1" dr="$C$1:$CI$15" r="E42" sId="6"/>
    <undo index="1" exp="area" ref3D="1" dr="$C$1:$CI$15" r="E42" sId="6"/>
    <undo index="19" exp="area" ref3D="1" dr="$C$1:$CI$15" r="K41" sId="6"/>
    <undo index="10" exp="area" ref3D="1" dr="$C$1:$CI$15" r="K41" sId="6"/>
    <undo index="1" exp="area" ref3D="1" dr="$C$1:$CI$15" r="K41" sId="6"/>
    <undo index="19" exp="area" ref3D="1" dr="$C$1:$CI$15" r="J41" sId="6"/>
    <undo index="10" exp="area" ref3D="1" dr="$C$1:$CI$15" r="J41" sId="6"/>
    <undo index="1" exp="area" ref3D="1" dr="$C$1:$CI$15" r="J41" sId="6"/>
    <undo index="19" exp="area" ref3D="1" dr="$C$1:$CI$15" r="I41" sId="6"/>
    <undo index="10" exp="area" ref3D="1" dr="$C$1:$CI$15" r="I41" sId="6"/>
    <undo index="1" exp="area" ref3D="1" dr="$C$1:$CI$15" r="I41" sId="6"/>
    <undo index="19" exp="area" ref3D="1" dr="$C$1:$CI$15" r="H41" sId="6"/>
    <undo index="10" exp="area" ref3D="1" dr="$C$1:$CI$15" r="H41" sId="6"/>
    <undo index="1" exp="area" ref3D="1" dr="$C$1:$CI$15" r="H41" sId="6"/>
    <undo index="19" exp="area" ref3D="1" dr="$C$1:$CI$15" r="G41" sId="6"/>
    <undo index="10" exp="area" ref3D="1" dr="$C$1:$CI$15" r="G41" sId="6"/>
    <undo index="1" exp="area" ref3D="1" dr="$C$1:$CI$15" r="G41" sId="6"/>
    <undo index="10" exp="area" ref3D="1" dr="$C$1:$CI$15" r="F41" sId="6"/>
    <undo index="1" exp="area" ref3D="1" dr="$C$1:$CI$15" r="F41" sId="6"/>
    <undo index="10" exp="area" ref3D="1" dr="$C$1:$CI$15" r="E41" sId="6"/>
    <undo index="1" exp="area" ref3D="1" dr="$C$1:$CI$15" r="E41" sId="6"/>
    <undo index="19" exp="area" ref3D="1" dr="$C$1:$CI$15" r="K40" sId="6"/>
    <undo index="10" exp="area" ref3D="1" dr="$C$1:$CI$15" r="K40" sId="6"/>
    <undo index="1" exp="area" ref3D="1" dr="$C$1:$CI$15" r="K40" sId="6"/>
    <undo index="19" exp="area" ref3D="1" dr="$C$1:$CI$15" r="J40" sId="6"/>
    <undo index="10" exp="area" ref3D="1" dr="$C$1:$CI$15" r="J40" sId="6"/>
    <undo index="1" exp="area" ref3D="1" dr="$C$1:$CI$15" r="J40" sId="6"/>
    <undo index="19" exp="area" ref3D="1" dr="$C$1:$CI$15" r="I40" sId="6"/>
    <undo index="10" exp="area" ref3D="1" dr="$C$1:$CI$15" r="I40" sId="6"/>
    <undo index="1" exp="area" ref3D="1" dr="$C$1:$CI$15" r="I40" sId="6"/>
    <undo index="19" exp="area" ref3D="1" dr="$C$1:$CI$15" r="H40" sId="6"/>
    <undo index="10" exp="area" ref3D="1" dr="$C$1:$CI$15" r="H40" sId="6"/>
    <undo index="1" exp="area" ref3D="1" dr="$C$1:$CI$15" r="H40" sId="6"/>
    <undo index="19" exp="area" ref3D="1" dr="$C$1:$CI$15" r="G40" sId="6"/>
    <undo index="10" exp="area" ref3D="1" dr="$C$1:$CI$15" r="G40" sId="6"/>
    <undo index="1" exp="area" ref3D="1" dr="$C$1:$CI$15" r="G40" sId="6"/>
    <undo index="10" exp="area" ref3D="1" dr="$C$1:$CI$15" r="F40" sId="6"/>
    <undo index="1" exp="area" ref3D="1" dr="$C$1:$CI$15" r="F40" sId="6"/>
    <undo index="10" exp="area" ref3D="1" dr="$C$1:$CI$15" r="E40" sId="6"/>
    <undo index="1" exp="area" ref3D="1" dr="$C$1:$CI$15" r="E40" sId="6"/>
    <undo index="19" exp="area" ref3D="1" dr="$C$1:$CI$15" r="K39" sId="6"/>
    <undo index="10" exp="area" ref3D="1" dr="$C$1:$CI$15" r="K39" sId="6"/>
    <undo index="1" exp="area" ref3D="1" dr="$C$1:$CI$15" r="K39" sId="6"/>
    <undo index="19" exp="area" ref3D="1" dr="$C$1:$CI$15" r="J39" sId="6"/>
    <undo index="10" exp="area" ref3D="1" dr="$C$1:$CI$15" r="J39" sId="6"/>
    <undo index="1" exp="area" ref3D="1" dr="$C$1:$CI$15" r="J39" sId="6"/>
    <undo index="19" exp="area" ref3D="1" dr="$C$1:$CI$15" r="I39" sId="6"/>
    <undo index="10" exp="area" ref3D="1" dr="$C$1:$CI$15" r="I39" sId="6"/>
    <undo index="1" exp="area" ref3D="1" dr="$C$1:$CI$15" r="I39" sId="6"/>
    <undo index="19" exp="area" ref3D="1" dr="$C$1:$CI$15" r="H39" sId="6"/>
    <undo index="10" exp="area" ref3D="1" dr="$C$1:$CI$15" r="H39" sId="6"/>
    <undo index="1" exp="area" ref3D="1" dr="$C$1:$CI$15" r="H39" sId="6"/>
    <undo index="19" exp="area" ref3D="1" dr="$C$1:$CI$15" r="G39" sId="6"/>
    <undo index="10" exp="area" ref3D="1" dr="$C$1:$CI$15" r="G39" sId="6"/>
    <undo index="1" exp="area" ref3D="1" dr="$C$1:$CI$15" r="G39" sId="6"/>
    <undo index="10" exp="area" ref3D="1" dr="$C$1:$CI$15" r="F39" sId="6"/>
    <undo index="1" exp="area" ref3D="1" dr="$C$1:$CI$15" r="F39" sId="6"/>
    <undo index="10" exp="area" ref3D="1" dr="$C$1:$CI$15" r="E39" sId="6"/>
    <undo index="1" exp="area" ref3D="1" dr="$C$1:$CI$15" r="E39" sId="6"/>
    <undo index="19" exp="area" ref3D="1" dr="$C$1:$CI$15" r="K38" sId="6"/>
    <undo index="10" exp="area" ref3D="1" dr="$C$1:$CI$15" r="K38" sId="6"/>
    <undo index="1" exp="area" ref3D="1" dr="$C$1:$CI$15" r="K38" sId="6"/>
    <undo index="19" exp="area" ref3D="1" dr="$C$1:$CI$15" r="J38" sId="6"/>
    <undo index="10" exp="area" ref3D="1" dr="$C$1:$CI$15" r="J38" sId="6"/>
    <undo index="1" exp="area" ref3D="1" dr="$C$1:$CI$15" r="J38" sId="6"/>
    <undo index="19" exp="area" ref3D="1" dr="$C$1:$CI$15" r="I38" sId="6"/>
    <undo index="10" exp="area" ref3D="1" dr="$C$1:$CI$15" r="I38" sId="6"/>
    <undo index="1" exp="area" ref3D="1" dr="$C$1:$CI$15" r="I38" sId="6"/>
    <undo index="19" exp="area" ref3D="1" dr="$C$1:$CI$15" r="H38" sId="6"/>
    <undo index="10" exp="area" ref3D="1" dr="$C$1:$CI$15" r="H38" sId="6"/>
    <undo index="1" exp="area" ref3D="1" dr="$C$1:$CI$15" r="H38" sId="6"/>
    <undo index="19" exp="area" ref3D="1" dr="$C$1:$CI$15" r="G38" sId="6"/>
    <undo index="10" exp="area" ref3D="1" dr="$C$1:$CI$15" r="G38" sId="6"/>
    <undo index="1" exp="area" ref3D="1" dr="$C$1:$CI$15" r="G38" sId="6"/>
    <undo index="10" exp="area" ref3D="1" dr="$C$1:$CI$15" r="F38" sId="6"/>
    <undo index="1" exp="area" ref3D="1" dr="$C$1:$CI$15" r="F38" sId="6"/>
    <undo index="10" exp="area" ref3D="1" dr="$C$1:$CI$15" r="E38" sId="6"/>
    <undo index="1" exp="area" ref3D="1" dr="$C$1:$CI$15" r="E38" sId="6"/>
    <undo index="19" exp="area" ref3D="1" dr="$C$1:$CI$15" r="K37" sId="6"/>
    <undo index="10" exp="area" ref3D="1" dr="$C$1:$CI$15" r="K37" sId="6"/>
    <undo index="1" exp="area" ref3D="1" dr="$C$1:$CI$15" r="K37" sId="6"/>
    <undo index="19" exp="area" ref3D="1" dr="$C$1:$CI$15" r="J37" sId="6"/>
    <undo index="10" exp="area" ref3D="1" dr="$C$1:$CI$15" r="J37" sId="6"/>
    <undo index="1" exp="area" ref3D="1" dr="$C$1:$CI$15" r="J37" sId="6"/>
    <undo index="19" exp="area" ref3D="1" dr="$C$1:$CI$15" r="I37" sId="6"/>
    <undo index="10" exp="area" ref3D="1" dr="$C$1:$CI$15" r="I37" sId="6"/>
    <undo index="1" exp="area" ref3D="1" dr="$C$1:$CI$15" r="I37" sId="6"/>
    <undo index="19" exp="area" ref3D="1" dr="$C$1:$CI$15" r="H37" sId="6"/>
    <undo index="10" exp="area" ref3D="1" dr="$C$1:$CI$15" r="H37" sId="6"/>
    <undo index="1" exp="area" ref3D="1" dr="$C$1:$CI$15" r="H37" sId="6"/>
    <undo index="19" exp="area" ref3D="1" dr="$C$1:$CI$15" r="G37" sId="6"/>
    <undo index="10" exp="area" ref3D="1" dr="$C$1:$CI$15" r="G37" sId="6"/>
    <undo index="1" exp="area" ref3D="1" dr="$C$1:$CI$15" r="G37" sId="6"/>
    <undo index="10" exp="area" ref3D="1" dr="$C$1:$CI$15" r="F37" sId="6"/>
    <undo index="1" exp="area" ref3D="1" dr="$C$1:$CI$15" r="F37" sId="6"/>
    <undo index="10" exp="area" ref3D="1" dr="$C$1:$CI$15" r="E37" sId="6"/>
    <undo index="1" exp="area" ref3D="1" dr="$C$1:$CI$15" r="E37" sId="6"/>
    <undo index="19" exp="area" ref3D="1" dr="$C$1:$CI$15" r="K36" sId="6"/>
    <undo index="10" exp="area" ref3D="1" dr="$C$1:$CI$15" r="K36" sId="6"/>
    <undo index="1" exp="area" ref3D="1" dr="$C$1:$CI$15" r="K36" sId="6"/>
    <undo index="19" exp="area" ref3D="1" dr="$C$1:$CI$15" r="J36" sId="6"/>
    <undo index="10" exp="area" ref3D="1" dr="$C$1:$CI$15" r="J36" sId="6"/>
    <undo index="1" exp="area" ref3D="1" dr="$C$1:$CI$15" r="J36" sId="6"/>
    <undo index="19" exp="area" ref3D="1" dr="$C$1:$CI$15" r="I36" sId="6"/>
    <undo index="10" exp="area" ref3D="1" dr="$C$1:$CI$15" r="I36" sId="6"/>
    <undo index="1" exp="area" ref3D="1" dr="$C$1:$CI$15" r="I36" sId="6"/>
    <undo index="19" exp="area" ref3D="1" dr="$C$1:$CI$15" r="H36" sId="6"/>
    <undo index="10" exp="area" ref3D="1" dr="$C$1:$CI$15" r="H36" sId="6"/>
    <undo index="1" exp="area" ref3D="1" dr="$C$1:$CI$15" r="H36" sId="6"/>
    <undo index="19" exp="area" ref3D="1" dr="$C$1:$CI$15" r="G36" sId="6"/>
    <undo index="10" exp="area" ref3D="1" dr="$C$1:$CI$15" r="G36" sId="6"/>
    <undo index="1" exp="area" ref3D="1" dr="$C$1:$CI$15" r="G36" sId="6"/>
    <undo index="10" exp="area" ref3D="1" dr="$C$1:$CI$15" r="F36" sId="6"/>
    <undo index="1" exp="area" ref3D="1" dr="$C$1:$CI$15" r="F36" sId="6"/>
    <undo index="10" exp="area" ref3D="1" dr="$C$1:$CI$15" r="E36" sId="6"/>
    <undo index="1" exp="area" ref3D="1" dr="$C$1:$CI$15" r="E36" sId="6"/>
    <undo index="19" exp="area" ref3D="1" dr="$C$1:$CI$15" r="K35" sId="6"/>
    <undo index="10" exp="area" ref3D="1" dr="$C$1:$CI$15" r="K35" sId="6"/>
    <undo index="1" exp="area" ref3D="1" dr="$C$1:$CI$15" r="K35" sId="6"/>
    <undo index="19" exp="area" ref3D="1" dr="$C$1:$CI$15" r="J35" sId="6"/>
    <undo index="10" exp="area" ref3D="1" dr="$C$1:$CI$15" r="J35" sId="6"/>
    <undo index="1" exp="area" ref3D="1" dr="$C$1:$CI$15" r="J35" sId="6"/>
    <undo index="19" exp="area" ref3D="1" dr="$C$1:$CI$15" r="I35" sId="6"/>
    <undo index="10" exp="area" ref3D="1" dr="$C$1:$CI$15" r="I35" sId="6"/>
    <undo index="1" exp="area" ref3D="1" dr="$C$1:$CI$15" r="I35" sId="6"/>
    <undo index="19" exp="area" ref3D="1" dr="$C$1:$CI$15" r="H35" sId="6"/>
    <undo index="10" exp="area" ref3D="1" dr="$C$1:$CI$15" r="H35" sId="6"/>
    <undo index="1" exp="area" ref3D="1" dr="$C$1:$CI$15" r="H35" sId="6"/>
    <undo index="19" exp="area" ref3D="1" dr="$C$1:$CI$15" r="G35" sId="6"/>
    <undo index="10" exp="area" ref3D="1" dr="$C$1:$CI$15" r="G35" sId="6"/>
    <undo index="1" exp="area" ref3D="1" dr="$C$1:$CI$15" r="G35" sId="6"/>
    <undo index="10" exp="area" ref3D="1" dr="$C$1:$CI$15" r="F35" sId="6"/>
    <undo index="1" exp="area" ref3D="1" dr="$C$1:$CI$15" r="F35" sId="6"/>
    <undo index="10" exp="area" ref3D="1" dr="$C$1:$CI$15" r="E35" sId="6"/>
    <undo index="1" exp="area" ref3D="1" dr="$C$1:$CI$15" r="E35" sId="6"/>
    <undo index="19" exp="area" ref3D="1" dr="$C$1:$CI$15" r="K34" sId="6"/>
    <undo index="10" exp="area" ref3D="1" dr="$C$1:$CI$15" r="K34" sId="6"/>
    <undo index="1" exp="area" ref3D="1" dr="$C$1:$CI$15" r="K34" sId="6"/>
    <undo index="19" exp="area" ref3D="1" dr="$C$1:$CI$15" r="J34" sId="6"/>
    <undo index="10" exp="area" ref3D="1" dr="$C$1:$CI$15" r="J34" sId="6"/>
    <undo index="1" exp="area" ref3D="1" dr="$C$1:$CI$15" r="J34" sId="6"/>
    <undo index="19" exp="area" ref3D="1" dr="$C$1:$CI$15" r="I34" sId="6"/>
    <undo index="10" exp="area" ref3D="1" dr="$C$1:$CI$15" r="I34" sId="6"/>
    <undo index="1" exp="area" ref3D="1" dr="$C$1:$CI$15" r="I34" sId="6"/>
    <undo index="19" exp="area" ref3D="1" dr="$C$1:$CI$15" r="H34" sId="6"/>
    <undo index="10" exp="area" ref3D="1" dr="$C$1:$CI$15" r="H34" sId="6"/>
    <undo index="1" exp="area" ref3D="1" dr="$C$1:$CI$15" r="H34" sId="6"/>
    <undo index="19" exp="area" ref3D="1" dr="$C$1:$CI$15" r="G34" sId="6"/>
    <undo index="10" exp="area" ref3D="1" dr="$C$1:$CI$15" r="G34" sId="6"/>
    <undo index="1" exp="area" ref3D="1" dr="$C$1:$CI$15" r="G34" sId="6"/>
    <undo index="10" exp="area" ref3D="1" dr="$C$1:$CI$15" r="F34" sId="6"/>
    <undo index="1" exp="area" ref3D="1" dr="$C$1:$CI$15" r="F34" sId="6"/>
    <undo index="10" exp="area" ref3D="1" dr="$C$1:$CI$15" r="E34" sId="6"/>
    <undo index="1" exp="area" ref3D="1" dr="$C$1:$CI$15" r="E34" sId="6"/>
    <undo index="19" exp="area" ref3D="1" dr="$C$1:$CI$15" r="K33" sId="6"/>
    <undo index="10" exp="area" ref3D="1" dr="$C$1:$CI$15" r="K33" sId="6"/>
    <undo index="1" exp="area" ref3D="1" dr="$C$1:$CI$15" r="K33" sId="6"/>
    <undo index="19" exp="area" ref3D="1" dr="$C$1:$CI$15" r="J33" sId="6"/>
    <undo index="10" exp="area" ref3D="1" dr="$C$1:$CI$15" r="J33" sId="6"/>
    <undo index="1" exp="area" ref3D="1" dr="$C$1:$CI$15" r="J33" sId="6"/>
    <undo index="19" exp="area" ref3D="1" dr="$C$1:$CI$15" r="I33" sId="6"/>
    <undo index="10" exp="area" ref3D="1" dr="$C$1:$CI$15" r="I33" sId="6"/>
    <undo index="1" exp="area" ref3D="1" dr="$C$1:$CI$15" r="I33" sId="6"/>
    <undo index="19" exp="area" ref3D="1" dr="$C$1:$CI$15" r="H33" sId="6"/>
    <undo index="10" exp="area" ref3D="1" dr="$C$1:$CI$15" r="H33" sId="6"/>
    <undo index="1" exp="area" ref3D="1" dr="$C$1:$CI$15" r="H33" sId="6"/>
    <undo index="19" exp="area" ref3D="1" dr="$C$1:$CI$15" r="G33" sId="6"/>
    <undo index="10" exp="area" ref3D="1" dr="$C$1:$CI$15" r="G33" sId="6"/>
    <undo index="1" exp="area" ref3D="1" dr="$C$1:$CI$15" r="G33" sId="6"/>
    <undo index="10" exp="area" ref3D="1" dr="$C$1:$CI$15" r="F33" sId="6"/>
    <undo index="1" exp="area" ref3D="1" dr="$C$1:$CI$15" r="F33" sId="6"/>
    <undo index="10" exp="area" ref3D="1" dr="$C$1:$CI$15" r="E33" sId="6"/>
    <undo index="1" exp="area" ref3D="1" dr="$C$1:$CI$15" r="E33" sId="6"/>
    <undo index="19" exp="area" ref3D="1" dr="$C$1:$CI$15" r="K32" sId="6"/>
    <undo index="10" exp="area" ref3D="1" dr="$C$1:$CI$15" r="K32" sId="6"/>
    <undo index="1" exp="area" ref3D="1" dr="$C$1:$CI$15" r="K32" sId="6"/>
    <undo index="19" exp="area" ref3D="1" dr="$C$1:$CI$15" r="J32" sId="6"/>
    <undo index="10" exp="area" ref3D="1" dr="$C$1:$CI$15" r="J32" sId="6"/>
    <undo index="1" exp="area" ref3D="1" dr="$C$1:$CI$15" r="J32" sId="6"/>
    <undo index="19" exp="area" ref3D="1" dr="$C$1:$CI$15" r="I32" sId="6"/>
    <undo index="10" exp="area" ref3D="1" dr="$C$1:$CI$15" r="I32" sId="6"/>
    <undo index="1" exp="area" ref3D="1" dr="$C$1:$CI$15" r="I32" sId="6"/>
    <undo index="19" exp="area" ref3D="1" dr="$C$1:$CI$15" r="H32" sId="6"/>
    <undo index="10" exp="area" ref3D="1" dr="$C$1:$CI$15" r="H32" sId="6"/>
    <undo index="1" exp="area" ref3D="1" dr="$C$1:$CI$15" r="H32" sId="6"/>
    <undo index="19" exp="area" ref3D="1" dr="$C$1:$CI$15" r="G32" sId="6"/>
    <undo index="10" exp="area" ref3D="1" dr="$C$1:$CI$15" r="G32" sId="6"/>
    <undo index="1" exp="area" ref3D="1" dr="$C$1:$CI$15" r="G32" sId="6"/>
    <undo index="10" exp="area" ref3D="1" dr="$C$1:$CI$15" r="F32" sId="6"/>
    <undo index="1" exp="area" ref3D="1" dr="$C$1:$CI$15" r="F32" sId="6"/>
    <undo index="10" exp="area" ref3D="1" dr="$C$1:$CI$15" r="E32" sId="6"/>
    <undo index="1" exp="area" ref3D="1" dr="$C$1:$CI$15" r="E32" sId="6"/>
    <undo index="19" exp="area" ref3D="1" dr="$C$1:$CI$15" r="K31" sId="6"/>
    <undo index="10" exp="area" ref3D="1" dr="$C$1:$CI$15" r="K31" sId="6"/>
    <undo index="1" exp="area" ref3D="1" dr="$C$1:$CI$15" r="K31" sId="6"/>
    <undo index="19" exp="area" ref3D="1" dr="$C$1:$CI$15" r="J31" sId="6"/>
    <undo index="10" exp="area" ref3D="1" dr="$C$1:$CI$15" r="J31" sId="6"/>
    <undo index="1" exp="area" ref3D="1" dr="$C$1:$CI$15" r="J31" sId="6"/>
    <undo index="19" exp="area" ref3D="1" dr="$C$1:$CI$15" r="I31" sId="6"/>
    <undo index="10" exp="area" ref3D="1" dr="$C$1:$CI$15" r="I31" sId="6"/>
    <undo index="1" exp="area" ref3D="1" dr="$C$1:$CI$15" r="I31" sId="6"/>
    <undo index="19" exp="area" ref3D="1" dr="$C$1:$CI$15" r="H31" sId="6"/>
    <undo index="10" exp="area" ref3D="1" dr="$C$1:$CI$15" r="H31" sId="6"/>
    <undo index="1" exp="area" ref3D="1" dr="$C$1:$CI$15" r="H31" sId="6"/>
    <undo index="19" exp="area" ref3D="1" dr="$C$1:$CI$15" r="G31" sId="6"/>
    <undo index="10" exp="area" ref3D="1" dr="$C$1:$CI$15" r="G31" sId="6"/>
    <undo index="1" exp="area" ref3D="1" dr="$C$1:$CI$15" r="G31" sId="6"/>
    <undo index="10" exp="area" ref3D="1" dr="$C$1:$CI$15" r="F31" sId="6"/>
    <undo index="1" exp="area" ref3D="1" dr="$C$1:$CI$15" r="F31" sId="6"/>
    <undo index="10" exp="area" ref3D="1" dr="$C$1:$CI$15" r="E31" sId="6"/>
    <undo index="1" exp="area" ref3D="1" dr="$C$1:$CI$15" r="E31" sId="6"/>
    <undo index="19" exp="area" ref3D="1" dr="$C$1:$CI$15" r="K30" sId="6"/>
    <undo index="10" exp="area" ref3D="1" dr="$C$1:$CI$15" r="K30" sId="6"/>
    <undo index="1" exp="area" ref3D="1" dr="$C$1:$CI$15" r="K30" sId="6"/>
    <undo index="19" exp="area" ref3D="1" dr="$C$1:$CI$15" r="J30" sId="6"/>
    <undo index="10" exp="area" ref3D="1" dr="$C$1:$CI$15" r="J30" sId="6"/>
    <undo index="1" exp="area" ref3D="1" dr="$C$1:$CI$15" r="J30" sId="6"/>
    <undo index="19" exp="area" ref3D="1" dr="$C$1:$CI$15" r="I30" sId="6"/>
    <undo index="10" exp="area" ref3D="1" dr="$C$1:$CI$15" r="I30" sId="6"/>
    <undo index="1" exp="area" ref3D="1" dr="$C$1:$CI$15" r="I30" sId="6"/>
    <undo index="19" exp="area" ref3D="1" dr="$C$1:$CI$15" r="H30" sId="6"/>
    <undo index="10" exp="area" ref3D="1" dr="$C$1:$CI$15" r="H30" sId="6"/>
    <undo index="1" exp="area" ref3D="1" dr="$C$1:$CI$15" r="H30" sId="6"/>
    <undo index="19" exp="area" ref3D="1" dr="$C$1:$CI$15" r="G30" sId="6"/>
    <undo index="10" exp="area" ref3D="1" dr="$C$1:$CI$15" r="G30" sId="6"/>
    <undo index="1" exp="area" ref3D="1" dr="$C$1:$CI$15" r="G30" sId="6"/>
    <undo index="10" exp="area" ref3D="1" dr="$C$1:$CI$15" r="F30" sId="6"/>
    <undo index="1" exp="area" ref3D="1" dr="$C$1:$CI$15" r="F30" sId="6"/>
    <undo index="10" exp="area" ref3D="1" dr="$C$1:$CI$15" r="E30" sId="6"/>
    <undo index="1" exp="area" ref3D="1" dr="$C$1:$CI$15" r="E30" sId="6"/>
    <undo index="19" exp="area" ref3D="1" dr="$C$1:$CI$15" r="K29" sId="6"/>
    <undo index="10" exp="area" ref3D="1" dr="$C$1:$CI$15" r="K29" sId="6"/>
    <undo index="1" exp="area" ref3D="1" dr="$C$1:$CI$15" r="K29" sId="6"/>
    <undo index="19" exp="area" ref3D="1" dr="$C$1:$CI$15" r="J29" sId="6"/>
    <undo index="10" exp="area" ref3D="1" dr="$C$1:$CI$15" r="J29" sId="6"/>
    <undo index="1" exp="area" ref3D="1" dr="$C$1:$CI$15" r="J29" sId="6"/>
    <undo index="19" exp="area" ref3D="1" dr="$C$1:$CI$15" r="I29" sId="6"/>
    <undo index="10" exp="area" ref3D="1" dr="$C$1:$CI$15" r="I29" sId="6"/>
    <undo index="1" exp="area" ref3D="1" dr="$C$1:$CI$15" r="I29" sId="6"/>
    <undo index="19" exp="area" ref3D="1" dr="$C$1:$CI$15" r="H29" sId="6"/>
    <undo index="10" exp="area" ref3D="1" dr="$C$1:$CI$15" r="H29" sId="6"/>
    <undo index="1" exp="area" ref3D="1" dr="$C$1:$CI$15" r="H29" sId="6"/>
    <undo index="19" exp="area" ref3D="1" dr="$C$1:$CI$15" r="G29" sId="6"/>
    <undo index="10" exp="area" ref3D="1" dr="$C$1:$CI$15" r="G29" sId="6"/>
    <undo index="1" exp="area" ref3D="1" dr="$C$1:$CI$15" r="G29" sId="6"/>
    <undo index="10" exp="area" ref3D="1" dr="$C$1:$CI$15" r="F29" sId="6"/>
    <undo index="1" exp="area" ref3D="1" dr="$C$1:$CI$15" r="F29" sId="6"/>
    <undo index="10" exp="area" ref3D="1" dr="$C$1:$CI$15" r="E29" sId="6"/>
    <undo index="1" exp="area" ref3D="1" dr="$C$1:$CI$15" r="E29" sId="6"/>
    <undo index="19" exp="area" ref3D="1" dr="$C$1:$CI$15" r="K28" sId="6"/>
    <undo index="10" exp="area" ref3D="1" dr="$C$1:$CI$15" r="K28" sId="6"/>
    <undo index="1" exp="area" ref3D="1" dr="$C$1:$CI$15" r="K28" sId="6"/>
    <undo index="19" exp="area" ref3D="1" dr="$C$1:$CI$15" r="J28" sId="6"/>
    <undo index="10" exp="area" ref3D="1" dr="$C$1:$CI$15" r="J28" sId="6"/>
    <undo index="1" exp="area" ref3D="1" dr="$C$1:$CI$15" r="J28" sId="6"/>
    <undo index="19" exp="area" ref3D="1" dr="$C$1:$CI$15" r="I28" sId="6"/>
    <undo index="10" exp="area" ref3D="1" dr="$C$1:$CI$15" r="I28" sId="6"/>
    <undo index="1" exp="area" ref3D="1" dr="$C$1:$CI$15" r="I28" sId="6"/>
    <undo index="19" exp="area" ref3D="1" dr="$C$1:$CI$15" r="H28" sId="6"/>
    <undo index="10" exp="area" ref3D="1" dr="$C$1:$CI$15" r="H28" sId="6"/>
    <undo index="1" exp="area" ref3D="1" dr="$C$1:$CI$15" r="H28" sId="6"/>
    <undo index="19" exp="area" ref3D="1" dr="$C$1:$CI$15" r="G28" sId="6"/>
    <undo index="10" exp="area" ref3D="1" dr="$C$1:$CI$15" r="G28" sId="6"/>
    <undo index="1" exp="area" ref3D="1" dr="$C$1:$CI$15" r="G28" sId="6"/>
    <undo index="10" exp="area" ref3D="1" dr="$C$1:$CI$15" r="F28" sId="6"/>
    <undo index="1" exp="area" ref3D="1" dr="$C$1:$CI$15" r="F28" sId="6"/>
    <undo index="10" exp="area" ref3D="1" dr="$C$1:$CI$15" r="E28" sId="6"/>
    <undo index="1" exp="area" ref3D="1" dr="$C$1:$CI$15" r="E28" sId="6"/>
    <undo index="19" exp="area" ref3D="1" dr="$C$1:$CI$15" r="K27" sId="6"/>
    <undo index="10" exp="area" ref3D="1" dr="$C$1:$CI$15" r="K27" sId="6"/>
    <undo index="1" exp="area" ref3D="1" dr="$C$1:$CI$15" r="K27" sId="6"/>
    <undo index="19" exp="area" ref3D="1" dr="$C$1:$CI$15" r="J27" sId="6"/>
    <undo index="10" exp="area" ref3D="1" dr="$C$1:$CI$15" r="J27" sId="6"/>
    <undo index="1" exp="area" ref3D="1" dr="$C$1:$CI$15" r="J27" sId="6"/>
    <undo index="19" exp="area" ref3D="1" dr="$C$1:$CI$15" r="I27" sId="6"/>
    <undo index="10" exp="area" ref3D="1" dr="$C$1:$CI$15" r="I27" sId="6"/>
    <undo index="1" exp="area" ref3D="1" dr="$C$1:$CI$15" r="I27" sId="6"/>
    <undo index="19" exp="area" ref3D="1" dr="$C$1:$CI$15" r="H27" sId="6"/>
    <undo index="10" exp="area" ref3D="1" dr="$C$1:$CI$15" r="H27" sId="6"/>
    <undo index="1" exp="area" ref3D="1" dr="$C$1:$CI$15" r="H27" sId="6"/>
    <undo index="19" exp="area" ref3D="1" dr="$C$1:$CI$15" r="G27" sId="6"/>
    <undo index="10" exp="area" ref3D="1" dr="$C$1:$CI$15" r="G27" sId="6"/>
    <undo index="1" exp="area" ref3D="1" dr="$C$1:$CI$15" r="G27" sId="6"/>
    <undo index="10" exp="area" ref3D="1" dr="$C$1:$CI$15" r="F27" sId="6"/>
    <undo index="1" exp="area" ref3D="1" dr="$C$1:$CI$15" r="F27" sId="6"/>
    <undo index="10" exp="area" ref3D="1" dr="$C$1:$CI$15" r="E27" sId="6"/>
    <undo index="1" exp="area" ref3D="1" dr="$C$1:$CI$15" r="E27" sId="6"/>
    <undo index="19" exp="area" ref3D="1" dr="$C$1:$CI$15" r="K26" sId="6"/>
    <undo index="10" exp="area" ref3D="1" dr="$C$1:$CI$15" r="K26" sId="6"/>
    <undo index="1" exp="area" ref3D="1" dr="$C$1:$CI$15" r="K26" sId="6"/>
    <undo index="19" exp="area" ref3D="1" dr="$C$1:$CI$15" r="J26" sId="6"/>
    <undo index="10" exp="area" ref3D="1" dr="$C$1:$CI$15" r="J26" sId="6"/>
    <undo index="1" exp="area" ref3D="1" dr="$C$1:$CI$15" r="J26" sId="6"/>
    <undo index="19" exp="area" ref3D="1" dr="$C$1:$CI$15" r="I26" sId="6"/>
    <undo index="10" exp="area" ref3D="1" dr="$C$1:$CI$15" r="I26" sId="6"/>
    <undo index="1" exp="area" ref3D="1" dr="$C$1:$CI$15" r="I26" sId="6"/>
    <undo index="19" exp="area" ref3D="1" dr="$C$1:$CI$15" r="H26" sId="6"/>
    <undo index="10" exp="area" ref3D="1" dr="$C$1:$CI$15" r="H26" sId="6"/>
    <undo index="1" exp="area" ref3D="1" dr="$C$1:$CI$15" r="H26" sId="6"/>
    <undo index="19" exp="area" ref3D="1" dr="$C$1:$CI$15" r="G26" sId="6"/>
    <undo index="10" exp="area" ref3D="1" dr="$C$1:$CI$15" r="G26" sId="6"/>
    <undo index="1" exp="area" ref3D="1" dr="$C$1:$CI$15" r="G26" sId="6"/>
    <undo index="10" exp="area" ref3D="1" dr="$C$1:$CI$15" r="F26" sId="6"/>
    <undo index="1" exp="area" ref3D="1" dr="$C$1:$CI$15" r="F26" sId="6"/>
    <undo index="10" exp="area" ref3D="1" dr="$C$1:$CI$15" r="E26" sId="6"/>
    <undo index="1" exp="area" ref3D="1" dr="$C$1:$CI$15" r="E26" sId="6"/>
    <undo index="19" exp="area" ref3D="1" dr="$C$1:$CI$15" r="K25" sId="6"/>
    <undo index="10" exp="area" ref3D="1" dr="$C$1:$CI$15" r="K25" sId="6"/>
    <undo index="1" exp="area" ref3D="1" dr="$C$1:$CI$15" r="K25" sId="6"/>
    <undo index="19" exp="area" ref3D="1" dr="$C$1:$CI$15" r="J25" sId="6"/>
    <undo index="10" exp="area" ref3D="1" dr="$C$1:$CI$15" r="J25" sId="6"/>
    <undo index="1" exp="area" ref3D="1" dr="$C$1:$CI$15" r="J25" sId="6"/>
    <undo index="19" exp="area" ref3D="1" dr="$C$1:$CI$15" r="I25" sId="6"/>
    <undo index="10" exp="area" ref3D="1" dr="$C$1:$CI$15" r="I25" sId="6"/>
    <undo index="1" exp="area" ref3D="1" dr="$C$1:$CI$15" r="I25" sId="6"/>
    <undo index="19" exp="area" ref3D="1" dr="$C$1:$CI$15" r="H25" sId="6"/>
    <undo index="10" exp="area" ref3D="1" dr="$C$1:$CI$15" r="H25" sId="6"/>
    <undo index="1" exp="area" ref3D="1" dr="$C$1:$CI$15" r="H25" sId="6"/>
    <undo index="19" exp="area" ref3D="1" dr="$C$1:$CI$15" r="G25" sId="6"/>
    <undo index="10" exp="area" ref3D="1" dr="$C$1:$CI$15" r="G25" sId="6"/>
    <undo index="1" exp="area" ref3D="1" dr="$C$1:$CI$15" r="G25" sId="6"/>
    <undo index="10" exp="area" ref3D="1" dr="$C$1:$CI$15" r="F25" sId="6"/>
    <undo index="1" exp="area" ref3D="1" dr="$C$1:$CI$15" r="F25" sId="6"/>
    <undo index="10" exp="area" ref3D="1" dr="$C$1:$CI$15" r="E25" sId="6"/>
    <undo index="1" exp="area" ref3D="1" dr="$C$1:$CI$15" r="E25" sId="6"/>
    <undo index="19" exp="area" ref3D="1" dr="$C$1:$CI$15" r="K24" sId="6"/>
    <undo index="10" exp="area" ref3D="1" dr="$C$1:$CI$15" r="K24" sId="6"/>
    <undo index="1" exp="area" ref3D="1" dr="$C$1:$CI$15" r="K24" sId="6"/>
    <undo index="19" exp="area" ref3D="1" dr="$C$1:$CI$15" r="J24" sId="6"/>
    <undo index="10" exp="area" ref3D="1" dr="$C$1:$CI$15" r="J24" sId="6"/>
    <undo index="1" exp="area" ref3D="1" dr="$C$1:$CI$15" r="J24" sId="6"/>
    <undo index="19" exp="area" ref3D="1" dr="$C$1:$CI$15" r="I24" sId="6"/>
    <undo index="10" exp="area" ref3D="1" dr="$C$1:$CI$15" r="I24" sId="6"/>
    <undo index="1" exp="area" ref3D="1" dr="$C$1:$CI$15" r="I24" sId="6"/>
    <undo index="19" exp="area" ref3D="1" dr="$C$1:$CI$15" r="H24" sId="6"/>
    <undo index="10" exp="area" ref3D="1" dr="$C$1:$CI$15" r="H24" sId="6"/>
    <undo index="1" exp="area" ref3D="1" dr="$C$1:$CI$15" r="H24" sId="6"/>
    <undo index="19" exp="area" ref3D="1" dr="$C$1:$CI$15" r="G24" sId="6"/>
    <undo index="10" exp="area" ref3D="1" dr="$C$1:$CI$15" r="G24" sId="6"/>
    <undo index="1" exp="area" ref3D="1" dr="$C$1:$CI$15" r="G24" sId="6"/>
    <undo index="10" exp="area" ref3D="1" dr="$C$1:$CI$15" r="F24" sId="6"/>
    <undo index="1" exp="area" ref3D="1" dr="$C$1:$CI$15" r="F24" sId="6"/>
    <undo index="10" exp="area" ref3D="1" dr="$C$1:$CI$15" r="E24" sId="6"/>
    <undo index="1" exp="area" ref3D="1" dr="$C$1:$CI$15" r="E24" sId="6"/>
    <undo index="19" exp="area" ref3D="1" dr="$C$1:$CI$15" r="K23" sId="6"/>
    <undo index="10" exp="area" ref3D="1" dr="$C$1:$CI$15" r="K23" sId="6"/>
    <undo index="1" exp="area" ref3D="1" dr="$C$1:$CI$15" r="K23" sId="6"/>
    <undo index="19" exp="area" ref3D="1" dr="$C$1:$CI$15" r="J23" sId="6"/>
    <undo index="10" exp="area" ref3D="1" dr="$C$1:$CI$15" r="J23" sId="6"/>
    <undo index="1" exp="area" ref3D="1" dr="$C$1:$CI$15" r="J23" sId="6"/>
    <undo index="19" exp="area" ref3D="1" dr="$C$1:$CI$15" r="I23" sId="6"/>
    <undo index="10" exp="area" ref3D="1" dr="$C$1:$CI$15" r="I23" sId="6"/>
    <undo index="1" exp="area" ref3D="1" dr="$C$1:$CI$15" r="I23" sId="6"/>
    <undo index="19" exp="area" ref3D="1" dr="$C$1:$CI$15" r="H23" sId="6"/>
    <undo index="10" exp="area" ref3D="1" dr="$C$1:$CI$15" r="H23" sId="6"/>
    <undo index="1" exp="area" ref3D="1" dr="$C$1:$CI$15" r="H23" sId="6"/>
    <undo index="19" exp="area" ref3D="1" dr="$C$1:$CI$15" r="G23" sId="6"/>
    <undo index="10" exp="area" ref3D="1" dr="$C$1:$CI$15" r="G23" sId="6"/>
    <undo index="1" exp="area" ref3D="1" dr="$C$1:$CI$15" r="G23" sId="6"/>
    <undo index="10" exp="area" ref3D="1" dr="$C$1:$CI$15" r="F23" sId="6"/>
    <undo index="1" exp="area" ref3D="1" dr="$C$1:$CI$15" r="F23" sId="6"/>
    <undo index="10" exp="area" ref3D="1" dr="$C$1:$CI$15" r="E23" sId="6"/>
    <undo index="1" exp="area" ref3D="1" dr="$C$1:$CI$15" r="E23" sId="6"/>
    <undo index="19" exp="area" ref3D="1" dr="$C$1:$CI$15" r="K22" sId="6"/>
    <undo index="10" exp="area" ref3D="1" dr="$C$1:$CI$15" r="K22" sId="6"/>
    <undo index="1" exp="area" ref3D="1" dr="$C$1:$CI$15" r="K22" sId="6"/>
    <undo index="19" exp="area" ref3D="1" dr="$C$1:$CI$15" r="J22" sId="6"/>
    <undo index="10" exp="area" ref3D="1" dr="$C$1:$CI$15" r="J22" sId="6"/>
    <undo index="1" exp="area" ref3D="1" dr="$C$1:$CI$15" r="J22" sId="6"/>
    <undo index="19" exp="area" ref3D="1" dr="$C$1:$CI$15" r="I22" sId="6"/>
    <undo index="10" exp="area" ref3D="1" dr="$C$1:$CI$15" r="I22" sId="6"/>
    <undo index="1" exp="area" ref3D="1" dr="$C$1:$CI$15" r="I22" sId="6"/>
    <undo index="19" exp="area" ref3D="1" dr="$C$1:$CI$15" r="H22" sId="6"/>
    <undo index="10" exp="area" ref3D="1" dr="$C$1:$CI$15" r="H22" sId="6"/>
    <undo index="1" exp="area" ref3D="1" dr="$C$1:$CI$15" r="H22" sId="6"/>
    <undo index="19" exp="area" ref3D="1" dr="$C$1:$CI$15" r="G22" sId="6"/>
    <undo index="10" exp="area" ref3D="1" dr="$C$1:$CI$15" r="G22" sId="6"/>
    <undo index="1" exp="area" ref3D="1" dr="$C$1:$CI$15" r="G22" sId="6"/>
    <undo index="10" exp="area" ref3D="1" dr="$C$1:$CI$15" r="F22" sId="6"/>
    <undo index="1" exp="area" ref3D="1" dr="$C$1:$CI$15" r="F22" sId="6"/>
    <undo index="10" exp="area" ref3D="1" dr="$C$1:$CI$15" r="E22" sId="6"/>
    <undo index="1" exp="area" ref3D="1" dr="$C$1:$CI$15" r="E22" sId="6"/>
    <undo index="19" exp="area" ref3D="1" dr="$C$1:$CI$15" r="K21" sId="6"/>
    <undo index="10" exp="area" ref3D="1" dr="$C$1:$CI$15" r="K21" sId="6"/>
    <undo index="1" exp="area" ref3D="1" dr="$C$1:$CI$15" r="K21" sId="6"/>
    <undo index="19" exp="area" ref3D="1" dr="$C$1:$CI$15" r="J21" sId="6"/>
    <undo index="10" exp="area" ref3D="1" dr="$C$1:$CI$15" r="J21" sId="6"/>
    <undo index="1" exp="area" ref3D="1" dr="$C$1:$CI$15" r="J21" sId="6"/>
    <undo index="19" exp="area" ref3D="1" dr="$C$1:$CI$15" r="I21" sId="6"/>
    <undo index="10" exp="area" ref3D="1" dr="$C$1:$CI$15" r="I21" sId="6"/>
    <undo index="1" exp="area" ref3D="1" dr="$C$1:$CI$15" r="I21" sId="6"/>
    <undo index="19" exp="area" ref3D="1" dr="$C$1:$CI$15" r="H21" sId="6"/>
    <undo index="10" exp="area" ref3D="1" dr="$C$1:$CI$15" r="H21" sId="6"/>
    <undo index="1" exp="area" ref3D="1" dr="$C$1:$CI$15" r="H21" sId="6"/>
    <undo index="19" exp="area" ref3D="1" dr="$C$1:$CI$15" r="G21" sId="6"/>
    <undo index="10" exp="area" ref3D="1" dr="$C$1:$CI$15" r="G21" sId="6"/>
    <undo index="1" exp="area" ref3D="1" dr="$C$1:$CI$15" r="G21" sId="6"/>
    <undo index="10" exp="area" ref3D="1" dr="$C$1:$CI$15" r="F21" sId="6"/>
    <undo index="1" exp="area" ref3D="1" dr="$C$1:$CI$15" r="F21" sId="6"/>
    <undo index="10" exp="area" ref3D="1" dr="$C$1:$CI$15" r="E21" sId="6"/>
    <undo index="1" exp="area" ref3D="1" dr="$C$1:$CI$15" r="E21" sId="6"/>
    <undo index="19" exp="area" ref3D="1" dr="$C$1:$CI$15" r="K20" sId="6"/>
    <undo index="10" exp="area" ref3D="1" dr="$C$1:$CI$15" r="K20" sId="6"/>
    <undo index="1" exp="area" ref3D="1" dr="$C$1:$CI$15" r="K20" sId="6"/>
    <undo index="19" exp="area" ref3D="1" dr="$C$1:$CI$15" r="J20" sId="6"/>
    <undo index="10" exp="area" ref3D="1" dr="$C$1:$CI$15" r="J20" sId="6"/>
    <undo index="1" exp="area" ref3D="1" dr="$C$1:$CI$15" r="J20" sId="6"/>
    <undo index="19" exp="area" ref3D="1" dr="$C$1:$CI$15" r="I20" sId="6"/>
    <undo index="10" exp="area" ref3D="1" dr="$C$1:$CI$15" r="I20" sId="6"/>
    <undo index="1" exp="area" ref3D="1" dr="$C$1:$CI$15" r="I20" sId="6"/>
    <undo index="19" exp="area" ref3D="1" dr="$C$1:$CI$15" r="H20" sId="6"/>
    <undo index="10" exp="area" ref3D="1" dr="$C$1:$CI$15" r="H20" sId="6"/>
    <undo index="1" exp="area" ref3D="1" dr="$C$1:$CI$15" r="H20" sId="6"/>
    <undo index="19" exp="area" ref3D="1" dr="$C$1:$CI$15" r="G20" sId="6"/>
    <undo index="10" exp="area" ref3D="1" dr="$C$1:$CI$15" r="G20" sId="6"/>
    <undo index="1" exp="area" ref3D="1" dr="$C$1:$CI$15" r="G20" sId="6"/>
    <undo index="10" exp="area" ref3D="1" dr="$C$1:$CI$15" r="F20" sId="6"/>
    <undo index="1" exp="area" ref3D="1" dr="$C$1:$CI$15" r="F20" sId="6"/>
    <undo index="10" exp="area" ref3D="1" dr="$C$1:$CI$15" r="E20" sId="6"/>
    <undo index="1" exp="area" ref3D="1" dr="$C$1:$CI$15" r="E20" sId="6"/>
    <undo index="19" exp="area" ref3D="1" dr="$C$1:$CI$15" r="K19" sId="6"/>
    <undo index="10" exp="area" ref3D="1" dr="$C$1:$CI$15" r="K19" sId="6"/>
    <undo index="1" exp="area" ref3D="1" dr="$C$1:$CI$15" r="K19" sId="6"/>
    <undo index="19" exp="area" ref3D="1" dr="$C$1:$CI$15" r="J19" sId="6"/>
    <undo index="10" exp="area" ref3D="1" dr="$C$1:$CI$15" r="J19" sId="6"/>
    <undo index="1" exp="area" ref3D="1" dr="$C$1:$CI$15" r="J19" sId="6"/>
    <undo index="19" exp="area" ref3D="1" dr="$C$1:$CI$15" r="I19" sId="6"/>
    <undo index="10" exp="area" ref3D="1" dr="$C$1:$CI$15" r="I19" sId="6"/>
    <undo index="1" exp="area" ref3D="1" dr="$C$1:$CI$15" r="I19" sId="6"/>
    <undo index="19" exp="area" ref3D="1" dr="$C$1:$CI$15" r="H19" sId="6"/>
    <undo index="10" exp="area" ref3D="1" dr="$C$1:$CI$15" r="H19" sId="6"/>
    <undo index="1" exp="area" ref3D="1" dr="$C$1:$CI$15" r="H19" sId="6"/>
    <undo index="19" exp="area" ref3D="1" dr="$C$1:$CI$15" r="G19" sId="6"/>
    <undo index="10" exp="area" ref3D="1" dr="$C$1:$CI$15" r="G19" sId="6"/>
    <undo index="1" exp="area" ref3D="1" dr="$C$1:$CI$15" r="G19" sId="6"/>
    <undo index="10" exp="area" ref3D="1" dr="$C$1:$CI$15" r="F19" sId="6"/>
    <undo index="1" exp="area" ref3D="1" dr="$C$1:$CI$15" r="F19" sId="6"/>
    <undo index="10" exp="area" ref3D="1" dr="$C$1:$CI$15" r="E19" sId="6"/>
    <undo index="1" exp="area" ref3D="1" dr="$C$1:$CI$15" r="E19" sId="6"/>
    <undo index="19" exp="area" ref3D="1" dr="$C$1:$CI$15" r="K18" sId="6"/>
    <undo index="10" exp="area" ref3D="1" dr="$C$1:$CI$15" r="K18" sId="6"/>
    <undo index="1" exp="area" ref3D="1" dr="$C$1:$CI$15" r="K18" sId="6"/>
    <undo index="19" exp="area" ref3D="1" dr="$C$1:$CI$15" r="J18" sId="6"/>
    <undo index="10" exp="area" ref3D="1" dr="$C$1:$CI$15" r="J18" sId="6"/>
    <undo index="1" exp="area" ref3D="1" dr="$C$1:$CI$15" r="J18" sId="6"/>
    <undo index="19" exp="area" ref3D="1" dr="$C$1:$CI$15" r="I18" sId="6"/>
    <undo index="10" exp="area" ref3D="1" dr="$C$1:$CI$15" r="I18" sId="6"/>
    <undo index="1" exp="area" ref3D="1" dr="$C$1:$CI$15" r="I18" sId="6"/>
    <undo index="19" exp="area" ref3D="1" dr="$C$1:$CI$15" r="H18" sId="6"/>
    <undo index="10" exp="area" ref3D="1" dr="$C$1:$CI$15" r="H18" sId="6"/>
    <undo index="1" exp="area" ref3D="1" dr="$C$1:$CI$15" r="H18" sId="6"/>
    <undo index="19" exp="area" ref3D="1" dr="$C$1:$CI$15" r="G18" sId="6"/>
    <undo index="10" exp="area" ref3D="1" dr="$C$1:$CI$15" r="G18" sId="6"/>
    <undo index="1" exp="area" ref3D="1" dr="$C$1:$CI$15" r="G18" sId="6"/>
    <undo index="10" exp="area" ref3D="1" dr="$C$1:$CI$15" r="F18" sId="6"/>
    <undo index="1" exp="area" ref3D="1" dr="$C$1:$CI$15" r="F18" sId="6"/>
    <undo index="10" exp="area" ref3D="1" dr="$C$1:$CI$15" r="E18" sId="6"/>
    <undo index="1" exp="area" ref3D="1" dr="$C$1:$CI$15" r="E18" sId="6"/>
    <undo index="19" exp="area" ref3D="1" dr="$C$1:$CI$15" r="K17" sId="6"/>
    <undo index="10" exp="area" ref3D="1" dr="$C$1:$CI$15" r="K17" sId="6"/>
    <undo index="1" exp="area" ref3D="1" dr="$C$1:$CI$15" r="K17" sId="6"/>
    <undo index="19" exp="area" ref3D="1" dr="$C$1:$CI$15" r="J17" sId="6"/>
    <undo index="10" exp="area" ref3D="1" dr="$C$1:$CI$15" r="J17" sId="6"/>
    <undo index="1" exp="area" ref3D="1" dr="$C$1:$CI$15" r="J17" sId="6"/>
    <undo index="19" exp="area" ref3D="1" dr="$C$1:$CI$15" r="I17" sId="6"/>
    <undo index="10" exp="area" ref3D="1" dr="$C$1:$CI$15" r="I17" sId="6"/>
    <undo index="1" exp="area" ref3D="1" dr="$C$1:$CI$15" r="I17" sId="6"/>
    <undo index="19" exp="area" ref3D="1" dr="$C$1:$CI$15" r="H17" sId="6"/>
    <undo index="10" exp="area" ref3D="1" dr="$C$1:$CI$15" r="H17" sId="6"/>
    <undo index="1" exp="area" ref3D="1" dr="$C$1:$CI$15" r="H17" sId="6"/>
    <undo index="19" exp="area" ref3D="1" dr="$C$1:$CI$15" r="G17" sId="6"/>
    <undo index="10" exp="area" ref3D="1" dr="$C$1:$CI$15" r="G17" sId="6"/>
    <undo index="1" exp="area" ref3D="1" dr="$C$1:$CI$15" r="G17" sId="6"/>
    <undo index="10" exp="area" ref3D="1" dr="$C$1:$CI$15" r="F17" sId="6"/>
    <undo index="1" exp="area" ref3D="1" dr="$C$1:$CI$15" r="F17" sId="6"/>
    <undo index="10" exp="area" ref3D="1" dr="$C$1:$CI$15" r="E17" sId="6"/>
    <undo index="1" exp="area" ref3D="1" dr="$C$1:$CI$15" r="E17" sId="6"/>
    <undo index="19" exp="area" ref3D="1" dr="$C$1:$CI$15" r="K16" sId="6"/>
    <undo index="10" exp="area" ref3D="1" dr="$C$1:$CI$15" r="K16" sId="6"/>
    <undo index="1" exp="area" ref3D="1" dr="$C$1:$CI$15" r="K16" sId="6"/>
    <undo index="19" exp="area" ref3D="1" dr="$C$1:$CI$15" r="J16" sId="6"/>
    <undo index="10" exp="area" ref3D="1" dr="$C$1:$CI$15" r="J16" sId="6"/>
    <undo index="1" exp="area" ref3D="1" dr="$C$1:$CI$15" r="J16" sId="6"/>
    <undo index="19" exp="area" ref3D="1" dr="$C$1:$CI$15" r="I16" sId="6"/>
    <undo index="10" exp="area" ref3D="1" dr="$C$1:$CI$15" r="I16" sId="6"/>
    <undo index="1" exp="area" ref3D="1" dr="$C$1:$CI$15" r="I16" sId="6"/>
    <undo index="19" exp="area" ref3D="1" dr="$C$1:$CI$15" r="H16" sId="6"/>
    <undo index="10" exp="area" ref3D="1" dr="$C$1:$CI$15" r="H16" sId="6"/>
    <undo index="1" exp="area" ref3D="1" dr="$C$1:$CI$15" r="H16" sId="6"/>
    <undo index="19" exp="area" ref3D="1" dr="$C$1:$CI$15" r="G16" sId="6"/>
    <undo index="10" exp="area" ref3D="1" dr="$C$1:$CI$15" r="G16" sId="6"/>
    <undo index="1" exp="area" ref3D="1" dr="$C$1:$CI$15" r="G16" sId="6"/>
    <undo index="10" exp="area" ref3D="1" dr="$C$1:$CI$15" r="F16" sId="6"/>
    <undo index="1" exp="area" ref3D="1" dr="$C$1:$CI$15" r="F16" sId="6"/>
    <undo index="10" exp="area" ref3D="1" dr="$C$1:$CI$15" r="E16" sId="6"/>
    <undo index="1" exp="area" ref3D="1" dr="$C$1:$CI$15" r="E16" sId="6"/>
    <undo index="19" exp="area" ref3D="1" dr="$C$1:$CI$15" r="K15" sId="6"/>
    <undo index="10" exp="area" ref3D="1" dr="$C$1:$CI$15" r="K15" sId="6"/>
    <undo index="1" exp="area" ref3D="1" dr="$C$1:$CI$15" r="K15" sId="6"/>
    <undo index="19" exp="area" ref3D="1" dr="$C$1:$CI$15" r="J15" sId="6"/>
    <undo index="10" exp="area" ref3D="1" dr="$C$1:$CI$15" r="J15" sId="6"/>
    <undo index="1" exp="area" ref3D="1" dr="$C$1:$CI$15" r="J15" sId="6"/>
    <undo index="19" exp="area" ref3D="1" dr="$C$1:$CI$15" r="I15" sId="6"/>
    <undo index="10" exp="area" ref3D="1" dr="$C$1:$CI$15" r="I15" sId="6"/>
    <undo index="1" exp="area" ref3D="1" dr="$C$1:$CI$15" r="I15" sId="6"/>
    <undo index="19" exp="area" ref3D="1" dr="$C$1:$CI$15" r="H15" sId="6"/>
    <undo index="10" exp="area" ref3D="1" dr="$C$1:$CI$15" r="H15" sId="6"/>
    <undo index="1" exp="area" ref3D="1" dr="$C$1:$CI$15" r="H15" sId="6"/>
    <undo index="19" exp="area" ref3D="1" dr="$C$1:$CI$15" r="G15" sId="6"/>
    <undo index="10" exp="area" ref3D="1" dr="$C$1:$CI$15" r="G15" sId="6"/>
    <undo index="1" exp="area" ref3D="1" dr="$C$1:$CI$15" r="G15" sId="6"/>
    <undo index="10" exp="area" ref3D="1" dr="$C$1:$CI$15" r="F15" sId="6"/>
    <undo index="1" exp="area" ref3D="1" dr="$C$1:$CI$15" r="F15" sId="6"/>
    <undo index="10" exp="area" ref3D="1" dr="$C$1:$CI$15" r="E15" sId="6"/>
    <undo index="1" exp="area" ref3D="1" dr="$C$1:$CI$15" r="E15" sId="6"/>
    <undo index="19" exp="area" ref3D="1" dr="$C$1:$CI$15" r="K14" sId="6"/>
    <undo index="10" exp="area" ref3D="1" dr="$C$1:$CI$15" r="K14" sId="6"/>
    <undo index="1" exp="area" ref3D="1" dr="$C$1:$CI$15" r="K14" sId="6"/>
    <undo index="19" exp="area" ref3D="1" dr="$C$1:$CI$15" r="J14" sId="6"/>
    <undo index="10" exp="area" ref3D="1" dr="$C$1:$CI$15" r="J14" sId="6"/>
    <undo index="1" exp="area" ref3D="1" dr="$C$1:$CI$15" r="J14" sId="6"/>
    <undo index="19" exp="area" ref3D="1" dr="$C$1:$CI$15" r="I14" sId="6"/>
    <undo index="10" exp="area" ref3D="1" dr="$C$1:$CI$15" r="I14" sId="6"/>
    <undo index="1" exp="area" ref3D="1" dr="$C$1:$CI$15" r="I14" sId="6"/>
    <undo index="19" exp="area" ref3D="1" dr="$C$1:$CI$15" r="H14" sId="6"/>
    <undo index="10" exp="area" ref3D="1" dr="$C$1:$CI$15" r="H14" sId="6"/>
    <undo index="1" exp="area" ref3D="1" dr="$C$1:$CI$15" r="H14" sId="6"/>
    <undo index="19" exp="area" ref3D="1" dr="$C$1:$CI$15" r="G14" sId="6"/>
    <undo index="10" exp="area" ref3D="1" dr="$C$1:$CI$15" r="G14" sId="6"/>
    <undo index="1" exp="area" ref3D="1" dr="$C$1:$CI$15" r="G14" sId="6"/>
    <undo index="10" exp="area" ref3D="1" dr="$C$1:$CI$15" r="F14" sId="6"/>
    <undo index="1" exp="area" ref3D="1" dr="$C$1:$CI$15" r="F14" sId="6"/>
    <undo index="10" exp="area" ref3D="1" dr="$C$1:$CI$15" r="E14" sId="6"/>
    <undo index="1" exp="area" ref3D="1" dr="$C$1:$CI$15" r="E14" sId="6"/>
    <undo index="19" exp="area" ref3D="1" dr="$C$1:$CI$15" r="K13" sId="6"/>
    <undo index="10" exp="area" ref3D="1" dr="$C$1:$CI$15" r="K13" sId="6"/>
    <undo index="1" exp="area" ref3D="1" dr="$C$1:$CI$15" r="K13" sId="6"/>
    <undo index="19" exp="area" ref3D="1" dr="$C$1:$CI$15" r="J13" sId="6"/>
    <undo index="10" exp="area" ref3D="1" dr="$C$1:$CI$15" r="J13" sId="6"/>
    <undo index="1" exp="area" ref3D="1" dr="$C$1:$CI$15" r="J13" sId="6"/>
    <undo index="19" exp="area" ref3D="1" dr="$C$1:$CI$15" r="I13" sId="6"/>
    <undo index="10" exp="area" ref3D="1" dr="$C$1:$CI$15" r="I13" sId="6"/>
    <undo index="1" exp="area" ref3D="1" dr="$C$1:$CI$15" r="I13" sId="6"/>
    <undo index="19" exp="area" ref3D="1" dr="$C$1:$CI$15" r="H13" sId="6"/>
    <undo index="10" exp="area" ref3D="1" dr="$C$1:$CI$15" r="H13" sId="6"/>
    <undo index="1" exp="area" ref3D="1" dr="$C$1:$CI$15" r="H13" sId="6"/>
    <undo index="19" exp="area" ref3D="1" dr="$C$1:$CI$15" r="G13" sId="6"/>
    <undo index="10" exp="area" ref3D="1" dr="$C$1:$CI$15" r="G13" sId="6"/>
    <undo index="1" exp="area" ref3D="1" dr="$C$1:$CI$15" r="G13" sId="6"/>
    <undo index="10" exp="area" ref3D="1" dr="$C$1:$CI$15" r="F13" sId="6"/>
    <undo index="1" exp="area" ref3D="1" dr="$C$1:$CI$15" r="F13" sId="6"/>
    <undo index="10" exp="area" ref3D="1" dr="$C$1:$CI$15" r="E13" sId="6"/>
    <undo index="1" exp="area" ref3D="1" dr="$C$1:$CI$15" r="E13" sId="6"/>
    <undo index="19" exp="area" ref3D="1" dr="$C$1:$CI$15" r="K12" sId="6"/>
    <undo index="10" exp="area" ref3D="1" dr="$C$1:$CI$15" r="K12" sId="6"/>
    <undo index="1" exp="area" ref3D="1" dr="$C$1:$CI$15" r="K12" sId="6"/>
    <undo index="19" exp="area" ref3D="1" dr="$C$1:$CI$15" r="J12" sId="6"/>
    <undo index="10" exp="area" ref3D="1" dr="$C$1:$CI$15" r="J12" sId="6"/>
    <undo index="1" exp="area" ref3D="1" dr="$C$1:$CI$15" r="J12" sId="6"/>
    <undo index="19" exp="area" ref3D="1" dr="$C$1:$CI$15" r="I12" sId="6"/>
    <undo index="10" exp="area" ref3D="1" dr="$C$1:$CI$15" r="I12" sId="6"/>
    <undo index="1" exp="area" ref3D="1" dr="$C$1:$CI$15" r="I12" sId="6"/>
    <undo index="19" exp="area" ref3D="1" dr="$C$1:$CI$15" r="H12" sId="6"/>
    <undo index="10" exp="area" ref3D="1" dr="$C$1:$CI$15" r="H12" sId="6"/>
    <undo index="1" exp="area" ref3D="1" dr="$C$1:$CI$15" r="H12" sId="6"/>
    <undo index="19" exp="area" ref3D="1" dr="$C$1:$CI$15" r="G12" sId="6"/>
    <undo index="10" exp="area" ref3D="1" dr="$C$1:$CI$15" r="G12" sId="6"/>
    <undo index="1" exp="area" ref3D="1" dr="$C$1:$CI$15" r="G12" sId="6"/>
    <undo index="10" exp="area" ref3D="1" dr="$C$1:$CI$15" r="F12" sId="6"/>
    <undo index="1" exp="area" ref3D="1" dr="$C$1:$CI$15" r="F12" sId="6"/>
    <undo index="10" exp="area" ref3D="1" dr="$C$1:$CI$15" r="E12" sId="6"/>
    <undo index="1" exp="area" ref3D="1" dr="$C$1:$CI$15" r="E12" sId="6"/>
    <undo index="19" exp="area" ref3D="1" dr="$C$1:$CI$15" r="K11" sId="6"/>
    <undo index="10" exp="area" ref3D="1" dr="$C$1:$CI$15" r="K11" sId="6"/>
    <undo index="1" exp="area" ref3D="1" dr="$C$1:$CI$15" r="K11" sId="6"/>
    <undo index="19" exp="area" ref3D="1" dr="$C$1:$CI$15" r="J11" sId="6"/>
    <undo index="10" exp="area" ref3D="1" dr="$C$1:$CI$15" r="J11" sId="6"/>
    <undo index="1" exp="area" ref3D="1" dr="$C$1:$CI$15" r="J11" sId="6"/>
    <undo index="19" exp="area" ref3D="1" dr="$C$1:$CI$15" r="I11" sId="6"/>
    <undo index="10" exp="area" ref3D="1" dr="$C$1:$CI$15" r="I11" sId="6"/>
    <undo index="1" exp="area" ref3D="1" dr="$C$1:$CI$15" r="I11" sId="6"/>
    <undo index="19" exp="area" ref3D="1" dr="$C$1:$CI$15" r="H11" sId="6"/>
    <undo index="10" exp="area" ref3D="1" dr="$C$1:$CI$15" r="H11" sId="6"/>
    <undo index="1" exp="area" ref3D="1" dr="$C$1:$CI$15" r="H11" sId="6"/>
    <undo index="19" exp="area" ref3D="1" dr="$C$1:$CI$15" r="G11" sId="6"/>
    <undo index="10" exp="area" ref3D="1" dr="$C$1:$CI$15" r="G11" sId="6"/>
    <undo index="1" exp="area" ref3D="1" dr="$C$1:$CI$15" r="G11" sId="6"/>
    <undo index="10" exp="area" ref3D="1" dr="$C$1:$CI$15" r="F11" sId="6"/>
    <undo index="1" exp="area" ref3D="1" dr="$C$1:$CI$15" r="F11" sId="6"/>
    <undo index="10" exp="area" ref3D="1" dr="$C$1:$CI$15" r="E11" sId="6"/>
    <undo index="1" exp="area" ref3D="1" dr="$C$1:$CI$15" r="E11" sId="6"/>
    <undo index="19" exp="area" ref3D="1" dr="$C$1:$CI$15" r="K10" sId="6"/>
    <undo index="10" exp="area" ref3D="1" dr="$C$1:$CI$15" r="K10" sId="6"/>
    <undo index="1" exp="area" ref3D="1" dr="$C$1:$CI$15" r="K10" sId="6"/>
    <undo index="19" exp="area" ref3D="1" dr="$C$1:$CI$15" r="J10" sId="6"/>
    <undo index="10" exp="area" ref3D="1" dr="$C$1:$CI$15" r="J10" sId="6"/>
    <undo index="1" exp="area" ref3D="1" dr="$C$1:$CI$15" r="J10" sId="6"/>
    <undo index="19" exp="area" ref3D="1" dr="$C$1:$CI$15" r="I10" sId="6"/>
    <undo index="10" exp="area" ref3D="1" dr="$C$1:$CI$15" r="I10" sId="6"/>
    <undo index="1" exp="area" ref3D="1" dr="$C$1:$CI$15" r="I10" sId="6"/>
    <undo index="19" exp="area" ref3D="1" dr="$C$1:$CI$15" r="H10" sId="6"/>
    <undo index="10" exp="area" ref3D="1" dr="$C$1:$CI$15" r="H10" sId="6"/>
    <undo index="1" exp="area" ref3D="1" dr="$C$1:$CI$15" r="H10" sId="6"/>
    <undo index="19" exp="area" ref3D="1" dr="$C$1:$CI$15" r="G10" sId="6"/>
    <undo index="10" exp="area" ref3D="1" dr="$C$1:$CI$15" r="G10" sId="6"/>
    <undo index="1" exp="area" ref3D="1" dr="$C$1:$CI$15" r="G10" sId="6"/>
    <undo index="10" exp="area" ref3D="1" dr="$C$1:$CI$15" r="F10" sId="6"/>
    <undo index="1" exp="area" ref3D="1" dr="$C$1:$CI$15" r="F10" sId="6"/>
    <undo index="10" exp="area" ref3D="1" dr="$C$1:$CI$15" r="E10" sId="6"/>
    <undo index="1" exp="area" ref3D="1" dr="$C$1:$CI$15" r="E10" sId="6"/>
    <undo index="19" exp="area" ref3D="1" dr="$C$1:$CI$15" r="K9" sId="6"/>
    <undo index="10" exp="area" ref3D="1" dr="$C$1:$CI$15" r="K9" sId="6"/>
    <undo index="1" exp="area" ref3D="1" dr="$C$1:$CI$15" r="K9" sId="6"/>
    <undo index="19" exp="area" ref3D="1" dr="$C$1:$CI$15" r="J9" sId="6"/>
    <undo index="10" exp="area" ref3D="1" dr="$C$1:$CI$15" r="J9" sId="6"/>
    <undo index="1" exp="area" ref3D="1" dr="$C$1:$CI$15" r="J9" sId="6"/>
    <undo index="19" exp="area" ref3D="1" dr="$C$1:$CI$15" r="I9" sId="6"/>
    <undo index="10" exp="area" ref3D="1" dr="$C$1:$CI$15" r="I9" sId="6"/>
    <undo index="1" exp="area" ref3D="1" dr="$C$1:$CI$15" r="I9" sId="6"/>
    <undo index="19" exp="area" ref3D="1" dr="$C$1:$CI$15" r="H9" sId="6"/>
    <undo index="10" exp="area" ref3D="1" dr="$C$1:$CI$15" r="H9" sId="6"/>
    <undo index="1" exp="area" ref3D="1" dr="$C$1:$CI$15" r="H9" sId="6"/>
    <undo index="19" exp="area" ref3D="1" dr="$C$1:$CI$15" r="G9" sId="6"/>
    <undo index="10" exp="area" ref3D="1" dr="$C$1:$CI$15" r="G9" sId="6"/>
    <undo index="1" exp="area" ref3D="1" dr="$C$1:$CI$15" r="G9" sId="6"/>
    <undo index="10" exp="area" ref3D="1" dr="$C$1:$CI$15" r="F9" sId="6"/>
    <undo index="1" exp="area" ref3D="1" dr="$C$1:$CI$15" r="F9" sId="6"/>
    <undo index="10" exp="area" ref3D="1" dr="$C$1:$CI$15" r="E9" sId="6"/>
    <undo index="1" exp="area" ref3D="1" dr="$C$1:$CI$15" r="E9" sId="6"/>
    <undo index="19" exp="area" ref3D="1" dr="$C$1:$CI$15" r="K8" sId="6"/>
    <undo index="10" exp="area" ref3D="1" dr="$C$1:$CI$15" r="K8" sId="6"/>
    <undo index="1" exp="area" ref3D="1" dr="$C$1:$CI$15" r="K8" sId="6"/>
    <undo index="19" exp="area" ref3D="1" dr="$C$1:$CI$15" r="J8" sId="6"/>
    <undo index="10" exp="area" ref3D="1" dr="$C$1:$CI$15" r="J8" sId="6"/>
    <undo index="1" exp="area" ref3D="1" dr="$C$1:$CI$15" r="J8" sId="6"/>
    <undo index="19" exp="area" ref3D="1" dr="$C$1:$CI$15" r="I8" sId="6"/>
    <undo index="10" exp="area" ref3D="1" dr="$C$1:$CI$15" r="I8" sId="6"/>
    <undo index="1" exp="area" ref3D="1" dr="$C$1:$CI$15" r="I8" sId="6"/>
    <undo index="19" exp="area" ref3D="1" dr="$C$1:$CI$15" r="H8" sId="6"/>
    <undo index="10" exp="area" ref3D="1" dr="$C$1:$CI$15" r="H8" sId="6"/>
    <undo index="1" exp="area" ref3D="1" dr="$C$1:$CI$15" r="H8" sId="6"/>
    <undo index="19" exp="area" ref3D="1" dr="$C$1:$CI$15" r="G8" sId="6"/>
    <undo index="10" exp="area" ref3D="1" dr="$C$1:$CI$15" r="G8" sId="6"/>
    <undo index="1" exp="area" ref3D="1" dr="$C$1:$CI$15" r="G8" sId="6"/>
    <undo index="10" exp="area" ref3D="1" dr="$C$1:$CI$15" r="F8" sId="6"/>
    <undo index="1" exp="area" ref3D="1" dr="$C$1:$CI$15" r="F8" sId="6"/>
    <undo index="10" exp="area" ref3D="1" dr="$C$1:$CI$15" r="E8" sId="6"/>
    <undo index="1" exp="area" ref3D="1" dr="$C$1:$CI$15" r="E8" sId="6"/>
    <undo index="19" exp="area" ref3D="1" dr="$C$1:$CI$15" r="K7" sId="6"/>
    <undo index="10" exp="area" ref3D="1" dr="$C$1:$CI$15" r="K7" sId="6"/>
    <undo index="1" exp="area" ref3D="1" dr="$C$1:$CI$15" r="K7" sId="6"/>
    <undo index="19" exp="area" ref3D="1" dr="$C$1:$CI$15" r="J7" sId="6"/>
    <undo index="10" exp="area" ref3D="1" dr="$C$1:$CI$15" r="J7" sId="6"/>
    <undo index="1" exp="area" ref3D="1" dr="$C$1:$CI$15" r="J7" sId="6"/>
    <undo index="19" exp="area" ref3D="1" dr="$C$1:$CI$15" r="I7" sId="6"/>
    <undo index="10" exp="area" ref3D="1" dr="$C$1:$CI$15" r="I7" sId="6"/>
    <undo index="1" exp="area" ref3D="1" dr="$C$1:$CI$15" r="I7" sId="6"/>
    <undo index="19" exp="area" ref3D="1" dr="$C$1:$CI$15" r="H7" sId="6"/>
    <undo index="10" exp="area" ref3D="1" dr="$C$1:$CI$15" r="H7" sId="6"/>
    <undo index="1" exp="area" ref3D="1" dr="$C$1:$CI$15" r="H7" sId="6"/>
    <undo index="19" exp="area" ref3D="1" dr="$C$1:$CI$15" r="G7" sId="6"/>
    <undo index="10" exp="area" ref3D="1" dr="$C$1:$CI$15" r="G7" sId="6"/>
    <undo index="1" exp="area" ref3D="1" dr="$C$1:$CI$15" r="G7" sId="6"/>
    <undo index="10" exp="area" ref3D="1" dr="$C$1:$CI$15" r="F7" sId="6"/>
    <undo index="1" exp="area" ref3D="1" dr="$C$1:$CI$15" r="F7" sId="6"/>
    <undo index="10" exp="area" ref3D="1" dr="$C$1:$CI$15" r="E7" sId="6"/>
    <undo index="1" exp="area" ref3D="1" dr="$C$1:$CI$15" r="E7" sId="6"/>
    <undo index="19" exp="area" ref3D="1" dr="$C$1:$CI$15" r="K6" sId="6"/>
    <undo index="10" exp="area" ref3D="1" dr="$C$1:$CI$15" r="K6" sId="6"/>
    <undo index="1" exp="area" ref3D="1" dr="$C$1:$CI$15" r="K6" sId="6"/>
    <undo index="19" exp="area" ref3D="1" dr="$C$1:$CI$15" r="J6" sId="6"/>
    <undo index="10" exp="area" ref3D="1" dr="$C$1:$CI$15" r="J6" sId="6"/>
    <undo index="1" exp="area" ref3D="1" dr="$C$1:$CI$15" r="J6" sId="6"/>
    <undo index="19" exp="area" ref3D="1" dr="$C$1:$CI$15" r="I6" sId="6"/>
    <undo index="10" exp="area" ref3D="1" dr="$C$1:$CI$15" r="I6" sId="6"/>
    <undo index="1" exp="area" ref3D="1" dr="$C$1:$CI$15" r="I6" sId="6"/>
    <undo index="19" exp="area" ref3D="1" dr="$C$1:$CI$15" r="H6" sId="6"/>
    <undo index="10" exp="area" ref3D="1" dr="$C$1:$CI$15" r="H6" sId="6"/>
    <undo index="1" exp="area" ref3D="1" dr="$C$1:$CI$15" r="H6" sId="6"/>
    <undo index="19" exp="area" ref3D="1" dr="$C$1:$CI$15" r="G6" sId="6"/>
    <undo index="10" exp="area" ref3D="1" dr="$C$1:$CI$15" r="G6" sId="6"/>
    <undo index="1" exp="area" ref3D="1" dr="$C$1:$CI$15" r="G6" sId="6"/>
    <undo index="10" exp="area" ref3D="1" dr="$C$1:$CI$15" r="F6" sId="6"/>
    <undo index="1" exp="area" ref3D="1" dr="$C$1:$CI$15" r="F6" sId="6"/>
    <undo index="10" exp="area" ref3D="1" dr="$C$1:$CI$15" r="E6" sId="6"/>
    <undo index="1" exp="area" ref3D="1" dr="$C$1:$CI$15" r="E6" sId="6"/>
    <undo index="19" exp="area" ref3D="1" dr="$C$1:$CI$15" r="K5" sId="6"/>
    <undo index="10" exp="area" ref3D="1" dr="$C$1:$CI$15" r="K5" sId="6"/>
    <undo index="1" exp="area" ref3D="1" dr="$C$1:$CI$15" r="K5" sId="6"/>
    <undo index="19" exp="area" ref3D="1" dr="$C$1:$CI$15" r="J5" sId="6"/>
    <undo index="10" exp="area" ref3D="1" dr="$C$1:$CI$15" r="J5" sId="6"/>
    <undo index="1" exp="area" ref3D="1" dr="$C$1:$CI$15" r="J5" sId="6"/>
    <undo index="19" exp="area" ref3D="1" dr="$C$1:$CI$15" r="I5" sId="6"/>
    <undo index="10" exp="area" ref3D="1" dr="$C$1:$CI$15" r="I5" sId="6"/>
    <undo index="1" exp="area" ref3D="1" dr="$C$1:$CI$15" r="I5" sId="6"/>
    <undo index="19" exp="area" ref3D="1" dr="$C$1:$CI$15" r="H5" sId="6"/>
    <undo index="10" exp="area" ref3D="1" dr="$C$1:$CI$15" r="H5" sId="6"/>
    <undo index="1" exp="area" ref3D="1" dr="$C$1:$CI$15" r="H5" sId="6"/>
    <undo index="19" exp="area" ref3D="1" dr="$C$1:$CI$15" r="G5" sId="6"/>
    <undo index="10" exp="area" ref3D="1" dr="$C$1:$CI$15" r="G5" sId="6"/>
    <undo index="1" exp="area" ref3D="1" dr="$C$1:$CI$15" r="G5" sId="6"/>
    <undo index="10" exp="area" ref3D="1" dr="$C$1:$CI$15" r="F5" sId="6"/>
    <undo index="1" exp="area" ref3D="1" dr="$C$1:$CI$15" r="F5" sId="6"/>
    <undo index="10" exp="area" ref3D="1" dr="$C$1:$CI$15" r="E5" sId="6"/>
    <undo index="1" exp="area" ref3D="1" dr="$C$1:$CI$15" r="E5" sId="6"/>
    <undo index="19" exp="area" ref3D="1" dr="$C$1:$CI$15" r="K4" sId="6"/>
    <undo index="10" exp="area" ref3D="1" dr="$C$1:$CI$15" r="K4" sId="6"/>
    <undo index="1" exp="area" ref3D="1" dr="$C$1:$CI$15" r="K4" sId="6"/>
    <undo index="19" exp="area" ref3D="1" dr="$C$1:$CI$15" r="J4" sId="6"/>
    <undo index="10" exp="area" ref3D="1" dr="$C$1:$CI$15" r="J4" sId="6"/>
    <undo index="1" exp="area" ref3D="1" dr="$C$1:$CI$15" r="J4" sId="6"/>
    <undo index="19" exp="area" ref3D="1" dr="$C$1:$CI$15" r="I4" sId="6"/>
    <undo index="10" exp="area" ref3D="1" dr="$C$1:$CI$15" r="I4" sId="6"/>
    <undo index="1" exp="area" ref3D="1" dr="$C$1:$CI$15" r="I4" sId="6"/>
    <undo index="19" exp="area" ref3D="1" dr="$C$1:$CI$15" r="H4" sId="6"/>
    <undo index="10" exp="area" ref3D="1" dr="$C$1:$CI$15" r="H4" sId="6"/>
    <undo index="1" exp="area" ref3D="1" dr="$C$1:$CI$15" r="H4" sId="6"/>
    <undo index="19" exp="area" ref3D="1" dr="$C$1:$CI$15" r="G4" sId="6"/>
    <undo index="10" exp="area" ref3D="1" dr="$C$1:$CI$15" r="G4" sId="6"/>
    <undo index="1" exp="area" ref3D="1" dr="$C$1:$CI$15" r="G4" sId="6"/>
    <undo index="10" exp="area" ref3D="1" dr="$C$1:$CI$15" r="F4" sId="6"/>
    <undo index="1" exp="area" ref3D="1" dr="$C$1:$CI$15" r="F4" sId="6"/>
    <undo index="10" exp="area" ref3D="1" dr="$C$1:$CI$15" r="E4" sId="6"/>
    <undo index="1" exp="area" ref3D="1" dr="$C$1:$CI$15" r="E4" sId="6"/>
    <undo index="19" exp="area" ref3D="1" dr="$C$1:$CI$15" r="K3" sId="6"/>
    <undo index="10" exp="area" ref3D="1" dr="$C$1:$CI$15" r="K3" sId="6"/>
    <undo index="1" exp="area" ref3D="1" dr="$C$1:$CI$15" r="K3" sId="6"/>
    <undo index="19" exp="area" ref3D="1" dr="$C$1:$CI$15" r="J3" sId="6"/>
    <undo index="10" exp="area" ref3D="1" dr="$C$1:$CI$15" r="J3" sId="6"/>
    <undo index="1" exp="area" ref3D="1" dr="$C$1:$CI$15" r="J3" sId="6"/>
    <undo index="19" exp="area" ref3D="1" dr="$C$1:$CI$15" r="I3" sId="6"/>
    <undo index="10" exp="area" ref3D="1" dr="$C$1:$CI$15" r="I3" sId="6"/>
    <undo index="1" exp="area" ref3D="1" dr="$C$1:$CI$15" r="I3" sId="6"/>
    <undo index="19" exp="area" ref3D="1" dr="$C$1:$CI$15" r="H3" sId="6"/>
    <undo index="10" exp="area" ref3D="1" dr="$C$1:$CI$15" r="H3" sId="6"/>
    <undo index="1" exp="area" ref3D="1" dr="$C$1:$CI$15" r="H3" sId="6"/>
    <undo index="19" exp="area" ref3D="1" dr="$C$1:$CI$15" r="G3" sId="6"/>
    <undo index="10" exp="area" ref3D="1" dr="$C$1:$CI$15" r="G3" sId="6"/>
    <undo index="1" exp="area" ref3D="1" dr="$C$1:$CI$15" r="G3" sId="6"/>
    <undo index="10" exp="area" ref3D="1" dr="$C$1:$CI$15" r="F3" sId="6"/>
    <undo index="1" exp="area" ref3D="1" dr="$C$1:$CI$15" r="F3" sId="6"/>
    <undo index="10" exp="area" ref3D="1" dr="$C$1:$CI$15" r="E3" sId="6"/>
    <undo index="1" exp="area" ref3D="1" dr="$C$1:$CI$15" r="E3" sId="6"/>
    <undo index="19" exp="area" ref3D="1" dr="$C$1:$CI$15" r="K2" sId="6"/>
    <undo index="10" exp="area" ref3D="1" dr="$C$1:$CI$15" r="K2" sId="6"/>
    <undo index="1" exp="area" ref3D="1" dr="$C$1:$CI$15" r="K2" sId="6"/>
    <undo index="19" exp="area" ref3D="1" dr="$C$1:$CI$15" r="J2" sId="6"/>
    <undo index="10" exp="area" ref3D="1" dr="$C$1:$CI$15" r="J2" sId="6"/>
    <undo index="1" exp="area" ref3D="1" dr="$C$1:$CI$15" r="J2" sId="6"/>
    <undo index="19" exp="area" ref3D="1" dr="$C$1:$CI$15" r="I2" sId="6"/>
    <undo index="10" exp="area" ref3D="1" dr="$C$1:$CI$15" r="I2" sId="6"/>
    <undo index="1" exp="area" ref3D="1" dr="$C$1:$CI$15" r="I2" sId="6"/>
    <undo index="19" exp="area" ref3D="1" dr="$C$1:$CI$15" r="H2" sId="6"/>
    <undo index="10" exp="area" ref3D="1" dr="$C$1:$CI$15" r="H2" sId="6"/>
    <undo index="1" exp="area" ref3D="1" dr="$C$1:$CI$15" r="H2" sId="6"/>
    <undo index="19" exp="area" ref3D="1" dr="$C$1:$CI$15" r="G2" sId="6"/>
    <undo index="10" exp="area" ref3D="1" dr="$C$1:$CI$15" r="G2" sId="6"/>
    <undo index="1" exp="area" ref3D="1" dr="$C$1:$CI$15" r="G2" sId="6"/>
    <undo index="10" exp="area" ref3D="1" dr="$C$1:$CI$15" r="F2" sId="6"/>
    <undo index="1" exp="area" ref3D="1" dr="$C$1:$CI$15" r="F2" sId="6"/>
    <undo index="10" exp="area" ref3D="1" dr="$C$1:$CI$15" r="E2" sId="6"/>
    <undo index="1" exp="area" ref3D="1" dr="$C$1:$CI$15" r="E2" sId="6"/>
    <undo index="2" exp="area" dr="C5:EO5" r="B8" sId="5"/>
    <undo index="0" exp="area" dr="C8:EO8" r="B8" sId="5"/>
    <undo index="3" exp="area" dr="C7:EO7" r="B7" sId="5"/>
    <undo index="0" exp="area" dr="C4:EO4" r="B7" sId="5"/>
    <undo index="0" exp="area" dr="C5:EN5" r="B5" sId="5"/>
    <undo index="16" exp="area" dr="C4:EO4" r="B4" sId="5"/>
    <undo index="13" exp="area" dr="C4:EO4" r="B4" sId="5"/>
    <undo index="10" exp="area" dr="C4:EO4" r="B4" sId="5"/>
    <undo index="3" exp="area" dr="C4:EO4" r="B4" sId="5"/>
    <undo index="0" exp="area" dr="C4:EO4" r="B4" sId="5"/>
    <undo index="4" exp="area" ref3D="1" dr="$A$480:$XFD$481" dn="Z_FDCD7FD4_7D62_43EB_A646_C382CC277444_.wvu.Rows" sId="5"/>
    <undo index="2" exp="area" ref3D="1" dr="$A$1:$XFD$2" dn="Z_FDCD7FD4_7D62_43EB_A646_C382CC277444_.wvu.Rows" sId="5"/>
    <undo index="4" exp="area" ref3D="1" dr="$A$480:$XFD$481" dn="Z_FD5F77AF_5A8F_4B6D_961B_C7FD9D452FD5_.wvu.Rows" sId="5"/>
    <undo index="2" exp="area" ref3D="1" dr="$A$1:$XFD$2" dn="Z_FD5F77AF_5A8F_4B6D_961B_C7FD9D452FD5_.wvu.Rows" sId="5"/>
    <undo index="0" exp="area" ref3D="1" dr="$C$1:$C$481" dn="Z_FC761400_7348_469D_ADB6_E215A86D2BBB_.wvu.FilterData" sId="5"/>
    <undo index="4" exp="area" ref3D="1" dr="$A$480:$XFD$481" dn="Z_FAFF16D3_22B3_4C97_ACCF_EE39802F6088_.wvu.Rows" sId="5"/>
    <undo index="2" exp="area" ref3D="1" dr="$A$1:$XFD$2" dn="Z_FAFF16D3_22B3_4C97_ACCF_EE39802F6088_.wvu.Rows" sId="5"/>
    <undo index="0" exp="area" ref3D="1" dr="$A$1:$XFD$1" dn="Z_FAA25FCE_18C5_403C_9C68_9D1F88B3F7EB_.wvu.Rows" sId="5"/>
    <undo index="0" exp="area" ref3D="1" dr="$C$1:$C$481" dn="Z_FAA25FCE_18C5_403C_9C68_9D1F88B3F7EB_.wvu.FilterData" sId="5"/>
    <undo index="0" exp="area" ref3D="1" dr="$JN$1:$XFD$1048576" dn="Z_FAA25FCE_18C5_403C_9C68_9D1F88B3F7EB_.wvu.Cols" sId="5"/>
    <undo index="4" exp="area" ref3D="1" dr="$A$480:$XFD$481" dn="Z_FA025E0E_AAB4_48EA_A8D2_9619F0E6F664_.wvu.Rows" sId="5"/>
    <undo index="2" exp="area" ref3D="1" dr="$A$1:$XFD$2" dn="Z_FA025E0E_AAB4_48EA_A8D2_9619F0E6F664_.wvu.Rows" sId="5"/>
    <undo index="4" exp="area" ref3D="1" dr="$A$480:$XFD$481" dn="Z_F78FCA81_B608_454A_B46D_DA1594BED295_.wvu.Rows" sId="5"/>
    <undo index="2" exp="area" ref3D="1" dr="$A$1:$XFD$2" dn="Z_F78FCA81_B608_454A_B46D_DA1594BED295_.wvu.Rows" sId="5"/>
    <undo index="0" exp="area" ref3D="1" dr="$A$1:$XFD$2" dn="Z_F76A2777_C161_4121_A0E8_1678E85F68C6_.wvu.Rows" sId="5"/>
    <undo index="0" exp="area" ref3D="1" dr="$C$1:$C$481" dn="Z_F6E3991C_148C_488B_9878_F6EC4B807BE3_.wvu.FilterData" sId="5"/>
    <undo index="0" exp="area" ref3D="1" dr="$C$1:$C$481" dn="Z_F5B6062D_7176_4A05_92BD_61FF8057D3CD_.wvu.FilterData" sId="5"/>
    <undo index="0" exp="area" ref3D="1" dr="$A$1:$XFD$2" dn="Z_F320C882_6208_44BF_AD76_CAB3202B3D93_.wvu.Rows" sId="5"/>
    <undo index="0" exp="area" ref3D="1" dr="$C$1:$C$481" dn="Z_F2F2BFBB_E6F8_47B5_9CE5_981EAC52BB0C_.wvu.FilterData" sId="5"/>
    <undo index="0" exp="area" ref3D="1" dr="$A$1:$XFD$2" dn="Z_F2088572_AEF7_456E_8FEE_9EECE1B46675_.wvu.Rows" sId="5"/>
    <undo index="4" exp="area" ref3D="1" dr="$A$480:$XFD$480" dn="Z_EB824EDC_44B5_480C_9466_88CD55BCD011_.wvu.Rows" sId="5"/>
    <undo index="2" exp="area" ref3D="1" dr="$A$1:$XFD$2" dn="Z_EB824EDC_44B5_480C_9466_88CD55BCD011_.wvu.Rows" sId="5"/>
    <undo index="1" exp="area" ref3D="1" dr="$A$481:$XFD$481" dn="Z_EB824EDC_44B5_480C_9466_88CD55BCD011_.wvu.Rows" sId="5"/>
    <undo index="4" exp="area" ref3D="1" dr="$A$480:$XFD$481" dn="Z_EA2D852B_2EE3_41E7_8B54_530928E32534_.wvu.Rows" sId="5"/>
    <undo index="2" exp="area" ref3D="1" dr="$A$1:$XFD$2" dn="Z_EA2D852B_2EE3_41E7_8B54_530928E32534_.wvu.Rows" sId="5"/>
    <undo index="0" exp="area" ref3D="1" dr="$A$1:$XFD$2" dn="Z_E8B30110_1132_4597_87AA_506263477060_.wvu.Rows" sId="5"/>
    <undo index="0" exp="area" ref3D="1" dr="$JN$1:$XFD$1048576" dn="Z_E8B30110_1132_4597_87AA_506263477060_.wvu.Cols" sId="5"/>
    <undo index="0" exp="area" ref3D="1" dr="$C$1:$C$481" dn="Z_C109B264_67B5_4AC9_A931_02D1609E1F40_.wvu.FilterData" sId="5"/>
    <undo index="0" exp="area" ref3D="1" dr="$A$1:$XFD$2" dn="Z_BFE285D7_067E_4802_A267_8E7CA36A08B9_.wvu.Rows" sId="5"/>
    <undo index="0" exp="area" ref3D="1" dr="$JN$1:$XFD$1048576" dn="Z_BFE285D7_067E_4802_A267_8E7CA36A08B9_.wvu.Cols" sId="5"/>
    <undo index="0" exp="area" ref3D="1" dr="$A$1:$XFD$1" dn="Z_BEFB98C7_6620_4730_80CE_706FB1439778_.wvu.Rows" sId="5"/>
    <undo index="0" exp="area" ref3D="1" dr="$A$1:$XFD$2" dn="Z_BC89DC8A_F93A_4EB3_ACCA_03228A52DC73_.wvu.Rows" sId="5"/>
    <undo index="0" exp="area" ref3D="1" dr="$C$1:$C$481" dn="Z_BC89DC8A_F93A_4EB3_ACCA_03228A52DC73_.wvu.FilterData" sId="5"/>
    <undo index="0" exp="area" ref3D="1" dr="$JN$1:$XFD$1048576" dn="Z_BC89DC8A_F93A_4EB3_ACCA_03228A52DC73_.wvu.Cols" sId="5"/>
    <undo index="0" exp="area" ref3D="1" dr="$A$1:$XFD$2" dn="Z_B83B79D9_617A_4F50_8CCC_C97938364272_.wvu.Rows" sId="5"/>
    <undo index="0" exp="area" ref3D="1" dr="$C$1:$C$481" dn="Z_B83B79D9_617A_4F50_8CCC_C97938364272_.wvu.FilterData" sId="5"/>
    <undo index="0" exp="area" ref3D="1" dr="$JN$1:$XFD$1048576" dn="Z_B83B79D9_617A_4F50_8CCC_C97938364272_.wvu.Cols" sId="5"/>
    <undo index="0" exp="area" ref3D="1" dr="$A$1:$XFD$2" dn="Z_B6DA4F4E_AC5A_4095_8D8B_FD639A9E9F62_.wvu.Rows" sId="5"/>
    <undo index="0" exp="area" ref3D="1" dr="$A$1:$XFD$2" dn="Z_B3C29866_3474_43EA_99AD_F394C9416B2B_.wvu.Rows" sId="5"/>
    <undo index="0" exp="area" ref3D="1" dr="$JN$1:$XFD$1048576" dn="Z_B3C29866_3474_43EA_99AD_F394C9416B2B_.wvu.Cols" sId="5"/>
    <undo index="0" exp="area" ref3D="1" dr="$A$1:$XFD$2" dn="Z_B25C0761_BDC6_44DE_BC09_A587D4005716_.wvu.Rows" sId="5"/>
    <undo index="0" exp="area" ref3D="1" dr="$JN$1:$XFD$1048576" dn="Z_B25C0761_BDC6_44DE_BC09_A587D4005716_.wvu.Cols" sId="5"/>
    <undo index="0" exp="area" ref3D="1" dr="$C$1:$C$481" dn="Z_B21DF266_1248_4B2F_A161_E2C2E1EAFECF_.wvu.FilterData" sId="5"/>
    <undo index="0" exp="area" ref3D="1" dr="$A$1:$XFD$2" dn="Z_B0A275E6_A927_469D_A668_DC597A053ECA_.wvu.Rows" sId="5"/>
    <undo index="0" exp="area" ref3D="1" dr="$JN$1:$XFD$1048576" dn="Z_B0A275E6_A927_469D_A668_DC597A053ECA_.wvu.Cols" sId="5"/>
    <undo index="4" exp="area" ref3D="1" dr="$A$480:$XFD$481" dn="Z_AEC31DE9_BA39_44BD_BD19_C1C878D510AE_.wvu.Rows" sId="5"/>
    <undo index="2" exp="area" ref3D="1" dr="$A$1:$XFD$2" dn="Z_AEC31DE9_BA39_44BD_BD19_C1C878D510AE_.wvu.Rows" sId="5"/>
    <undo index="0" exp="area" ref3D="1" dr="$A$1:$XFD$2" dn="Z_A779676E_2DE4_4B43_BC39_AEC5C199B098_.wvu.Rows" sId="5"/>
    <undo index="0" exp="area" ref3D="1" dr="$JN$1:$XFD$1048576" dn="Z_A779676E_2DE4_4B43_BC39_AEC5C199B098_.wvu.Cols" sId="5"/>
    <undo index="0" exp="area" ref3D="1" dr="$A$1:$XFD$2" dn="Z_A158213F_CC1A_4B2F_8FB3_2D0E9377D318_.wvu.Rows" sId="5"/>
    <undo index="0" exp="area" ref3D="1" dr="$A$1:$XFD$2" dn="Z_9D72E9D6_9DB4_482E_B9DD_F58734D01B5E_.wvu.Rows" sId="5"/>
    <undo index="0" exp="area" ref3D="1" dr="$C$1:$C$481" dn="Z_9D72E9D6_9DB4_482E_B9DD_F58734D01B5E_.wvu.FilterData" sId="5"/>
    <undo index="0" exp="area" ref3D="1" dr="$JN$1:$XFD$1048576" dn="Z_9D72E9D6_9DB4_482E_B9DD_F58734D01B5E_.wvu.Cols" sId="5"/>
    <undo index="0" exp="area" ref3D="1" dr="$A$1:$XFD$2" dn="Z_9D5226FB_7DD3_447E_B45C_6EAA60152D32_.wvu.Rows" sId="5"/>
    <undo index="0" exp="area" ref3D="1" dr="$A$1:$XFD$2" dn="Z_9C0FECB6_0701_4CC9_8224_D04A63FFA855_.wvu.Rows" sId="5"/>
    <undo index="0" exp="area" ref3D="1" dr="$C$1:$C$481" dn="Z_9C0FECB6_0701_4CC9_8224_D04A63FFA855_.wvu.FilterData" sId="5"/>
    <undo index="0" exp="area" ref3D="1" dr="$JN$1:$XFD$1048576" dn="Z_9C0FECB6_0701_4CC9_8224_D04A63FFA855_.wvu.Cols" sId="5"/>
    <undo index="0" exp="area" ref3D="1" dr="$A$1:$XFD$2" dn="Z_9AFDC459_5911_4A65_BA30_55870CCEC21D_.wvu.Rows" sId="5"/>
    <undo index="0" exp="area" ref3D="1" dr="$C$1:$C$481" dn="Z_9AFDC459_5911_4A65_BA30_55870CCEC21D_.wvu.FilterData" sId="5"/>
    <undo index="0" exp="area" ref3D="1" dr="$JN$1:$XFD$1048576" dn="Z_9AFDC459_5911_4A65_BA30_55870CCEC21D_.wvu.Cols" sId="5"/>
    <undo index="0" exp="area" ref3D="1" dr="$A$1:$XFD$1" dn="Z_999D8AAC_C53E_4106_83D2_C9E986396FD9_.wvu.Rows" sId="5"/>
    <undo index="0" exp="area" ref3D="1" dr="$C$1:$C$481" dn="Z_999D8AAC_C53E_4106_83D2_C9E986396FD9_.wvu.FilterData" sId="5"/>
    <undo index="0" exp="area" ref3D="1" dr="$JN$1:$XFD$1048576" dn="Z_999D8AAC_C53E_4106_83D2_C9E986396FD9_.wvu.Cols" sId="5"/>
    <undo index="0" exp="area" ref3D="1" dr="$A$1:$XFD$2" dn="Z_97AAAFE3_C681_4E27_A277_F09D7DA8C2DD_.wvu.Rows" sId="5"/>
    <undo index="0" exp="area" ref3D="1" dr="$JN$1:$XFD$1048576" dn="Z_97AAAFE3_C681_4E27_A277_F09D7DA8C2DD_.wvu.Cols" sId="5"/>
    <undo index="0" exp="area" ref3D="1" dr="$A$1:$XFD$2" dn="Z_949F8C7F_DA00_479D_BDE6_6166B149A403_.wvu.Rows" sId="5"/>
    <undo index="0" exp="area" ref3D="1" dr="$C$1:$C$481" dn="Z_949F8C7F_DA00_479D_BDE6_6166B149A403_.wvu.FilterData" sId="5"/>
    <undo index="0" exp="area" ref3D="1" dr="$JN$1:$XFD$1048576" dn="Z_949F8C7F_DA00_479D_BDE6_6166B149A403_.wvu.Cols" sId="5"/>
    <undo index="0" exp="area" ref3D="1" dr="$A$1:$XFD$2" dn="Z_94202DE1_E113_4D8D_96A4_4561FB59780B_.wvu.Rows" sId="5"/>
    <undo index="0" exp="area" ref3D="1" dr="$JN$1:$XFD$1048576" dn="Z_94202DE1_E113_4D8D_96A4_4561FB59780B_.wvu.Cols" sId="5"/>
    <undo index="0" exp="area" ref3D="1" dr="$A$1:$XFD$2" dn="Z_90088769_7D29_4324_882D_1F352DFBE762_.wvu.Rows" sId="5"/>
    <undo index="0" exp="area" ref3D="1" dr="$C$1:$C$481" dn="Z_90088769_7D29_4324_882D_1F352DFBE762_.wvu.FilterData" sId="5"/>
    <undo index="0" exp="area" ref3D="1" dr="$JN$1:$XFD$1048576" dn="Z_90088769_7D29_4324_882D_1F352DFBE762_.wvu.Cols" sId="5"/>
    <undo index="0" exp="area" ref3D="1" dr="$A$1:$XFD$1" dn="Z_8F2E2A3B_020D_4DD4_B354_81D162F69C48_.wvu.Rows" sId="5"/>
    <undo index="0" exp="area" ref3D="1" dr="$C$1:$C$481" dn="Z_8EE8788C_E407_4AFA_BEB8_9F588CC90EF7_.wvu.FilterData" sId="5"/>
    <undo index="0" exp="area" ref3D="1" dr="$A$1:$XFD$2" dn="Z_8B0C1710_8C04_443E_9575_8D8EEDA52030_.wvu.Rows" sId="5"/>
    <undo index="0" exp="area" ref3D="1" dr="$A$1:$XFD$2" dn="Z_8AEE08A2_F73E_41EF_8662_F43F5532F7EC_.wvu.Rows" sId="5"/>
    <undo index="4" exp="area" ref3D="1" dr="$A$480:$XFD$481" dn="Z_88EF00F5_A891_4E1F_BEBC_C770D5AFEF26_.wvu.Rows" sId="5"/>
    <undo index="2" exp="area" ref3D="1" dr="$A$1:$XFD$2" dn="Z_88EF00F5_A891_4E1F_BEBC_C770D5AFEF26_.wvu.Rows" sId="5"/>
    <undo index="0" exp="area" ref3D="1" dr="$C$1:$C$481" dn="Z_88A927A2_C15B_4798_B705_9A4C3740520B_.wvu.FilterData" sId="5"/>
    <undo index="0" exp="area" ref3D="1" dr="$A$1:$XFD$2" dn="Z_840FED42_BEAD_40B5_87A2_918C1E6D4128_.wvu.Rows" sId="5"/>
    <undo index="0" exp="area" ref3D="1" dr="$JN$1:$XFD$1048576" dn="Z_840FED42_BEAD_40B5_87A2_918C1E6D4128_.wvu.Cols" sId="5"/>
    <undo index="0" exp="area" ref3D="1" dr="$A$1:$XFD$1" dn="Z_83E26134_8071_4B52_B9C2_8B5396DF70B4_.wvu.Rows" sId="5"/>
    <undo index="0" exp="area" ref3D="1" dr="$C$1:$C$481" dn="Z_83E26134_8071_4B52_B9C2_8B5396DF70B4_.wvu.FilterData" sId="5"/>
    <undo index="0" exp="area" ref3D="1" dr="$JN$1:$XFD$1048576" dn="Z_83E26134_8071_4B52_B9C2_8B5396DF70B4_.wvu.Cols" sId="5"/>
    <undo index="0" exp="area" ref3D="1" dr="$C$1:$C$481" dn="Z_80A4C2A8_C06A_4479_9387_FA902A5ABA84_.wvu.FilterData" sId="5"/>
    <undo index="0" exp="area" ref3D="1" dr="$C$1:$C$481" dn="Z_8056E31C_9F74_4D28_96EE_ABE9D3BDEEC1_.wvu.FilterData" sId="5"/>
    <undo index="0" exp="area" ref3D="1" dr="$A$1:$XFD$2" dn="Z_7F19FCB4_9655_4ECF_8001_8401CA1B1084_.wvu.Rows" sId="5"/>
    <undo index="4" exp="area" ref3D="1" dr="$A$480:$XFD$480" dn="Z_7E4E90D1_59D3_46C2_B9C5_B4A6E53BE0B7_.wvu.Rows" sId="5"/>
    <undo index="2" exp="area" ref3D="1" dr="$A$1:$XFD$2" dn="Z_7E4E90D1_59D3_46C2_B9C5_B4A6E53BE0B7_.wvu.Rows" sId="5"/>
    <undo index="1" exp="area" ref3D="1" dr="$A$481:$XFD$481" dn="Z_7E4E90D1_59D3_46C2_B9C5_B4A6E53BE0B7_.wvu.Rows" sId="5"/>
    <undo index="0" exp="area" ref3D="1" dr="$A$1:$XFD$2" dn="Z_7E493E76_89EF_40BE_995A_6CD5B38BE486_.wvu.Rows" sId="5"/>
    <undo index="4" exp="area" ref3D="1" dr="$A$480:$XFD$481" dn="Z_774D3B22_FAD7_45CC_9FF9_C08635F41395_.wvu.Rows" sId="5"/>
    <undo index="2" exp="area" ref3D="1" dr="$A$1:$XFD$2" dn="Z_774D3B22_FAD7_45CC_9FF9_C08635F41395_.wvu.Rows" sId="5"/>
    <undo index="0" exp="area" ref3D="1" dr="$C$1:$C$481" dn="Z_6FFEBD61_5FBB_454F_8EF9_0E1B3FAAC605_.wvu.FilterData" sId="5"/>
    <undo index="4" exp="area" ref3D="1" dr="$A$480:$XFD$481" dn="Z_6FA7792A_1E8F_4225_B55B_C3225E2EEAC0_.wvu.Rows" sId="5"/>
    <undo index="2" exp="area" ref3D="1" dr="$A$1:$XFD$2" dn="Z_6FA7792A_1E8F_4225_B55B_C3225E2EEAC0_.wvu.Rows" sId="5"/>
    <undo index="0" exp="area" ref3D="1" dr="$A$1:$XFD$2" dn="Z_6C263B97_64ED_4CE6_9B05_42BE2811A349_.wvu.Rows" sId="5"/>
    <undo index="0" exp="area" ref3D="1" dr="$C$1:$C$481" dn="Z_6C263B97_64ED_4CE6_9B05_42BE2811A349_.wvu.FilterData" sId="5"/>
    <undo index="0" exp="area" ref3D="1" dr="$JN$1:$XFD$1048576" dn="Z_6C263B97_64ED_4CE6_9B05_42BE2811A349_.wvu.Cols" sId="5"/>
    <undo index="0" exp="area" ref3D="1" dr="$A$1:$XFD$2" dn="Z_6568F72F_D597_4229_B333_125FDE9654F7_.wvu.Rows" sId="5"/>
    <undo index="0" exp="area" ref3D="1" dr="$JN$1:$XFD$1048576" dn="Z_6568F72F_D597_4229_B333_125FDE9654F7_.wvu.Cols" sId="5"/>
    <undo index="0" exp="area" ref3D="1" dr="$A$1:$XFD$2" dn="Z_653F5373_3423_4857_B839_026BFFD3E0C5_.wvu.Rows" sId="5"/>
    <undo index="0" exp="area" ref3D="1" dr="$C$1:$C$481" dn="Z_64C7E504_D03C_4774_8DBB_6430FD596F2E_.wvu.FilterData" sId="5"/>
    <undo index="0" exp="area" ref3D="1" dr="$A$1:$XFD$2" dn="Z_607CCD9B_4659_4BD7_A174_E12C78E5291C_.wvu.Rows" sId="5"/>
    <undo index="4" exp="area" ref3D="1" dr="$A$480:$XFD$480" dn="Z_5DABD3DD_3B7F_4D0A_8278_3CABF5A7C879_.wvu.Rows" sId="5"/>
    <undo index="2" exp="area" ref3D="1" dr="$A$1:$XFD$2" dn="Z_5DABD3DD_3B7F_4D0A_8278_3CABF5A7C879_.wvu.Rows" sId="5"/>
    <undo index="1" exp="area" ref3D="1" dr="$A$481:$XFD$481" dn="Z_5DABD3DD_3B7F_4D0A_8278_3CABF5A7C879_.wvu.Rows" sId="5"/>
    <undo index="0" exp="area" ref3D="1" dr="$A$1:$XFD$2" dn="Z_5B263600_835E_44BD_B687_603D70FECA3D_.wvu.Rows" sId="5"/>
    <undo index="0" exp="area" ref3D="1" dr="$JN$1:$XFD$1048576" dn="Z_5B263600_835E_44BD_B687_603D70FECA3D_.wvu.Cols" sId="5"/>
    <undo index="0" exp="area" ref3D="1" dr="$A$1:$XFD$2" dn="Z_5AC86898_99C0_40C8_A183_7BCAFD4A38C0_.wvu.Rows" sId="5"/>
    <undo index="0" exp="area" ref3D="1" dr="$C$1:$C$481" dn="Z_5AC86898_99C0_40C8_A183_7BCAFD4A38C0_.wvu.FilterData" sId="5"/>
    <undo index="0" exp="area" ref3D="1" dr="$JN$1:$XFD$1048576" dn="Z_5AC86898_99C0_40C8_A183_7BCAFD4A38C0_.wvu.Cols" sId="5"/>
    <undo index="0" exp="area" ref3D="1" dr="$C$1:$C$481" dn="Z_582CB430_66E5_4543_96B6_A7B300F6974E_.wvu.FilterData" sId="5"/>
    <undo index="0" exp="area" ref3D="1" dr="$A$1:$XFD$1" dn="Z_55F258A9_3656_464A_8209_65541A4A9294_.wvu.Rows" sId="5"/>
    <undo index="0" exp="area" ref3D="1" dr="$C$1:$C$481" dn="Z_55F258A9_3656_464A_8209_65541A4A9294_.wvu.FilterData" sId="5"/>
    <undo index="0" exp="area" ref3D="1" dr="$JN$1:$XFD$1048576" dn="Z_55F258A9_3656_464A_8209_65541A4A9294_.wvu.Cols" sId="5"/>
    <undo index="0" exp="area" ref3D="1" dr="$A$1:$XFD$2" dn="Z_5435B979_CD36_44F0_9662_F3B5AC1F741D_.wvu.Rows" sId="5"/>
    <undo index="0" exp="area" ref3D="1" dr="$JN$1:$XFD$1048576" dn="Z_519FF1E7_076F_47C2_91B9_C17D2E1B6520_.wvu.Cols" sId="5"/>
    <undo index="4" exp="area" ref3D="1" dr="$A$480:$XFD$480" dn="Z_4F91CC6A_177C_44AE_BD3E_9ACFF52E4BB6_.wvu.Rows" sId="5"/>
    <undo index="2" exp="area" ref3D="1" dr="$A$1:$XFD$2" dn="Z_4F91CC6A_177C_44AE_BD3E_9ACFF52E4BB6_.wvu.Rows" sId="5"/>
    <undo index="1" exp="area" ref3D="1" dr="$A$481:$XFD$481" dn="Z_4F91CC6A_177C_44AE_BD3E_9ACFF52E4BB6_.wvu.Rows" sId="5"/>
    <undo index="0" exp="area" ref3D="1" dr="$A$1:$XFD$2" dn="Z_4E796616_3F1B_4206_9288_54987A052220_.wvu.Rows" sId="5"/>
    <undo index="4" exp="area" ref3D="1" dr="$A$480:$XFD$481" dn="Z_4E38BAA4_F7A0_4986_9C0B_2533153E78A8_.wvu.Rows" sId="5"/>
    <undo index="2" exp="area" ref3D="1" dr="$A$1:$XFD$2" dn="Z_4E38BAA4_F7A0_4986_9C0B_2533153E78A8_.wvu.Rows" sId="5"/>
    <undo index="0" exp="area" ref3D="1" dr="$A$1:$XFD$1" dn="Z_4C910842_2C9A_49B1_8859_E7171BF1B407_.wvu.Rows" sId="5"/>
    <undo index="0" exp="area" ref3D="1" dr="$C$1:$C$481" dn="Z_4C910842_2C9A_49B1_8859_E7171BF1B407_.wvu.FilterData" sId="5"/>
    <undo index="0" exp="area" ref3D="1" dr="$JN$1:$XFD$1048576" dn="Z_4C910842_2C9A_49B1_8859_E7171BF1B407_.wvu.Cols" sId="5"/>
    <undo index="4" exp="area" ref3D="1" dr="$A$480:$XFD$480" dn="Z_4864356C_2EA4_4798_837B_554A65950AB7_.wvu.Rows" sId="5"/>
    <undo index="2" exp="area" ref3D="1" dr="$A$1:$XFD$2" dn="Z_4864356C_2EA4_4798_837B_554A65950AB7_.wvu.Rows" sId="5"/>
    <undo index="1" exp="area" ref3D="1" dr="$A$481:$XFD$481" dn="Z_4864356C_2EA4_4798_837B_554A65950AB7_.wvu.Rows" sId="5"/>
    <undo index="0" exp="area" ref3D="1" dr="$C$1:$C$481" dn="Z_478AAB4E_D9C1_4680_9930_012413ED065E_.wvu.FilterData" sId="5"/>
    <undo index="0" exp="area" ref3D="1" dr="$A$1:$XFD$2" dn="Z_440820DD_D35F_4284_A020_75AFCB09A713_.wvu.Rows" sId="5"/>
    <undo index="0" exp="area" ref3D="1" dr="$JN$1:$XFD$1048576" dn="Z_440820DD_D35F_4284_A020_75AFCB09A713_.wvu.Cols" sId="5"/>
    <undo index="0" exp="area" ref3D="1" dr="$A$1:$XFD$1" dn="Z_3ACD5A93_9B0E_40EA_8179_EDF0714A0F5F_.wvu.Rows" sId="5"/>
    <undo index="0" exp="area" ref3D="1" dr="$C$1:$C$481" dn="Z_3ACD5A93_9B0E_40EA_8179_EDF0714A0F5F_.wvu.FilterData" sId="5"/>
    <undo index="0" exp="area" ref3D="1" dr="$JN$1:$XFD$1048576" dn="Z_3ACD5A93_9B0E_40EA_8179_EDF0714A0F5F_.wvu.Cols" sId="5"/>
    <undo index="0" exp="area" ref3D="1" dr="$A$1:$XFD$2" dn="Z_39344E0E_2CC4_4BC6_A15E_A66B17AEE943_.wvu.Rows" sId="5"/>
    <undo index="0" exp="area" ref3D="1" dr="$C$1:$C$481" dn="Z_39344E0E_2CC4_4BC6_A15E_A66B17AEE943_.wvu.FilterData" sId="5"/>
    <undo index="0" exp="area" ref3D="1" dr="$JN$1:$XFD$1048576" dn="Z_39344E0E_2CC4_4BC6_A15E_A66B17AEE943_.wvu.Cols" sId="5"/>
    <undo index="0" exp="area" ref3D="1" dr="$A$1:$XFD$2" dn="Z_38797761_B6E7_4EBC_86AC_BCA6FEF8021E_.wvu.Rows" sId="5"/>
    <undo index="0" exp="area" ref3D="1" dr="$C$1:$C$481" dn="Z_38797761_B6E7_4EBC_86AC_BCA6FEF8021E_.wvu.FilterData" sId="5"/>
    <undo index="0" exp="area" ref3D="1" dr="$JN$1:$XFD$1048576" dn="Z_38797761_B6E7_4EBC_86AC_BCA6FEF8021E_.wvu.Cols" sId="5"/>
    <undo index="4" exp="area" ref3D="1" dr="$A$480:$XFD$481" dn="Z_3730BEA2_2AC7_4811_AC70_1FABD98B5F4A_.wvu.Rows" sId="5"/>
    <undo index="2" exp="area" ref3D="1" dr="$A$1:$XFD$2" dn="Z_3730BEA2_2AC7_4811_AC70_1FABD98B5F4A_.wvu.Rows" sId="5"/>
    <undo index="0" exp="area" ref3D="1" dr="$A$1:$XFD$2" dn="Z_34488582_FC68_47CC_ADEF_620C97FA3BE5_.wvu.Rows" sId="5"/>
    <undo index="0" exp="area" ref3D="1" dr="$C$1:$C$481" dn="Z_34488582_FC68_47CC_ADEF_620C97FA3BE5_.wvu.FilterData" sId="5"/>
    <undo index="0" exp="area" ref3D="1" dr="$JN$1:$XFD$1048576" dn="Z_34488582_FC68_47CC_ADEF_620C97FA3BE5_.wvu.Cols" sId="5"/>
    <undo index="0" exp="area" ref3D="1" dr="$A$1:$XFD$2" dn="Z_3125BE9C_D539_46B3_AB2C_AD44D6D3A43D_.wvu.Rows" sId="5"/>
    <undo index="0" exp="area" ref3D="1" dr="$C$1:$C$481" dn="Z_3125BE9C_D539_46B3_AB2C_AD44D6D3A43D_.wvu.FilterData" sId="5"/>
    <undo index="0" exp="area" ref3D="1" dr="$JN$1:$XFD$1048576" dn="Z_3125BE9C_D539_46B3_AB2C_AD44D6D3A43D_.wvu.Cols" sId="5"/>
    <undo index="0" exp="area" ref3D="1" dr="$A$1:$XFD$2" dn="Z_2EDD3601_67EA_4D8B_910E_67CE0A6ECBD5_.wvu.Rows" sId="5"/>
    <undo index="0" exp="area" ref3D="1" dr="$C$1:$C$481" dn="Z_2EDD3601_67EA_4D8B_910E_67CE0A6ECBD5_.wvu.FilterData" sId="5"/>
    <undo index="0" exp="area" ref3D="1" dr="$JN$1:$XFD$1048576" dn="Z_2EDD3601_67EA_4D8B_910E_67CE0A6ECBD5_.wvu.Cols" sId="5"/>
    <undo index="0" exp="area" ref3D="1" dr="$A$1:$XFD$2" dn="Z_2C6ABC28_880F_4FC3_AB4C_74CC7AFBB167_.wvu.Rows" sId="5"/>
    <undo index="0" exp="area" ref3D="1" dr="$JN$1:$XFD$1048576" dn="Z_2C6ABC28_880F_4FC3_AB4C_74CC7AFBB167_.wvu.Cols" sId="5"/>
    <undo index="0" exp="area" ref3D="1" dr="$A$1:$XFD$2" dn="Z_2B096DAF_0513_499A_BB3D_6C1B61550EAD_.wvu.Rows" sId="5"/>
    <undo index="0" exp="area" ref3D="1" dr="$C$1:$C$481" dn="Z_2B096DAF_0513_499A_BB3D_6C1B61550EAD_.wvu.FilterData" sId="5"/>
    <undo index="0" exp="area" ref3D="1" dr="$JN$1:$XFD$1048576" dn="Z_2B096DAF_0513_499A_BB3D_6C1B61550EAD_.wvu.Cols" sId="5"/>
    <undo index="0" exp="area" ref3D="1" dr="$A$1:$XFD$2" dn="Z_28D79C02_A415_42D9_AF37_1523DA21D815_.wvu.Rows" sId="5"/>
    <undo index="0" exp="area" ref3D="1" dr="$C$1:$C$481" dn="Z_28D79C02_A415_42D9_AF37_1523DA21D815_.wvu.FilterData" sId="5"/>
    <undo index="0" exp="area" ref3D="1" dr="$JN$1:$XFD$1048576" dn="Z_28D79C02_A415_42D9_AF37_1523DA21D815_.wvu.Cols" sId="5"/>
    <undo index="0" exp="area" ref3D="1" dr="$A$1:$XFD$2" dn="Z_2843D43C_15A8_41DB_8AAA_3E8B8BBF0B92_.wvu.Rows" sId="5"/>
    <undo index="0" exp="area" ref3D="1" dr="$A$1:$XFD$2" dn="Z_27A4B667_7EE5_4B37_A36E_7A71AE7736F5_.wvu.Rows" sId="5"/>
    <undo index="0" exp="area" ref3D="1" dr="$C$1:$C$481" dn="Z_27A4B667_7EE5_4B37_A36E_7A71AE7736F5_.wvu.FilterData" sId="5"/>
    <undo index="0" exp="area" ref3D="1" dr="$JN$1:$XFD$1048576" dn="Z_27A4B667_7EE5_4B37_A36E_7A71AE7736F5_.wvu.Cols" sId="5"/>
    <undo index="0" exp="area" ref3D="1" dr="$C$1:$C$481" dn="Z_1ED0C709_6A9D_452B_A8D8_083A7AADA4A4_.wvu.FilterData" sId="5"/>
    <undo index="0" exp="area" ref3D="1" dr="$A$1:$XFD$2" dn="Z_1CE7FAA3_375A_44FC_8395_7BB368E304B3_.wvu.Rows" sId="5"/>
    <undo index="0" exp="area" ref3D="1" dr="$JN$1:$XFD$1048576" dn="Z_1CE7FAA3_375A_44FC_8395_7BB368E304B3_.wvu.Cols" sId="5"/>
    <undo index="0" exp="area" ref3D="1" dr="$C$1:$C$481" dn="Z_1C4F3BC7_5146_45A1_82B9_E04CD0D807F7_.wvu.FilterData" sId="5"/>
    <undo index="0" exp="area" ref3D="1" dr="$A$1:$XFD$2" dn="Z_1A677123_3181_47F1_8D94_D23E42118B34_.wvu.Rows" sId="5"/>
    <undo index="0" exp="area" ref3D="1" dr="$JN$1:$XFD$1048576" dn="Z_1A677123_3181_47F1_8D94_D23E42118B34_.wvu.Cols" sId="5"/>
    <undo index="0" exp="area" ref3D="1" dr="$A$1:$XFD$2" dn="Z_195EEB94_5611_43AB_AD4C_189BF5DF63BD_.wvu.Rows" sId="5"/>
    <undo index="0" exp="area" ref3D="1" dr="$JN$1:$XFD$1048576" dn="Z_195EEB94_5611_43AB_AD4C_189BF5DF63BD_.wvu.Cols" sId="5"/>
    <undo index="0" exp="area" ref3D="1" dr="$A$1:$XFD$1" dn="Z_18DF35B7_CAA0_4050_BA63_78DA1CA747BE_.wvu.Rows" sId="5"/>
    <undo index="0" exp="area" ref3D="1" dr="$C$1:$C$481" dn="Z_18DF35B7_CAA0_4050_BA63_78DA1CA747BE_.wvu.FilterData" sId="5"/>
    <undo index="0" exp="area" ref3D="1" dr="$JN$1:$XFD$1048576" dn="Z_18DF35B7_CAA0_4050_BA63_78DA1CA747BE_.wvu.Cols" sId="5"/>
    <undo index="4" exp="area" ref3D="1" dr="$A$480:$XFD$481" dn="Z_186AB716_4241_4317_9300_D6DC13524A2C_.wvu.Rows" sId="5"/>
    <undo index="2" exp="area" ref3D="1" dr="$A$1:$XFD$2" dn="Z_186AB716_4241_4317_9300_D6DC13524A2C_.wvu.Rows" sId="5"/>
    <undo index="4" exp="area" ref3D="1" dr="$A$480:$XFD$480" dn="Z_16543542_821D_4BC4_91AB_D2C631412736_.wvu.Rows" sId="5"/>
    <undo index="2" exp="area" ref3D="1" dr="$A$1:$XFD$2" dn="Z_16543542_821D_4BC4_91AB_D2C631412736_.wvu.Rows" sId="5"/>
    <undo index="1" exp="area" ref3D="1" dr="$A$481:$XFD$481" dn="Z_16543542_821D_4BC4_91AB_D2C631412736_.wvu.Rows" sId="5"/>
    <undo index="0" exp="area" ref3D="1" dr="$C$1:$C$481" dn="Z_151B968A_A632_4D60_97CC_48235AED55BC_.wvu.FilterData" sId="5"/>
    <undo index="0" exp="area" ref3D="1" dr="$A$1:$XFD$2" dn="Z_11F0A643_03F6_4A9B_A587_984CEF24373C_.wvu.Rows" sId="5"/>
    <undo index="0" exp="area" ref3D="1" dr="$C$1:$C$481" dn="Z_11F0A643_03F6_4A9B_A587_984CEF24373C_.wvu.FilterData" sId="5"/>
    <undo index="0" exp="area" ref3D="1" dr="$JN$1:$XFD$1048576" dn="Z_11F0A643_03F6_4A9B_A587_984CEF24373C_.wvu.Cols" sId="5"/>
    <undo index="0" exp="area" ref3D="1" dr="$A$1:$XFD$1" dn="Z_116A1B62_BC36_4DF8_BA7A_5A8B2AC14341_.wvu.Rows" sId="5"/>
    <undo index="0" exp="area" ref3D="1" dr="$A$1:$XFD$2" dn="Z_1053507D_AB8D_4416_A992_8628E70BD9D6_.wvu.Rows" sId="5"/>
    <undo index="0" exp="area" ref3D="1" dr="$C$1:$C$481" dn="Z_1053507D_AB8D_4416_A992_8628E70BD9D6_.wvu.FilterData" sId="5"/>
    <undo index="0" exp="area" ref3D="1" dr="$JN$1:$XFD$1048576" dn="Z_1053507D_AB8D_4416_A992_8628E70BD9D6_.wvu.Cols" sId="5"/>
    <undo index="0" exp="area" ref3D="1" dr="$A$1:$XFD$2" dn="Z_0EEF1658_6DED_493F_AB34_5C882B7D8D1D_.wvu.Rows" sId="5"/>
    <undo index="4" exp="area" ref3D="1" dr="$A$480:$XFD$481" dn="Z_0D63E466_D251_474F_9293_B76C0854AE18_.wvu.Rows" sId="5"/>
    <undo index="2" exp="area" ref3D="1" dr="$A$1:$XFD$2" dn="Z_0D63E466_D251_474F_9293_B76C0854AE18_.wvu.Rows" sId="5"/>
    <undo index="0" exp="area" ref3D="1" dr="$A$1:$XFD$2" dn="Z_0B513DDE_5559_48C9_BE83_B3BA05D50CBD_.wvu.Rows" sId="5"/>
    <undo index="4" exp="area" ref3D="1" dr="$A$480:$XFD$481" dn="Z_0B24AFFC_8D10_42B0_ADC8_378D1BCF1541_.wvu.Rows" sId="5"/>
    <undo index="2" exp="area" ref3D="1" dr="$A$1:$XFD$2" dn="Z_0B24AFFC_8D10_42B0_ADC8_378D1BCF1541_.wvu.Rows" sId="5"/>
    <undo index="4" exp="area" ref3D="1" dr="$A$480:$XFD$481" dn="Z_096F67F7_AEB5_413D_899E_0491F5B25FFD_.wvu.Rows" sId="5"/>
    <undo index="2" exp="area" ref3D="1" dr="$A$1:$XFD$2" dn="Z_096F67F7_AEB5_413D_899E_0491F5B25FFD_.wvu.Rows" sId="5"/>
    <undo index="4" exp="area" ref3D="1" dr="$A$480:$XFD$481" dn="Z_0484FDF7_2DB5_4BF2_B382_43CE01593EDC_.wvu.Rows" sId="5"/>
    <undo index="2" exp="area" ref3D="1" dr="$A$1:$XFD$2" dn="Z_0484FDF7_2DB5_4BF2_B382_43CE01593EDC_.wvu.Rows" sId="5"/>
    <undo index="0" exp="area" ref3D="1" dr="$C$1:$C$481" dn="Z_02F316C4_38CC_48AA_BF74_563BF126395F_.wvu.FilterData" sId="5"/>
    <undo index="0" exp="area" ref3D="1" dr="$A$1:$XFD$2" dn="Z_02B12058_110B_4DCD_A5EA_5F27400FB028_.wvu.Rows" sId="5"/>
    <undo index="0" exp="area" ref3D="1" dr="$C$1:$C$481" dn="Z_02B12058_110B_4DCD_A5EA_5F27400FB028_.wvu.FilterData" sId="5"/>
    <undo index="0" exp="area" ref3D="1" dr="$JN$1:$XFD$1048576" dn="Z_02B12058_110B_4DCD_A5EA_5F27400FB028_.wvu.Cols" sId="5"/>
    <undo index="0" exp="area" ref3D="1" dr="$A$1:$XFD$1" dn="Z_02668375_14EE_499B_A8A1_CFA0F3453F57_.wvu.Rows" sId="5"/>
    <undo index="0" exp="area" ref3D="1" dr="$C$1:$C$481" dn="Z_02668375_14EE_499B_A8A1_CFA0F3453F57_.wvu.FilterData" sId="5"/>
    <undo index="0" exp="area" ref3D="1" dr="$JN$1:$XFD$1048576" dn="Z_02668375_14EE_499B_A8A1_CFA0F3453F57_.wvu.Cols" sId="5"/>
    <undo index="0" exp="area" ref3D="1" dr="$A$1:$XFD$1" dn="Z_00CA5430_6B3A_4E12_B07E_9C9EC9D8F7A7_.wvu.Rows" sId="5"/>
    <undo index="0" exp="area" ref3D="1" dr="$C$1:$C$481" dn="Z_00CA5430_6B3A_4E12_B07E_9C9EC9D8F7A7_.wvu.FilterData" sId="5"/>
    <undo index="0" exp="area" ref3D="1" dr="$JN$1:$XFD$1048576" dn="Z_00CA5430_6B3A_4E12_B07E_9C9EC9D8F7A7_.wvu.Cols" sId="5"/>
    <undo index="0" exp="area" ref3D="1" dr="$C$1:$C$481" dn="Z_00585583_5763_4E6E_8BE9_A2957F3B0B40_.wvu.FilterData" sId="5"/>
    <undo index="0" exp="area" ref3D="1" dr="$A$1:$XFD$2" dn="Z_E1FB79D3_6139_4E9D_84E0_D806F17414E7_.wvu.Rows" sId="5"/>
    <undo index="0" exp="area" ref3D="1" dr="$A$1:$XFD$2" dn="Z_E1C450DA_5A25_49EE_AC15_82D55BC93335_.wvu.Rows" sId="5"/>
    <undo index="0" exp="area" ref3D="1" dr="$C$1:$C$481" dn="Z_E1C450DA_5A25_49EE_AC15_82D55BC93335_.wvu.FilterData" sId="5"/>
    <undo index="0" exp="area" ref3D="1" dr="$JN$1:$XFD$1048576" dn="Z_E1C450DA_5A25_49EE_AC15_82D55BC93335_.wvu.Cols" sId="5"/>
    <undo index="0" exp="area" ref3D="1" dr="$A$1:$XFD$2" dn="Z_DE76E38F_A1D1_4A3E_9C90_F4B6007A1049_.wvu.Rows" sId="5"/>
    <undo index="0" exp="area" ref3D="1" dr="$C$1:$C$481" dn="Z_DE76E38F_A1D1_4A3E_9C90_F4B6007A1049_.wvu.FilterData" sId="5"/>
    <undo index="0" exp="area" ref3D="1" dr="$JN$1:$XFD$1048576" dn="Z_DE76E38F_A1D1_4A3E_9C90_F4B6007A1049_.wvu.Cols" sId="5"/>
    <undo index="0" exp="area" ref3D="1" dr="$A$1:$XFD$2" dn="Z_DD3C4055_6E9F_4337_AF3C_EAB14138E2FC_.wvu.Rows" sId="5"/>
    <undo index="0" exp="area" ref3D="1" dr="$JN$1:$XFD$1048576" dn="Z_DD3C4055_6E9F_4337_AF3C_EAB14138E2FC_.wvu.Cols" sId="5"/>
    <undo index="0" exp="area" ref3D="1" dr="$A$1:$XFD$2" dn="Z_D610A0E1_F9A9_4C9F_867A_9AA8DA5806C3_.wvu.Rows" sId="5"/>
    <undo index="0" exp="area" ref3D="1" dr="$JN$1:$XFD$1048576" dn="Z_D610A0E1_F9A9_4C9F_867A_9AA8DA5806C3_.wvu.Cols" sId="5"/>
    <undo index="0" exp="area" ref3D="1" dr="$A$1:$XFD$2" dn="Z_D0EC701B_BF59_424D_AF90_FAB54F5D9032_.wvu.Rows" sId="5"/>
    <undo index="4" exp="area" ref3D="1" dr="$A$480:$XFD$481" dn="Z_C8A50DBD_6717_4739_8372_D23519BF2F10_.wvu.Rows" sId="5"/>
    <undo index="2" exp="area" ref3D="1" dr="$A$1:$XFD$2" dn="Z_C8A50DBD_6717_4739_8372_D23519BF2F10_.wvu.Rows" sId="5"/>
    <rfmt sheetId="5" xfDxf="1" sqref="C1:C1048576" start="0" length="0">
      <dxf>
        <font/>
        <alignment horizontal="center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5" dxf="1">
      <nc r="C1">
        <v>5403</v>
      </nc>
      <ndxf>
        <fill>
          <patternFill patternType="solid">
            <bgColor rgb="FFCCFFFF"/>
          </patternFill>
        </fill>
        <alignment horizontal="general" textRotation="90" readingOrder="0"/>
      </ndxf>
    </rcc>
    <rcc rId="0" sId="5" dxf="1">
      <nc r="C2">
        <v>2</v>
      </nc>
      <ndxf/>
    </rcc>
    <rcc rId="0" sId="5" dxf="1">
      <nc r="C3" t="inlineStr">
        <is>
          <t>ESS - ESS Ground Check Attempt not detected</t>
        </is>
      </nc>
      <ndxf>
        <fill>
          <patternFill patternType="solid">
            <bgColor rgb="FFCCFFFF"/>
          </patternFill>
        </fill>
        <alignment horizontal="general" textRotation="90" readingOrder="0"/>
      </ndxf>
    </rcc>
    <rfmt sheetId="5" sqref="C4" start="0" length="0">
      <dxf>
        <fill>
          <patternFill patternType="solid">
            <bgColor rgb="FFCCFFFF"/>
          </patternFill>
        </fill>
        <alignment wrapText="1" readingOrder="0"/>
        <border outline="0">
          <left/>
        </border>
      </dxf>
    </rfmt>
    <rcc rId="0" sId="5" dxf="1">
      <nc r="C5">
        <v>5704</v>
      </nc>
      <ndxf>
        <fill>
          <patternFill patternType="solid">
            <bgColor rgb="FFCCFFFF"/>
          </patternFill>
        </fill>
        <alignment horizontal="general" textRotation="90" readingOrder="0"/>
      </ndxf>
    </rcc>
    <rcc rId="0" sId="5" dxf="1">
      <nc r="C6">
        <v>2</v>
      </nc>
      <ndxf>
        <fill>
          <patternFill patternType="solid">
            <bgColor rgb="FFCCFFFF"/>
          </patternFill>
        </fill>
      </ndxf>
    </rcc>
    <rfmt sheetId="5" sqref="C7" start="0" length="0">
      <dxf>
        <fill>
          <patternFill patternType="solid">
            <bgColor rgb="FFCCFFFF"/>
          </patternFill>
        </fill>
      </dxf>
    </rfmt>
    <rfmt sheetId="5" sqref="C8" start="0" length="0">
      <dxf>
        <fill>
          <patternFill patternType="solid">
            <bgColor rgb="FFCCFFFF"/>
          </patternFill>
        </fill>
      </dxf>
    </rfmt>
    <rcc rId="0" sId="5" dxf="1">
      <nc r="C9" t="inlineStr">
        <is>
          <t>N</t>
        </is>
      </nc>
      <ndxf>
        <fill>
          <patternFill patternType="solid">
            <bgColor rgb="FFCCFFFF"/>
          </patternFill>
        </fill>
        <alignment wrapText="1" readingOrder="0"/>
      </ndxf>
    </rcc>
    <rcc rId="0" sId="5" dxf="1">
      <nc r="C10" t="inlineStr">
        <is>
          <t>N</t>
        </is>
      </nc>
      <ndxf>
        <fill>
          <patternFill patternType="solid">
            <bgColor rgb="FFCCFFFF"/>
          </patternFill>
        </fill>
      </ndxf>
    </rcc>
    <rcc rId="0" sId="5" dxf="1">
      <nc r="C11" t="inlineStr">
        <is>
          <t>N</t>
        </is>
      </nc>
      <ndxf>
        <fill>
          <patternFill patternType="solid">
            <bgColor rgb="FFCCFFFF"/>
          </patternFill>
        </fill>
        <border outline="0">
          <top/>
        </border>
      </ndxf>
    </rcc>
    <rcc rId="0" sId="5" dxf="1">
      <nc r="C12" t="inlineStr">
        <is>
          <t>N</t>
        </is>
      </nc>
      <ndxf>
        <fill>
          <patternFill patternType="solid">
            <bgColor rgb="FFCCFFFF"/>
          </patternFill>
        </fill>
        <border outline="0">
          <bottom/>
        </border>
      </ndxf>
    </rcc>
    <rcc rId="0" sId="5" dxf="1">
      <nc r="C13" t="inlineStr">
        <is>
          <t>N</t>
        </is>
      </nc>
      <ndxf>
        <fill>
          <patternFill patternType="solid">
            <bgColor rgb="FFCCFFFF"/>
          </patternFill>
        </fill>
        <border outline="0">
          <bottom/>
        </border>
      </ndxf>
    </rcc>
    <rfmt sheetId="5" sqref="C14" start="0" length="0">
      <dxf>
        <fill>
          <patternFill patternType="solid">
            <bgColor rgb="FFCCFFFF"/>
          </patternFill>
        </fill>
        <border outline="0">
          <bottom/>
        </border>
      </dxf>
    </rfmt>
    <rfmt sheetId="5" sqref="C15" start="0" length="0">
      <dxf>
        <fill>
          <patternFill patternType="solid">
            <bgColor rgb="FFCCFFFF"/>
          </patternFill>
        </fill>
        <border outline="0">
          <bottom style="medium">
            <color indexed="64"/>
          </bottom>
        </border>
      </dxf>
    </rfmt>
    <rcc rId="0" sId="5" dxf="1">
      <nc r="C16">
        <f>COUNTA(C17:C479)</f>
      </nc>
      <ndxf>
        <font>
          <b/>
        </font>
        <alignment horizontal="left" readingOrder="0"/>
        <border outline="0">
          <left/>
          <top style="medium">
            <color indexed="64"/>
          </top>
          <bottom style="double">
            <color indexed="64"/>
          </bottom>
        </border>
      </ndxf>
    </rcc>
    <rfmt sheetId="5" sqref="C17" start="0" length="0">
      <dxf>
        <border outline="0">
          <top/>
        </border>
      </dxf>
    </rfmt>
    <rfmt sheetId="5" sqref="C18" start="0" length="0">
      <dxf>
        <border outline="0">
          <top/>
        </border>
      </dxf>
    </rfmt>
    <rfmt sheetId="5" sqref="C19" start="0" length="0">
      <dxf>
        <border outline="0">
          <top/>
        </border>
      </dxf>
    </rfmt>
    <rfmt sheetId="5" sqref="C20" start="0" length="0">
      <dxf>
        <border outline="0">
          <top/>
        </border>
      </dxf>
    </rfmt>
    <rfmt sheetId="5" sqref="C21" start="0" length="0">
      <dxf>
        <border outline="0">
          <top/>
        </border>
      </dxf>
    </rfmt>
    <rfmt sheetId="5" sqref="C22" start="0" length="0">
      <dxf>
        <border outline="0">
          <top/>
        </border>
      </dxf>
    </rfmt>
    <rfmt sheetId="5" sqref="C23" start="0" length="0">
      <dxf>
        <border outline="0">
          <top/>
        </border>
      </dxf>
    </rfmt>
    <rfmt sheetId="5" sqref="C24" start="0" length="0">
      <dxf>
        <border outline="0">
          <top/>
        </border>
      </dxf>
    </rfmt>
    <rfmt sheetId="5" sqref="C25" start="0" length="0">
      <dxf>
        <border outline="0">
          <top/>
        </border>
      </dxf>
    </rfmt>
    <rfmt sheetId="5" sqref="C26" start="0" length="0">
      <dxf>
        <border outline="0">
          <top/>
        </border>
      </dxf>
    </rfmt>
    <rfmt sheetId="5" sqref="C27" start="0" length="0">
      <dxf>
        <border outline="0">
          <top/>
        </border>
      </dxf>
    </rfmt>
    <rfmt sheetId="5" sqref="C28" start="0" length="0">
      <dxf>
        <border outline="0">
          <top/>
        </border>
      </dxf>
    </rfmt>
    <rfmt sheetId="5" sqref="C29" start="0" length="0">
      <dxf>
        <border outline="0">
          <top/>
        </border>
      </dxf>
    </rfmt>
    <rfmt sheetId="5" sqref="C30" start="0" length="0">
      <dxf>
        <border outline="0">
          <top/>
        </border>
      </dxf>
    </rfmt>
    <rfmt sheetId="5" sqref="C31" start="0" length="0">
      <dxf>
        <border outline="0">
          <top/>
        </border>
      </dxf>
    </rfmt>
    <rfmt sheetId="5" sqref="C32" start="0" length="0">
      <dxf>
        <border outline="0">
          <top/>
        </border>
      </dxf>
    </rfmt>
    <rfmt sheetId="5" sqref="C33" start="0" length="0">
      <dxf>
        <border outline="0">
          <top/>
        </border>
      </dxf>
    </rfmt>
    <rfmt sheetId="5" sqref="C34" start="0" length="0">
      <dxf>
        <border outline="0">
          <top/>
        </border>
      </dxf>
    </rfmt>
    <rfmt sheetId="5" sqref="C35" start="0" length="0">
      <dxf>
        <border outline="0">
          <top/>
        </border>
      </dxf>
    </rfmt>
    <rfmt sheetId="5" sqref="C36" start="0" length="0">
      <dxf>
        <border outline="0">
          <top/>
        </border>
      </dxf>
    </rfmt>
    <rfmt sheetId="5" sqref="C37" start="0" length="0">
      <dxf>
        <border outline="0">
          <top/>
        </border>
      </dxf>
    </rfmt>
    <rfmt sheetId="5" sqref="C38" start="0" length="0">
      <dxf>
        <border outline="0">
          <top/>
        </border>
      </dxf>
    </rfmt>
    <rfmt sheetId="5" sqref="C39" start="0" length="0">
      <dxf>
        <border outline="0">
          <top/>
        </border>
      </dxf>
    </rfmt>
    <rfmt sheetId="5" sqref="C40" start="0" length="0">
      <dxf>
        <border outline="0">
          <top/>
        </border>
      </dxf>
    </rfmt>
    <rfmt sheetId="5" sqref="C41" start="0" length="0">
      <dxf>
        <border outline="0">
          <top/>
        </border>
      </dxf>
    </rfmt>
    <rfmt sheetId="5" sqref="C42" start="0" length="0">
      <dxf>
        <border outline="0">
          <top/>
        </border>
      </dxf>
    </rfmt>
    <rfmt sheetId="5" sqref="C43" start="0" length="0">
      <dxf>
        <border outline="0">
          <top/>
        </border>
      </dxf>
    </rfmt>
    <rfmt sheetId="5" sqref="C44" start="0" length="0">
      <dxf>
        <border outline="0">
          <top/>
        </border>
      </dxf>
    </rfmt>
    <rfmt sheetId="5" sqref="C45" start="0" length="0">
      <dxf>
        <border outline="0">
          <top/>
        </border>
      </dxf>
    </rfmt>
    <rfmt sheetId="5" sqref="C46" start="0" length="0">
      <dxf>
        <border outline="0">
          <top/>
        </border>
      </dxf>
    </rfmt>
    <rfmt sheetId="5" sqref="C47" start="0" length="0">
      <dxf>
        <border outline="0">
          <top/>
        </border>
      </dxf>
    </rfmt>
    <rfmt sheetId="5" sqref="C48" start="0" length="0">
      <dxf>
        <border outline="0">
          <top/>
        </border>
      </dxf>
    </rfmt>
    <rfmt sheetId="5" sqref="C49" start="0" length="0">
      <dxf>
        <border outline="0">
          <top/>
        </border>
      </dxf>
    </rfmt>
    <rfmt sheetId="5" sqref="C50" start="0" length="0">
      <dxf>
        <border outline="0">
          <top/>
        </border>
      </dxf>
    </rfmt>
    <rfmt sheetId="5" sqref="C51" start="0" length="0">
      <dxf>
        <border outline="0">
          <top/>
        </border>
      </dxf>
    </rfmt>
    <rfmt sheetId="5" sqref="C52" start="0" length="0">
      <dxf>
        <border outline="0">
          <top/>
        </border>
      </dxf>
    </rfmt>
    <rfmt sheetId="5" sqref="C53" start="0" length="0">
      <dxf>
        <border outline="0">
          <top/>
        </border>
      </dxf>
    </rfmt>
    <rfmt sheetId="5" sqref="C54" start="0" length="0">
      <dxf>
        <border outline="0">
          <top/>
        </border>
      </dxf>
    </rfmt>
    <rfmt sheetId="5" sqref="C55" start="0" length="0">
      <dxf>
        <border outline="0">
          <top/>
        </border>
      </dxf>
    </rfmt>
    <rfmt sheetId="5" sqref="C56" start="0" length="0">
      <dxf>
        <border outline="0">
          <top/>
        </border>
      </dxf>
    </rfmt>
    <rfmt sheetId="5" sqref="C57" start="0" length="0">
      <dxf>
        <border outline="0">
          <top/>
        </border>
      </dxf>
    </rfmt>
    <rfmt sheetId="5" sqref="C58" start="0" length="0">
      <dxf>
        <border outline="0">
          <top/>
        </border>
      </dxf>
    </rfmt>
    <rfmt sheetId="5" sqref="C59" start="0" length="0">
      <dxf>
        <border outline="0">
          <top/>
        </border>
      </dxf>
    </rfmt>
    <rfmt sheetId="5" sqref="C60" start="0" length="0">
      <dxf>
        <border outline="0">
          <top/>
        </border>
      </dxf>
    </rfmt>
    <rfmt sheetId="5" sqref="C61" start="0" length="0">
      <dxf>
        <border outline="0">
          <top/>
        </border>
      </dxf>
    </rfmt>
    <rfmt sheetId="5" sqref="C62" start="0" length="0">
      <dxf>
        <border outline="0">
          <top/>
        </border>
      </dxf>
    </rfmt>
    <rfmt sheetId="5" sqref="C63" start="0" length="0">
      <dxf>
        <border outline="0">
          <top/>
        </border>
      </dxf>
    </rfmt>
    <rfmt sheetId="5" sqref="C64" start="0" length="0">
      <dxf>
        <border outline="0">
          <top/>
        </border>
      </dxf>
    </rfmt>
    <rfmt sheetId="5" sqref="C65" start="0" length="0">
      <dxf>
        <border outline="0">
          <top/>
        </border>
      </dxf>
    </rfmt>
    <rfmt sheetId="5" sqref="C66" start="0" length="0">
      <dxf>
        <border outline="0">
          <top/>
        </border>
      </dxf>
    </rfmt>
    <rfmt sheetId="5" sqref="C67" start="0" length="0">
      <dxf>
        <border outline="0">
          <top/>
        </border>
      </dxf>
    </rfmt>
    <rfmt sheetId="5" sqref="C68" start="0" length="0">
      <dxf>
        <border outline="0">
          <top/>
        </border>
      </dxf>
    </rfmt>
    <rfmt sheetId="5" sqref="C69" start="0" length="0">
      <dxf>
        <border outline="0">
          <top/>
        </border>
      </dxf>
    </rfmt>
    <rfmt sheetId="5" sqref="C70" start="0" length="0">
      <dxf>
        <border outline="0">
          <top/>
        </border>
      </dxf>
    </rfmt>
    <rfmt sheetId="5" sqref="C71" start="0" length="0">
      <dxf>
        <border outline="0">
          <top/>
        </border>
      </dxf>
    </rfmt>
    <rfmt sheetId="5" sqref="C72" start="0" length="0">
      <dxf>
        <border outline="0">
          <top/>
        </border>
      </dxf>
    </rfmt>
    <rfmt sheetId="5" sqref="C73" start="0" length="0">
      <dxf>
        <border outline="0">
          <top/>
        </border>
      </dxf>
    </rfmt>
    <rfmt sheetId="5" sqref="C74" start="0" length="0">
      <dxf>
        <border outline="0">
          <top/>
        </border>
      </dxf>
    </rfmt>
    <rfmt sheetId="5" sqref="C75" start="0" length="0">
      <dxf>
        <border outline="0">
          <top/>
        </border>
      </dxf>
    </rfmt>
    <rfmt sheetId="5" sqref="C76" start="0" length="0">
      <dxf>
        <border outline="0">
          <top/>
        </border>
      </dxf>
    </rfmt>
    <rfmt sheetId="5" sqref="C77" start="0" length="0">
      <dxf>
        <border outline="0">
          <top/>
        </border>
      </dxf>
    </rfmt>
    <rfmt sheetId="5" sqref="C78" start="0" length="0">
      <dxf>
        <border outline="0">
          <top/>
        </border>
      </dxf>
    </rfmt>
    <rfmt sheetId="5" sqref="C79" start="0" length="0">
      <dxf>
        <border outline="0">
          <top/>
        </border>
      </dxf>
    </rfmt>
    <rfmt sheetId="5" sqref="C80" start="0" length="0">
      <dxf>
        <border outline="0">
          <top/>
        </border>
      </dxf>
    </rfmt>
    <rfmt sheetId="5" sqref="C81" start="0" length="0">
      <dxf>
        <border outline="0">
          <top/>
        </border>
      </dxf>
    </rfmt>
    <rfmt sheetId="5" sqref="C82" start="0" length="0">
      <dxf>
        <border outline="0">
          <top/>
        </border>
      </dxf>
    </rfmt>
    <rfmt sheetId="5" sqref="C83" start="0" length="0">
      <dxf>
        <border outline="0">
          <top/>
        </border>
      </dxf>
    </rfmt>
    <rfmt sheetId="5" sqref="C84" start="0" length="0">
      <dxf>
        <border outline="0">
          <top/>
        </border>
      </dxf>
    </rfmt>
    <rfmt sheetId="5" sqref="C85" start="0" length="0">
      <dxf>
        <border outline="0">
          <top/>
        </border>
      </dxf>
    </rfmt>
    <rfmt sheetId="5" sqref="C86" start="0" length="0">
      <dxf>
        <border outline="0">
          <top/>
        </border>
      </dxf>
    </rfmt>
    <rfmt sheetId="5" sqref="C87" start="0" length="0">
      <dxf>
        <border outline="0">
          <top/>
        </border>
      </dxf>
    </rfmt>
    <rfmt sheetId="5" sqref="C88" start="0" length="0">
      <dxf>
        <border outline="0">
          <top/>
        </border>
      </dxf>
    </rfmt>
    <rfmt sheetId="5" sqref="C89" start="0" length="0">
      <dxf>
        <border outline="0">
          <top/>
        </border>
      </dxf>
    </rfmt>
    <rfmt sheetId="5" sqref="C90" start="0" length="0">
      <dxf>
        <border outline="0">
          <top/>
        </border>
      </dxf>
    </rfmt>
    <rfmt sheetId="5" sqref="C91" start="0" length="0">
      <dxf>
        <border outline="0">
          <top/>
        </border>
      </dxf>
    </rfmt>
    <rfmt sheetId="5" sqref="C92" start="0" length="0">
      <dxf>
        <border outline="0">
          <top/>
        </border>
      </dxf>
    </rfmt>
    <rfmt sheetId="5" sqref="C93" start="0" length="0">
      <dxf>
        <border outline="0">
          <top/>
        </border>
      </dxf>
    </rfmt>
    <rfmt sheetId="5" sqref="C94" start="0" length="0">
      <dxf>
        <border outline="0">
          <top/>
        </border>
      </dxf>
    </rfmt>
    <rfmt sheetId="5" sqref="C95" start="0" length="0">
      <dxf>
        <border outline="0">
          <top/>
        </border>
      </dxf>
    </rfmt>
    <rfmt sheetId="5" sqref="C96" start="0" length="0">
      <dxf>
        <border outline="0">
          <top/>
        </border>
      </dxf>
    </rfmt>
    <rfmt sheetId="5" sqref="C97" start="0" length="0">
      <dxf>
        <border outline="0">
          <top/>
        </border>
      </dxf>
    </rfmt>
    <rfmt sheetId="5" sqref="C98" start="0" length="0">
      <dxf>
        <border outline="0">
          <top/>
        </border>
      </dxf>
    </rfmt>
    <rfmt sheetId="5" sqref="C99" start="0" length="0">
      <dxf>
        <border outline="0">
          <top/>
        </border>
      </dxf>
    </rfmt>
    <rfmt sheetId="5" sqref="C100" start="0" length="0">
      <dxf>
        <border outline="0">
          <top/>
        </border>
      </dxf>
    </rfmt>
    <rfmt sheetId="5" sqref="C101" start="0" length="0">
      <dxf>
        <border outline="0">
          <top/>
        </border>
      </dxf>
    </rfmt>
    <rfmt sheetId="5" sqref="C102" start="0" length="0">
      <dxf>
        <border outline="0">
          <top/>
        </border>
      </dxf>
    </rfmt>
    <rfmt sheetId="5" sqref="C103" start="0" length="0">
      <dxf>
        <border outline="0">
          <top/>
        </border>
      </dxf>
    </rfmt>
    <rfmt sheetId="5" sqref="C104" start="0" length="0">
      <dxf>
        <border outline="0">
          <top/>
        </border>
      </dxf>
    </rfmt>
    <rfmt sheetId="5" sqref="C105" start="0" length="0">
      <dxf>
        <border outline="0">
          <top/>
        </border>
      </dxf>
    </rfmt>
    <rfmt sheetId="5" sqref="C106" start="0" length="0">
      <dxf>
        <border outline="0">
          <top/>
        </border>
      </dxf>
    </rfmt>
    <rfmt sheetId="5" sqref="C107" start="0" length="0">
      <dxf>
        <border outline="0">
          <top/>
        </border>
      </dxf>
    </rfmt>
    <rfmt sheetId="5" sqref="C108" start="0" length="0">
      <dxf>
        <border outline="0">
          <top/>
        </border>
      </dxf>
    </rfmt>
    <rfmt sheetId="5" sqref="C109" start="0" length="0">
      <dxf>
        <border outline="0">
          <top/>
        </border>
      </dxf>
    </rfmt>
    <rfmt sheetId="5" sqref="C110" start="0" length="0">
      <dxf>
        <border outline="0">
          <top/>
        </border>
      </dxf>
    </rfmt>
    <rfmt sheetId="5" sqref="C111" start="0" length="0">
      <dxf>
        <border outline="0">
          <top/>
        </border>
      </dxf>
    </rfmt>
    <rfmt sheetId="5" sqref="C112" start="0" length="0">
      <dxf>
        <border outline="0">
          <top/>
        </border>
      </dxf>
    </rfmt>
    <rfmt sheetId="5" sqref="C113" start="0" length="0">
      <dxf>
        <border outline="0">
          <top/>
        </border>
      </dxf>
    </rfmt>
    <rfmt sheetId="5" sqref="C114" start="0" length="0">
      <dxf>
        <border outline="0">
          <top/>
        </border>
      </dxf>
    </rfmt>
    <rfmt sheetId="5" sqref="C115" start="0" length="0">
      <dxf>
        <border outline="0">
          <top/>
        </border>
      </dxf>
    </rfmt>
    <rfmt sheetId="5" sqref="C116" start="0" length="0">
      <dxf>
        <border outline="0">
          <top/>
        </border>
      </dxf>
    </rfmt>
    <rfmt sheetId="5" sqref="C117" start="0" length="0">
      <dxf>
        <border outline="0">
          <top/>
        </border>
      </dxf>
    </rfmt>
    <rfmt sheetId="5" sqref="C118" start="0" length="0">
      <dxf>
        <border outline="0">
          <top/>
        </border>
      </dxf>
    </rfmt>
    <rfmt sheetId="5" sqref="C119" start="0" length="0">
      <dxf>
        <border outline="0">
          <top/>
        </border>
      </dxf>
    </rfmt>
    <rfmt sheetId="5" sqref="C120" start="0" length="0">
      <dxf>
        <border outline="0">
          <top/>
        </border>
      </dxf>
    </rfmt>
    <rfmt sheetId="5" sqref="C121" start="0" length="0">
      <dxf>
        <border outline="0">
          <top/>
        </border>
      </dxf>
    </rfmt>
    <rfmt sheetId="5" sqref="C122" start="0" length="0">
      <dxf>
        <border outline="0">
          <top/>
        </border>
      </dxf>
    </rfmt>
    <rfmt sheetId="5" sqref="C123" start="0" length="0">
      <dxf>
        <border outline="0">
          <top/>
        </border>
      </dxf>
    </rfmt>
    <rfmt sheetId="5" sqref="C124" start="0" length="0">
      <dxf>
        <border outline="0">
          <top/>
        </border>
      </dxf>
    </rfmt>
    <rfmt sheetId="5" sqref="C125" start="0" length="0">
      <dxf>
        <border outline="0">
          <top/>
        </border>
      </dxf>
    </rfmt>
    <rfmt sheetId="5" sqref="C126" start="0" length="0">
      <dxf>
        <border outline="0">
          <top/>
        </border>
      </dxf>
    </rfmt>
    <rfmt sheetId="5" sqref="C127" start="0" length="0">
      <dxf>
        <border outline="0">
          <top/>
        </border>
      </dxf>
    </rfmt>
    <rfmt sheetId="5" sqref="C128" start="0" length="0">
      <dxf>
        <border outline="0">
          <top/>
        </border>
      </dxf>
    </rfmt>
    <rfmt sheetId="5" sqref="C129" start="0" length="0">
      <dxf>
        <border outline="0">
          <top/>
        </border>
      </dxf>
    </rfmt>
    <rfmt sheetId="5" sqref="C130" start="0" length="0">
      <dxf>
        <border outline="0">
          <top/>
        </border>
      </dxf>
    </rfmt>
    <rfmt sheetId="5" sqref="C131" start="0" length="0">
      <dxf>
        <border outline="0">
          <top/>
        </border>
      </dxf>
    </rfmt>
    <rfmt sheetId="5" sqref="C132" start="0" length="0">
      <dxf>
        <border outline="0">
          <top/>
        </border>
      </dxf>
    </rfmt>
    <rfmt sheetId="5" sqref="C133" start="0" length="0">
      <dxf>
        <border outline="0">
          <top/>
        </border>
      </dxf>
    </rfmt>
    <rfmt sheetId="5" sqref="C134" start="0" length="0">
      <dxf>
        <border outline="0">
          <top/>
        </border>
      </dxf>
    </rfmt>
    <rfmt sheetId="5" sqref="C135" start="0" length="0">
      <dxf>
        <border outline="0">
          <top/>
        </border>
      </dxf>
    </rfmt>
    <rfmt sheetId="5" sqref="C136" start="0" length="0">
      <dxf>
        <border outline="0">
          <top/>
        </border>
      </dxf>
    </rfmt>
    <rfmt sheetId="5" sqref="C137" start="0" length="0">
      <dxf>
        <border outline="0">
          <top/>
        </border>
      </dxf>
    </rfmt>
    <rfmt sheetId="5" sqref="C138" start="0" length="0">
      <dxf>
        <border outline="0">
          <top/>
        </border>
      </dxf>
    </rfmt>
    <rfmt sheetId="5" sqref="C139" start="0" length="0">
      <dxf>
        <border outline="0">
          <top/>
        </border>
      </dxf>
    </rfmt>
    <rfmt sheetId="5" sqref="C140" start="0" length="0">
      <dxf>
        <border outline="0">
          <top/>
        </border>
      </dxf>
    </rfmt>
    <rfmt sheetId="5" sqref="C141" start="0" length="0">
      <dxf>
        <border outline="0">
          <top/>
        </border>
      </dxf>
    </rfmt>
    <rfmt sheetId="5" sqref="C142" start="0" length="0">
      <dxf>
        <border outline="0">
          <top/>
        </border>
      </dxf>
    </rfmt>
    <rfmt sheetId="5" sqref="C143" start="0" length="0">
      <dxf>
        <border outline="0">
          <top/>
        </border>
      </dxf>
    </rfmt>
    <rfmt sheetId="5" sqref="C144" start="0" length="0">
      <dxf>
        <border outline="0">
          <top/>
        </border>
      </dxf>
    </rfmt>
    <rfmt sheetId="5" sqref="C145" start="0" length="0">
      <dxf>
        <border outline="0">
          <top/>
        </border>
      </dxf>
    </rfmt>
    <rfmt sheetId="5" sqref="C146" start="0" length="0">
      <dxf>
        <border outline="0">
          <top/>
        </border>
      </dxf>
    </rfmt>
    <rfmt sheetId="5" sqref="C147" start="0" length="0">
      <dxf>
        <border outline="0">
          <top/>
        </border>
      </dxf>
    </rfmt>
    <rfmt sheetId="5" sqref="C148" start="0" length="0">
      <dxf>
        <border outline="0">
          <top/>
        </border>
      </dxf>
    </rfmt>
    <rfmt sheetId="5" sqref="C149" start="0" length="0">
      <dxf>
        <border outline="0">
          <top/>
        </border>
      </dxf>
    </rfmt>
    <rfmt sheetId="5" sqref="C150" start="0" length="0">
      <dxf>
        <border outline="0">
          <top/>
        </border>
      </dxf>
    </rfmt>
    <rfmt sheetId="5" sqref="C151" start="0" length="0">
      <dxf>
        <border outline="0">
          <top/>
        </border>
      </dxf>
    </rfmt>
    <rfmt sheetId="5" sqref="C152" start="0" length="0">
      <dxf>
        <border outline="0">
          <top/>
        </border>
      </dxf>
    </rfmt>
    <rfmt sheetId="5" sqref="C153" start="0" length="0">
      <dxf>
        <border outline="0">
          <top/>
        </border>
      </dxf>
    </rfmt>
    <rfmt sheetId="5" sqref="C154" start="0" length="0">
      <dxf>
        <border outline="0">
          <top/>
        </border>
      </dxf>
    </rfmt>
    <rfmt sheetId="5" sqref="C155" start="0" length="0">
      <dxf>
        <border outline="0">
          <top/>
        </border>
      </dxf>
    </rfmt>
    <rfmt sheetId="5" sqref="C156" start="0" length="0">
      <dxf>
        <border outline="0">
          <top/>
        </border>
      </dxf>
    </rfmt>
    <rfmt sheetId="5" sqref="C157" start="0" length="0">
      <dxf>
        <border outline="0">
          <top/>
        </border>
      </dxf>
    </rfmt>
    <rfmt sheetId="5" sqref="C158" start="0" length="0">
      <dxf>
        <border outline="0">
          <top/>
        </border>
      </dxf>
    </rfmt>
    <rfmt sheetId="5" sqref="C159" start="0" length="0">
      <dxf>
        <border outline="0">
          <top/>
        </border>
      </dxf>
    </rfmt>
    <rfmt sheetId="5" sqref="C160" start="0" length="0">
      <dxf>
        <border outline="0">
          <top/>
        </border>
      </dxf>
    </rfmt>
    <rfmt sheetId="5" sqref="C161" start="0" length="0">
      <dxf>
        <border outline="0">
          <top/>
        </border>
      </dxf>
    </rfmt>
    <rfmt sheetId="5" sqref="C162" start="0" length="0">
      <dxf>
        <border outline="0">
          <top/>
        </border>
      </dxf>
    </rfmt>
    <rfmt sheetId="5" sqref="C163" start="0" length="0">
      <dxf>
        <border outline="0">
          <top/>
        </border>
      </dxf>
    </rfmt>
    <rfmt sheetId="5" sqref="C164" start="0" length="0">
      <dxf>
        <border outline="0">
          <top/>
        </border>
      </dxf>
    </rfmt>
    <rfmt sheetId="5" sqref="C165" start="0" length="0">
      <dxf>
        <border outline="0">
          <top/>
        </border>
      </dxf>
    </rfmt>
    <rfmt sheetId="5" sqref="C166" start="0" length="0">
      <dxf>
        <border outline="0">
          <top/>
        </border>
      </dxf>
    </rfmt>
    <rfmt sheetId="5" sqref="C167" start="0" length="0">
      <dxf>
        <border outline="0">
          <top/>
        </border>
      </dxf>
    </rfmt>
    <rfmt sheetId="5" sqref="C168" start="0" length="0">
      <dxf>
        <border outline="0">
          <top/>
        </border>
      </dxf>
    </rfmt>
    <rfmt sheetId="5" sqref="C169" start="0" length="0">
      <dxf>
        <border outline="0">
          <top/>
        </border>
      </dxf>
    </rfmt>
    <rfmt sheetId="5" sqref="C170" start="0" length="0">
      <dxf>
        <border outline="0">
          <top/>
        </border>
      </dxf>
    </rfmt>
    <rfmt sheetId="5" sqref="C171" start="0" length="0">
      <dxf>
        <border outline="0">
          <top/>
        </border>
      </dxf>
    </rfmt>
    <rfmt sheetId="5" sqref="C172" start="0" length="0">
      <dxf>
        <border outline="0">
          <top/>
        </border>
      </dxf>
    </rfmt>
    <rfmt sheetId="5" sqref="C173" start="0" length="0">
      <dxf>
        <border outline="0">
          <top/>
        </border>
      </dxf>
    </rfmt>
    <rfmt sheetId="5" sqref="C174" start="0" length="0">
      <dxf>
        <border outline="0">
          <top/>
        </border>
      </dxf>
    </rfmt>
    <rfmt sheetId="5" sqref="C175" start="0" length="0">
      <dxf>
        <border outline="0">
          <top/>
        </border>
      </dxf>
    </rfmt>
    <rfmt sheetId="5" sqref="C176" start="0" length="0">
      <dxf>
        <border outline="0">
          <top/>
        </border>
      </dxf>
    </rfmt>
    <rfmt sheetId="5" sqref="C177" start="0" length="0">
      <dxf>
        <border outline="0">
          <top/>
        </border>
      </dxf>
    </rfmt>
    <rfmt sheetId="5" sqref="C178" start="0" length="0">
      <dxf>
        <border outline="0">
          <top/>
        </border>
      </dxf>
    </rfmt>
    <rfmt sheetId="5" sqref="C179" start="0" length="0">
      <dxf>
        <border outline="0">
          <top/>
        </border>
      </dxf>
    </rfmt>
    <rfmt sheetId="5" sqref="C180" start="0" length="0">
      <dxf>
        <border outline="0">
          <top/>
        </border>
      </dxf>
    </rfmt>
    <rfmt sheetId="5" sqref="C181" start="0" length="0">
      <dxf>
        <border outline="0">
          <top/>
        </border>
      </dxf>
    </rfmt>
    <rfmt sheetId="5" sqref="C182" start="0" length="0">
      <dxf>
        <border outline="0">
          <top/>
        </border>
      </dxf>
    </rfmt>
    <rfmt sheetId="5" sqref="C183" start="0" length="0">
      <dxf>
        <border outline="0">
          <top/>
        </border>
      </dxf>
    </rfmt>
    <rfmt sheetId="5" sqref="C184" start="0" length="0">
      <dxf>
        <border outline="0">
          <top/>
        </border>
      </dxf>
    </rfmt>
    <rfmt sheetId="5" sqref="C185" start="0" length="0">
      <dxf>
        <border outline="0">
          <top/>
        </border>
      </dxf>
    </rfmt>
    <rfmt sheetId="5" sqref="C186" start="0" length="0">
      <dxf>
        <border outline="0">
          <top/>
        </border>
      </dxf>
    </rfmt>
    <rfmt sheetId="5" sqref="C187" start="0" length="0">
      <dxf>
        <border outline="0">
          <top/>
        </border>
      </dxf>
    </rfmt>
    <rfmt sheetId="5" sqref="C188" start="0" length="0">
      <dxf>
        <border outline="0">
          <top/>
        </border>
      </dxf>
    </rfmt>
    <rfmt sheetId="5" sqref="C189" start="0" length="0">
      <dxf>
        <border outline="0">
          <top/>
        </border>
      </dxf>
    </rfmt>
    <rfmt sheetId="5" sqref="C190" start="0" length="0">
      <dxf>
        <border outline="0">
          <top/>
        </border>
      </dxf>
    </rfmt>
    <rfmt sheetId="5" sqref="C191" start="0" length="0">
      <dxf>
        <border outline="0">
          <top/>
        </border>
      </dxf>
    </rfmt>
    <rfmt sheetId="5" sqref="C192" start="0" length="0">
      <dxf>
        <border outline="0">
          <top/>
        </border>
      </dxf>
    </rfmt>
    <rfmt sheetId="5" sqref="C193" start="0" length="0">
      <dxf>
        <border outline="0">
          <top/>
        </border>
      </dxf>
    </rfmt>
    <rfmt sheetId="5" sqref="C194" start="0" length="0">
      <dxf>
        <border outline="0">
          <top/>
        </border>
      </dxf>
    </rfmt>
    <rfmt sheetId="5" sqref="C195" start="0" length="0">
      <dxf>
        <border outline="0">
          <top/>
        </border>
      </dxf>
    </rfmt>
    <rfmt sheetId="5" sqref="C196" start="0" length="0">
      <dxf>
        <border outline="0">
          <top/>
        </border>
      </dxf>
    </rfmt>
    <rfmt sheetId="5" sqref="C197" start="0" length="0">
      <dxf>
        <border outline="0">
          <top/>
        </border>
      </dxf>
    </rfmt>
    <rfmt sheetId="5" sqref="C198" start="0" length="0">
      <dxf>
        <border outline="0">
          <top/>
        </border>
      </dxf>
    </rfmt>
    <rfmt sheetId="5" sqref="C199" start="0" length="0">
      <dxf>
        <border outline="0">
          <top/>
        </border>
      </dxf>
    </rfmt>
    <rfmt sheetId="5" sqref="C200" start="0" length="0">
      <dxf>
        <border outline="0">
          <top/>
        </border>
      </dxf>
    </rfmt>
    <rfmt sheetId="5" sqref="C201" start="0" length="0">
      <dxf>
        <border outline="0">
          <top/>
        </border>
      </dxf>
    </rfmt>
    <rfmt sheetId="5" sqref="C202" start="0" length="0">
      <dxf>
        <border outline="0">
          <top/>
        </border>
      </dxf>
    </rfmt>
    <rfmt sheetId="5" sqref="C203" start="0" length="0">
      <dxf>
        <border outline="0">
          <top/>
        </border>
      </dxf>
    </rfmt>
    <rfmt sheetId="5" sqref="C204" start="0" length="0">
      <dxf>
        <border outline="0">
          <top/>
        </border>
      </dxf>
    </rfmt>
    <rfmt sheetId="5" sqref="C205" start="0" length="0">
      <dxf>
        <border outline="0">
          <top/>
        </border>
      </dxf>
    </rfmt>
    <rfmt sheetId="5" sqref="C206" start="0" length="0">
      <dxf>
        <border outline="0">
          <top/>
        </border>
      </dxf>
    </rfmt>
    <rfmt sheetId="5" sqref="C207" start="0" length="0">
      <dxf>
        <border outline="0">
          <top/>
        </border>
      </dxf>
    </rfmt>
    <rfmt sheetId="5" sqref="C208" start="0" length="0">
      <dxf>
        <border outline="0">
          <top/>
        </border>
      </dxf>
    </rfmt>
    <rfmt sheetId="5" sqref="C209" start="0" length="0">
      <dxf>
        <border outline="0">
          <top/>
        </border>
      </dxf>
    </rfmt>
    <rfmt sheetId="5" sqref="C210" start="0" length="0">
      <dxf>
        <border outline="0">
          <top/>
        </border>
      </dxf>
    </rfmt>
    <rfmt sheetId="5" sqref="C211" start="0" length="0">
      <dxf>
        <border outline="0">
          <top/>
        </border>
      </dxf>
    </rfmt>
    <rfmt sheetId="5" sqref="C212" start="0" length="0">
      <dxf>
        <border outline="0">
          <top/>
        </border>
      </dxf>
    </rfmt>
    <rfmt sheetId="5" sqref="C213" start="0" length="0">
      <dxf>
        <border outline="0">
          <top/>
        </border>
      </dxf>
    </rfmt>
    <rfmt sheetId="5" sqref="C214" start="0" length="0">
      <dxf>
        <border outline="0">
          <top/>
        </border>
      </dxf>
    </rfmt>
    <rfmt sheetId="5" sqref="C215" start="0" length="0">
      <dxf>
        <border outline="0">
          <top/>
        </border>
      </dxf>
    </rfmt>
    <rfmt sheetId="5" sqref="C216" start="0" length="0">
      <dxf>
        <border outline="0">
          <top/>
        </border>
      </dxf>
    </rfmt>
    <rfmt sheetId="5" sqref="C217" start="0" length="0">
      <dxf>
        <border outline="0">
          <top/>
        </border>
      </dxf>
    </rfmt>
    <rfmt sheetId="5" sqref="C218" start="0" length="0">
      <dxf>
        <border outline="0">
          <top/>
        </border>
      </dxf>
    </rfmt>
    <rfmt sheetId="5" sqref="C219" start="0" length="0">
      <dxf>
        <border outline="0">
          <top/>
        </border>
      </dxf>
    </rfmt>
    <rfmt sheetId="5" sqref="C220" start="0" length="0">
      <dxf>
        <border outline="0">
          <top/>
        </border>
      </dxf>
    </rfmt>
    <rfmt sheetId="5" sqref="C221" start="0" length="0">
      <dxf>
        <border outline="0">
          <top/>
        </border>
      </dxf>
    </rfmt>
    <rfmt sheetId="5" sqref="C222" start="0" length="0">
      <dxf>
        <border outline="0">
          <top/>
        </border>
      </dxf>
    </rfmt>
    <rfmt sheetId="5" sqref="C223" start="0" length="0">
      <dxf>
        <border outline="0">
          <top/>
        </border>
      </dxf>
    </rfmt>
    <rfmt sheetId="5" sqref="C224" start="0" length="0">
      <dxf>
        <border outline="0">
          <top/>
        </border>
      </dxf>
    </rfmt>
    <rfmt sheetId="5" sqref="C225" start="0" length="0">
      <dxf>
        <border outline="0">
          <top/>
        </border>
      </dxf>
    </rfmt>
    <rfmt sheetId="5" sqref="C226" start="0" length="0">
      <dxf>
        <border outline="0">
          <top/>
        </border>
      </dxf>
    </rfmt>
    <rfmt sheetId="5" sqref="C227" start="0" length="0">
      <dxf>
        <border outline="0">
          <top/>
        </border>
      </dxf>
    </rfmt>
    <rfmt sheetId="5" sqref="C228" start="0" length="0">
      <dxf>
        <border outline="0">
          <top/>
        </border>
      </dxf>
    </rfmt>
    <rfmt sheetId="5" sqref="C229" start="0" length="0">
      <dxf>
        <border outline="0">
          <top/>
        </border>
      </dxf>
    </rfmt>
    <rfmt sheetId="5" sqref="C230" start="0" length="0">
      <dxf>
        <border outline="0">
          <top/>
        </border>
      </dxf>
    </rfmt>
    <rfmt sheetId="5" sqref="C231" start="0" length="0">
      <dxf>
        <border outline="0">
          <top/>
        </border>
      </dxf>
    </rfmt>
    <rfmt sheetId="5" sqref="C232" start="0" length="0">
      <dxf>
        <border outline="0">
          <top/>
        </border>
      </dxf>
    </rfmt>
    <rfmt sheetId="5" sqref="C233" start="0" length="0">
      <dxf>
        <border outline="0">
          <top/>
        </border>
      </dxf>
    </rfmt>
    <rfmt sheetId="5" sqref="C234" start="0" length="0">
      <dxf>
        <border outline="0">
          <top/>
        </border>
      </dxf>
    </rfmt>
    <rfmt sheetId="5" sqref="C235" start="0" length="0">
      <dxf>
        <border outline="0">
          <top/>
        </border>
      </dxf>
    </rfmt>
    <rfmt sheetId="5" sqref="C236" start="0" length="0">
      <dxf>
        <border outline="0">
          <top/>
        </border>
      </dxf>
    </rfmt>
    <rfmt sheetId="5" sqref="C237" start="0" length="0">
      <dxf>
        <border outline="0">
          <top/>
        </border>
      </dxf>
    </rfmt>
    <rfmt sheetId="5" sqref="C238" start="0" length="0">
      <dxf>
        <border outline="0">
          <top/>
        </border>
      </dxf>
    </rfmt>
    <rfmt sheetId="5" sqref="C239" start="0" length="0">
      <dxf>
        <border outline="0">
          <top/>
        </border>
      </dxf>
    </rfmt>
    <rfmt sheetId="5" sqref="C240" start="0" length="0">
      <dxf>
        <border outline="0">
          <top/>
        </border>
      </dxf>
    </rfmt>
    <rfmt sheetId="5" sqref="C241" start="0" length="0">
      <dxf>
        <border outline="0">
          <top/>
        </border>
      </dxf>
    </rfmt>
    <rfmt sheetId="5" sqref="C242" start="0" length="0">
      <dxf>
        <border outline="0">
          <top/>
        </border>
      </dxf>
    </rfmt>
    <rfmt sheetId="5" sqref="C243" start="0" length="0">
      <dxf>
        <border outline="0">
          <top/>
        </border>
      </dxf>
    </rfmt>
    <rfmt sheetId="5" sqref="C244" start="0" length="0">
      <dxf>
        <border outline="0">
          <top/>
        </border>
      </dxf>
    </rfmt>
    <rfmt sheetId="5" sqref="C245" start="0" length="0">
      <dxf>
        <border outline="0">
          <top/>
        </border>
      </dxf>
    </rfmt>
    <rfmt sheetId="5" sqref="C246" start="0" length="0">
      <dxf>
        <border outline="0">
          <top/>
        </border>
      </dxf>
    </rfmt>
    <rfmt sheetId="5" sqref="C247" start="0" length="0">
      <dxf>
        <border outline="0">
          <top/>
        </border>
      </dxf>
    </rfmt>
    <rfmt sheetId="5" sqref="C248" start="0" length="0">
      <dxf>
        <border outline="0">
          <top/>
        </border>
      </dxf>
    </rfmt>
    <rfmt sheetId="5" sqref="C249" start="0" length="0">
      <dxf>
        <border outline="0">
          <top/>
        </border>
      </dxf>
    </rfmt>
    <rfmt sheetId="5" sqref="C250" start="0" length="0">
      <dxf>
        <border outline="0">
          <top/>
        </border>
      </dxf>
    </rfmt>
    <rfmt sheetId="5" sqref="C251" start="0" length="0">
      <dxf>
        <border outline="0">
          <top/>
        </border>
      </dxf>
    </rfmt>
    <rfmt sheetId="5" sqref="C252" start="0" length="0">
      <dxf>
        <border outline="0">
          <top/>
        </border>
      </dxf>
    </rfmt>
    <rfmt sheetId="5" sqref="C253" start="0" length="0">
      <dxf>
        <border outline="0">
          <top/>
        </border>
      </dxf>
    </rfmt>
    <rfmt sheetId="5" sqref="C254" start="0" length="0">
      <dxf>
        <border outline="0">
          <top/>
        </border>
      </dxf>
    </rfmt>
    <rfmt sheetId="5" sqref="C255" start="0" length="0">
      <dxf>
        <border outline="0">
          <top/>
        </border>
      </dxf>
    </rfmt>
    <rfmt sheetId="5" sqref="C256" start="0" length="0">
      <dxf>
        <border outline="0">
          <top/>
        </border>
      </dxf>
    </rfmt>
    <rfmt sheetId="5" sqref="C257" start="0" length="0">
      <dxf>
        <border outline="0">
          <top/>
        </border>
      </dxf>
    </rfmt>
    <rfmt sheetId="5" sqref="C258" start="0" length="0">
      <dxf>
        <border outline="0">
          <top/>
        </border>
      </dxf>
    </rfmt>
    <rfmt sheetId="5" sqref="C259" start="0" length="0">
      <dxf>
        <border outline="0">
          <top/>
        </border>
      </dxf>
    </rfmt>
    <rfmt sheetId="5" sqref="C260" start="0" length="0">
      <dxf>
        <border outline="0">
          <top/>
        </border>
      </dxf>
    </rfmt>
    <rfmt sheetId="5" sqref="C261" start="0" length="0">
      <dxf>
        <border outline="0">
          <top/>
        </border>
      </dxf>
    </rfmt>
    <rfmt sheetId="5" sqref="C262" start="0" length="0">
      <dxf>
        <border outline="0">
          <top/>
        </border>
      </dxf>
    </rfmt>
    <rfmt sheetId="5" sqref="C263" start="0" length="0">
      <dxf>
        <border outline="0">
          <top/>
        </border>
      </dxf>
    </rfmt>
    <rfmt sheetId="5" sqref="C264" start="0" length="0">
      <dxf>
        <border outline="0">
          <top/>
        </border>
      </dxf>
    </rfmt>
    <rfmt sheetId="5" sqref="C265" start="0" length="0">
      <dxf>
        <border outline="0">
          <top/>
        </border>
      </dxf>
    </rfmt>
    <rfmt sheetId="5" sqref="C266" start="0" length="0">
      <dxf>
        <border outline="0">
          <top/>
        </border>
      </dxf>
    </rfmt>
    <rfmt sheetId="5" sqref="C267" start="0" length="0">
      <dxf>
        <border outline="0">
          <top/>
        </border>
      </dxf>
    </rfmt>
    <rfmt sheetId="5" sqref="C268" start="0" length="0">
      <dxf>
        <border outline="0">
          <top/>
        </border>
      </dxf>
    </rfmt>
    <rfmt sheetId="5" sqref="C269" start="0" length="0">
      <dxf>
        <border outline="0">
          <top/>
        </border>
      </dxf>
    </rfmt>
    <rfmt sheetId="5" sqref="C270" start="0" length="0">
      <dxf>
        <border outline="0">
          <top/>
        </border>
      </dxf>
    </rfmt>
    <rfmt sheetId="5" sqref="C271" start="0" length="0">
      <dxf>
        <border outline="0">
          <top/>
        </border>
      </dxf>
    </rfmt>
    <rfmt sheetId="5" sqref="C272" start="0" length="0">
      <dxf>
        <border outline="0">
          <top/>
        </border>
      </dxf>
    </rfmt>
    <rfmt sheetId="5" sqref="C273" start="0" length="0">
      <dxf>
        <border outline="0">
          <top/>
        </border>
      </dxf>
    </rfmt>
    <rfmt sheetId="5" sqref="C274" start="0" length="0">
      <dxf>
        <border outline="0">
          <top/>
        </border>
      </dxf>
    </rfmt>
    <rfmt sheetId="5" sqref="C275" start="0" length="0">
      <dxf>
        <border outline="0">
          <top/>
        </border>
      </dxf>
    </rfmt>
    <rfmt sheetId="5" sqref="C276" start="0" length="0">
      <dxf>
        <border outline="0">
          <top/>
        </border>
      </dxf>
    </rfmt>
    <rfmt sheetId="5" sqref="C277" start="0" length="0">
      <dxf>
        <border outline="0">
          <top/>
        </border>
      </dxf>
    </rfmt>
    <rfmt sheetId="5" sqref="C278" start="0" length="0">
      <dxf>
        <border outline="0">
          <top/>
        </border>
      </dxf>
    </rfmt>
    <rfmt sheetId="5" sqref="C279" start="0" length="0">
      <dxf>
        <border outline="0">
          <top/>
        </border>
      </dxf>
    </rfmt>
    <rfmt sheetId="5" sqref="C280" start="0" length="0">
      <dxf>
        <border outline="0">
          <top/>
        </border>
      </dxf>
    </rfmt>
    <rfmt sheetId="5" sqref="C281" start="0" length="0">
      <dxf>
        <border outline="0">
          <top/>
        </border>
      </dxf>
    </rfmt>
    <rfmt sheetId="5" sqref="C282" start="0" length="0">
      <dxf>
        <border outline="0">
          <top/>
        </border>
      </dxf>
    </rfmt>
    <rfmt sheetId="5" sqref="C283" start="0" length="0">
      <dxf>
        <border outline="0">
          <top/>
        </border>
      </dxf>
    </rfmt>
    <rfmt sheetId="5" sqref="C284" start="0" length="0">
      <dxf>
        <border outline="0">
          <top/>
        </border>
      </dxf>
    </rfmt>
    <rfmt sheetId="5" sqref="C285" start="0" length="0">
      <dxf>
        <border outline="0">
          <top/>
        </border>
      </dxf>
    </rfmt>
    <rfmt sheetId="5" sqref="C286" start="0" length="0">
      <dxf>
        <border outline="0">
          <top/>
        </border>
      </dxf>
    </rfmt>
    <rfmt sheetId="5" sqref="C287" start="0" length="0">
      <dxf>
        <border outline="0">
          <top/>
        </border>
      </dxf>
    </rfmt>
    <rfmt sheetId="5" sqref="C288" start="0" length="0">
      <dxf>
        <border outline="0">
          <top/>
        </border>
      </dxf>
    </rfmt>
    <rfmt sheetId="5" sqref="C289" start="0" length="0">
      <dxf>
        <border outline="0">
          <top/>
        </border>
      </dxf>
    </rfmt>
    <rfmt sheetId="5" sqref="C290" start="0" length="0">
      <dxf>
        <border outline="0">
          <top/>
        </border>
      </dxf>
    </rfmt>
    <rfmt sheetId="5" sqref="C291" start="0" length="0">
      <dxf>
        <border outline="0">
          <top/>
        </border>
      </dxf>
    </rfmt>
    <rfmt sheetId="5" sqref="C292" start="0" length="0">
      <dxf>
        <border outline="0">
          <top/>
        </border>
      </dxf>
    </rfmt>
    <rfmt sheetId="5" sqref="C293" start="0" length="0">
      <dxf>
        <border outline="0">
          <top/>
        </border>
      </dxf>
    </rfmt>
    <rfmt sheetId="5" sqref="C294" start="0" length="0">
      <dxf>
        <border outline="0">
          <top/>
        </border>
      </dxf>
    </rfmt>
    <rfmt sheetId="5" sqref="C295" start="0" length="0">
      <dxf>
        <border outline="0">
          <top/>
        </border>
      </dxf>
    </rfmt>
    <rfmt sheetId="5" sqref="C296" start="0" length="0">
      <dxf>
        <border outline="0">
          <top/>
        </border>
      </dxf>
    </rfmt>
    <rfmt sheetId="5" sqref="C297" start="0" length="0">
      <dxf>
        <border outline="0">
          <top/>
        </border>
      </dxf>
    </rfmt>
    <rfmt sheetId="5" sqref="C298" start="0" length="0">
      <dxf>
        <border outline="0">
          <top/>
        </border>
      </dxf>
    </rfmt>
    <rfmt sheetId="5" sqref="C299" start="0" length="0">
      <dxf>
        <border outline="0">
          <top/>
        </border>
      </dxf>
    </rfmt>
    <rfmt sheetId="5" sqref="C300" start="0" length="0">
      <dxf>
        <border outline="0">
          <top/>
        </border>
      </dxf>
    </rfmt>
    <rfmt sheetId="5" sqref="C301" start="0" length="0">
      <dxf>
        <border outline="0">
          <top/>
        </border>
      </dxf>
    </rfmt>
    <rfmt sheetId="5" sqref="C302" start="0" length="0">
      <dxf>
        <border outline="0">
          <top/>
        </border>
      </dxf>
    </rfmt>
    <rfmt sheetId="5" sqref="C303" start="0" length="0">
      <dxf>
        <border outline="0">
          <top/>
        </border>
      </dxf>
    </rfmt>
    <rfmt sheetId="5" sqref="C304" start="0" length="0">
      <dxf>
        <border outline="0">
          <top/>
        </border>
      </dxf>
    </rfmt>
    <rfmt sheetId="5" sqref="C305" start="0" length="0">
      <dxf>
        <border outline="0">
          <top/>
        </border>
      </dxf>
    </rfmt>
    <rfmt sheetId="5" sqref="C306" start="0" length="0">
      <dxf>
        <border outline="0">
          <top/>
        </border>
      </dxf>
    </rfmt>
    <rfmt sheetId="5" sqref="C307" start="0" length="0">
      <dxf>
        <border outline="0">
          <top/>
        </border>
      </dxf>
    </rfmt>
    <rfmt sheetId="5" sqref="C308" start="0" length="0">
      <dxf>
        <border outline="0">
          <top/>
        </border>
      </dxf>
    </rfmt>
    <rfmt sheetId="5" sqref="C309" start="0" length="0">
      <dxf>
        <border outline="0">
          <top/>
        </border>
      </dxf>
    </rfmt>
    <rfmt sheetId="5" sqref="C310" start="0" length="0">
      <dxf>
        <border outline="0">
          <top/>
        </border>
      </dxf>
    </rfmt>
    <rfmt sheetId="5" sqref="C311" start="0" length="0">
      <dxf>
        <border outline="0">
          <top/>
        </border>
      </dxf>
    </rfmt>
    <rfmt sheetId="5" sqref="C312" start="0" length="0">
      <dxf>
        <border outline="0">
          <top/>
        </border>
      </dxf>
    </rfmt>
    <rfmt sheetId="5" sqref="C313" start="0" length="0">
      <dxf>
        <border outline="0">
          <top/>
        </border>
      </dxf>
    </rfmt>
    <rfmt sheetId="5" sqref="C314" start="0" length="0">
      <dxf>
        <border outline="0">
          <top/>
        </border>
      </dxf>
    </rfmt>
    <rfmt sheetId="5" sqref="C315" start="0" length="0">
      <dxf>
        <border outline="0">
          <top/>
        </border>
      </dxf>
    </rfmt>
    <rfmt sheetId="5" sqref="C316" start="0" length="0">
      <dxf>
        <border outline="0">
          <top/>
        </border>
      </dxf>
    </rfmt>
    <rfmt sheetId="5" sqref="C317" start="0" length="0">
      <dxf>
        <border outline="0">
          <top/>
        </border>
      </dxf>
    </rfmt>
    <rfmt sheetId="5" sqref="C318" start="0" length="0">
      <dxf>
        <border outline="0">
          <top/>
        </border>
      </dxf>
    </rfmt>
    <rfmt sheetId="5" sqref="C319" start="0" length="0">
      <dxf>
        <border outline="0">
          <top/>
        </border>
      </dxf>
    </rfmt>
    <rfmt sheetId="5" sqref="C320" start="0" length="0">
      <dxf>
        <border outline="0">
          <top/>
        </border>
      </dxf>
    </rfmt>
    <rfmt sheetId="5" sqref="C321" start="0" length="0">
      <dxf>
        <border outline="0">
          <top/>
        </border>
      </dxf>
    </rfmt>
    <rfmt sheetId="5" sqref="C322" start="0" length="0">
      <dxf>
        <border outline="0">
          <top/>
        </border>
      </dxf>
    </rfmt>
    <rfmt sheetId="5" sqref="C323" start="0" length="0">
      <dxf>
        <border outline="0">
          <top/>
        </border>
      </dxf>
    </rfmt>
    <rfmt sheetId="5" sqref="C324" start="0" length="0">
      <dxf>
        <border outline="0">
          <top/>
        </border>
      </dxf>
    </rfmt>
    <rfmt sheetId="5" sqref="C325" start="0" length="0">
      <dxf>
        <border outline="0">
          <top/>
        </border>
      </dxf>
    </rfmt>
    <rfmt sheetId="5" sqref="C326" start="0" length="0">
      <dxf>
        <border outline="0">
          <top/>
        </border>
      </dxf>
    </rfmt>
    <rfmt sheetId="5" sqref="C327" start="0" length="0">
      <dxf>
        <border outline="0">
          <top/>
        </border>
      </dxf>
    </rfmt>
    <rfmt sheetId="5" sqref="C328" start="0" length="0">
      <dxf>
        <border outline="0">
          <top/>
        </border>
      </dxf>
    </rfmt>
    <rfmt sheetId="5" sqref="C329" start="0" length="0">
      <dxf>
        <border outline="0">
          <top/>
        </border>
      </dxf>
    </rfmt>
    <rfmt sheetId="5" sqref="C330" start="0" length="0">
      <dxf>
        <border outline="0">
          <top/>
        </border>
      </dxf>
    </rfmt>
    <rfmt sheetId="5" sqref="C331" start="0" length="0">
      <dxf>
        <border outline="0">
          <top/>
        </border>
      </dxf>
    </rfmt>
    <rfmt sheetId="5" sqref="C332" start="0" length="0">
      <dxf>
        <border outline="0">
          <top/>
        </border>
      </dxf>
    </rfmt>
    <rfmt sheetId="5" sqref="C333" start="0" length="0">
      <dxf>
        <border outline="0">
          <top/>
        </border>
      </dxf>
    </rfmt>
    <rfmt sheetId="5" sqref="C334" start="0" length="0">
      <dxf>
        <border outline="0">
          <top/>
        </border>
      </dxf>
    </rfmt>
    <rfmt sheetId="5" sqref="C335" start="0" length="0">
      <dxf>
        <border outline="0">
          <top/>
        </border>
      </dxf>
    </rfmt>
    <rfmt sheetId="5" sqref="C336" start="0" length="0">
      <dxf>
        <border outline="0">
          <top/>
        </border>
      </dxf>
    </rfmt>
    <rfmt sheetId="5" sqref="C337" start="0" length="0">
      <dxf>
        <border outline="0">
          <top/>
        </border>
      </dxf>
    </rfmt>
    <rfmt sheetId="5" sqref="C338" start="0" length="0">
      <dxf>
        <border outline="0">
          <top/>
        </border>
      </dxf>
    </rfmt>
    <rfmt sheetId="5" sqref="C339" start="0" length="0">
      <dxf>
        <border outline="0">
          <top/>
        </border>
      </dxf>
    </rfmt>
    <rfmt sheetId="5" sqref="C340" start="0" length="0">
      <dxf>
        <border outline="0">
          <top/>
        </border>
      </dxf>
    </rfmt>
    <rfmt sheetId="5" sqref="C341" start="0" length="0">
      <dxf>
        <border outline="0">
          <top/>
        </border>
      </dxf>
    </rfmt>
    <rfmt sheetId="5" sqref="C342" start="0" length="0">
      <dxf>
        <border outline="0">
          <top/>
        </border>
      </dxf>
    </rfmt>
    <rfmt sheetId="5" sqref="C343" start="0" length="0">
      <dxf>
        <border outline="0">
          <top/>
        </border>
      </dxf>
    </rfmt>
    <rfmt sheetId="5" sqref="C344" start="0" length="0">
      <dxf>
        <border outline="0">
          <top/>
        </border>
      </dxf>
    </rfmt>
    <rfmt sheetId="5" sqref="C345" start="0" length="0">
      <dxf>
        <border outline="0">
          <top/>
        </border>
      </dxf>
    </rfmt>
    <rfmt sheetId="5" sqref="C346" start="0" length="0">
      <dxf>
        <border outline="0">
          <top/>
        </border>
      </dxf>
    </rfmt>
    <rfmt sheetId="5" sqref="C347" start="0" length="0">
      <dxf>
        <border outline="0">
          <top/>
        </border>
      </dxf>
    </rfmt>
    <rfmt sheetId="5" sqref="C348" start="0" length="0">
      <dxf>
        <border outline="0">
          <top/>
        </border>
      </dxf>
    </rfmt>
    <rfmt sheetId="5" sqref="C349" start="0" length="0">
      <dxf>
        <border outline="0">
          <top/>
        </border>
      </dxf>
    </rfmt>
    <rfmt sheetId="5" sqref="C350" start="0" length="0">
      <dxf>
        <border outline="0">
          <top/>
        </border>
      </dxf>
    </rfmt>
    <rfmt sheetId="5" sqref="C351" start="0" length="0">
      <dxf>
        <border outline="0">
          <top/>
        </border>
      </dxf>
    </rfmt>
    <rfmt sheetId="5" sqref="C352" start="0" length="0">
      <dxf>
        <border outline="0">
          <top/>
        </border>
      </dxf>
    </rfmt>
    <rfmt sheetId="5" sqref="C353" start="0" length="0">
      <dxf>
        <border outline="0">
          <top/>
        </border>
      </dxf>
    </rfmt>
    <rfmt sheetId="5" sqref="C354" start="0" length="0">
      <dxf>
        <border outline="0">
          <top/>
        </border>
      </dxf>
    </rfmt>
    <rfmt sheetId="5" sqref="C355" start="0" length="0">
      <dxf>
        <border outline="0">
          <top/>
        </border>
      </dxf>
    </rfmt>
    <rfmt sheetId="5" sqref="C356" start="0" length="0">
      <dxf>
        <border outline="0">
          <top/>
        </border>
      </dxf>
    </rfmt>
    <rfmt sheetId="5" sqref="C357" start="0" length="0">
      <dxf>
        <border outline="0">
          <top/>
        </border>
      </dxf>
    </rfmt>
    <rfmt sheetId="5" sqref="C358" start="0" length="0">
      <dxf>
        <border outline="0">
          <top/>
        </border>
      </dxf>
    </rfmt>
    <rfmt sheetId="5" sqref="C359" start="0" length="0">
      <dxf>
        <border outline="0">
          <top/>
        </border>
      </dxf>
    </rfmt>
    <rfmt sheetId="5" sqref="C360" start="0" length="0">
      <dxf>
        <border outline="0">
          <top/>
        </border>
      </dxf>
    </rfmt>
    <rfmt sheetId="5" sqref="C361" start="0" length="0">
      <dxf>
        <border outline="0">
          <top/>
        </border>
      </dxf>
    </rfmt>
    <rfmt sheetId="5" sqref="C362" start="0" length="0">
      <dxf>
        <border outline="0">
          <top/>
        </border>
      </dxf>
    </rfmt>
    <rfmt sheetId="5" sqref="C363" start="0" length="0">
      <dxf>
        <border outline="0">
          <top/>
        </border>
      </dxf>
    </rfmt>
    <rfmt sheetId="5" sqref="C364" start="0" length="0">
      <dxf>
        <border outline="0">
          <top/>
        </border>
      </dxf>
    </rfmt>
    <rfmt sheetId="5" sqref="C365" start="0" length="0">
      <dxf>
        <border outline="0">
          <top/>
        </border>
      </dxf>
    </rfmt>
    <rfmt sheetId="5" sqref="C366" start="0" length="0">
      <dxf>
        <border outline="0">
          <top/>
        </border>
      </dxf>
    </rfmt>
    <rfmt sheetId="5" sqref="C367" start="0" length="0">
      <dxf>
        <border outline="0">
          <top/>
        </border>
      </dxf>
    </rfmt>
    <rfmt sheetId="5" sqref="C368" start="0" length="0">
      <dxf>
        <border outline="0">
          <top/>
        </border>
      </dxf>
    </rfmt>
    <rfmt sheetId="5" sqref="C369" start="0" length="0">
      <dxf>
        <border outline="0">
          <top/>
        </border>
      </dxf>
    </rfmt>
    <rfmt sheetId="5" sqref="C370" start="0" length="0">
      <dxf>
        <border outline="0">
          <top/>
        </border>
      </dxf>
    </rfmt>
    <rfmt sheetId="5" sqref="C371" start="0" length="0">
      <dxf>
        <border outline="0">
          <top/>
        </border>
      </dxf>
    </rfmt>
    <rfmt sheetId="5" sqref="C372" start="0" length="0">
      <dxf>
        <border outline="0">
          <top/>
        </border>
      </dxf>
    </rfmt>
    <rfmt sheetId="5" sqref="C373" start="0" length="0">
      <dxf>
        <border outline="0">
          <top/>
        </border>
      </dxf>
    </rfmt>
    <rfmt sheetId="5" sqref="C374" start="0" length="0">
      <dxf>
        <border outline="0">
          <top/>
        </border>
      </dxf>
    </rfmt>
    <rfmt sheetId="5" sqref="C375" start="0" length="0">
      <dxf>
        <border outline="0">
          <top/>
        </border>
      </dxf>
    </rfmt>
    <rfmt sheetId="5" sqref="C376" start="0" length="0">
      <dxf>
        <border outline="0">
          <top/>
        </border>
      </dxf>
    </rfmt>
    <rfmt sheetId="5" sqref="C377" start="0" length="0">
      <dxf>
        <border outline="0">
          <top/>
        </border>
      </dxf>
    </rfmt>
    <rfmt sheetId="5" sqref="C378" start="0" length="0">
      <dxf>
        <border outline="0">
          <top/>
        </border>
      </dxf>
    </rfmt>
    <rfmt sheetId="5" sqref="C379" start="0" length="0">
      <dxf>
        <border outline="0">
          <top/>
        </border>
      </dxf>
    </rfmt>
    <rfmt sheetId="5" sqref="C380" start="0" length="0">
      <dxf>
        <border outline="0">
          <top/>
        </border>
      </dxf>
    </rfmt>
    <rfmt sheetId="5" sqref="C381" start="0" length="0">
      <dxf>
        <border outline="0">
          <top/>
        </border>
      </dxf>
    </rfmt>
    <rfmt sheetId="5" sqref="C382" start="0" length="0">
      <dxf>
        <border outline="0">
          <top/>
        </border>
      </dxf>
    </rfmt>
    <rfmt sheetId="5" sqref="C383" start="0" length="0">
      <dxf>
        <border outline="0">
          <top/>
        </border>
      </dxf>
    </rfmt>
    <rfmt sheetId="5" sqref="C384" start="0" length="0">
      <dxf>
        <border outline="0">
          <top/>
        </border>
      </dxf>
    </rfmt>
    <rfmt sheetId="5" sqref="C385" start="0" length="0">
      <dxf>
        <border outline="0">
          <top/>
        </border>
      </dxf>
    </rfmt>
    <rfmt sheetId="5" sqref="C386" start="0" length="0">
      <dxf>
        <border outline="0">
          <top/>
        </border>
      </dxf>
    </rfmt>
    <rfmt sheetId="5" sqref="C387" start="0" length="0">
      <dxf>
        <border outline="0">
          <top/>
        </border>
      </dxf>
    </rfmt>
    <rfmt sheetId="5" sqref="C388" start="0" length="0">
      <dxf>
        <border outline="0">
          <top/>
        </border>
      </dxf>
    </rfmt>
    <rfmt sheetId="5" sqref="C389" start="0" length="0">
      <dxf>
        <border outline="0">
          <top/>
        </border>
      </dxf>
    </rfmt>
    <rfmt sheetId="5" sqref="C390" start="0" length="0">
      <dxf>
        <border outline="0">
          <top/>
        </border>
      </dxf>
    </rfmt>
    <rfmt sheetId="5" sqref="C391" start="0" length="0">
      <dxf>
        <border outline="0">
          <top/>
        </border>
      </dxf>
    </rfmt>
    <rfmt sheetId="5" sqref="C392" start="0" length="0">
      <dxf>
        <border outline="0">
          <top/>
        </border>
      </dxf>
    </rfmt>
    <rfmt sheetId="5" sqref="C393" start="0" length="0">
      <dxf>
        <border outline="0">
          <top/>
        </border>
      </dxf>
    </rfmt>
    <rfmt sheetId="5" sqref="C394" start="0" length="0">
      <dxf>
        <border outline="0">
          <top/>
        </border>
      </dxf>
    </rfmt>
    <rfmt sheetId="5" sqref="C395" start="0" length="0">
      <dxf>
        <border outline="0">
          <top/>
        </border>
      </dxf>
    </rfmt>
    <rfmt sheetId="5" sqref="C396" start="0" length="0">
      <dxf>
        <border outline="0">
          <top/>
        </border>
      </dxf>
    </rfmt>
    <rfmt sheetId="5" sqref="C397" start="0" length="0">
      <dxf>
        <border outline="0">
          <top/>
        </border>
      </dxf>
    </rfmt>
    <rfmt sheetId="5" sqref="C398" start="0" length="0">
      <dxf>
        <border outline="0">
          <top/>
        </border>
      </dxf>
    </rfmt>
    <rfmt sheetId="5" sqref="C399" start="0" length="0">
      <dxf>
        <border outline="0">
          <top/>
        </border>
      </dxf>
    </rfmt>
    <rfmt sheetId="5" sqref="C400" start="0" length="0">
      <dxf>
        <border outline="0">
          <top/>
        </border>
      </dxf>
    </rfmt>
    <rfmt sheetId="5" sqref="C401" start="0" length="0">
      <dxf>
        <border outline="0">
          <top/>
        </border>
      </dxf>
    </rfmt>
    <rfmt sheetId="5" sqref="C402" start="0" length="0">
      <dxf>
        <border outline="0">
          <top/>
        </border>
      </dxf>
    </rfmt>
    <rfmt sheetId="5" sqref="C403" start="0" length="0">
      <dxf>
        <border outline="0">
          <top/>
        </border>
      </dxf>
    </rfmt>
    <rfmt sheetId="5" sqref="C404" start="0" length="0">
      <dxf>
        <border outline="0">
          <top/>
        </border>
      </dxf>
    </rfmt>
    <rfmt sheetId="5" sqref="C405" start="0" length="0">
      <dxf>
        <border outline="0">
          <top/>
        </border>
      </dxf>
    </rfmt>
    <rfmt sheetId="5" sqref="C406" start="0" length="0">
      <dxf>
        <border outline="0">
          <top/>
        </border>
      </dxf>
    </rfmt>
    <rfmt sheetId="5" sqref="C407" start="0" length="0">
      <dxf>
        <border outline="0">
          <top/>
        </border>
      </dxf>
    </rfmt>
    <rfmt sheetId="5" sqref="C408" start="0" length="0">
      <dxf>
        <border outline="0">
          <top/>
        </border>
      </dxf>
    </rfmt>
    <rfmt sheetId="5" sqref="C409" start="0" length="0">
      <dxf>
        <border outline="0">
          <top/>
        </border>
      </dxf>
    </rfmt>
    <rfmt sheetId="5" sqref="C410" start="0" length="0">
      <dxf>
        <border outline="0">
          <top/>
        </border>
      </dxf>
    </rfmt>
    <rfmt sheetId="5" sqref="C411" start="0" length="0">
      <dxf>
        <border outline="0">
          <top/>
        </border>
      </dxf>
    </rfmt>
    <rfmt sheetId="5" sqref="C412" start="0" length="0">
      <dxf>
        <border outline="0">
          <top/>
        </border>
      </dxf>
    </rfmt>
    <rfmt sheetId="5" sqref="C413" start="0" length="0">
      <dxf>
        <border outline="0">
          <top/>
        </border>
      </dxf>
    </rfmt>
    <rfmt sheetId="5" sqref="C414" start="0" length="0">
      <dxf>
        <border outline="0">
          <top/>
        </border>
      </dxf>
    </rfmt>
    <rfmt sheetId="5" sqref="C415" start="0" length="0">
      <dxf>
        <border outline="0">
          <top/>
        </border>
      </dxf>
    </rfmt>
    <rfmt sheetId="5" sqref="C416" start="0" length="0">
      <dxf>
        <border outline="0">
          <top/>
        </border>
      </dxf>
    </rfmt>
    <rfmt sheetId="5" sqref="C417" start="0" length="0">
      <dxf>
        <border outline="0">
          <top/>
        </border>
      </dxf>
    </rfmt>
    <rfmt sheetId="5" sqref="C418" start="0" length="0">
      <dxf>
        <border outline="0">
          <top/>
        </border>
      </dxf>
    </rfmt>
    <rfmt sheetId="5" sqref="C419" start="0" length="0">
      <dxf>
        <border outline="0">
          <top/>
        </border>
      </dxf>
    </rfmt>
    <rfmt sheetId="5" sqref="C420" start="0" length="0">
      <dxf>
        <border outline="0">
          <top/>
        </border>
      </dxf>
    </rfmt>
    <rfmt sheetId="5" sqref="C421" start="0" length="0">
      <dxf>
        <border outline="0">
          <top/>
        </border>
      </dxf>
    </rfmt>
    <rfmt sheetId="5" sqref="C422" start="0" length="0">
      <dxf>
        <border outline="0">
          <top/>
        </border>
      </dxf>
    </rfmt>
    <rfmt sheetId="5" sqref="C423" start="0" length="0">
      <dxf>
        <border outline="0">
          <top/>
        </border>
      </dxf>
    </rfmt>
    <rfmt sheetId="5" sqref="C424" start="0" length="0">
      <dxf>
        <border outline="0">
          <top/>
        </border>
      </dxf>
    </rfmt>
    <rfmt sheetId="5" sqref="C425" start="0" length="0">
      <dxf>
        <border outline="0">
          <top/>
        </border>
      </dxf>
    </rfmt>
    <rfmt sheetId="5" sqref="C426" start="0" length="0">
      <dxf>
        <border outline="0">
          <top/>
        </border>
      </dxf>
    </rfmt>
    <rfmt sheetId="5" sqref="C427" start="0" length="0">
      <dxf>
        <border outline="0">
          <top/>
        </border>
      </dxf>
    </rfmt>
    <rfmt sheetId="5" sqref="C428" start="0" length="0">
      <dxf>
        <border outline="0">
          <top/>
        </border>
      </dxf>
    </rfmt>
    <rfmt sheetId="5" sqref="C429" start="0" length="0">
      <dxf>
        <border outline="0">
          <top/>
        </border>
      </dxf>
    </rfmt>
    <rfmt sheetId="5" sqref="C430" start="0" length="0">
      <dxf>
        <border outline="0">
          <top/>
        </border>
      </dxf>
    </rfmt>
    <rfmt sheetId="5" sqref="C431" start="0" length="0">
      <dxf>
        <border outline="0">
          <top/>
        </border>
      </dxf>
    </rfmt>
    <rfmt sheetId="5" sqref="C432" start="0" length="0">
      <dxf>
        <border outline="0">
          <top/>
        </border>
      </dxf>
    </rfmt>
    <rfmt sheetId="5" sqref="C433" start="0" length="0">
      <dxf>
        <border outline="0">
          <top/>
        </border>
      </dxf>
    </rfmt>
    <rfmt sheetId="5" sqref="C434" start="0" length="0">
      <dxf>
        <border outline="0">
          <top/>
        </border>
      </dxf>
    </rfmt>
    <rfmt sheetId="5" sqref="C435" start="0" length="0">
      <dxf>
        <border outline="0">
          <top/>
        </border>
      </dxf>
    </rfmt>
    <rfmt sheetId="5" sqref="C436" start="0" length="0">
      <dxf>
        <border outline="0">
          <top/>
        </border>
      </dxf>
    </rfmt>
    <rfmt sheetId="5" sqref="C437" start="0" length="0">
      <dxf>
        <border outline="0">
          <top/>
        </border>
      </dxf>
    </rfmt>
    <rfmt sheetId="5" sqref="C438" start="0" length="0">
      <dxf>
        <border outline="0">
          <top/>
        </border>
      </dxf>
    </rfmt>
    <rfmt sheetId="5" sqref="C439" start="0" length="0">
      <dxf>
        <border outline="0">
          <top/>
        </border>
      </dxf>
    </rfmt>
    <rfmt sheetId="5" sqref="C440" start="0" length="0">
      <dxf>
        <border outline="0">
          <top/>
        </border>
      </dxf>
    </rfmt>
    <rfmt sheetId="5" sqref="C441" start="0" length="0">
      <dxf>
        <border outline="0">
          <top/>
        </border>
      </dxf>
    </rfmt>
    <rfmt sheetId="5" sqref="C442" start="0" length="0">
      <dxf>
        <border outline="0">
          <top/>
        </border>
      </dxf>
    </rfmt>
    <rfmt sheetId="5" sqref="C443" start="0" length="0">
      <dxf>
        <border outline="0">
          <top/>
        </border>
      </dxf>
    </rfmt>
    <rfmt sheetId="5" sqref="C444" start="0" length="0">
      <dxf>
        <border outline="0">
          <top/>
        </border>
      </dxf>
    </rfmt>
    <rfmt sheetId="5" sqref="C445" start="0" length="0">
      <dxf>
        <border outline="0">
          <top/>
        </border>
      </dxf>
    </rfmt>
    <rfmt sheetId="5" sqref="C446" start="0" length="0">
      <dxf>
        <border outline="0">
          <top/>
        </border>
      </dxf>
    </rfmt>
    <rfmt sheetId="5" sqref="C447" start="0" length="0">
      <dxf>
        <border outline="0">
          <top/>
        </border>
      </dxf>
    </rfmt>
    <rfmt sheetId="5" sqref="C448" start="0" length="0">
      <dxf>
        <border outline="0">
          <top/>
        </border>
      </dxf>
    </rfmt>
    <rfmt sheetId="5" sqref="C449" start="0" length="0">
      <dxf>
        <border outline="0">
          <top/>
        </border>
      </dxf>
    </rfmt>
    <rfmt sheetId="5" sqref="C450" start="0" length="0">
      <dxf>
        <border outline="0">
          <top/>
        </border>
      </dxf>
    </rfmt>
    <rfmt sheetId="5" sqref="C451" start="0" length="0">
      <dxf>
        <border outline="0">
          <top/>
        </border>
      </dxf>
    </rfmt>
    <rfmt sheetId="5" sqref="C452" start="0" length="0">
      <dxf>
        <border outline="0">
          <top/>
        </border>
      </dxf>
    </rfmt>
    <rfmt sheetId="5" sqref="C453" start="0" length="0">
      <dxf>
        <border outline="0">
          <top/>
        </border>
      </dxf>
    </rfmt>
    <rfmt sheetId="5" sqref="C454" start="0" length="0">
      <dxf>
        <border outline="0">
          <top/>
        </border>
      </dxf>
    </rfmt>
    <rfmt sheetId="5" sqref="C455" start="0" length="0">
      <dxf>
        <border outline="0">
          <top/>
        </border>
      </dxf>
    </rfmt>
    <rfmt sheetId="5" sqref="C456" start="0" length="0">
      <dxf>
        <border outline="0">
          <top/>
        </border>
      </dxf>
    </rfmt>
    <rfmt sheetId="5" sqref="C457" start="0" length="0">
      <dxf>
        <border outline="0">
          <top/>
        </border>
      </dxf>
    </rfmt>
    <rfmt sheetId="5" sqref="C458" start="0" length="0">
      <dxf>
        <border outline="0">
          <top/>
        </border>
      </dxf>
    </rfmt>
    <rfmt sheetId="5" sqref="C459" start="0" length="0">
      <dxf>
        <border outline="0">
          <top/>
        </border>
      </dxf>
    </rfmt>
    <rfmt sheetId="5" sqref="C460" start="0" length="0">
      <dxf>
        <border outline="0">
          <top/>
        </border>
      </dxf>
    </rfmt>
    <rfmt sheetId="5" sqref="C461" start="0" length="0">
      <dxf>
        <border outline="0">
          <top/>
        </border>
      </dxf>
    </rfmt>
    <rfmt sheetId="5" sqref="C462" start="0" length="0">
      <dxf>
        <border outline="0">
          <top/>
        </border>
      </dxf>
    </rfmt>
    <rfmt sheetId="5" sqref="C463" start="0" length="0">
      <dxf>
        <border outline="0">
          <top/>
        </border>
      </dxf>
    </rfmt>
    <rfmt sheetId="5" sqref="C464" start="0" length="0">
      <dxf>
        <border outline="0">
          <top/>
        </border>
      </dxf>
    </rfmt>
    <rfmt sheetId="5" sqref="C465" start="0" length="0">
      <dxf>
        <border outline="0">
          <top/>
        </border>
      </dxf>
    </rfmt>
    <rfmt sheetId="5" sqref="C466" start="0" length="0">
      <dxf>
        <border outline="0">
          <top/>
        </border>
      </dxf>
    </rfmt>
    <rfmt sheetId="5" sqref="C467" start="0" length="0">
      <dxf>
        <border outline="0">
          <top/>
        </border>
      </dxf>
    </rfmt>
    <rfmt sheetId="5" sqref="C468" start="0" length="0">
      <dxf>
        <border outline="0">
          <top/>
        </border>
      </dxf>
    </rfmt>
    <rfmt sheetId="5" sqref="C469" start="0" length="0">
      <dxf>
        <border outline="0">
          <top/>
        </border>
      </dxf>
    </rfmt>
    <rfmt sheetId="5" sqref="C470" start="0" length="0">
      <dxf>
        <border outline="0">
          <top/>
        </border>
      </dxf>
    </rfmt>
    <rfmt sheetId="5" sqref="C471" start="0" length="0">
      <dxf>
        <border outline="0">
          <top/>
        </border>
      </dxf>
    </rfmt>
    <rfmt sheetId="5" sqref="C472" start="0" length="0">
      <dxf>
        <border outline="0">
          <top/>
        </border>
      </dxf>
    </rfmt>
    <rfmt sheetId="5" sqref="C473" start="0" length="0">
      <dxf>
        <border outline="0">
          <top/>
        </border>
      </dxf>
    </rfmt>
    <rfmt sheetId="5" sqref="C474" start="0" length="0">
      <dxf>
        <border outline="0">
          <top/>
        </border>
      </dxf>
    </rfmt>
    <rfmt sheetId="5" sqref="C475" start="0" length="0">
      <dxf>
        <border outline="0">
          <top/>
        </border>
      </dxf>
    </rfmt>
    <rfmt sheetId="5" sqref="C476" start="0" length="0">
      <dxf>
        <border outline="0">
          <top/>
        </border>
      </dxf>
    </rfmt>
    <rfmt sheetId="5" sqref="C477" start="0" length="0">
      <dxf>
        <border outline="0">
          <top/>
        </border>
      </dxf>
    </rfmt>
    <rfmt sheetId="5" sqref="C478" start="0" length="0">
      <dxf>
        <border outline="0">
          <top/>
        </border>
      </dxf>
    </rfmt>
    <rfmt sheetId="5" sqref="C479" start="0" length="0">
      <dxf>
        <border outline="0">
          <top/>
        </border>
      </dxf>
    </rfmt>
    <rfmt sheetId="5" sqref="C481" start="0" length="0">
      <dxf>
        <border outline="0">
          <left/>
        </border>
      </dxf>
    </rfmt>
  </rrc>
  <rrc rId="20497" sId="5" ref="C1:C1048576" action="deleteCol">
    <undo index="19" exp="area" ref3D="1" dr="$C$1:$CH$15" r="K60" sId="6"/>
    <undo index="10" exp="area" ref3D="1" dr="$C$1:$CH$15" r="K60" sId="6"/>
    <undo index="1" exp="area" ref3D="1" dr="$C$1:$CH$15" r="K60" sId="6"/>
    <undo index="19" exp="area" ref3D="1" dr="$C$1:$CH$15" r="J60" sId="6"/>
    <undo index="10" exp="area" ref3D="1" dr="$C$1:$CH$15" r="J60" sId="6"/>
    <undo index="1" exp="area" ref3D="1" dr="$C$1:$CH$15" r="J60" sId="6"/>
    <undo index="19" exp="area" ref3D="1" dr="$C$1:$CH$15" r="I60" sId="6"/>
    <undo index="10" exp="area" ref3D="1" dr="$C$1:$CH$15" r="I60" sId="6"/>
    <undo index="1" exp="area" ref3D="1" dr="$C$1:$CH$15" r="I60" sId="6"/>
    <undo index="19" exp="area" ref3D="1" dr="$C$1:$CH$15" r="H60" sId="6"/>
    <undo index="10" exp="area" ref3D="1" dr="$C$1:$CH$15" r="H60" sId="6"/>
    <undo index="1" exp="area" ref3D="1" dr="$C$1:$CH$15" r="H60" sId="6"/>
    <undo index="19" exp="area" ref3D="1" dr="$C$1:$CH$15" r="G60" sId="6"/>
    <undo index="10" exp="area" ref3D="1" dr="$C$1:$CH$15" r="G60" sId="6"/>
    <undo index="1" exp="area" ref3D="1" dr="$C$1:$CH$15" r="G60" sId="6"/>
    <undo index="10" exp="area" ref3D="1" dr="$C$1:$CH$15" r="F60" sId="6"/>
    <undo index="1" exp="area" ref3D="1" dr="$C$1:$CH$15" r="F60" sId="6"/>
    <undo index="10" exp="area" ref3D="1" dr="$C$1:$CH$15" r="E60" sId="6"/>
    <undo index="1" exp="area" ref3D="1" dr="$C$1:$CH$15" r="E60" sId="6"/>
    <undo index="19" exp="area" ref3D="1" dr="$C$1:$CH$15" r="K59" sId="6"/>
    <undo index="10" exp="area" ref3D="1" dr="$C$1:$CH$15" r="K59" sId="6"/>
    <undo index="1" exp="area" ref3D="1" dr="$C$1:$CH$15" r="K59" sId="6"/>
    <undo index="19" exp="area" ref3D="1" dr="$C$1:$CH$15" r="J59" sId="6"/>
    <undo index="10" exp="area" ref3D="1" dr="$C$1:$CH$15" r="J59" sId="6"/>
    <undo index="1" exp="area" ref3D="1" dr="$C$1:$CH$15" r="J59" sId="6"/>
    <undo index="19" exp="area" ref3D="1" dr="$C$1:$CH$15" r="I59" sId="6"/>
    <undo index="10" exp="area" ref3D="1" dr="$C$1:$CH$15" r="I59" sId="6"/>
    <undo index="1" exp="area" ref3D="1" dr="$C$1:$CH$15" r="I59" sId="6"/>
    <undo index="19" exp="area" ref3D="1" dr="$C$1:$CH$15" r="H59" sId="6"/>
    <undo index="10" exp="area" ref3D="1" dr="$C$1:$CH$15" r="H59" sId="6"/>
    <undo index="1" exp="area" ref3D="1" dr="$C$1:$CH$15" r="H59" sId="6"/>
    <undo index="19" exp="area" ref3D="1" dr="$C$1:$CH$15" r="G59" sId="6"/>
    <undo index="10" exp="area" ref3D="1" dr="$C$1:$CH$15" r="G59" sId="6"/>
    <undo index="1" exp="area" ref3D="1" dr="$C$1:$CH$15" r="G59" sId="6"/>
    <undo index="10" exp="area" ref3D="1" dr="$C$1:$CH$15" r="F59" sId="6"/>
    <undo index="1" exp="area" ref3D="1" dr="$C$1:$CH$15" r="F59" sId="6"/>
    <undo index="10" exp="area" ref3D="1" dr="$C$1:$CH$15" r="E59" sId="6"/>
    <undo index="1" exp="area" ref3D="1" dr="$C$1:$CH$15" r="E59" sId="6"/>
    <undo index="19" exp="area" ref3D="1" dr="$C$1:$CH$15" r="K58" sId="6"/>
    <undo index="10" exp="area" ref3D="1" dr="$C$1:$CH$15" r="K58" sId="6"/>
    <undo index="1" exp="area" ref3D="1" dr="$C$1:$CH$15" r="K58" sId="6"/>
    <undo index="19" exp="area" ref3D="1" dr="$C$1:$CH$15" r="J58" sId="6"/>
    <undo index="10" exp="area" ref3D="1" dr="$C$1:$CH$15" r="J58" sId="6"/>
    <undo index="1" exp="area" ref3D="1" dr="$C$1:$CH$15" r="J58" sId="6"/>
    <undo index="19" exp="area" ref3D="1" dr="$C$1:$CH$15" r="I58" sId="6"/>
    <undo index="10" exp="area" ref3D="1" dr="$C$1:$CH$15" r="I58" sId="6"/>
    <undo index="1" exp="area" ref3D="1" dr="$C$1:$CH$15" r="I58" sId="6"/>
    <undo index="19" exp="area" ref3D="1" dr="$C$1:$CH$15" r="H58" sId="6"/>
    <undo index="10" exp="area" ref3D="1" dr="$C$1:$CH$15" r="H58" sId="6"/>
    <undo index="1" exp="area" ref3D="1" dr="$C$1:$CH$15" r="H58" sId="6"/>
    <undo index="19" exp="area" ref3D="1" dr="$C$1:$CH$15" r="G58" sId="6"/>
    <undo index="10" exp="area" ref3D="1" dr="$C$1:$CH$15" r="G58" sId="6"/>
    <undo index="1" exp="area" ref3D="1" dr="$C$1:$CH$15" r="G58" sId="6"/>
    <undo index="10" exp="area" ref3D="1" dr="$C$1:$CH$15" r="F58" sId="6"/>
    <undo index="1" exp="area" ref3D="1" dr="$C$1:$CH$15" r="F58" sId="6"/>
    <undo index="10" exp="area" ref3D="1" dr="$C$1:$CH$15" r="E58" sId="6"/>
    <undo index="1" exp="area" ref3D="1" dr="$C$1:$CH$15" r="E58" sId="6"/>
    <undo index="19" exp="area" ref3D="1" dr="$C$1:$CH$15" r="K57" sId="6"/>
    <undo index="10" exp="area" ref3D="1" dr="$C$1:$CH$15" r="K57" sId="6"/>
    <undo index="1" exp="area" ref3D="1" dr="$C$1:$CH$15" r="K57" sId="6"/>
    <undo index="19" exp="area" ref3D="1" dr="$C$1:$CH$15" r="J57" sId="6"/>
    <undo index="10" exp="area" ref3D="1" dr="$C$1:$CH$15" r="J57" sId="6"/>
    <undo index="1" exp="area" ref3D="1" dr="$C$1:$CH$15" r="J57" sId="6"/>
    <undo index="19" exp="area" ref3D="1" dr="$C$1:$CH$15" r="I57" sId="6"/>
    <undo index="10" exp="area" ref3D="1" dr="$C$1:$CH$15" r="I57" sId="6"/>
    <undo index="1" exp="area" ref3D="1" dr="$C$1:$CH$15" r="I57" sId="6"/>
    <undo index="19" exp="area" ref3D="1" dr="$C$1:$CH$15" r="H57" sId="6"/>
    <undo index="10" exp="area" ref3D="1" dr="$C$1:$CH$15" r="H57" sId="6"/>
    <undo index="1" exp="area" ref3D="1" dr="$C$1:$CH$15" r="H57" sId="6"/>
    <undo index="19" exp="area" ref3D="1" dr="$C$1:$CH$15" r="G57" sId="6"/>
    <undo index="10" exp="area" ref3D="1" dr="$C$1:$CH$15" r="G57" sId="6"/>
    <undo index="1" exp="area" ref3D="1" dr="$C$1:$CH$15" r="G57" sId="6"/>
    <undo index="10" exp="area" ref3D="1" dr="$C$1:$CH$15" r="F57" sId="6"/>
    <undo index="1" exp="area" ref3D="1" dr="$C$1:$CH$15" r="F57" sId="6"/>
    <undo index="10" exp="area" ref3D="1" dr="$C$1:$CH$15" r="E57" sId="6"/>
    <undo index="1" exp="area" ref3D="1" dr="$C$1:$CH$15" r="E57" sId="6"/>
    <undo index="19" exp="area" ref3D="1" dr="$C$1:$CH$15" r="K56" sId="6"/>
    <undo index="10" exp="area" ref3D="1" dr="$C$1:$CH$15" r="K56" sId="6"/>
    <undo index="1" exp="area" ref3D="1" dr="$C$1:$CH$15" r="K56" sId="6"/>
    <undo index="19" exp="area" ref3D="1" dr="$C$1:$CH$15" r="J56" sId="6"/>
    <undo index="10" exp="area" ref3D="1" dr="$C$1:$CH$15" r="J56" sId="6"/>
    <undo index="1" exp="area" ref3D="1" dr="$C$1:$CH$15" r="J56" sId="6"/>
    <undo index="19" exp="area" ref3D="1" dr="$C$1:$CH$15" r="I56" sId="6"/>
    <undo index="10" exp="area" ref3D="1" dr="$C$1:$CH$15" r="I56" sId="6"/>
    <undo index="1" exp="area" ref3D="1" dr="$C$1:$CH$15" r="I56" sId="6"/>
    <undo index="19" exp="area" ref3D="1" dr="$C$1:$CH$15" r="H56" sId="6"/>
    <undo index="10" exp="area" ref3D="1" dr="$C$1:$CH$15" r="H56" sId="6"/>
    <undo index="1" exp="area" ref3D="1" dr="$C$1:$CH$15" r="H56" sId="6"/>
    <undo index="19" exp="area" ref3D="1" dr="$C$1:$CH$15" r="G56" sId="6"/>
    <undo index="10" exp="area" ref3D="1" dr="$C$1:$CH$15" r="G56" sId="6"/>
    <undo index="1" exp="area" ref3D="1" dr="$C$1:$CH$15" r="G56" sId="6"/>
    <undo index="10" exp="area" ref3D="1" dr="$C$1:$CH$15" r="F56" sId="6"/>
    <undo index="1" exp="area" ref3D="1" dr="$C$1:$CH$15" r="F56" sId="6"/>
    <undo index="10" exp="area" ref3D="1" dr="$C$1:$CH$15" r="E56" sId="6"/>
    <undo index="1" exp="area" ref3D="1" dr="$C$1:$CH$15" r="E56" sId="6"/>
    <undo index="19" exp="area" ref3D="1" dr="$C$1:$CH$15" r="K55" sId="6"/>
    <undo index="10" exp="area" ref3D="1" dr="$C$1:$CH$15" r="K55" sId="6"/>
    <undo index="1" exp="area" ref3D="1" dr="$C$1:$CH$15" r="K55" sId="6"/>
    <undo index="19" exp="area" ref3D="1" dr="$C$1:$CH$15" r="J55" sId="6"/>
    <undo index="10" exp="area" ref3D="1" dr="$C$1:$CH$15" r="J55" sId="6"/>
    <undo index="1" exp="area" ref3D="1" dr="$C$1:$CH$15" r="J55" sId="6"/>
    <undo index="19" exp="area" ref3D="1" dr="$C$1:$CH$15" r="I55" sId="6"/>
    <undo index="10" exp="area" ref3D="1" dr="$C$1:$CH$15" r="I55" sId="6"/>
    <undo index="1" exp="area" ref3D="1" dr="$C$1:$CH$15" r="I55" sId="6"/>
    <undo index="19" exp="area" ref3D="1" dr="$C$1:$CH$15" r="H55" sId="6"/>
    <undo index="10" exp="area" ref3D="1" dr="$C$1:$CH$15" r="H55" sId="6"/>
    <undo index="1" exp="area" ref3D="1" dr="$C$1:$CH$15" r="H55" sId="6"/>
    <undo index="19" exp="area" ref3D="1" dr="$C$1:$CH$15" r="G55" sId="6"/>
    <undo index="10" exp="area" ref3D="1" dr="$C$1:$CH$15" r="G55" sId="6"/>
    <undo index="1" exp="area" ref3D="1" dr="$C$1:$CH$15" r="G55" sId="6"/>
    <undo index="10" exp="area" ref3D="1" dr="$C$1:$CH$15" r="F55" sId="6"/>
    <undo index="1" exp="area" ref3D="1" dr="$C$1:$CH$15" r="F55" sId="6"/>
    <undo index="10" exp="area" ref3D="1" dr="$C$1:$CH$15" r="E55" sId="6"/>
    <undo index="1" exp="area" ref3D="1" dr="$C$1:$CH$15" r="E55" sId="6"/>
    <undo index="19" exp="area" ref3D="1" dr="$C$1:$CH$15" r="K54" sId="6"/>
    <undo index="10" exp="area" ref3D="1" dr="$C$1:$CH$15" r="K54" sId="6"/>
    <undo index="1" exp="area" ref3D="1" dr="$C$1:$CH$15" r="K54" sId="6"/>
    <undo index="19" exp="area" ref3D="1" dr="$C$1:$CH$15" r="J54" sId="6"/>
    <undo index="10" exp="area" ref3D="1" dr="$C$1:$CH$15" r="J54" sId="6"/>
    <undo index="1" exp="area" ref3D="1" dr="$C$1:$CH$15" r="J54" sId="6"/>
    <undo index="19" exp="area" ref3D="1" dr="$C$1:$CH$15" r="I54" sId="6"/>
    <undo index="10" exp="area" ref3D="1" dr="$C$1:$CH$15" r="I54" sId="6"/>
    <undo index="1" exp="area" ref3D="1" dr="$C$1:$CH$15" r="I54" sId="6"/>
    <undo index="19" exp="area" ref3D="1" dr="$C$1:$CH$15" r="H54" sId="6"/>
    <undo index="10" exp="area" ref3D="1" dr="$C$1:$CH$15" r="H54" sId="6"/>
    <undo index="1" exp="area" ref3D="1" dr="$C$1:$CH$15" r="H54" sId="6"/>
    <undo index="19" exp="area" ref3D="1" dr="$C$1:$CH$15" r="G54" sId="6"/>
    <undo index="10" exp="area" ref3D="1" dr="$C$1:$CH$15" r="G54" sId="6"/>
    <undo index="1" exp="area" ref3D="1" dr="$C$1:$CH$15" r="G54" sId="6"/>
    <undo index="10" exp="area" ref3D="1" dr="$C$1:$CH$15" r="F54" sId="6"/>
    <undo index="1" exp="area" ref3D="1" dr="$C$1:$CH$15" r="F54" sId="6"/>
    <undo index="10" exp="area" ref3D="1" dr="$C$1:$CH$15" r="E54" sId="6"/>
    <undo index="1" exp="area" ref3D="1" dr="$C$1:$CH$15" r="E54" sId="6"/>
    <undo index="19" exp="area" ref3D="1" dr="$C$1:$CH$15" r="K53" sId="6"/>
    <undo index="10" exp="area" ref3D="1" dr="$C$1:$CH$15" r="K53" sId="6"/>
    <undo index="1" exp="area" ref3D="1" dr="$C$1:$CH$15" r="K53" sId="6"/>
    <undo index="19" exp="area" ref3D="1" dr="$C$1:$CH$15" r="J53" sId="6"/>
    <undo index="10" exp="area" ref3D="1" dr="$C$1:$CH$15" r="J53" sId="6"/>
    <undo index="1" exp="area" ref3D="1" dr="$C$1:$CH$15" r="J53" sId="6"/>
    <undo index="19" exp="area" ref3D="1" dr="$C$1:$CH$15" r="I53" sId="6"/>
    <undo index="10" exp="area" ref3D="1" dr="$C$1:$CH$15" r="I53" sId="6"/>
    <undo index="1" exp="area" ref3D="1" dr="$C$1:$CH$15" r="I53" sId="6"/>
    <undo index="19" exp="area" ref3D="1" dr="$C$1:$CH$15" r="H53" sId="6"/>
    <undo index="10" exp="area" ref3D="1" dr="$C$1:$CH$15" r="H53" sId="6"/>
    <undo index="1" exp="area" ref3D="1" dr="$C$1:$CH$15" r="H53" sId="6"/>
    <undo index="19" exp="area" ref3D="1" dr="$C$1:$CH$15" r="G53" sId="6"/>
    <undo index="10" exp="area" ref3D="1" dr="$C$1:$CH$15" r="G53" sId="6"/>
    <undo index="1" exp="area" ref3D="1" dr="$C$1:$CH$15" r="G53" sId="6"/>
    <undo index="10" exp="area" ref3D="1" dr="$C$1:$CH$15" r="F53" sId="6"/>
    <undo index="1" exp="area" ref3D="1" dr="$C$1:$CH$15" r="F53" sId="6"/>
    <undo index="10" exp="area" ref3D="1" dr="$C$1:$CH$15" r="E53" sId="6"/>
    <undo index="1" exp="area" ref3D="1" dr="$C$1:$CH$15" r="E53" sId="6"/>
    <undo index="19" exp="area" ref3D="1" dr="$C$1:$CH$15" r="K52" sId="6"/>
    <undo index="10" exp="area" ref3D="1" dr="$C$1:$CH$15" r="K52" sId="6"/>
    <undo index="1" exp="area" ref3D="1" dr="$C$1:$CH$15" r="K52" sId="6"/>
    <undo index="19" exp="area" ref3D="1" dr="$C$1:$CH$15" r="J52" sId="6"/>
    <undo index="10" exp="area" ref3D="1" dr="$C$1:$CH$15" r="J52" sId="6"/>
    <undo index="1" exp="area" ref3D="1" dr="$C$1:$CH$15" r="J52" sId="6"/>
    <undo index="19" exp="area" ref3D="1" dr="$C$1:$CH$15" r="I52" sId="6"/>
    <undo index="10" exp="area" ref3D="1" dr="$C$1:$CH$15" r="I52" sId="6"/>
    <undo index="1" exp="area" ref3D="1" dr="$C$1:$CH$15" r="I52" sId="6"/>
    <undo index="19" exp="area" ref3D="1" dr="$C$1:$CH$15" r="H52" sId="6"/>
    <undo index="10" exp="area" ref3D="1" dr="$C$1:$CH$15" r="H52" sId="6"/>
    <undo index="1" exp="area" ref3D="1" dr="$C$1:$CH$15" r="H52" sId="6"/>
    <undo index="19" exp="area" ref3D="1" dr="$C$1:$CH$15" r="G52" sId="6"/>
    <undo index="10" exp="area" ref3D="1" dr="$C$1:$CH$15" r="G52" sId="6"/>
    <undo index="1" exp="area" ref3D="1" dr="$C$1:$CH$15" r="G52" sId="6"/>
    <undo index="10" exp="area" ref3D="1" dr="$C$1:$CH$15" r="F52" sId="6"/>
    <undo index="1" exp="area" ref3D="1" dr="$C$1:$CH$15" r="F52" sId="6"/>
    <undo index="10" exp="area" ref3D="1" dr="$C$1:$CH$15" r="E52" sId="6"/>
    <undo index="1" exp="area" ref3D="1" dr="$C$1:$CH$15" r="E52" sId="6"/>
    <undo index="19" exp="area" ref3D="1" dr="$C$1:$CH$15" r="K51" sId="6"/>
    <undo index="10" exp="area" ref3D="1" dr="$C$1:$CH$15" r="K51" sId="6"/>
    <undo index="1" exp="area" ref3D="1" dr="$C$1:$CH$15" r="K51" sId="6"/>
    <undo index="19" exp="area" ref3D="1" dr="$C$1:$CH$15" r="J51" sId="6"/>
    <undo index="10" exp="area" ref3D="1" dr="$C$1:$CH$15" r="J51" sId="6"/>
    <undo index="1" exp="area" ref3D="1" dr="$C$1:$CH$15" r="J51" sId="6"/>
    <undo index="19" exp="area" ref3D="1" dr="$C$1:$CH$15" r="I51" sId="6"/>
    <undo index="10" exp="area" ref3D="1" dr="$C$1:$CH$15" r="I51" sId="6"/>
    <undo index="1" exp="area" ref3D="1" dr="$C$1:$CH$15" r="I51" sId="6"/>
    <undo index="19" exp="area" ref3D="1" dr="$C$1:$CH$15" r="H51" sId="6"/>
    <undo index="10" exp="area" ref3D="1" dr="$C$1:$CH$15" r="H51" sId="6"/>
    <undo index="1" exp="area" ref3D="1" dr="$C$1:$CH$15" r="H51" sId="6"/>
    <undo index="19" exp="area" ref3D="1" dr="$C$1:$CH$15" r="G51" sId="6"/>
    <undo index="10" exp="area" ref3D="1" dr="$C$1:$CH$15" r="G51" sId="6"/>
    <undo index="1" exp="area" ref3D="1" dr="$C$1:$CH$15" r="G51" sId="6"/>
    <undo index="10" exp="area" ref3D="1" dr="$C$1:$CH$15" r="F51" sId="6"/>
    <undo index="1" exp="area" ref3D="1" dr="$C$1:$CH$15" r="F51" sId="6"/>
    <undo index="10" exp="area" ref3D="1" dr="$C$1:$CH$15" r="E51" sId="6"/>
    <undo index="1" exp="area" ref3D="1" dr="$C$1:$CH$15" r="E51" sId="6"/>
    <undo index="19" exp="area" ref3D="1" dr="$C$1:$CH$15" r="K50" sId="6"/>
    <undo index="10" exp="area" ref3D="1" dr="$C$1:$CH$15" r="K50" sId="6"/>
    <undo index="1" exp="area" ref3D="1" dr="$C$1:$CH$15" r="K50" sId="6"/>
    <undo index="19" exp="area" ref3D="1" dr="$C$1:$CH$15" r="J50" sId="6"/>
    <undo index="10" exp="area" ref3D="1" dr="$C$1:$CH$15" r="J50" sId="6"/>
    <undo index="1" exp="area" ref3D="1" dr="$C$1:$CH$15" r="J50" sId="6"/>
    <undo index="19" exp="area" ref3D="1" dr="$C$1:$CH$15" r="I50" sId="6"/>
    <undo index="10" exp="area" ref3D="1" dr="$C$1:$CH$15" r="I50" sId="6"/>
    <undo index="1" exp="area" ref3D="1" dr="$C$1:$CH$15" r="I50" sId="6"/>
    <undo index="19" exp="area" ref3D="1" dr="$C$1:$CH$15" r="H50" sId="6"/>
    <undo index="10" exp="area" ref3D="1" dr="$C$1:$CH$15" r="H50" sId="6"/>
    <undo index="1" exp="area" ref3D="1" dr="$C$1:$CH$15" r="H50" sId="6"/>
    <undo index="19" exp="area" ref3D="1" dr="$C$1:$CH$15" r="G50" sId="6"/>
    <undo index="10" exp="area" ref3D="1" dr="$C$1:$CH$15" r="G50" sId="6"/>
    <undo index="1" exp="area" ref3D="1" dr="$C$1:$CH$15" r="G50" sId="6"/>
    <undo index="10" exp="area" ref3D="1" dr="$C$1:$CH$15" r="F50" sId="6"/>
    <undo index="1" exp="area" ref3D="1" dr="$C$1:$CH$15" r="F50" sId="6"/>
    <undo index="10" exp="area" ref3D="1" dr="$C$1:$CH$15" r="E50" sId="6"/>
    <undo index="1" exp="area" ref3D="1" dr="$C$1:$CH$15" r="E50" sId="6"/>
    <undo index="19" exp="area" ref3D="1" dr="$C$1:$CH$15" r="K49" sId="6"/>
    <undo index="10" exp="area" ref3D="1" dr="$C$1:$CH$15" r="K49" sId="6"/>
    <undo index="1" exp="area" ref3D="1" dr="$C$1:$CH$15" r="K49" sId="6"/>
    <undo index="19" exp="area" ref3D="1" dr="$C$1:$CH$15" r="J49" sId="6"/>
    <undo index="10" exp="area" ref3D="1" dr="$C$1:$CH$15" r="J49" sId="6"/>
    <undo index="1" exp="area" ref3D="1" dr="$C$1:$CH$15" r="J49" sId="6"/>
    <undo index="19" exp="area" ref3D="1" dr="$C$1:$CH$15" r="I49" sId="6"/>
    <undo index="10" exp="area" ref3D="1" dr="$C$1:$CH$15" r="I49" sId="6"/>
    <undo index="1" exp="area" ref3D="1" dr="$C$1:$CH$15" r="I49" sId="6"/>
    <undo index="19" exp="area" ref3D="1" dr="$C$1:$CH$15" r="H49" sId="6"/>
    <undo index="10" exp="area" ref3D="1" dr="$C$1:$CH$15" r="H49" sId="6"/>
    <undo index="1" exp="area" ref3D="1" dr="$C$1:$CH$15" r="H49" sId="6"/>
    <undo index="19" exp="area" ref3D="1" dr="$C$1:$CH$15" r="G49" sId="6"/>
    <undo index="10" exp="area" ref3D="1" dr="$C$1:$CH$15" r="G49" sId="6"/>
    <undo index="1" exp="area" ref3D="1" dr="$C$1:$CH$15" r="G49" sId="6"/>
    <undo index="10" exp="area" ref3D="1" dr="$C$1:$CH$15" r="F49" sId="6"/>
    <undo index="1" exp="area" ref3D="1" dr="$C$1:$CH$15" r="F49" sId="6"/>
    <undo index="10" exp="area" ref3D="1" dr="$C$1:$CH$15" r="E49" sId="6"/>
    <undo index="1" exp="area" ref3D="1" dr="$C$1:$CH$15" r="E49" sId="6"/>
    <undo index="19" exp="area" ref3D="1" dr="$C$1:$CH$15" r="K48" sId="6"/>
    <undo index="10" exp="area" ref3D="1" dr="$C$1:$CH$15" r="K48" sId="6"/>
    <undo index="1" exp="area" ref3D="1" dr="$C$1:$CH$15" r="K48" sId="6"/>
    <undo index="19" exp="area" ref3D="1" dr="$C$1:$CH$15" r="J48" sId="6"/>
    <undo index="10" exp="area" ref3D="1" dr="$C$1:$CH$15" r="J48" sId="6"/>
    <undo index="1" exp="area" ref3D="1" dr="$C$1:$CH$15" r="J48" sId="6"/>
    <undo index="19" exp="area" ref3D="1" dr="$C$1:$CH$15" r="I48" sId="6"/>
    <undo index="10" exp="area" ref3D="1" dr="$C$1:$CH$15" r="I48" sId="6"/>
    <undo index="1" exp="area" ref3D="1" dr="$C$1:$CH$15" r="I48" sId="6"/>
    <undo index="19" exp="area" ref3D="1" dr="$C$1:$CH$15" r="H48" sId="6"/>
    <undo index="10" exp="area" ref3D="1" dr="$C$1:$CH$15" r="H48" sId="6"/>
    <undo index="1" exp="area" ref3D="1" dr="$C$1:$CH$15" r="H48" sId="6"/>
    <undo index="19" exp="area" ref3D="1" dr="$C$1:$CH$15" r="G48" sId="6"/>
    <undo index="10" exp="area" ref3D="1" dr="$C$1:$CH$15" r="G48" sId="6"/>
    <undo index="1" exp="area" ref3D="1" dr="$C$1:$CH$15" r="G48" sId="6"/>
    <undo index="10" exp="area" ref3D="1" dr="$C$1:$CH$15" r="F48" sId="6"/>
    <undo index="1" exp="area" ref3D="1" dr="$C$1:$CH$15" r="F48" sId="6"/>
    <undo index="10" exp="area" ref3D="1" dr="$C$1:$CH$15" r="E48" sId="6"/>
    <undo index="1" exp="area" ref3D="1" dr="$C$1:$CH$15" r="E48" sId="6"/>
    <undo index="19" exp="area" ref3D="1" dr="$C$1:$CH$15" r="K47" sId="6"/>
    <undo index="10" exp="area" ref3D="1" dr="$C$1:$CH$15" r="K47" sId="6"/>
    <undo index="1" exp="area" ref3D="1" dr="$C$1:$CH$15" r="K47" sId="6"/>
    <undo index="19" exp="area" ref3D="1" dr="$C$1:$CH$15" r="J47" sId="6"/>
    <undo index="10" exp="area" ref3D="1" dr="$C$1:$CH$15" r="J47" sId="6"/>
    <undo index="1" exp="area" ref3D="1" dr="$C$1:$CH$15" r="J47" sId="6"/>
    <undo index="19" exp="area" ref3D="1" dr="$C$1:$CH$15" r="I47" sId="6"/>
    <undo index="10" exp="area" ref3D="1" dr="$C$1:$CH$15" r="I47" sId="6"/>
    <undo index="1" exp="area" ref3D="1" dr="$C$1:$CH$15" r="I47" sId="6"/>
    <undo index="19" exp="area" ref3D="1" dr="$C$1:$CH$15" r="H47" sId="6"/>
    <undo index="10" exp="area" ref3D="1" dr="$C$1:$CH$15" r="H47" sId="6"/>
    <undo index="1" exp="area" ref3D="1" dr="$C$1:$CH$15" r="H47" sId="6"/>
    <undo index="19" exp="area" ref3D="1" dr="$C$1:$CH$15" r="G47" sId="6"/>
    <undo index="10" exp="area" ref3D="1" dr="$C$1:$CH$15" r="G47" sId="6"/>
    <undo index="1" exp="area" ref3D="1" dr="$C$1:$CH$15" r="G47" sId="6"/>
    <undo index="10" exp="area" ref3D="1" dr="$C$1:$CH$15" r="F47" sId="6"/>
    <undo index="1" exp="area" ref3D="1" dr="$C$1:$CH$15" r="F47" sId="6"/>
    <undo index="10" exp="area" ref3D="1" dr="$C$1:$CH$15" r="E47" sId="6"/>
    <undo index="1" exp="area" ref3D="1" dr="$C$1:$CH$15" r="E47" sId="6"/>
    <undo index="19" exp="area" ref3D="1" dr="$C$1:$CH$15" r="K46" sId="6"/>
    <undo index="10" exp="area" ref3D="1" dr="$C$1:$CH$15" r="K46" sId="6"/>
    <undo index="1" exp="area" ref3D="1" dr="$C$1:$CH$15" r="K46" sId="6"/>
    <undo index="19" exp="area" ref3D="1" dr="$C$1:$CH$15" r="J46" sId="6"/>
    <undo index="10" exp="area" ref3D="1" dr="$C$1:$CH$15" r="J46" sId="6"/>
    <undo index="1" exp="area" ref3D="1" dr="$C$1:$CH$15" r="J46" sId="6"/>
    <undo index="19" exp="area" ref3D="1" dr="$C$1:$CH$15" r="I46" sId="6"/>
    <undo index="10" exp="area" ref3D="1" dr="$C$1:$CH$15" r="I46" sId="6"/>
    <undo index="1" exp="area" ref3D="1" dr="$C$1:$CH$15" r="I46" sId="6"/>
    <undo index="19" exp="area" ref3D="1" dr="$C$1:$CH$15" r="H46" sId="6"/>
    <undo index="10" exp="area" ref3D="1" dr="$C$1:$CH$15" r="H46" sId="6"/>
    <undo index="1" exp="area" ref3D="1" dr="$C$1:$CH$15" r="H46" sId="6"/>
    <undo index="19" exp="area" ref3D="1" dr="$C$1:$CH$15" r="G46" sId="6"/>
    <undo index="10" exp="area" ref3D="1" dr="$C$1:$CH$15" r="G46" sId="6"/>
    <undo index="1" exp="area" ref3D="1" dr="$C$1:$CH$15" r="G46" sId="6"/>
    <undo index="10" exp="area" ref3D="1" dr="$C$1:$CH$15" r="F46" sId="6"/>
    <undo index="1" exp="area" ref3D="1" dr="$C$1:$CH$15" r="F46" sId="6"/>
    <undo index="10" exp="area" ref3D="1" dr="$C$1:$CH$15" r="E46" sId="6"/>
    <undo index="1" exp="area" ref3D="1" dr="$C$1:$CH$15" r="E46" sId="6"/>
    <undo index="19" exp="area" ref3D="1" dr="$C$1:$CH$15" r="K45" sId="6"/>
    <undo index="10" exp="area" ref3D="1" dr="$C$1:$CH$15" r="K45" sId="6"/>
    <undo index="1" exp="area" ref3D="1" dr="$C$1:$CH$15" r="K45" sId="6"/>
    <undo index="19" exp="area" ref3D="1" dr="$C$1:$CH$15" r="J45" sId="6"/>
    <undo index="10" exp="area" ref3D="1" dr="$C$1:$CH$15" r="J45" sId="6"/>
    <undo index="1" exp="area" ref3D="1" dr="$C$1:$CH$15" r="J45" sId="6"/>
    <undo index="19" exp="area" ref3D="1" dr="$C$1:$CH$15" r="I45" sId="6"/>
    <undo index="10" exp="area" ref3D="1" dr="$C$1:$CH$15" r="I45" sId="6"/>
    <undo index="1" exp="area" ref3D="1" dr="$C$1:$CH$15" r="I45" sId="6"/>
    <undo index="19" exp="area" ref3D="1" dr="$C$1:$CH$15" r="H45" sId="6"/>
    <undo index="10" exp="area" ref3D="1" dr="$C$1:$CH$15" r="H45" sId="6"/>
    <undo index="1" exp="area" ref3D="1" dr="$C$1:$CH$15" r="H45" sId="6"/>
    <undo index="19" exp="area" ref3D="1" dr="$C$1:$CH$15" r="G45" sId="6"/>
    <undo index="10" exp="area" ref3D="1" dr="$C$1:$CH$15" r="G45" sId="6"/>
    <undo index="1" exp="area" ref3D="1" dr="$C$1:$CH$15" r="G45" sId="6"/>
    <undo index="10" exp="area" ref3D="1" dr="$C$1:$CH$15" r="F45" sId="6"/>
    <undo index="1" exp="area" ref3D="1" dr="$C$1:$CH$15" r="F45" sId="6"/>
    <undo index="10" exp="area" ref3D="1" dr="$C$1:$CH$15" r="E45" sId="6"/>
    <undo index="1" exp="area" ref3D="1" dr="$C$1:$CH$15" r="E45" sId="6"/>
    <undo index="19" exp="area" ref3D="1" dr="$C$1:$CH$15" r="K44" sId="6"/>
    <undo index="10" exp="area" ref3D="1" dr="$C$1:$CH$15" r="K44" sId="6"/>
    <undo index="1" exp="area" ref3D="1" dr="$C$1:$CH$15" r="K44" sId="6"/>
    <undo index="19" exp="area" ref3D="1" dr="$C$1:$CH$15" r="J44" sId="6"/>
    <undo index="10" exp="area" ref3D="1" dr="$C$1:$CH$15" r="J44" sId="6"/>
    <undo index="1" exp="area" ref3D="1" dr="$C$1:$CH$15" r="J44" sId="6"/>
    <undo index="19" exp="area" ref3D="1" dr="$C$1:$CH$15" r="I44" sId="6"/>
    <undo index="10" exp="area" ref3D="1" dr="$C$1:$CH$15" r="I44" sId="6"/>
    <undo index="1" exp="area" ref3D="1" dr="$C$1:$CH$15" r="I44" sId="6"/>
    <undo index="19" exp="area" ref3D="1" dr="$C$1:$CH$15" r="H44" sId="6"/>
    <undo index="10" exp="area" ref3D="1" dr="$C$1:$CH$15" r="H44" sId="6"/>
    <undo index="1" exp="area" ref3D="1" dr="$C$1:$CH$15" r="H44" sId="6"/>
    <undo index="19" exp="area" ref3D="1" dr="$C$1:$CH$15" r="G44" sId="6"/>
    <undo index="10" exp="area" ref3D="1" dr="$C$1:$CH$15" r="G44" sId="6"/>
    <undo index="1" exp="area" ref3D="1" dr="$C$1:$CH$15" r="G44" sId="6"/>
    <undo index="10" exp="area" ref3D="1" dr="$C$1:$CH$15" r="F44" sId="6"/>
    <undo index="1" exp="area" ref3D="1" dr="$C$1:$CH$15" r="F44" sId="6"/>
    <undo index="10" exp="area" ref3D="1" dr="$C$1:$CH$15" r="E44" sId="6"/>
    <undo index="1" exp="area" ref3D="1" dr="$C$1:$CH$15" r="E44" sId="6"/>
    <undo index="19" exp="area" ref3D="1" dr="$C$1:$CH$15" r="K43" sId="6"/>
    <undo index="10" exp="area" ref3D="1" dr="$C$1:$CH$15" r="K43" sId="6"/>
    <undo index="1" exp="area" ref3D="1" dr="$C$1:$CH$15" r="K43" sId="6"/>
    <undo index="19" exp="area" ref3D="1" dr="$C$1:$CH$15" r="J43" sId="6"/>
    <undo index="10" exp="area" ref3D="1" dr="$C$1:$CH$15" r="J43" sId="6"/>
    <undo index="1" exp="area" ref3D="1" dr="$C$1:$CH$15" r="J43" sId="6"/>
    <undo index="19" exp="area" ref3D="1" dr="$C$1:$CH$15" r="I43" sId="6"/>
    <undo index="10" exp="area" ref3D="1" dr="$C$1:$CH$15" r="I43" sId="6"/>
    <undo index="1" exp="area" ref3D="1" dr="$C$1:$CH$15" r="I43" sId="6"/>
    <undo index="19" exp="area" ref3D="1" dr="$C$1:$CH$15" r="H43" sId="6"/>
    <undo index="10" exp="area" ref3D="1" dr="$C$1:$CH$15" r="H43" sId="6"/>
    <undo index="1" exp="area" ref3D="1" dr="$C$1:$CH$15" r="H43" sId="6"/>
    <undo index="19" exp="area" ref3D="1" dr="$C$1:$CH$15" r="G43" sId="6"/>
    <undo index="10" exp="area" ref3D="1" dr="$C$1:$CH$15" r="G43" sId="6"/>
    <undo index="1" exp="area" ref3D="1" dr="$C$1:$CH$15" r="G43" sId="6"/>
    <undo index="10" exp="area" ref3D="1" dr="$C$1:$CH$15" r="F43" sId="6"/>
    <undo index="1" exp="area" ref3D="1" dr="$C$1:$CH$15" r="F43" sId="6"/>
    <undo index="10" exp="area" ref3D="1" dr="$C$1:$CH$15" r="E43" sId="6"/>
    <undo index="1" exp="area" ref3D="1" dr="$C$1:$CH$15" r="E43" sId="6"/>
    <undo index="19" exp="area" ref3D="1" dr="$C$1:$CH$15" r="K42" sId="6"/>
    <undo index="10" exp="area" ref3D="1" dr="$C$1:$CH$15" r="K42" sId="6"/>
    <undo index="1" exp="area" ref3D="1" dr="$C$1:$CH$15" r="K42" sId="6"/>
    <undo index="19" exp="area" ref3D="1" dr="$C$1:$CH$15" r="J42" sId="6"/>
    <undo index="10" exp="area" ref3D="1" dr="$C$1:$CH$15" r="J42" sId="6"/>
    <undo index="1" exp="area" ref3D="1" dr="$C$1:$CH$15" r="J42" sId="6"/>
    <undo index="19" exp="area" ref3D="1" dr="$C$1:$CH$15" r="I42" sId="6"/>
    <undo index="10" exp="area" ref3D="1" dr="$C$1:$CH$15" r="I42" sId="6"/>
    <undo index="1" exp="area" ref3D="1" dr="$C$1:$CH$15" r="I42" sId="6"/>
    <undo index="19" exp="area" ref3D="1" dr="$C$1:$CH$15" r="H42" sId="6"/>
    <undo index="10" exp="area" ref3D="1" dr="$C$1:$CH$15" r="H42" sId="6"/>
    <undo index="1" exp="area" ref3D="1" dr="$C$1:$CH$15" r="H42" sId="6"/>
    <undo index="19" exp="area" ref3D="1" dr="$C$1:$CH$15" r="G42" sId="6"/>
    <undo index="10" exp="area" ref3D="1" dr="$C$1:$CH$15" r="G42" sId="6"/>
    <undo index="1" exp="area" ref3D="1" dr="$C$1:$CH$15" r="G42" sId="6"/>
    <undo index="10" exp="area" ref3D="1" dr="$C$1:$CH$15" r="F42" sId="6"/>
    <undo index="1" exp="area" ref3D="1" dr="$C$1:$CH$15" r="F42" sId="6"/>
    <undo index="10" exp="area" ref3D="1" dr="$C$1:$CH$15" r="E42" sId="6"/>
    <undo index="1" exp="area" ref3D="1" dr="$C$1:$CH$15" r="E42" sId="6"/>
    <undo index="19" exp="area" ref3D="1" dr="$C$1:$CH$15" r="K41" sId="6"/>
    <undo index="10" exp="area" ref3D="1" dr="$C$1:$CH$15" r="K41" sId="6"/>
    <undo index="1" exp="area" ref3D="1" dr="$C$1:$CH$15" r="K41" sId="6"/>
    <undo index="19" exp="area" ref3D="1" dr="$C$1:$CH$15" r="J41" sId="6"/>
    <undo index="10" exp="area" ref3D="1" dr="$C$1:$CH$15" r="J41" sId="6"/>
    <undo index="1" exp="area" ref3D="1" dr="$C$1:$CH$15" r="J41" sId="6"/>
    <undo index="19" exp="area" ref3D="1" dr="$C$1:$CH$15" r="I41" sId="6"/>
    <undo index="10" exp="area" ref3D="1" dr="$C$1:$CH$15" r="I41" sId="6"/>
    <undo index="1" exp="area" ref3D="1" dr="$C$1:$CH$15" r="I41" sId="6"/>
    <undo index="19" exp="area" ref3D="1" dr="$C$1:$CH$15" r="H41" sId="6"/>
    <undo index="10" exp="area" ref3D="1" dr="$C$1:$CH$15" r="H41" sId="6"/>
    <undo index="1" exp="area" ref3D="1" dr="$C$1:$CH$15" r="H41" sId="6"/>
    <undo index="19" exp="area" ref3D="1" dr="$C$1:$CH$15" r="G41" sId="6"/>
    <undo index="10" exp="area" ref3D="1" dr="$C$1:$CH$15" r="G41" sId="6"/>
    <undo index="1" exp="area" ref3D="1" dr="$C$1:$CH$15" r="G41" sId="6"/>
    <undo index="10" exp="area" ref3D="1" dr="$C$1:$CH$15" r="F41" sId="6"/>
    <undo index="1" exp="area" ref3D="1" dr="$C$1:$CH$15" r="F41" sId="6"/>
    <undo index="10" exp="area" ref3D="1" dr="$C$1:$CH$15" r="E41" sId="6"/>
    <undo index="1" exp="area" ref3D="1" dr="$C$1:$CH$15" r="E41" sId="6"/>
    <undo index="19" exp="area" ref3D="1" dr="$C$1:$CH$15" r="K40" sId="6"/>
    <undo index="10" exp="area" ref3D="1" dr="$C$1:$CH$15" r="K40" sId="6"/>
    <undo index="1" exp="area" ref3D="1" dr="$C$1:$CH$15" r="K40" sId="6"/>
    <undo index="19" exp="area" ref3D="1" dr="$C$1:$CH$15" r="J40" sId="6"/>
    <undo index="10" exp="area" ref3D="1" dr="$C$1:$CH$15" r="J40" sId="6"/>
    <undo index="1" exp="area" ref3D="1" dr="$C$1:$CH$15" r="J40" sId="6"/>
    <undo index="19" exp="area" ref3D="1" dr="$C$1:$CH$15" r="I40" sId="6"/>
    <undo index="10" exp="area" ref3D="1" dr="$C$1:$CH$15" r="I40" sId="6"/>
    <undo index="1" exp="area" ref3D="1" dr="$C$1:$CH$15" r="I40" sId="6"/>
    <undo index="19" exp="area" ref3D="1" dr="$C$1:$CH$15" r="H40" sId="6"/>
    <undo index="10" exp="area" ref3D="1" dr="$C$1:$CH$15" r="H40" sId="6"/>
    <undo index="1" exp="area" ref3D="1" dr="$C$1:$CH$15" r="H40" sId="6"/>
    <undo index="19" exp="area" ref3D="1" dr="$C$1:$CH$15" r="G40" sId="6"/>
    <undo index="10" exp="area" ref3D="1" dr="$C$1:$CH$15" r="G40" sId="6"/>
    <undo index="1" exp="area" ref3D="1" dr="$C$1:$CH$15" r="G40" sId="6"/>
    <undo index="10" exp="area" ref3D="1" dr="$C$1:$CH$15" r="F40" sId="6"/>
    <undo index="1" exp="area" ref3D="1" dr="$C$1:$CH$15" r="F40" sId="6"/>
    <undo index="10" exp="area" ref3D="1" dr="$C$1:$CH$15" r="E40" sId="6"/>
    <undo index="1" exp="area" ref3D="1" dr="$C$1:$CH$15" r="E40" sId="6"/>
    <undo index="19" exp="area" ref3D="1" dr="$C$1:$CH$15" r="K39" sId="6"/>
    <undo index="10" exp="area" ref3D="1" dr="$C$1:$CH$15" r="K39" sId="6"/>
    <undo index="1" exp="area" ref3D="1" dr="$C$1:$CH$15" r="K39" sId="6"/>
    <undo index="19" exp="area" ref3D="1" dr="$C$1:$CH$15" r="J39" sId="6"/>
    <undo index="10" exp="area" ref3D="1" dr="$C$1:$CH$15" r="J39" sId="6"/>
    <undo index="1" exp="area" ref3D="1" dr="$C$1:$CH$15" r="J39" sId="6"/>
    <undo index="19" exp="area" ref3D="1" dr="$C$1:$CH$15" r="I39" sId="6"/>
    <undo index="10" exp="area" ref3D="1" dr="$C$1:$CH$15" r="I39" sId="6"/>
    <undo index="1" exp="area" ref3D="1" dr="$C$1:$CH$15" r="I39" sId="6"/>
    <undo index="19" exp="area" ref3D="1" dr="$C$1:$CH$15" r="H39" sId="6"/>
    <undo index="10" exp="area" ref3D="1" dr="$C$1:$CH$15" r="H39" sId="6"/>
    <undo index="1" exp="area" ref3D="1" dr="$C$1:$CH$15" r="H39" sId="6"/>
    <undo index="19" exp="area" ref3D="1" dr="$C$1:$CH$15" r="G39" sId="6"/>
    <undo index="10" exp="area" ref3D="1" dr="$C$1:$CH$15" r="G39" sId="6"/>
    <undo index="1" exp="area" ref3D="1" dr="$C$1:$CH$15" r="G39" sId="6"/>
    <undo index="10" exp="area" ref3D="1" dr="$C$1:$CH$15" r="F39" sId="6"/>
    <undo index="1" exp="area" ref3D="1" dr="$C$1:$CH$15" r="F39" sId="6"/>
    <undo index="10" exp="area" ref3D="1" dr="$C$1:$CH$15" r="E39" sId="6"/>
    <undo index="1" exp="area" ref3D="1" dr="$C$1:$CH$15" r="E39" sId="6"/>
    <undo index="19" exp="area" ref3D="1" dr="$C$1:$CH$15" r="K38" sId="6"/>
    <undo index="10" exp="area" ref3D="1" dr="$C$1:$CH$15" r="K38" sId="6"/>
    <undo index="1" exp="area" ref3D="1" dr="$C$1:$CH$15" r="K38" sId="6"/>
    <undo index="19" exp="area" ref3D="1" dr="$C$1:$CH$15" r="J38" sId="6"/>
    <undo index="10" exp="area" ref3D="1" dr="$C$1:$CH$15" r="J38" sId="6"/>
    <undo index="1" exp="area" ref3D="1" dr="$C$1:$CH$15" r="J38" sId="6"/>
    <undo index="19" exp="area" ref3D="1" dr="$C$1:$CH$15" r="I38" sId="6"/>
    <undo index="10" exp="area" ref3D="1" dr="$C$1:$CH$15" r="I38" sId="6"/>
    <undo index="1" exp="area" ref3D="1" dr="$C$1:$CH$15" r="I38" sId="6"/>
    <undo index="19" exp="area" ref3D="1" dr="$C$1:$CH$15" r="H38" sId="6"/>
    <undo index="10" exp="area" ref3D="1" dr="$C$1:$CH$15" r="H38" sId="6"/>
    <undo index="1" exp="area" ref3D="1" dr="$C$1:$CH$15" r="H38" sId="6"/>
    <undo index="19" exp="area" ref3D="1" dr="$C$1:$CH$15" r="G38" sId="6"/>
    <undo index="10" exp="area" ref3D="1" dr="$C$1:$CH$15" r="G38" sId="6"/>
    <undo index="1" exp="area" ref3D="1" dr="$C$1:$CH$15" r="G38" sId="6"/>
    <undo index="10" exp="area" ref3D="1" dr="$C$1:$CH$15" r="F38" sId="6"/>
    <undo index="1" exp="area" ref3D="1" dr="$C$1:$CH$15" r="F38" sId="6"/>
    <undo index="10" exp="area" ref3D="1" dr="$C$1:$CH$15" r="E38" sId="6"/>
    <undo index="1" exp="area" ref3D="1" dr="$C$1:$CH$15" r="E38" sId="6"/>
    <undo index="19" exp="area" ref3D="1" dr="$C$1:$CH$15" r="K37" sId="6"/>
    <undo index="10" exp="area" ref3D="1" dr="$C$1:$CH$15" r="K37" sId="6"/>
    <undo index="1" exp="area" ref3D="1" dr="$C$1:$CH$15" r="K37" sId="6"/>
    <undo index="19" exp="area" ref3D="1" dr="$C$1:$CH$15" r="J37" sId="6"/>
    <undo index="10" exp="area" ref3D="1" dr="$C$1:$CH$15" r="J37" sId="6"/>
    <undo index="1" exp="area" ref3D="1" dr="$C$1:$CH$15" r="J37" sId="6"/>
    <undo index="19" exp="area" ref3D="1" dr="$C$1:$CH$15" r="I37" sId="6"/>
    <undo index="10" exp="area" ref3D="1" dr="$C$1:$CH$15" r="I37" sId="6"/>
    <undo index="1" exp="area" ref3D="1" dr="$C$1:$CH$15" r="I37" sId="6"/>
    <undo index="19" exp="area" ref3D="1" dr="$C$1:$CH$15" r="H37" sId="6"/>
    <undo index="10" exp="area" ref3D="1" dr="$C$1:$CH$15" r="H37" sId="6"/>
    <undo index="1" exp="area" ref3D="1" dr="$C$1:$CH$15" r="H37" sId="6"/>
    <undo index="19" exp="area" ref3D="1" dr="$C$1:$CH$15" r="G37" sId="6"/>
    <undo index="10" exp="area" ref3D="1" dr="$C$1:$CH$15" r="G37" sId="6"/>
    <undo index="1" exp="area" ref3D="1" dr="$C$1:$CH$15" r="G37" sId="6"/>
    <undo index="10" exp="area" ref3D="1" dr="$C$1:$CH$15" r="F37" sId="6"/>
    <undo index="1" exp="area" ref3D="1" dr="$C$1:$CH$15" r="F37" sId="6"/>
    <undo index="10" exp="area" ref3D="1" dr="$C$1:$CH$15" r="E37" sId="6"/>
    <undo index="1" exp="area" ref3D="1" dr="$C$1:$CH$15" r="E37" sId="6"/>
    <undo index="19" exp="area" ref3D="1" dr="$C$1:$CH$15" r="K36" sId="6"/>
    <undo index="10" exp="area" ref3D="1" dr="$C$1:$CH$15" r="K36" sId="6"/>
    <undo index="1" exp="area" ref3D="1" dr="$C$1:$CH$15" r="K36" sId="6"/>
    <undo index="19" exp="area" ref3D="1" dr="$C$1:$CH$15" r="J36" sId="6"/>
    <undo index="10" exp="area" ref3D="1" dr="$C$1:$CH$15" r="J36" sId="6"/>
    <undo index="1" exp="area" ref3D="1" dr="$C$1:$CH$15" r="J36" sId="6"/>
    <undo index="19" exp="area" ref3D="1" dr="$C$1:$CH$15" r="I36" sId="6"/>
    <undo index="10" exp="area" ref3D="1" dr="$C$1:$CH$15" r="I36" sId="6"/>
    <undo index="1" exp="area" ref3D="1" dr="$C$1:$CH$15" r="I36" sId="6"/>
    <undo index="19" exp="area" ref3D="1" dr="$C$1:$CH$15" r="H36" sId="6"/>
    <undo index="10" exp="area" ref3D="1" dr="$C$1:$CH$15" r="H36" sId="6"/>
    <undo index="1" exp="area" ref3D="1" dr="$C$1:$CH$15" r="H36" sId="6"/>
    <undo index="19" exp="area" ref3D="1" dr="$C$1:$CH$15" r="G36" sId="6"/>
    <undo index="10" exp="area" ref3D="1" dr="$C$1:$CH$15" r="G36" sId="6"/>
    <undo index="1" exp="area" ref3D="1" dr="$C$1:$CH$15" r="G36" sId="6"/>
    <undo index="10" exp="area" ref3D="1" dr="$C$1:$CH$15" r="F36" sId="6"/>
    <undo index="1" exp="area" ref3D="1" dr="$C$1:$CH$15" r="F36" sId="6"/>
    <undo index="10" exp="area" ref3D="1" dr="$C$1:$CH$15" r="E36" sId="6"/>
    <undo index="1" exp="area" ref3D="1" dr="$C$1:$CH$15" r="E36" sId="6"/>
    <undo index="19" exp="area" ref3D="1" dr="$C$1:$CH$15" r="K35" sId="6"/>
    <undo index="10" exp="area" ref3D="1" dr="$C$1:$CH$15" r="K35" sId="6"/>
    <undo index="1" exp="area" ref3D="1" dr="$C$1:$CH$15" r="K35" sId="6"/>
    <undo index="19" exp="area" ref3D="1" dr="$C$1:$CH$15" r="J35" sId="6"/>
    <undo index="10" exp="area" ref3D="1" dr="$C$1:$CH$15" r="J35" sId="6"/>
    <undo index="1" exp="area" ref3D="1" dr="$C$1:$CH$15" r="J35" sId="6"/>
    <undo index="19" exp="area" ref3D="1" dr="$C$1:$CH$15" r="I35" sId="6"/>
    <undo index="10" exp="area" ref3D="1" dr="$C$1:$CH$15" r="I35" sId="6"/>
    <undo index="1" exp="area" ref3D="1" dr="$C$1:$CH$15" r="I35" sId="6"/>
    <undo index="19" exp="area" ref3D="1" dr="$C$1:$CH$15" r="H35" sId="6"/>
    <undo index="10" exp="area" ref3D="1" dr="$C$1:$CH$15" r="H35" sId="6"/>
    <undo index="1" exp="area" ref3D="1" dr="$C$1:$CH$15" r="H35" sId="6"/>
    <undo index="19" exp="area" ref3D="1" dr="$C$1:$CH$15" r="G35" sId="6"/>
    <undo index="10" exp="area" ref3D="1" dr="$C$1:$CH$15" r="G35" sId="6"/>
    <undo index="1" exp="area" ref3D="1" dr="$C$1:$CH$15" r="G35" sId="6"/>
    <undo index="10" exp="area" ref3D="1" dr="$C$1:$CH$15" r="F35" sId="6"/>
    <undo index="1" exp="area" ref3D="1" dr="$C$1:$CH$15" r="F35" sId="6"/>
    <undo index="10" exp="area" ref3D="1" dr="$C$1:$CH$15" r="E35" sId="6"/>
    <undo index="1" exp="area" ref3D="1" dr="$C$1:$CH$15" r="E35" sId="6"/>
    <undo index="19" exp="area" ref3D="1" dr="$C$1:$CH$15" r="K34" sId="6"/>
    <undo index="10" exp="area" ref3D="1" dr="$C$1:$CH$15" r="K34" sId="6"/>
    <undo index="1" exp="area" ref3D="1" dr="$C$1:$CH$15" r="K34" sId="6"/>
    <undo index="19" exp="area" ref3D="1" dr="$C$1:$CH$15" r="J34" sId="6"/>
    <undo index="10" exp="area" ref3D="1" dr="$C$1:$CH$15" r="J34" sId="6"/>
    <undo index="1" exp="area" ref3D="1" dr="$C$1:$CH$15" r="J34" sId="6"/>
    <undo index="19" exp="area" ref3D="1" dr="$C$1:$CH$15" r="I34" sId="6"/>
    <undo index="10" exp="area" ref3D="1" dr="$C$1:$CH$15" r="I34" sId="6"/>
    <undo index="1" exp="area" ref3D="1" dr="$C$1:$CH$15" r="I34" sId="6"/>
    <undo index="19" exp="area" ref3D="1" dr="$C$1:$CH$15" r="H34" sId="6"/>
    <undo index="10" exp="area" ref3D="1" dr="$C$1:$CH$15" r="H34" sId="6"/>
    <undo index="1" exp="area" ref3D="1" dr="$C$1:$CH$15" r="H34" sId="6"/>
    <undo index="19" exp="area" ref3D="1" dr="$C$1:$CH$15" r="G34" sId="6"/>
    <undo index="10" exp="area" ref3D="1" dr="$C$1:$CH$15" r="G34" sId="6"/>
    <undo index="1" exp="area" ref3D="1" dr="$C$1:$CH$15" r="G34" sId="6"/>
    <undo index="10" exp="area" ref3D="1" dr="$C$1:$CH$15" r="F34" sId="6"/>
    <undo index="1" exp="area" ref3D="1" dr="$C$1:$CH$15" r="F34" sId="6"/>
    <undo index="10" exp="area" ref3D="1" dr="$C$1:$CH$15" r="E34" sId="6"/>
    <undo index="1" exp="area" ref3D="1" dr="$C$1:$CH$15" r="E34" sId="6"/>
    <undo index="19" exp="area" ref3D="1" dr="$C$1:$CH$15" r="K33" sId="6"/>
    <undo index="10" exp="area" ref3D="1" dr="$C$1:$CH$15" r="K33" sId="6"/>
    <undo index="1" exp="area" ref3D="1" dr="$C$1:$CH$15" r="K33" sId="6"/>
    <undo index="19" exp="area" ref3D="1" dr="$C$1:$CH$15" r="J33" sId="6"/>
    <undo index="10" exp="area" ref3D="1" dr="$C$1:$CH$15" r="J33" sId="6"/>
    <undo index="1" exp="area" ref3D="1" dr="$C$1:$CH$15" r="J33" sId="6"/>
    <undo index="19" exp="area" ref3D="1" dr="$C$1:$CH$15" r="I33" sId="6"/>
    <undo index="10" exp="area" ref3D="1" dr="$C$1:$CH$15" r="I33" sId="6"/>
    <undo index="1" exp="area" ref3D="1" dr="$C$1:$CH$15" r="I33" sId="6"/>
    <undo index="19" exp="area" ref3D="1" dr="$C$1:$CH$15" r="H33" sId="6"/>
    <undo index="10" exp="area" ref3D="1" dr="$C$1:$CH$15" r="H33" sId="6"/>
    <undo index="1" exp="area" ref3D="1" dr="$C$1:$CH$15" r="H33" sId="6"/>
    <undo index="19" exp="area" ref3D="1" dr="$C$1:$CH$15" r="G33" sId="6"/>
    <undo index="10" exp="area" ref3D="1" dr="$C$1:$CH$15" r="G33" sId="6"/>
    <undo index="1" exp="area" ref3D="1" dr="$C$1:$CH$15" r="G33" sId="6"/>
    <undo index="10" exp="area" ref3D="1" dr="$C$1:$CH$15" r="F33" sId="6"/>
    <undo index="1" exp="area" ref3D="1" dr="$C$1:$CH$15" r="F33" sId="6"/>
    <undo index="10" exp="area" ref3D="1" dr="$C$1:$CH$15" r="E33" sId="6"/>
    <undo index="1" exp="area" ref3D="1" dr="$C$1:$CH$15" r="E33" sId="6"/>
    <undo index="19" exp="area" ref3D="1" dr="$C$1:$CH$15" r="K32" sId="6"/>
    <undo index="10" exp="area" ref3D="1" dr="$C$1:$CH$15" r="K32" sId="6"/>
    <undo index="1" exp="area" ref3D="1" dr="$C$1:$CH$15" r="K32" sId="6"/>
    <undo index="19" exp="area" ref3D="1" dr="$C$1:$CH$15" r="J32" sId="6"/>
    <undo index="10" exp="area" ref3D="1" dr="$C$1:$CH$15" r="J32" sId="6"/>
    <undo index="1" exp="area" ref3D="1" dr="$C$1:$CH$15" r="J32" sId="6"/>
    <undo index="19" exp="area" ref3D="1" dr="$C$1:$CH$15" r="I32" sId="6"/>
    <undo index="10" exp="area" ref3D="1" dr="$C$1:$CH$15" r="I32" sId="6"/>
    <undo index="1" exp="area" ref3D="1" dr="$C$1:$CH$15" r="I32" sId="6"/>
    <undo index="19" exp="area" ref3D="1" dr="$C$1:$CH$15" r="H32" sId="6"/>
    <undo index="10" exp="area" ref3D="1" dr="$C$1:$CH$15" r="H32" sId="6"/>
    <undo index="1" exp="area" ref3D="1" dr="$C$1:$CH$15" r="H32" sId="6"/>
    <undo index="19" exp="area" ref3D="1" dr="$C$1:$CH$15" r="G32" sId="6"/>
    <undo index="10" exp="area" ref3D="1" dr="$C$1:$CH$15" r="G32" sId="6"/>
    <undo index="1" exp="area" ref3D="1" dr="$C$1:$CH$15" r="G32" sId="6"/>
    <undo index="10" exp="area" ref3D="1" dr="$C$1:$CH$15" r="F32" sId="6"/>
    <undo index="1" exp="area" ref3D="1" dr="$C$1:$CH$15" r="F32" sId="6"/>
    <undo index="10" exp="area" ref3D="1" dr="$C$1:$CH$15" r="E32" sId="6"/>
    <undo index="1" exp="area" ref3D="1" dr="$C$1:$CH$15" r="E32" sId="6"/>
    <undo index="19" exp="area" ref3D="1" dr="$C$1:$CH$15" r="K31" sId="6"/>
    <undo index="10" exp="area" ref3D="1" dr="$C$1:$CH$15" r="K31" sId="6"/>
    <undo index="1" exp="area" ref3D="1" dr="$C$1:$CH$15" r="K31" sId="6"/>
    <undo index="19" exp="area" ref3D="1" dr="$C$1:$CH$15" r="J31" sId="6"/>
    <undo index="10" exp="area" ref3D="1" dr="$C$1:$CH$15" r="J31" sId="6"/>
    <undo index="1" exp="area" ref3D="1" dr="$C$1:$CH$15" r="J31" sId="6"/>
    <undo index="19" exp="area" ref3D="1" dr="$C$1:$CH$15" r="I31" sId="6"/>
    <undo index="10" exp="area" ref3D="1" dr="$C$1:$CH$15" r="I31" sId="6"/>
    <undo index="1" exp="area" ref3D="1" dr="$C$1:$CH$15" r="I31" sId="6"/>
    <undo index="19" exp="area" ref3D="1" dr="$C$1:$CH$15" r="H31" sId="6"/>
    <undo index="10" exp="area" ref3D="1" dr="$C$1:$CH$15" r="H31" sId="6"/>
    <undo index="1" exp="area" ref3D="1" dr="$C$1:$CH$15" r="H31" sId="6"/>
    <undo index="19" exp="area" ref3D="1" dr="$C$1:$CH$15" r="G31" sId="6"/>
    <undo index="10" exp="area" ref3D="1" dr="$C$1:$CH$15" r="G31" sId="6"/>
    <undo index="1" exp="area" ref3D="1" dr="$C$1:$CH$15" r="G31" sId="6"/>
    <undo index="10" exp="area" ref3D="1" dr="$C$1:$CH$15" r="F31" sId="6"/>
    <undo index="1" exp="area" ref3D="1" dr="$C$1:$CH$15" r="F31" sId="6"/>
    <undo index="10" exp="area" ref3D="1" dr="$C$1:$CH$15" r="E31" sId="6"/>
    <undo index="1" exp="area" ref3D="1" dr="$C$1:$CH$15" r="E31" sId="6"/>
    <undo index="19" exp="area" ref3D="1" dr="$C$1:$CH$15" r="K30" sId="6"/>
    <undo index="10" exp="area" ref3D="1" dr="$C$1:$CH$15" r="K30" sId="6"/>
    <undo index="1" exp="area" ref3D="1" dr="$C$1:$CH$15" r="K30" sId="6"/>
    <undo index="19" exp="area" ref3D="1" dr="$C$1:$CH$15" r="J30" sId="6"/>
    <undo index="10" exp="area" ref3D="1" dr="$C$1:$CH$15" r="J30" sId="6"/>
    <undo index="1" exp="area" ref3D="1" dr="$C$1:$CH$15" r="J30" sId="6"/>
    <undo index="19" exp="area" ref3D="1" dr="$C$1:$CH$15" r="I30" sId="6"/>
    <undo index="10" exp="area" ref3D="1" dr="$C$1:$CH$15" r="I30" sId="6"/>
    <undo index="1" exp="area" ref3D="1" dr="$C$1:$CH$15" r="I30" sId="6"/>
    <undo index="19" exp="area" ref3D="1" dr="$C$1:$CH$15" r="H30" sId="6"/>
    <undo index="10" exp="area" ref3D="1" dr="$C$1:$CH$15" r="H30" sId="6"/>
    <undo index="1" exp="area" ref3D="1" dr="$C$1:$CH$15" r="H30" sId="6"/>
    <undo index="19" exp="area" ref3D="1" dr="$C$1:$CH$15" r="G30" sId="6"/>
    <undo index="10" exp="area" ref3D="1" dr="$C$1:$CH$15" r="G30" sId="6"/>
    <undo index="1" exp="area" ref3D="1" dr="$C$1:$CH$15" r="G30" sId="6"/>
    <undo index="10" exp="area" ref3D="1" dr="$C$1:$CH$15" r="F30" sId="6"/>
    <undo index="1" exp="area" ref3D="1" dr="$C$1:$CH$15" r="F30" sId="6"/>
    <undo index="10" exp="area" ref3D="1" dr="$C$1:$CH$15" r="E30" sId="6"/>
    <undo index="1" exp="area" ref3D="1" dr="$C$1:$CH$15" r="E30" sId="6"/>
    <undo index="19" exp="area" ref3D="1" dr="$C$1:$CH$15" r="K29" sId="6"/>
    <undo index="10" exp="area" ref3D="1" dr="$C$1:$CH$15" r="K29" sId="6"/>
    <undo index="1" exp="area" ref3D="1" dr="$C$1:$CH$15" r="K29" sId="6"/>
    <undo index="19" exp="area" ref3D="1" dr="$C$1:$CH$15" r="J29" sId="6"/>
    <undo index="10" exp="area" ref3D="1" dr="$C$1:$CH$15" r="J29" sId="6"/>
    <undo index="1" exp="area" ref3D="1" dr="$C$1:$CH$15" r="J29" sId="6"/>
    <undo index="19" exp="area" ref3D="1" dr="$C$1:$CH$15" r="I29" sId="6"/>
    <undo index="10" exp="area" ref3D="1" dr="$C$1:$CH$15" r="I29" sId="6"/>
    <undo index="1" exp="area" ref3D="1" dr="$C$1:$CH$15" r="I29" sId="6"/>
    <undo index="19" exp="area" ref3D="1" dr="$C$1:$CH$15" r="H29" sId="6"/>
    <undo index="10" exp="area" ref3D="1" dr="$C$1:$CH$15" r="H29" sId="6"/>
    <undo index="1" exp="area" ref3D="1" dr="$C$1:$CH$15" r="H29" sId="6"/>
    <undo index="19" exp="area" ref3D="1" dr="$C$1:$CH$15" r="G29" sId="6"/>
    <undo index="10" exp="area" ref3D="1" dr="$C$1:$CH$15" r="G29" sId="6"/>
    <undo index="1" exp="area" ref3D="1" dr="$C$1:$CH$15" r="G29" sId="6"/>
    <undo index="10" exp="area" ref3D="1" dr="$C$1:$CH$15" r="F29" sId="6"/>
    <undo index="1" exp="area" ref3D="1" dr="$C$1:$CH$15" r="F29" sId="6"/>
    <undo index="10" exp="area" ref3D="1" dr="$C$1:$CH$15" r="E29" sId="6"/>
    <undo index="1" exp="area" ref3D="1" dr="$C$1:$CH$15" r="E29" sId="6"/>
    <undo index="19" exp="area" ref3D="1" dr="$C$1:$CH$15" r="K28" sId="6"/>
    <undo index="10" exp="area" ref3D="1" dr="$C$1:$CH$15" r="K28" sId="6"/>
    <undo index="1" exp="area" ref3D="1" dr="$C$1:$CH$15" r="K28" sId="6"/>
    <undo index="19" exp="area" ref3D="1" dr="$C$1:$CH$15" r="J28" sId="6"/>
    <undo index="10" exp="area" ref3D="1" dr="$C$1:$CH$15" r="J28" sId="6"/>
    <undo index="1" exp="area" ref3D="1" dr="$C$1:$CH$15" r="J28" sId="6"/>
    <undo index="19" exp="area" ref3D="1" dr="$C$1:$CH$15" r="I28" sId="6"/>
    <undo index="10" exp="area" ref3D="1" dr="$C$1:$CH$15" r="I28" sId="6"/>
    <undo index="1" exp="area" ref3D="1" dr="$C$1:$CH$15" r="I28" sId="6"/>
    <undo index="19" exp="area" ref3D="1" dr="$C$1:$CH$15" r="H28" sId="6"/>
    <undo index="10" exp="area" ref3D="1" dr="$C$1:$CH$15" r="H28" sId="6"/>
    <undo index="1" exp="area" ref3D="1" dr="$C$1:$CH$15" r="H28" sId="6"/>
    <undo index="19" exp="area" ref3D="1" dr="$C$1:$CH$15" r="G28" sId="6"/>
    <undo index="10" exp="area" ref3D="1" dr="$C$1:$CH$15" r="G28" sId="6"/>
    <undo index="1" exp="area" ref3D="1" dr="$C$1:$CH$15" r="G28" sId="6"/>
    <undo index="10" exp="area" ref3D="1" dr="$C$1:$CH$15" r="F28" sId="6"/>
    <undo index="1" exp="area" ref3D="1" dr="$C$1:$CH$15" r="F28" sId="6"/>
    <undo index="10" exp="area" ref3D="1" dr="$C$1:$CH$15" r="E28" sId="6"/>
    <undo index="1" exp="area" ref3D="1" dr="$C$1:$CH$15" r="E28" sId="6"/>
    <undo index="19" exp="area" ref3D="1" dr="$C$1:$CH$15" r="K27" sId="6"/>
    <undo index="10" exp="area" ref3D="1" dr="$C$1:$CH$15" r="K27" sId="6"/>
    <undo index="1" exp="area" ref3D="1" dr="$C$1:$CH$15" r="K27" sId="6"/>
    <undo index="19" exp="area" ref3D="1" dr="$C$1:$CH$15" r="J27" sId="6"/>
    <undo index="10" exp="area" ref3D="1" dr="$C$1:$CH$15" r="J27" sId="6"/>
    <undo index="1" exp="area" ref3D="1" dr="$C$1:$CH$15" r="J27" sId="6"/>
    <undo index="19" exp="area" ref3D="1" dr="$C$1:$CH$15" r="I27" sId="6"/>
    <undo index="10" exp="area" ref3D="1" dr="$C$1:$CH$15" r="I27" sId="6"/>
    <undo index="1" exp="area" ref3D="1" dr="$C$1:$CH$15" r="I27" sId="6"/>
    <undo index="19" exp="area" ref3D="1" dr="$C$1:$CH$15" r="H27" sId="6"/>
    <undo index="10" exp="area" ref3D="1" dr="$C$1:$CH$15" r="H27" sId="6"/>
    <undo index="1" exp="area" ref3D="1" dr="$C$1:$CH$15" r="H27" sId="6"/>
    <undo index="19" exp="area" ref3D="1" dr="$C$1:$CH$15" r="G27" sId="6"/>
    <undo index="10" exp="area" ref3D="1" dr="$C$1:$CH$15" r="G27" sId="6"/>
    <undo index="1" exp="area" ref3D="1" dr="$C$1:$CH$15" r="G27" sId="6"/>
    <undo index="10" exp="area" ref3D="1" dr="$C$1:$CH$15" r="F27" sId="6"/>
    <undo index="1" exp="area" ref3D="1" dr="$C$1:$CH$15" r="F27" sId="6"/>
    <undo index="10" exp="area" ref3D="1" dr="$C$1:$CH$15" r="E27" sId="6"/>
    <undo index="1" exp="area" ref3D="1" dr="$C$1:$CH$15" r="E27" sId="6"/>
    <undo index="19" exp="area" ref3D="1" dr="$C$1:$CH$15" r="K26" sId="6"/>
    <undo index="10" exp="area" ref3D="1" dr="$C$1:$CH$15" r="K26" sId="6"/>
    <undo index="1" exp="area" ref3D="1" dr="$C$1:$CH$15" r="K26" sId="6"/>
    <undo index="19" exp="area" ref3D="1" dr="$C$1:$CH$15" r="J26" sId="6"/>
    <undo index="10" exp="area" ref3D="1" dr="$C$1:$CH$15" r="J26" sId="6"/>
    <undo index="1" exp="area" ref3D="1" dr="$C$1:$CH$15" r="J26" sId="6"/>
    <undo index="19" exp="area" ref3D="1" dr="$C$1:$CH$15" r="I26" sId="6"/>
    <undo index="10" exp="area" ref3D="1" dr="$C$1:$CH$15" r="I26" sId="6"/>
    <undo index="1" exp="area" ref3D="1" dr="$C$1:$CH$15" r="I26" sId="6"/>
    <undo index="19" exp="area" ref3D="1" dr="$C$1:$CH$15" r="H26" sId="6"/>
    <undo index="10" exp="area" ref3D="1" dr="$C$1:$CH$15" r="H26" sId="6"/>
    <undo index="1" exp="area" ref3D="1" dr="$C$1:$CH$15" r="H26" sId="6"/>
    <undo index="19" exp="area" ref3D="1" dr="$C$1:$CH$15" r="G26" sId="6"/>
    <undo index="10" exp="area" ref3D="1" dr="$C$1:$CH$15" r="G26" sId="6"/>
    <undo index="1" exp="area" ref3D="1" dr="$C$1:$CH$15" r="G26" sId="6"/>
    <undo index="10" exp="area" ref3D="1" dr="$C$1:$CH$15" r="F26" sId="6"/>
    <undo index="1" exp="area" ref3D="1" dr="$C$1:$CH$15" r="F26" sId="6"/>
    <undo index="10" exp="area" ref3D="1" dr="$C$1:$CH$15" r="E26" sId="6"/>
    <undo index="1" exp="area" ref3D="1" dr="$C$1:$CH$15" r="E26" sId="6"/>
    <undo index="19" exp="area" ref3D="1" dr="$C$1:$CH$15" r="K25" sId="6"/>
    <undo index="10" exp="area" ref3D="1" dr="$C$1:$CH$15" r="K25" sId="6"/>
    <undo index="1" exp="area" ref3D="1" dr="$C$1:$CH$15" r="K25" sId="6"/>
    <undo index="19" exp="area" ref3D="1" dr="$C$1:$CH$15" r="J25" sId="6"/>
    <undo index="10" exp="area" ref3D="1" dr="$C$1:$CH$15" r="J25" sId="6"/>
    <undo index="1" exp="area" ref3D="1" dr="$C$1:$CH$15" r="J25" sId="6"/>
    <undo index="19" exp="area" ref3D="1" dr="$C$1:$CH$15" r="I25" sId="6"/>
    <undo index="10" exp="area" ref3D="1" dr="$C$1:$CH$15" r="I25" sId="6"/>
    <undo index="1" exp="area" ref3D="1" dr="$C$1:$CH$15" r="I25" sId="6"/>
    <undo index="19" exp="area" ref3D="1" dr="$C$1:$CH$15" r="H25" sId="6"/>
    <undo index="10" exp="area" ref3D="1" dr="$C$1:$CH$15" r="H25" sId="6"/>
    <undo index="1" exp="area" ref3D="1" dr="$C$1:$CH$15" r="H25" sId="6"/>
    <undo index="19" exp="area" ref3D="1" dr="$C$1:$CH$15" r="G25" sId="6"/>
    <undo index="10" exp="area" ref3D="1" dr="$C$1:$CH$15" r="G25" sId="6"/>
    <undo index="1" exp="area" ref3D="1" dr="$C$1:$CH$15" r="G25" sId="6"/>
    <undo index="10" exp="area" ref3D="1" dr="$C$1:$CH$15" r="F25" sId="6"/>
    <undo index="1" exp="area" ref3D="1" dr="$C$1:$CH$15" r="F25" sId="6"/>
    <undo index="10" exp="area" ref3D="1" dr="$C$1:$CH$15" r="E25" sId="6"/>
    <undo index="1" exp="area" ref3D="1" dr="$C$1:$CH$15" r="E25" sId="6"/>
    <undo index="19" exp="area" ref3D="1" dr="$C$1:$CH$15" r="K24" sId="6"/>
    <undo index="10" exp="area" ref3D="1" dr="$C$1:$CH$15" r="K24" sId="6"/>
    <undo index="1" exp="area" ref3D="1" dr="$C$1:$CH$15" r="K24" sId="6"/>
    <undo index="19" exp="area" ref3D="1" dr="$C$1:$CH$15" r="J24" sId="6"/>
    <undo index="10" exp="area" ref3D="1" dr="$C$1:$CH$15" r="J24" sId="6"/>
    <undo index="1" exp="area" ref3D="1" dr="$C$1:$CH$15" r="J24" sId="6"/>
    <undo index="19" exp="area" ref3D="1" dr="$C$1:$CH$15" r="I24" sId="6"/>
    <undo index="10" exp="area" ref3D="1" dr="$C$1:$CH$15" r="I24" sId="6"/>
    <undo index="1" exp="area" ref3D="1" dr="$C$1:$CH$15" r="I24" sId="6"/>
    <undo index="19" exp="area" ref3D="1" dr="$C$1:$CH$15" r="H24" sId="6"/>
    <undo index="10" exp="area" ref3D="1" dr="$C$1:$CH$15" r="H24" sId="6"/>
    <undo index="1" exp="area" ref3D="1" dr="$C$1:$CH$15" r="H24" sId="6"/>
    <undo index="19" exp="area" ref3D="1" dr="$C$1:$CH$15" r="G24" sId="6"/>
    <undo index="10" exp="area" ref3D="1" dr="$C$1:$CH$15" r="G24" sId="6"/>
    <undo index="1" exp="area" ref3D="1" dr="$C$1:$CH$15" r="G24" sId="6"/>
    <undo index="10" exp="area" ref3D="1" dr="$C$1:$CH$15" r="F24" sId="6"/>
    <undo index="1" exp="area" ref3D="1" dr="$C$1:$CH$15" r="F24" sId="6"/>
    <undo index="10" exp="area" ref3D="1" dr="$C$1:$CH$15" r="E24" sId="6"/>
    <undo index="1" exp="area" ref3D="1" dr="$C$1:$CH$15" r="E24" sId="6"/>
    <undo index="19" exp="area" ref3D="1" dr="$C$1:$CH$15" r="K23" sId="6"/>
    <undo index="10" exp="area" ref3D="1" dr="$C$1:$CH$15" r="K23" sId="6"/>
    <undo index="1" exp="area" ref3D="1" dr="$C$1:$CH$15" r="K23" sId="6"/>
    <undo index="19" exp="area" ref3D="1" dr="$C$1:$CH$15" r="J23" sId="6"/>
    <undo index="10" exp="area" ref3D="1" dr="$C$1:$CH$15" r="J23" sId="6"/>
    <undo index="1" exp="area" ref3D="1" dr="$C$1:$CH$15" r="J23" sId="6"/>
    <undo index="19" exp="area" ref3D="1" dr="$C$1:$CH$15" r="I23" sId="6"/>
    <undo index="10" exp="area" ref3D="1" dr="$C$1:$CH$15" r="I23" sId="6"/>
    <undo index="1" exp="area" ref3D="1" dr="$C$1:$CH$15" r="I23" sId="6"/>
    <undo index="19" exp="area" ref3D="1" dr="$C$1:$CH$15" r="H23" sId="6"/>
    <undo index="10" exp="area" ref3D="1" dr="$C$1:$CH$15" r="H23" sId="6"/>
    <undo index="1" exp="area" ref3D="1" dr="$C$1:$CH$15" r="H23" sId="6"/>
    <undo index="19" exp="area" ref3D="1" dr="$C$1:$CH$15" r="G23" sId="6"/>
    <undo index="10" exp="area" ref3D="1" dr="$C$1:$CH$15" r="G23" sId="6"/>
    <undo index="1" exp="area" ref3D="1" dr="$C$1:$CH$15" r="G23" sId="6"/>
    <undo index="10" exp="area" ref3D="1" dr="$C$1:$CH$15" r="F23" sId="6"/>
    <undo index="1" exp="area" ref3D="1" dr="$C$1:$CH$15" r="F23" sId="6"/>
    <undo index="10" exp="area" ref3D="1" dr="$C$1:$CH$15" r="E23" sId="6"/>
    <undo index="1" exp="area" ref3D="1" dr="$C$1:$CH$15" r="E23" sId="6"/>
    <undo index="19" exp="area" ref3D="1" dr="$C$1:$CH$15" r="K22" sId="6"/>
    <undo index="10" exp="area" ref3D="1" dr="$C$1:$CH$15" r="K22" sId="6"/>
    <undo index="1" exp="area" ref3D="1" dr="$C$1:$CH$15" r="K22" sId="6"/>
    <undo index="19" exp="area" ref3D="1" dr="$C$1:$CH$15" r="J22" sId="6"/>
    <undo index="10" exp="area" ref3D="1" dr="$C$1:$CH$15" r="J22" sId="6"/>
    <undo index="1" exp="area" ref3D="1" dr="$C$1:$CH$15" r="J22" sId="6"/>
    <undo index="19" exp="area" ref3D="1" dr="$C$1:$CH$15" r="I22" sId="6"/>
    <undo index="10" exp="area" ref3D="1" dr="$C$1:$CH$15" r="I22" sId="6"/>
    <undo index="1" exp="area" ref3D="1" dr="$C$1:$CH$15" r="I22" sId="6"/>
    <undo index="19" exp="area" ref3D="1" dr="$C$1:$CH$15" r="H22" sId="6"/>
    <undo index="10" exp="area" ref3D="1" dr="$C$1:$CH$15" r="H22" sId="6"/>
    <undo index="1" exp="area" ref3D="1" dr="$C$1:$CH$15" r="H22" sId="6"/>
    <undo index="19" exp="area" ref3D="1" dr="$C$1:$CH$15" r="G22" sId="6"/>
    <undo index="10" exp="area" ref3D="1" dr="$C$1:$CH$15" r="G22" sId="6"/>
    <undo index="1" exp="area" ref3D="1" dr="$C$1:$CH$15" r="G22" sId="6"/>
    <undo index="10" exp="area" ref3D="1" dr="$C$1:$CH$15" r="F22" sId="6"/>
    <undo index="1" exp="area" ref3D="1" dr="$C$1:$CH$15" r="F22" sId="6"/>
    <undo index="10" exp="area" ref3D="1" dr="$C$1:$CH$15" r="E22" sId="6"/>
    <undo index="1" exp="area" ref3D="1" dr="$C$1:$CH$15" r="E22" sId="6"/>
    <undo index="19" exp="area" ref3D="1" dr="$C$1:$CH$15" r="K21" sId="6"/>
    <undo index="10" exp="area" ref3D="1" dr="$C$1:$CH$15" r="K21" sId="6"/>
    <undo index="1" exp="area" ref3D="1" dr="$C$1:$CH$15" r="K21" sId="6"/>
    <undo index="19" exp="area" ref3D="1" dr="$C$1:$CH$15" r="J21" sId="6"/>
    <undo index="10" exp="area" ref3D="1" dr="$C$1:$CH$15" r="J21" sId="6"/>
    <undo index="1" exp="area" ref3D="1" dr="$C$1:$CH$15" r="J21" sId="6"/>
    <undo index="19" exp="area" ref3D="1" dr="$C$1:$CH$15" r="I21" sId="6"/>
    <undo index="10" exp="area" ref3D="1" dr="$C$1:$CH$15" r="I21" sId="6"/>
    <undo index="1" exp="area" ref3D="1" dr="$C$1:$CH$15" r="I21" sId="6"/>
    <undo index="19" exp="area" ref3D="1" dr="$C$1:$CH$15" r="H21" sId="6"/>
    <undo index="10" exp="area" ref3D="1" dr="$C$1:$CH$15" r="H21" sId="6"/>
    <undo index="1" exp="area" ref3D="1" dr="$C$1:$CH$15" r="H21" sId="6"/>
    <undo index="19" exp="area" ref3D="1" dr="$C$1:$CH$15" r="G21" sId="6"/>
    <undo index="10" exp="area" ref3D="1" dr="$C$1:$CH$15" r="G21" sId="6"/>
    <undo index="1" exp="area" ref3D="1" dr="$C$1:$CH$15" r="G21" sId="6"/>
    <undo index="10" exp="area" ref3D="1" dr="$C$1:$CH$15" r="F21" sId="6"/>
    <undo index="1" exp="area" ref3D="1" dr="$C$1:$CH$15" r="F21" sId="6"/>
    <undo index="10" exp="area" ref3D="1" dr="$C$1:$CH$15" r="E21" sId="6"/>
    <undo index="1" exp="area" ref3D="1" dr="$C$1:$CH$15" r="E21" sId="6"/>
    <undo index="19" exp="area" ref3D="1" dr="$C$1:$CH$15" r="K20" sId="6"/>
    <undo index="10" exp="area" ref3D="1" dr="$C$1:$CH$15" r="K20" sId="6"/>
    <undo index="1" exp="area" ref3D="1" dr="$C$1:$CH$15" r="K20" sId="6"/>
    <undo index="19" exp="area" ref3D="1" dr="$C$1:$CH$15" r="J20" sId="6"/>
    <undo index="10" exp="area" ref3D="1" dr="$C$1:$CH$15" r="J20" sId="6"/>
    <undo index="1" exp="area" ref3D="1" dr="$C$1:$CH$15" r="J20" sId="6"/>
    <undo index="19" exp="area" ref3D="1" dr="$C$1:$CH$15" r="I20" sId="6"/>
    <undo index="10" exp="area" ref3D="1" dr="$C$1:$CH$15" r="I20" sId="6"/>
    <undo index="1" exp="area" ref3D="1" dr="$C$1:$CH$15" r="I20" sId="6"/>
    <undo index="19" exp="area" ref3D="1" dr="$C$1:$CH$15" r="H20" sId="6"/>
    <undo index="10" exp="area" ref3D="1" dr="$C$1:$CH$15" r="H20" sId="6"/>
    <undo index="1" exp="area" ref3D="1" dr="$C$1:$CH$15" r="H20" sId="6"/>
    <undo index="19" exp="area" ref3D="1" dr="$C$1:$CH$15" r="G20" sId="6"/>
    <undo index="10" exp="area" ref3D="1" dr="$C$1:$CH$15" r="G20" sId="6"/>
    <undo index="1" exp="area" ref3D="1" dr="$C$1:$CH$15" r="G20" sId="6"/>
    <undo index="10" exp="area" ref3D="1" dr="$C$1:$CH$15" r="F20" sId="6"/>
    <undo index="1" exp="area" ref3D="1" dr="$C$1:$CH$15" r="F20" sId="6"/>
    <undo index="10" exp="area" ref3D="1" dr="$C$1:$CH$15" r="E20" sId="6"/>
    <undo index="1" exp="area" ref3D="1" dr="$C$1:$CH$15" r="E20" sId="6"/>
    <undo index="19" exp="area" ref3D="1" dr="$C$1:$CH$15" r="K19" sId="6"/>
    <undo index="10" exp="area" ref3D="1" dr="$C$1:$CH$15" r="K19" sId="6"/>
    <undo index="1" exp="area" ref3D="1" dr="$C$1:$CH$15" r="K19" sId="6"/>
    <undo index="19" exp="area" ref3D="1" dr="$C$1:$CH$15" r="J19" sId="6"/>
    <undo index="10" exp="area" ref3D="1" dr="$C$1:$CH$15" r="J19" sId="6"/>
    <undo index="1" exp="area" ref3D="1" dr="$C$1:$CH$15" r="J19" sId="6"/>
    <undo index="19" exp="area" ref3D="1" dr="$C$1:$CH$15" r="I19" sId="6"/>
    <undo index="10" exp="area" ref3D="1" dr="$C$1:$CH$15" r="I19" sId="6"/>
    <undo index="1" exp="area" ref3D="1" dr="$C$1:$CH$15" r="I19" sId="6"/>
    <undo index="19" exp="area" ref3D="1" dr="$C$1:$CH$15" r="H19" sId="6"/>
    <undo index="10" exp="area" ref3D="1" dr="$C$1:$CH$15" r="H19" sId="6"/>
    <undo index="1" exp="area" ref3D="1" dr="$C$1:$CH$15" r="H19" sId="6"/>
    <undo index="19" exp="area" ref3D="1" dr="$C$1:$CH$15" r="G19" sId="6"/>
    <undo index="10" exp="area" ref3D="1" dr="$C$1:$CH$15" r="G19" sId="6"/>
    <undo index="1" exp="area" ref3D="1" dr="$C$1:$CH$15" r="G19" sId="6"/>
    <undo index="10" exp="area" ref3D="1" dr="$C$1:$CH$15" r="F19" sId="6"/>
    <undo index="1" exp="area" ref3D="1" dr="$C$1:$CH$15" r="F19" sId="6"/>
    <undo index="10" exp="area" ref3D="1" dr="$C$1:$CH$15" r="E19" sId="6"/>
    <undo index="1" exp="area" ref3D="1" dr="$C$1:$CH$15" r="E19" sId="6"/>
    <undo index="19" exp="area" ref3D="1" dr="$C$1:$CH$15" r="K18" sId="6"/>
    <undo index="10" exp="area" ref3D="1" dr="$C$1:$CH$15" r="K18" sId="6"/>
    <undo index="1" exp="area" ref3D="1" dr="$C$1:$CH$15" r="K18" sId="6"/>
    <undo index="19" exp="area" ref3D="1" dr="$C$1:$CH$15" r="J18" sId="6"/>
    <undo index="10" exp="area" ref3D="1" dr="$C$1:$CH$15" r="J18" sId="6"/>
    <undo index="1" exp="area" ref3D="1" dr="$C$1:$CH$15" r="J18" sId="6"/>
    <undo index="19" exp="area" ref3D="1" dr="$C$1:$CH$15" r="I18" sId="6"/>
    <undo index="10" exp="area" ref3D="1" dr="$C$1:$CH$15" r="I18" sId="6"/>
    <undo index="1" exp="area" ref3D="1" dr="$C$1:$CH$15" r="I18" sId="6"/>
    <undo index="19" exp="area" ref3D="1" dr="$C$1:$CH$15" r="H18" sId="6"/>
    <undo index="10" exp="area" ref3D="1" dr="$C$1:$CH$15" r="H18" sId="6"/>
    <undo index="1" exp="area" ref3D="1" dr="$C$1:$CH$15" r="H18" sId="6"/>
    <undo index="19" exp="area" ref3D="1" dr="$C$1:$CH$15" r="G18" sId="6"/>
    <undo index="10" exp="area" ref3D="1" dr="$C$1:$CH$15" r="G18" sId="6"/>
    <undo index="1" exp="area" ref3D="1" dr="$C$1:$CH$15" r="G18" sId="6"/>
    <undo index="10" exp="area" ref3D="1" dr="$C$1:$CH$15" r="F18" sId="6"/>
    <undo index="1" exp="area" ref3D="1" dr="$C$1:$CH$15" r="F18" sId="6"/>
    <undo index="10" exp="area" ref3D="1" dr="$C$1:$CH$15" r="E18" sId="6"/>
    <undo index="1" exp="area" ref3D="1" dr="$C$1:$CH$15" r="E18" sId="6"/>
    <undo index="19" exp="area" ref3D="1" dr="$C$1:$CH$15" r="K17" sId="6"/>
    <undo index="10" exp="area" ref3D="1" dr="$C$1:$CH$15" r="K17" sId="6"/>
    <undo index="1" exp="area" ref3D="1" dr="$C$1:$CH$15" r="K17" sId="6"/>
    <undo index="19" exp="area" ref3D="1" dr="$C$1:$CH$15" r="J17" sId="6"/>
    <undo index="10" exp="area" ref3D="1" dr="$C$1:$CH$15" r="J17" sId="6"/>
    <undo index="1" exp="area" ref3D="1" dr="$C$1:$CH$15" r="J17" sId="6"/>
    <undo index="19" exp="area" ref3D="1" dr="$C$1:$CH$15" r="I17" sId="6"/>
    <undo index="10" exp="area" ref3D="1" dr="$C$1:$CH$15" r="I17" sId="6"/>
    <undo index="1" exp="area" ref3D="1" dr="$C$1:$CH$15" r="I17" sId="6"/>
    <undo index="19" exp="area" ref3D="1" dr="$C$1:$CH$15" r="H17" sId="6"/>
    <undo index="10" exp="area" ref3D="1" dr="$C$1:$CH$15" r="H17" sId="6"/>
    <undo index="1" exp="area" ref3D="1" dr="$C$1:$CH$15" r="H17" sId="6"/>
    <undo index="19" exp="area" ref3D="1" dr="$C$1:$CH$15" r="G17" sId="6"/>
    <undo index="10" exp="area" ref3D="1" dr="$C$1:$CH$15" r="G17" sId="6"/>
    <undo index="1" exp="area" ref3D="1" dr="$C$1:$CH$15" r="G17" sId="6"/>
    <undo index="10" exp="area" ref3D="1" dr="$C$1:$CH$15" r="F17" sId="6"/>
    <undo index="1" exp="area" ref3D="1" dr="$C$1:$CH$15" r="F17" sId="6"/>
    <undo index="10" exp="area" ref3D="1" dr="$C$1:$CH$15" r="E17" sId="6"/>
    <undo index="1" exp="area" ref3D="1" dr="$C$1:$CH$15" r="E17" sId="6"/>
    <undo index="19" exp="area" ref3D="1" dr="$C$1:$CH$15" r="K16" sId="6"/>
    <undo index="10" exp="area" ref3D="1" dr="$C$1:$CH$15" r="K16" sId="6"/>
    <undo index="1" exp="area" ref3D="1" dr="$C$1:$CH$15" r="K16" sId="6"/>
    <undo index="19" exp="area" ref3D="1" dr="$C$1:$CH$15" r="J16" sId="6"/>
    <undo index="10" exp="area" ref3D="1" dr="$C$1:$CH$15" r="J16" sId="6"/>
    <undo index="1" exp="area" ref3D="1" dr="$C$1:$CH$15" r="J16" sId="6"/>
    <undo index="19" exp="area" ref3D="1" dr="$C$1:$CH$15" r="I16" sId="6"/>
    <undo index="10" exp="area" ref3D="1" dr="$C$1:$CH$15" r="I16" sId="6"/>
    <undo index="1" exp="area" ref3D="1" dr="$C$1:$CH$15" r="I16" sId="6"/>
    <undo index="19" exp="area" ref3D="1" dr="$C$1:$CH$15" r="H16" sId="6"/>
    <undo index="10" exp="area" ref3D="1" dr="$C$1:$CH$15" r="H16" sId="6"/>
    <undo index="1" exp="area" ref3D="1" dr="$C$1:$CH$15" r="H16" sId="6"/>
    <undo index="19" exp="area" ref3D="1" dr="$C$1:$CH$15" r="G16" sId="6"/>
    <undo index="10" exp="area" ref3D="1" dr="$C$1:$CH$15" r="G16" sId="6"/>
    <undo index="1" exp="area" ref3D="1" dr="$C$1:$CH$15" r="G16" sId="6"/>
    <undo index="10" exp="area" ref3D="1" dr="$C$1:$CH$15" r="F16" sId="6"/>
    <undo index="1" exp="area" ref3D="1" dr="$C$1:$CH$15" r="F16" sId="6"/>
    <undo index="10" exp="area" ref3D="1" dr="$C$1:$CH$15" r="E16" sId="6"/>
    <undo index="1" exp="area" ref3D="1" dr="$C$1:$CH$15" r="E16" sId="6"/>
    <undo index="19" exp="area" ref3D="1" dr="$C$1:$CH$15" r="K15" sId="6"/>
    <undo index="10" exp="area" ref3D="1" dr="$C$1:$CH$15" r="K15" sId="6"/>
    <undo index="1" exp="area" ref3D="1" dr="$C$1:$CH$15" r="K15" sId="6"/>
    <undo index="19" exp="area" ref3D="1" dr="$C$1:$CH$15" r="J15" sId="6"/>
    <undo index="10" exp="area" ref3D="1" dr="$C$1:$CH$15" r="J15" sId="6"/>
    <undo index="1" exp="area" ref3D="1" dr="$C$1:$CH$15" r="J15" sId="6"/>
    <undo index="19" exp="area" ref3D="1" dr="$C$1:$CH$15" r="I15" sId="6"/>
    <undo index="10" exp="area" ref3D="1" dr="$C$1:$CH$15" r="I15" sId="6"/>
    <undo index="1" exp="area" ref3D="1" dr="$C$1:$CH$15" r="I15" sId="6"/>
    <undo index="19" exp="area" ref3D="1" dr="$C$1:$CH$15" r="H15" sId="6"/>
    <undo index="10" exp="area" ref3D="1" dr="$C$1:$CH$15" r="H15" sId="6"/>
    <undo index="1" exp="area" ref3D="1" dr="$C$1:$CH$15" r="H15" sId="6"/>
    <undo index="19" exp="area" ref3D="1" dr="$C$1:$CH$15" r="G15" sId="6"/>
    <undo index="10" exp="area" ref3D="1" dr="$C$1:$CH$15" r="G15" sId="6"/>
    <undo index="1" exp="area" ref3D="1" dr="$C$1:$CH$15" r="G15" sId="6"/>
    <undo index="10" exp="area" ref3D="1" dr="$C$1:$CH$15" r="F15" sId="6"/>
    <undo index="1" exp="area" ref3D="1" dr="$C$1:$CH$15" r="F15" sId="6"/>
    <undo index="10" exp="area" ref3D="1" dr="$C$1:$CH$15" r="E15" sId="6"/>
    <undo index="1" exp="area" ref3D="1" dr="$C$1:$CH$15" r="E15" sId="6"/>
    <undo index="19" exp="area" ref3D="1" dr="$C$1:$CH$15" r="K14" sId="6"/>
    <undo index="10" exp="area" ref3D="1" dr="$C$1:$CH$15" r="K14" sId="6"/>
    <undo index="1" exp="area" ref3D="1" dr="$C$1:$CH$15" r="K14" sId="6"/>
    <undo index="19" exp="area" ref3D="1" dr="$C$1:$CH$15" r="J14" sId="6"/>
    <undo index="10" exp="area" ref3D="1" dr="$C$1:$CH$15" r="J14" sId="6"/>
    <undo index="1" exp="area" ref3D="1" dr="$C$1:$CH$15" r="J14" sId="6"/>
    <undo index="19" exp="area" ref3D="1" dr="$C$1:$CH$15" r="I14" sId="6"/>
    <undo index="10" exp="area" ref3D="1" dr="$C$1:$CH$15" r="I14" sId="6"/>
    <undo index="1" exp="area" ref3D="1" dr="$C$1:$CH$15" r="I14" sId="6"/>
    <undo index="19" exp="area" ref3D="1" dr="$C$1:$CH$15" r="H14" sId="6"/>
    <undo index="10" exp="area" ref3D="1" dr="$C$1:$CH$15" r="H14" sId="6"/>
    <undo index="1" exp="area" ref3D="1" dr="$C$1:$CH$15" r="H14" sId="6"/>
    <undo index="19" exp="area" ref3D="1" dr="$C$1:$CH$15" r="G14" sId="6"/>
    <undo index="10" exp="area" ref3D="1" dr="$C$1:$CH$15" r="G14" sId="6"/>
    <undo index="1" exp="area" ref3D="1" dr="$C$1:$CH$15" r="G14" sId="6"/>
    <undo index="10" exp="area" ref3D="1" dr="$C$1:$CH$15" r="F14" sId="6"/>
    <undo index="1" exp="area" ref3D="1" dr="$C$1:$CH$15" r="F14" sId="6"/>
    <undo index="10" exp="area" ref3D="1" dr="$C$1:$CH$15" r="E14" sId="6"/>
    <undo index="1" exp="area" ref3D="1" dr="$C$1:$CH$15" r="E14" sId="6"/>
    <undo index="19" exp="area" ref3D="1" dr="$C$1:$CH$15" r="K13" sId="6"/>
    <undo index="10" exp="area" ref3D="1" dr="$C$1:$CH$15" r="K13" sId="6"/>
    <undo index="1" exp="area" ref3D="1" dr="$C$1:$CH$15" r="K13" sId="6"/>
    <undo index="19" exp="area" ref3D="1" dr="$C$1:$CH$15" r="J13" sId="6"/>
    <undo index="10" exp="area" ref3D="1" dr="$C$1:$CH$15" r="J13" sId="6"/>
    <undo index="1" exp="area" ref3D="1" dr="$C$1:$CH$15" r="J13" sId="6"/>
    <undo index="19" exp="area" ref3D="1" dr="$C$1:$CH$15" r="I13" sId="6"/>
    <undo index="10" exp="area" ref3D="1" dr="$C$1:$CH$15" r="I13" sId="6"/>
    <undo index="1" exp="area" ref3D="1" dr="$C$1:$CH$15" r="I13" sId="6"/>
    <undo index="19" exp="area" ref3D="1" dr="$C$1:$CH$15" r="H13" sId="6"/>
    <undo index="10" exp="area" ref3D="1" dr="$C$1:$CH$15" r="H13" sId="6"/>
    <undo index="1" exp="area" ref3D="1" dr="$C$1:$CH$15" r="H13" sId="6"/>
    <undo index="19" exp="area" ref3D="1" dr="$C$1:$CH$15" r="G13" sId="6"/>
    <undo index="10" exp="area" ref3D="1" dr="$C$1:$CH$15" r="G13" sId="6"/>
    <undo index="1" exp="area" ref3D="1" dr="$C$1:$CH$15" r="G13" sId="6"/>
    <undo index="10" exp="area" ref3D="1" dr="$C$1:$CH$15" r="F13" sId="6"/>
    <undo index="1" exp="area" ref3D="1" dr="$C$1:$CH$15" r="F13" sId="6"/>
    <undo index="10" exp="area" ref3D="1" dr="$C$1:$CH$15" r="E13" sId="6"/>
    <undo index="1" exp="area" ref3D="1" dr="$C$1:$CH$15" r="E13" sId="6"/>
    <undo index="19" exp="area" ref3D="1" dr="$C$1:$CH$15" r="K12" sId="6"/>
    <undo index="10" exp="area" ref3D="1" dr="$C$1:$CH$15" r="K12" sId="6"/>
    <undo index="1" exp="area" ref3D="1" dr="$C$1:$CH$15" r="K12" sId="6"/>
    <undo index="19" exp="area" ref3D="1" dr="$C$1:$CH$15" r="J12" sId="6"/>
    <undo index="10" exp="area" ref3D="1" dr="$C$1:$CH$15" r="J12" sId="6"/>
    <undo index="1" exp="area" ref3D="1" dr="$C$1:$CH$15" r="J12" sId="6"/>
    <undo index="19" exp="area" ref3D="1" dr="$C$1:$CH$15" r="I12" sId="6"/>
    <undo index="10" exp="area" ref3D="1" dr="$C$1:$CH$15" r="I12" sId="6"/>
    <undo index="1" exp="area" ref3D="1" dr="$C$1:$CH$15" r="I12" sId="6"/>
    <undo index="19" exp="area" ref3D="1" dr="$C$1:$CH$15" r="H12" sId="6"/>
    <undo index="10" exp="area" ref3D="1" dr="$C$1:$CH$15" r="H12" sId="6"/>
    <undo index="1" exp="area" ref3D="1" dr="$C$1:$CH$15" r="H12" sId="6"/>
    <undo index="19" exp="area" ref3D="1" dr="$C$1:$CH$15" r="G12" sId="6"/>
    <undo index="10" exp="area" ref3D="1" dr="$C$1:$CH$15" r="G12" sId="6"/>
    <undo index="1" exp="area" ref3D="1" dr="$C$1:$CH$15" r="G12" sId="6"/>
    <undo index="10" exp="area" ref3D="1" dr="$C$1:$CH$15" r="F12" sId="6"/>
    <undo index="1" exp="area" ref3D="1" dr="$C$1:$CH$15" r="F12" sId="6"/>
    <undo index="10" exp="area" ref3D="1" dr="$C$1:$CH$15" r="E12" sId="6"/>
    <undo index="1" exp="area" ref3D="1" dr="$C$1:$CH$15" r="E12" sId="6"/>
    <undo index="19" exp="area" ref3D="1" dr="$C$1:$CH$15" r="K11" sId="6"/>
    <undo index="10" exp="area" ref3D="1" dr="$C$1:$CH$15" r="K11" sId="6"/>
    <undo index="1" exp="area" ref3D="1" dr="$C$1:$CH$15" r="K11" sId="6"/>
    <undo index="19" exp="area" ref3D="1" dr="$C$1:$CH$15" r="J11" sId="6"/>
    <undo index="10" exp="area" ref3D="1" dr="$C$1:$CH$15" r="J11" sId="6"/>
    <undo index="1" exp="area" ref3D="1" dr="$C$1:$CH$15" r="J11" sId="6"/>
    <undo index="19" exp="area" ref3D="1" dr="$C$1:$CH$15" r="I11" sId="6"/>
    <undo index="10" exp="area" ref3D="1" dr="$C$1:$CH$15" r="I11" sId="6"/>
    <undo index="1" exp="area" ref3D="1" dr="$C$1:$CH$15" r="I11" sId="6"/>
    <undo index="19" exp="area" ref3D="1" dr="$C$1:$CH$15" r="H11" sId="6"/>
    <undo index="10" exp="area" ref3D="1" dr="$C$1:$CH$15" r="H11" sId="6"/>
    <undo index="1" exp="area" ref3D="1" dr="$C$1:$CH$15" r="H11" sId="6"/>
    <undo index="19" exp="area" ref3D="1" dr="$C$1:$CH$15" r="G11" sId="6"/>
    <undo index="10" exp="area" ref3D="1" dr="$C$1:$CH$15" r="G11" sId="6"/>
    <undo index="1" exp="area" ref3D="1" dr="$C$1:$CH$15" r="G11" sId="6"/>
    <undo index="10" exp="area" ref3D="1" dr="$C$1:$CH$15" r="F11" sId="6"/>
    <undo index="1" exp="area" ref3D="1" dr="$C$1:$CH$15" r="F11" sId="6"/>
    <undo index="10" exp="area" ref3D="1" dr="$C$1:$CH$15" r="E11" sId="6"/>
    <undo index="1" exp="area" ref3D="1" dr="$C$1:$CH$15" r="E11" sId="6"/>
    <undo index="19" exp="area" ref3D="1" dr="$C$1:$CH$15" r="K10" sId="6"/>
    <undo index="10" exp="area" ref3D="1" dr="$C$1:$CH$15" r="K10" sId="6"/>
    <undo index="1" exp="area" ref3D="1" dr="$C$1:$CH$15" r="K10" sId="6"/>
    <undo index="19" exp="area" ref3D="1" dr="$C$1:$CH$15" r="J10" sId="6"/>
    <undo index="10" exp="area" ref3D="1" dr="$C$1:$CH$15" r="J10" sId="6"/>
    <undo index="1" exp="area" ref3D="1" dr="$C$1:$CH$15" r="J10" sId="6"/>
    <undo index="19" exp="area" ref3D="1" dr="$C$1:$CH$15" r="I10" sId="6"/>
    <undo index="10" exp="area" ref3D="1" dr="$C$1:$CH$15" r="I10" sId="6"/>
    <undo index="1" exp="area" ref3D="1" dr="$C$1:$CH$15" r="I10" sId="6"/>
    <undo index="19" exp="area" ref3D="1" dr="$C$1:$CH$15" r="H10" sId="6"/>
    <undo index="10" exp="area" ref3D="1" dr="$C$1:$CH$15" r="H10" sId="6"/>
    <undo index="1" exp="area" ref3D="1" dr="$C$1:$CH$15" r="H10" sId="6"/>
    <undo index="19" exp="area" ref3D="1" dr="$C$1:$CH$15" r="G10" sId="6"/>
    <undo index="10" exp="area" ref3D="1" dr="$C$1:$CH$15" r="G10" sId="6"/>
    <undo index="1" exp="area" ref3D="1" dr="$C$1:$CH$15" r="G10" sId="6"/>
    <undo index="10" exp="area" ref3D="1" dr="$C$1:$CH$15" r="F10" sId="6"/>
    <undo index="1" exp="area" ref3D="1" dr="$C$1:$CH$15" r="F10" sId="6"/>
    <undo index="10" exp="area" ref3D="1" dr="$C$1:$CH$15" r="E10" sId="6"/>
    <undo index="1" exp="area" ref3D="1" dr="$C$1:$CH$15" r="E10" sId="6"/>
    <undo index="19" exp="area" ref3D="1" dr="$C$1:$CH$15" r="K9" sId="6"/>
    <undo index="10" exp="area" ref3D="1" dr="$C$1:$CH$15" r="K9" sId="6"/>
    <undo index="1" exp="area" ref3D="1" dr="$C$1:$CH$15" r="K9" sId="6"/>
    <undo index="19" exp="area" ref3D="1" dr="$C$1:$CH$15" r="J9" sId="6"/>
    <undo index="10" exp="area" ref3D="1" dr="$C$1:$CH$15" r="J9" sId="6"/>
    <undo index="1" exp="area" ref3D="1" dr="$C$1:$CH$15" r="J9" sId="6"/>
    <undo index="19" exp="area" ref3D="1" dr="$C$1:$CH$15" r="I9" sId="6"/>
    <undo index="10" exp="area" ref3D="1" dr="$C$1:$CH$15" r="I9" sId="6"/>
    <undo index="1" exp="area" ref3D="1" dr="$C$1:$CH$15" r="I9" sId="6"/>
    <undo index="19" exp="area" ref3D="1" dr="$C$1:$CH$15" r="H9" sId="6"/>
    <undo index="10" exp="area" ref3D="1" dr="$C$1:$CH$15" r="H9" sId="6"/>
    <undo index="1" exp="area" ref3D="1" dr="$C$1:$CH$15" r="H9" sId="6"/>
    <undo index="19" exp="area" ref3D="1" dr="$C$1:$CH$15" r="G9" sId="6"/>
    <undo index="10" exp="area" ref3D="1" dr="$C$1:$CH$15" r="G9" sId="6"/>
    <undo index="1" exp="area" ref3D="1" dr="$C$1:$CH$15" r="G9" sId="6"/>
    <undo index="10" exp="area" ref3D="1" dr="$C$1:$CH$15" r="F9" sId="6"/>
    <undo index="1" exp="area" ref3D="1" dr="$C$1:$CH$15" r="F9" sId="6"/>
    <undo index="10" exp="area" ref3D="1" dr="$C$1:$CH$15" r="E9" sId="6"/>
    <undo index="1" exp="area" ref3D="1" dr="$C$1:$CH$15" r="E9" sId="6"/>
    <undo index="19" exp="area" ref3D="1" dr="$C$1:$CH$15" r="K8" sId="6"/>
    <undo index="10" exp="area" ref3D="1" dr="$C$1:$CH$15" r="K8" sId="6"/>
    <undo index="1" exp="area" ref3D="1" dr="$C$1:$CH$15" r="K8" sId="6"/>
    <undo index="19" exp="area" ref3D="1" dr="$C$1:$CH$15" r="J8" sId="6"/>
    <undo index="10" exp="area" ref3D="1" dr="$C$1:$CH$15" r="J8" sId="6"/>
    <undo index="1" exp="area" ref3D="1" dr="$C$1:$CH$15" r="J8" sId="6"/>
    <undo index="19" exp="area" ref3D="1" dr="$C$1:$CH$15" r="I8" sId="6"/>
    <undo index="10" exp="area" ref3D="1" dr="$C$1:$CH$15" r="I8" sId="6"/>
    <undo index="1" exp="area" ref3D="1" dr="$C$1:$CH$15" r="I8" sId="6"/>
    <undo index="19" exp="area" ref3D="1" dr="$C$1:$CH$15" r="H8" sId="6"/>
    <undo index="10" exp="area" ref3D="1" dr="$C$1:$CH$15" r="H8" sId="6"/>
    <undo index="1" exp="area" ref3D="1" dr="$C$1:$CH$15" r="H8" sId="6"/>
    <undo index="19" exp="area" ref3D="1" dr="$C$1:$CH$15" r="G8" sId="6"/>
    <undo index="10" exp="area" ref3D="1" dr="$C$1:$CH$15" r="G8" sId="6"/>
    <undo index="1" exp="area" ref3D="1" dr="$C$1:$CH$15" r="G8" sId="6"/>
    <undo index="10" exp="area" ref3D="1" dr="$C$1:$CH$15" r="F8" sId="6"/>
    <undo index="1" exp="area" ref3D="1" dr="$C$1:$CH$15" r="F8" sId="6"/>
    <undo index="10" exp="area" ref3D="1" dr="$C$1:$CH$15" r="E8" sId="6"/>
    <undo index="1" exp="area" ref3D="1" dr="$C$1:$CH$15" r="E8" sId="6"/>
    <undo index="19" exp="area" ref3D="1" dr="$C$1:$CH$15" r="K7" sId="6"/>
    <undo index="10" exp="area" ref3D="1" dr="$C$1:$CH$15" r="K7" sId="6"/>
    <undo index="1" exp="area" ref3D="1" dr="$C$1:$CH$15" r="K7" sId="6"/>
    <undo index="19" exp="area" ref3D="1" dr="$C$1:$CH$15" r="J7" sId="6"/>
    <undo index="10" exp="area" ref3D="1" dr="$C$1:$CH$15" r="J7" sId="6"/>
    <undo index="1" exp="area" ref3D="1" dr="$C$1:$CH$15" r="J7" sId="6"/>
    <undo index="19" exp="area" ref3D="1" dr="$C$1:$CH$15" r="I7" sId="6"/>
    <undo index="10" exp="area" ref3D="1" dr="$C$1:$CH$15" r="I7" sId="6"/>
    <undo index="1" exp="area" ref3D="1" dr="$C$1:$CH$15" r="I7" sId="6"/>
    <undo index="19" exp="area" ref3D="1" dr="$C$1:$CH$15" r="H7" sId="6"/>
    <undo index="10" exp="area" ref3D="1" dr="$C$1:$CH$15" r="H7" sId="6"/>
    <undo index="1" exp="area" ref3D="1" dr="$C$1:$CH$15" r="H7" sId="6"/>
    <undo index="19" exp="area" ref3D="1" dr="$C$1:$CH$15" r="G7" sId="6"/>
    <undo index="10" exp="area" ref3D="1" dr="$C$1:$CH$15" r="G7" sId="6"/>
    <undo index="1" exp="area" ref3D="1" dr="$C$1:$CH$15" r="G7" sId="6"/>
    <undo index="10" exp="area" ref3D="1" dr="$C$1:$CH$15" r="F7" sId="6"/>
    <undo index="1" exp="area" ref3D="1" dr="$C$1:$CH$15" r="F7" sId="6"/>
    <undo index="10" exp="area" ref3D="1" dr="$C$1:$CH$15" r="E7" sId="6"/>
    <undo index="1" exp="area" ref3D="1" dr="$C$1:$CH$15" r="E7" sId="6"/>
    <undo index="19" exp="area" ref3D="1" dr="$C$1:$CH$15" r="K6" sId="6"/>
    <undo index="10" exp="area" ref3D="1" dr="$C$1:$CH$15" r="K6" sId="6"/>
    <undo index="1" exp="area" ref3D="1" dr="$C$1:$CH$15" r="K6" sId="6"/>
    <undo index="19" exp="area" ref3D="1" dr="$C$1:$CH$15" r="J6" sId="6"/>
    <undo index="10" exp="area" ref3D="1" dr="$C$1:$CH$15" r="J6" sId="6"/>
    <undo index="1" exp="area" ref3D="1" dr="$C$1:$CH$15" r="J6" sId="6"/>
    <undo index="19" exp="area" ref3D="1" dr="$C$1:$CH$15" r="I6" sId="6"/>
    <undo index="10" exp="area" ref3D="1" dr="$C$1:$CH$15" r="I6" sId="6"/>
    <undo index="1" exp="area" ref3D="1" dr="$C$1:$CH$15" r="I6" sId="6"/>
    <undo index="19" exp="area" ref3D="1" dr="$C$1:$CH$15" r="H6" sId="6"/>
    <undo index="10" exp="area" ref3D="1" dr="$C$1:$CH$15" r="H6" sId="6"/>
    <undo index="1" exp="area" ref3D="1" dr="$C$1:$CH$15" r="H6" sId="6"/>
    <undo index="19" exp="area" ref3D="1" dr="$C$1:$CH$15" r="G6" sId="6"/>
    <undo index="10" exp="area" ref3D="1" dr="$C$1:$CH$15" r="G6" sId="6"/>
    <undo index="1" exp="area" ref3D="1" dr="$C$1:$CH$15" r="G6" sId="6"/>
    <undo index="10" exp="area" ref3D="1" dr="$C$1:$CH$15" r="F6" sId="6"/>
    <undo index="1" exp="area" ref3D="1" dr="$C$1:$CH$15" r="F6" sId="6"/>
    <undo index="10" exp="area" ref3D="1" dr="$C$1:$CH$15" r="E6" sId="6"/>
    <undo index="1" exp="area" ref3D="1" dr="$C$1:$CH$15" r="E6" sId="6"/>
    <undo index="19" exp="area" ref3D="1" dr="$C$1:$CH$15" r="K5" sId="6"/>
    <undo index="10" exp="area" ref3D="1" dr="$C$1:$CH$15" r="K5" sId="6"/>
    <undo index="1" exp="area" ref3D="1" dr="$C$1:$CH$15" r="K5" sId="6"/>
    <undo index="19" exp="area" ref3D="1" dr="$C$1:$CH$15" r="J5" sId="6"/>
    <undo index="10" exp="area" ref3D="1" dr="$C$1:$CH$15" r="J5" sId="6"/>
    <undo index="1" exp="area" ref3D="1" dr="$C$1:$CH$15" r="J5" sId="6"/>
    <undo index="19" exp="area" ref3D="1" dr="$C$1:$CH$15" r="I5" sId="6"/>
    <undo index="10" exp="area" ref3D="1" dr="$C$1:$CH$15" r="I5" sId="6"/>
    <undo index="1" exp="area" ref3D="1" dr="$C$1:$CH$15" r="I5" sId="6"/>
    <undo index="19" exp="area" ref3D="1" dr="$C$1:$CH$15" r="H5" sId="6"/>
    <undo index="10" exp="area" ref3D="1" dr="$C$1:$CH$15" r="H5" sId="6"/>
    <undo index="1" exp="area" ref3D="1" dr="$C$1:$CH$15" r="H5" sId="6"/>
    <undo index="19" exp="area" ref3D="1" dr="$C$1:$CH$15" r="G5" sId="6"/>
    <undo index="10" exp="area" ref3D="1" dr="$C$1:$CH$15" r="G5" sId="6"/>
    <undo index="1" exp="area" ref3D="1" dr="$C$1:$CH$15" r="G5" sId="6"/>
    <undo index="10" exp="area" ref3D="1" dr="$C$1:$CH$15" r="F5" sId="6"/>
    <undo index="1" exp="area" ref3D="1" dr="$C$1:$CH$15" r="F5" sId="6"/>
    <undo index="10" exp="area" ref3D="1" dr="$C$1:$CH$15" r="E5" sId="6"/>
    <undo index="1" exp="area" ref3D="1" dr="$C$1:$CH$15" r="E5" sId="6"/>
    <undo index="19" exp="area" ref3D="1" dr="$C$1:$CH$15" r="K4" sId="6"/>
    <undo index="10" exp="area" ref3D="1" dr="$C$1:$CH$15" r="K4" sId="6"/>
    <undo index="1" exp="area" ref3D="1" dr="$C$1:$CH$15" r="K4" sId="6"/>
    <undo index="19" exp="area" ref3D="1" dr="$C$1:$CH$15" r="J4" sId="6"/>
    <undo index="10" exp="area" ref3D="1" dr="$C$1:$CH$15" r="J4" sId="6"/>
    <undo index="1" exp="area" ref3D="1" dr="$C$1:$CH$15" r="J4" sId="6"/>
    <undo index="19" exp="area" ref3D="1" dr="$C$1:$CH$15" r="I4" sId="6"/>
    <undo index="10" exp="area" ref3D="1" dr="$C$1:$CH$15" r="I4" sId="6"/>
    <undo index="1" exp="area" ref3D="1" dr="$C$1:$CH$15" r="I4" sId="6"/>
    <undo index="19" exp="area" ref3D="1" dr="$C$1:$CH$15" r="H4" sId="6"/>
    <undo index="10" exp="area" ref3D="1" dr="$C$1:$CH$15" r="H4" sId="6"/>
    <undo index="1" exp="area" ref3D="1" dr="$C$1:$CH$15" r="H4" sId="6"/>
    <undo index="19" exp="area" ref3D="1" dr="$C$1:$CH$15" r="G4" sId="6"/>
    <undo index="10" exp="area" ref3D="1" dr="$C$1:$CH$15" r="G4" sId="6"/>
    <undo index="1" exp="area" ref3D="1" dr="$C$1:$CH$15" r="G4" sId="6"/>
    <undo index="10" exp="area" ref3D="1" dr="$C$1:$CH$15" r="F4" sId="6"/>
    <undo index="1" exp="area" ref3D="1" dr="$C$1:$CH$15" r="F4" sId="6"/>
    <undo index="10" exp="area" ref3D="1" dr="$C$1:$CH$15" r="E4" sId="6"/>
    <undo index="1" exp="area" ref3D="1" dr="$C$1:$CH$15" r="E4" sId="6"/>
    <undo index="19" exp="area" ref3D="1" dr="$C$1:$CH$15" r="K3" sId="6"/>
    <undo index="10" exp="area" ref3D="1" dr="$C$1:$CH$15" r="K3" sId="6"/>
    <undo index="1" exp="area" ref3D="1" dr="$C$1:$CH$15" r="K3" sId="6"/>
    <undo index="19" exp="area" ref3D="1" dr="$C$1:$CH$15" r="J3" sId="6"/>
    <undo index="10" exp="area" ref3D="1" dr="$C$1:$CH$15" r="J3" sId="6"/>
    <undo index="1" exp="area" ref3D="1" dr="$C$1:$CH$15" r="J3" sId="6"/>
    <undo index="19" exp="area" ref3D="1" dr="$C$1:$CH$15" r="I3" sId="6"/>
    <undo index="10" exp="area" ref3D="1" dr="$C$1:$CH$15" r="I3" sId="6"/>
    <undo index="1" exp="area" ref3D="1" dr="$C$1:$CH$15" r="I3" sId="6"/>
    <undo index="19" exp="area" ref3D="1" dr="$C$1:$CH$15" r="H3" sId="6"/>
    <undo index="10" exp="area" ref3D="1" dr="$C$1:$CH$15" r="H3" sId="6"/>
    <undo index="1" exp="area" ref3D="1" dr="$C$1:$CH$15" r="H3" sId="6"/>
    <undo index="19" exp="area" ref3D="1" dr="$C$1:$CH$15" r="G3" sId="6"/>
    <undo index="10" exp="area" ref3D="1" dr="$C$1:$CH$15" r="G3" sId="6"/>
    <undo index="1" exp="area" ref3D="1" dr="$C$1:$CH$15" r="G3" sId="6"/>
    <undo index="10" exp="area" ref3D="1" dr="$C$1:$CH$15" r="F3" sId="6"/>
    <undo index="1" exp="area" ref3D="1" dr="$C$1:$CH$15" r="F3" sId="6"/>
    <undo index="10" exp="area" ref3D="1" dr="$C$1:$CH$15" r="E3" sId="6"/>
    <undo index="1" exp="area" ref3D="1" dr="$C$1:$CH$15" r="E3" sId="6"/>
    <undo index="19" exp="area" ref3D="1" dr="$C$1:$CH$15" r="K2" sId="6"/>
    <undo index="10" exp="area" ref3D="1" dr="$C$1:$CH$15" r="K2" sId="6"/>
    <undo index="1" exp="area" ref3D="1" dr="$C$1:$CH$15" r="K2" sId="6"/>
    <undo index="19" exp="area" ref3D="1" dr="$C$1:$CH$15" r="J2" sId="6"/>
    <undo index="10" exp="area" ref3D="1" dr="$C$1:$CH$15" r="J2" sId="6"/>
    <undo index="1" exp="area" ref3D="1" dr="$C$1:$CH$15" r="J2" sId="6"/>
    <undo index="19" exp="area" ref3D="1" dr="$C$1:$CH$15" r="I2" sId="6"/>
    <undo index="10" exp="area" ref3D="1" dr="$C$1:$CH$15" r="I2" sId="6"/>
    <undo index="1" exp="area" ref3D="1" dr="$C$1:$CH$15" r="I2" sId="6"/>
    <undo index="19" exp="area" ref3D="1" dr="$C$1:$CH$15" r="H2" sId="6"/>
    <undo index="10" exp="area" ref3D="1" dr="$C$1:$CH$15" r="H2" sId="6"/>
    <undo index="1" exp="area" ref3D="1" dr="$C$1:$CH$15" r="H2" sId="6"/>
    <undo index="19" exp="area" ref3D="1" dr="$C$1:$CH$15" r="G2" sId="6"/>
    <undo index="10" exp="area" ref3D="1" dr="$C$1:$CH$15" r="G2" sId="6"/>
    <undo index="1" exp="area" ref3D="1" dr="$C$1:$CH$15" r="G2" sId="6"/>
    <undo index="10" exp="area" ref3D="1" dr="$C$1:$CH$15" r="F2" sId="6"/>
    <undo index="1" exp="area" ref3D="1" dr="$C$1:$CH$15" r="F2" sId="6"/>
    <undo index="10" exp="area" ref3D="1" dr="$C$1:$CH$15" r="E2" sId="6"/>
    <undo index="1" exp="area" ref3D="1" dr="$C$1:$CH$15" r="E2" sId="6"/>
    <undo index="2" exp="area" dr="C5:EN5" r="B8" sId="5"/>
    <undo index="0" exp="area" dr="C8:EN8" r="B8" sId="5"/>
    <undo index="3" exp="area" dr="C7:EN7" r="B7" sId="5"/>
    <undo index="0" exp="area" dr="C4:EN4" r="B7" sId="5"/>
    <undo index="0" exp="area" dr="C5:EM5" r="B5" sId="5"/>
    <undo index="16" exp="area" dr="C4:EN4" r="B4" sId="5"/>
    <undo index="13" exp="area" dr="C4:EN4" r="B4" sId="5"/>
    <undo index="10" exp="area" dr="C4:EN4" r="B4" sId="5"/>
    <undo index="3" exp="area" dr="C4:EN4" r="B4" sId="5"/>
    <undo index="0" exp="area" dr="C4:EN4" r="B4" sId="5"/>
    <undo index="4" exp="area" ref3D="1" dr="$A$480:$XFD$481" dn="Z_FDCD7FD4_7D62_43EB_A646_C382CC277444_.wvu.Rows" sId="5"/>
    <undo index="2" exp="area" ref3D="1" dr="$A$1:$XFD$2" dn="Z_FDCD7FD4_7D62_43EB_A646_C382CC277444_.wvu.Rows" sId="5"/>
    <undo index="4" exp="area" ref3D="1" dr="$A$480:$XFD$481" dn="Z_FD5F77AF_5A8F_4B6D_961B_C7FD9D452FD5_.wvu.Rows" sId="5"/>
    <undo index="2" exp="area" ref3D="1" dr="$A$1:$XFD$2" dn="Z_FD5F77AF_5A8F_4B6D_961B_C7FD9D452FD5_.wvu.Rows" sId="5"/>
    <undo index="4" exp="area" ref3D="1" dr="$A$480:$XFD$481" dn="Z_FAFF16D3_22B3_4C97_ACCF_EE39802F6088_.wvu.Rows" sId="5"/>
    <undo index="2" exp="area" ref3D="1" dr="$A$1:$XFD$2" dn="Z_FAFF16D3_22B3_4C97_ACCF_EE39802F6088_.wvu.Rows" sId="5"/>
    <undo index="0" exp="area" ref3D="1" dr="$A$1:$XFD$1" dn="Z_FAA25FCE_18C5_403C_9C68_9D1F88B3F7EB_.wvu.Rows" sId="5"/>
    <undo index="0" exp="area" ref3D="1" dr="$JM$1:$XFD$1048576" dn="Z_FAA25FCE_18C5_403C_9C68_9D1F88B3F7EB_.wvu.Cols" sId="5"/>
    <undo index="4" exp="area" ref3D="1" dr="$A$480:$XFD$481" dn="Z_FA025E0E_AAB4_48EA_A8D2_9619F0E6F664_.wvu.Rows" sId="5"/>
    <undo index="2" exp="area" ref3D="1" dr="$A$1:$XFD$2" dn="Z_FA025E0E_AAB4_48EA_A8D2_9619F0E6F664_.wvu.Rows" sId="5"/>
    <undo index="4" exp="area" ref3D="1" dr="$A$480:$XFD$481" dn="Z_F78FCA81_B608_454A_B46D_DA1594BED295_.wvu.Rows" sId="5"/>
    <undo index="2" exp="area" ref3D="1" dr="$A$1:$XFD$2" dn="Z_F78FCA81_B608_454A_B46D_DA1594BED295_.wvu.Rows" sId="5"/>
    <undo index="0" exp="area" ref3D="1" dr="$A$1:$XFD$2" dn="Z_F76A2777_C161_4121_A0E8_1678E85F68C6_.wvu.Rows" sId="5"/>
    <undo index="0" exp="area" ref3D="1" dr="$A$1:$XFD$2" dn="Z_F320C882_6208_44BF_AD76_CAB3202B3D93_.wvu.Rows" sId="5"/>
    <undo index="0" exp="area" ref3D="1" dr="$A$1:$XFD$2" dn="Z_F2088572_AEF7_456E_8FEE_9EECE1B46675_.wvu.Rows" sId="5"/>
    <undo index="4" exp="area" ref3D="1" dr="$A$480:$XFD$480" dn="Z_EB824EDC_44B5_480C_9466_88CD55BCD011_.wvu.Rows" sId="5"/>
    <undo index="2" exp="area" ref3D="1" dr="$A$1:$XFD$2" dn="Z_EB824EDC_44B5_480C_9466_88CD55BCD011_.wvu.Rows" sId="5"/>
    <undo index="1" exp="area" ref3D="1" dr="$A$481:$XFD$481" dn="Z_EB824EDC_44B5_480C_9466_88CD55BCD011_.wvu.Rows" sId="5"/>
    <undo index="4" exp="area" ref3D="1" dr="$A$480:$XFD$481" dn="Z_EA2D852B_2EE3_41E7_8B54_530928E32534_.wvu.Rows" sId="5"/>
    <undo index="2" exp="area" ref3D="1" dr="$A$1:$XFD$2" dn="Z_EA2D852B_2EE3_41E7_8B54_530928E32534_.wvu.Rows" sId="5"/>
    <undo index="0" exp="area" ref3D="1" dr="$A$1:$XFD$2" dn="Z_E8B30110_1132_4597_87AA_506263477060_.wvu.Rows" sId="5"/>
    <undo index="0" exp="area" ref3D="1" dr="$JM$1:$XFD$1048576" dn="Z_E8B30110_1132_4597_87AA_506263477060_.wvu.Cols" sId="5"/>
    <undo index="0" exp="area" ref3D="1" dr="$A$1:$XFD$2" dn="Z_BFE285D7_067E_4802_A267_8E7CA36A08B9_.wvu.Rows" sId="5"/>
    <undo index="0" exp="area" ref3D="1" dr="$JM$1:$XFD$1048576" dn="Z_BFE285D7_067E_4802_A267_8E7CA36A08B9_.wvu.Cols" sId="5"/>
    <undo index="0" exp="area" ref3D="1" dr="$A$1:$XFD$1" dn="Z_BEFB98C7_6620_4730_80CE_706FB1439778_.wvu.Rows" sId="5"/>
    <undo index="0" exp="area" ref3D="1" dr="$A$1:$XFD$2" dn="Z_BC89DC8A_F93A_4EB3_ACCA_03228A52DC73_.wvu.Rows" sId="5"/>
    <undo index="0" exp="area" ref3D="1" dr="$JM$1:$XFD$1048576" dn="Z_BC89DC8A_F93A_4EB3_ACCA_03228A52DC73_.wvu.Cols" sId="5"/>
    <undo index="0" exp="area" ref3D="1" dr="$A$1:$XFD$2" dn="Z_B83B79D9_617A_4F50_8CCC_C97938364272_.wvu.Rows" sId="5"/>
    <undo index="0" exp="area" ref3D="1" dr="$JM$1:$XFD$1048576" dn="Z_B83B79D9_617A_4F50_8CCC_C97938364272_.wvu.Cols" sId="5"/>
    <undo index="0" exp="area" ref3D="1" dr="$A$1:$XFD$2" dn="Z_B6DA4F4E_AC5A_4095_8D8B_FD639A9E9F62_.wvu.Rows" sId="5"/>
    <undo index="0" exp="area" ref3D="1" dr="$A$1:$XFD$2" dn="Z_B3C29866_3474_43EA_99AD_F394C9416B2B_.wvu.Rows" sId="5"/>
    <undo index="0" exp="area" ref3D="1" dr="$JM$1:$XFD$1048576" dn="Z_B3C29866_3474_43EA_99AD_F394C9416B2B_.wvu.Cols" sId="5"/>
    <undo index="0" exp="area" ref3D="1" dr="$A$1:$XFD$2" dn="Z_B25C0761_BDC6_44DE_BC09_A587D4005716_.wvu.Rows" sId="5"/>
    <undo index="0" exp="area" ref3D="1" dr="$JM$1:$XFD$1048576" dn="Z_B25C0761_BDC6_44DE_BC09_A587D4005716_.wvu.Cols" sId="5"/>
    <undo index="0" exp="area" ref3D="1" dr="$A$1:$XFD$2" dn="Z_B0A275E6_A927_469D_A668_DC597A053ECA_.wvu.Rows" sId="5"/>
    <undo index="0" exp="area" ref3D="1" dr="$JM$1:$XFD$1048576" dn="Z_B0A275E6_A927_469D_A668_DC597A053ECA_.wvu.Cols" sId="5"/>
    <undo index="4" exp="area" ref3D="1" dr="$A$480:$XFD$481" dn="Z_AEC31DE9_BA39_44BD_BD19_C1C878D510AE_.wvu.Rows" sId="5"/>
    <undo index="2" exp="area" ref3D="1" dr="$A$1:$XFD$2" dn="Z_AEC31DE9_BA39_44BD_BD19_C1C878D510AE_.wvu.Rows" sId="5"/>
    <undo index="0" exp="area" ref3D="1" dr="$A$1:$XFD$2" dn="Z_A779676E_2DE4_4B43_BC39_AEC5C199B098_.wvu.Rows" sId="5"/>
    <undo index="0" exp="area" ref3D="1" dr="$JM$1:$XFD$1048576" dn="Z_A779676E_2DE4_4B43_BC39_AEC5C199B098_.wvu.Cols" sId="5"/>
    <undo index="0" exp="area" ref3D="1" dr="$A$1:$XFD$2" dn="Z_A158213F_CC1A_4B2F_8FB3_2D0E9377D318_.wvu.Rows" sId="5"/>
    <undo index="0" exp="area" ref3D="1" dr="$A$1:$XFD$2" dn="Z_9D72E9D6_9DB4_482E_B9DD_F58734D01B5E_.wvu.Rows" sId="5"/>
    <undo index="0" exp="area" ref3D="1" dr="$JM$1:$XFD$1048576" dn="Z_9D72E9D6_9DB4_482E_B9DD_F58734D01B5E_.wvu.Cols" sId="5"/>
    <undo index="0" exp="area" ref3D="1" dr="$A$1:$XFD$2" dn="Z_9D5226FB_7DD3_447E_B45C_6EAA60152D32_.wvu.Rows" sId="5"/>
    <undo index="0" exp="area" ref3D="1" dr="$A$1:$XFD$2" dn="Z_9C0FECB6_0701_4CC9_8224_D04A63FFA855_.wvu.Rows" sId="5"/>
    <undo index="0" exp="area" ref3D="1" dr="$JM$1:$XFD$1048576" dn="Z_9C0FECB6_0701_4CC9_8224_D04A63FFA855_.wvu.Cols" sId="5"/>
    <undo index="0" exp="area" ref3D="1" dr="$A$1:$XFD$2" dn="Z_9AFDC459_5911_4A65_BA30_55870CCEC21D_.wvu.Rows" sId="5"/>
    <undo index="0" exp="area" ref3D="1" dr="$JM$1:$XFD$1048576" dn="Z_9AFDC459_5911_4A65_BA30_55870CCEC21D_.wvu.Cols" sId="5"/>
    <undo index="0" exp="area" ref3D="1" dr="$A$1:$XFD$1" dn="Z_999D8AAC_C53E_4106_83D2_C9E986396FD9_.wvu.Rows" sId="5"/>
    <undo index="0" exp="area" ref3D="1" dr="$JM$1:$XFD$1048576" dn="Z_999D8AAC_C53E_4106_83D2_C9E986396FD9_.wvu.Cols" sId="5"/>
    <undo index="0" exp="area" ref3D="1" dr="$A$1:$XFD$2" dn="Z_97AAAFE3_C681_4E27_A277_F09D7DA8C2DD_.wvu.Rows" sId="5"/>
    <undo index="0" exp="area" ref3D="1" dr="$JM$1:$XFD$1048576" dn="Z_97AAAFE3_C681_4E27_A277_F09D7DA8C2DD_.wvu.Cols" sId="5"/>
    <undo index="0" exp="area" ref3D="1" dr="$A$1:$XFD$2" dn="Z_949F8C7F_DA00_479D_BDE6_6166B149A403_.wvu.Rows" sId="5"/>
    <undo index="0" exp="area" ref3D="1" dr="$JM$1:$XFD$1048576" dn="Z_949F8C7F_DA00_479D_BDE6_6166B149A403_.wvu.Cols" sId="5"/>
    <undo index="0" exp="area" ref3D="1" dr="$A$1:$XFD$2" dn="Z_94202DE1_E113_4D8D_96A4_4561FB59780B_.wvu.Rows" sId="5"/>
    <undo index="0" exp="area" ref3D="1" dr="$JM$1:$XFD$1048576" dn="Z_94202DE1_E113_4D8D_96A4_4561FB59780B_.wvu.Cols" sId="5"/>
    <undo index="0" exp="area" ref3D="1" dr="$A$1:$XFD$2" dn="Z_90088769_7D29_4324_882D_1F352DFBE762_.wvu.Rows" sId="5"/>
    <undo index="0" exp="area" ref3D="1" dr="$JM$1:$XFD$1048576" dn="Z_90088769_7D29_4324_882D_1F352DFBE762_.wvu.Cols" sId="5"/>
    <undo index="0" exp="area" ref3D="1" dr="$A$1:$XFD$1" dn="Z_8F2E2A3B_020D_4DD4_B354_81D162F69C48_.wvu.Rows" sId="5"/>
    <undo index="0" exp="area" ref3D="1" dr="$A$1:$XFD$2" dn="Z_8B0C1710_8C04_443E_9575_8D8EEDA52030_.wvu.Rows" sId="5"/>
    <undo index="0" exp="area" ref3D="1" dr="$A$1:$XFD$2" dn="Z_8AEE08A2_F73E_41EF_8662_F43F5532F7EC_.wvu.Rows" sId="5"/>
    <undo index="4" exp="area" ref3D="1" dr="$A$480:$XFD$481" dn="Z_88EF00F5_A891_4E1F_BEBC_C770D5AFEF26_.wvu.Rows" sId="5"/>
    <undo index="2" exp="area" ref3D="1" dr="$A$1:$XFD$2" dn="Z_88EF00F5_A891_4E1F_BEBC_C770D5AFEF26_.wvu.Rows" sId="5"/>
    <undo index="0" exp="area" ref3D="1" dr="$A$1:$XFD$2" dn="Z_840FED42_BEAD_40B5_87A2_918C1E6D4128_.wvu.Rows" sId="5"/>
    <undo index="0" exp="area" ref3D="1" dr="$JM$1:$XFD$1048576" dn="Z_840FED42_BEAD_40B5_87A2_918C1E6D4128_.wvu.Cols" sId="5"/>
    <undo index="0" exp="area" ref3D="1" dr="$A$1:$XFD$1" dn="Z_83E26134_8071_4B52_B9C2_8B5396DF70B4_.wvu.Rows" sId="5"/>
    <undo index="0" exp="area" ref3D="1" dr="$JM$1:$XFD$1048576" dn="Z_83E26134_8071_4B52_B9C2_8B5396DF70B4_.wvu.Cols" sId="5"/>
    <undo index="0" exp="area" ref3D="1" dr="$A$1:$XFD$2" dn="Z_7F19FCB4_9655_4ECF_8001_8401CA1B1084_.wvu.Rows" sId="5"/>
    <undo index="4" exp="area" ref3D="1" dr="$A$480:$XFD$480" dn="Z_7E4E90D1_59D3_46C2_B9C5_B4A6E53BE0B7_.wvu.Rows" sId="5"/>
    <undo index="2" exp="area" ref3D="1" dr="$A$1:$XFD$2" dn="Z_7E4E90D1_59D3_46C2_B9C5_B4A6E53BE0B7_.wvu.Rows" sId="5"/>
    <undo index="1" exp="area" ref3D="1" dr="$A$481:$XFD$481" dn="Z_7E4E90D1_59D3_46C2_B9C5_B4A6E53BE0B7_.wvu.Rows" sId="5"/>
    <undo index="0" exp="area" ref3D="1" dr="$A$1:$XFD$2" dn="Z_7E493E76_89EF_40BE_995A_6CD5B38BE486_.wvu.Rows" sId="5"/>
    <undo index="4" exp="area" ref3D="1" dr="$A$480:$XFD$481" dn="Z_774D3B22_FAD7_45CC_9FF9_C08635F41395_.wvu.Rows" sId="5"/>
    <undo index="2" exp="area" ref3D="1" dr="$A$1:$XFD$2" dn="Z_774D3B22_FAD7_45CC_9FF9_C08635F41395_.wvu.Rows" sId="5"/>
    <undo index="4" exp="area" ref3D="1" dr="$A$480:$XFD$481" dn="Z_6FA7792A_1E8F_4225_B55B_C3225E2EEAC0_.wvu.Rows" sId="5"/>
    <undo index="2" exp="area" ref3D="1" dr="$A$1:$XFD$2" dn="Z_6FA7792A_1E8F_4225_B55B_C3225E2EEAC0_.wvu.Rows" sId="5"/>
    <undo index="0" exp="area" ref3D="1" dr="$A$1:$XFD$2" dn="Z_6C263B97_64ED_4CE6_9B05_42BE2811A349_.wvu.Rows" sId="5"/>
    <undo index="0" exp="area" ref3D="1" dr="$JM$1:$XFD$1048576" dn="Z_6C263B97_64ED_4CE6_9B05_42BE2811A349_.wvu.Cols" sId="5"/>
    <undo index="0" exp="area" ref3D="1" dr="$A$1:$XFD$2" dn="Z_6568F72F_D597_4229_B333_125FDE9654F7_.wvu.Rows" sId="5"/>
    <undo index="0" exp="area" ref3D="1" dr="$JM$1:$XFD$1048576" dn="Z_6568F72F_D597_4229_B333_125FDE9654F7_.wvu.Cols" sId="5"/>
    <undo index="0" exp="area" ref3D="1" dr="$A$1:$XFD$2" dn="Z_653F5373_3423_4857_B839_026BFFD3E0C5_.wvu.Rows" sId="5"/>
    <undo index="0" exp="area" ref3D="1" dr="$A$1:$XFD$2" dn="Z_607CCD9B_4659_4BD7_A174_E12C78E5291C_.wvu.Rows" sId="5"/>
    <undo index="4" exp="area" ref3D="1" dr="$A$480:$XFD$480" dn="Z_5DABD3DD_3B7F_4D0A_8278_3CABF5A7C879_.wvu.Rows" sId="5"/>
    <undo index="2" exp="area" ref3D="1" dr="$A$1:$XFD$2" dn="Z_5DABD3DD_3B7F_4D0A_8278_3CABF5A7C879_.wvu.Rows" sId="5"/>
    <undo index="1" exp="area" ref3D="1" dr="$A$481:$XFD$481" dn="Z_5DABD3DD_3B7F_4D0A_8278_3CABF5A7C879_.wvu.Rows" sId="5"/>
    <undo index="0" exp="area" ref3D="1" dr="$A$1:$XFD$2" dn="Z_5B263600_835E_44BD_B687_603D70FECA3D_.wvu.Rows" sId="5"/>
    <undo index="0" exp="area" ref3D="1" dr="$JM$1:$XFD$1048576" dn="Z_5B263600_835E_44BD_B687_603D70FECA3D_.wvu.Cols" sId="5"/>
    <undo index="0" exp="area" ref3D="1" dr="$A$1:$XFD$2" dn="Z_5AC86898_99C0_40C8_A183_7BCAFD4A38C0_.wvu.Rows" sId="5"/>
    <undo index="0" exp="area" ref3D="1" dr="$JM$1:$XFD$1048576" dn="Z_5AC86898_99C0_40C8_A183_7BCAFD4A38C0_.wvu.Cols" sId="5"/>
    <undo index="0" exp="area" ref3D="1" dr="$A$1:$XFD$1" dn="Z_55F258A9_3656_464A_8209_65541A4A9294_.wvu.Rows" sId="5"/>
    <undo index="0" exp="area" ref3D="1" dr="$JM$1:$XFD$1048576" dn="Z_55F258A9_3656_464A_8209_65541A4A9294_.wvu.Cols" sId="5"/>
    <undo index="0" exp="area" ref3D="1" dr="$A$1:$XFD$2" dn="Z_5435B979_CD36_44F0_9662_F3B5AC1F741D_.wvu.Rows" sId="5"/>
    <undo index="0" exp="area" ref3D="1" dr="$JM$1:$XFD$1048576" dn="Z_519FF1E7_076F_47C2_91B9_C17D2E1B6520_.wvu.Cols" sId="5"/>
    <undo index="4" exp="area" ref3D="1" dr="$A$480:$XFD$480" dn="Z_4F91CC6A_177C_44AE_BD3E_9ACFF52E4BB6_.wvu.Rows" sId="5"/>
    <undo index="2" exp="area" ref3D="1" dr="$A$1:$XFD$2" dn="Z_4F91CC6A_177C_44AE_BD3E_9ACFF52E4BB6_.wvu.Rows" sId="5"/>
    <undo index="1" exp="area" ref3D="1" dr="$A$481:$XFD$481" dn="Z_4F91CC6A_177C_44AE_BD3E_9ACFF52E4BB6_.wvu.Rows" sId="5"/>
    <undo index="0" exp="area" ref3D="1" dr="$A$1:$XFD$2" dn="Z_4E796616_3F1B_4206_9288_54987A052220_.wvu.Rows" sId="5"/>
    <undo index="4" exp="area" ref3D="1" dr="$A$480:$XFD$481" dn="Z_4E38BAA4_F7A0_4986_9C0B_2533153E78A8_.wvu.Rows" sId="5"/>
    <undo index="2" exp="area" ref3D="1" dr="$A$1:$XFD$2" dn="Z_4E38BAA4_F7A0_4986_9C0B_2533153E78A8_.wvu.Rows" sId="5"/>
    <undo index="0" exp="area" ref3D="1" dr="$A$1:$XFD$1" dn="Z_4C910842_2C9A_49B1_8859_E7171BF1B407_.wvu.Rows" sId="5"/>
    <undo index="0" exp="area" ref3D="1" dr="$JM$1:$XFD$1048576" dn="Z_4C910842_2C9A_49B1_8859_E7171BF1B407_.wvu.Cols" sId="5"/>
    <undo index="4" exp="area" ref3D="1" dr="$A$480:$XFD$480" dn="Z_4864356C_2EA4_4798_837B_554A65950AB7_.wvu.Rows" sId="5"/>
    <undo index="2" exp="area" ref3D="1" dr="$A$1:$XFD$2" dn="Z_4864356C_2EA4_4798_837B_554A65950AB7_.wvu.Rows" sId="5"/>
    <undo index="1" exp="area" ref3D="1" dr="$A$481:$XFD$481" dn="Z_4864356C_2EA4_4798_837B_554A65950AB7_.wvu.Rows" sId="5"/>
    <undo index="0" exp="area" ref3D="1" dr="$A$1:$XFD$2" dn="Z_440820DD_D35F_4284_A020_75AFCB09A713_.wvu.Rows" sId="5"/>
    <undo index="0" exp="area" ref3D="1" dr="$JM$1:$XFD$1048576" dn="Z_440820DD_D35F_4284_A020_75AFCB09A713_.wvu.Cols" sId="5"/>
    <undo index="0" exp="area" ref3D="1" dr="$A$1:$XFD$1" dn="Z_3ACD5A93_9B0E_40EA_8179_EDF0714A0F5F_.wvu.Rows" sId="5"/>
    <undo index="0" exp="area" ref3D="1" dr="$JM$1:$XFD$1048576" dn="Z_3ACD5A93_9B0E_40EA_8179_EDF0714A0F5F_.wvu.Cols" sId="5"/>
    <undo index="0" exp="area" ref3D="1" dr="$A$1:$XFD$2" dn="Z_39344E0E_2CC4_4BC6_A15E_A66B17AEE943_.wvu.Rows" sId="5"/>
    <undo index="0" exp="area" ref3D="1" dr="$JM$1:$XFD$1048576" dn="Z_39344E0E_2CC4_4BC6_A15E_A66B17AEE943_.wvu.Cols" sId="5"/>
    <undo index="0" exp="area" ref3D="1" dr="$A$1:$XFD$2" dn="Z_38797761_B6E7_4EBC_86AC_BCA6FEF8021E_.wvu.Rows" sId="5"/>
    <undo index="0" exp="area" ref3D="1" dr="$JM$1:$XFD$1048576" dn="Z_38797761_B6E7_4EBC_86AC_BCA6FEF8021E_.wvu.Cols" sId="5"/>
    <undo index="4" exp="area" ref3D="1" dr="$A$480:$XFD$481" dn="Z_3730BEA2_2AC7_4811_AC70_1FABD98B5F4A_.wvu.Rows" sId="5"/>
    <undo index="2" exp="area" ref3D="1" dr="$A$1:$XFD$2" dn="Z_3730BEA2_2AC7_4811_AC70_1FABD98B5F4A_.wvu.Rows" sId="5"/>
    <undo index="0" exp="area" ref3D="1" dr="$A$1:$XFD$2" dn="Z_34488582_FC68_47CC_ADEF_620C97FA3BE5_.wvu.Rows" sId="5"/>
    <undo index="0" exp="area" ref3D="1" dr="$JM$1:$XFD$1048576" dn="Z_34488582_FC68_47CC_ADEF_620C97FA3BE5_.wvu.Cols" sId="5"/>
    <undo index="0" exp="area" ref3D="1" dr="$A$1:$XFD$2" dn="Z_3125BE9C_D539_46B3_AB2C_AD44D6D3A43D_.wvu.Rows" sId="5"/>
    <undo index="0" exp="area" ref3D="1" dr="$JM$1:$XFD$1048576" dn="Z_3125BE9C_D539_46B3_AB2C_AD44D6D3A43D_.wvu.Cols" sId="5"/>
    <undo index="0" exp="area" ref3D="1" dr="$A$1:$XFD$2" dn="Z_2EDD3601_67EA_4D8B_910E_67CE0A6ECBD5_.wvu.Rows" sId="5"/>
    <undo index="0" exp="area" ref3D="1" dr="$JM$1:$XFD$1048576" dn="Z_2EDD3601_67EA_4D8B_910E_67CE0A6ECBD5_.wvu.Cols" sId="5"/>
    <undo index="0" exp="area" ref3D="1" dr="$A$1:$XFD$2" dn="Z_2C6ABC28_880F_4FC3_AB4C_74CC7AFBB167_.wvu.Rows" sId="5"/>
    <undo index="0" exp="area" ref3D="1" dr="$JM$1:$XFD$1048576" dn="Z_2C6ABC28_880F_4FC3_AB4C_74CC7AFBB167_.wvu.Cols" sId="5"/>
    <undo index="0" exp="area" ref3D="1" dr="$A$1:$XFD$2" dn="Z_2B096DAF_0513_499A_BB3D_6C1B61550EAD_.wvu.Rows" sId="5"/>
    <undo index="0" exp="area" ref3D="1" dr="$JM$1:$XFD$1048576" dn="Z_2B096DAF_0513_499A_BB3D_6C1B61550EAD_.wvu.Cols" sId="5"/>
    <undo index="0" exp="area" ref3D="1" dr="$A$1:$XFD$2" dn="Z_28D79C02_A415_42D9_AF37_1523DA21D815_.wvu.Rows" sId="5"/>
    <undo index="0" exp="area" ref3D="1" dr="$JM$1:$XFD$1048576" dn="Z_28D79C02_A415_42D9_AF37_1523DA21D815_.wvu.Cols" sId="5"/>
    <undo index="0" exp="area" ref3D="1" dr="$A$1:$XFD$2" dn="Z_2843D43C_15A8_41DB_8AAA_3E8B8BBF0B92_.wvu.Rows" sId="5"/>
    <undo index="0" exp="area" ref3D="1" dr="$A$1:$XFD$2" dn="Z_27A4B667_7EE5_4B37_A36E_7A71AE7736F5_.wvu.Rows" sId="5"/>
    <undo index="0" exp="area" ref3D="1" dr="$JM$1:$XFD$1048576" dn="Z_27A4B667_7EE5_4B37_A36E_7A71AE7736F5_.wvu.Cols" sId="5"/>
    <undo index="0" exp="area" ref3D="1" dr="$A$1:$XFD$2" dn="Z_1CE7FAA3_375A_44FC_8395_7BB368E304B3_.wvu.Rows" sId="5"/>
    <undo index="0" exp="area" ref3D="1" dr="$JM$1:$XFD$1048576" dn="Z_1CE7FAA3_375A_44FC_8395_7BB368E304B3_.wvu.Cols" sId="5"/>
    <undo index="0" exp="area" ref3D="1" dr="$A$1:$XFD$2" dn="Z_1A677123_3181_47F1_8D94_D23E42118B34_.wvu.Rows" sId="5"/>
    <undo index="0" exp="area" ref3D="1" dr="$JM$1:$XFD$1048576" dn="Z_1A677123_3181_47F1_8D94_D23E42118B34_.wvu.Cols" sId="5"/>
    <undo index="0" exp="area" ref3D="1" dr="$A$1:$XFD$2" dn="Z_195EEB94_5611_43AB_AD4C_189BF5DF63BD_.wvu.Rows" sId="5"/>
    <undo index="0" exp="area" ref3D="1" dr="$JM$1:$XFD$1048576" dn="Z_195EEB94_5611_43AB_AD4C_189BF5DF63BD_.wvu.Cols" sId="5"/>
    <undo index="0" exp="area" ref3D="1" dr="$A$1:$XFD$1" dn="Z_18DF35B7_CAA0_4050_BA63_78DA1CA747BE_.wvu.Rows" sId="5"/>
    <undo index="0" exp="area" ref3D="1" dr="$JM$1:$XFD$1048576" dn="Z_18DF35B7_CAA0_4050_BA63_78DA1CA747BE_.wvu.Cols" sId="5"/>
    <undo index="4" exp="area" ref3D="1" dr="$A$480:$XFD$481" dn="Z_186AB716_4241_4317_9300_D6DC13524A2C_.wvu.Rows" sId="5"/>
    <undo index="2" exp="area" ref3D="1" dr="$A$1:$XFD$2" dn="Z_186AB716_4241_4317_9300_D6DC13524A2C_.wvu.Rows" sId="5"/>
    <undo index="4" exp="area" ref3D="1" dr="$A$480:$XFD$480" dn="Z_16543542_821D_4BC4_91AB_D2C631412736_.wvu.Rows" sId="5"/>
    <undo index="2" exp="area" ref3D="1" dr="$A$1:$XFD$2" dn="Z_16543542_821D_4BC4_91AB_D2C631412736_.wvu.Rows" sId="5"/>
    <undo index="1" exp="area" ref3D="1" dr="$A$481:$XFD$481" dn="Z_16543542_821D_4BC4_91AB_D2C631412736_.wvu.Rows" sId="5"/>
    <undo index="0" exp="area" ref3D="1" dr="$A$1:$XFD$2" dn="Z_11F0A643_03F6_4A9B_A587_984CEF24373C_.wvu.Rows" sId="5"/>
    <undo index="0" exp="area" ref3D="1" dr="$JM$1:$XFD$1048576" dn="Z_11F0A643_03F6_4A9B_A587_984CEF24373C_.wvu.Cols" sId="5"/>
    <undo index="0" exp="area" ref3D="1" dr="$A$1:$XFD$1" dn="Z_116A1B62_BC36_4DF8_BA7A_5A8B2AC14341_.wvu.Rows" sId="5"/>
    <undo index="0" exp="area" ref3D="1" dr="$A$1:$XFD$2" dn="Z_1053507D_AB8D_4416_A992_8628E70BD9D6_.wvu.Rows" sId="5"/>
    <undo index="0" exp="area" ref3D="1" dr="$JM$1:$XFD$1048576" dn="Z_1053507D_AB8D_4416_A992_8628E70BD9D6_.wvu.Cols" sId="5"/>
    <undo index="0" exp="area" ref3D="1" dr="$A$1:$XFD$2" dn="Z_0EEF1658_6DED_493F_AB34_5C882B7D8D1D_.wvu.Rows" sId="5"/>
    <undo index="4" exp="area" ref3D="1" dr="$A$480:$XFD$481" dn="Z_0D63E466_D251_474F_9293_B76C0854AE18_.wvu.Rows" sId="5"/>
    <undo index="2" exp="area" ref3D="1" dr="$A$1:$XFD$2" dn="Z_0D63E466_D251_474F_9293_B76C0854AE18_.wvu.Rows" sId="5"/>
    <undo index="0" exp="area" ref3D="1" dr="$A$1:$XFD$2" dn="Z_0B513DDE_5559_48C9_BE83_B3BA05D50CBD_.wvu.Rows" sId="5"/>
    <undo index="4" exp="area" ref3D="1" dr="$A$480:$XFD$481" dn="Z_0B24AFFC_8D10_42B0_ADC8_378D1BCF1541_.wvu.Rows" sId="5"/>
    <undo index="2" exp="area" ref3D="1" dr="$A$1:$XFD$2" dn="Z_0B24AFFC_8D10_42B0_ADC8_378D1BCF1541_.wvu.Rows" sId="5"/>
    <undo index="4" exp="area" ref3D="1" dr="$A$480:$XFD$481" dn="Z_096F67F7_AEB5_413D_899E_0491F5B25FFD_.wvu.Rows" sId="5"/>
    <undo index="2" exp="area" ref3D="1" dr="$A$1:$XFD$2" dn="Z_096F67F7_AEB5_413D_899E_0491F5B25FFD_.wvu.Rows" sId="5"/>
    <undo index="4" exp="area" ref3D="1" dr="$A$480:$XFD$481" dn="Z_0484FDF7_2DB5_4BF2_B382_43CE01593EDC_.wvu.Rows" sId="5"/>
    <undo index="2" exp="area" ref3D="1" dr="$A$1:$XFD$2" dn="Z_0484FDF7_2DB5_4BF2_B382_43CE01593EDC_.wvu.Rows" sId="5"/>
    <undo index="0" exp="area" ref3D="1" dr="$A$1:$XFD$2" dn="Z_02B12058_110B_4DCD_A5EA_5F27400FB028_.wvu.Rows" sId="5"/>
    <undo index="0" exp="area" ref3D="1" dr="$JM$1:$XFD$1048576" dn="Z_02B12058_110B_4DCD_A5EA_5F27400FB028_.wvu.Cols" sId="5"/>
    <undo index="0" exp="area" ref3D="1" dr="$A$1:$XFD$1" dn="Z_02668375_14EE_499B_A8A1_CFA0F3453F57_.wvu.Rows" sId="5"/>
    <undo index="0" exp="area" ref3D="1" dr="$JM$1:$XFD$1048576" dn="Z_02668375_14EE_499B_A8A1_CFA0F3453F57_.wvu.Cols" sId="5"/>
    <undo index="0" exp="area" ref3D="1" dr="$A$1:$XFD$1" dn="Z_00CA5430_6B3A_4E12_B07E_9C9EC9D8F7A7_.wvu.Rows" sId="5"/>
    <undo index="0" exp="area" ref3D="1" dr="$JM$1:$XFD$1048576" dn="Z_00CA5430_6B3A_4E12_B07E_9C9EC9D8F7A7_.wvu.Cols" sId="5"/>
    <undo index="0" exp="area" ref3D="1" dr="$A$1:$XFD$2" dn="Z_E1FB79D3_6139_4E9D_84E0_D806F17414E7_.wvu.Rows" sId="5"/>
    <undo index="0" exp="area" ref3D="1" dr="$A$1:$XFD$2" dn="Z_E1C450DA_5A25_49EE_AC15_82D55BC93335_.wvu.Rows" sId="5"/>
    <undo index="0" exp="area" ref3D="1" dr="$JM$1:$XFD$1048576" dn="Z_E1C450DA_5A25_49EE_AC15_82D55BC93335_.wvu.Cols" sId="5"/>
    <undo index="0" exp="area" ref3D="1" dr="$A$1:$XFD$2" dn="Z_DE76E38F_A1D1_4A3E_9C90_F4B6007A1049_.wvu.Rows" sId="5"/>
    <undo index="0" exp="area" ref3D="1" dr="$JM$1:$XFD$1048576" dn="Z_DE76E38F_A1D1_4A3E_9C90_F4B6007A1049_.wvu.Cols" sId="5"/>
    <undo index="0" exp="area" ref3D="1" dr="$A$1:$XFD$2" dn="Z_DD3C4055_6E9F_4337_AF3C_EAB14138E2FC_.wvu.Rows" sId="5"/>
    <undo index="0" exp="area" ref3D="1" dr="$JM$1:$XFD$1048576" dn="Z_DD3C4055_6E9F_4337_AF3C_EAB14138E2FC_.wvu.Cols" sId="5"/>
    <undo index="0" exp="area" ref3D="1" dr="$A$1:$XFD$2" dn="Z_D610A0E1_F9A9_4C9F_867A_9AA8DA5806C3_.wvu.Rows" sId="5"/>
    <undo index="0" exp="area" ref3D="1" dr="$JM$1:$XFD$1048576" dn="Z_D610A0E1_F9A9_4C9F_867A_9AA8DA5806C3_.wvu.Cols" sId="5"/>
    <undo index="0" exp="area" ref3D="1" dr="$A$1:$XFD$2" dn="Z_D0EC701B_BF59_424D_AF90_FAB54F5D9032_.wvu.Rows" sId="5"/>
    <undo index="4" exp="area" ref3D="1" dr="$A$480:$XFD$481" dn="Z_C8A50DBD_6717_4739_8372_D23519BF2F10_.wvu.Rows" sId="5"/>
    <undo index="2" exp="area" ref3D="1" dr="$A$1:$XFD$2" dn="Z_C8A50DBD_6717_4739_8372_D23519BF2F10_.wvu.Rows" sId="5"/>
    <rfmt sheetId="5" xfDxf="1" sqref="C1:C1048576" start="0" length="0">
      <dxf>
        <font/>
        <alignment horizontal="center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5" dxf="1">
      <nc r="C1">
        <v>5920</v>
      </nc>
      <ndxf>
        <fill>
          <patternFill patternType="solid">
            <bgColor rgb="FFCCFFFF"/>
          </patternFill>
        </fill>
        <alignment horizontal="general" textRotation="90" readingOrder="0"/>
      </ndxf>
    </rcc>
    <rcc rId="0" sId="5" dxf="1" quotePrefix="1">
      <nc r="C2" t="inlineStr">
        <is>
          <t>1</t>
        </is>
      </nc>
      <ndxf/>
    </rcc>
    <rcc rId="0" sId="5" dxf="1">
      <nc r="C3" t="inlineStr">
        <is>
          <t>PUC - Undetected corruption of reset-safe RAM can cause PUC to infinitely loop.</t>
        </is>
      </nc>
      <ndxf>
        <fill>
          <patternFill patternType="solid">
            <bgColor rgb="FFCCFFFF"/>
          </patternFill>
        </fill>
        <alignment horizontal="general" textRotation="90" readingOrder="0"/>
      </ndxf>
    </rcc>
    <rfmt sheetId="5" sqref="C4" start="0" length="0">
      <dxf>
        <fill>
          <patternFill patternType="solid">
            <bgColor rgb="FFCCFFFF"/>
          </patternFill>
        </fill>
        <alignment wrapText="1" readingOrder="0"/>
        <border outline="0">
          <left/>
        </border>
      </dxf>
    </rfmt>
    <rcc rId="0" sId="5" dxf="1">
      <nc r="C5">
        <v>5707</v>
      </nc>
      <ndxf>
        <fill>
          <patternFill patternType="solid">
            <bgColor rgb="FFCCFFFF"/>
          </patternFill>
        </fill>
        <alignment horizontal="general" textRotation="90" readingOrder="0"/>
      </ndxf>
    </rcc>
    <rcc rId="0" sId="5" dxf="1">
      <nc r="C6">
        <v>1</v>
      </nc>
      <ndxf>
        <fill>
          <patternFill patternType="solid">
            <bgColor rgb="FFCCFFFF"/>
          </patternFill>
        </fill>
      </ndxf>
    </rcc>
    <rfmt sheetId="5" sqref="C7" start="0" length="0">
      <dxf>
        <fill>
          <patternFill patternType="solid">
            <bgColor rgb="FFCCFFFF"/>
          </patternFill>
        </fill>
      </dxf>
    </rfmt>
    <rfmt sheetId="5" sqref="C8" start="0" length="0">
      <dxf>
        <fill>
          <patternFill patternType="solid">
            <bgColor rgb="FFCCFFFF"/>
          </patternFill>
        </fill>
      </dxf>
    </rfmt>
    <rcc rId="0" sId="5" dxf="1">
      <nc r="C9" t="inlineStr">
        <is>
          <t>N</t>
        </is>
      </nc>
      <ndxf>
        <fill>
          <patternFill patternType="solid">
            <bgColor rgb="FFCCFFFF"/>
          </patternFill>
        </fill>
        <alignment wrapText="1" readingOrder="0"/>
      </ndxf>
    </rcc>
    <rcc rId="0" sId="5" dxf="1">
      <nc r="C10" t="inlineStr">
        <is>
          <t>N</t>
        </is>
      </nc>
      <ndxf>
        <fill>
          <patternFill patternType="solid">
            <bgColor rgb="FFCCFFFF"/>
          </patternFill>
        </fill>
      </ndxf>
    </rcc>
    <rcc rId="0" sId="5" dxf="1">
      <nc r="C11" t="inlineStr">
        <is>
          <t>Y</t>
        </is>
      </nc>
      <ndxf>
        <fill>
          <patternFill patternType="solid">
            <bgColor rgb="FFCCFFFF"/>
          </patternFill>
        </fill>
        <border outline="0">
          <top/>
        </border>
      </ndxf>
    </rcc>
    <rcc rId="0" sId="5" dxf="1">
      <nc r="C12" t="inlineStr">
        <is>
          <t>N</t>
        </is>
      </nc>
      <ndxf>
        <fill>
          <patternFill patternType="solid">
            <bgColor rgb="FFCCFFFF"/>
          </patternFill>
        </fill>
        <border outline="0">
          <bottom/>
        </border>
      </ndxf>
    </rcc>
    <rcc rId="0" sId="5" dxf="1">
      <nc r="C13" t="inlineStr">
        <is>
          <t>N</t>
        </is>
      </nc>
      <ndxf>
        <fill>
          <patternFill patternType="solid">
            <bgColor rgb="FFCCFFFF"/>
          </patternFill>
        </fill>
        <border outline="0">
          <bottom/>
        </border>
      </ndxf>
    </rcc>
    <rcc rId="0" sId="5" dxf="1">
      <nc r="C14" t="inlineStr">
        <is>
          <t>Y</t>
        </is>
      </nc>
      <ndxf>
        <fill>
          <patternFill patternType="solid">
            <bgColor rgb="FFCCFFFF"/>
          </patternFill>
        </fill>
        <border outline="0">
          <bottom/>
        </border>
      </ndxf>
    </rcc>
    <rfmt sheetId="5" sqref="C15" start="0" length="0">
      <dxf>
        <fill>
          <patternFill patternType="solid">
            <bgColor rgb="FFCCFFFF"/>
          </patternFill>
        </fill>
        <border outline="0">
          <bottom style="medium">
            <color indexed="64"/>
          </bottom>
        </border>
      </dxf>
    </rfmt>
    <rcc rId="0" sId="5" dxf="1">
      <nc r="C16">
        <f>COUNTA(C17:C479)</f>
      </nc>
      <ndxf>
        <font>
          <b/>
        </font>
        <alignment horizontal="left" readingOrder="0"/>
        <border outline="0">
          <left/>
          <top style="medium">
            <color indexed="64"/>
          </top>
          <bottom style="double">
            <color indexed="64"/>
          </bottom>
        </border>
      </ndxf>
    </rcc>
    <rfmt sheetId="5" sqref="C17" start="0" length="0">
      <dxf>
        <border outline="0">
          <top/>
        </border>
      </dxf>
    </rfmt>
    <rfmt sheetId="5" sqref="C18" start="0" length="0">
      <dxf>
        <border outline="0">
          <top/>
        </border>
      </dxf>
    </rfmt>
    <rfmt sheetId="5" sqref="C19" start="0" length="0">
      <dxf>
        <border outline="0">
          <top/>
        </border>
      </dxf>
    </rfmt>
    <rfmt sheetId="5" sqref="C20" start="0" length="0">
      <dxf>
        <border outline="0">
          <top/>
        </border>
      </dxf>
    </rfmt>
    <rfmt sheetId="5" sqref="C21" start="0" length="0">
      <dxf>
        <border outline="0">
          <top/>
        </border>
      </dxf>
    </rfmt>
    <rfmt sheetId="5" sqref="C22" start="0" length="0">
      <dxf>
        <border outline="0">
          <top/>
        </border>
      </dxf>
    </rfmt>
    <rfmt sheetId="5" sqref="C23" start="0" length="0">
      <dxf>
        <border outline="0">
          <top/>
        </border>
      </dxf>
    </rfmt>
    <rfmt sheetId="5" sqref="C24" start="0" length="0">
      <dxf>
        <border outline="0">
          <top/>
        </border>
      </dxf>
    </rfmt>
    <rfmt sheetId="5" sqref="C25" start="0" length="0">
      <dxf>
        <border outline="0">
          <top/>
        </border>
      </dxf>
    </rfmt>
    <rfmt sheetId="5" sqref="C26" start="0" length="0">
      <dxf>
        <border outline="0">
          <top/>
        </border>
      </dxf>
    </rfmt>
    <rfmt sheetId="5" sqref="C27" start="0" length="0">
      <dxf>
        <border outline="0">
          <top/>
        </border>
      </dxf>
    </rfmt>
    <rfmt sheetId="5" sqref="C28" start="0" length="0">
      <dxf>
        <border outline="0">
          <top/>
        </border>
      </dxf>
    </rfmt>
    <rfmt sheetId="5" sqref="C29" start="0" length="0">
      <dxf>
        <border outline="0">
          <top/>
        </border>
      </dxf>
    </rfmt>
    <rfmt sheetId="5" sqref="C30" start="0" length="0">
      <dxf>
        <border outline="0">
          <top/>
        </border>
      </dxf>
    </rfmt>
    <rfmt sheetId="5" sqref="C31" start="0" length="0">
      <dxf>
        <border outline="0">
          <top/>
        </border>
      </dxf>
    </rfmt>
    <rfmt sheetId="5" sqref="C32" start="0" length="0">
      <dxf>
        <border outline="0">
          <top/>
        </border>
      </dxf>
    </rfmt>
    <rfmt sheetId="5" sqref="C33" start="0" length="0">
      <dxf>
        <border outline="0">
          <top/>
        </border>
      </dxf>
    </rfmt>
    <rfmt sheetId="5" sqref="C34" start="0" length="0">
      <dxf>
        <border outline="0">
          <top/>
        </border>
      </dxf>
    </rfmt>
    <rfmt sheetId="5" sqref="C35" start="0" length="0">
      <dxf>
        <border outline="0">
          <top/>
        </border>
      </dxf>
    </rfmt>
    <rfmt sheetId="5" sqref="C36" start="0" length="0">
      <dxf>
        <border outline="0">
          <top/>
        </border>
      </dxf>
    </rfmt>
    <rfmt sheetId="5" sqref="C37" start="0" length="0">
      <dxf>
        <border outline="0">
          <top/>
        </border>
      </dxf>
    </rfmt>
    <rfmt sheetId="5" sqref="C38" start="0" length="0">
      <dxf>
        <border outline="0">
          <top/>
        </border>
      </dxf>
    </rfmt>
    <rfmt sheetId="5" sqref="C39" start="0" length="0">
      <dxf>
        <border outline="0">
          <top/>
        </border>
      </dxf>
    </rfmt>
    <rfmt sheetId="5" sqref="C40" start="0" length="0">
      <dxf>
        <border outline="0">
          <top/>
        </border>
      </dxf>
    </rfmt>
    <rfmt sheetId="5" sqref="C41" start="0" length="0">
      <dxf>
        <border outline="0">
          <top/>
        </border>
      </dxf>
    </rfmt>
    <rfmt sheetId="5" sqref="C42" start="0" length="0">
      <dxf>
        <border outline="0">
          <top/>
        </border>
      </dxf>
    </rfmt>
    <rfmt sheetId="5" sqref="C43" start="0" length="0">
      <dxf>
        <border outline="0">
          <top/>
        </border>
      </dxf>
    </rfmt>
    <rfmt sheetId="5" sqref="C44" start="0" length="0">
      <dxf>
        <border outline="0">
          <top/>
        </border>
      </dxf>
    </rfmt>
    <rfmt sheetId="5" sqref="C45" start="0" length="0">
      <dxf>
        <border outline="0">
          <top/>
        </border>
      </dxf>
    </rfmt>
    <rfmt sheetId="5" sqref="C46" start="0" length="0">
      <dxf>
        <border outline="0">
          <top/>
        </border>
      </dxf>
    </rfmt>
    <rfmt sheetId="5" sqref="C47" start="0" length="0">
      <dxf>
        <border outline="0">
          <top/>
        </border>
      </dxf>
    </rfmt>
    <rfmt sheetId="5" sqref="C48" start="0" length="0">
      <dxf>
        <border outline="0">
          <top/>
        </border>
      </dxf>
    </rfmt>
    <rfmt sheetId="5" sqref="C49" start="0" length="0">
      <dxf>
        <border outline="0">
          <top/>
        </border>
      </dxf>
    </rfmt>
    <rfmt sheetId="5" sqref="C50" start="0" length="0">
      <dxf>
        <border outline="0">
          <top/>
        </border>
      </dxf>
    </rfmt>
    <rfmt sheetId="5" sqref="C51" start="0" length="0">
      <dxf>
        <border outline="0">
          <top/>
        </border>
      </dxf>
    </rfmt>
    <rfmt sheetId="5" sqref="C52" start="0" length="0">
      <dxf>
        <border outline="0">
          <top/>
        </border>
      </dxf>
    </rfmt>
    <rfmt sheetId="5" sqref="C53" start="0" length="0">
      <dxf>
        <border outline="0">
          <top/>
        </border>
      </dxf>
    </rfmt>
    <rfmt sheetId="5" sqref="C54" start="0" length="0">
      <dxf>
        <border outline="0">
          <top/>
        </border>
      </dxf>
    </rfmt>
    <rfmt sheetId="5" sqref="C55" start="0" length="0">
      <dxf>
        <border outline="0">
          <top/>
        </border>
      </dxf>
    </rfmt>
    <rfmt sheetId="5" sqref="C56" start="0" length="0">
      <dxf>
        <border outline="0">
          <top/>
        </border>
      </dxf>
    </rfmt>
    <rfmt sheetId="5" sqref="C57" start="0" length="0">
      <dxf>
        <border outline="0">
          <top/>
        </border>
      </dxf>
    </rfmt>
    <rfmt sheetId="5" sqref="C58" start="0" length="0">
      <dxf>
        <border outline="0">
          <top/>
        </border>
      </dxf>
    </rfmt>
    <rfmt sheetId="5" sqref="C59" start="0" length="0">
      <dxf>
        <border outline="0">
          <top/>
        </border>
      </dxf>
    </rfmt>
    <rfmt sheetId="5" sqref="C60" start="0" length="0">
      <dxf>
        <border outline="0">
          <top/>
        </border>
      </dxf>
    </rfmt>
    <rfmt sheetId="5" sqref="C61" start="0" length="0">
      <dxf>
        <border outline="0">
          <top/>
        </border>
      </dxf>
    </rfmt>
    <rfmt sheetId="5" sqref="C62" start="0" length="0">
      <dxf>
        <border outline="0">
          <top/>
        </border>
      </dxf>
    </rfmt>
    <rfmt sheetId="5" sqref="C63" start="0" length="0">
      <dxf>
        <border outline="0">
          <top/>
        </border>
      </dxf>
    </rfmt>
    <rfmt sheetId="5" sqref="C64" start="0" length="0">
      <dxf>
        <border outline="0">
          <top/>
        </border>
      </dxf>
    </rfmt>
    <rfmt sheetId="5" sqref="C65" start="0" length="0">
      <dxf>
        <border outline="0">
          <top/>
        </border>
      </dxf>
    </rfmt>
    <rfmt sheetId="5" sqref="C66" start="0" length="0">
      <dxf>
        <border outline="0">
          <top/>
        </border>
      </dxf>
    </rfmt>
    <rfmt sheetId="5" sqref="C67" start="0" length="0">
      <dxf>
        <border outline="0">
          <top/>
        </border>
      </dxf>
    </rfmt>
    <rfmt sheetId="5" sqref="C68" start="0" length="0">
      <dxf>
        <border outline="0">
          <top/>
        </border>
      </dxf>
    </rfmt>
    <rfmt sheetId="5" sqref="C69" start="0" length="0">
      <dxf>
        <border outline="0">
          <top/>
        </border>
      </dxf>
    </rfmt>
    <rfmt sheetId="5" sqref="C70" start="0" length="0">
      <dxf>
        <border outline="0">
          <top/>
        </border>
      </dxf>
    </rfmt>
    <rfmt sheetId="5" sqref="C71" start="0" length="0">
      <dxf>
        <border outline="0">
          <top/>
        </border>
      </dxf>
    </rfmt>
    <rfmt sheetId="5" sqref="C72" start="0" length="0">
      <dxf>
        <border outline="0">
          <top/>
        </border>
      </dxf>
    </rfmt>
    <rfmt sheetId="5" sqref="C73" start="0" length="0">
      <dxf>
        <border outline="0">
          <top/>
        </border>
      </dxf>
    </rfmt>
    <rfmt sheetId="5" sqref="C74" start="0" length="0">
      <dxf>
        <border outline="0">
          <top/>
        </border>
      </dxf>
    </rfmt>
    <rfmt sheetId="5" sqref="C75" start="0" length="0">
      <dxf>
        <border outline="0">
          <top/>
        </border>
      </dxf>
    </rfmt>
    <rfmt sheetId="5" sqref="C76" start="0" length="0">
      <dxf>
        <border outline="0">
          <top/>
        </border>
      </dxf>
    </rfmt>
    <rfmt sheetId="5" sqref="C77" start="0" length="0">
      <dxf>
        <border outline="0">
          <top/>
        </border>
      </dxf>
    </rfmt>
    <rfmt sheetId="5" sqref="C78" start="0" length="0">
      <dxf>
        <border outline="0">
          <top/>
        </border>
      </dxf>
    </rfmt>
    <rfmt sheetId="5" sqref="C79" start="0" length="0">
      <dxf>
        <border outline="0">
          <top/>
        </border>
      </dxf>
    </rfmt>
    <rfmt sheetId="5" sqref="C80" start="0" length="0">
      <dxf>
        <border outline="0">
          <top/>
        </border>
      </dxf>
    </rfmt>
    <rfmt sheetId="5" sqref="C81" start="0" length="0">
      <dxf>
        <border outline="0">
          <top/>
        </border>
      </dxf>
    </rfmt>
    <rfmt sheetId="5" sqref="C82" start="0" length="0">
      <dxf>
        <border outline="0">
          <top/>
        </border>
      </dxf>
    </rfmt>
    <rfmt sheetId="5" sqref="C83" start="0" length="0">
      <dxf>
        <border outline="0">
          <top/>
        </border>
      </dxf>
    </rfmt>
    <rfmt sheetId="5" sqref="C84" start="0" length="0">
      <dxf>
        <border outline="0">
          <top/>
        </border>
      </dxf>
    </rfmt>
    <rfmt sheetId="5" sqref="C85" start="0" length="0">
      <dxf>
        <border outline="0">
          <top/>
        </border>
      </dxf>
    </rfmt>
    <rfmt sheetId="5" sqref="C86" start="0" length="0">
      <dxf>
        <border outline="0">
          <top/>
        </border>
      </dxf>
    </rfmt>
    <rfmt sheetId="5" sqref="C87" start="0" length="0">
      <dxf>
        <border outline="0">
          <top/>
        </border>
      </dxf>
    </rfmt>
    <rfmt sheetId="5" sqref="C88" start="0" length="0">
      <dxf>
        <border outline="0">
          <top/>
        </border>
      </dxf>
    </rfmt>
    <rfmt sheetId="5" sqref="C89" start="0" length="0">
      <dxf>
        <border outline="0">
          <top/>
        </border>
      </dxf>
    </rfmt>
    <rfmt sheetId="5" sqref="C90" start="0" length="0">
      <dxf>
        <border outline="0">
          <top/>
        </border>
      </dxf>
    </rfmt>
    <rfmt sheetId="5" sqref="C91" start="0" length="0">
      <dxf>
        <border outline="0">
          <top/>
        </border>
      </dxf>
    </rfmt>
    <rfmt sheetId="5" sqref="C92" start="0" length="0">
      <dxf>
        <border outline="0">
          <top/>
        </border>
      </dxf>
    </rfmt>
    <rfmt sheetId="5" sqref="C93" start="0" length="0">
      <dxf>
        <border outline="0">
          <top/>
        </border>
      </dxf>
    </rfmt>
    <rfmt sheetId="5" sqref="C94" start="0" length="0">
      <dxf>
        <border outline="0">
          <top/>
        </border>
      </dxf>
    </rfmt>
    <rfmt sheetId="5" sqref="C95" start="0" length="0">
      <dxf>
        <border outline="0">
          <top/>
        </border>
      </dxf>
    </rfmt>
    <rfmt sheetId="5" sqref="C96" start="0" length="0">
      <dxf>
        <border outline="0">
          <top/>
        </border>
      </dxf>
    </rfmt>
    <rfmt sheetId="5" sqref="C97" start="0" length="0">
      <dxf>
        <border outline="0">
          <top/>
        </border>
      </dxf>
    </rfmt>
    <rfmt sheetId="5" sqref="C98" start="0" length="0">
      <dxf>
        <border outline="0">
          <top/>
        </border>
      </dxf>
    </rfmt>
    <rfmt sheetId="5" sqref="C99" start="0" length="0">
      <dxf>
        <border outline="0">
          <top/>
        </border>
      </dxf>
    </rfmt>
    <rfmt sheetId="5" sqref="C100" start="0" length="0">
      <dxf>
        <border outline="0">
          <top/>
        </border>
      </dxf>
    </rfmt>
    <rfmt sheetId="5" sqref="C101" start="0" length="0">
      <dxf>
        <border outline="0">
          <top/>
        </border>
      </dxf>
    </rfmt>
    <rfmt sheetId="5" sqref="C102" start="0" length="0">
      <dxf>
        <border outline="0">
          <top/>
        </border>
      </dxf>
    </rfmt>
    <rfmt sheetId="5" sqref="C103" start="0" length="0">
      <dxf>
        <border outline="0">
          <top/>
        </border>
      </dxf>
    </rfmt>
    <rfmt sheetId="5" sqref="C104" start="0" length="0">
      <dxf>
        <border outline="0">
          <top/>
        </border>
      </dxf>
    </rfmt>
    <rfmt sheetId="5" sqref="C105" start="0" length="0">
      <dxf>
        <border outline="0">
          <top/>
        </border>
      </dxf>
    </rfmt>
    <rfmt sheetId="5" sqref="C106" start="0" length="0">
      <dxf>
        <border outline="0">
          <top/>
        </border>
      </dxf>
    </rfmt>
    <rfmt sheetId="5" sqref="C107" start="0" length="0">
      <dxf>
        <border outline="0">
          <top/>
        </border>
      </dxf>
    </rfmt>
    <rfmt sheetId="5" sqref="C108" start="0" length="0">
      <dxf>
        <border outline="0">
          <top/>
        </border>
      </dxf>
    </rfmt>
    <rfmt sheetId="5" sqref="C109" start="0" length="0">
      <dxf>
        <border outline="0">
          <top/>
        </border>
      </dxf>
    </rfmt>
    <rfmt sheetId="5" sqref="C110" start="0" length="0">
      <dxf>
        <border outline="0">
          <top/>
        </border>
      </dxf>
    </rfmt>
    <rfmt sheetId="5" sqref="C111" start="0" length="0">
      <dxf>
        <border outline="0">
          <top/>
        </border>
      </dxf>
    </rfmt>
    <rfmt sheetId="5" sqref="C112" start="0" length="0">
      <dxf>
        <border outline="0">
          <top/>
        </border>
      </dxf>
    </rfmt>
    <rfmt sheetId="5" sqref="C113" start="0" length="0">
      <dxf>
        <border outline="0">
          <top/>
        </border>
      </dxf>
    </rfmt>
    <rfmt sheetId="5" sqref="C114" start="0" length="0">
      <dxf>
        <border outline="0">
          <top/>
        </border>
      </dxf>
    </rfmt>
    <rfmt sheetId="5" sqref="C115" start="0" length="0">
      <dxf>
        <border outline="0">
          <top/>
        </border>
      </dxf>
    </rfmt>
    <rfmt sheetId="5" sqref="C116" start="0" length="0">
      <dxf>
        <border outline="0">
          <top/>
        </border>
      </dxf>
    </rfmt>
    <rfmt sheetId="5" sqref="C117" start="0" length="0">
      <dxf>
        <border outline="0">
          <top/>
        </border>
      </dxf>
    </rfmt>
    <rfmt sheetId="5" sqref="C118" start="0" length="0">
      <dxf>
        <border outline="0">
          <top/>
        </border>
      </dxf>
    </rfmt>
    <rfmt sheetId="5" sqref="C119" start="0" length="0">
      <dxf>
        <border outline="0">
          <top/>
        </border>
      </dxf>
    </rfmt>
    <rfmt sheetId="5" sqref="C120" start="0" length="0">
      <dxf>
        <border outline="0">
          <top/>
        </border>
      </dxf>
    </rfmt>
    <rfmt sheetId="5" sqref="C121" start="0" length="0">
      <dxf>
        <border outline="0">
          <top/>
        </border>
      </dxf>
    </rfmt>
    <rfmt sheetId="5" sqref="C122" start="0" length="0">
      <dxf>
        <border outline="0">
          <top/>
        </border>
      </dxf>
    </rfmt>
    <rfmt sheetId="5" sqref="C123" start="0" length="0">
      <dxf>
        <border outline="0">
          <top/>
        </border>
      </dxf>
    </rfmt>
    <rfmt sheetId="5" sqref="C124" start="0" length="0">
      <dxf>
        <border outline="0">
          <top/>
        </border>
      </dxf>
    </rfmt>
    <rfmt sheetId="5" sqref="C125" start="0" length="0">
      <dxf>
        <border outline="0">
          <top/>
        </border>
      </dxf>
    </rfmt>
    <rfmt sheetId="5" sqref="C126" start="0" length="0">
      <dxf>
        <border outline="0">
          <top/>
        </border>
      </dxf>
    </rfmt>
    <rfmt sheetId="5" sqref="C127" start="0" length="0">
      <dxf>
        <border outline="0">
          <top/>
        </border>
      </dxf>
    </rfmt>
    <rfmt sheetId="5" sqref="C128" start="0" length="0">
      <dxf>
        <border outline="0">
          <top/>
        </border>
      </dxf>
    </rfmt>
    <rfmt sheetId="5" sqref="C129" start="0" length="0">
      <dxf>
        <border outline="0">
          <top/>
        </border>
      </dxf>
    </rfmt>
    <rfmt sheetId="5" sqref="C130" start="0" length="0">
      <dxf>
        <border outline="0">
          <top/>
        </border>
      </dxf>
    </rfmt>
    <rfmt sheetId="5" sqref="C131" start="0" length="0">
      <dxf>
        <border outline="0">
          <top/>
        </border>
      </dxf>
    </rfmt>
    <rfmt sheetId="5" sqref="C132" start="0" length="0">
      <dxf>
        <border outline="0">
          <top/>
        </border>
      </dxf>
    </rfmt>
    <rfmt sheetId="5" sqref="C133" start="0" length="0">
      <dxf>
        <border outline="0">
          <top/>
        </border>
      </dxf>
    </rfmt>
    <rfmt sheetId="5" sqref="C134" start="0" length="0">
      <dxf>
        <border outline="0">
          <top/>
        </border>
      </dxf>
    </rfmt>
    <rfmt sheetId="5" sqref="C135" start="0" length="0">
      <dxf>
        <border outline="0">
          <top/>
        </border>
      </dxf>
    </rfmt>
    <rfmt sheetId="5" sqref="C136" start="0" length="0">
      <dxf>
        <border outline="0">
          <top/>
        </border>
      </dxf>
    </rfmt>
    <rfmt sheetId="5" sqref="C137" start="0" length="0">
      <dxf>
        <border outline="0">
          <top/>
        </border>
      </dxf>
    </rfmt>
    <rfmt sheetId="5" sqref="C138" start="0" length="0">
      <dxf>
        <border outline="0">
          <top/>
        </border>
      </dxf>
    </rfmt>
    <rfmt sheetId="5" sqref="C139" start="0" length="0">
      <dxf>
        <border outline="0">
          <top/>
        </border>
      </dxf>
    </rfmt>
    <rfmt sheetId="5" sqref="C140" start="0" length="0">
      <dxf>
        <border outline="0">
          <top/>
        </border>
      </dxf>
    </rfmt>
    <rfmt sheetId="5" sqref="C141" start="0" length="0">
      <dxf>
        <border outline="0">
          <top/>
        </border>
      </dxf>
    </rfmt>
    <rfmt sheetId="5" sqref="C142" start="0" length="0">
      <dxf>
        <border outline="0">
          <top/>
        </border>
      </dxf>
    </rfmt>
    <rfmt sheetId="5" sqref="C143" start="0" length="0">
      <dxf>
        <border outline="0">
          <top/>
        </border>
      </dxf>
    </rfmt>
    <rfmt sheetId="5" sqref="C144" start="0" length="0">
      <dxf>
        <border outline="0">
          <top/>
        </border>
      </dxf>
    </rfmt>
    <rfmt sheetId="5" sqref="C145" start="0" length="0">
      <dxf>
        <border outline="0">
          <top/>
        </border>
      </dxf>
    </rfmt>
    <rfmt sheetId="5" sqref="C146" start="0" length="0">
      <dxf>
        <border outline="0">
          <top/>
        </border>
      </dxf>
    </rfmt>
    <rfmt sheetId="5" sqref="C147" start="0" length="0">
      <dxf>
        <border outline="0">
          <top/>
        </border>
      </dxf>
    </rfmt>
    <rfmt sheetId="5" sqref="C148" start="0" length="0">
      <dxf>
        <border outline="0">
          <top/>
        </border>
      </dxf>
    </rfmt>
    <rfmt sheetId="5" sqref="C149" start="0" length="0">
      <dxf>
        <border outline="0">
          <top/>
        </border>
      </dxf>
    </rfmt>
    <rfmt sheetId="5" sqref="C150" start="0" length="0">
      <dxf>
        <border outline="0">
          <top/>
        </border>
      </dxf>
    </rfmt>
    <rfmt sheetId="5" sqref="C151" start="0" length="0">
      <dxf>
        <border outline="0">
          <top/>
        </border>
      </dxf>
    </rfmt>
    <rfmt sheetId="5" sqref="C152" start="0" length="0">
      <dxf>
        <border outline="0">
          <top/>
        </border>
      </dxf>
    </rfmt>
    <rfmt sheetId="5" sqref="C153" start="0" length="0">
      <dxf>
        <border outline="0">
          <top/>
        </border>
      </dxf>
    </rfmt>
    <rfmt sheetId="5" sqref="C154" start="0" length="0">
      <dxf>
        <border outline="0">
          <top/>
        </border>
      </dxf>
    </rfmt>
    <rfmt sheetId="5" sqref="C155" start="0" length="0">
      <dxf>
        <border outline="0">
          <top/>
        </border>
      </dxf>
    </rfmt>
    <rfmt sheetId="5" sqref="C156" start="0" length="0">
      <dxf>
        <border outline="0">
          <top/>
        </border>
      </dxf>
    </rfmt>
    <rfmt sheetId="5" sqref="C157" start="0" length="0">
      <dxf>
        <border outline="0">
          <top/>
        </border>
      </dxf>
    </rfmt>
    <rfmt sheetId="5" sqref="C158" start="0" length="0">
      <dxf>
        <border outline="0">
          <top/>
        </border>
      </dxf>
    </rfmt>
    <rfmt sheetId="5" sqref="C159" start="0" length="0">
      <dxf>
        <border outline="0">
          <top/>
        </border>
      </dxf>
    </rfmt>
    <rfmt sheetId="5" sqref="C160" start="0" length="0">
      <dxf>
        <border outline="0">
          <top/>
        </border>
      </dxf>
    </rfmt>
    <rfmt sheetId="5" sqref="C161" start="0" length="0">
      <dxf>
        <border outline="0">
          <top/>
        </border>
      </dxf>
    </rfmt>
    <rfmt sheetId="5" sqref="C162" start="0" length="0">
      <dxf>
        <border outline="0">
          <top/>
        </border>
      </dxf>
    </rfmt>
    <rfmt sheetId="5" sqref="C163" start="0" length="0">
      <dxf>
        <border outline="0">
          <top/>
        </border>
      </dxf>
    </rfmt>
    <rfmt sheetId="5" sqref="C164" start="0" length="0">
      <dxf>
        <border outline="0">
          <top/>
        </border>
      </dxf>
    </rfmt>
    <rfmt sheetId="5" sqref="C165" start="0" length="0">
      <dxf>
        <border outline="0">
          <top/>
        </border>
      </dxf>
    </rfmt>
    <rfmt sheetId="5" sqref="C166" start="0" length="0">
      <dxf>
        <border outline="0">
          <top/>
        </border>
      </dxf>
    </rfmt>
    <rfmt sheetId="5" sqref="C167" start="0" length="0">
      <dxf>
        <border outline="0">
          <top/>
        </border>
      </dxf>
    </rfmt>
    <rfmt sheetId="5" sqref="C168" start="0" length="0">
      <dxf>
        <border outline="0">
          <top/>
        </border>
      </dxf>
    </rfmt>
    <rfmt sheetId="5" sqref="C169" start="0" length="0">
      <dxf>
        <border outline="0">
          <top/>
        </border>
      </dxf>
    </rfmt>
    <rfmt sheetId="5" sqref="C170" start="0" length="0">
      <dxf>
        <border outline="0">
          <top/>
        </border>
      </dxf>
    </rfmt>
    <rfmt sheetId="5" sqref="C171" start="0" length="0">
      <dxf>
        <border outline="0">
          <top/>
        </border>
      </dxf>
    </rfmt>
    <rfmt sheetId="5" sqref="C172" start="0" length="0">
      <dxf>
        <border outline="0">
          <top/>
        </border>
      </dxf>
    </rfmt>
    <rfmt sheetId="5" sqref="C173" start="0" length="0">
      <dxf>
        <border outline="0">
          <top/>
        </border>
      </dxf>
    </rfmt>
    <rfmt sheetId="5" sqref="C174" start="0" length="0">
      <dxf>
        <border outline="0">
          <top/>
        </border>
      </dxf>
    </rfmt>
    <rfmt sheetId="5" sqref="C175" start="0" length="0">
      <dxf>
        <border outline="0">
          <top/>
        </border>
      </dxf>
    </rfmt>
    <rfmt sheetId="5" sqref="C176" start="0" length="0">
      <dxf>
        <border outline="0">
          <top/>
        </border>
      </dxf>
    </rfmt>
    <rfmt sheetId="5" sqref="C177" start="0" length="0">
      <dxf>
        <border outline="0">
          <top/>
        </border>
      </dxf>
    </rfmt>
    <rfmt sheetId="5" sqref="C178" start="0" length="0">
      <dxf>
        <border outline="0">
          <top/>
        </border>
      </dxf>
    </rfmt>
    <rfmt sheetId="5" sqref="C179" start="0" length="0">
      <dxf>
        <border outline="0">
          <top/>
        </border>
      </dxf>
    </rfmt>
    <rfmt sheetId="5" sqref="C180" start="0" length="0">
      <dxf>
        <border outline="0">
          <top/>
        </border>
      </dxf>
    </rfmt>
    <rfmt sheetId="5" sqref="C181" start="0" length="0">
      <dxf>
        <border outline="0">
          <top/>
        </border>
      </dxf>
    </rfmt>
    <rfmt sheetId="5" sqref="C182" start="0" length="0">
      <dxf>
        <border outline="0">
          <top/>
        </border>
      </dxf>
    </rfmt>
    <rfmt sheetId="5" sqref="C183" start="0" length="0">
      <dxf>
        <border outline="0">
          <top/>
        </border>
      </dxf>
    </rfmt>
    <rfmt sheetId="5" sqref="C184" start="0" length="0">
      <dxf>
        <border outline="0">
          <top/>
        </border>
      </dxf>
    </rfmt>
    <rfmt sheetId="5" sqref="C185" start="0" length="0">
      <dxf>
        <border outline="0">
          <top/>
        </border>
      </dxf>
    </rfmt>
    <rfmt sheetId="5" sqref="C186" start="0" length="0">
      <dxf>
        <border outline="0">
          <top/>
        </border>
      </dxf>
    </rfmt>
    <rfmt sheetId="5" sqref="C187" start="0" length="0">
      <dxf>
        <border outline="0">
          <top/>
        </border>
      </dxf>
    </rfmt>
    <rfmt sheetId="5" sqref="C188" start="0" length="0">
      <dxf>
        <border outline="0">
          <top/>
        </border>
      </dxf>
    </rfmt>
    <rfmt sheetId="5" sqref="C189" start="0" length="0">
      <dxf>
        <border outline="0">
          <top/>
        </border>
      </dxf>
    </rfmt>
    <rfmt sheetId="5" sqref="C190" start="0" length="0">
      <dxf>
        <border outline="0">
          <top/>
        </border>
      </dxf>
    </rfmt>
    <rfmt sheetId="5" sqref="C191" start="0" length="0">
      <dxf>
        <border outline="0">
          <top/>
        </border>
      </dxf>
    </rfmt>
    <rfmt sheetId="5" sqref="C192" start="0" length="0">
      <dxf>
        <border outline="0">
          <top/>
        </border>
      </dxf>
    </rfmt>
    <rfmt sheetId="5" sqref="C193" start="0" length="0">
      <dxf>
        <border outline="0">
          <top/>
        </border>
      </dxf>
    </rfmt>
    <rfmt sheetId="5" sqref="C194" start="0" length="0">
      <dxf>
        <border outline="0">
          <top/>
        </border>
      </dxf>
    </rfmt>
    <rfmt sheetId="5" sqref="C195" start="0" length="0">
      <dxf>
        <border outline="0">
          <top/>
        </border>
      </dxf>
    </rfmt>
    <rfmt sheetId="5" sqref="C196" start="0" length="0">
      <dxf>
        <border outline="0">
          <top/>
        </border>
      </dxf>
    </rfmt>
    <rfmt sheetId="5" sqref="C197" start="0" length="0">
      <dxf>
        <border outline="0">
          <top/>
        </border>
      </dxf>
    </rfmt>
    <rfmt sheetId="5" sqref="C198" start="0" length="0">
      <dxf>
        <border outline="0">
          <top/>
        </border>
      </dxf>
    </rfmt>
    <rfmt sheetId="5" sqref="C199" start="0" length="0">
      <dxf>
        <border outline="0">
          <top/>
        </border>
      </dxf>
    </rfmt>
    <rfmt sheetId="5" sqref="C200" start="0" length="0">
      <dxf>
        <border outline="0">
          <top/>
        </border>
      </dxf>
    </rfmt>
    <rfmt sheetId="5" sqref="C201" start="0" length="0">
      <dxf>
        <border outline="0">
          <top/>
        </border>
      </dxf>
    </rfmt>
    <rfmt sheetId="5" sqref="C202" start="0" length="0">
      <dxf>
        <border outline="0">
          <top/>
        </border>
      </dxf>
    </rfmt>
    <rfmt sheetId="5" sqref="C203" start="0" length="0">
      <dxf>
        <border outline="0">
          <top/>
        </border>
      </dxf>
    </rfmt>
    <rfmt sheetId="5" sqref="C204" start="0" length="0">
      <dxf>
        <border outline="0">
          <top/>
        </border>
      </dxf>
    </rfmt>
    <rfmt sheetId="5" sqref="C205" start="0" length="0">
      <dxf>
        <border outline="0">
          <top/>
        </border>
      </dxf>
    </rfmt>
    <rfmt sheetId="5" sqref="C206" start="0" length="0">
      <dxf>
        <border outline="0">
          <top/>
        </border>
      </dxf>
    </rfmt>
    <rfmt sheetId="5" sqref="C207" start="0" length="0">
      <dxf>
        <border outline="0">
          <top/>
        </border>
      </dxf>
    </rfmt>
    <rfmt sheetId="5" sqref="C208" start="0" length="0">
      <dxf>
        <border outline="0">
          <top/>
        </border>
      </dxf>
    </rfmt>
    <rfmt sheetId="5" sqref="C209" start="0" length="0">
      <dxf>
        <border outline="0">
          <top/>
        </border>
      </dxf>
    </rfmt>
    <rfmt sheetId="5" sqref="C210" start="0" length="0">
      <dxf>
        <border outline="0">
          <top/>
        </border>
      </dxf>
    </rfmt>
    <rfmt sheetId="5" sqref="C211" start="0" length="0">
      <dxf>
        <border outline="0">
          <top/>
        </border>
      </dxf>
    </rfmt>
    <rfmt sheetId="5" sqref="C212" start="0" length="0">
      <dxf>
        <border outline="0">
          <top/>
        </border>
      </dxf>
    </rfmt>
    <rfmt sheetId="5" sqref="C213" start="0" length="0">
      <dxf>
        <border outline="0">
          <top/>
        </border>
      </dxf>
    </rfmt>
    <rfmt sheetId="5" sqref="C214" start="0" length="0">
      <dxf>
        <border outline="0">
          <top/>
        </border>
      </dxf>
    </rfmt>
    <rfmt sheetId="5" sqref="C215" start="0" length="0">
      <dxf>
        <border outline="0">
          <top/>
        </border>
      </dxf>
    </rfmt>
    <rfmt sheetId="5" sqref="C216" start="0" length="0">
      <dxf>
        <border outline="0">
          <top/>
        </border>
      </dxf>
    </rfmt>
    <rfmt sheetId="5" sqref="C217" start="0" length="0">
      <dxf>
        <border outline="0">
          <top/>
        </border>
      </dxf>
    </rfmt>
    <rfmt sheetId="5" sqref="C218" start="0" length="0">
      <dxf>
        <border outline="0">
          <top/>
        </border>
      </dxf>
    </rfmt>
    <rfmt sheetId="5" sqref="C219" start="0" length="0">
      <dxf>
        <border outline="0">
          <top/>
        </border>
      </dxf>
    </rfmt>
    <rfmt sheetId="5" sqref="C220" start="0" length="0">
      <dxf>
        <border outline="0">
          <top/>
        </border>
      </dxf>
    </rfmt>
    <rfmt sheetId="5" sqref="C221" start="0" length="0">
      <dxf>
        <border outline="0">
          <top/>
        </border>
      </dxf>
    </rfmt>
    <rfmt sheetId="5" sqref="C222" start="0" length="0">
      <dxf>
        <border outline="0">
          <top/>
        </border>
      </dxf>
    </rfmt>
    <rfmt sheetId="5" sqref="C223" start="0" length="0">
      <dxf>
        <border outline="0">
          <top/>
        </border>
      </dxf>
    </rfmt>
    <rfmt sheetId="5" sqref="C224" start="0" length="0">
      <dxf>
        <border outline="0">
          <top/>
        </border>
      </dxf>
    </rfmt>
    <rfmt sheetId="5" sqref="C225" start="0" length="0">
      <dxf>
        <border outline="0">
          <top/>
        </border>
      </dxf>
    </rfmt>
    <rfmt sheetId="5" sqref="C226" start="0" length="0">
      <dxf>
        <border outline="0">
          <top/>
        </border>
      </dxf>
    </rfmt>
    <rfmt sheetId="5" sqref="C227" start="0" length="0">
      <dxf>
        <border outline="0">
          <top/>
        </border>
      </dxf>
    </rfmt>
    <rfmt sheetId="5" sqref="C228" start="0" length="0">
      <dxf>
        <border outline="0">
          <top/>
        </border>
      </dxf>
    </rfmt>
    <rfmt sheetId="5" sqref="C229" start="0" length="0">
      <dxf>
        <border outline="0">
          <top/>
        </border>
      </dxf>
    </rfmt>
    <rfmt sheetId="5" sqref="C230" start="0" length="0">
      <dxf>
        <border outline="0">
          <top/>
        </border>
      </dxf>
    </rfmt>
    <rfmt sheetId="5" sqref="C231" start="0" length="0">
      <dxf>
        <border outline="0">
          <top/>
        </border>
      </dxf>
    </rfmt>
    <rfmt sheetId="5" sqref="C232" start="0" length="0">
      <dxf>
        <border outline="0">
          <top/>
        </border>
      </dxf>
    </rfmt>
    <rfmt sheetId="5" sqref="C233" start="0" length="0">
      <dxf>
        <border outline="0">
          <top/>
        </border>
      </dxf>
    </rfmt>
    <rfmt sheetId="5" sqref="C234" start="0" length="0">
      <dxf>
        <border outline="0">
          <top/>
        </border>
      </dxf>
    </rfmt>
    <rfmt sheetId="5" sqref="C235" start="0" length="0">
      <dxf>
        <border outline="0">
          <top/>
        </border>
      </dxf>
    </rfmt>
    <rfmt sheetId="5" sqref="C236" start="0" length="0">
      <dxf>
        <border outline="0">
          <top/>
        </border>
      </dxf>
    </rfmt>
    <rfmt sheetId="5" sqref="C237" start="0" length="0">
      <dxf>
        <border outline="0">
          <top/>
        </border>
      </dxf>
    </rfmt>
    <rfmt sheetId="5" sqref="C238" start="0" length="0">
      <dxf>
        <border outline="0">
          <top/>
        </border>
      </dxf>
    </rfmt>
    <rfmt sheetId="5" sqref="C239" start="0" length="0">
      <dxf>
        <border outline="0">
          <top/>
        </border>
      </dxf>
    </rfmt>
    <rfmt sheetId="5" sqref="C240" start="0" length="0">
      <dxf>
        <border outline="0">
          <top/>
        </border>
      </dxf>
    </rfmt>
    <rfmt sheetId="5" sqref="C241" start="0" length="0">
      <dxf>
        <border outline="0">
          <top/>
        </border>
      </dxf>
    </rfmt>
    <rfmt sheetId="5" sqref="C242" start="0" length="0">
      <dxf>
        <border outline="0">
          <top/>
        </border>
      </dxf>
    </rfmt>
    <rfmt sheetId="5" sqref="C243" start="0" length="0">
      <dxf>
        <border outline="0">
          <top/>
        </border>
      </dxf>
    </rfmt>
    <rfmt sheetId="5" sqref="C244" start="0" length="0">
      <dxf>
        <border outline="0">
          <top/>
        </border>
      </dxf>
    </rfmt>
    <rfmt sheetId="5" sqref="C245" start="0" length="0">
      <dxf>
        <border outline="0">
          <top/>
        </border>
      </dxf>
    </rfmt>
    <rfmt sheetId="5" sqref="C246" start="0" length="0">
      <dxf>
        <border outline="0">
          <top/>
        </border>
      </dxf>
    </rfmt>
    <rfmt sheetId="5" sqref="C247" start="0" length="0">
      <dxf>
        <border outline="0">
          <top/>
        </border>
      </dxf>
    </rfmt>
    <rfmt sheetId="5" sqref="C248" start="0" length="0">
      <dxf>
        <border outline="0">
          <top/>
        </border>
      </dxf>
    </rfmt>
    <rfmt sheetId="5" sqref="C249" start="0" length="0">
      <dxf>
        <border outline="0">
          <top/>
        </border>
      </dxf>
    </rfmt>
    <rfmt sheetId="5" sqref="C250" start="0" length="0">
      <dxf>
        <border outline="0">
          <top/>
        </border>
      </dxf>
    </rfmt>
    <rfmt sheetId="5" sqref="C251" start="0" length="0">
      <dxf>
        <border outline="0">
          <top/>
        </border>
      </dxf>
    </rfmt>
    <rfmt sheetId="5" sqref="C252" start="0" length="0">
      <dxf>
        <border outline="0">
          <top/>
        </border>
      </dxf>
    </rfmt>
    <rfmt sheetId="5" sqref="C253" start="0" length="0">
      <dxf>
        <border outline="0">
          <top/>
        </border>
      </dxf>
    </rfmt>
    <rfmt sheetId="5" sqref="C254" start="0" length="0">
      <dxf>
        <border outline="0">
          <top/>
        </border>
      </dxf>
    </rfmt>
    <rfmt sheetId="5" sqref="C255" start="0" length="0">
      <dxf>
        <border outline="0">
          <top/>
        </border>
      </dxf>
    </rfmt>
    <rfmt sheetId="5" sqref="C256" start="0" length="0">
      <dxf>
        <border outline="0">
          <top/>
        </border>
      </dxf>
    </rfmt>
    <rfmt sheetId="5" sqref="C257" start="0" length="0">
      <dxf>
        <border outline="0">
          <top/>
        </border>
      </dxf>
    </rfmt>
    <rfmt sheetId="5" sqref="C258" start="0" length="0">
      <dxf>
        <border outline="0">
          <top/>
        </border>
      </dxf>
    </rfmt>
    <rfmt sheetId="5" sqref="C259" start="0" length="0">
      <dxf>
        <border outline="0">
          <top/>
        </border>
      </dxf>
    </rfmt>
    <rfmt sheetId="5" sqref="C260" start="0" length="0">
      <dxf>
        <border outline="0">
          <top/>
        </border>
      </dxf>
    </rfmt>
    <rfmt sheetId="5" sqref="C261" start="0" length="0">
      <dxf>
        <border outline="0">
          <top/>
        </border>
      </dxf>
    </rfmt>
    <rfmt sheetId="5" sqref="C262" start="0" length="0">
      <dxf>
        <border outline="0">
          <top/>
        </border>
      </dxf>
    </rfmt>
    <rfmt sheetId="5" sqref="C263" start="0" length="0">
      <dxf>
        <border outline="0">
          <top/>
        </border>
      </dxf>
    </rfmt>
    <rfmt sheetId="5" sqref="C264" start="0" length="0">
      <dxf>
        <border outline="0">
          <top/>
        </border>
      </dxf>
    </rfmt>
    <rfmt sheetId="5" sqref="C265" start="0" length="0">
      <dxf>
        <border outline="0">
          <top/>
        </border>
      </dxf>
    </rfmt>
    <rfmt sheetId="5" sqref="C266" start="0" length="0">
      <dxf>
        <border outline="0">
          <top/>
        </border>
      </dxf>
    </rfmt>
    <rfmt sheetId="5" sqref="C267" start="0" length="0">
      <dxf>
        <border outline="0">
          <top/>
        </border>
      </dxf>
    </rfmt>
    <rfmt sheetId="5" sqref="C268" start="0" length="0">
      <dxf>
        <border outline="0">
          <top/>
        </border>
      </dxf>
    </rfmt>
    <rfmt sheetId="5" sqref="C269" start="0" length="0">
      <dxf>
        <border outline="0">
          <top/>
        </border>
      </dxf>
    </rfmt>
    <rfmt sheetId="5" sqref="C270" start="0" length="0">
      <dxf>
        <border outline="0">
          <top/>
        </border>
      </dxf>
    </rfmt>
    <rfmt sheetId="5" sqref="C271" start="0" length="0">
      <dxf>
        <border outline="0">
          <top/>
        </border>
      </dxf>
    </rfmt>
    <rfmt sheetId="5" sqref="C272" start="0" length="0">
      <dxf>
        <border outline="0">
          <top/>
        </border>
      </dxf>
    </rfmt>
    <rfmt sheetId="5" sqref="C273" start="0" length="0">
      <dxf>
        <border outline="0">
          <top/>
        </border>
      </dxf>
    </rfmt>
    <rfmt sheetId="5" sqref="C274" start="0" length="0">
      <dxf>
        <border outline="0">
          <top/>
        </border>
      </dxf>
    </rfmt>
    <rfmt sheetId="5" sqref="C275" start="0" length="0">
      <dxf>
        <border outline="0">
          <top/>
        </border>
      </dxf>
    </rfmt>
    <rfmt sheetId="5" sqref="C276" start="0" length="0">
      <dxf>
        <border outline="0">
          <top/>
        </border>
      </dxf>
    </rfmt>
    <rfmt sheetId="5" sqref="C277" start="0" length="0">
      <dxf>
        <border outline="0">
          <top/>
        </border>
      </dxf>
    </rfmt>
    <rfmt sheetId="5" sqref="C278" start="0" length="0">
      <dxf>
        <border outline="0">
          <top/>
        </border>
      </dxf>
    </rfmt>
    <rfmt sheetId="5" sqref="C279" start="0" length="0">
      <dxf>
        <border outline="0">
          <top/>
        </border>
      </dxf>
    </rfmt>
    <rfmt sheetId="5" sqref="C280" start="0" length="0">
      <dxf>
        <border outline="0">
          <top/>
        </border>
      </dxf>
    </rfmt>
    <rfmt sheetId="5" sqref="C281" start="0" length="0">
      <dxf>
        <border outline="0">
          <top/>
        </border>
      </dxf>
    </rfmt>
    <rfmt sheetId="5" sqref="C282" start="0" length="0">
      <dxf>
        <border outline="0">
          <top/>
        </border>
      </dxf>
    </rfmt>
    <rfmt sheetId="5" sqref="C283" start="0" length="0">
      <dxf>
        <border outline="0">
          <top/>
        </border>
      </dxf>
    </rfmt>
    <rfmt sheetId="5" sqref="C284" start="0" length="0">
      <dxf>
        <border outline="0">
          <top/>
        </border>
      </dxf>
    </rfmt>
    <rfmt sheetId="5" sqref="C285" start="0" length="0">
      <dxf>
        <border outline="0">
          <top/>
        </border>
      </dxf>
    </rfmt>
    <rfmt sheetId="5" sqref="C286" start="0" length="0">
      <dxf>
        <border outline="0">
          <top/>
        </border>
      </dxf>
    </rfmt>
    <rfmt sheetId="5" sqref="C287" start="0" length="0">
      <dxf>
        <border outline="0">
          <top/>
        </border>
      </dxf>
    </rfmt>
    <rfmt sheetId="5" sqref="C288" start="0" length="0">
      <dxf>
        <border outline="0">
          <top/>
        </border>
      </dxf>
    </rfmt>
    <rfmt sheetId="5" sqref="C289" start="0" length="0">
      <dxf>
        <border outline="0">
          <top/>
        </border>
      </dxf>
    </rfmt>
    <rfmt sheetId="5" sqref="C290" start="0" length="0">
      <dxf>
        <border outline="0">
          <top/>
        </border>
      </dxf>
    </rfmt>
    <rfmt sheetId="5" sqref="C291" start="0" length="0">
      <dxf>
        <border outline="0">
          <top/>
        </border>
      </dxf>
    </rfmt>
    <rfmt sheetId="5" sqref="C292" start="0" length="0">
      <dxf>
        <border outline="0">
          <top/>
        </border>
      </dxf>
    </rfmt>
    <rfmt sheetId="5" sqref="C293" start="0" length="0">
      <dxf>
        <border outline="0">
          <top/>
        </border>
      </dxf>
    </rfmt>
    <rfmt sheetId="5" sqref="C294" start="0" length="0">
      <dxf>
        <border outline="0">
          <top/>
        </border>
      </dxf>
    </rfmt>
    <rfmt sheetId="5" sqref="C295" start="0" length="0">
      <dxf>
        <border outline="0">
          <top/>
        </border>
      </dxf>
    </rfmt>
    <rfmt sheetId="5" sqref="C296" start="0" length="0">
      <dxf>
        <border outline="0">
          <top/>
        </border>
      </dxf>
    </rfmt>
    <rfmt sheetId="5" sqref="C297" start="0" length="0">
      <dxf>
        <border outline="0">
          <top/>
        </border>
      </dxf>
    </rfmt>
    <rfmt sheetId="5" sqref="C298" start="0" length="0">
      <dxf>
        <border outline="0">
          <top/>
        </border>
      </dxf>
    </rfmt>
    <rfmt sheetId="5" sqref="C299" start="0" length="0">
      <dxf>
        <border outline="0">
          <top/>
        </border>
      </dxf>
    </rfmt>
    <rfmt sheetId="5" sqref="C300" start="0" length="0">
      <dxf>
        <border outline="0">
          <top/>
        </border>
      </dxf>
    </rfmt>
    <rfmt sheetId="5" sqref="C301" start="0" length="0">
      <dxf>
        <border outline="0">
          <top/>
        </border>
      </dxf>
    </rfmt>
    <rfmt sheetId="5" sqref="C302" start="0" length="0">
      <dxf>
        <border outline="0">
          <top/>
        </border>
      </dxf>
    </rfmt>
    <rfmt sheetId="5" sqref="C303" start="0" length="0">
      <dxf>
        <border outline="0">
          <top/>
        </border>
      </dxf>
    </rfmt>
    <rfmt sheetId="5" sqref="C304" start="0" length="0">
      <dxf>
        <border outline="0">
          <top/>
        </border>
      </dxf>
    </rfmt>
    <rfmt sheetId="5" sqref="C305" start="0" length="0">
      <dxf>
        <border outline="0">
          <top/>
        </border>
      </dxf>
    </rfmt>
    <rfmt sheetId="5" sqref="C306" start="0" length="0">
      <dxf>
        <border outline="0">
          <top/>
        </border>
      </dxf>
    </rfmt>
    <rfmt sheetId="5" sqref="C307" start="0" length="0">
      <dxf>
        <border outline="0">
          <top/>
        </border>
      </dxf>
    </rfmt>
    <rfmt sheetId="5" sqref="C308" start="0" length="0">
      <dxf>
        <border outline="0">
          <top/>
        </border>
      </dxf>
    </rfmt>
    <rfmt sheetId="5" sqref="C309" start="0" length="0">
      <dxf>
        <border outline="0">
          <top/>
        </border>
      </dxf>
    </rfmt>
    <rfmt sheetId="5" sqref="C310" start="0" length="0">
      <dxf>
        <border outline="0">
          <top/>
        </border>
      </dxf>
    </rfmt>
    <rfmt sheetId="5" sqref="C311" start="0" length="0">
      <dxf>
        <border outline="0">
          <top/>
        </border>
      </dxf>
    </rfmt>
    <rfmt sheetId="5" sqref="C312" start="0" length="0">
      <dxf>
        <border outline="0">
          <top/>
        </border>
      </dxf>
    </rfmt>
    <rfmt sheetId="5" sqref="C313" start="0" length="0">
      <dxf>
        <border outline="0">
          <top/>
        </border>
      </dxf>
    </rfmt>
    <rfmt sheetId="5" sqref="C314" start="0" length="0">
      <dxf>
        <border outline="0">
          <top/>
        </border>
      </dxf>
    </rfmt>
    <rfmt sheetId="5" sqref="C315" start="0" length="0">
      <dxf>
        <border outline="0">
          <top/>
        </border>
      </dxf>
    </rfmt>
    <rfmt sheetId="5" sqref="C316" start="0" length="0">
      <dxf>
        <border outline="0">
          <top/>
        </border>
      </dxf>
    </rfmt>
    <rfmt sheetId="5" sqref="C317" start="0" length="0">
      <dxf>
        <border outline="0">
          <top/>
        </border>
      </dxf>
    </rfmt>
    <rfmt sheetId="5" sqref="C318" start="0" length="0">
      <dxf>
        <border outline="0">
          <top/>
        </border>
      </dxf>
    </rfmt>
    <rfmt sheetId="5" sqref="C319" start="0" length="0">
      <dxf>
        <border outline="0">
          <top/>
        </border>
      </dxf>
    </rfmt>
    <rfmt sheetId="5" sqref="C320" start="0" length="0">
      <dxf>
        <border outline="0">
          <top/>
        </border>
      </dxf>
    </rfmt>
    <rfmt sheetId="5" sqref="C321" start="0" length="0">
      <dxf>
        <border outline="0">
          <top/>
        </border>
      </dxf>
    </rfmt>
    <rfmt sheetId="5" sqref="C322" start="0" length="0">
      <dxf>
        <border outline="0">
          <top/>
        </border>
      </dxf>
    </rfmt>
    <rfmt sheetId="5" sqref="C323" start="0" length="0">
      <dxf>
        <border outline="0">
          <top/>
        </border>
      </dxf>
    </rfmt>
    <rfmt sheetId="5" sqref="C324" start="0" length="0">
      <dxf>
        <border outline="0">
          <top/>
        </border>
      </dxf>
    </rfmt>
    <rfmt sheetId="5" sqref="C325" start="0" length="0">
      <dxf>
        <border outline="0">
          <top/>
        </border>
      </dxf>
    </rfmt>
    <rfmt sheetId="5" sqref="C326" start="0" length="0">
      <dxf>
        <border outline="0">
          <top/>
        </border>
      </dxf>
    </rfmt>
    <rfmt sheetId="5" sqref="C327" start="0" length="0">
      <dxf>
        <border outline="0">
          <top/>
        </border>
      </dxf>
    </rfmt>
    <rfmt sheetId="5" sqref="C328" start="0" length="0">
      <dxf>
        <border outline="0">
          <top/>
        </border>
      </dxf>
    </rfmt>
    <rfmt sheetId="5" sqref="C329" start="0" length="0">
      <dxf>
        <border outline="0">
          <top/>
        </border>
      </dxf>
    </rfmt>
    <rfmt sheetId="5" sqref="C330" start="0" length="0">
      <dxf>
        <border outline="0">
          <top/>
        </border>
      </dxf>
    </rfmt>
    <rfmt sheetId="5" sqref="C331" start="0" length="0">
      <dxf>
        <border outline="0">
          <top/>
        </border>
      </dxf>
    </rfmt>
    <rfmt sheetId="5" sqref="C332" start="0" length="0">
      <dxf>
        <border outline="0">
          <top/>
        </border>
      </dxf>
    </rfmt>
    <rfmt sheetId="5" sqref="C333" start="0" length="0">
      <dxf>
        <border outline="0">
          <top/>
        </border>
      </dxf>
    </rfmt>
    <rfmt sheetId="5" sqref="C334" start="0" length="0">
      <dxf>
        <border outline="0">
          <top/>
        </border>
      </dxf>
    </rfmt>
    <rfmt sheetId="5" sqref="C335" start="0" length="0">
      <dxf>
        <border outline="0">
          <top/>
        </border>
      </dxf>
    </rfmt>
    <rfmt sheetId="5" sqref="C336" start="0" length="0">
      <dxf>
        <border outline="0">
          <top/>
        </border>
      </dxf>
    </rfmt>
    <rfmt sheetId="5" sqref="C337" start="0" length="0">
      <dxf>
        <border outline="0">
          <top/>
        </border>
      </dxf>
    </rfmt>
    <rfmt sheetId="5" sqref="C338" start="0" length="0">
      <dxf>
        <border outline="0">
          <top/>
        </border>
      </dxf>
    </rfmt>
    <rfmt sheetId="5" sqref="C339" start="0" length="0">
      <dxf>
        <border outline="0">
          <top/>
        </border>
      </dxf>
    </rfmt>
    <rfmt sheetId="5" sqref="C340" start="0" length="0">
      <dxf>
        <border outline="0">
          <top/>
        </border>
      </dxf>
    </rfmt>
    <rfmt sheetId="5" sqref="C341" start="0" length="0">
      <dxf>
        <border outline="0">
          <top/>
        </border>
      </dxf>
    </rfmt>
    <rfmt sheetId="5" sqref="C342" start="0" length="0">
      <dxf>
        <border outline="0">
          <top/>
        </border>
      </dxf>
    </rfmt>
    <rfmt sheetId="5" sqref="C343" start="0" length="0">
      <dxf>
        <border outline="0">
          <top/>
        </border>
      </dxf>
    </rfmt>
    <rfmt sheetId="5" sqref="C344" start="0" length="0">
      <dxf>
        <border outline="0">
          <top/>
        </border>
      </dxf>
    </rfmt>
    <rfmt sheetId="5" sqref="C345" start="0" length="0">
      <dxf>
        <border outline="0">
          <top/>
        </border>
      </dxf>
    </rfmt>
    <rfmt sheetId="5" sqref="C346" start="0" length="0">
      <dxf>
        <border outline="0">
          <top/>
        </border>
      </dxf>
    </rfmt>
    <rfmt sheetId="5" sqref="C347" start="0" length="0">
      <dxf>
        <border outline="0">
          <top/>
        </border>
      </dxf>
    </rfmt>
    <rfmt sheetId="5" sqref="C348" start="0" length="0">
      <dxf>
        <border outline="0">
          <top/>
        </border>
      </dxf>
    </rfmt>
    <rfmt sheetId="5" sqref="C349" start="0" length="0">
      <dxf>
        <border outline="0">
          <top/>
        </border>
      </dxf>
    </rfmt>
    <rfmt sheetId="5" sqref="C350" start="0" length="0">
      <dxf>
        <border outline="0">
          <top/>
        </border>
      </dxf>
    </rfmt>
    <rfmt sheetId="5" sqref="C351" start="0" length="0">
      <dxf>
        <border outline="0">
          <top/>
        </border>
      </dxf>
    </rfmt>
    <rfmt sheetId="5" sqref="C352" start="0" length="0">
      <dxf>
        <border outline="0">
          <top/>
        </border>
      </dxf>
    </rfmt>
    <rfmt sheetId="5" sqref="C353" start="0" length="0">
      <dxf>
        <border outline="0">
          <top/>
        </border>
      </dxf>
    </rfmt>
    <rfmt sheetId="5" sqref="C354" start="0" length="0">
      <dxf>
        <border outline="0">
          <top/>
        </border>
      </dxf>
    </rfmt>
    <rfmt sheetId="5" sqref="C355" start="0" length="0">
      <dxf>
        <border outline="0">
          <top/>
        </border>
      </dxf>
    </rfmt>
    <rfmt sheetId="5" sqref="C356" start="0" length="0">
      <dxf>
        <border outline="0">
          <top/>
        </border>
      </dxf>
    </rfmt>
    <rfmt sheetId="5" sqref="C357" start="0" length="0">
      <dxf>
        <border outline="0">
          <top/>
        </border>
      </dxf>
    </rfmt>
    <rfmt sheetId="5" sqref="C358" start="0" length="0">
      <dxf>
        <border outline="0">
          <top/>
        </border>
      </dxf>
    </rfmt>
    <rfmt sheetId="5" sqref="C359" start="0" length="0">
      <dxf>
        <border outline="0">
          <top/>
        </border>
      </dxf>
    </rfmt>
    <rfmt sheetId="5" sqref="C360" start="0" length="0">
      <dxf>
        <border outline="0">
          <top/>
        </border>
      </dxf>
    </rfmt>
    <rfmt sheetId="5" sqref="C361" start="0" length="0">
      <dxf>
        <border outline="0">
          <top/>
        </border>
      </dxf>
    </rfmt>
    <rfmt sheetId="5" sqref="C362" start="0" length="0">
      <dxf>
        <border outline="0">
          <top/>
        </border>
      </dxf>
    </rfmt>
    <rfmt sheetId="5" sqref="C363" start="0" length="0">
      <dxf>
        <border outline="0">
          <top/>
        </border>
      </dxf>
    </rfmt>
    <rfmt sheetId="5" sqref="C364" start="0" length="0">
      <dxf>
        <border outline="0">
          <top/>
        </border>
      </dxf>
    </rfmt>
    <rfmt sheetId="5" sqref="C365" start="0" length="0">
      <dxf>
        <border outline="0">
          <top/>
        </border>
      </dxf>
    </rfmt>
    <rfmt sheetId="5" sqref="C366" start="0" length="0">
      <dxf>
        <border outline="0">
          <top/>
        </border>
      </dxf>
    </rfmt>
    <rfmt sheetId="5" sqref="C367" start="0" length="0">
      <dxf>
        <border outline="0">
          <top/>
        </border>
      </dxf>
    </rfmt>
    <rfmt sheetId="5" sqref="C368" start="0" length="0">
      <dxf>
        <border outline="0">
          <top/>
        </border>
      </dxf>
    </rfmt>
    <rfmt sheetId="5" sqref="C369" start="0" length="0">
      <dxf>
        <border outline="0">
          <top/>
        </border>
      </dxf>
    </rfmt>
    <rfmt sheetId="5" sqref="C370" start="0" length="0">
      <dxf>
        <border outline="0">
          <top/>
        </border>
      </dxf>
    </rfmt>
    <rfmt sheetId="5" sqref="C371" start="0" length="0">
      <dxf>
        <border outline="0">
          <top/>
        </border>
      </dxf>
    </rfmt>
    <rfmt sheetId="5" sqref="C372" start="0" length="0">
      <dxf>
        <border outline="0">
          <top/>
        </border>
      </dxf>
    </rfmt>
    <rfmt sheetId="5" sqref="C373" start="0" length="0">
      <dxf>
        <border outline="0">
          <top/>
        </border>
      </dxf>
    </rfmt>
    <rfmt sheetId="5" sqref="C374" start="0" length="0">
      <dxf>
        <border outline="0">
          <top/>
        </border>
      </dxf>
    </rfmt>
    <rfmt sheetId="5" sqref="C375" start="0" length="0">
      <dxf>
        <border outline="0">
          <top/>
        </border>
      </dxf>
    </rfmt>
    <rfmt sheetId="5" sqref="C376" start="0" length="0">
      <dxf>
        <border outline="0">
          <top/>
        </border>
      </dxf>
    </rfmt>
    <rfmt sheetId="5" sqref="C377" start="0" length="0">
      <dxf>
        <border outline="0">
          <top/>
        </border>
      </dxf>
    </rfmt>
    <rfmt sheetId="5" sqref="C378" start="0" length="0">
      <dxf>
        <border outline="0">
          <top/>
        </border>
      </dxf>
    </rfmt>
    <rfmt sheetId="5" sqref="C379" start="0" length="0">
      <dxf>
        <border outline="0">
          <top/>
        </border>
      </dxf>
    </rfmt>
    <rfmt sheetId="5" sqref="C380" start="0" length="0">
      <dxf>
        <border outline="0">
          <top/>
        </border>
      </dxf>
    </rfmt>
    <rfmt sheetId="5" sqref="C381" start="0" length="0">
      <dxf>
        <border outline="0">
          <top/>
        </border>
      </dxf>
    </rfmt>
    <rfmt sheetId="5" sqref="C382" start="0" length="0">
      <dxf>
        <border outline="0">
          <top/>
        </border>
      </dxf>
    </rfmt>
    <rfmt sheetId="5" sqref="C383" start="0" length="0">
      <dxf>
        <border outline="0">
          <top/>
        </border>
      </dxf>
    </rfmt>
    <rfmt sheetId="5" sqref="C384" start="0" length="0">
      <dxf>
        <border outline="0">
          <top/>
        </border>
      </dxf>
    </rfmt>
    <rfmt sheetId="5" sqref="C385" start="0" length="0">
      <dxf>
        <border outline="0">
          <top/>
        </border>
      </dxf>
    </rfmt>
    <rfmt sheetId="5" sqref="C386" start="0" length="0">
      <dxf>
        <border outline="0">
          <top/>
        </border>
      </dxf>
    </rfmt>
    <rfmt sheetId="5" sqref="C387" start="0" length="0">
      <dxf>
        <border outline="0">
          <top/>
        </border>
      </dxf>
    </rfmt>
    <rfmt sheetId="5" sqref="C388" start="0" length="0">
      <dxf>
        <border outline="0">
          <top/>
        </border>
      </dxf>
    </rfmt>
    <rfmt sheetId="5" sqref="C389" start="0" length="0">
      <dxf>
        <border outline="0">
          <top/>
        </border>
      </dxf>
    </rfmt>
    <rfmt sheetId="5" sqref="C390" start="0" length="0">
      <dxf>
        <border outline="0">
          <top/>
        </border>
      </dxf>
    </rfmt>
    <rfmt sheetId="5" sqref="C391" start="0" length="0">
      <dxf>
        <border outline="0">
          <top/>
        </border>
      </dxf>
    </rfmt>
    <rfmt sheetId="5" sqref="C392" start="0" length="0">
      <dxf>
        <border outline="0">
          <top/>
        </border>
      </dxf>
    </rfmt>
    <rfmt sheetId="5" sqref="C393" start="0" length="0">
      <dxf>
        <border outline="0">
          <top/>
        </border>
      </dxf>
    </rfmt>
    <rfmt sheetId="5" sqref="C394" start="0" length="0">
      <dxf>
        <border outline="0">
          <top/>
        </border>
      </dxf>
    </rfmt>
    <rfmt sheetId="5" sqref="C395" start="0" length="0">
      <dxf>
        <border outline="0">
          <top/>
        </border>
      </dxf>
    </rfmt>
    <rfmt sheetId="5" sqref="C396" start="0" length="0">
      <dxf>
        <border outline="0">
          <top/>
        </border>
      </dxf>
    </rfmt>
    <rfmt sheetId="5" sqref="C397" start="0" length="0">
      <dxf>
        <border outline="0">
          <top/>
        </border>
      </dxf>
    </rfmt>
    <rfmt sheetId="5" sqref="C398" start="0" length="0">
      <dxf>
        <border outline="0">
          <top/>
        </border>
      </dxf>
    </rfmt>
    <rfmt sheetId="5" sqref="C399" start="0" length="0">
      <dxf>
        <border outline="0">
          <top/>
        </border>
      </dxf>
    </rfmt>
    <rfmt sheetId="5" sqref="C400" start="0" length="0">
      <dxf>
        <border outline="0">
          <top/>
        </border>
      </dxf>
    </rfmt>
    <rfmt sheetId="5" sqref="C401" start="0" length="0">
      <dxf>
        <border outline="0">
          <top/>
        </border>
      </dxf>
    </rfmt>
    <rfmt sheetId="5" sqref="C402" start="0" length="0">
      <dxf>
        <border outline="0">
          <top/>
        </border>
      </dxf>
    </rfmt>
    <rfmt sheetId="5" sqref="C403" start="0" length="0">
      <dxf>
        <border outline="0">
          <top/>
        </border>
      </dxf>
    </rfmt>
    <rfmt sheetId="5" sqref="C404" start="0" length="0">
      <dxf>
        <border outline="0">
          <top/>
        </border>
      </dxf>
    </rfmt>
    <rfmt sheetId="5" sqref="C405" start="0" length="0">
      <dxf>
        <border outline="0">
          <top/>
        </border>
      </dxf>
    </rfmt>
    <rfmt sheetId="5" sqref="C406" start="0" length="0">
      <dxf>
        <border outline="0">
          <top/>
        </border>
      </dxf>
    </rfmt>
    <rfmt sheetId="5" sqref="C407" start="0" length="0">
      <dxf>
        <border outline="0">
          <top/>
        </border>
      </dxf>
    </rfmt>
    <rfmt sheetId="5" sqref="C408" start="0" length="0">
      <dxf>
        <border outline="0">
          <top/>
        </border>
      </dxf>
    </rfmt>
    <rfmt sheetId="5" sqref="C409" start="0" length="0">
      <dxf>
        <border outline="0">
          <top/>
        </border>
      </dxf>
    </rfmt>
    <rfmt sheetId="5" sqref="C410" start="0" length="0">
      <dxf>
        <border outline="0">
          <top/>
        </border>
      </dxf>
    </rfmt>
    <rfmt sheetId="5" sqref="C411" start="0" length="0">
      <dxf>
        <border outline="0">
          <top/>
        </border>
      </dxf>
    </rfmt>
    <rfmt sheetId="5" sqref="C412" start="0" length="0">
      <dxf>
        <border outline="0">
          <top/>
        </border>
      </dxf>
    </rfmt>
    <rfmt sheetId="5" sqref="C413" start="0" length="0">
      <dxf>
        <border outline="0">
          <top/>
        </border>
      </dxf>
    </rfmt>
    <rfmt sheetId="5" sqref="C414" start="0" length="0">
      <dxf>
        <border outline="0">
          <top/>
        </border>
      </dxf>
    </rfmt>
    <rfmt sheetId="5" sqref="C415" start="0" length="0">
      <dxf>
        <border outline="0">
          <top/>
        </border>
      </dxf>
    </rfmt>
    <rfmt sheetId="5" sqref="C416" start="0" length="0">
      <dxf>
        <border outline="0">
          <top/>
        </border>
      </dxf>
    </rfmt>
    <rfmt sheetId="5" sqref="C417" start="0" length="0">
      <dxf>
        <border outline="0">
          <top/>
        </border>
      </dxf>
    </rfmt>
    <rfmt sheetId="5" sqref="C418" start="0" length="0">
      <dxf>
        <border outline="0">
          <top/>
        </border>
      </dxf>
    </rfmt>
    <rfmt sheetId="5" sqref="C419" start="0" length="0">
      <dxf>
        <border outline="0">
          <top/>
        </border>
      </dxf>
    </rfmt>
    <rfmt sheetId="5" sqref="C420" start="0" length="0">
      <dxf>
        <border outline="0">
          <top/>
        </border>
      </dxf>
    </rfmt>
    <rfmt sheetId="5" sqref="C421" start="0" length="0">
      <dxf>
        <border outline="0">
          <top/>
        </border>
      </dxf>
    </rfmt>
    <rfmt sheetId="5" sqref="C422" start="0" length="0">
      <dxf>
        <border outline="0">
          <top/>
        </border>
      </dxf>
    </rfmt>
    <rfmt sheetId="5" sqref="C423" start="0" length="0">
      <dxf>
        <border outline="0">
          <top/>
        </border>
      </dxf>
    </rfmt>
    <rfmt sheetId="5" sqref="C424" start="0" length="0">
      <dxf>
        <border outline="0">
          <top/>
        </border>
      </dxf>
    </rfmt>
    <rfmt sheetId="5" sqref="C425" start="0" length="0">
      <dxf>
        <border outline="0">
          <top/>
        </border>
      </dxf>
    </rfmt>
    <rfmt sheetId="5" sqref="C426" start="0" length="0">
      <dxf>
        <border outline="0">
          <top/>
        </border>
      </dxf>
    </rfmt>
    <rfmt sheetId="5" sqref="C427" start="0" length="0">
      <dxf>
        <border outline="0">
          <top/>
        </border>
      </dxf>
    </rfmt>
    <rfmt sheetId="5" sqref="C428" start="0" length="0">
      <dxf>
        <border outline="0">
          <top/>
        </border>
      </dxf>
    </rfmt>
    <rfmt sheetId="5" sqref="C429" start="0" length="0">
      <dxf>
        <border outline="0">
          <top/>
        </border>
      </dxf>
    </rfmt>
    <rfmt sheetId="5" sqref="C430" start="0" length="0">
      <dxf>
        <border outline="0">
          <top/>
        </border>
      </dxf>
    </rfmt>
    <rfmt sheetId="5" sqref="C431" start="0" length="0">
      <dxf>
        <border outline="0">
          <top/>
        </border>
      </dxf>
    </rfmt>
    <rfmt sheetId="5" sqref="C432" start="0" length="0">
      <dxf>
        <border outline="0">
          <top/>
        </border>
      </dxf>
    </rfmt>
    <rfmt sheetId="5" sqref="C433" start="0" length="0">
      <dxf>
        <border outline="0">
          <top/>
        </border>
      </dxf>
    </rfmt>
    <rfmt sheetId="5" sqref="C434" start="0" length="0">
      <dxf>
        <border outline="0">
          <top/>
        </border>
      </dxf>
    </rfmt>
    <rfmt sheetId="5" sqref="C435" start="0" length="0">
      <dxf>
        <border outline="0">
          <top/>
        </border>
      </dxf>
    </rfmt>
    <rfmt sheetId="5" sqref="C436" start="0" length="0">
      <dxf>
        <border outline="0">
          <top/>
        </border>
      </dxf>
    </rfmt>
    <rfmt sheetId="5" sqref="C437" start="0" length="0">
      <dxf>
        <border outline="0">
          <top/>
        </border>
      </dxf>
    </rfmt>
    <rfmt sheetId="5" sqref="C438" start="0" length="0">
      <dxf>
        <border outline="0">
          <top/>
        </border>
      </dxf>
    </rfmt>
    <rfmt sheetId="5" sqref="C439" start="0" length="0">
      <dxf>
        <border outline="0">
          <top/>
        </border>
      </dxf>
    </rfmt>
    <rfmt sheetId="5" sqref="C440" start="0" length="0">
      <dxf>
        <border outline="0">
          <top/>
        </border>
      </dxf>
    </rfmt>
    <rfmt sheetId="5" sqref="C441" start="0" length="0">
      <dxf>
        <border outline="0">
          <top/>
        </border>
      </dxf>
    </rfmt>
    <rfmt sheetId="5" sqref="C442" start="0" length="0">
      <dxf>
        <border outline="0">
          <top/>
        </border>
      </dxf>
    </rfmt>
    <rfmt sheetId="5" sqref="C443" start="0" length="0">
      <dxf>
        <border outline="0">
          <top/>
        </border>
      </dxf>
    </rfmt>
    <rfmt sheetId="5" sqref="C444" start="0" length="0">
      <dxf>
        <border outline="0">
          <top/>
        </border>
      </dxf>
    </rfmt>
    <rfmt sheetId="5" sqref="C445" start="0" length="0">
      <dxf>
        <border outline="0">
          <top/>
        </border>
      </dxf>
    </rfmt>
    <rfmt sheetId="5" sqref="C446" start="0" length="0">
      <dxf>
        <border outline="0">
          <top/>
        </border>
      </dxf>
    </rfmt>
    <rfmt sheetId="5" sqref="C447" start="0" length="0">
      <dxf>
        <border outline="0">
          <top/>
        </border>
      </dxf>
    </rfmt>
    <rfmt sheetId="5" sqref="C448" start="0" length="0">
      <dxf>
        <border outline="0">
          <top/>
        </border>
      </dxf>
    </rfmt>
    <rfmt sheetId="5" sqref="C449" start="0" length="0">
      <dxf>
        <border outline="0">
          <top/>
        </border>
      </dxf>
    </rfmt>
    <rfmt sheetId="5" sqref="C450" start="0" length="0">
      <dxf>
        <border outline="0">
          <top/>
        </border>
      </dxf>
    </rfmt>
    <rfmt sheetId="5" sqref="C451" start="0" length="0">
      <dxf>
        <border outline="0">
          <top/>
        </border>
      </dxf>
    </rfmt>
    <rfmt sheetId="5" sqref="C452" start="0" length="0">
      <dxf>
        <border outline="0">
          <top/>
        </border>
      </dxf>
    </rfmt>
    <rfmt sheetId="5" sqref="C453" start="0" length="0">
      <dxf>
        <border outline="0">
          <top/>
        </border>
      </dxf>
    </rfmt>
    <rfmt sheetId="5" sqref="C454" start="0" length="0">
      <dxf>
        <border outline="0">
          <top/>
        </border>
      </dxf>
    </rfmt>
    <rfmt sheetId="5" sqref="C455" start="0" length="0">
      <dxf>
        <border outline="0">
          <top/>
        </border>
      </dxf>
    </rfmt>
    <rfmt sheetId="5" sqref="C456" start="0" length="0">
      <dxf>
        <border outline="0">
          <top/>
        </border>
      </dxf>
    </rfmt>
    <rfmt sheetId="5" sqref="C457" start="0" length="0">
      <dxf>
        <border outline="0">
          <top/>
        </border>
      </dxf>
    </rfmt>
    <rfmt sheetId="5" sqref="C458" start="0" length="0">
      <dxf>
        <border outline="0">
          <top/>
        </border>
      </dxf>
    </rfmt>
    <rfmt sheetId="5" sqref="C459" start="0" length="0">
      <dxf>
        <border outline="0">
          <top/>
        </border>
      </dxf>
    </rfmt>
    <rfmt sheetId="5" sqref="C460" start="0" length="0">
      <dxf>
        <border outline="0">
          <top/>
        </border>
      </dxf>
    </rfmt>
    <rfmt sheetId="5" sqref="C461" start="0" length="0">
      <dxf>
        <border outline="0">
          <top/>
        </border>
      </dxf>
    </rfmt>
    <rfmt sheetId="5" sqref="C462" start="0" length="0">
      <dxf>
        <border outline="0">
          <top/>
        </border>
      </dxf>
    </rfmt>
    <rfmt sheetId="5" sqref="C463" start="0" length="0">
      <dxf>
        <border outline="0">
          <top/>
        </border>
      </dxf>
    </rfmt>
    <rfmt sheetId="5" sqref="C464" start="0" length="0">
      <dxf>
        <border outline="0">
          <top/>
        </border>
      </dxf>
    </rfmt>
    <rfmt sheetId="5" sqref="C465" start="0" length="0">
      <dxf>
        <border outline="0">
          <top/>
        </border>
      </dxf>
    </rfmt>
    <rfmt sheetId="5" sqref="C466" start="0" length="0">
      <dxf>
        <border outline="0">
          <top/>
        </border>
      </dxf>
    </rfmt>
    <rfmt sheetId="5" sqref="C467" start="0" length="0">
      <dxf>
        <border outline="0">
          <top/>
        </border>
      </dxf>
    </rfmt>
    <rfmt sheetId="5" sqref="C468" start="0" length="0">
      <dxf>
        <border outline="0">
          <top/>
        </border>
      </dxf>
    </rfmt>
    <rfmt sheetId="5" sqref="C469" start="0" length="0">
      <dxf>
        <border outline="0">
          <top/>
        </border>
      </dxf>
    </rfmt>
    <rfmt sheetId="5" sqref="C470" start="0" length="0">
      <dxf>
        <border outline="0">
          <top/>
        </border>
      </dxf>
    </rfmt>
    <rfmt sheetId="5" sqref="C471" start="0" length="0">
      <dxf>
        <border outline="0">
          <top/>
        </border>
      </dxf>
    </rfmt>
    <rfmt sheetId="5" sqref="C472" start="0" length="0">
      <dxf>
        <border outline="0">
          <top/>
        </border>
      </dxf>
    </rfmt>
    <rfmt sheetId="5" sqref="C473" start="0" length="0">
      <dxf>
        <border outline="0">
          <top/>
        </border>
      </dxf>
    </rfmt>
    <rfmt sheetId="5" sqref="C474" start="0" length="0">
      <dxf>
        <border outline="0">
          <top/>
        </border>
      </dxf>
    </rfmt>
    <rfmt sheetId="5" sqref="C475" start="0" length="0">
      <dxf>
        <border outline="0">
          <top/>
        </border>
      </dxf>
    </rfmt>
    <rfmt sheetId="5" sqref="C476" start="0" length="0">
      <dxf>
        <border outline="0">
          <top/>
        </border>
      </dxf>
    </rfmt>
    <rfmt sheetId="5" sqref="C477" start="0" length="0">
      <dxf>
        <border outline="0">
          <top/>
        </border>
      </dxf>
    </rfmt>
    <rfmt sheetId="5" sqref="C478" start="0" length="0">
      <dxf>
        <border outline="0">
          <top/>
        </border>
      </dxf>
    </rfmt>
    <rfmt sheetId="5" sqref="C479" start="0" length="0">
      <dxf>
        <border outline="0">
          <top/>
        </border>
      </dxf>
    </rfmt>
    <rfmt sheetId="5" sqref="C481" start="0" length="0">
      <dxf>
        <border outline="0">
          <left/>
        </border>
      </dxf>
    </rfmt>
  </rrc>
  <rcc rId="20498" sId="5">
    <nc r="C337" t="inlineStr">
      <is>
        <t>Y</t>
      </is>
    </nc>
  </rcc>
  <rcc rId="20499" sId="5">
    <nc r="B337">
      <v>5955</v>
    </nc>
  </rcc>
  <rcc rId="20500" sId="5">
    <nc r="C343" t="inlineStr">
      <is>
        <t>Y</t>
      </is>
    </nc>
  </rcc>
  <rcc rId="20501" sId="5">
    <nc r="B343">
      <v>5955</v>
    </nc>
  </rcc>
  <rcc rId="20502" sId="5">
    <nc r="D3" t="inlineStr">
      <is>
        <t>TRG - Trimmable PROM allocation is not large enough to hold all planned data</t>
      </is>
    </nc>
  </rcc>
  <rcc rId="20503" sId="5">
    <nc r="C6">
      <v>1</v>
    </nc>
  </rcc>
  <rcc rId="20504" sId="5">
    <nc r="D6">
      <v>1</v>
    </nc>
  </rcc>
  <rcc rId="20505" sId="5">
    <nc r="D99" t="inlineStr">
      <is>
        <t>Y</t>
      </is>
    </nc>
  </rcc>
  <rcc rId="20506" sId="5">
    <nc r="B99">
      <v>6095</v>
    </nc>
  </rcc>
  <rcc rId="20507" sId="5">
    <nc r="E3" t="inlineStr">
      <is>
        <t>ICC IPC Stale cross channel data used for engine control - (Ref PR_6202)</t>
      </is>
    </nc>
  </rcc>
  <rcc rId="20508" sId="5">
    <nc r="E6">
      <v>2</v>
    </nc>
  </rcc>
  <rcc rId="20509" sId="5">
    <nc r="D9" t="inlineStr">
      <is>
        <t>N</t>
      </is>
    </nc>
  </rcc>
  <rcc rId="20510" sId="5">
    <nc r="D10" t="inlineStr">
      <is>
        <t>N</t>
      </is>
    </nc>
  </rcc>
  <rcc rId="20511" sId="5">
    <nc r="D11" t="inlineStr">
      <is>
        <t>N</t>
      </is>
    </nc>
  </rcc>
  <rcc rId="20512" sId="5">
    <nc r="D12" t="inlineStr">
      <is>
        <t>N</t>
      </is>
    </nc>
  </rcc>
  <rcc rId="20513" sId="5">
    <nc r="D13" t="inlineStr">
      <is>
        <t>N</t>
      </is>
    </nc>
  </rcc>
  <rcc rId="20514" sId="5">
    <nc r="D14" t="inlineStr">
      <is>
        <t>Y</t>
      </is>
    </nc>
  </rcc>
  <rdn rId="0" localSheetId="5" customView="1" name="Z_83E26134_8071_4B52_B9C2_8B5396DF70B4_.wvu.FilterData" hidden="1" oldHidden="1">
    <oldFormula>'PR Matrix'!#REF!</oldFormula>
  </rdn>
  <rcv guid="{83E26134-8071-4B52-B9C2-8B5396DF70B4}" action="delete"/>
  <rdn rId="0" localSheetId="3" customView="1" name="Z_83E26134_8071_4B52_B9C2_8B5396DF70B4_.wvu.Rows" hidden="1" oldHidden="1">
    <formula>Plan!$488:$750</formula>
    <oldFormula>Plan!$488:$750</oldFormula>
  </rdn>
  <rdn rId="0" localSheetId="3" customView="1" name="Z_83E26134_8071_4B52_B9C2_8B5396DF70B4_.wvu.Cols" hidden="1" oldHidden="1">
    <formula>Plan!$S:$U</formula>
    <oldFormula>Plan!$S:$U</oldFormula>
  </rdn>
  <rdn rId="0" localSheetId="3" customView="1" name="Z_83E26134_8071_4B52_B9C2_8B5396DF70B4_.wvu.FilterData" hidden="1" oldHidden="1">
    <formula>Plan!$A$5:$BQ$468</formula>
    <oldFormula>Plan!$A$5:$BQ$468</oldFormula>
  </rdn>
  <rdn rId="0" localSheetId="4" customView="1" name="Z_83E26134_8071_4B52_B9C2_8B5396DF70B4_.wvu.FilterData" hidden="1" oldHidden="1">
    <formula>'Delivery Docs Plan'!$I$1:$I$38</formula>
    <oldFormula>'Delivery Docs Plan'!$I$1:$I$38</oldFormula>
  </rdn>
  <rdn rId="0" localSheetId="5" customView="1" name="Z_83E26134_8071_4B52_B9C2_8B5396DF70B4_.wvu.Rows" hidden="1" oldHidden="1">
    <formula>'PR Matrix'!$1:$1</formula>
    <oldFormula>'PR Matrix'!$1:$1</oldFormula>
  </rdn>
  <rdn rId="0" localSheetId="5" customView="1" name="Z_83E26134_8071_4B52_B9C2_8B5396DF70B4_.wvu.Cols" hidden="1" oldHidden="1">
    <formula>'PR Matrix'!$JL:$XFD</formula>
    <oldFormula>'PR Matrix'!$JL:$XFD</oldFormula>
  </rdn>
  <rdn rId="0" localSheetId="6" customView="1" name="Z_83E26134_8071_4B52_B9C2_8B5396DF70B4_.wvu.Cols" hidden="1" oldHidden="1">
    <formula>Allocation!$L:$XFD</formula>
    <oldFormula>Allocation!$L:$XFD</oldFormula>
  </rdn>
  <rdn rId="0" localSheetId="6" customView="1" name="Z_83E26134_8071_4B52_B9C2_8B5396DF70B4_.wvu.FilterData" hidden="1" oldHidden="1">
    <formula>Allocation!$A$1:$K$1</formula>
    <oldFormula>Allocation!$A$1:$K$1</oldFormula>
  </rdn>
  <rdn rId="0" localSheetId="7" customView="1" name="Z_83E26134_8071_4B52_B9C2_8B5396DF70B4_.wvu.FilterData" hidden="1" oldHidden="1">
    <formula>'SRS Reviews'!$A$1:$Q$136</formula>
    <oldFormula>'SRS Reviews'!$A$1:$Q$136</oldFormula>
  </rdn>
  <rdn rId="0" localSheetId="8" customView="1" name="Z_83E26134_8071_4B52_B9C2_8B5396DF70B4_.wvu.FilterData" hidden="1" oldHidden="1">
    <formula>Estimates!$A$2:$BC$460</formula>
    <oldFormula>Estimates!$A$2:$BC$460</oldFormula>
  </rdn>
  <rdn rId="0" localSheetId="10" customView="1" name="Z_83E26134_8071_4B52_B9C2_8B5396DF70B4_.wvu.FilterData" hidden="1" oldHidden="1">
    <formula>'Open SWPRs'!$A$1:$H$615</formula>
    <oldFormula>'Open SWPRs'!$A$1:$H$615</oldFormula>
  </rdn>
  <rdn rId="0" localSheetId="12" customView="1" name="Z_83E26134_8071_4B52_B9C2_8B5396DF70B4_.wvu.FilterData" hidden="1" oldHidden="1">
    <formula>'Build Plan'!$D$3:$L$48</formula>
    <oldFormula>'Build Plan'!$D$3:$L$48</oldFormula>
  </rdn>
  <rcv guid="{83E26134-8071-4B52-B9C2-8B5396DF70B4}" action="add"/>
</revisions>
</file>

<file path=xl/revisions/revisionLog49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0528" sId="5">
    <nc r="E9" t="inlineStr">
      <is>
        <t>N</t>
      </is>
    </nc>
  </rcc>
  <rcc rId="20529" sId="5">
    <nc r="E10" t="inlineStr">
      <is>
        <t>N</t>
      </is>
    </nc>
  </rcc>
  <rcc rId="20530" sId="5">
    <nc r="E11" t="inlineStr">
      <is>
        <t>N</t>
      </is>
    </nc>
  </rcc>
  <rcc rId="20531" sId="5">
    <nc r="E12" t="inlineStr">
      <is>
        <t>N</t>
      </is>
    </nc>
  </rcc>
  <rcc rId="20532" sId="5">
    <nc r="E13" t="inlineStr">
      <is>
        <t>Y</t>
      </is>
    </nc>
  </rcc>
  <rcc rId="20533" sId="5">
    <nc r="E14" t="inlineStr">
      <is>
        <t>N</t>
      </is>
    </nc>
  </rcc>
  <rcc rId="20534" sId="5">
    <nc r="E24" t="inlineStr">
      <is>
        <t>Y</t>
      </is>
    </nc>
  </rcc>
  <rcc rId="20535" sId="5">
    <nc r="B24" t="inlineStr">
      <is>
        <t>PR6202</t>
      </is>
    </nc>
  </rcc>
  <rcc rId="20536" sId="5">
    <nc r="E146" t="inlineStr">
      <is>
        <t>Y</t>
      </is>
    </nc>
  </rcc>
  <rcc rId="20537" sId="5">
    <nc r="E147" t="inlineStr">
      <is>
        <t>Y</t>
      </is>
    </nc>
  </rcc>
  <rcc rId="20538" sId="5">
    <nc r="B146">
      <v>6207</v>
    </nc>
  </rcc>
  <rcc rId="20539" sId="5">
    <nc r="B147">
      <v>6207</v>
    </nc>
  </rcc>
  <rcc rId="20540" sId="5">
    <nc r="E309" t="inlineStr">
      <is>
        <t>Y</t>
      </is>
    </nc>
  </rcc>
  <rcc rId="20541" sId="5">
    <nc r="B309">
      <v>6207</v>
    </nc>
  </rcc>
  <rcc rId="20542" sId="5">
    <nc r="F3" t="inlineStr">
      <is>
        <t>CTL, EXC - NLMaxRedLine default  incorrectly selected for engvariant fault</t>
      </is>
    </nc>
  </rcc>
  <rcc rId="20543" sId="5">
    <nc r="F6">
      <v>1</v>
    </nc>
  </rcc>
  <rcc rId="20544" sId="5">
    <nc r="F88" t="inlineStr">
      <is>
        <t>Y</t>
      </is>
    </nc>
  </rcc>
  <rcc rId="20545" sId="5">
    <nc r="B88">
      <v>6216</v>
    </nc>
  </rcc>
  <rcc rId="20546" sId="5">
    <nc r="B84">
      <v>6216</v>
    </nc>
  </rcc>
  <rcc rId="20547" sId="5">
    <nc r="F84" t="inlineStr">
      <is>
        <t>Y</t>
      </is>
    </nc>
  </rcc>
  <rcc rId="20548" sId="5">
    <nc r="B237" t="inlineStr">
      <is>
        <t>6216]</t>
      </is>
    </nc>
  </rcc>
  <rcc rId="20549" sId="5">
    <nc r="F237" t="inlineStr">
      <is>
        <t>Y</t>
      </is>
    </nc>
  </rcc>
  <rcv guid="{83E26134-8071-4B52-B9C2-8B5396DF70B4}" action="delete"/>
  <rdn rId="0" localSheetId="3" customView="1" name="Z_83E26134_8071_4B52_B9C2_8B5396DF70B4_.wvu.Rows" hidden="1" oldHidden="1">
    <formula>Plan!$488:$750</formula>
    <oldFormula>Plan!$488:$750</oldFormula>
  </rdn>
  <rdn rId="0" localSheetId="3" customView="1" name="Z_83E26134_8071_4B52_B9C2_8B5396DF70B4_.wvu.Cols" hidden="1" oldHidden="1">
    <formula>Plan!$S:$U</formula>
    <oldFormula>Plan!$S:$U</oldFormula>
  </rdn>
  <rdn rId="0" localSheetId="3" customView="1" name="Z_83E26134_8071_4B52_B9C2_8B5396DF70B4_.wvu.FilterData" hidden="1" oldHidden="1">
    <formula>Plan!$A$5:$BQ$468</formula>
    <oldFormula>Plan!$A$5:$BQ$468</oldFormula>
  </rdn>
  <rdn rId="0" localSheetId="4" customView="1" name="Z_83E26134_8071_4B52_B9C2_8B5396DF70B4_.wvu.FilterData" hidden="1" oldHidden="1">
    <formula>'Delivery Docs Plan'!$I$1:$I$38</formula>
    <oldFormula>'Delivery Docs Plan'!$I$1:$I$38</oldFormula>
  </rdn>
  <rdn rId="0" localSheetId="5" customView="1" name="Z_83E26134_8071_4B52_B9C2_8B5396DF70B4_.wvu.Rows" hidden="1" oldHidden="1">
    <formula>'PR Matrix'!$1:$1</formula>
    <oldFormula>'PR Matrix'!$1:$1</oldFormula>
  </rdn>
  <rdn rId="0" localSheetId="5" customView="1" name="Z_83E26134_8071_4B52_B9C2_8B5396DF70B4_.wvu.Cols" hidden="1" oldHidden="1">
    <formula>'PR Matrix'!$JL:$XFD</formula>
    <oldFormula>'PR Matrix'!$JL:$XFD</oldFormula>
  </rdn>
  <rdn rId="0" localSheetId="6" customView="1" name="Z_83E26134_8071_4B52_B9C2_8B5396DF70B4_.wvu.Cols" hidden="1" oldHidden="1">
    <formula>Allocation!$L:$XFD</formula>
    <oldFormula>Allocation!$L:$XFD</oldFormula>
  </rdn>
  <rdn rId="0" localSheetId="6" customView="1" name="Z_83E26134_8071_4B52_B9C2_8B5396DF70B4_.wvu.FilterData" hidden="1" oldHidden="1">
    <formula>Allocation!$A$1:$K$1</formula>
    <oldFormula>Allocation!$A$1:$K$1</oldFormula>
  </rdn>
  <rdn rId="0" localSheetId="7" customView="1" name="Z_83E26134_8071_4B52_B9C2_8B5396DF70B4_.wvu.FilterData" hidden="1" oldHidden="1">
    <formula>'SRS Reviews'!$A$1:$Q$136</formula>
    <oldFormula>'SRS Reviews'!$A$1:$Q$136</oldFormula>
  </rdn>
  <rdn rId="0" localSheetId="8" customView="1" name="Z_83E26134_8071_4B52_B9C2_8B5396DF70B4_.wvu.FilterData" hidden="1" oldHidden="1">
    <formula>Estimates!$A$2:$BC$460</formula>
    <oldFormula>Estimates!$A$2:$BC$460</oldFormula>
  </rdn>
  <rdn rId="0" localSheetId="10" customView="1" name="Z_83E26134_8071_4B52_B9C2_8B5396DF70B4_.wvu.FilterData" hidden="1" oldHidden="1">
    <formula>'Open SWPRs'!$A$1:$H$615</formula>
    <oldFormula>'Open SWPRs'!$A$1:$H$615</oldFormula>
  </rdn>
  <rdn rId="0" localSheetId="12" customView="1" name="Z_83E26134_8071_4B52_B9C2_8B5396DF70B4_.wvu.FilterData" hidden="1" oldHidden="1">
    <formula>'Build Plan'!$D$3:$L$48</formula>
    <oldFormula>'Build Plan'!$D$3:$L$48</oldFormula>
  </rdn>
  <rcv guid="{83E26134-8071-4B52-B9C2-8B5396DF70B4}" action="add"/>
</revisions>
</file>

<file path=xl/revisions/revisionLog50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0562" sId="5">
    <nc r="G3" t="inlineStr">
      <is>
        <t>COM - P160 AFDX Output is sending as valid from Channel B after Channel A depowered</t>
      </is>
    </nc>
  </rcc>
  <rcc rId="20563" sId="5">
    <nc r="G6">
      <v>0</v>
    </nc>
  </rcc>
  <rcc rId="20564" sId="5">
    <oc r="E2" t="inlineStr">
      <is>
        <t>1</t>
      </is>
    </oc>
    <nc r="E2">
      <v>2</v>
    </nc>
  </rcc>
  <rcc rId="20565" sId="5">
    <oc r="C2" t="inlineStr">
      <is>
        <t>1</t>
      </is>
    </oc>
    <nc r="C2">
      <v>1</v>
    </nc>
  </rcc>
  <rcc rId="20566" sId="5">
    <oc r="D2" t="inlineStr">
      <is>
        <t>1</t>
      </is>
    </oc>
    <nc r="D2">
      <v>1</v>
    </nc>
  </rcc>
  <rcc rId="20567" sId="5">
    <oc r="F2" t="inlineStr">
      <is>
        <t>1</t>
      </is>
    </oc>
    <nc r="F2">
      <v>1</v>
    </nc>
  </rcc>
  <rcc rId="20568" sId="5">
    <oc r="G2" t="inlineStr">
      <is>
        <t>1</t>
      </is>
    </oc>
    <nc r="G2">
      <v>0</v>
    </nc>
  </rcc>
  <rcc rId="20569" sId="5">
    <oc r="B237" t="inlineStr">
      <is>
        <t>6216]</t>
      </is>
    </oc>
    <nc r="B237">
      <v>6216</v>
    </nc>
  </rcc>
  <rcc rId="20570" sId="5">
    <oc r="B24" t="inlineStr">
      <is>
        <t>PR6202</t>
      </is>
    </oc>
    <nc r="B24">
      <v>6207</v>
    </nc>
  </rcc>
  <rcc rId="20571" sId="5">
    <nc r="B220">
      <v>6217</v>
    </nc>
  </rcc>
  <rcc rId="20572" sId="5">
    <nc r="G220" t="inlineStr">
      <is>
        <t>Y</t>
      </is>
    </nc>
  </rcc>
  <rcc rId="20573" sId="5">
    <oc r="I5" t="inlineStr">
      <is>
        <t>TBD</t>
      </is>
    </oc>
    <nc r="I5">
      <v>6230</v>
    </nc>
  </rcc>
  <rcc rId="20574" sId="5" quotePrefix="1">
    <nc r="K5" t="inlineStr">
      <is>
        <t>TBD</t>
      </is>
    </nc>
  </rcc>
  <rcc rId="20575" sId="5">
    <nc r="H3" t="inlineStr">
      <is>
        <t>OQM-84k:Software update, to prevent zero oil quantity indication with faulty sensor</t>
      </is>
    </nc>
  </rcc>
  <rcc rId="20576" sId="5">
    <nc r="H6">
      <v>0</v>
    </nc>
  </rcc>
  <rcc rId="20577" sId="5">
    <oc r="H2" t="inlineStr">
      <is>
        <t>1</t>
      </is>
    </oc>
    <nc r="H2">
      <v>0</v>
    </nc>
  </rcc>
  <rcc rId="20578" sId="5">
    <nc r="B265">
      <v>6224</v>
    </nc>
  </rcc>
  <rcc rId="20579" sId="5">
    <nc r="H265" t="inlineStr">
      <is>
        <t>Y</t>
      </is>
    </nc>
  </rcc>
  <rcc rId="20580" sId="5">
    <nc r="H288" t="inlineStr">
      <is>
        <t>Y</t>
      </is>
    </nc>
  </rcc>
  <rcc rId="20581" sId="5">
    <nc r="B288">
      <v>6224</v>
    </nc>
  </rcc>
  <rcc rId="20582" sId="5">
    <nc r="F9" t="inlineStr">
      <is>
        <t>N</t>
      </is>
    </nc>
  </rcc>
  <rcc rId="20583" sId="5">
    <nc r="G9" t="inlineStr">
      <is>
        <t>N</t>
      </is>
    </nc>
  </rcc>
  <rcc rId="20584" sId="5">
    <nc r="H9" t="inlineStr">
      <is>
        <t>N</t>
      </is>
    </nc>
  </rcc>
  <rcc rId="20585" sId="5">
    <nc r="I9" t="inlineStr">
      <is>
        <t>N</t>
      </is>
    </nc>
  </rcc>
  <rcc rId="20586" sId="5">
    <nc r="J9" t="inlineStr">
      <is>
        <t>N</t>
      </is>
    </nc>
  </rcc>
  <rcc rId="20587" sId="5">
    <nc r="K9" t="inlineStr">
      <is>
        <t>N</t>
      </is>
    </nc>
  </rcc>
  <rcc rId="20588" sId="5">
    <nc r="K10" t="inlineStr">
      <is>
        <t>Y</t>
      </is>
    </nc>
  </rcc>
  <rcc rId="20589" sId="5" odxf="1" dxf="1">
    <nc r="F10" t="inlineStr">
      <is>
        <t>N</t>
      </is>
    </nc>
    <odxf>
      <alignment wrapText="0" readingOrder="0"/>
    </odxf>
    <ndxf>
      <alignment wrapText="1" readingOrder="0"/>
    </ndxf>
  </rcc>
  <rcc rId="20590" sId="5" odxf="1" dxf="1">
    <nc r="G10" t="inlineStr">
      <is>
        <t>N</t>
      </is>
    </nc>
    <odxf>
      <alignment wrapText="0" readingOrder="0"/>
    </odxf>
    <ndxf>
      <alignment wrapText="1" readingOrder="0"/>
    </ndxf>
  </rcc>
  <rcc rId="20591" sId="5" odxf="1" dxf="1">
    <nc r="H10" t="inlineStr">
      <is>
        <t>N</t>
      </is>
    </nc>
    <odxf>
      <alignment wrapText="0" readingOrder="0"/>
    </odxf>
    <ndxf>
      <alignment wrapText="1" readingOrder="0"/>
    </ndxf>
  </rcc>
  <rcc rId="20592" sId="5" odxf="1" dxf="1">
    <nc r="I10" t="inlineStr">
      <is>
        <t>N</t>
      </is>
    </nc>
    <odxf>
      <alignment wrapText="0" readingOrder="0"/>
    </odxf>
    <ndxf>
      <alignment wrapText="1" readingOrder="0"/>
    </ndxf>
  </rcc>
  <rcc rId="20593" sId="5" odxf="1" dxf="1">
    <nc r="J10" t="inlineStr">
      <is>
        <t>N</t>
      </is>
    </nc>
    <odxf>
      <alignment wrapText="0" readingOrder="0"/>
    </odxf>
    <ndxf>
      <alignment wrapText="1" readingOrder="0"/>
    </ndxf>
  </rcc>
  <rcc rId="20594" sId="5" odxf="1" dxf="1">
    <nc r="F11" t="inlineStr">
      <is>
        <t>N</t>
      </is>
    </nc>
    <odxf>
      <alignment wrapText="0" readingOrder="0"/>
      <border outline="0">
        <top/>
      </border>
    </odxf>
    <ndxf>
      <alignment wrapText="1" readingOrder="0"/>
      <border outline="0">
        <top style="thin">
          <color indexed="64"/>
        </top>
      </border>
    </ndxf>
  </rcc>
  <rcc rId="20595" sId="5" odxf="1" dxf="1">
    <nc r="G11" t="inlineStr">
      <is>
        <t>N</t>
      </is>
    </nc>
    <odxf>
      <alignment wrapText="0" readingOrder="0"/>
      <border outline="0">
        <top/>
      </border>
    </odxf>
    <ndxf>
      <alignment wrapText="1" readingOrder="0"/>
      <border outline="0">
        <top style="thin">
          <color indexed="64"/>
        </top>
      </border>
    </ndxf>
  </rcc>
  <rcc rId="20596" sId="5" odxf="1" dxf="1">
    <nc r="H11" t="inlineStr">
      <is>
        <t>N</t>
      </is>
    </nc>
    <odxf>
      <alignment wrapText="0" readingOrder="0"/>
      <border outline="0">
        <top/>
      </border>
    </odxf>
    <ndxf>
      <alignment wrapText="1" readingOrder="0"/>
      <border outline="0">
        <top style="thin">
          <color indexed="64"/>
        </top>
      </border>
    </ndxf>
  </rcc>
  <rcc rId="20597" sId="5" odxf="1" dxf="1">
    <nc r="I11" t="inlineStr">
      <is>
        <t>N</t>
      </is>
    </nc>
    <odxf>
      <alignment wrapText="0" readingOrder="0"/>
      <border outline="0">
        <top/>
      </border>
    </odxf>
    <ndxf>
      <alignment wrapText="1" readingOrder="0"/>
      <border outline="0">
        <top style="thin">
          <color indexed="64"/>
        </top>
      </border>
    </ndxf>
  </rcc>
  <rcc rId="20598" sId="5" odxf="1" dxf="1">
    <nc r="J11" t="inlineStr">
      <is>
        <t>N</t>
      </is>
    </nc>
    <odxf>
      <alignment wrapText="0" readingOrder="0"/>
      <border outline="0">
        <top/>
      </border>
    </odxf>
    <ndxf>
      <alignment wrapText="1" readingOrder="0"/>
      <border outline="0">
        <top style="thin">
          <color indexed="64"/>
        </top>
      </border>
    </ndxf>
  </rcc>
  <rcc rId="20599" sId="5" odxf="1" dxf="1">
    <nc r="K11" t="inlineStr">
      <is>
        <t>N</t>
      </is>
    </nc>
    <odxf>
      <alignment wrapText="0" readingOrder="0"/>
      <border outline="0">
        <top/>
      </border>
    </odxf>
    <ndxf>
      <alignment wrapText="1" readingOrder="0"/>
      <border outline="0">
        <top style="thin">
          <color indexed="64"/>
        </top>
      </border>
    </ndxf>
  </rcc>
  <rcc rId="20600" sId="5" odxf="1" dxf="1">
    <nc r="F12" t="inlineStr">
      <is>
        <t>N</t>
      </is>
    </nc>
    <odxf>
      <alignment wrapText="0" readingOrder="0"/>
      <border outline="0">
        <bottom/>
      </border>
    </odxf>
    <ndxf>
      <alignment wrapText="1" readingOrder="0"/>
      <border outline="0">
        <bottom style="thin">
          <color indexed="64"/>
        </bottom>
      </border>
    </ndxf>
  </rcc>
  <rcc rId="20601" sId="5" odxf="1" dxf="1">
    <nc r="G12" t="inlineStr">
      <is>
        <t>N</t>
      </is>
    </nc>
    <odxf>
      <alignment wrapText="0" readingOrder="0"/>
      <border outline="0">
        <bottom/>
      </border>
    </odxf>
    <ndxf>
      <alignment wrapText="1" readingOrder="0"/>
      <border outline="0">
        <bottom style="thin">
          <color indexed="64"/>
        </bottom>
      </border>
    </ndxf>
  </rcc>
  <rcc rId="20602" sId="5" odxf="1" dxf="1">
    <nc r="H12" t="inlineStr">
      <is>
        <t>N</t>
      </is>
    </nc>
    <odxf>
      <alignment wrapText="0" readingOrder="0"/>
      <border outline="0">
        <bottom/>
      </border>
    </odxf>
    <ndxf>
      <alignment wrapText="1" readingOrder="0"/>
      <border outline="0">
        <bottom style="thin">
          <color indexed="64"/>
        </bottom>
      </border>
    </ndxf>
  </rcc>
  <rcc rId="20603" sId="5" odxf="1" dxf="1">
    <nc r="I12" t="inlineStr">
      <is>
        <t>N</t>
      </is>
    </nc>
    <odxf>
      <alignment wrapText="0" readingOrder="0"/>
      <border outline="0">
        <bottom/>
      </border>
    </odxf>
    <ndxf>
      <alignment wrapText="1" readingOrder="0"/>
      <border outline="0">
        <bottom style="thin">
          <color indexed="64"/>
        </bottom>
      </border>
    </ndxf>
  </rcc>
  <rcc rId="20604" sId="5" odxf="1" dxf="1">
    <nc r="J12" t="inlineStr">
      <is>
        <t>N</t>
      </is>
    </nc>
    <odxf>
      <alignment wrapText="0" readingOrder="0"/>
      <border outline="0">
        <bottom/>
      </border>
    </odxf>
    <ndxf>
      <alignment wrapText="1" readingOrder="0"/>
      <border outline="0">
        <bottom style="thin">
          <color indexed="64"/>
        </bottom>
      </border>
    </ndxf>
  </rcc>
  <rcc rId="20605" sId="5" odxf="1" dxf="1">
    <nc r="K12" t="inlineStr">
      <is>
        <t>N</t>
      </is>
    </nc>
    <odxf>
      <alignment wrapText="0" readingOrder="0"/>
      <border outline="0">
        <bottom/>
      </border>
    </odxf>
    <ndxf>
      <alignment wrapText="1" readingOrder="0"/>
      <border outline="0">
        <bottom style="thin">
          <color indexed="64"/>
        </bottom>
      </border>
    </ndxf>
  </rcc>
  <rcc rId="20606" sId="5" odxf="1" dxf="1">
    <nc r="F13" t="inlineStr">
      <is>
        <t>N</t>
      </is>
    </nc>
    <odxf>
      <alignment wrapText="0" readingOrder="0"/>
      <border outline="0">
        <bottom/>
      </border>
    </odxf>
    <ndxf>
      <alignment wrapText="1" readingOrder="0"/>
      <border outline="0">
        <bottom style="thin">
          <color indexed="64"/>
        </bottom>
      </border>
    </ndxf>
  </rcc>
  <rcc rId="20607" sId="5" odxf="1" dxf="1">
    <nc r="G13" t="inlineStr">
      <is>
        <t>N</t>
      </is>
    </nc>
    <odxf>
      <alignment wrapText="0" readingOrder="0"/>
      <border outline="0">
        <bottom/>
      </border>
    </odxf>
    <ndxf>
      <alignment wrapText="1" readingOrder="0"/>
      <border outline="0">
        <bottom style="thin">
          <color indexed="64"/>
        </bottom>
      </border>
    </ndxf>
  </rcc>
  <rcc rId="20608" sId="5" odxf="1" dxf="1">
    <nc r="H13" t="inlineStr">
      <is>
        <t>N</t>
      </is>
    </nc>
    <odxf>
      <alignment wrapText="0" readingOrder="0"/>
      <border outline="0">
        <bottom/>
      </border>
    </odxf>
    <ndxf>
      <alignment wrapText="1" readingOrder="0"/>
      <border outline="0">
        <bottom style="thin">
          <color indexed="64"/>
        </bottom>
      </border>
    </ndxf>
  </rcc>
  <rcc rId="20609" sId="5" odxf="1" dxf="1">
    <nc r="I13" t="inlineStr">
      <is>
        <t>N</t>
      </is>
    </nc>
    <odxf>
      <alignment wrapText="0" readingOrder="0"/>
      <border outline="0">
        <bottom/>
      </border>
    </odxf>
    <ndxf>
      <alignment wrapText="1" readingOrder="0"/>
      <border outline="0">
        <bottom style="thin">
          <color indexed="64"/>
        </bottom>
      </border>
    </ndxf>
  </rcc>
  <rcc rId="20610" sId="5" odxf="1" dxf="1">
    <nc r="J13" t="inlineStr">
      <is>
        <t>N</t>
      </is>
    </nc>
    <odxf>
      <alignment wrapText="0" readingOrder="0"/>
      <border outline="0">
        <bottom/>
      </border>
    </odxf>
    <ndxf>
      <alignment wrapText="1" readingOrder="0"/>
      <border outline="0">
        <bottom style="thin">
          <color indexed="64"/>
        </bottom>
      </border>
    </ndxf>
  </rcc>
  <rcc rId="20611" sId="5" odxf="1" dxf="1">
    <nc r="K13" t="inlineStr">
      <is>
        <t>N</t>
      </is>
    </nc>
    <odxf>
      <alignment wrapText="0" readingOrder="0"/>
      <border outline="0">
        <bottom/>
      </border>
    </odxf>
    <ndxf>
      <alignment wrapText="1" readingOrder="0"/>
      <border outline="0">
        <bottom style="thin">
          <color indexed="64"/>
        </bottom>
      </border>
    </ndxf>
  </rcc>
  <rcc rId="20612" sId="5">
    <nc r="F14" t="inlineStr">
      <is>
        <t>N</t>
      </is>
    </nc>
  </rcc>
  <rcc rId="20613" sId="5">
    <nc r="G14" t="inlineStr">
      <is>
        <t>Y</t>
      </is>
    </nc>
  </rcc>
  <rcc rId="20614" sId="5">
    <nc r="H14" t="inlineStr">
      <is>
        <t>Y</t>
      </is>
    </nc>
  </rcc>
  <rcc rId="20615" sId="5">
    <nc r="I14" t="inlineStr">
      <is>
        <t>Y</t>
      </is>
    </nc>
  </rcc>
  <rcc rId="20616" sId="5">
    <nc r="J14" t="inlineStr">
      <is>
        <t>Y</t>
      </is>
    </nc>
  </rcc>
  <rcc rId="20617" sId="5">
    <nc r="K14" t="inlineStr">
      <is>
        <t>Y</t>
      </is>
    </nc>
  </rcc>
  <rcc rId="20618" sId="5">
    <nc r="I310" t="inlineStr">
      <is>
        <t>Y</t>
      </is>
    </nc>
  </rcc>
  <rcc rId="20619" sId="5">
    <nc r="B310">
      <v>6230</v>
    </nc>
  </rcc>
  <rcc rId="20620" sId="5">
    <nc r="J179" t="inlineStr">
      <is>
        <t>Y</t>
      </is>
    </nc>
  </rcc>
  <rcc rId="20621" sId="5">
    <nc r="B179" t="inlineStr">
      <is>
        <t>TBD</t>
      </is>
    </nc>
  </rcc>
  <rcc rId="20622" sId="5">
    <nc r="K3" t="inlineStr">
      <is>
        <t>TCC 3 Stikes and out</t>
      </is>
    </nc>
  </rcc>
  <rcc rId="20623" sId="5">
    <nc r="I6">
      <v>0</v>
    </nc>
  </rcc>
  <rcc rId="20624" sId="5">
    <nc r="J6">
      <v>0</v>
    </nc>
  </rcc>
  <rcc rId="20625" sId="5">
    <nc r="K6">
      <v>0</v>
    </nc>
  </rcc>
  <rcc rId="20626" sId="5">
    <oc r="K2">
      <v>1</v>
    </oc>
    <nc r="K2">
      <v>0</v>
    </nc>
  </rcc>
  <rcc rId="20627" sId="5">
    <oc r="I2">
      <v>1</v>
    </oc>
    <nc r="I2">
      <v>0</v>
    </nc>
  </rcc>
  <rcc rId="20628" sId="5">
    <oc r="J2">
      <v>1</v>
    </oc>
    <nc r="J2">
      <v>0</v>
    </nc>
  </rcc>
  <rcc rId="20629" sId="5">
    <oc r="L2">
      <v>1</v>
    </oc>
    <nc r="L2"/>
  </rcc>
  <rcc rId="20630" sId="5">
    <oc r="M2">
      <v>1</v>
    </oc>
    <nc r="M2"/>
  </rcc>
  <rcc rId="20631" sId="5">
    <oc r="N2">
      <v>1</v>
    </oc>
    <nc r="N2"/>
  </rcc>
  <rcc rId="20632" sId="5">
    <oc r="O2">
      <v>1</v>
    </oc>
    <nc r="O2"/>
  </rcc>
  <rcc rId="20633" sId="5">
    <oc r="P2">
      <v>1</v>
    </oc>
    <nc r="P2"/>
  </rcc>
  <rcc rId="20634" sId="5">
    <oc r="Q2">
      <v>1</v>
    </oc>
    <nc r="Q2"/>
  </rcc>
  <rcc rId="20635" sId="5" odxf="1" dxf="1">
    <oc r="R2" t="inlineStr">
      <is>
        <t>1</t>
      </is>
    </oc>
    <nc r="R2"/>
    <odxf/>
    <ndxf/>
  </rcc>
  <rcc rId="20636" sId="3">
    <nc r="E13">
      <v>6207</v>
    </nc>
  </rcc>
  <rcc rId="20637" sId="3">
    <nc r="E73">
      <v>6216</v>
    </nc>
  </rcc>
  <rcc rId="20638" sId="3">
    <nc r="E77">
      <v>6216</v>
    </nc>
  </rcc>
  <rcc rId="20639" sId="3">
    <nc r="E88" t="inlineStr">
      <is>
        <t>6095</t>
      </is>
    </nc>
  </rcc>
  <rcc rId="20640" sId="3">
    <nc r="E90" t="inlineStr">
      <is>
        <t>TBD</t>
      </is>
    </nc>
  </rcc>
  <rcc rId="20641" sId="3">
    <nc r="E92" t="inlineStr">
      <is>
        <t>TBD</t>
      </is>
    </nc>
  </rcc>
  <rcc rId="20642" sId="3">
    <nc r="E135">
      <v>6207</v>
    </nc>
  </rcc>
  <rcc rId="20643" sId="3">
    <nc r="E136">
      <v>6207</v>
    </nc>
  </rcc>
  <rcc rId="20644" sId="3">
    <nc r="E168" t="inlineStr">
      <is>
        <t>TBD</t>
      </is>
    </nc>
  </rcc>
  <rcc rId="20645" sId="3">
    <nc r="E209">
      <v>6217</v>
    </nc>
  </rcc>
  <rcc rId="20646" sId="3">
    <nc r="E226">
      <v>6216</v>
    </nc>
  </rcc>
  <rcc rId="20647" sId="3">
    <nc r="E254">
      <v>6224</v>
    </nc>
  </rcc>
  <rcc rId="20648" sId="3">
    <nc r="E277">
      <v>6224</v>
    </nc>
  </rcc>
  <rfmt sheetId="3" sqref="E13 E73 E77 E88 E90 E92 E135:E136 E168 E209 E226 E254 E277 E298:E299 E326 E332">
    <dxf>
      <alignment horizontal="general" readingOrder="0"/>
    </dxf>
  </rfmt>
  <rfmt sheetId="3" sqref="E13 E73 E77 E88 E90 E92 E135:E136 E168 E209 E226 E254 E277 E298:E299 E326 E332">
    <dxf>
      <alignment horizontal="left" readingOrder="0"/>
    </dxf>
  </rfmt>
  <rcc rId="20649" sId="3">
    <nc r="E298" t="inlineStr">
      <is>
        <t>6217</t>
      </is>
    </nc>
  </rcc>
  <rcc rId="20650" sId="3">
    <nc r="E299" t="inlineStr">
      <is>
        <t>6230</t>
      </is>
    </nc>
  </rcc>
  <rcc rId="20651" sId="3">
    <nc r="E326">
      <v>5955</v>
    </nc>
  </rcc>
  <rcc rId="20652" sId="3">
    <nc r="E332">
      <v>5955</v>
    </nc>
  </rcc>
  <rcc rId="20653" sId="3">
    <nc r="M13" t="inlineStr">
      <is>
        <t>Y</t>
      </is>
    </nc>
  </rcc>
  <rcc rId="20654" sId="3">
    <nc r="N13" t="inlineStr">
      <is>
        <t>Y</t>
      </is>
    </nc>
  </rcc>
  <rcc rId="20655" sId="3">
    <nc r="O13" t="inlineStr">
      <is>
        <t>Y</t>
      </is>
    </nc>
  </rcc>
  <rcc rId="20656" sId="3">
    <nc r="P13" t="inlineStr">
      <is>
        <t>Y</t>
      </is>
    </nc>
  </rcc>
  <rcc rId="20657" sId="3">
    <nc r="M73" t="inlineStr">
      <is>
        <t>Y</t>
      </is>
    </nc>
  </rcc>
  <rcc rId="20658" sId="3">
    <nc r="N73" t="inlineStr">
      <is>
        <t>Y</t>
      </is>
    </nc>
  </rcc>
  <rcc rId="20659" sId="3">
    <nc r="O73" t="inlineStr">
      <is>
        <t>Y</t>
      </is>
    </nc>
  </rcc>
  <rcc rId="20660" sId="3">
    <nc r="P73" t="inlineStr">
      <is>
        <t>Y</t>
      </is>
    </nc>
  </rcc>
  <rcc rId="20661" sId="3">
    <nc r="M77" t="inlineStr">
      <is>
        <t>Y</t>
      </is>
    </nc>
  </rcc>
  <rcc rId="20662" sId="3">
    <nc r="N77" t="inlineStr">
      <is>
        <t>Y</t>
      </is>
    </nc>
  </rcc>
  <rcc rId="20663" sId="3">
    <nc r="O77" t="inlineStr">
      <is>
        <t>Y</t>
      </is>
    </nc>
  </rcc>
  <rcc rId="20664" sId="3">
    <nc r="P77" t="inlineStr">
      <is>
        <t>Y</t>
      </is>
    </nc>
  </rcc>
  <rcc rId="20665" sId="3">
    <nc r="M88" t="inlineStr">
      <is>
        <t>Y</t>
      </is>
    </nc>
  </rcc>
  <rcc rId="20666" sId="3">
    <nc r="N88" t="inlineStr">
      <is>
        <t>Y</t>
      </is>
    </nc>
  </rcc>
  <rcc rId="20667" sId="3">
    <nc r="O88" t="inlineStr">
      <is>
        <t>Y</t>
      </is>
    </nc>
  </rcc>
  <rcc rId="20668" sId="3">
    <nc r="P88" t="inlineStr">
      <is>
        <t>Y</t>
      </is>
    </nc>
  </rcc>
  <rcc rId="20669" sId="3">
    <nc r="M90" t="inlineStr">
      <is>
        <t>Y</t>
      </is>
    </nc>
  </rcc>
  <rcc rId="20670" sId="3">
    <nc r="N90" t="inlineStr">
      <is>
        <t>Y</t>
      </is>
    </nc>
  </rcc>
  <rcc rId="20671" sId="3">
    <nc r="O90" t="inlineStr">
      <is>
        <t>Y</t>
      </is>
    </nc>
  </rcc>
  <rcc rId="20672" sId="3">
    <nc r="P90" t="inlineStr">
      <is>
        <t>Y</t>
      </is>
    </nc>
  </rcc>
  <rcc rId="20673" sId="3">
    <nc r="M92" t="inlineStr">
      <is>
        <t>Y</t>
      </is>
    </nc>
  </rcc>
  <rcc rId="20674" sId="3">
    <nc r="N92" t="inlineStr">
      <is>
        <t>Y</t>
      </is>
    </nc>
  </rcc>
  <rcc rId="20675" sId="3">
    <nc r="O92" t="inlineStr">
      <is>
        <t>Y</t>
      </is>
    </nc>
  </rcc>
  <rcc rId="20676" sId="3">
    <nc r="P92" t="inlineStr">
      <is>
        <t>Y</t>
      </is>
    </nc>
  </rcc>
  <rcc rId="20677" sId="3">
    <nc r="M135" t="inlineStr">
      <is>
        <t>Y</t>
      </is>
    </nc>
  </rcc>
  <rcc rId="20678" sId="3">
    <nc r="N135" t="inlineStr">
      <is>
        <t>Y</t>
      </is>
    </nc>
  </rcc>
  <rcc rId="20679" sId="3">
    <nc r="O135" t="inlineStr">
      <is>
        <t>Y</t>
      </is>
    </nc>
  </rcc>
  <rcc rId="20680" sId="3">
    <nc r="P135" t="inlineStr">
      <is>
        <t>Y</t>
      </is>
    </nc>
  </rcc>
  <rcc rId="20681" sId="3">
    <nc r="M136" t="inlineStr">
      <is>
        <t>Y</t>
      </is>
    </nc>
  </rcc>
  <rcc rId="20682" sId="3">
    <nc r="N136" t="inlineStr">
      <is>
        <t>Y</t>
      </is>
    </nc>
  </rcc>
  <rcc rId="20683" sId="3">
    <nc r="O136" t="inlineStr">
      <is>
        <t>Y</t>
      </is>
    </nc>
  </rcc>
  <rcc rId="20684" sId="3">
    <nc r="P136" t="inlineStr">
      <is>
        <t>Y</t>
      </is>
    </nc>
  </rcc>
  <rcc rId="20685" sId="3">
    <nc r="M168" t="inlineStr">
      <is>
        <t>Y</t>
      </is>
    </nc>
  </rcc>
  <rcc rId="20686" sId="3">
    <nc r="N168" t="inlineStr">
      <is>
        <t>Y</t>
      </is>
    </nc>
  </rcc>
  <rcc rId="20687" sId="3">
    <nc r="O168" t="inlineStr">
      <is>
        <t>Y</t>
      </is>
    </nc>
  </rcc>
  <rcc rId="20688" sId="3">
    <nc r="P168" t="inlineStr">
      <is>
        <t>Y</t>
      </is>
    </nc>
  </rcc>
  <rcc rId="20689" sId="3">
    <nc r="M209" t="inlineStr">
      <is>
        <t>Y</t>
      </is>
    </nc>
  </rcc>
  <rcc rId="20690" sId="3">
    <nc r="N209" t="inlineStr">
      <is>
        <t>Y</t>
      </is>
    </nc>
  </rcc>
  <rcc rId="20691" sId="3">
    <nc r="O209" t="inlineStr">
      <is>
        <t>Y</t>
      </is>
    </nc>
  </rcc>
  <rcc rId="20692" sId="3">
    <nc r="P209" t="inlineStr">
      <is>
        <t>Y</t>
      </is>
    </nc>
  </rcc>
  <rcc rId="20693" sId="3">
    <nc r="M226" t="inlineStr">
      <is>
        <t>Y</t>
      </is>
    </nc>
  </rcc>
  <rcc rId="20694" sId="3">
    <nc r="N226" t="inlineStr">
      <is>
        <t>Y</t>
      </is>
    </nc>
  </rcc>
  <rcc rId="20695" sId="3">
    <nc r="O226" t="inlineStr">
      <is>
        <t>Y</t>
      </is>
    </nc>
  </rcc>
  <rcc rId="20696" sId="3">
    <nc r="P226" t="inlineStr">
      <is>
        <t>Y</t>
      </is>
    </nc>
  </rcc>
  <rcc rId="20697" sId="3">
    <nc r="M254" t="inlineStr">
      <is>
        <t>Y</t>
      </is>
    </nc>
  </rcc>
  <rcc rId="20698" sId="3">
    <nc r="N254" t="inlineStr">
      <is>
        <t>Y</t>
      </is>
    </nc>
  </rcc>
  <rcc rId="20699" sId="3">
    <nc r="O254" t="inlineStr">
      <is>
        <t>Y</t>
      </is>
    </nc>
  </rcc>
  <rcc rId="20700" sId="3">
    <nc r="P254" t="inlineStr">
      <is>
        <t>Y</t>
      </is>
    </nc>
  </rcc>
  <rcc rId="20701" sId="3">
    <nc r="M277" t="inlineStr">
      <is>
        <t>Y</t>
      </is>
    </nc>
  </rcc>
  <rcc rId="20702" sId="3">
    <nc r="N277" t="inlineStr">
      <is>
        <t>Y</t>
      </is>
    </nc>
  </rcc>
  <rcc rId="20703" sId="3">
    <nc r="O277" t="inlineStr">
      <is>
        <t>Y</t>
      </is>
    </nc>
  </rcc>
  <rcc rId="20704" sId="3">
    <nc r="P277" t="inlineStr">
      <is>
        <t>Y</t>
      </is>
    </nc>
  </rcc>
  <rcc rId="20705" sId="3" odxf="1" dxf="1">
    <nc r="M298" t="inlineStr">
      <is>
        <t>Y</t>
      </is>
    </nc>
    <odxf/>
    <ndxf/>
  </rcc>
  <rcc rId="20706" sId="3" odxf="1" dxf="1">
    <nc r="N298" t="inlineStr">
      <is>
        <t>Y</t>
      </is>
    </nc>
    <odxf/>
    <ndxf/>
  </rcc>
  <rcc rId="20707" sId="3">
    <nc r="O298" t="inlineStr">
      <is>
        <t>Y</t>
      </is>
    </nc>
  </rcc>
  <rcc rId="20708" sId="3">
    <nc r="P298" t="inlineStr">
      <is>
        <t>Y</t>
      </is>
    </nc>
  </rcc>
  <rcc rId="20709" sId="3">
    <nc r="M299" t="inlineStr">
      <is>
        <t>Y</t>
      </is>
    </nc>
  </rcc>
  <rcc rId="20710" sId="3">
    <nc r="N299" t="inlineStr">
      <is>
        <t>Y</t>
      </is>
    </nc>
  </rcc>
  <rcc rId="20711" sId="3">
    <nc r="O299" t="inlineStr">
      <is>
        <t>Y</t>
      </is>
    </nc>
  </rcc>
  <rcc rId="20712" sId="3">
    <nc r="P299" t="inlineStr">
      <is>
        <t>Y</t>
      </is>
    </nc>
  </rcc>
  <rcc rId="20713" sId="3">
    <nc r="M326" t="inlineStr">
      <is>
        <t>Y</t>
      </is>
    </nc>
  </rcc>
  <rcc rId="20714" sId="3">
    <nc r="N326" t="inlineStr">
      <is>
        <t>Y</t>
      </is>
    </nc>
  </rcc>
  <rcc rId="20715" sId="3">
    <nc r="O326" t="inlineStr">
      <is>
        <t>Y</t>
      </is>
    </nc>
  </rcc>
  <rcc rId="20716" sId="3">
    <nc r="P326" t="inlineStr">
      <is>
        <t>Y</t>
      </is>
    </nc>
  </rcc>
  <rcc rId="20717" sId="3">
    <nc r="M332" t="inlineStr">
      <is>
        <t>Y</t>
      </is>
    </nc>
  </rcc>
  <rcc rId="20718" sId="3">
    <nc r="N332" t="inlineStr">
      <is>
        <t>Y</t>
      </is>
    </nc>
  </rcc>
  <rcc rId="20719" sId="3">
    <nc r="O332" t="inlineStr">
      <is>
        <t>Y</t>
      </is>
    </nc>
  </rcc>
  <rcc rId="20720" sId="3">
    <nc r="P332" t="inlineStr">
      <is>
        <t>Y</t>
      </is>
    </nc>
  </rcc>
  <rcc rId="20721" sId="5">
    <nc r="K182" t="inlineStr">
      <is>
        <t>Y</t>
      </is>
    </nc>
  </rcc>
  <rcc rId="20722" sId="5">
    <nc r="K183" t="inlineStr">
      <is>
        <t>Y</t>
      </is>
    </nc>
  </rcc>
  <rcc rId="20723" sId="5">
    <nc r="B182">
      <v>6216</v>
    </nc>
  </rcc>
  <rcc rId="20724" sId="5">
    <nc r="B183">
      <v>6216</v>
    </nc>
  </rcc>
  <rcv guid="{83E26134-8071-4B52-B9C2-8B5396DF70B4}" action="delete"/>
  <rdn rId="0" localSheetId="3" customView="1" name="Z_83E26134_8071_4B52_B9C2_8B5396DF70B4_.wvu.Rows" hidden="1" oldHidden="1">
    <formula>Plan!$488:$750</formula>
    <oldFormula>Plan!$488:$750</oldFormula>
  </rdn>
  <rdn rId="0" localSheetId="3" customView="1" name="Z_83E26134_8071_4B52_B9C2_8B5396DF70B4_.wvu.Cols" hidden="1" oldHidden="1">
    <formula>Plan!$S:$U</formula>
    <oldFormula>Plan!$S:$U</oldFormula>
  </rdn>
  <rdn rId="0" localSheetId="3" customView="1" name="Z_83E26134_8071_4B52_B9C2_8B5396DF70B4_.wvu.FilterData" hidden="1" oldHidden="1">
    <formula>Plan!$A$5:$BQ$468</formula>
    <oldFormula>Plan!$A$5:$BQ$468</oldFormula>
  </rdn>
  <rdn rId="0" localSheetId="4" customView="1" name="Z_83E26134_8071_4B52_B9C2_8B5396DF70B4_.wvu.FilterData" hidden="1" oldHidden="1">
    <formula>'Delivery Docs Plan'!$I$1:$I$38</formula>
    <oldFormula>'Delivery Docs Plan'!$I$1:$I$38</oldFormula>
  </rdn>
  <rdn rId="0" localSheetId="5" customView="1" name="Z_83E26134_8071_4B52_B9C2_8B5396DF70B4_.wvu.Rows" hidden="1" oldHidden="1">
    <formula>'PR Matrix'!$1:$1</formula>
    <oldFormula>'PR Matrix'!$1:$1</oldFormula>
  </rdn>
  <rdn rId="0" localSheetId="5" customView="1" name="Z_83E26134_8071_4B52_B9C2_8B5396DF70B4_.wvu.Cols" hidden="1" oldHidden="1">
    <formula>'PR Matrix'!$JL:$XFD</formula>
    <oldFormula>'PR Matrix'!$JL:$XFD</oldFormula>
  </rdn>
  <rdn rId="0" localSheetId="6" customView="1" name="Z_83E26134_8071_4B52_B9C2_8B5396DF70B4_.wvu.Cols" hidden="1" oldHidden="1">
    <formula>Allocation!$L:$XFD</formula>
    <oldFormula>Allocation!$L:$XFD</oldFormula>
  </rdn>
  <rdn rId="0" localSheetId="6" customView="1" name="Z_83E26134_8071_4B52_B9C2_8B5396DF70B4_.wvu.FilterData" hidden="1" oldHidden="1">
    <formula>Allocation!$A$1:$K$1</formula>
    <oldFormula>Allocation!$A$1:$K$1</oldFormula>
  </rdn>
  <rdn rId="0" localSheetId="7" customView="1" name="Z_83E26134_8071_4B52_B9C2_8B5396DF70B4_.wvu.FilterData" hidden="1" oldHidden="1">
    <formula>'SRS Reviews'!$A$1:$Q$136</formula>
    <oldFormula>'SRS Reviews'!$A$1:$Q$136</oldFormula>
  </rdn>
  <rdn rId="0" localSheetId="8" customView="1" name="Z_83E26134_8071_4B52_B9C2_8B5396DF70B4_.wvu.FilterData" hidden="1" oldHidden="1">
    <formula>Estimates!$A$2:$BC$460</formula>
    <oldFormula>Estimates!$A$2:$BC$460</oldFormula>
  </rdn>
  <rdn rId="0" localSheetId="10" customView="1" name="Z_83E26134_8071_4B52_B9C2_8B5396DF70B4_.wvu.FilterData" hidden="1" oldHidden="1">
    <formula>'Open SWPRs'!$A$1:$H$615</formula>
    <oldFormula>'Open SWPRs'!$A$1:$H$615</oldFormula>
  </rdn>
  <rdn rId="0" localSheetId="12" customView="1" name="Z_83E26134_8071_4B52_B9C2_8B5396DF70B4_.wvu.FilterData" hidden="1" oldHidden="1">
    <formula>'Build Plan'!$D$3:$L$48</formula>
    <oldFormula>'Build Plan'!$D$3:$L$48</oldFormula>
  </rdn>
  <rcv guid="{83E26134-8071-4B52-B9C2-8B5396DF70B4}" action="add"/>
</revisions>
</file>

<file path=xl/revisions/revisionLog50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0737" sId="3">
    <oc r="E90" t="inlineStr">
      <is>
        <t>TBD</t>
      </is>
    </oc>
    <nc r="E90"/>
  </rcc>
  <rcc rId="20738" sId="3">
    <oc r="E92" t="inlineStr">
      <is>
        <t>TBD</t>
      </is>
    </oc>
    <nc r="E92"/>
  </rcc>
  <rcc rId="20739" sId="3" quotePrefix="1">
    <nc r="E171" t="inlineStr">
      <is>
        <t>TBD</t>
      </is>
    </nc>
  </rcc>
  <rcc rId="20740" sId="3" quotePrefix="1">
    <nc r="E172" t="inlineStr">
      <is>
        <t>TBD</t>
      </is>
    </nc>
  </rcc>
  <rcc rId="20741" sId="3">
    <nc r="P171" t="inlineStr">
      <is>
        <t>Y</t>
      </is>
    </nc>
  </rcc>
  <rcc rId="20742" sId="3">
    <nc r="P172" t="inlineStr">
      <is>
        <t>Y</t>
      </is>
    </nc>
  </rcc>
  <rcc rId="20743" sId="3">
    <oc r="AV73" t="inlineStr">
      <is>
        <t>RRB</t>
      </is>
    </oc>
    <nc r="AV73"/>
  </rcc>
  <rcc rId="20744" sId="3">
    <oc r="AX73" t="inlineStr">
      <is>
        <t>DBY</t>
      </is>
    </oc>
    <nc r="AX73"/>
  </rcc>
  <rcv guid="{83E26134-8071-4B52-B9C2-8B5396DF70B4}" action="delete"/>
  <rdn rId="0" localSheetId="3" customView="1" name="Z_83E26134_8071_4B52_B9C2_8B5396DF70B4_.wvu.Rows" hidden="1" oldHidden="1">
    <formula>Plan!$488:$750</formula>
    <oldFormula>Plan!$488:$750</oldFormula>
  </rdn>
  <rdn rId="0" localSheetId="3" customView="1" name="Z_83E26134_8071_4B52_B9C2_8B5396DF70B4_.wvu.Cols" hidden="1" oldHidden="1">
    <formula>Plan!$S:$U</formula>
    <oldFormula>Plan!$S:$U</oldFormula>
  </rdn>
  <rdn rId="0" localSheetId="3" customView="1" name="Z_83E26134_8071_4B52_B9C2_8B5396DF70B4_.wvu.FilterData" hidden="1" oldHidden="1">
    <formula>Plan!$A$5:$BQ$468</formula>
    <oldFormula>Plan!$A$5:$BQ$468</oldFormula>
  </rdn>
  <rdn rId="0" localSheetId="4" customView="1" name="Z_83E26134_8071_4B52_B9C2_8B5396DF70B4_.wvu.FilterData" hidden="1" oldHidden="1">
    <formula>'Delivery Docs Plan'!$I$1:$I$38</formula>
    <oldFormula>'Delivery Docs Plan'!$I$1:$I$38</oldFormula>
  </rdn>
  <rdn rId="0" localSheetId="5" customView="1" name="Z_83E26134_8071_4B52_B9C2_8B5396DF70B4_.wvu.Rows" hidden="1" oldHidden="1">
    <formula>'PR Matrix'!$1:$1</formula>
    <oldFormula>'PR Matrix'!$1:$1</oldFormula>
  </rdn>
  <rdn rId="0" localSheetId="5" customView="1" name="Z_83E26134_8071_4B52_B9C2_8B5396DF70B4_.wvu.Cols" hidden="1" oldHidden="1">
    <formula>'PR Matrix'!$JL:$XFD</formula>
    <oldFormula>'PR Matrix'!$JL:$XFD</oldFormula>
  </rdn>
  <rdn rId="0" localSheetId="6" customView="1" name="Z_83E26134_8071_4B52_B9C2_8B5396DF70B4_.wvu.Cols" hidden="1" oldHidden="1">
    <formula>Allocation!$L:$XFD</formula>
    <oldFormula>Allocation!$L:$XFD</oldFormula>
  </rdn>
  <rdn rId="0" localSheetId="6" customView="1" name="Z_83E26134_8071_4B52_B9C2_8B5396DF70B4_.wvu.FilterData" hidden="1" oldHidden="1">
    <formula>Allocation!$A$1:$K$1</formula>
    <oldFormula>Allocation!$A$1:$K$1</oldFormula>
  </rdn>
  <rdn rId="0" localSheetId="7" customView="1" name="Z_83E26134_8071_4B52_B9C2_8B5396DF70B4_.wvu.FilterData" hidden="1" oldHidden="1">
    <formula>'SRS Reviews'!$A$1:$Q$136</formula>
    <oldFormula>'SRS Reviews'!$A$1:$Q$136</oldFormula>
  </rdn>
  <rdn rId="0" localSheetId="8" customView="1" name="Z_83E26134_8071_4B52_B9C2_8B5396DF70B4_.wvu.FilterData" hidden="1" oldHidden="1">
    <formula>Estimates!$A$2:$BC$460</formula>
    <oldFormula>Estimates!$A$2:$BC$460</oldFormula>
  </rdn>
  <rdn rId="0" localSheetId="10" customView="1" name="Z_83E26134_8071_4B52_B9C2_8B5396DF70B4_.wvu.FilterData" hidden="1" oldHidden="1">
    <formula>'Open SWPRs'!$A$1:$H$615</formula>
    <oldFormula>'Open SWPRs'!$A$1:$H$615</oldFormula>
  </rdn>
  <rdn rId="0" localSheetId="12" customView="1" name="Z_83E26134_8071_4B52_B9C2_8B5396DF70B4_.wvu.FilterData" hidden="1" oldHidden="1">
    <formula>'Build Plan'!$D$3:$L$48</formula>
    <oldFormula>'Build Plan'!$D$3:$L$48</oldFormula>
  </rdn>
  <rcv guid="{83E26134-8071-4B52-B9C2-8B5396DF70B4}" action="add"/>
</revisions>
</file>

<file path=xl/revisions/revisionLog50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83E26134-8071-4B52-B9C2-8B5396DF70B4}" action="delete"/>
  <rdn rId="0" localSheetId="3" customView="1" name="Z_83E26134_8071_4B52_B9C2_8B5396DF70B4_.wvu.Rows" hidden="1" oldHidden="1">
    <formula>Plan!$488:$750</formula>
    <oldFormula>Plan!$488:$750</oldFormula>
  </rdn>
  <rdn rId="0" localSheetId="3" customView="1" name="Z_83E26134_8071_4B52_B9C2_8B5396DF70B4_.wvu.Cols" hidden="1" oldHidden="1">
    <formula>Plan!$S:$U</formula>
    <oldFormula>Plan!$S:$U</oldFormula>
  </rdn>
  <rdn rId="0" localSheetId="3" customView="1" name="Z_83E26134_8071_4B52_B9C2_8B5396DF70B4_.wvu.FilterData" hidden="1" oldHidden="1">
    <formula>Plan!$A$5:$BQ$468</formula>
    <oldFormula>Plan!$A$5:$BQ$468</oldFormula>
  </rdn>
  <rdn rId="0" localSheetId="4" customView="1" name="Z_83E26134_8071_4B52_B9C2_8B5396DF70B4_.wvu.FilterData" hidden="1" oldHidden="1">
    <formula>'Delivery Docs Plan'!$I$1:$I$38</formula>
    <oldFormula>'Delivery Docs Plan'!$I$1:$I$38</oldFormula>
  </rdn>
  <rdn rId="0" localSheetId="5" customView="1" name="Z_83E26134_8071_4B52_B9C2_8B5396DF70B4_.wvu.Rows" hidden="1" oldHidden="1">
    <formula>'PR Matrix'!$1:$1</formula>
    <oldFormula>'PR Matrix'!$1:$1</oldFormula>
  </rdn>
  <rdn rId="0" localSheetId="5" customView="1" name="Z_83E26134_8071_4B52_B9C2_8B5396DF70B4_.wvu.Cols" hidden="1" oldHidden="1">
    <formula>'PR Matrix'!$JL:$XFD</formula>
    <oldFormula>'PR Matrix'!$JL:$XFD</oldFormula>
  </rdn>
  <rdn rId="0" localSheetId="6" customView="1" name="Z_83E26134_8071_4B52_B9C2_8B5396DF70B4_.wvu.Cols" hidden="1" oldHidden="1">
    <formula>Allocation!$L:$XFD</formula>
    <oldFormula>Allocation!$L:$XFD</oldFormula>
  </rdn>
  <rdn rId="0" localSheetId="6" customView="1" name="Z_83E26134_8071_4B52_B9C2_8B5396DF70B4_.wvu.FilterData" hidden="1" oldHidden="1">
    <formula>Allocation!$A$1:$K$1</formula>
    <oldFormula>Allocation!$A$1:$K$1</oldFormula>
  </rdn>
  <rdn rId="0" localSheetId="7" customView="1" name="Z_83E26134_8071_4B52_B9C2_8B5396DF70B4_.wvu.FilterData" hidden="1" oldHidden="1">
    <formula>'SRS Reviews'!$A$1:$Q$136</formula>
    <oldFormula>'SRS Reviews'!$A$1:$Q$136</oldFormula>
  </rdn>
  <rdn rId="0" localSheetId="8" customView="1" name="Z_83E26134_8071_4B52_B9C2_8B5396DF70B4_.wvu.FilterData" hidden="1" oldHidden="1">
    <formula>Estimates!$A$2:$BC$460</formula>
    <oldFormula>Estimates!$A$2:$BC$460</oldFormula>
  </rdn>
  <rdn rId="0" localSheetId="10" customView="1" name="Z_83E26134_8071_4B52_B9C2_8B5396DF70B4_.wvu.FilterData" hidden="1" oldHidden="1">
    <formula>'Open SWPRs'!$A$1:$H$615</formula>
    <oldFormula>'Open SWPRs'!$A$1:$H$615</oldFormula>
  </rdn>
  <rdn rId="0" localSheetId="12" customView="1" name="Z_83E26134_8071_4B52_B9C2_8B5396DF70B4_.wvu.FilterData" hidden="1" oldHidden="1">
    <formula>'Build Plan'!$D$3:$L$48</formula>
    <oldFormula>'Build Plan'!$D$3:$L$48</oldFormula>
  </rdn>
  <rcv guid="{83E26134-8071-4B52-B9C2-8B5396DF70B4}" action="add"/>
</revisions>
</file>

<file path=xl/revisions/revisionLog50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83E26134-8071-4B52-B9C2-8B5396DF70B4}" action="delete"/>
  <rdn rId="0" localSheetId="3" customView="1" name="Z_83E26134_8071_4B52_B9C2_8B5396DF70B4_.wvu.Rows" hidden="1" oldHidden="1">
    <formula>Plan!$488:$750</formula>
    <oldFormula>Plan!$488:$750</oldFormula>
  </rdn>
  <rdn rId="0" localSheetId="3" customView="1" name="Z_83E26134_8071_4B52_B9C2_8B5396DF70B4_.wvu.Cols" hidden="1" oldHidden="1">
    <formula>Plan!$S:$U</formula>
    <oldFormula>Plan!$S:$U</oldFormula>
  </rdn>
  <rdn rId="0" localSheetId="3" customView="1" name="Z_83E26134_8071_4B52_B9C2_8B5396DF70B4_.wvu.FilterData" hidden="1" oldHidden="1">
    <formula>Plan!$A$5:$BQ$468</formula>
    <oldFormula>Plan!$A$5:$BQ$468</oldFormula>
  </rdn>
  <rdn rId="0" localSheetId="4" customView="1" name="Z_83E26134_8071_4B52_B9C2_8B5396DF70B4_.wvu.FilterData" hidden="1" oldHidden="1">
    <formula>'Delivery Docs Plan'!$I$1:$I$38</formula>
    <oldFormula>'Delivery Docs Plan'!$I$1:$I$38</oldFormula>
  </rdn>
  <rdn rId="0" localSheetId="5" customView="1" name="Z_83E26134_8071_4B52_B9C2_8B5396DF70B4_.wvu.Rows" hidden="1" oldHidden="1">
    <formula>'PR Matrix'!$1:$1</formula>
    <oldFormula>'PR Matrix'!$1:$1</oldFormula>
  </rdn>
  <rdn rId="0" localSheetId="5" customView="1" name="Z_83E26134_8071_4B52_B9C2_8B5396DF70B4_.wvu.Cols" hidden="1" oldHidden="1">
    <formula>'PR Matrix'!$JL:$XFD</formula>
    <oldFormula>'PR Matrix'!$JL:$XFD</oldFormula>
  </rdn>
  <rdn rId="0" localSheetId="6" customView="1" name="Z_83E26134_8071_4B52_B9C2_8B5396DF70B4_.wvu.Cols" hidden="1" oldHidden="1">
    <formula>Allocation!$L:$XFD</formula>
    <oldFormula>Allocation!$L:$XFD</oldFormula>
  </rdn>
  <rdn rId="0" localSheetId="6" customView="1" name="Z_83E26134_8071_4B52_B9C2_8B5396DF70B4_.wvu.FilterData" hidden="1" oldHidden="1">
    <formula>Allocation!$A$1:$K$1</formula>
    <oldFormula>Allocation!$A$1:$K$1</oldFormula>
  </rdn>
  <rdn rId="0" localSheetId="7" customView="1" name="Z_83E26134_8071_4B52_B9C2_8B5396DF70B4_.wvu.FilterData" hidden="1" oldHidden="1">
    <formula>'SRS Reviews'!$A$1:$Q$136</formula>
    <oldFormula>'SRS Reviews'!$A$1:$Q$136</oldFormula>
  </rdn>
  <rdn rId="0" localSheetId="8" customView="1" name="Z_83E26134_8071_4B52_B9C2_8B5396DF70B4_.wvu.FilterData" hidden="1" oldHidden="1">
    <formula>Estimates!$A$2:$BC$460</formula>
    <oldFormula>Estimates!$A$2:$BC$460</oldFormula>
  </rdn>
  <rdn rId="0" localSheetId="10" customView="1" name="Z_83E26134_8071_4B52_B9C2_8B5396DF70B4_.wvu.FilterData" hidden="1" oldHidden="1">
    <formula>'Open SWPRs'!$A$1:$H$615</formula>
    <oldFormula>'Open SWPRs'!$A$1:$H$615</oldFormula>
  </rdn>
  <rdn rId="0" localSheetId="12" customView="1" name="Z_83E26134_8071_4B52_B9C2_8B5396DF70B4_.wvu.FilterData" hidden="1" oldHidden="1">
    <formula>'Build Plan'!$D$3:$L$48</formula>
    <oldFormula>'Build Plan'!$D$3:$L$48</oldFormula>
  </rdn>
  <rcv guid="{83E26134-8071-4B52-B9C2-8B5396DF70B4}" action="add"/>
</revisions>
</file>

<file path=xl/revisions/revisionLog50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0781" sId="3">
    <nc r="W13" t="inlineStr">
      <is>
        <t>PR</t>
      </is>
    </nc>
  </rcc>
  <rcc rId="20782" sId="3">
    <nc r="W135" t="inlineStr">
      <is>
        <t>PR</t>
      </is>
    </nc>
  </rcc>
  <rcc rId="20783" sId="3">
    <nc r="W136" t="inlineStr">
      <is>
        <t>PR</t>
      </is>
    </nc>
  </rcc>
  <rfmt sheetId="3" sqref="W136" start="0" length="2147483647">
    <dxf>
      <font>
        <color auto="1"/>
      </font>
    </dxf>
  </rfmt>
  <rcc rId="20784" sId="3">
    <nc r="W298" t="inlineStr">
      <is>
        <t>PR</t>
      </is>
    </nc>
  </rcc>
  <rcc rId="20785" sId="3">
    <nc r="AF13" t="inlineStr">
      <is>
        <t>PR</t>
      </is>
    </nc>
  </rcc>
  <rcc rId="20786" sId="3">
    <nc r="AF135" t="inlineStr">
      <is>
        <t>PR</t>
      </is>
    </nc>
  </rcc>
  <rcc rId="20787" sId="3">
    <nc r="AF136" t="inlineStr">
      <is>
        <t>PR</t>
      </is>
    </nc>
  </rcc>
  <rcc rId="20788" sId="3">
    <nc r="AF298" t="inlineStr">
      <is>
        <t>PR</t>
      </is>
    </nc>
  </rcc>
  <rcc rId="20789" sId="3">
    <nc r="AV13" t="inlineStr">
      <is>
        <t>PR</t>
      </is>
    </nc>
  </rcc>
  <rcc rId="20790" sId="3">
    <nc r="AV135" t="inlineStr">
      <is>
        <t>PR</t>
      </is>
    </nc>
  </rcc>
  <rcc rId="20791" sId="3">
    <nc r="AV136" t="inlineStr">
      <is>
        <t>PR</t>
      </is>
    </nc>
  </rcc>
  <rcc rId="20792" sId="3">
    <nc r="AV298" t="inlineStr">
      <is>
        <t>PR</t>
      </is>
    </nc>
  </rcc>
  <rcc rId="20793" sId="3">
    <nc r="X13" t="inlineStr">
      <is>
        <t>SP</t>
      </is>
    </nc>
  </rcc>
  <rcc rId="20794" sId="3">
    <nc r="AG13" t="inlineStr">
      <is>
        <t>SP</t>
      </is>
    </nc>
  </rcc>
  <rcc rId="20795" sId="3">
    <nc r="AX13" t="inlineStr">
      <is>
        <t>SP</t>
      </is>
    </nc>
  </rcc>
  <rcc rId="20796" sId="3" odxf="1" dxf="1">
    <nc r="AX135" t="inlineStr">
      <is>
        <t>SP</t>
      </is>
    </nc>
    <odxf>
      <border outline="0">
        <left style="thin">
          <color indexed="64"/>
        </left>
        <right/>
      </border>
    </odxf>
    <ndxf>
      <border outline="0">
        <left/>
        <right style="thin">
          <color indexed="64"/>
        </right>
      </border>
    </ndxf>
  </rcc>
  <rcc rId="20797" sId="3">
    <nc r="AX136" t="inlineStr">
      <is>
        <t>SP</t>
      </is>
    </nc>
  </rcc>
  <rcc rId="20798" sId="3" odxf="1" dxf="1">
    <nc r="AG135" t="inlineStr">
      <is>
        <t>SP</t>
      </is>
    </nc>
    <odxf>
      <border outline="0">
        <left style="thin">
          <color indexed="64"/>
        </left>
        <right/>
      </border>
    </odxf>
    <ndxf>
      <border outline="0">
        <left/>
        <right style="thin">
          <color indexed="64"/>
        </right>
      </border>
    </ndxf>
  </rcc>
  <rcc rId="20799" sId="3">
    <nc r="AG136" t="inlineStr">
      <is>
        <t>SP</t>
      </is>
    </nc>
  </rcc>
  <rcc rId="20800" sId="3" odxf="1" dxf="1">
    <nc r="X135" t="inlineStr">
      <is>
        <t>SP</t>
      </is>
    </nc>
    <odxf>
      <font>
        <sz val="8"/>
        <color theme="0" tint="-0.249977111117893"/>
      </font>
    </odxf>
    <ndxf>
      <font>
        <sz val="8"/>
        <color theme="0" tint="-0.249977111117893"/>
      </font>
    </ndxf>
  </rcc>
  <rcc rId="20801" sId="3" odxf="1" dxf="1">
    <nc r="X136" t="inlineStr">
      <is>
        <t>SP</t>
      </is>
    </nc>
    <odxf>
      <font>
        <sz val="8"/>
        <color theme="0" tint="-0.249977111117893"/>
      </font>
    </odxf>
    <ndxf>
      <font>
        <sz val="8"/>
        <color theme="0" tint="-0.249977111117893"/>
      </font>
    </ndxf>
  </rcc>
  <rcc rId="20802" sId="3">
    <nc r="X298" t="inlineStr">
      <is>
        <t>SP</t>
      </is>
    </nc>
  </rcc>
  <rcc rId="20803" sId="3">
    <nc r="AG298" t="inlineStr">
      <is>
        <t>SP</t>
      </is>
    </nc>
  </rcc>
  <rcc rId="20804" sId="3">
    <nc r="AX298" t="inlineStr">
      <is>
        <t>SP</t>
      </is>
    </nc>
  </rcc>
  <rcc rId="20805" sId="3">
    <nc r="AV171" t="inlineStr">
      <is>
        <t>TCS</t>
      </is>
    </nc>
  </rcc>
  <rcc rId="20806" sId="3">
    <nc r="AV172" t="inlineStr">
      <is>
        <t>TCS</t>
      </is>
    </nc>
  </rcc>
  <rfmt sheetId="3" sqref="AV171:AV172" start="0" length="2147483647">
    <dxf>
      <font>
        <color theme="0" tint="-0.34998626667073579"/>
      </font>
    </dxf>
  </rfmt>
  <rcv guid="{83E26134-8071-4B52-B9C2-8B5396DF70B4}" action="delete"/>
  <rdn rId="0" localSheetId="3" customView="1" name="Z_83E26134_8071_4B52_B9C2_8B5396DF70B4_.wvu.Rows" hidden="1" oldHidden="1">
    <formula>Plan!$488:$750</formula>
    <oldFormula>Plan!$488:$750</oldFormula>
  </rdn>
  <rdn rId="0" localSheetId="3" customView="1" name="Z_83E26134_8071_4B52_B9C2_8B5396DF70B4_.wvu.Cols" hidden="1" oldHidden="1">
    <formula>Plan!$S:$U</formula>
    <oldFormula>Plan!$S:$U</oldFormula>
  </rdn>
  <rdn rId="0" localSheetId="3" customView="1" name="Z_83E26134_8071_4B52_B9C2_8B5396DF70B4_.wvu.FilterData" hidden="1" oldHidden="1">
    <formula>Plan!$A$5:$BQ$468</formula>
    <oldFormula>Plan!$A$5:$BQ$468</oldFormula>
  </rdn>
  <rdn rId="0" localSheetId="4" customView="1" name="Z_83E26134_8071_4B52_B9C2_8B5396DF70B4_.wvu.FilterData" hidden="1" oldHidden="1">
    <formula>'Delivery Docs Plan'!$I$1:$I$38</formula>
    <oldFormula>'Delivery Docs Plan'!$I$1:$I$38</oldFormula>
  </rdn>
  <rdn rId="0" localSheetId="5" customView="1" name="Z_83E26134_8071_4B52_B9C2_8B5396DF70B4_.wvu.Rows" hidden="1" oldHidden="1">
    <formula>'PR Matrix'!$1:$1</formula>
    <oldFormula>'PR Matrix'!$1:$1</oldFormula>
  </rdn>
  <rdn rId="0" localSheetId="5" customView="1" name="Z_83E26134_8071_4B52_B9C2_8B5396DF70B4_.wvu.Cols" hidden="1" oldHidden="1">
    <formula>'PR Matrix'!$JL:$XFD</formula>
    <oldFormula>'PR Matrix'!$JL:$XFD</oldFormula>
  </rdn>
  <rdn rId="0" localSheetId="6" customView="1" name="Z_83E26134_8071_4B52_B9C2_8B5396DF70B4_.wvu.Cols" hidden="1" oldHidden="1">
    <formula>Allocation!$L:$XFD</formula>
    <oldFormula>Allocation!$L:$XFD</oldFormula>
  </rdn>
  <rdn rId="0" localSheetId="6" customView="1" name="Z_83E26134_8071_4B52_B9C2_8B5396DF70B4_.wvu.FilterData" hidden="1" oldHidden="1">
    <formula>Allocation!$A$1:$K$1</formula>
    <oldFormula>Allocation!$A$1:$K$1</oldFormula>
  </rdn>
  <rdn rId="0" localSheetId="7" customView="1" name="Z_83E26134_8071_4B52_B9C2_8B5396DF70B4_.wvu.FilterData" hidden="1" oldHidden="1">
    <formula>'SRS Reviews'!$A$1:$Q$136</formula>
    <oldFormula>'SRS Reviews'!$A$1:$Q$136</oldFormula>
  </rdn>
  <rdn rId="0" localSheetId="8" customView="1" name="Z_83E26134_8071_4B52_B9C2_8B5396DF70B4_.wvu.FilterData" hidden="1" oldHidden="1">
    <formula>Estimates!$A$2:$BC$460</formula>
    <oldFormula>Estimates!$A$2:$BC$460</oldFormula>
  </rdn>
  <rdn rId="0" localSheetId="10" customView="1" name="Z_83E26134_8071_4B52_B9C2_8B5396DF70B4_.wvu.FilterData" hidden="1" oldHidden="1">
    <formula>'Open SWPRs'!$A$1:$H$615</formula>
    <oldFormula>'Open SWPRs'!$A$1:$H$615</oldFormula>
  </rdn>
  <rdn rId="0" localSheetId="12" customView="1" name="Z_83E26134_8071_4B52_B9C2_8B5396DF70B4_.wvu.FilterData" hidden="1" oldHidden="1">
    <formula>'Build Plan'!$D$3:$L$48</formula>
    <oldFormula>'Build Plan'!$D$3:$L$48</oldFormula>
  </rdn>
  <rcv guid="{83E26134-8071-4B52-B9C2-8B5396DF70B4}" action="add"/>
</revisions>
</file>

<file path=xl/revisions/revisionLog50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0819" sId="5">
    <nc r="C75" t="inlineStr">
      <is>
        <t>Y</t>
      </is>
    </nc>
  </rcc>
  <rcc rId="20820" sId="5">
    <nc r="B75">
      <v>5955</v>
    </nc>
  </rcc>
  <rcc rId="20821" sId="5">
    <oc r="C337" t="inlineStr">
      <is>
        <t>Y</t>
      </is>
    </oc>
    <nc r="C337"/>
  </rcc>
  <rcc rId="20822" sId="5">
    <oc r="C343" t="inlineStr">
      <is>
        <t>Y</t>
      </is>
    </oc>
    <nc r="C343"/>
  </rcc>
  <rcc rId="20823" sId="5">
    <oc r="B343">
      <v>5955</v>
    </oc>
    <nc r="B343"/>
  </rcc>
  <rcc rId="20824" sId="5">
    <oc r="B337">
      <v>5955</v>
    </oc>
    <nc r="B337"/>
  </rcc>
  <rcc rId="20825" sId="5">
    <nc r="C26" t="inlineStr">
      <is>
        <t>Y</t>
      </is>
    </nc>
  </rcc>
  <rcc rId="20826" sId="5">
    <nc r="B26">
      <v>5955</v>
    </nc>
  </rcc>
  <rcc rId="20827" sId="5">
    <nc r="C163" t="inlineStr">
      <is>
        <t>Y</t>
      </is>
    </nc>
  </rcc>
  <rcc rId="20828" sId="5">
    <nc r="B163">
      <v>5955</v>
    </nc>
  </rcc>
  <rcc rId="20829" sId="5">
    <nc r="C311" t="inlineStr">
      <is>
        <t>Y</t>
      </is>
    </nc>
  </rcc>
  <rcc rId="20830" sId="5">
    <nc r="C312" t="inlineStr">
      <is>
        <t>Y</t>
      </is>
    </nc>
  </rcc>
  <rcc rId="20831" sId="5">
    <nc r="B311">
      <v>5955</v>
    </nc>
  </rcc>
  <rcc rId="20832" sId="5">
    <nc r="B312">
      <v>5955</v>
    </nc>
  </rcc>
  <rcc rId="20833" sId="5">
    <nc r="C271" t="inlineStr">
      <is>
        <t>Y</t>
      </is>
    </nc>
  </rcc>
  <rcc rId="20834" sId="5">
    <nc r="B271">
      <v>5955</v>
    </nc>
  </rcc>
  <rcc rId="20835" sId="5">
    <nc r="C285" t="inlineStr">
      <is>
        <t>Y</t>
      </is>
    </nc>
  </rcc>
  <rcc rId="20836" sId="5">
    <nc r="B285">
      <v>5955</v>
    </nc>
  </rcc>
  <rcc rId="20837" sId="3">
    <oc r="E326">
      <v>5955</v>
    </oc>
    <nc r="E326"/>
  </rcc>
  <rcc rId="20838" sId="3">
    <oc r="E332">
      <v>5955</v>
    </oc>
    <nc r="E332"/>
  </rcc>
  <rcc rId="20839" sId="3">
    <nc r="E15">
      <v>5955</v>
    </nc>
  </rcc>
  <rcc rId="20840" sId="3">
    <nc r="E64">
      <v>5955</v>
    </nc>
  </rcc>
  <rcc rId="20841" sId="3">
    <nc r="E152">
      <v>5955</v>
    </nc>
  </rcc>
  <rcc rId="20842" sId="3">
    <nc r="E260">
      <v>5955</v>
    </nc>
  </rcc>
  <rcc rId="20843" sId="3">
    <nc r="E274">
      <v>5955</v>
    </nc>
  </rcc>
  <rcc rId="20844" sId="3">
    <nc r="E300" t="inlineStr">
      <is>
        <t>5955</t>
      </is>
    </nc>
  </rcc>
  <rcc rId="20845" sId="3">
    <nc r="E301" t="inlineStr">
      <is>
        <t>5955</t>
      </is>
    </nc>
  </rcc>
  <rfmt sheetId="3" sqref="E260">
    <dxf>
      <alignment horizontal="left" readingOrder="0"/>
    </dxf>
  </rfmt>
  <rcc rId="20846" sId="3">
    <nc r="M15" t="inlineStr">
      <is>
        <t>Y</t>
      </is>
    </nc>
  </rcc>
  <rcc rId="20847" sId="3">
    <nc r="N15" t="inlineStr">
      <is>
        <t>Y</t>
      </is>
    </nc>
  </rcc>
  <rcc rId="20848" sId="3">
    <nc r="O15" t="inlineStr">
      <is>
        <t>Y</t>
      </is>
    </nc>
  </rcc>
  <rcc rId="20849" sId="3">
    <nc r="P15" t="inlineStr">
      <is>
        <t>Y</t>
      </is>
    </nc>
  </rcc>
  <rcc rId="20850" sId="3">
    <nc r="M64" t="inlineStr">
      <is>
        <t>Y</t>
      </is>
    </nc>
  </rcc>
  <rcc rId="20851" sId="3">
    <nc r="N64" t="inlineStr">
      <is>
        <t>Y</t>
      </is>
    </nc>
  </rcc>
  <rcc rId="20852" sId="3">
    <nc r="O64" t="inlineStr">
      <is>
        <t>Y</t>
      </is>
    </nc>
  </rcc>
  <rcc rId="20853" sId="3">
    <nc r="P64" t="inlineStr">
      <is>
        <t>Y</t>
      </is>
    </nc>
  </rcc>
  <rcc rId="20854" sId="3">
    <nc r="M152" t="inlineStr">
      <is>
        <t>Y</t>
      </is>
    </nc>
  </rcc>
  <rcc rId="20855" sId="3">
    <nc r="N152" t="inlineStr">
      <is>
        <t>Y</t>
      </is>
    </nc>
  </rcc>
  <rcc rId="20856" sId="3">
    <nc r="O152" t="inlineStr">
      <is>
        <t>Y</t>
      </is>
    </nc>
  </rcc>
  <rcc rId="20857" sId="3">
    <nc r="P152" t="inlineStr">
      <is>
        <t>Y</t>
      </is>
    </nc>
  </rcc>
  <rcc rId="20858" sId="3">
    <nc r="M260" t="inlineStr">
      <is>
        <t>Y</t>
      </is>
    </nc>
  </rcc>
  <rcc rId="20859" sId="3">
    <nc r="N260" t="inlineStr">
      <is>
        <t>Y</t>
      </is>
    </nc>
  </rcc>
  <rcc rId="20860" sId="3">
    <nc r="O260" t="inlineStr">
      <is>
        <t>Y</t>
      </is>
    </nc>
  </rcc>
  <rcc rId="20861" sId="3">
    <nc r="P260" t="inlineStr">
      <is>
        <t>Y</t>
      </is>
    </nc>
  </rcc>
  <rcc rId="20862" sId="3">
    <nc r="M274" t="inlineStr">
      <is>
        <t>Y</t>
      </is>
    </nc>
  </rcc>
  <rcc rId="20863" sId="3">
    <nc r="N274" t="inlineStr">
      <is>
        <t>Y</t>
      </is>
    </nc>
  </rcc>
  <rcc rId="20864" sId="3">
    <nc r="O274" t="inlineStr">
      <is>
        <t>Y</t>
      </is>
    </nc>
  </rcc>
  <rcc rId="20865" sId="3">
    <nc r="P274" t="inlineStr">
      <is>
        <t>Y</t>
      </is>
    </nc>
  </rcc>
  <rcc rId="20866" sId="3">
    <nc r="M300" t="inlineStr">
      <is>
        <t>Y</t>
      </is>
    </nc>
  </rcc>
  <rcc rId="20867" sId="3">
    <nc r="N300" t="inlineStr">
      <is>
        <t>Y</t>
      </is>
    </nc>
  </rcc>
  <rcc rId="20868" sId="3">
    <nc r="O300" t="inlineStr">
      <is>
        <t>Y</t>
      </is>
    </nc>
  </rcc>
  <rcc rId="20869" sId="3">
    <nc r="P300" t="inlineStr">
      <is>
        <t>Y</t>
      </is>
    </nc>
  </rcc>
  <rcc rId="20870" sId="3">
    <nc r="M301" t="inlineStr">
      <is>
        <t>Y</t>
      </is>
    </nc>
  </rcc>
  <rcc rId="20871" sId="3">
    <nc r="N301" t="inlineStr">
      <is>
        <t>Y</t>
      </is>
    </nc>
  </rcc>
  <rcc rId="20872" sId="3">
    <nc r="O301" t="inlineStr">
      <is>
        <t>Y</t>
      </is>
    </nc>
  </rcc>
  <rcc rId="20873" sId="3">
    <nc r="P301" t="inlineStr">
      <is>
        <t>Y</t>
      </is>
    </nc>
  </rcc>
</revisions>
</file>

<file path=xl/revisions/revisionLog50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0874" sId="8">
    <nc r="C10" t="inlineStr">
      <is>
        <t>Low</t>
      </is>
    </nc>
  </rcc>
  <rcc rId="20875" sId="8">
    <nc r="C12" t="inlineStr">
      <is>
        <t>Low</t>
      </is>
    </nc>
  </rcc>
  <rcc rId="20876" sId="8">
    <nc r="C60" t="inlineStr">
      <is>
        <t>High</t>
      </is>
    </nc>
  </rcc>
  <rcc rId="20877" sId="8">
    <nc r="C72" t="inlineStr">
      <is>
        <t>Low</t>
      </is>
    </nc>
  </rcc>
  <rcc rId="20878" sId="8">
    <nc r="C83" t="inlineStr">
      <is>
        <t>Low</t>
      </is>
    </nc>
  </rcc>
  <rcc rId="20879" sId="8">
    <nc r="C130" t="inlineStr">
      <is>
        <t>Low</t>
      </is>
    </nc>
  </rcc>
  <rcc rId="20880" sId="8">
    <nc r="C131" t="inlineStr">
      <is>
        <t>Low</t>
      </is>
    </nc>
  </rcc>
  <rcc rId="20881" sId="8">
    <nc r="C146" t="inlineStr">
      <is>
        <t>Low</t>
      </is>
    </nc>
  </rcc>
  <rcc rId="20882" sId="8">
    <nc r="C162" t="inlineStr">
      <is>
        <t>Medium</t>
      </is>
    </nc>
  </rcc>
  <rcc rId="20883" sId="8">
    <nc r="C165" t="inlineStr">
      <is>
        <t>Medium</t>
      </is>
    </nc>
  </rcc>
  <rcc rId="20884" sId="8">
    <nc r="C166" t="inlineStr">
      <is>
        <t>Medium</t>
      </is>
    </nc>
  </rcc>
  <rcc rId="20885" sId="8">
    <nc r="C203" t="inlineStr">
      <is>
        <t>Low</t>
      </is>
    </nc>
  </rcc>
  <rcc rId="20886" sId="8">
    <nc r="C219" t="inlineStr">
      <is>
        <t>Low</t>
      </is>
    </nc>
  </rcc>
  <rcc rId="20887" sId="8">
    <nc r="C247" t="inlineStr">
      <is>
        <t>Medium</t>
      </is>
    </nc>
  </rcc>
  <rcc rId="20888" sId="8">
    <nc r="C253" t="inlineStr">
      <is>
        <t>Medium</t>
      </is>
    </nc>
  </rcc>
  <rcc rId="20889" sId="8">
    <nc r="C267" t="inlineStr">
      <is>
        <t>Medium</t>
      </is>
    </nc>
  </rcc>
  <rcc rId="20890" sId="8">
    <nc r="C270" t="inlineStr">
      <is>
        <t>Medium</t>
      </is>
    </nc>
  </rcc>
  <rcc rId="20891" sId="8">
    <nc r="C291" t="inlineStr">
      <is>
        <t>Low</t>
      </is>
    </nc>
  </rcc>
  <rcc rId="20892" sId="8">
    <nc r="C293" t="inlineStr">
      <is>
        <t>Medium</t>
      </is>
    </nc>
  </rcc>
  <rcc rId="20893" sId="8">
    <nc r="C294" t="inlineStr">
      <is>
        <t>Medium</t>
      </is>
    </nc>
  </rcc>
  <rcc rId="20894" sId="8">
    <nc r="C292" t="inlineStr">
      <is>
        <t>Low</t>
      </is>
    </nc>
  </rcc>
  <rcv guid="{83E26134-8071-4B52-B9C2-8B5396DF70B4}" action="delete"/>
  <rdn rId="0" localSheetId="3" customView="1" name="Z_83E26134_8071_4B52_B9C2_8B5396DF70B4_.wvu.Rows" hidden="1" oldHidden="1">
    <formula>Plan!$488:$750</formula>
    <oldFormula>Plan!$488:$750</oldFormula>
  </rdn>
  <rdn rId="0" localSheetId="3" customView="1" name="Z_83E26134_8071_4B52_B9C2_8B5396DF70B4_.wvu.Cols" hidden="1" oldHidden="1">
    <formula>Plan!$S:$U</formula>
    <oldFormula>Plan!$S:$U</oldFormula>
  </rdn>
  <rdn rId="0" localSheetId="3" customView="1" name="Z_83E26134_8071_4B52_B9C2_8B5396DF70B4_.wvu.FilterData" hidden="1" oldHidden="1">
    <formula>Plan!$A$5:$BQ$468</formula>
    <oldFormula>Plan!$A$5:$BQ$468</oldFormula>
  </rdn>
  <rdn rId="0" localSheetId="4" customView="1" name="Z_83E26134_8071_4B52_B9C2_8B5396DF70B4_.wvu.FilterData" hidden="1" oldHidden="1">
    <formula>'Delivery Docs Plan'!$I$1:$I$38</formula>
    <oldFormula>'Delivery Docs Plan'!$I$1:$I$38</oldFormula>
  </rdn>
  <rdn rId="0" localSheetId="5" customView="1" name="Z_83E26134_8071_4B52_B9C2_8B5396DF70B4_.wvu.Rows" hidden="1" oldHidden="1">
    <formula>'PR Matrix'!$1:$1</formula>
    <oldFormula>'PR Matrix'!$1:$1</oldFormula>
  </rdn>
  <rdn rId="0" localSheetId="5" customView="1" name="Z_83E26134_8071_4B52_B9C2_8B5396DF70B4_.wvu.Cols" hidden="1" oldHidden="1">
    <formula>'PR Matrix'!$JL:$XFD</formula>
    <oldFormula>'PR Matrix'!$JL:$XFD</oldFormula>
  </rdn>
  <rdn rId="0" localSheetId="6" customView="1" name="Z_83E26134_8071_4B52_B9C2_8B5396DF70B4_.wvu.Cols" hidden="1" oldHidden="1">
    <formula>Allocation!$L:$XFD</formula>
    <oldFormula>Allocation!$L:$XFD</oldFormula>
  </rdn>
  <rdn rId="0" localSheetId="6" customView="1" name="Z_83E26134_8071_4B52_B9C2_8B5396DF70B4_.wvu.FilterData" hidden="1" oldHidden="1">
    <formula>Allocation!$A$1:$K$1</formula>
    <oldFormula>Allocation!$A$1:$K$1</oldFormula>
  </rdn>
  <rdn rId="0" localSheetId="7" customView="1" name="Z_83E26134_8071_4B52_B9C2_8B5396DF70B4_.wvu.FilterData" hidden="1" oldHidden="1">
    <formula>'SRS Reviews'!$A$1:$Q$136</formula>
    <oldFormula>'SRS Reviews'!$A$1:$Q$136</oldFormula>
  </rdn>
  <rdn rId="0" localSheetId="8" customView="1" name="Z_83E26134_8071_4B52_B9C2_8B5396DF70B4_.wvu.FilterData" hidden="1" oldHidden="1">
    <formula>Estimates!$A$2:$BC$460</formula>
    <oldFormula>Estimates!$A$2:$BC$460</oldFormula>
  </rdn>
  <rdn rId="0" localSheetId="10" customView="1" name="Z_83E26134_8071_4B52_B9C2_8B5396DF70B4_.wvu.FilterData" hidden="1" oldHidden="1">
    <formula>'Open SWPRs'!$A$1:$H$615</formula>
    <oldFormula>'Open SWPRs'!$A$1:$H$615</oldFormula>
  </rdn>
  <rdn rId="0" localSheetId="12" customView="1" name="Z_83E26134_8071_4B52_B9C2_8B5396DF70B4_.wvu.FilterData" hidden="1" oldHidden="1">
    <formula>'Build Plan'!$D$3:$L$48</formula>
    <oldFormula>'Build Plan'!$D$3:$L$48</oldFormula>
  </rdn>
  <rcv guid="{83E26134-8071-4B52-B9C2-8B5396DF70B4}" action="add"/>
</revisions>
</file>

<file path=xl/revisions/revisionLog50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0907" sId="3">
    <oc r="M73" t="inlineStr">
      <is>
        <t>Y</t>
      </is>
    </oc>
    <nc r="M73"/>
  </rcc>
  <rcc rId="20908" sId="3">
    <oc r="M77" t="inlineStr">
      <is>
        <t>Y</t>
      </is>
    </oc>
    <nc r="M77"/>
  </rcc>
  <rcc rId="20909" sId="3">
    <oc r="M226" t="inlineStr">
      <is>
        <t>Y</t>
      </is>
    </oc>
    <nc r="M226"/>
  </rcc>
  <rcc rId="20910" sId="3">
    <oc r="E298" t="inlineStr">
      <is>
        <t>6217</t>
      </is>
    </oc>
    <nc r="E298" t="inlineStr">
      <is>
        <t>6207</t>
      </is>
    </nc>
  </rcc>
  <rcv guid="{83E26134-8071-4B52-B9C2-8B5396DF70B4}" action="delete"/>
  <rdn rId="0" localSheetId="3" customView="1" name="Z_83E26134_8071_4B52_B9C2_8B5396DF70B4_.wvu.Rows" hidden="1" oldHidden="1">
    <formula>Plan!$488:$750</formula>
    <oldFormula>Plan!$488:$750</oldFormula>
  </rdn>
  <rdn rId="0" localSheetId="3" customView="1" name="Z_83E26134_8071_4B52_B9C2_8B5396DF70B4_.wvu.Cols" hidden="1" oldHidden="1">
    <formula>Plan!$S:$U</formula>
    <oldFormula>Plan!$S:$U</oldFormula>
  </rdn>
  <rdn rId="0" localSheetId="3" customView="1" name="Z_83E26134_8071_4B52_B9C2_8B5396DF70B4_.wvu.FilterData" hidden="1" oldHidden="1">
    <formula>Plan!$A$5:$BQ$468</formula>
    <oldFormula>Plan!$A$5:$BQ$468</oldFormula>
  </rdn>
  <rdn rId="0" localSheetId="4" customView="1" name="Z_83E26134_8071_4B52_B9C2_8B5396DF70B4_.wvu.FilterData" hidden="1" oldHidden="1">
    <formula>'Delivery Docs Plan'!$I$1:$I$38</formula>
    <oldFormula>'Delivery Docs Plan'!$I$1:$I$38</oldFormula>
  </rdn>
  <rdn rId="0" localSheetId="5" customView="1" name="Z_83E26134_8071_4B52_B9C2_8B5396DF70B4_.wvu.Rows" hidden="1" oldHidden="1">
    <formula>'PR Matrix'!$1:$1</formula>
    <oldFormula>'PR Matrix'!$1:$1</oldFormula>
  </rdn>
  <rdn rId="0" localSheetId="5" customView="1" name="Z_83E26134_8071_4B52_B9C2_8B5396DF70B4_.wvu.Cols" hidden="1" oldHidden="1">
    <formula>'PR Matrix'!$JL:$XFD</formula>
    <oldFormula>'PR Matrix'!$JL:$XFD</oldFormula>
  </rdn>
  <rdn rId="0" localSheetId="6" customView="1" name="Z_83E26134_8071_4B52_B9C2_8B5396DF70B4_.wvu.Cols" hidden="1" oldHidden="1">
    <formula>Allocation!$L:$XFD</formula>
    <oldFormula>Allocation!$L:$XFD</oldFormula>
  </rdn>
  <rdn rId="0" localSheetId="6" customView="1" name="Z_83E26134_8071_4B52_B9C2_8B5396DF70B4_.wvu.FilterData" hidden="1" oldHidden="1">
    <formula>Allocation!$A$1:$K$1</formula>
    <oldFormula>Allocation!$A$1:$K$1</oldFormula>
  </rdn>
  <rdn rId="0" localSheetId="7" customView="1" name="Z_83E26134_8071_4B52_B9C2_8B5396DF70B4_.wvu.FilterData" hidden="1" oldHidden="1">
    <formula>'SRS Reviews'!$A$1:$Q$136</formula>
    <oldFormula>'SRS Reviews'!$A$1:$Q$136</oldFormula>
  </rdn>
  <rdn rId="0" localSheetId="8" customView="1" name="Z_83E26134_8071_4B52_B9C2_8B5396DF70B4_.wvu.FilterData" hidden="1" oldHidden="1">
    <formula>Estimates!$A$2:$BC$460</formula>
    <oldFormula>Estimates!$A$2:$BC$460</oldFormula>
  </rdn>
  <rdn rId="0" localSheetId="10" customView="1" name="Z_83E26134_8071_4B52_B9C2_8B5396DF70B4_.wvu.FilterData" hidden="1" oldHidden="1">
    <formula>'Open SWPRs'!$A$1:$H$615</formula>
    <oldFormula>'Open SWPRs'!$A$1:$H$615</oldFormula>
  </rdn>
  <rdn rId="0" localSheetId="12" customView="1" name="Z_83E26134_8071_4B52_B9C2_8B5396DF70B4_.wvu.FilterData" hidden="1" oldHidden="1">
    <formula>'Build Plan'!$D$3:$L$48</formula>
    <oldFormula>'Build Plan'!$D$3:$L$48</oldFormula>
  </rdn>
  <rcv guid="{83E26134-8071-4B52-B9C2-8B5396DF70B4}" action="add"/>
</revisions>
</file>

<file path=xl/revisions/revisionLog50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0923" sId="5">
    <oc r="K5" t="inlineStr">
      <is>
        <t>TBD</t>
      </is>
    </oc>
    <nc r="K5">
      <v>6233</v>
    </nc>
  </rcc>
  <rcc rId="20924" sId="3">
    <oc r="E171" t="inlineStr">
      <is>
        <t>TBD</t>
      </is>
    </oc>
    <nc r="E171">
      <v>6233</v>
    </nc>
  </rcc>
  <rcc rId="20925" sId="3">
    <oc r="E172" t="inlineStr">
      <is>
        <t>TBD</t>
      </is>
    </oc>
    <nc r="E172">
      <v>6233</v>
    </nc>
  </rcc>
  <rcc rId="20926" sId="3">
    <oc r="E168" t="inlineStr">
      <is>
        <t>TBD</t>
      </is>
    </oc>
    <nc r="E168">
      <v>6232</v>
    </nc>
  </rcc>
  <rcc rId="20927" sId="5">
    <oc r="J5" t="inlineStr">
      <is>
        <t>TBD</t>
      </is>
    </oc>
    <nc r="J5">
      <v>6232</v>
    </nc>
  </rcc>
  <rcv guid="{83E26134-8071-4B52-B9C2-8B5396DF70B4}" action="delete"/>
  <rdn rId="0" localSheetId="3" customView="1" name="Z_83E26134_8071_4B52_B9C2_8B5396DF70B4_.wvu.Rows" hidden="1" oldHidden="1">
    <formula>Plan!$488:$750</formula>
    <oldFormula>Plan!$488:$750</oldFormula>
  </rdn>
  <rdn rId="0" localSheetId="3" customView="1" name="Z_83E26134_8071_4B52_B9C2_8B5396DF70B4_.wvu.Cols" hidden="1" oldHidden="1">
    <formula>Plan!$S:$U</formula>
    <oldFormula>Plan!$S:$U</oldFormula>
  </rdn>
  <rdn rId="0" localSheetId="3" customView="1" name="Z_83E26134_8071_4B52_B9C2_8B5396DF70B4_.wvu.FilterData" hidden="1" oldHidden="1">
    <formula>Plan!$A$5:$BQ$468</formula>
    <oldFormula>Plan!$A$5:$BQ$468</oldFormula>
  </rdn>
  <rdn rId="0" localSheetId="4" customView="1" name="Z_83E26134_8071_4B52_B9C2_8B5396DF70B4_.wvu.FilterData" hidden="1" oldHidden="1">
    <formula>'Delivery Docs Plan'!$I$1:$I$38</formula>
    <oldFormula>'Delivery Docs Plan'!$I$1:$I$38</oldFormula>
  </rdn>
  <rdn rId="0" localSheetId="5" customView="1" name="Z_83E26134_8071_4B52_B9C2_8B5396DF70B4_.wvu.Rows" hidden="1" oldHidden="1">
    <formula>'PR Matrix'!$1:$1</formula>
    <oldFormula>'PR Matrix'!$1:$1</oldFormula>
  </rdn>
  <rdn rId="0" localSheetId="5" customView="1" name="Z_83E26134_8071_4B52_B9C2_8B5396DF70B4_.wvu.Cols" hidden="1" oldHidden="1">
    <formula>'PR Matrix'!$JL:$XFD</formula>
    <oldFormula>'PR Matrix'!$JL:$XFD</oldFormula>
  </rdn>
  <rdn rId="0" localSheetId="6" customView="1" name="Z_83E26134_8071_4B52_B9C2_8B5396DF70B4_.wvu.Cols" hidden="1" oldHidden="1">
    <formula>Allocation!$L:$XFD</formula>
    <oldFormula>Allocation!$L:$XFD</oldFormula>
  </rdn>
  <rdn rId="0" localSheetId="6" customView="1" name="Z_83E26134_8071_4B52_B9C2_8B5396DF70B4_.wvu.FilterData" hidden="1" oldHidden="1">
    <formula>Allocation!$A$1:$K$1</formula>
    <oldFormula>Allocation!$A$1:$K$1</oldFormula>
  </rdn>
  <rdn rId="0" localSheetId="7" customView="1" name="Z_83E26134_8071_4B52_B9C2_8B5396DF70B4_.wvu.FilterData" hidden="1" oldHidden="1">
    <formula>'SRS Reviews'!$A$1:$Q$136</formula>
    <oldFormula>'SRS Reviews'!$A$1:$Q$136</oldFormula>
  </rdn>
  <rdn rId="0" localSheetId="8" customView="1" name="Z_83E26134_8071_4B52_B9C2_8B5396DF70B4_.wvu.FilterData" hidden="1" oldHidden="1">
    <formula>Estimates!$A$2:$BC$460</formula>
    <oldFormula>Estimates!$A$2:$BC$460</oldFormula>
  </rdn>
  <rdn rId="0" localSheetId="10" customView="1" name="Z_83E26134_8071_4B52_B9C2_8B5396DF70B4_.wvu.FilterData" hidden="1" oldHidden="1">
    <formula>'Open SWPRs'!$A$1:$H$615</formula>
    <oldFormula>'Open SWPRs'!$A$1:$H$615</oldFormula>
  </rdn>
  <rdn rId="0" localSheetId="12" customView="1" name="Z_83E26134_8071_4B52_B9C2_8B5396DF70B4_.wvu.FilterData" hidden="1" oldHidden="1">
    <formula>'Build Plan'!$D$3:$L$48</formula>
    <oldFormula>'Build Plan'!$D$3:$L$48</oldFormula>
  </rdn>
  <rcv guid="{83E26134-8071-4B52-B9C2-8B5396DF70B4}" action="add"/>
</revisions>
</file>

<file path=xl/revisions/revisionLog50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0940" sId="3">
    <oc r="BK15" t="inlineStr">
      <is>
        <t>CN</t>
      </is>
    </oc>
    <nc r="BK15"/>
  </rcc>
  <rcc rId="20941" sId="3">
    <oc r="BK77" t="inlineStr">
      <is>
        <t>CN</t>
      </is>
    </oc>
    <nc r="BK77"/>
  </rcc>
  <rcc rId="20942" sId="3">
    <oc r="BK135" t="inlineStr">
      <is>
        <t>CN</t>
      </is>
    </oc>
    <nc r="BK135"/>
  </rcc>
  <rcc rId="20943" sId="3">
    <oc r="BK136" t="inlineStr">
      <is>
        <t>CN</t>
      </is>
    </oc>
    <nc r="BK136"/>
  </rcc>
  <rcc rId="20944" sId="3">
    <oc r="BK226" t="inlineStr">
      <is>
        <t>CN</t>
      </is>
    </oc>
    <nc r="BK226"/>
  </rcc>
  <rcc rId="20945" sId="3">
    <oc r="BK298" t="inlineStr">
      <is>
        <t>CN</t>
      </is>
    </oc>
    <nc r="BK298"/>
  </rcc>
  <rcc rId="20946" sId="3">
    <oc r="BK299" t="inlineStr">
      <is>
        <t>CN - Pass</t>
      </is>
    </oc>
    <nc r="BK299"/>
  </rcc>
  <rcc rId="20947" sId="3">
    <oc r="BK300" t="inlineStr">
      <is>
        <t>CN - Fail</t>
      </is>
    </oc>
    <nc r="BK300"/>
  </rcc>
  <rcc rId="20948" sId="3">
    <oc r="BK301" t="inlineStr">
      <is>
        <t>CN - Fail</t>
      </is>
    </oc>
    <nc r="BK301"/>
  </rcc>
  <rcmt sheetId="3" cell="BK299" guid="{00000000-0000-0000-0000-000000000000}" action="delete" author="Norris, Clare"/>
  <rcmt sheetId="3" cell="BK300" guid="{00000000-0000-0000-0000-000000000000}" action="delete" author="Norris, Clare"/>
  <rcmt sheetId="3" cell="BK301" guid="{00000000-0000-0000-0000-000000000000}" action="delete" author="Norris, Clare"/>
  <rcc rId="20949" sId="3">
    <oc r="BI15" t="inlineStr">
      <is>
        <t>n/a</t>
      </is>
    </oc>
    <nc r="BI15"/>
  </rcc>
  <rcc rId="20950" sId="3">
    <oc r="BI135" t="inlineStr">
      <is>
        <t>n/a</t>
      </is>
    </oc>
    <nc r="BI135"/>
  </rcc>
  <rcc rId="20951" sId="3">
    <oc r="BI136" t="inlineStr">
      <is>
        <t>n/a</t>
      </is>
    </oc>
    <nc r="BI136"/>
  </rcc>
  <rcc rId="20952" sId="3">
    <oc r="BI298" t="inlineStr">
      <is>
        <t>n/a</t>
      </is>
    </oc>
    <nc r="BI298"/>
  </rcc>
  <rcv guid="{83E26134-8071-4B52-B9C2-8B5396DF70B4}" action="delete"/>
  <rdn rId="0" localSheetId="3" customView="1" name="Z_83E26134_8071_4B52_B9C2_8B5396DF70B4_.wvu.Rows" hidden="1" oldHidden="1">
    <formula>Plan!$488:$750</formula>
    <oldFormula>Plan!$488:$750</oldFormula>
  </rdn>
  <rdn rId="0" localSheetId="3" customView="1" name="Z_83E26134_8071_4B52_B9C2_8B5396DF70B4_.wvu.Cols" hidden="1" oldHidden="1">
    <formula>Plan!$S:$U</formula>
    <oldFormula>Plan!$S:$U</oldFormula>
  </rdn>
  <rdn rId="0" localSheetId="3" customView="1" name="Z_83E26134_8071_4B52_B9C2_8B5396DF70B4_.wvu.FilterData" hidden="1" oldHidden="1">
    <formula>Plan!$A$5:$BQ$468</formula>
    <oldFormula>Plan!$A$5:$BQ$468</oldFormula>
  </rdn>
  <rdn rId="0" localSheetId="4" customView="1" name="Z_83E26134_8071_4B52_B9C2_8B5396DF70B4_.wvu.FilterData" hidden="1" oldHidden="1">
    <formula>'Delivery Docs Plan'!$I$1:$I$38</formula>
    <oldFormula>'Delivery Docs Plan'!$I$1:$I$38</oldFormula>
  </rdn>
  <rdn rId="0" localSheetId="5" customView="1" name="Z_83E26134_8071_4B52_B9C2_8B5396DF70B4_.wvu.Rows" hidden="1" oldHidden="1">
    <formula>'PR Matrix'!$1:$1</formula>
    <oldFormula>'PR Matrix'!$1:$1</oldFormula>
  </rdn>
  <rdn rId="0" localSheetId="5" customView="1" name="Z_83E26134_8071_4B52_B9C2_8B5396DF70B4_.wvu.Cols" hidden="1" oldHidden="1">
    <formula>'PR Matrix'!$JL:$XFD</formula>
    <oldFormula>'PR Matrix'!$JL:$XFD</oldFormula>
  </rdn>
  <rdn rId="0" localSheetId="6" customView="1" name="Z_83E26134_8071_4B52_B9C2_8B5396DF70B4_.wvu.Cols" hidden="1" oldHidden="1">
    <formula>Allocation!$L:$XFD</formula>
    <oldFormula>Allocation!$L:$XFD</oldFormula>
  </rdn>
  <rdn rId="0" localSheetId="6" customView="1" name="Z_83E26134_8071_4B52_B9C2_8B5396DF70B4_.wvu.FilterData" hidden="1" oldHidden="1">
    <formula>Allocation!$A$1:$K$1</formula>
    <oldFormula>Allocation!$A$1:$K$1</oldFormula>
  </rdn>
  <rdn rId="0" localSheetId="7" customView="1" name="Z_83E26134_8071_4B52_B9C2_8B5396DF70B4_.wvu.FilterData" hidden="1" oldHidden="1">
    <formula>'SRS Reviews'!$A$1:$Q$136</formula>
    <oldFormula>'SRS Reviews'!$A$1:$Q$136</oldFormula>
  </rdn>
  <rdn rId="0" localSheetId="8" customView="1" name="Z_83E26134_8071_4B52_B9C2_8B5396DF70B4_.wvu.FilterData" hidden="1" oldHidden="1">
    <formula>Estimates!$A$2:$BC$460</formula>
    <oldFormula>Estimates!$A$2:$BC$460</oldFormula>
  </rdn>
  <rdn rId="0" localSheetId="10" customView="1" name="Z_83E26134_8071_4B52_B9C2_8B5396DF70B4_.wvu.FilterData" hidden="1" oldHidden="1">
    <formula>'Open SWPRs'!$A$1:$H$615</formula>
    <oldFormula>'Open SWPRs'!$A$1:$H$615</oldFormula>
  </rdn>
  <rdn rId="0" localSheetId="12" customView="1" name="Z_83E26134_8071_4B52_B9C2_8B5396DF70B4_.wvu.FilterData" hidden="1" oldHidden="1">
    <formula>'Build Plan'!$D$3:$L$48</formula>
    <oldFormula>'Build Plan'!$D$3:$L$48</oldFormula>
  </rdn>
  <rcv guid="{83E26134-8071-4B52-B9C2-8B5396DF70B4}" action="add"/>
</revisions>
</file>

<file path=xl/revisions/revisionLog51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0965" sId="4">
    <nc r="J7" t="inlineStr">
      <is>
        <t>CP</t>
      </is>
    </nc>
  </rcc>
  <rcc rId="20966" sId="4">
    <nc r="J11" t="inlineStr">
      <is>
        <t>Baz/IH</t>
      </is>
    </nc>
  </rcc>
  <rcc rId="20967" sId="4">
    <oc r="H14" t="inlineStr">
      <is>
        <t>Y</t>
      </is>
    </oc>
    <nc r="H14" t="inlineStr">
      <is>
        <t>N</t>
      </is>
    </nc>
  </rcc>
  <rcc rId="20968" sId="4">
    <oc r="I14" t="inlineStr">
      <is>
        <t>AT/AV</t>
      </is>
    </oc>
    <nc r="I14"/>
  </rcc>
  <rcc rId="20969" sId="4">
    <oc r="J14" t="inlineStr">
      <is>
        <t>RS</t>
      </is>
    </oc>
    <nc r="J14"/>
  </rcc>
  <rcc rId="20970" sId="4">
    <oc r="H16" t="inlineStr">
      <is>
        <t>Y</t>
      </is>
    </oc>
    <nc r="H16" t="inlineStr">
      <is>
        <t>N</t>
      </is>
    </nc>
  </rcc>
  <rcc rId="20971" sId="4">
    <oc r="I16" t="inlineStr">
      <is>
        <t>VN/PAL</t>
      </is>
    </oc>
    <nc r="I16"/>
  </rcc>
  <rcc rId="20972" sId="4">
    <oc r="J16" t="inlineStr">
      <is>
        <t>RS</t>
      </is>
    </oc>
    <nc r="J16"/>
  </rcc>
  <rcc rId="20973" sId="4">
    <oc r="H20" t="inlineStr">
      <is>
        <t>Y</t>
      </is>
    </oc>
    <nc r="H20" t="inlineStr">
      <is>
        <t>N</t>
      </is>
    </nc>
  </rcc>
  <rcc rId="20974" sId="4">
    <oc r="I20" t="inlineStr">
      <is>
        <t>TCS</t>
      </is>
    </oc>
    <nc r="I20"/>
  </rcc>
  <rcc rId="20975" sId="4">
    <oc r="J20" t="inlineStr">
      <is>
        <t>TCS</t>
      </is>
    </oc>
    <nc r="J20"/>
  </rcc>
  <rcc rId="20976" sId="4">
    <oc r="K22">
      <v>60</v>
    </oc>
    <nc r="K22"/>
  </rcc>
  <rcc rId="20977" sId="4">
    <oc r="H26" t="inlineStr">
      <is>
        <t>Y</t>
      </is>
    </oc>
    <nc r="H26" t="inlineStr">
      <is>
        <t>N</t>
      </is>
    </nc>
  </rcc>
  <rcc rId="20978" sId="4">
    <oc r="I26" t="inlineStr">
      <is>
        <t>SJ/RS</t>
      </is>
    </oc>
    <nc r="I26"/>
  </rcc>
  <rcc rId="20979" sId="4">
    <oc r="J26" t="inlineStr">
      <is>
        <t>DHB</t>
      </is>
    </oc>
    <nc r="J26"/>
  </rcc>
  <rcv guid="{83E26134-8071-4B52-B9C2-8B5396DF70B4}" action="delete"/>
  <rdn rId="0" localSheetId="3" customView="1" name="Z_83E26134_8071_4B52_B9C2_8B5396DF70B4_.wvu.Rows" hidden="1" oldHidden="1">
    <formula>Plan!$488:$750</formula>
    <oldFormula>Plan!$488:$750</oldFormula>
  </rdn>
  <rdn rId="0" localSheetId="3" customView="1" name="Z_83E26134_8071_4B52_B9C2_8B5396DF70B4_.wvu.Cols" hidden="1" oldHidden="1">
    <formula>Plan!$S:$U</formula>
    <oldFormula>Plan!$S:$U</oldFormula>
  </rdn>
  <rdn rId="0" localSheetId="3" customView="1" name="Z_83E26134_8071_4B52_B9C2_8B5396DF70B4_.wvu.FilterData" hidden="1" oldHidden="1">
    <formula>Plan!$A$5:$BQ$468</formula>
    <oldFormula>Plan!$A$5:$BQ$468</oldFormula>
  </rdn>
  <rdn rId="0" localSheetId="4" customView="1" name="Z_83E26134_8071_4B52_B9C2_8B5396DF70B4_.wvu.FilterData" hidden="1" oldHidden="1">
    <formula>'Delivery Docs Plan'!$I$1:$I$38</formula>
    <oldFormula>'Delivery Docs Plan'!$I$1:$I$38</oldFormula>
  </rdn>
  <rdn rId="0" localSheetId="5" customView="1" name="Z_83E26134_8071_4B52_B9C2_8B5396DF70B4_.wvu.Rows" hidden="1" oldHidden="1">
    <formula>'PR Matrix'!$1:$1</formula>
    <oldFormula>'PR Matrix'!$1:$1</oldFormula>
  </rdn>
  <rdn rId="0" localSheetId="5" customView="1" name="Z_83E26134_8071_4B52_B9C2_8B5396DF70B4_.wvu.Cols" hidden="1" oldHidden="1">
    <formula>'PR Matrix'!$JL:$XFD</formula>
    <oldFormula>'PR Matrix'!$JL:$XFD</oldFormula>
  </rdn>
  <rdn rId="0" localSheetId="6" customView="1" name="Z_83E26134_8071_4B52_B9C2_8B5396DF70B4_.wvu.Cols" hidden="1" oldHidden="1">
    <formula>Allocation!$L:$XFD</formula>
    <oldFormula>Allocation!$L:$XFD</oldFormula>
  </rdn>
  <rdn rId="0" localSheetId="6" customView="1" name="Z_83E26134_8071_4B52_B9C2_8B5396DF70B4_.wvu.FilterData" hidden="1" oldHidden="1">
    <formula>Allocation!$A$1:$K$1</formula>
    <oldFormula>Allocation!$A$1:$K$1</oldFormula>
  </rdn>
  <rdn rId="0" localSheetId="7" customView="1" name="Z_83E26134_8071_4B52_B9C2_8B5396DF70B4_.wvu.FilterData" hidden="1" oldHidden="1">
    <formula>'SRS Reviews'!$A$1:$Q$136</formula>
    <oldFormula>'SRS Reviews'!$A$1:$Q$136</oldFormula>
  </rdn>
  <rdn rId="0" localSheetId="8" customView="1" name="Z_83E26134_8071_4B52_B9C2_8B5396DF70B4_.wvu.FilterData" hidden="1" oldHidden="1">
    <formula>Estimates!$A$2:$BC$460</formula>
    <oldFormula>Estimates!$A$2:$BC$460</oldFormula>
  </rdn>
  <rdn rId="0" localSheetId="10" customView="1" name="Z_83E26134_8071_4B52_B9C2_8B5396DF70B4_.wvu.FilterData" hidden="1" oldHidden="1">
    <formula>'Open SWPRs'!$A$1:$H$615</formula>
    <oldFormula>'Open SWPRs'!$A$1:$H$615</oldFormula>
  </rdn>
  <rdn rId="0" localSheetId="12" customView="1" name="Z_83E26134_8071_4B52_B9C2_8B5396DF70B4_.wvu.FilterData" hidden="1" oldHidden="1">
    <formula>'Build Plan'!$D$3:$L$48</formula>
    <oldFormula>'Build Plan'!$D$3:$L$48</oldFormula>
  </rdn>
  <rcv guid="{83E26134-8071-4B52-B9C2-8B5396DF70B4}" action="add"/>
</revisions>
</file>

<file path=xl/revisions/revisionLog51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mt sheetId="3" cell="AP135" guid="{00000000-0000-0000-0000-000000000000}" action="delete" author="Shanmugavel, Ranjitha"/>
  <rcv guid="{83E26134-8071-4B52-B9C2-8B5396DF70B4}" action="delete"/>
  <rdn rId="0" localSheetId="3" customView="1" name="Z_83E26134_8071_4B52_B9C2_8B5396DF70B4_.wvu.Rows" hidden="1" oldHidden="1">
    <formula>Plan!$488:$750</formula>
    <oldFormula>Plan!$488:$750</oldFormula>
  </rdn>
  <rdn rId="0" localSheetId="3" customView="1" name="Z_83E26134_8071_4B52_B9C2_8B5396DF70B4_.wvu.Cols" hidden="1" oldHidden="1">
    <formula>Plan!$S:$U</formula>
    <oldFormula>Plan!$S:$U</oldFormula>
  </rdn>
  <rdn rId="0" localSheetId="3" customView="1" name="Z_83E26134_8071_4B52_B9C2_8B5396DF70B4_.wvu.FilterData" hidden="1" oldHidden="1">
    <formula>Plan!$A$5:$BQ$468</formula>
    <oldFormula>Plan!$A$5:$BQ$468</oldFormula>
  </rdn>
  <rdn rId="0" localSheetId="4" customView="1" name="Z_83E26134_8071_4B52_B9C2_8B5396DF70B4_.wvu.FilterData" hidden="1" oldHidden="1">
    <formula>'Delivery Docs Plan'!$I$1:$I$38</formula>
    <oldFormula>'Delivery Docs Plan'!$I$1:$I$38</oldFormula>
  </rdn>
  <rdn rId="0" localSheetId="5" customView="1" name="Z_83E26134_8071_4B52_B9C2_8B5396DF70B4_.wvu.Rows" hidden="1" oldHidden="1">
    <formula>'PR Matrix'!$1:$1</formula>
    <oldFormula>'PR Matrix'!$1:$1</oldFormula>
  </rdn>
  <rdn rId="0" localSheetId="5" customView="1" name="Z_83E26134_8071_4B52_B9C2_8B5396DF70B4_.wvu.Cols" hidden="1" oldHidden="1">
    <formula>'PR Matrix'!$JL:$XFD</formula>
    <oldFormula>'PR Matrix'!$JL:$XFD</oldFormula>
  </rdn>
  <rdn rId="0" localSheetId="6" customView="1" name="Z_83E26134_8071_4B52_B9C2_8B5396DF70B4_.wvu.Cols" hidden="1" oldHidden="1">
    <formula>Allocation!$L:$XFD</formula>
    <oldFormula>Allocation!$L:$XFD</oldFormula>
  </rdn>
  <rdn rId="0" localSheetId="6" customView="1" name="Z_83E26134_8071_4B52_B9C2_8B5396DF70B4_.wvu.FilterData" hidden="1" oldHidden="1">
    <formula>Allocation!$A$1:$K$1</formula>
    <oldFormula>Allocation!$A$1:$K$1</oldFormula>
  </rdn>
  <rdn rId="0" localSheetId="7" customView="1" name="Z_83E26134_8071_4B52_B9C2_8B5396DF70B4_.wvu.FilterData" hidden="1" oldHidden="1">
    <formula>'SRS Reviews'!$A$1:$Q$136</formula>
    <oldFormula>'SRS Reviews'!$A$1:$Q$136</oldFormula>
  </rdn>
  <rdn rId="0" localSheetId="8" customView="1" name="Z_83E26134_8071_4B52_B9C2_8B5396DF70B4_.wvu.FilterData" hidden="1" oldHidden="1">
    <formula>Estimates!$A$2:$BC$460</formula>
    <oldFormula>Estimates!$A$2:$BC$460</oldFormula>
  </rdn>
  <rdn rId="0" localSheetId="10" customView="1" name="Z_83E26134_8071_4B52_B9C2_8B5396DF70B4_.wvu.FilterData" hidden="1" oldHidden="1">
    <formula>'Open SWPRs'!$A$1:$H$615</formula>
    <oldFormula>'Open SWPRs'!$A$1:$H$615</oldFormula>
  </rdn>
  <rdn rId="0" localSheetId="12" customView="1" name="Z_83E26134_8071_4B52_B9C2_8B5396DF70B4_.wvu.FilterData" hidden="1" oldHidden="1">
    <formula>'Build Plan'!$D$3:$L$48</formula>
    <oldFormula>'Build Plan'!$D$3:$L$48</oldFormula>
  </rdn>
  <rcv guid="{83E26134-8071-4B52-B9C2-8B5396DF70B4}" action="add"/>
</revisions>
</file>

<file path=xl/revisions/revisionLog51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1004" sId="8" numFmtId="4">
    <oc r="AN203">
      <f>AM203-(AM203*((VLOOKUP(A203,Plan!A$1:BA$803,53,FALSE)/100)))</f>
    </oc>
    <nc r="AN203">
      <v>6</v>
    </nc>
  </rcc>
  <rcc rId="21005" sId="8" numFmtId="4">
    <oc r="AN83">
      <f>AM83-(AM83*((VLOOKUP(A83,Plan!A$1:BA$803,53,FALSE)/100)))</f>
    </oc>
    <nc r="AN83">
      <v>6</v>
    </nc>
  </rcc>
  <rcc rId="21006" sId="8">
    <oc r="C83" t="inlineStr">
      <is>
        <t>Low</t>
      </is>
    </oc>
    <nc r="C83" t="inlineStr">
      <is>
        <t>Medium</t>
      </is>
    </nc>
  </rcc>
  <rcc rId="21007" sId="8" numFmtId="4">
    <oc r="R83">
      <f>Q83-(Q83*((VLOOKUP(A83,Plan!A$1:Z$803,26,FALSE)/100)))</f>
    </oc>
    <nc r="R83">
      <v>15</v>
    </nc>
  </rcc>
  <rcc rId="21008" sId="8" numFmtId="4">
    <oc r="AB83">
      <f>AA83-(AA83*((VLOOKUP(A83,Plan!A$1:AI$803,35,FALSE)/100)))</f>
    </oc>
    <nc r="AB83">
      <v>15</v>
    </nc>
  </rcc>
  <rcc rId="21009" sId="8" numFmtId="4">
    <oc r="AL83">
      <f>AK83-(AK83*((VLOOKUP(A83,Plan!A$1:AY$803,51,FALSE)/100)))</f>
    </oc>
    <nc r="AL83">
      <v>15</v>
    </nc>
  </rcc>
  <rcc rId="21010" sId="5">
    <nc r="D7" t="inlineStr">
      <is>
        <t>SW</t>
      </is>
    </nc>
  </rcc>
  <rcc rId="21011" sId="5">
    <nc r="G7" t="inlineStr">
      <is>
        <t>SYS</t>
      </is>
    </nc>
  </rcc>
  <rcc rId="21012" sId="8" numFmtId="4">
    <oc r="AN68">
      <f>AM68-(AM68*((VLOOKUP(A68,Plan!A$1:BA$803,53,FALSE)/100)))</f>
    </oc>
    <nc r="AN68">
      <v>6</v>
    </nc>
  </rcc>
  <rcc rId="21013" sId="8" numFmtId="4">
    <oc r="AN72">
      <f>AM72-(AM72*((VLOOKUP(A72,Plan!A$1:BA$803,53,FALSE)/100)))</f>
    </oc>
    <nc r="AN72">
      <v>6</v>
    </nc>
  </rcc>
  <rcc rId="21014" sId="8" numFmtId="4">
    <oc r="AL72">
      <f>AK72-(AK72*((VLOOKUP(A72,Plan!A$1:AY$803,51,FALSE)/100)))</f>
    </oc>
    <nc r="AL72">
      <v>10</v>
    </nc>
  </rcc>
  <rcc rId="21015" sId="8" numFmtId="4">
    <oc r="AL68">
      <f>AK68-(AK68*((VLOOKUP(A68,Plan!A$1:AY$803,51,FALSE)/100)))</f>
    </oc>
    <nc r="AL68">
      <v>10</v>
    </nc>
  </rcc>
  <rcc rId="21016" sId="8" numFmtId="4">
    <oc r="AL219">
      <f>AK219-(AK219*((VLOOKUP(A219,Plan!A$1:AY$803,51,FALSE)/100)))</f>
    </oc>
    <nc r="AL219">
      <v>10</v>
    </nc>
  </rcc>
  <rcc rId="21017" sId="5">
    <nc r="F7" t="inlineStr">
      <is>
        <t>SW</t>
      </is>
    </nc>
  </rcc>
  <rdn rId="0" localSheetId="5" customView="1" name="Z_3ACD5A93_9B0E_40EA_8179_EDF0714A0F5F_.wvu.FilterData" hidden="1" oldHidden="1">
    <oldFormula>'PR Matrix'!#REF!</oldFormula>
  </rdn>
  <rcv guid="{3ACD5A93-9B0E-40EA-8179-EDF0714A0F5F}" action="delete"/>
  <rdn rId="0" localSheetId="3" customView="1" name="Z_3ACD5A93_9B0E_40EA_8179_EDF0714A0F5F_.wvu.Rows" hidden="1" oldHidden="1">
    <formula>Plan!$488:$750</formula>
    <oldFormula>Plan!$488:$750</oldFormula>
  </rdn>
  <rdn rId="0" localSheetId="3" customView="1" name="Z_3ACD5A93_9B0E_40EA_8179_EDF0714A0F5F_.wvu.Cols" hidden="1" oldHidden="1">
    <formula>Plan!$S:$U,Plan!$BQ:$BT</formula>
    <oldFormula>Plan!$S:$U,Plan!$BQ:$BT</oldFormula>
  </rdn>
  <rdn rId="0" localSheetId="3" customView="1" name="Z_3ACD5A93_9B0E_40EA_8179_EDF0714A0F5F_.wvu.FilterData" hidden="1" oldHidden="1">
    <formula>Plan!$A$5:$BQ$468</formula>
    <oldFormula>Plan!$A$5:$BQ$468</oldFormula>
  </rdn>
  <rdn rId="0" localSheetId="4" customView="1" name="Z_3ACD5A93_9B0E_40EA_8179_EDF0714A0F5F_.wvu.FilterData" hidden="1" oldHidden="1">
    <formula>'Delivery Docs Plan'!$I$1:$I$38</formula>
    <oldFormula>'Delivery Docs Plan'!$I$1:$I$38</oldFormula>
  </rdn>
  <rdn rId="0" localSheetId="5" customView="1" name="Z_3ACD5A93_9B0E_40EA_8179_EDF0714A0F5F_.wvu.Rows" hidden="1" oldHidden="1">
    <formula>'PR Matrix'!$1:$1</formula>
    <oldFormula>'PR Matrix'!$1:$1</oldFormula>
  </rdn>
  <rdn rId="0" localSheetId="5" customView="1" name="Z_3ACD5A93_9B0E_40EA_8179_EDF0714A0F5F_.wvu.Cols" hidden="1" oldHidden="1">
    <formula>'PR Matrix'!$JL:$XFD</formula>
    <oldFormula>'PR Matrix'!$JL:$XFD</oldFormula>
  </rdn>
  <rdn rId="0" localSheetId="6" customView="1" name="Z_3ACD5A93_9B0E_40EA_8179_EDF0714A0F5F_.wvu.Cols" hidden="1" oldHidden="1">
    <formula>Allocation!$L:$XFD</formula>
    <oldFormula>Allocation!$L:$XFD</oldFormula>
  </rdn>
  <rdn rId="0" localSheetId="6" customView="1" name="Z_3ACD5A93_9B0E_40EA_8179_EDF0714A0F5F_.wvu.FilterData" hidden="1" oldHidden="1">
    <formula>Allocation!$A$1:$K$1</formula>
    <oldFormula>Allocation!$A$1:$K$1</oldFormula>
  </rdn>
  <rdn rId="0" localSheetId="7" customView="1" name="Z_3ACD5A93_9B0E_40EA_8179_EDF0714A0F5F_.wvu.FilterData" hidden="1" oldHidden="1">
    <formula>'SRS Reviews'!$A$1:$Q$136</formula>
    <oldFormula>'SRS Reviews'!$A$1:$Q$136</oldFormula>
  </rdn>
  <rdn rId="0" localSheetId="8" customView="1" name="Z_3ACD5A93_9B0E_40EA_8179_EDF0714A0F5F_.wvu.FilterData" hidden="1" oldHidden="1">
    <formula>Estimates!$A$2:$BC$460</formula>
    <oldFormula>Estimates!$A$2:$BC$460</oldFormula>
  </rdn>
  <rdn rId="0" localSheetId="10" customView="1" name="Z_3ACD5A93_9B0E_40EA_8179_EDF0714A0F5F_.wvu.FilterData" hidden="1" oldHidden="1">
    <formula>'Open SWPRs'!$A$1:$H$615</formula>
    <oldFormula>'Open SWPRs'!$A$1:$H$615</oldFormula>
  </rdn>
  <rdn rId="0" localSheetId="12" customView="1" name="Z_3ACD5A93_9B0E_40EA_8179_EDF0714A0F5F_.wvu.FilterData" hidden="1" oldHidden="1">
    <formula>'Build Plan'!$D$3:$L$48</formula>
    <oldFormula>'Build Plan'!$D$3:$L$48</oldFormula>
  </rdn>
  <rcv guid="{3ACD5A93-9B0E-40EA-8179-EDF0714A0F5F}" action="add"/>
</revisions>
</file>

<file path=xl/revisions/revisionLog51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1031" sId="5">
    <oc r="H288" t="inlineStr">
      <is>
        <t>Y</t>
      </is>
    </oc>
    <nc r="H288"/>
  </rcc>
  <rcc rId="21032" sId="5">
    <oc r="B288">
      <v>6224</v>
    </oc>
    <nc r="B288"/>
  </rcc>
  <rcc rId="21033" sId="5">
    <nc r="H339" t="inlineStr">
      <is>
        <t>Y</t>
      </is>
    </nc>
  </rcc>
  <rcc rId="21034" sId="5">
    <nc r="B339">
      <v>6224</v>
    </nc>
  </rcc>
  <rcc rId="21035" sId="5">
    <oc r="H265" t="inlineStr">
      <is>
        <t>Y</t>
      </is>
    </oc>
    <nc r="H265"/>
  </rcc>
  <rcc rId="21036" sId="5">
    <oc r="B265">
      <v>6224</v>
    </oc>
    <nc r="B265"/>
  </rcc>
  <rcc rId="21037" sId="5">
    <nc r="H7" t="inlineStr">
      <is>
        <t>SYS</t>
      </is>
    </nc>
  </rcc>
  <rcc rId="21038" sId="8">
    <oc r="C247" t="inlineStr">
      <is>
        <t>Medium</t>
      </is>
    </oc>
    <nc r="C247"/>
  </rcc>
  <rcc rId="21039" sId="8">
    <oc r="C270" t="inlineStr">
      <is>
        <t>Medium</t>
      </is>
    </oc>
    <nc r="C270"/>
  </rcc>
  <rcc rId="21040" sId="8">
    <nc r="C320" t="inlineStr">
      <is>
        <t>Medium</t>
      </is>
    </nc>
  </rcc>
  <rcc rId="21041" sId="3">
    <nc r="I328" t="inlineStr">
      <is>
        <t>Y</t>
      </is>
    </nc>
  </rcc>
  <rcc rId="21042" sId="3">
    <nc r="L328" t="inlineStr">
      <is>
        <t>Y</t>
      </is>
    </nc>
  </rcc>
  <rcc rId="21043" sId="3">
    <nc r="E328">
      <v>6224</v>
    </nc>
  </rcc>
  <rcv guid="{3ACD5A93-9B0E-40EA-8179-EDF0714A0F5F}" action="delete"/>
  <rdn rId="0" localSheetId="3" customView="1" name="Z_3ACD5A93_9B0E_40EA_8179_EDF0714A0F5F_.wvu.Rows" hidden="1" oldHidden="1">
    <formula>Plan!$488:$750</formula>
    <oldFormula>Plan!$488:$750</oldFormula>
  </rdn>
  <rdn rId="0" localSheetId="3" customView="1" name="Z_3ACD5A93_9B0E_40EA_8179_EDF0714A0F5F_.wvu.Cols" hidden="1" oldHidden="1">
    <formula>Plan!$S:$U,Plan!$BQ:$BT</formula>
    <oldFormula>Plan!$S:$U,Plan!$BQ:$BT</oldFormula>
  </rdn>
  <rdn rId="0" localSheetId="3" customView="1" name="Z_3ACD5A93_9B0E_40EA_8179_EDF0714A0F5F_.wvu.FilterData" hidden="1" oldHidden="1">
    <formula>Plan!$A$5:$BQ$468</formula>
    <oldFormula>Plan!$A$5:$BQ$468</oldFormula>
  </rdn>
  <rdn rId="0" localSheetId="4" customView="1" name="Z_3ACD5A93_9B0E_40EA_8179_EDF0714A0F5F_.wvu.FilterData" hidden="1" oldHidden="1">
    <formula>'Delivery Docs Plan'!$I$1:$I$38</formula>
    <oldFormula>'Delivery Docs Plan'!$I$1:$I$38</oldFormula>
  </rdn>
  <rdn rId="0" localSheetId="5" customView="1" name="Z_3ACD5A93_9B0E_40EA_8179_EDF0714A0F5F_.wvu.Rows" hidden="1" oldHidden="1">
    <formula>'PR Matrix'!$1:$1</formula>
    <oldFormula>'PR Matrix'!$1:$1</oldFormula>
  </rdn>
  <rdn rId="0" localSheetId="5" customView="1" name="Z_3ACD5A93_9B0E_40EA_8179_EDF0714A0F5F_.wvu.Cols" hidden="1" oldHidden="1">
    <formula>'PR Matrix'!$JL:$XFD</formula>
    <oldFormula>'PR Matrix'!$JL:$XFD</oldFormula>
  </rdn>
  <rdn rId="0" localSheetId="6" customView="1" name="Z_3ACD5A93_9B0E_40EA_8179_EDF0714A0F5F_.wvu.Cols" hidden="1" oldHidden="1">
    <formula>Allocation!$L:$XFD</formula>
    <oldFormula>Allocation!$L:$XFD</oldFormula>
  </rdn>
  <rdn rId="0" localSheetId="6" customView="1" name="Z_3ACD5A93_9B0E_40EA_8179_EDF0714A0F5F_.wvu.FilterData" hidden="1" oldHidden="1">
    <formula>Allocation!$A$1:$K$1</formula>
    <oldFormula>Allocation!$A$1:$K$1</oldFormula>
  </rdn>
  <rdn rId="0" localSheetId="7" customView="1" name="Z_3ACD5A93_9B0E_40EA_8179_EDF0714A0F5F_.wvu.FilterData" hidden="1" oldHidden="1">
    <formula>'SRS Reviews'!$A$1:$Q$136</formula>
    <oldFormula>'SRS Reviews'!$A$1:$Q$136</oldFormula>
  </rdn>
  <rdn rId="0" localSheetId="8" customView="1" name="Z_3ACD5A93_9B0E_40EA_8179_EDF0714A0F5F_.wvu.FilterData" hidden="1" oldHidden="1">
    <formula>Estimates!$A$2:$BC$460</formula>
    <oldFormula>Estimates!$A$2:$BC$460</oldFormula>
  </rdn>
  <rdn rId="0" localSheetId="10" customView="1" name="Z_3ACD5A93_9B0E_40EA_8179_EDF0714A0F5F_.wvu.FilterData" hidden="1" oldHidden="1">
    <formula>'Open SWPRs'!$A$1:$H$615</formula>
    <oldFormula>'Open SWPRs'!$A$1:$H$615</oldFormula>
  </rdn>
  <rdn rId="0" localSheetId="12" customView="1" name="Z_3ACD5A93_9B0E_40EA_8179_EDF0714A0F5F_.wvu.FilterData" hidden="1" oldHidden="1">
    <formula>'Build Plan'!$D$3:$L$48</formula>
    <oldFormula>'Build Plan'!$D$3:$L$48</oldFormula>
  </rdn>
  <rcv guid="{3ACD5A93-9B0E-40EA-8179-EDF0714A0F5F}" action="add"/>
</revisions>
</file>

<file path=xl/revisions/revisionLog51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1056" sId="5">
    <nc r="C80" t="inlineStr">
      <is>
        <t>Y</t>
      </is>
    </nc>
  </rcc>
  <rcc rId="21057" sId="5">
    <nc r="B80">
      <v>5955</v>
    </nc>
  </rcc>
  <rcc rId="21058" sId="5">
    <nc r="C284" t="inlineStr">
      <is>
        <t>Y</t>
      </is>
    </nc>
  </rcc>
  <rcc rId="21059" sId="5">
    <nc r="B284">
      <v>5955</v>
    </nc>
  </rcc>
  <rcc rId="21060" sId="3">
    <nc r="E273">
      <v>5955</v>
    </nc>
  </rcc>
  <rcc rId="21061" sId="3">
    <nc r="M273" t="inlineStr">
      <is>
        <t>Y</t>
      </is>
    </nc>
  </rcc>
  <rcc rId="21062" sId="3">
    <nc r="N273" t="inlineStr">
      <is>
        <t>Y</t>
      </is>
    </nc>
  </rcc>
  <rcc rId="21063" sId="3">
    <nc r="O273" t="inlineStr">
      <is>
        <t>Y</t>
      </is>
    </nc>
  </rcc>
  <rcc rId="21064" sId="3">
    <nc r="P273" t="inlineStr">
      <is>
        <t>Y</t>
      </is>
    </nc>
  </rcc>
  <rcc rId="21065" sId="8">
    <nc r="C266" t="inlineStr">
      <is>
        <t>Medium</t>
      </is>
    </nc>
  </rcc>
  <rcc rId="21066" sId="8">
    <nc r="C64" t="inlineStr">
      <is>
        <t>Medium</t>
      </is>
    </nc>
  </rcc>
  <rcc rId="21067" sId="3">
    <nc r="P69" t="inlineStr">
      <is>
        <t>Y</t>
      </is>
    </nc>
  </rcc>
  <rcc rId="21068" sId="3">
    <nc r="N69" t="inlineStr">
      <is>
        <t>Y</t>
      </is>
    </nc>
  </rcc>
  <rcc rId="21069" sId="3">
    <nc r="E69" t="inlineStr">
      <is>
        <t>5955</t>
      </is>
    </nc>
  </rcc>
  <rcv guid="{3ACD5A93-9B0E-40EA-8179-EDF0714A0F5F}" action="delete"/>
  <rdn rId="0" localSheetId="3" customView="1" name="Z_3ACD5A93_9B0E_40EA_8179_EDF0714A0F5F_.wvu.Rows" hidden="1" oldHidden="1">
    <formula>Plan!$488:$750</formula>
    <oldFormula>Plan!$488:$750</oldFormula>
  </rdn>
  <rdn rId="0" localSheetId="3" customView="1" name="Z_3ACD5A93_9B0E_40EA_8179_EDF0714A0F5F_.wvu.Cols" hidden="1" oldHidden="1">
    <formula>Plan!$S:$U,Plan!$BQ:$BT</formula>
    <oldFormula>Plan!$S:$U,Plan!$BQ:$BT</oldFormula>
  </rdn>
  <rdn rId="0" localSheetId="3" customView="1" name="Z_3ACD5A93_9B0E_40EA_8179_EDF0714A0F5F_.wvu.FilterData" hidden="1" oldHidden="1">
    <formula>Plan!$A$5:$BQ$468</formula>
    <oldFormula>Plan!$A$5:$BQ$468</oldFormula>
  </rdn>
  <rdn rId="0" localSheetId="4" customView="1" name="Z_3ACD5A93_9B0E_40EA_8179_EDF0714A0F5F_.wvu.FilterData" hidden="1" oldHidden="1">
    <formula>'Delivery Docs Plan'!$I$1:$I$38</formula>
    <oldFormula>'Delivery Docs Plan'!$I$1:$I$38</oldFormula>
  </rdn>
  <rdn rId="0" localSheetId="5" customView="1" name="Z_3ACD5A93_9B0E_40EA_8179_EDF0714A0F5F_.wvu.Rows" hidden="1" oldHidden="1">
    <formula>'PR Matrix'!$1:$1</formula>
    <oldFormula>'PR Matrix'!$1:$1</oldFormula>
  </rdn>
  <rdn rId="0" localSheetId="5" customView="1" name="Z_3ACD5A93_9B0E_40EA_8179_EDF0714A0F5F_.wvu.Cols" hidden="1" oldHidden="1">
    <formula>'PR Matrix'!$JL:$XFD</formula>
    <oldFormula>'PR Matrix'!$JL:$XFD</oldFormula>
  </rdn>
  <rdn rId="0" localSheetId="6" customView="1" name="Z_3ACD5A93_9B0E_40EA_8179_EDF0714A0F5F_.wvu.Cols" hidden="1" oldHidden="1">
    <formula>Allocation!$L:$XFD</formula>
    <oldFormula>Allocation!$L:$XFD</oldFormula>
  </rdn>
  <rdn rId="0" localSheetId="6" customView="1" name="Z_3ACD5A93_9B0E_40EA_8179_EDF0714A0F5F_.wvu.FilterData" hidden="1" oldHidden="1">
    <formula>Allocation!$A$1:$K$1</formula>
    <oldFormula>Allocation!$A$1:$K$1</oldFormula>
  </rdn>
  <rdn rId="0" localSheetId="7" customView="1" name="Z_3ACD5A93_9B0E_40EA_8179_EDF0714A0F5F_.wvu.FilterData" hidden="1" oldHidden="1">
    <formula>'SRS Reviews'!$A$1:$Q$136</formula>
    <oldFormula>'SRS Reviews'!$A$1:$Q$136</oldFormula>
  </rdn>
  <rdn rId="0" localSheetId="8" customView="1" name="Z_3ACD5A93_9B0E_40EA_8179_EDF0714A0F5F_.wvu.FilterData" hidden="1" oldHidden="1">
    <formula>Estimates!$A$2:$BC$460</formula>
    <oldFormula>Estimates!$A$2:$BC$460</oldFormula>
  </rdn>
  <rdn rId="0" localSheetId="10" customView="1" name="Z_3ACD5A93_9B0E_40EA_8179_EDF0714A0F5F_.wvu.FilterData" hidden="1" oldHidden="1">
    <formula>'Open SWPRs'!$A$1:$H$615</formula>
    <oldFormula>'Open SWPRs'!$A$1:$H$615</oldFormula>
  </rdn>
  <rdn rId="0" localSheetId="12" customView="1" name="Z_3ACD5A93_9B0E_40EA_8179_EDF0714A0F5F_.wvu.FilterData" hidden="1" oldHidden="1">
    <formula>'Build Plan'!$D$3:$L$48</formula>
    <oldFormula>'Build Plan'!$D$3:$L$48</oldFormula>
  </rdn>
  <rcv guid="{3ACD5A93-9B0E-40EA-8179-EDF0714A0F5F}" action="add"/>
</revisions>
</file>

<file path=xl/revisions/revisionLog51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1082" sId="8" numFmtId="4">
    <oc r="AN293">
      <f>AM293-(AM293*((VLOOKUP(A293,Plan!A$1:BA$803,53,FALSE)/100)))</f>
    </oc>
    <nc r="AN293">
      <v>13</v>
    </nc>
  </rcc>
  <rcc rId="21083" sId="8" numFmtId="4">
    <oc r="AN294">
      <f>AM294-(AM294*((VLOOKUP(A294,Plan!A$1:BA$803,53,FALSE)/100)))</f>
    </oc>
    <nc r="AN294">
      <v>13</v>
    </nc>
  </rcc>
  <rcc rId="21084" sId="8" numFmtId="4">
    <oc r="T294">
      <f>S294-(S294*((VLOOKUP(A294,Plan!A$1:AA$803,27,FALSE)/100)))</f>
    </oc>
    <nc r="T294">
      <v>10</v>
    </nc>
  </rcc>
  <rcc rId="21085" sId="8" numFmtId="4">
    <oc r="T293">
      <f>S293-(S293*((VLOOKUP(A293,Plan!A$1:AA$803,27,FALSE)/100)))</f>
    </oc>
    <nc r="T293">
      <v>10</v>
    </nc>
  </rcc>
  <rcc rId="21086" sId="8" numFmtId="4">
    <oc r="T146">
      <f>S146-(S146*((VLOOKUP(A146,Plan!A$1:AA$803,27,FALSE)/100)))</f>
    </oc>
    <nc r="T146">
      <v>9</v>
    </nc>
  </rcc>
  <rcc rId="21087" sId="8" numFmtId="4">
    <oc r="AD146">
      <f>AC146-(AC146*((VLOOKUP(A146,Plan!A$1:AJ$803,36,FALSE)/100)))</f>
    </oc>
    <nc r="AD146">
      <v>9</v>
    </nc>
  </rcc>
  <rcc rId="21088" sId="8" numFmtId="4">
    <oc r="AN146">
      <f>AM146-(AM146*((VLOOKUP(A146,Plan!A$1:BA$803,53,FALSE)/100)))</f>
    </oc>
    <nc r="AN146">
      <v>9</v>
    </nc>
  </rcc>
  <rcv guid="{3ACD5A93-9B0E-40EA-8179-EDF0714A0F5F}" action="delete"/>
  <rdn rId="0" localSheetId="3" customView="1" name="Z_3ACD5A93_9B0E_40EA_8179_EDF0714A0F5F_.wvu.Rows" hidden="1" oldHidden="1">
    <formula>Plan!$488:$750</formula>
    <oldFormula>Plan!$488:$750</oldFormula>
  </rdn>
  <rdn rId="0" localSheetId="3" customView="1" name="Z_3ACD5A93_9B0E_40EA_8179_EDF0714A0F5F_.wvu.Cols" hidden="1" oldHidden="1">
    <formula>Plan!$S:$U,Plan!$BQ:$BT</formula>
    <oldFormula>Plan!$S:$U,Plan!$BQ:$BT</oldFormula>
  </rdn>
  <rdn rId="0" localSheetId="3" customView="1" name="Z_3ACD5A93_9B0E_40EA_8179_EDF0714A0F5F_.wvu.FilterData" hidden="1" oldHidden="1">
    <formula>Plan!$A$5:$BQ$468</formula>
    <oldFormula>Plan!$A$5:$BQ$468</oldFormula>
  </rdn>
  <rdn rId="0" localSheetId="4" customView="1" name="Z_3ACD5A93_9B0E_40EA_8179_EDF0714A0F5F_.wvu.FilterData" hidden="1" oldHidden="1">
    <formula>'Delivery Docs Plan'!$I$1:$I$38</formula>
    <oldFormula>'Delivery Docs Plan'!$I$1:$I$38</oldFormula>
  </rdn>
  <rdn rId="0" localSheetId="5" customView="1" name="Z_3ACD5A93_9B0E_40EA_8179_EDF0714A0F5F_.wvu.Rows" hidden="1" oldHidden="1">
    <formula>'PR Matrix'!$1:$1</formula>
    <oldFormula>'PR Matrix'!$1:$1</oldFormula>
  </rdn>
  <rdn rId="0" localSheetId="5" customView="1" name="Z_3ACD5A93_9B0E_40EA_8179_EDF0714A0F5F_.wvu.Cols" hidden="1" oldHidden="1">
    <formula>'PR Matrix'!$JL:$XFD</formula>
    <oldFormula>'PR Matrix'!$JL:$XFD</oldFormula>
  </rdn>
  <rdn rId="0" localSheetId="6" customView="1" name="Z_3ACD5A93_9B0E_40EA_8179_EDF0714A0F5F_.wvu.Cols" hidden="1" oldHidden="1">
    <formula>Allocation!$L:$XFD</formula>
    <oldFormula>Allocation!$L:$XFD</oldFormula>
  </rdn>
  <rdn rId="0" localSheetId="6" customView="1" name="Z_3ACD5A93_9B0E_40EA_8179_EDF0714A0F5F_.wvu.FilterData" hidden="1" oldHidden="1">
    <formula>Allocation!$A$1:$K$1</formula>
    <oldFormula>Allocation!$A$1:$K$1</oldFormula>
  </rdn>
  <rdn rId="0" localSheetId="7" customView="1" name="Z_3ACD5A93_9B0E_40EA_8179_EDF0714A0F5F_.wvu.FilterData" hidden="1" oldHidden="1">
    <formula>'SRS Reviews'!$A$1:$Q$136</formula>
    <oldFormula>'SRS Reviews'!$A$1:$Q$136</oldFormula>
  </rdn>
  <rdn rId="0" localSheetId="8" customView="1" name="Z_3ACD5A93_9B0E_40EA_8179_EDF0714A0F5F_.wvu.FilterData" hidden="1" oldHidden="1">
    <formula>Estimates!$A$2:$BC$460</formula>
    <oldFormula>Estimates!$A$2:$BC$460</oldFormula>
  </rdn>
  <rdn rId="0" localSheetId="10" customView="1" name="Z_3ACD5A93_9B0E_40EA_8179_EDF0714A0F5F_.wvu.FilterData" hidden="1" oldHidden="1">
    <formula>'Open SWPRs'!$A$1:$H$615</formula>
    <oldFormula>'Open SWPRs'!$A$1:$H$615</oldFormula>
  </rdn>
  <rdn rId="0" localSheetId="12" customView="1" name="Z_3ACD5A93_9B0E_40EA_8179_EDF0714A0F5F_.wvu.FilterData" hidden="1" oldHidden="1">
    <formula>'Build Plan'!$D$3:$L$48</formula>
    <oldFormula>'Build Plan'!$D$3:$L$48</oldFormula>
  </rdn>
  <rcv guid="{3ACD5A93-9B0E-40EA-8179-EDF0714A0F5F}" action="add"/>
</revisions>
</file>

<file path=xl/revisions/revisionLog51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1101" sId="8" numFmtId="4">
    <oc r="T130">
      <f>S130-(S130*((VLOOKUP(A130,Plan!A$1:AA$803,27,FALSE)/100)))</f>
    </oc>
    <nc r="T130">
      <v>6</v>
    </nc>
  </rcc>
  <rcc rId="21102" sId="8" numFmtId="4">
    <oc r="T131">
      <f>S131-(S131*((VLOOKUP(A131,Plan!A$1:AA$803,27,FALSE)/100)))</f>
    </oc>
    <nc r="T131">
      <v>6</v>
    </nc>
  </rcc>
  <rcc rId="21103" sId="8" numFmtId="4">
    <oc r="AN131">
      <f>AM131-(AM131*((VLOOKUP(A131,Plan!A$1:BA$803,53,FALSE)/100)))</f>
    </oc>
    <nc r="AN131">
      <v>6</v>
    </nc>
  </rcc>
  <rcc rId="21104" sId="8" numFmtId="4">
    <oc r="AN130">
      <f>AM130-(AM130*((VLOOKUP(A130,Plan!A$1:BA$803,53,FALSE)/100)))</f>
    </oc>
    <nc r="AN130">
      <v>6</v>
    </nc>
  </rcc>
  <rcc rId="21105" sId="5">
    <nc r="C7" t="inlineStr">
      <is>
        <t>SYS</t>
      </is>
    </nc>
  </rcc>
  <rcc rId="21106" sId="5">
    <nc r="E7" t="inlineStr">
      <is>
        <t>SW</t>
      </is>
    </nc>
  </rcc>
  <rcc rId="21107" sId="8">
    <oc r="C292" t="inlineStr">
      <is>
        <t>Low</t>
      </is>
    </oc>
    <nc r="C292" t="inlineStr">
      <is>
        <t>Medium</t>
      </is>
    </nc>
  </rcc>
  <rcc rId="21108" sId="8" numFmtId="4">
    <oc r="T292">
      <f>S292-(S292*((VLOOKUP(A292,Plan!A$1:AA$803,27,FALSE)/100)))</f>
    </oc>
    <nc r="T292">
      <v>8</v>
    </nc>
  </rcc>
  <rcc rId="21109" sId="8" numFmtId="4">
    <oc r="AN292">
      <f>AM292-(AM292*((VLOOKUP(A292,Plan!A$1:BA$803,53,FALSE)/100)))</f>
    </oc>
    <nc r="AN292">
      <v>9</v>
    </nc>
  </rcc>
  <rcc rId="21110" sId="5">
    <nc r="I7" t="inlineStr">
      <is>
        <t>SYS</t>
      </is>
    </nc>
  </rcc>
  <rcc rId="21111" sId="5">
    <oc r="B179" t="inlineStr">
      <is>
        <t>TBD</t>
      </is>
    </oc>
    <nc r="B179">
      <v>6232</v>
    </nc>
  </rcc>
  <rcc rId="21112" sId="8" numFmtId="4">
    <oc r="R162">
      <f>Q162-(Q162*((VLOOKUP(A162,Plan!A$1:Z$803,26,FALSE)/100)))</f>
    </oc>
    <nc r="R162">
      <v>15</v>
    </nc>
  </rcc>
  <rcc rId="21113" sId="8" numFmtId="4">
    <oc r="T162">
      <f>S162-(S162*((VLOOKUP(A162,Plan!A$1:AA$803,27,FALSE)/100)))</f>
    </oc>
    <nc r="T162">
      <v>10</v>
    </nc>
  </rcc>
  <rcc rId="21114" sId="8" numFmtId="4">
    <oc r="AB162">
      <f>AA162-(AA162*((VLOOKUP(A162,Plan!A$1:AI$803,35,FALSE)/100)))</f>
    </oc>
    <nc r="AB162">
      <v>15</v>
    </nc>
  </rcc>
  <rcc rId="21115" sId="8" numFmtId="4">
    <oc r="AN162">
      <f>AM162-(AM162*((VLOOKUP(A162,Plan!A$1:BA$803,53,FALSE)/100)))</f>
    </oc>
    <nc r="AN162">
      <v>9</v>
    </nc>
  </rcc>
  <rcc rId="21116" sId="5">
    <nc r="J7" t="inlineStr">
      <is>
        <t>SYS</t>
      </is>
    </nc>
  </rcc>
  <rcc rId="21117" sId="5">
    <oc r="K3" t="inlineStr">
      <is>
        <t>TCC 3 Stikes and out</t>
      </is>
    </oc>
    <nc r="K3" t="inlineStr">
      <is>
        <t>TCC - Change in detection logic of TCC actuator mechanical fault</t>
      </is>
    </nc>
  </rcc>
  <rcc rId="21118" sId="5">
    <nc r="K7" t="inlineStr">
      <is>
        <t>SYS</t>
      </is>
    </nc>
  </rcc>
  <rcc rId="21119" sId="5">
    <nc r="K191" t="inlineStr">
      <is>
        <t>Y</t>
      </is>
    </nc>
  </rcc>
  <rcc rId="21120" sId="5">
    <nc r="K192" t="inlineStr">
      <is>
        <t>Y</t>
      </is>
    </nc>
  </rcc>
  <rcc rId="21121" sId="3">
    <nc r="L64" t="inlineStr">
      <is>
        <t>Y</t>
      </is>
    </nc>
  </rcc>
  <rcc rId="21122" sId="3">
    <oc r="M64" t="inlineStr">
      <is>
        <t>Y</t>
      </is>
    </oc>
    <nc r="M64"/>
  </rcc>
  <rcc rId="21123" sId="3">
    <oc r="N64" t="inlineStr">
      <is>
        <t>Y</t>
      </is>
    </oc>
    <nc r="N64"/>
  </rcc>
  <rcc rId="21124" sId="3">
    <oc r="O64" t="inlineStr">
      <is>
        <t>Y</t>
      </is>
    </oc>
    <nc r="O64"/>
  </rcc>
  <rcc rId="21125" sId="3">
    <oc r="P64" t="inlineStr">
      <is>
        <t>Y</t>
      </is>
    </oc>
    <nc r="P64"/>
  </rcc>
  <rcc rId="21126" sId="3">
    <nc r="P328" t="inlineStr">
      <is>
        <t>Y</t>
      </is>
    </nc>
  </rcc>
  <rcc rId="21127" sId="3">
    <nc r="O328" t="inlineStr">
      <is>
        <t>Y</t>
      </is>
    </nc>
  </rcc>
  <rcc rId="21128" sId="3">
    <nc r="N328" t="inlineStr">
      <is>
        <t>Y</t>
      </is>
    </nc>
  </rcc>
  <rcc rId="21129" sId="3">
    <nc r="M328" t="inlineStr">
      <is>
        <t>Y</t>
      </is>
    </nc>
  </rcc>
  <rcc rId="21130" sId="3">
    <oc r="L328" t="inlineStr">
      <is>
        <t>Y</t>
      </is>
    </oc>
    <nc r="L328"/>
  </rcc>
  <rcc rId="21131" sId="3">
    <nc r="E180">
      <v>6233</v>
    </nc>
  </rcc>
  <rcc rId="21132" sId="3">
    <nc r="E181">
      <v>6233</v>
    </nc>
  </rcc>
  <rcc rId="21133" sId="5">
    <oc r="B182">
      <v>6216</v>
    </oc>
    <nc r="B182">
      <v>6233</v>
    </nc>
  </rcc>
  <rcc rId="21134" sId="5">
    <oc r="B183">
      <v>6216</v>
    </oc>
    <nc r="B183">
      <v>6233</v>
    </nc>
  </rcc>
  <rcc rId="21135" sId="5">
    <nc r="B191">
      <v>6233</v>
    </nc>
  </rcc>
  <rcc rId="21136" sId="5">
    <nc r="B192">
      <v>6233</v>
    </nc>
  </rcc>
  <rcc rId="21137" sId="8">
    <oc r="B175" t="inlineStr">
      <is>
        <t>Low</t>
      </is>
    </oc>
    <nc r="B175" t="inlineStr">
      <is>
        <t>Medium</t>
      </is>
    </nc>
  </rcc>
  <rcc rId="21138" sId="8">
    <nc r="C174" t="inlineStr">
      <is>
        <t>Medium</t>
      </is>
    </nc>
  </rcc>
  <rcc rId="21139" sId="8">
    <nc r="C175" t="inlineStr">
      <is>
        <t>Medium</t>
      </is>
    </nc>
  </rcc>
  <rcc rId="21140" sId="8">
    <oc r="B166" t="inlineStr">
      <is>
        <t>Low</t>
      </is>
    </oc>
    <nc r="B166" t="inlineStr">
      <is>
        <t>Medium</t>
      </is>
    </nc>
  </rcc>
  <rcc rId="21141" sId="3">
    <nc r="P180" t="inlineStr">
      <is>
        <t>Y</t>
      </is>
    </nc>
  </rcc>
  <rcc rId="21142" sId="3">
    <nc r="Q180" t="inlineStr">
      <is>
        <t>Y</t>
      </is>
    </nc>
  </rcc>
  <rcc rId="21143" sId="3">
    <nc r="Q181" t="inlineStr">
      <is>
        <t>Y</t>
      </is>
    </nc>
  </rcc>
  <rcc rId="21144" sId="3">
    <nc r="P181" t="inlineStr">
      <is>
        <t>Y</t>
      </is>
    </nc>
  </rcc>
  <rfmt sheetId="3" sqref="E273" start="0" length="0">
    <dxf>
      <font>
        <sz val="8"/>
        <color rgb="FF000000"/>
      </font>
      <alignment horizontal="left" vertical="top" wrapText="1" readingOrder="0"/>
    </dxf>
  </rfmt>
  <rcc rId="21145" sId="5">
    <nc r="C11" t="inlineStr">
      <is>
        <t>N</t>
      </is>
    </nc>
  </rcc>
  <rcc rId="21146" sId="5">
    <nc r="C10" t="inlineStr">
      <is>
        <t>N</t>
      </is>
    </nc>
  </rcc>
  <rcc rId="21147" sId="5">
    <oc r="D7" t="inlineStr">
      <is>
        <t>SW</t>
      </is>
    </oc>
    <nc r="D7" t="inlineStr">
      <is>
        <t>SYS</t>
      </is>
    </nc>
  </rcc>
  <rcv guid="{3ACD5A93-9B0E-40EA-8179-EDF0714A0F5F}" action="delete"/>
  <rdn rId="0" localSheetId="3" customView="1" name="Z_3ACD5A93_9B0E_40EA_8179_EDF0714A0F5F_.wvu.Rows" hidden="1" oldHidden="1">
    <formula>Plan!$488:$750</formula>
    <oldFormula>Plan!$488:$750</oldFormula>
  </rdn>
  <rdn rId="0" localSheetId="3" customView="1" name="Z_3ACD5A93_9B0E_40EA_8179_EDF0714A0F5F_.wvu.Cols" hidden="1" oldHidden="1">
    <formula>Plan!$S:$U,Plan!$BQ:$BT</formula>
    <oldFormula>Plan!$S:$U,Plan!$BQ:$BT</oldFormula>
  </rdn>
  <rdn rId="0" localSheetId="3" customView="1" name="Z_3ACD5A93_9B0E_40EA_8179_EDF0714A0F5F_.wvu.FilterData" hidden="1" oldHidden="1">
    <formula>Plan!$A$5:$BQ$468</formula>
    <oldFormula>Plan!$A$5:$BQ$468</oldFormula>
  </rdn>
  <rdn rId="0" localSheetId="4" customView="1" name="Z_3ACD5A93_9B0E_40EA_8179_EDF0714A0F5F_.wvu.FilterData" hidden="1" oldHidden="1">
    <formula>'Delivery Docs Plan'!$I$1:$I$38</formula>
    <oldFormula>'Delivery Docs Plan'!$I$1:$I$38</oldFormula>
  </rdn>
  <rdn rId="0" localSheetId="5" customView="1" name="Z_3ACD5A93_9B0E_40EA_8179_EDF0714A0F5F_.wvu.Rows" hidden="1" oldHidden="1">
    <formula>'PR Matrix'!$1:$1</formula>
    <oldFormula>'PR Matrix'!$1:$1</oldFormula>
  </rdn>
  <rdn rId="0" localSheetId="5" customView="1" name="Z_3ACD5A93_9B0E_40EA_8179_EDF0714A0F5F_.wvu.Cols" hidden="1" oldHidden="1">
    <formula>'PR Matrix'!$JL:$XFD</formula>
    <oldFormula>'PR Matrix'!$JL:$XFD</oldFormula>
  </rdn>
  <rdn rId="0" localSheetId="6" customView="1" name="Z_3ACD5A93_9B0E_40EA_8179_EDF0714A0F5F_.wvu.Cols" hidden="1" oldHidden="1">
    <formula>Allocation!$L:$XFD</formula>
    <oldFormula>Allocation!$L:$XFD</oldFormula>
  </rdn>
  <rdn rId="0" localSheetId="6" customView="1" name="Z_3ACD5A93_9B0E_40EA_8179_EDF0714A0F5F_.wvu.FilterData" hidden="1" oldHidden="1">
    <formula>Allocation!$A$1:$K$1</formula>
    <oldFormula>Allocation!$A$1:$K$1</oldFormula>
  </rdn>
  <rdn rId="0" localSheetId="7" customView="1" name="Z_3ACD5A93_9B0E_40EA_8179_EDF0714A0F5F_.wvu.FilterData" hidden="1" oldHidden="1">
    <formula>'SRS Reviews'!$A$1:$Q$136</formula>
    <oldFormula>'SRS Reviews'!$A$1:$Q$136</oldFormula>
  </rdn>
  <rdn rId="0" localSheetId="8" customView="1" name="Z_3ACD5A93_9B0E_40EA_8179_EDF0714A0F5F_.wvu.FilterData" hidden="1" oldHidden="1">
    <formula>Estimates!$A$2:$BC$460</formula>
    <oldFormula>Estimates!$A$2:$BC$460</oldFormula>
  </rdn>
  <rdn rId="0" localSheetId="10" customView="1" name="Z_3ACD5A93_9B0E_40EA_8179_EDF0714A0F5F_.wvu.FilterData" hidden="1" oldHidden="1">
    <formula>'Open SWPRs'!$A$1:$H$615</formula>
    <oldFormula>'Open SWPRs'!$A$1:$H$615</oldFormula>
  </rdn>
  <rdn rId="0" localSheetId="12" customView="1" name="Z_3ACD5A93_9B0E_40EA_8179_EDF0714A0F5F_.wvu.FilterData" hidden="1" oldHidden="1">
    <formula>'Build Plan'!$D$3:$L$48</formula>
    <oldFormula>'Build Plan'!$D$3:$L$48</oldFormula>
  </rdn>
  <rcv guid="{3ACD5A93-9B0E-40EA-8179-EDF0714A0F5F}" action="add"/>
</revisions>
</file>

<file path=xl/revisions/revisionLog51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rc rId="21160" sId="4" eol="1" ref="A39:XFD39" action="insertRow"/>
  <rcc rId="21161" sId="4">
    <nc r="B39" t="inlineStr">
      <is>
        <t>DV Rep &amp; DTR scoping check</t>
      </is>
    </nc>
  </rcc>
  <rfmt sheetId="4" sqref="B39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</dxf>
  </rfmt>
  <rcc rId="21162" sId="4">
    <nc r="D39" t="inlineStr">
      <is>
        <t>N/A</t>
      </is>
    </nc>
  </rcc>
  <rfmt sheetId="4" sqref="D39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71" formatCode="&quot;XWB&quot;##.#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</rfmt>
  <rcc rId="21163" sId="4">
    <nc r="E39" t="inlineStr">
      <is>
        <t>Software Freeze</t>
      </is>
    </nc>
  </rcc>
  <rfmt sheetId="4" sqref="E39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71" formatCode="&quot;XWB&quot;##.#"/>
      <fill>
        <patternFill patternType="solid">
          <fgColor indexed="64"/>
          <bgColor rgb="FFFFC00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</rfmt>
  <rcc rId="21164" sId="4" odxf="1" s="1" dxf="1">
    <nc r="F39" t="inlineStr">
      <is>
        <t>Software Freeze</t>
      </is>
    </nc>
    <o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odxf>
    <ndxf>
      <font>
        <sz val="10"/>
        <color auto="1"/>
        <name val="Arial"/>
        <scheme val="none"/>
      </font>
      <numFmt numFmtId="171" formatCode="&quot;XWB&quot;##.#"/>
      <fill>
        <patternFill patternType="solid">
          <bgColor rgb="FFFF0000"/>
        </patternFill>
      </fill>
      <alignment horizontal="center" readingOrder="0"/>
    </ndxf>
  </rcc>
  <rcc rId="21165" sId="4">
    <nc r="I39" t="inlineStr">
      <is>
        <t>CN</t>
      </is>
    </nc>
  </rcc>
  <rfmt sheetId="4" sqref="I39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indexed="22"/>
        </patternFill>
      </fill>
      <border diagonalUp="0" diagonalDown="0" outline="0">
        <left style="thin">
          <color indexed="64"/>
        </left>
        <right/>
        <top/>
        <bottom/>
      </border>
    </dxf>
  </rfmt>
  <rcc rId="21166" sId="4">
    <nc r="J39" t="inlineStr">
      <is>
        <t>n/a</t>
      </is>
    </nc>
  </rcc>
  <rfmt sheetId="4" sqref="J39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indexed="22"/>
        </patternFill>
      </fill>
      <border diagonalUp="0" diagonalDown="0" outline="0">
        <left/>
        <right/>
        <top/>
        <bottom/>
      </border>
    </dxf>
  </rfmt>
  <rcv guid="{83E26134-8071-4B52-B9C2-8B5396DF70B4}" action="delete"/>
  <rdn rId="0" localSheetId="3" customView="1" name="Z_83E26134_8071_4B52_B9C2_8B5396DF70B4_.wvu.Rows" hidden="1" oldHidden="1">
    <formula>Plan!$488:$750</formula>
    <oldFormula>Plan!$488:$750</oldFormula>
  </rdn>
  <rdn rId="0" localSheetId="3" customView="1" name="Z_83E26134_8071_4B52_B9C2_8B5396DF70B4_.wvu.Cols" hidden="1" oldHidden="1">
    <formula>Plan!$S:$U</formula>
    <oldFormula>Plan!$S:$U</oldFormula>
  </rdn>
  <rdn rId="0" localSheetId="3" customView="1" name="Z_83E26134_8071_4B52_B9C2_8B5396DF70B4_.wvu.FilterData" hidden="1" oldHidden="1">
    <formula>Plan!$A$5:$BQ$468</formula>
    <oldFormula>Plan!$A$5:$BQ$468</oldFormula>
  </rdn>
  <rdn rId="0" localSheetId="4" customView="1" name="Z_83E26134_8071_4B52_B9C2_8B5396DF70B4_.wvu.FilterData" hidden="1" oldHidden="1">
    <formula>'Delivery Docs Plan'!$I$1:$I$38</formula>
    <oldFormula>'Delivery Docs Plan'!$I$1:$I$38</oldFormula>
  </rdn>
  <rdn rId="0" localSheetId="5" customView="1" name="Z_83E26134_8071_4B52_B9C2_8B5396DF70B4_.wvu.Rows" hidden="1" oldHidden="1">
    <formula>'PR Matrix'!$1:$1</formula>
    <oldFormula>'PR Matrix'!$1:$1</oldFormula>
  </rdn>
  <rdn rId="0" localSheetId="5" customView="1" name="Z_83E26134_8071_4B52_B9C2_8B5396DF70B4_.wvu.Cols" hidden="1" oldHidden="1">
    <formula>'PR Matrix'!$JL:$XFD</formula>
    <oldFormula>'PR Matrix'!$JL:$XFD</oldFormula>
  </rdn>
  <rdn rId="0" localSheetId="6" customView="1" name="Z_83E26134_8071_4B52_B9C2_8B5396DF70B4_.wvu.Cols" hidden="1" oldHidden="1">
    <formula>Allocation!$L:$XFD</formula>
    <oldFormula>Allocation!$L:$XFD</oldFormula>
  </rdn>
  <rdn rId="0" localSheetId="6" customView="1" name="Z_83E26134_8071_4B52_B9C2_8B5396DF70B4_.wvu.FilterData" hidden="1" oldHidden="1">
    <formula>Allocation!$A$1:$K$1</formula>
    <oldFormula>Allocation!$A$1:$K$1</oldFormula>
  </rdn>
  <rdn rId="0" localSheetId="7" customView="1" name="Z_83E26134_8071_4B52_B9C2_8B5396DF70B4_.wvu.FilterData" hidden="1" oldHidden="1">
    <formula>'SRS Reviews'!$A$1:$Q$136</formula>
    <oldFormula>'SRS Reviews'!$A$1:$Q$136</oldFormula>
  </rdn>
  <rdn rId="0" localSheetId="8" customView="1" name="Z_83E26134_8071_4B52_B9C2_8B5396DF70B4_.wvu.FilterData" hidden="1" oldHidden="1">
    <formula>Estimates!$A$2:$BC$460</formula>
    <oldFormula>Estimates!$A$2:$BC$460</oldFormula>
  </rdn>
  <rdn rId="0" localSheetId="10" customView="1" name="Z_83E26134_8071_4B52_B9C2_8B5396DF70B4_.wvu.FilterData" hidden="1" oldHidden="1">
    <formula>'Open SWPRs'!$A$1:$H$615</formula>
    <oldFormula>'Open SWPRs'!$A$1:$H$615</oldFormula>
  </rdn>
  <rdn rId="0" localSheetId="12" customView="1" name="Z_83E26134_8071_4B52_B9C2_8B5396DF70B4_.wvu.FilterData" hidden="1" oldHidden="1">
    <formula>'Build Plan'!$D$3:$L$48</formula>
    <oldFormula>'Build Plan'!$D$3:$L$48</oldFormula>
  </rdn>
  <rcv guid="{83E26134-8071-4B52-B9C2-8B5396DF70B4}" action="add"/>
</revisions>
</file>

<file path=xl/revisions/revisionLog51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1179" sId="5">
    <nc r="H354" t="inlineStr">
      <is>
        <t>Y</t>
      </is>
    </nc>
  </rcc>
  <rcc rId="21180" sId="5">
    <nc r="B354">
      <v>6224</v>
    </nc>
  </rcc>
  <rcc rId="21181" sId="8">
    <nc r="C335" t="inlineStr">
      <is>
        <t>Medium</t>
      </is>
    </nc>
  </rcc>
  <rcc rId="21182" sId="3">
    <nc r="E343">
      <v>6224</v>
    </nc>
  </rcc>
  <rcc rId="21183" sId="3">
    <nc r="I343" t="inlineStr">
      <is>
        <t>Y</t>
      </is>
    </nc>
  </rcc>
  <rcc rId="21184" sId="3">
    <nc r="M343" t="inlineStr">
      <is>
        <t>Y</t>
      </is>
    </nc>
  </rcc>
  <rcc rId="21185" sId="3">
    <nc r="N343" t="inlineStr">
      <is>
        <t>Y</t>
      </is>
    </nc>
  </rcc>
  <rcc rId="21186" sId="3">
    <nc r="O343" t="inlineStr">
      <is>
        <t>Y</t>
      </is>
    </nc>
  </rcc>
  <rcc rId="21187" sId="3">
    <nc r="P343" t="inlineStr">
      <is>
        <t>Y</t>
      </is>
    </nc>
  </rcc>
  <rcc rId="21188" sId="5">
    <oc r="B339">
      <v>6224</v>
    </oc>
    <nc r="B339"/>
  </rcc>
  <rcc rId="21189" sId="5">
    <oc r="H339" t="inlineStr">
      <is>
        <t>Y</t>
      </is>
    </oc>
    <nc r="H339"/>
  </rcc>
  <rcc rId="21190" sId="3">
    <oc r="I328" t="inlineStr">
      <is>
        <t>Y</t>
      </is>
    </oc>
    <nc r="I328"/>
  </rcc>
  <rcc rId="21191" sId="3">
    <oc r="M328" t="inlineStr">
      <is>
        <t>Y</t>
      </is>
    </oc>
    <nc r="M328"/>
  </rcc>
  <rcc rId="21192" sId="3">
    <oc r="N328" t="inlineStr">
      <is>
        <t>Y</t>
      </is>
    </oc>
    <nc r="N328"/>
  </rcc>
  <rcc rId="21193" sId="3">
    <oc r="O328" t="inlineStr">
      <is>
        <t>Y</t>
      </is>
    </oc>
    <nc r="O328"/>
  </rcc>
  <rcc rId="21194" sId="3">
    <oc r="P328" t="inlineStr">
      <is>
        <t>Y</t>
      </is>
    </oc>
    <nc r="P328"/>
  </rcc>
  <rcc rId="21195" sId="3">
    <oc r="E328">
      <v>6224</v>
    </oc>
    <nc r="E328"/>
  </rcc>
  <rcc rId="21196" sId="3" odxf="1" dxf="1">
    <nc r="AV180" t="inlineStr">
      <is>
        <t>TCS</t>
      </is>
    </nc>
    <odxf>
      <font>
        <sz val="8"/>
      </font>
    </odxf>
    <ndxf>
      <font>
        <sz val="8"/>
        <color theme="0" tint="-0.34998626667073579"/>
      </font>
    </ndxf>
  </rcc>
  <rcc rId="21197" sId="3" odxf="1" dxf="1">
    <nc r="AV181" t="inlineStr">
      <is>
        <t>TCS</t>
      </is>
    </nc>
    <odxf>
      <font>
        <sz val="8"/>
      </font>
    </odxf>
    <ndxf>
      <font>
        <sz val="8"/>
        <color theme="0" tint="-0.34998626667073579"/>
      </font>
    </ndxf>
  </rcc>
</revisions>
</file>

<file path=xl/revisions/revisionLog51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1198" sId="5">
    <nc r="I327" t="inlineStr">
      <is>
        <t>Y</t>
      </is>
    </nc>
  </rcc>
  <rcc rId="21199" sId="5">
    <nc r="B327">
      <v>6230</v>
    </nc>
  </rcc>
  <rcc rId="21200" sId="5">
    <nc r="I250" t="inlineStr">
      <is>
        <t>Y</t>
      </is>
    </nc>
  </rcc>
  <rcc rId="21201" sId="5">
    <nc r="B250">
      <v>6230</v>
    </nc>
  </rcc>
  <rcc rId="21202" sId="3">
    <nc r="E239">
      <v>6230</v>
    </nc>
  </rcc>
  <rcc rId="21203" sId="3">
    <nc r="E316" t="inlineStr">
      <is>
        <t>6230</t>
      </is>
    </nc>
  </rcc>
  <rcc rId="21204" sId="3">
    <nc r="M239" t="inlineStr">
      <is>
        <t>Y</t>
      </is>
    </nc>
  </rcc>
  <rcc rId="21205" sId="3">
    <nc r="N239" t="inlineStr">
      <is>
        <t>Y</t>
      </is>
    </nc>
  </rcc>
  <rcc rId="21206" sId="3">
    <nc r="O239" t="inlineStr">
      <is>
        <t>Y</t>
      </is>
    </nc>
  </rcc>
  <rcc rId="21207" sId="3">
    <nc r="P239" t="inlineStr">
      <is>
        <t>Y</t>
      </is>
    </nc>
  </rcc>
  <rcc rId="21208" sId="3">
    <nc r="M316" t="inlineStr">
      <is>
        <t>Y</t>
      </is>
    </nc>
  </rcc>
  <rcc rId="21209" sId="3">
    <nc r="N316" t="inlineStr">
      <is>
        <t>Y</t>
      </is>
    </nc>
  </rcc>
  <rcc rId="21210" sId="3">
    <nc r="O316" t="inlineStr">
      <is>
        <t>Y</t>
      </is>
    </nc>
  </rcc>
  <rcc rId="21211" sId="3">
    <nc r="P316" t="inlineStr">
      <is>
        <t>Y</t>
      </is>
    </nc>
  </rcc>
  <rcc rId="21212" sId="8">
    <nc r="C232" t="inlineStr">
      <is>
        <t>Low</t>
      </is>
    </nc>
  </rcc>
  <rcc rId="21213" sId="8">
    <nc r="C309" t="inlineStr">
      <is>
        <t>Medium</t>
      </is>
    </nc>
  </rcc>
  <rcv guid="{83E26134-8071-4B52-B9C2-8B5396DF70B4}" action="delete"/>
  <rdn rId="0" localSheetId="3" customView="1" name="Z_83E26134_8071_4B52_B9C2_8B5396DF70B4_.wvu.Rows" hidden="1" oldHidden="1">
    <formula>Plan!$488:$750</formula>
    <oldFormula>Plan!$488:$750</oldFormula>
  </rdn>
  <rdn rId="0" localSheetId="3" customView="1" name="Z_83E26134_8071_4B52_B9C2_8B5396DF70B4_.wvu.Cols" hidden="1" oldHidden="1">
    <formula>Plan!$S:$U</formula>
    <oldFormula>Plan!$S:$U</oldFormula>
  </rdn>
  <rdn rId="0" localSheetId="3" customView="1" name="Z_83E26134_8071_4B52_B9C2_8B5396DF70B4_.wvu.FilterData" hidden="1" oldHidden="1">
    <formula>Plan!$A$5:$BQ$468</formula>
    <oldFormula>Plan!$A$5:$BQ$468</oldFormula>
  </rdn>
  <rdn rId="0" localSheetId="4" customView="1" name="Z_83E26134_8071_4B52_B9C2_8B5396DF70B4_.wvu.FilterData" hidden="1" oldHidden="1">
    <formula>'Delivery Docs Plan'!$I$1:$I$38</formula>
    <oldFormula>'Delivery Docs Plan'!$I$1:$I$38</oldFormula>
  </rdn>
  <rdn rId="0" localSheetId="5" customView="1" name="Z_83E26134_8071_4B52_B9C2_8B5396DF70B4_.wvu.Rows" hidden="1" oldHidden="1">
    <formula>'PR Matrix'!$1:$1</formula>
    <oldFormula>'PR Matrix'!$1:$1</oldFormula>
  </rdn>
  <rdn rId="0" localSheetId="5" customView="1" name="Z_83E26134_8071_4B52_B9C2_8B5396DF70B4_.wvu.Cols" hidden="1" oldHidden="1">
    <formula>'PR Matrix'!$JL:$XFD</formula>
    <oldFormula>'PR Matrix'!$JL:$XFD</oldFormula>
  </rdn>
  <rdn rId="0" localSheetId="6" customView="1" name="Z_83E26134_8071_4B52_B9C2_8B5396DF70B4_.wvu.Cols" hidden="1" oldHidden="1">
    <formula>Allocation!$L:$XFD</formula>
    <oldFormula>Allocation!$L:$XFD</oldFormula>
  </rdn>
  <rdn rId="0" localSheetId="6" customView="1" name="Z_83E26134_8071_4B52_B9C2_8B5396DF70B4_.wvu.FilterData" hidden="1" oldHidden="1">
    <formula>Allocation!$A$1:$K$1</formula>
    <oldFormula>Allocation!$A$1:$K$1</oldFormula>
  </rdn>
  <rdn rId="0" localSheetId="7" customView="1" name="Z_83E26134_8071_4B52_B9C2_8B5396DF70B4_.wvu.FilterData" hidden="1" oldHidden="1">
    <formula>'SRS Reviews'!$A$1:$Q$136</formula>
    <oldFormula>'SRS Reviews'!$A$1:$Q$136</oldFormula>
  </rdn>
  <rdn rId="0" localSheetId="8" customView="1" name="Z_83E26134_8071_4B52_B9C2_8B5396DF70B4_.wvu.FilterData" hidden="1" oldHidden="1">
    <formula>Estimates!$A$2:$BC$460</formula>
    <oldFormula>Estimates!$A$2:$BC$460</oldFormula>
  </rdn>
  <rdn rId="0" localSheetId="10" customView="1" name="Z_83E26134_8071_4B52_B9C2_8B5396DF70B4_.wvu.FilterData" hidden="1" oldHidden="1">
    <formula>'Open SWPRs'!$A$1:$H$615</formula>
    <oldFormula>'Open SWPRs'!$A$1:$H$615</oldFormula>
  </rdn>
  <rdn rId="0" localSheetId="12" customView="1" name="Z_83E26134_8071_4B52_B9C2_8B5396DF70B4_.wvu.FilterData" hidden="1" oldHidden="1">
    <formula>'Build Plan'!$D$3:$L$48</formula>
    <oldFormula>'Build Plan'!$D$3:$L$48</oldFormula>
  </rdn>
  <rcv guid="{83E26134-8071-4B52-B9C2-8B5396DF70B4}" action="add"/>
</revisions>
</file>

<file path=xl/revisions/revisionLog52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1226" sId="4">
    <nc r="P17" t="inlineStr">
      <is>
        <t>NFPR2261</t>
      </is>
    </nc>
  </rcc>
  <rcc rId="21227" sId="4">
    <oc r="I12" t="inlineStr">
      <is>
        <t>CP/BAZ</t>
      </is>
    </oc>
    <nc r="I12" t="inlineStr">
      <is>
        <t>LC</t>
      </is>
    </nc>
  </rcc>
  <rcc rId="21228" sId="4">
    <nc r="J12" t="inlineStr">
      <is>
        <t>CP</t>
      </is>
    </nc>
  </rcc>
  <rcc rId="21229" sId="4">
    <oc r="I13" t="inlineStr">
      <is>
        <t>NT</t>
      </is>
    </oc>
    <nc r="I13" t="inlineStr">
      <is>
        <t>TCS/RRB</t>
      </is>
    </nc>
  </rcc>
  <rcc rId="21230" sId="4">
    <oc r="J13" t="inlineStr">
      <is>
        <t>DHB</t>
      </is>
    </oc>
    <nc r="J13" t="inlineStr">
      <is>
        <t>RRB/TCS</t>
      </is>
    </nc>
  </rcc>
  <rcc rId="21231" sId="4">
    <oc r="I15" t="inlineStr">
      <is>
        <t>PP</t>
      </is>
    </oc>
    <nc r="I15" t="inlineStr">
      <is>
        <t>TCS/RRB</t>
      </is>
    </nc>
  </rcc>
  <rcc rId="21232" sId="4">
    <oc r="J15" t="inlineStr">
      <is>
        <t>AV</t>
      </is>
    </oc>
    <nc r="J15" t="inlineStr">
      <is>
        <t>RRB/TCS</t>
      </is>
    </nc>
  </rcc>
  <rcc rId="21233" sId="4">
    <oc r="I17" t="inlineStr">
      <is>
        <t>KM</t>
      </is>
    </oc>
    <nc r="I17" t="inlineStr">
      <is>
        <t>TCS/RRB</t>
      </is>
    </nc>
  </rcc>
  <rfmt sheetId="4" sqref="J17" start="0" length="0">
    <dxf>
      <border outline="0">
        <left/>
      </border>
    </dxf>
  </rfmt>
  <rcc rId="21234" sId="4">
    <oc r="J17" t="inlineStr">
      <is>
        <t>JR</t>
      </is>
    </oc>
    <nc r="J17" t="inlineStr">
      <is>
        <t>TCS</t>
      </is>
    </nc>
  </rcc>
  <rcc rId="21235" sId="4">
    <oc r="I19" t="inlineStr">
      <is>
        <t>HG</t>
      </is>
    </oc>
    <nc r="I19" t="inlineStr">
      <is>
        <t>TCS/RRB</t>
      </is>
    </nc>
  </rcc>
  <rcc rId="21236" sId="4">
    <oc r="J19" t="inlineStr">
      <is>
        <t>RS</t>
      </is>
    </oc>
    <nc r="J19" t="inlineStr">
      <is>
        <t>RRB/TCS</t>
      </is>
    </nc>
  </rcc>
  <rcc rId="21237" sId="4" odxf="1" dxf="1">
    <oc r="I22" t="inlineStr">
      <is>
        <t>MP</t>
      </is>
    </oc>
    <nc r="I22" t="inlineStr">
      <is>
        <t>TCS/RRB</t>
      </is>
    </nc>
    <odxf>
      <fill>
        <patternFill patternType="none">
          <bgColor indexed="65"/>
        </patternFill>
      </fill>
    </odxf>
    <ndxf>
      <fill>
        <patternFill patternType="solid">
          <bgColor indexed="22"/>
        </patternFill>
      </fill>
    </ndxf>
  </rcc>
  <rcc rId="21238" sId="4">
    <oc r="J22" t="inlineStr">
      <is>
        <t>RS</t>
      </is>
    </oc>
    <nc r="J22" t="inlineStr">
      <is>
        <t>TCS</t>
      </is>
    </nc>
  </rcc>
  <rcc rId="21239" sId="4" odxf="1" dxf="1">
    <oc r="I23" t="inlineStr">
      <is>
        <t>JJ</t>
      </is>
    </oc>
    <nc r="I23" t="inlineStr">
      <is>
        <t>TCS/RRB</t>
      </is>
    </nc>
    <odxf>
      <fill>
        <patternFill patternType="none">
          <bgColor indexed="65"/>
        </patternFill>
      </fill>
    </odxf>
    <ndxf>
      <fill>
        <patternFill patternType="solid">
          <bgColor indexed="22"/>
        </patternFill>
      </fill>
    </ndxf>
  </rcc>
  <rcc rId="21240" sId="4">
    <oc r="J23" t="inlineStr">
      <is>
        <t>DHB</t>
      </is>
    </oc>
    <nc r="J23" t="inlineStr">
      <is>
        <t>RRB/TCS</t>
      </is>
    </nc>
  </rcc>
  <rcc rId="21241" sId="4">
    <oc r="I25" t="inlineStr">
      <is>
        <t>MP</t>
      </is>
    </oc>
    <nc r="I25" t="inlineStr">
      <is>
        <t>TCS/RRB</t>
      </is>
    </nc>
  </rcc>
  <rcc rId="21242" sId="4" odxf="1" dxf="1">
    <oc r="J25" t="inlineStr">
      <is>
        <t>AV</t>
      </is>
    </oc>
    <nc r="J25" t="inlineStr">
      <is>
        <t>TCS</t>
      </is>
    </nc>
    <odxf>
      <border outline="0">
        <left style="thin">
          <color indexed="64"/>
        </left>
      </border>
    </odxf>
    <ndxf>
      <border outline="0">
        <left/>
      </border>
    </ndxf>
  </rcc>
</revisions>
</file>

<file path=xl/revisions/revisionLog52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1243" sId="3">
    <oc r="E64">
      <v>5955</v>
    </oc>
    <nc r="E64" t="inlineStr">
      <is>
        <r>
          <t xml:space="preserve">5955, </t>
        </r>
        <r>
          <rPr>
            <sz val="8"/>
            <color theme="0" tint="-0.34998626667073579"/>
            <rFont val="Arial"/>
            <family val="2"/>
          </rPr>
          <t>NFPR571</t>
        </r>
      </is>
    </nc>
  </rcc>
  <rcc rId="21244" sId="3">
    <oc r="E73">
      <v>6216</v>
    </oc>
    <nc r="E73" t="inlineStr">
      <is>
        <r>
          <t xml:space="preserve">6216, </t>
        </r>
        <r>
          <rPr>
            <sz val="8"/>
            <color theme="0" tint="-0.34998626667073579"/>
            <rFont val="Arial"/>
            <family val="2"/>
          </rPr>
          <t>NFPR1572</t>
        </r>
      </is>
    </nc>
  </rcc>
  <rcv guid="{83E26134-8071-4B52-B9C2-8B5396DF70B4}" action="delete"/>
  <rdn rId="0" localSheetId="3" customView="1" name="Z_83E26134_8071_4B52_B9C2_8B5396DF70B4_.wvu.Rows" hidden="1" oldHidden="1">
    <formula>Plan!$488:$750</formula>
    <oldFormula>Plan!$488:$750</oldFormula>
  </rdn>
  <rdn rId="0" localSheetId="3" customView="1" name="Z_83E26134_8071_4B52_B9C2_8B5396DF70B4_.wvu.Cols" hidden="1" oldHidden="1">
    <formula>Plan!$S:$U</formula>
    <oldFormula>Plan!$S:$U</oldFormula>
  </rdn>
  <rdn rId="0" localSheetId="3" customView="1" name="Z_83E26134_8071_4B52_B9C2_8B5396DF70B4_.wvu.FilterData" hidden="1" oldHidden="1">
    <formula>Plan!$A$5:$BQ$468</formula>
    <oldFormula>Plan!$A$5:$BQ$468</oldFormula>
  </rdn>
  <rdn rId="0" localSheetId="4" customView="1" name="Z_83E26134_8071_4B52_B9C2_8B5396DF70B4_.wvu.FilterData" hidden="1" oldHidden="1">
    <formula>'Delivery Docs Plan'!$I$1:$I$38</formula>
    <oldFormula>'Delivery Docs Plan'!$I$1:$I$38</oldFormula>
  </rdn>
  <rdn rId="0" localSheetId="5" customView="1" name="Z_83E26134_8071_4B52_B9C2_8B5396DF70B4_.wvu.Rows" hidden="1" oldHidden="1">
    <formula>'PR Matrix'!$1:$1</formula>
    <oldFormula>'PR Matrix'!$1:$1</oldFormula>
  </rdn>
  <rdn rId="0" localSheetId="5" customView="1" name="Z_83E26134_8071_4B52_B9C2_8B5396DF70B4_.wvu.Cols" hidden="1" oldHidden="1">
    <formula>'PR Matrix'!$JL:$XFD</formula>
    <oldFormula>'PR Matrix'!$JL:$XFD</oldFormula>
  </rdn>
  <rdn rId="0" localSheetId="6" customView="1" name="Z_83E26134_8071_4B52_B9C2_8B5396DF70B4_.wvu.Cols" hidden="1" oldHidden="1">
    <formula>Allocation!$L:$XFD</formula>
    <oldFormula>Allocation!$L:$XFD</oldFormula>
  </rdn>
  <rdn rId="0" localSheetId="6" customView="1" name="Z_83E26134_8071_4B52_B9C2_8B5396DF70B4_.wvu.FilterData" hidden="1" oldHidden="1">
    <formula>Allocation!$A$1:$K$1</formula>
    <oldFormula>Allocation!$A$1:$K$1</oldFormula>
  </rdn>
  <rdn rId="0" localSheetId="7" customView="1" name="Z_83E26134_8071_4B52_B9C2_8B5396DF70B4_.wvu.FilterData" hidden="1" oldHidden="1">
    <formula>'SRS Reviews'!$A$1:$Q$136</formula>
    <oldFormula>'SRS Reviews'!$A$1:$Q$136</oldFormula>
  </rdn>
  <rdn rId="0" localSheetId="8" customView="1" name="Z_83E26134_8071_4B52_B9C2_8B5396DF70B4_.wvu.FilterData" hidden="1" oldHidden="1">
    <formula>Estimates!$A$2:$BC$460</formula>
    <oldFormula>Estimates!$A$2:$BC$460</oldFormula>
  </rdn>
  <rdn rId="0" localSheetId="10" customView="1" name="Z_83E26134_8071_4B52_B9C2_8B5396DF70B4_.wvu.FilterData" hidden="1" oldHidden="1">
    <formula>'Open SWPRs'!$A$1:$H$615</formula>
    <oldFormula>'Open SWPRs'!$A$1:$H$615</oldFormula>
  </rdn>
  <rdn rId="0" localSheetId="12" customView="1" name="Z_83E26134_8071_4B52_B9C2_8B5396DF70B4_.wvu.FilterData" hidden="1" oldHidden="1">
    <formula>'Build Plan'!$D$3:$L$48</formula>
    <oldFormula>'Build Plan'!$D$3:$L$48</oldFormula>
  </rdn>
  <rcv guid="{83E26134-8071-4B52-B9C2-8B5396DF70B4}" action="add"/>
</revisions>
</file>

<file path=xl/revisions/revisionLog52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1257" sId="5">
    <oc r="I250" t="inlineStr">
      <is>
        <t>Y</t>
      </is>
    </oc>
    <nc r="I250"/>
  </rcc>
  <rcc rId="21258" sId="5">
    <oc r="B250">
      <v>6230</v>
    </oc>
    <nc r="B250"/>
  </rcc>
  <rcc rId="21259" sId="3">
    <oc r="E239">
      <v>6230</v>
    </oc>
    <nc r="E239"/>
  </rcc>
  <rcc rId="21260" sId="3">
    <oc r="M239" t="inlineStr">
      <is>
        <t>Y</t>
      </is>
    </oc>
    <nc r="M239"/>
  </rcc>
  <rcc rId="21261" sId="3">
    <oc r="N239" t="inlineStr">
      <is>
        <t>Y</t>
      </is>
    </oc>
    <nc r="N239"/>
  </rcc>
  <rcc rId="21262" sId="3">
    <oc r="O239" t="inlineStr">
      <is>
        <t>Y</t>
      </is>
    </oc>
    <nc r="O239"/>
  </rcc>
  <rcc rId="21263" sId="3">
    <oc r="P239" t="inlineStr">
      <is>
        <t>Y</t>
      </is>
    </oc>
    <nc r="P239"/>
  </rcc>
  <rcc rId="21264" sId="3">
    <nc r="W299" t="inlineStr">
      <is>
        <t>RRB</t>
      </is>
    </nc>
  </rcc>
  <rcc rId="21265" sId="3">
    <nc r="X299" t="inlineStr">
      <is>
        <t>SP</t>
      </is>
    </nc>
  </rcc>
  <rfmt sheetId="3" sqref="W299" start="0" length="2147483647">
    <dxf>
      <font>
        <color theme="0" tint="-0.34998626667073579"/>
      </font>
    </dxf>
  </rfmt>
  <rcc rId="21266" sId="3" odxf="1" dxf="1">
    <nc r="W316" t="inlineStr">
      <is>
        <t>RRB</t>
      </is>
    </nc>
    <odxf>
      <font>
        <sz val="8"/>
      </font>
    </odxf>
    <ndxf>
      <font>
        <sz val="8"/>
        <color theme="0" tint="-0.34998626667073579"/>
      </font>
    </ndxf>
  </rcc>
  <rcc rId="21267" sId="3">
    <nc r="X316" t="inlineStr">
      <is>
        <t>SP</t>
      </is>
    </nc>
  </rcc>
  <rcc rId="21268" sId="3" odxf="1" dxf="1">
    <nc r="AF299" t="inlineStr">
      <is>
        <t>RRB</t>
      </is>
    </nc>
    <odxf>
      <font>
        <sz val="8"/>
      </font>
    </odxf>
    <ndxf>
      <font>
        <sz val="8"/>
        <color theme="0" tint="-0.34998626667073579"/>
      </font>
    </ndxf>
  </rcc>
  <rcc rId="21269" sId="3">
    <nc r="AG299" t="inlineStr">
      <is>
        <t>SP</t>
      </is>
    </nc>
  </rcc>
  <rcc rId="21270" sId="3" odxf="1" dxf="1">
    <nc r="AF316" t="inlineStr">
      <is>
        <t>RRB</t>
      </is>
    </nc>
    <odxf>
      <font>
        <sz val="8"/>
      </font>
    </odxf>
    <ndxf>
      <font>
        <sz val="8"/>
        <color theme="0" tint="-0.34998626667073579"/>
      </font>
    </ndxf>
  </rcc>
  <rcc rId="21271" sId="3">
    <nc r="AG316" t="inlineStr">
      <is>
        <t>SP</t>
      </is>
    </nc>
  </rcc>
  <rcc rId="21272" sId="3" odxf="1" dxf="1">
    <nc r="AV299" t="inlineStr">
      <is>
        <t>RRB</t>
      </is>
    </nc>
    <odxf>
      <font>
        <sz val="8"/>
      </font>
    </odxf>
    <ndxf>
      <font>
        <sz val="8"/>
        <color theme="0" tint="-0.34998626667073579"/>
      </font>
    </ndxf>
  </rcc>
  <rcc rId="21273" sId="3" odxf="1" dxf="1">
    <nc r="AV316" t="inlineStr">
      <is>
        <t>RRB</t>
      </is>
    </nc>
    <odxf>
      <font>
        <sz val="8"/>
      </font>
    </odxf>
    <ndxf>
      <font>
        <sz val="8"/>
        <color theme="0" tint="-0.34998626667073579"/>
      </font>
    </ndxf>
  </rcc>
  <rcc rId="21274" sId="3">
    <nc r="AX316" t="inlineStr">
      <is>
        <t>SP</t>
      </is>
    </nc>
  </rcc>
  <rcc rId="21275" sId="3">
    <nc r="AX299" t="inlineStr">
      <is>
        <t>SP</t>
      </is>
    </nc>
  </rcc>
  <rcv guid="{83E26134-8071-4B52-B9C2-8B5396DF70B4}" action="delete"/>
  <rdn rId="0" localSheetId="3" customView="1" name="Z_83E26134_8071_4B52_B9C2_8B5396DF70B4_.wvu.Rows" hidden="1" oldHidden="1">
    <formula>Plan!$488:$750</formula>
    <oldFormula>Plan!$488:$750</oldFormula>
  </rdn>
  <rdn rId="0" localSheetId="3" customView="1" name="Z_83E26134_8071_4B52_B9C2_8B5396DF70B4_.wvu.Cols" hidden="1" oldHidden="1">
    <formula>Plan!$S:$U</formula>
    <oldFormula>Plan!$S:$U</oldFormula>
  </rdn>
  <rdn rId="0" localSheetId="3" customView="1" name="Z_83E26134_8071_4B52_B9C2_8B5396DF70B4_.wvu.FilterData" hidden="1" oldHidden="1">
    <formula>Plan!$A$5:$BQ$468</formula>
    <oldFormula>Plan!$A$5:$BQ$468</oldFormula>
  </rdn>
  <rdn rId="0" localSheetId="4" customView="1" name="Z_83E26134_8071_4B52_B9C2_8B5396DF70B4_.wvu.FilterData" hidden="1" oldHidden="1">
    <formula>'Delivery Docs Plan'!$I$1:$I$38</formula>
    <oldFormula>'Delivery Docs Plan'!$I$1:$I$38</oldFormula>
  </rdn>
  <rdn rId="0" localSheetId="5" customView="1" name="Z_83E26134_8071_4B52_B9C2_8B5396DF70B4_.wvu.Rows" hidden="1" oldHidden="1">
    <formula>'PR Matrix'!$1:$1</formula>
    <oldFormula>'PR Matrix'!$1:$1</oldFormula>
  </rdn>
  <rdn rId="0" localSheetId="5" customView="1" name="Z_83E26134_8071_4B52_B9C2_8B5396DF70B4_.wvu.Cols" hidden="1" oldHidden="1">
    <formula>'PR Matrix'!$JL:$XFD</formula>
    <oldFormula>'PR Matrix'!$JL:$XFD</oldFormula>
  </rdn>
  <rdn rId="0" localSheetId="6" customView="1" name="Z_83E26134_8071_4B52_B9C2_8B5396DF70B4_.wvu.Cols" hidden="1" oldHidden="1">
    <formula>Allocation!$L:$XFD</formula>
    <oldFormula>Allocation!$L:$XFD</oldFormula>
  </rdn>
  <rdn rId="0" localSheetId="6" customView="1" name="Z_83E26134_8071_4B52_B9C2_8B5396DF70B4_.wvu.FilterData" hidden="1" oldHidden="1">
    <formula>Allocation!$A$1:$K$1</formula>
    <oldFormula>Allocation!$A$1:$K$1</oldFormula>
  </rdn>
  <rdn rId="0" localSheetId="7" customView="1" name="Z_83E26134_8071_4B52_B9C2_8B5396DF70B4_.wvu.FilterData" hidden="1" oldHidden="1">
    <formula>'SRS Reviews'!$A$1:$Q$136</formula>
    <oldFormula>'SRS Reviews'!$A$1:$Q$136</oldFormula>
  </rdn>
  <rdn rId="0" localSheetId="8" customView="1" name="Z_83E26134_8071_4B52_B9C2_8B5396DF70B4_.wvu.FilterData" hidden="1" oldHidden="1">
    <formula>Estimates!$A$2:$BC$460</formula>
    <oldFormula>Estimates!$A$2:$BC$460</oldFormula>
  </rdn>
  <rdn rId="0" localSheetId="10" customView="1" name="Z_83E26134_8071_4B52_B9C2_8B5396DF70B4_.wvu.FilterData" hidden="1" oldHidden="1">
    <formula>'Open SWPRs'!$A$1:$H$615</formula>
    <oldFormula>'Open SWPRs'!$A$1:$H$615</oldFormula>
  </rdn>
  <rdn rId="0" localSheetId="12" customView="1" name="Z_83E26134_8071_4B52_B9C2_8B5396DF70B4_.wvu.FilterData" hidden="1" oldHidden="1">
    <formula>'Build Plan'!$D$3:$L$48</formula>
    <oldFormula>'Build Plan'!$D$3:$L$48</oldFormula>
  </rdn>
  <rcv guid="{83E26134-8071-4B52-B9C2-8B5396DF70B4}" action="add"/>
</revisions>
</file>

<file path=xl/revisions/revisionLog52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1288" sId="5">
    <nc r="G286" t="inlineStr">
      <is>
        <t>Y</t>
      </is>
    </nc>
  </rcc>
  <rcc rId="21289" sId="5">
    <nc r="B286">
      <v>6217</v>
    </nc>
  </rcc>
  <rcc rId="21290" sId="3">
    <nc r="E275">
      <v>6217</v>
    </nc>
  </rcc>
  <rcc rId="21291" sId="3">
    <nc r="M275" t="inlineStr">
      <is>
        <t>Y</t>
      </is>
    </nc>
  </rcc>
  <rcc rId="21292" sId="3">
    <nc r="N275" t="inlineStr">
      <is>
        <t>Y</t>
      </is>
    </nc>
  </rcc>
  <rcc rId="21293" sId="3">
    <nc r="O275" t="inlineStr">
      <is>
        <t>Y</t>
      </is>
    </nc>
  </rcc>
  <rcc rId="21294" sId="3">
    <nc r="P275" t="inlineStr">
      <is>
        <t>Y</t>
      </is>
    </nc>
  </rcc>
  <rcv guid="{83E26134-8071-4B52-B9C2-8B5396DF70B4}" action="delete"/>
  <rdn rId="0" localSheetId="3" customView="1" name="Z_83E26134_8071_4B52_B9C2_8B5396DF70B4_.wvu.Rows" hidden="1" oldHidden="1">
    <formula>Plan!$488:$750</formula>
    <oldFormula>Plan!$488:$750</oldFormula>
  </rdn>
  <rdn rId="0" localSheetId="3" customView="1" name="Z_83E26134_8071_4B52_B9C2_8B5396DF70B4_.wvu.Cols" hidden="1" oldHidden="1">
    <formula>Plan!$S:$U</formula>
    <oldFormula>Plan!$S:$U</oldFormula>
  </rdn>
  <rdn rId="0" localSheetId="3" customView="1" name="Z_83E26134_8071_4B52_B9C2_8B5396DF70B4_.wvu.FilterData" hidden="1" oldHidden="1">
    <formula>Plan!$A$5:$BQ$468</formula>
    <oldFormula>Plan!$A$5:$BQ$468</oldFormula>
  </rdn>
  <rdn rId="0" localSheetId="4" customView="1" name="Z_83E26134_8071_4B52_B9C2_8B5396DF70B4_.wvu.FilterData" hidden="1" oldHidden="1">
    <formula>'Delivery Docs Plan'!$I$1:$I$38</formula>
    <oldFormula>'Delivery Docs Plan'!$I$1:$I$38</oldFormula>
  </rdn>
  <rdn rId="0" localSheetId="5" customView="1" name="Z_83E26134_8071_4B52_B9C2_8B5396DF70B4_.wvu.Rows" hidden="1" oldHidden="1">
    <formula>'PR Matrix'!$1:$1</formula>
    <oldFormula>'PR Matrix'!$1:$1</oldFormula>
  </rdn>
  <rdn rId="0" localSheetId="5" customView="1" name="Z_83E26134_8071_4B52_B9C2_8B5396DF70B4_.wvu.Cols" hidden="1" oldHidden="1">
    <formula>'PR Matrix'!$JL:$XFD</formula>
    <oldFormula>'PR Matrix'!$JL:$XFD</oldFormula>
  </rdn>
  <rdn rId="0" localSheetId="6" customView="1" name="Z_83E26134_8071_4B52_B9C2_8B5396DF70B4_.wvu.Cols" hidden="1" oldHidden="1">
    <formula>Allocation!$L:$XFD</formula>
    <oldFormula>Allocation!$L:$XFD</oldFormula>
  </rdn>
  <rdn rId="0" localSheetId="6" customView="1" name="Z_83E26134_8071_4B52_B9C2_8B5396DF70B4_.wvu.FilterData" hidden="1" oldHidden="1">
    <formula>Allocation!$A$1:$K$1</formula>
    <oldFormula>Allocation!$A$1:$K$1</oldFormula>
  </rdn>
  <rdn rId="0" localSheetId="7" customView="1" name="Z_83E26134_8071_4B52_B9C2_8B5396DF70B4_.wvu.FilterData" hidden="1" oldHidden="1">
    <formula>'SRS Reviews'!$A$1:$Q$136</formula>
    <oldFormula>'SRS Reviews'!$A$1:$Q$136</oldFormula>
  </rdn>
  <rdn rId="0" localSheetId="8" customView="1" name="Z_83E26134_8071_4B52_B9C2_8B5396DF70B4_.wvu.FilterData" hidden="1" oldHidden="1">
    <formula>Estimates!$A$2:$BC$460</formula>
    <oldFormula>Estimates!$A$2:$BC$460</oldFormula>
  </rdn>
  <rdn rId="0" localSheetId="10" customView="1" name="Z_83E26134_8071_4B52_B9C2_8B5396DF70B4_.wvu.FilterData" hidden="1" oldHidden="1">
    <formula>'Open SWPRs'!$A$1:$H$615</formula>
    <oldFormula>'Open SWPRs'!$A$1:$H$615</oldFormula>
  </rdn>
  <rdn rId="0" localSheetId="12" customView="1" name="Z_83E26134_8071_4B52_B9C2_8B5396DF70B4_.wvu.FilterData" hidden="1" oldHidden="1">
    <formula>'Build Plan'!$D$3:$L$48</formula>
    <oldFormula>'Build Plan'!$D$3:$L$48</oldFormula>
  </rdn>
  <rcv guid="{83E26134-8071-4B52-B9C2-8B5396DF70B4}" action="add"/>
</revisions>
</file>

<file path=xl/revisions/revisionLog52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1307" sId="5">
    <nc r="G284" t="inlineStr">
      <is>
        <t>S</t>
      </is>
    </nc>
  </rcc>
  <rcc rId="21308" sId="3">
    <oc r="E273">
      <v>5955</v>
    </oc>
    <nc r="E273" t="inlineStr">
      <is>
        <t>5955, 6217</t>
      </is>
    </nc>
  </rcc>
  <rcc rId="21309" sId="5">
    <nc r="G147" t="inlineStr">
      <is>
        <t>Y</t>
      </is>
    </nc>
  </rcc>
  <rcc rId="21310" sId="5">
    <oc r="B147">
      <v>6207</v>
    </oc>
    <nc r="B147" t="inlineStr">
      <is>
        <t>6207, 6217</t>
      </is>
    </nc>
  </rcc>
  <rcc rId="21311" sId="5">
    <nc r="G309" t="inlineStr">
      <is>
        <t>Y</t>
      </is>
    </nc>
  </rcc>
  <rcc rId="21312" sId="5">
    <oc r="B309">
      <v>6207</v>
    </oc>
    <nc r="B309" t="inlineStr">
      <is>
        <t>6207, 6217</t>
      </is>
    </nc>
  </rcc>
  <rcc rId="21313" sId="3">
    <oc r="E136">
      <v>6207</v>
    </oc>
    <nc r="E136" t="inlineStr">
      <is>
        <t>6207, 6217</t>
      </is>
    </nc>
  </rcc>
  <rcc rId="21314" sId="3">
    <oc r="E298" t="inlineStr">
      <is>
        <t>6207</t>
      </is>
    </oc>
    <nc r="E298" t="inlineStr">
      <is>
        <t>6207, 6217</t>
      </is>
    </nc>
  </rcc>
  <rcc rId="21315" sId="8">
    <nc r="C268" t="inlineStr">
      <is>
        <t>Medium</t>
      </is>
    </nc>
  </rcc>
  <rcv guid="{83E26134-8071-4B52-B9C2-8B5396DF70B4}" action="delete"/>
  <rdn rId="0" localSheetId="3" customView="1" name="Z_83E26134_8071_4B52_B9C2_8B5396DF70B4_.wvu.Rows" hidden="1" oldHidden="1">
    <formula>Plan!$488:$750</formula>
    <oldFormula>Plan!$488:$750</oldFormula>
  </rdn>
  <rdn rId="0" localSheetId="3" customView="1" name="Z_83E26134_8071_4B52_B9C2_8B5396DF70B4_.wvu.Cols" hidden="1" oldHidden="1">
    <formula>Plan!$S:$U</formula>
    <oldFormula>Plan!$S:$U</oldFormula>
  </rdn>
  <rdn rId="0" localSheetId="3" customView="1" name="Z_83E26134_8071_4B52_B9C2_8B5396DF70B4_.wvu.FilterData" hidden="1" oldHidden="1">
    <formula>Plan!$A$5:$BQ$468</formula>
    <oldFormula>Plan!$A$5:$BQ$468</oldFormula>
  </rdn>
  <rdn rId="0" localSheetId="4" customView="1" name="Z_83E26134_8071_4B52_B9C2_8B5396DF70B4_.wvu.FilterData" hidden="1" oldHidden="1">
    <formula>'Delivery Docs Plan'!$I$1:$I$38</formula>
    <oldFormula>'Delivery Docs Plan'!$I$1:$I$38</oldFormula>
  </rdn>
  <rdn rId="0" localSheetId="5" customView="1" name="Z_83E26134_8071_4B52_B9C2_8B5396DF70B4_.wvu.Rows" hidden="1" oldHidden="1">
    <formula>'PR Matrix'!$1:$1</formula>
    <oldFormula>'PR Matrix'!$1:$1</oldFormula>
  </rdn>
  <rdn rId="0" localSheetId="5" customView="1" name="Z_83E26134_8071_4B52_B9C2_8B5396DF70B4_.wvu.Cols" hidden="1" oldHidden="1">
    <formula>'PR Matrix'!$JL:$XFD</formula>
    <oldFormula>'PR Matrix'!$JL:$XFD</oldFormula>
  </rdn>
  <rdn rId="0" localSheetId="6" customView="1" name="Z_83E26134_8071_4B52_B9C2_8B5396DF70B4_.wvu.Cols" hidden="1" oldHidden="1">
    <formula>Allocation!$L:$XFD</formula>
    <oldFormula>Allocation!$L:$XFD</oldFormula>
  </rdn>
  <rdn rId="0" localSheetId="6" customView="1" name="Z_83E26134_8071_4B52_B9C2_8B5396DF70B4_.wvu.FilterData" hidden="1" oldHidden="1">
    <formula>Allocation!$A$1:$K$1</formula>
    <oldFormula>Allocation!$A$1:$K$1</oldFormula>
  </rdn>
  <rdn rId="0" localSheetId="7" customView="1" name="Z_83E26134_8071_4B52_B9C2_8B5396DF70B4_.wvu.FilterData" hidden="1" oldHidden="1">
    <formula>'SRS Reviews'!$A$1:$Q$136</formula>
    <oldFormula>'SRS Reviews'!$A$1:$Q$136</oldFormula>
  </rdn>
  <rdn rId="0" localSheetId="8" customView="1" name="Z_83E26134_8071_4B52_B9C2_8B5396DF70B4_.wvu.FilterData" hidden="1" oldHidden="1">
    <formula>Estimates!$A$2:$BC$460</formula>
    <oldFormula>Estimates!$A$2:$BC$460</oldFormula>
  </rdn>
  <rdn rId="0" localSheetId="10" customView="1" name="Z_83E26134_8071_4B52_B9C2_8B5396DF70B4_.wvu.FilterData" hidden="1" oldHidden="1">
    <formula>'Open SWPRs'!$A$1:$H$615</formula>
    <oldFormula>'Open SWPRs'!$A$1:$H$615</oldFormula>
  </rdn>
  <rdn rId="0" localSheetId="12" customView="1" name="Z_83E26134_8071_4B52_B9C2_8B5396DF70B4_.wvu.FilterData" hidden="1" oldHidden="1">
    <formula>'Build Plan'!$D$3:$L$48</formula>
    <oldFormula>'Build Plan'!$D$3:$L$48</oldFormula>
  </rdn>
  <rcv guid="{83E26134-8071-4B52-B9C2-8B5396DF70B4}" action="add"/>
</revisions>
</file>

<file path=xl/revisions/revisionLog52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83E26134-8071-4B52-B9C2-8B5396DF70B4}" action="delete"/>
  <rdn rId="0" localSheetId="3" customView="1" name="Z_83E26134_8071_4B52_B9C2_8B5396DF70B4_.wvu.Rows" hidden="1" oldHidden="1">
    <formula>Plan!$488:$750</formula>
    <oldFormula>Plan!$488:$750</oldFormula>
  </rdn>
  <rdn rId="0" localSheetId="3" customView="1" name="Z_83E26134_8071_4B52_B9C2_8B5396DF70B4_.wvu.Cols" hidden="1" oldHidden="1">
    <formula>Plan!$S:$U</formula>
    <oldFormula>Plan!$S:$U</oldFormula>
  </rdn>
  <rdn rId="0" localSheetId="3" customView="1" name="Z_83E26134_8071_4B52_B9C2_8B5396DF70B4_.wvu.FilterData" hidden="1" oldHidden="1">
    <formula>Plan!$A$5:$BQ$468</formula>
    <oldFormula>Plan!$A$5:$BQ$468</oldFormula>
  </rdn>
  <rdn rId="0" localSheetId="4" customView="1" name="Z_83E26134_8071_4B52_B9C2_8B5396DF70B4_.wvu.FilterData" hidden="1" oldHidden="1">
    <formula>'Delivery Docs Plan'!$I$1:$I$38</formula>
    <oldFormula>'Delivery Docs Plan'!$I$1:$I$38</oldFormula>
  </rdn>
  <rdn rId="0" localSheetId="5" customView="1" name="Z_83E26134_8071_4B52_B9C2_8B5396DF70B4_.wvu.Rows" hidden="1" oldHidden="1">
    <formula>'PR Matrix'!$1:$1</formula>
    <oldFormula>'PR Matrix'!$1:$1</oldFormula>
  </rdn>
  <rdn rId="0" localSheetId="5" customView="1" name="Z_83E26134_8071_4B52_B9C2_8B5396DF70B4_.wvu.Cols" hidden="1" oldHidden="1">
    <formula>'PR Matrix'!$JL:$XFD</formula>
    <oldFormula>'PR Matrix'!$JL:$XFD</oldFormula>
  </rdn>
  <rdn rId="0" localSheetId="6" customView="1" name="Z_83E26134_8071_4B52_B9C2_8B5396DF70B4_.wvu.Cols" hidden="1" oldHidden="1">
    <formula>Allocation!$L:$XFD</formula>
    <oldFormula>Allocation!$L:$XFD</oldFormula>
  </rdn>
  <rdn rId="0" localSheetId="6" customView="1" name="Z_83E26134_8071_4B52_B9C2_8B5396DF70B4_.wvu.FilterData" hidden="1" oldHidden="1">
    <formula>Allocation!$A$1:$K$1</formula>
    <oldFormula>Allocation!$A$1:$K$1</oldFormula>
  </rdn>
  <rdn rId="0" localSheetId="7" customView="1" name="Z_83E26134_8071_4B52_B9C2_8B5396DF70B4_.wvu.FilterData" hidden="1" oldHidden="1">
    <formula>'SRS Reviews'!$A$1:$Q$136</formula>
    <oldFormula>'SRS Reviews'!$A$1:$Q$136</oldFormula>
  </rdn>
  <rdn rId="0" localSheetId="8" customView="1" name="Z_83E26134_8071_4B52_B9C2_8B5396DF70B4_.wvu.FilterData" hidden="1" oldHidden="1">
    <formula>Estimates!$A$2:$BC$460</formula>
    <oldFormula>Estimates!$A$2:$BC$460</oldFormula>
  </rdn>
  <rdn rId="0" localSheetId="10" customView="1" name="Z_83E26134_8071_4B52_B9C2_8B5396DF70B4_.wvu.FilterData" hidden="1" oldHidden="1">
    <formula>'Open SWPRs'!$A$1:$H$615</formula>
    <oldFormula>'Open SWPRs'!$A$1:$H$615</oldFormula>
  </rdn>
  <rdn rId="0" localSheetId="12" customView="1" name="Z_83E26134_8071_4B52_B9C2_8B5396DF70B4_.wvu.FilterData" hidden="1" oldHidden="1">
    <formula>'Build Plan'!$D$3:$L$48</formula>
    <oldFormula>'Build Plan'!$D$3:$L$48</oldFormula>
  </rdn>
  <rcv guid="{83E26134-8071-4B52-B9C2-8B5396DF70B4}" action="add"/>
</revisions>
</file>

<file path=xl/revisions/revisionLog52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1340" sId="4">
    <nc r="P11" t="inlineStr">
      <is>
        <t>NFPR2267</t>
      </is>
    </nc>
  </rcc>
  <rfmt sheetId="4" sqref="P11" start="0" length="2147483647">
    <dxf>
      <font>
        <color rgb="FFFF0000"/>
      </font>
    </dxf>
  </rfmt>
</revisions>
</file>

<file path=xl/revisions/revisionLog52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1341" sId="4">
    <oc r="H23" t="inlineStr">
      <is>
        <t>Y</t>
      </is>
    </oc>
    <nc r="H23" t="inlineStr">
      <is>
        <t>?</t>
      </is>
    </nc>
  </rcc>
  <rfmt sheetId="4" sqref="P23" start="0" length="0">
    <dxf>
      <font>
        <sz val="10"/>
        <color auto="1"/>
        <name val="Arial"/>
        <scheme val="none"/>
      </font>
    </dxf>
  </rfmt>
  <rfmt sheetId="4" sqref="P23" start="0" length="2147483647">
    <dxf>
      <font>
        <color rgb="FFFF0000"/>
      </font>
    </dxf>
  </rfmt>
  <rcc rId="21342" sId="4">
    <nc r="P23" t="inlineStr">
      <is>
        <t>NFPR2268 - only if we are otherwise updating doc</t>
      </is>
    </nc>
  </rcc>
</revisions>
</file>

<file path=xl/revisions/revisionLog52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1343" sId="3">
    <nc r="W260" t="inlineStr">
      <is>
        <t>RRB</t>
      </is>
    </nc>
  </rcc>
  <rcc rId="21344" sId="3">
    <nc r="X260" t="inlineStr">
      <is>
        <t>SN</t>
      </is>
    </nc>
  </rcc>
  <rfmt sheetId="3" sqref="W260" start="0" length="2147483647">
    <dxf>
      <font>
        <color theme="0" tint="-0.34998626667073579"/>
      </font>
    </dxf>
  </rfmt>
  <rcc rId="21345" sId="3" odxf="1" dxf="1">
    <nc r="W273" t="inlineStr">
      <is>
        <t>RRB</t>
      </is>
    </nc>
    <odxf>
      <font>
        <sz val="8"/>
      </font>
    </odxf>
    <ndxf>
      <font>
        <sz val="8"/>
        <color theme="0" tint="-0.34998626667073579"/>
      </font>
    </ndxf>
  </rcc>
  <rcc rId="21346" sId="3">
    <nc r="X273" t="inlineStr">
      <is>
        <t>SN</t>
      </is>
    </nc>
  </rcc>
  <rcc rId="21347" sId="3" odxf="1" dxf="1">
    <nc r="W274" t="inlineStr">
      <is>
        <t>RRB</t>
      </is>
    </nc>
    <odxf>
      <font>
        <sz val="8"/>
      </font>
    </odxf>
    <ndxf>
      <font>
        <sz val="8"/>
        <color theme="0" tint="-0.34998626667073579"/>
      </font>
    </ndxf>
  </rcc>
  <rcc rId="21348" sId="3">
    <nc r="X274" t="inlineStr">
      <is>
        <t>SN</t>
      </is>
    </nc>
  </rcc>
  <rcc rId="21349" sId="3" odxf="1" dxf="1">
    <nc r="W275" t="inlineStr">
      <is>
        <t>RRB</t>
      </is>
    </nc>
    <odxf>
      <font>
        <sz val="8"/>
      </font>
    </odxf>
    <ndxf>
      <font>
        <sz val="8"/>
        <color theme="0" tint="-0.34998626667073579"/>
      </font>
    </ndxf>
  </rcc>
  <rcc rId="21350" sId="3">
    <nc r="X275" t="inlineStr">
      <is>
        <t>SN</t>
      </is>
    </nc>
  </rcc>
  <rcc rId="21351" sId="3" odxf="1" dxf="1">
    <nc r="AF260" t="inlineStr">
      <is>
        <t>RRB</t>
      </is>
    </nc>
    <odxf>
      <font>
        <sz val="8"/>
      </font>
    </odxf>
    <ndxf>
      <font>
        <sz val="8"/>
        <color theme="0" tint="-0.34998626667073579"/>
      </font>
    </ndxf>
  </rcc>
  <rcc rId="21352" sId="3">
    <nc r="AG260" t="inlineStr">
      <is>
        <t>SN</t>
      </is>
    </nc>
  </rcc>
  <rcc rId="21353" sId="3" odxf="1" dxf="1">
    <nc r="AF273" t="inlineStr">
      <is>
        <t>RRB</t>
      </is>
    </nc>
    <odxf>
      <font>
        <sz val="8"/>
      </font>
    </odxf>
    <ndxf>
      <font>
        <sz val="8"/>
        <color theme="0" tint="-0.34998626667073579"/>
      </font>
    </ndxf>
  </rcc>
  <rcc rId="21354" sId="3">
    <nc r="AG273" t="inlineStr">
      <is>
        <t>SN</t>
      </is>
    </nc>
  </rcc>
  <rcc rId="21355" sId="3" odxf="1" dxf="1">
    <nc r="AF274" t="inlineStr">
      <is>
        <t>RRB</t>
      </is>
    </nc>
    <odxf>
      <font>
        <sz val="8"/>
      </font>
    </odxf>
    <ndxf>
      <font>
        <sz val="8"/>
        <color theme="0" tint="-0.34998626667073579"/>
      </font>
    </ndxf>
  </rcc>
  <rcc rId="21356" sId="3">
    <nc r="AG274" t="inlineStr">
      <is>
        <t>SN</t>
      </is>
    </nc>
  </rcc>
  <rcc rId="21357" sId="3" odxf="1" dxf="1">
    <nc r="AF275" t="inlineStr">
      <is>
        <t>RRB</t>
      </is>
    </nc>
    <odxf>
      <font>
        <sz val="8"/>
      </font>
    </odxf>
    <ndxf>
      <font>
        <sz val="8"/>
        <color theme="0" tint="-0.34998626667073579"/>
      </font>
    </ndxf>
  </rcc>
  <rcc rId="21358" sId="3">
    <nc r="AG275" t="inlineStr">
      <is>
        <t>SN</t>
      </is>
    </nc>
  </rcc>
  <rcc rId="21359" sId="3" odxf="1" dxf="1">
    <nc r="AV260" t="inlineStr">
      <is>
        <t>RRB</t>
      </is>
    </nc>
    <odxf>
      <font>
        <sz val="8"/>
      </font>
    </odxf>
    <ndxf>
      <font>
        <sz val="8"/>
        <color theme="0" tint="-0.34998626667073579"/>
      </font>
    </ndxf>
  </rcc>
  <rcc rId="21360" sId="3" odxf="1" dxf="1">
    <nc r="AV273" t="inlineStr">
      <is>
        <t>RRB</t>
      </is>
    </nc>
    <odxf>
      <font>
        <sz val="8"/>
      </font>
    </odxf>
    <ndxf>
      <font>
        <sz val="8"/>
        <color theme="0" tint="-0.34998626667073579"/>
      </font>
    </ndxf>
  </rcc>
  <rcc rId="21361" sId="3" odxf="1" dxf="1">
    <nc r="AV274" t="inlineStr">
      <is>
        <t>RRB</t>
      </is>
    </nc>
    <odxf>
      <font>
        <sz val="8"/>
      </font>
    </odxf>
    <ndxf>
      <font>
        <sz val="8"/>
        <color theme="0" tint="-0.34998626667073579"/>
      </font>
    </ndxf>
  </rcc>
  <rcc rId="21362" sId="3" odxf="1" dxf="1">
    <nc r="AV275" t="inlineStr">
      <is>
        <t>RRB</t>
      </is>
    </nc>
    <odxf>
      <font>
        <sz val="8"/>
      </font>
    </odxf>
    <ndxf>
      <font>
        <sz val="8"/>
        <color theme="0" tint="-0.34998626667073579"/>
      </font>
    </ndxf>
  </rcc>
  <rcc rId="21363" sId="3">
    <nc r="AX260" t="inlineStr">
      <is>
        <t>SN</t>
      </is>
    </nc>
  </rcc>
  <rcc rId="21364" sId="3">
    <nc r="AX273" t="inlineStr">
      <is>
        <t>SN</t>
      </is>
    </nc>
  </rcc>
  <rcc rId="21365" sId="3">
    <nc r="AX274" t="inlineStr">
      <is>
        <t>SN</t>
      </is>
    </nc>
  </rcc>
  <rcc rId="21366" sId="3">
    <nc r="AX275" t="inlineStr">
      <is>
        <t>SN</t>
      </is>
    </nc>
  </rcc>
  <rcv guid="{83E26134-8071-4B52-B9C2-8B5396DF70B4}" action="delete"/>
  <rdn rId="0" localSheetId="3" customView="1" name="Z_83E26134_8071_4B52_B9C2_8B5396DF70B4_.wvu.Rows" hidden="1" oldHidden="1">
    <formula>Plan!$488:$750</formula>
    <oldFormula>Plan!$488:$750</oldFormula>
  </rdn>
  <rdn rId="0" localSheetId="3" customView="1" name="Z_83E26134_8071_4B52_B9C2_8B5396DF70B4_.wvu.Cols" hidden="1" oldHidden="1">
    <formula>Plan!$S:$U</formula>
    <oldFormula>Plan!$S:$U</oldFormula>
  </rdn>
  <rdn rId="0" localSheetId="3" customView="1" name="Z_83E26134_8071_4B52_B9C2_8B5396DF70B4_.wvu.FilterData" hidden="1" oldHidden="1">
    <formula>Plan!$A$5:$BQ$468</formula>
    <oldFormula>Plan!$A$5:$BQ$468</oldFormula>
  </rdn>
  <rdn rId="0" localSheetId="4" customView="1" name="Z_83E26134_8071_4B52_B9C2_8B5396DF70B4_.wvu.FilterData" hidden="1" oldHidden="1">
    <formula>'Delivery Docs Plan'!$I$1:$I$38</formula>
    <oldFormula>'Delivery Docs Plan'!$I$1:$I$38</oldFormula>
  </rdn>
  <rdn rId="0" localSheetId="5" customView="1" name="Z_83E26134_8071_4B52_B9C2_8B5396DF70B4_.wvu.Rows" hidden="1" oldHidden="1">
    <formula>'PR Matrix'!$1:$1</formula>
    <oldFormula>'PR Matrix'!$1:$1</oldFormula>
  </rdn>
  <rdn rId="0" localSheetId="5" customView="1" name="Z_83E26134_8071_4B52_B9C2_8B5396DF70B4_.wvu.Cols" hidden="1" oldHidden="1">
    <formula>'PR Matrix'!$JL:$XFD</formula>
    <oldFormula>'PR Matrix'!$JL:$XFD</oldFormula>
  </rdn>
  <rdn rId="0" localSheetId="6" customView="1" name="Z_83E26134_8071_4B52_B9C2_8B5396DF70B4_.wvu.Cols" hidden="1" oldHidden="1">
    <formula>Allocation!$L:$XFD</formula>
    <oldFormula>Allocation!$L:$XFD</oldFormula>
  </rdn>
  <rdn rId="0" localSheetId="6" customView="1" name="Z_83E26134_8071_4B52_B9C2_8B5396DF70B4_.wvu.FilterData" hidden="1" oldHidden="1">
    <formula>Allocation!$A$1:$K$1</formula>
    <oldFormula>Allocation!$A$1:$K$1</oldFormula>
  </rdn>
  <rdn rId="0" localSheetId="7" customView="1" name="Z_83E26134_8071_4B52_B9C2_8B5396DF70B4_.wvu.FilterData" hidden="1" oldHidden="1">
    <formula>'SRS Reviews'!$A$1:$Q$136</formula>
    <oldFormula>'SRS Reviews'!$A$1:$Q$136</oldFormula>
  </rdn>
  <rdn rId="0" localSheetId="8" customView="1" name="Z_83E26134_8071_4B52_B9C2_8B5396DF70B4_.wvu.FilterData" hidden="1" oldHidden="1">
    <formula>Estimates!$A$2:$BC$460</formula>
    <oldFormula>Estimates!$A$2:$BC$460</oldFormula>
  </rdn>
  <rdn rId="0" localSheetId="10" customView="1" name="Z_83E26134_8071_4B52_B9C2_8B5396DF70B4_.wvu.FilterData" hidden="1" oldHidden="1">
    <formula>'Open SWPRs'!$A$1:$H$615</formula>
    <oldFormula>'Open SWPRs'!$A$1:$H$615</oldFormula>
  </rdn>
  <rdn rId="0" localSheetId="12" customView="1" name="Z_83E26134_8071_4B52_B9C2_8B5396DF70B4_.wvu.FilterData" hidden="1" oldHidden="1">
    <formula>'Build Plan'!$D$3:$L$48</formula>
    <oldFormula>'Build Plan'!$D$3:$L$48</oldFormula>
  </rdn>
  <rcv guid="{83E26134-8071-4B52-B9C2-8B5396DF70B4}" action="add"/>
</revisions>
</file>

<file path=xl/revisions/revisionLog52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dn rId="0" localSheetId="5" customView="1" name="Z_FAA25FCE_18C5_403C_9C68_9D1F88B3F7EB_.wvu.FilterData" hidden="1" oldHidden="1">
    <oldFormula>'PR Matrix'!#REF!</oldFormula>
  </rdn>
  <rcv guid="{FAA25FCE-18C5-403C-9C68-9D1F88B3F7EB}" action="delete"/>
  <rdn rId="0" localSheetId="3" customView="1" name="Z_FAA25FCE_18C5_403C_9C68_9D1F88B3F7EB_.wvu.Rows" hidden="1" oldHidden="1">
    <formula>Plan!$488:$750</formula>
    <oldFormula>Plan!$488:$750</oldFormula>
  </rdn>
  <rdn rId="0" localSheetId="3" customView="1" name="Z_FAA25FCE_18C5_403C_9C68_9D1F88B3F7EB_.wvu.Cols" hidden="1" oldHidden="1">
    <formula>Plan!$I:$P,Plan!$S:$U,Plan!$BQ:$BT</formula>
    <oldFormula>Plan!$I:$P,Plan!$S:$U,Plan!$BQ:$BT</oldFormula>
  </rdn>
  <rdn rId="0" localSheetId="3" customView="1" name="Z_FAA25FCE_18C5_403C_9C68_9D1F88B3F7EB_.wvu.FilterData" hidden="1" oldHidden="1">
    <formula>Plan!$A$5:$BQ$468</formula>
    <oldFormula>Plan!$A$5:$BQ$468</oldFormula>
  </rdn>
  <rdn rId="0" localSheetId="4" customView="1" name="Z_FAA25FCE_18C5_403C_9C68_9D1F88B3F7EB_.wvu.FilterData" hidden="1" oldHidden="1">
    <formula>'Delivery Docs Plan'!$I$1:$I$38</formula>
    <oldFormula>'Delivery Docs Plan'!$A$4:$O$37</oldFormula>
  </rdn>
  <rdn rId="0" localSheetId="5" customView="1" name="Z_FAA25FCE_18C5_403C_9C68_9D1F88B3F7EB_.wvu.Rows" hidden="1" oldHidden="1">
    <formula>'PR Matrix'!$1:$1</formula>
    <oldFormula>'PR Matrix'!$1:$1</oldFormula>
  </rdn>
  <rdn rId="0" localSheetId="5" customView="1" name="Z_FAA25FCE_18C5_403C_9C68_9D1F88B3F7EB_.wvu.Cols" hidden="1" oldHidden="1">
    <formula>'PR Matrix'!$JL:$XFD</formula>
    <oldFormula>'PR Matrix'!$JL:$XFD</oldFormula>
  </rdn>
  <rdn rId="0" localSheetId="6" customView="1" name="Z_FAA25FCE_18C5_403C_9C68_9D1F88B3F7EB_.wvu.Cols" hidden="1" oldHidden="1">
    <formula>Allocation!$L:$XFD</formula>
    <oldFormula>Allocation!$L:$XFD</oldFormula>
  </rdn>
  <rdn rId="0" localSheetId="6" customView="1" name="Z_FAA25FCE_18C5_403C_9C68_9D1F88B3F7EB_.wvu.FilterData" hidden="1" oldHidden="1">
    <formula>Allocation!$A$1:$K$1</formula>
    <oldFormula>Allocation!$A$1:$K$1</oldFormula>
  </rdn>
  <rdn rId="0" localSheetId="7" customView="1" name="Z_FAA25FCE_18C5_403C_9C68_9D1F88B3F7EB_.wvu.FilterData" hidden="1" oldHidden="1">
    <formula>'SRS Reviews'!$A$1:$Q$136</formula>
    <oldFormula>'SRS Reviews'!$A$1:$Q$136</oldFormula>
  </rdn>
  <rdn rId="0" localSheetId="8" customView="1" name="Z_FAA25FCE_18C5_403C_9C68_9D1F88B3F7EB_.wvu.FilterData" hidden="1" oldHidden="1">
    <formula>Estimates!$A$2:$BC$460</formula>
    <oldFormula>Estimates!$A$2:$BC$460</oldFormula>
  </rdn>
  <rdn rId="0" localSheetId="10" customView="1" name="Z_FAA25FCE_18C5_403C_9C68_9D1F88B3F7EB_.wvu.FilterData" hidden="1" oldHidden="1">
    <formula>'Open SWPRs'!$A$1:$H$615</formula>
    <oldFormula>'Open SWPRs'!$A$1:$H$615</oldFormula>
  </rdn>
  <rdn rId="0" localSheetId="12" customView="1" name="Z_FAA25FCE_18C5_403C_9C68_9D1F88B3F7EB_.wvu.FilterData" hidden="1" oldHidden="1">
    <formula>'Build Plan'!$D$3:$L$48</formula>
    <oldFormula>'Build Plan'!$D$3:$L$48</oldFormula>
  </rdn>
  <rcv guid="{FAA25FCE-18C5-403C-9C68-9D1F88B3F7EB}" action="add"/>
</revisions>
</file>

<file path=xl/revisions/revisionLog53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1392" sId="5">
    <nc r="E308" t="inlineStr">
      <is>
        <t>Y</t>
      </is>
    </nc>
  </rcc>
  <rcc rId="21393" sId="5">
    <nc r="B308">
      <v>6207</v>
    </nc>
  </rcc>
  <rcc rId="21394" sId="3">
    <nc r="E297">
      <v>6207</v>
    </nc>
  </rcc>
  <rcc rId="21395" sId="3">
    <nc r="O297" t="inlineStr">
      <is>
        <t>Y</t>
      </is>
    </nc>
  </rcc>
  <rcc rId="21396" sId="3">
    <nc r="AF297" t="inlineStr">
      <is>
        <t>PR</t>
      </is>
    </nc>
  </rcc>
  <rcc rId="21397" sId="3">
    <nc r="AG297" t="inlineStr">
      <is>
        <t>SP</t>
      </is>
    </nc>
  </rcc>
  <rcv guid="{83E26134-8071-4B52-B9C2-8B5396DF70B4}" action="delete"/>
  <rdn rId="0" localSheetId="3" customView="1" name="Z_83E26134_8071_4B52_B9C2_8B5396DF70B4_.wvu.Rows" hidden="1" oldHidden="1">
    <formula>Plan!$488:$750</formula>
    <oldFormula>Plan!$488:$750</oldFormula>
  </rdn>
  <rdn rId="0" localSheetId="3" customView="1" name="Z_83E26134_8071_4B52_B9C2_8B5396DF70B4_.wvu.Cols" hidden="1" oldHidden="1">
    <formula>Plan!$S:$U</formula>
    <oldFormula>Plan!$S:$U</oldFormula>
  </rdn>
  <rdn rId="0" localSheetId="3" customView="1" name="Z_83E26134_8071_4B52_B9C2_8B5396DF70B4_.wvu.FilterData" hidden="1" oldHidden="1">
    <formula>Plan!$A$5:$BQ$468</formula>
    <oldFormula>Plan!$A$5:$BQ$468</oldFormula>
  </rdn>
  <rdn rId="0" localSheetId="4" customView="1" name="Z_83E26134_8071_4B52_B9C2_8B5396DF70B4_.wvu.FilterData" hidden="1" oldHidden="1">
    <formula>'Delivery Docs Plan'!$I$1:$I$38</formula>
    <oldFormula>'Delivery Docs Plan'!$I$1:$I$38</oldFormula>
  </rdn>
  <rdn rId="0" localSheetId="5" customView="1" name="Z_83E26134_8071_4B52_B9C2_8B5396DF70B4_.wvu.Rows" hidden="1" oldHidden="1">
    <formula>'PR Matrix'!$1:$1</formula>
    <oldFormula>'PR Matrix'!$1:$1</oldFormula>
  </rdn>
  <rdn rId="0" localSheetId="5" customView="1" name="Z_83E26134_8071_4B52_B9C2_8B5396DF70B4_.wvu.Cols" hidden="1" oldHidden="1">
    <formula>'PR Matrix'!$JL:$XFD</formula>
    <oldFormula>'PR Matrix'!$JL:$XFD</oldFormula>
  </rdn>
  <rdn rId="0" localSheetId="6" customView="1" name="Z_83E26134_8071_4B52_B9C2_8B5396DF70B4_.wvu.Cols" hidden="1" oldHidden="1">
    <formula>Allocation!$L:$XFD</formula>
    <oldFormula>Allocation!$L:$XFD</oldFormula>
  </rdn>
  <rdn rId="0" localSheetId="6" customView="1" name="Z_83E26134_8071_4B52_B9C2_8B5396DF70B4_.wvu.FilterData" hidden="1" oldHidden="1">
    <formula>Allocation!$A$1:$K$1</formula>
    <oldFormula>Allocation!$A$1:$K$1</oldFormula>
  </rdn>
  <rdn rId="0" localSheetId="7" customView="1" name="Z_83E26134_8071_4B52_B9C2_8B5396DF70B4_.wvu.FilterData" hidden="1" oldHidden="1">
    <formula>'SRS Reviews'!$A$1:$Q$136</formula>
    <oldFormula>'SRS Reviews'!$A$1:$Q$136</oldFormula>
  </rdn>
  <rdn rId="0" localSheetId="8" customView="1" name="Z_83E26134_8071_4B52_B9C2_8B5396DF70B4_.wvu.FilterData" hidden="1" oldHidden="1">
    <formula>Estimates!$A$2:$BC$460</formula>
    <oldFormula>Estimates!$A$2:$BC$460</oldFormula>
  </rdn>
  <rdn rId="0" localSheetId="10" customView="1" name="Z_83E26134_8071_4B52_B9C2_8B5396DF70B4_.wvu.FilterData" hidden="1" oldHidden="1">
    <formula>'Open SWPRs'!$A$1:$H$615</formula>
    <oldFormula>'Open SWPRs'!$A$1:$H$615</oldFormula>
  </rdn>
  <rdn rId="0" localSheetId="12" customView="1" name="Z_83E26134_8071_4B52_B9C2_8B5396DF70B4_.wvu.FilterData" hidden="1" oldHidden="1">
    <formula>'Build Plan'!$D$3:$L$48</formula>
    <oldFormula>'Build Plan'!$D$3:$L$48</oldFormula>
  </rdn>
  <rcv guid="{83E26134-8071-4B52-B9C2-8B5396DF70B4}" action="add"/>
</revisions>
</file>

<file path=xl/revisions/revisionLog53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83E26134-8071-4B52-B9C2-8B5396DF70B4}" action="delete"/>
  <rdn rId="0" localSheetId="3" customView="1" name="Z_83E26134_8071_4B52_B9C2_8B5396DF70B4_.wvu.Rows" hidden="1" oldHidden="1">
    <formula>Plan!$488:$750</formula>
    <oldFormula>Plan!$488:$750</oldFormula>
  </rdn>
  <rdn rId="0" localSheetId="3" customView="1" name="Z_83E26134_8071_4B52_B9C2_8B5396DF70B4_.wvu.Cols" hidden="1" oldHidden="1">
    <formula>Plan!$S:$U</formula>
    <oldFormula>Plan!$S:$U</oldFormula>
  </rdn>
  <rdn rId="0" localSheetId="3" customView="1" name="Z_83E26134_8071_4B52_B9C2_8B5396DF70B4_.wvu.FilterData" hidden="1" oldHidden="1">
    <formula>Plan!$A$5:$BQ$468</formula>
    <oldFormula>Plan!$A$5:$BQ$468</oldFormula>
  </rdn>
  <rdn rId="0" localSheetId="4" customView="1" name="Z_83E26134_8071_4B52_B9C2_8B5396DF70B4_.wvu.FilterData" hidden="1" oldHidden="1">
    <formula>'Delivery Docs Plan'!$I$1:$I$38</formula>
    <oldFormula>'Delivery Docs Plan'!$I$1:$I$38</oldFormula>
  </rdn>
  <rdn rId="0" localSheetId="5" customView="1" name="Z_83E26134_8071_4B52_B9C2_8B5396DF70B4_.wvu.Rows" hidden="1" oldHidden="1">
    <formula>'PR Matrix'!$1:$1</formula>
    <oldFormula>'PR Matrix'!$1:$1</oldFormula>
  </rdn>
  <rdn rId="0" localSheetId="5" customView="1" name="Z_83E26134_8071_4B52_B9C2_8B5396DF70B4_.wvu.Cols" hidden="1" oldHidden="1">
    <formula>'PR Matrix'!$JL:$XFD</formula>
    <oldFormula>'PR Matrix'!$JL:$XFD</oldFormula>
  </rdn>
  <rdn rId="0" localSheetId="6" customView="1" name="Z_83E26134_8071_4B52_B9C2_8B5396DF70B4_.wvu.Cols" hidden="1" oldHidden="1">
    <formula>Allocation!$L:$XFD</formula>
    <oldFormula>Allocation!$L:$XFD</oldFormula>
  </rdn>
  <rdn rId="0" localSheetId="6" customView="1" name="Z_83E26134_8071_4B52_B9C2_8B5396DF70B4_.wvu.FilterData" hidden="1" oldHidden="1">
    <formula>Allocation!$A$1:$K$1</formula>
    <oldFormula>Allocation!$A$1:$K$1</oldFormula>
  </rdn>
  <rdn rId="0" localSheetId="7" customView="1" name="Z_83E26134_8071_4B52_B9C2_8B5396DF70B4_.wvu.FilterData" hidden="1" oldHidden="1">
    <formula>'SRS Reviews'!$A$1:$Q$136</formula>
    <oldFormula>'SRS Reviews'!$A$1:$Q$136</oldFormula>
  </rdn>
  <rdn rId="0" localSheetId="8" customView="1" name="Z_83E26134_8071_4B52_B9C2_8B5396DF70B4_.wvu.FilterData" hidden="1" oldHidden="1">
    <formula>Estimates!$A$2:$BC$460</formula>
    <oldFormula>Estimates!$A$2:$BC$460</oldFormula>
  </rdn>
  <rdn rId="0" localSheetId="10" customView="1" name="Z_83E26134_8071_4B52_B9C2_8B5396DF70B4_.wvu.FilterData" hidden="1" oldHidden="1">
    <formula>'Open SWPRs'!$A$1:$H$615</formula>
    <oldFormula>'Open SWPRs'!$A$1:$H$615</oldFormula>
  </rdn>
  <rdn rId="0" localSheetId="12" customView="1" name="Z_83E26134_8071_4B52_B9C2_8B5396DF70B4_.wvu.FilterData" hidden="1" oldHidden="1">
    <formula>'Build Plan'!$D$3:$L$48</formula>
    <oldFormula>'Build Plan'!$D$3:$L$48</oldFormula>
  </rdn>
  <rcv guid="{83E26134-8071-4B52-B9C2-8B5396DF70B4}" action="add"/>
</revisions>
</file>

<file path=xl/revisions/revisionLog53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21422" sheetId="3" source="E482" destination="E481" sourceSheetId="3">
    <rfmt sheetId="3" sqref="E481" start="0" length="0">
      <dxf>
        <font>
          <sz val="8"/>
          <color auto="1"/>
          <name val="Arial"/>
          <scheme val="none"/>
        </font>
        <alignment horizontal="left" vertical="center" wrapText="1" readingOrder="0"/>
      </dxf>
    </rfmt>
  </rm>
  <rcc rId="21423" sId="3">
    <nc r="G481" t="inlineStr">
      <is>
        <t>of 6</t>
      </is>
    </nc>
  </rcc>
  <rm rId="21424" sheetId="3" source="E481:G481" destination="E477:G477" sourceSheetId="3">
    <rfmt sheetId="3" sqref="E477" start="0" length="0">
      <dxf>
        <font>
          <sz val="8"/>
          <color auto="1"/>
          <name val="Arial"/>
          <scheme val="none"/>
        </font>
        <alignment horizontal="left" vertical="center" wrapText="1" readingOrder="0"/>
      </dxf>
    </rfmt>
    <rfmt sheetId="3" sqref="F477" start="0" length="0">
      <dxf>
        <font>
          <sz val="8"/>
          <color auto="1"/>
          <name val="Arial"/>
          <scheme val="none"/>
        </font>
        <alignment horizontal="left" vertical="center" wrapText="1" readingOrder="0"/>
      </dxf>
    </rfmt>
    <rfmt sheetId="3" sqref="G477" start="0" length="0">
      <dxf>
        <font>
          <sz val="8"/>
          <color auto="1"/>
          <name val="Arial"/>
          <scheme val="none"/>
        </font>
        <alignment horizontal="center" vertical="center" wrapText="1" readingOrder="0"/>
      </dxf>
    </rfmt>
  </rm>
  <rcc rId="21425" sId="3">
    <nc r="F477">
      <v>-2</v>
    </nc>
  </rcc>
  <rfmt sheetId="3" sqref="F477">
    <dxf>
      <alignment horizontal="center" readingOrder="0"/>
    </dxf>
  </rfmt>
  <rfmt sheetId="3" sqref="E477:G477" start="0" length="2147483647">
    <dxf>
      <font>
        <color rgb="FFFF0000"/>
      </font>
    </dxf>
  </rfmt>
  <rfmt sheetId="3" sqref="F477" start="0" length="2147483647">
    <dxf>
      <font>
        <sz val="16"/>
      </font>
    </dxf>
  </rfmt>
  <rcc rId="21426" sId="3">
    <nc r="E477" t="inlineStr">
      <is>
        <t>SW Drumbeat Week</t>
      </is>
    </nc>
  </rcc>
  <rfmt sheetId="3" sqref="E477:G477" start="0" length="2147483647">
    <dxf>
      <font>
        <b/>
      </font>
    </dxf>
  </rfmt>
  <rfmt sheetId="3" sqref="E477:G477">
    <dxf>
      <fill>
        <patternFill patternType="solid">
          <bgColor rgb="FFFFFF00"/>
        </patternFill>
      </fill>
    </dxf>
  </rfmt>
  <rcv guid="{83E26134-8071-4B52-B9C2-8B5396DF70B4}" action="delete"/>
  <rdn rId="0" localSheetId="3" customView="1" name="Z_83E26134_8071_4B52_B9C2_8B5396DF70B4_.wvu.Rows" hidden="1" oldHidden="1">
    <formula>Plan!$488:$750</formula>
    <oldFormula>Plan!$488:$750</oldFormula>
  </rdn>
  <rdn rId="0" localSheetId="3" customView="1" name="Z_83E26134_8071_4B52_B9C2_8B5396DF70B4_.wvu.Cols" hidden="1" oldHidden="1">
    <formula>Plan!$S:$U</formula>
    <oldFormula>Plan!$S:$U</oldFormula>
  </rdn>
  <rdn rId="0" localSheetId="3" customView="1" name="Z_83E26134_8071_4B52_B9C2_8B5396DF70B4_.wvu.FilterData" hidden="1" oldHidden="1">
    <formula>Plan!$A$5:$BQ$468</formula>
    <oldFormula>Plan!$A$5:$BQ$468</oldFormula>
  </rdn>
  <rdn rId="0" localSheetId="4" customView="1" name="Z_83E26134_8071_4B52_B9C2_8B5396DF70B4_.wvu.FilterData" hidden="1" oldHidden="1">
    <formula>'Delivery Docs Plan'!$I$1:$I$38</formula>
    <oldFormula>'Delivery Docs Plan'!$I$1:$I$38</oldFormula>
  </rdn>
  <rdn rId="0" localSheetId="5" customView="1" name="Z_83E26134_8071_4B52_B9C2_8B5396DF70B4_.wvu.Rows" hidden="1" oldHidden="1">
    <formula>'PR Matrix'!$1:$1</formula>
    <oldFormula>'PR Matrix'!$1:$1</oldFormula>
  </rdn>
  <rdn rId="0" localSheetId="5" customView="1" name="Z_83E26134_8071_4B52_B9C2_8B5396DF70B4_.wvu.Cols" hidden="1" oldHidden="1">
    <formula>'PR Matrix'!$JL:$XFD</formula>
    <oldFormula>'PR Matrix'!$JL:$XFD</oldFormula>
  </rdn>
  <rdn rId="0" localSheetId="6" customView="1" name="Z_83E26134_8071_4B52_B9C2_8B5396DF70B4_.wvu.Cols" hidden="1" oldHidden="1">
    <formula>Allocation!$L:$XFD</formula>
    <oldFormula>Allocation!$L:$XFD</oldFormula>
  </rdn>
  <rdn rId="0" localSheetId="6" customView="1" name="Z_83E26134_8071_4B52_B9C2_8B5396DF70B4_.wvu.FilterData" hidden="1" oldHidden="1">
    <formula>Allocation!$A$1:$K$1</formula>
    <oldFormula>Allocation!$A$1:$K$1</oldFormula>
  </rdn>
  <rdn rId="0" localSheetId="7" customView="1" name="Z_83E26134_8071_4B52_B9C2_8B5396DF70B4_.wvu.FilterData" hidden="1" oldHidden="1">
    <formula>'SRS Reviews'!$A$1:$Q$136</formula>
    <oldFormula>'SRS Reviews'!$A$1:$Q$136</oldFormula>
  </rdn>
  <rdn rId="0" localSheetId="8" customView="1" name="Z_83E26134_8071_4B52_B9C2_8B5396DF70B4_.wvu.FilterData" hidden="1" oldHidden="1">
    <formula>Estimates!$A$2:$BC$460</formula>
    <oldFormula>Estimates!$A$2:$BC$460</oldFormula>
  </rdn>
  <rdn rId="0" localSheetId="10" customView="1" name="Z_83E26134_8071_4B52_B9C2_8B5396DF70B4_.wvu.FilterData" hidden="1" oldHidden="1">
    <formula>'Open SWPRs'!$A$1:$H$615</formula>
    <oldFormula>'Open SWPRs'!$A$1:$H$615</oldFormula>
  </rdn>
  <rdn rId="0" localSheetId="12" customView="1" name="Z_83E26134_8071_4B52_B9C2_8B5396DF70B4_.wvu.FilterData" hidden="1" oldHidden="1">
    <formula>'Build Plan'!$D$3:$L$48</formula>
    <oldFormula>'Build Plan'!$D$3:$L$48</oldFormula>
  </rdn>
  <rcv guid="{83E26134-8071-4B52-B9C2-8B5396DF70B4}" action="add"/>
</revisions>
</file>

<file path=xl/revisions/revisionLog53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1439" sId="3">
    <oc r="A478" t="inlineStr">
      <is>
        <t>ITF Test Priority</t>
      </is>
    </oc>
    <nc r="A478"/>
  </rcc>
</revisions>
</file>

<file path=xl/revisions/revisionLog53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1440" sId="3">
    <nc r="W88" t="inlineStr">
      <is>
        <t>RRB</t>
      </is>
    </nc>
  </rcc>
  <rcc rId="21441" sId="3">
    <nc r="X88" t="inlineStr">
      <is>
        <t>SP</t>
      </is>
    </nc>
  </rcc>
  <rfmt sheetId="3" sqref="W88" start="0" length="2147483647">
    <dxf>
      <font>
        <color theme="0" tint="-0.34998626667073579"/>
      </font>
    </dxf>
  </rfmt>
  <rcc rId="21442" sId="3" odxf="1" dxf="1">
    <nc r="AF88" t="inlineStr">
      <is>
        <t>RRB</t>
      </is>
    </nc>
    <odxf>
      <font>
        <sz val="8"/>
      </font>
    </odxf>
    <ndxf>
      <font>
        <sz val="8"/>
        <color theme="0" tint="-0.34998626667073579"/>
      </font>
    </ndxf>
  </rcc>
  <rcc rId="21443" sId="3">
    <nc r="AG88" t="inlineStr">
      <is>
        <t>SP</t>
      </is>
    </nc>
  </rcc>
  <rcc rId="21444" sId="3" odxf="1" dxf="1">
    <nc r="AV88" t="inlineStr">
      <is>
        <t>RRB</t>
      </is>
    </nc>
    <odxf>
      <font>
        <sz val="8"/>
      </font>
    </odxf>
    <ndxf>
      <font>
        <sz val="8"/>
        <color theme="0" tint="-0.34998626667073579"/>
      </font>
    </ndxf>
  </rcc>
  <rcc rId="21445" sId="3">
    <nc r="AX88" t="inlineStr">
      <is>
        <t>SP</t>
      </is>
    </nc>
  </rcc>
  <rcv guid="{83E26134-8071-4B52-B9C2-8B5396DF70B4}" action="delete"/>
  <rdn rId="0" localSheetId="3" customView="1" name="Z_83E26134_8071_4B52_B9C2_8B5396DF70B4_.wvu.Rows" hidden="1" oldHidden="1">
    <formula>Plan!$488:$750</formula>
    <oldFormula>Plan!$488:$750</oldFormula>
  </rdn>
  <rdn rId="0" localSheetId="3" customView="1" name="Z_83E26134_8071_4B52_B9C2_8B5396DF70B4_.wvu.Cols" hidden="1" oldHidden="1">
    <formula>Plan!$S:$U</formula>
    <oldFormula>Plan!$S:$U</oldFormula>
  </rdn>
  <rdn rId="0" localSheetId="3" customView="1" name="Z_83E26134_8071_4B52_B9C2_8B5396DF70B4_.wvu.FilterData" hidden="1" oldHidden="1">
    <formula>Plan!$A$5:$BQ$468</formula>
    <oldFormula>Plan!$A$5:$BQ$468</oldFormula>
  </rdn>
  <rdn rId="0" localSheetId="4" customView="1" name="Z_83E26134_8071_4B52_B9C2_8B5396DF70B4_.wvu.FilterData" hidden="1" oldHidden="1">
    <formula>'Delivery Docs Plan'!$I$1:$I$38</formula>
    <oldFormula>'Delivery Docs Plan'!$I$1:$I$38</oldFormula>
  </rdn>
  <rdn rId="0" localSheetId="5" customView="1" name="Z_83E26134_8071_4B52_B9C2_8B5396DF70B4_.wvu.Rows" hidden="1" oldHidden="1">
    <formula>'PR Matrix'!$1:$1</formula>
    <oldFormula>'PR Matrix'!$1:$1</oldFormula>
  </rdn>
  <rdn rId="0" localSheetId="5" customView="1" name="Z_83E26134_8071_4B52_B9C2_8B5396DF70B4_.wvu.Cols" hidden="1" oldHidden="1">
    <formula>'PR Matrix'!$JL:$XFD</formula>
    <oldFormula>'PR Matrix'!$JL:$XFD</oldFormula>
  </rdn>
  <rdn rId="0" localSheetId="6" customView="1" name="Z_83E26134_8071_4B52_B9C2_8B5396DF70B4_.wvu.Cols" hidden="1" oldHidden="1">
    <formula>Allocation!$L:$XFD</formula>
    <oldFormula>Allocation!$L:$XFD</oldFormula>
  </rdn>
  <rdn rId="0" localSheetId="6" customView="1" name="Z_83E26134_8071_4B52_B9C2_8B5396DF70B4_.wvu.FilterData" hidden="1" oldHidden="1">
    <formula>Allocation!$A$1:$K$1</formula>
    <oldFormula>Allocation!$A$1:$K$1</oldFormula>
  </rdn>
  <rdn rId="0" localSheetId="7" customView="1" name="Z_83E26134_8071_4B52_B9C2_8B5396DF70B4_.wvu.FilterData" hidden="1" oldHidden="1">
    <formula>'SRS Reviews'!$A$1:$Q$136</formula>
    <oldFormula>'SRS Reviews'!$A$1:$Q$136</oldFormula>
  </rdn>
  <rdn rId="0" localSheetId="8" customView="1" name="Z_83E26134_8071_4B52_B9C2_8B5396DF70B4_.wvu.FilterData" hidden="1" oldHidden="1">
    <formula>Estimates!$A$2:$BC$460</formula>
    <oldFormula>Estimates!$A$2:$BC$460</oldFormula>
  </rdn>
  <rdn rId="0" localSheetId="10" customView="1" name="Z_83E26134_8071_4B52_B9C2_8B5396DF70B4_.wvu.FilterData" hidden="1" oldHidden="1">
    <formula>'Open SWPRs'!$A$1:$H$615</formula>
    <oldFormula>'Open SWPRs'!$A$1:$H$615</oldFormula>
  </rdn>
  <rdn rId="0" localSheetId="12" customView="1" name="Z_83E26134_8071_4B52_B9C2_8B5396DF70B4_.wvu.FilterData" hidden="1" oldHidden="1">
    <formula>'Build Plan'!$D$3:$L$48</formula>
    <oldFormula>'Build Plan'!$D$3:$L$48</oldFormula>
  </rdn>
  <rcv guid="{83E26134-8071-4B52-B9C2-8B5396DF70B4}" action="add"/>
</revisions>
</file>

<file path=xl/revisions/revisionLog53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1458" sId="3">
    <oc r="F477">
      <v>-2</v>
    </oc>
    <nc r="F477">
      <v>-3</v>
    </nc>
  </rcc>
  <rcc rId="21459" sId="5">
    <nc r="J198" t="inlineStr">
      <is>
        <t>Y</t>
      </is>
    </nc>
  </rcc>
  <rcc rId="21460" sId="5">
    <nc r="B198">
      <v>6232</v>
    </nc>
  </rcc>
  <rcc rId="21461" sId="8">
    <nc r="C290" t="inlineStr">
      <is>
        <t>Low</t>
      </is>
    </nc>
  </rcc>
  <rcc rId="21462" sId="8">
    <nc r="C181" t="inlineStr">
      <is>
        <t>Medium</t>
      </is>
    </nc>
  </rcc>
  <rcc rId="21463" sId="3">
    <nc r="E187">
      <v>6232</v>
    </nc>
  </rcc>
  <rcc rId="21464" sId="3">
    <nc r="M187" t="inlineStr">
      <is>
        <t>Y</t>
      </is>
    </nc>
  </rcc>
  <rcc rId="21465" sId="3">
    <nc r="N187" t="inlineStr">
      <is>
        <t>Y</t>
      </is>
    </nc>
  </rcc>
  <rcc rId="21466" sId="3">
    <nc r="O187" t="inlineStr">
      <is>
        <t>Y</t>
      </is>
    </nc>
  </rcc>
  <rcc rId="21467" sId="3">
    <nc r="P187" t="inlineStr">
      <is>
        <t>Y</t>
      </is>
    </nc>
  </rcc>
  <rcc rId="21468" sId="3">
    <oc r="M168" t="inlineStr">
      <is>
        <t>Y</t>
      </is>
    </oc>
    <nc r="M168"/>
  </rcc>
  <rcc rId="21469" sId="3">
    <oc r="N168" t="inlineStr">
      <is>
        <t>Y</t>
      </is>
    </oc>
    <nc r="N168"/>
  </rcc>
  <rcc rId="21470" sId="3">
    <oc r="O168" t="inlineStr">
      <is>
        <t>Y</t>
      </is>
    </oc>
    <nc r="O168"/>
  </rcc>
  <rcc rId="21471" sId="3">
    <nc r="W187" t="inlineStr">
      <is>
        <t>RRB</t>
      </is>
    </nc>
  </rcc>
  <rcc rId="21472" sId="3">
    <nc r="X187" t="inlineStr">
      <is>
        <t>DBY</t>
      </is>
    </nc>
  </rcc>
  <rfmt sheetId="3" sqref="W187:X187" start="0" length="2147483647">
    <dxf>
      <font>
        <color theme="0" tint="-0.34998626667073579"/>
      </font>
    </dxf>
  </rfmt>
  <rcc rId="21473" sId="3" odxf="1" dxf="1">
    <nc r="AF187" t="inlineStr">
      <is>
        <t>RRB</t>
      </is>
    </nc>
    <odxf>
      <font>
        <sz val="8"/>
      </font>
    </odxf>
    <ndxf>
      <font>
        <sz val="8"/>
        <color theme="0" tint="-0.34998626667073579"/>
      </font>
    </ndxf>
  </rcc>
  <rcc rId="21474" sId="3" odxf="1" dxf="1">
    <nc r="AG187" t="inlineStr">
      <is>
        <t>DBY</t>
      </is>
    </nc>
    <odxf>
      <font>
        <sz val="8"/>
      </font>
    </odxf>
    <ndxf>
      <font>
        <sz val="8"/>
        <color theme="0" tint="-0.34998626667073579"/>
      </font>
    </ndxf>
  </rcc>
  <rcc rId="21475" sId="3" odxf="1" dxf="1">
    <nc r="AV187" t="inlineStr">
      <is>
        <t>RRB</t>
      </is>
    </nc>
    <odxf>
      <font>
        <sz val="8"/>
      </font>
    </odxf>
    <ndxf>
      <font>
        <sz val="8"/>
        <color theme="0" tint="-0.34998626667073579"/>
      </font>
    </ndxf>
  </rcc>
  <rcc rId="21476" sId="3" odxf="1" dxf="1">
    <nc r="AX187" t="inlineStr">
      <is>
        <t>DBY</t>
      </is>
    </nc>
    <odxf>
      <font>
        <sz val="8"/>
      </font>
    </odxf>
    <ndxf>
      <font>
        <sz val="8"/>
        <color theme="0" tint="-0.34998626667073579"/>
      </font>
    </ndxf>
  </rcc>
  <rcc rId="21477" sId="3" odxf="1" dxf="1">
    <nc r="AF73" t="inlineStr">
      <is>
        <t>DBY</t>
      </is>
    </nc>
    <odxf>
      <font>
        <sz val="8"/>
      </font>
      <border outline="0">
        <left style="thin">
          <color indexed="64"/>
        </left>
        <right/>
      </border>
    </odxf>
    <ndxf>
      <font>
        <sz val="8"/>
        <color theme="0" tint="-0.34998626667073579"/>
      </font>
      <border outline="0">
        <left/>
        <right style="thin">
          <color indexed="64"/>
        </right>
      </border>
    </ndxf>
  </rcc>
  <rcc rId="21478" sId="3" odxf="1" dxf="1">
    <nc r="AG73" t="inlineStr">
      <is>
        <t>RRB</t>
      </is>
    </nc>
    <odxf>
      <font>
        <sz val="8"/>
      </font>
      <border outline="0">
        <left/>
        <right style="thin">
          <color indexed="64"/>
        </right>
      </border>
    </odxf>
    <ndxf>
      <font>
        <sz val="8"/>
        <color theme="0" tint="-0.34998626667073579"/>
      </font>
      <border outline="0">
        <left style="thin">
          <color indexed="64"/>
        </left>
        <right/>
      </border>
    </ndxf>
  </rcc>
  <rcc rId="21479" sId="3" odxf="1" dxf="1">
    <nc r="AF77" t="inlineStr">
      <is>
        <t>DBY</t>
      </is>
    </nc>
    <odxf>
      <font>
        <sz val="8"/>
      </font>
      <border outline="0">
        <left style="thin">
          <color indexed="64"/>
        </left>
        <right/>
      </border>
    </odxf>
    <ndxf>
      <font>
        <sz val="8"/>
        <color theme="0" tint="-0.34998626667073579"/>
      </font>
      <border outline="0">
        <left/>
        <right style="thin">
          <color indexed="64"/>
        </right>
      </border>
    </ndxf>
  </rcc>
  <rcc rId="21480" sId="3" odxf="1" dxf="1">
    <nc r="AG77" t="inlineStr">
      <is>
        <t>RRB</t>
      </is>
    </nc>
    <odxf>
      <font>
        <sz val="8"/>
      </font>
      <border outline="0">
        <left/>
        <right style="thin">
          <color indexed="64"/>
        </right>
      </border>
    </odxf>
    <ndxf>
      <font>
        <sz val="8"/>
        <color theme="0" tint="-0.34998626667073579"/>
      </font>
      <border outline="0">
        <left style="thin">
          <color indexed="64"/>
        </left>
        <right/>
      </border>
    </ndxf>
  </rcc>
  <rcc rId="21481" sId="3" odxf="1" dxf="1">
    <nc r="AF226" t="inlineStr">
      <is>
        <t>DBY</t>
      </is>
    </nc>
    <odxf>
      <font>
        <sz val="8"/>
      </font>
      <border outline="0">
        <left style="thin">
          <color indexed="64"/>
        </left>
        <right/>
      </border>
    </odxf>
    <ndxf>
      <font>
        <sz val="8"/>
        <color theme="0" tint="-0.34998626667073579"/>
      </font>
      <border outline="0">
        <left/>
        <right style="thin">
          <color indexed="64"/>
        </right>
      </border>
    </ndxf>
  </rcc>
  <rcc rId="21482" sId="3" odxf="1" dxf="1">
    <nc r="AG226" t="inlineStr">
      <is>
        <t>RRB</t>
      </is>
    </nc>
    <odxf>
      <font>
        <sz val="8"/>
      </font>
      <border outline="0">
        <left/>
        <right style="thin">
          <color indexed="64"/>
        </right>
      </border>
    </odxf>
    <ndxf>
      <font>
        <sz val="8"/>
        <color theme="0" tint="-0.34998626667073579"/>
      </font>
      <border outline="0">
        <left style="thin">
          <color indexed="64"/>
        </left>
        <right/>
      </border>
    </ndxf>
  </rcc>
  <rcc rId="21483" sId="3" odxf="1" dxf="1">
    <nc r="AV73" t="inlineStr">
      <is>
        <t>DBY</t>
      </is>
    </nc>
    <odxf>
      <font>
        <sz val="8"/>
        <color theme="0" tint="-0.249977111117893"/>
      </font>
      <border outline="0">
        <left style="thin">
          <color indexed="64"/>
        </left>
        <right/>
      </border>
    </odxf>
    <ndxf>
      <font>
        <sz val="8"/>
        <color theme="0" tint="-0.34998626667073579"/>
      </font>
      <border outline="0">
        <left/>
        <right style="thin">
          <color indexed="64"/>
        </right>
      </border>
    </ndxf>
  </rcc>
  <rcc rId="21484" sId="3" odxf="1" dxf="1">
    <nc r="AX73" t="inlineStr">
      <is>
        <t>RRB</t>
      </is>
    </nc>
    <odxf>
      <font>
        <sz val="8"/>
        <color theme="0" tint="-0.249977111117893"/>
      </font>
      <border outline="0">
        <left/>
        <right style="thin">
          <color indexed="64"/>
        </right>
      </border>
    </odxf>
    <ndxf>
      <font>
        <sz val="8"/>
        <color theme="0" tint="-0.34998626667073579"/>
      </font>
      <border outline="0">
        <left style="thin">
          <color indexed="64"/>
        </left>
        <right/>
      </border>
    </ndxf>
  </rcc>
  <rcc rId="21485" sId="3" odxf="1" dxf="1">
    <nc r="AV77" t="inlineStr">
      <is>
        <t>DBY</t>
      </is>
    </nc>
    <odxf>
      <font>
        <sz val="8"/>
      </font>
      <border outline="0">
        <left style="thin">
          <color indexed="64"/>
        </left>
        <right/>
      </border>
    </odxf>
    <ndxf>
      <font>
        <sz val="8"/>
        <color theme="0" tint="-0.34998626667073579"/>
      </font>
      <border outline="0">
        <left/>
        <right style="thin">
          <color indexed="64"/>
        </right>
      </border>
    </ndxf>
  </rcc>
  <rcc rId="21486" sId="3" odxf="1" dxf="1">
    <nc r="AX77" t="inlineStr">
      <is>
        <t>RRB</t>
      </is>
    </nc>
    <odxf>
      <font>
        <sz val="8"/>
      </font>
      <border outline="0">
        <left/>
        <right style="thin">
          <color indexed="64"/>
        </right>
      </border>
    </odxf>
    <ndxf>
      <font>
        <sz val="8"/>
        <color theme="0" tint="-0.34998626667073579"/>
      </font>
      <border outline="0">
        <left style="thin">
          <color indexed="64"/>
        </left>
        <right/>
      </border>
    </ndxf>
  </rcc>
  <rcc rId="21487" sId="3" odxf="1" dxf="1">
    <nc r="AV226" t="inlineStr">
      <is>
        <t>DBY</t>
      </is>
    </nc>
    <odxf>
      <font>
        <sz val="8"/>
      </font>
      <border outline="0">
        <left style="thin">
          <color indexed="64"/>
        </left>
        <right/>
      </border>
    </odxf>
    <ndxf>
      <font>
        <sz val="8"/>
        <color theme="0" tint="-0.34998626667073579"/>
      </font>
      <border outline="0">
        <left/>
        <right style="thin">
          <color indexed="64"/>
        </right>
      </border>
    </ndxf>
  </rcc>
  <rfmt sheetId="3" sqref="AW226" start="0" length="0">
    <dxf>
      <font>
        <sz val="8"/>
        <color theme="0" tint="-0.249977111117893"/>
      </font>
    </dxf>
  </rfmt>
  <rcc rId="21488" sId="3" odxf="1" dxf="1">
    <nc r="AX226" t="inlineStr">
      <is>
        <t>RRB</t>
      </is>
    </nc>
    <odxf>
      <font>
        <sz val="8"/>
      </font>
      <border outline="0">
        <left/>
        <right style="thin">
          <color indexed="64"/>
        </right>
      </border>
    </odxf>
    <ndxf>
      <font>
        <sz val="8"/>
        <color theme="0" tint="-0.34998626667073579"/>
      </font>
      <border outline="0">
        <left style="thin">
          <color indexed="64"/>
        </left>
        <right/>
      </border>
    </ndxf>
  </rcc>
  <rcv guid="{83E26134-8071-4B52-B9C2-8B5396DF70B4}" action="delete"/>
  <rdn rId="0" localSheetId="3" customView="1" name="Z_83E26134_8071_4B52_B9C2_8B5396DF70B4_.wvu.Rows" hidden="1" oldHidden="1">
    <formula>Plan!$488:$750</formula>
    <oldFormula>Plan!$488:$750</oldFormula>
  </rdn>
  <rdn rId="0" localSheetId="3" customView="1" name="Z_83E26134_8071_4B52_B9C2_8B5396DF70B4_.wvu.Cols" hidden="1" oldHidden="1">
    <formula>Plan!$S:$U</formula>
    <oldFormula>Plan!$S:$U</oldFormula>
  </rdn>
  <rdn rId="0" localSheetId="3" customView="1" name="Z_83E26134_8071_4B52_B9C2_8B5396DF70B4_.wvu.FilterData" hidden="1" oldHidden="1">
    <formula>Plan!$A$5:$BQ$468</formula>
    <oldFormula>Plan!$A$5:$BQ$468</oldFormula>
  </rdn>
  <rdn rId="0" localSheetId="4" customView="1" name="Z_83E26134_8071_4B52_B9C2_8B5396DF70B4_.wvu.FilterData" hidden="1" oldHidden="1">
    <formula>'Delivery Docs Plan'!$I$1:$I$38</formula>
    <oldFormula>'Delivery Docs Plan'!$I$1:$I$38</oldFormula>
  </rdn>
  <rdn rId="0" localSheetId="5" customView="1" name="Z_83E26134_8071_4B52_B9C2_8B5396DF70B4_.wvu.Rows" hidden="1" oldHidden="1">
    <formula>'PR Matrix'!$1:$1</formula>
    <oldFormula>'PR Matrix'!$1:$1</oldFormula>
  </rdn>
  <rdn rId="0" localSheetId="5" customView="1" name="Z_83E26134_8071_4B52_B9C2_8B5396DF70B4_.wvu.Cols" hidden="1" oldHidden="1">
    <formula>'PR Matrix'!$JL:$XFD</formula>
    <oldFormula>'PR Matrix'!$JL:$XFD</oldFormula>
  </rdn>
  <rdn rId="0" localSheetId="6" customView="1" name="Z_83E26134_8071_4B52_B9C2_8B5396DF70B4_.wvu.Cols" hidden="1" oldHidden="1">
    <formula>Allocation!$L:$XFD</formula>
    <oldFormula>Allocation!$L:$XFD</oldFormula>
  </rdn>
  <rdn rId="0" localSheetId="6" customView="1" name="Z_83E26134_8071_4B52_B9C2_8B5396DF70B4_.wvu.FilterData" hidden="1" oldHidden="1">
    <formula>Allocation!$A$1:$K$1</formula>
    <oldFormula>Allocation!$A$1:$K$1</oldFormula>
  </rdn>
  <rdn rId="0" localSheetId="7" customView="1" name="Z_83E26134_8071_4B52_B9C2_8B5396DF70B4_.wvu.FilterData" hidden="1" oldHidden="1">
    <formula>'SRS Reviews'!$A$1:$Q$136</formula>
    <oldFormula>'SRS Reviews'!$A$1:$Q$136</oldFormula>
  </rdn>
  <rdn rId="0" localSheetId="8" customView="1" name="Z_83E26134_8071_4B52_B9C2_8B5396DF70B4_.wvu.FilterData" hidden="1" oldHidden="1">
    <formula>Estimates!$A$2:$BC$460</formula>
    <oldFormula>Estimates!$A$2:$BC$460</oldFormula>
  </rdn>
  <rdn rId="0" localSheetId="10" customView="1" name="Z_83E26134_8071_4B52_B9C2_8B5396DF70B4_.wvu.FilterData" hidden="1" oldHidden="1">
    <formula>'Open SWPRs'!$A$1:$H$615</formula>
    <oldFormula>'Open SWPRs'!$A$1:$H$615</oldFormula>
  </rdn>
  <rdn rId="0" localSheetId="12" customView="1" name="Z_83E26134_8071_4B52_B9C2_8B5396DF70B4_.wvu.FilterData" hidden="1" oldHidden="1">
    <formula>'Build Plan'!$D$3:$L$48</formula>
    <oldFormula>'Build Plan'!$D$3:$L$48</oldFormula>
  </rdn>
  <rcv guid="{83E26134-8071-4B52-B9C2-8B5396DF70B4}" action="add"/>
</revisions>
</file>

<file path=xl/revisions/revisionLog53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83E26134-8071-4B52-B9C2-8B5396DF70B4}" action="delete"/>
  <rdn rId="0" localSheetId="3" customView="1" name="Z_83E26134_8071_4B52_B9C2_8B5396DF70B4_.wvu.Rows" hidden="1" oldHidden="1">
    <formula>Plan!$488:$750</formula>
    <oldFormula>Plan!$488:$750</oldFormula>
  </rdn>
  <rdn rId="0" localSheetId="3" customView="1" name="Z_83E26134_8071_4B52_B9C2_8B5396DF70B4_.wvu.Cols" hidden="1" oldHidden="1">
    <formula>Plan!$S:$U</formula>
    <oldFormula>Plan!$S:$U</oldFormula>
  </rdn>
  <rdn rId="0" localSheetId="3" customView="1" name="Z_83E26134_8071_4B52_B9C2_8B5396DF70B4_.wvu.FilterData" hidden="1" oldHidden="1">
    <formula>Plan!$A$5:$BQ$468</formula>
    <oldFormula>Plan!$A$5:$BQ$468</oldFormula>
  </rdn>
  <rdn rId="0" localSheetId="4" customView="1" name="Z_83E26134_8071_4B52_B9C2_8B5396DF70B4_.wvu.FilterData" hidden="1" oldHidden="1">
    <formula>'Delivery Docs Plan'!$I$1:$I$38</formula>
    <oldFormula>'Delivery Docs Plan'!$I$1:$I$38</oldFormula>
  </rdn>
  <rdn rId="0" localSheetId="5" customView="1" name="Z_83E26134_8071_4B52_B9C2_8B5396DF70B4_.wvu.Rows" hidden="1" oldHidden="1">
    <formula>'PR Matrix'!$1:$1</formula>
    <oldFormula>'PR Matrix'!$1:$1</oldFormula>
  </rdn>
  <rdn rId="0" localSheetId="5" customView="1" name="Z_83E26134_8071_4B52_B9C2_8B5396DF70B4_.wvu.Cols" hidden="1" oldHidden="1">
    <formula>'PR Matrix'!$JL:$XFD</formula>
    <oldFormula>'PR Matrix'!$JL:$XFD</oldFormula>
  </rdn>
  <rdn rId="0" localSheetId="6" customView="1" name="Z_83E26134_8071_4B52_B9C2_8B5396DF70B4_.wvu.Cols" hidden="1" oldHidden="1">
    <formula>Allocation!$L:$XFD</formula>
    <oldFormula>Allocation!$L:$XFD</oldFormula>
  </rdn>
  <rdn rId="0" localSheetId="6" customView="1" name="Z_83E26134_8071_4B52_B9C2_8B5396DF70B4_.wvu.FilterData" hidden="1" oldHidden="1">
    <formula>Allocation!$A$1:$K$1</formula>
    <oldFormula>Allocation!$A$1:$K$1</oldFormula>
  </rdn>
  <rdn rId="0" localSheetId="7" customView="1" name="Z_83E26134_8071_4B52_B9C2_8B5396DF70B4_.wvu.FilterData" hidden="1" oldHidden="1">
    <formula>'SRS Reviews'!$A$1:$Q$136</formula>
    <oldFormula>'SRS Reviews'!$A$1:$Q$136</oldFormula>
  </rdn>
  <rdn rId="0" localSheetId="8" customView="1" name="Z_83E26134_8071_4B52_B9C2_8B5396DF70B4_.wvu.FilterData" hidden="1" oldHidden="1">
    <formula>Estimates!$A$2:$BC$460</formula>
    <oldFormula>Estimates!$A$2:$BC$460</oldFormula>
  </rdn>
  <rdn rId="0" localSheetId="10" customView="1" name="Z_83E26134_8071_4B52_B9C2_8B5396DF70B4_.wvu.FilterData" hidden="1" oldHidden="1">
    <formula>'Open SWPRs'!$A$1:$H$615</formula>
    <oldFormula>'Open SWPRs'!$A$1:$H$615</oldFormula>
  </rdn>
  <rdn rId="0" localSheetId="12" customView="1" name="Z_83E26134_8071_4B52_B9C2_8B5396DF70B4_.wvu.FilterData" hidden="1" oldHidden="1">
    <formula>'Build Plan'!$D$3:$L$48</formula>
    <oldFormula>'Build Plan'!$D$3:$L$48</oldFormula>
  </rdn>
  <rcv guid="{83E26134-8071-4B52-B9C2-8B5396DF70B4}" action="add"/>
</revisions>
</file>

<file path=xl/revisions/revisionLog53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1513" sId="3">
    <nc r="BI73" t="inlineStr">
      <is>
        <t>?</t>
      </is>
    </nc>
  </rcc>
  <rcc rId="21514" sId="3">
    <nc r="BI77" t="inlineStr">
      <is>
        <t>?</t>
      </is>
    </nc>
  </rcc>
  <rcc rId="21515" sId="3">
    <nc r="BI226" t="inlineStr">
      <is>
        <t>?</t>
      </is>
    </nc>
  </rcc>
</revisions>
</file>

<file path=xl/revisions/revisionLog53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1516" sId="3">
    <nc r="O168" t="inlineStr">
      <is>
        <t>Y</t>
      </is>
    </nc>
  </rcc>
  <rcc rId="21517" sId="3">
    <oc r="P168" t="inlineStr">
      <is>
        <t>Y</t>
      </is>
    </oc>
    <nc r="P168"/>
  </rcc>
  <rcc rId="21518" sId="3">
    <nc r="J88" t="inlineStr">
      <is>
        <t>Y</t>
      </is>
    </nc>
  </rcc>
</revisions>
</file>

<file path=xl/revisions/revisionLog53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rc rId="21519" sId="13" ref="A25:XFD26" action="insertRow"/>
  <rcc rId="21520" sId="13">
    <nc r="A25" t="inlineStr">
      <is>
        <t>MT</t>
      </is>
    </nc>
  </rcc>
  <rcc rId="21521" sId="13">
    <nc r="B25" t="inlineStr">
      <is>
        <t>Mayank T</t>
      </is>
    </nc>
  </rcc>
  <rcc rId="21522" sId="13">
    <nc r="C25" t="inlineStr">
      <is>
        <t>RRB</t>
      </is>
    </nc>
  </rcc>
  <rcc rId="21523" sId="13">
    <nc r="E25" t="inlineStr">
      <is>
        <t>May104</t>
      </is>
    </nc>
  </rcc>
  <rcc rId="21524" sId="13">
    <nc r="A26" t="inlineStr">
      <is>
        <t>ND</t>
      </is>
    </nc>
  </rcc>
  <rcc rId="21525" sId="13">
    <nc r="B26" t="inlineStr">
      <is>
        <t>Niladri Das</t>
      </is>
    </nc>
  </rcc>
  <rcc rId="21526" sId="13">
    <nc r="C26" t="inlineStr">
      <is>
        <t>RRB</t>
      </is>
    </nc>
  </rcc>
  <rcc rId="21527" sId="13">
    <nc r="E26" t="inlineStr">
      <is>
        <t>Nil106</t>
      </is>
    </nc>
  </rcc>
  <rrc rId="21528" sId="13" ref="A8:XFD8" action="insertRow"/>
  <rcc rId="21529" sId="13">
    <nc r="A8" t="inlineStr">
      <is>
        <t>AU</t>
      </is>
    </nc>
  </rcc>
  <rcc rId="21530" sId="13">
    <nc r="B8" t="inlineStr">
      <is>
        <t>Amrutha Unniyappan</t>
      </is>
    </nc>
  </rcc>
  <rcc rId="21531" sId="13">
    <nc r="C8" t="inlineStr">
      <is>
        <t>RRB</t>
      </is>
    </nc>
  </rcc>
  <rcc rId="21532" sId="13">
    <nc r="E8" t="inlineStr">
      <is>
        <t>AMR106</t>
      </is>
    </nc>
  </rcc>
  <rrc rId="21533" sId="13" ref="A35:XFD35" action="insertRow"/>
  <rcc rId="21534" sId="13">
    <nc r="A35" t="inlineStr">
      <is>
        <t>RSM</t>
      </is>
    </nc>
  </rcc>
  <rcc rId="21535" sId="13" odxf="1">
    <nc r="B35" t="inlineStr">
      <is>
        <t>Raghu Srivatsa M</t>
      </is>
    </nc>
    <odxf/>
  </rcc>
  <rcc rId="21536" sId="13" odxf="1">
    <nc r="C35" t="inlineStr">
      <is>
        <t>RRB</t>
      </is>
    </nc>
    <odxf/>
  </rcc>
  <rcc rId="21537" sId="13">
    <nc r="E35" t="inlineStr">
      <is>
        <t>Rag108</t>
      </is>
    </nc>
  </rcc>
  <rrc rId="21538" sId="13" ref="A6:XFD6" action="insertRow"/>
  <rcc rId="21539" sId="13" odxf="1" dxf="1">
    <nc r="A6" t="inlineStr">
      <is>
        <t>AS</t>
      </is>
    </nc>
    <odxf>
      <font>
        <sz val="10"/>
        <color auto="1"/>
        <name val="Arial"/>
        <scheme val="none"/>
      </font>
    </odxf>
    <ndxf>
      <font>
        <sz val="10"/>
        <color auto="1"/>
        <name val="Arial"/>
        <scheme val="none"/>
      </font>
    </ndxf>
  </rcc>
  <rcc rId="21540" sId="13" odxf="1" dxf="1">
    <nc r="B6" t="inlineStr">
      <is>
        <t>Amandeep Singh</t>
      </is>
    </nc>
    <odxf>
      <font>
        <sz val="10"/>
        <color auto="1"/>
        <name val="Arial"/>
        <scheme val="none"/>
      </font>
    </odxf>
    <ndxf>
      <font>
        <sz val="10"/>
        <color auto="1"/>
        <name val="Arial"/>
        <scheme val="none"/>
      </font>
    </ndxf>
  </rcc>
  <rcc rId="21541" sId="13" odxf="1" dxf="1">
    <nc r="C6" t="inlineStr">
      <is>
        <t>RRB</t>
      </is>
    </nc>
    <odxf>
      <font>
        <sz val="10"/>
        <color auto="1"/>
        <name val="Arial"/>
        <scheme val="none"/>
      </font>
    </odxf>
    <ndxf>
      <font>
        <sz val="10"/>
        <color auto="1"/>
        <name val="Arial"/>
        <scheme val="none"/>
      </font>
    </ndxf>
  </rcc>
  <rcc rId="21542" sId="13">
    <nc r="E6" t="inlineStr">
      <is>
        <t>Ama112</t>
      </is>
    </nc>
  </rcc>
  <rfmt sheetId="13" sqref="E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</dxf>
  </rfmt>
  <rdn rId="0" localSheetId="5" customView="1" name="Z_02B12058_110B_4DCD_A5EA_5F27400FB028_.wvu.FilterData" hidden="1" oldHidden="1">
    <oldFormula>'PR Matrix'!#REF!</oldFormula>
  </rdn>
  <rcv guid="{02B12058-110B-4DCD-A5EA-5F27400FB028}" action="delete"/>
  <rdn rId="0" localSheetId="3" customView="1" name="Z_02B12058_110B_4DCD_A5EA_5F27400FB028_.wvu.Rows" hidden="1" oldHidden="1">
    <formula>Plan!$488:$750</formula>
    <oldFormula>Plan!$488:$750</oldFormula>
  </rdn>
  <rdn rId="0" localSheetId="3" customView="1" name="Z_02B12058_110B_4DCD_A5EA_5F27400FB028_.wvu.Cols" hidden="1" oldHidden="1">
    <formula>Plan!$S:$U,Plan!$BQ:$BT</formula>
    <oldFormula>Plan!$S:$U,Plan!$BQ:$BT</oldFormula>
  </rdn>
  <rdn rId="0" localSheetId="3" customView="1" name="Z_02B12058_110B_4DCD_A5EA_5F27400FB028_.wvu.FilterData" hidden="1" oldHidden="1">
    <formula>Plan!$A$5:$BQ$468</formula>
    <oldFormula>Plan!$A$5:$BQ$468</oldFormula>
  </rdn>
  <rdn rId="0" localSheetId="4" customView="1" name="Z_02B12058_110B_4DCD_A5EA_5F27400FB028_.wvu.FilterData" hidden="1" oldHidden="1">
    <formula>'Delivery Docs Plan'!$I$1:$I$38</formula>
    <oldFormula>'Delivery Docs Plan'!$I$1:$I$38</oldFormula>
  </rdn>
  <rdn rId="0" localSheetId="5" customView="1" name="Z_02B12058_110B_4DCD_A5EA_5F27400FB028_.wvu.Rows" hidden="1" oldHidden="1">
    <formula>'PR Matrix'!$1:$2</formula>
    <oldFormula>'PR Matrix'!$1:$2</oldFormula>
  </rdn>
  <rdn rId="0" localSheetId="5" customView="1" name="Z_02B12058_110B_4DCD_A5EA_5F27400FB028_.wvu.Cols" hidden="1" oldHidden="1">
    <formula>'PR Matrix'!$JL:$XFD</formula>
    <oldFormula>'PR Matrix'!$JL:$XFD</oldFormula>
  </rdn>
  <rdn rId="0" localSheetId="6" customView="1" name="Z_02B12058_110B_4DCD_A5EA_5F27400FB028_.wvu.Cols" hidden="1" oldHidden="1">
    <formula>Allocation!$L:$XFD</formula>
    <oldFormula>Allocation!$L:$XFD</oldFormula>
  </rdn>
  <rdn rId="0" localSheetId="6" customView="1" name="Z_02B12058_110B_4DCD_A5EA_5F27400FB028_.wvu.FilterData" hidden="1" oldHidden="1">
    <formula>Allocation!$A$1:$K$1</formula>
    <oldFormula>Allocation!$A$1:$K$1</oldFormula>
  </rdn>
  <rdn rId="0" localSheetId="7" customView="1" name="Z_02B12058_110B_4DCD_A5EA_5F27400FB028_.wvu.FilterData" hidden="1" oldHidden="1">
    <formula>'SRS Reviews'!$A$1:$Q$136</formula>
    <oldFormula>'SRS Reviews'!$A$1:$Q$136</oldFormula>
  </rdn>
  <rdn rId="0" localSheetId="8" customView="1" name="Z_02B12058_110B_4DCD_A5EA_5F27400FB028_.wvu.FilterData" hidden="1" oldHidden="1">
    <formula>Estimates!$A$2:$BC$460</formula>
    <oldFormula>Estimates!$A$2:$BC$460</oldFormula>
  </rdn>
  <rdn rId="0" localSheetId="10" customView="1" name="Z_02B12058_110B_4DCD_A5EA_5F27400FB028_.wvu.FilterData" hidden="1" oldHidden="1">
    <formula>'Open SWPRs'!$A$1:$H$615</formula>
    <oldFormula>'Open SWPRs'!$A$1:$H$615</oldFormula>
  </rdn>
  <rdn rId="0" localSheetId="12" customView="1" name="Z_02B12058_110B_4DCD_A5EA_5F27400FB028_.wvu.FilterData" hidden="1" oldHidden="1">
    <formula>'Build Plan'!$D$3:$L$48</formula>
    <oldFormula>'Build Plan'!$D$3:$L$48</oldFormula>
  </rdn>
  <rcv guid="{02B12058-110B-4DCD-A5EA-5F27400FB028}" action="add"/>
</revisions>
</file>

<file path=xl/revisions/revisionLog54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1556" sId="3" odxf="1" dxf="1">
    <nc r="W209" t="inlineStr">
      <is>
        <t>RRB</t>
      </is>
    </nc>
    <odxf>
      <font>
        <sz val="8"/>
      </font>
    </odxf>
    <ndxf>
      <font>
        <sz val="8"/>
        <color theme="0" tint="-0.34998626667073579"/>
      </font>
    </ndxf>
  </rcc>
  <rcc rId="21557" sId="3" odxf="1" dxf="1">
    <nc r="X209" t="inlineStr">
      <is>
        <t>DBY</t>
      </is>
    </nc>
    <odxf>
      <font>
        <sz val="8"/>
      </font>
    </odxf>
    <ndxf>
      <font>
        <sz val="8"/>
        <color theme="0" tint="-0.34998626667073579"/>
      </font>
    </ndxf>
  </rcc>
  <rcc rId="21558" sId="3" odxf="1" dxf="1">
    <nc r="AF209" t="inlineStr">
      <is>
        <t>RRB</t>
      </is>
    </nc>
    <odxf>
      <font>
        <sz val="8"/>
      </font>
    </odxf>
    <ndxf>
      <font>
        <sz val="8"/>
        <color theme="0" tint="-0.34998626667073579"/>
      </font>
    </ndxf>
  </rcc>
  <rcc rId="21559" sId="3" odxf="1" dxf="1">
    <nc r="AG209" t="inlineStr">
      <is>
        <t>DBY</t>
      </is>
    </nc>
    <odxf>
      <font>
        <sz val="8"/>
      </font>
    </odxf>
    <ndxf>
      <font>
        <sz val="8"/>
        <color theme="0" tint="-0.34998626667073579"/>
      </font>
    </ndxf>
  </rcc>
  <rcc rId="21560" sId="3" odxf="1" dxf="1">
    <nc r="AV209" t="inlineStr">
      <is>
        <t>RRB</t>
      </is>
    </nc>
    <odxf>
      <font>
        <sz val="8"/>
      </font>
    </odxf>
    <ndxf>
      <font>
        <sz val="8"/>
        <color theme="0" tint="-0.34998626667073579"/>
      </font>
    </ndxf>
  </rcc>
  <rfmt sheetId="3" sqref="AW209" start="0" length="0">
    <dxf>
      <font>
        <sz val="8"/>
        <color theme="0" tint="-0.34998626667073579"/>
      </font>
    </dxf>
  </rfmt>
  <rcc rId="21561" sId="3" odxf="1" dxf="1">
    <nc r="AX209" t="inlineStr">
      <is>
        <t>DBY</t>
      </is>
    </nc>
    <odxf>
      <font>
        <sz val="8"/>
      </font>
    </odxf>
    <ndxf>
      <font>
        <sz val="8"/>
        <color theme="0" tint="-0.34998626667073579"/>
      </font>
    </ndxf>
  </rcc>
  <rcc rId="21562" sId="3" odxf="1" dxf="1">
    <nc r="AF168" t="inlineStr">
      <is>
        <t>RRB</t>
      </is>
    </nc>
    <odxf>
      <font>
        <sz val="8"/>
      </font>
    </odxf>
    <ndxf>
      <font>
        <sz val="8"/>
        <color theme="0" tint="-0.34998626667073579"/>
      </font>
    </ndxf>
  </rcc>
  <rcc rId="21563" sId="3" odxf="1" dxf="1">
    <nc r="AG168" t="inlineStr">
      <is>
        <t>DBY</t>
      </is>
    </nc>
    <odxf>
      <font>
        <sz val="8"/>
      </font>
    </odxf>
    <ndxf>
      <font>
        <sz val="8"/>
        <color theme="0" tint="-0.34998626667073579"/>
      </font>
    </ndxf>
  </rcc>
  <rcv guid="{83E26134-8071-4B52-B9C2-8B5396DF70B4}" action="delete"/>
  <rdn rId="0" localSheetId="3" customView="1" name="Z_83E26134_8071_4B52_B9C2_8B5396DF70B4_.wvu.Rows" hidden="1" oldHidden="1">
    <formula>Plan!$488:$750</formula>
    <oldFormula>Plan!$488:$750</oldFormula>
  </rdn>
  <rdn rId="0" localSheetId="3" customView="1" name="Z_83E26134_8071_4B52_B9C2_8B5396DF70B4_.wvu.Cols" hidden="1" oldHidden="1">
    <formula>Plan!$S:$U</formula>
    <oldFormula>Plan!$S:$U</oldFormula>
  </rdn>
  <rdn rId="0" localSheetId="3" customView="1" name="Z_83E26134_8071_4B52_B9C2_8B5396DF70B4_.wvu.FilterData" hidden="1" oldHidden="1">
    <formula>Plan!$A$5:$BQ$468</formula>
    <oldFormula>Plan!$A$5:$BQ$468</oldFormula>
  </rdn>
  <rdn rId="0" localSheetId="4" customView="1" name="Z_83E26134_8071_4B52_B9C2_8B5396DF70B4_.wvu.FilterData" hidden="1" oldHidden="1">
    <formula>'Delivery Docs Plan'!$I$1:$I$38</formula>
    <oldFormula>'Delivery Docs Plan'!$I$1:$I$38</oldFormula>
  </rdn>
  <rdn rId="0" localSheetId="5" customView="1" name="Z_83E26134_8071_4B52_B9C2_8B5396DF70B4_.wvu.Rows" hidden="1" oldHidden="1">
    <formula>'PR Matrix'!$1:$1</formula>
    <oldFormula>'PR Matrix'!$1:$1</oldFormula>
  </rdn>
  <rdn rId="0" localSheetId="5" customView="1" name="Z_83E26134_8071_4B52_B9C2_8B5396DF70B4_.wvu.Cols" hidden="1" oldHidden="1">
    <formula>'PR Matrix'!$JL:$XFD</formula>
    <oldFormula>'PR Matrix'!$JL:$XFD</oldFormula>
  </rdn>
  <rdn rId="0" localSheetId="6" customView="1" name="Z_83E26134_8071_4B52_B9C2_8B5396DF70B4_.wvu.Cols" hidden="1" oldHidden="1">
    <formula>Allocation!$L:$XFD</formula>
    <oldFormula>Allocation!$L:$XFD</oldFormula>
  </rdn>
  <rdn rId="0" localSheetId="6" customView="1" name="Z_83E26134_8071_4B52_B9C2_8B5396DF70B4_.wvu.FilterData" hidden="1" oldHidden="1">
    <formula>Allocation!$A$1:$K$1</formula>
    <oldFormula>Allocation!$A$1:$K$1</oldFormula>
  </rdn>
  <rdn rId="0" localSheetId="7" customView="1" name="Z_83E26134_8071_4B52_B9C2_8B5396DF70B4_.wvu.FilterData" hidden="1" oldHidden="1">
    <formula>'SRS Reviews'!$A$1:$Q$136</formula>
    <oldFormula>'SRS Reviews'!$A$1:$Q$136</oldFormula>
  </rdn>
  <rdn rId="0" localSheetId="8" customView="1" name="Z_83E26134_8071_4B52_B9C2_8B5396DF70B4_.wvu.FilterData" hidden="1" oldHidden="1">
    <formula>Estimates!$A$2:$BC$460</formula>
    <oldFormula>Estimates!$A$2:$BC$460</oldFormula>
  </rdn>
  <rdn rId="0" localSheetId="10" customView="1" name="Z_83E26134_8071_4B52_B9C2_8B5396DF70B4_.wvu.FilterData" hidden="1" oldHidden="1">
    <formula>'Open SWPRs'!$A$1:$H$615</formula>
    <oldFormula>'Open SWPRs'!$A$1:$H$615</oldFormula>
  </rdn>
  <rdn rId="0" localSheetId="12" customView="1" name="Z_83E26134_8071_4B52_B9C2_8B5396DF70B4_.wvu.FilterData" hidden="1" oldHidden="1">
    <formula>'Build Plan'!$D$3:$L$48</formula>
    <oldFormula>'Build Plan'!$D$3:$L$48</oldFormula>
  </rdn>
  <rcv guid="{83E26134-8071-4B52-B9C2-8B5396DF70B4}" action="add"/>
</revisions>
</file>

<file path=xl/revisions/revisionLog54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83E26134-8071-4B52-B9C2-8B5396DF70B4}" action="delete"/>
  <rdn rId="0" localSheetId="3" customView="1" name="Z_83E26134_8071_4B52_B9C2_8B5396DF70B4_.wvu.Rows" hidden="1" oldHidden="1">
    <formula>Plan!$488:$750</formula>
    <oldFormula>Plan!$488:$750</oldFormula>
  </rdn>
  <rdn rId="0" localSheetId="3" customView="1" name="Z_83E26134_8071_4B52_B9C2_8B5396DF70B4_.wvu.Cols" hidden="1" oldHidden="1">
    <formula>Plan!$S:$U</formula>
    <oldFormula>Plan!$S:$U</oldFormula>
  </rdn>
  <rdn rId="0" localSheetId="3" customView="1" name="Z_83E26134_8071_4B52_B9C2_8B5396DF70B4_.wvu.FilterData" hidden="1" oldHidden="1">
    <formula>Plan!$A$5:$BQ$468</formula>
    <oldFormula>Plan!$A$5:$BQ$468</oldFormula>
  </rdn>
  <rdn rId="0" localSheetId="4" customView="1" name="Z_83E26134_8071_4B52_B9C2_8B5396DF70B4_.wvu.FilterData" hidden="1" oldHidden="1">
    <formula>'Delivery Docs Plan'!$I$1:$I$38</formula>
    <oldFormula>'Delivery Docs Plan'!$I$1:$I$38</oldFormula>
  </rdn>
  <rdn rId="0" localSheetId="5" customView="1" name="Z_83E26134_8071_4B52_B9C2_8B5396DF70B4_.wvu.Rows" hidden="1" oldHidden="1">
    <formula>'PR Matrix'!$1:$1</formula>
    <oldFormula>'PR Matrix'!$1:$1</oldFormula>
  </rdn>
  <rdn rId="0" localSheetId="5" customView="1" name="Z_83E26134_8071_4B52_B9C2_8B5396DF70B4_.wvu.Cols" hidden="1" oldHidden="1">
    <formula>'PR Matrix'!$JL:$XFD</formula>
    <oldFormula>'PR Matrix'!$JL:$XFD</oldFormula>
  </rdn>
  <rdn rId="0" localSheetId="6" customView="1" name="Z_83E26134_8071_4B52_B9C2_8B5396DF70B4_.wvu.Cols" hidden="1" oldHidden="1">
    <formula>Allocation!$L:$XFD</formula>
    <oldFormula>Allocation!$L:$XFD</oldFormula>
  </rdn>
  <rdn rId="0" localSheetId="6" customView="1" name="Z_83E26134_8071_4B52_B9C2_8B5396DF70B4_.wvu.FilterData" hidden="1" oldHidden="1">
    <formula>Allocation!$A$1:$K$1</formula>
    <oldFormula>Allocation!$A$1:$K$1</oldFormula>
  </rdn>
  <rdn rId="0" localSheetId="7" customView="1" name="Z_83E26134_8071_4B52_B9C2_8B5396DF70B4_.wvu.FilterData" hidden="1" oldHidden="1">
    <formula>'SRS Reviews'!$A$1:$Q$136</formula>
    <oldFormula>'SRS Reviews'!$A$1:$Q$136</oldFormula>
  </rdn>
  <rdn rId="0" localSheetId="8" customView="1" name="Z_83E26134_8071_4B52_B9C2_8B5396DF70B4_.wvu.FilterData" hidden="1" oldHidden="1">
    <formula>Estimates!$A$2:$BC$460</formula>
    <oldFormula>Estimates!$A$2:$BC$460</oldFormula>
  </rdn>
  <rdn rId="0" localSheetId="10" customView="1" name="Z_83E26134_8071_4B52_B9C2_8B5396DF70B4_.wvu.FilterData" hidden="1" oldHidden="1">
    <formula>'Open SWPRs'!$A$1:$H$615</formula>
    <oldFormula>'Open SWPRs'!$A$1:$H$615</oldFormula>
  </rdn>
  <rdn rId="0" localSheetId="12" customView="1" name="Z_83E26134_8071_4B52_B9C2_8B5396DF70B4_.wvu.FilterData" hidden="1" oldHidden="1">
    <formula>'Build Plan'!$D$3:$L$48</formula>
    <oldFormula>'Build Plan'!$D$3:$L$48</oldFormula>
  </rdn>
  <rcv guid="{83E26134-8071-4B52-B9C2-8B5396DF70B4}" action="add"/>
</revisions>
</file>

<file path=xl/revisions/revisionLog54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1588" sId="3">
    <oc r="BK187" t="inlineStr">
      <is>
        <t>CN</t>
      </is>
    </oc>
    <nc r="BK187"/>
  </rcc>
</revisions>
</file>

<file path=xl/revisions/revisionLog54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1589" sId="7" numFmtId="19">
    <oc r="B3">
      <v>42996</v>
    </oc>
    <nc r="B3"/>
  </rcc>
  <rcc rId="21590" sId="7">
    <oc r="C3">
      <v>10.1</v>
    </oc>
    <nc r="C3"/>
  </rcc>
  <rcc rId="21591" sId="7">
    <oc r="D3" t="inlineStr">
      <is>
        <t>Felix</t>
      </is>
    </oc>
    <nc r="D3"/>
  </rcc>
  <rcc rId="21592" sId="7" numFmtId="19">
    <oc r="E3">
      <v>43005</v>
    </oc>
    <nc r="E3"/>
  </rcc>
  <rcc rId="21593" sId="7">
    <oc r="H3" t="inlineStr">
      <is>
        <t>Clare</t>
      </is>
    </oc>
    <nc r="H3"/>
  </rcc>
  <rcc rId="21594" sId="7">
    <oc r="I3" t="inlineStr">
      <is>
        <t>n/a</t>
      </is>
    </oc>
    <nc r="I3"/>
  </rcc>
  <rcc rId="21595" sId="7">
    <oc r="J3" t="inlineStr">
      <is>
        <t>n/a</t>
      </is>
    </oc>
    <nc r="J3"/>
  </rcc>
  <rcc rId="21596" sId="7" numFmtId="19">
    <oc r="B12">
      <v>42996</v>
    </oc>
    <nc r="B12"/>
  </rcc>
  <rcc rId="21597" sId="7">
    <oc r="D12" t="inlineStr">
      <is>
        <t>Felix</t>
      </is>
    </oc>
    <nc r="D12"/>
  </rcc>
  <rcc rId="21598" sId="7" numFmtId="19">
    <oc r="E12">
      <v>43005</v>
    </oc>
    <nc r="E12"/>
  </rcc>
  <rcc rId="21599" sId="7">
    <oc r="H12" t="inlineStr">
      <is>
        <t>Dave</t>
      </is>
    </oc>
    <nc r="H12"/>
  </rcc>
  <rcc rId="21600" sId="7">
    <oc r="I12" t="inlineStr">
      <is>
        <t>Ian</t>
      </is>
    </oc>
    <nc r="I12"/>
  </rcc>
  <rcc rId="21601" sId="7" numFmtId="19">
    <oc r="B37">
      <v>43004</v>
    </oc>
    <nc r="B37"/>
  </rcc>
  <rcc rId="21602" sId="7">
    <oc r="D37" t="inlineStr">
      <is>
        <t>Felix</t>
      </is>
    </oc>
    <nc r="D37"/>
  </rcc>
  <rcc rId="21603" sId="7" numFmtId="19">
    <oc r="E37">
      <v>43005</v>
    </oc>
    <nc r="E37"/>
  </rcc>
  <rcc rId="21604" sId="7">
    <oc r="H37" t="inlineStr">
      <is>
        <t>Lee</t>
      </is>
    </oc>
    <nc r="H37"/>
  </rcc>
  <rcc rId="21605" sId="7">
    <oc r="I37" t="inlineStr">
      <is>
        <t>Lee</t>
      </is>
    </oc>
    <nc r="I37"/>
  </rcc>
  <rcc rId="21606" sId="7">
    <oc r="J37" t="inlineStr">
      <is>
        <t>Steve</t>
      </is>
    </oc>
    <nc r="J37"/>
  </rcc>
  <rcc rId="21607" sId="7" numFmtId="19">
    <oc r="B69">
      <v>42948</v>
    </oc>
    <nc r="B69"/>
  </rcc>
  <rcc rId="21608" sId="7">
    <oc r="C69">
      <v>4.0999999999999996</v>
    </oc>
    <nc r="C69"/>
  </rcc>
  <rcc rId="21609" sId="7">
    <oc r="D69" t="inlineStr">
      <is>
        <t>Vinay</t>
      </is>
    </oc>
    <nc r="D69"/>
  </rcc>
  <rcc rId="21610" sId="7" numFmtId="19">
    <oc r="E69">
      <v>42951</v>
    </oc>
    <nc r="E69"/>
  </rcc>
  <rcc rId="21611" sId="7">
    <oc r="H69" t="inlineStr">
      <is>
        <t>Clare</t>
      </is>
    </oc>
    <nc r="H69"/>
  </rcc>
  <rcc rId="21612" sId="7">
    <oc r="I69" t="inlineStr">
      <is>
        <t>Dhaarini</t>
      </is>
    </oc>
    <nc r="I69"/>
  </rcc>
  <rcc rId="21613" sId="7">
    <oc r="J69" t="inlineStr">
      <is>
        <t>Steve</t>
      </is>
    </oc>
    <nc r="J69"/>
  </rcc>
  <rcc rId="21614" sId="7" numFmtId="21">
    <oc r="L69">
      <v>42951</v>
    </oc>
    <nc r="L69"/>
  </rcc>
  <rcc rId="21615" sId="7" numFmtId="19">
    <oc r="B94">
      <v>42976</v>
    </oc>
    <nc r="B94"/>
  </rcc>
  <rcc rId="21616" sId="7">
    <oc r="D94" t="inlineStr">
      <is>
        <t>Haneef</t>
      </is>
    </oc>
    <nc r="D94"/>
  </rcc>
  <rcc rId="21617" sId="7">
    <oc r="H94" t="inlineStr">
      <is>
        <t>Steve</t>
      </is>
    </oc>
    <nc r="H94"/>
  </rcc>
  <rcc rId="21618" sId="7">
    <oc r="I94" t="inlineStr">
      <is>
        <t>Jigar</t>
      </is>
    </oc>
    <nc r="I94"/>
  </rcc>
  <rcc rId="21619" sId="7">
    <oc r="J94" t="inlineStr">
      <is>
        <t>Steve</t>
      </is>
    </oc>
    <nc r="J94"/>
  </rcc>
  <rcc rId="21620" sId="7">
    <oc r="D99" t="inlineStr">
      <is>
        <t>Haneef</t>
      </is>
    </oc>
    <nc r="D99"/>
  </rcc>
  <rcc rId="21621" sId="7">
    <oc r="H99" t="inlineStr">
      <is>
        <t>Steve</t>
      </is>
    </oc>
    <nc r="H99"/>
  </rcc>
  <rcc rId="21622" sId="7">
    <oc r="I99" t="inlineStr">
      <is>
        <t>n/a</t>
      </is>
    </oc>
    <nc r="I99"/>
  </rcc>
  <rcc rId="21623" sId="7">
    <oc r="J99" t="inlineStr">
      <is>
        <t>n/a</t>
      </is>
    </oc>
    <nc r="J99"/>
  </rcc>
  <rcc rId="21624" sId="7" numFmtId="19">
    <oc r="B103">
      <v>42977</v>
    </oc>
    <nc r="B103"/>
  </rcc>
  <rcc rId="21625" sId="7">
    <oc r="D103" t="inlineStr">
      <is>
        <t>Deepika</t>
      </is>
    </oc>
    <nc r="D103"/>
  </rcc>
  <rcc rId="21626" sId="7">
    <oc r="H103" t="inlineStr">
      <is>
        <t>Clare</t>
      </is>
    </oc>
    <nc r="H103"/>
  </rcc>
  <rcc rId="21627" sId="7">
    <oc r="I103" t="inlineStr">
      <is>
        <t>n/a</t>
      </is>
    </oc>
    <nc r="I103"/>
  </rcc>
  <rcc rId="21628" sId="7">
    <oc r="J103" t="inlineStr">
      <is>
        <t>n/a</t>
      </is>
    </oc>
    <nc r="J103"/>
  </rcc>
  <rcc rId="21629" sId="7" numFmtId="19">
    <oc r="B106">
      <v>42976</v>
    </oc>
    <nc r="B106"/>
  </rcc>
  <rcc rId="21630" sId="7">
    <oc r="D106" t="inlineStr">
      <is>
        <t>Shika</t>
      </is>
    </oc>
    <nc r="D106"/>
  </rcc>
  <rcc rId="21631" sId="7" numFmtId="19">
    <oc r="E106">
      <v>42989</v>
    </oc>
    <nc r="E106"/>
  </rcc>
  <rcc rId="21632" sId="7">
    <oc r="H106" t="inlineStr">
      <is>
        <t>Baz</t>
      </is>
    </oc>
    <nc r="H106"/>
  </rcc>
  <rcc rId="21633" sId="7">
    <oc r="I106" t="inlineStr">
      <is>
        <t>Baz</t>
      </is>
    </oc>
    <nc r="I106"/>
  </rcc>
  <rcc rId="21634" sId="7">
    <oc r="J106" t="inlineStr">
      <is>
        <t>Steve</t>
      </is>
    </oc>
    <nc r="J106"/>
  </rcc>
  <rcc rId="21635" sId="7" numFmtId="19">
    <oc r="B107">
      <v>42996</v>
    </oc>
    <nc r="B107"/>
  </rcc>
  <rcc rId="21636" sId="7">
    <oc r="D107" t="inlineStr">
      <is>
        <t>Felix</t>
      </is>
    </oc>
    <nc r="D107"/>
  </rcc>
  <rcc rId="21637" sId="7" numFmtId="19">
    <oc r="E107">
      <v>43005</v>
    </oc>
    <nc r="E107"/>
  </rcc>
  <rcc rId="21638" sId="7">
    <oc r="H107" t="inlineStr">
      <is>
        <t>Clare</t>
      </is>
    </oc>
    <nc r="H107"/>
  </rcc>
  <rcc rId="21639" sId="7">
    <oc r="I107" t="inlineStr">
      <is>
        <t>Hemanth</t>
      </is>
    </oc>
    <nc r="I107"/>
  </rcc>
  <rcc rId="21640" sId="7">
    <oc r="J107" t="inlineStr">
      <is>
        <t>Steve</t>
      </is>
    </oc>
    <nc r="J107"/>
  </rcc>
  <rcc rId="21641" sId="7" numFmtId="19">
    <oc r="B109">
      <v>43004</v>
    </oc>
    <nc r="B109"/>
  </rcc>
  <rcc rId="21642" sId="7">
    <oc r="D109" t="inlineStr">
      <is>
        <t>Felix</t>
      </is>
    </oc>
    <nc r="D109"/>
  </rcc>
  <rcc rId="21643" sId="7" numFmtId="19">
    <oc r="E109">
      <v>43005</v>
    </oc>
    <nc r="E109"/>
  </rcc>
  <rcc rId="21644" sId="7">
    <oc r="H109" t="inlineStr">
      <is>
        <t>Lee</t>
      </is>
    </oc>
    <nc r="H109"/>
  </rcc>
  <rcc rId="21645" sId="7">
    <oc r="I109" t="inlineStr">
      <is>
        <t>n/a</t>
      </is>
    </oc>
    <nc r="I109"/>
  </rcc>
  <rcc rId="21646" sId="7">
    <oc r="J109" t="inlineStr">
      <is>
        <t>n/a</t>
      </is>
    </oc>
    <nc r="J109"/>
  </rcc>
  <rcc rId="21647" sId="7" numFmtId="19">
    <oc r="B118">
      <v>42946</v>
    </oc>
    <nc r="B118"/>
  </rcc>
  <rcc rId="21648" sId="7">
    <oc r="C118">
      <v>23.1</v>
    </oc>
    <nc r="C118"/>
  </rcc>
  <rcc rId="21649" sId="7">
    <oc r="D118" t="inlineStr">
      <is>
        <t>Ejaz</t>
      </is>
    </oc>
    <nc r="D118"/>
  </rcc>
  <rcc rId="21650" sId="7" numFmtId="19">
    <oc r="E118">
      <v>42946</v>
    </oc>
    <nc r="E118"/>
  </rcc>
  <rcc rId="21651" sId="7">
    <oc r="H118" t="inlineStr">
      <is>
        <t>Clare</t>
      </is>
    </oc>
    <nc r="H118"/>
  </rcc>
  <rcc rId="21652" sId="7">
    <oc r="I118" t="inlineStr">
      <is>
        <t>n/a</t>
      </is>
    </oc>
    <nc r="I118"/>
  </rcc>
  <rcc rId="21653" sId="7">
    <oc r="J118" t="inlineStr">
      <is>
        <t>n/a</t>
      </is>
    </oc>
    <nc r="J118"/>
  </rcc>
  <rcc rId="21654" sId="7" numFmtId="19">
    <oc r="B134">
      <v>42989</v>
    </oc>
    <nc r="B134"/>
  </rcc>
  <rcc rId="21655" sId="7">
    <oc r="C134">
      <v>2.2000000000000002</v>
    </oc>
    <nc r="C134"/>
  </rcc>
  <rcc rId="21656" sId="7">
    <oc r="D134" t="inlineStr">
      <is>
        <t>Felix</t>
      </is>
    </oc>
    <nc r="D134"/>
  </rcc>
  <rcc rId="21657" sId="7" numFmtId="19">
    <oc r="E134">
      <v>42992</v>
    </oc>
    <nc r="E134"/>
  </rcc>
  <rcc rId="21658" sId="7">
    <oc r="H134" t="inlineStr">
      <is>
        <t>Sumeet</t>
      </is>
    </oc>
    <nc r="H134"/>
  </rcc>
  <rcc rId="21659" sId="7">
    <oc r="I134" t="inlineStr">
      <is>
        <t>Sumeet/Pragadesh</t>
      </is>
    </oc>
    <nc r="I134"/>
  </rcc>
  <rcc rId="21660" sId="7">
    <oc r="J134" t="inlineStr">
      <is>
        <t>Lee</t>
      </is>
    </oc>
    <nc r="J134"/>
  </rcc>
  <rcc rId="21661" sId="7" numFmtId="21">
    <oc r="L134">
      <v>42998</v>
    </oc>
    <nc r="L134"/>
  </rcc>
  <rcc rId="21662" sId="7" numFmtId="19">
    <nc r="B7">
      <v>43138</v>
    </nc>
  </rcc>
  <rcc rId="21663" sId="7" numFmtId="19">
    <nc r="E7">
      <v>43139</v>
    </nc>
  </rcc>
  <rcc rId="21664" sId="7">
    <nc r="H7" t="inlineStr">
      <is>
        <t>Clare</t>
      </is>
    </nc>
  </rcc>
  <rcc rId="21665" sId="7">
    <nc r="I7" t="inlineStr">
      <is>
        <t>RRB</t>
      </is>
    </nc>
  </rcc>
  <rfmt sheetId="7" sqref="H7:I7" start="0" length="2147483647">
    <dxf>
      <font>
        <color rgb="FFFF0000"/>
      </font>
    </dxf>
  </rfmt>
  <rfmt sheetId="7" sqref="H7" start="0" length="2147483647">
    <dxf>
      <font>
        <color rgb="FF00B050"/>
      </font>
    </dxf>
  </rfmt>
  <rcc rId="21666" sId="7" numFmtId="19">
    <nc r="B19">
      <v>43140</v>
    </nc>
  </rcc>
  <rcc rId="21667" sId="7" numFmtId="19">
    <nc r="E19">
      <v>43140</v>
    </nc>
  </rcc>
  <rcc rId="21668" sId="7" odxf="1" dxf="1">
    <nc r="H19" t="inlineStr">
      <is>
        <t>RRB</t>
      </is>
    </nc>
    <odxf>
      <font>
        <sz val="10"/>
        <color auto="1"/>
        <name val="Arial"/>
        <scheme val="none"/>
      </font>
    </odxf>
    <ndxf>
      <font>
        <sz val="10"/>
        <color auto="1"/>
        <name val="Arial"/>
        <scheme val="none"/>
      </font>
    </ndxf>
  </rcc>
  <rcc rId="21669" sId="7" odxf="1" dxf="1">
    <nc r="I19" t="inlineStr">
      <is>
        <t>RRB</t>
      </is>
    </nc>
    <odxf>
      <font>
        <sz val="10"/>
        <color auto="1"/>
        <name val="Arial"/>
        <scheme val="none"/>
      </font>
    </odxf>
    <ndxf>
      <font>
        <sz val="10"/>
        <color auto="1"/>
        <name val="Arial"/>
        <scheme val="none"/>
      </font>
    </ndxf>
  </rcc>
  <rfmt sheetId="7" sqref="H19:I19" start="0" length="2147483647">
    <dxf>
      <font>
        <color rgb="FFFF0000"/>
      </font>
    </dxf>
  </rfmt>
  <rcc rId="21670" sId="7" odxf="1" dxf="1">
    <nc r="B54" t="inlineStr">
      <is>
        <t>?</t>
      </is>
    </nc>
    <odxf>
      <font>
        <sz val="10"/>
        <color auto="1"/>
        <name val="Arial"/>
        <scheme val="none"/>
      </font>
    </odxf>
    <ndxf>
      <font>
        <sz val="10"/>
        <color auto="1"/>
        <name val="Arial"/>
        <scheme val="none"/>
      </font>
    </ndxf>
  </rcc>
  <rcc rId="21671" sId="7" numFmtId="19">
    <nc r="B39">
      <v>43153</v>
    </nc>
  </rcc>
  <rcc rId="21672" sId="7" odxf="1" dxf="1">
    <nc r="D39" t="inlineStr">
      <is>
        <t>Baz</t>
      </is>
    </nc>
    <odxf>
      <font>
        <sz val="10"/>
        <color auto="1"/>
        <name val="Arial"/>
        <scheme val="none"/>
      </font>
    </odxf>
    <ndxf>
      <font>
        <sz val="10"/>
        <color auto="1"/>
        <name val="Arial"/>
        <scheme val="none"/>
      </font>
    </ndxf>
  </rcc>
  <rcc rId="21673" sId="7" odxf="1" dxf="1">
    <nc r="H39" t="inlineStr">
      <is>
        <t>Steve</t>
      </is>
    </nc>
    <odxf>
      <font>
        <sz val="10"/>
        <color auto="1"/>
        <name val="Arial"/>
        <scheme val="none"/>
      </font>
    </odxf>
    <ndxf>
      <font>
        <sz val="10"/>
        <color auto="1"/>
        <name val="Arial"/>
        <scheme val="none"/>
      </font>
    </ndxf>
  </rcc>
  <rcc rId="21674" sId="7" odxf="1" dxf="1">
    <nc r="I39" t="inlineStr">
      <is>
        <t>Pragadesh</t>
      </is>
    </nc>
    <odxf>
      <font>
        <sz val="10"/>
        <color auto="1"/>
        <name val="Arial"/>
        <scheme val="none"/>
      </font>
    </odxf>
    <ndxf>
      <font>
        <sz val="10"/>
        <color auto="1"/>
        <name val="Arial"/>
        <scheme val="none"/>
      </font>
    </ndxf>
  </rcc>
  <rfmt sheetId="7" sqref="H39:I39" start="0" length="2147483647">
    <dxf>
      <font>
        <color rgb="FFFF0000"/>
      </font>
    </dxf>
  </rfmt>
  <rcc rId="21675" sId="7" odxf="1" dxf="1">
    <nc r="B101" t="inlineStr">
      <is>
        <t>?</t>
      </is>
    </nc>
    <odxf>
      <font>
        <sz val="10"/>
        <color auto="1"/>
        <name val="Arial"/>
        <scheme val="none"/>
      </font>
    </odxf>
    <ndxf>
      <font>
        <sz val="10"/>
        <color auto="1"/>
        <name val="Arial"/>
        <scheme val="none"/>
      </font>
    </ndxf>
  </rcc>
  <rcc rId="21676" sId="7" odxf="1" dxf="1">
    <nc r="B112" t="inlineStr">
      <is>
        <t>?</t>
      </is>
    </nc>
    <odxf>
      <font>
        <sz val="10"/>
        <color auto="1"/>
        <name val="Arial"/>
        <scheme val="none"/>
      </font>
    </odxf>
    <ndxf>
      <font>
        <sz val="10"/>
        <color auto="1"/>
        <name val="Arial"/>
        <scheme val="none"/>
      </font>
    </ndxf>
  </rcc>
  <rcc rId="21677" sId="7" odxf="1" dxf="1">
    <oc r="B99">
      <v>42976</v>
    </oc>
    <nc r="B99" t="inlineStr">
      <is>
        <t>?</t>
      </is>
    </nc>
    <ndxf>
      <font>
        <sz val="10"/>
        <color auto="1"/>
        <name val="Arial"/>
        <scheme val="none"/>
      </font>
    </ndxf>
  </rcc>
  <rcc rId="21678" sId="7" odxf="1" dxf="1">
    <nc r="B15" t="inlineStr">
      <is>
        <t>?</t>
      </is>
    </nc>
    <odxf>
      <font>
        <sz val="10"/>
        <color auto="1"/>
        <name val="Arial"/>
        <scheme val="none"/>
      </font>
    </odxf>
    <ndxf>
      <font>
        <sz val="10"/>
        <color auto="1"/>
        <name val="Arial"/>
        <scheme val="none"/>
      </font>
    </ndxf>
  </rcc>
  <rcc rId="21679" sId="7" odxf="1" dxf="1">
    <nc r="B16" t="inlineStr">
      <is>
        <t>?</t>
      </is>
    </nc>
    <odxf>
      <font>
        <sz val="10"/>
        <color auto="1"/>
        <name val="Arial"/>
        <scheme val="none"/>
      </font>
    </odxf>
    <ndxf>
      <font>
        <sz val="10"/>
        <color auto="1"/>
        <name val="Arial"/>
        <scheme val="none"/>
      </font>
    </ndxf>
  </rcc>
  <rcc rId="21680" sId="7" odxf="1" dxf="1">
    <nc r="H101" t="inlineStr">
      <is>
        <t>Steve</t>
      </is>
    </nc>
    <odxf>
      <font>
        <sz val="10"/>
        <color auto="1"/>
        <name val="Arial"/>
        <scheme val="none"/>
      </font>
    </odxf>
    <ndxf>
      <font>
        <sz val="10"/>
        <color auto="1"/>
        <name val="Arial"/>
        <scheme val="none"/>
      </font>
    </ndxf>
  </rcc>
  <rfmt sheetId="7" sqref="H101" start="0" length="2147483647">
    <dxf>
      <font>
        <color rgb="FFFF0000"/>
      </font>
    </dxf>
  </rfmt>
  <rfmt sheetId="7" sqref="H15" start="0" length="0">
    <dxf>
      <font>
        <sz val="10"/>
        <color auto="1"/>
        <name val="Arial"/>
        <scheme val="none"/>
      </font>
    </dxf>
  </rfmt>
  <rfmt sheetId="7" sqref="H15" start="0" length="2147483647">
    <dxf>
      <font>
        <color rgb="FFFF0000"/>
      </font>
    </dxf>
  </rfmt>
</revisions>
</file>

<file path=xl/revisions/revisionLog54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1681" sId="4" odxf="1" dxf="1">
    <nc r="P38" t="inlineStr">
      <is>
        <t>NFPR2271</t>
      </is>
    </nc>
    <odxf>
      <font>
        <sz val="10"/>
        <color auto="1"/>
        <name val="Arial"/>
        <scheme val="none"/>
      </font>
    </odxf>
    <ndxf>
      <font>
        <sz val="10"/>
        <color auto="1"/>
        <name val="Arial"/>
        <scheme val="none"/>
      </font>
    </ndxf>
  </rcc>
  <rfmt sheetId="4" sqref="P38" start="0" length="2147483647">
    <dxf>
      <font>
        <color rgb="FFFF0000"/>
      </font>
    </dxf>
  </rfmt>
</revisions>
</file>

<file path=xl/revisions/revisionLog54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1682" sId="5">
    <nc r="J32" t="inlineStr">
      <is>
        <t>Y</t>
      </is>
    </nc>
  </rcc>
  <rcc rId="21683" sId="5">
    <nc r="B32">
      <v>6232</v>
    </nc>
  </rcc>
  <rcc rId="21684" sId="3">
    <nc r="E21" t="inlineStr">
      <is>
        <t>6232</t>
      </is>
    </nc>
  </rcc>
  <rcc rId="21685" sId="3">
    <nc r="P21" t="inlineStr">
      <is>
        <t>Y</t>
      </is>
    </nc>
  </rcc>
  <rcc rId="21686" sId="3">
    <nc r="AV21" t="inlineStr">
      <is>
        <t>CN</t>
      </is>
    </nc>
  </rcc>
  <rcv guid="{83E26134-8071-4B52-B9C2-8B5396DF70B4}" action="delete"/>
  <rdn rId="0" localSheetId="3" customView="1" name="Z_83E26134_8071_4B52_B9C2_8B5396DF70B4_.wvu.Rows" hidden="1" oldHidden="1">
    <formula>Plan!$488:$750</formula>
    <oldFormula>Plan!$488:$750</oldFormula>
  </rdn>
  <rdn rId="0" localSheetId="3" customView="1" name="Z_83E26134_8071_4B52_B9C2_8B5396DF70B4_.wvu.Cols" hidden="1" oldHidden="1">
    <formula>Plan!$S:$U</formula>
    <oldFormula>Plan!$S:$U</oldFormula>
  </rdn>
  <rdn rId="0" localSheetId="3" customView="1" name="Z_83E26134_8071_4B52_B9C2_8B5396DF70B4_.wvu.FilterData" hidden="1" oldHidden="1">
    <formula>Plan!$A$5:$BQ$468</formula>
    <oldFormula>Plan!$A$5:$BQ$468</oldFormula>
  </rdn>
  <rdn rId="0" localSheetId="4" customView="1" name="Z_83E26134_8071_4B52_B9C2_8B5396DF70B4_.wvu.FilterData" hidden="1" oldHidden="1">
    <formula>'Delivery Docs Plan'!$I$1:$I$38</formula>
    <oldFormula>'Delivery Docs Plan'!$I$1:$I$38</oldFormula>
  </rdn>
  <rdn rId="0" localSheetId="5" customView="1" name="Z_83E26134_8071_4B52_B9C2_8B5396DF70B4_.wvu.Rows" hidden="1" oldHidden="1">
    <formula>'PR Matrix'!$1:$1</formula>
    <oldFormula>'PR Matrix'!$1:$1</oldFormula>
  </rdn>
  <rdn rId="0" localSheetId="5" customView="1" name="Z_83E26134_8071_4B52_B9C2_8B5396DF70B4_.wvu.Cols" hidden="1" oldHidden="1">
    <formula>'PR Matrix'!$JL:$XFD</formula>
    <oldFormula>'PR Matrix'!$JL:$XFD</oldFormula>
  </rdn>
  <rdn rId="0" localSheetId="6" customView="1" name="Z_83E26134_8071_4B52_B9C2_8B5396DF70B4_.wvu.Cols" hidden="1" oldHidden="1">
    <formula>Allocation!$L:$XFD</formula>
    <oldFormula>Allocation!$L:$XFD</oldFormula>
  </rdn>
  <rdn rId="0" localSheetId="6" customView="1" name="Z_83E26134_8071_4B52_B9C2_8B5396DF70B4_.wvu.FilterData" hidden="1" oldHidden="1">
    <formula>Allocation!$A$1:$K$1</formula>
    <oldFormula>Allocation!$A$1:$K$1</oldFormula>
  </rdn>
  <rdn rId="0" localSheetId="7" customView="1" name="Z_83E26134_8071_4B52_B9C2_8B5396DF70B4_.wvu.FilterData" hidden="1" oldHidden="1">
    <formula>'SRS Reviews'!$A$1:$Q$136</formula>
    <oldFormula>'SRS Reviews'!$A$1:$Q$136</oldFormula>
  </rdn>
  <rdn rId="0" localSheetId="8" customView="1" name="Z_83E26134_8071_4B52_B9C2_8B5396DF70B4_.wvu.FilterData" hidden="1" oldHidden="1">
    <formula>Estimates!$A$2:$BC$460</formula>
    <oldFormula>Estimates!$A$2:$BC$460</oldFormula>
  </rdn>
  <rdn rId="0" localSheetId="10" customView="1" name="Z_83E26134_8071_4B52_B9C2_8B5396DF70B4_.wvu.FilterData" hidden="1" oldHidden="1">
    <formula>'Open SWPRs'!$A$1:$H$615</formula>
    <oldFormula>'Open SWPRs'!$A$1:$H$615</oldFormula>
  </rdn>
  <rdn rId="0" localSheetId="12" customView="1" name="Z_83E26134_8071_4B52_B9C2_8B5396DF70B4_.wvu.FilterData" hidden="1" oldHidden="1">
    <formula>'Build Plan'!$D$3:$L$48</formula>
    <oldFormula>'Build Plan'!$D$3:$L$48</oldFormula>
  </rdn>
  <rcv guid="{83E26134-8071-4B52-B9C2-8B5396DF70B4}" action="add"/>
</revisions>
</file>

<file path=xl/revisions/revisionLog54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1699" sId="3">
    <oc r="BI21" t="inlineStr">
      <is>
        <t>n/a</t>
      </is>
    </oc>
    <nc r="BI21"/>
  </rcc>
</revisions>
</file>

<file path=xl/revisions/revisionLog54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1700" sId="3">
    <oc r="F477">
      <v>-3</v>
    </oc>
    <nc r="F477">
      <v>-2</v>
    </nc>
  </rcc>
  <rcv guid="{83E26134-8071-4B52-B9C2-8B5396DF70B4}" action="delete"/>
  <rdn rId="0" localSheetId="3" customView="1" name="Z_83E26134_8071_4B52_B9C2_8B5396DF70B4_.wvu.Rows" hidden="1" oldHidden="1">
    <formula>Plan!$488:$750</formula>
    <oldFormula>Plan!$488:$750</oldFormula>
  </rdn>
  <rdn rId="0" localSheetId="3" customView="1" name="Z_83E26134_8071_4B52_B9C2_8B5396DF70B4_.wvu.Cols" hidden="1" oldHidden="1">
    <formula>Plan!$S:$U</formula>
    <oldFormula>Plan!$S:$U</oldFormula>
  </rdn>
  <rdn rId="0" localSheetId="3" customView="1" name="Z_83E26134_8071_4B52_B9C2_8B5396DF70B4_.wvu.FilterData" hidden="1" oldHidden="1">
    <formula>Plan!$A$5:$BQ$468</formula>
    <oldFormula>Plan!$A$5:$BQ$468</oldFormula>
  </rdn>
  <rdn rId="0" localSheetId="4" customView="1" name="Z_83E26134_8071_4B52_B9C2_8B5396DF70B4_.wvu.FilterData" hidden="1" oldHidden="1">
    <formula>'Delivery Docs Plan'!$I$1:$I$38</formula>
    <oldFormula>'Delivery Docs Plan'!$I$1:$I$38</oldFormula>
  </rdn>
  <rdn rId="0" localSheetId="5" customView="1" name="Z_83E26134_8071_4B52_B9C2_8B5396DF70B4_.wvu.Rows" hidden="1" oldHidden="1">
    <formula>'PR Matrix'!$1:$1</formula>
    <oldFormula>'PR Matrix'!$1:$1</oldFormula>
  </rdn>
  <rdn rId="0" localSheetId="5" customView="1" name="Z_83E26134_8071_4B52_B9C2_8B5396DF70B4_.wvu.Cols" hidden="1" oldHidden="1">
    <formula>'PR Matrix'!$JL:$XFD</formula>
    <oldFormula>'PR Matrix'!$JL:$XFD</oldFormula>
  </rdn>
  <rdn rId="0" localSheetId="6" customView="1" name="Z_83E26134_8071_4B52_B9C2_8B5396DF70B4_.wvu.Cols" hidden="1" oldHidden="1">
    <formula>Allocation!$L:$XFD</formula>
    <oldFormula>Allocation!$L:$XFD</oldFormula>
  </rdn>
  <rdn rId="0" localSheetId="6" customView="1" name="Z_83E26134_8071_4B52_B9C2_8B5396DF70B4_.wvu.FilterData" hidden="1" oldHidden="1">
    <formula>Allocation!$A$1:$K$1</formula>
    <oldFormula>Allocation!$A$1:$K$1</oldFormula>
  </rdn>
  <rdn rId="0" localSheetId="7" customView="1" name="Z_83E26134_8071_4B52_B9C2_8B5396DF70B4_.wvu.FilterData" hidden="1" oldHidden="1">
    <formula>'SRS Reviews'!$A$1:$Q$136</formula>
    <oldFormula>'SRS Reviews'!$A$1:$Q$136</oldFormula>
  </rdn>
  <rdn rId="0" localSheetId="8" customView="1" name="Z_83E26134_8071_4B52_B9C2_8B5396DF70B4_.wvu.FilterData" hidden="1" oldHidden="1">
    <formula>Estimates!$A$2:$BC$460</formula>
    <oldFormula>Estimates!$A$2:$BC$460</oldFormula>
  </rdn>
  <rdn rId="0" localSheetId="10" customView="1" name="Z_83E26134_8071_4B52_B9C2_8B5396DF70B4_.wvu.FilterData" hidden="1" oldHidden="1">
    <formula>'Open SWPRs'!$A$1:$H$615</formula>
    <oldFormula>'Open SWPRs'!$A$1:$H$615</oldFormula>
  </rdn>
  <rdn rId="0" localSheetId="12" customView="1" name="Z_83E26134_8071_4B52_B9C2_8B5396DF70B4_.wvu.FilterData" hidden="1" oldHidden="1">
    <formula>'Build Plan'!$D$3:$L$48</formula>
    <oldFormula>'Build Plan'!$D$3:$L$48</oldFormula>
  </rdn>
  <rcv guid="{83E26134-8071-4B52-B9C2-8B5396DF70B4}" action="add"/>
</revisions>
</file>

<file path=xl/revisions/revisionLog54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1713" sId="5">
    <oc r="C5">
      <v>5955</v>
    </oc>
    <nc r="C5">
      <v>6247</v>
    </nc>
  </rcc>
  <rcc rId="21714" sId="3">
    <oc r="E15">
      <v>5955</v>
    </oc>
    <nc r="E15">
      <v>6247</v>
    </nc>
  </rcc>
  <rcc rId="21715" sId="3">
    <oc r="E64" t="inlineStr">
      <is>
        <r>
          <t xml:space="preserve">5955, </t>
        </r>
        <r>
          <rPr>
            <sz val="8"/>
            <color theme="0" tint="-0.34998626667073579"/>
            <rFont val="Arial"/>
            <family val="2"/>
          </rPr>
          <t>NFPR571</t>
        </r>
      </is>
    </oc>
    <nc r="E64" t="inlineStr">
      <is>
        <r>
          <t xml:space="preserve">6247, </t>
        </r>
        <r>
          <rPr>
            <sz val="8"/>
            <color theme="0" tint="-0.34998626667073579"/>
            <rFont val="Arial"/>
            <family val="2"/>
          </rPr>
          <t>NFPR571</t>
        </r>
      </is>
    </nc>
  </rcc>
  <rcc rId="21716" sId="3" odxf="1" dxf="1">
    <oc r="E69" t="inlineStr">
      <is>
        <t>5955</t>
      </is>
    </oc>
    <nc r="E69">
      <v>6247</v>
    </nc>
    <odxf>
      <numFmt numFmtId="30" formatCode="@"/>
      <alignment vertical="top" readingOrder="0"/>
    </odxf>
    <ndxf>
      <numFmt numFmtId="0" formatCode="General"/>
      <alignment vertical="center" readingOrder="0"/>
    </ndxf>
  </rcc>
  <rcc rId="21717" sId="3" odxf="1" dxf="1">
    <oc r="E152">
      <v>5955</v>
    </oc>
    <nc r="E152">
      <v>6247</v>
    </nc>
    <odxf>
      <font>
        <sz val="8"/>
      </font>
      <alignment wrapText="0" readingOrder="0"/>
    </odxf>
    <ndxf>
      <font>
        <sz val="8"/>
        <color rgb="FF000000"/>
      </font>
      <alignment wrapText="1" readingOrder="0"/>
    </ndxf>
  </rcc>
  <rcc rId="21718" sId="3" odxf="1" dxf="1">
    <oc r="E260">
      <v>5955</v>
    </oc>
    <nc r="E260">
      <v>6247</v>
    </nc>
    <odxf>
      <font>
        <sz val="8"/>
      </font>
      <alignment wrapText="0" readingOrder="0"/>
    </odxf>
    <ndxf>
      <font>
        <sz val="8"/>
        <color rgb="FF000000"/>
      </font>
      <alignment wrapText="1" readingOrder="0"/>
    </ndxf>
  </rcc>
  <rcc rId="21719" sId="3">
    <oc r="E273" t="inlineStr">
      <is>
        <t>5955, 6217</t>
      </is>
    </oc>
    <nc r="E273" t="inlineStr">
      <is>
        <t>6247, 6217</t>
      </is>
    </nc>
  </rcc>
  <rcc rId="21720" sId="3" odxf="1" dxf="1">
    <oc r="E274">
      <v>5955</v>
    </oc>
    <nc r="E274">
      <v>6247</v>
    </nc>
    <odxf>
      <alignment vertical="top" readingOrder="0"/>
    </odxf>
    <ndxf>
      <alignment vertical="center" readingOrder="0"/>
    </ndxf>
  </rcc>
  <rcc rId="21721" sId="3" odxf="1" dxf="1">
    <oc r="E300" t="inlineStr">
      <is>
        <t>5955</t>
      </is>
    </oc>
    <nc r="E300">
      <v>6247</v>
    </nc>
    <odxf>
      <font>
        <sz val="8"/>
      </font>
      <numFmt numFmtId="30" formatCode="@"/>
      <alignment vertical="top" readingOrder="0"/>
    </odxf>
    <ndxf>
      <font>
        <sz val="8"/>
        <color rgb="FF000000"/>
      </font>
      <numFmt numFmtId="0" formatCode="General"/>
      <alignment vertical="center" readingOrder="0"/>
    </ndxf>
  </rcc>
  <rcc rId="21722" sId="3" odxf="1" dxf="1">
    <oc r="E301" t="inlineStr">
      <is>
        <t>5955</t>
      </is>
    </oc>
    <nc r="E301">
      <v>6247</v>
    </nc>
    <odxf>
      <font>
        <sz val="8"/>
      </font>
      <numFmt numFmtId="30" formatCode="@"/>
      <alignment vertical="top" readingOrder="0"/>
    </odxf>
    <ndxf>
      <font>
        <sz val="8"/>
        <color rgb="FF000000"/>
      </font>
      <numFmt numFmtId="0" formatCode="General"/>
      <alignment vertical="center" readingOrder="0"/>
    </ndxf>
  </rcc>
  <rcv guid="{83E26134-8071-4B52-B9C2-8B5396DF70B4}" action="delete"/>
  <rdn rId="0" localSheetId="3" customView="1" name="Z_83E26134_8071_4B52_B9C2_8B5396DF70B4_.wvu.Rows" hidden="1" oldHidden="1">
    <formula>Plan!$488:$750</formula>
    <oldFormula>Plan!$488:$750</oldFormula>
  </rdn>
  <rdn rId="0" localSheetId="3" customView="1" name="Z_83E26134_8071_4B52_B9C2_8B5396DF70B4_.wvu.Cols" hidden="1" oldHidden="1">
    <formula>Plan!$S:$U</formula>
    <oldFormula>Plan!$S:$U</oldFormula>
  </rdn>
  <rdn rId="0" localSheetId="3" customView="1" name="Z_83E26134_8071_4B52_B9C2_8B5396DF70B4_.wvu.FilterData" hidden="1" oldHidden="1">
    <formula>Plan!$A$5:$BQ$468</formula>
    <oldFormula>Plan!$A$5:$BQ$468</oldFormula>
  </rdn>
  <rdn rId="0" localSheetId="4" customView="1" name="Z_83E26134_8071_4B52_B9C2_8B5396DF70B4_.wvu.FilterData" hidden="1" oldHidden="1">
    <formula>'Delivery Docs Plan'!$I$1:$I$38</formula>
    <oldFormula>'Delivery Docs Plan'!$I$1:$I$38</oldFormula>
  </rdn>
  <rdn rId="0" localSheetId="5" customView="1" name="Z_83E26134_8071_4B52_B9C2_8B5396DF70B4_.wvu.Rows" hidden="1" oldHidden="1">
    <formula>'PR Matrix'!$1:$1</formula>
    <oldFormula>'PR Matrix'!$1:$1</oldFormula>
  </rdn>
  <rdn rId="0" localSheetId="5" customView="1" name="Z_83E26134_8071_4B52_B9C2_8B5396DF70B4_.wvu.Cols" hidden="1" oldHidden="1">
    <formula>'PR Matrix'!$JL:$XFD</formula>
    <oldFormula>'PR Matrix'!$JL:$XFD</oldFormula>
  </rdn>
  <rdn rId="0" localSheetId="6" customView="1" name="Z_83E26134_8071_4B52_B9C2_8B5396DF70B4_.wvu.Cols" hidden="1" oldHidden="1">
    <formula>Allocation!$L:$XFD</formula>
    <oldFormula>Allocation!$L:$XFD</oldFormula>
  </rdn>
  <rdn rId="0" localSheetId="6" customView="1" name="Z_83E26134_8071_4B52_B9C2_8B5396DF70B4_.wvu.FilterData" hidden="1" oldHidden="1">
    <formula>Allocation!$A$1:$K$1</formula>
    <oldFormula>Allocation!$A$1:$K$1</oldFormula>
  </rdn>
  <rdn rId="0" localSheetId="7" customView="1" name="Z_83E26134_8071_4B52_B9C2_8B5396DF70B4_.wvu.FilterData" hidden="1" oldHidden="1">
    <formula>'SRS Reviews'!$A$1:$Q$136</formula>
    <oldFormula>'SRS Reviews'!$A$1:$Q$136</oldFormula>
  </rdn>
  <rdn rId="0" localSheetId="8" customView="1" name="Z_83E26134_8071_4B52_B9C2_8B5396DF70B4_.wvu.FilterData" hidden="1" oldHidden="1">
    <formula>Estimates!$A$2:$BC$460</formula>
    <oldFormula>Estimates!$A$2:$BC$460</oldFormula>
  </rdn>
  <rdn rId="0" localSheetId="10" customView="1" name="Z_83E26134_8071_4B52_B9C2_8B5396DF70B4_.wvu.FilterData" hidden="1" oldHidden="1">
    <formula>'Open SWPRs'!$A$1:$H$615</formula>
    <oldFormula>'Open SWPRs'!$A$1:$H$615</oldFormula>
  </rdn>
  <rdn rId="0" localSheetId="12" customView="1" name="Z_83E26134_8071_4B52_B9C2_8B5396DF70B4_.wvu.FilterData" hidden="1" oldHidden="1">
    <formula>'Build Plan'!$D$3:$L$48</formula>
    <oldFormula>'Build Plan'!$D$3:$L$48</oldFormula>
  </rdn>
  <rcv guid="{83E26134-8071-4B52-B9C2-8B5396DF70B4}" action="add"/>
</revisions>
</file>

<file path=xl/revisions/revisionLog54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1735" sId="3">
    <nc r="I64" t="inlineStr">
      <is>
        <t>Y</t>
      </is>
    </nc>
  </rcc>
</revisions>
</file>

<file path=xl/revisions/revisionLog55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1736" sId="3" odxf="1" dxf="1">
    <nc r="W343" t="inlineStr">
      <is>
        <t>RRB</t>
      </is>
    </nc>
    <odxf>
      <font>
        <sz val="8"/>
      </font>
    </odxf>
    <ndxf>
      <font>
        <sz val="8"/>
        <color theme="0" tint="-0.34998626667073579"/>
      </font>
    </ndxf>
  </rcc>
  <rcc rId="21737" sId="3" odxf="1" dxf="1">
    <nc r="X343" t="inlineStr">
      <is>
        <t>DBY</t>
      </is>
    </nc>
    <odxf>
      <font>
        <sz val="8"/>
      </font>
    </odxf>
    <ndxf>
      <font>
        <sz val="8"/>
        <color theme="0" tint="-0.34998626667073579"/>
      </font>
    </ndxf>
  </rcc>
  <rcc rId="21738" sId="3" odxf="1" dxf="1">
    <nc r="AF343" t="inlineStr">
      <is>
        <t>RRB</t>
      </is>
    </nc>
    <odxf>
      <font>
        <sz val="8"/>
      </font>
    </odxf>
    <ndxf>
      <font>
        <sz val="8"/>
        <color theme="0" tint="-0.34998626667073579"/>
      </font>
    </ndxf>
  </rcc>
  <rcc rId="21739" sId="3" odxf="1" dxf="1">
    <nc r="AG343" t="inlineStr">
      <is>
        <t>DBY</t>
      </is>
    </nc>
    <odxf>
      <font>
        <sz val="8"/>
      </font>
    </odxf>
    <ndxf>
      <font>
        <sz val="8"/>
        <color theme="0" tint="-0.34998626667073579"/>
      </font>
    </ndxf>
  </rcc>
  <rcc rId="21740" sId="3" odxf="1" dxf="1">
    <nc r="AV343" t="inlineStr">
      <is>
        <t>RRB</t>
      </is>
    </nc>
    <odxf>
      <font>
        <sz val="8"/>
      </font>
    </odxf>
    <ndxf>
      <font>
        <sz val="8"/>
        <color theme="0" tint="-0.34998626667073579"/>
      </font>
    </ndxf>
  </rcc>
  <rfmt sheetId="3" sqref="AW343" start="0" length="0">
    <dxf>
      <font>
        <sz val="8"/>
        <color theme="0" tint="-0.34998626667073579"/>
      </font>
    </dxf>
  </rfmt>
  <rcc rId="21741" sId="3" odxf="1" dxf="1">
    <nc r="AX343" t="inlineStr">
      <is>
        <t>DBY</t>
      </is>
    </nc>
    <odxf>
      <font>
        <sz val="8"/>
      </font>
    </odxf>
    <ndxf>
      <font>
        <sz val="8"/>
        <color theme="0" tint="-0.34998626667073579"/>
      </font>
    </ndxf>
  </rcc>
  <rcv guid="{83E26134-8071-4B52-B9C2-8B5396DF70B4}" action="delete"/>
  <rdn rId="0" localSheetId="3" customView="1" name="Z_83E26134_8071_4B52_B9C2_8B5396DF70B4_.wvu.Rows" hidden="1" oldHidden="1">
    <formula>Plan!$488:$750</formula>
    <oldFormula>Plan!$488:$750</oldFormula>
  </rdn>
  <rdn rId="0" localSheetId="3" customView="1" name="Z_83E26134_8071_4B52_B9C2_8B5396DF70B4_.wvu.Cols" hidden="1" oldHidden="1">
    <formula>Plan!$S:$U</formula>
    <oldFormula>Plan!$S:$U</oldFormula>
  </rdn>
  <rdn rId="0" localSheetId="3" customView="1" name="Z_83E26134_8071_4B52_B9C2_8B5396DF70B4_.wvu.FilterData" hidden="1" oldHidden="1">
    <formula>Plan!$A$5:$BQ$468</formula>
    <oldFormula>Plan!$A$5:$BQ$468</oldFormula>
  </rdn>
  <rdn rId="0" localSheetId="4" customView="1" name="Z_83E26134_8071_4B52_B9C2_8B5396DF70B4_.wvu.FilterData" hidden="1" oldHidden="1">
    <formula>'Delivery Docs Plan'!$I$1:$I$38</formula>
    <oldFormula>'Delivery Docs Plan'!$I$1:$I$38</oldFormula>
  </rdn>
  <rdn rId="0" localSheetId="5" customView="1" name="Z_83E26134_8071_4B52_B9C2_8B5396DF70B4_.wvu.Rows" hidden="1" oldHidden="1">
    <formula>'PR Matrix'!$1:$1</formula>
    <oldFormula>'PR Matrix'!$1:$1</oldFormula>
  </rdn>
  <rdn rId="0" localSheetId="5" customView="1" name="Z_83E26134_8071_4B52_B9C2_8B5396DF70B4_.wvu.Cols" hidden="1" oldHidden="1">
    <formula>'PR Matrix'!$JL:$XFD</formula>
    <oldFormula>'PR Matrix'!$JL:$XFD</oldFormula>
  </rdn>
  <rdn rId="0" localSheetId="6" customView="1" name="Z_83E26134_8071_4B52_B9C2_8B5396DF70B4_.wvu.Cols" hidden="1" oldHidden="1">
    <formula>Allocation!$L:$XFD</formula>
    <oldFormula>Allocation!$L:$XFD</oldFormula>
  </rdn>
  <rdn rId="0" localSheetId="6" customView="1" name="Z_83E26134_8071_4B52_B9C2_8B5396DF70B4_.wvu.FilterData" hidden="1" oldHidden="1">
    <formula>Allocation!$A$1:$K$1</formula>
    <oldFormula>Allocation!$A$1:$K$1</oldFormula>
  </rdn>
  <rdn rId="0" localSheetId="7" customView="1" name="Z_83E26134_8071_4B52_B9C2_8B5396DF70B4_.wvu.FilterData" hidden="1" oldHidden="1">
    <formula>'SRS Reviews'!$A$1:$Q$136</formula>
    <oldFormula>'SRS Reviews'!$A$1:$Q$136</oldFormula>
  </rdn>
  <rdn rId="0" localSheetId="8" customView="1" name="Z_83E26134_8071_4B52_B9C2_8B5396DF70B4_.wvu.FilterData" hidden="1" oldHidden="1">
    <formula>Estimates!$A$2:$BC$460</formula>
    <oldFormula>Estimates!$A$2:$BC$460</oldFormula>
  </rdn>
  <rdn rId="0" localSheetId="10" customView="1" name="Z_83E26134_8071_4B52_B9C2_8B5396DF70B4_.wvu.FilterData" hidden="1" oldHidden="1">
    <formula>'Open SWPRs'!$A$1:$H$615</formula>
    <oldFormula>'Open SWPRs'!$A$1:$H$615</oldFormula>
  </rdn>
  <rdn rId="0" localSheetId="12" customView="1" name="Z_83E26134_8071_4B52_B9C2_8B5396DF70B4_.wvu.FilterData" hidden="1" oldHidden="1">
    <formula>'Build Plan'!$D$3:$L$48</formula>
    <oldFormula>'Build Plan'!$D$3:$L$48</oldFormula>
  </rdn>
  <rcv guid="{83E26134-8071-4B52-B9C2-8B5396DF70B4}" action="add"/>
</revisions>
</file>

<file path=xl/revisions/revisionLog55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1754" sId="3">
    <oc r="W209" t="inlineStr">
      <is>
        <t>RRB</t>
      </is>
    </oc>
    <nc r="W209" t="inlineStr">
      <is>
        <t>DBY</t>
      </is>
    </nc>
  </rcc>
  <rcc rId="21755" sId="3">
    <oc r="X209" t="inlineStr">
      <is>
        <t>DBY</t>
      </is>
    </oc>
    <nc r="X209" t="inlineStr">
      <is>
        <t>RRB</t>
      </is>
    </nc>
  </rcc>
  <rcc rId="21756" sId="3" odxf="1" dxf="1">
    <oc r="AF209" t="inlineStr">
      <is>
        <t>RRB</t>
      </is>
    </oc>
    <nc r="AF209" t="inlineStr">
      <is>
        <t>DBY</t>
      </is>
    </nc>
    <odxf>
      <border outline="0">
        <left style="thin">
          <color indexed="64"/>
        </left>
        <right/>
      </border>
    </odxf>
    <ndxf>
      <border outline="0">
        <left/>
        <right style="thin">
          <color indexed="64"/>
        </right>
      </border>
    </ndxf>
  </rcc>
  <rcc rId="21757" sId="3" odxf="1" dxf="1">
    <oc r="AG209" t="inlineStr">
      <is>
        <t>DBY</t>
      </is>
    </oc>
    <nc r="AG209" t="inlineStr">
      <is>
        <t>RRB</t>
      </is>
    </nc>
    <odxf>
      <border outline="0">
        <left/>
        <right style="thin">
          <color indexed="64"/>
        </right>
      </border>
    </odxf>
    <ndxf>
      <border outline="0">
        <left style="thin">
          <color indexed="64"/>
        </left>
        <right/>
      </border>
    </ndxf>
  </rcc>
  <rcc rId="21758" sId="3" odxf="1" dxf="1">
    <oc r="AV209" t="inlineStr">
      <is>
        <t>RRB</t>
      </is>
    </oc>
    <nc r="AV209" t="inlineStr">
      <is>
        <t>DBY</t>
      </is>
    </nc>
    <odxf>
      <border outline="0">
        <left style="thin">
          <color indexed="64"/>
        </left>
        <right/>
      </border>
    </odxf>
    <ndxf>
      <border outline="0">
        <left/>
        <right style="thin">
          <color indexed="64"/>
        </right>
      </border>
    </ndxf>
  </rcc>
  <rfmt sheetId="3" sqref="AW209" start="0" length="0">
    <dxf>
      <font>
        <sz val="8"/>
        <color theme="0" tint="-0.34998626667073579"/>
      </font>
    </dxf>
  </rfmt>
  <rcc rId="21759" sId="3" odxf="1" dxf="1">
    <oc r="AX209" t="inlineStr">
      <is>
        <t>DBY</t>
      </is>
    </oc>
    <nc r="AX209" t="inlineStr">
      <is>
        <t>RRB</t>
      </is>
    </nc>
    <odxf>
      <border outline="0">
        <left/>
        <right style="thin">
          <color indexed="64"/>
        </right>
      </border>
    </odxf>
    <ndxf>
      <border outline="0">
        <left style="thin">
          <color indexed="64"/>
        </left>
        <right/>
      </border>
    </ndxf>
  </rcc>
  <rcv guid="{83E26134-8071-4B52-B9C2-8B5396DF70B4}" action="delete"/>
  <rdn rId="0" localSheetId="3" customView="1" name="Z_83E26134_8071_4B52_B9C2_8B5396DF70B4_.wvu.Rows" hidden="1" oldHidden="1">
    <formula>Plan!$488:$750</formula>
    <oldFormula>Plan!$488:$750</oldFormula>
  </rdn>
  <rdn rId="0" localSheetId="3" customView="1" name="Z_83E26134_8071_4B52_B9C2_8B5396DF70B4_.wvu.Cols" hidden="1" oldHidden="1">
    <formula>Plan!$S:$U</formula>
    <oldFormula>Plan!$S:$U</oldFormula>
  </rdn>
  <rdn rId="0" localSheetId="3" customView="1" name="Z_83E26134_8071_4B52_B9C2_8B5396DF70B4_.wvu.FilterData" hidden="1" oldHidden="1">
    <formula>Plan!$A$5:$BQ$468</formula>
    <oldFormula>Plan!$A$5:$BQ$468</oldFormula>
  </rdn>
  <rdn rId="0" localSheetId="4" customView="1" name="Z_83E26134_8071_4B52_B9C2_8B5396DF70B4_.wvu.FilterData" hidden="1" oldHidden="1">
    <formula>'Delivery Docs Plan'!$I$1:$I$38</formula>
    <oldFormula>'Delivery Docs Plan'!$I$1:$I$38</oldFormula>
  </rdn>
  <rdn rId="0" localSheetId="5" customView="1" name="Z_83E26134_8071_4B52_B9C2_8B5396DF70B4_.wvu.Rows" hidden="1" oldHidden="1">
    <formula>'PR Matrix'!$1:$1</formula>
    <oldFormula>'PR Matrix'!$1:$1</oldFormula>
  </rdn>
  <rdn rId="0" localSheetId="5" customView="1" name="Z_83E26134_8071_4B52_B9C2_8B5396DF70B4_.wvu.Cols" hidden="1" oldHidden="1">
    <formula>'PR Matrix'!$JL:$XFD</formula>
    <oldFormula>'PR Matrix'!$JL:$XFD</oldFormula>
  </rdn>
  <rdn rId="0" localSheetId="6" customView="1" name="Z_83E26134_8071_4B52_B9C2_8B5396DF70B4_.wvu.Cols" hidden="1" oldHidden="1">
    <formula>Allocation!$L:$XFD</formula>
    <oldFormula>Allocation!$L:$XFD</oldFormula>
  </rdn>
  <rdn rId="0" localSheetId="6" customView="1" name="Z_83E26134_8071_4B52_B9C2_8B5396DF70B4_.wvu.FilterData" hidden="1" oldHidden="1">
    <formula>Allocation!$A$1:$K$1</formula>
    <oldFormula>Allocation!$A$1:$K$1</oldFormula>
  </rdn>
  <rdn rId="0" localSheetId="7" customView="1" name="Z_83E26134_8071_4B52_B9C2_8B5396DF70B4_.wvu.FilterData" hidden="1" oldHidden="1">
    <formula>'SRS Reviews'!$A$1:$Q$136</formula>
    <oldFormula>'SRS Reviews'!$A$1:$Q$136</oldFormula>
  </rdn>
  <rdn rId="0" localSheetId="8" customView="1" name="Z_83E26134_8071_4B52_B9C2_8B5396DF70B4_.wvu.FilterData" hidden="1" oldHidden="1">
    <formula>Estimates!$A$2:$BC$460</formula>
    <oldFormula>Estimates!$A$2:$BC$460</oldFormula>
  </rdn>
  <rdn rId="0" localSheetId="10" customView="1" name="Z_83E26134_8071_4B52_B9C2_8B5396DF70B4_.wvu.FilterData" hidden="1" oldHidden="1">
    <formula>'Open SWPRs'!$A$1:$H$615</formula>
    <oldFormula>'Open SWPRs'!$A$1:$H$615</oldFormula>
  </rdn>
  <rdn rId="0" localSheetId="12" customView="1" name="Z_83E26134_8071_4B52_B9C2_8B5396DF70B4_.wvu.FilterData" hidden="1" oldHidden="1">
    <formula>'Build Plan'!$D$3:$L$48</formula>
    <oldFormula>'Build Plan'!$D$3:$L$48</oldFormula>
  </rdn>
  <rcv guid="{83E26134-8071-4B52-B9C2-8B5396DF70B4}" action="add"/>
</revisions>
</file>

<file path=xl/revisions/revisionLog55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1772" sId="3">
    <oc r="BK21" t="inlineStr">
      <is>
        <t>CN</t>
      </is>
    </oc>
    <nc r="BK21"/>
  </rcc>
</revisions>
</file>

<file path=xl/revisions/revisionLog55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1773" sId="3">
    <nc r="BI209" t="inlineStr">
      <is>
        <t>?</t>
      </is>
    </nc>
  </rcc>
</revisions>
</file>

<file path=xl/revisions/revisionLog55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1774" sId="7">
    <nc r="H99" t="inlineStr">
      <is>
        <t>Steve</t>
      </is>
    </nc>
  </rcc>
  <rfmt sheetId="7" sqref="H99" start="0" length="2147483647">
    <dxf>
      <font>
        <color rgb="FFFF0000"/>
      </font>
    </dxf>
  </rfmt>
  <rcc rId="21775" sId="7" numFmtId="19">
    <nc r="E99">
      <v>43145</v>
    </nc>
  </rcc>
  <rcc rId="21776" sId="7">
    <oc r="H19" t="inlineStr">
      <is>
        <t>RRB</t>
      </is>
    </oc>
    <nc r="H19" t="inlineStr">
      <is>
        <t>Hemanth</t>
      </is>
    </nc>
  </rcc>
  <rfmt sheetId="7" sqref="H19" start="0" length="2147483647">
    <dxf>
      <font>
        <color rgb="FF00B050"/>
      </font>
    </dxf>
  </rfmt>
</revisions>
</file>

<file path=xl/revisions/revisionLog55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1777" sId="7" odxf="1" dxf="1">
    <nc r="B22" t="inlineStr">
      <is>
        <t>?</t>
      </is>
    </nc>
    <odxf>
      <font>
        <sz val="10"/>
        <color auto="1"/>
        <name val="Arial"/>
        <scheme val="none"/>
      </font>
    </odxf>
    <ndxf>
      <font>
        <sz val="10"/>
        <color auto="1"/>
        <name val="Arial"/>
        <scheme val="none"/>
      </font>
    </ndxf>
  </rcc>
</revisions>
</file>

<file path=xl/revisions/revisionLog55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rc rId="21778" sId="7" ref="B1:B1048576" action="insertCol"/>
  <rcc rId="21779" sId="7">
    <nc r="B1" t="inlineStr">
      <is>
        <t>PRs</t>
      </is>
    </nc>
  </rcc>
  <rfmt sheetId="7" sqref="B1">
    <dxf>
      <alignment horizontal="center" readingOrder="0"/>
    </dxf>
  </rfmt>
  <rcc rId="21780" sId="7">
    <nc r="B7">
      <v>6127</v>
    </nc>
  </rcc>
  <rcc rId="21781" sId="7">
    <nc r="B15">
      <v>6233</v>
    </nc>
  </rcc>
  <rfmt sheetId="7" sqref="B7 B15:B16 B19 B22 B39 B54 B99 B101 B112">
    <dxf>
      <alignment horizontal="center" readingOrder="0"/>
    </dxf>
  </rfmt>
  <rcc rId="21782" sId="7">
    <nc r="B16">
      <v>6233</v>
    </nc>
  </rcc>
  <rcc rId="21783" sId="7">
    <nc r="B19">
      <v>6232</v>
    </nc>
  </rcc>
  <rcc rId="21784" sId="7">
    <nc r="B22">
      <v>6247</v>
    </nc>
  </rcc>
  <rcc rId="21785" sId="7">
    <nc r="B39">
      <v>6207</v>
    </nc>
  </rcc>
  <rcc rId="21786" sId="7">
    <nc r="B54">
      <v>6224</v>
    </nc>
  </rcc>
  <rcc rId="21787" sId="7">
    <nc r="B99">
      <v>6230</v>
    </nc>
  </rcc>
  <rcc rId="21788" sId="7">
    <nc r="B101">
      <v>6095</v>
    </nc>
  </rcc>
  <rcc rId="21789" sId="7">
    <nc r="B112">
      <v>6217</v>
    </nc>
  </rcc>
  <rcc rId="21790" sId="7" odxf="1" dxf="1">
    <oc r="C1" t="inlineStr">
      <is>
        <t>Expected</t>
      </is>
    </oc>
    <nc r="C1" t="inlineStr">
      <is>
        <t>DRAFT
Expected</t>
      </is>
    </nc>
    <odxf>
      <alignment wrapText="0" readingOrder="0"/>
    </odxf>
    <ndxf>
      <alignment wrapText="1" readingOrder="0"/>
    </ndxf>
  </rcc>
  <rcc rId="21791" sId="7" odxf="1" dxf="1">
    <oc r="I1" t="inlineStr">
      <is>
        <t>Reviewer(s)</t>
      </is>
    </oc>
    <nc r="I1" t="inlineStr">
      <is>
        <t>Software TARGET
Reviewer(s)</t>
      </is>
    </nc>
    <odxf>
      <alignment wrapText="0" readingOrder="0"/>
    </odxf>
    <ndxf>
      <alignment wrapText="1" readingOrder="0"/>
    </ndxf>
  </rcc>
  <rrc rId="21792" sId="7" ref="J1:J1048576" action="insertCol"/>
  <rfmt sheetId="7" xfDxf="1" sqref="J1" start="0" length="0">
    <dxf>
      <font>
        <b/>
      </font>
      <alignment horizontal="center" wrapText="1" readingOrder="0"/>
    </dxf>
  </rfmt>
  <rcc rId="21793" sId="7" xfDxf="1" s="1" dxf="1">
    <nc r="J2" t="inlineStr">
      <is>
        <t>implementation</t>
      </is>
    </nc>
    <n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ndxf>
  </rcc>
  <rcc rId="21794" sId="7" xfDxf="1" s="1" dxf="1">
    <nc r="J3" t="inlineStr">
      <is>
        <t>can proceed</t>
      </is>
    </nc>
    <n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B050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ndxf>
  </rcc>
  <rfmt sheetId="7" sqref="J1">
    <dxf>
      <alignment vertical="top" readingOrder="0"/>
    </dxf>
  </rfmt>
  <rcc rId="21795" sId="7">
    <nc r="J1" t="inlineStr">
      <is>
        <t>SRS Stable,
implementation
can proceed</t>
      </is>
    </nc>
  </rcc>
  <rfmt sheetId="7" sqref="J1">
    <dxf>
      <alignment vertical="center" readingOrder="0"/>
    </dxf>
  </rfmt>
  <rfmt sheetId="7" sqref="J1">
    <dxf>
      <alignment vertical="bottom" readingOrder="0"/>
    </dxf>
  </rfmt>
  <rcc rId="21796" sId="7">
    <nc r="J7" t="inlineStr">
      <is>
        <t>No</t>
      </is>
    </nc>
  </rcc>
  <rfmt sheetId="7" sqref="J7" start="0" length="2147483647">
    <dxf>
      <font>
        <color rgb="FFFF0000"/>
      </font>
    </dxf>
  </rfmt>
  <rcc rId="21797" sId="7">
    <nc r="J19" t="inlineStr">
      <is>
        <t>No</t>
      </is>
    </nc>
  </rcc>
  <rfmt sheetId="7" sqref="J19" start="0" length="2147483647">
    <dxf>
      <font>
        <color rgb="FFFF0000"/>
      </font>
    </dxf>
  </rfmt>
  <rcv guid="{83E26134-8071-4B52-B9C2-8B5396DF70B4}" action="delete"/>
  <rdn rId="0" localSheetId="3" customView="1" name="Z_83E26134_8071_4B52_B9C2_8B5396DF70B4_.wvu.Rows" hidden="1" oldHidden="1">
    <formula>Plan!$488:$750</formula>
    <oldFormula>Plan!$488:$750</oldFormula>
  </rdn>
  <rdn rId="0" localSheetId="3" customView="1" name="Z_83E26134_8071_4B52_B9C2_8B5396DF70B4_.wvu.Cols" hidden="1" oldHidden="1">
    <formula>Plan!$S:$U</formula>
    <oldFormula>Plan!$S:$U</oldFormula>
  </rdn>
  <rdn rId="0" localSheetId="3" customView="1" name="Z_83E26134_8071_4B52_B9C2_8B5396DF70B4_.wvu.FilterData" hidden="1" oldHidden="1">
    <formula>Plan!$A$5:$BQ$468</formula>
    <oldFormula>Plan!$A$5:$BQ$468</oldFormula>
  </rdn>
  <rdn rId="0" localSheetId="4" customView="1" name="Z_83E26134_8071_4B52_B9C2_8B5396DF70B4_.wvu.FilterData" hidden="1" oldHidden="1">
    <formula>'Delivery Docs Plan'!$I$1:$I$38</formula>
    <oldFormula>'Delivery Docs Plan'!$I$1:$I$38</oldFormula>
  </rdn>
  <rdn rId="0" localSheetId="5" customView="1" name="Z_83E26134_8071_4B52_B9C2_8B5396DF70B4_.wvu.Rows" hidden="1" oldHidden="1">
    <formula>'PR Matrix'!$1:$1</formula>
    <oldFormula>'PR Matrix'!$1:$1</oldFormula>
  </rdn>
  <rdn rId="0" localSheetId="5" customView="1" name="Z_83E26134_8071_4B52_B9C2_8B5396DF70B4_.wvu.Cols" hidden="1" oldHidden="1">
    <formula>'PR Matrix'!$JL:$XFD</formula>
    <oldFormula>'PR Matrix'!$JL:$XFD</oldFormula>
  </rdn>
  <rdn rId="0" localSheetId="6" customView="1" name="Z_83E26134_8071_4B52_B9C2_8B5396DF70B4_.wvu.Cols" hidden="1" oldHidden="1">
    <formula>Allocation!$L:$XFD</formula>
    <oldFormula>Allocation!$L:$XFD</oldFormula>
  </rdn>
  <rdn rId="0" localSheetId="6" customView="1" name="Z_83E26134_8071_4B52_B9C2_8B5396DF70B4_.wvu.FilterData" hidden="1" oldHidden="1">
    <formula>Allocation!$A$1:$K$1</formula>
    <oldFormula>Allocation!$A$1:$K$1</oldFormula>
  </rdn>
  <rdn rId="0" localSheetId="7" customView="1" name="Z_83E26134_8071_4B52_B9C2_8B5396DF70B4_.wvu.FilterData" hidden="1" oldHidden="1">
    <formula>'SRS Reviews'!$A$1:$S$136</formula>
    <oldFormula>'SRS Reviews'!$A$1:$S$136</oldFormula>
  </rdn>
  <rdn rId="0" localSheetId="8" customView="1" name="Z_83E26134_8071_4B52_B9C2_8B5396DF70B4_.wvu.FilterData" hidden="1" oldHidden="1">
    <formula>Estimates!$A$2:$BC$460</formula>
    <oldFormula>Estimates!$A$2:$BC$460</oldFormula>
  </rdn>
  <rdn rId="0" localSheetId="10" customView="1" name="Z_83E26134_8071_4B52_B9C2_8B5396DF70B4_.wvu.FilterData" hidden="1" oldHidden="1">
    <formula>'Open SWPRs'!$A$1:$H$615</formula>
    <oldFormula>'Open SWPRs'!$A$1:$H$615</oldFormula>
  </rdn>
  <rdn rId="0" localSheetId="12" customView="1" name="Z_83E26134_8071_4B52_B9C2_8B5396DF70B4_.wvu.FilterData" hidden="1" oldHidden="1">
    <formula>'Build Plan'!$D$3:$L$48</formula>
    <oldFormula>'Build Plan'!$D$3:$L$48</oldFormula>
  </rdn>
  <rcv guid="{83E26134-8071-4B52-B9C2-8B5396DF70B4}" action="add"/>
</revisions>
</file>

<file path=xl/revisions/revisionLog55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83E26134-8071-4B52-B9C2-8B5396DF70B4}" action="delete"/>
  <rdn rId="0" localSheetId="3" customView="1" name="Z_83E26134_8071_4B52_B9C2_8B5396DF70B4_.wvu.Rows" hidden="1" oldHidden="1">
    <formula>Plan!$488:$750</formula>
    <oldFormula>Plan!$488:$750</oldFormula>
  </rdn>
  <rdn rId="0" localSheetId="3" customView="1" name="Z_83E26134_8071_4B52_B9C2_8B5396DF70B4_.wvu.Cols" hidden="1" oldHidden="1">
    <formula>Plan!$S:$U</formula>
    <oldFormula>Plan!$S:$U</oldFormula>
  </rdn>
  <rdn rId="0" localSheetId="3" customView="1" name="Z_83E26134_8071_4B52_B9C2_8B5396DF70B4_.wvu.FilterData" hidden="1" oldHidden="1">
    <formula>Plan!$A$5:$BQ$468</formula>
    <oldFormula>Plan!$A$5:$BQ$468</oldFormula>
  </rdn>
  <rdn rId="0" localSheetId="4" customView="1" name="Z_83E26134_8071_4B52_B9C2_8B5396DF70B4_.wvu.FilterData" hidden="1" oldHidden="1">
    <formula>'Delivery Docs Plan'!$I$1:$I$38</formula>
    <oldFormula>'Delivery Docs Plan'!$I$1:$I$38</oldFormula>
  </rdn>
  <rdn rId="0" localSheetId="5" customView="1" name="Z_83E26134_8071_4B52_B9C2_8B5396DF70B4_.wvu.Rows" hidden="1" oldHidden="1">
    <formula>'PR Matrix'!$1:$1</formula>
    <oldFormula>'PR Matrix'!$1:$1</oldFormula>
  </rdn>
  <rdn rId="0" localSheetId="5" customView="1" name="Z_83E26134_8071_4B52_B9C2_8B5396DF70B4_.wvu.Cols" hidden="1" oldHidden="1">
    <formula>'PR Matrix'!$JL:$XFD</formula>
    <oldFormula>'PR Matrix'!$JL:$XFD</oldFormula>
  </rdn>
  <rdn rId="0" localSheetId="6" customView="1" name="Z_83E26134_8071_4B52_B9C2_8B5396DF70B4_.wvu.Cols" hidden="1" oldHidden="1">
    <formula>Allocation!$L:$XFD</formula>
    <oldFormula>Allocation!$L:$XFD</oldFormula>
  </rdn>
  <rdn rId="0" localSheetId="6" customView="1" name="Z_83E26134_8071_4B52_B9C2_8B5396DF70B4_.wvu.FilterData" hidden="1" oldHidden="1">
    <formula>Allocation!$A$1:$K$1</formula>
    <oldFormula>Allocation!$A$1:$K$1</oldFormula>
  </rdn>
  <rdn rId="0" localSheetId="7" customView="1" name="Z_83E26134_8071_4B52_B9C2_8B5396DF70B4_.wvu.FilterData" hidden="1" oldHidden="1">
    <formula>'SRS Reviews'!$A$1:$S$136</formula>
    <oldFormula>'SRS Reviews'!$A$1:$S$136</oldFormula>
  </rdn>
  <rdn rId="0" localSheetId="8" customView="1" name="Z_83E26134_8071_4B52_B9C2_8B5396DF70B4_.wvu.FilterData" hidden="1" oldHidden="1">
    <formula>Estimates!$A$2:$BC$460</formula>
    <oldFormula>Estimates!$A$2:$BC$460</oldFormula>
  </rdn>
  <rdn rId="0" localSheetId="10" customView="1" name="Z_83E26134_8071_4B52_B9C2_8B5396DF70B4_.wvu.FilterData" hidden="1" oldHidden="1">
    <formula>'Open SWPRs'!$A$1:$H$615</formula>
    <oldFormula>'Open SWPRs'!$A$1:$H$615</oldFormula>
  </rdn>
  <rdn rId="0" localSheetId="12" customView="1" name="Z_83E26134_8071_4B52_B9C2_8B5396DF70B4_.wvu.FilterData" hidden="1" oldHidden="1">
    <formula>'Build Plan'!$D$3:$L$48</formula>
    <oldFormula>'Build Plan'!$D$3:$L$48</oldFormula>
  </rdn>
  <rcv guid="{83E26134-8071-4B52-B9C2-8B5396DF70B4}" action="add"/>
</revisions>
</file>

<file path=xl/revisions/revisionLog55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83E26134-8071-4B52-B9C2-8B5396DF70B4}" action="delete"/>
  <rdn rId="0" localSheetId="3" customView="1" name="Z_83E26134_8071_4B52_B9C2_8B5396DF70B4_.wvu.Rows" hidden="1" oldHidden="1">
    <formula>Plan!$488:$750</formula>
    <oldFormula>Plan!$488:$750</oldFormula>
  </rdn>
  <rdn rId="0" localSheetId="3" customView="1" name="Z_83E26134_8071_4B52_B9C2_8B5396DF70B4_.wvu.Cols" hidden="1" oldHidden="1">
    <formula>Plan!$S:$U</formula>
    <oldFormula>Plan!$S:$U</oldFormula>
  </rdn>
  <rdn rId="0" localSheetId="3" customView="1" name="Z_83E26134_8071_4B52_B9C2_8B5396DF70B4_.wvu.FilterData" hidden="1" oldHidden="1">
    <formula>Plan!$A$5:$BQ$468</formula>
    <oldFormula>Plan!$A$5:$BQ$468</oldFormula>
  </rdn>
  <rdn rId="0" localSheetId="4" customView="1" name="Z_83E26134_8071_4B52_B9C2_8B5396DF70B4_.wvu.FilterData" hidden="1" oldHidden="1">
    <formula>'Delivery Docs Plan'!$I$1:$I$38</formula>
    <oldFormula>'Delivery Docs Plan'!$I$1:$I$38</oldFormula>
  </rdn>
  <rdn rId="0" localSheetId="5" customView="1" name="Z_83E26134_8071_4B52_B9C2_8B5396DF70B4_.wvu.Rows" hidden="1" oldHidden="1">
    <formula>'PR Matrix'!$1:$1</formula>
    <oldFormula>'PR Matrix'!$1:$1</oldFormula>
  </rdn>
  <rdn rId="0" localSheetId="5" customView="1" name="Z_83E26134_8071_4B52_B9C2_8B5396DF70B4_.wvu.Cols" hidden="1" oldHidden="1">
    <formula>'PR Matrix'!$JL:$XFD</formula>
    <oldFormula>'PR Matrix'!$JL:$XFD</oldFormula>
  </rdn>
  <rdn rId="0" localSheetId="6" customView="1" name="Z_83E26134_8071_4B52_B9C2_8B5396DF70B4_.wvu.Cols" hidden="1" oldHidden="1">
    <formula>Allocation!$L:$XFD</formula>
    <oldFormula>Allocation!$L:$XFD</oldFormula>
  </rdn>
  <rdn rId="0" localSheetId="6" customView="1" name="Z_83E26134_8071_4B52_B9C2_8B5396DF70B4_.wvu.FilterData" hidden="1" oldHidden="1">
    <formula>Allocation!$A$1:$K$1</formula>
    <oldFormula>Allocation!$A$1:$K$1</oldFormula>
  </rdn>
  <rdn rId="0" localSheetId="7" customView="1" name="Z_83E26134_8071_4B52_B9C2_8B5396DF70B4_.wvu.FilterData" hidden="1" oldHidden="1">
    <formula>'SRS Reviews'!$A$1:$S$136</formula>
    <oldFormula>'SRS Reviews'!$A$1:$S$136</oldFormula>
  </rdn>
  <rdn rId="0" localSheetId="8" customView="1" name="Z_83E26134_8071_4B52_B9C2_8B5396DF70B4_.wvu.FilterData" hidden="1" oldHidden="1">
    <formula>Estimates!$A$2:$BC$460</formula>
    <oldFormula>Estimates!$A$2:$BC$460</oldFormula>
  </rdn>
  <rdn rId="0" localSheetId="10" customView="1" name="Z_83E26134_8071_4B52_B9C2_8B5396DF70B4_.wvu.FilterData" hidden="1" oldHidden="1">
    <formula>'Open SWPRs'!$A$1:$H$615</formula>
    <oldFormula>'Open SWPRs'!$A$1:$H$615</oldFormula>
  </rdn>
  <rdn rId="0" localSheetId="12" customView="1" name="Z_83E26134_8071_4B52_B9C2_8B5396DF70B4_.wvu.FilterData" hidden="1" oldHidden="1">
    <formula>'Build Plan'!$D$3:$L$48</formula>
    <oldFormula>'Build Plan'!$D$3:$L$48</oldFormula>
  </rdn>
  <rcv guid="{83E26134-8071-4B52-B9C2-8B5396DF70B4}" action="add"/>
</revisions>
</file>

<file path=xl/revisions/revisionLog55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1834" sId="3">
    <oc r="F477">
      <v>-2</v>
    </oc>
    <nc r="F477">
      <v>-1</v>
    </nc>
  </rcc>
  <rcv guid="{83E26134-8071-4B52-B9C2-8B5396DF70B4}" action="delete"/>
  <rdn rId="0" localSheetId="3" customView="1" name="Z_83E26134_8071_4B52_B9C2_8B5396DF70B4_.wvu.Rows" hidden="1" oldHidden="1">
    <formula>Plan!$488:$750</formula>
    <oldFormula>Plan!$488:$750</oldFormula>
  </rdn>
  <rdn rId="0" localSheetId="3" customView="1" name="Z_83E26134_8071_4B52_B9C2_8B5396DF70B4_.wvu.Cols" hidden="1" oldHidden="1">
    <formula>Plan!$S:$U</formula>
    <oldFormula>Plan!$S:$U</oldFormula>
  </rdn>
  <rdn rId="0" localSheetId="3" customView="1" name="Z_83E26134_8071_4B52_B9C2_8B5396DF70B4_.wvu.FilterData" hidden="1" oldHidden="1">
    <formula>Plan!$A$5:$BQ$468</formula>
    <oldFormula>Plan!$A$5:$BQ$468</oldFormula>
  </rdn>
  <rdn rId="0" localSheetId="4" customView="1" name="Z_83E26134_8071_4B52_B9C2_8B5396DF70B4_.wvu.FilterData" hidden="1" oldHidden="1">
    <formula>'Delivery Docs Plan'!$I$1:$I$38</formula>
    <oldFormula>'Delivery Docs Plan'!$I$1:$I$38</oldFormula>
  </rdn>
  <rdn rId="0" localSheetId="5" customView="1" name="Z_83E26134_8071_4B52_B9C2_8B5396DF70B4_.wvu.Rows" hidden="1" oldHidden="1">
    <formula>'PR Matrix'!$1:$1</formula>
    <oldFormula>'PR Matrix'!$1:$1</oldFormula>
  </rdn>
  <rdn rId="0" localSheetId="5" customView="1" name="Z_83E26134_8071_4B52_B9C2_8B5396DF70B4_.wvu.Cols" hidden="1" oldHidden="1">
    <formula>'PR Matrix'!$JL:$XFD</formula>
    <oldFormula>'PR Matrix'!$JL:$XFD</oldFormula>
  </rdn>
  <rdn rId="0" localSheetId="6" customView="1" name="Z_83E26134_8071_4B52_B9C2_8B5396DF70B4_.wvu.Cols" hidden="1" oldHidden="1">
    <formula>Allocation!$L:$XFD</formula>
    <oldFormula>Allocation!$L:$XFD</oldFormula>
  </rdn>
  <rdn rId="0" localSheetId="6" customView="1" name="Z_83E26134_8071_4B52_B9C2_8B5396DF70B4_.wvu.FilterData" hidden="1" oldHidden="1">
    <formula>Allocation!$A$1:$K$1</formula>
    <oldFormula>Allocation!$A$1:$K$1</oldFormula>
  </rdn>
  <rdn rId="0" localSheetId="7" customView="1" name="Z_83E26134_8071_4B52_B9C2_8B5396DF70B4_.wvu.FilterData" hidden="1" oldHidden="1">
    <formula>'SRS Reviews'!$A$1:$S$136</formula>
    <oldFormula>'SRS Reviews'!$A$1:$S$136</oldFormula>
  </rdn>
  <rdn rId="0" localSheetId="8" customView="1" name="Z_83E26134_8071_4B52_B9C2_8B5396DF70B4_.wvu.FilterData" hidden="1" oldHidden="1">
    <formula>Estimates!$A$2:$BC$460</formula>
    <oldFormula>Estimates!$A$2:$BC$460</oldFormula>
  </rdn>
  <rdn rId="0" localSheetId="10" customView="1" name="Z_83E26134_8071_4B52_B9C2_8B5396DF70B4_.wvu.FilterData" hidden="1" oldHidden="1">
    <formula>'Open SWPRs'!$A$1:$H$615</formula>
    <oldFormula>'Open SWPRs'!$A$1:$H$615</oldFormula>
  </rdn>
  <rdn rId="0" localSheetId="12" customView="1" name="Z_83E26134_8071_4B52_B9C2_8B5396DF70B4_.wvu.FilterData" hidden="1" oldHidden="1">
    <formula>'Build Plan'!$D$3:$L$48</formula>
    <oldFormula>'Build Plan'!$D$3:$L$48</oldFormula>
  </rdn>
  <rcv guid="{83E26134-8071-4B52-B9C2-8B5396DF70B4}" action="add"/>
</revisions>
</file>

<file path=xl/revisions/revisionLog56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rc rId="21847" sId="5" ref="D1:D1048576" action="deleteCol">
    <undo index="4" exp="area" ref3D="1" dr="$A$480:$XFD$481" dn="Z_FDCD7FD4_7D62_43EB_A646_C382CC277444_.wvu.Rows" sId="5"/>
    <undo index="2" exp="area" ref3D="1" dr="$A$1:$XFD$2" dn="Z_FDCD7FD4_7D62_43EB_A646_C382CC277444_.wvu.Rows" sId="5"/>
    <undo index="4" exp="area" ref3D="1" dr="$A$480:$XFD$481" dn="Z_FD5F77AF_5A8F_4B6D_961B_C7FD9D452FD5_.wvu.Rows" sId="5"/>
    <undo index="2" exp="area" ref3D="1" dr="$A$1:$XFD$2" dn="Z_FD5F77AF_5A8F_4B6D_961B_C7FD9D452FD5_.wvu.Rows" sId="5"/>
    <undo index="4" exp="area" ref3D="1" dr="$A$480:$XFD$481" dn="Z_FAFF16D3_22B3_4C97_ACCF_EE39802F6088_.wvu.Rows" sId="5"/>
    <undo index="2" exp="area" ref3D="1" dr="$A$1:$XFD$2" dn="Z_FAFF16D3_22B3_4C97_ACCF_EE39802F6088_.wvu.Rows" sId="5"/>
    <undo index="0" exp="area" ref3D="1" dr="$A$1:$XFD$1" dn="Z_FAA25FCE_18C5_403C_9C68_9D1F88B3F7EB_.wvu.Rows" sId="5"/>
    <undo index="0" exp="area" ref3D="1" dr="$JL$1:$XFD$1048576" dn="Z_FAA25FCE_18C5_403C_9C68_9D1F88B3F7EB_.wvu.Cols" sId="5"/>
    <undo index="4" exp="area" ref3D="1" dr="$A$480:$XFD$481" dn="Z_FA025E0E_AAB4_48EA_A8D2_9619F0E6F664_.wvu.Rows" sId="5"/>
    <undo index="2" exp="area" ref3D="1" dr="$A$1:$XFD$2" dn="Z_FA025E0E_AAB4_48EA_A8D2_9619F0E6F664_.wvu.Rows" sId="5"/>
    <undo index="4" exp="area" ref3D="1" dr="$A$480:$XFD$481" dn="Z_F78FCA81_B608_454A_B46D_DA1594BED295_.wvu.Rows" sId="5"/>
    <undo index="2" exp="area" ref3D="1" dr="$A$1:$XFD$2" dn="Z_F78FCA81_B608_454A_B46D_DA1594BED295_.wvu.Rows" sId="5"/>
    <undo index="0" exp="area" ref3D="1" dr="$A$1:$XFD$2" dn="Z_F76A2777_C161_4121_A0E8_1678E85F68C6_.wvu.Rows" sId="5"/>
    <undo index="0" exp="area" ref3D="1" dr="$A$1:$XFD$2" dn="Z_F320C882_6208_44BF_AD76_CAB3202B3D93_.wvu.Rows" sId="5"/>
    <undo index="0" exp="area" ref3D="1" dr="$A$1:$XFD$2" dn="Z_F2088572_AEF7_456E_8FEE_9EECE1B46675_.wvu.Rows" sId="5"/>
    <undo index="4" exp="area" ref3D="1" dr="$A$480:$XFD$480" dn="Z_EB824EDC_44B5_480C_9466_88CD55BCD011_.wvu.Rows" sId="5"/>
    <undo index="2" exp="area" ref3D="1" dr="$A$1:$XFD$2" dn="Z_EB824EDC_44B5_480C_9466_88CD55BCD011_.wvu.Rows" sId="5"/>
    <undo index="1" exp="area" ref3D="1" dr="$A$481:$XFD$481" dn="Z_EB824EDC_44B5_480C_9466_88CD55BCD011_.wvu.Rows" sId="5"/>
    <undo index="4" exp="area" ref3D="1" dr="$A$480:$XFD$481" dn="Z_EA2D852B_2EE3_41E7_8B54_530928E32534_.wvu.Rows" sId="5"/>
    <undo index="2" exp="area" ref3D="1" dr="$A$1:$XFD$2" dn="Z_EA2D852B_2EE3_41E7_8B54_530928E32534_.wvu.Rows" sId="5"/>
    <undo index="0" exp="area" ref3D="1" dr="$A$1:$XFD$2" dn="Z_E8B30110_1132_4597_87AA_506263477060_.wvu.Rows" sId="5"/>
    <undo index="0" exp="area" ref3D="1" dr="$JL$1:$XFD$1048576" dn="Z_E8B30110_1132_4597_87AA_506263477060_.wvu.Cols" sId="5"/>
    <undo index="0" exp="area" ref3D="1" dr="$A$1:$XFD$2" dn="Z_E1FB79D3_6139_4E9D_84E0_D806F17414E7_.wvu.Rows" sId="5"/>
    <undo index="0" exp="area" ref3D="1" dr="$A$1:$XFD$2" dn="Z_E1C450DA_5A25_49EE_AC15_82D55BC93335_.wvu.Rows" sId="5"/>
    <undo index="0" exp="area" ref3D="1" dr="$JL$1:$XFD$1048576" dn="Z_E1C450DA_5A25_49EE_AC15_82D55BC93335_.wvu.Cols" sId="5"/>
    <undo index="0" exp="area" ref3D="1" dr="$A$1:$XFD$2" dn="Z_DE76E38F_A1D1_4A3E_9C90_F4B6007A1049_.wvu.Rows" sId="5"/>
    <undo index="0" exp="area" ref3D="1" dr="$JL$1:$XFD$1048576" dn="Z_DE76E38F_A1D1_4A3E_9C90_F4B6007A1049_.wvu.Cols" sId="5"/>
    <undo index="0" exp="area" ref3D="1" dr="$A$1:$XFD$2" dn="Z_DD3C4055_6E9F_4337_AF3C_EAB14138E2FC_.wvu.Rows" sId="5"/>
    <undo index="0" exp="area" ref3D="1" dr="$JL$1:$XFD$1048576" dn="Z_DD3C4055_6E9F_4337_AF3C_EAB14138E2FC_.wvu.Cols" sId="5"/>
    <undo index="0" exp="area" ref3D="1" dr="$A$1:$XFD$2" dn="Z_D610A0E1_F9A9_4C9F_867A_9AA8DA5806C3_.wvu.Rows" sId="5"/>
    <undo index="0" exp="area" ref3D="1" dr="$JL$1:$XFD$1048576" dn="Z_D610A0E1_F9A9_4C9F_867A_9AA8DA5806C3_.wvu.Cols" sId="5"/>
    <undo index="0" exp="area" ref3D="1" dr="$A$1:$XFD$2" dn="Z_D0EC701B_BF59_424D_AF90_FAB54F5D9032_.wvu.Rows" sId="5"/>
    <undo index="4" exp="area" ref3D="1" dr="$A$480:$XFD$481" dn="Z_C8A50DBD_6717_4739_8372_D23519BF2F10_.wvu.Rows" sId="5"/>
    <undo index="2" exp="area" ref3D="1" dr="$A$1:$XFD$2" dn="Z_C8A50DBD_6717_4739_8372_D23519BF2F10_.wvu.Rows" sId="5"/>
    <undo index="0" exp="area" ref3D="1" dr="$A$1:$XFD$2" dn="Z_BFE285D7_067E_4802_A267_8E7CA36A08B9_.wvu.Rows" sId="5"/>
    <undo index="0" exp="area" ref3D="1" dr="$JL$1:$XFD$1048576" dn="Z_BFE285D7_067E_4802_A267_8E7CA36A08B9_.wvu.Cols" sId="5"/>
    <undo index="0" exp="area" ref3D="1" dr="$A$1:$XFD$1" dn="Z_BEFB98C7_6620_4730_80CE_706FB1439778_.wvu.Rows" sId="5"/>
    <undo index="0" exp="area" ref3D="1" dr="$A$1:$XFD$2" dn="Z_BC89DC8A_F93A_4EB3_ACCA_03228A52DC73_.wvu.Rows" sId="5"/>
    <undo index="0" exp="area" ref3D="1" dr="$JL$1:$XFD$1048576" dn="Z_BC89DC8A_F93A_4EB3_ACCA_03228A52DC73_.wvu.Cols" sId="5"/>
    <undo index="0" exp="area" ref3D="1" dr="$A$1:$XFD$2" dn="Z_B83B79D9_617A_4F50_8CCC_C97938364272_.wvu.Rows" sId="5"/>
    <undo index="0" exp="area" ref3D="1" dr="$JL$1:$XFD$1048576" dn="Z_B83B79D9_617A_4F50_8CCC_C97938364272_.wvu.Cols" sId="5"/>
    <undo index="0" exp="area" ref3D="1" dr="$A$1:$XFD$2" dn="Z_B6DA4F4E_AC5A_4095_8D8B_FD639A9E9F62_.wvu.Rows" sId="5"/>
    <undo index="0" exp="area" ref3D="1" dr="$A$1:$XFD$2" dn="Z_B3C29866_3474_43EA_99AD_F394C9416B2B_.wvu.Rows" sId="5"/>
    <undo index="0" exp="area" ref3D="1" dr="$JL$1:$XFD$1048576" dn="Z_B3C29866_3474_43EA_99AD_F394C9416B2B_.wvu.Cols" sId="5"/>
    <undo index="0" exp="area" ref3D="1" dr="$A$1:$XFD$2" dn="Z_B25C0761_BDC6_44DE_BC09_A587D4005716_.wvu.Rows" sId="5"/>
    <undo index="0" exp="area" ref3D="1" dr="$JL$1:$XFD$1048576" dn="Z_B25C0761_BDC6_44DE_BC09_A587D4005716_.wvu.Cols" sId="5"/>
    <undo index="0" exp="area" ref3D="1" dr="$A$1:$XFD$2" dn="Z_B0A275E6_A927_469D_A668_DC597A053ECA_.wvu.Rows" sId="5"/>
    <undo index="0" exp="area" ref3D="1" dr="$JL$1:$XFD$1048576" dn="Z_B0A275E6_A927_469D_A668_DC597A053ECA_.wvu.Cols" sId="5"/>
    <undo index="4" exp="area" ref3D="1" dr="$A$480:$XFD$481" dn="Z_AEC31DE9_BA39_44BD_BD19_C1C878D510AE_.wvu.Rows" sId="5"/>
    <undo index="2" exp="area" ref3D="1" dr="$A$1:$XFD$2" dn="Z_AEC31DE9_BA39_44BD_BD19_C1C878D510AE_.wvu.Rows" sId="5"/>
    <undo index="0" exp="area" ref3D="1" dr="$A$1:$XFD$2" dn="Z_A779676E_2DE4_4B43_BC39_AEC5C199B098_.wvu.Rows" sId="5"/>
    <undo index="0" exp="area" ref3D="1" dr="$JL$1:$XFD$1048576" dn="Z_A779676E_2DE4_4B43_BC39_AEC5C199B098_.wvu.Cols" sId="5"/>
    <undo index="0" exp="area" ref3D="1" dr="$A$1:$XFD$2" dn="Z_A158213F_CC1A_4B2F_8FB3_2D0E9377D318_.wvu.Rows" sId="5"/>
    <undo index="0" exp="area" ref3D="1" dr="$A$1:$XFD$2" dn="Z_9D72E9D6_9DB4_482E_B9DD_F58734D01B5E_.wvu.Rows" sId="5"/>
    <undo index="0" exp="area" ref3D="1" dr="$JL$1:$XFD$1048576" dn="Z_9D72E9D6_9DB4_482E_B9DD_F58734D01B5E_.wvu.Cols" sId="5"/>
    <undo index="0" exp="area" ref3D="1" dr="$A$1:$XFD$2" dn="Z_9D5226FB_7DD3_447E_B45C_6EAA60152D32_.wvu.Rows" sId="5"/>
    <undo index="0" exp="area" ref3D="1" dr="$A$1:$XFD$2" dn="Z_9C0FECB6_0701_4CC9_8224_D04A63FFA855_.wvu.Rows" sId="5"/>
    <undo index="0" exp="area" ref3D="1" dr="$JL$1:$XFD$1048576" dn="Z_9C0FECB6_0701_4CC9_8224_D04A63FFA855_.wvu.Cols" sId="5"/>
    <undo index="0" exp="area" ref3D="1" dr="$A$1:$XFD$2" dn="Z_9AFDC459_5911_4A65_BA30_55870CCEC21D_.wvu.Rows" sId="5"/>
    <undo index="0" exp="area" ref3D="1" dr="$JL$1:$XFD$1048576" dn="Z_9AFDC459_5911_4A65_BA30_55870CCEC21D_.wvu.Cols" sId="5"/>
    <undo index="0" exp="area" ref3D="1" dr="$A$1:$XFD$1" dn="Z_999D8AAC_C53E_4106_83D2_C9E986396FD9_.wvu.Rows" sId="5"/>
    <undo index="0" exp="area" ref3D="1" dr="$JL$1:$XFD$1048576" dn="Z_999D8AAC_C53E_4106_83D2_C9E986396FD9_.wvu.Cols" sId="5"/>
    <undo index="0" exp="area" ref3D="1" dr="$A$1:$XFD$2" dn="Z_97AAAFE3_C681_4E27_A277_F09D7DA8C2DD_.wvu.Rows" sId="5"/>
    <undo index="0" exp="area" ref3D="1" dr="$JL$1:$XFD$1048576" dn="Z_97AAAFE3_C681_4E27_A277_F09D7DA8C2DD_.wvu.Cols" sId="5"/>
    <undo index="0" exp="area" ref3D="1" dr="$A$1:$XFD$2" dn="Z_949F8C7F_DA00_479D_BDE6_6166B149A403_.wvu.Rows" sId="5"/>
    <undo index="0" exp="area" ref3D="1" dr="$JL$1:$XFD$1048576" dn="Z_949F8C7F_DA00_479D_BDE6_6166B149A403_.wvu.Cols" sId="5"/>
    <undo index="0" exp="area" ref3D="1" dr="$A$1:$XFD$2" dn="Z_94202DE1_E113_4D8D_96A4_4561FB59780B_.wvu.Rows" sId="5"/>
    <undo index="0" exp="area" ref3D="1" dr="$JL$1:$XFD$1048576" dn="Z_94202DE1_E113_4D8D_96A4_4561FB59780B_.wvu.Cols" sId="5"/>
    <undo index="0" exp="area" ref3D="1" dr="$A$1:$XFD$2" dn="Z_90088769_7D29_4324_882D_1F352DFBE762_.wvu.Rows" sId="5"/>
    <undo index="0" exp="area" ref3D="1" dr="$JL$1:$XFD$1048576" dn="Z_90088769_7D29_4324_882D_1F352DFBE762_.wvu.Cols" sId="5"/>
    <undo index="0" exp="area" ref3D="1" dr="$A$1:$XFD$1" dn="Z_8F2E2A3B_020D_4DD4_B354_81D162F69C48_.wvu.Rows" sId="5"/>
    <undo index="0" exp="area" ref3D="1" dr="$A$1:$XFD$2" dn="Z_8B0C1710_8C04_443E_9575_8D8EEDA52030_.wvu.Rows" sId="5"/>
    <undo index="0" exp="area" ref3D="1" dr="$A$1:$XFD$2" dn="Z_8AEE08A2_F73E_41EF_8662_F43F5532F7EC_.wvu.Rows" sId="5"/>
    <undo index="4" exp="area" ref3D="1" dr="$A$480:$XFD$481" dn="Z_88EF00F5_A891_4E1F_BEBC_C770D5AFEF26_.wvu.Rows" sId="5"/>
    <undo index="2" exp="area" ref3D="1" dr="$A$1:$XFD$2" dn="Z_88EF00F5_A891_4E1F_BEBC_C770D5AFEF26_.wvu.Rows" sId="5"/>
    <undo index="0" exp="area" ref3D="1" dr="$A$1:$XFD$2" dn="Z_840FED42_BEAD_40B5_87A2_918C1E6D4128_.wvu.Rows" sId="5"/>
    <undo index="0" exp="area" ref3D="1" dr="$JL$1:$XFD$1048576" dn="Z_840FED42_BEAD_40B5_87A2_918C1E6D4128_.wvu.Cols" sId="5"/>
    <undo index="0" exp="area" ref3D="1" dr="$A$1:$XFD$1" dn="Z_83E26134_8071_4B52_B9C2_8B5396DF70B4_.wvu.Rows" sId="5"/>
    <undo index="0" exp="area" ref3D="1" dr="$JL$1:$XFD$1048576" dn="Z_83E26134_8071_4B52_B9C2_8B5396DF70B4_.wvu.Cols" sId="5"/>
    <undo index="0" exp="area" ref3D="1" dr="$A$1:$XFD$2" dn="Z_7F19FCB4_9655_4ECF_8001_8401CA1B1084_.wvu.Rows" sId="5"/>
    <undo index="4" exp="area" ref3D="1" dr="$A$480:$XFD$480" dn="Z_7E4E90D1_59D3_46C2_B9C5_B4A6E53BE0B7_.wvu.Rows" sId="5"/>
    <undo index="2" exp="area" ref3D="1" dr="$A$1:$XFD$2" dn="Z_7E4E90D1_59D3_46C2_B9C5_B4A6E53BE0B7_.wvu.Rows" sId="5"/>
    <undo index="1" exp="area" ref3D="1" dr="$A$481:$XFD$481" dn="Z_7E4E90D1_59D3_46C2_B9C5_B4A6E53BE0B7_.wvu.Rows" sId="5"/>
    <undo index="0" exp="area" ref3D="1" dr="$A$1:$XFD$2" dn="Z_7E493E76_89EF_40BE_995A_6CD5B38BE486_.wvu.Rows" sId="5"/>
    <undo index="4" exp="area" ref3D="1" dr="$A$480:$XFD$481" dn="Z_774D3B22_FAD7_45CC_9FF9_C08635F41395_.wvu.Rows" sId="5"/>
    <undo index="2" exp="area" ref3D="1" dr="$A$1:$XFD$2" dn="Z_774D3B22_FAD7_45CC_9FF9_C08635F41395_.wvu.Rows" sId="5"/>
    <undo index="4" exp="area" ref3D="1" dr="$A$480:$XFD$481" dn="Z_6FA7792A_1E8F_4225_B55B_C3225E2EEAC0_.wvu.Rows" sId="5"/>
    <undo index="2" exp="area" ref3D="1" dr="$A$1:$XFD$2" dn="Z_6FA7792A_1E8F_4225_B55B_C3225E2EEAC0_.wvu.Rows" sId="5"/>
    <undo index="0" exp="area" ref3D="1" dr="$A$1:$XFD$2" dn="Z_6C263B97_64ED_4CE6_9B05_42BE2811A349_.wvu.Rows" sId="5"/>
    <undo index="0" exp="area" ref3D="1" dr="$JL$1:$XFD$1048576" dn="Z_6C263B97_64ED_4CE6_9B05_42BE2811A349_.wvu.Cols" sId="5"/>
    <undo index="0" exp="area" ref3D="1" dr="$A$1:$XFD$2" dn="Z_6568F72F_D597_4229_B333_125FDE9654F7_.wvu.Rows" sId="5"/>
    <undo index="0" exp="area" ref3D="1" dr="$JL$1:$XFD$1048576" dn="Z_6568F72F_D597_4229_B333_125FDE9654F7_.wvu.Cols" sId="5"/>
    <undo index="0" exp="area" ref3D="1" dr="$A$1:$XFD$2" dn="Z_653F5373_3423_4857_B839_026BFFD3E0C5_.wvu.Rows" sId="5"/>
    <undo index="0" exp="area" ref3D="1" dr="$A$1:$XFD$2" dn="Z_607CCD9B_4659_4BD7_A174_E12C78E5291C_.wvu.Rows" sId="5"/>
    <undo index="4" exp="area" ref3D="1" dr="$A$480:$XFD$480" dn="Z_5DABD3DD_3B7F_4D0A_8278_3CABF5A7C879_.wvu.Rows" sId="5"/>
    <undo index="2" exp="area" ref3D="1" dr="$A$1:$XFD$2" dn="Z_5DABD3DD_3B7F_4D0A_8278_3CABF5A7C879_.wvu.Rows" sId="5"/>
    <undo index="1" exp="area" ref3D="1" dr="$A$481:$XFD$481" dn="Z_5DABD3DD_3B7F_4D0A_8278_3CABF5A7C879_.wvu.Rows" sId="5"/>
    <undo index="0" exp="area" ref3D="1" dr="$A$1:$XFD$2" dn="Z_5B263600_835E_44BD_B687_603D70FECA3D_.wvu.Rows" sId="5"/>
    <undo index="0" exp="area" ref3D="1" dr="$JL$1:$XFD$1048576" dn="Z_5B263600_835E_44BD_B687_603D70FECA3D_.wvu.Cols" sId="5"/>
    <undo index="0" exp="area" ref3D="1" dr="$A$1:$XFD$2" dn="Z_5AC86898_99C0_40C8_A183_7BCAFD4A38C0_.wvu.Rows" sId="5"/>
    <undo index="0" exp="area" ref3D="1" dr="$JL$1:$XFD$1048576" dn="Z_5AC86898_99C0_40C8_A183_7BCAFD4A38C0_.wvu.Cols" sId="5"/>
    <undo index="0" exp="area" ref3D="1" dr="$A$1:$XFD$1" dn="Z_55F258A9_3656_464A_8209_65541A4A9294_.wvu.Rows" sId="5"/>
    <undo index="0" exp="area" ref3D="1" dr="$JL$1:$XFD$1048576" dn="Z_55F258A9_3656_464A_8209_65541A4A9294_.wvu.Cols" sId="5"/>
    <undo index="0" exp="area" ref3D="1" dr="$A$1:$XFD$2" dn="Z_5435B979_CD36_44F0_9662_F3B5AC1F741D_.wvu.Rows" sId="5"/>
    <undo index="0" exp="area" ref3D="1" dr="$JL$1:$XFD$1048576" dn="Z_519FF1E7_076F_47C2_91B9_C17D2E1B6520_.wvu.Cols" sId="5"/>
    <undo index="4" exp="area" ref3D="1" dr="$A$480:$XFD$480" dn="Z_4F91CC6A_177C_44AE_BD3E_9ACFF52E4BB6_.wvu.Rows" sId="5"/>
    <undo index="2" exp="area" ref3D="1" dr="$A$1:$XFD$2" dn="Z_4F91CC6A_177C_44AE_BD3E_9ACFF52E4BB6_.wvu.Rows" sId="5"/>
    <undo index="1" exp="area" ref3D="1" dr="$A$481:$XFD$481" dn="Z_4F91CC6A_177C_44AE_BD3E_9ACFF52E4BB6_.wvu.Rows" sId="5"/>
    <undo index="0" exp="area" ref3D="1" dr="$A$1:$XFD$2" dn="Z_4E796616_3F1B_4206_9288_54987A052220_.wvu.Rows" sId="5"/>
    <undo index="4" exp="area" ref3D="1" dr="$A$480:$XFD$481" dn="Z_4E38BAA4_F7A0_4986_9C0B_2533153E78A8_.wvu.Rows" sId="5"/>
    <undo index="2" exp="area" ref3D="1" dr="$A$1:$XFD$2" dn="Z_4E38BAA4_F7A0_4986_9C0B_2533153E78A8_.wvu.Rows" sId="5"/>
    <undo index="0" exp="area" ref3D="1" dr="$A$1:$XFD$1" dn="Z_4C910842_2C9A_49B1_8859_E7171BF1B407_.wvu.Rows" sId="5"/>
    <undo index="0" exp="area" ref3D="1" dr="$JL$1:$XFD$1048576" dn="Z_4C910842_2C9A_49B1_8859_E7171BF1B407_.wvu.Cols" sId="5"/>
    <undo index="4" exp="area" ref3D="1" dr="$A$480:$XFD$480" dn="Z_4864356C_2EA4_4798_837B_554A65950AB7_.wvu.Rows" sId="5"/>
    <undo index="2" exp="area" ref3D="1" dr="$A$1:$XFD$2" dn="Z_4864356C_2EA4_4798_837B_554A65950AB7_.wvu.Rows" sId="5"/>
    <undo index="1" exp="area" ref3D="1" dr="$A$481:$XFD$481" dn="Z_4864356C_2EA4_4798_837B_554A65950AB7_.wvu.Rows" sId="5"/>
    <undo index="0" exp="area" ref3D="1" dr="$A$1:$XFD$2" dn="Z_440820DD_D35F_4284_A020_75AFCB09A713_.wvu.Rows" sId="5"/>
    <undo index="0" exp="area" ref3D="1" dr="$JL$1:$XFD$1048576" dn="Z_440820DD_D35F_4284_A020_75AFCB09A713_.wvu.Cols" sId="5"/>
    <undo index="0" exp="area" ref3D="1" dr="$A$1:$XFD$1" dn="Z_3ACD5A93_9B0E_40EA_8179_EDF0714A0F5F_.wvu.Rows" sId="5"/>
    <undo index="0" exp="area" ref3D="1" dr="$JL$1:$XFD$1048576" dn="Z_3ACD5A93_9B0E_40EA_8179_EDF0714A0F5F_.wvu.Cols" sId="5"/>
    <undo index="0" exp="area" ref3D="1" dr="$A$1:$XFD$2" dn="Z_39344E0E_2CC4_4BC6_A15E_A66B17AEE943_.wvu.Rows" sId="5"/>
    <undo index="0" exp="area" ref3D="1" dr="$JL$1:$XFD$1048576" dn="Z_39344E0E_2CC4_4BC6_A15E_A66B17AEE943_.wvu.Cols" sId="5"/>
    <undo index="0" exp="area" ref3D="1" dr="$A$1:$XFD$2" dn="Z_38797761_B6E7_4EBC_86AC_BCA6FEF8021E_.wvu.Rows" sId="5"/>
    <undo index="0" exp="area" ref3D="1" dr="$JL$1:$XFD$1048576" dn="Z_38797761_B6E7_4EBC_86AC_BCA6FEF8021E_.wvu.Cols" sId="5"/>
    <undo index="4" exp="area" ref3D="1" dr="$A$480:$XFD$481" dn="Z_3730BEA2_2AC7_4811_AC70_1FABD98B5F4A_.wvu.Rows" sId="5"/>
    <undo index="2" exp="area" ref3D="1" dr="$A$1:$XFD$2" dn="Z_3730BEA2_2AC7_4811_AC70_1FABD98B5F4A_.wvu.Rows" sId="5"/>
    <undo index="0" exp="area" ref3D="1" dr="$A$1:$XFD$2" dn="Z_34488582_FC68_47CC_ADEF_620C97FA3BE5_.wvu.Rows" sId="5"/>
    <undo index="0" exp="area" ref3D="1" dr="$JL$1:$XFD$1048576" dn="Z_34488582_FC68_47CC_ADEF_620C97FA3BE5_.wvu.Cols" sId="5"/>
    <undo index="0" exp="area" ref3D="1" dr="$A$1:$XFD$2" dn="Z_3125BE9C_D539_46B3_AB2C_AD44D6D3A43D_.wvu.Rows" sId="5"/>
    <undo index="0" exp="area" ref3D="1" dr="$JL$1:$XFD$1048576" dn="Z_3125BE9C_D539_46B3_AB2C_AD44D6D3A43D_.wvu.Cols" sId="5"/>
    <undo index="0" exp="area" ref3D="1" dr="$A$1:$XFD$2" dn="Z_2EDD3601_67EA_4D8B_910E_67CE0A6ECBD5_.wvu.Rows" sId="5"/>
    <undo index="0" exp="area" ref3D="1" dr="$JL$1:$XFD$1048576" dn="Z_2EDD3601_67EA_4D8B_910E_67CE0A6ECBD5_.wvu.Cols" sId="5"/>
    <undo index="0" exp="area" ref3D="1" dr="$A$1:$XFD$2" dn="Z_2C6ABC28_880F_4FC3_AB4C_74CC7AFBB167_.wvu.Rows" sId="5"/>
    <undo index="0" exp="area" ref3D="1" dr="$JL$1:$XFD$1048576" dn="Z_2C6ABC28_880F_4FC3_AB4C_74CC7AFBB167_.wvu.Cols" sId="5"/>
    <undo index="0" exp="area" ref3D="1" dr="$A$1:$XFD$2" dn="Z_2B096DAF_0513_499A_BB3D_6C1B61550EAD_.wvu.Rows" sId="5"/>
    <undo index="0" exp="area" ref3D="1" dr="$JL$1:$XFD$1048576" dn="Z_2B096DAF_0513_499A_BB3D_6C1B61550EAD_.wvu.Cols" sId="5"/>
    <undo index="0" exp="area" ref3D="1" dr="$A$1:$XFD$2" dn="Z_28D79C02_A415_42D9_AF37_1523DA21D815_.wvu.Rows" sId="5"/>
    <undo index="0" exp="area" ref3D="1" dr="$JL$1:$XFD$1048576" dn="Z_28D79C02_A415_42D9_AF37_1523DA21D815_.wvu.Cols" sId="5"/>
    <undo index="0" exp="area" ref3D="1" dr="$A$1:$XFD$2" dn="Z_2843D43C_15A8_41DB_8AAA_3E8B8BBF0B92_.wvu.Rows" sId="5"/>
    <undo index="0" exp="area" ref3D="1" dr="$A$1:$XFD$2" dn="Z_27A4B667_7EE5_4B37_A36E_7A71AE7736F5_.wvu.Rows" sId="5"/>
    <undo index="0" exp="area" ref3D="1" dr="$JL$1:$XFD$1048576" dn="Z_27A4B667_7EE5_4B37_A36E_7A71AE7736F5_.wvu.Cols" sId="5"/>
    <undo index="0" exp="area" ref3D="1" dr="$A$1:$XFD$2" dn="Z_1CE7FAA3_375A_44FC_8395_7BB368E304B3_.wvu.Rows" sId="5"/>
    <undo index="0" exp="area" ref3D="1" dr="$JL$1:$XFD$1048576" dn="Z_1CE7FAA3_375A_44FC_8395_7BB368E304B3_.wvu.Cols" sId="5"/>
    <undo index="0" exp="area" ref3D="1" dr="$A$1:$XFD$2" dn="Z_1A677123_3181_47F1_8D94_D23E42118B34_.wvu.Rows" sId="5"/>
    <undo index="0" exp="area" ref3D="1" dr="$JL$1:$XFD$1048576" dn="Z_1A677123_3181_47F1_8D94_D23E42118B34_.wvu.Cols" sId="5"/>
    <undo index="0" exp="area" ref3D="1" dr="$A$1:$XFD$2" dn="Z_195EEB94_5611_43AB_AD4C_189BF5DF63BD_.wvu.Rows" sId="5"/>
    <undo index="0" exp="area" ref3D="1" dr="$JL$1:$XFD$1048576" dn="Z_195EEB94_5611_43AB_AD4C_189BF5DF63BD_.wvu.Cols" sId="5"/>
    <undo index="0" exp="area" ref3D="1" dr="$A$1:$XFD$1" dn="Z_18DF35B7_CAA0_4050_BA63_78DA1CA747BE_.wvu.Rows" sId="5"/>
    <undo index="0" exp="area" ref3D="1" dr="$JL$1:$XFD$1048576" dn="Z_18DF35B7_CAA0_4050_BA63_78DA1CA747BE_.wvu.Cols" sId="5"/>
    <undo index="4" exp="area" ref3D="1" dr="$A$480:$XFD$481" dn="Z_186AB716_4241_4317_9300_D6DC13524A2C_.wvu.Rows" sId="5"/>
    <undo index="2" exp="area" ref3D="1" dr="$A$1:$XFD$2" dn="Z_186AB716_4241_4317_9300_D6DC13524A2C_.wvu.Rows" sId="5"/>
    <undo index="4" exp="area" ref3D="1" dr="$A$480:$XFD$480" dn="Z_16543542_821D_4BC4_91AB_D2C631412736_.wvu.Rows" sId="5"/>
    <undo index="2" exp="area" ref3D="1" dr="$A$1:$XFD$2" dn="Z_16543542_821D_4BC4_91AB_D2C631412736_.wvu.Rows" sId="5"/>
    <undo index="1" exp="area" ref3D="1" dr="$A$481:$XFD$481" dn="Z_16543542_821D_4BC4_91AB_D2C631412736_.wvu.Rows" sId="5"/>
    <undo index="0" exp="area" ref3D="1" dr="$A$1:$XFD$2" dn="Z_11F0A643_03F6_4A9B_A587_984CEF24373C_.wvu.Rows" sId="5"/>
    <undo index="0" exp="area" ref3D="1" dr="$JL$1:$XFD$1048576" dn="Z_11F0A643_03F6_4A9B_A587_984CEF24373C_.wvu.Cols" sId="5"/>
    <undo index="0" exp="area" ref3D="1" dr="$A$1:$XFD$1" dn="Z_116A1B62_BC36_4DF8_BA7A_5A8B2AC14341_.wvu.Rows" sId="5"/>
    <undo index="0" exp="area" ref3D="1" dr="$A$1:$XFD$2" dn="Z_1053507D_AB8D_4416_A992_8628E70BD9D6_.wvu.Rows" sId="5"/>
    <undo index="0" exp="area" ref3D="1" dr="$JL$1:$XFD$1048576" dn="Z_1053507D_AB8D_4416_A992_8628E70BD9D6_.wvu.Cols" sId="5"/>
    <undo index="0" exp="area" ref3D="1" dr="$A$1:$XFD$2" dn="Z_0EEF1658_6DED_493F_AB34_5C882B7D8D1D_.wvu.Rows" sId="5"/>
    <undo index="4" exp="area" ref3D="1" dr="$A$480:$XFD$481" dn="Z_0D63E466_D251_474F_9293_B76C0854AE18_.wvu.Rows" sId="5"/>
    <undo index="2" exp="area" ref3D="1" dr="$A$1:$XFD$2" dn="Z_0D63E466_D251_474F_9293_B76C0854AE18_.wvu.Rows" sId="5"/>
    <undo index="0" exp="area" ref3D="1" dr="$A$1:$XFD$2" dn="Z_0B513DDE_5559_48C9_BE83_B3BA05D50CBD_.wvu.Rows" sId="5"/>
    <undo index="4" exp="area" ref3D="1" dr="$A$480:$XFD$481" dn="Z_0B24AFFC_8D10_42B0_ADC8_378D1BCF1541_.wvu.Rows" sId="5"/>
    <undo index="2" exp="area" ref3D="1" dr="$A$1:$XFD$2" dn="Z_0B24AFFC_8D10_42B0_ADC8_378D1BCF1541_.wvu.Rows" sId="5"/>
    <undo index="4" exp="area" ref3D="1" dr="$A$480:$XFD$481" dn="Z_096F67F7_AEB5_413D_899E_0491F5B25FFD_.wvu.Rows" sId="5"/>
    <undo index="2" exp="area" ref3D="1" dr="$A$1:$XFD$2" dn="Z_096F67F7_AEB5_413D_899E_0491F5B25FFD_.wvu.Rows" sId="5"/>
    <undo index="4" exp="area" ref3D="1" dr="$A$480:$XFD$481" dn="Z_0484FDF7_2DB5_4BF2_B382_43CE01593EDC_.wvu.Rows" sId="5"/>
    <undo index="2" exp="area" ref3D="1" dr="$A$1:$XFD$2" dn="Z_0484FDF7_2DB5_4BF2_B382_43CE01593EDC_.wvu.Rows" sId="5"/>
    <undo index="0" exp="area" ref3D="1" dr="$A$1:$XFD$2" dn="Z_02B12058_110B_4DCD_A5EA_5F27400FB028_.wvu.Rows" sId="5"/>
    <undo index="0" exp="area" ref3D="1" dr="$JL$1:$XFD$1048576" dn="Z_02B12058_110B_4DCD_A5EA_5F27400FB028_.wvu.Cols" sId="5"/>
    <undo index="0" exp="area" ref3D="1" dr="$A$1:$XFD$1" dn="Z_02668375_14EE_499B_A8A1_CFA0F3453F57_.wvu.Rows" sId="5"/>
    <undo index="0" exp="area" ref3D="1" dr="$JL$1:$XFD$1048576" dn="Z_02668375_14EE_499B_A8A1_CFA0F3453F57_.wvu.Cols" sId="5"/>
    <undo index="0" exp="area" ref3D="1" dr="$A$1:$XFD$1" dn="Z_00CA5430_6B3A_4E12_B07E_9C9EC9D8F7A7_.wvu.Rows" sId="5"/>
    <undo index="0" exp="area" ref3D="1" dr="$JL$1:$XFD$1048576" dn="Z_00CA5430_6B3A_4E12_B07E_9C9EC9D8F7A7_.wvu.Cols" sId="5"/>
    <rfmt sheetId="5" xfDxf="1" sqref="D1:D1048576" start="0" length="0">
      <dxf>
        <font/>
        <alignment horizontal="center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5" dxf="1">
      <nc r="D1">
        <v>6037</v>
      </nc>
      <ndxf>
        <fill>
          <patternFill patternType="solid">
            <bgColor rgb="FFCCFFFF"/>
          </patternFill>
        </fill>
        <alignment horizontal="general" textRotation="90" readingOrder="0"/>
      </ndxf>
    </rcc>
    <rcc rId="0" sId="5" dxf="1">
      <nc r="D2">
        <v>1</v>
      </nc>
      <ndxf/>
    </rcc>
    <rcc rId="0" sId="5" dxf="1">
      <nc r="D3" t="inlineStr">
        <is>
          <t>TRG - Trimmable PROM allocation is not large enough to hold all planned data</t>
        </is>
      </nc>
      <ndxf>
        <fill>
          <patternFill patternType="solid">
            <bgColor rgb="FFCCFFFF"/>
          </patternFill>
        </fill>
        <alignment horizontal="general" textRotation="90" readingOrder="0"/>
      </ndxf>
    </rcc>
    <rfmt sheetId="5" sqref="D4" start="0" length="0">
      <dxf>
        <fill>
          <patternFill patternType="solid">
            <bgColor rgb="FFCCFFFF"/>
          </patternFill>
        </fill>
        <alignment wrapText="1" readingOrder="0"/>
        <border outline="0">
          <left/>
        </border>
      </dxf>
    </rfmt>
    <rcc rId="0" sId="5" dxf="1">
      <nc r="D5">
        <v>6095</v>
      </nc>
      <ndxf>
        <fill>
          <patternFill patternType="solid">
            <bgColor rgb="FFCCFFFF"/>
          </patternFill>
        </fill>
        <alignment horizontal="general" textRotation="90" readingOrder="0"/>
      </ndxf>
    </rcc>
    <rcc rId="0" sId="5" dxf="1">
      <nc r="D6">
        <v>1</v>
      </nc>
      <ndxf>
        <fill>
          <patternFill patternType="solid">
            <bgColor rgb="FFCCFFFF"/>
          </patternFill>
        </fill>
      </ndxf>
    </rcc>
    <rcc rId="0" sId="5" dxf="1">
      <nc r="D7" t="inlineStr">
        <is>
          <t>SYS</t>
        </is>
      </nc>
      <ndxf>
        <fill>
          <patternFill patternType="solid">
            <bgColor rgb="FFCCFFFF"/>
          </patternFill>
        </fill>
      </ndxf>
    </rcc>
    <rfmt sheetId="5" sqref="D8" start="0" length="0">
      <dxf>
        <fill>
          <patternFill patternType="solid">
            <bgColor rgb="FFCCFFFF"/>
          </patternFill>
        </fill>
      </dxf>
    </rfmt>
    <rcc rId="0" sId="5" dxf="1">
      <nc r="D9" t="inlineStr">
        <is>
          <t>N</t>
        </is>
      </nc>
      <ndxf>
        <fill>
          <patternFill patternType="solid">
            <bgColor rgb="FFCCFFFF"/>
          </patternFill>
        </fill>
        <alignment wrapText="1" readingOrder="0"/>
      </ndxf>
    </rcc>
    <rcc rId="0" sId="5" dxf="1">
      <nc r="D10" t="inlineStr">
        <is>
          <t>N</t>
        </is>
      </nc>
      <ndxf>
        <fill>
          <patternFill patternType="solid">
            <bgColor rgb="FFCCFFFF"/>
          </patternFill>
        </fill>
      </ndxf>
    </rcc>
    <rcc rId="0" sId="5" dxf="1">
      <nc r="D11" t="inlineStr">
        <is>
          <t>N</t>
        </is>
      </nc>
      <ndxf>
        <fill>
          <patternFill patternType="solid">
            <bgColor rgb="FFCCFFFF"/>
          </patternFill>
        </fill>
        <border outline="0">
          <top/>
        </border>
      </ndxf>
    </rcc>
    <rcc rId="0" sId="5" dxf="1">
      <nc r="D12" t="inlineStr">
        <is>
          <t>N</t>
        </is>
      </nc>
      <ndxf>
        <fill>
          <patternFill patternType="solid">
            <bgColor rgb="FFCCFFFF"/>
          </patternFill>
        </fill>
        <border outline="0">
          <bottom/>
        </border>
      </ndxf>
    </rcc>
    <rcc rId="0" sId="5" dxf="1">
      <nc r="D13" t="inlineStr">
        <is>
          <t>N</t>
        </is>
      </nc>
      <ndxf>
        <fill>
          <patternFill patternType="solid">
            <bgColor rgb="FFCCFFFF"/>
          </patternFill>
        </fill>
        <border outline="0">
          <bottom/>
        </border>
      </ndxf>
    </rcc>
    <rcc rId="0" sId="5" dxf="1">
      <nc r="D14" t="inlineStr">
        <is>
          <t>Y</t>
        </is>
      </nc>
      <ndxf>
        <fill>
          <patternFill patternType="solid">
            <bgColor rgb="FFCCFFFF"/>
          </patternFill>
        </fill>
        <border outline="0">
          <bottom/>
        </border>
      </ndxf>
    </rcc>
    <rfmt sheetId="5" sqref="D15" start="0" length="0">
      <dxf>
        <fill>
          <patternFill patternType="solid">
            <bgColor rgb="FFCCFFFF"/>
          </patternFill>
        </fill>
        <border outline="0">
          <bottom style="medium">
            <color indexed="64"/>
          </bottom>
        </border>
      </dxf>
    </rfmt>
    <rcc rId="0" sId="5" dxf="1">
      <nc r="D16">
        <f>COUNTA(D17:D479)</f>
      </nc>
      <ndxf>
        <font>
          <b/>
        </font>
        <alignment horizontal="left" readingOrder="0"/>
        <border outline="0">
          <left/>
          <top style="medium">
            <color indexed="64"/>
          </top>
          <bottom style="double">
            <color indexed="64"/>
          </bottom>
        </border>
      </ndxf>
    </rcc>
    <rfmt sheetId="5" sqref="D17" start="0" length="0">
      <dxf>
        <border outline="0">
          <top/>
        </border>
      </dxf>
    </rfmt>
    <rfmt sheetId="5" sqref="D18" start="0" length="0">
      <dxf>
        <border outline="0">
          <top/>
        </border>
      </dxf>
    </rfmt>
    <rfmt sheetId="5" sqref="D19" start="0" length="0">
      <dxf>
        <border outline="0">
          <top/>
        </border>
      </dxf>
    </rfmt>
    <rfmt sheetId="5" sqref="D20" start="0" length="0">
      <dxf>
        <border outline="0">
          <top/>
        </border>
      </dxf>
    </rfmt>
    <rfmt sheetId="5" sqref="D21" start="0" length="0">
      <dxf>
        <border outline="0">
          <top/>
        </border>
      </dxf>
    </rfmt>
    <rfmt sheetId="5" sqref="D22" start="0" length="0">
      <dxf>
        <border outline="0">
          <top/>
        </border>
      </dxf>
    </rfmt>
    <rfmt sheetId="5" sqref="D23" start="0" length="0">
      <dxf>
        <border outline="0">
          <top/>
        </border>
      </dxf>
    </rfmt>
    <rfmt sheetId="5" sqref="D24" start="0" length="0">
      <dxf>
        <border outline="0">
          <top/>
        </border>
      </dxf>
    </rfmt>
    <rfmt sheetId="5" sqref="D25" start="0" length="0">
      <dxf>
        <border outline="0">
          <top/>
        </border>
      </dxf>
    </rfmt>
    <rfmt sheetId="5" sqref="D26" start="0" length="0">
      <dxf>
        <border outline="0">
          <top/>
        </border>
      </dxf>
    </rfmt>
    <rfmt sheetId="5" sqref="D27" start="0" length="0">
      <dxf>
        <border outline="0">
          <top/>
        </border>
      </dxf>
    </rfmt>
    <rfmt sheetId="5" sqref="D28" start="0" length="0">
      <dxf>
        <border outline="0">
          <top/>
        </border>
      </dxf>
    </rfmt>
    <rfmt sheetId="5" sqref="D29" start="0" length="0">
      <dxf>
        <border outline="0">
          <top/>
        </border>
      </dxf>
    </rfmt>
    <rfmt sheetId="5" sqref="D30" start="0" length="0">
      <dxf>
        <border outline="0">
          <top/>
        </border>
      </dxf>
    </rfmt>
    <rfmt sheetId="5" sqref="D31" start="0" length="0">
      <dxf>
        <border outline="0">
          <top/>
        </border>
      </dxf>
    </rfmt>
    <rfmt sheetId="5" sqref="D32" start="0" length="0">
      <dxf>
        <border outline="0">
          <top/>
        </border>
      </dxf>
    </rfmt>
    <rfmt sheetId="5" sqref="D33" start="0" length="0">
      <dxf>
        <border outline="0">
          <top/>
        </border>
      </dxf>
    </rfmt>
    <rfmt sheetId="5" sqref="D34" start="0" length="0">
      <dxf>
        <border outline="0">
          <top/>
        </border>
      </dxf>
    </rfmt>
    <rfmt sheetId="5" sqref="D35" start="0" length="0">
      <dxf>
        <border outline="0">
          <top/>
        </border>
      </dxf>
    </rfmt>
    <rfmt sheetId="5" sqref="D36" start="0" length="0">
      <dxf>
        <border outline="0">
          <top/>
        </border>
      </dxf>
    </rfmt>
    <rfmt sheetId="5" sqref="D37" start="0" length="0">
      <dxf>
        <border outline="0">
          <top/>
        </border>
      </dxf>
    </rfmt>
    <rfmt sheetId="5" sqref="D38" start="0" length="0">
      <dxf>
        <border outline="0">
          <top/>
        </border>
      </dxf>
    </rfmt>
    <rfmt sheetId="5" sqref="D39" start="0" length="0">
      <dxf>
        <border outline="0">
          <top/>
        </border>
      </dxf>
    </rfmt>
    <rfmt sheetId="5" sqref="D40" start="0" length="0">
      <dxf>
        <border outline="0">
          <top/>
        </border>
      </dxf>
    </rfmt>
    <rfmt sheetId="5" sqref="D41" start="0" length="0">
      <dxf>
        <border outline="0">
          <top/>
        </border>
      </dxf>
    </rfmt>
    <rfmt sheetId="5" sqref="D42" start="0" length="0">
      <dxf>
        <border outline="0">
          <top/>
        </border>
      </dxf>
    </rfmt>
    <rfmt sheetId="5" sqref="D43" start="0" length="0">
      <dxf>
        <border outline="0">
          <top/>
        </border>
      </dxf>
    </rfmt>
    <rfmt sheetId="5" sqref="D44" start="0" length="0">
      <dxf>
        <border outline="0">
          <top/>
        </border>
      </dxf>
    </rfmt>
    <rfmt sheetId="5" sqref="D45" start="0" length="0">
      <dxf>
        <border outline="0">
          <top/>
        </border>
      </dxf>
    </rfmt>
    <rfmt sheetId="5" sqref="D46" start="0" length="0">
      <dxf>
        <border outline="0">
          <top/>
        </border>
      </dxf>
    </rfmt>
    <rfmt sheetId="5" sqref="D47" start="0" length="0">
      <dxf>
        <border outline="0">
          <top/>
        </border>
      </dxf>
    </rfmt>
    <rfmt sheetId="5" sqref="D48" start="0" length="0">
      <dxf>
        <border outline="0">
          <top/>
        </border>
      </dxf>
    </rfmt>
    <rfmt sheetId="5" sqref="D49" start="0" length="0">
      <dxf>
        <border outline="0">
          <top/>
        </border>
      </dxf>
    </rfmt>
    <rfmt sheetId="5" sqref="D50" start="0" length="0">
      <dxf>
        <border outline="0">
          <top/>
        </border>
      </dxf>
    </rfmt>
    <rfmt sheetId="5" sqref="D51" start="0" length="0">
      <dxf>
        <border outline="0">
          <top/>
        </border>
      </dxf>
    </rfmt>
    <rfmt sheetId="5" sqref="D52" start="0" length="0">
      <dxf>
        <border outline="0">
          <top/>
        </border>
      </dxf>
    </rfmt>
    <rfmt sheetId="5" sqref="D53" start="0" length="0">
      <dxf>
        <border outline="0">
          <top/>
        </border>
      </dxf>
    </rfmt>
    <rfmt sheetId="5" sqref="D54" start="0" length="0">
      <dxf>
        <border outline="0">
          <top/>
        </border>
      </dxf>
    </rfmt>
    <rfmt sheetId="5" sqref="D55" start="0" length="0">
      <dxf>
        <border outline="0">
          <top/>
        </border>
      </dxf>
    </rfmt>
    <rfmt sheetId="5" sqref="D56" start="0" length="0">
      <dxf>
        <border outline="0">
          <top/>
        </border>
      </dxf>
    </rfmt>
    <rfmt sheetId="5" sqref="D57" start="0" length="0">
      <dxf>
        <border outline="0">
          <top/>
        </border>
      </dxf>
    </rfmt>
    <rfmt sheetId="5" sqref="D58" start="0" length="0">
      <dxf>
        <border outline="0">
          <top/>
        </border>
      </dxf>
    </rfmt>
    <rfmt sheetId="5" sqref="D59" start="0" length="0">
      <dxf>
        <border outline="0">
          <top/>
        </border>
      </dxf>
    </rfmt>
    <rfmt sheetId="5" sqref="D60" start="0" length="0">
      <dxf>
        <border outline="0">
          <top/>
        </border>
      </dxf>
    </rfmt>
    <rfmt sheetId="5" sqref="D61" start="0" length="0">
      <dxf>
        <border outline="0">
          <top/>
        </border>
      </dxf>
    </rfmt>
    <rfmt sheetId="5" sqref="D62" start="0" length="0">
      <dxf>
        <border outline="0">
          <top/>
        </border>
      </dxf>
    </rfmt>
    <rfmt sheetId="5" sqref="D63" start="0" length="0">
      <dxf>
        <border outline="0">
          <top/>
        </border>
      </dxf>
    </rfmt>
    <rfmt sheetId="5" sqref="D64" start="0" length="0">
      <dxf>
        <border outline="0">
          <top/>
        </border>
      </dxf>
    </rfmt>
    <rfmt sheetId="5" sqref="D65" start="0" length="0">
      <dxf>
        <border outline="0">
          <top/>
        </border>
      </dxf>
    </rfmt>
    <rfmt sheetId="5" sqref="D66" start="0" length="0">
      <dxf>
        <border outline="0">
          <top/>
        </border>
      </dxf>
    </rfmt>
    <rfmt sheetId="5" sqref="D67" start="0" length="0">
      <dxf>
        <border outline="0">
          <top/>
        </border>
      </dxf>
    </rfmt>
    <rfmt sheetId="5" sqref="D68" start="0" length="0">
      <dxf>
        <border outline="0">
          <top/>
        </border>
      </dxf>
    </rfmt>
    <rfmt sheetId="5" sqref="D69" start="0" length="0">
      <dxf>
        <border outline="0">
          <top/>
        </border>
      </dxf>
    </rfmt>
    <rfmt sheetId="5" sqref="D70" start="0" length="0">
      <dxf>
        <border outline="0">
          <top/>
        </border>
      </dxf>
    </rfmt>
    <rfmt sheetId="5" sqref="D71" start="0" length="0">
      <dxf>
        <border outline="0">
          <top/>
        </border>
      </dxf>
    </rfmt>
    <rfmt sheetId="5" sqref="D72" start="0" length="0">
      <dxf>
        <border outline="0">
          <top/>
        </border>
      </dxf>
    </rfmt>
    <rfmt sheetId="5" sqref="D73" start="0" length="0">
      <dxf>
        <border outline="0">
          <top/>
        </border>
      </dxf>
    </rfmt>
    <rfmt sheetId="5" sqref="D74" start="0" length="0">
      <dxf>
        <border outline="0">
          <top/>
        </border>
      </dxf>
    </rfmt>
    <rfmt sheetId="5" sqref="D75" start="0" length="0">
      <dxf>
        <border outline="0">
          <top/>
        </border>
      </dxf>
    </rfmt>
    <rfmt sheetId="5" sqref="D76" start="0" length="0">
      <dxf>
        <border outline="0">
          <top/>
        </border>
      </dxf>
    </rfmt>
    <rfmt sheetId="5" sqref="D77" start="0" length="0">
      <dxf>
        <border outline="0">
          <top/>
        </border>
      </dxf>
    </rfmt>
    <rfmt sheetId="5" sqref="D78" start="0" length="0">
      <dxf>
        <border outline="0">
          <top/>
        </border>
      </dxf>
    </rfmt>
    <rfmt sheetId="5" sqref="D79" start="0" length="0">
      <dxf>
        <border outline="0">
          <top/>
        </border>
      </dxf>
    </rfmt>
    <rfmt sheetId="5" sqref="D80" start="0" length="0">
      <dxf>
        <border outline="0">
          <top/>
        </border>
      </dxf>
    </rfmt>
    <rfmt sheetId="5" sqref="D81" start="0" length="0">
      <dxf>
        <border outline="0">
          <top/>
        </border>
      </dxf>
    </rfmt>
    <rfmt sheetId="5" sqref="D82" start="0" length="0">
      <dxf>
        <border outline="0">
          <top/>
        </border>
      </dxf>
    </rfmt>
    <rfmt sheetId="5" sqref="D83" start="0" length="0">
      <dxf>
        <border outline="0">
          <top/>
        </border>
      </dxf>
    </rfmt>
    <rfmt sheetId="5" sqref="D84" start="0" length="0">
      <dxf>
        <border outline="0">
          <top/>
        </border>
      </dxf>
    </rfmt>
    <rfmt sheetId="5" sqref="D85" start="0" length="0">
      <dxf>
        <border outline="0">
          <top/>
        </border>
      </dxf>
    </rfmt>
    <rfmt sheetId="5" sqref="D86" start="0" length="0">
      <dxf>
        <border outline="0">
          <top/>
        </border>
      </dxf>
    </rfmt>
    <rfmt sheetId="5" sqref="D87" start="0" length="0">
      <dxf>
        <border outline="0">
          <top/>
        </border>
      </dxf>
    </rfmt>
    <rfmt sheetId="5" sqref="D88" start="0" length="0">
      <dxf>
        <border outline="0">
          <top/>
        </border>
      </dxf>
    </rfmt>
    <rfmt sheetId="5" sqref="D89" start="0" length="0">
      <dxf>
        <border outline="0">
          <top/>
        </border>
      </dxf>
    </rfmt>
    <rfmt sheetId="5" sqref="D90" start="0" length="0">
      <dxf>
        <border outline="0">
          <top/>
        </border>
      </dxf>
    </rfmt>
    <rfmt sheetId="5" sqref="D91" start="0" length="0">
      <dxf>
        <border outline="0">
          <top/>
        </border>
      </dxf>
    </rfmt>
    <rfmt sheetId="5" sqref="D92" start="0" length="0">
      <dxf>
        <border outline="0">
          <top/>
        </border>
      </dxf>
    </rfmt>
    <rfmt sheetId="5" sqref="D93" start="0" length="0">
      <dxf>
        <border outline="0">
          <top/>
        </border>
      </dxf>
    </rfmt>
    <rfmt sheetId="5" sqref="D94" start="0" length="0">
      <dxf>
        <border outline="0">
          <top/>
        </border>
      </dxf>
    </rfmt>
    <rfmt sheetId="5" sqref="D95" start="0" length="0">
      <dxf>
        <border outline="0">
          <top/>
        </border>
      </dxf>
    </rfmt>
    <rfmt sheetId="5" sqref="D96" start="0" length="0">
      <dxf>
        <border outline="0">
          <top/>
        </border>
      </dxf>
    </rfmt>
    <rfmt sheetId="5" sqref="D97" start="0" length="0">
      <dxf>
        <border outline="0">
          <top/>
        </border>
      </dxf>
    </rfmt>
    <rfmt sheetId="5" sqref="D98" start="0" length="0">
      <dxf>
        <border outline="0">
          <top/>
        </border>
      </dxf>
    </rfmt>
    <rcc rId="0" sId="5" dxf="1">
      <nc r="D99" t="inlineStr">
        <is>
          <t>Y</t>
        </is>
      </nc>
      <ndxf>
        <border outline="0">
          <top/>
        </border>
      </ndxf>
    </rcc>
    <rfmt sheetId="5" sqref="D100" start="0" length="0">
      <dxf>
        <border outline="0">
          <top/>
        </border>
      </dxf>
    </rfmt>
    <rfmt sheetId="5" sqref="D101" start="0" length="0">
      <dxf>
        <border outline="0">
          <top/>
        </border>
      </dxf>
    </rfmt>
    <rfmt sheetId="5" sqref="D102" start="0" length="0">
      <dxf>
        <border outline="0">
          <top/>
        </border>
      </dxf>
    </rfmt>
    <rfmt sheetId="5" sqref="D103" start="0" length="0">
      <dxf>
        <border outline="0">
          <top/>
        </border>
      </dxf>
    </rfmt>
    <rfmt sheetId="5" sqref="D104" start="0" length="0">
      <dxf>
        <border outline="0">
          <top/>
        </border>
      </dxf>
    </rfmt>
    <rfmt sheetId="5" sqref="D105" start="0" length="0">
      <dxf>
        <border outline="0">
          <top/>
        </border>
      </dxf>
    </rfmt>
    <rfmt sheetId="5" sqref="D106" start="0" length="0">
      <dxf>
        <border outline="0">
          <top/>
        </border>
      </dxf>
    </rfmt>
    <rfmt sheetId="5" sqref="D107" start="0" length="0">
      <dxf>
        <border outline="0">
          <top/>
        </border>
      </dxf>
    </rfmt>
    <rfmt sheetId="5" sqref="D108" start="0" length="0">
      <dxf>
        <border outline="0">
          <top/>
        </border>
      </dxf>
    </rfmt>
    <rfmt sheetId="5" sqref="D109" start="0" length="0">
      <dxf>
        <border outline="0">
          <top/>
        </border>
      </dxf>
    </rfmt>
    <rfmt sheetId="5" sqref="D110" start="0" length="0">
      <dxf>
        <border outline="0">
          <top/>
        </border>
      </dxf>
    </rfmt>
    <rfmt sheetId="5" sqref="D111" start="0" length="0">
      <dxf>
        <border outline="0">
          <top/>
        </border>
      </dxf>
    </rfmt>
    <rfmt sheetId="5" sqref="D112" start="0" length="0">
      <dxf>
        <border outline="0">
          <top/>
        </border>
      </dxf>
    </rfmt>
    <rfmt sheetId="5" sqref="D113" start="0" length="0">
      <dxf>
        <border outline="0">
          <top/>
        </border>
      </dxf>
    </rfmt>
    <rfmt sheetId="5" sqref="D114" start="0" length="0">
      <dxf>
        <border outline="0">
          <top/>
        </border>
      </dxf>
    </rfmt>
    <rfmt sheetId="5" sqref="D115" start="0" length="0">
      <dxf>
        <border outline="0">
          <top/>
        </border>
      </dxf>
    </rfmt>
    <rfmt sheetId="5" sqref="D116" start="0" length="0">
      <dxf>
        <border outline="0">
          <top/>
        </border>
      </dxf>
    </rfmt>
    <rfmt sheetId="5" sqref="D117" start="0" length="0">
      <dxf>
        <border outline="0">
          <top/>
        </border>
      </dxf>
    </rfmt>
    <rfmt sheetId="5" sqref="D118" start="0" length="0">
      <dxf>
        <border outline="0">
          <top/>
        </border>
      </dxf>
    </rfmt>
    <rfmt sheetId="5" sqref="D119" start="0" length="0">
      <dxf>
        <border outline="0">
          <top/>
        </border>
      </dxf>
    </rfmt>
    <rfmt sheetId="5" sqref="D120" start="0" length="0">
      <dxf>
        <border outline="0">
          <top/>
        </border>
      </dxf>
    </rfmt>
    <rfmt sheetId="5" sqref="D121" start="0" length="0">
      <dxf>
        <border outline="0">
          <top/>
        </border>
      </dxf>
    </rfmt>
    <rfmt sheetId="5" sqref="D122" start="0" length="0">
      <dxf>
        <border outline="0">
          <top/>
        </border>
      </dxf>
    </rfmt>
    <rfmt sheetId="5" sqref="D123" start="0" length="0">
      <dxf>
        <border outline="0">
          <top/>
        </border>
      </dxf>
    </rfmt>
    <rfmt sheetId="5" sqref="D124" start="0" length="0">
      <dxf>
        <border outline="0">
          <top/>
        </border>
      </dxf>
    </rfmt>
    <rfmt sheetId="5" sqref="D125" start="0" length="0">
      <dxf>
        <border outline="0">
          <top/>
        </border>
      </dxf>
    </rfmt>
    <rfmt sheetId="5" sqref="D126" start="0" length="0">
      <dxf>
        <border outline="0">
          <top/>
        </border>
      </dxf>
    </rfmt>
    <rfmt sheetId="5" sqref="D127" start="0" length="0">
      <dxf>
        <border outline="0">
          <top/>
        </border>
      </dxf>
    </rfmt>
    <rfmt sheetId="5" sqref="D128" start="0" length="0">
      <dxf>
        <border outline="0">
          <top/>
        </border>
      </dxf>
    </rfmt>
    <rfmt sheetId="5" sqref="D129" start="0" length="0">
      <dxf>
        <border outline="0">
          <top/>
        </border>
      </dxf>
    </rfmt>
    <rfmt sheetId="5" sqref="D130" start="0" length="0">
      <dxf>
        <border outline="0">
          <top/>
        </border>
      </dxf>
    </rfmt>
    <rfmt sheetId="5" sqref="D131" start="0" length="0">
      <dxf>
        <border outline="0">
          <top/>
        </border>
      </dxf>
    </rfmt>
    <rfmt sheetId="5" sqref="D132" start="0" length="0">
      <dxf>
        <border outline="0">
          <top/>
        </border>
      </dxf>
    </rfmt>
    <rfmt sheetId="5" sqref="D133" start="0" length="0">
      <dxf>
        <border outline="0">
          <top/>
        </border>
      </dxf>
    </rfmt>
    <rfmt sheetId="5" sqref="D134" start="0" length="0">
      <dxf>
        <border outline="0">
          <top/>
        </border>
      </dxf>
    </rfmt>
    <rfmt sheetId="5" sqref="D135" start="0" length="0">
      <dxf>
        <border outline="0">
          <top/>
        </border>
      </dxf>
    </rfmt>
    <rfmt sheetId="5" sqref="D136" start="0" length="0">
      <dxf>
        <border outline="0">
          <top/>
        </border>
      </dxf>
    </rfmt>
    <rfmt sheetId="5" sqref="D137" start="0" length="0">
      <dxf>
        <border outline="0">
          <top/>
        </border>
      </dxf>
    </rfmt>
    <rfmt sheetId="5" sqref="D138" start="0" length="0">
      <dxf>
        <border outline="0">
          <top/>
        </border>
      </dxf>
    </rfmt>
    <rfmt sheetId="5" sqref="D139" start="0" length="0">
      <dxf>
        <border outline="0">
          <top/>
        </border>
      </dxf>
    </rfmt>
    <rfmt sheetId="5" sqref="D140" start="0" length="0">
      <dxf>
        <border outline="0">
          <top/>
        </border>
      </dxf>
    </rfmt>
    <rfmt sheetId="5" sqref="D141" start="0" length="0">
      <dxf>
        <border outline="0">
          <top/>
        </border>
      </dxf>
    </rfmt>
    <rfmt sheetId="5" sqref="D142" start="0" length="0">
      <dxf>
        <border outline="0">
          <top/>
        </border>
      </dxf>
    </rfmt>
    <rfmt sheetId="5" sqref="D143" start="0" length="0">
      <dxf>
        <border outline="0">
          <top/>
        </border>
      </dxf>
    </rfmt>
    <rfmt sheetId="5" sqref="D144" start="0" length="0">
      <dxf>
        <border outline="0">
          <top/>
        </border>
      </dxf>
    </rfmt>
    <rfmt sheetId="5" sqref="D145" start="0" length="0">
      <dxf>
        <border outline="0">
          <top/>
        </border>
      </dxf>
    </rfmt>
    <rfmt sheetId="5" sqref="D146" start="0" length="0">
      <dxf>
        <border outline="0">
          <top/>
        </border>
      </dxf>
    </rfmt>
    <rfmt sheetId="5" sqref="D147" start="0" length="0">
      <dxf>
        <border outline="0">
          <top/>
        </border>
      </dxf>
    </rfmt>
    <rfmt sheetId="5" sqref="D148" start="0" length="0">
      <dxf>
        <border outline="0">
          <top/>
        </border>
      </dxf>
    </rfmt>
    <rfmt sheetId="5" sqref="D149" start="0" length="0">
      <dxf>
        <border outline="0">
          <top/>
        </border>
      </dxf>
    </rfmt>
    <rfmt sheetId="5" sqref="D150" start="0" length="0">
      <dxf>
        <border outline="0">
          <top/>
        </border>
      </dxf>
    </rfmt>
    <rfmt sheetId="5" sqref="D151" start="0" length="0">
      <dxf>
        <border outline="0">
          <top/>
        </border>
      </dxf>
    </rfmt>
    <rfmt sheetId="5" sqref="D152" start="0" length="0">
      <dxf>
        <border outline="0">
          <top/>
        </border>
      </dxf>
    </rfmt>
    <rfmt sheetId="5" sqref="D153" start="0" length="0">
      <dxf>
        <border outline="0">
          <top/>
        </border>
      </dxf>
    </rfmt>
    <rfmt sheetId="5" sqref="D154" start="0" length="0">
      <dxf>
        <border outline="0">
          <top/>
        </border>
      </dxf>
    </rfmt>
    <rfmt sheetId="5" sqref="D155" start="0" length="0">
      <dxf>
        <border outline="0">
          <top/>
        </border>
      </dxf>
    </rfmt>
    <rfmt sheetId="5" sqref="D156" start="0" length="0">
      <dxf>
        <border outline="0">
          <top/>
        </border>
      </dxf>
    </rfmt>
    <rfmt sheetId="5" sqref="D157" start="0" length="0">
      <dxf>
        <border outline="0">
          <top/>
        </border>
      </dxf>
    </rfmt>
    <rfmt sheetId="5" sqref="D158" start="0" length="0">
      <dxf>
        <border outline="0">
          <top/>
        </border>
      </dxf>
    </rfmt>
    <rfmt sheetId="5" sqref="D159" start="0" length="0">
      <dxf>
        <border outline="0">
          <top/>
        </border>
      </dxf>
    </rfmt>
    <rfmt sheetId="5" sqref="D160" start="0" length="0">
      <dxf>
        <border outline="0">
          <top/>
        </border>
      </dxf>
    </rfmt>
    <rfmt sheetId="5" sqref="D161" start="0" length="0">
      <dxf>
        <border outline="0">
          <top/>
        </border>
      </dxf>
    </rfmt>
    <rfmt sheetId="5" sqref="D162" start="0" length="0">
      <dxf>
        <border outline="0">
          <top/>
        </border>
      </dxf>
    </rfmt>
    <rfmt sheetId="5" sqref="D163" start="0" length="0">
      <dxf>
        <border outline="0">
          <top/>
        </border>
      </dxf>
    </rfmt>
    <rfmt sheetId="5" sqref="D164" start="0" length="0">
      <dxf>
        <border outline="0">
          <top/>
        </border>
      </dxf>
    </rfmt>
    <rfmt sheetId="5" sqref="D165" start="0" length="0">
      <dxf>
        <border outline="0">
          <top/>
        </border>
      </dxf>
    </rfmt>
    <rfmt sheetId="5" sqref="D166" start="0" length="0">
      <dxf>
        <border outline="0">
          <top/>
        </border>
      </dxf>
    </rfmt>
    <rfmt sheetId="5" sqref="D167" start="0" length="0">
      <dxf>
        <border outline="0">
          <top/>
        </border>
      </dxf>
    </rfmt>
    <rfmt sheetId="5" sqref="D168" start="0" length="0">
      <dxf>
        <border outline="0">
          <top/>
        </border>
      </dxf>
    </rfmt>
    <rfmt sheetId="5" sqref="D169" start="0" length="0">
      <dxf>
        <border outline="0">
          <top/>
        </border>
      </dxf>
    </rfmt>
    <rfmt sheetId="5" sqref="D170" start="0" length="0">
      <dxf>
        <border outline="0">
          <top/>
        </border>
      </dxf>
    </rfmt>
    <rfmt sheetId="5" sqref="D171" start="0" length="0">
      <dxf>
        <border outline="0">
          <top/>
        </border>
      </dxf>
    </rfmt>
    <rfmt sheetId="5" sqref="D172" start="0" length="0">
      <dxf>
        <border outline="0">
          <top/>
        </border>
      </dxf>
    </rfmt>
    <rfmt sheetId="5" sqref="D173" start="0" length="0">
      <dxf>
        <border outline="0">
          <top/>
        </border>
      </dxf>
    </rfmt>
    <rfmt sheetId="5" sqref="D174" start="0" length="0">
      <dxf>
        <border outline="0">
          <top/>
        </border>
      </dxf>
    </rfmt>
    <rfmt sheetId="5" sqref="D175" start="0" length="0">
      <dxf>
        <border outline="0">
          <top/>
        </border>
      </dxf>
    </rfmt>
    <rfmt sheetId="5" sqref="D176" start="0" length="0">
      <dxf>
        <border outline="0">
          <top/>
        </border>
      </dxf>
    </rfmt>
    <rfmt sheetId="5" sqref="D177" start="0" length="0">
      <dxf>
        <border outline="0">
          <top/>
        </border>
      </dxf>
    </rfmt>
    <rfmt sheetId="5" sqref="D178" start="0" length="0">
      <dxf>
        <border outline="0">
          <top/>
        </border>
      </dxf>
    </rfmt>
    <rfmt sheetId="5" sqref="D179" start="0" length="0">
      <dxf>
        <border outline="0">
          <top/>
        </border>
      </dxf>
    </rfmt>
    <rfmt sheetId="5" sqref="D180" start="0" length="0">
      <dxf>
        <border outline="0">
          <top/>
        </border>
      </dxf>
    </rfmt>
    <rfmt sheetId="5" sqref="D181" start="0" length="0">
      <dxf>
        <border outline="0">
          <top/>
        </border>
      </dxf>
    </rfmt>
    <rfmt sheetId="5" sqref="D182" start="0" length="0">
      <dxf>
        <border outline="0">
          <top/>
        </border>
      </dxf>
    </rfmt>
    <rfmt sheetId="5" sqref="D183" start="0" length="0">
      <dxf>
        <border outline="0">
          <top/>
        </border>
      </dxf>
    </rfmt>
    <rfmt sheetId="5" sqref="D184" start="0" length="0">
      <dxf>
        <border outline="0">
          <top/>
        </border>
      </dxf>
    </rfmt>
    <rfmt sheetId="5" sqref="D185" start="0" length="0">
      <dxf>
        <border outline="0">
          <top/>
        </border>
      </dxf>
    </rfmt>
    <rfmt sheetId="5" sqref="D186" start="0" length="0">
      <dxf>
        <border outline="0">
          <top/>
        </border>
      </dxf>
    </rfmt>
    <rfmt sheetId="5" sqref="D187" start="0" length="0">
      <dxf>
        <border outline="0">
          <top/>
        </border>
      </dxf>
    </rfmt>
    <rfmt sheetId="5" sqref="D188" start="0" length="0">
      <dxf>
        <border outline="0">
          <top/>
        </border>
      </dxf>
    </rfmt>
    <rfmt sheetId="5" sqref="D189" start="0" length="0">
      <dxf>
        <border outline="0">
          <top/>
        </border>
      </dxf>
    </rfmt>
    <rfmt sheetId="5" sqref="D190" start="0" length="0">
      <dxf>
        <border outline="0">
          <top/>
        </border>
      </dxf>
    </rfmt>
    <rfmt sheetId="5" sqref="D191" start="0" length="0">
      <dxf>
        <border outline="0">
          <top/>
        </border>
      </dxf>
    </rfmt>
    <rfmt sheetId="5" sqref="D192" start="0" length="0">
      <dxf>
        <border outline="0">
          <top/>
        </border>
      </dxf>
    </rfmt>
    <rfmt sheetId="5" sqref="D193" start="0" length="0">
      <dxf>
        <border outline="0">
          <top/>
        </border>
      </dxf>
    </rfmt>
    <rfmt sheetId="5" sqref="D194" start="0" length="0">
      <dxf>
        <border outline="0">
          <top/>
        </border>
      </dxf>
    </rfmt>
    <rfmt sheetId="5" sqref="D195" start="0" length="0">
      <dxf>
        <border outline="0">
          <top/>
        </border>
      </dxf>
    </rfmt>
    <rfmt sheetId="5" sqref="D196" start="0" length="0">
      <dxf>
        <border outline="0">
          <top/>
        </border>
      </dxf>
    </rfmt>
    <rfmt sheetId="5" sqref="D197" start="0" length="0">
      <dxf>
        <border outline="0">
          <top/>
        </border>
      </dxf>
    </rfmt>
    <rfmt sheetId="5" sqref="D198" start="0" length="0">
      <dxf>
        <border outline="0">
          <top/>
        </border>
      </dxf>
    </rfmt>
    <rfmt sheetId="5" sqref="D199" start="0" length="0">
      <dxf>
        <border outline="0">
          <top/>
        </border>
      </dxf>
    </rfmt>
    <rfmt sheetId="5" sqref="D200" start="0" length="0">
      <dxf>
        <border outline="0">
          <top/>
        </border>
      </dxf>
    </rfmt>
    <rfmt sheetId="5" sqref="D201" start="0" length="0">
      <dxf>
        <border outline="0">
          <top/>
        </border>
      </dxf>
    </rfmt>
    <rfmt sheetId="5" sqref="D202" start="0" length="0">
      <dxf>
        <border outline="0">
          <top/>
        </border>
      </dxf>
    </rfmt>
    <rfmt sheetId="5" sqref="D203" start="0" length="0">
      <dxf>
        <border outline="0">
          <top/>
        </border>
      </dxf>
    </rfmt>
    <rfmt sheetId="5" sqref="D204" start="0" length="0">
      <dxf>
        <border outline="0">
          <top/>
        </border>
      </dxf>
    </rfmt>
    <rfmt sheetId="5" sqref="D205" start="0" length="0">
      <dxf>
        <border outline="0">
          <top/>
        </border>
      </dxf>
    </rfmt>
    <rfmt sheetId="5" sqref="D206" start="0" length="0">
      <dxf>
        <border outline="0">
          <top/>
        </border>
      </dxf>
    </rfmt>
    <rfmt sheetId="5" sqref="D207" start="0" length="0">
      <dxf>
        <border outline="0">
          <top/>
        </border>
      </dxf>
    </rfmt>
    <rfmt sheetId="5" sqref="D208" start="0" length="0">
      <dxf>
        <border outline="0">
          <top/>
        </border>
      </dxf>
    </rfmt>
    <rfmt sheetId="5" sqref="D209" start="0" length="0">
      <dxf>
        <border outline="0">
          <top/>
        </border>
      </dxf>
    </rfmt>
    <rfmt sheetId="5" sqref="D210" start="0" length="0">
      <dxf>
        <border outline="0">
          <top/>
        </border>
      </dxf>
    </rfmt>
    <rfmt sheetId="5" sqref="D211" start="0" length="0">
      <dxf>
        <border outline="0">
          <top/>
        </border>
      </dxf>
    </rfmt>
    <rfmt sheetId="5" sqref="D212" start="0" length="0">
      <dxf>
        <border outline="0">
          <top/>
        </border>
      </dxf>
    </rfmt>
    <rfmt sheetId="5" sqref="D213" start="0" length="0">
      <dxf>
        <border outline="0">
          <top/>
        </border>
      </dxf>
    </rfmt>
    <rfmt sheetId="5" sqref="D214" start="0" length="0">
      <dxf>
        <border outline="0">
          <top/>
        </border>
      </dxf>
    </rfmt>
    <rfmt sheetId="5" sqref="D215" start="0" length="0">
      <dxf>
        <border outline="0">
          <top/>
        </border>
      </dxf>
    </rfmt>
    <rfmt sheetId="5" sqref="D216" start="0" length="0">
      <dxf>
        <border outline="0">
          <top/>
        </border>
      </dxf>
    </rfmt>
    <rfmt sheetId="5" sqref="D217" start="0" length="0">
      <dxf>
        <border outline="0">
          <top/>
        </border>
      </dxf>
    </rfmt>
    <rfmt sheetId="5" sqref="D218" start="0" length="0">
      <dxf>
        <border outline="0">
          <top/>
        </border>
      </dxf>
    </rfmt>
    <rfmt sheetId="5" sqref="D219" start="0" length="0">
      <dxf>
        <border outline="0">
          <top/>
        </border>
      </dxf>
    </rfmt>
    <rfmt sheetId="5" sqref="D220" start="0" length="0">
      <dxf>
        <border outline="0">
          <top/>
        </border>
      </dxf>
    </rfmt>
    <rfmt sheetId="5" sqref="D221" start="0" length="0">
      <dxf>
        <border outline="0">
          <top/>
        </border>
      </dxf>
    </rfmt>
    <rfmt sheetId="5" sqref="D222" start="0" length="0">
      <dxf>
        <border outline="0">
          <top/>
        </border>
      </dxf>
    </rfmt>
    <rfmt sheetId="5" sqref="D223" start="0" length="0">
      <dxf>
        <border outline="0">
          <top/>
        </border>
      </dxf>
    </rfmt>
    <rfmt sheetId="5" sqref="D224" start="0" length="0">
      <dxf>
        <border outline="0">
          <top/>
        </border>
      </dxf>
    </rfmt>
    <rfmt sheetId="5" sqref="D225" start="0" length="0">
      <dxf>
        <border outline="0">
          <top/>
        </border>
      </dxf>
    </rfmt>
    <rfmt sheetId="5" sqref="D226" start="0" length="0">
      <dxf>
        <border outline="0">
          <top/>
        </border>
      </dxf>
    </rfmt>
    <rfmt sheetId="5" sqref="D227" start="0" length="0">
      <dxf>
        <border outline="0">
          <top/>
        </border>
      </dxf>
    </rfmt>
    <rfmt sheetId="5" sqref="D228" start="0" length="0">
      <dxf>
        <border outline="0">
          <top/>
        </border>
      </dxf>
    </rfmt>
    <rfmt sheetId="5" sqref="D229" start="0" length="0">
      <dxf>
        <border outline="0">
          <top/>
        </border>
      </dxf>
    </rfmt>
    <rfmt sheetId="5" sqref="D230" start="0" length="0">
      <dxf>
        <border outline="0">
          <top/>
        </border>
      </dxf>
    </rfmt>
    <rfmt sheetId="5" sqref="D231" start="0" length="0">
      <dxf>
        <border outline="0">
          <top/>
        </border>
      </dxf>
    </rfmt>
    <rfmt sheetId="5" sqref="D232" start="0" length="0">
      <dxf>
        <border outline="0">
          <top/>
        </border>
      </dxf>
    </rfmt>
    <rfmt sheetId="5" sqref="D233" start="0" length="0">
      <dxf>
        <border outline="0">
          <top/>
        </border>
      </dxf>
    </rfmt>
    <rfmt sheetId="5" sqref="D234" start="0" length="0">
      <dxf>
        <border outline="0">
          <top/>
        </border>
      </dxf>
    </rfmt>
    <rfmt sheetId="5" sqref="D235" start="0" length="0">
      <dxf>
        <border outline="0">
          <top/>
        </border>
      </dxf>
    </rfmt>
    <rfmt sheetId="5" sqref="D236" start="0" length="0">
      <dxf>
        <border outline="0">
          <top/>
        </border>
      </dxf>
    </rfmt>
    <rfmt sheetId="5" sqref="D237" start="0" length="0">
      <dxf>
        <border outline="0">
          <top/>
        </border>
      </dxf>
    </rfmt>
    <rfmt sheetId="5" sqref="D238" start="0" length="0">
      <dxf>
        <border outline="0">
          <top/>
        </border>
      </dxf>
    </rfmt>
    <rfmt sheetId="5" sqref="D239" start="0" length="0">
      <dxf>
        <border outline="0">
          <top/>
        </border>
      </dxf>
    </rfmt>
    <rfmt sheetId="5" sqref="D240" start="0" length="0">
      <dxf>
        <border outline="0">
          <top/>
        </border>
      </dxf>
    </rfmt>
    <rfmt sheetId="5" sqref="D241" start="0" length="0">
      <dxf>
        <border outline="0">
          <top/>
        </border>
      </dxf>
    </rfmt>
    <rfmt sheetId="5" sqref="D242" start="0" length="0">
      <dxf>
        <border outline="0">
          <top/>
        </border>
      </dxf>
    </rfmt>
    <rfmt sheetId="5" sqref="D243" start="0" length="0">
      <dxf>
        <border outline="0">
          <top/>
        </border>
      </dxf>
    </rfmt>
    <rfmt sheetId="5" sqref="D244" start="0" length="0">
      <dxf>
        <border outline="0">
          <top/>
        </border>
      </dxf>
    </rfmt>
    <rfmt sheetId="5" sqref="D245" start="0" length="0">
      <dxf>
        <border outline="0">
          <top/>
        </border>
      </dxf>
    </rfmt>
    <rfmt sheetId="5" sqref="D246" start="0" length="0">
      <dxf>
        <border outline="0">
          <top/>
        </border>
      </dxf>
    </rfmt>
    <rfmt sheetId="5" sqref="D247" start="0" length="0">
      <dxf>
        <border outline="0">
          <top/>
        </border>
      </dxf>
    </rfmt>
    <rfmt sheetId="5" sqref="D248" start="0" length="0">
      <dxf>
        <border outline="0">
          <top/>
        </border>
      </dxf>
    </rfmt>
    <rfmt sheetId="5" sqref="D249" start="0" length="0">
      <dxf>
        <border outline="0">
          <top/>
        </border>
      </dxf>
    </rfmt>
    <rfmt sheetId="5" sqref="D250" start="0" length="0">
      <dxf>
        <border outline="0">
          <top/>
        </border>
      </dxf>
    </rfmt>
    <rfmt sheetId="5" sqref="D251" start="0" length="0">
      <dxf>
        <border outline="0">
          <top/>
        </border>
      </dxf>
    </rfmt>
    <rfmt sheetId="5" sqref="D252" start="0" length="0">
      <dxf>
        <border outline="0">
          <top/>
        </border>
      </dxf>
    </rfmt>
    <rfmt sheetId="5" sqref="D253" start="0" length="0">
      <dxf>
        <border outline="0">
          <top/>
        </border>
      </dxf>
    </rfmt>
    <rfmt sheetId="5" sqref="D254" start="0" length="0">
      <dxf>
        <border outline="0">
          <top/>
        </border>
      </dxf>
    </rfmt>
    <rfmt sheetId="5" sqref="D255" start="0" length="0">
      <dxf>
        <border outline="0">
          <top/>
        </border>
      </dxf>
    </rfmt>
    <rfmt sheetId="5" sqref="D256" start="0" length="0">
      <dxf>
        <border outline="0">
          <top/>
        </border>
      </dxf>
    </rfmt>
    <rfmt sheetId="5" sqref="D257" start="0" length="0">
      <dxf>
        <border outline="0">
          <top/>
        </border>
      </dxf>
    </rfmt>
    <rfmt sheetId="5" sqref="D258" start="0" length="0">
      <dxf>
        <border outline="0">
          <top/>
        </border>
      </dxf>
    </rfmt>
    <rfmt sheetId="5" sqref="D259" start="0" length="0">
      <dxf>
        <border outline="0">
          <top/>
        </border>
      </dxf>
    </rfmt>
    <rfmt sheetId="5" sqref="D260" start="0" length="0">
      <dxf>
        <border outline="0">
          <top/>
        </border>
      </dxf>
    </rfmt>
    <rfmt sheetId="5" sqref="D261" start="0" length="0">
      <dxf>
        <border outline="0">
          <top/>
        </border>
      </dxf>
    </rfmt>
    <rfmt sheetId="5" sqref="D262" start="0" length="0">
      <dxf>
        <border outline="0">
          <top/>
        </border>
      </dxf>
    </rfmt>
    <rfmt sheetId="5" sqref="D263" start="0" length="0">
      <dxf>
        <border outline="0">
          <top/>
        </border>
      </dxf>
    </rfmt>
    <rfmt sheetId="5" sqref="D264" start="0" length="0">
      <dxf>
        <border outline="0">
          <top/>
        </border>
      </dxf>
    </rfmt>
    <rfmt sheetId="5" sqref="D265" start="0" length="0">
      <dxf>
        <border outline="0">
          <top/>
        </border>
      </dxf>
    </rfmt>
    <rfmt sheetId="5" sqref="D266" start="0" length="0">
      <dxf>
        <border outline="0">
          <top/>
        </border>
      </dxf>
    </rfmt>
    <rfmt sheetId="5" sqref="D267" start="0" length="0">
      <dxf>
        <border outline="0">
          <top/>
        </border>
      </dxf>
    </rfmt>
    <rfmt sheetId="5" sqref="D268" start="0" length="0">
      <dxf>
        <border outline="0">
          <top/>
        </border>
      </dxf>
    </rfmt>
    <rfmt sheetId="5" sqref="D269" start="0" length="0">
      <dxf>
        <border outline="0">
          <top/>
        </border>
      </dxf>
    </rfmt>
    <rfmt sheetId="5" sqref="D270" start="0" length="0">
      <dxf>
        <border outline="0">
          <top/>
        </border>
      </dxf>
    </rfmt>
    <rfmt sheetId="5" sqref="D271" start="0" length="0">
      <dxf>
        <border outline="0">
          <top/>
        </border>
      </dxf>
    </rfmt>
    <rfmt sheetId="5" sqref="D272" start="0" length="0">
      <dxf>
        <border outline="0">
          <top/>
        </border>
      </dxf>
    </rfmt>
    <rfmt sheetId="5" sqref="D273" start="0" length="0">
      <dxf>
        <border outline="0">
          <top/>
        </border>
      </dxf>
    </rfmt>
    <rfmt sheetId="5" sqref="D274" start="0" length="0">
      <dxf>
        <border outline="0">
          <top/>
        </border>
      </dxf>
    </rfmt>
    <rfmt sheetId="5" sqref="D275" start="0" length="0">
      <dxf>
        <border outline="0">
          <top/>
        </border>
      </dxf>
    </rfmt>
    <rfmt sheetId="5" sqref="D276" start="0" length="0">
      <dxf>
        <border outline="0">
          <top/>
        </border>
      </dxf>
    </rfmt>
    <rfmt sheetId="5" sqref="D277" start="0" length="0">
      <dxf>
        <border outline="0">
          <top/>
        </border>
      </dxf>
    </rfmt>
    <rfmt sheetId="5" sqref="D278" start="0" length="0">
      <dxf>
        <border outline="0">
          <top/>
        </border>
      </dxf>
    </rfmt>
    <rfmt sheetId="5" sqref="D279" start="0" length="0">
      <dxf>
        <border outline="0">
          <top/>
        </border>
      </dxf>
    </rfmt>
    <rfmt sheetId="5" sqref="D280" start="0" length="0">
      <dxf>
        <border outline="0">
          <top/>
        </border>
      </dxf>
    </rfmt>
    <rfmt sheetId="5" sqref="D281" start="0" length="0">
      <dxf>
        <border outline="0">
          <top/>
        </border>
      </dxf>
    </rfmt>
    <rfmt sheetId="5" sqref="D282" start="0" length="0">
      <dxf>
        <border outline="0">
          <top/>
        </border>
      </dxf>
    </rfmt>
    <rfmt sheetId="5" sqref="D283" start="0" length="0">
      <dxf>
        <border outline="0">
          <top/>
        </border>
      </dxf>
    </rfmt>
    <rfmt sheetId="5" sqref="D284" start="0" length="0">
      <dxf>
        <border outline="0">
          <top/>
        </border>
      </dxf>
    </rfmt>
    <rfmt sheetId="5" sqref="D285" start="0" length="0">
      <dxf>
        <border outline="0">
          <top/>
        </border>
      </dxf>
    </rfmt>
    <rfmt sheetId="5" sqref="D286" start="0" length="0">
      <dxf>
        <border outline="0">
          <top/>
        </border>
      </dxf>
    </rfmt>
    <rfmt sheetId="5" sqref="D287" start="0" length="0">
      <dxf>
        <border outline="0">
          <top/>
        </border>
      </dxf>
    </rfmt>
    <rfmt sheetId="5" sqref="D288" start="0" length="0">
      <dxf>
        <border outline="0">
          <top/>
        </border>
      </dxf>
    </rfmt>
    <rfmt sheetId="5" sqref="D289" start="0" length="0">
      <dxf>
        <border outline="0">
          <top/>
        </border>
      </dxf>
    </rfmt>
    <rfmt sheetId="5" sqref="D290" start="0" length="0">
      <dxf>
        <border outline="0">
          <top/>
        </border>
      </dxf>
    </rfmt>
    <rfmt sheetId="5" sqref="D291" start="0" length="0">
      <dxf>
        <border outline="0">
          <top/>
        </border>
      </dxf>
    </rfmt>
    <rfmt sheetId="5" sqref="D292" start="0" length="0">
      <dxf>
        <border outline="0">
          <top/>
        </border>
      </dxf>
    </rfmt>
    <rfmt sheetId="5" sqref="D293" start="0" length="0">
      <dxf>
        <border outline="0">
          <top/>
        </border>
      </dxf>
    </rfmt>
    <rfmt sheetId="5" sqref="D294" start="0" length="0">
      <dxf>
        <border outline="0">
          <top/>
        </border>
      </dxf>
    </rfmt>
    <rfmt sheetId="5" sqref="D295" start="0" length="0">
      <dxf>
        <border outline="0">
          <top/>
        </border>
      </dxf>
    </rfmt>
    <rfmt sheetId="5" sqref="D296" start="0" length="0">
      <dxf>
        <border outline="0">
          <top/>
        </border>
      </dxf>
    </rfmt>
    <rfmt sheetId="5" sqref="D297" start="0" length="0">
      <dxf>
        <border outline="0">
          <top/>
        </border>
      </dxf>
    </rfmt>
    <rfmt sheetId="5" sqref="D298" start="0" length="0">
      <dxf>
        <border outline="0">
          <top/>
        </border>
      </dxf>
    </rfmt>
    <rfmt sheetId="5" sqref="D299" start="0" length="0">
      <dxf>
        <border outline="0">
          <top/>
        </border>
      </dxf>
    </rfmt>
    <rfmt sheetId="5" sqref="D300" start="0" length="0">
      <dxf>
        <border outline="0">
          <top/>
        </border>
      </dxf>
    </rfmt>
    <rfmt sheetId="5" sqref="D301" start="0" length="0">
      <dxf>
        <border outline="0">
          <top/>
        </border>
      </dxf>
    </rfmt>
    <rfmt sheetId="5" sqref="D302" start="0" length="0">
      <dxf>
        <border outline="0">
          <top/>
        </border>
      </dxf>
    </rfmt>
    <rfmt sheetId="5" sqref="D303" start="0" length="0">
      <dxf>
        <border outline="0">
          <top/>
        </border>
      </dxf>
    </rfmt>
    <rfmt sheetId="5" sqref="D304" start="0" length="0">
      <dxf>
        <border outline="0">
          <top/>
        </border>
      </dxf>
    </rfmt>
    <rfmt sheetId="5" sqref="D305" start="0" length="0">
      <dxf>
        <border outline="0">
          <top/>
        </border>
      </dxf>
    </rfmt>
    <rfmt sheetId="5" sqref="D306" start="0" length="0">
      <dxf>
        <border outline="0">
          <top/>
        </border>
      </dxf>
    </rfmt>
    <rfmt sheetId="5" sqref="D307" start="0" length="0">
      <dxf>
        <border outline="0">
          <top/>
        </border>
      </dxf>
    </rfmt>
    <rfmt sheetId="5" sqref="D308" start="0" length="0">
      <dxf>
        <border outline="0">
          <top/>
        </border>
      </dxf>
    </rfmt>
    <rfmt sheetId="5" sqref="D309" start="0" length="0">
      <dxf>
        <border outline="0">
          <top/>
        </border>
      </dxf>
    </rfmt>
    <rfmt sheetId="5" sqref="D310" start="0" length="0">
      <dxf>
        <border outline="0">
          <top/>
        </border>
      </dxf>
    </rfmt>
    <rfmt sheetId="5" sqref="D311" start="0" length="0">
      <dxf>
        <border outline="0">
          <top/>
        </border>
      </dxf>
    </rfmt>
    <rfmt sheetId="5" sqref="D312" start="0" length="0">
      <dxf>
        <border outline="0">
          <top/>
        </border>
      </dxf>
    </rfmt>
    <rfmt sheetId="5" sqref="D313" start="0" length="0">
      <dxf>
        <border outline="0">
          <top/>
        </border>
      </dxf>
    </rfmt>
    <rfmt sheetId="5" sqref="D314" start="0" length="0">
      <dxf>
        <border outline="0">
          <top/>
        </border>
      </dxf>
    </rfmt>
    <rfmt sheetId="5" sqref="D315" start="0" length="0">
      <dxf>
        <border outline="0">
          <top/>
        </border>
      </dxf>
    </rfmt>
    <rfmt sheetId="5" sqref="D316" start="0" length="0">
      <dxf>
        <border outline="0">
          <top/>
        </border>
      </dxf>
    </rfmt>
    <rfmt sheetId="5" sqref="D317" start="0" length="0">
      <dxf>
        <border outline="0">
          <top/>
        </border>
      </dxf>
    </rfmt>
    <rfmt sheetId="5" sqref="D318" start="0" length="0">
      <dxf>
        <border outline="0">
          <top/>
        </border>
      </dxf>
    </rfmt>
    <rfmt sheetId="5" sqref="D319" start="0" length="0">
      <dxf>
        <border outline="0">
          <top/>
        </border>
      </dxf>
    </rfmt>
    <rfmt sheetId="5" sqref="D320" start="0" length="0">
      <dxf>
        <border outline="0">
          <top/>
        </border>
      </dxf>
    </rfmt>
    <rfmt sheetId="5" sqref="D321" start="0" length="0">
      <dxf>
        <border outline="0">
          <top/>
        </border>
      </dxf>
    </rfmt>
    <rfmt sheetId="5" sqref="D322" start="0" length="0">
      <dxf>
        <border outline="0">
          <top/>
        </border>
      </dxf>
    </rfmt>
    <rfmt sheetId="5" sqref="D323" start="0" length="0">
      <dxf>
        <border outline="0">
          <top/>
        </border>
      </dxf>
    </rfmt>
    <rfmt sheetId="5" sqref="D324" start="0" length="0">
      <dxf>
        <border outline="0">
          <top/>
        </border>
      </dxf>
    </rfmt>
    <rfmt sheetId="5" sqref="D325" start="0" length="0">
      <dxf>
        <border outline="0">
          <top/>
        </border>
      </dxf>
    </rfmt>
    <rfmt sheetId="5" sqref="D326" start="0" length="0">
      <dxf>
        <border outline="0">
          <top/>
        </border>
      </dxf>
    </rfmt>
    <rfmt sheetId="5" sqref="D327" start="0" length="0">
      <dxf>
        <border outline="0">
          <top/>
        </border>
      </dxf>
    </rfmt>
    <rfmt sheetId="5" sqref="D328" start="0" length="0">
      <dxf>
        <border outline="0">
          <top/>
        </border>
      </dxf>
    </rfmt>
    <rfmt sheetId="5" sqref="D329" start="0" length="0">
      <dxf>
        <border outline="0">
          <top/>
        </border>
      </dxf>
    </rfmt>
    <rfmt sheetId="5" sqref="D330" start="0" length="0">
      <dxf>
        <border outline="0">
          <top/>
        </border>
      </dxf>
    </rfmt>
    <rfmt sheetId="5" sqref="D331" start="0" length="0">
      <dxf>
        <border outline="0">
          <top/>
        </border>
      </dxf>
    </rfmt>
    <rfmt sheetId="5" sqref="D332" start="0" length="0">
      <dxf>
        <border outline="0">
          <top/>
        </border>
      </dxf>
    </rfmt>
    <rfmt sheetId="5" sqref="D333" start="0" length="0">
      <dxf>
        <border outline="0">
          <top/>
        </border>
      </dxf>
    </rfmt>
    <rfmt sheetId="5" sqref="D334" start="0" length="0">
      <dxf>
        <border outline="0">
          <top/>
        </border>
      </dxf>
    </rfmt>
    <rfmt sheetId="5" sqref="D335" start="0" length="0">
      <dxf>
        <border outline="0">
          <top/>
        </border>
      </dxf>
    </rfmt>
    <rfmt sheetId="5" sqref="D336" start="0" length="0">
      <dxf>
        <border outline="0">
          <top/>
        </border>
      </dxf>
    </rfmt>
    <rfmt sheetId="5" sqref="D337" start="0" length="0">
      <dxf>
        <border outline="0">
          <top/>
        </border>
      </dxf>
    </rfmt>
    <rfmt sheetId="5" sqref="D338" start="0" length="0">
      <dxf>
        <border outline="0">
          <top/>
        </border>
      </dxf>
    </rfmt>
    <rfmt sheetId="5" sqref="D339" start="0" length="0">
      <dxf>
        <border outline="0">
          <top/>
        </border>
      </dxf>
    </rfmt>
    <rfmt sheetId="5" sqref="D340" start="0" length="0">
      <dxf>
        <border outline="0">
          <top/>
        </border>
      </dxf>
    </rfmt>
    <rfmt sheetId="5" sqref="D341" start="0" length="0">
      <dxf>
        <border outline="0">
          <top/>
        </border>
      </dxf>
    </rfmt>
    <rfmt sheetId="5" sqref="D342" start="0" length="0">
      <dxf>
        <border outline="0">
          <top/>
        </border>
      </dxf>
    </rfmt>
    <rfmt sheetId="5" sqref="D343" start="0" length="0">
      <dxf>
        <border outline="0">
          <top/>
        </border>
      </dxf>
    </rfmt>
    <rfmt sheetId="5" sqref="D344" start="0" length="0">
      <dxf>
        <border outline="0">
          <top/>
        </border>
      </dxf>
    </rfmt>
    <rfmt sheetId="5" sqref="D345" start="0" length="0">
      <dxf>
        <border outline="0">
          <top/>
        </border>
      </dxf>
    </rfmt>
    <rfmt sheetId="5" sqref="D346" start="0" length="0">
      <dxf>
        <border outline="0">
          <top/>
        </border>
      </dxf>
    </rfmt>
    <rfmt sheetId="5" sqref="D347" start="0" length="0">
      <dxf>
        <border outline="0">
          <top/>
        </border>
      </dxf>
    </rfmt>
    <rfmt sheetId="5" sqref="D348" start="0" length="0">
      <dxf>
        <border outline="0">
          <top/>
        </border>
      </dxf>
    </rfmt>
    <rfmt sheetId="5" sqref="D349" start="0" length="0">
      <dxf>
        <border outline="0">
          <top/>
        </border>
      </dxf>
    </rfmt>
    <rfmt sheetId="5" sqref="D350" start="0" length="0">
      <dxf>
        <border outline="0">
          <top/>
        </border>
      </dxf>
    </rfmt>
    <rfmt sheetId="5" sqref="D351" start="0" length="0">
      <dxf>
        <border outline="0">
          <top/>
        </border>
      </dxf>
    </rfmt>
    <rfmt sheetId="5" sqref="D352" start="0" length="0">
      <dxf>
        <border outline="0">
          <top/>
        </border>
      </dxf>
    </rfmt>
    <rfmt sheetId="5" sqref="D353" start="0" length="0">
      <dxf>
        <border outline="0">
          <top/>
        </border>
      </dxf>
    </rfmt>
    <rfmt sheetId="5" sqref="D354" start="0" length="0">
      <dxf>
        <border outline="0">
          <top/>
        </border>
      </dxf>
    </rfmt>
    <rfmt sheetId="5" sqref="D355" start="0" length="0">
      <dxf>
        <border outline="0">
          <top/>
        </border>
      </dxf>
    </rfmt>
    <rfmt sheetId="5" sqref="D356" start="0" length="0">
      <dxf>
        <border outline="0">
          <top/>
        </border>
      </dxf>
    </rfmt>
    <rfmt sheetId="5" sqref="D357" start="0" length="0">
      <dxf>
        <border outline="0">
          <top/>
        </border>
      </dxf>
    </rfmt>
    <rfmt sheetId="5" sqref="D358" start="0" length="0">
      <dxf>
        <border outline="0">
          <top/>
        </border>
      </dxf>
    </rfmt>
    <rfmt sheetId="5" sqref="D359" start="0" length="0">
      <dxf>
        <border outline="0">
          <top/>
        </border>
      </dxf>
    </rfmt>
    <rfmt sheetId="5" sqref="D360" start="0" length="0">
      <dxf>
        <border outline="0">
          <top/>
        </border>
      </dxf>
    </rfmt>
    <rfmt sheetId="5" sqref="D361" start="0" length="0">
      <dxf>
        <border outline="0">
          <top/>
        </border>
      </dxf>
    </rfmt>
    <rfmt sheetId="5" sqref="D362" start="0" length="0">
      <dxf>
        <border outline="0">
          <top/>
        </border>
      </dxf>
    </rfmt>
    <rfmt sheetId="5" sqref="D363" start="0" length="0">
      <dxf>
        <border outline="0">
          <top/>
        </border>
      </dxf>
    </rfmt>
    <rfmt sheetId="5" sqref="D364" start="0" length="0">
      <dxf>
        <border outline="0">
          <top/>
        </border>
      </dxf>
    </rfmt>
    <rfmt sheetId="5" sqref="D365" start="0" length="0">
      <dxf>
        <border outline="0">
          <top/>
        </border>
      </dxf>
    </rfmt>
    <rfmt sheetId="5" sqref="D366" start="0" length="0">
      <dxf>
        <border outline="0">
          <top/>
        </border>
      </dxf>
    </rfmt>
    <rfmt sheetId="5" sqref="D367" start="0" length="0">
      <dxf>
        <border outline="0">
          <top/>
        </border>
      </dxf>
    </rfmt>
    <rfmt sheetId="5" sqref="D368" start="0" length="0">
      <dxf>
        <border outline="0">
          <top/>
        </border>
      </dxf>
    </rfmt>
    <rfmt sheetId="5" sqref="D369" start="0" length="0">
      <dxf>
        <border outline="0">
          <top/>
        </border>
      </dxf>
    </rfmt>
    <rfmt sheetId="5" sqref="D370" start="0" length="0">
      <dxf>
        <border outline="0">
          <top/>
        </border>
      </dxf>
    </rfmt>
    <rfmt sheetId="5" sqref="D371" start="0" length="0">
      <dxf>
        <border outline="0">
          <top/>
        </border>
      </dxf>
    </rfmt>
    <rfmt sheetId="5" sqref="D372" start="0" length="0">
      <dxf>
        <border outline="0">
          <top/>
        </border>
      </dxf>
    </rfmt>
    <rfmt sheetId="5" sqref="D373" start="0" length="0">
      <dxf>
        <border outline="0">
          <top/>
        </border>
      </dxf>
    </rfmt>
    <rfmt sheetId="5" sqref="D374" start="0" length="0">
      <dxf>
        <border outline="0">
          <top/>
        </border>
      </dxf>
    </rfmt>
    <rfmt sheetId="5" sqref="D375" start="0" length="0">
      <dxf>
        <border outline="0">
          <top/>
        </border>
      </dxf>
    </rfmt>
    <rfmt sheetId="5" sqref="D376" start="0" length="0">
      <dxf>
        <border outline="0">
          <top/>
        </border>
      </dxf>
    </rfmt>
    <rfmt sheetId="5" sqref="D377" start="0" length="0">
      <dxf>
        <border outline="0">
          <top/>
        </border>
      </dxf>
    </rfmt>
    <rfmt sheetId="5" sqref="D378" start="0" length="0">
      <dxf>
        <border outline="0">
          <top/>
        </border>
      </dxf>
    </rfmt>
    <rfmt sheetId="5" sqref="D379" start="0" length="0">
      <dxf>
        <border outline="0">
          <top/>
        </border>
      </dxf>
    </rfmt>
    <rfmt sheetId="5" sqref="D380" start="0" length="0">
      <dxf>
        <border outline="0">
          <top/>
        </border>
      </dxf>
    </rfmt>
    <rfmt sheetId="5" sqref="D381" start="0" length="0">
      <dxf>
        <border outline="0">
          <top/>
        </border>
      </dxf>
    </rfmt>
    <rfmt sheetId="5" sqref="D382" start="0" length="0">
      <dxf>
        <border outline="0">
          <top/>
        </border>
      </dxf>
    </rfmt>
    <rfmt sheetId="5" sqref="D383" start="0" length="0">
      <dxf>
        <border outline="0">
          <top/>
        </border>
      </dxf>
    </rfmt>
    <rfmt sheetId="5" sqref="D384" start="0" length="0">
      <dxf>
        <border outline="0">
          <top/>
        </border>
      </dxf>
    </rfmt>
    <rfmt sheetId="5" sqref="D385" start="0" length="0">
      <dxf>
        <border outline="0">
          <top/>
        </border>
      </dxf>
    </rfmt>
    <rfmt sheetId="5" sqref="D386" start="0" length="0">
      <dxf>
        <border outline="0">
          <top/>
        </border>
      </dxf>
    </rfmt>
    <rfmt sheetId="5" sqref="D387" start="0" length="0">
      <dxf>
        <border outline="0">
          <top/>
        </border>
      </dxf>
    </rfmt>
    <rfmt sheetId="5" sqref="D388" start="0" length="0">
      <dxf>
        <border outline="0">
          <top/>
        </border>
      </dxf>
    </rfmt>
    <rfmt sheetId="5" sqref="D389" start="0" length="0">
      <dxf>
        <border outline="0">
          <top/>
        </border>
      </dxf>
    </rfmt>
    <rfmt sheetId="5" sqref="D390" start="0" length="0">
      <dxf>
        <border outline="0">
          <top/>
        </border>
      </dxf>
    </rfmt>
    <rfmt sheetId="5" sqref="D391" start="0" length="0">
      <dxf>
        <border outline="0">
          <top/>
        </border>
      </dxf>
    </rfmt>
    <rfmt sheetId="5" sqref="D392" start="0" length="0">
      <dxf>
        <border outline="0">
          <top/>
        </border>
      </dxf>
    </rfmt>
    <rfmt sheetId="5" sqref="D393" start="0" length="0">
      <dxf>
        <border outline="0">
          <top/>
        </border>
      </dxf>
    </rfmt>
    <rfmt sheetId="5" sqref="D394" start="0" length="0">
      <dxf>
        <border outline="0">
          <top/>
        </border>
      </dxf>
    </rfmt>
    <rfmt sheetId="5" sqref="D395" start="0" length="0">
      <dxf>
        <border outline="0">
          <top/>
        </border>
      </dxf>
    </rfmt>
    <rfmt sheetId="5" sqref="D396" start="0" length="0">
      <dxf>
        <border outline="0">
          <top/>
        </border>
      </dxf>
    </rfmt>
    <rfmt sheetId="5" sqref="D397" start="0" length="0">
      <dxf>
        <border outline="0">
          <top/>
        </border>
      </dxf>
    </rfmt>
    <rfmt sheetId="5" sqref="D398" start="0" length="0">
      <dxf>
        <border outline="0">
          <top/>
        </border>
      </dxf>
    </rfmt>
    <rfmt sheetId="5" sqref="D399" start="0" length="0">
      <dxf>
        <border outline="0">
          <top/>
        </border>
      </dxf>
    </rfmt>
    <rfmt sheetId="5" sqref="D400" start="0" length="0">
      <dxf>
        <border outline="0">
          <top/>
        </border>
      </dxf>
    </rfmt>
    <rfmt sheetId="5" sqref="D401" start="0" length="0">
      <dxf>
        <border outline="0">
          <top/>
        </border>
      </dxf>
    </rfmt>
    <rfmt sheetId="5" sqref="D402" start="0" length="0">
      <dxf>
        <border outline="0">
          <top/>
        </border>
      </dxf>
    </rfmt>
    <rfmt sheetId="5" sqref="D403" start="0" length="0">
      <dxf>
        <border outline="0">
          <top/>
        </border>
      </dxf>
    </rfmt>
    <rfmt sheetId="5" sqref="D404" start="0" length="0">
      <dxf>
        <border outline="0">
          <top/>
        </border>
      </dxf>
    </rfmt>
    <rfmt sheetId="5" sqref="D405" start="0" length="0">
      <dxf>
        <border outline="0">
          <top/>
        </border>
      </dxf>
    </rfmt>
    <rfmt sheetId="5" sqref="D406" start="0" length="0">
      <dxf>
        <border outline="0">
          <top/>
        </border>
      </dxf>
    </rfmt>
    <rfmt sheetId="5" sqref="D407" start="0" length="0">
      <dxf>
        <border outline="0">
          <top/>
        </border>
      </dxf>
    </rfmt>
    <rfmt sheetId="5" sqref="D408" start="0" length="0">
      <dxf>
        <border outline="0">
          <top/>
        </border>
      </dxf>
    </rfmt>
    <rfmt sheetId="5" sqref="D409" start="0" length="0">
      <dxf>
        <border outline="0">
          <top/>
        </border>
      </dxf>
    </rfmt>
    <rfmt sheetId="5" sqref="D410" start="0" length="0">
      <dxf>
        <border outline="0">
          <top/>
        </border>
      </dxf>
    </rfmt>
    <rfmt sheetId="5" sqref="D411" start="0" length="0">
      <dxf>
        <border outline="0">
          <top/>
        </border>
      </dxf>
    </rfmt>
    <rfmt sheetId="5" sqref="D412" start="0" length="0">
      <dxf>
        <border outline="0">
          <top/>
        </border>
      </dxf>
    </rfmt>
    <rfmt sheetId="5" sqref="D413" start="0" length="0">
      <dxf>
        <border outline="0">
          <top/>
        </border>
      </dxf>
    </rfmt>
    <rfmt sheetId="5" sqref="D414" start="0" length="0">
      <dxf>
        <border outline="0">
          <top/>
        </border>
      </dxf>
    </rfmt>
    <rfmt sheetId="5" sqref="D415" start="0" length="0">
      <dxf>
        <border outline="0">
          <top/>
        </border>
      </dxf>
    </rfmt>
    <rfmt sheetId="5" sqref="D416" start="0" length="0">
      <dxf>
        <border outline="0">
          <top/>
        </border>
      </dxf>
    </rfmt>
    <rfmt sheetId="5" sqref="D417" start="0" length="0">
      <dxf>
        <border outline="0">
          <top/>
        </border>
      </dxf>
    </rfmt>
    <rfmt sheetId="5" sqref="D418" start="0" length="0">
      <dxf>
        <border outline="0">
          <top/>
        </border>
      </dxf>
    </rfmt>
    <rfmt sheetId="5" sqref="D419" start="0" length="0">
      <dxf>
        <border outline="0">
          <top/>
        </border>
      </dxf>
    </rfmt>
    <rfmt sheetId="5" sqref="D420" start="0" length="0">
      <dxf>
        <border outline="0">
          <top/>
        </border>
      </dxf>
    </rfmt>
    <rfmt sheetId="5" sqref="D421" start="0" length="0">
      <dxf>
        <border outline="0">
          <top/>
        </border>
      </dxf>
    </rfmt>
    <rfmt sheetId="5" sqref="D422" start="0" length="0">
      <dxf>
        <border outline="0">
          <top/>
        </border>
      </dxf>
    </rfmt>
    <rfmt sheetId="5" sqref="D423" start="0" length="0">
      <dxf>
        <border outline="0">
          <top/>
        </border>
      </dxf>
    </rfmt>
    <rfmt sheetId="5" sqref="D424" start="0" length="0">
      <dxf>
        <border outline="0">
          <top/>
        </border>
      </dxf>
    </rfmt>
    <rfmt sheetId="5" sqref="D425" start="0" length="0">
      <dxf>
        <border outline="0">
          <top/>
        </border>
      </dxf>
    </rfmt>
    <rfmt sheetId="5" sqref="D426" start="0" length="0">
      <dxf>
        <border outline="0">
          <top/>
        </border>
      </dxf>
    </rfmt>
    <rfmt sheetId="5" sqref="D427" start="0" length="0">
      <dxf>
        <border outline="0">
          <top/>
        </border>
      </dxf>
    </rfmt>
    <rfmt sheetId="5" sqref="D428" start="0" length="0">
      <dxf>
        <border outline="0">
          <top/>
        </border>
      </dxf>
    </rfmt>
    <rfmt sheetId="5" sqref="D429" start="0" length="0">
      <dxf>
        <border outline="0">
          <top/>
        </border>
      </dxf>
    </rfmt>
    <rfmt sheetId="5" sqref="D430" start="0" length="0">
      <dxf>
        <border outline="0">
          <top/>
        </border>
      </dxf>
    </rfmt>
    <rfmt sheetId="5" sqref="D431" start="0" length="0">
      <dxf>
        <border outline="0">
          <top/>
        </border>
      </dxf>
    </rfmt>
    <rfmt sheetId="5" sqref="D432" start="0" length="0">
      <dxf>
        <border outline="0">
          <top/>
        </border>
      </dxf>
    </rfmt>
    <rfmt sheetId="5" sqref="D433" start="0" length="0">
      <dxf>
        <border outline="0">
          <top/>
        </border>
      </dxf>
    </rfmt>
    <rfmt sheetId="5" sqref="D434" start="0" length="0">
      <dxf>
        <border outline="0">
          <top/>
        </border>
      </dxf>
    </rfmt>
    <rfmt sheetId="5" sqref="D435" start="0" length="0">
      <dxf>
        <border outline="0">
          <top/>
        </border>
      </dxf>
    </rfmt>
    <rfmt sheetId="5" sqref="D436" start="0" length="0">
      <dxf>
        <border outline="0">
          <top/>
        </border>
      </dxf>
    </rfmt>
    <rfmt sheetId="5" sqref="D437" start="0" length="0">
      <dxf>
        <border outline="0">
          <top/>
        </border>
      </dxf>
    </rfmt>
    <rfmt sheetId="5" sqref="D438" start="0" length="0">
      <dxf>
        <border outline="0">
          <top/>
        </border>
      </dxf>
    </rfmt>
    <rfmt sheetId="5" sqref="D439" start="0" length="0">
      <dxf>
        <border outline="0">
          <top/>
        </border>
      </dxf>
    </rfmt>
    <rfmt sheetId="5" sqref="D440" start="0" length="0">
      <dxf>
        <border outline="0">
          <top/>
        </border>
      </dxf>
    </rfmt>
    <rfmt sheetId="5" sqref="D441" start="0" length="0">
      <dxf>
        <border outline="0">
          <top/>
        </border>
      </dxf>
    </rfmt>
    <rfmt sheetId="5" sqref="D442" start="0" length="0">
      <dxf>
        <border outline="0">
          <top/>
        </border>
      </dxf>
    </rfmt>
    <rfmt sheetId="5" sqref="D443" start="0" length="0">
      <dxf>
        <border outline="0">
          <top/>
        </border>
      </dxf>
    </rfmt>
    <rfmt sheetId="5" sqref="D444" start="0" length="0">
      <dxf>
        <border outline="0">
          <top/>
        </border>
      </dxf>
    </rfmt>
    <rfmt sheetId="5" sqref="D445" start="0" length="0">
      <dxf>
        <border outline="0">
          <top/>
        </border>
      </dxf>
    </rfmt>
    <rfmt sheetId="5" sqref="D446" start="0" length="0">
      <dxf>
        <border outline="0">
          <top/>
        </border>
      </dxf>
    </rfmt>
    <rfmt sheetId="5" sqref="D447" start="0" length="0">
      <dxf>
        <border outline="0">
          <top/>
        </border>
      </dxf>
    </rfmt>
    <rfmt sheetId="5" sqref="D448" start="0" length="0">
      <dxf>
        <border outline="0">
          <top/>
        </border>
      </dxf>
    </rfmt>
    <rfmt sheetId="5" sqref="D449" start="0" length="0">
      <dxf>
        <border outline="0">
          <top/>
        </border>
      </dxf>
    </rfmt>
    <rfmt sheetId="5" sqref="D450" start="0" length="0">
      <dxf>
        <border outline="0">
          <top/>
        </border>
      </dxf>
    </rfmt>
    <rfmt sheetId="5" sqref="D451" start="0" length="0">
      <dxf>
        <border outline="0">
          <top/>
        </border>
      </dxf>
    </rfmt>
    <rfmt sheetId="5" sqref="D452" start="0" length="0">
      <dxf>
        <border outline="0">
          <top/>
        </border>
      </dxf>
    </rfmt>
    <rfmt sheetId="5" sqref="D453" start="0" length="0">
      <dxf>
        <border outline="0">
          <top/>
        </border>
      </dxf>
    </rfmt>
    <rfmt sheetId="5" sqref="D454" start="0" length="0">
      <dxf>
        <border outline="0">
          <top/>
        </border>
      </dxf>
    </rfmt>
    <rfmt sheetId="5" sqref="D455" start="0" length="0">
      <dxf>
        <border outline="0">
          <top/>
        </border>
      </dxf>
    </rfmt>
    <rfmt sheetId="5" sqref="D456" start="0" length="0">
      <dxf>
        <border outline="0">
          <top/>
        </border>
      </dxf>
    </rfmt>
    <rfmt sheetId="5" sqref="D457" start="0" length="0">
      <dxf>
        <border outline="0">
          <top/>
        </border>
      </dxf>
    </rfmt>
    <rfmt sheetId="5" sqref="D458" start="0" length="0">
      <dxf>
        <border outline="0">
          <top/>
        </border>
      </dxf>
    </rfmt>
    <rfmt sheetId="5" sqref="D459" start="0" length="0">
      <dxf>
        <border outline="0">
          <top/>
        </border>
      </dxf>
    </rfmt>
    <rfmt sheetId="5" sqref="D460" start="0" length="0">
      <dxf>
        <border outline="0">
          <top/>
        </border>
      </dxf>
    </rfmt>
    <rfmt sheetId="5" sqref="D461" start="0" length="0">
      <dxf>
        <border outline="0">
          <top/>
        </border>
      </dxf>
    </rfmt>
    <rfmt sheetId="5" sqref="D462" start="0" length="0">
      <dxf>
        <border outline="0">
          <top/>
        </border>
      </dxf>
    </rfmt>
    <rfmt sheetId="5" sqref="D463" start="0" length="0">
      <dxf>
        <border outline="0">
          <top/>
        </border>
      </dxf>
    </rfmt>
    <rfmt sheetId="5" sqref="D464" start="0" length="0">
      <dxf>
        <border outline="0">
          <top/>
        </border>
      </dxf>
    </rfmt>
    <rfmt sheetId="5" sqref="D465" start="0" length="0">
      <dxf>
        <border outline="0">
          <top/>
        </border>
      </dxf>
    </rfmt>
    <rfmt sheetId="5" sqref="D466" start="0" length="0">
      <dxf>
        <border outline="0">
          <top/>
        </border>
      </dxf>
    </rfmt>
    <rfmt sheetId="5" sqref="D467" start="0" length="0">
      <dxf>
        <border outline="0">
          <top/>
        </border>
      </dxf>
    </rfmt>
    <rfmt sheetId="5" sqref="D468" start="0" length="0">
      <dxf>
        <border outline="0">
          <top/>
        </border>
      </dxf>
    </rfmt>
    <rfmt sheetId="5" sqref="D469" start="0" length="0">
      <dxf>
        <border outline="0">
          <top/>
        </border>
      </dxf>
    </rfmt>
    <rfmt sheetId="5" sqref="D470" start="0" length="0">
      <dxf>
        <border outline="0">
          <top/>
        </border>
      </dxf>
    </rfmt>
    <rfmt sheetId="5" sqref="D471" start="0" length="0">
      <dxf>
        <border outline="0">
          <top/>
        </border>
      </dxf>
    </rfmt>
    <rfmt sheetId="5" sqref="D472" start="0" length="0">
      <dxf>
        <border outline="0">
          <top/>
        </border>
      </dxf>
    </rfmt>
    <rfmt sheetId="5" sqref="D473" start="0" length="0">
      <dxf>
        <border outline="0">
          <top/>
        </border>
      </dxf>
    </rfmt>
    <rfmt sheetId="5" sqref="D474" start="0" length="0">
      <dxf>
        <border outline="0">
          <top/>
        </border>
      </dxf>
    </rfmt>
    <rfmt sheetId="5" sqref="D475" start="0" length="0">
      <dxf>
        <border outline="0">
          <top/>
        </border>
      </dxf>
    </rfmt>
    <rfmt sheetId="5" sqref="D476" start="0" length="0">
      <dxf>
        <border outline="0">
          <top/>
        </border>
      </dxf>
    </rfmt>
    <rfmt sheetId="5" sqref="D477" start="0" length="0">
      <dxf>
        <border outline="0">
          <top/>
        </border>
      </dxf>
    </rfmt>
    <rfmt sheetId="5" sqref="D478" start="0" length="0">
      <dxf>
        <border outline="0">
          <top/>
        </border>
      </dxf>
    </rfmt>
    <rfmt sheetId="5" sqref="D479" start="0" length="0">
      <dxf>
        <border outline="0">
          <top/>
        </border>
      </dxf>
    </rfmt>
    <rfmt sheetId="5" sqref="D481" start="0" length="0">
      <dxf>
        <border outline="0">
          <left/>
        </border>
      </dxf>
    </rfmt>
  </rrc>
  <rcc rId="21848" sId="5">
    <oc r="B99">
      <v>6095</v>
    </oc>
    <nc r="B99"/>
  </rcc>
  <rcc rId="21849" sId="3">
    <oc r="J88" t="inlineStr">
      <is>
        <t>Y</t>
      </is>
    </oc>
    <nc r="J88"/>
  </rcc>
  <rcc rId="21850" sId="3">
    <oc r="M88" t="inlineStr">
      <is>
        <t>Y</t>
      </is>
    </oc>
    <nc r="M88"/>
  </rcc>
  <rcc rId="21851" sId="3">
    <oc r="N88" t="inlineStr">
      <is>
        <t>Y</t>
      </is>
    </oc>
    <nc r="N88"/>
  </rcc>
  <rcc rId="21852" sId="3">
    <oc r="O88" t="inlineStr">
      <is>
        <t>Y</t>
      </is>
    </oc>
    <nc r="O88"/>
  </rcc>
  <rcc rId="21853" sId="3">
    <oc r="P88" t="inlineStr">
      <is>
        <t>Y</t>
      </is>
    </oc>
    <nc r="P88"/>
  </rcc>
  <rcc rId="21854" sId="3">
    <oc r="W88" t="inlineStr">
      <is>
        <t>RRB</t>
      </is>
    </oc>
    <nc r="W88"/>
  </rcc>
  <rcc rId="21855" sId="3">
    <oc r="X88" t="inlineStr">
      <is>
        <t>SP</t>
      </is>
    </oc>
    <nc r="X88"/>
  </rcc>
  <rcc rId="21856" sId="3">
    <oc r="AF88" t="inlineStr">
      <is>
        <t>RRB</t>
      </is>
    </oc>
    <nc r="AF88"/>
  </rcc>
  <rcc rId="21857" sId="3">
    <oc r="AG88" t="inlineStr">
      <is>
        <t>SP</t>
      </is>
    </oc>
    <nc r="AG88"/>
  </rcc>
  <rcc rId="21858" sId="3">
    <oc r="AV88" t="inlineStr">
      <is>
        <t>RRB</t>
      </is>
    </oc>
    <nc r="AV88"/>
  </rcc>
  <rcc rId="21859" sId="3">
    <oc r="AX88" t="inlineStr">
      <is>
        <t>SP</t>
      </is>
    </oc>
    <nc r="AX88"/>
  </rcc>
  <rcc rId="21860" sId="3">
    <oc r="E88" t="inlineStr">
      <is>
        <t>6095</t>
      </is>
    </oc>
    <nc r="E88"/>
  </rcc>
  <rcv guid="{83E26134-8071-4B52-B9C2-8B5396DF70B4}" action="delete"/>
  <rdn rId="0" localSheetId="3" customView="1" name="Z_83E26134_8071_4B52_B9C2_8B5396DF70B4_.wvu.Rows" hidden="1" oldHidden="1">
    <formula>Plan!$488:$750</formula>
    <oldFormula>Plan!$488:$750</oldFormula>
  </rdn>
  <rdn rId="0" localSheetId="3" customView="1" name="Z_83E26134_8071_4B52_B9C2_8B5396DF70B4_.wvu.Cols" hidden="1" oldHidden="1">
    <formula>Plan!$S:$U</formula>
    <oldFormula>Plan!$S:$U</oldFormula>
  </rdn>
  <rdn rId="0" localSheetId="3" customView="1" name="Z_83E26134_8071_4B52_B9C2_8B5396DF70B4_.wvu.FilterData" hidden="1" oldHidden="1">
    <formula>Plan!$A$5:$BQ$468</formula>
    <oldFormula>Plan!$A$5:$BQ$468</oldFormula>
  </rdn>
  <rdn rId="0" localSheetId="4" customView="1" name="Z_83E26134_8071_4B52_B9C2_8B5396DF70B4_.wvu.FilterData" hidden="1" oldHidden="1">
    <formula>'Delivery Docs Plan'!$I$1:$I$38</formula>
    <oldFormula>'Delivery Docs Plan'!$I$1:$I$38</oldFormula>
  </rdn>
  <rdn rId="0" localSheetId="5" customView="1" name="Z_83E26134_8071_4B52_B9C2_8B5396DF70B4_.wvu.Rows" hidden="1" oldHidden="1">
    <formula>'PR Matrix'!$1:$1</formula>
    <oldFormula>'PR Matrix'!$1:$1</oldFormula>
  </rdn>
  <rdn rId="0" localSheetId="5" customView="1" name="Z_83E26134_8071_4B52_B9C2_8B5396DF70B4_.wvu.Cols" hidden="1" oldHidden="1">
    <formula>'PR Matrix'!$JK:$XFD</formula>
    <oldFormula>'PR Matrix'!$JK:$XFD</oldFormula>
  </rdn>
  <rdn rId="0" localSheetId="6" customView="1" name="Z_83E26134_8071_4B52_B9C2_8B5396DF70B4_.wvu.Cols" hidden="1" oldHidden="1">
    <formula>Allocation!$L:$XFD</formula>
    <oldFormula>Allocation!$L:$XFD</oldFormula>
  </rdn>
  <rdn rId="0" localSheetId="6" customView="1" name="Z_83E26134_8071_4B52_B9C2_8B5396DF70B4_.wvu.FilterData" hidden="1" oldHidden="1">
    <formula>Allocation!$A$1:$K$1</formula>
    <oldFormula>Allocation!$A$1:$K$1</oldFormula>
  </rdn>
  <rdn rId="0" localSheetId="7" customView="1" name="Z_83E26134_8071_4B52_B9C2_8B5396DF70B4_.wvu.FilterData" hidden="1" oldHidden="1">
    <formula>'SRS Reviews'!$A$1:$S$136</formula>
    <oldFormula>'SRS Reviews'!$A$1:$S$136</oldFormula>
  </rdn>
  <rdn rId="0" localSheetId="8" customView="1" name="Z_83E26134_8071_4B52_B9C2_8B5396DF70B4_.wvu.FilterData" hidden="1" oldHidden="1">
    <formula>Estimates!$A$2:$BC$460</formula>
    <oldFormula>Estimates!$A$2:$BC$460</oldFormula>
  </rdn>
  <rdn rId="0" localSheetId="10" customView="1" name="Z_83E26134_8071_4B52_B9C2_8B5396DF70B4_.wvu.FilterData" hidden="1" oldHidden="1">
    <formula>'Open SWPRs'!$A$1:$H$615</formula>
    <oldFormula>'Open SWPRs'!$A$1:$H$615</oldFormula>
  </rdn>
  <rdn rId="0" localSheetId="12" customView="1" name="Z_83E26134_8071_4B52_B9C2_8B5396DF70B4_.wvu.FilterData" hidden="1" oldHidden="1">
    <formula>'Build Plan'!$D$3:$L$48</formula>
    <oldFormula>'Build Plan'!$D$3:$L$48</oldFormula>
  </rdn>
  <rcv guid="{83E26134-8071-4B52-B9C2-8B5396DF70B4}" action="add"/>
</revisions>
</file>

<file path=xl/revisions/revisionLog56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1873" sId="3">
    <nc r="F187" t="inlineStr">
      <is>
        <t>HOLD 5.4.1</t>
      </is>
    </nc>
  </rcc>
  <rfmt sheetId="3" sqref="F187" start="0" length="2147483647">
    <dxf>
      <font>
        <color rgb="FFFF0000"/>
      </font>
    </dxf>
  </rfmt>
  <rcc rId="21874" sId="3" odxf="1" dxf="1">
    <nc r="F64" t="inlineStr">
      <is>
        <t>HOLD 5.4.1</t>
      </is>
    </nc>
    <odxf>
      <font>
        <sz val="8"/>
      </font>
    </odxf>
    <ndxf>
      <font>
        <sz val="8"/>
        <color rgb="FFFF0000"/>
      </font>
    </ndxf>
  </rcc>
  <rcv guid="{83E26134-8071-4B52-B9C2-8B5396DF70B4}" action="delete"/>
  <rdn rId="0" localSheetId="3" customView="1" name="Z_83E26134_8071_4B52_B9C2_8B5396DF70B4_.wvu.Rows" hidden="1" oldHidden="1">
    <formula>Plan!$488:$750</formula>
    <oldFormula>Plan!$488:$750</oldFormula>
  </rdn>
  <rdn rId="0" localSheetId="3" customView="1" name="Z_83E26134_8071_4B52_B9C2_8B5396DF70B4_.wvu.Cols" hidden="1" oldHidden="1">
    <formula>Plan!$S:$U</formula>
    <oldFormula>Plan!$S:$U</oldFormula>
  </rdn>
  <rdn rId="0" localSheetId="3" customView="1" name="Z_83E26134_8071_4B52_B9C2_8B5396DF70B4_.wvu.FilterData" hidden="1" oldHidden="1">
    <formula>Plan!$A$5:$BQ$468</formula>
    <oldFormula>Plan!$A$5:$BQ$468</oldFormula>
  </rdn>
  <rdn rId="0" localSheetId="4" customView="1" name="Z_83E26134_8071_4B52_B9C2_8B5396DF70B4_.wvu.FilterData" hidden="1" oldHidden="1">
    <formula>'Delivery Docs Plan'!$I$1:$I$38</formula>
    <oldFormula>'Delivery Docs Plan'!$I$1:$I$38</oldFormula>
  </rdn>
  <rdn rId="0" localSheetId="5" customView="1" name="Z_83E26134_8071_4B52_B9C2_8B5396DF70B4_.wvu.Rows" hidden="1" oldHidden="1">
    <formula>'PR Matrix'!$1:$1</formula>
    <oldFormula>'PR Matrix'!$1:$1</oldFormula>
  </rdn>
  <rdn rId="0" localSheetId="5" customView="1" name="Z_83E26134_8071_4B52_B9C2_8B5396DF70B4_.wvu.Cols" hidden="1" oldHidden="1">
    <formula>'PR Matrix'!$JK:$XFD</formula>
    <oldFormula>'PR Matrix'!$JK:$XFD</oldFormula>
  </rdn>
  <rdn rId="0" localSheetId="6" customView="1" name="Z_83E26134_8071_4B52_B9C2_8B5396DF70B4_.wvu.Cols" hidden="1" oldHidden="1">
    <formula>Allocation!$L:$XFD</formula>
    <oldFormula>Allocation!$L:$XFD</oldFormula>
  </rdn>
  <rdn rId="0" localSheetId="6" customView="1" name="Z_83E26134_8071_4B52_B9C2_8B5396DF70B4_.wvu.FilterData" hidden="1" oldHidden="1">
    <formula>Allocation!$A$1:$K$1</formula>
    <oldFormula>Allocation!$A$1:$K$1</oldFormula>
  </rdn>
  <rdn rId="0" localSheetId="7" customView="1" name="Z_83E26134_8071_4B52_B9C2_8B5396DF70B4_.wvu.FilterData" hidden="1" oldHidden="1">
    <formula>'SRS Reviews'!$A$1:$S$136</formula>
    <oldFormula>'SRS Reviews'!$A$1:$S$136</oldFormula>
  </rdn>
  <rdn rId="0" localSheetId="8" customView="1" name="Z_83E26134_8071_4B52_B9C2_8B5396DF70B4_.wvu.FilterData" hidden="1" oldHidden="1">
    <formula>Estimates!$A$2:$BC$460</formula>
    <oldFormula>Estimates!$A$2:$BC$460</oldFormula>
  </rdn>
  <rdn rId="0" localSheetId="10" customView="1" name="Z_83E26134_8071_4B52_B9C2_8B5396DF70B4_.wvu.FilterData" hidden="1" oldHidden="1">
    <formula>'Open SWPRs'!$A$1:$H$615</formula>
    <oldFormula>'Open SWPRs'!$A$1:$H$615</oldFormula>
  </rdn>
  <rdn rId="0" localSheetId="12" customView="1" name="Z_83E26134_8071_4B52_B9C2_8B5396DF70B4_.wvu.FilterData" hidden="1" oldHidden="1">
    <formula>'Build Plan'!$D$3:$L$48</formula>
    <oldFormula>'Build Plan'!$D$3:$L$48</oldFormula>
  </rdn>
  <rcv guid="{83E26134-8071-4B52-B9C2-8B5396DF70B4}" action="add"/>
</revisions>
</file>

<file path=xl/revisions/revisionLog56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A479">
    <dxf>
      <alignment horizontal="right" readingOrder="0"/>
    </dxf>
  </rfmt>
  <rrc rId="21887" sId="3" ref="A481:XFD481" action="insertRow">
    <undo index="0" exp="area" dr="R$1:R$1048576" r="G482" sId="3"/>
    <undo index="0" exp="area" dr="R$1:R$1048576" r="G483" sId="3"/>
    <undo index="0" exp="area" dr="R$1:R$1048576" r="G484" sId="3"/>
    <undo index="0" exp="area" dr="R$1:R$1048576" r="G485" sId="3"/>
    <undo index="0" exp="area" dr="R$1:R$1048576" r="G486" sId="3"/>
    <undo index="0" exp="area" ref3D="1" dr="$A$488:$XFD$750" dn="Z_840FED42_BEAD_40B5_87A2_918C1E6D4128_.wvu.Rows" sId="3"/>
    <undo index="2" exp="area" ref3D="1" dr="$BQ$1:$BT$1048576" dn="Z_840FED42_BEAD_40B5_87A2_918C1E6D4128_.wvu.Cols" sId="3"/>
    <undo index="1" exp="area" ref3D="1" dr="$S$1:$U$1048576" dn="Z_840FED42_BEAD_40B5_87A2_918C1E6D4128_.wvu.Cols" sId="3"/>
    <undo index="0" exp="area" ref3D="1" dr="$A$488:$XFD$750" dn="Z_83E26134_8071_4B52_B9C2_8B5396DF70B4_.wvu.Rows" sId="3"/>
    <undo index="0" exp="area" ref3D="1" dr="$S$1:$U$1048576" dn="Z_83E26134_8071_4B52_B9C2_8B5396DF70B4_.wvu.Cols" sId="3"/>
    <undo index="0" exp="area" ref3D="1" dr="$A$488:$XFD$750" dn="Z_7F19FCB4_9655_4ECF_8001_8401CA1B1084_.wvu.Rows" sId="3"/>
    <undo index="1" exp="area" ref3D="1" dr="$S$1:$U$1048576" dn="Z_7F19FCB4_9655_4ECF_8001_8401CA1B1084_.wvu.Cols" sId="3"/>
    <undo index="2" exp="area" ref3D="1" dr="$A$488:$XFD$750" dn="Z_7E4E90D1_59D3_46C2_B9C5_B4A6E53BE0B7_.wvu.Rows" sId="3"/>
    <undo index="1" exp="area" ref3D="1" dr="$S$1:$U$1048576" dn="Z_7E4E90D1_59D3_46C2_B9C5_B4A6E53BE0B7_.wvu.Cols" sId="3"/>
    <undo index="0" exp="area" ref3D="1" dr="$A$488:$XFD$750" dn="Z_7E493E76_89EF_40BE_995A_6CD5B38BE486_.wvu.Rows" sId="3"/>
    <undo index="1" exp="area" ref3D="1" dr="$S$1:$U$1048576" dn="Z_7E493E76_89EF_40BE_995A_6CD5B38BE486_.wvu.Cols" sId="3"/>
    <undo index="0" exp="area" ref3D="1" dr="$A$488:$XFD$750" dn="Z_774D3B22_FAD7_45CC_9FF9_C08635F41395_.wvu.Rows" sId="3"/>
    <undo index="1" exp="area" ref3D="1" dr="$S$1:$U$1048576" dn="Z_774D3B22_FAD7_45CC_9FF9_C08635F41395_.wvu.Cols" sId="3"/>
    <undo index="0" exp="area" ref3D="1" dr="$A$488:$XFD$750" dn="Z_6FA7792A_1E8F_4225_B55B_C3225E2EEAC0_.wvu.Rows" sId="3"/>
    <undo index="1" exp="area" ref3D="1" dr="$S$1:$U$1048576" dn="Z_6FA7792A_1E8F_4225_B55B_C3225E2EEAC0_.wvu.Cols" sId="3"/>
    <undo index="0" exp="area" ref3D="1" dr="$A$488:$XFD$750" dn="Z_6C263B97_64ED_4CE6_9B05_42BE2811A349_.wvu.Rows" sId="3"/>
    <undo index="2" exp="area" ref3D="1" dr="$BQ$1:$BT$1048576" dn="Z_6C263B97_64ED_4CE6_9B05_42BE2811A349_.wvu.Cols" sId="3"/>
    <undo index="1" exp="area" ref3D="1" dr="$S$1:$U$1048576" dn="Z_6C263B97_64ED_4CE6_9B05_42BE2811A349_.wvu.Cols" sId="3"/>
    <undo index="0" exp="area" ref3D="1" dr="$A$488:$XFD$750" dn="Z_6568F72F_D597_4229_B333_125FDE9654F7_.wvu.Rows" sId="3"/>
    <undo index="2" exp="area" ref3D="1" dr="$BQ$1:$BT$1048576" dn="Z_6568F72F_D597_4229_B333_125FDE9654F7_.wvu.Cols" sId="3"/>
    <undo index="1" exp="area" ref3D="1" dr="$S$1:$U$1048576" dn="Z_6568F72F_D597_4229_B333_125FDE9654F7_.wvu.Cols" sId="3"/>
    <undo index="0" exp="area" ref3D="1" dr="$A$488:$XFD$750" dn="Z_653F5373_3423_4857_B839_026BFFD3E0C5_.wvu.Rows" sId="3"/>
    <undo index="1" exp="area" ref3D="1" dr="$S$1:$U$1048576" dn="Z_653F5373_3423_4857_B839_026BFFD3E0C5_.wvu.Cols" sId="3"/>
    <undo index="0" exp="area" ref3D="1" dr="$S$1:$U$1048576" dn="Z_4C910842_2C9A_49B1_8859_E7171BF1B407_.wvu.Cols" sId="3"/>
    <undo index="0" exp="area" ref3D="1" dr="$A$488:$XFD$750" dn="Z_607CCD9B_4659_4BD7_A174_E12C78E5291C_.wvu.Rows" sId="3"/>
    <undo index="1" exp="area" ref3D="1" dr="$S$1:$U$1048576" dn="Z_607CCD9B_4659_4BD7_A174_E12C78E5291C_.wvu.Cols" sId="3"/>
    <undo index="2" exp="area" ref3D="1" dr="$A$488:$XFD$750" dn="Z_5DABD3DD_3B7F_4D0A_8278_3CABF5A7C879_.wvu.Rows" sId="3"/>
    <undo index="1" exp="area" ref3D="1" dr="$S$1:$U$1048576" dn="Z_5DABD3DD_3B7F_4D0A_8278_3CABF5A7C879_.wvu.Cols" sId="3"/>
    <undo index="0" exp="area" ref3D="1" dr="$A$488:$XFD$750" dn="Z_5B263600_835E_44BD_B687_603D70FECA3D_.wvu.Rows" sId="3"/>
    <undo index="2" exp="area" ref3D="1" dr="$BQ$1:$BT$1048576" dn="Z_5B263600_835E_44BD_B687_603D70FECA3D_.wvu.Cols" sId="3"/>
    <undo index="1" exp="area" ref3D="1" dr="$S$1:$U$1048576" dn="Z_5B263600_835E_44BD_B687_603D70FECA3D_.wvu.Cols" sId="3"/>
    <undo index="0" exp="area" ref3D="1" dr="$A$488:$XFD$750" dn="Z_5AC86898_99C0_40C8_A183_7BCAFD4A38C0_.wvu.Rows" sId="3"/>
    <undo index="2" exp="area" ref3D="1" dr="$BQ$1:$BT$1048576" dn="Z_5AC86898_99C0_40C8_A183_7BCAFD4A38C0_.wvu.Cols" sId="3"/>
    <undo index="1" exp="area" ref3D="1" dr="$S$1:$U$1048576" dn="Z_5AC86898_99C0_40C8_A183_7BCAFD4A38C0_.wvu.Cols" sId="3"/>
    <undo index="0" exp="area" ref3D="1" dr="$A$488:$XFD$750" dn="Z_55F258A9_3656_464A_8209_65541A4A9294_.wvu.Rows" sId="3"/>
    <undo index="2" exp="area" ref3D="1" dr="$BQ$1:$BT$1048576" dn="Z_55F258A9_3656_464A_8209_65541A4A9294_.wvu.Cols" sId="3"/>
    <undo index="1" exp="area" ref3D="1" dr="$S$1:$U$1048576" dn="Z_55F258A9_3656_464A_8209_65541A4A9294_.wvu.Cols" sId="3"/>
    <undo index="0" exp="area" ref3D="1" dr="$A$488:$XFD$750" dn="Z_5435B979_CD36_44F0_9662_F3B5AC1F741D_.wvu.Rows" sId="3"/>
    <undo index="1" exp="area" ref3D="1" dr="$S$1:$U$1048576" dn="Z_5435B979_CD36_44F0_9662_F3B5AC1F741D_.wvu.Cols" sId="3"/>
    <undo index="0" exp="area" ref3D="1" dr="$A$488:$XFD$750" dn="Z_519FF1E7_076F_47C2_91B9_C17D2E1B6520_.wvu.Rows" sId="3"/>
    <undo index="6" exp="area" ref3D="1" dr="$BQ$1:$BT$1048576" dn="Z_519FF1E7_076F_47C2_91B9_C17D2E1B6520_.wvu.Cols" sId="3"/>
    <undo index="4" exp="area" ref3D="1" dr="$AN$1:$AN$1048576" dn="Z_519FF1E7_076F_47C2_91B9_C17D2E1B6520_.wvu.Cols" sId="3"/>
    <undo index="2" exp="area" ref3D="1" dr="$AL$1:$AL$1048576" dn="Z_519FF1E7_076F_47C2_91B9_C17D2E1B6520_.wvu.Cols" sId="3"/>
    <undo index="1" exp="area" ref3D="1" dr="$S$1:$U$1048576" dn="Z_519FF1E7_076F_47C2_91B9_C17D2E1B6520_.wvu.Cols" sId="3"/>
    <undo index="2" exp="area" ref3D="1" dr="$A$488:$XFD$750" dn="Z_4F91CC6A_177C_44AE_BD3E_9ACFF52E4BB6_.wvu.Rows" sId="3"/>
    <undo index="1" exp="area" ref3D="1" dr="$S$1:$U$1048576" dn="Z_4F91CC6A_177C_44AE_BD3E_9ACFF52E4BB6_.wvu.Cols" sId="3"/>
    <undo index="0" exp="area" ref3D="1" dr="$A$488:$XFD$750" dn="Z_4E796616_3F1B_4206_9288_54987A052220_.wvu.Rows" sId="3"/>
    <undo index="1" exp="area" ref3D="1" dr="$S$1:$U$1048576" dn="Z_4E796616_3F1B_4206_9288_54987A052220_.wvu.Cols" sId="3"/>
    <undo index="0" exp="area" ref3D="1" dr="$A$488:$XFD$750" dn="Z_4E38BAA4_F7A0_4986_9C0B_2533153E78A8_.wvu.Rows" sId="3"/>
    <undo index="1" exp="area" ref3D="1" dr="$S$1:$U$1048576" dn="Z_4E38BAA4_F7A0_4986_9C0B_2533153E78A8_.wvu.Cols" sId="3"/>
    <undo index="0" exp="area" ref3D="1" dr="$A$488:$XFD$750" dn="Z_4C910842_2C9A_49B1_8859_E7171BF1B407_.wvu.Rows" sId="3"/>
    <undo index="2" exp="area" ref3D="1" dr="$A$488:$XFD$750" dn="Z_4864356C_2EA4_4798_837B_554A65950AB7_.wvu.Rows" sId="3"/>
    <undo index="1" exp="area" ref3D="1" dr="$S$1:$U$1048576" dn="Z_4864356C_2EA4_4798_837B_554A65950AB7_.wvu.Cols" sId="3"/>
    <undo index="0" exp="area" ref3D="1" dr="$A$488:$XFD$750" dn="Z_440820DD_D35F_4284_A020_75AFCB09A713_.wvu.Rows" sId="3"/>
    <undo index="2" exp="area" ref3D="1" dr="$BQ$1:$BT$1048576" dn="Z_440820DD_D35F_4284_A020_75AFCB09A713_.wvu.Cols" sId="3"/>
    <undo index="1" exp="area" ref3D="1" dr="$S$1:$U$1048576" dn="Z_440820DD_D35F_4284_A020_75AFCB09A713_.wvu.Cols" sId="3"/>
    <undo index="0" exp="area" ref3D="1" dr="$A$488:$XFD$750" dn="Z_D610A0E1_F9A9_4C9F_867A_9AA8DA5806C3_.wvu.Rows" sId="3"/>
    <undo index="2" exp="area" ref3D="1" dr="$BQ$1:$BT$1048576" dn="Z_D610A0E1_F9A9_4C9F_867A_9AA8DA5806C3_.wvu.Cols" sId="3"/>
    <undo index="1" exp="area" ref3D="1" dr="$S$1:$U$1048576" dn="Z_D610A0E1_F9A9_4C9F_867A_9AA8DA5806C3_.wvu.Cols" sId="3"/>
    <undo index="0" exp="area" ref3D="1" dr="$A$488:$XFD$750" dn="Z_D0EC701B_BF59_424D_AF90_FAB54F5D9032_.wvu.Rows" sId="3"/>
    <undo index="1" exp="area" ref3D="1" dr="$S$1:$U$1048576" dn="Z_D0EC701B_BF59_424D_AF90_FAB54F5D9032_.wvu.Cols" sId="3"/>
    <undo index="0" exp="area" ref3D="1" dr="$A$488:$XFD$750" dn="Z_C8A50DBD_6717_4739_8372_D23519BF2F10_.wvu.Rows" sId="3"/>
    <undo index="1" exp="area" ref3D="1" dr="$S$1:$U$1048576" dn="Z_C8A50DBD_6717_4739_8372_D23519BF2F10_.wvu.Cols" sId="3"/>
    <undo index="0" exp="area" ref3D="1" dr="$A$488:$XFD$750" dn="Z_BFE285D7_067E_4802_A267_8E7CA36A08B9_.wvu.Rows" sId="3"/>
    <undo index="2" exp="area" ref3D="1" dr="$BQ$1:$BT$1048576" dn="Z_BFE285D7_067E_4802_A267_8E7CA36A08B9_.wvu.Cols" sId="3"/>
    <undo index="1" exp="area" ref3D="1" dr="$S$1:$U$1048576" dn="Z_BFE285D7_067E_4802_A267_8E7CA36A08B9_.wvu.Cols" sId="3"/>
    <undo index="2" exp="area" ref3D="1" dr="$A$488:$XFD$750" dn="Z_BEFB98C7_6620_4730_80CE_706FB1439778_.wvu.Rows" sId="3"/>
    <undo index="1" exp="area" ref3D="1" dr="$S$1:$U$1048576" dn="Z_BEFB98C7_6620_4730_80CE_706FB1439778_.wvu.Cols" sId="3"/>
    <undo index="0" exp="area" ref3D="1" dr="$A$488:$XFD$750" dn="Z_BC89DC8A_F93A_4EB3_ACCA_03228A52DC73_.wvu.Rows" sId="3"/>
    <undo index="2" exp="area" ref3D="1" dr="$BQ$1:$BT$1048576" dn="Z_BC89DC8A_F93A_4EB3_ACCA_03228A52DC73_.wvu.Cols" sId="3"/>
    <undo index="1" exp="area" ref3D="1" dr="$S$1:$U$1048576" dn="Z_BC89DC8A_F93A_4EB3_ACCA_03228A52DC73_.wvu.Cols" sId="3"/>
    <undo index="0" exp="area" ref3D="1" dr="$A$488:$XFD$750" dn="Z_B83B79D9_617A_4F50_8CCC_C97938364272_.wvu.Rows" sId="3"/>
    <undo index="2" exp="area" ref3D="1" dr="$BQ$1:$BT$1048576" dn="Z_B83B79D9_617A_4F50_8CCC_C97938364272_.wvu.Cols" sId="3"/>
    <undo index="1" exp="area" ref3D="1" dr="$S$1:$U$1048576" dn="Z_B83B79D9_617A_4F50_8CCC_C97938364272_.wvu.Cols" sId="3"/>
    <undo index="0" exp="area" ref3D="1" dr="$A$488:$XFD$750" dn="Z_B6DA4F4E_AC5A_4095_8D8B_FD639A9E9F62_.wvu.Rows" sId="3"/>
    <undo index="1" exp="area" ref3D="1" dr="$S$1:$U$1048576" dn="Z_B6DA4F4E_AC5A_4095_8D8B_FD639A9E9F62_.wvu.Cols" sId="3"/>
    <undo index="0" exp="area" ref3D="1" dr="$A$488:$XFD$750" dn="Z_B3C29866_3474_43EA_99AD_F394C9416B2B_.wvu.Rows" sId="3"/>
    <undo index="2" exp="area" ref3D="1" dr="$BQ$1:$BT$1048576" dn="Z_B3C29866_3474_43EA_99AD_F394C9416B2B_.wvu.Cols" sId="3"/>
    <undo index="1" exp="area" ref3D="1" dr="$S$1:$U$1048576" dn="Z_B3C29866_3474_43EA_99AD_F394C9416B2B_.wvu.Cols" sId="3"/>
    <undo index="0" exp="area" ref3D="1" dr="$A$488:$XFD$750" dn="Z_B25C0761_BDC6_44DE_BC09_A587D4005716_.wvu.Rows" sId="3"/>
    <undo index="2" exp="area" ref3D="1" dr="$BQ$1:$BT$1048576" dn="Z_B25C0761_BDC6_44DE_BC09_A587D4005716_.wvu.Cols" sId="3"/>
    <undo index="1" exp="area" ref3D="1" dr="$S$1:$U$1048576" dn="Z_B25C0761_BDC6_44DE_BC09_A587D4005716_.wvu.Cols" sId="3"/>
    <undo index="0" exp="area" ref3D="1" dr="$A$488:$XFD$750" dn="Z_B0A275E6_A927_469D_A668_DC597A053ECA_.wvu.Rows" sId="3"/>
    <undo index="2" exp="area" ref3D="1" dr="$BQ$1:$BT$1048576" dn="Z_B0A275E6_A927_469D_A668_DC597A053ECA_.wvu.Cols" sId="3"/>
    <undo index="1" exp="area" ref3D="1" dr="$S$1:$U$1048576" dn="Z_B0A275E6_A927_469D_A668_DC597A053ECA_.wvu.Cols" sId="3"/>
    <undo index="0" exp="area" ref3D="1" dr="$A$488:$XFD$750" dn="Z_AED99766_8BF3_43BC_B117_B7AB13470798_.wvu.Rows" sId="3"/>
    <undo index="2" exp="area" ref3D="1" dr="$A$488:$XFD$750" dn="Z_AEC31DE9_BA39_44BD_BD19_C1C878D510AE_.wvu.Rows" sId="3"/>
    <undo index="0" exp="area" ref3D="1" dr="$A$488:$XFD$750" dn="Z_A779676E_2DE4_4B43_BC39_AEC5C199B098_.wvu.Rows" sId="3"/>
    <undo index="2" exp="area" ref3D="1" dr="$BQ$1:$BT$1048576" dn="Z_A779676E_2DE4_4B43_BC39_AEC5C199B098_.wvu.Cols" sId="3"/>
    <undo index="1" exp="area" ref3D="1" dr="$S$1:$U$1048576" dn="Z_A779676E_2DE4_4B43_BC39_AEC5C199B098_.wvu.Cols" sId="3"/>
    <undo index="0" exp="area" ref3D="1" dr="$A$488:$XFD$750" dn="Z_A158213F_CC1A_4B2F_8FB3_2D0E9377D318_.wvu.Rows" sId="3"/>
    <undo index="1" exp="area" ref3D="1" dr="$S$1:$U$1048576" dn="Z_A158213F_CC1A_4B2F_8FB3_2D0E9377D318_.wvu.Cols" sId="3"/>
    <undo index="0" exp="area" ref3D="1" dr="$A$488:$XFD$750" dn="Z_9D72E9D6_9DB4_482E_B9DD_F58734D01B5E_.wvu.Rows" sId="3"/>
    <undo index="2" exp="area" ref3D="1" dr="$BQ$1:$BT$1048576" dn="Z_9D72E9D6_9DB4_482E_B9DD_F58734D01B5E_.wvu.Cols" sId="3"/>
    <undo index="1" exp="area" ref3D="1" dr="$S$1:$U$1048576" dn="Z_9D72E9D6_9DB4_482E_B9DD_F58734D01B5E_.wvu.Cols" sId="3"/>
    <undo index="0" exp="area" ref3D="1" dr="$A$488:$XFD$750" dn="Z_9D5226FB_7DD3_447E_B45C_6EAA60152D32_.wvu.Rows" sId="3"/>
    <undo index="1" exp="area" ref3D="1" dr="$S$1:$U$1048576" dn="Z_9D5226FB_7DD3_447E_B45C_6EAA60152D32_.wvu.Cols" sId="3"/>
    <undo index="0" exp="area" ref3D="1" dr="$A$488:$XFD$750" dn="Z_9C0FECB6_0701_4CC9_8224_D04A63FFA855_.wvu.Rows" sId="3"/>
    <undo index="2" exp="area" ref3D="1" dr="$BN$1:$BT$1048576" dn="Z_9C0FECB6_0701_4CC9_8224_D04A63FFA855_.wvu.Cols" sId="3"/>
    <undo index="1" exp="area" ref3D="1" dr="$S$1:$U$1048576" dn="Z_9C0FECB6_0701_4CC9_8224_D04A63FFA855_.wvu.Cols" sId="3"/>
    <undo index="0" exp="area" ref3D="1" dr="$A$488:$XFD$750" dn="Z_9AFDC459_5911_4A65_BA30_55870CCEC21D_.wvu.Rows" sId="3"/>
    <undo index="6" exp="area" ref3D="1" dr="$BQ$1:$BT$1048576" dn="Z_9AFDC459_5911_4A65_BA30_55870CCEC21D_.wvu.Cols" sId="3"/>
    <undo index="4" exp="area" ref3D="1" dr="$AN$1:$AO$1048576" dn="Z_9AFDC459_5911_4A65_BA30_55870CCEC21D_.wvu.Cols" sId="3"/>
    <undo index="2" exp="area" ref3D="1" dr="$AL$1:$AL$1048576" dn="Z_9AFDC459_5911_4A65_BA30_55870CCEC21D_.wvu.Cols" sId="3"/>
    <undo index="1" exp="area" ref3D="1" dr="$S$1:$U$1048576" dn="Z_9AFDC459_5911_4A65_BA30_55870CCEC21D_.wvu.Cols" sId="3"/>
    <undo index="0" exp="area" ref3D="1" dr="$A$488:$XFD$750" dn="Z_999D8AAC_C53E_4106_83D2_C9E986396FD9_.wvu.Rows" sId="3"/>
    <undo index="2" exp="area" ref3D="1" dr="$BQ$1:$BT$1048576" dn="Z_999D8AAC_C53E_4106_83D2_C9E986396FD9_.wvu.Cols" sId="3"/>
    <undo index="1" exp="area" ref3D="1" dr="$S$1:$U$1048576" dn="Z_999D8AAC_C53E_4106_83D2_C9E986396FD9_.wvu.Cols" sId="3"/>
    <undo index="0" exp="area" ref3D="1" dr="$A$488:$XFD$750" dn="Z_97AAAFE3_C681_4E27_A277_F09D7DA8C2DD_.wvu.Rows" sId="3"/>
    <undo index="2" exp="area" ref3D="1" dr="$BQ$1:$BT$1048576" dn="Z_97AAAFE3_C681_4E27_A277_F09D7DA8C2DD_.wvu.Cols" sId="3"/>
    <undo index="1" exp="area" ref3D="1" dr="$S$1:$U$1048576" dn="Z_97AAAFE3_C681_4E27_A277_F09D7DA8C2DD_.wvu.Cols" sId="3"/>
    <undo index="0" exp="area" ref3D="1" dr="$A$488:$XFD$750" dn="Z_949F8C7F_DA00_479D_BDE6_6166B149A403_.wvu.Rows" sId="3"/>
    <undo index="2" exp="area" ref3D="1" dr="$BQ$1:$BT$1048576" dn="Z_949F8C7F_DA00_479D_BDE6_6166B149A403_.wvu.Cols" sId="3"/>
    <undo index="1" exp="area" ref3D="1" dr="$S$1:$U$1048576" dn="Z_949F8C7F_DA00_479D_BDE6_6166B149A403_.wvu.Cols" sId="3"/>
    <undo index="0" exp="area" ref3D="1" dr="$A$488:$XFD$750" dn="Z_94202DE1_E113_4D8D_96A4_4561FB59780B_.wvu.Rows" sId="3"/>
    <undo index="2" exp="area" ref3D="1" dr="$BQ$1:$BT$1048576" dn="Z_94202DE1_E113_4D8D_96A4_4561FB59780B_.wvu.Cols" sId="3"/>
    <undo index="1" exp="area" ref3D="1" dr="$S$1:$U$1048576" dn="Z_94202DE1_E113_4D8D_96A4_4561FB59780B_.wvu.Cols" sId="3"/>
    <undo index="0" exp="area" ref3D="1" dr="$A$488:$XFD$750" dn="Z_90088769_7D29_4324_882D_1F352DFBE762_.wvu.Rows" sId="3"/>
    <undo index="2" exp="area" ref3D="1" dr="$BQ$1:$BT$1048576" dn="Z_90088769_7D29_4324_882D_1F352DFBE762_.wvu.Cols" sId="3"/>
    <undo index="1" exp="area" ref3D="1" dr="$S$1:$U$1048576" dn="Z_90088769_7D29_4324_882D_1F352DFBE762_.wvu.Cols" sId="3"/>
    <undo index="2" exp="area" ref3D="1" dr="$A$488:$XFD$750" dn="Z_8F2E2A3B_020D_4DD4_B354_81D162F69C48_.wvu.Rows" sId="3"/>
    <undo index="1" exp="area" ref3D="1" dr="$S$1:$U$1048576" dn="Z_8F2E2A3B_020D_4DD4_B354_81D162F69C48_.wvu.Cols" sId="3"/>
    <undo index="0" exp="area" ref3D="1" dr="$A$488:$XFD$750" dn="Z_8B0C1710_8C04_443E_9575_8D8EEDA52030_.wvu.Rows" sId="3"/>
    <undo index="1" exp="area" ref3D="1" dr="$S$1:$U$1048576" dn="Z_8B0C1710_8C04_443E_9575_8D8EEDA52030_.wvu.Cols" sId="3"/>
    <undo index="0" exp="area" ref3D="1" dr="$A$488:$XFD$750" dn="Z_8AEE08A2_F73E_41EF_8662_F43F5532F7EC_.wvu.Rows" sId="3"/>
    <undo index="1" exp="area" ref3D="1" dr="$S$1:$U$1048576" dn="Z_8AEE08A2_F73E_41EF_8662_F43F5532F7EC_.wvu.Cols" sId="3"/>
    <undo index="0" exp="area" ref3D="1" dr="$A$488:$XFD$750" dn="Z_88EF00F5_A891_4E1F_BEBC_C770D5AFEF26_.wvu.Rows" sId="3"/>
    <undo index="1" exp="area" ref3D="1" dr="$S$1:$U$1048576" dn="Z_88EF00F5_A891_4E1F_BEBC_C770D5AFEF26_.wvu.Cols" sId="3"/>
    <undo index="0" exp="area" ref3D="1" dr="$A$488:$XFD$750" dn="Z_FDCD7FD4_7D62_43EB_A646_C382CC277444_.wvu.Rows" sId="3"/>
    <undo index="1" exp="area" ref3D="1" dr="$S$1:$U$1048576" dn="Z_FDCD7FD4_7D62_43EB_A646_C382CC277444_.wvu.Cols" sId="3"/>
    <undo index="2" exp="area" ref3D="1" dr="$A$488:$XFD$750" dn="Z_FD5F77AF_5A8F_4B6D_961B_C7FD9D452FD5_.wvu.Rows" sId="3"/>
    <undo index="1" exp="area" ref3D="1" dr="$S$1:$U$1048576" dn="Z_FD5F77AF_5A8F_4B6D_961B_C7FD9D452FD5_.wvu.Cols" sId="3"/>
    <undo index="0" exp="area" ref3D="1" dr="$A$488:$XFD$750" dn="Z_FAFF16D3_22B3_4C97_ACCF_EE39802F6088_.wvu.Rows" sId="3"/>
    <undo index="1" exp="area" ref3D="1" dr="$S$1:$U$1048576" dn="Z_FAFF16D3_22B3_4C97_ACCF_EE39802F6088_.wvu.Cols" sId="3"/>
    <undo index="0" exp="area" ref3D="1" dr="$A$488:$XFD$750" dn="Z_FAA25FCE_18C5_403C_9C68_9D1F88B3F7EB_.wvu.Rows" sId="3"/>
    <undo index="4" exp="area" ref3D="1" dr="$BQ$1:$BT$1048576" dn="Z_FAA25FCE_18C5_403C_9C68_9D1F88B3F7EB_.wvu.Cols" sId="3"/>
    <undo index="2" exp="area" ref3D="1" dr="$S$1:$U$1048576" dn="Z_FAA25FCE_18C5_403C_9C68_9D1F88B3F7EB_.wvu.Cols" sId="3"/>
    <undo index="1" exp="area" ref3D="1" dr="$I$1:$P$1048576" dn="Z_FAA25FCE_18C5_403C_9C68_9D1F88B3F7EB_.wvu.Cols" sId="3"/>
    <undo index="0" exp="area" ref3D="1" dr="$A$488:$XFD$750" dn="Z_FA025E0E_AAB4_48EA_A8D2_9619F0E6F664_.wvu.Rows" sId="3"/>
    <undo index="1" exp="area" ref3D="1" dr="$S$1:$U$1048576" dn="Z_FA025E0E_AAB4_48EA_A8D2_9619F0E6F664_.wvu.Cols" sId="3"/>
    <undo index="2" exp="area" ref3D="1" dr="$A$488:$XFD$750" dn="Z_F78FCA81_B608_454A_B46D_DA1594BED295_.wvu.Rows" sId="3"/>
    <undo index="1" exp="area" ref3D="1" dr="$S$1:$U$1048576" dn="Z_F78FCA81_B608_454A_B46D_DA1594BED295_.wvu.Cols" sId="3"/>
    <undo index="0" exp="area" ref3D="1" dr="$A$488:$XFD$750" dn="Z_F76A2777_C161_4121_A0E8_1678E85F68C6_.wvu.Rows" sId="3"/>
    <undo index="1" exp="area" ref3D="1" dr="$S$1:$U$1048576" dn="Z_F76A2777_C161_4121_A0E8_1678E85F68C6_.wvu.Cols" sId="3"/>
    <undo index="0" exp="area" ref3D="1" dr="$A$488:$XFD$750" dn="Z_3ACD5A93_9B0E_40EA_8179_EDF0714A0F5F_.wvu.Rows" sId="3"/>
    <undo index="2" exp="area" ref3D="1" dr="$BQ$1:$BT$1048576" dn="Z_3ACD5A93_9B0E_40EA_8179_EDF0714A0F5F_.wvu.Cols" sId="3"/>
    <undo index="1" exp="area" ref3D="1" dr="$S$1:$U$1048576" dn="Z_3ACD5A93_9B0E_40EA_8179_EDF0714A0F5F_.wvu.Cols" sId="3"/>
    <undo index="0" exp="area" ref3D="1" dr="$A$488:$XFD$750" dn="Z_39344E0E_2CC4_4BC6_A15E_A66B17AEE943_.wvu.Rows" sId="3"/>
    <undo index="2" exp="area" ref3D="1" dr="$BN$1:$BT$1048576" dn="Z_39344E0E_2CC4_4BC6_A15E_A66B17AEE943_.wvu.Cols" sId="3"/>
    <undo index="1" exp="area" ref3D="1" dr="$S$1:$U$1048576" dn="Z_39344E0E_2CC4_4BC6_A15E_A66B17AEE943_.wvu.Cols" sId="3"/>
    <undo index="0" exp="area" ref3D="1" dr="$A$488:$XFD$750" dn="Z_38797761_B6E7_4EBC_86AC_BCA6FEF8021E_.wvu.Rows" sId="3"/>
    <undo index="6" exp="area" ref3D="1" dr="$BQ$1:$BT$1048576" dn="Z_38797761_B6E7_4EBC_86AC_BCA6FEF8021E_.wvu.Cols" sId="3"/>
    <undo index="4" exp="area" ref3D="1" dr="$AN$1:$AO$1048576" dn="Z_38797761_B6E7_4EBC_86AC_BCA6FEF8021E_.wvu.Cols" sId="3"/>
    <undo index="2" exp="area" ref3D="1" dr="$AL$1:$AL$1048576" dn="Z_38797761_B6E7_4EBC_86AC_BCA6FEF8021E_.wvu.Cols" sId="3"/>
    <undo index="1" exp="area" ref3D="1" dr="$S$1:$U$1048576" dn="Z_38797761_B6E7_4EBC_86AC_BCA6FEF8021E_.wvu.Cols" sId="3"/>
    <undo index="0" exp="area" ref3D="1" dr="$A$488:$XFD$750" dn="Z_3730BEA2_2AC7_4811_AC70_1FABD98B5F4A_.wvu.Rows" sId="3"/>
    <undo index="1" exp="area" ref3D="1" dr="$S$1:$U$1048576" dn="Z_3730BEA2_2AC7_4811_AC70_1FABD98B5F4A_.wvu.Cols" sId="3"/>
    <undo index="0" exp="area" ref3D="1" dr="$A$488:$XFD$750" dn="Z_34488582_FC68_47CC_ADEF_620C97FA3BE5_.wvu.Rows" sId="3"/>
    <undo index="2" exp="area" ref3D="1" dr="$BQ$1:$BT$1048576" dn="Z_34488582_FC68_47CC_ADEF_620C97FA3BE5_.wvu.Cols" sId="3"/>
    <undo index="1" exp="area" ref3D="1" dr="$S$1:$U$1048576" dn="Z_34488582_FC68_47CC_ADEF_620C97FA3BE5_.wvu.Cols" sId="3"/>
    <undo index="0" exp="area" ref3D="1" dr="$A$488:$XFD$750" dn="Z_F320C882_6208_44BF_AD76_CAB3202B3D93_.wvu.Rows" sId="3"/>
    <undo index="1" exp="area" ref3D="1" dr="$S$1:$U$1048576" dn="Z_F320C882_6208_44BF_AD76_CAB3202B3D93_.wvu.Cols" sId="3"/>
    <undo index="0" exp="area" ref3D="1" dr="$A$488:$XFD$750" dn="Z_F2088572_AEF7_456E_8FEE_9EECE1B46675_.wvu.Rows" sId="3"/>
    <undo index="1" exp="area" ref3D="1" dr="$S$1:$U$1048576" dn="Z_F2088572_AEF7_456E_8FEE_9EECE1B46675_.wvu.Cols" sId="3"/>
    <undo index="2" exp="area" ref3D="1" dr="$A$488:$XFD$750" dn="Z_EB824EDC_44B5_480C_9466_88CD55BCD011_.wvu.Rows" sId="3"/>
    <undo index="1" exp="area" ref3D="1" dr="$S$1:$U$1048576" dn="Z_EB824EDC_44B5_480C_9466_88CD55BCD011_.wvu.Cols" sId="3"/>
    <undo index="0" exp="area" ref3D="1" dr="$A$488:$XFD$750" dn="Z_EA2D852B_2EE3_41E7_8B54_530928E32534_.wvu.Rows" sId="3"/>
    <undo index="1" exp="area" ref3D="1" dr="$S$1:$U$1048576" dn="Z_EA2D852B_2EE3_41E7_8B54_530928E32534_.wvu.Cols" sId="3"/>
    <undo index="0" exp="area" ref3D="1" dr="$A$488:$XFD$750" dn="Z_E8B30110_1132_4597_87AA_506263477060_.wvu.Rows" sId="3"/>
    <undo index="2" exp="area" ref3D="1" dr="$BQ$1:$BT$1048576" dn="Z_E8B30110_1132_4597_87AA_506263477060_.wvu.Cols" sId="3"/>
    <undo index="1" exp="area" ref3D="1" dr="$S$1:$U$1048576" dn="Z_E8B30110_1132_4597_87AA_506263477060_.wvu.Cols" sId="3"/>
    <undo index="0" exp="area" ref3D="1" dr="$A$488:$XFD$750" dn="Z_E1FB79D3_6139_4E9D_84E0_D806F17414E7_.wvu.Rows" sId="3"/>
    <undo index="1" exp="area" ref3D="1" dr="$S$1:$U$1048576" dn="Z_E1FB79D3_6139_4E9D_84E0_D806F17414E7_.wvu.Cols" sId="3"/>
    <undo index="0" exp="area" ref3D="1" dr="$A$488:$XFD$750" dn="Z_E1C450DA_5A25_49EE_AC15_82D55BC93335_.wvu.Rows" sId="3"/>
    <undo index="2" exp="area" ref3D="1" dr="$BQ$1:$BT$1048576" dn="Z_E1C450DA_5A25_49EE_AC15_82D55BC93335_.wvu.Cols" sId="3"/>
    <undo index="1" exp="area" ref3D="1" dr="$S$1:$U$1048576" dn="Z_E1C450DA_5A25_49EE_AC15_82D55BC93335_.wvu.Cols" sId="3"/>
    <undo index="0" exp="area" ref3D="1" dr="$A$488:$XFD$750" dn="Z_DE76E38F_A1D1_4A3E_9C90_F4B6007A1049_.wvu.Rows" sId="3"/>
    <undo index="0" exp="area" ref3D="1" dr="$S$1:$U$1048576" dn="Z_DE76E38F_A1D1_4A3E_9C90_F4B6007A1049_.wvu.Cols" sId="3"/>
    <undo index="0" exp="area" ref3D="1" dr="$A$488:$XFD$750" dn="Z_DD3C4055_6E9F_4337_AF3C_EAB14138E2FC_.wvu.Rows" sId="3"/>
    <undo index="2" exp="area" ref3D="1" dr="$BQ$1:$BT$1048576" dn="Z_DD3C4055_6E9F_4337_AF3C_EAB14138E2FC_.wvu.Cols" sId="3"/>
    <undo index="1" exp="area" ref3D="1" dr="$S$1:$U$1048576" dn="Z_DD3C4055_6E9F_4337_AF3C_EAB14138E2FC_.wvu.Cols" sId="3"/>
    <undo index="0" exp="area" ref3D="1" dr="$A$488:$XFD$750" dn="Z_3125BE9C_D539_46B3_AB2C_AD44D6D3A43D_.wvu.Rows" sId="3"/>
    <undo index="2" exp="area" ref3D="1" dr="$BN$1:$BT$1048576" dn="Z_3125BE9C_D539_46B3_AB2C_AD44D6D3A43D_.wvu.Cols" sId="3"/>
    <undo index="1" exp="area" ref3D="1" dr="$S$1:$U$1048576" dn="Z_3125BE9C_D539_46B3_AB2C_AD44D6D3A43D_.wvu.Cols" sId="3"/>
    <undo index="0" exp="area" ref3D="1" dr="$A$488:$XFD$750" dn="Z_2EDD3601_67EA_4D8B_910E_67CE0A6ECBD5_.wvu.Rows" sId="3"/>
    <undo index="2" exp="area" ref3D="1" dr="$BQ$1:$BT$1048576" dn="Z_2EDD3601_67EA_4D8B_910E_67CE0A6ECBD5_.wvu.Cols" sId="3"/>
    <undo index="1" exp="area" ref3D="1" dr="$S$1:$U$1048576" dn="Z_2EDD3601_67EA_4D8B_910E_67CE0A6ECBD5_.wvu.Cols" sId="3"/>
    <undo index="2" exp="area" ref3D="1" dr="$BQ$1:$BT$1048576" dn="Z_2C6ABC28_880F_4FC3_AB4C_74CC7AFBB167_.wvu.Cols" sId="3"/>
    <undo index="1" exp="area" ref3D="1" dr="$S$1:$U$1048576" dn="Z_2C6ABC28_880F_4FC3_AB4C_74CC7AFBB167_.wvu.Cols" sId="3"/>
    <undo index="0" exp="area" ref3D="1" dr="$A$488:$XFD$750" dn="Z_2B096DAF_0513_499A_BB3D_6C1B61550EAD_.wvu.Rows" sId="3"/>
    <undo index="0" exp="area" ref3D="1" dr="$S$1:$U$1048576" dn="Z_2B096DAF_0513_499A_BB3D_6C1B61550EAD_.wvu.Cols" sId="3"/>
    <undo index="0" exp="area" ref3D="1" dr="$A$488:$XFD$750" dn="Z_29D4EA0C_C332_4606_AA75_F5E39836AAA2_.wvu.Rows" sId="3"/>
    <undo index="1" exp="area" ref3D="1" dr="$S$1:$U$1048576" dn="Z_29D4EA0C_C332_4606_AA75_F5E39836AAA2_.wvu.Cols" sId="3"/>
    <undo index="0" exp="area" ref3D="1" dr="$A$488:$XFD$750" dn="Z_28D79C02_A415_42D9_AF37_1523DA21D815_.wvu.Rows" sId="3"/>
    <undo index="2" exp="area" ref3D="1" dr="$BN$1:$BT$1048576" dn="Z_28D79C02_A415_42D9_AF37_1523DA21D815_.wvu.Cols" sId="3"/>
    <undo index="1" exp="area" ref3D="1" dr="$S$1:$U$1048576" dn="Z_28D79C02_A415_42D9_AF37_1523DA21D815_.wvu.Cols" sId="3"/>
    <undo index="0" exp="area" ref3D="1" dr="$A$488:$XFD$750" dn="Z_2843D43C_15A8_41DB_8AAA_3E8B8BBF0B92_.wvu.Rows" sId="3"/>
    <undo index="1" exp="area" ref3D="1" dr="$S$1:$U$1048576" dn="Z_2843D43C_15A8_41DB_8AAA_3E8B8BBF0B92_.wvu.Cols" sId="3"/>
    <undo index="0" exp="area" ref3D="1" dr="$A$488:$XFD$750" dn="Z_27A4B667_7EE5_4B37_A36E_7A71AE7736F5_.wvu.Rows" sId="3"/>
    <undo index="2" exp="area" ref3D="1" dr="$BQ$1:$BT$1048576" dn="Z_27A4B667_7EE5_4B37_A36E_7A71AE7736F5_.wvu.Cols" sId="3"/>
    <undo index="1" exp="area" ref3D="1" dr="$S$1:$U$1048576" dn="Z_27A4B667_7EE5_4B37_A36E_7A71AE7736F5_.wvu.Cols" sId="3"/>
    <undo index="0" exp="area" ref3D="1" dr="$A$488:$XFD$750" dn="Z_1CE7FAA3_375A_44FC_8395_7BB368E304B3_.wvu.Rows" sId="3"/>
    <undo index="2" exp="area" ref3D="1" dr="$BQ$1:$BT$1048576" dn="Z_1CE7FAA3_375A_44FC_8395_7BB368E304B3_.wvu.Cols" sId="3"/>
    <undo index="1" exp="area" ref3D="1" dr="$S$1:$U$1048576" dn="Z_1CE7FAA3_375A_44FC_8395_7BB368E304B3_.wvu.Cols" sId="3"/>
    <undo index="0" exp="area" ref3D="1" dr="$A$488:$XFD$750" dn="Z_1A677123_3181_47F1_8D94_D23E42118B34_.wvu.Rows" sId="3"/>
    <undo index="2" exp="area" ref3D="1" dr="$BQ$1:$BT$1048576" dn="Z_1A677123_3181_47F1_8D94_D23E42118B34_.wvu.Cols" sId="3"/>
    <undo index="1" exp="area" ref3D="1" dr="$S$1:$U$1048576" dn="Z_1A677123_3181_47F1_8D94_D23E42118B34_.wvu.Cols" sId="3"/>
    <undo index="0" exp="area" ref3D="1" dr="$A$488:$XFD$750" dn="Z_195EEB94_5611_43AB_AD4C_189BF5DF63BD_.wvu.Rows" sId="3"/>
    <undo index="2" exp="area" ref3D="1" dr="$BN$1:$BT$1048576" dn="Z_195EEB94_5611_43AB_AD4C_189BF5DF63BD_.wvu.Cols" sId="3"/>
    <undo index="1" exp="area" ref3D="1" dr="$S$1:$U$1048576" dn="Z_195EEB94_5611_43AB_AD4C_189BF5DF63BD_.wvu.Cols" sId="3"/>
    <undo index="0" exp="area" ref3D="1" dr="$A$488:$XFD$750" dn="Z_18DF35B7_CAA0_4050_BA63_78DA1CA747BE_.wvu.Rows" sId="3"/>
    <undo index="2" exp="area" ref3D="1" dr="$BQ$1:$BT$1048576" dn="Z_18DF35B7_CAA0_4050_BA63_78DA1CA747BE_.wvu.Cols" sId="3"/>
    <undo index="1" exp="area" ref3D="1" dr="$S$1:$U$1048576" dn="Z_18DF35B7_CAA0_4050_BA63_78DA1CA747BE_.wvu.Cols" sId="3"/>
    <undo index="0" exp="area" ref3D="1" dr="$A$488:$XFD$750" dn="Z_186AB716_4241_4317_9300_D6DC13524A2C_.wvu.Rows" sId="3"/>
    <undo index="1" exp="area" ref3D="1" dr="$S$1:$U$1048576" dn="Z_186AB716_4241_4317_9300_D6DC13524A2C_.wvu.Cols" sId="3"/>
    <undo index="2" exp="area" ref3D="1" dr="$A$488:$XFD$750" dn="Z_16543542_821D_4BC4_91AB_D2C631412736_.wvu.Rows" sId="3"/>
    <undo index="1" exp="area" ref3D="1" dr="$S$1:$U$1048576" dn="Z_16543542_821D_4BC4_91AB_D2C631412736_.wvu.Cols" sId="3"/>
    <undo index="0" exp="area" ref3D="1" dr="$A$488:$XFD$750" dn="Z_11F0A643_03F6_4A9B_A587_984CEF24373C_.wvu.Rows" sId="3"/>
    <undo index="2" exp="area" ref3D="1" dr="$BQ$1:$BT$1048576" dn="Z_11F0A643_03F6_4A9B_A587_984CEF24373C_.wvu.Cols" sId="3"/>
    <undo index="1" exp="area" ref3D="1" dr="$S$1:$U$1048576" dn="Z_11F0A643_03F6_4A9B_A587_984CEF24373C_.wvu.Cols" sId="3"/>
    <undo index="2" exp="area" ref3D="1" dr="$A$488:$XFD$750" dn="Z_116A1B62_BC36_4DF8_BA7A_5A8B2AC14341_.wvu.Rows" sId="3"/>
    <undo index="1" exp="area" ref3D="1" dr="$S$1:$U$1048576" dn="Z_116A1B62_BC36_4DF8_BA7A_5A8B2AC14341_.wvu.Cols" sId="3"/>
    <undo index="0" exp="area" ref3D="1" dr="$A$488:$XFD$750" dn="Z_1053507D_AB8D_4416_A992_8628E70BD9D6_.wvu.Rows" sId="3"/>
    <undo index="2" exp="area" ref3D="1" dr="$BQ$1:$BT$1048576" dn="Z_1053507D_AB8D_4416_A992_8628E70BD9D6_.wvu.Cols" sId="3"/>
    <undo index="1" exp="area" ref3D="1" dr="$S$1:$U$1048576" dn="Z_1053507D_AB8D_4416_A992_8628E70BD9D6_.wvu.Cols" sId="3"/>
    <undo index="0" exp="area" ref3D="1" dr="$A$488:$XFD$750" dn="Z_0EEF1658_6DED_493F_AB34_5C882B7D8D1D_.wvu.Rows" sId="3"/>
    <undo index="1" exp="area" ref3D="1" dr="$S$1:$U$1048576" dn="Z_0EEF1658_6DED_493F_AB34_5C882B7D8D1D_.wvu.Cols" sId="3"/>
    <undo index="0" exp="area" ref3D="1" dr="$A$488:$XFD$750" dn="Z_0D63E466_D251_474F_9293_B76C0854AE18_.wvu.Rows" sId="3"/>
    <undo index="1" exp="area" ref3D="1" dr="$S$1:$U$1048576" dn="Z_0D63E466_D251_474F_9293_B76C0854AE18_.wvu.Cols" sId="3"/>
    <undo index="0" exp="area" ref3D="1" dr="$A$488:$XFD$750" dn="Z_0B513DDE_5559_48C9_BE83_B3BA05D50CBD_.wvu.Rows" sId="3"/>
    <undo index="1" exp="area" ref3D="1" dr="$S$1:$U$1048576" dn="Z_0B513DDE_5559_48C9_BE83_B3BA05D50CBD_.wvu.Cols" sId="3"/>
    <undo index="0" exp="area" ref3D="1" dr="$A$488:$XFD$750" dn="Z_0B24AFFC_8D10_42B0_ADC8_378D1BCF1541_.wvu.Rows" sId="3"/>
    <undo index="0" exp="area" ref3D="1" dr="$A$488:$XFD$750" dn="Z_096F67F7_AEB5_413D_899E_0491F5B25FFD_.wvu.Rows" sId="3"/>
    <undo index="1" exp="area" ref3D="1" dr="$S$1:$U$1048576" dn="Z_096F67F7_AEB5_413D_899E_0491F5B25FFD_.wvu.Cols" sId="3"/>
    <undo index="0" exp="area" ref3D="1" dr="$A$488:$XFD$750" dn="Z_0484FDF7_2DB5_4BF2_B382_43CE01593EDC_.wvu.Rows" sId="3"/>
    <undo index="1" exp="area" ref3D="1" dr="$S$1:$U$1048576" dn="Z_0484FDF7_2DB5_4BF2_B382_43CE01593EDC_.wvu.Cols" sId="3"/>
    <undo index="0" exp="area" ref3D="1" dr="$A$488:$XFD$750" dn="Z_02B12058_110B_4DCD_A5EA_5F27400FB028_.wvu.Rows" sId="3"/>
    <undo index="2" exp="area" ref3D="1" dr="$BQ$1:$BT$1048576" dn="Z_02B12058_110B_4DCD_A5EA_5F27400FB028_.wvu.Cols" sId="3"/>
    <undo index="1" exp="area" ref3D="1" dr="$S$1:$U$1048576" dn="Z_02B12058_110B_4DCD_A5EA_5F27400FB028_.wvu.Cols" sId="3"/>
    <undo index="0" exp="area" ref3D="1" dr="$A$488:$XFD$750" dn="Z_02668375_14EE_499B_A8A1_CFA0F3453F57_.wvu.Rows" sId="3"/>
    <undo index="2" exp="area" ref3D="1" dr="$BQ$1:$BT$1048576" dn="Z_02668375_14EE_499B_A8A1_CFA0F3453F57_.wvu.Cols" sId="3"/>
    <undo index="1" exp="area" ref3D="1" dr="$S$1:$U$1048576" dn="Z_02668375_14EE_499B_A8A1_CFA0F3453F57_.wvu.Cols" sId="3"/>
    <undo index="0" exp="area" ref3D="1" dr="$A$488:$XFD$750" dn="Z_00CA5430_6B3A_4E12_B07E_9C9EC9D8F7A7_.wvu.Rows" sId="3"/>
    <undo index="6" exp="area" ref3D="1" dr="$BQ$1:$BT$1048576" dn="Z_00CA5430_6B3A_4E12_B07E_9C9EC9D8F7A7_.wvu.Cols" sId="3"/>
    <undo index="4" exp="area" ref3D="1" dr="$AN$1:$AN$1048576" dn="Z_00CA5430_6B3A_4E12_B07E_9C9EC9D8F7A7_.wvu.Cols" sId="3"/>
    <undo index="2" exp="area" ref3D="1" dr="$AL$1:$AL$1048576" dn="Z_00CA5430_6B3A_4E12_B07E_9C9EC9D8F7A7_.wvu.Cols" sId="3"/>
    <undo index="1" exp="area" ref3D="1" dr="$S$1:$U$1048576" dn="Z_00CA5430_6B3A_4E12_B07E_9C9EC9D8F7A7_.wvu.Cols" sId="3"/>
  </rrc>
  <rcc rId="21888" sId="3">
    <nc r="V13">
      <v>1</v>
    </nc>
  </rcc>
  <rcc rId="21889" sId="3">
    <nc r="V135">
      <v>1</v>
    </nc>
  </rcc>
  <rcc rId="21890" sId="3">
    <nc r="V136">
      <v>1</v>
    </nc>
  </rcc>
  <rcc rId="21891" sId="3">
    <nc r="V297">
      <v>1</v>
    </nc>
  </rcc>
  <rcc rId="21892" sId="3">
    <nc r="V298">
      <v>1</v>
    </nc>
  </rcc>
  <rcc rId="21893" sId="3">
    <nc r="V469">
      <v>1</v>
    </nc>
  </rcc>
  <rcc rId="21894" sId="3">
    <nc r="V73">
      <v>1</v>
    </nc>
  </rcc>
  <rcc rId="21895" sId="3">
    <nc r="V77">
      <v>1</v>
    </nc>
  </rcc>
  <rcc rId="21896" sId="3">
    <nc r="V226">
      <v>1</v>
    </nc>
  </rcc>
  <rcc rId="21897" sId="3">
    <nc r="V209">
      <v>1</v>
    </nc>
  </rcc>
  <rcc rId="21898" sId="3">
    <nc r="V273" t="inlineStr">
      <is>
        <t>1,3</t>
      </is>
    </nc>
  </rcc>
  <rcc rId="21899" sId="3">
    <nc r="V275">
      <v>1</v>
    </nc>
  </rcc>
  <rcc rId="21900" sId="3">
    <nc r="V343">
      <v>2</v>
    </nc>
  </rcc>
  <rcc rId="21901" sId="3">
    <nc r="V171">
      <v>1</v>
    </nc>
  </rcc>
  <rcc rId="21902" sId="3">
    <nc r="V180">
      <v>1</v>
    </nc>
  </rcc>
  <rcc rId="21903" sId="3">
    <nc r="V172">
      <v>1</v>
    </nc>
  </rcc>
  <rcc rId="21904" sId="3">
    <nc r="V181">
      <v>1</v>
    </nc>
  </rcc>
  <rcc rId="21905" sId="3">
    <nc r="V15">
      <v>3</v>
    </nc>
  </rcc>
  <rcc rId="21906" sId="3">
    <nc r="V64">
      <v>3</v>
    </nc>
  </rcc>
  <rcc rId="21907" sId="3">
    <nc r="V69">
      <v>3</v>
    </nc>
  </rcc>
  <rcc rId="21908" sId="3">
    <nc r="V152">
      <v>3</v>
    </nc>
  </rcc>
  <rcc rId="21909" sId="3">
    <nc r="V260">
      <v>3</v>
    </nc>
  </rcc>
  <rcc rId="21910" sId="3">
    <nc r="V274">
      <v>3</v>
    </nc>
  </rcc>
  <rcc rId="21911" sId="3">
    <nc r="V300">
      <v>3</v>
    </nc>
  </rcc>
  <rcc rId="21912" sId="3">
    <nc r="V301">
      <v>3</v>
    </nc>
  </rcc>
  <rcc rId="21913" sId="3">
    <nc r="V299">
      <v>2</v>
    </nc>
  </rcc>
  <rcc rId="21914" sId="3">
    <nc r="V316">
      <v>2</v>
    </nc>
  </rcc>
  <rcc rId="21915" sId="3">
    <nc r="V187">
      <v>3</v>
    </nc>
  </rcc>
  <rcc rId="21916" sId="3">
    <nc r="V168">
      <v>3</v>
    </nc>
  </rcc>
  <rcc rId="21917" sId="3">
    <nc r="V21">
      <v>3</v>
    </nc>
  </rcc>
</revisions>
</file>

<file path=xl/revisions/revisionLog56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1918" sId="3">
    <nc r="M168" t="inlineStr">
      <is>
        <t>Y</t>
      </is>
    </nc>
  </rcc>
  <rcc rId="21919" sId="3">
    <nc r="N168" t="inlineStr">
      <is>
        <t>Y</t>
      </is>
    </nc>
  </rcc>
  <rcc rId="21920" sId="3">
    <nc r="P168" t="inlineStr">
      <is>
        <t>Y</t>
      </is>
    </nc>
  </rcc>
  <rcc rId="21921" sId="3" odxf="1" dxf="1">
    <nc r="W168" t="inlineStr">
      <is>
        <t>RRB</t>
      </is>
    </nc>
    <odxf>
      <font>
        <sz val="8"/>
      </font>
    </odxf>
    <ndxf>
      <font>
        <sz val="8"/>
        <color theme="0" tint="-0.34998626667073579"/>
      </font>
    </ndxf>
  </rcc>
  <rcc rId="21922" sId="3" odxf="1" dxf="1">
    <nc r="X168" t="inlineStr">
      <is>
        <t>DBY</t>
      </is>
    </nc>
    <odxf>
      <font>
        <sz val="8"/>
      </font>
    </odxf>
    <ndxf>
      <font>
        <sz val="8"/>
        <color theme="0" tint="-0.34998626667073579"/>
      </font>
    </ndxf>
  </rcc>
  <rcc rId="21923" sId="3" odxf="1" dxf="1">
    <nc r="AV168" t="inlineStr">
      <is>
        <t>RRB</t>
      </is>
    </nc>
    <odxf>
      <font>
        <sz val="8"/>
      </font>
    </odxf>
    <ndxf>
      <font>
        <sz val="8"/>
        <color theme="0" tint="-0.34998626667073579"/>
      </font>
    </ndxf>
  </rcc>
  <rfmt sheetId="3" sqref="AW168" start="0" length="0">
    <dxf>
      <font>
        <sz val="8"/>
        <color theme="0" tint="-0.34998626667073579"/>
      </font>
    </dxf>
  </rfmt>
  <rcc rId="21924" sId="3" odxf="1" dxf="1">
    <nc r="AX168" t="inlineStr">
      <is>
        <t>DBY</t>
      </is>
    </nc>
    <odxf>
      <font>
        <sz val="8"/>
      </font>
    </odxf>
    <ndxf>
      <font>
        <sz val="8"/>
        <color theme="0" tint="-0.34998626667073579"/>
      </font>
    </ndxf>
  </rcc>
  <rcv guid="{83E26134-8071-4B52-B9C2-8B5396DF70B4}" action="delete"/>
  <rdn rId="0" localSheetId="3" customView="1" name="Z_83E26134_8071_4B52_B9C2_8B5396DF70B4_.wvu.Rows" hidden="1" oldHidden="1">
    <formula>Plan!$489:$751</formula>
    <oldFormula>Plan!$489:$751</oldFormula>
  </rdn>
  <rdn rId="0" localSheetId="3" customView="1" name="Z_83E26134_8071_4B52_B9C2_8B5396DF70B4_.wvu.Cols" hidden="1" oldHidden="1">
    <formula>Plan!$S:$U</formula>
    <oldFormula>Plan!$S:$U</oldFormula>
  </rdn>
  <rdn rId="0" localSheetId="3" customView="1" name="Z_83E26134_8071_4B52_B9C2_8B5396DF70B4_.wvu.FilterData" hidden="1" oldHidden="1">
    <formula>Plan!$A$5:$BQ$469</formula>
    <oldFormula>Plan!$A$5:$BQ$468</oldFormula>
  </rdn>
  <rdn rId="0" localSheetId="4" customView="1" name="Z_83E26134_8071_4B52_B9C2_8B5396DF70B4_.wvu.FilterData" hidden="1" oldHidden="1">
    <formula>'Delivery Docs Plan'!$I$1:$I$38</formula>
    <oldFormula>'Delivery Docs Plan'!$I$1:$I$38</oldFormula>
  </rdn>
  <rdn rId="0" localSheetId="5" customView="1" name="Z_83E26134_8071_4B52_B9C2_8B5396DF70B4_.wvu.Rows" hidden="1" oldHidden="1">
    <formula>'PR Matrix'!$1:$1</formula>
    <oldFormula>'PR Matrix'!$1:$1</oldFormula>
  </rdn>
  <rdn rId="0" localSheetId="5" customView="1" name="Z_83E26134_8071_4B52_B9C2_8B5396DF70B4_.wvu.Cols" hidden="1" oldHidden="1">
    <formula>'PR Matrix'!$JK:$XFD</formula>
    <oldFormula>'PR Matrix'!$JK:$XFD</oldFormula>
  </rdn>
  <rdn rId="0" localSheetId="6" customView="1" name="Z_83E26134_8071_4B52_B9C2_8B5396DF70B4_.wvu.Cols" hidden="1" oldHidden="1">
    <formula>Allocation!$L:$XFD</formula>
    <oldFormula>Allocation!$L:$XFD</oldFormula>
  </rdn>
  <rdn rId="0" localSheetId="6" customView="1" name="Z_83E26134_8071_4B52_B9C2_8B5396DF70B4_.wvu.FilterData" hidden="1" oldHidden="1">
    <formula>Allocation!$A$1:$K$1</formula>
    <oldFormula>Allocation!$A$1:$K$1</oldFormula>
  </rdn>
  <rdn rId="0" localSheetId="7" customView="1" name="Z_83E26134_8071_4B52_B9C2_8B5396DF70B4_.wvu.FilterData" hidden="1" oldHidden="1">
    <formula>'SRS Reviews'!$A$1:$S$136</formula>
    <oldFormula>'SRS Reviews'!$A$1:$S$136</oldFormula>
  </rdn>
  <rdn rId="0" localSheetId="8" customView="1" name="Z_83E26134_8071_4B52_B9C2_8B5396DF70B4_.wvu.FilterData" hidden="1" oldHidden="1">
    <formula>Estimates!$A$2:$BC$460</formula>
    <oldFormula>Estimates!$A$2:$BC$460</oldFormula>
  </rdn>
  <rdn rId="0" localSheetId="10" customView="1" name="Z_83E26134_8071_4B52_B9C2_8B5396DF70B4_.wvu.FilterData" hidden="1" oldHidden="1">
    <formula>'Open SWPRs'!$A$1:$H$615</formula>
    <oldFormula>'Open SWPRs'!$A$1:$H$615</oldFormula>
  </rdn>
  <rdn rId="0" localSheetId="12" customView="1" name="Z_83E26134_8071_4B52_B9C2_8B5396DF70B4_.wvu.FilterData" hidden="1" oldHidden="1">
    <formula>'Build Plan'!$D$3:$L$48</formula>
    <oldFormula>'Build Plan'!$D$3:$L$48</oldFormula>
  </rdn>
  <rcv guid="{83E26134-8071-4B52-B9C2-8B5396DF70B4}" action="add"/>
</revisions>
</file>

<file path=xl/revisions/revisionLog56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1937" sId="7">
    <oc r="B101">
      <v>6095</v>
    </oc>
    <nc r="B101"/>
  </rcc>
  <rcc rId="21938" sId="7">
    <oc r="C101" t="inlineStr">
      <is>
        <t>?</t>
      </is>
    </oc>
    <nc r="C101"/>
  </rcc>
  <rcv guid="{83E26134-8071-4B52-B9C2-8B5396DF70B4}" action="delete"/>
  <rdn rId="0" localSheetId="3" customView="1" name="Z_83E26134_8071_4B52_B9C2_8B5396DF70B4_.wvu.Rows" hidden="1" oldHidden="1">
    <formula>Plan!$489:$751</formula>
    <oldFormula>Plan!$489:$751</oldFormula>
  </rdn>
  <rdn rId="0" localSheetId="3" customView="1" name="Z_83E26134_8071_4B52_B9C2_8B5396DF70B4_.wvu.Cols" hidden="1" oldHidden="1">
    <formula>Plan!$S:$U</formula>
    <oldFormula>Plan!$S:$U</oldFormula>
  </rdn>
  <rdn rId="0" localSheetId="3" customView="1" name="Z_83E26134_8071_4B52_B9C2_8B5396DF70B4_.wvu.FilterData" hidden="1" oldHidden="1">
    <formula>Plan!$A$5:$BQ$469</formula>
    <oldFormula>Plan!$A$5:$BQ$469</oldFormula>
  </rdn>
  <rdn rId="0" localSheetId="4" customView="1" name="Z_83E26134_8071_4B52_B9C2_8B5396DF70B4_.wvu.FilterData" hidden="1" oldHidden="1">
    <formula>'Delivery Docs Plan'!$I$1:$I$38</formula>
    <oldFormula>'Delivery Docs Plan'!$I$1:$I$38</oldFormula>
  </rdn>
  <rdn rId="0" localSheetId="5" customView="1" name="Z_83E26134_8071_4B52_B9C2_8B5396DF70B4_.wvu.Rows" hidden="1" oldHidden="1">
    <formula>'PR Matrix'!$1:$1</formula>
    <oldFormula>'PR Matrix'!$1:$1</oldFormula>
  </rdn>
  <rdn rId="0" localSheetId="5" customView="1" name="Z_83E26134_8071_4B52_B9C2_8B5396DF70B4_.wvu.Cols" hidden="1" oldHidden="1">
    <formula>'PR Matrix'!$JK:$XFD</formula>
    <oldFormula>'PR Matrix'!$JK:$XFD</oldFormula>
  </rdn>
  <rdn rId="0" localSheetId="6" customView="1" name="Z_83E26134_8071_4B52_B9C2_8B5396DF70B4_.wvu.Cols" hidden="1" oldHidden="1">
    <formula>Allocation!$L:$XFD</formula>
    <oldFormula>Allocation!$L:$XFD</oldFormula>
  </rdn>
  <rdn rId="0" localSheetId="6" customView="1" name="Z_83E26134_8071_4B52_B9C2_8B5396DF70B4_.wvu.FilterData" hidden="1" oldHidden="1">
    <formula>Allocation!$A$1:$K$1</formula>
    <oldFormula>Allocation!$A$1:$K$1</oldFormula>
  </rdn>
  <rdn rId="0" localSheetId="7" customView="1" name="Z_83E26134_8071_4B52_B9C2_8B5396DF70B4_.wvu.FilterData" hidden="1" oldHidden="1">
    <formula>'SRS Reviews'!$A$1:$S$136</formula>
    <oldFormula>'SRS Reviews'!$A$1:$S$136</oldFormula>
  </rdn>
  <rdn rId="0" localSheetId="8" customView="1" name="Z_83E26134_8071_4B52_B9C2_8B5396DF70B4_.wvu.FilterData" hidden="1" oldHidden="1">
    <formula>Estimates!$A$2:$BC$460</formula>
    <oldFormula>Estimates!$A$2:$BC$460</oldFormula>
  </rdn>
  <rdn rId="0" localSheetId="10" customView="1" name="Z_83E26134_8071_4B52_B9C2_8B5396DF70B4_.wvu.FilterData" hidden="1" oldHidden="1">
    <formula>'Open SWPRs'!$A$1:$H$615</formula>
    <oldFormula>'Open SWPRs'!$A$1:$H$615</oldFormula>
  </rdn>
  <rdn rId="0" localSheetId="12" customView="1" name="Z_83E26134_8071_4B52_B9C2_8B5396DF70B4_.wvu.FilterData" hidden="1" oldHidden="1">
    <formula>'Build Plan'!$D$3:$L$48</formula>
    <oldFormula>'Build Plan'!$D$3:$L$48</oldFormula>
  </rdn>
  <rcv guid="{83E26134-8071-4B52-B9C2-8B5396DF70B4}" action="add"/>
</revisions>
</file>

<file path=xl/revisions/revisionLog56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7" sqref="E39" start="0" length="2147483647">
    <dxf>
      <font>
        <color rgb="FFFF0000"/>
      </font>
    </dxf>
  </rfmt>
  <rcc rId="21951" sId="7" odxf="1" dxf="1">
    <nc r="L39" t="inlineStr">
      <is>
        <t>Steve</t>
      </is>
    </nc>
    <odxf>
      <font>
        <sz val="10"/>
        <color auto="1"/>
        <name val="Arial"/>
        <scheme val="none"/>
      </font>
    </odxf>
    <ndxf>
      <font>
        <sz val="10"/>
        <color auto="1"/>
        <name val="Arial"/>
        <scheme val="none"/>
      </font>
    </ndxf>
  </rcc>
  <rfmt sheetId="7" sqref="L39" start="0" length="2147483647">
    <dxf>
      <font>
        <color rgb="FFFF0000"/>
      </font>
    </dxf>
  </rfmt>
  <rcc rId="21952" sId="7">
    <oc r="K19" t="inlineStr">
      <is>
        <t>RRB</t>
      </is>
    </oc>
    <nc r="K19" t="inlineStr">
      <is>
        <t>Hemanth</t>
      </is>
    </nc>
  </rcc>
  <rcc rId="21953" sId="7">
    <nc r="J99" t="inlineStr">
      <is>
        <t>no</t>
      </is>
    </nc>
  </rcc>
</revisions>
</file>

<file path=xl/revisions/revisionLog56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1954" sId="7" odxf="1" dxf="1">
    <nc r="I112" t="inlineStr">
      <is>
        <t>Clare</t>
      </is>
    </nc>
    <odxf>
      <font>
        <sz val="10"/>
        <color auto="1"/>
        <name val="Arial"/>
        <scheme val="none"/>
      </font>
    </odxf>
    <ndxf>
      <font>
        <sz val="10"/>
        <color auto="1"/>
        <name val="Arial"/>
        <scheme val="none"/>
      </font>
    </ndxf>
  </rcc>
  <rfmt sheetId="7" sqref="I112" start="0" length="2147483647">
    <dxf>
      <font>
        <color rgb="FFFF0000"/>
      </font>
    </dxf>
  </rfmt>
  <rcc rId="21955" sId="3">
    <oc r="M299" t="inlineStr">
      <is>
        <t>Y</t>
      </is>
    </oc>
    <nc r="M299"/>
  </rcc>
  <rcc rId="21956" sId="3">
    <oc r="M316" t="inlineStr">
      <is>
        <t>Y</t>
      </is>
    </oc>
    <nc r="M316"/>
  </rcc>
  <rcc rId="21957" sId="3">
    <oc r="W299" t="inlineStr">
      <is>
        <t>RRB</t>
      </is>
    </oc>
    <nc r="W299"/>
  </rcc>
  <rcc rId="21958" sId="3">
    <oc r="X299" t="inlineStr">
      <is>
        <t>SP</t>
      </is>
    </oc>
    <nc r="X299"/>
  </rcc>
  <rcc rId="21959" sId="3">
    <oc r="W316" t="inlineStr">
      <is>
        <t>RRB</t>
      </is>
    </oc>
    <nc r="W316"/>
  </rcc>
  <rcc rId="21960" sId="3">
    <oc r="X316" t="inlineStr">
      <is>
        <t>SP</t>
      </is>
    </oc>
    <nc r="X316"/>
  </rcc>
  <rcv guid="{83E26134-8071-4B52-B9C2-8B5396DF70B4}" action="delete"/>
  <rdn rId="0" localSheetId="3" customView="1" name="Z_83E26134_8071_4B52_B9C2_8B5396DF70B4_.wvu.Rows" hidden="1" oldHidden="1">
    <formula>Plan!$489:$751</formula>
    <oldFormula>Plan!$489:$751</oldFormula>
  </rdn>
  <rdn rId="0" localSheetId="3" customView="1" name="Z_83E26134_8071_4B52_B9C2_8B5396DF70B4_.wvu.Cols" hidden="1" oldHidden="1">
    <formula>Plan!$S:$U</formula>
    <oldFormula>Plan!$S:$U</oldFormula>
  </rdn>
  <rdn rId="0" localSheetId="3" customView="1" name="Z_83E26134_8071_4B52_B9C2_8B5396DF70B4_.wvu.FilterData" hidden="1" oldHidden="1">
    <formula>Plan!$A$5:$BQ$469</formula>
    <oldFormula>Plan!$A$5:$BQ$469</oldFormula>
  </rdn>
  <rdn rId="0" localSheetId="4" customView="1" name="Z_83E26134_8071_4B52_B9C2_8B5396DF70B4_.wvu.FilterData" hidden="1" oldHidden="1">
    <formula>'Delivery Docs Plan'!$I$1:$I$38</formula>
    <oldFormula>'Delivery Docs Plan'!$I$1:$I$38</oldFormula>
  </rdn>
  <rdn rId="0" localSheetId="5" customView="1" name="Z_83E26134_8071_4B52_B9C2_8B5396DF70B4_.wvu.Rows" hidden="1" oldHidden="1">
    <formula>'PR Matrix'!$1:$1</formula>
    <oldFormula>'PR Matrix'!$1:$1</oldFormula>
  </rdn>
  <rdn rId="0" localSheetId="5" customView="1" name="Z_83E26134_8071_4B52_B9C2_8B5396DF70B4_.wvu.Cols" hidden="1" oldHidden="1">
    <formula>'PR Matrix'!$JK:$XFD</formula>
    <oldFormula>'PR Matrix'!$JK:$XFD</oldFormula>
  </rdn>
  <rdn rId="0" localSheetId="6" customView="1" name="Z_83E26134_8071_4B52_B9C2_8B5396DF70B4_.wvu.Cols" hidden="1" oldHidden="1">
    <formula>Allocation!$L:$XFD</formula>
    <oldFormula>Allocation!$L:$XFD</oldFormula>
  </rdn>
  <rdn rId="0" localSheetId="6" customView="1" name="Z_83E26134_8071_4B52_B9C2_8B5396DF70B4_.wvu.FilterData" hidden="1" oldHidden="1">
    <formula>Allocation!$A$1:$K$1</formula>
    <oldFormula>Allocation!$A$1:$K$1</oldFormula>
  </rdn>
  <rdn rId="0" localSheetId="7" customView="1" name="Z_83E26134_8071_4B52_B9C2_8B5396DF70B4_.wvu.FilterData" hidden="1" oldHidden="1">
    <formula>'SRS Reviews'!$A$1:$S$136</formula>
    <oldFormula>'SRS Reviews'!$A$1:$S$136</oldFormula>
  </rdn>
  <rdn rId="0" localSheetId="8" customView="1" name="Z_83E26134_8071_4B52_B9C2_8B5396DF70B4_.wvu.FilterData" hidden="1" oldHidden="1">
    <formula>Estimates!$A$2:$BC$460</formula>
    <oldFormula>Estimates!$A$2:$BC$460</oldFormula>
  </rdn>
  <rdn rId="0" localSheetId="10" customView="1" name="Z_83E26134_8071_4B52_B9C2_8B5396DF70B4_.wvu.FilterData" hidden="1" oldHidden="1">
    <formula>'Open SWPRs'!$A$1:$H$615</formula>
    <oldFormula>'Open SWPRs'!$A$1:$H$615</oldFormula>
  </rdn>
  <rdn rId="0" localSheetId="12" customView="1" name="Z_83E26134_8071_4B52_B9C2_8B5396DF70B4_.wvu.FilterData" hidden="1" oldHidden="1">
    <formula>'Build Plan'!$D$3:$L$48</formula>
    <oldFormula>'Build Plan'!$D$3:$L$48</oldFormula>
  </rdn>
  <rcv guid="{83E26134-8071-4B52-B9C2-8B5396DF70B4}" action="add"/>
</revisions>
</file>

<file path=xl/revisions/revisionLog56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dn rId="0" localSheetId="3" customView="1" name="Z_24BD079B_697C_411C_9008_788A5796422B_.wvu.Rows" hidden="1" oldHidden="1">
    <formula>Plan!$489:$751</formula>
  </rdn>
  <rdn rId="0" localSheetId="3" customView="1" name="Z_24BD079B_697C_411C_9008_788A5796422B_.wvu.Cols" hidden="1" oldHidden="1">
    <formula>Plan!$S:$U</formula>
  </rdn>
  <rdn rId="0" localSheetId="3" customView="1" name="Z_24BD079B_697C_411C_9008_788A5796422B_.wvu.FilterData" hidden="1" oldHidden="1">
    <formula>Plan!$A$5:$BQ$469</formula>
  </rdn>
  <rdn rId="0" localSheetId="4" customView="1" name="Z_24BD079B_697C_411C_9008_788A5796422B_.wvu.FilterData" hidden="1" oldHidden="1">
    <formula>'Delivery Docs Plan'!$I$1:$I$38</formula>
  </rdn>
  <rdn rId="0" localSheetId="5" customView="1" name="Z_24BD079B_697C_411C_9008_788A5796422B_.wvu.Rows" hidden="1" oldHidden="1">
    <formula>'PR Matrix'!$1:$1</formula>
  </rdn>
  <rdn rId="0" localSheetId="5" customView="1" name="Z_24BD079B_697C_411C_9008_788A5796422B_.wvu.Cols" hidden="1" oldHidden="1">
    <formula>'PR Matrix'!$JK:$XFD</formula>
  </rdn>
  <rdn rId="0" localSheetId="6" customView="1" name="Z_24BD079B_697C_411C_9008_788A5796422B_.wvu.Cols" hidden="1" oldHidden="1">
    <formula>Allocation!$L:$XFD</formula>
  </rdn>
  <rdn rId="0" localSheetId="6" customView="1" name="Z_24BD079B_697C_411C_9008_788A5796422B_.wvu.FilterData" hidden="1" oldHidden="1">
    <formula>Allocation!$A$1:$K$1</formula>
  </rdn>
  <rdn rId="0" localSheetId="7" customView="1" name="Z_24BD079B_697C_411C_9008_788A5796422B_.wvu.FilterData" hidden="1" oldHidden="1">
    <formula>'SRS Reviews'!$A$1:$S$136</formula>
  </rdn>
  <rdn rId="0" localSheetId="8" customView="1" name="Z_24BD079B_697C_411C_9008_788A5796422B_.wvu.FilterData" hidden="1" oldHidden="1">
    <formula>Estimates!$A$2:$BC$460</formula>
  </rdn>
  <rdn rId="0" localSheetId="10" customView="1" name="Z_24BD079B_697C_411C_9008_788A5796422B_.wvu.FilterData" hidden="1" oldHidden="1">
    <formula>'Open SWPRs'!$A$1:$H$615</formula>
  </rdn>
  <rdn rId="0" localSheetId="12" customView="1" name="Z_24BD079B_697C_411C_9008_788A5796422B_.wvu.FilterData" hidden="1" oldHidden="1">
    <formula>'Build Plan'!$D$3:$L$48</formula>
  </rdn>
  <rcv guid="{24BD079B-697C-411C-9008-788A5796422B}" action="add"/>
</revisions>
</file>

<file path=xl/revisions/revisionLog56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1985" sId="5">
    <oc r="B26">
      <v>5955</v>
    </oc>
    <nc r="B26"/>
  </rcc>
  <rcc rId="21986" sId="5">
    <oc r="C26" t="inlineStr">
      <is>
        <t>Y</t>
      </is>
    </oc>
    <nc r="C26"/>
  </rcc>
  <rcc rId="21987" sId="5">
    <oc r="B75">
      <v>5955</v>
    </oc>
    <nc r="B75">
      <v>6247</v>
    </nc>
  </rcc>
  <rcc rId="21988" sId="5">
    <oc r="B80">
      <v>5955</v>
    </oc>
    <nc r="B80">
      <v>6247</v>
    </nc>
  </rcc>
  <rcc rId="21989" sId="5">
    <oc r="B163">
      <v>5955</v>
    </oc>
    <nc r="B163">
      <v>6247</v>
    </nc>
  </rcc>
  <rcc rId="21990" sId="5">
    <oc r="B271">
      <v>5955</v>
    </oc>
    <nc r="B271"/>
  </rcc>
  <rcc rId="21991" sId="5">
    <oc r="C271" t="inlineStr">
      <is>
        <t>Y</t>
      </is>
    </oc>
    <nc r="C271"/>
  </rcc>
  <rcc rId="21992" sId="5">
    <oc r="C284" t="inlineStr">
      <is>
        <t>Y</t>
      </is>
    </oc>
    <nc r="C284"/>
  </rcc>
  <rcc rId="21993" sId="5">
    <oc r="B284">
      <v>5955</v>
    </oc>
    <nc r="B284">
      <v>6217</v>
    </nc>
  </rcc>
  <rcc rId="21994" sId="5">
    <oc r="B285">
      <v>5955</v>
    </oc>
    <nc r="B285"/>
  </rcc>
  <rcc rId="21995" sId="5">
    <oc r="C285" t="inlineStr">
      <is>
        <t>Y</t>
      </is>
    </oc>
    <nc r="C285"/>
  </rcc>
  <rcc rId="21996" sId="5">
    <oc r="C311" t="inlineStr">
      <is>
        <t>Y</t>
      </is>
    </oc>
    <nc r="C311"/>
  </rcc>
  <rcc rId="21997" sId="5">
    <oc r="C312" t="inlineStr">
      <is>
        <t>Y</t>
      </is>
    </oc>
    <nc r="C312"/>
  </rcc>
  <rcc rId="21998" sId="5">
    <oc r="B312">
      <v>5955</v>
    </oc>
    <nc r="B312"/>
  </rcc>
  <rcc rId="21999" sId="5">
    <oc r="B311">
      <v>5955</v>
    </oc>
    <nc r="B311"/>
  </rcc>
  <rcc rId="22000" sId="3">
    <oc r="E15">
      <v>6247</v>
    </oc>
    <nc r="E15"/>
  </rcc>
  <rcc rId="22001" sId="3">
    <oc r="M15" t="inlineStr">
      <is>
        <t>Y</t>
      </is>
    </oc>
    <nc r="M15"/>
  </rcc>
  <rcc rId="22002" sId="3">
    <oc r="N15" t="inlineStr">
      <is>
        <t>Y</t>
      </is>
    </oc>
    <nc r="N15"/>
  </rcc>
  <rcc rId="22003" sId="3">
    <oc r="O15" t="inlineStr">
      <is>
        <t>Y</t>
      </is>
    </oc>
    <nc r="O15"/>
  </rcc>
  <rcc rId="22004" sId="3">
    <oc r="P15" t="inlineStr">
      <is>
        <t>Y</t>
      </is>
    </oc>
    <nc r="P15"/>
  </rcc>
  <rcc rId="22005" sId="3">
    <oc r="E260">
      <v>6247</v>
    </oc>
    <nc r="E260"/>
  </rcc>
  <rcc rId="22006" sId="3">
    <oc r="E274">
      <v>6247</v>
    </oc>
    <nc r="E274"/>
  </rcc>
  <rcc rId="22007" sId="3">
    <oc r="E300">
      <v>6247</v>
    </oc>
    <nc r="E300"/>
  </rcc>
  <rcc rId="22008" sId="3">
    <oc r="E301">
      <v>6247</v>
    </oc>
    <nc r="E301"/>
  </rcc>
  <rcc rId="22009" sId="3">
    <oc r="M274" t="inlineStr">
      <is>
        <t>Y</t>
      </is>
    </oc>
    <nc r="M274"/>
  </rcc>
  <rcc rId="22010" sId="3">
    <oc r="N274" t="inlineStr">
      <is>
        <t>Y</t>
      </is>
    </oc>
    <nc r="N274"/>
  </rcc>
  <rcc rId="22011" sId="3">
    <oc r="O274" t="inlineStr">
      <is>
        <t>Y</t>
      </is>
    </oc>
    <nc r="O274"/>
  </rcc>
  <rcc rId="22012" sId="3">
    <oc r="P274" t="inlineStr">
      <is>
        <t>Y</t>
      </is>
    </oc>
    <nc r="P274"/>
  </rcc>
  <rcc rId="22013" sId="3">
    <oc r="M300" t="inlineStr">
      <is>
        <t>Y</t>
      </is>
    </oc>
    <nc r="M300"/>
  </rcc>
  <rcc rId="22014" sId="3">
    <oc r="N300" t="inlineStr">
      <is>
        <t>Y</t>
      </is>
    </oc>
    <nc r="N300"/>
  </rcc>
  <rcc rId="22015" sId="3">
    <oc r="O300" t="inlineStr">
      <is>
        <t>Y</t>
      </is>
    </oc>
    <nc r="O300"/>
  </rcc>
  <rcc rId="22016" sId="3">
    <oc r="P300" t="inlineStr">
      <is>
        <t>Y</t>
      </is>
    </oc>
    <nc r="P300"/>
  </rcc>
  <rcc rId="22017" sId="3">
    <oc r="M301" t="inlineStr">
      <is>
        <t>Y</t>
      </is>
    </oc>
    <nc r="M301"/>
  </rcc>
  <rcc rId="22018" sId="3">
    <oc r="N301" t="inlineStr">
      <is>
        <t>Y</t>
      </is>
    </oc>
    <nc r="N301"/>
  </rcc>
  <rcc rId="22019" sId="3">
    <oc r="O301" t="inlineStr">
      <is>
        <t>Y</t>
      </is>
    </oc>
    <nc r="O301"/>
  </rcc>
  <rcc rId="22020" sId="3">
    <oc r="P301" t="inlineStr">
      <is>
        <t>Y</t>
      </is>
    </oc>
    <nc r="P301"/>
  </rcc>
  <rcc rId="22021" sId="3">
    <oc r="W274" t="inlineStr">
      <is>
        <t>RRB</t>
      </is>
    </oc>
    <nc r="W274"/>
  </rcc>
  <rcc rId="22022" sId="3">
    <oc r="X274" t="inlineStr">
      <is>
        <t>SN</t>
      </is>
    </oc>
    <nc r="X274"/>
  </rcc>
  <rcc rId="22023" sId="3">
    <oc r="AF274" t="inlineStr">
      <is>
        <t>RRB</t>
      </is>
    </oc>
    <nc r="AF274"/>
  </rcc>
  <rcc rId="22024" sId="3">
    <oc r="AG274" t="inlineStr">
      <is>
        <t>SN</t>
      </is>
    </oc>
    <nc r="AG274"/>
  </rcc>
  <rcc rId="22025" sId="3">
    <oc r="AV274" t="inlineStr">
      <is>
        <t>RRB</t>
      </is>
    </oc>
    <nc r="AV274"/>
  </rcc>
  <rcc rId="22026" sId="3">
    <oc r="AX274" t="inlineStr">
      <is>
        <t>SN</t>
      </is>
    </oc>
    <nc r="AX274"/>
  </rcc>
  <rcc rId="22027" sId="3">
    <oc r="E273" t="inlineStr">
      <is>
        <t>6247, 6217</t>
      </is>
    </oc>
    <nc r="E273">
      <v>6217</v>
    </nc>
  </rcc>
  <rcv guid="{83E26134-8071-4B52-B9C2-8B5396DF70B4}" action="delete"/>
  <rdn rId="0" localSheetId="3" customView="1" name="Z_83E26134_8071_4B52_B9C2_8B5396DF70B4_.wvu.Rows" hidden="1" oldHidden="1">
    <formula>Plan!$489:$751</formula>
    <oldFormula>Plan!$489:$751</oldFormula>
  </rdn>
  <rdn rId="0" localSheetId="3" customView="1" name="Z_83E26134_8071_4B52_B9C2_8B5396DF70B4_.wvu.Cols" hidden="1" oldHidden="1">
    <formula>Plan!$S:$U</formula>
    <oldFormula>Plan!$S:$U</oldFormula>
  </rdn>
  <rdn rId="0" localSheetId="3" customView="1" name="Z_83E26134_8071_4B52_B9C2_8B5396DF70B4_.wvu.FilterData" hidden="1" oldHidden="1">
    <formula>Plan!$A$5:$BQ$469</formula>
    <oldFormula>Plan!$A$5:$BQ$469</oldFormula>
  </rdn>
  <rdn rId="0" localSheetId="4" customView="1" name="Z_83E26134_8071_4B52_B9C2_8B5396DF70B4_.wvu.FilterData" hidden="1" oldHidden="1">
    <formula>'Delivery Docs Plan'!$I$1:$I$38</formula>
    <oldFormula>'Delivery Docs Plan'!$I$1:$I$38</oldFormula>
  </rdn>
  <rdn rId="0" localSheetId="5" customView="1" name="Z_83E26134_8071_4B52_B9C2_8B5396DF70B4_.wvu.Rows" hidden="1" oldHidden="1">
    <formula>'PR Matrix'!$1:$1</formula>
    <oldFormula>'PR Matrix'!$1:$1</oldFormula>
  </rdn>
  <rdn rId="0" localSheetId="5" customView="1" name="Z_83E26134_8071_4B52_B9C2_8B5396DF70B4_.wvu.Cols" hidden="1" oldHidden="1">
    <formula>'PR Matrix'!$JK:$XFD</formula>
    <oldFormula>'PR Matrix'!$JK:$XFD</oldFormula>
  </rdn>
  <rdn rId="0" localSheetId="6" customView="1" name="Z_83E26134_8071_4B52_B9C2_8B5396DF70B4_.wvu.Cols" hidden="1" oldHidden="1">
    <formula>Allocation!$L:$XFD</formula>
    <oldFormula>Allocation!$L:$XFD</oldFormula>
  </rdn>
  <rdn rId="0" localSheetId="6" customView="1" name="Z_83E26134_8071_4B52_B9C2_8B5396DF70B4_.wvu.FilterData" hidden="1" oldHidden="1">
    <formula>Allocation!$A$1:$K$1</formula>
    <oldFormula>Allocation!$A$1:$K$1</oldFormula>
  </rdn>
  <rdn rId="0" localSheetId="7" customView="1" name="Z_83E26134_8071_4B52_B9C2_8B5396DF70B4_.wvu.FilterData" hidden="1" oldHidden="1">
    <formula>'SRS Reviews'!$A$1:$S$136</formula>
    <oldFormula>'SRS Reviews'!$A$1:$S$136</oldFormula>
  </rdn>
  <rdn rId="0" localSheetId="8" customView="1" name="Z_83E26134_8071_4B52_B9C2_8B5396DF70B4_.wvu.FilterData" hidden="1" oldHidden="1">
    <formula>Estimates!$A$2:$BC$460</formula>
    <oldFormula>Estimates!$A$2:$BC$460</oldFormula>
  </rdn>
  <rdn rId="0" localSheetId="10" customView="1" name="Z_83E26134_8071_4B52_B9C2_8B5396DF70B4_.wvu.FilterData" hidden="1" oldHidden="1">
    <formula>'Open SWPRs'!$A$1:$H$615</formula>
    <oldFormula>'Open SWPRs'!$A$1:$H$615</oldFormula>
  </rdn>
  <rdn rId="0" localSheetId="12" customView="1" name="Z_83E26134_8071_4B52_B9C2_8B5396DF70B4_.wvu.FilterData" hidden="1" oldHidden="1">
    <formula>'Build Plan'!$D$3:$L$48</formula>
    <oldFormula>'Build Plan'!$D$3:$L$48</oldFormula>
  </rdn>
  <rcv guid="{83E26134-8071-4B52-B9C2-8B5396DF70B4}" action="add"/>
</revisions>
</file>

<file path=xl/revisions/revisionLog56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2040" sId="8">
    <nc r="C18" t="inlineStr">
      <is>
        <t>Low</t>
      </is>
    </nc>
  </rcc>
  <rcc rId="22041" sId="8">
    <oc r="C165" t="inlineStr">
      <is>
        <t>Medium</t>
      </is>
    </oc>
    <nc r="C165" t="inlineStr">
      <is>
        <t>High</t>
      </is>
    </nc>
  </rcc>
  <rcc rId="22042" sId="8">
    <oc r="C166" t="inlineStr">
      <is>
        <t>Medium</t>
      </is>
    </oc>
    <nc r="C166" t="inlineStr">
      <is>
        <t>High</t>
      </is>
    </nc>
  </rcc>
  <rcv guid="{83E26134-8071-4B52-B9C2-8B5396DF70B4}" action="delete"/>
  <rdn rId="0" localSheetId="3" customView="1" name="Z_83E26134_8071_4B52_B9C2_8B5396DF70B4_.wvu.Rows" hidden="1" oldHidden="1">
    <formula>Plan!$489:$751</formula>
    <oldFormula>Plan!$489:$751</oldFormula>
  </rdn>
  <rdn rId="0" localSheetId="3" customView="1" name="Z_83E26134_8071_4B52_B9C2_8B5396DF70B4_.wvu.Cols" hidden="1" oldHidden="1">
    <formula>Plan!$S:$U</formula>
    <oldFormula>Plan!$S:$U</oldFormula>
  </rdn>
  <rdn rId="0" localSheetId="3" customView="1" name="Z_83E26134_8071_4B52_B9C2_8B5396DF70B4_.wvu.FilterData" hidden="1" oldHidden="1">
    <formula>Plan!$A$5:$BQ$469</formula>
    <oldFormula>Plan!$A$5:$BQ$469</oldFormula>
  </rdn>
  <rdn rId="0" localSheetId="4" customView="1" name="Z_83E26134_8071_4B52_B9C2_8B5396DF70B4_.wvu.FilterData" hidden="1" oldHidden="1">
    <formula>'Delivery Docs Plan'!$I$1:$I$38</formula>
    <oldFormula>'Delivery Docs Plan'!$I$1:$I$38</oldFormula>
  </rdn>
  <rdn rId="0" localSheetId="5" customView="1" name="Z_83E26134_8071_4B52_B9C2_8B5396DF70B4_.wvu.Rows" hidden="1" oldHidden="1">
    <formula>'PR Matrix'!$1:$1</formula>
    <oldFormula>'PR Matrix'!$1:$1</oldFormula>
  </rdn>
  <rdn rId="0" localSheetId="5" customView="1" name="Z_83E26134_8071_4B52_B9C2_8B5396DF70B4_.wvu.Cols" hidden="1" oldHidden="1">
    <formula>'PR Matrix'!$JK:$XFD</formula>
    <oldFormula>'PR Matrix'!$JK:$XFD</oldFormula>
  </rdn>
  <rdn rId="0" localSheetId="6" customView="1" name="Z_83E26134_8071_4B52_B9C2_8B5396DF70B4_.wvu.Cols" hidden="1" oldHidden="1">
    <formula>Allocation!$L:$XFD</formula>
    <oldFormula>Allocation!$L:$XFD</oldFormula>
  </rdn>
  <rdn rId="0" localSheetId="6" customView="1" name="Z_83E26134_8071_4B52_B9C2_8B5396DF70B4_.wvu.FilterData" hidden="1" oldHidden="1">
    <formula>Allocation!$A$1:$K$1</formula>
    <oldFormula>Allocation!$A$1:$K$1</oldFormula>
  </rdn>
  <rdn rId="0" localSheetId="7" customView="1" name="Z_83E26134_8071_4B52_B9C2_8B5396DF70B4_.wvu.FilterData" hidden="1" oldHidden="1">
    <formula>'SRS Reviews'!$A$1:$S$136</formula>
    <oldFormula>'SRS Reviews'!$A$1:$S$136</oldFormula>
  </rdn>
  <rdn rId="0" localSheetId="8" customView="1" name="Z_83E26134_8071_4B52_B9C2_8B5396DF70B4_.wvu.FilterData" hidden="1" oldHidden="1">
    <formula>Estimates!$A$2:$BC$460</formula>
    <oldFormula>Estimates!$A$2:$BC$460</oldFormula>
  </rdn>
  <rdn rId="0" localSheetId="10" customView="1" name="Z_83E26134_8071_4B52_B9C2_8B5396DF70B4_.wvu.FilterData" hidden="1" oldHidden="1">
    <formula>'Open SWPRs'!$A$1:$H$615</formula>
    <oldFormula>'Open SWPRs'!$A$1:$H$615</oldFormula>
  </rdn>
  <rdn rId="0" localSheetId="12" customView="1" name="Z_83E26134_8071_4B52_B9C2_8B5396DF70B4_.wvu.FilterData" hidden="1" oldHidden="1">
    <formula>'Build Plan'!$D$3:$L$48</formula>
    <oldFormula>'Build Plan'!$D$3:$L$48</oldFormula>
  </rdn>
  <rcv guid="{83E26134-8071-4B52-B9C2-8B5396DF70B4}" action="add"/>
</revisions>
</file>

<file path=xl/revisions/revisionLog57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2055" sId="7">
    <nc r="J112" t="inlineStr">
      <is>
        <t>no</t>
      </is>
    </nc>
  </rcc>
  <rfmt sheetId="7" sqref="J112" start="0" length="2147483647">
    <dxf>
      <font>
        <color rgb="FFFF0000"/>
      </font>
    </dxf>
  </rfmt>
  <rfmt sheetId="7" sqref="I112" start="0" length="2147483647">
    <dxf>
      <font>
        <color rgb="FF00B050"/>
      </font>
    </dxf>
  </rfmt>
  <rcc rId="22056" sId="7">
    <oc r="J19" t="inlineStr">
      <is>
        <t>No</t>
      </is>
    </oc>
    <nc r="J19" t="inlineStr">
      <is>
        <t>Yes</t>
      </is>
    </nc>
  </rcc>
  <rfmt sheetId="7" sqref="J19" start="0" length="2147483647">
    <dxf>
      <font>
        <color rgb="FF00B050"/>
      </font>
    </dxf>
  </rfmt>
  <rcv guid="{83E26134-8071-4B52-B9C2-8B5396DF70B4}" action="delete"/>
  <rdn rId="0" localSheetId="3" customView="1" name="Z_83E26134_8071_4B52_B9C2_8B5396DF70B4_.wvu.Rows" hidden="1" oldHidden="1">
    <formula>Plan!$489:$751</formula>
    <oldFormula>Plan!$489:$751</oldFormula>
  </rdn>
  <rdn rId="0" localSheetId="3" customView="1" name="Z_83E26134_8071_4B52_B9C2_8B5396DF70B4_.wvu.Cols" hidden="1" oldHidden="1">
    <formula>Plan!$S:$U</formula>
    <oldFormula>Plan!$S:$U</oldFormula>
  </rdn>
  <rdn rId="0" localSheetId="3" customView="1" name="Z_83E26134_8071_4B52_B9C2_8B5396DF70B4_.wvu.FilterData" hidden="1" oldHidden="1">
    <formula>Plan!$A$5:$BQ$469</formula>
    <oldFormula>Plan!$A$5:$BQ$469</oldFormula>
  </rdn>
  <rdn rId="0" localSheetId="4" customView="1" name="Z_83E26134_8071_4B52_B9C2_8B5396DF70B4_.wvu.FilterData" hidden="1" oldHidden="1">
    <formula>'Delivery Docs Plan'!$I$1:$I$38</formula>
    <oldFormula>'Delivery Docs Plan'!$I$1:$I$38</oldFormula>
  </rdn>
  <rdn rId="0" localSheetId="5" customView="1" name="Z_83E26134_8071_4B52_B9C2_8B5396DF70B4_.wvu.Rows" hidden="1" oldHidden="1">
    <formula>'PR Matrix'!$1:$1</formula>
    <oldFormula>'PR Matrix'!$1:$1</oldFormula>
  </rdn>
  <rdn rId="0" localSheetId="5" customView="1" name="Z_83E26134_8071_4B52_B9C2_8B5396DF70B4_.wvu.Cols" hidden="1" oldHidden="1">
    <formula>'PR Matrix'!$JK:$XFD</formula>
    <oldFormula>'PR Matrix'!$JK:$XFD</oldFormula>
  </rdn>
  <rdn rId="0" localSheetId="6" customView="1" name="Z_83E26134_8071_4B52_B9C2_8B5396DF70B4_.wvu.Cols" hidden="1" oldHidden="1">
    <formula>Allocation!$L:$XFD</formula>
    <oldFormula>Allocation!$L:$XFD</oldFormula>
  </rdn>
  <rdn rId="0" localSheetId="6" customView="1" name="Z_83E26134_8071_4B52_B9C2_8B5396DF70B4_.wvu.FilterData" hidden="1" oldHidden="1">
    <formula>Allocation!$A$1:$K$1</formula>
    <oldFormula>Allocation!$A$1:$K$1</oldFormula>
  </rdn>
  <rdn rId="0" localSheetId="7" customView="1" name="Z_83E26134_8071_4B52_B9C2_8B5396DF70B4_.wvu.FilterData" hidden="1" oldHidden="1">
    <formula>'SRS Reviews'!$A$1:$S$136</formula>
    <oldFormula>'SRS Reviews'!$A$1:$S$136</oldFormula>
  </rdn>
  <rdn rId="0" localSheetId="8" customView="1" name="Z_83E26134_8071_4B52_B9C2_8B5396DF70B4_.wvu.FilterData" hidden="1" oldHidden="1">
    <formula>Estimates!$A$2:$BC$460</formula>
    <oldFormula>Estimates!$A$2:$BC$460</oldFormula>
  </rdn>
  <rdn rId="0" localSheetId="10" customView="1" name="Z_83E26134_8071_4B52_B9C2_8B5396DF70B4_.wvu.FilterData" hidden="1" oldHidden="1">
    <formula>'Open SWPRs'!$A$1:$H$615</formula>
    <oldFormula>'Open SWPRs'!$A$1:$H$615</oldFormula>
  </rdn>
  <rdn rId="0" localSheetId="12" customView="1" name="Z_83E26134_8071_4B52_B9C2_8B5396DF70B4_.wvu.FilterData" hidden="1" oldHidden="1">
    <formula>'Build Plan'!$D$3:$L$48</formula>
    <oldFormula>'Build Plan'!$D$3:$L$48</oldFormula>
  </rdn>
  <rcv guid="{83E26134-8071-4B52-B9C2-8B5396DF70B4}" action="add"/>
</revisions>
</file>

<file path=xl/revisions/revisionLog57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83E26134-8071-4B52-B9C2-8B5396DF70B4}" action="delete"/>
  <rdn rId="0" localSheetId="3" customView="1" name="Z_83E26134_8071_4B52_B9C2_8B5396DF70B4_.wvu.Rows" hidden="1" oldHidden="1">
    <formula>Plan!$489:$751</formula>
    <oldFormula>Plan!$489:$751</oldFormula>
  </rdn>
  <rdn rId="0" localSheetId="3" customView="1" name="Z_83E26134_8071_4B52_B9C2_8B5396DF70B4_.wvu.Cols" hidden="1" oldHidden="1">
    <formula>Plan!$S:$U</formula>
    <oldFormula>Plan!$S:$U</oldFormula>
  </rdn>
  <rdn rId="0" localSheetId="3" customView="1" name="Z_83E26134_8071_4B52_B9C2_8B5396DF70B4_.wvu.FilterData" hidden="1" oldHidden="1">
    <formula>Plan!$A$5:$BQ$469</formula>
    <oldFormula>Plan!$A$5:$BQ$469</oldFormula>
  </rdn>
  <rdn rId="0" localSheetId="4" customView="1" name="Z_83E26134_8071_4B52_B9C2_8B5396DF70B4_.wvu.FilterData" hidden="1" oldHidden="1">
    <formula>'Delivery Docs Plan'!$I$1:$I$38</formula>
    <oldFormula>'Delivery Docs Plan'!$I$1:$I$38</oldFormula>
  </rdn>
  <rdn rId="0" localSheetId="5" customView="1" name="Z_83E26134_8071_4B52_B9C2_8B5396DF70B4_.wvu.Rows" hidden="1" oldHidden="1">
    <formula>'PR Matrix'!$1:$1</formula>
    <oldFormula>'PR Matrix'!$1:$1</oldFormula>
  </rdn>
  <rdn rId="0" localSheetId="5" customView="1" name="Z_83E26134_8071_4B52_B9C2_8B5396DF70B4_.wvu.Cols" hidden="1" oldHidden="1">
    <formula>'PR Matrix'!$JK:$XFD</formula>
    <oldFormula>'PR Matrix'!$JK:$XFD</oldFormula>
  </rdn>
  <rdn rId="0" localSheetId="6" customView="1" name="Z_83E26134_8071_4B52_B9C2_8B5396DF70B4_.wvu.Cols" hidden="1" oldHidden="1">
    <formula>Allocation!$L:$XFD</formula>
    <oldFormula>Allocation!$L:$XFD</oldFormula>
  </rdn>
  <rdn rId="0" localSheetId="6" customView="1" name="Z_83E26134_8071_4B52_B9C2_8B5396DF70B4_.wvu.FilterData" hidden="1" oldHidden="1">
    <formula>Allocation!$A$1:$K$1</formula>
    <oldFormula>Allocation!$A$1:$K$1</oldFormula>
  </rdn>
  <rdn rId="0" localSheetId="7" customView="1" name="Z_83E26134_8071_4B52_B9C2_8B5396DF70B4_.wvu.FilterData" hidden="1" oldHidden="1">
    <formula>'SRS Reviews'!$A$1:$S$136</formula>
    <oldFormula>'SRS Reviews'!$A$1:$S$136</oldFormula>
  </rdn>
  <rdn rId="0" localSheetId="8" customView="1" name="Z_83E26134_8071_4B52_B9C2_8B5396DF70B4_.wvu.FilterData" hidden="1" oldHidden="1">
    <formula>Estimates!$A$2:$BC$460</formula>
    <oldFormula>Estimates!$A$2:$BC$460</oldFormula>
  </rdn>
  <rdn rId="0" localSheetId="10" customView="1" name="Z_83E26134_8071_4B52_B9C2_8B5396DF70B4_.wvu.FilterData" hidden="1" oldHidden="1">
    <formula>'Open SWPRs'!$A$1:$H$615</formula>
    <oldFormula>'Open SWPRs'!$A$1:$H$615</oldFormula>
  </rdn>
  <rdn rId="0" localSheetId="12" customView="1" name="Z_83E26134_8071_4B52_B9C2_8B5396DF70B4_.wvu.FilterData" hidden="1" oldHidden="1">
    <formula>'Build Plan'!$D$3:$L$48</formula>
    <oldFormula>'Build Plan'!$D$3:$L$48</oldFormula>
  </rdn>
  <rcv guid="{83E26134-8071-4B52-B9C2-8B5396DF70B4}" action="add"/>
</revisions>
</file>

<file path=xl/revisions/revisionLog57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83E26134-8071-4B52-B9C2-8B5396DF70B4}" action="delete"/>
  <rdn rId="0" localSheetId="3" customView="1" name="Z_83E26134_8071_4B52_B9C2_8B5396DF70B4_.wvu.Rows" hidden="1" oldHidden="1">
    <formula>Plan!$489:$751</formula>
    <oldFormula>Plan!$489:$751</oldFormula>
  </rdn>
  <rdn rId="0" localSheetId="3" customView="1" name="Z_83E26134_8071_4B52_B9C2_8B5396DF70B4_.wvu.Cols" hidden="1" oldHidden="1">
    <formula>Plan!$S:$U</formula>
    <oldFormula>Plan!$S:$U</oldFormula>
  </rdn>
  <rdn rId="0" localSheetId="3" customView="1" name="Z_83E26134_8071_4B52_B9C2_8B5396DF70B4_.wvu.FilterData" hidden="1" oldHidden="1">
    <formula>Plan!$A$5:$BQ$469</formula>
    <oldFormula>Plan!$A$5:$BQ$469</oldFormula>
  </rdn>
  <rdn rId="0" localSheetId="4" customView="1" name="Z_83E26134_8071_4B52_B9C2_8B5396DF70B4_.wvu.FilterData" hidden="1" oldHidden="1">
    <formula>'Delivery Docs Plan'!$I$1:$I$38</formula>
    <oldFormula>'Delivery Docs Plan'!$I$1:$I$38</oldFormula>
  </rdn>
  <rdn rId="0" localSheetId="5" customView="1" name="Z_83E26134_8071_4B52_B9C2_8B5396DF70B4_.wvu.Rows" hidden="1" oldHidden="1">
    <formula>'PR Matrix'!$1:$1</formula>
    <oldFormula>'PR Matrix'!$1:$1</oldFormula>
  </rdn>
  <rdn rId="0" localSheetId="5" customView="1" name="Z_83E26134_8071_4B52_B9C2_8B5396DF70B4_.wvu.Cols" hidden="1" oldHidden="1">
    <formula>'PR Matrix'!$JK:$XFD</formula>
    <oldFormula>'PR Matrix'!$JK:$XFD</oldFormula>
  </rdn>
  <rdn rId="0" localSheetId="6" customView="1" name="Z_83E26134_8071_4B52_B9C2_8B5396DF70B4_.wvu.Cols" hidden="1" oldHidden="1">
    <formula>Allocation!$L:$XFD</formula>
    <oldFormula>Allocation!$L:$XFD</oldFormula>
  </rdn>
  <rdn rId="0" localSheetId="6" customView="1" name="Z_83E26134_8071_4B52_B9C2_8B5396DF70B4_.wvu.FilterData" hidden="1" oldHidden="1">
    <formula>Allocation!$A$1:$K$1</formula>
    <oldFormula>Allocation!$A$1:$K$1</oldFormula>
  </rdn>
  <rdn rId="0" localSheetId="7" customView="1" name="Z_83E26134_8071_4B52_B9C2_8B5396DF70B4_.wvu.FilterData" hidden="1" oldHidden="1">
    <formula>'SRS Reviews'!$A$1:$S$136</formula>
    <oldFormula>'SRS Reviews'!$A$1:$S$136</oldFormula>
  </rdn>
  <rdn rId="0" localSheetId="8" customView="1" name="Z_83E26134_8071_4B52_B9C2_8B5396DF70B4_.wvu.FilterData" hidden="1" oldHidden="1">
    <formula>Estimates!$A$2:$BC$460</formula>
    <oldFormula>Estimates!$A$2:$BC$460</oldFormula>
  </rdn>
  <rdn rId="0" localSheetId="10" customView="1" name="Z_83E26134_8071_4B52_B9C2_8B5396DF70B4_.wvu.FilterData" hidden="1" oldHidden="1">
    <formula>'Open SWPRs'!$A$1:$H$615</formula>
    <oldFormula>'Open SWPRs'!$A$1:$H$615</oldFormula>
  </rdn>
  <rdn rId="0" localSheetId="12" customView="1" name="Z_83E26134_8071_4B52_B9C2_8B5396DF70B4_.wvu.FilterData" hidden="1" oldHidden="1">
    <formula>'Build Plan'!$D$3:$L$48</formula>
    <oldFormula>'Build Plan'!$D$3:$L$48</oldFormula>
  </rdn>
  <rcv guid="{83E26134-8071-4B52-B9C2-8B5396DF70B4}" action="add"/>
</revisions>
</file>

<file path=xl/revisions/revisionLog57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2093" sId="5">
    <oc r="H310" t="inlineStr">
      <is>
        <t>Y</t>
      </is>
    </oc>
    <nc r="H310" t="inlineStr">
      <is>
        <t>T</t>
      </is>
    </nc>
  </rcc>
  <rcc rId="22094" sId="3">
    <oc r="N299" t="inlineStr">
      <is>
        <t>Y</t>
      </is>
    </oc>
    <nc r="N299"/>
  </rcc>
  <rcc rId="22095" sId="3">
    <oc r="P299" t="inlineStr">
      <is>
        <t>Y</t>
      </is>
    </oc>
    <nc r="P299"/>
  </rcc>
  <rcc rId="22096" sId="3">
    <oc r="AV299" t="inlineStr">
      <is>
        <t>RRB</t>
      </is>
    </oc>
    <nc r="AV299"/>
  </rcc>
  <rcc rId="22097" sId="3">
    <oc r="AX299" t="inlineStr">
      <is>
        <t>SP</t>
      </is>
    </oc>
    <nc r="AX299"/>
  </rcc>
  <rcv guid="{83E26134-8071-4B52-B9C2-8B5396DF70B4}" action="delete"/>
  <rdn rId="0" localSheetId="3" customView="1" name="Z_83E26134_8071_4B52_B9C2_8B5396DF70B4_.wvu.Rows" hidden="1" oldHidden="1">
    <formula>Plan!$489:$751</formula>
    <oldFormula>Plan!$489:$751</oldFormula>
  </rdn>
  <rdn rId="0" localSheetId="3" customView="1" name="Z_83E26134_8071_4B52_B9C2_8B5396DF70B4_.wvu.Cols" hidden="1" oldHidden="1">
    <formula>Plan!$S:$U</formula>
    <oldFormula>Plan!$S:$U</oldFormula>
  </rdn>
  <rdn rId="0" localSheetId="3" customView="1" name="Z_83E26134_8071_4B52_B9C2_8B5396DF70B4_.wvu.FilterData" hidden="1" oldHidden="1">
    <formula>Plan!$A$5:$BQ$469</formula>
    <oldFormula>Plan!$A$5:$BQ$469</oldFormula>
  </rdn>
  <rdn rId="0" localSheetId="4" customView="1" name="Z_83E26134_8071_4B52_B9C2_8B5396DF70B4_.wvu.FilterData" hidden="1" oldHidden="1">
    <formula>'Delivery Docs Plan'!$I$1:$I$38</formula>
    <oldFormula>'Delivery Docs Plan'!$I$1:$I$38</oldFormula>
  </rdn>
  <rdn rId="0" localSheetId="5" customView="1" name="Z_83E26134_8071_4B52_B9C2_8B5396DF70B4_.wvu.Rows" hidden="1" oldHidden="1">
    <formula>'PR Matrix'!$1:$1</formula>
    <oldFormula>'PR Matrix'!$1:$1</oldFormula>
  </rdn>
  <rdn rId="0" localSheetId="5" customView="1" name="Z_83E26134_8071_4B52_B9C2_8B5396DF70B4_.wvu.Cols" hidden="1" oldHidden="1">
    <formula>'PR Matrix'!$JK:$XFD</formula>
    <oldFormula>'PR Matrix'!$JK:$XFD</oldFormula>
  </rdn>
  <rdn rId="0" localSheetId="6" customView="1" name="Z_83E26134_8071_4B52_B9C2_8B5396DF70B4_.wvu.Cols" hidden="1" oldHidden="1">
    <formula>Allocation!$L:$XFD</formula>
    <oldFormula>Allocation!$L:$XFD</oldFormula>
  </rdn>
  <rdn rId="0" localSheetId="6" customView="1" name="Z_83E26134_8071_4B52_B9C2_8B5396DF70B4_.wvu.FilterData" hidden="1" oldHidden="1">
    <formula>Allocation!$A$1:$K$1</formula>
    <oldFormula>Allocation!$A$1:$K$1</oldFormula>
  </rdn>
  <rdn rId="0" localSheetId="7" customView="1" name="Z_83E26134_8071_4B52_B9C2_8B5396DF70B4_.wvu.FilterData" hidden="1" oldHidden="1">
    <formula>'SRS Reviews'!$A$1:$S$136</formula>
    <oldFormula>'SRS Reviews'!$A$1:$S$136</oldFormula>
  </rdn>
  <rdn rId="0" localSheetId="8" customView="1" name="Z_83E26134_8071_4B52_B9C2_8B5396DF70B4_.wvu.FilterData" hidden="1" oldHidden="1">
    <formula>Estimates!$A$2:$BC$460</formula>
    <oldFormula>Estimates!$A$2:$BC$460</oldFormula>
  </rdn>
  <rdn rId="0" localSheetId="10" customView="1" name="Z_83E26134_8071_4B52_B9C2_8B5396DF70B4_.wvu.FilterData" hidden="1" oldHidden="1">
    <formula>'Open SWPRs'!$A$1:$H$615</formula>
    <oldFormula>'Open SWPRs'!$A$1:$H$615</oldFormula>
  </rdn>
  <rdn rId="0" localSheetId="12" customView="1" name="Z_83E26134_8071_4B52_B9C2_8B5396DF70B4_.wvu.FilterData" hidden="1" oldHidden="1">
    <formula>'Build Plan'!$D$3:$L$48</formula>
    <oldFormula>'Build Plan'!$D$3:$L$48</oldFormula>
  </rdn>
  <rcv guid="{83E26134-8071-4B52-B9C2-8B5396DF70B4}" action="add"/>
</revisions>
</file>

<file path=xl/revisions/revisionLog57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2110" sId="3">
    <oc r="AF73" t="inlineStr">
      <is>
        <t>DBY</t>
      </is>
    </oc>
    <nc r="AF73" t="inlineStr">
      <is>
        <t>SP</t>
      </is>
    </nc>
  </rcc>
  <rfmt sheetId="3" sqref="AF73" start="0" length="2147483647">
    <dxf>
      <font>
        <color auto="1"/>
      </font>
    </dxf>
  </rfmt>
  <rcc rId="22111" sId="3" odxf="1" dxf="1">
    <oc r="AF77" t="inlineStr">
      <is>
        <t>DBY</t>
      </is>
    </oc>
    <nc r="AF77" t="inlineStr">
      <is>
        <t>SP</t>
      </is>
    </nc>
    <odxf>
      <font>
        <sz val="8"/>
        <color theme="0" tint="-0.34998626667073579"/>
      </font>
    </odxf>
    <ndxf>
      <font>
        <sz val="8"/>
        <color theme="0" tint="-0.34998626667073579"/>
      </font>
    </ndxf>
  </rcc>
  <rcc rId="22112" sId="3" odxf="1" dxf="1">
    <oc r="AF226" t="inlineStr">
      <is>
        <t>DBY</t>
      </is>
    </oc>
    <nc r="AF226" t="inlineStr">
      <is>
        <t>SP</t>
      </is>
    </nc>
    <odxf>
      <font>
        <sz val="8"/>
        <color theme="0" tint="-0.34998626667073579"/>
      </font>
    </odxf>
    <ndxf>
      <font>
        <sz val="8"/>
        <color theme="0" tint="-0.34998626667073579"/>
      </font>
    </ndxf>
  </rcc>
  <rcc rId="22113" sId="3" odxf="1" dxf="1">
    <oc r="AV73" t="inlineStr">
      <is>
        <t>DBY</t>
      </is>
    </oc>
    <nc r="AV73" t="inlineStr">
      <is>
        <t>SP</t>
      </is>
    </nc>
    <odxf>
      <font>
        <sz val="8"/>
        <color theme="0" tint="-0.34998626667073579"/>
      </font>
    </odxf>
    <ndxf>
      <font>
        <sz val="8"/>
        <color theme="0" tint="-0.34998626667073579"/>
      </font>
    </ndxf>
  </rcc>
  <rcc rId="22114" sId="3" odxf="1" dxf="1">
    <oc r="AV77" t="inlineStr">
      <is>
        <t>DBY</t>
      </is>
    </oc>
    <nc r="AV77" t="inlineStr">
      <is>
        <t>SP</t>
      </is>
    </nc>
    <odxf>
      <font>
        <sz val="8"/>
        <color theme="0" tint="-0.34998626667073579"/>
      </font>
    </odxf>
    <ndxf>
      <font>
        <sz val="8"/>
        <color theme="0" tint="-0.34998626667073579"/>
      </font>
    </ndxf>
  </rcc>
  <rcc rId="22115" sId="3" odxf="1" dxf="1">
    <oc r="AV226" t="inlineStr">
      <is>
        <t>DBY</t>
      </is>
    </oc>
    <nc r="AV226" t="inlineStr">
      <is>
        <t>SP</t>
      </is>
    </nc>
    <odxf>
      <font>
        <sz val="8"/>
        <color theme="0" tint="-0.34998626667073579"/>
      </font>
    </odxf>
    <ndxf>
      <font>
        <sz val="8"/>
        <color theme="0" tint="-0.34998626667073579"/>
      </font>
    </ndxf>
  </rcc>
  <rcv guid="{83E26134-8071-4B52-B9C2-8B5396DF70B4}" action="delete"/>
  <rdn rId="0" localSheetId="3" customView="1" name="Z_83E26134_8071_4B52_B9C2_8B5396DF70B4_.wvu.Rows" hidden="1" oldHidden="1">
    <formula>Plan!$489:$751</formula>
    <oldFormula>Plan!$489:$751</oldFormula>
  </rdn>
  <rdn rId="0" localSheetId="3" customView="1" name="Z_83E26134_8071_4B52_B9C2_8B5396DF70B4_.wvu.Cols" hidden="1" oldHidden="1">
    <formula>Plan!$S:$U</formula>
    <oldFormula>Plan!$S:$U</oldFormula>
  </rdn>
  <rdn rId="0" localSheetId="3" customView="1" name="Z_83E26134_8071_4B52_B9C2_8B5396DF70B4_.wvu.FilterData" hidden="1" oldHidden="1">
    <formula>Plan!$A$5:$BQ$469</formula>
    <oldFormula>Plan!$A$5:$BQ$469</oldFormula>
  </rdn>
  <rdn rId="0" localSheetId="4" customView="1" name="Z_83E26134_8071_4B52_B9C2_8B5396DF70B4_.wvu.FilterData" hidden="1" oldHidden="1">
    <formula>'Delivery Docs Plan'!$I$1:$I$38</formula>
    <oldFormula>'Delivery Docs Plan'!$I$1:$I$38</oldFormula>
  </rdn>
  <rdn rId="0" localSheetId="5" customView="1" name="Z_83E26134_8071_4B52_B9C2_8B5396DF70B4_.wvu.Rows" hidden="1" oldHidden="1">
    <formula>'PR Matrix'!$1:$1</formula>
    <oldFormula>'PR Matrix'!$1:$1</oldFormula>
  </rdn>
  <rdn rId="0" localSheetId="5" customView="1" name="Z_83E26134_8071_4B52_B9C2_8B5396DF70B4_.wvu.Cols" hidden="1" oldHidden="1">
    <formula>'PR Matrix'!$JK:$XFD</formula>
    <oldFormula>'PR Matrix'!$JK:$XFD</oldFormula>
  </rdn>
  <rdn rId="0" localSheetId="6" customView="1" name="Z_83E26134_8071_4B52_B9C2_8B5396DF70B4_.wvu.Cols" hidden="1" oldHidden="1">
    <formula>Allocation!$L:$XFD</formula>
    <oldFormula>Allocation!$L:$XFD</oldFormula>
  </rdn>
  <rdn rId="0" localSheetId="6" customView="1" name="Z_83E26134_8071_4B52_B9C2_8B5396DF70B4_.wvu.FilterData" hidden="1" oldHidden="1">
    <formula>Allocation!$A$1:$K$1</formula>
    <oldFormula>Allocation!$A$1:$K$1</oldFormula>
  </rdn>
  <rdn rId="0" localSheetId="7" customView="1" name="Z_83E26134_8071_4B52_B9C2_8B5396DF70B4_.wvu.FilterData" hidden="1" oldHidden="1">
    <formula>'SRS Reviews'!$A$1:$S$136</formula>
    <oldFormula>'SRS Reviews'!$A$1:$S$136</oldFormula>
  </rdn>
  <rdn rId="0" localSheetId="8" customView="1" name="Z_83E26134_8071_4B52_B9C2_8B5396DF70B4_.wvu.FilterData" hidden="1" oldHidden="1">
    <formula>Estimates!$A$2:$BC$460</formula>
    <oldFormula>Estimates!$A$2:$BC$460</oldFormula>
  </rdn>
  <rdn rId="0" localSheetId="10" customView="1" name="Z_83E26134_8071_4B52_B9C2_8B5396DF70B4_.wvu.FilterData" hidden="1" oldHidden="1">
    <formula>'Open SWPRs'!$A$1:$H$615</formula>
    <oldFormula>'Open SWPRs'!$A$1:$H$615</oldFormula>
  </rdn>
  <rdn rId="0" localSheetId="12" customView="1" name="Z_83E26134_8071_4B52_B9C2_8B5396DF70B4_.wvu.FilterData" hidden="1" oldHidden="1">
    <formula>'Build Plan'!$D$3:$L$48</formula>
    <oldFormula>'Build Plan'!$D$3:$L$48</oldFormula>
  </rdn>
  <rcv guid="{83E26134-8071-4B52-B9C2-8B5396DF70B4}" action="add"/>
</revisions>
</file>

<file path=xl/revisions/revisionLog57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83E26134-8071-4B52-B9C2-8B5396DF70B4}" action="delete"/>
  <rdn rId="0" localSheetId="3" customView="1" name="Z_83E26134_8071_4B52_B9C2_8B5396DF70B4_.wvu.Rows" hidden="1" oldHidden="1">
    <formula>Plan!$489:$751</formula>
    <oldFormula>Plan!$489:$751</oldFormula>
  </rdn>
  <rdn rId="0" localSheetId="3" customView="1" name="Z_83E26134_8071_4B52_B9C2_8B5396DF70B4_.wvu.Cols" hidden="1" oldHidden="1">
    <formula>Plan!$S:$U</formula>
    <oldFormula>Plan!$S:$U</oldFormula>
  </rdn>
  <rdn rId="0" localSheetId="3" customView="1" name="Z_83E26134_8071_4B52_B9C2_8B5396DF70B4_.wvu.FilterData" hidden="1" oldHidden="1">
    <formula>Plan!$A$5:$BQ$469</formula>
    <oldFormula>Plan!$A$5:$BQ$469</oldFormula>
  </rdn>
  <rdn rId="0" localSheetId="4" customView="1" name="Z_83E26134_8071_4B52_B9C2_8B5396DF70B4_.wvu.FilterData" hidden="1" oldHidden="1">
    <formula>'Delivery Docs Plan'!$I$1:$I$38</formula>
    <oldFormula>'Delivery Docs Plan'!$I$1:$I$38</oldFormula>
  </rdn>
  <rdn rId="0" localSheetId="5" customView="1" name="Z_83E26134_8071_4B52_B9C2_8B5396DF70B4_.wvu.Rows" hidden="1" oldHidden="1">
    <formula>'PR Matrix'!$1:$1</formula>
    <oldFormula>'PR Matrix'!$1:$1</oldFormula>
  </rdn>
  <rdn rId="0" localSheetId="5" customView="1" name="Z_83E26134_8071_4B52_B9C2_8B5396DF70B4_.wvu.Cols" hidden="1" oldHidden="1">
    <formula>'PR Matrix'!$JK:$XFD</formula>
    <oldFormula>'PR Matrix'!$JK:$XFD</oldFormula>
  </rdn>
  <rdn rId="0" localSheetId="6" customView="1" name="Z_83E26134_8071_4B52_B9C2_8B5396DF70B4_.wvu.Cols" hidden="1" oldHidden="1">
    <formula>Allocation!$L:$XFD</formula>
    <oldFormula>Allocation!$L:$XFD</oldFormula>
  </rdn>
  <rdn rId="0" localSheetId="6" customView="1" name="Z_83E26134_8071_4B52_B9C2_8B5396DF70B4_.wvu.FilterData" hidden="1" oldHidden="1">
    <formula>Allocation!$A$1:$K$1</formula>
    <oldFormula>Allocation!$A$1:$K$1</oldFormula>
  </rdn>
  <rdn rId="0" localSheetId="7" customView="1" name="Z_83E26134_8071_4B52_B9C2_8B5396DF70B4_.wvu.FilterData" hidden="1" oldHidden="1">
    <formula>'SRS Reviews'!$A$1:$S$136</formula>
    <oldFormula>'SRS Reviews'!$A$1:$S$136</oldFormula>
  </rdn>
  <rdn rId="0" localSheetId="8" customView="1" name="Z_83E26134_8071_4B52_B9C2_8B5396DF70B4_.wvu.FilterData" hidden="1" oldHidden="1">
    <formula>Estimates!$A$2:$BC$460</formula>
    <oldFormula>Estimates!$A$2:$BC$460</oldFormula>
  </rdn>
  <rdn rId="0" localSheetId="10" customView="1" name="Z_83E26134_8071_4B52_B9C2_8B5396DF70B4_.wvu.FilterData" hidden="1" oldHidden="1">
    <formula>'Open SWPRs'!$A$1:$H$615</formula>
    <oldFormula>'Open SWPRs'!$A$1:$H$615</oldFormula>
  </rdn>
  <rdn rId="0" localSheetId="12" customView="1" name="Z_83E26134_8071_4B52_B9C2_8B5396DF70B4_.wvu.FilterData" hidden="1" oldHidden="1">
    <formula>'Build Plan'!$D$3:$L$48</formula>
    <oldFormula>'Build Plan'!$D$3:$L$48</oldFormula>
  </rdn>
  <rcv guid="{83E26134-8071-4B52-B9C2-8B5396DF70B4}" action="add"/>
</revisions>
</file>

<file path=xl/revisions/revisionLog57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2140" sId="3" quotePrefix="1">
    <oc r="E180">
      <v>6233</v>
    </oc>
    <nc r="E180" t="inlineStr">
      <is>
        <r>
          <t>6233</t>
        </r>
        <r>
          <rPr>
            <sz val="8"/>
            <color theme="0" tint="-0.249977111117893"/>
            <rFont val="Arial"/>
            <family val="2"/>
          </rPr>
          <t>, NFPR1105</t>
        </r>
      </is>
    </nc>
  </rcc>
  <rcc rId="22141" sId="3" quotePrefix="1">
    <oc r="E181">
      <v>6233</v>
    </oc>
    <nc r="E181" t="inlineStr">
      <is>
        <r>
          <t>6233</t>
        </r>
        <r>
          <rPr>
            <sz val="8"/>
            <color theme="0" tint="-0.249977111117893"/>
            <rFont val="Arial"/>
            <family val="2"/>
          </rPr>
          <t>, NFPR1105</t>
        </r>
      </is>
    </nc>
  </rcc>
</revisions>
</file>

<file path=xl/revisions/revisionLog57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2142" sId="3">
    <oc r="E187">
      <v>6232</v>
    </oc>
    <nc r="E187" t="inlineStr">
      <is>
        <r>
          <t>6232</t>
        </r>
        <r>
          <rPr>
            <sz val="8"/>
            <color theme="0" tint="-0.249977111117893"/>
            <rFont val="Arial"/>
            <family val="2"/>
          </rPr>
          <t>, NFPR222</t>
        </r>
      </is>
    </nc>
  </rcc>
</revisions>
</file>

<file path=xl/revisions/revisionLog57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2143" sId="3">
    <oc r="E73" t="inlineStr">
      <is>
        <r>
          <t xml:space="preserve">6216, </t>
        </r>
        <r>
          <rPr>
            <sz val="8"/>
            <color theme="0" tint="-0.34998626667073579"/>
            <rFont val="Arial"/>
            <family val="2"/>
          </rPr>
          <t>NFPR1572</t>
        </r>
      </is>
    </oc>
    <nc r="E73">
      <v>6216</v>
    </nc>
  </rcc>
</revisions>
</file>

<file path=xl/revisions/revisionLog57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2144" sId="3">
    <nc r="AI73">
      <v>1</v>
    </nc>
  </rcc>
  <rcc rId="22145" sId="3">
    <nc r="AY73">
      <v>1</v>
    </nc>
  </rcc>
  <rdn rId="0" localSheetId="5" customView="1" name="Z_55F258A9_3656_464A_8209_65541A4A9294_.wvu.FilterData" hidden="1" oldHidden="1">
    <oldFormula>'PR Matrix'!#REF!</oldFormula>
  </rdn>
  <rcv guid="{55F258A9-3656-464A-8209-65541A4A9294}" action="delete"/>
  <rdn rId="0" localSheetId="3" customView="1" name="Z_55F258A9_3656_464A_8209_65541A4A9294_.wvu.Rows" hidden="1" oldHidden="1">
    <formula>Plan!$489:$751</formula>
    <oldFormula>Plan!$489:$751</oldFormula>
  </rdn>
  <rdn rId="0" localSheetId="3" customView="1" name="Z_55F258A9_3656_464A_8209_65541A4A9294_.wvu.Cols" hidden="1" oldHidden="1">
    <formula>Plan!$S:$U,Plan!$BQ:$BT</formula>
    <oldFormula>Plan!$S:$U,Plan!$BQ:$BT</oldFormula>
  </rdn>
  <rdn rId="0" localSheetId="3" customView="1" name="Z_55F258A9_3656_464A_8209_65541A4A9294_.wvu.FilterData" hidden="1" oldHidden="1">
    <formula>Plan!$A$5:$BQ$469</formula>
    <oldFormula>Plan!$A$5:$BQ$468</oldFormula>
  </rdn>
  <rdn rId="0" localSheetId="4" customView="1" name="Z_55F258A9_3656_464A_8209_65541A4A9294_.wvu.FilterData" hidden="1" oldHidden="1">
    <formula>'Delivery Docs Plan'!$I$1:$I$38</formula>
    <oldFormula>'Delivery Docs Plan'!$I$1:$I$38</oldFormula>
  </rdn>
  <rdn rId="0" localSheetId="5" customView="1" name="Z_55F258A9_3656_464A_8209_65541A4A9294_.wvu.Rows" hidden="1" oldHidden="1">
    <formula>'PR Matrix'!$1:$1</formula>
    <oldFormula>'PR Matrix'!$1:$1</oldFormula>
  </rdn>
  <rdn rId="0" localSheetId="5" customView="1" name="Z_55F258A9_3656_464A_8209_65541A4A9294_.wvu.Cols" hidden="1" oldHidden="1">
    <formula>'PR Matrix'!$JK:$XFD</formula>
    <oldFormula>'PR Matrix'!$JK:$XFD</oldFormula>
  </rdn>
  <rdn rId="0" localSheetId="6" customView="1" name="Z_55F258A9_3656_464A_8209_65541A4A9294_.wvu.Cols" hidden="1" oldHidden="1">
    <formula>Allocation!$L:$XFD</formula>
    <oldFormula>Allocation!$L:$XFD</oldFormula>
  </rdn>
  <rdn rId="0" localSheetId="6" customView="1" name="Z_55F258A9_3656_464A_8209_65541A4A9294_.wvu.FilterData" hidden="1" oldHidden="1">
    <formula>Allocation!$A$1:$K$1</formula>
    <oldFormula>Allocation!$A$1:$K$1</oldFormula>
  </rdn>
  <rdn rId="0" localSheetId="7" customView="1" name="Z_55F258A9_3656_464A_8209_65541A4A9294_.wvu.FilterData" hidden="1" oldHidden="1">
    <formula>'SRS Reviews'!$A$1:$S$136</formula>
    <oldFormula>'SRS Reviews'!$A$1:$S$136</oldFormula>
  </rdn>
  <rdn rId="0" localSheetId="8" customView="1" name="Z_55F258A9_3656_464A_8209_65541A4A9294_.wvu.FilterData" hidden="1" oldHidden="1">
    <formula>Estimates!$A$2:$BC$460</formula>
    <oldFormula>Estimates!$A$2:$BC$460</oldFormula>
  </rdn>
  <rdn rId="0" localSheetId="10" customView="1" name="Z_55F258A9_3656_464A_8209_65541A4A9294_.wvu.FilterData" hidden="1" oldHidden="1">
    <formula>'Open SWPRs'!$A$1:$H$615</formula>
    <oldFormula>'Open SWPRs'!$A$1:$H$615</oldFormula>
  </rdn>
  <rdn rId="0" localSheetId="12" customView="1" name="Z_55F258A9_3656_464A_8209_65541A4A9294_.wvu.FilterData" hidden="1" oldHidden="1">
    <formula>'Build Plan'!$D$3:$L$48</formula>
    <oldFormula>'Build Plan'!$D$3:$L$48</oldFormula>
  </rdn>
  <rcv guid="{55F258A9-3656-464A-8209-65541A4A9294}" action="add"/>
</revisions>
</file>

<file path=xl/revisions/revisionLog58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55F258A9-3656-464A-8209-65541A4A9294}" action="delete"/>
  <rdn rId="0" localSheetId="3" customView="1" name="Z_55F258A9_3656_464A_8209_65541A4A9294_.wvu.Rows" hidden="1" oldHidden="1">
    <formula>Plan!$489:$751</formula>
    <oldFormula>Plan!$489:$751</oldFormula>
  </rdn>
  <rdn rId="0" localSheetId="3" customView="1" name="Z_55F258A9_3656_464A_8209_65541A4A9294_.wvu.Cols" hidden="1" oldHidden="1">
    <formula>Plan!$S:$U,Plan!$BQ:$BT</formula>
    <oldFormula>Plan!$S:$U,Plan!$BQ:$BT</oldFormula>
  </rdn>
  <rdn rId="0" localSheetId="3" customView="1" name="Z_55F258A9_3656_464A_8209_65541A4A9294_.wvu.FilterData" hidden="1" oldHidden="1">
    <formula>Plan!$A$5:$BQ$469</formula>
    <oldFormula>Plan!$A$5:$BQ$469</oldFormula>
  </rdn>
  <rdn rId="0" localSheetId="4" customView="1" name="Z_55F258A9_3656_464A_8209_65541A4A9294_.wvu.FilterData" hidden="1" oldHidden="1">
    <formula>'Delivery Docs Plan'!$I$1:$I$38</formula>
    <oldFormula>'Delivery Docs Plan'!$I$1:$I$38</oldFormula>
  </rdn>
  <rdn rId="0" localSheetId="5" customView="1" name="Z_55F258A9_3656_464A_8209_65541A4A9294_.wvu.Rows" hidden="1" oldHidden="1">
    <formula>'PR Matrix'!$1:$1</formula>
    <oldFormula>'PR Matrix'!$1:$1</oldFormula>
  </rdn>
  <rdn rId="0" localSheetId="5" customView="1" name="Z_55F258A9_3656_464A_8209_65541A4A9294_.wvu.Cols" hidden="1" oldHidden="1">
    <formula>'PR Matrix'!$JK:$XFD</formula>
    <oldFormula>'PR Matrix'!$JK:$XFD</oldFormula>
  </rdn>
  <rdn rId="0" localSheetId="6" customView="1" name="Z_55F258A9_3656_464A_8209_65541A4A9294_.wvu.Cols" hidden="1" oldHidden="1">
    <formula>Allocation!$L:$XFD</formula>
    <oldFormula>Allocation!$L:$XFD</oldFormula>
  </rdn>
  <rdn rId="0" localSheetId="6" customView="1" name="Z_55F258A9_3656_464A_8209_65541A4A9294_.wvu.FilterData" hidden="1" oldHidden="1">
    <formula>Allocation!$A$1:$K$1</formula>
    <oldFormula>Allocation!$A$1:$K$1</oldFormula>
  </rdn>
  <rdn rId="0" localSheetId="7" customView="1" name="Z_55F258A9_3656_464A_8209_65541A4A9294_.wvu.FilterData" hidden="1" oldHidden="1">
    <formula>'SRS Reviews'!$A$1:$S$136</formula>
    <oldFormula>'SRS Reviews'!$A$1:$S$136</oldFormula>
  </rdn>
  <rdn rId="0" localSheetId="8" customView="1" name="Z_55F258A9_3656_464A_8209_65541A4A9294_.wvu.FilterData" hidden="1" oldHidden="1">
    <formula>Estimates!$A$2:$BC$460</formula>
    <oldFormula>Estimates!$A$2:$BC$460</oldFormula>
  </rdn>
  <rdn rId="0" localSheetId="10" customView="1" name="Z_55F258A9_3656_464A_8209_65541A4A9294_.wvu.FilterData" hidden="1" oldHidden="1">
    <formula>'Open SWPRs'!$A$1:$H$615</formula>
    <oldFormula>'Open SWPRs'!$A$1:$H$615</oldFormula>
  </rdn>
  <rdn rId="0" localSheetId="12" customView="1" name="Z_55F258A9_3656_464A_8209_65541A4A9294_.wvu.FilterData" hidden="1" oldHidden="1">
    <formula>'Build Plan'!$D$3:$L$48</formula>
    <oldFormula>'Build Plan'!$D$3:$L$48</oldFormula>
  </rdn>
  <rcv guid="{55F258A9-3656-464A-8209-65541A4A9294}" action="add"/>
</revisions>
</file>

<file path=xl/revisions/revisionLog58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2171" sId="3">
    <nc r="AI77">
      <v>1</v>
    </nc>
  </rcc>
  <rcc rId="22172" sId="3">
    <nc r="AI226">
      <v>1</v>
    </nc>
  </rcc>
  <rcc rId="22173" sId="3">
    <nc r="AY77">
      <v>1</v>
    </nc>
  </rcc>
  <rcc rId="22174" sId="3">
    <nc r="AY226">
      <v>1</v>
    </nc>
  </rcc>
  <rcv guid="{55F258A9-3656-464A-8209-65541A4A9294}" action="delete"/>
  <rdn rId="0" localSheetId="3" customView="1" name="Z_55F258A9_3656_464A_8209_65541A4A9294_.wvu.Rows" hidden="1" oldHidden="1">
    <formula>Plan!$489:$751</formula>
    <oldFormula>Plan!$489:$751</oldFormula>
  </rdn>
  <rdn rId="0" localSheetId="3" customView="1" name="Z_55F258A9_3656_464A_8209_65541A4A9294_.wvu.Cols" hidden="1" oldHidden="1">
    <formula>Plan!$S:$U,Plan!$BQ:$BT</formula>
    <oldFormula>Plan!$S:$U,Plan!$BQ:$BT</oldFormula>
  </rdn>
  <rdn rId="0" localSheetId="3" customView="1" name="Z_55F258A9_3656_464A_8209_65541A4A9294_.wvu.FilterData" hidden="1" oldHidden="1">
    <formula>Plan!$A$5:$BQ$469</formula>
    <oldFormula>Plan!$A$5:$BQ$469</oldFormula>
  </rdn>
  <rdn rId="0" localSheetId="4" customView="1" name="Z_55F258A9_3656_464A_8209_65541A4A9294_.wvu.FilterData" hidden="1" oldHidden="1">
    <formula>'Delivery Docs Plan'!$I$1:$I$38</formula>
    <oldFormula>'Delivery Docs Plan'!$I$1:$I$38</oldFormula>
  </rdn>
  <rdn rId="0" localSheetId="5" customView="1" name="Z_55F258A9_3656_464A_8209_65541A4A9294_.wvu.Rows" hidden="1" oldHidden="1">
    <formula>'PR Matrix'!$1:$1</formula>
    <oldFormula>'PR Matrix'!$1:$1</oldFormula>
  </rdn>
  <rdn rId="0" localSheetId="5" customView="1" name="Z_55F258A9_3656_464A_8209_65541A4A9294_.wvu.Cols" hidden="1" oldHidden="1">
    <formula>'PR Matrix'!$JK:$XFD</formula>
    <oldFormula>'PR Matrix'!$JK:$XFD</oldFormula>
  </rdn>
  <rdn rId="0" localSheetId="6" customView="1" name="Z_55F258A9_3656_464A_8209_65541A4A9294_.wvu.Cols" hidden="1" oldHidden="1">
    <formula>Allocation!$L:$XFD</formula>
    <oldFormula>Allocation!$L:$XFD</oldFormula>
  </rdn>
  <rdn rId="0" localSheetId="6" customView="1" name="Z_55F258A9_3656_464A_8209_65541A4A9294_.wvu.FilterData" hidden="1" oldHidden="1">
    <formula>Allocation!$A$1:$K$1</formula>
    <oldFormula>Allocation!$A$1:$K$1</oldFormula>
  </rdn>
  <rdn rId="0" localSheetId="7" customView="1" name="Z_55F258A9_3656_464A_8209_65541A4A9294_.wvu.FilterData" hidden="1" oldHidden="1">
    <formula>'SRS Reviews'!$A$1:$S$136</formula>
    <oldFormula>'SRS Reviews'!$A$1:$S$136</oldFormula>
  </rdn>
  <rdn rId="0" localSheetId="8" customView="1" name="Z_55F258A9_3656_464A_8209_65541A4A9294_.wvu.FilterData" hidden="1" oldHidden="1">
    <formula>Estimates!$A$2:$BC$460</formula>
    <oldFormula>Estimates!$A$2:$BC$460</oldFormula>
  </rdn>
  <rdn rId="0" localSheetId="10" customView="1" name="Z_55F258A9_3656_464A_8209_65541A4A9294_.wvu.FilterData" hidden="1" oldHidden="1">
    <formula>'Open SWPRs'!$A$1:$H$615</formula>
    <oldFormula>'Open SWPRs'!$A$1:$H$615</oldFormula>
  </rdn>
  <rdn rId="0" localSheetId="12" customView="1" name="Z_55F258A9_3656_464A_8209_65541A4A9294_.wvu.FilterData" hidden="1" oldHidden="1">
    <formula>'Build Plan'!$D$3:$L$48</formula>
    <oldFormula>'Build Plan'!$D$3:$L$48</oldFormula>
  </rdn>
  <rcv guid="{55F258A9-3656-464A-8209-65541A4A9294}" action="add"/>
</revisions>
</file>

<file path=xl/revisions/revisionLog58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2187" sId="3">
    <oc r="AF299" t="inlineStr">
      <is>
        <t>RRB</t>
      </is>
    </oc>
    <nc r="AF299" t="inlineStr">
      <is>
        <t>ND</t>
      </is>
    </nc>
  </rcc>
  <rfmt sheetId="3" sqref="AF299" start="0" length="2147483647">
    <dxf>
      <font>
        <color auto="1"/>
      </font>
    </dxf>
  </rfmt>
  <rcc rId="22188" sId="3" odxf="1" dxf="1">
    <oc r="AF316" t="inlineStr">
      <is>
        <t>RRB</t>
      </is>
    </oc>
    <nc r="AF316" t="inlineStr">
      <is>
        <t>ND</t>
      </is>
    </nc>
    <odxf>
      <font>
        <sz val="8"/>
        <color theme="0" tint="-0.34998626667073579"/>
      </font>
    </odxf>
    <ndxf>
      <font>
        <sz val="8"/>
        <color theme="0" tint="-0.34998626667073579"/>
      </font>
    </ndxf>
  </rcc>
  <rcc rId="22189" sId="3" odxf="1" dxf="1">
    <oc r="AV316" t="inlineStr">
      <is>
        <t>RRB</t>
      </is>
    </oc>
    <nc r="AV316" t="inlineStr">
      <is>
        <t>ND</t>
      </is>
    </nc>
    <odxf>
      <font>
        <sz val="8"/>
        <color theme="0" tint="-0.34998626667073579"/>
      </font>
    </odxf>
    <ndxf>
      <font>
        <sz val="8"/>
        <color theme="0" tint="-0.34998626667073579"/>
      </font>
    </ndxf>
  </rcc>
  <rcv guid="{83E26134-8071-4B52-B9C2-8B5396DF70B4}" action="delete"/>
  <rdn rId="0" localSheetId="3" customView="1" name="Z_83E26134_8071_4B52_B9C2_8B5396DF70B4_.wvu.Rows" hidden="1" oldHidden="1">
    <formula>Plan!$489:$751</formula>
    <oldFormula>Plan!$489:$751</oldFormula>
  </rdn>
  <rdn rId="0" localSheetId="3" customView="1" name="Z_83E26134_8071_4B52_B9C2_8B5396DF70B4_.wvu.Cols" hidden="1" oldHidden="1">
    <formula>Plan!$S:$U</formula>
    <oldFormula>Plan!$S:$U</oldFormula>
  </rdn>
  <rdn rId="0" localSheetId="3" customView="1" name="Z_83E26134_8071_4B52_B9C2_8B5396DF70B4_.wvu.FilterData" hidden="1" oldHidden="1">
    <formula>Plan!$A$5:$BQ$469</formula>
    <oldFormula>Plan!$A$5:$BQ$469</oldFormula>
  </rdn>
  <rdn rId="0" localSheetId="4" customView="1" name="Z_83E26134_8071_4B52_B9C2_8B5396DF70B4_.wvu.FilterData" hidden="1" oldHidden="1">
    <formula>'Delivery Docs Plan'!$I$1:$I$38</formula>
    <oldFormula>'Delivery Docs Plan'!$I$1:$I$38</oldFormula>
  </rdn>
  <rdn rId="0" localSheetId="5" customView="1" name="Z_83E26134_8071_4B52_B9C2_8B5396DF70B4_.wvu.Rows" hidden="1" oldHidden="1">
    <formula>'PR Matrix'!$1:$1</formula>
    <oldFormula>'PR Matrix'!$1:$1</oldFormula>
  </rdn>
  <rdn rId="0" localSheetId="5" customView="1" name="Z_83E26134_8071_4B52_B9C2_8B5396DF70B4_.wvu.Cols" hidden="1" oldHidden="1">
    <formula>'PR Matrix'!$JK:$XFD</formula>
    <oldFormula>'PR Matrix'!$JK:$XFD</oldFormula>
  </rdn>
  <rdn rId="0" localSheetId="6" customView="1" name="Z_83E26134_8071_4B52_B9C2_8B5396DF70B4_.wvu.Cols" hidden="1" oldHidden="1">
    <formula>Allocation!$L:$XFD</formula>
    <oldFormula>Allocation!$L:$XFD</oldFormula>
  </rdn>
  <rdn rId="0" localSheetId="6" customView="1" name="Z_83E26134_8071_4B52_B9C2_8B5396DF70B4_.wvu.FilterData" hidden="1" oldHidden="1">
    <formula>Allocation!$A$1:$K$1</formula>
    <oldFormula>Allocation!$A$1:$K$1</oldFormula>
  </rdn>
  <rdn rId="0" localSheetId="7" customView="1" name="Z_83E26134_8071_4B52_B9C2_8B5396DF70B4_.wvu.FilterData" hidden="1" oldHidden="1">
    <formula>'SRS Reviews'!$A$1:$S$136</formula>
    <oldFormula>'SRS Reviews'!$A$1:$S$136</oldFormula>
  </rdn>
  <rdn rId="0" localSheetId="8" customView="1" name="Z_83E26134_8071_4B52_B9C2_8B5396DF70B4_.wvu.FilterData" hidden="1" oldHidden="1">
    <formula>Estimates!$A$2:$BC$460</formula>
    <oldFormula>Estimates!$A$2:$BC$460</oldFormula>
  </rdn>
  <rdn rId="0" localSheetId="10" customView="1" name="Z_83E26134_8071_4B52_B9C2_8B5396DF70B4_.wvu.FilterData" hidden="1" oldHidden="1">
    <formula>'Open SWPRs'!$A$1:$H$615</formula>
    <oldFormula>'Open SWPRs'!$A$1:$H$615</oldFormula>
  </rdn>
  <rdn rId="0" localSheetId="12" customView="1" name="Z_83E26134_8071_4B52_B9C2_8B5396DF70B4_.wvu.FilterData" hidden="1" oldHidden="1">
    <formula>'Build Plan'!$D$3:$L$48</formula>
    <oldFormula>'Build Plan'!$D$3:$L$48</oldFormula>
  </rdn>
  <rcv guid="{83E26134-8071-4B52-B9C2-8B5396DF70B4}" action="add"/>
</revisions>
</file>

<file path=xl/revisions/revisionLog58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2202" sId="3">
    <oc r="W209" t="inlineStr">
      <is>
        <t>DBY</t>
      </is>
    </oc>
    <nc r="W209" t="inlineStr">
      <is>
        <t>RRB</t>
      </is>
    </nc>
  </rcc>
  <rcc rId="22203" sId="3">
    <oc r="X209" t="inlineStr">
      <is>
        <t>RRB</t>
      </is>
    </oc>
    <nc r="X209" t="inlineStr">
      <is>
        <t>DBY</t>
      </is>
    </nc>
  </rcc>
  <rcc rId="22204" sId="3" odxf="1" dxf="1">
    <oc r="AF209" t="inlineStr">
      <is>
        <t>DBY</t>
      </is>
    </oc>
    <nc r="AF209" t="inlineStr">
      <is>
        <t>RRB</t>
      </is>
    </nc>
    <odxf>
      <border outline="0">
        <left/>
        <right style="thin">
          <color indexed="64"/>
        </right>
      </border>
    </odxf>
    <ndxf>
      <border outline="0">
        <left style="thin">
          <color indexed="64"/>
        </left>
        <right/>
      </border>
    </ndxf>
  </rcc>
  <rcc rId="22205" sId="3" odxf="1" dxf="1">
    <oc r="AG209" t="inlineStr">
      <is>
        <t>RRB</t>
      </is>
    </oc>
    <nc r="AG209" t="inlineStr">
      <is>
        <t>DBY</t>
      </is>
    </nc>
    <odxf>
      <border outline="0">
        <left style="thin">
          <color indexed="64"/>
        </left>
        <right/>
      </border>
    </odxf>
    <ndxf>
      <border outline="0">
        <left/>
        <right style="thin">
          <color indexed="64"/>
        </right>
      </border>
    </ndxf>
  </rcc>
  <rcc rId="22206" sId="3" odxf="1" dxf="1">
    <oc r="AV209" t="inlineStr">
      <is>
        <t>DBY</t>
      </is>
    </oc>
    <nc r="AV209" t="inlineStr">
      <is>
        <t>RRB</t>
      </is>
    </nc>
    <odxf>
      <border outline="0">
        <left/>
        <right style="thin">
          <color indexed="64"/>
        </right>
      </border>
    </odxf>
    <ndxf>
      <border outline="0">
        <left style="thin">
          <color indexed="64"/>
        </left>
        <right/>
      </border>
    </ndxf>
  </rcc>
  <rfmt sheetId="3" sqref="AW209" start="0" length="0">
    <dxf>
      <font>
        <sz val="8"/>
        <color theme="0" tint="-0.34998626667073579"/>
      </font>
    </dxf>
  </rfmt>
  <rcc rId="22207" sId="3" odxf="1" dxf="1">
    <oc r="AX209" t="inlineStr">
      <is>
        <t>RRB</t>
      </is>
    </oc>
    <nc r="AX209" t="inlineStr">
      <is>
        <t>DBY</t>
      </is>
    </nc>
    <odxf>
      <border outline="0">
        <left style="thin">
          <color indexed="64"/>
        </left>
        <right/>
      </border>
    </odxf>
    <ndxf>
      <border outline="0">
        <left/>
        <right style="thin">
          <color indexed="64"/>
        </right>
      </border>
    </ndxf>
  </rcc>
  <rcv guid="{83E26134-8071-4B52-B9C2-8B5396DF70B4}" action="delete"/>
  <rdn rId="0" localSheetId="3" customView="1" name="Z_83E26134_8071_4B52_B9C2_8B5396DF70B4_.wvu.Rows" hidden="1" oldHidden="1">
    <formula>Plan!$489:$751</formula>
    <oldFormula>Plan!$489:$751</oldFormula>
  </rdn>
  <rdn rId="0" localSheetId="3" customView="1" name="Z_83E26134_8071_4B52_B9C2_8B5396DF70B4_.wvu.Cols" hidden="1" oldHidden="1">
    <formula>Plan!$S:$U</formula>
    <oldFormula>Plan!$S:$U</oldFormula>
  </rdn>
  <rdn rId="0" localSheetId="3" customView="1" name="Z_83E26134_8071_4B52_B9C2_8B5396DF70B4_.wvu.FilterData" hidden="1" oldHidden="1">
    <formula>Plan!$A$5:$BQ$469</formula>
    <oldFormula>Plan!$A$5:$BQ$469</oldFormula>
  </rdn>
  <rdn rId="0" localSheetId="4" customView="1" name="Z_83E26134_8071_4B52_B9C2_8B5396DF70B4_.wvu.FilterData" hidden="1" oldHidden="1">
    <formula>'Delivery Docs Plan'!$I$1:$I$38</formula>
    <oldFormula>'Delivery Docs Plan'!$I$1:$I$38</oldFormula>
  </rdn>
  <rdn rId="0" localSheetId="5" customView="1" name="Z_83E26134_8071_4B52_B9C2_8B5396DF70B4_.wvu.Rows" hidden="1" oldHidden="1">
    <formula>'PR Matrix'!$1:$1</formula>
    <oldFormula>'PR Matrix'!$1:$1</oldFormula>
  </rdn>
  <rdn rId="0" localSheetId="5" customView="1" name="Z_83E26134_8071_4B52_B9C2_8B5396DF70B4_.wvu.Cols" hidden="1" oldHidden="1">
    <formula>'PR Matrix'!$JK:$XFD</formula>
    <oldFormula>'PR Matrix'!$JK:$XFD</oldFormula>
  </rdn>
  <rdn rId="0" localSheetId="6" customView="1" name="Z_83E26134_8071_4B52_B9C2_8B5396DF70B4_.wvu.Cols" hidden="1" oldHidden="1">
    <formula>Allocation!$L:$XFD</formula>
    <oldFormula>Allocation!$L:$XFD</oldFormula>
  </rdn>
  <rdn rId="0" localSheetId="6" customView="1" name="Z_83E26134_8071_4B52_B9C2_8B5396DF70B4_.wvu.FilterData" hidden="1" oldHidden="1">
    <formula>Allocation!$A$1:$K$1</formula>
    <oldFormula>Allocation!$A$1:$K$1</oldFormula>
  </rdn>
  <rdn rId="0" localSheetId="7" customView="1" name="Z_83E26134_8071_4B52_B9C2_8B5396DF70B4_.wvu.FilterData" hidden="1" oldHidden="1">
    <formula>'SRS Reviews'!$A$1:$S$136</formula>
    <oldFormula>'SRS Reviews'!$A$1:$S$136</oldFormula>
  </rdn>
  <rdn rId="0" localSheetId="8" customView="1" name="Z_83E26134_8071_4B52_B9C2_8B5396DF70B4_.wvu.FilterData" hidden="1" oldHidden="1">
    <formula>Estimates!$A$2:$BC$460</formula>
    <oldFormula>Estimates!$A$2:$BC$460</oldFormula>
  </rdn>
  <rdn rId="0" localSheetId="10" customView="1" name="Z_83E26134_8071_4B52_B9C2_8B5396DF70B4_.wvu.FilterData" hidden="1" oldHidden="1">
    <formula>'Open SWPRs'!$A$1:$H$615</formula>
    <oldFormula>'Open SWPRs'!$A$1:$H$615</oldFormula>
  </rdn>
  <rdn rId="0" localSheetId="12" customView="1" name="Z_83E26134_8071_4B52_B9C2_8B5396DF70B4_.wvu.FilterData" hidden="1" oldHidden="1">
    <formula>'Build Plan'!$D$3:$L$48</formula>
    <oldFormula>'Build Plan'!$D$3:$L$48</oldFormula>
  </rdn>
  <rcv guid="{83E26134-8071-4B52-B9C2-8B5396DF70B4}" action="add"/>
</revisions>
</file>

<file path=xl/revisions/revisionLog58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2220" sId="7">
    <oc r="J99" t="inlineStr">
      <is>
        <t>no</t>
      </is>
    </oc>
    <nc r="J99" t="inlineStr">
      <is>
        <t>Yes</t>
      </is>
    </nc>
  </rcc>
  <rcc rId="22221" sId="7">
    <oc r="J112" t="inlineStr">
      <is>
        <t>no</t>
      </is>
    </oc>
    <nc r="J112" t="inlineStr">
      <is>
        <t>Yes</t>
      </is>
    </nc>
  </rcc>
  <rfmt sheetId="7" sqref="I99:J99 I112:J112" start="0" length="2147483647">
    <dxf>
      <font>
        <color rgb="FF00B050"/>
      </font>
    </dxf>
  </rfmt>
</revisions>
</file>

<file path=xl/revisions/revisionLog58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2222" sId="7">
    <oc r="K7" t="inlineStr">
      <is>
        <t>RRB</t>
      </is>
    </oc>
    <nc r="K7"/>
  </rcc>
  <rcc rId="22223" sId="7" odxf="1" dxf="1">
    <nc r="K112" t="inlineStr">
      <is>
        <t>n/a</t>
      </is>
    </nc>
    <odxf>
      <font>
        <sz val="10"/>
        <color auto="1"/>
        <name val="Arial"/>
        <scheme val="none"/>
      </font>
    </odxf>
    <ndxf>
      <font>
        <sz val="10"/>
        <color auto="1"/>
        <name val="Arial"/>
        <scheme val="none"/>
      </font>
    </ndxf>
  </rcc>
  <rcc rId="22224" sId="7">
    <oc r="J7" t="inlineStr">
      <is>
        <t>No</t>
      </is>
    </oc>
    <nc r="J7" t="inlineStr">
      <is>
        <t>Change to be removed</t>
      </is>
    </nc>
  </rcc>
</revisions>
</file>

<file path=xl/revisions/revisionLog58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2225" sId="3">
    <oc r="BI209" t="inlineStr">
      <is>
        <t>?</t>
      </is>
    </oc>
    <nc r="BI209"/>
  </rcc>
</revisions>
</file>

<file path=xl/revisions/revisionLog58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2226" sId="3">
    <oc r="W209" t="inlineStr">
      <is>
        <t>RRB</t>
      </is>
    </oc>
    <nc r="W209" t="inlineStr">
      <is>
        <t>AT</t>
      </is>
    </nc>
  </rcc>
  <rfmt sheetId="3" sqref="W209" start="0" length="2147483647">
    <dxf>
      <font>
        <color auto="1"/>
      </font>
    </dxf>
  </rfmt>
  <rcc rId="22227" sId="3" odxf="1" dxf="1">
    <oc r="AF209" t="inlineStr">
      <is>
        <t>RRB</t>
      </is>
    </oc>
    <nc r="AF209" t="inlineStr">
      <is>
        <t>AT</t>
      </is>
    </nc>
    <odxf>
      <font>
        <sz val="8"/>
        <color theme="0" tint="-0.34998626667073579"/>
      </font>
    </odxf>
    <ndxf>
      <font>
        <sz val="8"/>
        <color theme="0" tint="-0.34998626667073579"/>
      </font>
    </ndxf>
  </rcc>
  <rcc rId="22228" sId="3" odxf="1" dxf="1">
    <oc r="AV209" t="inlineStr">
      <is>
        <t>RRB</t>
      </is>
    </oc>
    <nc r="AV209" t="inlineStr">
      <is>
        <t>AT</t>
      </is>
    </nc>
    <odxf>
      <font>
        <sz val="8"/>
        <color theme="0" tint="-0.34998626667073579"/>
      </font>
    </odxf>
    <ndxf>
      <font>
        <sz val="8"/>
        <color theme="0" tint="-0.34998626667073579"/>
      </font>
    </ndxf>
  </rcc>
  <rcv guid="{83E26134-8071-4B52-B9C2-8B5396DF70B4}" action="delete"/>
  <rdn rId="0" localSheetId="3" customView="1" name="Z_83E26134_8071_4B52_B9C2_8B5396DF70B4_.wvu.Rows" hidden="1" oldHidden="1">
    <formula>Plan!$489:$751</formula>
    <oldFormula>Plan!$489:$751</oldFormula>
  </rdn>
  <rdn rId="0" localSheetId="3" customView="1" name="Z_83E26134_8071_4B52_B9C2_8B5396DF70B4_.wvu.Cols" hidden="1" oldHidden="1">
    <formula>Plan!$S:$U</formula>
    <oldFormula>Plan!$S:$U</oldFormula>
  </rdn>
  <rdn rId="0" localSheetId="3" customView="1" name="Z_83E26134_8071_4B52_B9C2_8B5396DF70B4_.wvu.FilterData" hidden="1" oldHidden="1">
    <formula>Plan!$A$5:$BQ$469</formula>
    <oldFormula>Plan!$A$5:$BQ$469</oldFormula>
  </rdn>
  <rdn rId="0" localSheetId="4" customView="1" name="Z_83E26134_8071_4B52_B9C2_8B5396DF70B4_.wvu.FilterData" hidden="1" oldHidden="1">
    <formula>'Delivery Docs Plan'!$I$1:$I$38</formula>
    <oldFormula>'Delivery Docs Plan'!$I$1:$I$38</oldFormula>
  </rdn>
  <rdn rId="0" localSheetId="5" customView="1" name="Z_83E26134_8071_4B52_B9C2_8B5396DF70B4_.wvu.Rows" hidden="1" oldHidden="1">
    <formula>'PR Matrix'!$1:$1</formula>
    <oldFormula>'PR Matrix'!$1:$1</oldFormula>
  </rdn>
  <rdn rId="0" localSheetId="5" customView="1" name="Z_83E26134_8071_4B52_B9C2_8B5396DF70B4_.wvu.Cols" hidden="1" oldHidden="1">
    <formula>'PR Matrix'!$JK:$XFD</formula>
    <oldFormula>'PR Matrix'!$JK:$XFD</oldFormula>
  </rdn>
  <rdn rId="0" localSheetId="6" customView="1" name="Z_83E26134_8071_4B52_B9C2_8B5396DF70B4_.wvu.Cols" hidden="1" oldHidden="1">
    <formula>Allocation!$L:$XFD</formula>
    <oldFormula>Allocation!$L:$XFD</oldFormula>
  </rdn>
  <rdn rId="0" localSheetId="6" customView="1" name="Z_83E26134_8071_4B52_B9C2_8B5396DF70B4_.wvu.FilterData" hidden="1" oldHidden="1">
    <formula>Allocation!$A$1:$K$1</formula>
    <oldFormula>Allocation!$A$1:$K$1</oldFormula>
  </rdn>
  <rdn rId="0" localSheetId="7" customView="1" name="Z_83E26134_8071_4B52_B9C2_8B5396DF70B4_.wvu.FilterData" hidden="1" oldHidden="1">
    <formula>'SRS Reviews'!$A$1:$S$136</formula>
    <oldFormula>'SRS Reviews'!$A$1:$S$136</oldFormula>
  </rdn>
  <rdn rId="0" localSheetId="8" customView="1" name="Z_83E26134_8071_4B52_B9C2_8B5396DF70B4_.wvu.FilterData" hidden="1" oldHidden="1">
    <formula>Estimates!$A$2:$BC$460</formula>
    <oldFormula>Estimates!$A$2:$BC$460</oldFormula>
  </rdn>
  <rdn rId="0" localSheetId="10" customView="1" name="Z_83E26134_8071_4B52_B9C2_8B5396DF70B4_.wvu.FilterData" hidden="1" oldHidden="1">
    <formula>'Open SWPRs'!$A$1:$H$615</formula>
    <oldFormula>'Open SWPRs'!$A$1:$H$615</oldFormula>
  </rdn>
  <rdn rId="0" localSheetId="12" customView="1" name="Z_83E26134_8071_4B52_B9C2_8B5396DF70B4_.wvu.FilterData" hidden="1" oldHidden="1">
    <formula>'Build Plan'!$D$3:$L$48</formula>
    <oldFormula>'Build Plan'!$D$3:$L$48</oldFormula>
  </rdn>
  <rcv guid="{83E26134-8071-4B52-B9C2-8B5396DF70B4}" action="add"/>
</revisions>
</file>

<file path=xl/revisions/revisionLog58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2241" sId="5">
    <oc r="F147" t="inlineStr">
      <is>
        <t>Y</t>
      </is>
    </oc>
    <nc r="F147"/>
  </rcc>
  <rcc rId="22242" sId="5">
    <oc r="B147" t="inlineStr">
      <is>
        <t>6207, 6217</t>
      </is>
    </oc>
    <nc r="B147">
      <v>6207</v>
    </nc>
  </rcc>
  <rcc rId="22243" sId="5">
    <oc r="F284" t="inlineStr">
      <is>
        <t>S</t>
      </is>
    </oc>
    <nc r="F284"/>
  </rcc>
  <rcc rId="22244" sId="5">
    <oc r="F286" t="inlineStr">
      <is>
        <t>Y</t>
      </is>
    </oc>
    <nc r="F286"/>
  </rcc>
  <rcc rId="22245" sId="5">
    <oc r="B284">
      <v>6217</v>
    </oc>
    <nc r="B284"/>
  </rcc>
  <rcc rId="22246" sId="5">
    <oc r="B286">
      <v>6217</v>
    </oc>
    <nc r="B286"/>
  </rcc>
  <rcc rId="22247" sId="5">
    <oc r="F309" t="inlineStr">
      <is>
        <t>Y</t>
      </is>
    </oc>
    <nc r="F309"/>
  </rcc>
  <rcc rId="22248" sId="5">
    <oc r="B309" t="inlineStr">
      <is>
        <t>6207, 6217</t>
      </is>
    </oc>
    <nc r="B309">
      <v>6207</v>
    </nc>
  </rcc>
  <rcc rId="22249" sId="3">
    <oc r="M273" t="inlineStr">
      <is>
        <t>Y</t>
      </is>
    </oc>
    <nc r="M273"/>
  </rcc>
  <rcc rId="22250" sId="3">
    <oc r="N273" t="inlineStr">
      <is>
        <t>Y</t>
      </is>
    </oc>
    <nc r="N273"/>
  </rcc>
  <rcc rId="22251" sId="3">
    <oc r="O273" t="inlineStr">
      <is>
        <t>Y</t>
      </is>
    </oc>
    <nc r="O273"/>
  </rcc>
  <rcc rId="22252" sId="3">
    <oc r="P273" t="inlineStr">
      <is>
        <t>Y</t>
      </is>
    </oc>
    <nc r="P273"/>
  </rcc>
  <rcc rId="22253" sId="3">
    <oc r="M275" t="inlineStr">
      <is>
        <t>Y</t>
      </is>
    </oc>
    <nc r="M275"/>
  </rcc>
  <rcc rId="22254" sId="3">
    <oc r="N275" t="inlineStr">
      <is>
        <t>Y</t>
      </is>
    </oc>
    <nc r="N275"/>
  </rcc>
  <rcc rId="22255" sId="3">
    <oc r="O275" t="inlineStr">
      <is>
        <t>Y</t>
      </is>
    </oc>
    <nc r="O275"/>
  </rcc>
  <rcc rId="22256" sId="3">
    <oc r="P275" t="inlineStr">
      <is>
        <t>Y</t>
      </is>
    </oc>
    <nc r="P275"/>
  </rcc>
  <rcc rId="22257" sId="3">
    <oc r="W273" t="inlineStr">
      <is>
        <t>RRB</t>
      </is>
    </oc>
    <nc r="W273"/>
  </rcc>
  <rcc rId="22258" sId="3">
    <oc r="X273" t="inlineStr">
      <is>
        <t>SN</t>
      </is>
    </oc>
    <nc r="X273"/>
  </rcc>
  <rcc rId="22259" sId="3">
    <oc r="W275" t="inlineStr">
      <is>
        <t>RRB</t>
      </is>
    </oc>
    <nc r="W275"/>
  </rcc>
  <rcc rId="22260" sId="3">
    <oc r="X275" t="inlineStr">
      <is>
        <t>SN</t>
      </is>
    </oc>
    <nc r="X275"/>
  </rcc>
  <rcc rId="22261" sId="3">
    <oc r="AF273" t="inlineStr">
      <is>
        <t>RRB</t>
      </is>
    </oc>
    <nc r="AF273"/>
  </rcc>
  <rcc rId="22262" sId="3">
    <oc r="AG273" t="inlineStr">
      <is>
        <t>SN</t>
      </is>
    </oc>
    <nc r="AG273"/>
  </rcc>
  <rcc rId="22263" sId="3">
    <oc r="AF275" t="inlineStr">
      <is>
        <t>RRB</t>
      </is>
    </oc>
    <nc r="AF275"/>
  </rcc>
  <rcc rId="22264" sId="3">
    <oc r="AG275" t="inlineStr">
      <is>
        <t>SN</t>
      </is>
    </oc>
    <nc r="AG275"/>
  </rcc>
  <rcc rId="22265" sId="3">
    <oc r="AV273" t="inlineStr">
      <is>
        <t>RRB</t>
      </is>
    </oc>
    <nc r="AV273"/>
  </rcc>
  <rcc rId="22266" sId="3">
    <oc r="AX273" t="inlineStr">
      <is>
        <t>SN</t>
      </is>
    </oc>
    <nc r="AX273"/>
  </rcc>
  <rcc rId="22267" sId="3">
    <oc r="AV275" t="inlineStr">
      <is>
        <t>RRB</t>
      </is>
    </oc>
    <nc r="AV275"/>
  </rcc>
  <rcc rId="22268" sId="3">
    <oc r="AX275" t="inlineStr">
      <is>
        <t>SN</t>
      </is>
    </oc>
    <nc r="AX275"/>
  </rcc>
  <rcc rId="22269" sId="3">
    <oc r="E273">
      <v>6217</v>
    </oc>
    <nc r="E273"/>
  </rcc>
  <rcc rId="22270" sId="3">
    <oc r="E275">
      <v>6217</v>
    </oc>
    <nc r="E275"/>
  </rcc>
  <rcc rId="22271" sId="3">
    <oc r="E136" t="inlineStr">
      <is>
        <t>6207, 6217</t>
      </is>
    </oc>
    <nc r="E136">
      <v>6207</v>
    </nc>
  </rcc>
  <rcc rId="22272" sId="3">
    <oc r="E298" t="inlineStr">
      <is>
        <t>6207, 6217</t>
      </is>
    </oc>
    <nc r="E298" t="inlineStr">
      <is>
        <t>6207</t>
      </is>
    </nc>
  </rcc>
  <rcv guid="{83E26134-8071-4B52-B9C2-8B5396DF70B4}" action="delete"/>
  <rdn rId="0" localSheetId="3" customView="1" name="Z_83E26134_8071_4B52_B9C2_8B5396DF70B4_.wvu.Rows" hidden="1" oldHidden="1">
    <formula>Plan!$489:$751</formula>
    <oldFormula>Plan!$489:$751</oldFormula>
  </rdn>
  <rdn rId="0" localSheetId="3" customView="1" name="Z_83E26134_8071_4B52_B9C2_8B5396DF70B4_.wvu.Cols" hidden="1" oldHidden="1">
    <formula>Plan!$S:$U</formula>
    <oldFormula>Plan!$S:$U</oldFormula>
  </rdn>
  <rdn rId="0" localSheetId="3" customView="1" name="Z_83E26134_8071_4B52_B9C2_8B5396DF70B4_.wvu.FilterData" hidden="1" oldHidden="1">
    <formula>Plan!$A$5:$BQ$469</formula>
    <oldFormula>Plan!$A$5:$BQ$469</oldFormula>
  </rdn>
  <rdn rId="0" localSheetId="4" customView="1" name="Z_83E26134_8071_4B52_B9C2_8B5396DF70B4_.wvu.FilterData" hidden="1" oldHidden="1">
    <formula>'Delivery Docs Plan'!$I$1:$I$38</formula>
    <oldFormula>'Delivery Docs Plan'!$I$1:$I$38</oldFormula>
  </rdn>
  <rdn rId="0" localSheetId="5" customView="1" name="Z_83E26134_8071_4B52_B9C2_8B5396DF70B4_.wvu.Rows" hidden="1" oldHidden="1">
    <formula>'PR Matrix'!$1:$1</formula>
    <oldFormula>'PR Matrix'!$1:$1</oldFormula>
  </rdn>
  <rdn rId="0" localSheetId="5" customView="1" name="Z_83E26134_8071_4B52_B9C2_8B5396DF70B4_.wvu.Cols" hidden="1" oldHidden="1">
    <formula>'PR Matrix'!$JK:$XFD</formula>
    <oldFormula>'PR Matrix'!$JK:$XFD</oldFormula>
  </rdn>
  <rdn rId="0" localSheetId="6" customView="1" name="Z_83E26134_8071_4B52_B9C2_8B5396DF70B4_.wvu.Cols" hidden="1" oldHidden="1">
    <formula>Allocation!$L:$XFD</formula>
    <oldFormula>Allocation!$L:$XFD</oldFormula>
  </rdn>
  <rdn rId="0" localSheetId="6" customView="1" name="Z_83E26134_8071_4B52_B9C2_8B5396DF70B4_.wvu.FilterData" hidden="1" oldHidden="1">
    <formula>Allocation!$A$1:$K$1</formula>
    <oldFormula>Allocation!$A$1:$K$1</oldFormula>
  </rdn>
  <rdn rId="0" localSheetId="7" customView="1" name="Z_83E26134_8071_4B52_B9C2_8B5396DF70B4_.wvu.FilterData" hidden="1" oldHidden="1">
    <formula>'SRS Reviews'!$A$1:$S$136</formula>
    <oldFormula>'SRS Reviews'!$A$1:$S$136</oldFormula>
  </rdn>
  <rdn rId="0" localSheetId="8" customView="1" name="Z_83E26134_8071_4B52_B9C2_8B5396DF70B4_.wvu.FilterData" hidden="1" oldHidden="1">
    <formula>Estimates!$A$2:$BC$460</formula>
    <oldFormula>Estimates!$A$2:$BC$460</oldFormula>
  </rdn>
  <rdn rId="0" localSheetId="10" customView="1" name="Z_83E26134_8071_4B52_B9C2_8B5396DF70B4_.wvu.FilterData" hidden="1" oldHidden="1">
    <formula>'Open SWPRs'!$A$1:$H$615</formula>
    <oldFormula>'Open SWPRs'!$A$1:$H$615</oldFormula>
  </rdn>
  <rdn rId="0" localSheetId="12" customView="1" name="Z_83E26134_8071_4B52_B9C2_8B5396DF70B4_.wvu.FilterData" hidden="1" oldHidden="1">
    <formula>'Build Plan'!$D$3:$L$48</formula>
    <oldFormula>'Build Plan'!$D$3:$L$48</oldFormula>
  </rdn>
  <rcv guid="{83E26134-8071-4B52-B9C2-8B5396DF70B4}" action="add"/>
</revisions>
</file>

<file path=xl/revisions/revisionLog58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2285" sId="3">
    <oc r="AI73">
      <v>1</v>
    </oc>
    <nc r="AI73">
      <v>90</v>
    </nc>
  </rcc>
  <rcc rId="22286" sId="3">
    <oc r="AY73">
      <v>1</v>
    </oc>
    <nc r="AY73">
      <v>90</v>
    </nc>
  </rcc>
  <rcc rId="22287" sId="3">
    <nc r="AQ73">
      <v>90</v>
    </nc>
  </rcc>
  <rcv guid="{55F258A9-3656-464A-8209-65541A4A9294}" action="delete"/>
  <rdn rId="0" localSheetId="3" customView="1" name="Z_55F258A9_3656_464A_8209_65541A4A9294_.wvu.Rows" hidden="1" oldHidden="1">
    <formula>Plan!$489:$751</formula>
    <oldFormula>Plan!$489:$751</oldFormula>
  </rdn>
  <rdn rId="0" localSheetId="3" customView="1" name="Z_55F258A9_3656_464A_8209_65541A4A9294_.wvu.Cols" hidden="1" oldHidden="1">
    <formula>Plan!$S:$U,Plan!$BQ:$BT</formula>
    <oldFormula>Plan!$S:$U,Plan!$BQ:$BT</oldFormula>
  </rdn>
  <rdn rId="0" localSheetId="3" customView="1" name="Z_55F258A9_3656_464A_8209_65541A4A9294_.wvu.FilterData" hidden="1" oldHidden="1">
    <formula>Plan!$A$5:$BQ$469</formula>
    <oldFormula>Plan!$A$5:$BQ$469</oldFormula>
  </rdn>
  <rdn rId="0" localSheetId="4" customView="1" name="Z_55F258A9_3656_464A_8209_65541A4A9294_.wvu.FilterData" hidden="1" oldHidden="1">
    <formula>'Delivery Docs Plan'!$I$1:$I$38</formula>
    <oldFormula>'Delivery Docs Plan'!$I$1:$I$38</oldFormula>
  </rdn>
  <rdn rId="0" localSheetId="5" customView="1" name="Z_55F258A9_3656_464A_8209_65541A4A9294_.wvu.Rows" hidden="1" oldHidden="1">
    <formula>'PR Matrix'!$1:$1</formula>
    <oldFormula>'PR Matrix'!$1:$1</oldFormula>
  </rdn>
  <rdn rId="0" localSheetId="5" customView="1" name="Z_55F258A9_3656_464A_8209_65541A4A9294_.wvu.Cols" hidden="1" oldHidden="1">
    <formula>'PR Matrix'!$JK:$XFD</formula>
    <oldFormula>'PR Matrix'!$JK:$XFD</oldFormula>
  </rdn>
  <rdn rId="0" localSheetId="6" customView="1" name="Z_55F258A9_3656_464A_8209_65541A4A9294_.wvu.Cols" hidden="1" oldHidden="1">
    <formula>Allocation!$L:$XFD</formula>
    <oldFormula>Allocation!$L:$XFD</oldFormula>
  </rdn>
  <rdn rId="0" localSheetId="6" customView="1" name="Z_55F258A9_3656_464A_8209_65541A4A9294_.wvu.FilterData" hidden="1" oldHidden="1">
    <formula>Allocation!$A$1:$K$1</formula>
    <oldFormula>Allocation!$A$1:$K$1</oldFormula>
  </rdn>
  <rdn rId="0" localSheetId="7" customView="1" name="Z_55F258A9_3656_464A_8209_65541A4A9294_.wvu.FilterData" hidden="1" oldHidden="1">
    <formula>'SRS Reviews'!$A$1:$S$136</formula>
    <oldFormula>'SRS Reviews'!$A$1:$S$136</oldFormula>
  </rdn>
  <rdn rId="0" localSheetId="8" customView="1" name="Z_55F258A9_3656_464A_8209_65541A4A9294_.wvu.FilterData" hidden="1" oldHidden="1">
    <formula>Estimates!$A$2:$BC$460</formula>
    <oldFormula>Estimates!$A$2:$BC$460</oldFormula>
  </rdn>
  <rdn rId="0" localSheetId="10" customView="1" name="Z_55F258A9_3656_464A_8209_65541A4A9294_.wvu.FilterData" hidden="1" oldHidden="1">
    <formula>'Open SWPRs'!$A$1:$H$615</formula>
    <oldFormula>'Open SWPRs'!$A$1:$H$615</oldFormula>
  </rdn>
  <rdn rId="0" localSheetId="12" customView="1" name="Z_55F258A9_3656_464A_8209_65541A4A9294_.wvu.FilterData" hidden="1" oldHidden="1">
    <formula>'Build Plan'!$D$3:$L$48</formula>
    <oldFormula>'Build Plan'!$D$3:$L$48</oldFormula>
  </rdn>
  <rcv guid="{55F258A9-3656-464A-8209-65541A4A9294}" action="add"/>
</revisions>
</file>

<file path=xl/revisions/revisionLog59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2300" sId="3">
    <oc r="AI73">
      <v>90</v>
    </oc>
    <nc r="AI73">
      <v>100</v>
    </nc>
  </rcc>
  <rcc rId="22301" sId="3">
    <oc r="AQ73">
      <v>90</v>
    </oc>
    <nc r="AQ73">
      <v>100</v>
    </nc>
  </rcc>
  <rcc rId="22302" sId="3">
    <oc r="AY73">
      <v>90</v>
    </oc>
    <nc r="AY73">
      <v>100</v>
    </nc>
  </rcc>
  <rcc rId="22303" sId="3">
    <nc r="F73">
      <v>6216</v>
    </nc>
  </rcc>
  <rcc rId="22304" sId="3">
    <oc r="E73">
      <v>6216</v>
    </oc>
    <nc r="E73"/>
  </rcc>
  <rcv guid="{55F258A9-3656-464A-8209-65541A4A9294}" action="delete"/>
  <rdn rId="0" localSheetId="3" customView="1" name="Z_55F258A9_3656_464A_8209_65541A4A9294_.wvu.Rows" hidden="1" oldHidden="1">
    <formula>Plan!$489:$751</formula>
    <oldFormula>Plan!$489:$751</oldFormula>
  </rdn>
  <rdn rId="0" localSheetId="3" customView="1" name="Z_55F258A9_3656_464A_8209_65541A4A9294_.wvu.Cols" hidden="1" oldHidden="1">
    <formula>Plan!$S:$U,Plan!$BQ:$BT</formula>
    <oldFormula>Plan!$S:$U,Plan!$BQ:$BT</oldFormula>
  </rdn>
  <rdn rId="0" localSheetId="3" customView="1" name="Z_55F258A9_3656_464A_8209_65541A4A9294_.wvu.FilterData" hidden="1" oldHidden="1">
    <formula>Plan!$A$5:$BQ$469</formula>
    <oldFormula>Plan!$A$5:$BQ$469</oldFormula>
  </rdn>
  <rdn rId="0" localSheetId="4" customView="1" name="Z_55F258A9_3656_464A_8209_65541A4A9294_.wvu.FilterData" hidden="1" oldHidden="1">
    <formula>'Delivery Docs Plan'!$I$1:$I$38</formula>
    <oldFormula>'Delivery Docs Plan'!$I$1:$I$38</oldFormula>
  </rdn>
  <rdn rId="0" localSheetId="5" customView="1" name="Z_55F258A9_3656_464A_8209_65541A4A9294_.wvu.Rows" hidden="1" oldHidden="1">
    <formula>'PR Matrix'!$1:$1</formula>
    <oldFormula>'PR Matrix'!$1:$1</oldFormula>
  </rdn>
  <rdn rId="0" localSheetId="5" customView="1" name="Z_55F258A9_3656_464A_8209_65541A4A9294_.wvu.Cols" hidden="1" oldHidden="1">
    <formula>'PR Matrix'!$JK:$XFD</formula>
    <oldFormula>'PR Matrix'!$JK:$XFD</oldFormula>
  </rdn>
  <rdn rId="0" localSheetId="6" customView="1" name="Z_55F258A9_3656_464A_8209_65541A4A9294_.wvu.Cols" hidden="1" oldHidden="1">
    <formula>Allocation!$L:$XFD</formula>
    <oldFormula>Allocation!$L:$XFD</oldFormula>
  </rdn>
  <rdn rId="0" localSheetId="6" customView="1" name="Z_55F258A9_3656_464A_8209_65541A4A9294_.wvu.FilterData" hidden="1" oldHidden="1">
    <formula>Allocation!$A$1:$K$1</formula>
    <oldFormula>Allocation!$A$1:$K$1</oldFormula>
  </rdn>
  <rdn rId="0" localSheetId="7" customView="1" name="Z_55F258A9_3656_464A_8209_65541A4A9294_.wvu.FilterData" hidden="1" oldHidden="1">
    <formula>'SRS Reviews'!$A$1:$S$136</formula>
    <oldFormula>'SRS Reviews'!$A$1:$S$136</oldFormula>
  </rdn>
  <rdn rId="0" localSheetId="8" customView="1" name="Z_55F258A9_3656_464A_8209_65541A4A9294_.wvu.FilterData" hidden="1" oldHidden="1">
    <formula>Estimates!$A$2:$BC$460</formula>
    <oldFormula>Estimates!$A$2:$BC$460</oldFormula>
  </rdn>
  <rdn rId="0" localSheetId="10" customView="1" name="Z_55F258A9_3656_464A_8209_65541A4A9294_.wvu.FilterData" hidden="1" oldHidden="1">
    <formula>'Open SWPRs'!$A$1:$H$615</formula>
    <oldFormula>'Open SWPRs'!$A$1:$H$615</oldFormula>
  </rdn>
  <rdn rId="0" localSheetId="12" customView="1" name="Z_55F258A9_3656_464A_8209_65541A4A9294_.wvu.FilterData" hidden="1" oldHidden="1">
    <formula>'Build Plan'!$D$3:$L$48</formula>
    <oldFormula>'Build Plan'!$D$3:$L$48</oldFormula>
  </rdn>
  <rcv guid="{55F258A9-3656-464A-8209-65541A4A9294}" action="add"/>
</revisions>
</file>

<file path=xl/revisions/revisionLog59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83E26134-8071-4B52-B9C2-8B5396DF70B4}" action="delete"/>
  <rdn rId="0" localSheetId="3" customView="1" name="Z_83E26134_8071_4B52_B9C2_8B5396DF70B4_.wvu.Rows" hidden="1" oldHidden="1">
    <formula>Plan!$489:$751</formula>
    <oldFormula>Plan!$489:$751</oldFormula>
  </rdn>
  <rdn rId="0" localSheetId="3" customView="1" name="Z_83E26134_8071_4B52_B9C2_8B5396DF70B4_.wvu.Cols" hidden="1" oldHidden="1">
    <formula>Plan!$S:$U</formula>
    <oldFormula>Plan!$S:$U</oldFormula>
  </rdn>
  <rdn rId="0" localSheetId="3" customView="1" name="Z_83E26134_8071_4B52_B9C2_8B5396DF70B4_.wvu.FilterData" hidden="1" oldHidden="1">
    <formula>Plan!$A$5:$BQ$469</formula>
    <oldFormula>Plan!$A$5:$BQ$469</oldFormula>
  </rdn>
  <rdn rId="0" localSheetId="4" customView="1" name="Z_83E26134_8071_4B52_B9C2_8B5396DF70B4_.wvu.FilterData" hidden="1" oldHidden="1">
    <formula>'Delivery Docs Plan'!$I$1:$I$38</formula>
    <oldFormula>'Delivery Docs Plan'!$I$1:$I$38</oldFormula>
  </rdn>
  <rdn rId="0" localSheetId="5" customView="1" name="Z_83E26134_8071_4B52_B9C2_8B5396DF70B4_.wvu.Rows" hidden="1" oldHidden="1">
    <formula>'PR Matrix'!$1:$1</formula>
    <oldFormula>'PR Matrix'!$1:$1</oldFormula>
  </rdn>
  <rdn rId="0" localSheetId="5" customView="1" name="Z_83E26134_8071_4B52_B9C2_8B5396DF70B4_.wvu.Cols" hidden="1" oldHidden="1">
    <formula>'PR Matrix'!$JK:$XFD</formula>
    <oldFormula>'PR Matrix'!$JK:$XFD</oldFormula>
  </rdn>
  <rdn rId="0" localSheetId="6" customView="1" name="Z_83E26134_8071_4B52_B9C2_8B5396DF70B4_.wvu.Cols" hidden="1" oldHidden="1">
    <formula>Allocation!$L:$XFD</formula>
    <oldFormula>Allocation!$L:$XFD</oldFormula>
  </rdn>
  <rdn rId="0" localSheetId="6" customView="1" name="Z_83E26134_8071_4B52_B9C2_8B5396DF70B4_.wvu.FilterData" hidden="1" oldHidden="1">
    <formula>Allocation!$A$1:$K$1</formula>
    <oldFormula>Allocation!$A$1:$K$1</oldFormula>
  </rdn>
  <rdn rId="0" localSheetId="7" customView="1" name="Z_83E26134_8071_4B52_B9C2_8B5396DF70B4_.wvu.FilterData" hidden="1" oldHidden="1">
    <formula>'SRS Reviews'!$A$1:$S$136</formula>
    <oldFormula>'SRS Reviews'!$A$1:$S$136</oldFormula>
  </rdn>
  <rdn rId="0" localSheetId="8" customView="1" name="Z_83E26134_8071_4B52_B9C2_8B5396DF70B4_.wvu.FilterData" hidden="1" oldHidden="1">
    <formula>Estimates!$A$2:$BC$460</formula>
    <oldFormula>Estimates!$A$2:$BC$460</oldFormula>
  </rdn>
  <rdn rId="0" localSheetId="10" customView="1" name="Z_83E26134_8071_4B52_B9C2_8B5396DF70B4_.wvu.FilterData" hidden="1" oldHidden="1">
    <formula>'Open SWPRs'!$A$1:$H$615</formula>
    <oldFormula>'Open SWPRs'!$A$1:$H$615</oldFormula>
  </rdn>
  <rdn rId="0" localSheetId="12" customView="1" name="Z_83E26134_8071_4B52_B9C2_8B5396DF70B4_.wvu.FilterData" hidden="1" oldHidden="1">
    <formula>'Build Plan'!$D$3:$L$48</formula>
    <oldFormula>'Build Plan'!$D$3:$L$48</oldFormula>
  </rdn>
  <rcv guid="{83E26134-8071-4B52-B9C2-8B5396DF70B4}" action="add"/>
</revisions>
</file>

<file path=xl/revisions/revisionLog59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2329" sId="3">
    <oc r="AI226">
      <v>1</v>
    </oc>
    <nc r="AI226">
      <v>100</v>
    </nc>
  </rcc>
  <rcc rId="22330" sId="3">
    <nc r="AQ226">
      <v>100</v>
    </nc>
  </rcc>
  <rcc rId="22331" sId="3">
    <oc r="AY226">
      <v>1</v>
    </oc>
    <nc r="AY226">
      <v>95</v>
    </nc>
  </rcc>
  <rcmt sheetId="3" cell="AY226" guid="{F1F45572-6AA7-42DE-8B26-9692334D15C7}" author="Pulman, Stephen" newLength="53"/>
  <rcv guid="{55F258A9-3656-464A-8209-65541A4A9294}" action="delete"/>
  <rdn rId="0" localSheetId="3" customView="1" name="Z_55F258A9_3656_464A_8209_65541A4A9294_.wvu.Rows" hidden="1" oldHidden="1">
    <formula>Plan!$489:$751</formula>
    <oldFormula>Plan!$489:$751</oldFormula>
  </rdn>
  <rdn rId="0" localSheetId="3" customView="1" name="Z_55F258A9_3656_464A_8209_65541A4A9294_.wvu.Cols" hidden="1" oldHidden="1">
    <formula>Plan!$S:$U,Plan!$BQ:$BT</formula>
    <oldFormula>Plan!$S:$U,Plan!$BQ:$BT</oldFormula>
  </rdn>
  <rdn rId="0" localSheetId="3" customView="1" name="Z_55F258A9_3656_464A_8209_65541A4A9294_.wvu.FilterData" hidden="1" oldHidden="1">
    <formula>Plan!$A$5:$BQ$469</formula>
    <oldFormula>Plan!$A$5:$BQ$469</oldFormula>
  </rdn>
  <rdn rId="0" localSheetId="4" customView="1" name="Z_55F258A9_3656_464A_8209_65541A4A9294_.wvu.FilterData" hidden="1" oldHidden="1">
    <formula>'Delivery Docs Plan'!$I$1:$I$38</formula>
    <oldFormula>'Delivery Docs Plan'!$I$1:$I$38</oldFormula>
  </rdn>
  <rdn rId="0" localSheetId="5" customView="1" name="Z_55F258A9_3656_464A_8209_65541A4A9294_.wvu.Rows" hidden="1" oldHidden="1">
    <formula>'PR Matrix'!$1:$1</formula>
    <oldFormula>'PR Matrix'!$1:$1</oldFormula>
  </rdn>
  <rdn rId="0" localSheetId="5" customView="1" name="Z_55F258A9_3656_464A_8209_65541A4A9294_.wvu.Cols" hidden="1" oldHidden="1">
    <formula>'PR Matrix'!$JK:$XFD</formula>
    <oldFormula>'PR Matrix'!$JK:$XFD</oldFormula>
  </rdn>
  <rdn rId="0" localSheetId="6" customView="1" name="Z_55F258A9_3656_464A_8209_65541A4A9294_.wvu.Cols" hidden="1" oldHidden="1">
    <formula>Allocation!$L:$XFD</formula>
    <oldFormula>Allocation!$L:$XFD</oldFormula>
  </rdn>
  <rdn rId="0" localSheetId="6" customView="1" name="Z_55F258A9_3656_464A_8209_65541A4A9294_.wvu.FilterData" hidden="1" oldHidden="1">
    <formula>Allocation!$A$1:$K$1</formula>
    <oldFormula>Allocation!$A$1:$K$1</oldFormula>
  </rdn>
  <rdn rId="0" localSheetId="7" customView="1" name="Z_55F258A9_3656_464A_8209_65541A4A9294_.wvu.FilterData" hidden="1" oldHidden="1">
    <formula>'SRS Reviews'!$A$1:$S$136</formula>
    <oldFormula>'SRS Reviews'!$A$1:$S$136</oldFormula>
  </rdn>
  <rdn rId="0" localSheetId="8" customView="1" name="Z_55F258A9_3656_464A_8209_65541A4A9294_.wvu.FilterData" hidden="1" oldHidden="1">
    <formula>Estimates!$A$2:$BC$460</formula>
    <oldFormula>Estimates!$A$2:$BC$460</oldFormula>
  </rdn>
  <rdn rId="0" localSheetId="10" customView="1" name="Z_55F258A9_3656_464A_8209_65541A4A9294_.wvu.FilterData" hidden="1" oldHidden="1">
    <formula>'Open SWPRs'!$A$1:$H$615</formula>
    <oldFormula>'Open SWPRs'!$A$1:$H$615</oldFormula>
  </rdn>
  <rdn rId="0" localSheetId="12" customView="1" name="Z_55F258A9_3656_464A_8209_65541A4A9294_.wvu.FilterData" hidden="1" oldHidden="1">
    <formula>'Build Plan'!$D$3:$L$48</formula>
    <oldFormula>'Build Plan'!$D$3:$L$48</oldFormula>
  </rdn>
  <rcv guid="{55F258A9-3656-464A-8209-65541A4A9294}" action="add"/>
</revisions>
</file>

<file path=xl/revisions/revisionLog59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83E26134-8071-4B52-B9C2-8B5396DF70B4}" action="delete"/>
  <rdn rId="0" localSheetId="3" customView="1" name="Z_83E26134_8071_4B52_B9C2_8B5396DF70B4_.wvu.Rows" hidden="1" oldHidden="1">
    <formula>Plan!$489:$751</formula>
    <oldFormula>Plan!$489:$751</oldFormula>
  </rdn>
  <rdn rId="0" localSheetId="3" customView="1" name="Z_83E26134_8071_4B52_B9C2_8B5396DF70B4_.wvu.Cols" hidden="1" oldHidden="1">
    <formula>Plan!$S:$U</formula>
    <oldFormula>Plan!$S:$U</oldFormula>
  </rdn>
  <rdn rId="0" localSheetId="3" customView="1" name="Z_83E26134_8071_4B52_B9C2_8B5396DF70B4_.wvu.FilterData" hidden="1" oldHidden="1">
    <formula>Plan!$A$5:$BQ$469</formula>
    <oldFormula>Plan!$A$5:$BQ$469</oldFormula>
  </rdn>
  <rdn rId="0" localSheetId="4" customView="1" name="Z_83E26134_8071_4B52_B9C2_8B5396DF70B4_.wvu.FilterData" hidden="1" oldHidden="1">
    <formula>'Delivery Docs Plan'!$I$1:$I$38</formula>
    <oldFormula>'Delivery Docs Plan'!$I$1:$I$38</oldFormula>
  </rdn>
  <rdn rId="0" localSheetId="5" customView="1" name="Z_83E26134_8071_4B52_B9C2_8B5396DF70B4_.wvu.Rows" hidden="1" oldHidden="1">
    <formula>'PR Matrix'!$1:$1</formula>
    <oldFormula>'PR Matrix'!$1:$1</oldFormula>
  </rdn>
  <rdn rId="0" localSheetId="5" customView="1" name="Z_83E26134_8071_4B52_B9C2_8B5396DF70B4_.wvu.Cols" hidden="1" oldHidden="1">
    <formula>'PR Matrix'!$JK:$XFD</formula>
    <oldFormula>'PR Matrix'!$JK:$XFD</oldFormula>
  </rdn>
  <rdn rId="0" localSheetId="6" customView="1" name="Z_83E26134_8071_4B52_B9C2_8B5396DF70B4_.wvu.Cols" hidden="1" oldHidden="1">
    <formula>Allocation!$L:$XFD</formula>
    <oldFormula>Allocation!$L:$XFD</oldFormula>
  </rdn>
  <rdn rId="0" localSheetId="6" customView="1" name="Z_83E26134_8071_4B52_B9C2_8B5396DF70B4_.wvu.FilterData" hidden="1" oldHidden="1">
    <formula>Allocation!$A$1:$K$1</formula>
    <oldFormula>Allocation!$A$1:$K$1</oldFormula>
  </rdn>
  <rdn rId="0" localSheetId="7" customView="1" name="Z_83E26134_8071_4B52_B9C2_8B5396DF70B4_.wvu.FilterData" hidden="1" oldHidden="1">
    <formula>'SRS Reviews'!$A$1:$S$136</formula>
    <oldFormula>'SRS Reviews'!$A$1:$S$136</oldFormula>
  </rdn>
  <rdn rId="0" localSheetId="8" customView="1" name="Z_83E26134_8071_4B52_B9C2_8B5396DF70B4_.wvu.FilterData" hidden="1" oldHidden="1">
    <formula>Estimates!$A$2:$BC$460</formula>
    <oldFormula>Estimates!$A$2:$BC$460</oldFormula>
  </rdn>
  <rdn rId="0" localSheetId="10" customView="1" name="Z_83E26134_8071_4B52_B9C2_8B5396DF70B4_.wvu.FilterData" hidden="1" oldHidden="1">
    <formula>'Open SWPRs'!$A$1:$H$615</formula>
    <oldFormula>'Open SWPRs'!$A$1:$H$615</oldFormula>
  </rdn>
  <rdn rId="0" localSheetId="12" customView="1" name="Z_83E26134_8071_4B52_B9C2_8B5396DF70B4_.wvu.FilterData" hidden="1" oldHidden="1">
    <formula>'Build Plan'!$D$3:$L$48</formula>
    <oldFormula>'Build Plan'!$D$3:$L$48</oldFormula>
  </rdn>
  <rcv guid="{83E26134-8071-4B52-B9C2-8B5396DF70B4}" action="add"/>
</revisions>
</file>

<file path=xl/revisions/revisionLog59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2356" sId="3">
    <oc r="X209" t="inlineStr">
      <is>
        <t>DBY</t>
      </is>
    </oc>
    <nc r="X209" t="inlineStr">
      <is>
        <t>SP</t>
      </is>
    </nc>
  </rcc>
  <rfmt sheetId="3" sqref="X209" start="0" length="2147483647">
    <dxf>
      <font>
        <color auto="1"/>
      </font>
    </dxf>
  </rfmt>
  <rcc rId="22357" sId="3" odxf="1" dxf="1">
    <oc r="AG209" t="inlineStr">
      <is>
        <t>DBY</t>
      </is>
    </oc>
    <nc r="AG209" t="inlineStr">
      <is>
        <t>SP</t>
      </is>
    </nc>
    <odxf>
      <font>
        <sz val="8"/>
        <color theme="0" tint="-0.34998626667073579"/>
      </font>
    </odxf>
    <ndxf>
      <font>
        <sz val="8"/>
        <color theme="0" tint="-0.34998626667073579"/>
      </font>
    </ndxf>
  </rcc>
  <rcc rId="22358" sId="3" odxf="1" dxf="1">
    <oc r="AX209" t="inlineStr">
      <is>
        <t>DBY</t>
      </is>
    </oc>
    <nc r="AX209" t="inlineStr">
      <is>
        <t>SP</t>
      </is>
    </nc>
    <odxf>
      <font>
        <sz val="8"/>
        <color theme="0" tint="-0.34998626667073579"/>
      </font>
    </odxf>
    <ndxf>
      <font>
        <sz val="8"/>
        <color theme="0" tint="-0.34998626667073579"/>
      </font>
    </ndxf>
  </rcc>
  <rcv guid="{83E26134-8071-4B52-B9C2-8B5396DF70B4}" action="delete"/>
  <rdn rId="0" localSheetId="3" customView="1" name="Z_83E26134_8071_4B52_B9C2_8B5396DF70B4_.wvu.Rows" hidden="1" oldHidden="1">
    <formula>Plan!$489:$751</formula>
    <oldFormula>Plan!$489:$751</oldFormula>
  </rdn>
  <rdn rId="0" localSheetId="3" customView="1" name="Z_83E26134_8071_4B52_B9C2_8B5396DF70B4_.wvu.Cols" hidden="1" oldHidden="1">
    <formula>Plan!$S:$U</formula>
    <oldFormula>Plan!$S:$U</oldFormula>
  </rdn>
  <rdn rId="0" localSheetId="3" customView="1" name="Z_83E26134_8071_4B52_B9C2_8B5396DF70B4_.wvu.FilterData" hidden="1" oldHidden="1">
    <formula>Plan!$A$5:$BQ$469</formula>
    <oldFormula>Plan!$A$5:$BQ$469</oldFormula>
  </rdn>
  <rdn rId="0" localSheetId="4" customView="1" name="Z_83E26134_8071_4B52_B9C2_8B5396DF70B4_.wvu.FilterData" hidden="1" oldHidden="1">
    <formula>'Delivery Docs Plan'!$I$1:$I$38</formula>
    <oldFormula>'Delivery Docs Plan'!$I$1:$I$38</oldFormula>
  </rdn>
  <rdn rId="0" localSheetId="5" customView="1" name="Z_83E26134_8071_4B52_B9C2_8B5396DF70B4_.wvu.Rows" hidden="1" oldHidden="1">
    <formula>'PR Matrix'!$1:$1</formula>
    <oldFormula>'PR Matrix'!$1:$1</oldFormula>
  </rdn>
  <rdn rId="0" localSheetId="5" customView="1" name="Z_83E26134_8071_4B52_B9C2_8B5396DF70B4_.wvu.Cols" hidden="1" oldHidden="1">
    <formula>'PR Matrix'!$JK:$XFD</formula>
    <oldFormula>'PR Matrix'!$JK:$XFD</oldFormula>
  </rdn>
  <rdn rId="0" localSheetId="6" customView="1" name="Z_83E26134_8071_4B52_B9C2_8B5396DF70B4_.wvu.Cols" hidden="1" oldHidden="1">
    <formula>Allocation!$L:$XFD</formula>
    <oldFormula>Allocation!$L:$XFD</oldFormula>
  </rdn>
  <rdn rId="0" localSheetId="6" customView="1" name="Z_83E26134_8071_4B52_B9C2_8B5396DF70B4_.wvu.FilterData" hidden="1" oldHidden="1">
    <formula>Allocation!$A$1:$K$1</formula>
    <oldFormula>Allocation!$A$1:$K$1</oldFormula>
  </rdn>
  <rdn rId="0" localSheetId="7" customView="1" name="Z_83E26134_8071_4B52_B9C2_8B5396DF70B4_.wvu.FilterData" hidden="1" oldHidden="1">
    <formula>'SRS Reviews'!$A$1:$S$136</formula>
    <oldFormula>'SRS Reviews'!$A$1:$S$136</oldFormula>
  </rdn>
  <rdn rId="0" localSheetId="8" customView="1" name="Z_83E26134_8071_4B52_B9C2_8B5396DF70B4_.wvu.FilterData" hidden="1" oldHidden="1">
    <formula>Estimates!$A$2:$BC$460</formula>
    <oldFormula>Estimates!$A$2:$BC$460</oldFormula>
  </rdn>
  <rdn rId="0" localSheetId="10" customView="1" name="Z_83E26134_8071_4B52_B9C2_8B5396DF70B4_.wvu.FilterData" hidden="1" oldHidden="1">
    <formula>'Open SWPRs'!$A$1:$H$615</formula>
    <oldFormula>'Open SWPRs'!$A$1:$H$615</oldFormula>
  </rdn>
  <rdn rId="0" localSheetId="12" customView="1" name="Z_83E26134_8071_4B52_B9C2_8B5396DF70B4_.wvu.FilterData" hidden="1" oldHidden="1">
    <formula>'Build Plan'!$D$3:$L$48</formula>
    <oldFormula>'Build Plan'!$D$3:$L$48</oldFormula>
  </rdn>
  <rcv guid="{83E26134-8071-4B52-B9C2-8B5396DF70B4}" action="add"/>
</revisions>
</file>

<file path=xl/revisions/revisionLog59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7" sqref="I16" start="0" length="0">
    <dxf>
      <font>
        <sz val="10"/>
        <color auto="1"/>
        <name val="Arial"/>
        <scheme val="none"/>
      </font>
    </dxf>
  </rfmt>
  <rfmt sheetId="7" sqref="I16" start="0" length="2147483647">
    <dxf>
      <font>
        <color rgb="FFFF0000"/>
      </font>
    </dxf>
  </rfmt>
  <rcv guid="{83E26134-8071-4B52-B9C2-8B5396DF70B4}" action="delete"/>
  <rdn rId="0" localSheetId="3" customView="1" name="Z_83E26134_8071_4B52_B9C2_8B5396DF70B4_.wvu.Rows" hidden="1" oldHidden="1">
    <formula>Plan!$489:$751</formula>
    <oldFormula>Plan!$489:$751</oldFormula>
  </rdn>
  <rdn rId="0" localSheetId="3" customView="1" name="Z_83E26134_8071_4B52_B9C2_8B5396DF70B4_.wvu.Cols" hidden="1" oldHidden="1">
    <formula>Plan!$S:$U</formula>
    <oldFormula>Plan!$S:$U</oldFormula>
  </rdn>
  <rdn rId="0" localSheetId="3" customView="1" name="Z_83E26134_8071_4B52_B9C2_8B5396DF70B4_.wvu.FilterData" hidden="1" oldHidden="1">
    <formula>Plan!$A$5:$BQ$469</formula>
    <oldFormula>Plan!$A$5:$BQ$469</oldFormula>
  </rdn>
  <rdn rId="0" localSheetId="4" customView="1" name="Z_83E26134_8071_4B52_B9C2_8B5396DF70B4_.wvu.FilterData" hidden="1" oldHidden="1">
    <formula>'Delivery Docs Plan'!$I$1:$I$38</formula>
    <oldFormula>'Delivery Docs Plan'!$I$1:$I$38</oldFormula>
  </rdn>
  <rdn rId="0" localSheetId="5" customView="1" name="Z_83E26134_8071_4B52_B9C2_8B5396DF70B4_.wvu.Rows" hidden="1" oldHidden="1">
    <formula>'PR Matrix'!$1:$1</formula>
    <oldFormula>'PR Matrix'!$1:$1</oldFormula>
  </rdn>
  <rdn rId="0" localSheetId="5" customView="1" name="Z_83E26134_8071_4B52_B9C2_8B5396DF70B4_.wvu.Cols" hidden="1" oldHidden="1">
    <formula>'PR Matrix'!$JK:$XFD</formula>
    <oldFormula>'PR Matrix'!$JK:$XFD</oldFormula>
  </rdn>
  <rdn rId="0" localSheetId="6" customView="1" name="Z_83E26134_8071_4B52_B9C2_8B5396DF70B4_.wvu.Cols" hidden="1" oldHidden="1">
    <formula>Allocation!$L:$XFD</formula>
    <oldFormula>Allocation!$L:$XFD</oldFormula>
  </rdn>
  <rdn rId="0" localSheetId="6" customView="1" name="Z_83E26134_8071_4B52_B9C2_8B5396DF70B4_.wvu.FilterData" hidden="1" oldHidden="1">
    <formula>Allocation!$A$1:$K$1</formula>
    <oldFormula>Allocation!$A$1:$K$1</oldFormula>
  </rdn>
  <rdn rId="0" localSheetId="7" customView="1" name="Z_83E26134_8071_4B52_B9C2_8B5396DF70B4_.wvu.FilterData" hidden="1" oldHidden="1">
    <formula>'SRS Reviews'!$A$1:$S$136</formula>
    <oldFormula>'SRS Reviews'!$A$1:$S$136</oldFormula>
  </rdn>
  <rdn rId="0" localSheetId="8" customView="1" name="Z_83E26134_8071_4B52_B9C2_8B5396DF70B4_.wvu.FilterData" hidden="1" oldHidden="1">
    <formula>Estimates!$A$2:$BC$460</formula>
    <oldFormula>Estimates!$A$2:$BC$460</oldFormula>
  </rdn>
  <rdn rId="0" localSheetId="10" customView="1" name="Z_83E26134_8071_4B52_B9C2_8B5396DF70B4_.wvu.FilterData" hidden="1" oldHidden="1">
    <formula>'Open SWPRs'!$A$1:$H$615</formula>
    <oldFormula>'Open SWPRs'!$A$1:$H$615</oldFormula>
  </rdn>
  <rdn rId="0" localSheetId="12" customView="1" name="Z_83E26134_8071_4B52_B9C2_8B5396DF70B4_.wvu.FilterData" hidden="1" oldHidden="1">
    <formula>'Build Plan'!$D$3:$L$48</formula>
    <oldFormula>'Build Plan'!$D$3:$L$48</oldFormula>
  </rdn>
  <rcv guid="{83E26134-8071-4B52-B9C2-8B5396DF70B4}" action="add"/>
</revisions>
</file>

<file path=xl/revisions/revisionLog59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2383" sId="3">
    <nc r="Z209">
      <v>1</v>
    </nc>
  </rcc>
  <rcc rId="22384" sId="3">
    <nc r="AI209">
      <v>1</v>
    </nc>
  </rcc>
  <rcc rId="22385" sId="3">
    <nc r="AY209">
      <v>1</v>
    </nc>
  </rcc>
  <rcv guid="{83E26134-8071-4B52-B9C2-8B5396DF70B4}" action="delete"/>
  <rdn rId="0" localSheetId="3" customView="1" name="Z_83E26134_8071_4B52_B9C2_8B5396DF70B4_.wvu.Rows" hidden="1" oldHidden="1">
    <formula>Plan!$489:$751</formula>
    <oldFormula>Plan!$489:$751</oldFormula>
  </rdn>
  <rdn rId="0" localSheetId="3" customView="1" name="Z_83E26134_8071_4B52_B9C2_8B5396DF70B4_.wvu.Cols" hidden="1" oldHidden="1">
    <formula>Plan!$S:$U</formula>
    <oldFormula>Plan!$S:$U</oldFormula>
  </rdn>
  <rdn rId="0" localSheetId="3" customView="1" name="Z_83E26134_8071_4B52_B9C2_8B5396DF70B4_.wvu.FilterData" hidden="1" oldHidden="1">
    <formula>Plan!$A$5:$BQ$469</formula>
    <oldFormula>Plan!$A$5:$BQ$469</oldFormula>
  </rdn>
  <rdn rId="0" localSheetId="4" customView="1" name="Z_83E26134_8071_4B52_B9C2_8B5396DF70B4_.wvu.FilterData" hidden="1" oldHidden="1">
    <formula>'Delivery Docs Plan'!$I$1:$I$38</formula>
    <oldFormula>'Delivery Docs Plan'!$I$1:$I$38</oldFormula>
  </rdn>
  <rdn rId="0" localSheetId="5" customView="1" name="Z_83E26134_8071_4B52_B9C2_8B5396DF70B4_.wvu.Rows" hidden="1" oldHidden="1">
    <formula>'PR Matrix'!$1:$1</formula>
    <oldFormula>'PR Matrix'!$1:$1</oldFormula>
  </rdn>
  <rdn rId="0" localSheetId="5" customView="1" name="Z_83E26134_8071_4B52_B9C2_8B5396DF70B4_.wvu.Cols" hidden="1" oldHidden="1">
    <formula>'PR Matrix'!$JK:$XFD</formula>
    <oldFormula>'PR Matrix'!$JK:$XFD</oldFormula>
  </rdn>
  <rdn rId="0" localSheetId="6" customView="1" name="Z_83E26134_8071_4B52_B9C2_8B5396DF70B4_.wvu.Cols" hidden="1" oldHidden="1">
    <formula>Allocation!$L:$XFD</formula>
    <oldFormula>Allocation!$L:$XFD</oldFormula>
  </rdn>
  <rdn rId="0" localSheetId="6" customView="1" name="Z_83E26134_8071_4B52_B9C2_8B5396DF70B4_.wvu.FilterData" hidden="1" oldHidden="1">
    <formula>Allocation!$A$1:$K$1</formula>
    <oldFormula>Allocation!$A$1:$K$1</oldFormula>
  </rdn>
  <rdn rId="0" localSheetId="7" customView="1" name="Z_83E26134_8071_4B52_B9C2_8B5396DF70B4_.wvu.FilterData" hidden="1" oldHidden="1">
    <formula>'SRS Reviews'!$A$1:$S$136</formula>
    <oldFormula>'SRS Reviews'!$A$1:$S$136</oldFormula>
  </rdn>
  <rdn rId="0" localSheetId="8" customView="1" name="Z_83E26134_8071_4B52_B9C2_8B5396DF70B4_.wvu.FilterData" hidden="1" oldHidden="1">
    <formula>Estimates!$A$2:$BC$460</formula>
    <oldFormula>Estimates!$A$2:$BC$460</oldFormula>
  </rdn>
  <rdn rId="0" localSheetId="10" customView="1" name="Z_83E26134_8071_4B52_B9C2_8B5396DF70B4_.wvu.FilterData" hidden="1" oldHidden="1">
    <formula>'Open SWPRs'!$A$1:$H$615</formula>
    <oldFormula>'Open SWPRs'!$A$1:$H$615</oldFormula>
  </rdn>
  <rdn rId="0" localSheetId="12" customView="1" name="Z_83E26134_8071_4B52_B9C2_8B5396DF70B4_.wvu.FilterData" hidden="1" oldHidden="1">
    <formula>'Build Plan'!$D$3:$L$48</formula>
    <oldFormula>'Build Plan'!$D$3:$L$48</oldFormula>
  </rdn>
  <rcv guid="{83E26134-8071-4B52-B9C2-8B5396DF70B4}" action="add"/>
</revisions>
</file>

<file path=xl/revisions/revisionLog59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2398" sId="3">
    <oc r="AG73" t="inlineStr">
      <is>
        <t>RRB</t>
      </is>
    </oc>
    <nc r="AG73" t="inlineStr">
      <is>
        <t>HG</t>
      </is>
    </nc>
  </rcc>
  <rcc rId="22399" sId="3">
    <oc r="AX73" t="inlineStr">
      <is>
        <t>RRB</t>
      </is>
    </oc>
    <nc r="AX73" t="inlineStr">
      <is>
        <t>HG</t>
      </is>
    </nc>
  </rcc>
  <rfmt sheetId="3" sqref="AG73" start="0" length="2147483647">
    <dxf>
      <font>
        <color auto="1"/>
      </font>
    </dxf>
  </rfmt>
  <rfmt sheetId="3" sqref="AX73" start="0" length="2147483647">
    <dxf>
      <font>
        <color auto="1"/>
      </font>
    </dxf>
  </rfmt>
  <rcv guid="{55F258A9-3656-464A-8209-65541A4A9294}" action="delete"/>
  <rdn rId="0" localSheetId="3" customView="1" name="Z_55F258A9_3656_464A_8209_65541A4A9294_.wvu.Rows" hidden="1" oldHidden="1">
    <formula>Plan!$489:$751</formula>
    <oldFormula>Plan!$489:$751</oldFormula>
  </rdn>
  <rdn rId="0" localSheetId="3" customView="1" name="Z_55F258A9_3656_464A_8209_65541A4A9294_.wvu.Cols" hidden="1" oldHidden="1">
    <formula>Plan!$S:$U,Plan!$BQ:$BT</formula>
    <oldFormula>Plan!$S:$U,Plan!$BQ:$BT</oldFormula>
  </rdn>
  <rdn rId="0" localSheetId="3" customView="1" name="Z_55F258A9_3656_464A_8209_65541A4A9294_.wvu.FilterData" hidden="1" oldHidden="1">
    <formula>Plan!$A$5:$BQ$469</formula>
    <oldFormula>Plan!$A$5:$BQ$469</oldFormula>
  </rdn>
  <rdn rId="0" localSheetId="4" customView="1" name="Z_55F258A9_3656_464A_8209_65541A4A9294_.wvu.FilterData" hidden="1" oldHidden="1">
    <formula>'Delivery Docs Plan'!$I$1:$I$38</formula>
    <oldFormula>'Delivery Docs Plan'!$I$1:$I$38</oldFormula>
  </rdn>
  <rdn rId="0" localSheetId="5" customView="1" name="Z_55F258A9_3656_464A_8209_65541A4A9294_.wvu.Rows" hidden="1" oldHidden="1">
    <formula>'PR Matrix'!$1:$1</formula>
    <oldFormula>'PR Matrix'!$1:$1</oldFormula>
  </rdn>
  <rdn rId="0" localSheetId="5" customView="1" name="Z_55F258A9_3656_464A_8209_65541A4A9294_.wvu.Cols" hidden="1" oldHidden="1">
    <formula>'PR Matrix'!$JK:$XFD</formula>
    <oldFormula>'PR Matrix'!$JK:$XFD</oldFormula>
  </rdn>
  <rdn rId="0" localSheetId="6" customView="1" name="Z_55F258A9_3656_464A_8209_65541A4A9294_.wvu.Cols" hidden="1" oldHidden="1">
    <formula>Allocation!$L:$XFD</formula>
    <oldFormula>Allocation!$L:$XFD</oldFormula>
  </rdn>
  <rdn rId="0" localSheetId="6" customView="1" name="Z_55F258A9_3656_464A_8209_65541A4A9294_.wvu.FilterData" hidden="1" oldHidden="1">
    <formula>Allocation!$A$1:$K$1</formula>
    <oldFormula>Allocation!$A$1:$K$1</oldFormula>
  </rdn>
  <rdn rId="0" localSheetId="7" customView="1" name="Z_55F258A9_3656_464A_8209_65541A4A9294_.wvu.FilterData" hidden="1" oldHidden="1">
    <formula>'SRS Reviews'!$A$1:$S$136</formula>
    <oldFormula>'SRS Reviews'!$A$1:$S$136</oldFormula>
  </rdn>
  <rdn rId="0" localSheetId="8" customView="1" name="Z_55F258A9_3656_464A_8209_65541A4A9294_.wvu.FilterData" hidden="1" oldHidden="1">
    <formula>Estimates!$A$2:$BC$460</formula>
    <oldFormula>Estimates!$A$2:$BC$460</oldFormula>
  </rdn>
  <rdn rId="0" localSheetId="10" customView="1" name="Z_55F258A9_3656_464A_8209_65541A4A9294_.wvu.FilterData" hidden="1" oldHidden="1">
    <formula>'Open SWPRs'!$A$1:$H$615</formula>
    <oldFormula>'Open SWPRs'!$A$1:$H$615</oldFormula>
  </rdn>
  <rdn rId="0" localSheetId="12" customView="1" name="Z_55F258A9_3656_464A_8209_65541A4A9294_.wvu.FilterData" hidden="1" oldHidden="1">
    <formula>'Build Plan'!$D$3:$L$48</formula>
    <oldFormula>'Build Plan'!$D$3:$L$48</oldFormula>
  </rdn>
  <rcv guid="{55F258A9-3656-464A-8209-65541A4A9294}" action="add"/>
</revisions>
</file>

<file path=xl/revisions/revisionLog59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2412" sId="3">
    <nc r="AM73" t="inlineStr">
      <is>
        <t>Y</t>
      </is>
    </nc>
  </rcc>
  <rcv guid="{55F258A9-3656-464A-8209-65541A4A9294}" action="delete"/>
  <rdn rId="0" localSheetId="3" customView="1" name="Z_55F258A9_3656_464A_8209_65541A4A9294_.wvu.Rows" hidden="1" oldHidden="1">
    <formula>Plan!$489:$751</formula>
    <oldFormula>Plan!$489:$751</oldFormula>
  </rdn>
  <rdn rId="0" localSheetId="3" customView="1" name="Z_55F258A9_3656_464A_8209_65541A4A9294_.wvu.Cols" hidden="1" oldHidden="1">
    <formula>Plan!$S:$U,Plan!$BQ:$BT</formula>
    <oldFormula>Plan!$S:$U,Plan!$BQ:$BT</oldFormula>
  </rdn>
  <rdn rId="0" localSheetId="3" customView="1" name="Z_55F258A9_3656_464A_8209_65541A4A9294_.wvu.FilterData" hidden="1" oldHidden="1">
    <formula>Plan!$A$5:$BQ$469</formula>
    <oldFormula>Plan!$A$5:$BQ$469</oldFormula>
  </rdn>
  <rdn rId="0" localSheetId="4" customView="1" name="Z_55F258A9_3656_464A_8209_65541A4A9294_.wvu.FilterData" hidden="1" oldHidden="1">
    <formula>'Delivery Docs Plan'!$I$1:$I$38</formula>
    <oldFormula>'Delivery Docs Plan'!$I$1:$I$38</oldFormula>
  </rdn>
  <rdn rId="0" localSheetId="5" customView="1" name="Z_55F258A9_3656_464A_8209_65541A4A9294_.wvu.Rows" hidden="1" oldHidden="1">
    <formula>'PR Matrix'!$1:$1</formula>
    <oldFormula>'PR Matrix'!$1:$1</oldFormula>
  </rdn>
  <rdn rId="0" localSheetId="5" customView="1" name="Z_55F258A9_3656_464A_8209_65541A4A9294_.wvu.Cols" hidden="1" oldHidden="1">
    <formula>'PR Matrix'!$JK:$XFD</formula>
    <oldFormula>'PR Matrix'!$JK:$XFD</oldFormula>
  </rdn>
  <rdn rId="0" localSheetId="6" customView="1" name="Z_55F258A9_3656_464A_8209_65541A4A9294_.wvu.Cols" hidden="1" oldHidden="1">
    <formula>Allocation!$L:$XFD</formula>
    <oldFormula>Allocation!$L:$XFD</oldFormula>
  </rdn>
  <rdn rId="0" localSheetId="6" customView="1" name="Z_55F258A9_3656_464A_8209_65541A4A9294_.wvu.FilterData" hidden="1" oldHidden="1">
    <formula>Allocation!$A$1:$K$1</formula>
    <oldFormula>Allocation!$A$1:$K$1</oldFormula>
  </rdn>
  <rdn rId="0" localSheetId="7" customView="1" name="Z_55F258A9_3656_464A_8209_65541A4A9294_.wvu.FilterData" hidden="1" oldHidden="1">
    <formula>'SRS Reviews'!$A$1:$S$136</formula>
    <oldFormula>'SRS Reviews'!$A$1:$S$136</oldFormula>
  </rdn>
  <rdn rId="0" localSheetId="8" customView="1" name="Z_55F258A9_3656_464A_8209_65541A4A9294_.wvu.FilterData" hidden="1" oldHidden="1">
    <formula>Estimates!$A$2:$BC$460</formula>
    <oldFormula>Estimates!$A$2:$BC$460</oldFormula>
  </rdn>
  <rdn rId="0" localSheetId="10" customView="1" name="Z_55F258A9_3656_464A_8209_65541A4A9294_.wvu.FilterData" hidden="1" oldHidden="1">
    <formula>'Open SWPRs'!$A$1:$H$615</formula>
    <oldFormula>'Open SWPRs'!$A$1:$H$615</oldFormula>
  </rdn>
  <rdn rId="0" localSheetId="12" customView="1" name="Z_55F258A9_3656_464A_8209_65541A4A9294_.wvu.FilterData" hidden="1" oldHidden="1">
    <formula>'Build Plan'!$D$3:$L$48</formula>
    <oldFormula>'Build Plan'!$D$3:$L$48</oldFormula>
  </rdn>
  <rcv guid="{55F258A9-3656-464A-8209-65541A4A9294}" action="add"/>
</revisions>
</file>

<file path=xl/revisions/revisionLog59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2425" sId="3">
    <oc r="AI77">
      <v>1</v>
    </oc>
    <nc r="AI77">
      <v>80</v>
    </nc>
  </rcc>
  <rcmt sheetId="3" cell="AI77" guid="{4172A324-4298-4352-A09C-405C88693437}" author="Pulman, Stephen" newLength="79"/>
</revisions>
</file>

<file path=xl/revisions/revisionLog60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2426" sId="3">
    <oc r="AG77" t="inlineStr">
      <is>
        <t>RRB</t>
      </is>
    </oc>
    <nc r="AG77" t="inlineStr">
      <is>
        <t>HG</t>
      </is>
    </nc>
  </rcc>
  <rfmt sheetId="3" sqref="AG77" start="0" length="2147483647">
    <dxf>
      <font>
        <color auto="1"/>
      </font>
    </dxf>
  </rfmt>
  <rcc rId="22427" sId="3">
    <oc r="AX77" t="inlineStr">
      <is>
        <t>RRB</t>
      </is>
    </oc>
    <nc r="AX77" t="inlineStr">
      <is>
        <t>HG</t>
      </is>
    </nc>
  </rcc>
  <rfmt sheetId="3" sqref="AX77" start="0" length="2147483647">
    <dxf>
      <font>
        <color auto="1"/>
      </font>
    </dxf>
  </rfmt>
  <rcc rId="22428" sId="3">
    <oc r="AG226" t="inlineStr">
      <is>
        <t>RRB</t>
      </is>
    </oc>
    <nc r="AG226" t="inlineStr">
      <is>
        <t>HG</t>
      </is>
    </nc>
  </rcc>
  <rfmt sheetId="3" sqref="AG226" start="0" length="2147483647">
    <dxf>
      <font>
        <color auto="1"/>
      </font>
    </dxf>
  </rfmt>
  <rcc rId="22429" sId="3">
    <oc r="AX226" t="inlineStr">
      <is>
        <t>RRB</t>
      </is>
    </oc>
    <nc r="AX226" t="inlineStr">
      <is>
        <t>HG</t>
      </is>
    </nc>
  </rcc>
  <rfmt sheetId="3" sqref="AX226" start="0" length="2147483647">
    <dxf>
      <font>
        <color auto="1"/>
      </font>
    </dxf>
  </rfmt>
  <rcv guid="{55F258A9-3656-464A-8209-65541A4A9294}" action="delete"/>
  <rdn rId="0" localSheetId="3" customView="1" name="Z_55F258A9_3656_464A_8209_65541A4A9294_.wvu.Rows" hidden="1" oldHidden="1">
    <formula>Plan!$489:$751</formula>
    <oldFormula>Plan!$489:$751</oldFormula>
  </rdn>
  <rdn rId="0" localSheetId="3" customView="1" name="Z_55F258A9_3656_464A_8209_65541A4A9294_.wvu.Cols" hidden="1" oldHidden="1">
    <formula>Plan!$S:$U,Plan!$BQ:$BT</formula>
    <oldFormula>Plan!$S:$U,Plan!$BQ:$BT</oldFormula>
  </rdn>
  <rdn rId="0" localSheetId="3" customView="1" name="Z_55F258A9_3656_464A_8209_65541A4A9294_.wvu.FilterData" hidden="1" oldHidden="1">
    <formula>Plan!$A$5:$BQ$469</formula>
    <oldFormula>Plan!$A$5:$BQ$469</oldFormula>
  </rdn>
  <rdn rId="0" localSheetId="4" customView="1" name="Z_55F258A9_3656_464A_8209_65541A4A9294_.wvu.FilterData" hidden="1" oldHidden="1">
    <formula>'Delivery Docs Plan'!$I$1:$I$38</formula>
    <oldFormula>'Delivery Docs Plan'!$I$1:$I$38</oldFormula>
  </rdn>
  <rdn rId="0" localSheetId="5" customView="1" name="Z_55F258A9_3656_464A_8209_65541A4A9294_.wvu.Rows" hidden="1" oldHidden="1">
    <formula>'PR Matrix'!$1:$1</formula>
    <oldFormula>'PR Matrix'!$1:$1</oldFormula>
  </rdn>
  <rdn rId="0" localSheetId="5" customView="1" name="Z_55F258A9_3656_464A_8209_65541A4A9294_.wvu.Cols" hidden="1" oldHidden="1">
    <formula>'PR Matrix'!$JK:$XFD</formula>
    <oldFormula>'PR Matrix'!$JK:$XFD</oldFormula>
  </rdn>
  <rdn rId="0" localSheetId="6" customView="1" name="Z_55F258A9_3656_464A_8209_65541A4A9294_.wvu.Cols" hidden="1" oldHidden="1">
    <formula>Allocation!$L:$XFD</formula>
    <oldFormula>Allocation!$L:$XFD</oldFormula>
  </rdn>
  <rdn rId="0" localSheetId="6" customView="1" name="Z_55F258A9_3656_464A_8209_65541A4A9294_.wvu.FilterData" hidden="1" oldHidden="1">
    <formula>Allocation!$A$1:$K$1</formula>
    <oldFormula>Allocation!$A$1:$K$1</oldFormula>
  </rdn>
  <rdn rId="0" localSheetId="7" customView="1" name="Z_55F258A9_3656_464A_8209_65541A4A9294_.wvu.FilterData" hidden="1" oldHidden="1">
    <formula>'SRS Reviews'!$A$1:$S$136</formula>
    <oldFormula>'SRS Reviews'!$A$1:$S$136</oldFormula>
  </rdn>
  <rdn rId="0" localSheetId="8" customView="1" name="Z_55F258A9_3656_464A_8209_65541A4A9294_.wvu.FilterData" hidden="1" oldHidden="1">
    <formula>Estimates!$A$2:$BC$460</formula>
    <oldFormula>Estimates!$A$2:$BC$460</oldFormula>
  </rdn>
  <rdn rId="0" localSheetId="10" customView="1" name="Z_55F258A9_3656_464A_8209_65541A4A9294_.wvu.FilterData" hidden="1" oldHidden="1">
    <formula>'Open SWPRs'!$A$1:$H$615</formula>
    <oldFormula>'Open SWPRs'!$A$1:$H$615</oldFormula>
  </rdn>
  <rdn rId="0" localSheetId="12" customView="1" name="Z_55F258A9_3656_464A_8209_65541A4A9294_.wvu.FilterData" hidden="1" oldHidden="1">
    <formula>'Build Plan'!$D$3:$L$48</formula>
    <oldFormula>'Build Plan'!$D$3:$L$48</oldFormula>
  </rdn>
  <rcv guid="{55F258A9-3656-464A-8209-65541A4A9294}" action="add"/>
</revisions>
</file>

<file path=xl/revisions/revisionLog60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2442" sId="3">
    <oc r="M209" t="inlineStr">
      <is>
        <t>Y</t>
      </is>
    </oc>
    <nc r="M209"/>
  </rcc>
  <rcc rId="22443" sId="3">
    <oc r="W209" t="inlineStr">
      <is>
        <t>AT</t>
      </is>
    </oc>
    <nc r="W209"/>
  </rcc>
  <rcc rId="22444" sId="3">
    <oc r="X209" t="inlineStr">
      <is>
        <t>SP</t>
      </is>
    </oc>
    <nc r="X209"/>
  </rcc>
  <rcc rId="22445" sId="3">
    <oc r="Z209">
      <v>1</v>
    </oc>
    <nc r="Z209"/>
  </rcc>
  <rcv guid="{83E26134-8071-4B52-B9C2-8B5396DF70B4}" action="delete"/>
  <rdn rId="0" localSheetId="3" customView="1" name="Z_83E26134_8071_4B52_B9C2_8B5396DF70B4_.wvu.Rows" hidden="1" oldHidden="1">
    <formula>Plan!$489:$751</formula>
    <oldFormula>Plan!$489:$751</oldFormula>
  </rdn>
  <rdn rId="0" localSheetId="3" customView="1" name="Z_83E26134_8071_4B52_B9C2_8B5396DF70B4_.wvu.Cols" hidden="1" oldHidden="1">
    <formula>Plan!$S:$U</formula>
    <oldFormula>Plan!$S:$U</oldFormula>
  </rdn>
  <rdn rId="0" localSheetId="3" customView="1" name="Z_83E26134_8071_4B52_B9C2_8B5396DF70B4_.wvu.FilterData" hidden="1" oldHidden="1">
    <formula>Plan!$A$5:$BQ$469</formula>
    <oldFormula>Plan!$A$5:$BQ$469</oldFormula>
  </rdn>
  <rdn rId="0" localSheetId="4" customView="1" name="Z_83E26134_8071_4B52_B9C2_8B5396DF70B4_.wvu.FilterData" hidden="1" oldHidden="1">
    <formula>'Delivery Docs Plan'!$I$1:$I$38</formula>
    <oldFormula>'Delivery Docs Plan'!$I$1:$I$38</oldFormula>
  </rdn>
  <rdn rId="0" localSheetId="5" customView="1" name="Z_83E26134_8071_4B52_B9C2_8B5396DF70B4_.wvu.Rows" hidden="1" oldHidden="1">
    <formula>'PR Matrix'!$1:$1</formula>
    <oldFormula>'PR Matrix'!$1:$1</oldFormula>
  </rdn>
  <rdn rId="0" localSheetId="5" customView="1" name="Z_83E26134_8071_4B52_B9C2_8B5396DF70B4_.wvu.Cols" hidden="1" oldHidden="1">
    <formula>'PR Matrix'!$JK:$XFD</formula>
    <oldFormula>'PR Matrix'!$JK:$XFD</oldFormula>
  </rdn>
  <rdn rId="0" localSheetId="6" customView="1" name="Z_83E26134_8071_4B52_B9C2_8B5396DF70B4_.wvu.Cols" hidden="1" oldHidden="1">
    <formula>Allocation!$L:$XFD</formula>
    <oldFormula>Allocation!$L:$XFD</oldFormula>
  </rdn>
  <rdn rId="0" localSheetId="6" customView="1" name="Z_83E26134_8071_4B52_B9C2_8B5396DF70B4_.wvu.FilterData" hidden="1" oldHidden="1">
    <formula>Allocation!$A$1:$K$1</formula>
    <oldFormula>Allocation!$A$1:$K$1</oldFormula>
  </rdn>
  <rdn rId="0" localSheetId="7" customView="1" name="Z_83E26134_8071_4B52_B9C2_8B5396DF70B4_.wvu.FilterData" hidden="1" oldHidden="1">
    <formula>'SRS Reviews'!$A$1:$S$136</formula>
    <oldFormula>'SRS Reviews'!$A$1:$S$136</oldFormula>
  </rdn>
  <rdn rId="0" localSheetId="8" customView="1" name="Z_83E26134_8071_4B52_B9C2_8B5396DF70B4_.wvu.FilterData" hidden="1" oldHidden="1">
    <formula>Estimates!$A$2:$BC$460</formula>
    <oldFormula>Estimates!$A$2:$BC$460</oldFormula>
  </rdn>
  <rdn rId="0" localSheetId="10" customView="1" name="Z_83E26134_8071_4B52_B9C2_8B5396DF70B4_.wvu.FilterData" hidden="1" oldHidden="1">
    <formula>'Open SWPRs'!$A$1:$H$615</formula>
    <oldFormula>'Open SWPRs'!$A$1:$H$615</oldFormula>
  </rdn>
  <rdn rId="0" localSheetId="12" customView="1" name="Z_83E26134_8071_4B52_B9C2_8B5396DF70B4_.wvu.FilterData" hidden="1" oldHidden="1">
    <formula>'Build Plan'!$D$3:$L$48</formula>
    <oldFormula>'Build Plan'!$D$3:$L$48</oldFormula>
  </rdn>
  <rcv guid="{83E26134-8071-4B52-B9C2-8B5396DF70B4}" action="add"/>
</revisions>
</file>

<file path=xl/revisions/revisionLog60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2458" sId="3">
    <oc r="F187" t="inlineStr">
      <is>
        <t>HOLD 5.4.1</t>
      </is>
    </oc>
    <nc r="F187"/>
  </rcc>
</revisions>
</file>

<file path=xl/revisions/revisionLog60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2459" sId="7">
    <oc r="K19" t="inlineStr">
      <is>
        <t>Hemanth</t>
      </is>
    </oc>
    <nc r="K19" t="inlineStr">
      <is>
        <t>Neenu</t>
      </is>
    </nc>
  </rcc>
  <rcc rId="22460" sId="3">
    <oc r="W168" t="inlineStr">
      <is>
        <t>RRB</t>
      </is>
    </oc>
    <nc r="W168" t="inlineStr">
      <is>
        <t>NT</t>
      </is>
    </nc>
  </rcc>
  <rfmt sheetId="3" sqref="W168" start="0" length="2147483647">
    <dxf>
      <font>
        <color auto="1"/>
      </font>
    </dxf>
  </rfmt>
  <rcc rId="22461" sId="3">
    <oc r="X168" t="inlineStr">
      <is>
        <t>DBY</t>
      </is>
    </oc>
    <nc r="X168" t="inlineStr">
      <is>
        <t>LC</t>
      </is>
    </nc>
  </rcc>
  <rfmt sheetId="3" sqref="X168" start="0" length="2147483647">
    <dxf>
      <font>
        <color auto="1"/>
      </font>
    </dxf>
  </rfmt>
  <rcc rId="22462" sId="3" odxf="1" dxf="1">
    <oc r="W187" t="inlineStr">
      <is>
        <t>RRB</t>
      </is>
    </oc>
    <nc r="W187" t="inlineStr">
      <is>
        <t>NT</t>
      </is>
    </nc>
    <odxf>
      <font>
        <sz val="8"/>
        <color theme="0" tint="-0.34998626667073579"/>
      </font>
    </odxf>
    <ndxf>
      <font>
        <sz val="8"/>
        <color theme="0" tint="-0.34998626667073579"/>
      </font>
    </ndxf>
  </rcc>
  <rcc rId="22463" sId="3" odxf="1" dxf="1">
    <oc r="X187" t="inlineStr">
      <is>
        <t>DBY</t>
      </is>
    </oc>
    <nc r="X187" t="inlineStr">
      <is>
        <t>LC</t>
      </is>
    </nc>
    <odxf>
      <font>
        <sz val="8"/>
        <color theme="0" tint="-0.34998626667073579"/>
      </font>
    </odxf>
    <ndxf>
      <font>
        <sz val="8"/>
        <color theme="0" tint="-0.34998626667073579"/>
      </font>
    </ndxf>
  </rcc>
  <rcc rId="22464" sId="3" odxf="1" dxf="1">
    <oc r="AF168" t="inlineStr">
      <is>
        <t>RRB</t>
      </is>
    </oc>
    <nc r="AF168" t="inlineStr">
      <is>
        <t>NT</t>
      </is>
    </nc>
    <odxf>
      <font>
        <sz val="8"/>
        <color theme="0" tint="-0.34998626667073579"/>
      </font>
    </odxf>
    <ndxf>
      <font>
        <sz val="8"/>
        <color theme="0" tint="-0.34998626667073579"/>
      </font>
    </ndxf>
  </rcc>
  <rcc rId="22465" sId="3" odxf="1" dxf="1">
    <oc r="AG168" t="inlineStr">
      <is>
        <t>DBY</t>
      </is>
    </oc>
    <nc r="AG168" t="inlineStr">
      <is>
        <t>LC</t>
      </is>
    </nc>
    <odxf>
      <font>
        <sz val="8"/>
        <color theme="0" tint="-0.34998626667073579"/>
      </font>
    </odxf>
    <ndxf>
      <font>
        <sz val="8"/>
        <color theme="0" tint="-0.34998626667073579"/>
      </font>
    </ndxf>
  </rcc>
  <rcc rId="22466" sId="3" odxf="1" dxf="1">
    <oc r="AF187" t="inlineStr">
      <is>
        <t>RRB</t>
      </is>
    </oc>
    <nc r="AF187" t="inlineStr">
      <is>
        <t>NT</t>
      </is>
    </nc>
    <odxf>
      <font>
        <sz val="8"/>
        <color theme="0" tint="-0.34998626667073579"/>
      </font>
    </odxf>
    <ndxf>
      <font>
        <sz val="8"/>
        <color theme="0" tint="-0.34998626667073579"/>
      </font>
    </ndxf>
  </rcc>
  <rcc rId="22467" sId="3" odxf="1" dxf="1">
    <oc r="AG187" t="inlineStr">
      <is>
        <t>DBY</t>
      </is>
    </oc>
    <nc r="AG187" t="inlineStr">
      <is>
        <t>LC</t>
      </is>
    </nc>
    <odxf>
      <font>
        <sz val="8"/>
        <color theme="0" tint="-0.34998626667073579"/>
      </font>
    </odxf>
    <ndxf>
      <font>
        <sz val="8"/>
        <color theme="0" tint="-0.34998626667073579"/>
      </font>
    </ndxf>
  </rcc>
  <rcc rId="22468" sId="3" odxf="1" dxf="1">
    <oc r="AV168" t="inlineStr">
      <is>
        <t>RRB</t>
      </is>
    </oc>
    <nc r="AV168" t="inlineStr">
      <is>
        <t>NT</t>
      </is>
    </nc>
    <odxf>
      <font>
        <sz val="8"/>
        <color theme="0" tint="-0.34998626667073579"/>
      </font>
    </odxf>
    <ndxf>
      <font>
        <sz val="8"/>
        <color theme="0" tint="-0.34998626667073579"/>
      </font>
    </ndxf>
  </rcc>
  <rcc rId="22469" sId="3" odxf="1" dxf="1">
    <oc r="AX168" t="inlineStr">
      <is>
        <t>DBY</t>
      </is>
    </oc>
    <nc r="AX168" t="inlineStr">
      <is>
        <t>LC</t>
      </is>
    </nc>
    <odxf>
      <font>
        <sz val="8"/>
        <color theme="0" tint="-0.34998626667073579"/>
      </font>
    </odxf>
    <ndxf>
      <font>
        <sz val="8"/>
        <color theme="0" tint="-0.34998626667073579"/>
      </font>
    </ndxf>
  </rcc>
  <rcc rId="22470" sId="3" odxf="1" dxf="1">
    <oc r="AV187" t="inlineStr">
      <is>
        <t>RRB</t>
      </is>
    </oc>
    <nc r="AV187" t="inlineStr">
      <is>
        <t>NT</t>
      </is>
    </nc>
    <odxf>
      <font>
        <sz val="8"/>
        <color theme="0" tint="-0.34998626667073579"/>
      </font>
    </odxf>
    <ndxf>
      <font>
        <sz val="8"/>
        <color theme="0" tint="-0.34998626667073579"/>
      </font>
    </ndxf>
  </rcc>
  <rcc rId="22471" sId="3" odxf="1" dxf="1">
    <oc r="AX187" t="inlineStr">
      <is>
        <t>DBY</t>
      </is>
    </oc>
    <nc r="AX187" t="inlineStr">
      <is>
        <t>LC</t>
      </is>
    </nc>
    <odxf>
      <font>
        <sz val="8"/>
        <color theme="0" tint="-0.34998626667073579"/>
      </font>
    </odxf>
    <ndxf>
      <font>
        <sz val="8"/>
        <color theme="0" tint="-0.34998626667073579"/>
      </font>
    </ndxf>
  </rcc>
  <rcv guid="{83E26134-8071-4B52-B9C2-8B5396DF70B4}" action="delete"/>
  <rdn rId="0" localSheetId="3" customView="1" name="Z_83E26134_8071_4B52_B9C2_8B5396DF70B4_.wvu.Rows" hidden="1" oldHidden="1">
    <formula>Plan!$489:$751</formula>
    <oldFormula>Plan!$489:$751</oldFormula>
  </rdn>
  <rdn rId="0" localSheetId="3" customView="1" name="Z_83E26134_8071_4B52_B9C2_8B5396DF70B4_.wvu.Cols" hidden="1" oldHidden="1">
    <formula>Plan!$S:$U</formula>
    <oldFormula>Plan!$S:$U</oldFormula>
  </rdn>
  <rdn rId="0" localSheetId="3" customView="1" name="Z_83E26134_8071_4B52_B9C2_8B5396DF70B4_.wvu.FilterData" hidden="1" oldHidden="1">
    <formula>Plan!$A$5:$BQ$469</formula>
    <oldFormula>Plan!$A$5:$BQ$469</oldFormula>
  </rdn>
  <rdn rId="0" localSheetId="4" customView="1" name="Z_83E26134_8071_4B52_B9C2_8B5396DF70B4_.wvu.FilterData" hidden="1" oldHidden="1">
    <formula>'Delivery Docs Plan'!$I$1:$I$38</formula>
    <oldFormula>'Delivery Docs Plan'!$I$1:$I$38</oldFormula>
  </rdn>
  <rdn rId="0" localSheetId="5" customView="1" name="Z_83E26134_8071_4B52_B9C2_8B5396DF70B4_.wvu.Rows" hidden="1" oldHidden="1">
    <formula>'PR Matrix'!$1:$1</formula>
    <oldFormula>'PR Matrix'!$1:$1</oldFormula>
  </rdn>
  <rdn rId="0" localSheetId="5" customView="1" name="Z_83E26134_8071_4B52_B9C2_8B5396DF70B4_.wvu.Cols" hidden="1" oldHidden="1">
    <formula>'PR Matrix'!$JK:$XFD</formula>
    <oldFormula>'PR Matrix'!$JK:$XFD</oldFormula>
  </rdn>
  <rdn rId="0" localSheetId="6" customView="1" name="Z_83E26134_8071_4B52_B9C2_8B5396DF70B4_.wvu.Cols" hidden="1" oldHidden="1">
    <formula>Allocation!$L:$XFD</formula>
    <oldFormula>Allocation!$L:$XFD</oldFormula>
  </rdn>
  <rdn rId="0" localSheetId="6" customView="1" name="Z_83E26134_8071_4B52_B9C2_8B5396DF70B4_.wvu.FilterData" hidden="1" oldHidden="1">
    <formula>Allocation!$A$1:$K$1</formula>
    <oldFormula>Allocation!$A$1:$K$1</oldFormula>
  </rdn>
  <rdn rId="0" localSheetId="7" customView="1" name="Z_83E26134_8071_4B52_B9C2_8B5396DF70B4_.wvu.FilterData" hidden="1" oldHidden="1">
    <formula>'SRS Reviews'!$A$1:$S$136</formula>
    <oldFormula>'SRS Reviews'!$A$1:$S$136</oldFormula>
  </rdn>
  <rdn rId="0" localSheetId="8" customView="1" name="Z_83E26134_8071_4B52_B9C2_8B5396DF70B4_.wvu.FilterData" hidden="1" oldHidden="1">
    <formula>Estimates!$A$2:$BC$460</formula>
    <oldFormula>Estimates!$A$2:$BC$460</oldFormula>
  </rdn>
  <rdn rId="0" localSheetId="10" customView="1" name="Z_83E26134_8071_4B52_B9C2_8B5396DF70B4_.wvu.FilterData" hidden="1" oldHidden="1">
    <formula>'Open SWPRs'!$A$1:$H$615</formula>
    <oldFormula>'Open SWPRs'!$A$1:$H$615</oldFormula>
  </rdn>
  <rdn rId="0" localSheetId="12" customView="1" name="Z_83E26134_8071_4B52_B9C2_8B5396DF70B4_.wvu.FilterData" hidden="1" oldHidden="1">
    <formula>'Build Plan'!$D$3:$L$48</formula>
    <oldFormula>'Build Plan'!$D$3:$L$48</oldFormula>
  </rdn>
  <rcv guid="{83E26134-8071-4B52-B9C2-8B5396DF70B4}" action="add"/>
</revisions>
</file>

<file path=xl/revisions/revisionLog60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2484" sId="3">
    <nc r="Z168">
      <v>1</v>
    </nc>
  </rcc>
  <rcc rId="22485" sId="3">
    <nc r="Z187">
      <v>1</v>
    </nc>
  </rcc>
  <rcc rId="22486" sId="3">
    <nc r="AI187">
      <v>1</v>
    </nc>
  </rcc>
  <rcc rId="22487" sId="3">
    <nc r="AI168">
      <v>1</v>
    </nc>
  </rcc>
  <rcc rId="22488" sId="3">
    <nc r="AY168">
      <v>1</v>
    </nc>
  </rcc>
  <rcc rId="22489" sId="3">
    <nc r="AY187">
      <v>1</v>
    </nc>
  </rcc>
</revisions>
</file>

<file path=xl/revisions/revisionLog60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2490" sId="7">
    <oc r="J7" t="inlineStr">
      <is>
        <t>Change to be removed</t>
      </is>
    </oc>
    <nc r="J7" t="inlineStr">
      <is>
        <t>Change to be removed - rolled back</t>
      </is>
    </nc>
  </rcc>
  <rcv guid="{83E26134-8071-4B52-B9C2-8B5396DF70B4}" action="delete"/>
  <rdn rId="0" localSheetId="3" customView="1" name="Z_83E26134_8071_4B52_B9C2_8B5396DF70B4_.wvu.Rows" hidden="1" oldHidden="1">
    <formula>Plan!$489:$751</formula>
    <oldFormula>Plan!$489:$751</oldFormula>
  </rdn>
  <rdn rId="0" localSheetId="3" customView="1" name="Z_83E26134_8071_4B52_B9C2_8B5396DF70B4_.wvu.Cols" hidden="1" oldHidden="1">
    <formula>Plan!$S:$U</formula>
    <oldFormula>Plan!$S:$U</oldFormula>
  </rdn>
  <rdn rId="0" localSheetId="3" customView="1" name="Z_83E26134_8071_4B52_B9C2_8B5396DF70B4_.wvu.FilterData" hidden="1" oldHidden="1">
    <formula>Plan!$A$5:$BQ$469</formula>
    <oldFormula>Plan!$A$5:$BQ$469</oldFormula>
  </rdn>
  <rdn rId="0" localSheetId="4" customView="1" name="Z_83E26134_8071_4B52_B9C2_8B5396DF70B4_.wvu.FilterData" hidden="1" oldHidden="1">
    <formula>'Delivery Docs Plan'!$I$1:$I$38</formula>
    <oldFormula>'Delivery Docs Plan'!$I$1:$I$38</oldFormula>
  </rdn>
  <rdn rId="0" localSheetId="5" customView="1" name="Z_83E26134_8071_4B52_B9C2_8B5396DF70B4_.wvu.Rows" hidden="1" oldHidden="1">
    <formula>'PR Matrix'!$1:$1</formula>
    <oldFormula>'PR Matrix'!$1:$1</oldFormula>
  </rdn>
  <rdn rId="0" localSheetId="5" customView="1" name="Z_83E26134_8071_4B52_B9C2_8B5396DF70B4_.wvu.Cols" hidden="1" oldHidden="1">
    <formula>'PR Matrix'!$JK:$XFD</formula>
    <oldFormula>'PR Matrix'!$JK:$XFD</oldFormula>
  </rdn>
  <rdn rId="0" localSheetId="6" customView="1" name="Z_83E26134_8071_4B52_B9C2_8B5396DF70B4_.wvu.Cols" hidden="1" oldHidden="1">
    <formula>Allocation!$L:$XFD</formula>
    <oldFormula>Allocation!$L:$XFD</oldFormula>
  </rdn>
  <rdn rId="0" localSheetId="6" customView="1" name="Z_83E26134_8071_4B52_B9C2_8B5396DF70B4_.wvu.FilterData" hidden="1" oldHidden="1">
    <formula>Allocation!$A$1:$K$1</formula>
    <oldFormula>Allocation!$A$1:$K$1</oldFormula>
  </rdn>
  <rdn rId="0" localSheetId="7" customView="1" name="Z_83E26134_8071_4B52_B9C2_8B5396DF70B4_.wvu.FilterData" hidden="1" oldHidden="1">
    <formula>'SRS Reviews'!$A$1:$S$136</formula>
    <oldFormula>'SRS Reviews'!$A$1:$S$136</oldFormula>
  </rdn>
  <rdn rId="0" localSheetId="8" customView="1" name="Z_83E26134_8071_4B52_B9C2_8B5396DF70B4_.wvu.FilterData" hidden="1" oldHidden="1">
    <formula>Estimates!$A$2:$BC$460</formula>
    <oldFormula>Estimates!$A$2:$BC$460</oldFormula>
  </rdn>
  <rdn rId="0" localSheetId="10" customView="1" name="Z_83E26134_8071_4B52_B9C2_8B5396DF70B4_.wvu.FilterData" hidden="1" oldHidden="1">
    <formula>'Open SWPRs'!$A$1:$H$615</formula>
    <oldFormula>'Open SWPRs'!$A$1:$H$615</oldFormula>
  </rdn>
  <rdn rId="0" localSheetId="12" customView="1" name="Z_83E26134_8071_4B52_B9C2_8B5396DF70B4_.wvu.FilterData" hidden="1" oldHidden="1">
    <formula>'Build Plan'!$D$3:$L$48</formula>
    <oldFormula>'Build Plan'!$D$3:$L$48</oldFormula>
  </rdn>
  <rcv guid="{83E26134-8071-4B52-B9C2-8B5396DF70B4}" action="add"/>
</revisions>
</file>

<file path=xl/revisions/revisionLog60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83E26134-8071-4B52-B9C2-8B5396DF70B4}" action="delete"/>
  <rdn rId="0" localSheetId="3" customView="1" name="Z_83E26134_8071_4B52_B9C2_8B5396DF70B4_.wvu.Rows" hidden="1" oldHidden="1">
    <formula>Plan!$489:$751</formula>
    <oldFormula>Plan!$489:$751</oldFormula>
  </rdn>
  <rdn rId="0" localSheetId="3" customView="1" name="Z_83E26134_8071_4B52_B9C2_8B5396DF70B4_.wvu.Cols" hidden="1" oldHidden="1">
    <formula>Plan!$S:$U</formula>
    <oldFormula>Plan!$S:$U</oldFormula>
  </rdn>
  <rdn rId="0" localSheetId="3" customView="1" name="Z_83E26134_8071_4B52_B9C2_8B5396DF70B4_.wvu.FilterData" hidden="1" oldHidden="1">
    <formula>Plan!$A$5:$BQ$469</formula>
    <oldFormula>Plan!$A$5:$BQ$469</oldFormula>
  </rdn>
  <rdn rId="0" localSheetId="4" customView="1" name="Z_83E26134_8071_4B52_B9C2_8B5396DF70B4_.wvu.FilterData" hidden="1" oldHidden="1">
    <formula>'Delivery Docs Plan'!$I$1:$I$38</formula>
    <oldFormula>'Delivery Docs Plan'!$I$1:$I$38</oldFormula>
  </rdn>
  <rdn rId="0" localSheetId="5" customView="1" name="Z_83E26134_8071_4B52_B9C2_8B5396DF70B4_.wvu.Rows" hidden="1" oldHidden="1">
    <formula>'PR Matrix'!$1:$1</formula>
    <oldFormula>'PR Matrix'!$1:$1</oldFormula>
  </rdn>
  <rdn rId="0" localSheetId="5" customView="1" name="Z_83E26134_8071_4B52_B9C2_8B5396DF70B4_.wvu.Cols" hidden="1" oldHidden="1">
    <formula>'PR Matrix'!$JK:$XFD</formula>
    <oldFormula>'PR Matrix'!$JK:$XFD</oldFormula>
  </rdn>
  <rdn rId="0" localSheetId="6" customView="1" name="Z_83E26134_8071_4B52_B9C2_8B5396DF70B4_.wvu.Cols" hidden="1" oldHidden="1">
    <formula>Allocation!$L:$XFD</formula>
    <oldFormula>Allocation!$L:$XFD</oldFormula>
  </rdn>
  <rdn rId="0" localSheetId="6" customView="1" name="Z_83E26134_8071_4B52_B9C2_8B5396DF70B4_.wvu.FilterData" hidden="1" oldHidden="1">
    <formula>Allocation!$A$1:$K$1</formula>
    <oldFormula>Allocation!$A$1:$K$1</oldFormula>
  </rdn>
  <rdn rId="0" localSheetId="7" customView="1" name="Z_83E26134_8071_4B52_B9C2_8B5396DF70B4_.wvu.FilterData" hidden="1" oldHidden="1">
    <formula>'SRS Reviews'!$A$1:$S$136</formula>
    <oldFormula>'SRS Reviews'!$A$1:$S$136</oldFormula>
  </rdn>
  <rdn rId="0" localSheetId="8" customView="1" name="Z_83E26134_8071_4B52_B9C2_8B5396DF70B4_.wvu.FilterData" hidden="1" oldHidden="1">
    <formula>Estimates!$A$2:$BC$460</formula>
    <oldFormula>Estimates!$A$2:$BC$460</oldFormula>
  </rdn>
  <rdn rId="0" localSheetId="10" customView="1" name="Z_83E26134_8071_4B52_B9C2_8B5396DF70B4_.wvu.FilterData" hidden="1" oldHidden="1">
    <formula>'Open SWPRs'!$A$1:$H$615</formula>
    <oldFormula>'Open SWPRs'!$A$1:$H$615</oldFormula>
  </rdn>
  <rdn rId="0" localSheetId="12" customView="1" name="Z_83E26134_8071_4B52_B9C2_8B5396DF70B4_.wvu.FilterData" hidden="1" oldHidden="1">
    <formula>'Build Plan'!$D$3:$L$48</formula>
    <oldFormula>'Build Plan'!$D$3:$L$48</oldFormula>
  </rdn>
  <rcv guid="{83E26134-8071-4B52-B9C2-8B5396DF70B4}" action="add"/>
</revisions>
</file>

<file path=xl/revisions/revisionLog60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2515" sId="3">
    <nc r="AM226" t="inlineStr">
      <is>
        <t>Y</t>
      </is>
    </nc>
  </rcc>
  <rcv guid="{55F258A9-3656-464A-8209-65541A4A9294}" action="delete"/>
  <rdn rId="0" localSheetId="3" customView="1" name="Z_55F258A9_3656_464A_8209_65541A4A9294_.wvu.Rows" hidden="1" oldHidden="1">
    <formula>Plan!$489:$751</formula>
    <oldFormula>Plan!$489:$751</oldFormula>
  </rdn>
  <rdn rId="0" localSheetId="3" customView="1" name="Z_55F258A9_3656_464A_8209_65541A4A9294_.wvu.Cols" hidden="1" oldHidden="1">
    <formula>Plan!$S:$U,Plan!$BQ:$BT</formula>
    <oldFormula>Plan!$S:$U,Plan!$BQ:$BT</oldFormula>
  </rdn>
  <rdn rId="0" localSheetId="3" customView="1" name="Z_55F258A9_3656_464A_8209_65541A4A9294_.wvu.FilterData" hidden="1" oldHidden="1">
    <formula>Plan!$A$5:$BQ$469</formula>
    <oldFormula>Plan!$A$5:$BQ$469</oldFormula>
  </rdn>
  <rdn rId="0" localSheetId="4" customView="1" name="Z_55F258A9_3656_464A_8209_65541A4A9294_.wvu.FilterData" hidden="1" oldHidden="1">
    <formula>'Delivery Docs Plan'!$I$1:$I$38</formula>
    <oldFormula>'Delivery Docs Plan'!$I$1:$I$38</oldFormula>
  </rdn>
  <rdn rId="0" localSheetId="5" customView="1" name="Z_55F258A9_3656_464A_8209_65541A4A9294_.wvu.Rows" hidden="1" oldHidden="1">
    <formula>'PR Matrix'!$1:$1</formula>
    <oldFormula>'PR Matrix'!$1:$1</oldFormula>
  </rdn>
  <rdn rId="0" localSheetId="5" customView="1" name="Z_55F258A9_3656_464A_8209_65541A4A9294_.wvu.Cols" hidden="1" oldHidden="1">
    <formula>'PR Matrix'!$JK:$XFD</formula>
    <oldFormula>'PR Matrix'!$JK:$XFD</oldFormula>
  </rdn>
  <rdn rId="0" localSheetId="6" customView="1" name="Z_55F258A9_3656_464A_8209_65541A4A9294_.wvu.Cols" hidden="1" oldHidden="1">
    <formula>Allocation!$L:$XFD</formula>
    <oldFormula>Allocation!$L:$XFD</oldFormula>
  </rdn>
  <rdn rId="0" localSheetId="6" customView="1" name="Z_55F258A9_3656_464A_8209_65541A4A9294_.wvu.FilterData" hidden="1" oldHidden="1">
    <formula>Allocation!$A$1:$K$1</formula>
    <oldFormula>Allocation!$A$1:$K$1</oldFormula>
  </rdn>
  <rdn rId="0" localSheetId="7" customView="1" name="Z_55F258A9_3656_464A_8209_65541A4A9294_.wvu.FilterData" hidden="1" oldHidden="1">
    <formula>'SRS Reviews'!$A$1:$S$136</formula>
    <oldFormula>'SRS Reviews'!$A$1:$S$136</oldFormula>
  </rdn>
  <rdn rId="0" localSheetId="8" customView="1" name="Z_55F258A9_3656_464A_8209_65541A4A9294_.wvu.FilterData" hidden="1" oldHidden="1">
    <formula>Estimates!$A$2:$BC$460</formula>
    <oldFormula>Estimates!$A$2:$BC$460</oldFormula>
  </rdn>
  <rdn rId="0" localSheetId="10" customView="1" name="Z_55F258A9_3656_464A_8209_65541A4A9294_.wvu.FilterData" hidden="1" oldHidden="1">
    <formula>'Open SWPRs'!$A$1:$H$615</formula>
    <oldFormula>'Open SWPRs'!$A$1:$H$615</oldFormula>
  </rdn>
  <rdn rId="0" localSheetId="12" customView="1" name="Z_55F258A9_3656_464A_8209_65541A4A9294_.wvu.FilterData" hidden="1" oldHidden="1">
    <formula>'Build Plan'!$D$3:$L$48</formula>
    <oldFormula>'Build Plan'!$D$3:$L$48</oldFormula>
  </rdn>
  <rcv guid="{55F258A9-3656-464A-8209-65541A4A9294}" action="add"/>
</revisions>
</file>

<file path=xl/revisions/revisionLog60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7" sqref="E39" start="0" length="2147483647">
    <dxf>
      <font>
        <color rgb="FF00B050"/>
      </font>
    </dxf>
  </rfmt>
  <rcc rId="22528" sId="7">
    <nc r="J39" t="inlineStr">
      <is>
        <t>Yes</t>
      </is>
    </nc>
  </rcc>
  <rfmt sheetId="7" sqref="J39" start="0" length="2147483647">
    <dxf>
      <font>
        <color rgb="FF00B050"/>
      </font>
    </dxf>
  </rfmt>
  <rcv guid="{83E26134-8071-4B52-B9C2-8B5396DF70B4}" action="delete"/>
  <rdn rId="0" localSheetId="3" customView="1" name="Z_83E26134_8071_4B52_B9C2_8B5396DF70B4_.wvu.Rows" hidden="1" oldHidden="1">
    <formula>Plan!$489:$751</formula>
    <oldFormula>Plan!$489:$751</oldFormula>
  </rdn>
  <rdn rId="0" localSheetId="3" customView="1" name="Z_83E26134_8071_4B52_B9C2_8B5396DF70B4_.wvu.Cols" hidden="1" oldHidden="1">
    <formula>Plan!$S:$U</formula>
    <oldFormula>Plan!$S:$U</oldFormula>
  </rdn>
  <rdn rId="0" localSheetId="3" customView="1" name="Z_83E26134_8071_4B52_B9C2_8B5396DF70B4_.wvu.FilterData" hidden="1" oldHidden="1">
    <formula>Plan!$A$5:$BQ$469</formula>
    <oldFormula>Plan!$A$5:$BQ$469</oldFormula>
  </rdn>
  <rdn rId="0" localSheetId="4" customView="1" name="Z_83E26134_8071_4B52_B9C2_8B5396DF70B4_.wvu.FilterData" hidden="1" oldHidden="1">
    <formula>'Delivery Docs Plan'!$I$1:$I$38</formula>
    <oldFormula>'Delivery Docs Plan'!$I$1:$I$38</oldFormula>
  </rdn>
  <rdn rId="0" localSheetId="5" customView="1" name="Z_83E26134_8071_4B52_B9C2_8B5396DF70B4_.wvu.Rows" hidden="1" oldHidden="1">
    <formula>'PR Matrix'!$1:$1</formula>
    <oldFormula>'PR Matrix'!$1:$1</oldFormula>
  </rdn>
  <rdn rId="0" localSheetId="5" customView="1" name="Z_83E26134_8071_4B52_B9C2_8B5396DF70B4_.wvu.Cols" hidden="1" oldHidden="1">
    <formula>'PR Matrix'!$JK:$XFD</formula>
    <oldFormula>'PR Matrix'!$JK:$XFD</oldFormula>
  </rdn>
  <rdn rId="0" localSheetId="6" customView="1" name="Z_83E26134_8071_4B52_B9C2_8B5396DF70B4_.wvu.Cols" hidden="1" oldHidden="1">
    <formula>Allocation!$L:$XFD</formula>
    <oldFormula>Allocation!$L:$XFD</oldFormula>
  </rdn>
  <rdn rId="0" localSheetId="6" customView="1" name="Z_83E26134_8071_4B52_B9C2_8B5396DF70B4_.wvu.FilterData" hidden="1" oldHidden="1">
    <formula>Allocation!$A$1:$K$1</formula>
    <oldFormula>Allocation!$A$1:$K$1</oldFormula>
  </rdn>
  <rdn rId="0" localSheetId="7" customView="1" name="Z_83E26134_8071_4B52_B9C2_8B5396DF70B4_.wvu.FilterData" hidden="1" oldHidden="1">
    <formula>'SRS Reviews'!$A$1:$S$136</formula>
    <oldFormula>'SRS Reviews'!$A$1:$S$136</oldFormula>
  </rdn>
  <rdn rId="0" localSheetId="8" customView="1" name="Z_83E26134_8071_4B52_B9C2_8B5396DF70B4_.wvu.FilterData" hidden="1" oldHidden="1">
    <formula>Estimates!$A$2:$BC$460</formula>
    <oldFormula>Estimates!$A$2:$BC$460</oldFormula>
  </rdn>
  <rdn rId="0" localSheetId="10" customView="1" name="Z_83E26134_8071_4B52_B9C2_8B5396DF70B4_.wvu.FilterData" hidden="1" oldHidden="1">
    <formula>'Open SWPRs'!$A$1:$H$615</formula>
    <oldFormula>'Open SWPRs'!$A$1:$H$615</oldFormula>
  </rdn>
  <rdn rId="0" localSheetId="12" customView="1" name="Z_83E26134_8071_4B52_B9C2_8B5396DF70B4_.wvu.FilterData" hidden="1" oldHidden="1">
    <formula>'Build Plan'!$D$3:$L$48</formula>
    <oldFormula>'Build Plan'!$D$3:$L$48</oldFormula>
  </rdn>
  <rcv guid="{83E26134-8071-4B52-B9C2-8B5396DF70B4}" action="add"/>
</revisions>
</file>

<file path=xl/revisions/revisionLog60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83E26134-8071-4B52-B9C2-8B5396DF70B4}" action="delete"/>
  <rdn rId="0" localSheetId="3" customView="1" name="Z_83E26134_8071_4B52_B9C2_8B5396DF70B4_.wvu.Rows" hidden="1" oldHidden="1">
    <formula>Plan!$489:$751</formula>
    <oldFormula>Plan!$489:$751</oldFormula>
  </rdn>
  <rdn rId="0" localSheetId="3" customView="1" name="Z_83E26134_8071_4B52_B9C2_8B5396DF70B4_.wvu.Cols" hidden="1" oldHidden="1">
    <formula>Plan!$S:$U</formula>
    <oldFormula>Plan!$S:$U</oldFormula>
  </rdn>
  <rdn rId="0" localSheetId="3" customView="1" name="Z_83E26134_8071_4B52_B9C2_8B5396DF70B4_.wvu.FilterData" hidden="1" oldHidden="1">
    <formula>Plan!$A$5:$BQ$469</formula>
    <oldFormula>Plan!$A$5:$BQ$469</oldFormula>
  </rdn>
  <rdn rId="0" localSheetId="4" customView="1" name="Z_83E26134_8071_4B52_B9C2_8B5396DF70B4_.wvu.FilterData" hidden="1" oldHidden="1">
    <formula>'Delivery Docs Plan'!$I$1:$I$38</formula>
    <oldFormula>'Delivery Docs Plan'!$I$1:$I$38</oldFormula>
  </rdn>
  <rdn rId="0" localSheetId="5" customView="1" name="Z_83E26134_8071_4B52_B9C2_8B5396DF70B4_.wvu.Rows" hidden="1" oldHidden="1">
    <formula>'PR Matrix'!$1:$1</formula>
    <oldFormula>'PR Matrix'!$1:$1</oldFormula>
  </rdn>
  <rdn rId="0" localSheetId="5" customView="1" name="Z_83E26134_8071_4B52_B9C2_8B5396DF70B4_.wvu.Cols" hidden="1" oldHidden="1">
    <formula>'PR Matrix'!$JK:$XFD</formula>
    <oldFormula>'PR Matrix'!$JK:$XFD</oldFormula>
  </rdn>
  <rdn rId="0" localSheetId="6" customView="1" name="Z_83E26134_8071_4B52_B9C2_8B5396DF70B4_.wvu.Cols" hidden="1" oldHidden="1">
    <formula>Allocation!$L:$XFD</formula>
    <oldFormula>Allocation!$L:$XFD</oldFormula>
  </rdn>
  <rdn rId="0" localSheetId="6" customView="1" name="Z_83E26134_8071_4B52_B9C2_8B5396DF70B4_.wvu.FilterData" hidden="1" oldHidden="1">
    <formula>Allocation!$A$1:$K$1</formula>
    <oldFormula>Allocation!$A$1:$K$1</oldFormula>
  </rdn>
  <rdn rId="0" localSheetId="7" customView="1" name="Z_83E26134_8071_4B52_B9C2_8B5396DF70B4_.wvu.FilterData" hidden="1" oldHidden="1">
    <formula>'SRS Reviews'!$A$1:$S$136</formula>
    <oldFormula>'SRS Reviews'!$A$1:$S$136</oldFormula>
  </rdn>
  <rdn rId="0" localSheetId="8" customView="1" name="Z_83E26134_8071_4B52_B9C2_8B5396DF70B4_.wvu.FilterData" hidden="1" oldHidden="1">
    <formula>Estimates!$A$2:$BC$460</formula>
    <oldFormula>Estimates!$A$2:$BC$460</oldFormula>
  </rdn>
  <rdn rId="0" localSheetId="10" customView="1" name="Z_83E26134_8071_4B52_B9C2_8B5396DF70B4_.wvu.FilterData" hidden="1" oldHidden="1">
    <formula>'Open SWPRs'!$A$1:$H$615</formula>
    <oldFormula>'Open SWPRs'!$A$1:$H$615</oldFormula>
  </rdn>
  <rdn rId="0" localSheetId="12" customView="1" name="Z_83E26134_8071_4B52_B9C2_8B5396DF70B4_.wvu.FilterData" hidden="1" oldHidden="1">
    <formula>'Build Plan'!$D$3:$L$48</formula>
    <oldFormula>'Build Plan'!$D$3:$L$48</oldFormula>
  </rdn>
  <rcv guid="{83E26134-8071-4B52-B9C2-8B5396DF70B4}" action="add"/>
</revisions>
</file>

<file path=xl/revisions/revisionLog61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2553" sId="3">
    <oc r="AI209">
      <v>1</v>
    </oc>
    <nc r="AI209">
      <v>100</v>
    </nc>
  </rcc>
  <rcv guid="{24BD079B-697C-411C-9008-788A5796422B}" action="delete"/>
  <rdn rId="0" localSheetId="3" customView="1" name="Z_24BD079B_697C_411C_9008_788A5796422B_.wvu.Rows" hidden="1" oldHidden="1">
    <formula>Plan!$489:$751</formula>
    <oldFormula>Plan!$489:$751</oldFormula>
  </rdn>
  <rdn rId="0" localSheetId="3" customView="1" name="Z_24BD079B_697C_411C_9008_788A5796422B_.wvu.Cols" hidden="1" oldHidden="1">
    <formula>Plan!$S:$U</formula>
    <oldFormula>Plan!$S:$U</oldFormula>
  </rdn>
  <rdn rId="0" localSheetId="3" customView="1" name="Z_24BD079B_697C_411C_9008_788A5796422B_.wvu.FilterData" hidden="1" oldHidden="1">
    <formula>Plan!$A$5:$BQ$469</formula>
    <oldFormula>Plan!$A$5:$BQ$469</oldFormula>
  </rdn>
  <rdn rId="0" localSheetId="4" customView="1" name="Z_24BD079B_697C_411C_9008_788A5796422B_.wvu.FilterData" hidden="1" oldHidden="1">
    <formula>'Delivery Docs Plan'!$I$1:$I$38</formula>
    <oldFormula>'Delivery Docs Plan'!$I$1:$I$38</oldFormula>
  </rdn>
  <rdn rId="0" localSheetId="5" customView="1" name="Z_24BD079B_697C_411C_9008_788A5796422B_.wvu.Rows" hidden="1" oldHidden="1">
    <formula>'PR Matrix'!$1:$1</formula>
    <oldFormula>'PR Matrix'!$1:$1</oldFormula>
  </rdn>
  <rdn rId="0" localSheetId="5" customView="1" name="Z_24BD079B_697C_411C_9008_788A5796422B_.wvu.Cols" hidden="1" oldHidden="1">
    <formula>'PR Matrix'!$JK:$XFD</formula>
    <oldFormula>'PR Matrix'!$JK:$XFD</oldFormula>
  </rdn>
  <rdn rId="0" localSheetId="6" customView="1" name="Z_24BD079B_697C_411C_9008_788A5796422B_.wvu.Cols" hidden="1" oldHidden="1">
    <formula>Allocation!$L:$XFD</formula>
    <oldFormula>Allocation!$L:$XFD</oldFormula>
  </rdn>
  <rdn rId="0" localSheetId="6" customView="1" name="Z_24BD079B_697C_411C_9008_788A5796422B_.wvu.FilterData" hidden="1" oldHidden="1">
    <formula>Allocation!$A$1:$K$1</formula>
    <oldFormula>Allocation!$A$1:$K$1</oldFormula>
  </rdn>
  <rdn rId="0" localSheetId="7" customView="1" name="Z_24BD079B_697C_411C_9008_788A5796422B_.wvu.FilterData" hidden="1" oldHidden="1">
    <formula>'SRS Reviews'!$A$1:$S$136</formula>
    <oldFormula>'SRS Reviews'!$A$1:$S$136</oldFormula>
  </rdn>
  <rdn rId="0" localSheetId="8" customView="1" name="Z_24BD079B_697C_411C_9008_788A5796422B_.wvu.FilterData" hidden="1" oldHidden="1">
    <formula>Estimates!$A$2:$BC$460</formula>
    <oldFormula>Estimates!$A$2:$BC$460</oldFormula>
  </rdn>
  <rdn rId="0" localSheetId="10" customView="1" name="Z_24BD079B_697C_411C_9008_788A5796422B_.wvu.FilterData" hidden="1" oldHidden="1">
    <formula>'Open SWPRs'!$A$1:$H$615</formula>
    <oldFormula>'Open SWPRs'!$A$1:$H$615</oldFormula>
  </rdn>
  <rdn rId="0" localSheetId="12" customView="1" name="Z_24BD079B_697C_411C_9008_788A5796422B_.wvu.FilterData" hidden="1" oldHidden="1">
    <formula>'Build Plan'!$D$3:$L$48</formula>
    <oldFormula>'Build Plan'!$D$3:$L$48</oldFormula>
  </rdn>
  <rcv guid="{24BD079B-697C-411C-9008-788A5796422B}" action="add"/>
</revisions>
</file>

<file path=xl/revisions/revisionLog61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2566" sId="3">
    <oc r="AY209">
      <v>1</v>
    </oc>
    <nc r="AY209">
      <v>100</v>
    </nc>
  </rcc>
</revisions>
</file>

<file path=xl/revisions/revisionLog61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2567" sId="5">
    <nc r="C32" t="inlineStr">
      <is>
        <t>Y</t>
      </is>
    </nc>
  </rcc>
  <rcc rId="22568" sId="5">
    <oc r="B32">
      <v>6232</v>
    </oc>
    <nc r="B32" t="inlineStr">
      <is>
        <t>6232, 6247</t>
      </is>
    </nc>
  </rcc>
  <rcc rId="22569" sId="5">
    <oc r="C80" t="inlineStr">
      <is>
        <t>Y</t>
      </is>
    </oc>
    <nc r="C80"/>
  </rcc>
  <rcc rId="22570" sId="5">
    <oc r="B80">
      <v>6247</v>
    </oc>
    <nc r="B80"/>
  </rcc>
  <rcc rId="22571" sId="5">
    <oc r="C163" t="inlineStr">
      <is>
        <t>Y</t>
      </is>
    </oc>
    <nc r="C163"/>
  </rcc>
  <rcc rId="22572" sId="5">
    <oc r="B163">
      <v>6247</v>
    </oc>
    <nc r="B163"/>
  </rcc>
  <rcc rId="22573" sId="5">
    <nc r="C181" t="inlineStr">
      <is>
        <t>Y</t>
      </is>
    </nc>
  </rcc>
  <rcc rId="22574" sId="5">
    <nc r="B181">
      <v>6247</v>
    </nc>
  </rcc>
  <rcc rId="22575" sId="3">
    <oc r="N69" t="inlineStr">
      <is>
        <t>Y</t>
      </is>
    </oc>
    <nc r="N69"/>
  </rcc>
  <rcc rId="22576" sId="3">
    <oc r="P69" t="inlineStr">
      <is>
        <t>Y</t>
      </is>
    </oc>
    <nc r="P69"/>
  </rcc>
  <rcc rId="22577" sId="3">
    <oc r="M152" t="inlineStr">
      <is>
        <t>Y</t>
      </is>
    </oc>
    <nc r="M152"/>
  </rcc>
  <rcc rId="22578" sId="3">
    <oc r="N152" t="inlineStr">
      <is>
        <t>Y</t>
      </is>
    </oc>
    <nc r="N152"/>
  </rcc>
  <rcc rId="22579" sId="3">
    <oc r="O152" t="inlineStr">
      <is>
        <t>Y</t>
      </is>
    </oc>
    <nc r="O152"/>
  </rcc>
  <rcc rId="22580" sId="3">
    <oc r="P152" t="inlineStr">
      <is>
        <t>Y</t>
      </is>
    </oc>
    <nc r="P152"/>
  </rcc>
  <rcc rId="22581" sId="3">
    <oc r="E152">
      <v>6247</v>
    </oc>
    <nc r="E152"/>
  </rcc>
  <rcc rId="22582" sId="3">
    <oc r="E69">
      <v>6247</v>
    </oc>
    <nc r="E69"/>
  </rcc>
  <rcc rId="22583" sId="3">
    <nc r="E170">
      <v>6247</v>
    </nc>
  </rcc>
  <rcc rId="22584" sId="3">
    <nc r="M170" t="inlineStr">
      <is>
        <t>Y</t>
      </is>
    </nc>
  </rcc>
  <rcc rId="22585" sId="3">
    <nc r="N170" t="inlineStr">
      <is>
        <t>Y</t>
      </is>
    </nc>
  </rcc>
  <rcc rId="22586" sId="3">
    <nc r="O170" t="inlineStr">
      <is>
        <t>Y</t>
      </is>
    </nc>
  </rcc>
  <rcc rId="22587" sId="3">
    <nc r="P170" t="inlineStr">
      <is>
        <t>Y</t>
      </is>
    </nc>
  </rcc>
  <rcc rId="22588" sId="3">
    <oc r="E21" t="inlineStr">
      <is>
        <t>6232</t>
      </is>
    </oc>
    <nc r="E21" t="inlineStr">
      <is>
        <t>6232, 6247</t>
      </is>
    </nc>
  </rcc>
  <rcc rId="22589" sId="3">
    <oc r="E135">
      <v>6207</v>
    </oc>
    <nc r="E135" t="inlineStr">
      <is>
        <t>6207, 6247</t>
      </is>
    </nc>
  </rcc>
  <rcc rId="22590" sId="5">
    <nc r="C146" t="inlineStr">
      <is>
        <t>Y</t>
      </is>
    </nc>
  </rcc>
  <rcc rId="22591" sId="5">
    <oc r="B146">
      <v>6207</v>
    </oc>
    <nc r="B146" t="inlineStr">
      <is>
        <t>6207, 6247</t>
      </is>
    </nc>
  </rcc>
  <rcv guid="{83E26134-8071-4B52-B9C2-8B5396DF70B4}" action="delete"/>
  <rdn rId="0" localSheetId="3" customView="1" name="Z_83E26134_8071_4B52_B9C2_8B5396DF70B4_.wvu.Rows" hidden="1" oldHidden="1">
    <formula>Plan!$489:$751</formula>
    <oldFormula>Plan!$489:$751</oldFormula>
  </rdn>
  <rdn rId="0" localSheetId="3" customView="1" name="Z_83E26134_8071_4B52_B9C2_8B5396DF70B4_.wvu.Cols" hidden="1" oldHidden="1">
    <formula>Plan!$S:$U</formula>
    <oldFormula>Plan!$S:$U</oldFormula>
  </rdn>
  <rdn rId="0" localSheetId="3" customView="1" name="Z_83E26134_8071_4B52_B9C2_8B5396DF70B4_.wvu.FilterData" hidden="1" oldHidden="1">
    <formula>Plan!$A$5:$BQ$469</formula>
    <oldFormula>Plan!$A$5:$BQ$469</oldFormula>
  </rdn>
  <rdn rId="0" localSheetId="4" customView="1" name="Z_83E26134_8071_4B52_B9C2_8B5396DF70B4_.wvu.FilterData" hidden="1" oldHidden="1">
    <formula>'Delivery Docs Plan'!$I$1:$I$38</formula>
    <oldFormula>'Delivery Docs Plan'!$I$1:$I$38</oldFormula>
  </rdn>
  <rdn rId="0" localSheetId="5" customView="1" name="Z_83E26134_8071_4B52_B9C2_8B5396DF70B4_.wvu.Rows" hidden="1" oldHidden="1">
    <formula>'PR Matrix'!$1:$1</formula>
    <oldFormula>'PR Matrix'!$1:$1</oldFormula>
  </rdn>
  <rdn rId="0" localSheetId="5" customView="1" name="Z_83E26134_8071_4B52_B9C2_8B5396DF70B4_.wvu.Cols" hidden="1" oldHidden="1">
    <formula>'PR Matrix'!$JK:$XFD</formula>
    <oldFormula>'PR Matrix'!$JK:$XFD</oldFormula>
  </rdn>
  <rdn rId="0" localSheetId="6" customView="1" name="Z_83E26134_8071_4B52_B9C2_8B5396DF70B4_.wvu.Cols" hidden="1" oldHidden="1">
    <formula>Allocation!$L:$XFD</formula>
    <oldFormula>Allocation!$L:$XFD</oldFormula>
  </rdn>
  <rdn rId="0" localSheetId="6" customView="1" name="Z_83E26134_8071_4B52_B9C2_8B5396DF70B4_.wvu.FilterData" hidden="1" oldHidden="1">
    <formula>Allocation!$A$1:$K$1</formula>
    <oldFormula>Allocation!$A$1:$K$1</oldFormula>
  </rdn>
  <rdn rId="0" localSheetId="7" customView="1" name="Z_83E26134_8071_4B52_B9C2_8B5396DF70B4_.wvu.FilterData" hidden="1" oldHidden="1">
    <formula>'SRS Reviews'!$A$1:$S$136</formula>
    <oldFormula>'SRS Reviews'!$A$1:$S$136</oldFormula>
  </rdn>
  <rdn rId="0" localSheetId="8" customView="1" name="Z_83E26134_8071_4B52_B9C2_8B5396DF70B4_.wvu.FilterData" hidden="1" oldHidden="1">
    <formula>Estimates!$A$2:$BC$460</formula>
    <oldFormula>Estimates!$A$2:$BC$460</oldFormula>
  </rdn>
  <rdn rId="0" localSheetId="10" customView="1" name="Z_83E26134_8071_4B52_B9C2_8B5396DF70B4_.wvu.FilterData" hidden="1" oldHidden="1">
    <formula>'Open SWPRs'!$A$1:$H$615</formula>
    <oldFormula>'Open SWPRs'!$A$1:$H$615</oldFormula>
  </rdn>
  <rdn rId="0" localSheetId="12" customView="1" name="Z_83E26134_8071_4B52_B9C2_8B5396DF70B4_.wvu.FilterData" hidden="1" oldHidden="1">
    <formula>'Build Plan'!$D$3:$L$48</formula>
    <oldFormula>'Build Plan'!$D$3:$L$48</oldFormula>
  </rdn>
  <rcv guid="{83E26134-8071-4B52-B9C2-8B5396DF70B4}" action="add"/>
</revisions>
</file>

<file path=xl/revisions/revisionLog61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2604" sId="3">
    <nc r="BI170" t="inlineStr">
      <is>
        <t>?</t>
      </is>
    </nc>
  </rcc>
  <rcc rId="22605" sId="3">
    <nc r="BI171" t="inlineStr">
      <is>
        <t>?</t>
      </is>
    </nc>
  </rcc>
  <rcc rId="22606" sId="3">
    <nc r="BI172" t="inlineStr">
      <is>
        <t>?</t>
      </is>
    </nc>
  </rcc>
  <rcc rId="22607" sId="3">
    <nc r="BI180" t="inlineStr">
      <is>
        <t>?</t>
      </is>
    </nc>
  </rcc>
  <rcc rId="22608" sId="3">
    <nc r="BI181" t="inlineStr">
      <is>
        <t>?</t>
      </is>
    </nc>
  </rcc>
</revisions>
</file>

<file path=xl/revisions/revisionLog61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2609" sId="3">
    <nc r="AJ209">
      <v>1</v>
    </nc>
  </rcc>
  <rcc rId="22610" sId="3">
    <nc r="BA209">
      <v>1</v>
    </nc>
  </rcc>
  <rcc rId="22611" sId="3">
    <nc r="F209">
      <v>6217</v>
    </nc>
  </rcc>
  <rcc rId="22612" sId="3">
    <oc r="E209">
      <v>6217</v>
    </oc>
    <nc r="E209"/>
  </rcc>
  <rcv guid="{55F258A9-3656-464A-8209-65541A4A9294}" action="delete"/>
  <rdn rId="0" localSheetId="3" customView="1" name="Z_55F258A9_3656_464A_8209_65541A4A9294_.wvu.Rows" hidden="1" oldHidden="1">
    <formula>Plan!$489:$751</formula>
    <oldFormula>Plan!$489:$751</oldFormula>
  </rdn>
  <rdn rId="0" localSheetId="3" customView="1" name="Z_55F258A9_3656_464A_8209_65541A4A9294_.wvu.Cols" hidden="1" oldHidden="1">
    <formula>Plan!$S:$U,Plan!$BQ:$BT</formula>
    <oldFormula>Plan!$S:$U,Plan!$BQ:$BT</oldFormula>
  </rdn>
  <rdn rId="0" localSheetId="3" customView="1" name="Z_55F258A9_3656_464A_8209_65541A4A9294_.wvu.FilterData" hidden="1" oldHidden="1">
    <formula>Plan!$A$5:$BQ$469</formula>
    <oldFormula>Plan!$A$5:$BQ$469</oldFormula>
  </rdn>
  <rdn rId="0" localSheetId="4" customView="1" name="Z_55F258A9_3656_464A_8209_65541A4A9294_.wvu.FilterData" hidden="1" oldHidden="1">
    <formula>'Delivery Docs Plan'!$I$1:$I$38</formula>
    <oldFormula>'Delivery Docs Plan'!$I$1:$I$38</oldFormula>
  </rdn>
  <rdn rId="0" localSheetId="5" customView="1" name="Z_55F258A9_3656_464A_8209_65541A4A9294_.wvu.Rows" hidden="1" oldHidden="1">
    <formula>'PR Matrix'!$1:$1</formula>
    <oldFormula>'PR Matrix'!$1:$1</oldFormula>
  </rdn>
  <rdn rId="0" localSheetId="5" customView="1" name="Z_55F258A9_3656_464A_8209_65541A4A9294_.wvu.Cols" hidden="1" oldHidden="1">
    <formula>'PR Matrix'!$JK:$XFD</formula>
    <oldFormula>'PR Matrix'!$JK:$XFD</oldFormula>
  </rdn>
  <rdn rId="0" localSheetId="6" customView="1" name="Z_55F258A9_3656_464A_8209_65541A4A9294_.wvu.Cols" hidden="1" oldHidden="1">
    <formula>Allocation!$L:$XFD</formula>
    <oldFormula>Allocation!$L:$XFD</oldFormula>
  </rdn>
  <rdn rId="0" localSheetId="6" customView="1" name="Z_55F258A9_3656_464A_8209_65541A4A9294_.wvu.FilterData" hidden="1" oldHidden="1">
    <formula>Allocation!$A$1:$K$1</formula>
    <oldFormula>Allocation!$A$1:$K$1</oldFormula>
  </rdn>
  <rdn rId="0" localSheetId="7" customView="1" name="Z_55F258A9_3656_464A_8209_65541A4A9294_.wvu.FilterData" hidden="1" oldHidden="1">
    <formula>'SRS Reviews'!$A$1:$S$136</formula>
    <oldFormula>'SRS Reviews'!$A$1:$S$136</oldFormula>
  </rdn>
  <rdn rId="0" localSheetId="8" customView="1" name="Z_55F258A9_3656_464A_8209_65541A4A9294_.wvu.FilterData" hidden="1" oldHidden="1">
    <formula>Estimates!$A$2:$BC$460</formula>
    <oldFormula>Estimates!$A$2:$BC$460</oldFormula>
  </rdn>
  <rdn rId="0" localSheetId="10" customView="1" name="Z_55F258A9_3656_464A_8209_65541A4A9294_.wvu.FilterData" hidden="1" oldHidden="1">
    <formula>'Open SWPRs'!$A$1:$H$615</formula>
    <oldFormula>'Open SWPRs'!$A$1:$H$615</oldFormula>
  </rdn>
  <rdn rId="0" localSheetId="12" customView="1" name="Z_55F258A9_3656_464A_8209_65541A4A9294_.wvu.FilterData" hidden="1" oldHidden="1">
    <formula>'Build Plan'!$D$3:$L$48</formula>
    <oldFormula>'Build Plan'!$D$3:$L$48</oldFormula>
  </rdn>
  <rcv guid="{55F258A9-3656-464A-8209-65541A4A9294}" action="add"/>
</revisions>
</file>

<file path=xl/revisions/revisionLog61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2625" sId="8">
    <oc r="C18" t="inlineStr">
      <is>
        <t>Low</t>
      </is>
    </oc>
    <nc r="C18" t="inlineStr">
      <is>
        <t>Medium</t>
      </is>
    </nc>
  </rcc>
  <rcc rId="22626" sId="8">
    <nc r="C164" t="inlineStr">
      <is>
        <t>Medium</t>
      </is>
    </nc>
  </rcc>
  <rcv guid="{83E26134-8071-4B52-B9C2-8B5396DF70B4}" action="delete"/>
  <rdn rId="0" localSheetId="3" customView="1" name="Z_83E26134_8071_4B52_B9C2_8B5396DF70B4_.wvu.Rows" hidden="1" oldHidden="1">
    <formula>Plan!$489:$751</formula>
    <oldFormula>Plan!$489:$751</oldFormula>
  </rdn>
  <rdn rId="0" localSheetId="3" customView="1" name="Z_83E26134_8071_4B52_B9C2_8B5396DF70B4_.wvu.Cols" hidden="1" oldHidden="1">
    <formula>Plan!$S:$U</formula>
    <oldFormula>Plan!$S:$U</oldFormula>
  </rdn>
  <rdn rId="0" localSheetId="3" customView="1" name="Z_83E26134_8071_4B52_B9C2_8B5396DF70B4_.wvu.FilterData" hidden="1" oldHidden="1">
    <formula>Plan!$A$5:$BQ$469</formula>
    <oldFormula>Plan!$A$5:$BQ$469</oldFormula>
  </rdn>
  <rdn rId="0" localSheetId="4" customView="1" name="Z_83E26134_8071_4B52_B9C2_8B5396DF70B4_.wvu.FilterData" hidden="1" oldHidden="1">
    <formula>'Delivery Docs Plan'!$I$1:$I$38</formula>
    <oldFormula>'Delivery Docs Plan'!$I$1:$I$38</oldFormula>
  </rdn>
  <rdn rId="0" localSheetId="5" customView="1" name="Z_83E26134_8071_4B52_B9C2_8B5396DF70B4_.wvu.Rows" hidden="1" oldHidden="1">
    <formula>'PR Matrix'!$1:$1</formula>
    <oldFormula>'PR Matrix'!$1:$1</oldFormula>
  </rdn>
  <rdn rId="0" localSheetId="5" customView="1" name="Z_83E26134_8071_4B52_B9C2_8B5396DF70B4_.wvu.Cols" hidden="1" oldHidden="1">
    <formula>'PR Matrix'!$JK:$XFD</formula>
    <oldFormula>'PR Matrix'!$JK:$XFD</oldFormula>
  </rdn>
  <rdn rId="0" localSheetId="6" customView="1" name="Z_83E26134_8071_4B52_B9C2_8B5396DF70B4_.wvu.Cols" hidden="1" oldHidden="1">
    <formula>Allocation!$L:$XFD</formula>
    <oldFormula>Allocation!$L:$XFD</oldFormula>
  </rdn>
  <rdn rId="0" localSheetId="6" customView="1" name="Z_83E26134_8071_4B52_B9C2_8B5396DF70B4_.wvu.FilterData" hidden="1" oldHidden="1">
    <formula>Allocation!$A$1:$K$1</formula>
    <oldFormula>Allocation!$A$1:$K$1</oldFormula>
  </rdn>
  <rdn rId="0" localSheetId="7" customView="1" name="Z_83E26134_8071_4B52_B9C2_8B5396DF70B4_.wvu.FilterData" hidden="1" oldHidden="1">
    <formula>'SRS Reviews'!$A$1:$S$136</formula>
    <oldFormula>'SRS Reviews'!$A$1:$S$136</oldFormula>
  </rdn>
  <rdn rId="0" localSheetId="8" customView="1" name="Z_83E26134_8071_4B52_B9C2_8B5396DF70B4_.wvu.FilterData" hidden="1" oldHidden="1">
    <formula>Estimates!$A$2:$BC$460</formula>
    <oldFormula>Estimates!$A$2:$BC$460</oldFormula>
  </rdn>
  <rdn rId="0" localSheetId="10" customView="1" name="Z_83E26134_8071_4B52_B9C2_8B5396DF70B4_.wvu.FilterData" hidden="1" oldHidden="1">
    <formula>'Open SWPRs'!$A$1:$H$615</formula>
    <oldFormula>'Open SWPRs'!$A$1:$H$615</oldFormula>
  </rdn>
  <rdn rId="0" localSheetId="12" customView="1" name="Z_83E26134_8071_4B52_B9C2_8B5396DF70B4_.wvu.FilterData" hidden="1" oldHidden="1">
    <formula>'Build Plan'!$D$3:$L$48</formula>
    <oldFormula>'Build Plan'!$D$3:$L$48</oldFormula>
  </rdn>
  <rcv guid="{83E26134-8071-4B52-B9C2-8B5396DF70B4}" action="add"/>
</revisions>
</file>

<file path=xl/revisions/revisionLog61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83E26134-8071-4B52-B9C2-8B5396DF70B4}" action="delete"/>
  <rdn rId="0" localSheetId="3" customView="1" name="Z_83E26134_8071_4B52_B9C2_8B5396DF70B4_.wvu.Rows" hidden="1" oldHidden="1">
    <formula>Plan!$489:$751</formula>
    <oldFormula>Plan!$489:$751</oldFormula>
  </rdn>
  <rdn rId="0" localSheetId="3" customView="1" name="Z_83E26134_8071_4B52_B9C2_8B5396DF70B4_.wvu.Cols" hidden="1" oldHidden="1">
    <formula>Plan!$S:$U</formula>
    <oldFormula>Plan!$S:$U</oldFormula>
  </rdn>
  <rdn rId="0" localSheetId="3" customView="1" name="Z_83E26134_8071_4B52_B9C2_8B5396DF70B4_.wvu.FilterData" hidden="1" oldHidden="1">
    <formula>Plan!$A$5:$BQ$469</formula>
    <oldFormula>Plan!$A$5:$BQ$469</oldFormula>
  </rdn>
  <rdn rId="0" localSheetId="4" customView="1" name="Z_83E26134_8071_4B52_B9C2_8B5396DF70B4_.wvu.FilterData" hidden="1" oldHidden="1">
    <formula>'Delivery Docs Plan'!$I$1:$I$38</formula>
    <oldFormula>'Delivery Docs Plan'!$I$1:$I$38</oldFormula>
  </rdn>
  <rdn rId="0" localSheetId="5" customView="1" name="Z_83E26134_8071_4B52_B9C2_8B5396DF70B4_.wvu.Rows" hidden="1" oldHidden="1">
    <formula>'PR Matrix'!$1:$1</formula>
    <oldFormula>'PR Matrix'!$1:$1</oldFormula>
  </rdn>
  <rdn rId="0" localSheetId="5" customView="1" name="Z_83E26134_8071_4B52_B9C2_8B5396DF70B4_.wvu.Cols" hidden="1" oldHidden="1">
    <formula>'PR Matrix'!$JK:$XFD</formula>
    <oldFormula>'PR Matrix'!$JK:$XFD</oldFormula>
  </rdn>
  <rdn rId="0" localSheetId="6" customView="1" name="Z_83E26134_8071_4B52_B9C2_8B5396DF70B4_.wvu.Cols" hidden="1" oldHidden="1">
    <formula>Allocation!$L:$XFD</formula>
    <oldFormula>Allocation!$L:$XFD</oldFormula>
  </rdn>
  <rdn rId="0" localSheetId="6" customView="1" name="Z_83E26134_8071_4B52_B9C2_8B5396DF70B4_.wvu.FilterData" hidden="1" oldHidden="1">
    <formula>Allocation!$A$1:$K$1</formula>
    <oldFormula>Allocation!$A$1:$K$1</oldFormula>
  </rdn>
  <rdn rId="0" localSheetId="7" customView="1" name="Z_83E26134_8071_4B52_B9C2_8B5396DF70B4_.wvu.FilterData" hidden="1" oldHidden="1">
    <formula>'SRS Reviews'!$A$1:$S$136</formula>
    <oldFormula>'SRS Reviews'!$A$1:$S$136</oldFormula>
  </rdn>
  <rdn rId="0" localSheetId="8" customView="1" name="Z_83E26134_8071_4B52_B9C2_8B5396DF70B4_.wvu.FilterData" hidden="1" oldHidden="1">
    <formula>Estimates!$A$2:$BC$460</formula>
    <oldFormula>Estimates!$A$2:$BC$460</oldFormula>
  </rdn>
  <rdn rId="0" localSheetId="10" customView="1" name="Z_83E26134_8071_4B52_B9C2_8B5396DF70B4_.wvu.FilterData" hidden="1" oldHidden="1">
    <formula>'Open SWPRs'!$A$1:$H$615</formula>
    <oldFormula>'Open SWPRs'!$A$1:$H$615</oldFormula>
  </rdn>
  <rdn rId="0" localSheetId="12" customView="1" name="Z_83E26134_8071_4B52_B9C2_8B5396DF70B4_.wvu.FilterData" hidden="1" oldHidden="1">
    <formula>'Build Plan'!$D$3:$L$48</formula>
    <oldFormula>'Build Plan'!$D$3:$L$48</oldFormula>
  </rdn>
  <rcv guid="{83E26134-8071-4B52-B9C2-8B5396DF70B4}" action="add"/>
</revisions>
</file>

<file path=xl/revisions/revisionLog61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2651" sId="3">
    <oc r="C209" t="inlineStr">
      <is>
        <t>N</t>
      </is>
    </oc>
    <nc r="C209" t="inlineStr">
      <is>
        <t>Y</t>
      </is>
    </nc>
  </rcc>
  <rcc rId="22652" sId="3">
    <oc r="C64" t="inlineStr">
      <is>
        <t>N</t>
      </is>
    </oc>
    <nc r="C64" t="inlineStr">
      <is>
        <t>Y</t>
      </is>
    </nc>
  </rcc>
  <rcc rId="22653" sId="3">
    <oc r="C136" t="inlineStr">
      <is>
        <t>Y</t>
      </is>
    </oc>
    <nc r="C136" t="inlineStr">
      <is>
        <t>N</t>
      </is>
    </nc>
  </rcc>
  <rcc rId="22654" sId="3">
    <oc r="C298" t="inlineStr">
      <is>
        <t>Y</t>
      </is>
    </oc>
    <nc r="C298" t="inlineStr">
      <is>
        <t>N</t>
      </is>
    </nc>
  </rcc>
</revisions>
</file>

<file path=xl/revisions/revisionLog61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2655" sId="3" odxf="1" dxf="1">
    <nc r="W64" t="inlineStr">
      <is>
        <t>RRB</t>
      </is>
    </nc>
    <odxf>
      <font>
        <sz val="8"/>
      </font>
    </odxf>
    <ndxf>
      <font>
        <sz val="8"/>
        <color theme="0" tint="-0.34998626667073579"/>
      </font>
    </ndxf>
  </rcc>
  <rcc rId="22656" sId="3" odxf="1" dxf="1">
    <nc r="X64" t="inlineStr">
      <is>
        <t>DBY</t>
      </is>
    </nc>
    <odxf>
      <font>
        <sz val="8"/>
      </font>
    </odxf>
    <ndxf>
      <font>
        <sz val="8"/>
        <color theme="0" tint="-0.34998626667073579"/>
      </font>
    </ndxf>
  </rcc>
  <rcc rId="22657" sId="3" odxf="1" dxf="1">
    <nc r="AF64" t="inlineStr">
      <is>
        <t>RRB</t>
      </is>
    </nc>
    <odxf>
      <font>
        <sz val="8"/>
      </font>
    </odxf>
    <ndxf>
      <font>
        <sz val="8"/>
        <color theme="0" tint="-0.34998626667073579"/>
      </font>
    </ndxf>
  </rcc>
  <rcc rId="22658" sId="3" odxf="1" dxf="1">
    <nc r="AG64" t="inlineStr">
      <is>
        <t>DBY</t>
      </is>
    </nc>
    <odxf>
      <font>
        <sz val="8"/>
      </font>
    </odxf>
    <ndxf>
      <font>
        <sz val="8"/>
        <color theme="0" tint="-0.34998626667073579"/>
      </font>
    </ndxf>
  </rcc>
  <rcc rId="22659" sId="3" odxf="1" dxf="1">
    <nc r="AV64" t="inlineStr">
      <is>
        <t>RRB</t>
      </is>
    </nc>
    <odxf>
      <font>
        <sz val="8"/>
      </font>
    </odxf>
    <ndxf>
      <font>
        <sz val="8"/>
        <color theme="0" tint="-0.34998626667073579"/>
      </font>
    </ndxf>
  </rcc>
  <rfmt sheetId="3" sqref="AW64" start="0" length="0">
    <dxf>
      <font>
        <sz val="8"/>
        <color theme="0" tint="-0.34998626667073579"/>
      </font>
    </dxf>
  </rfmt>
  <rcc rId="22660" sId="3" odxf="1" dxf="1">
    <nc r="AX64" t="inlineStr">
      <is>
        <t>DBY</t>
      </is>
    </nc>
    <odxf>
      <font>
        <sz val="8"/>
      </font>
    </odxf>
    <ndxf>
      <font>
        <sz val="8"/>
        <color theme="0" tint="-0.34998626667073579"/>
      </font>
    </ndxf>
  </rcc>
  <rcv guid="{83E26134-8071-4B52-B9C2-8B5396DF70B4}" action="delete"/>
  <rdn rId="0" localSheetId="3" customView="1" name="Z_83E26134_8071_4B52_B9C2_8B5396DF70B4_.wvu.Rows" hidden="1" oldHidden="1">
    <formula>Plan!$489:$751</formula>
    <oldFormula>Plan!$489:$751</oldFormula>
  </rdn>
  <rdn rId="0" localSheetId="3" customView="1" name="Z_83E26134_8071_4B52_B9C2_8B5396DF70B4_.wvu.Cols" hidden="1" oldHidden="1">
    <formula>Plan!$S:$U</formula>
    <oldFormula>Plan!$S:$U</oldFormula>
  </rdn>
  <rdn rId="0" localSheetId="3" customView="1" name="Z_83E26134_8071_4B52_B9C2_8B5396DF70B4_.wvu.FilterData" hidden="1" oldHidden="1">
    <formula>Plan!$A$5:$BQ$469</formula>
    <oldFormula>Plan!$A$5:$BQ$469</oldFormula>
  </rdn>
  <rdn rId="0" localSheetId="4" customView="1" name="Z_83E26134_8071_4B52_B9C2_8B5396DF70B4_.wvu.FilterData" hidden="1" oldHidden="1">
    <formula>'Delivery Docs Plan'!$I$1:$I$38</formula>
    <oldFormula>'Delivery Docs Plan'!$I$1:$I$38</oldFormula>
  </rdn>
  <rdn rId="0" localSheetId="5" customView="1" name="Z_83E26134_8071_4B52_B9C2_8B5396DF70B4_.wvu.Rows" hidden="1" oldHidden="1">
    <formula>'PR Matrix'!$1:$1</formula>
    <oldFormula>'PR Matrix'!$1:$1</oldFormula>
  </rdn>
  <rdn rId="0" localSheetId="5" customView="1" name="Z_83E26134_8071_4B52_B9C2_8B5396DF70B4_.wvu.Cols" hidden="1" oldHidden="1">
    <formula>'PR Matrix'!$JK:$XFD</formula>
    <oldFormula>'PR Matrix'!$JK:$XFD</oldFormula>
  </rdn>
  <rdn rId="0" localSheetId="6" customView="1" name="Z_83E26134_8071_4B52_B9C2_8B5396DF70B4_.wvu.Cols" hidden="1" oldHidden="1">
    <formula>Allocation!$L:$XFD</formula>
    <oldFormula>Allocation!$L:$XFD</oldFormula>
  </rdn>
  <rdn rId="0" localSheetId="6" customView="1" name="Z_83E26134_8071_4B52_B9C2_8B5396DF70B4_.wvu.FilterData" hidden="1" oldHidden="1">
    <formula>Allocation!$A$1:$K$1</formula>
    <oldFormula>Allocation!$A$1:$K$1</oldFormula>
  </rdn>
  <rdn rId="0" localSheetId="7" customView="1" name="Z_83E26134_8071_4B52_B9C2_8B5396DF70B4_.wvu.FilterData" hidden="1" oldHidden="1">
    <formula>'SRS Reviews'!$A$1:$S$136</formula>
    <oldFormula>'SRS Reviews'!$A$1:$S$136</oldFormula>
  </rdn>
  <rdn rId="0" localSheetId="8" customView="1" name="Z_83E26134_8071_4B52_B9C2_8B5396DF70B4_.wvu.FilterData" hidden="1" oldHidden="1">
    <formula>Estimates!$A$2:$BC$460</formula>
    <oldFormula>Estimates!$A$2:$BC$460</oldFormula>
  </rdn>
  <rdn rId="0" localSheetId="10" customView="1" name="Z_83E26134_8071_4B52_B9C2_8B5396DF70B4_.wvu.FilterData" hidden="1" oldHidden="1">
    <formula>'Open SWPRs'!$A$1:$H$615</formula>
    <oldFormula>'Open SWPRs'!$A$1:$H$615</oldFormula>
  </rdn>
  <rdn rId="0" localSheetId="12" customView="1" name="Z_83E26134_8071_4B52_B9C2_8B5396DF70B4_.wvu.FilterData" hidden="1" oldHidden="1">
    <formula>'Build Plan'!$D$3:$L$48</formula>
    <oldFormula>'Build Plan'!$D$3:$L$48</oldFormula>
  </rdn>
  <rcv guid="{83E26134-8071-4B52-B9C2-8B5396DF70B4}" action="add"/>
</revisions>
</file>

<file path=xl/revisions/revisionLog61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2673" sId="4">
    <oc r="G27">
      <v>15</v>
    </oc>
    <nc r="G27">
      <v>16</v>
    </nc>
  </rcc>
  <rcc rId="22674" sId="4">
    <oc r="G6">
      <v>8</v>
    </oc>
    <nc r="G6">
      <v>10</v>
    </nc>
  </rcc>
  <rcc rId="22675" sId="4">
    <oc r="G37">
      <v>39</v>
    </oc>
    <nc r="G37">
      <v>42</v>
    </nc>
  </rcc>
  <rcc rId="22676" sId="4">
    <oc r="G11">
      <v>32</v>
    </oc>
    <nc r="G11">
      <v>35</v>
    </nc>
  </rcc>
  <rcc rId="22677" sId="4">
    <oc r="G19">
      <v>28</v>
    </oc>
    <nc r="G19">
      <v>31</v>
    </nc>
  </rcc>
  <rcc rId="22678" sId="4">
    <oc r="G28">
      <v>22</v>
    </oc>
    <nc r="G28">
      <v>25</v>
    </nc>
  </rcc>
  <rcc rId="22679" sId="4">
    <oc r="G30">
      <v>14</v>
    </oc>
    <nc r="G30" t="inlineStr">
      <is>
        <t>n/a</t>
      </is>
    </nc>
  </rcc>
  <rcc rId="22680" sId="4">
    <oc r="G29">
      <v>27</v>
    </oc>
    <nc r="G29" t="inlineStr">
      <is>
        <t>n/a</t>
      </is>
    </nc>
  </rcc>
  <rcc rId="22681" sId="4">
    <oc r="G13">
      <v>46</v>
    </oc>
    <nc r="G13">
      <v>49</v>
    </nc>
  </rcc>
  <rcc rId="22682" sId="4">
    <oc r="G14">
      <v>22</v>
    </oc>
    <nc r="G14" t="inlineStr">
      <is>
        <t>N/A</t>
      </is>
    </nc>
  </rcc>
  <rcc rId="22683" sId="4">
    <oc r="G15">
      <v>34</v>
    </oc>
    <nc r="G15">
      <v>37</v>
    </nc>
  </rcc>
  <rcc rId="22684" sId="4">
    <oc r="G22">
      <v>36</v>
    </oc>
    <nc r="G22">
      <v>39</v>
    </nc>
  </rcc>
  <rcc rId="22685" sId="4">
    <oc r="G23">
      <v>16</v>
    </oc>
    <nc r="G23">
      <v>19</v>
    </nc>
  </rcc>
  <rcc rId="22686" sId="4">
    <oc r="G25">
      <v>25</v>
    </oc>
    <nc r="G25">
      <v>28</v>
    </nc>
  </rcc>
  <rcc rId="22687" sId="4">
    <oc r="G17">
      <v>31</v>
    </oc>
    <nc r="G17">
      <v>34</v>
    </nc>
  </rcc>
  <rcc rId="22688" sId="4">
    <oc r="G7">
      <v>27</v>
    </oc>
    <nc r="G7">
      <v>30</v>
    </nc>
  </rcc>
  <rcc rId="22689" sId="4">
    <oc r="G12">
      <v>21</v>
    </oc>
    <nc r="G12">
      <v>24</v>
    </nc>
  </rcc>
  <rcc rId="22690" sId="4">
    <oc r="G8">
      <v>22</v>
    </oc>
    <nc r="G8" t="inlineStr">
      <is>
        <t>N/A</t>
      </is>
    </nc>
  </rcc>
  <rcc rId="22691" sId="4">
    <oc r="G9">
      <v>4</v>
    </oc>
    <nc r="G9" t="inlineStr">
      <is>
        <t>N/A</t>
      </is>
    </nc>
  </rcc>
  <rcc rId="22692" sId="4">
    <oc r="G10">
      <v>5</v>
    </oc>
    <nc r="G10" t="inlineStr">
      <is>
        <t>N/A</t>
      </is>
    </nc>
  </rcc>
  <rcc rId="22693" sId="4">
    <oc r="G16">
      <v>20</v>
    </oc>
    <nc r="G16" t="inlineStr">
      <is>
        <t>N/A</t>
      </is>
    </nc>
  </rcc>
  <rcc rId="22694" sId="4">
    <nc r="G18" t="inlineStr">
      <is>
        <t>N/A</t>
      </is>
    </nc>
  </rcc>
  <rcc rId="22695" sId="4">
    <oc r="G20">
      <v>26</v>
    </oc>
    <nc r="G20" t="inlineStr">
      <is>
        <t>N/A</t>
      </is>
    </nc>
  </rcc>
  <rcc rId="22696" sId="4">
    <nc r="G21" t="inlineStr">
      <is>
        <t>N/A</t>
      </is>
    </nc>
  </rcc>
  <rcc rId="22697" sId="4">
    <oc r="H23" t="inlineStr">
      <is>
        <t>?</t>
      </is>
    </oc>
    <nc r="H23" t="inlineStr">
      <is>
        <t>Y</t>
      </is>
    </nc>
  </rcc>
  <rcc rId="22698" sId="4">
    <oc r="G24">
      <v>19</v>
    </oc>
    <nc r="G24">
      <v>20</v>
    </nc>
  </rcc>
  <rcc rId="22699" sId="4">
    <oc r="G26">
      <v>26</v>
    </oc>
    <nc r="G26" t="inlineStr">
      <is>
        <t>N/A</t>
      </is>
    </nc>
  </rcc>
  <rcv guid="{3ACD5A93-9B0E-40EA-8179-EDF0714A0F5F}" action="delete"/>
  <rdn rId="0" localSheetId="3" customView="1" name="Z_3ACD5A93_9B0E_40EA_8179_EDF0714A0F5F_.wvu.Rows" hidden="1" oldHidden="1">
    <formula>Plan!$489:$751</formula>
    <oldFormula>Plan!$489:$751</oldFormula>
  </rdn>
  <rdn rId="0" localSheetId="3" customView="1" name="Z_3ACD5A93_9B0E_40EA_8179_EDF0714A0F5F_.wvu.Cols" hidden="1" oldHidden="1">
    <formula>Plan!$S:$U,Plan!$BQ:$BT</formula>
    <oldFormula>Plan!$S:$U,Plan!$BQ:$BT</oldFormula>
  </rdn>
  <rdn rId="0" localSheetId="3" customView="1" name="Z_3ACD5A93_9B0E_40EA_8179_EDF0714A0F5F_.wvu.FilterData" hidden="1" oldHidden="1">
    <formula>Plan!$A$5:$BQ$469</formula>
    <oldFormula>Plan!$A$5:$BQ$468</oldFormula>
  </rdn>
  <rdn rId="0" localSheetId="4" customView="1" name="Z_3ACD5A93_9B0E_40EA_8179_EDF0714A0F5F_.wvu.FilterData" hidden="1" oldHidden="1">
    <formula>'Delivery Docs Plan'!$I$1:$I$38</formula>
    <oldFormula>'Delivery Docs Plan'!$I$1:$I$38</oldFormula>
  </rdn>
  <rdn rId="0" localSheetId="5" customView="1" name="Z_3ACD5A93_9B0E_40EA_8179_EDF0714A0F5F_.wvu.Rows" hidden="1" oldHidden="1">
    <formula>'PR Matrix'!$1:$1</formula>
    <oldFormula>'PR Matrix'!$1:$1</oldFormula>
  </rdn>
  <rdn rId="0" localSheetId="5" customView="1" name="Z_3ACD5A93_9B0E_40EA_8179_EDF0714A0F5F_.wvu.Cols" hidden="1" oldHidden="1">
    <formula>'PR Matrix'!$JK:$XFD</formula>
    <oldFormula>'PR Matrix'!$JK:$XFD</oldFormula>
  </rdn>
  <rdn rId="0" localSheetId="6" customView="1" name="Z_3ACD5A93_9B0E_40EA_8179_EDF0714A0F5F_.wvu.Cols" hidden="1" oldHidden="1">
    <formula>Allocation!$L:$XFD</formula>
    <oldFormula>Allocation!$L:$XFD</oldFormula>
  </rdn>
  <rdn rId="0" localSheetId="6" customView="1" name="Z_3ACD5A93_9B0E_40EA_8179_EDF0714A0F5F_.wvu.FilterData" hidden="1" oldHidden="1">
    <formula>Allocation!$A$1:$K$1</formula>
    <oldFormula>Allocation!$A$1:$K$1</oldFormula>
  </rdn>
  <rdn rId="0" localSheetId="7" customView="1" name="Z_3ACD5A93_9B0E_40EA_8179_EDF0714A0F5F_.wvu.FilterData" hidden="1" oldHidden="1">
    <formula>'SRS Reviews'!$A$1:$S$136</formula>
    <oldFormula>'SRS Reviews'!$A$1:$S$136</oldFormula>
  </rdn>
  <rdn rId="0" localSheetId="8" customView="1" name="Z_3ACD5A93_9B0E_40EA_8179_EDF0714A0F5F_.wvu.FilterData" hidden="1" oldHidden="1">
    <formula>Estimates!$A$2:$BC$460</formula>
    <oldFormula>Estimates!$A$2:$BC$460</oldFormula>
  </rdn>
  <rdn rId="0" localSheetId="10" customView="1" name="Z_3ACD5A93_9B0E_40EA_8179_EDF0714A0F5F_.wvu.FilterData" hidden="1" oldHidden="1">
    <formula>'Open SWPRs'!$A$1:$H$615</formula>
    <oldFormula>'Open SWPRs'!$A$1:$H$615</oldFormula>
  </rdn>
  <rdn rId="0" localSheetId="12" customView="1" name="Z_3ACD5A93_9B0E_40EA_8179_EDF0714A0F5F_.wvu.FilterData" hidden="1" oldHidden="1">
    <formula>'Build Plan'!$D$3:$L$48</formula>
    <oldFormula>'Build Plan'!$D$3:$L$48</oldFormula>
  </rdn>
  <rcv guid="{3ACD5A93-9B0E-40EA-8179-EDF0714A0F5F}" action="add"/>
</revisions>
</file>

<file path=xl/revisions/revisionLog62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2712" sId="3">
    <oc r="AJ209">
      <v>1</v>
    </oc>
    <nc r="AJ209">
      <v>100</v>
    </nc>
  </rcc>
  <rcc rId="22713" sId="3">
    <nc r="AP209">
      <v>100</v>
    </nc>
  </rcc>
  <rcc rId="22714" sId="3">
    <nc r="AQ209">
      <v>100</v>
    </nc>
  </rcc>
  <rcc rId="22715" sId="3">
    <oc r="BA209">
      <v>1</v>
    </oc>
    <nc r="BA209">
      <v>100</v>
    </nc>
  </rcc>
  <rcv guid="{55F258A9-3656-464A-8209-65541A4A9294}" action="delete"/>
  <rdn rId="0" localSheetId="3" customView="1" name="Z_55F258A9_3656_464A_8209_65541A4A9294_.wvu.Rows" hidden="1" oldHidden="1">
    <formula>Plan!$489:$751</formula>
    <oldFormula>Plan!$489:$751</oldFormula>
  </rdn>
  <rdn rId="0" localSheetId="3" customView="1" name="Z_55F258A9_3656_464A_8209_65541A4A9294_.wvu.Cols" hidden="1" oldHidden="1">
    <formula>Plan!$S:$U,Plan!$BQ:$BT</formula>
    <oldFormula>Plan!$S:$U,Plan!$BQ:$BT</oldFormula>
  </rdn>
  <rdn rId="0" localSheetId="3" customView="1" name="Z_55F258A9_3656_464A_8209_65541A4A9294_.wvu.FilterData" hidden="1" oldHidden="1">
    <formula>Plan!$A$5:$BQ$469</formula>
    <oldFormula>Plan!$A$5:$BQ$469</oldFormula>
  </rdn>
  <rdn rId="0" localSheetId="4" customView="1" name="Z_55F258A9_3656_464A_8209_65541A4A9294_.wvu.FilterData" hidden="1" oldHidden="1">
    <formula>'Delivery Docs Plan'!$I$1:$I$38</formula>
    <oldFormula>'Delivery Docs Plan'!$I$1:$I$38</oldFormula>
  </rdn>
  <rdn rId="0" localSheetId="5" customView="1" name="Z_55F258A9_3656_464A_8209_65541A4A9294_.wvu.Rows" hidden="1" oldHidden="1">
    <formula>'PR Matrix'!$1:$1</formula>
    <oldFormula>'PR Matrix'!$1:$1</oldFormula>
  </rdn>
  <rdn rId="0" localSheetId="5" customView="1" name="Z_55F258A9_3656_464A_8209_65541A4A9294_.wvu.Cols" hidden="1" oldHidden="1">
    <formula>'PR Matrix'!$JK:$XFD</formula>
    <oldFormula>'PR Matrix'!$JK:$XFD</oldFormula>
  </rdn>
  <rdn rId="0" localSheetId="6" customView="1" name="Z_55F258A9_3656_464A_8209_65541A4A9294_.wvu.Cols" hidden="1" oldHidden="1">
    <formula>Allocation!$L:$XFD</formula>
    <oldFormula>Allocation!$L:$XFD</oldFormula>
  </rdn>
  <rdn rId="0" localSheetId="6" customView="1" name="Z_55F258A9_3656_464A_8209_65541A4A9294_.wvu.FilterData" hidden="1" oldHidden="1">
    <formula>Allocation!$A$1:$K$1</formula>
    <oldFormula>Allocation!$A$1:$K$1</oldFormula>
  </rdn>
  <rdn rId="0" localSheetId="7" customView="1" name="Z_55F258A9_3656_464A_8209_65541A4A9294_.wvu.FilterData" hidden="1" oldHidden="1">
    <formula>'SRS Reviews'!$A$1:$S$136</formula>
    <oldFormula>'SRS Reviews'!$A$1:$S$136</oldFormula>
  </rdn>
  <rdn rId="0" localSheetId="8" customView="1" name="Z_55F258A9_3656_464A_8209_65541A4A9294_.wvu.FilterData" hidden="1" oldHidden="1">
    <formula>Estimates!$A$2:$BC$460</formula>
    <oldFormula>Estimates!$A$2:$BC$460</oldFormula>
  </rdn>
  <rdn rId="0" localSheetId="10" customView="1" name="Z_55F258A9_3656_464A_8209_65541A4A9294_.wvu.FilterData" hidden="1" oldHidden="1">
    <formula>'Open SWPRs'!$A$1:$H$615</formula>
    <oldFormula>'Open SWPRs'!$A$1:$H$615</oldFormula>
  </rdn>
  <rdn rId="0" localSheetId="12" customView="1" name="Z_55F258A9_3656_464A_8209_65541A4A9294_.wvu.FilterData" hidden="1" oldHidden="1">
    <formula>'Build Plan'!$D$3:$L$48</formula>
    <oldFormula>'Build Plan'!$D$3:$L$48</oldFormula>
  </rdn>
  <rcv guid="{55F258A9-3656-464A-8209-65541A4A9294}" action="add"/>
</revisions>
</file>

<file path=xl/revisions/revisionLog62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2728" sId="3">
    <nc r="AI316">
      <v>1</v>
    </nc>
  </rcc>
  <rcv guid="{83E26134-8071-4B52-B9C2-8B5396DF70B4}" action="delete"/>
  <rdn rId="0" localSheetId="3" customView="1" name="Z_83E26134_8071_4B52_B9C2_8B5396DF70B4_.wvu.Rows" hidden="1" oldHidden="1">
    <formula>Plan!$489:$751</formula>
    <oldFormula>Plan!$489:$751</oldFormula>
  </rdn>
  <rdn rId="0" localSheetId="3" customView="1" name="Z_83E26134_8071_4B52_B9C2_8B5396DF70B4_.wvu.Cols" hidden="1" oldHidden="1">
    <formula>Plan!$S:$U</formula>
    <oldFormula>Plan!$S:$U</oldFormula>
  </rdn>
  <rdn rId="0" localSheetId="3" customView="1" name="Z_83E26134_8071_4B52_B9C2_8B5396DF70B4_.wvu.FilterData" hidden="1" oldHidden="1">
    <formula>Plan!$A$5:$BQ$469</formula>
    <oldFormula>Plan!$A$5:$BQ$469</oldFormula>
  </rdn>
  <rdn rId="0" localSheetId="4" customView="1" name="Z_83E26134_8071_4B52_B9C2_8B5396DF70B4_.wvu.FilterData" hidden="1" oldHidden="1">
    <formula>'Delivery Docs Plan'!$I$1:$I$38</formula>
    <oldFormula>'Delivery Docs Plan'!$I$1:$I$38</oldFormula>
  </rdn>
  <rdn rId="0" localSheetId="5" customView="1" name="Z_83E26134_8071_4B52_B9C2_8B5396DF70B4_.wvu.Rows" hidden="1" oldHidden="1">
    <formula>'PR Matrix'!$1:$1</formula>
    <oldFormula>'PR Matrix'!$1:$1</oldFormula>
  </rdn>
  <rdn rId="0" localSheetId="5" customView="1" name="Z_83E26134_8071_4B52_B9C2_8B5396DF70B4_.wvu.Cols" hidden="1" oldHidden="1">
    <formula>'PR Matrix'!$JK:$XFD</formula>
    <oldFormula>'PR Matrix'!$JK:$XFD</oldFormula>
  </rdn>
  <rdn rId="0" localSheetId="6" customView="1" name="Z_83E26134_8071_4B52_B9C2_8B5396DF70B4_.wvu.Cols" hidden="1" oldHidden="1">
    <formula>Allocation!$L:$XFD</formula>
    <oldFormula>Allocation!$L:$XFD</oldFormula>
  </rdn>
  <rdn rId="0" localSheetId="6" customView="1" name="Z_83E26134_8071_4B52_B9C2_8B5396DF70B4_.wvu.FilterData" hidden="1" oldHidden="1">
    <formula>Allocation!$A$1:$K$1</formula>
    <oldFormula>Allocation!$A$1:$K$1</oldFormula>
  </rdn>
  <rdn rId="0" localSheetId="7" customView="1" name="Z_83E26134_8071_4B52_B9C2_8B5396DF70B4_.wvu.FilterData" hidden="1" oldHidden="1">
    <formula>'SRS Reviews'!$A$1:$S$136</formula>
    <oldFormula>'SRS Reviews'!$A$1:$S$136</oldFormula>
  </rdn>
  <rdn rId="0" localSheetId="8" customView="1" name="Z_83E26134_8071_4B52_B9C2_8B5396DF70B4_.wvu.FilterData" hidden="1" oldHidden="1">
    <formula>Estimates!$A$2:$BC$460</formula>
    <oldFormula>Estimates!$A$2:$BC$460</oldFormula>
  </rdn>
  <rdn rId="0" localSheetId="10" customView="1" name="Z_83E26134_8071_4B52_B9C2_8B5396DF70B4_.wvu.FilterData" hidden="1" oldHidden="1">
    <formula>'Open SWPRs'!$A$1:$H$615</formula>
    <oldFormula>'Open SWPRs'!$A$1:$H$615</oldFormula>
  </rdn>
  <rdn rId="0" localSheetId="12" customView="1" name="Z_83E26134_8071_4B52_B9C2_8B5396DF70B4_.wvu.FilterData" hidden="1" oldHidden="1">
    <formula>'Build Plan'!$D$3:$L$48</formula>
    <oldFormula>'Build Plan'!$D$3:$L$48</oldFormula>
  </rdn>
  <rcv guid="{83E26134-8071-4B52-B9C2-8B5396DF70B4}" action="add"/>
</revisions>
</file>

<file path=xl/revisions/revisionLog62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83E26134-8071-4B52-B9C2-8B5396DF70B4}" action="delete"/>
  <rdn rId="0" localSheetId="3" customView="1" name="Z_83E26134_8071_4B52_B9C2_8B5396DF70B4_.wvu.Rows" hidden="1" oldHidden="1">
    <formula>Plan!$489:$751</formula>
    <oldFormula>Plan!$489:$751</oldFormula>
  </rdn>
  <rdn rId="0" localSheetId="3" customView="1" name="Z_83E26134_8071_4B52_B9C2_8B5396DF70B4_.wvu.Cols" hidden="1" oldHidden="1">
    <formula>Plan!$S:$U</formula>
    <oldFormula>Plan!$S:$U</oldFormula>
  </rdn>
  <rdn rId="0" localSheetId="3" customView="1" name="Z_83E26134_8071_4B52_B9C2_8B5396DF70B4_.wvu.FilterData" hidden="1" oldHidden="1">
    <formula>Plan!$A$5:$BQ$469</formula>
    <oldFormula>Plan!$A$5:$BQ$469</oldFormula>
  </rdn>
  <rdn rId="0" localSheetId="4" customView="1" name="Z_83E26134_8071_4B52_B9C2_8B5396DF70B4_.wvu.FilterData" hidden="1" oldHidden="1">
    <formula>'Delivery Docs Plan'!$I$1:$I$38</formula>
    <oldFormula>'Delivery Docs Plan'!$I$1:$I$38</oldFormula>
  </rdn>
  <rdn rId="0" localSheetId="5" customView="1" name="Z_83E26134_8071_4B52_B9C2_8B5396DF70B4_.wvu.Rows" hidden="1" oldHidden="1">
    <formula>'PR Matrix'!$1:$1</formula>
    <oldFormula>'PR Matrix'!$1:$1</oldFormula>
  </rdn>
  <rdn rId="0" localSheetId="5" customView="1" name="Z_83E26134_8071_4B52_B9C2_8B5396DF70B4_.wvu.Cols" hidden="1" oldHidden="1">
    <formula>'PR Matrix'!$JK:$XFD</formula>
    <oldFormula>'PR Matrix'!$JK:$XFD</oldFormula>
  </rdn>
  <rdn rId="0" localSheetId="6" customView="1" name="Z_83E26134_8071_4B52_B9C2_8B5396DF70B4_.wvu.Cols" hidden="1" oldHidden="1">
    <formula>Allocation!$L:$XFD</formula>
    <oldFormula>Allocation!$L:$XFD</oldFormula>
  </rdn>
  <rdn rId="0" localSheetId="6" customView="1" name="Z_83E26134_8071_4B52_B9C2_8B5396DF70B4_.wvu.FilterData" hidden="1" oldHidden="1">
    <formula>Allocation!$A$1:$K$1</formula>
    <oldFormula>Allocation!$A$1:$K$1</oldFormula>
  </rdn>
  <rdn rId="0" localSheetId="7" customView="1" name="Z_83E26134_8071_4B52_B9C2_8B5396DF70B4_.wvu.FilterData" hidden="1" oldHidden="1">
    <formula>'SRS Reviews'!$A$1:$S$136</formula>
    <oldFormula>'SRS Reviews'!$A$1:$S$136</oldFormula>
  </rdn>
  <rdn rId="0" localSheetId="8" customView="1" name="Z_83E26134_8071_4B52_B9C2_8B5396DF70B4_.wvu.FilterData" hidden="1" oldHidden="1">
    <formula>Estimates!$A$2:$BC$460</formula>
    <oldFormula>Estimates!$A$2:$BC$460</oldFormula>
  </rdn>
  <rdn rId="0" localSheetId="10" customView="1" name="Z_83E26134_8071_4B52_B9C2_8B5396DF70B4_.wvu.FilterData" hidden="1" oldHidden="1">
    <formula>'Open SWPRs'!$A$1:$H$615</formula>
    <oldFormula>'Open SWPRs'!$A$1:$H$615</oldFormula>
  </rdn>
  <rdn rId="0" localSheetId="12" customView="1" name="Z_83E26134_8071_4B52_B9C2_8B5396DF70B4_.wvu.FilterData" hidden="1" oldHidden="1">
    <formula>'Build Plan'!$D$3:$L$48</formula>
    <oldFormula>'Build Plan'!$D$3:$L$48</oldFormula>
  </rdn>
  <rcv guid="{83E26134-8071-4B52-B9C2-8B5396DF70B4}" action="add"/>
</revisions>
</file>

<file path=xl/revisions/revisionLog62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2753" sId="3">
    <nc r="AY316">
      <v>1</v>
    </nc>
  </rcc>
</revisions>
</file>

<file path=xl/revisions/revisionLog62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2754" sId="3">
    <oc r="AI77">
      <v>80</v>
    </oc>
    <nc r="AI77">
      <v>100</v>
    </nc>
  </rcc>
  <rcmt sheetId="3" cell="AI77" guid="{00000000-0000-0000-0000-000000000000}" action="delete" author="Pulman, Stephen"/>
  <rcc rId="22755" sId="3">
    <oc r="AP209">
      <v>100</v>
    </oc>
    <nc r="AP209"/>
  </rcc>
  <rcc rId="22756" sId="3">
    <nc r="AR209">
      <v>100</v>
    </nc>
  </rcc>
  <rcc rId="22757" sId="3">
    <nc r="AQ77">
      <v>100</v>
    </nc>
  </rcc>
  <rcv guid="{55F258A9-3656-464A-8209-65541A4A9294}" action="delete"/>
  <rdn rId="0" localSheetId="3" customView="1" name="Z_55F258A9_3656_464A_8209_65541A4A9294_.wvu.Rows" hidden="1" oldHidden="1">
    <formula>Plan!$489:$751</formula>
    <oldFormula>Plan!$489:$751</oldFormula>
  </rdn>
  <rdn rId="0" localSheetId="3" customView="1" name="Z_55F258A9_3656_464A_8209_65541A4A9294_.wvu.Cols" hidden="1" oldHidden="1">
    <formula>Plan!$S:$U,Plan!$BQ:$BT</formula>
    <oldFormula>Plan!$S:$U,Plan!$BQ:$BT</oldFormula>
  </rdn>
  <rdn rId="0" localSheetId="3" customView="1" name="Z_55F258A9_3656_464A_8209_65541A4A9294_.wvu.FilterData" hidden="1" oldHidden="1">
    <formula>Plan!$A$5:$BQ$469</formula>
    <oldFormula>Plan!$A$5:$BQ$469</oldFormula>
  </rdn>
  <rdn rId="0" localSheetId="4" customView="1" name="Z_55F258A9_3656_464A_8209_65541A4A9294_.wvu.FilterData" hidden="1" oldHidden="1">
    <formula>'Delivery Docs Plan'!$I$1:$I$38</formula>
    <oldFormula>'Delivery Docs Plan'!$I$1:$I$38</oldFormula>
  </rdn>
  <rdn rId="0" localSheetId="5" customView="1" name="Z_55F258A9_3656_464A_8209_65541A4A9294_.wvu.Rows" hidden="1" oldHidden="1">
    <formula>'PR Matrix'!$1:$1</formula>
    <oldFormula>'PR Matrix'!$1:$1</oldFormula>
  </rdn>
  <rdn rId="0" localSheetId="5" customView="1" name="Z_55F258A9_3656_464A_8209_65541A4A9294_.wvu.Cols" hidden="1" oldHidden="1">
    <formula>'PR Matrix'!$JK:$XFD</formula>
    <oldFormula>'PR Matrix'!$JK:$XFD</oldFormula>
  </rdn>
  <rdn rId="0" localSheetId="6" customView="1" name="Z_55F258A9_3656_464A_8209_65541A4A9294_.wvu.Cols" hidden="1" oldHidden="1">
    <formula>Allocation!$L:$XFD</formula>
    <oldFormula>Allocation!$L:$XFD</oldFormula>
  </rdn>
  <rdn rId="0" localSheetId="6" customView="1" name="Z_55F258A9_3656_464A_8209_65541A4A9294_.wvu.FilterData" hidden="1" oldHidden="1">
    <formula>Allocation!$A$1:$K$1</formula>
    <oldFormula>Allocation!$A$1:$K$1</oldFormula>
  </rdn>
  <rdn rId="0" localSheetId="7" customView="1" name="Z_55F258A9_3656_464A_8209_65541A4A9294_.wvu.FilterData" hidden="1" oldHidden="1">
    <formula>'SRS Reviews'!$A$1:$S$136</formula>
    <oldFormula>'SRS Reviews'!$A$1:$S$136</oldFormula>
  </rdn>
  <rdn rId="0" localSheetId="8" customView="1" name="Z_55F258A9_3656_464A_8209_65541A4A9294_.wvu.FilterData" hidden="1" oldHidden="1">
    <formula>Estimates!$A$2:$BC$460</formula>
    <oldFormula>Estimates!$A$2:$BC$460</oldFormula>
  </rdn>
  <rdn rId="0" localSheetId="10" customView="1" name="Z_55F258A9_3656_464A_8209_65541A4A9294_.wvu.FilterData" hidden="1" oldHidden="1">
    <formula>'Open SWPRs'!$A$1:$H$615</formula>
    <oldFormula>'Open SWPRs'!$A$1:$H$615</oldFormula>
  </rdn>
  <rdn rId="0" localSheetId="12" customView="1" name="Z_55F258A9_3656_464A_8209_65541A4A9294_.wvu.FilterData" hidden="1" oldHidden="1">
    <formula>'Build Plan'!$D$3:$L$48</formula>
    <oldFormula>'Build Plan'!$D$3:$L$48</oldFormula>
  </rdn>
  <rcv guid="{55F258A9-3656-464A-8209-65541A4A9294}" action="add"/>
</revisions>
</file>

<file path=xl/revisions/revisionLog62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83E26134-8071-4B52-B9C2-8B5396DF70B4}" action="delete"/>
  <rdn rId="0" localSheetId="3" customView="1" name="Z_83E26134_8071_4B52_B9C2_8B5396DF70B4_.wvu.Rows" hidden="1" oldHidden="1">
    <formula>Plan!$489:$751</formula>
    <oldFormula>Plan!$489:$751</oldFormula>
  </rdn>
  <rdn rId="0" localSheetId="3" customView="1" name="Z_83E26134_8071_4B52_B9C2_8B5396DF70B4_.wvu.Cols" hidden="1" oldHidden="1">
    <formula>Plan!$S:$U</formula>
    <oldFormula>Plan!$S:$U</oldFormula>
  </rdn>
  <rdn rId="0" localSheetId="3" customView="1" name="Z_83E26134_8071_4B52_B9C2_8B5396DF70B4_.wvu.FilterData" hidden="1" oldHidden="1">
    <formula>Plan!$A$5:$BQ$469</formula>
    <oldFormula>Plan!$A$5:$BQ$469</oldFormula>
  </rdn>
  <rdn rId="0" localSheetId="4" customView="1" name="Z_83E26134_8071_4B52_B9C2_8B5396DF70B4_.wvu.FilterData" hidden="1" oldHidden="1">
    <formula>'Delivery Docs Plan'!$I$1:$I$38</formula>
    <oldFormula>'Delivery Docs Plan'!$I$1:$I$38</oldFormula>
  </rdn>
  <rdn rId="0" localSheetId="5" customView="1" name="Z_83E26134_8071_4B52_B9C2_8B5396DF70B4_.wvu.Rows" hidden="1" oldHidden="1">
    <formula>'PR Matrix'!$1:$1</formula>
    <oldFormula>'PR Matrix'!$1:$1</oldFormula>
  </rdn>
  <rdn rId="0" localSheetId="5" customView="1" name="Z_83E26134_8071_4B52_B9C2_8B5396DF70B4_.wvu.Cols" hidden="1" oldHidden="1">
    <formula>'PR Matrix'!$JK:$XFD</formula>
    <oldFormula>'PR Matrix'!$JK:$XFD</oldFormula>
  </rdn>
  <rdn rId="0" localSheetId="6" customView="1" name="Z_83E26134_8071_4B52_B9C2_8B5396DF70B4_.wvu.Cols" hidden="1" oldHidden="1">
    <formula>Allocation!$L:$XFD</formula>
    <oldFormula>Allocation!$L:$XFD</oldFormula>
  </rdn>
  <rdn rId="0" localSheetId="6" customView="1" name="Z_83E26134_8071_4B52_B9C2_8B5396DF70B4_.wvu.FilterData" hidden="1" oldHidden="1">
    <formula>Allocation!$A$1:$K$1</formula>
    <oldFormula>Allocation!$A$1:$K$1</oldFormula>
  </rdn>
  <rdn rId="0" localSheetId="7" customView="1" name="Z_83E26134_8071_4B52_B9C2_8B5396DF70B4_.wvu.FilterData" hidden="1" oldHidden="1">
    <formula>'SRS Reviews'!$A$1:$S$136</formula>
    <oldFormula>'SRS Reviews'!$A$1:$S$136</oldFormula>
  </rdn>
  <rdn rId="0" localSheetId="8" customView="1" name="Z_83E26134_8071_4B52_B9C2_8B5396DF70B4_.wvu.FilterData" hidden="1" oldHidden="1">
    <formula>Estimates!$A$2:$BC$460</formula>
    <oldFormula>Estimates!$A$2:$BC$460</oldFormula>
  </rdn>
  <rdn rId="0" localSheetId="10" customView="1" name="Z_83E26134_8071_4B52_B9C2_8B5396DF70B4_.wvu.FilterData" hidden="1" oldHidden="1">
    <formula>'Open SWPRs'!$A$1:$H$615</formula>
    <oldFormula>'Open SWPRs'!$A$1:$H$615</oldFormula>
  </rdn>
  <rdn rId="0" localSheetId="12" customView="1" name="Z_83E26134_8071_4B52_B9C2_8B5396DF70B4_.wvu.FilterData" hidden="1" oldHidden="1">
    <formula>'Build Plan'!$D$3:$L$48</formula>
    <oldFormula>'Build Plan'!$D$3:$L$48</oldFormula>
  </rdn>
  <rcv guid="{83E26134-8071-4B52-B9C2-8B5396DF70B4}" action="add"/>
</revisions>
</file>

<file path=xl/revisions/revisionLog62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2782" sId="3" odxf="1" dxf="1">
    <nc r="W170" t="inlineStr">
      <is>
        <t>TCS</t>
      </is>
    </nc>
    <odxf>
      <font>
        <sz val="8"/>
      </font>
    </odxf>
    <ndxf>
      <font>
        <sz val="8"/>
        <color theme="0" tint="-0.34998626667073579"/>
      </font>
    </ndxf>
  </rcc>
  <rcc rId="22783" sId="3" odxf="1" dxf="1">
    <nc r="AF170" t="inlineStr">
      <is>
        <t>TCS</t>
      </is>
    </nc>
    <odxf>
      <font>
        <sz val="8"/>
      </font>
    </odxf>
    <ndxf>
      <font>
        <sz val="8"/>
        <color theme="0" tint="-0.34998626667073579"/>
      </font>
    </ndxf>
  </rcc>
  <rcc rId="22784" sId="3" odxf="1" dxf="1">
    <nc r="AV170" t="inlineStr">
      <is>
        <t>TCS</t>
      </is>
    </nc>
    <odxf>
      <font>
        <sz val="8"/>
      </font>
    </odxf>
    <ndxf>
      <font>
        <sz val="8"/>
        <color theme="0" tint="-0.34998626667073579"/>
      </font>
    </ndxf>
  </rcc>
  <rcc rId="22785" sId="3" odxf="1" dxf="1">
    <nc r="X170" t="inlineStr">
      <is>
        <t>DBY</t>
      </is>
    </nc>
    <odxf>
      <font>
        <sz val="8"/>
      </font>
    </odxf>
    <ndxf>
      <font>
        <sz val="8"/>
        <color theme="0" tint="-0.34998626667073579"/>
      </font>
    </ndxf>
  </rcc>
  <rcc rId="22786" sId="3" odxf="1" dxf="1">
    <nc r="AG170" t="inlineStr">
      <is>
        <t>DBY</t>
      </is>
    </nc>
    <odxf>
      <font>
        <sz val="8"/>
      </font>
    </odxf>
    <ndxf>
      <font>
        <sz val="8"/>
        <color theme="0" tint="-0.34998626667073579"/>
      </font>
    </ndxf>
  </rcc>
  <rcc rId="22787" sId="3" odxf="1" dxf="1">
    <nc r="AX170" t="inlineStr">
      <is>
        <t>DBY</t>
      </is>
    </nc>
    <odxf>
      <font>
        <sz val="8"/>
      </font>
    </odxf>
    <ndxf>
      <font>
        <sz val="8"/>
        <color theme="0" tint="-0.34998626667073579"/>
      </font>
    </ndxf>
  </rcc>
  <rcv guid="{83E26134-8071-4B52-B9C2-8B5396DF70B4}" action="delete"/>
  <rdn rId="0" localSheetId="3" customView="1" name="Z_83E26134_8071_4B52_B9C2_8B5396DF70B4_.wvu.Rows" hidden="1" oldHidden="1">
    <formula>Plan!$489:$751</formula>
    <oldFormula>Plan!$489:$751</oldFormula>
  </rdn>
  <rdn rId="0" localSheetId="3" customView="1" name="Z_83E26134_8071_4B52_B9C2_8B5396DF70B4_.wvu.Cols" hidden="1" oldHidden="1">
    <formula>Plan!$S:$U</formula>
    <oldFormula>Plan!$S:$U</oldFormula>
  </rdn>
  <rdn rId="0" localSheetId="3" customView="1" name="Z_83E26134_8071_4B52_B9C2_8B5396DF70B4_.wvu.FilterData" hidden="1" oldHidden="1">
    <formula>Plan!$A$5:$BQ$469</formula>
    <oldFormula>Plan!$A$5:$BQ$469</oldFormula>
  </rdn>
  <rdn rId="0" localSheetId="4" customView="1" name="Z_83E26134_8071_4B52_B9C2_8B5396DF70B4_.wvu.FilterData" hidden="1" oldHidden="1">
    <formula>'Delivery Docs Plan'!$I$1:$I$38</formula>
    <oldFormula>'Delivery Docs Plan'!$I$1:$I$38</oldFormula>
  </rdn>
  <rdn rId="0" localSheetId="5" customView="1" name="Z_83E26134_8071_4B52_B9C2_8B5396DF70B4_.wvu.Rows" hidden="1" oldHidden="1">
    <formula>'PR Matrix'!$1:$1</formula>
    <oldFormula>'PR Matrix'!$1:$1</oldFormula>
  </rdn>
  <rdn rId="0" localSheetId="5" customView="1" name="Z_83E26134_8071_4B52_B9C2_8B5396DF70B4_.wvu.Cols" hidden="1" oldHidden="1">
    <formula>'PR Matrix'!$JK:$XFD</formula>
    <oldFormula>'PR Matrix'!$JK:$XFD</oldFormula>
  </rdn>
  <rdn rId="0" localSheetId="6" customView="1" name="Z_83E26134_8071_4B52_B9C2_8B5396DF70B4_.wvu.Cols" hidden="1" oldHidden="1">
    <formula>Allocation!$L:$XFD</formula>
    <oldFormula>Allocation!$L:$XFD</oldFormula>
  </rdn>
  <rdn rId="0" localSheetId="6" customView="1" name="Z_83E26134_8071_4B52_B9C2_8B5396DF70B4_.wvu.FilterData" hidden="1" oldHidden="1">
    <formula>Allocation!$A$1:$K$1</formula>
    <oldFormula>Allocation!$A$1:$K$1</oldFormula>
  </rdn>
  <rdn rId="0" localSheetId="7" customView="1" name="Z_83E26134_8071_4B52_B9C2_8B5396DF70B4_.wvu.FilterData" hidden="1" oldHidden="1">
    <formula>'SRS Reviews'!$A$1:$S$136</formula>
    <oldFormula>'SRS Reviews'!$A$1:$S$136</oldFormula>
  </rdn>
  <rdn rId="0" localSheetId="8" customView="1" name="Z_83E26134_8071_4B52_B9C2_8B5396DF70B4_.wvu.FilterData" hidden="1" oldHidden="1">
    <formula>Estimates!$A$2:$BC$460</formula>
    <oldFormula>Estimates!$A$2:$BC$460</oldFormula>
  </rdn>
  <rdn rId="0" localSheetId="10" customView="1" name="Z_83E26134_8071_4B52_B9C2_8B5396DF70B4_.wvu.FilterData" hidden="1" oldHidden="1">
    <formula>'Open SWPRs'!$A$1:$H$615</formula>
    <oldFormula>'Open SWPRs'!$A$1:$H$615</oldFormula>
  </rdn>
  <rdn rId="0" localSheetId="12" customView="1" name="Z_83E26134_8071_4B52_B9C2_8B5396DF70B4_.wvu.FilterData" hidden="1" oldHidden="1">
    <formula>'Build Plan'!$D$3:$L$48</formula>
    <oldFormula>'Build Plan'!$D$3:$L$48</oldFormula>
  </rdn>
  <rcv guid="{83E26134-8071-4B52-B9C2-8B5396DF70B4}" action="add"/>
</revisions>
</file>

<file path=xl/revisions/revisionLog62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02B12058-110B-4DCD-A5EA-5F27400FB028}" action="delete"/>
  <rdn rId="0" localSheetId="3" customView="1" name="Z_02B12058_110B_4DCD_A5EA_5F27400FB028_.wvu.Rows" hidden="1" oldHidden="1">
    <formula>Plan!$489:$751</formula>
    <oldFormula>Plan!$489:$751</oldFormula>
  </rdn>
  <rdn rId="0" localSheetId="3" customView="1" name="Z_02B12058_110B_4DCD_A5EA_5F27400FB028_.wvu.Cols" hidden="1" oldHidden="1">
    <formula>Plan!$S:$U,Plan!$BQ:$BT</formula>
    <oldFormula>Plan!$S:$U,Plan!$BQ:$BT</oldFormula>
  </rdn>
  <rdn rId="0" localSheetId="3" customView="1" name="Z_02B12058_110B_4DCD_A5EA_5F27400FB028_.wvu.FilterData" hidden="1" oldHidden="1">
    <formula>Plan!$A$5:$BQ$469</formula>
    <oldFormula>Plan!$A$5:$BQ$468</oldFormula>
  </rdn>
  <rdn rId="0" localSheetId="4" customView="1" name="Z_02B12058_110B_4DCD_A5EA_5F27400FB028_.wvu.FilterData" hidden="1" oldHidden="1">
    <formula>'Delivery Docs Plan'!$I$1:$I$38</formula>
    <oldFormula>'Delivery Docs Plan'!$I$1:$I$38</oldFormula>
  </rdn>
  <rdn rId="0" localSheetId="5" customView="1" name="Z_02B12058_110B_4DCD_A5EA_5F27400FB028_.wvu.Rows" hidden="1" oldHidden="1">
    <formula>'PR Matrix'!$1:$2</formula>
    <oldFormula>'PR Matrix'!$1:$2</oldFormula>
  </rdn>
  <rdn rId="0" localSheetId="5" customView="1" name="Z_02B12058_110B_4DCD_A5EA_5F27400FB028_.wvu.Cols" hidden="1" oldHidden="1">
    <formula>'PR Matrix'!$JK:$XFD</formula>
    <oldFormula>'PR Matrix'!$JK:$XFD</oldFormula>
  </rdn>
  <rdn rId="0" localSheetId="6" customView="1" name="Z_02B12058_110B_4DCD_A5EA_5F27400FB028_.wvu.Cols" hidden="1" oldHidden="1">
    <formula>Allocation!$L:$XFD</formula>
    <oldFormula>Allocation!$L:$XFD</oldFormula>
  </rdn>
  <rdn rId="0" localSheetId="6" customView="1" name="Z_02B12058_110B_4DCD_A5EA_5F27400FB028_.wvu.FilterData" hidden="1" oldHidden="1">
    <formula>Allocation!$A$1:$K$1</formula>
    <oldFormula>Allocation!$A$1:$K$1</oldFormula>
  </rdn>
  <rdn rId="0" localSheetId="7" customView="1" name="Z_02B12058_110B_4DCD_A5EA_5F27400FB028_.wvu.FilterData" hidden="1" oldHidden="1">
    <formula>'SRS Reviews'!$A$1:$S$136</formula>
    <oldFormula>'SRS Reviews'!$A$1:$S$136</oldFormula>
  </rdn>
  <rdn rId="0" localSheetId="8" customView="1" name="Z_02B12058_110B_4DCD_A5EA_5F27400FB028_.wvu.FilterData" hidden="1" oldHidden="1">
    <formula>Estimates!$A$2:$BC$460</formula>
    <oldFormula>Estimates!$A$2:$BC$460</oldFormula>
  </rdn>
  <rdn rId="0" localSheetId="10" customView="1" name="Z_02B12058_110B_4DCD_A5EA_5F27400FB028_.wvu.FilterData" hidden="1" oldHidden="1">
    <formula>'Open SWPRs'!$A$1:$H$615</formula>
    <oldFormula>'Open SWPRs'!$A$1:$H$615</oldFormula>
  </rdn>
  <rdn rId="0" localSheetId="12" customView="1" name="Z_02B12058_110B_4DCD_A5EA_5F27400FB028_.wvu.FilterData" hidden="1" oldHidden="1">
    <formula>'Build Plan'!$D$3:$L$48</formula>
    <oldFormula>'Build Plan'!$D$3:$L$48</oldFormula>
  </rdn>
  <rcv guid="{02B12058-110B-4DCD-A5EA-5F27400FB028}" action="add"/>
</revisions>
</file>

<file path=xl/revisions/revisionLog62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2812" sId="3">
    <nc r="AK209">
      <v>100</v>
    </nc>
  </rcc>
  <rcc rId="22813" sId="3">
    <nc r="AM209" t="inlineStr">
      <is>
        <t>Y</t>
      </is>
    </nc>
  </rcc>
  <rcc rId="22814" sId="3">
    <nc r="BB209">
      <v>100</v>
    </nc>
  </rcc>
  <rcc rId="22815" sId="3">
    <nc r="BD209">
      <v>100</v>
    </nc>
  </rcc>
  <rcv guid="{55F258A9-3656-464A-8209-65541A4A9294}" action="delete"/>
  <rdn rId="0" localSheetId="3" customView="1" name="Z_55F258A9_3656_464A_8209_65541A4A9294_.wvu.Rows" hidden="1" oldHidden="1">
    <formula>Plan!$489:$751</formula>
    <oldFormula>Plan!$489:$751</oldFormula>
  </rdn>
  <rdn rId="0" localSheetId="3" customView="1" name="Z_55F258A9_3656_464A_8209_65541A4A9294_.wvu.Cols" hidden="1" oldHidden="1">
    <formula>Plan!$S:$U,Plan!$BQ:$BT</formula>
    <oldFormula>Plan!$S:$U,Plan!$BQ:$BT</oldFormula>
  </rdn>
  <rdn rId="0" localSheetId="3" customView="1" name="Z_55F258A9_3656_464A_8209_65541A4A9294_.wvu.FilterData" hidden="1" oldHidden="1">
    <formula>Plan!$A$5:$BQ$469</formula>
    <oldFormula>Plan!$A$5:$BQ$469</oldFormula>
  </rdn>
  <rdn rId="0" localSheetId="4" customView="1" name="Z_55F258A9_3656_464A_8209_65541A4A9294_.wvu.FilterData" hidden="1" oldHidden="1">
    <formula>'Delivery Docs Plan'!$I$1:$I$38</formula>
    <oldFormula>'Delivery Docs Plan'!$I$1:$I$38</oldFormula>
  </rdn>
  <rdn rId="0" localSheetId="5" customView="1" name="Z_55F258A9_3656_464A_8209_65541A4A9294_.wvu.Rows" hidden="1" oldHidden="1">
    <formula>'PR Matrix'!$1:$1</formula>
    <oldFormula>'PR Matrix'!$1:$1</oldFormula>
  </rdn>
  <rdn rId="0" localSheetId="5" customView="1" name="Z_55F258A9_3656_464A_8209_65541A4A9294_.wvu.Cols" hidden="1" oldHidden="1">
    <formula>'PR Matrix'!$JK:$XFD</formula>
    <oldFormula>'PR Matrix'!$JK:$XFD</oldFormula>
  </rdn>
  <rdn rId="0" localSheetId="6" customView="1" name="Z_55F258A9_3656_464A_8209_65541A4A9294_.wvu.Cols" hidden="1" oldHidden="1">
    <formula>Allocation!$L:$XFD</formula>
    <oldFormula>Allocation!$L:$XFD</oldFormula>
  </rdn>
  <rdn rId="0" localSheetId="6" customView="1" name="Z_55F258A9_3656_464A_8209_65541A4A9294_.wvu.FilterData" hidden="1" oldHidden="1">
    <formula>Allocation!$A$1:$K$1</formula>
    <oldFormula>Allocation!$A$1:$K$1</oldFormula>
  </rdn>
  <rdn rId="0" localSheetId="7" customView="1" name="Z_55F258A9_3656_464A_8209_65541A4A9294_.wvu.FilterData" hidden="1" oldHidden="1">
    <formula>'SRS Reviews'!$A$1:$S$136</formula>
    <oldFormula>'SRS Reviews'!$A$1:$S$136</oldFormula>
  </rdn>
  <rdn rId="0" localSheetId="8" customView="1" name="Z_55F258A9_3656_464A_8209_65541A4A9294_.wvu.FilterData" hidden="1" oldHidden="1">
    <formula>Estimates!$A$2:$BC$460</formula>
    <oldFormula>Estimates!$A$2:$BC$460</oldFormula>
  </rdn>
  <rdn rId="0" localSheetId="10" customView="1" name="Z_55F258A9_3656_464A_8209_65541A4A9294_.wvu.FilterData" hidden="1" oldHidden="1">
    <formula>'Open SWPRs'!$A$1:$H$615</formula>
    <oldFormula>'Open SWPRs'!$A$1:$H$615</oldFormula>
  </rdn>
  <rdn rId="0" localSheetId="12" customView="1" name="Z_55F258A9_3656_464A_8209_65541A4A9294_.wvu.FilterData" hidden="1" oldHidden="1">
    <formula>'Build Plan'!$D$3:$L$48</formula>
    <oldFormula>'Build Plan'!$D$3:$L$48</oldFormula>
  </rdn>
  <rcv guid="{55F258A9-3656-464A-8209-65541A4A9294}" action="add"/>
</revisions>
</file>

<file path=xl/revisions/revisionLog62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2828" sId="5">
    <nc r="C184" t="inlineStr">
      <is>
        <t>Y</t>
      </is>
    </nc>
  </rcc>
  <rcc rId="22829" sId="5">
    <nc r="B184">
      <v>6247</v>
    </nc>
  </rcc>
  <rcc rId="22830" sId="3">
    <nc r="E173">
      <v>6247</v>
    </nc>
  </rcc>
  <rcc rId="22831" sId="3">
    <nc r="M173" t="inlineStr">
      <is>
        <t>Y</t>
      </is>
    </nc>
  </rcc>
  <rfmt sheetId="3" sqref="N173:P173">
    <dxf>
      <fill>
        <patternFill patternType="solid">
          <bgColor rgb="FFFFFF00"/>
        </patternFill>
      </fill>
    </dxf>
  </rfmt>
  <rcc rId="22832" sId="3" odxf="1" dxf="1">
    <nc r="AX171" t="inlineStr">
      <is>
        <t>TCS</t>
      </is>
    </nc>
    <odxf>
      <font>
        <sz val="8"/>
      </font>
      <border outline="0">
        <left/>
        <right style="thin">
          <color indexed="64"/>
        </right>
      </border>
    </odxf>
    <ndxf>
      <font>
        <sz val="8"/>
        <color theme="0" tint="-0.34998626667073579"/>
      </font>
      <border outline="0">
        <left style="thin">
          <color indexed="64"/>
        </left>
        <right/>
      </border>
    </ndxf>
  </rcc>
  <rcc rId="22833" sId="3" odxf="1" dxf="1">
    <nc r="AX172" t="inlineStr">
      <is>
        <t>TCS</t>
      </is>
    </nc>
    <odxf>
      <font>
        <sz val="8"/>
      </font>
      <border outline="0">
        <left/>
        <right style="thin">
          <color indexed="64"/>
        </right>
      </border>
    </odxf>
    <ndxf>
      <font>
        <sz val="8"/>
        <color theme="0" tint="-0.34998626667073579"/>
      </font>
      <border outline="0">
        <left style="thin">
          <color indexed="64"/>
        </left>
        <right/>
      </border>
    </ndxf>
  </rcc>
  <rcc rId="22834" sId="3" odxf="1" dxf="1">
    <nc r="AX180" t="inlineStr">
      <is>
        <t>TCS</t>
      </is>
    </nc>
    <odxf>
      <font>
        <sz val="8"/>
      </font>
      <border outline="0">
        <left/>
        <right style="thin">
          <color indexed="64"/>
        </right>
      </border>
    </odxf>
    <ndxf>
      <font>
        <sz val="8"/>
        <color theme="0" tint="-0.34998626667073579"/>
      </font>
      <border outline="0">
        <left style="thin">
          <color indexed="64"/>
        </left>
        <right/>
      </border>
    </ndxf>
  </rcc>
  <rcc rId="22835" sId="3" odxf="1" dxf="1">
    <nc r="AX181" t="inlineStr">
      <is>
        <t>TCS</t>
      </is>
    </nc>
    <odxf>
      <font>
        <sz val="8"/>
      </font>
      <border outline="0">
        <left/>
        <right style="thin">
          <color indexed="64"/>
        </right>
      </border>
    </odxf>
    <ndxf>
      <font>
        <sz val="8"/>
        <color theme="0" tint="-0.34998626667073579"/>
      </font>
      <border outline="0">
        <left style="thin">
          <color indexed="64"/>
        </left>
        <right/>
      </border>
    </ndxf>
  </rcc>
  <rcv guid="{83E26134-8071-4B52-B9C2-8B5396DF70B4}" action="delete"/>
  <rdn rId="0" localSheetId="3" customView="1" name="Z_83E26134_8071_4B52_B9C2_8B5396DF70B4_.wvu.Rows" hidden="1" oldHidden="1">
    <formula>Plan!$489:$751</formula>
    <oldFormula>Plan!$489:$751</oldFormula>
  </rdn>
  <rdn rId="0" localSheetId="3" customView="1" name="Z_83E26134_8071_4B52_B9C2_8B5396DF70B4_.wvu.Cols" hidden="1" oldHidden="1">
    <formula>Plan!$S:$U</formula>
    <oldFormula>Plan!$S:$U</oldFormula>
  </rdn>
  <rdn rId="0" localSheetId="3" customView="1" name="Z_83E26134_8071_4B52_B9C2_8B5396DF70B4_.wvu.FilterData" hidden="1" oldHidden="1">
    <formula>Plan!$A$5:$BQ$469</formula>
    <oldFormula>Plan!$A$5:$BQ$469</oldFormula>
  </rdn>
  <rdn rId="0" localSheetId="4" customView="1" name="Z_83E26134_8071_4B52_B9C2_8B5396DF70B4_.wvu.FilterData" hidden="1" oldHidden="1">
    <formula>'Delivery Docs Plan'!$I$1:$I$38</formula>
    <oldFormula>'Delivery Docs Plan'!$I$1:$I$38</oldFormula>
  </rdn>
  <rdn rId="0" localSheetId="5" customView="1" name="Z_83E26134_8071_4B52_B9C2_8B5396DF70B4_.wvu.Rows" hidden="1" oldHidden="1">
    <formula>'PR Matrix'!$1:$1</formula>
    <oldFormula>'PR Matrix'!$1:$1</oldFormula>
  </rdn>
  <rdn rId="0" localSheetId="5" customView="1" name="Z_83E26134_8071_4B52_B9C2_8B5396DF70B4_.wvu.Cols" hidden="1" oldHidden="1">
    <formula>'PR Matrix'!$JK:$XFD</formula>
    <oldFormula>'PR Matrix'!$JK:$XFD</oldFormula>
  </rdn>
  <rdn rId="0" localSheetId="6" customView="1" name="Z_83E26134_8071_4B52_B9C2_8B5396DF70B4_.wvu.Cols" hidden="1" oldHidden="1">
    <formula>Allocation!$L:$XFD</formula>
    <oldFormula>Allocation!$L:$XFD</oldFormula>
  </rdn>
  <rdn rId="0" localSheetId="6" customView="1" name="Z_83E26134_8071_4B52_B9C2_8B5396DF70B4_.wvu.FilterData" hidden="1" oldHidden="1">
    <formula>Allocation!$A$1:$K$1</formula>
    <oldFormula>Allocation!$A$1:$K$1</oldFormula>
  </rdn>
  <rdn rId="0" localSheetId="7" customView="1" name="Z_83E26134_8071_4B52_B9C2_8B5396DF70B4_.wvu.FilterData" hidden="1" oldHidden="1">
    <formula>'SRS Reviews'!$A$1:$S$136</formula>
    <oldFormula>'SRS Reviews'!$A$1:$S$136</oldFormula>
  </rdn>
  <rdn rId="0" localSheetId="8" customView="1" name="Z_83E26134_8071_4B52_B9C2_8B5396DF70B4_.wvu.FilterData" hidden="1" oldHidden="1">
    <formula>Estimates!$A$2:$BC$460</formula>
    <oldFormula>Estimates!$A$2:$BC$460</oldFormula>
  </rdn>
  <rdn rId="0" localSheetId="10" customView="1" name="Z_83E26134_8071_4B52_B9C2_8B5396DF70B4_.wvu.FilterData" hidden="1" oldHidden="1">
    <formula>'Open SWPRs'!$A$1:$H$615</formula>
    <oldFormula>'Open SWPRs'!$A$1:$H$615</oldFormula>
  </rdn>
  <rdn rId="0" localSheetId="12" customView="1" name="Z_83E26134_8071_4B52_B9C2_8B5396DF70B4_.wvu.FilterData" hidden="1" oldHidden="1">
    <formula>'Build Plan'!$D$3:$L$48</formula>
    <oldFormula>'Build Plan'!$D$3:$L$48</oldFormula>
  </rdn>
  <rcv guid="{83E26134-8071-4B52-B9C2-8B5396DF70B4}" action="add"/>
</revisions>
</file>

<file path=xl/revisions/revisionLog63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2848" sId="3" odxf="1" dxf="1">
    <nc r="F226">
      <v>6216</v>
    </nc>
    <odxf>
      <font>
        <sz val="8"/>
      </font>
      <alignment wrapText="0" readingOrder="0"/>
    </odxf>
    <ndxf>
      <font>
        <sz val="8"/>
        <color rgb="FF000000"/>
      </font>
      <alignment wrapText="1" readingOrder="0"/>
    </ndxf>
  </rcc>
  <rcc rId="22849" sId="3">
    <oc r="E226">
      <v>6216</v>
    </oc>
    <nc r="E226"/>
  </rcc>
  <rcc rId="22850" sId="3">
    <oc r="AY226">
      <v>95</v>
    </oc>
    <nc r="AY226">
      <v>100</v>
    </nc>
  </rcc>
  <rcmt sheetId="3" cell="AY226" guid="{00000000-0000-0000-0000-000000000000}" action="delete" author="Pulman, Stephen"/>
  <rcv guid="{55F258A9-3656-464A-8209-65541A4A9294}" action="delete"/>
  <rdn rId="0" localSheetId="3" customView="1" name="Z_55F258A9_3656_464A_8209_65541A4A9294_.wvu.Rows" hidden="1" oldHidden="1">
    <formula>Plan!$489:$751</formula>
    <oldFormula>Plan!$489:$751</oldFormula>
  </rdn>
  <rdn rId="0" localSheetId="3" customView="1" name="Z_55F258A9_3656_464A_8209_65541A4A9294_.wvu.Cols" hidden="1" oldHidden="1">
    <formula>Plan!$S:$U,Plan!$BQ:$BT</formula>
    <oldFormula>Plan!$S:$U,Plan!$BQ:$BT</oldFormula>
  </rdn>
  <rdn rId="0" localSheetId="3" customView="1" name="Z_55F258A9_3656_464A_8209_65541A4A9294_.wvu.FilterData" hidden="1" oldHidden="1">
    <formula>Plan!$A$5:$BQ$469</formula>
    <oldFormula>Plan!$A$5:$BQ$469</oldFormula>
  </rdn>
  <rdn rId="0" localSheetId="4" customView="1" name="Z_55F258A9_3656_464A_8209_65541A4A9294_.wvu.FilterData" hidden="1" oldHidden="1">
    <formula>'Delivery Docs Plan'!$I$1:$I$38</formula>
    <oldFormula>'Delivery Docs Plan'!$I$1:$I$38</oldFormula>
  </rdn>
  <rdn rId="0" localSheetId="5" customView="1" name="Z_55F258A9_3656_464A_8209_65541A4A9294_.wvu.Rows" hidden="1" oldHidden="1">
    <formula>'PR Matrix'!$1:$1</formula>
    <oldFormula>'PR Matrix'!$1:$1</oldFormula>
  </rdn>
  <rdn rId="0" localSheetId="5" customView="1" name="Z_55F258A9_3656_464A_8209_65541A4A9294_.wvu.Cols" hidden="1" oldHidden="1">
    <formula>'PR Matrix'!$JK:$XFD</formula>
    <oldFormula>'PR Matrix'!$JK:$XFD</oldFormula>
  </rdn>
  <rdn rId="0" localSheetId="6" customView="1" name="Z_55F258A9_3656_464A_8209_65541A4A9294_.wvu.Cols" hidden="1" oldHidden="1">
    <formula>Allocation!$L:$XFD</formula>
    <oldFormula>Allocation!$L:$XFD</oldFormula>
  </rdn>
  <rdn rId="0" localSheetId="6" customView="1" name="Z_55F258A9_3656_464A_8209_65541A4A9294_.wvu.FilterData" hidden="1" oldHidden="1">
    <formula>Allocation!$A$1:$K$1</formula>
    <oldFormula>Allocation!$A$1:$K$1</oldFormula>
  </rdn>
  <rdn rId="0" localSheetId="7" customView="1" name="Z_55F258A9_3656_464A_8209_65541A4A9294_.wvu.FilterData" hidden="1" oldHidden="1">
    <formula>'SRS Reviews'!$A$1:$S$136</formula>
    <oldFormula>'SRS Reviews'!$A$1:$S$136</oldFormula>
  </rdn>
  <rdn rId="0" localSheetId="8" customView="1" name="Z_55F258A9_3656_464A_8209_65541A4A9294_.wvu.FilterData" hidden="1" oldHidden="1">
    <formula>Estimates!$A$2:$BC$460</formula>
    <oldFormula>Estimates!$A$2:$BC$460</oldFormula>
  </rdn>
  <rdn rId="0" localSheetId="10" customView="1" name="Z_55F258A9_3656_464A_8209_65541A4A9294_.wvu.FilterData" hidden="1" oldHidden="1">
    <formula>'Open SWPRs'!$A$1:$H$615</formula>
    <oldFormula>'Open SWPRs'!$A$1:$H$615</oldFormula>
  </rdn>
  <rdn rId="0" localSheetId="12" customView="1" name="Z_55F258A9_3656_464A_8209_65541A4A9294_.wvu.FilterData" hidden="1" oldHidden="1">
    <formula>'Build Plan'!$D$3:$L$48</formula>
    <oldFormula>'Build Plan'!$D$3:$L$48</oldFormula>
  </rdn>
  <rcv guid="{55F258A9-3656-464A-8209-65541A4A9294}" action="add"/>
</revisions>
</file>

<file path=xl/revisions/revisionLog63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2863" sId="3">
    <oc r="V343">
      <v>2</v>
    </oc>
    <nc r="V343">
      <v>3</v>
    </nc>
  </rcc>
</revisions>
</file>

<file path=xl/revisions/revisionLog63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2864" sId="3">
    <oc r="M173" t="inlineStr">
      <is>
        <t>Y</t>
      </is>
    </oc>
    <nc r="M173"/>
  </rcc>
  <rcc rId="22865" sId="3">
    <nc r="P173" t="inlineStr">
      <is>
        <t>Y</t>
      </is>
    </nc>
  </rcc>
  <rfmt sheetId="3" sqref="N173:P173">
    <dxf>
      <fill>
        <patternFill>
          <bgColor theme="0"/>
        </patternFill>
      </fill>
    </dxf>
  </rfmt>
  <rfmt sheetId="3" sqref="N173:P173">
    <dxf>
      <fill>
        <patternFill patternType="none">
          <bgColor auto="1"/>
        </patternFill>
      </fill>
    </dxf>
  </rfmt>
  <rcc rId="22866" sId="3">
    <nc r="V173">
      <v>1</v>
    </nc>
  </rcc>
  <rcc rId="22867" sId="3">
    <nc r="V170">
      <v>3</v>
    </nc>
  </rcc>
  <rcc rId="22868" sId="3" odxf="1" dxf="1">
    <nc r="AV173" t="inlineStr">
      <is>
        <t>TCS</t>
      </is>
    </nc>
    <odxf>
      <font>
        <sz val="8"/>
      </font>
    </odxf>
    <ndxf>
      <font>
        <sz val="8"/>
        <color theme="0" tint="-0.34998626667073579"/>
      </font>
    </ndxf>
  </rcc>
  <rcc rId="22869" sId="3" odxf="1" dxf="1">
    <nc r="AX173" t="inlineStr">
      <is>
        <t>TCS</t>
      </is>
    </nc>
    <odxf>
      <font>
        <sz val="8"/>
      </font>
      <border outline="0">
        <left/>
        <right style="thin">
          <color indexed="64"/>
        </right>
      </border>
    </odxf>
    <ndxf>
      <font>
        <sz val="8"/>
        <color theme="0" tint="-0.34998626667073579"/>
      </font>
      <border outline="0">
        <left style="thin">
          <color indexed="64"/>
        </left>
        <right/>
      </border>
    </ndxf>
  </rcc>
  <rcv guid="{83E26134-8071-4B52-B9C2-8B5396DF70B4}" action="delete"/>
  <rdn rId="0" localSheetId="3" customView="1" name="Z_83E26134_8071_4B52_B9C2_8B5396DF70B4_.wvu.Rows" hidden="1" oldHidden="1">
    <formula>Plan!$489:$751</formula>
    <oldFormula>Plan!$489:$751</oldFormula>
  </rdn>
  <rdn rId="0" localSheetId="3" customView="1" name="Z_83E26134_8071_4B52_B9C2_8B5396DF70B4_.wvu.Cols" hidden="1" oldHidden="1">
    <formula>Plan!$S:$U</formula>
    <oldFormula>Plan!$S:$U</oldFormula>
  </rdn>
  <rdn rId="0" localSheetId="3" customView="1" name="Z_83E26134_8071_4B52_B9C2_8B5396DF70B4_.wvu.FilterData" hidden="1" oldHidden="1">
    <formula>Plan!$A$5:$BQ$469</formula>
    <oldFormula>Plan!$A$5:$BQ$469</oldFormula>
  </rdn>
  <rdn rId="0" localSheetId="4" customView="1" name="Z_83E26134_8071_4B52_B9C2_8B5396DF70B4_.wvu.FilterData" hidden="1" oldHidden="1">
    <formula>'Delivery Docs Plan'!$I$1:$I$38</formula>
    <oldFormula>'Delivery Docs Plan'!$I$1:$I$38</oldFormula>
  </rdn>
  <rdn rId="0" localSheetId="5" customView="1" name="Z_83E26134_8071_4B52_B9C2_8B5396DF70B4_.wvu.Rows" hidden="1" oldHidden="1">
    <formula>'PR Matrix'!$1:$1</formula>
    <oldFormula>'PR Matrix'!$1:$1</oldFormula>
  </rdn>
  <rdn rId="0" localSheetId="5" customView="1" name="Z_83E26134_8071_4B52_B9C2_8B5396DF70B4_.wvu.Cols" hidden="1" oldHidden="1">
    <formula>'PR Matrix'!$JK:$XFD</formula>
    <oldFormula>'PR Matrix'!$JK:$XFD</oldFormula>
  </rdn>
  <rdn rId="0" localSheetId="6" customView="1" name="Z_83E26134_8071_4B52_B9C2_8B5396DF70B4_.wvu.Cols" hidden="1" oldHidden="1">
    <formula>Allocation!$L:$XFD</formula>
    <oldFormula>Allocation!$L:$XFD</oldFormula>
  </rdn>
  <rdn rId="0" localSheetId="6" customView="1" name="Z_83E26134_8071_4B52_B9C2_8B5396DF70B4_.wvu.FilterData" hidden="1" oldHidden="1">
    <formula>Allocation!$A$1:$K$1</formula>
    <oldFormula>Allocation!$A$1:$K$1</oldFormula>
  </rdn>
  <rdn rId="0" localSheetId="7" customView="1" name="Z_83E26134_8071_4B52_B9C2_8B5396DF70B4_.wvu.FilterData" hidden="1" oldHidden="1">
    <formula>'SRS Reviews'!$A$1:$S$136</formula>
    <oldFormula>'SRS Reviews'!$A$1:$S$136</oldFormula>
  </rdn>
  <rdn rId="0" localSheetId="8" customView="1" name="Z_83E26134_8071_4B52_B9C2_8B5396DF70B4_.wvu.FilterData" hidden="1" oldHidden="1">
    <formula>Estimates!$A$2:$BC$460</formula>
    <oldFormula>Estimates!$A$2:$BC$460</oldFormula>
  </rdn>
  <rdn rId="0" localSheetId="10" customView="1" name="Z_83E26134_8071_4B52_B9C2_8B5396DF70B4_.wvu.FilterData" hidden="1" oldHidden="1">
    <formula>'Open SWPRs'!$A$1:$H$615</formula>
    <oldFormula>'Open SWPRs'!$A$1:$H$615</oldFormula>
  </rdn>
  <rdn rId="0" localSheetId="12" customView="1" name="Z_83E26134_8071_4B52_B9C2_8B5396DF70B4_.wvu.FilterData" hidden="1" oldHidden="1">
    <formula>'Build Plan'!$D$3:$L$48</formula>
    <oldFormula>'Build Plan'!$D$3:$L$48</oldFormula>
  </rdn>
  <rcv guid="{83E26134-8071-4B52-B9C2-8B5396DF70B4}" action="add"/>
</revisions>
</file>

<file path=xl/revisions/revisionLog63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2882" sId="8">
    <nc r="C167" t="inlineStr">
      <is>
        <t>Medium</t>
      </is>
    </nc>
  </rcc>
  <rcv guid="{83E26134-8071-4B52-B9C2-8B5396DF70B4}" action="delete"/>
  <rdn rId="0" localSheetId="3" customView="1" name="Z_83E26134_8071_4B52_B9C2_8B5396DF70B4_.wvu.Rows" hidden="1" oldHidden="1">
    <formula>Plan!$489:$751</formula>
    <oldFormula>Plan!$489:$751</oldFormula>
  </rdn>
  <rdn rId="0" localSheetId="3" customView="1" name="Z_83E26134_8071_4B52_B9C2_8B5396DF70B4_.wvu.Cols" hidden="1" oldHidden="1">
    <formula>Plan!$S:$U</formula>
    <oldFormula>Plan!$S:$U</oldFormula>
  </rdn>
  <rdn rId="0" localSheetId="3" customView="1" name="Z_83E26134_8071_4B52_B9C2_8B5396DF70B4_.wvu.FilterData" hidden="1" oldHidden="1">
    <formula>Plan!$A$5:$BQ$469</formula>
    <oldFormula>Plan!$A$5:$BQ$469</oldFormula>
  </rdn>
  <rdn rId="0" localSheetId="4" customView="1" name="Z_83E26134_8071_4B52_B9C2_8B5396DF70B4_.wvu.FilterData" hidden="1" oldHidden="1">
    <formula>'Delivery Docs Plan'!$I$1:$I$38</formula>
    <oldFormula>'Delivery Docs Plan'!$I$1:$I$38</oldFormula>
  </rdn>
  <rdn rId="0" localSheetId="5" customView="1" name="Z_83E26134_8071_4B52_B9C2_8B5396DF70B4_.wvu.Rows" hidden="1" oldHidden="1">
    <formula>'PR Matrix'!$1:$1</formula>
    <oldFormula>'PR Matrix'!$1:$1</oldFormula>
  </rdn>
  <rdn rId="0" localSheetId="5" customView="1" name="Z_83E26134_8071_4B52_B9C2_8B5396DF70B4_.wvu.Cols" hidden="1" oldHidden="1">
    <formula>'PR Matrix'!$JK:$XFD</formula>
    <oldFormula>'PR Matrix'!$JK:$XFD</oldFormula>
  </rdn>
  <rdn rId="0" localSheetId="6" customView="1" name="Z_83E26134_8071_4B52_B9C2_8B5396DF70B4_.wvu.Cols" hidden="1" oldHidden="1">
    <formula>Allocation!$L:$XFD</formula>
    <oldFormula>Allocation!$L:$XFD</oldFormula>
  </rdn>
  <rdn rId="0" localSheetId="6" customView="1" name="Z_83E26134_8071_4B52_B9C2_8B5396DF70B4_.wvu.FilterData" hidden="1" oldHidden="1">
    <formula>Allocation!$A$1:$K$1</formula>
    <oldFormula>Allocation!$A$1:$K$1</oldFormula>
  </rdn>
  <rdn rId="0" localSheetId="7" customView="1" name="Z_83E26134_8071_4B52_B9C2_8B5396DF70B4_.wvu.FilterData" hidden="1" oldHidden="1">
    <formula>'SRS Reviews'!$A$1:$S$136</formula>
    <oldFormula>'SRS Reviews'!$A$1:$S$136</oldFormula>
  </rdn>
  <rdn rId="0" localSheetId="8" customView="1" name="Z_83E26134_8071_4B52_B9C2_8B5396DF70B4_.wvu.FilterData" hidden="1" oldHidden="1">
    <formula>Estimates!$A$2:$BC$460</formula>
    <oldFormula>Estimates!$A$2:$BC$460</oldFormula>
  </rdn>
  <rdn rId="0" localSheetId="10" customView="1" name="Z_83E26134_8071_4B52_B9C2_8B5396DF70B4_.wvu.FilterData" hidden="1" oldHidden="1">
    <formula>'Open SWPRs'!$A$1:$H$615</formula>
    <oldFormula>'Open SWPRs'!$A$1:$H$615</oldFormula>
  </rdn>
  <rdn rId="0" localSheetId="12" customView="1" name="Z_83E26134_8071_4B52_B9C2_8B5396DF70B4_.wvu.FilterData" hidden="1" oldHidden="1">
    <formula>'Build Plan'!$D$3:$L$48</formula>
    <oldFormula>'Build Plan'!$D$3:$L$48</oldFormula>
  </rdn>
  <rcv guid="{83E26134-8071-4B52-B9C2-8B5396DF70B4}" action="add"/>
</revisions>
</file>

<file path=xl/revisions/revisionLog63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83E26134-8071-4B52-B9C2-8B5396DF70B4}" action="delete"/>
  <rdn rId="0" localSheetId="3" customView="1" name="Z_83E26134_8071_4B52_B9C2_8B5396DF70B4_.wvu.Rows" hidden="1" oldHidden="1">
    <formula>Plan!$489:$751</formula>
    <oldFormula>Plan!$489:$751</oldFormula>
  </rdn>
  <rdn rId="0" localSheetId="3" customView="1" name="Z_83E26134_8071_4B52_B9C2_8B5396DF70B4_.wvu.Cols" hidden="1" oldHidden="1">
    <formula>Plan!$S:$U</formula>
    <oldFormula>Plan!$S:$U</oldFormula>
  </rdn>
  <rdn rId="0" localSheetId="3" customView="1" name="Z_83E26134_8071_4B52_B9C2_8B5396DF70B4_.wvu.FilterData" hidden="1" oldHidden="1">
    <formula>Plan!$A$5:$BQ$469</formula>
    <oldFormula>Plan!$A$5:$BQ$469</oldFormula>
  </rdn>
  <rdn rId="0" localSheetId="4" customView="1" name="Z_83E26134_8071_4B52_B9C2_8B5396DF70B4_.wvu.FilterData" hidden="1" oldHidden="1">
    <formula>'Delivery Docs Plan'!$I$1:$I$38</formula>
    <oldFormula>'Delivery Docs Plan'!$I$1:$I$38</oldFormula>
  </rdn>
  <rdn rId="0" localSheetId="5" customView="1" name="Z_83E26134_8071_4B52_B9C2_8B5396DF70B4_.wvu.Rows" hidden="1" oldHidden="1">
    <formula>'PR Matrix'!$1:$1</formula>
    <oldFormula>'PR Matrix'!$1:$1</oldFormula>
  </rdn>
  <rdn rId="0" localSheetId="5" customView="1" name="Z_83E26134_8071_4B52_B9C2_8B5396DF70B4_.wvu.Cols" hidden="1" oldHidden="1">
    <formula>'PR Matrix'!$JK:$XFD</formula>
    <oldFormula>'PR Matrix'!$JK:$XFD</oldFormula>
  </rdn>
  <rdn rId="0" localSheetId="6" customView="1" name="Z_83E26134_8071_4B52_B9C2_8B5396DF70B4_.wvu.Cols" hidden="1" oldHidden="1">
    <formula>Allocation!$L:$XFD</formula>
    <oldFormula>Allocation!$L:$XFD</oldFormula>
  </rdn>
  <rdn rId="0" localSheetId="6" customView="1" name="Z_83E26134_8071_4B52_B9C2_8B5396DF70B4_.wvu.FilterData" hidden="1" oldHidden="1">
    <formula>Allocation!$A$1:$K$1</formula>
    <oldFormula>Allocation!$A$1:$K$1</oldFormula>
  </rdn>
  <rdn rId="0" localSheetId="7" customView="1" name="Z_83E26134_8071_4B52_B9C2_8B5396DF70B4_.wvu.FilterData" hidden="1" oldHidden="1">
    <formula>'SRS Reviews'!$A$1:$S$136</formula>
    <oldFormula>'SRS Reviews'!$A$1:$S$136</oldFormula>
  </rdn>
  <rdn rId="0" localSheetId="8" customView="1" name="Z_83E26134_8071_4B52_B9C2_8B5396DF70B4_.wvu.FilterData" hidden="1" oldHidden="1">
    <formula>Estimates!$A$2:$BC$460</formula>
    <oldFormula>Estimates!$A$2:$BC$460</oldFormula>
  </rdn>
  <rdn rId="0" localSheetId="10" customView="1" name="Z_83E26134_8071_4B52_B9C2_8B5396DF70B4_.wvu.FilterData" hidden="1" oldHidden="1">
    <formula>'Open SWPRs'!$A$1:$H$615</formula>
    <oldFormula>'Open SWPRs'!$A$1:$H$615</oldFormula>
  </rdn>
  <rdn rId="0" localSheetId="12" customView="1" name="Z_83E26134_8071_4B52_B9C2_8B5396DF70B4_.wvu.FilterData" hidden="1" oldHidden="1">
    <formula>'Build Plan'!$D$3:$L$48</formula>
    <oldFormula>'Build Plan'!$D$3:$L$48</oldFormula>
  </rdn>
  <rcv guid="{83E26134-8071-4B52-B9C2-8B5396DF70B4}" action="add"/>
</revisions>
</file>

<file path=xl/revisions/revisionLog63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2907" sId="3">
    <oc r="AY77">
      <v>1</v>
    </oc>
    <nc r="AY77">
      <v>100</v>
    </nc>
  </rcc>
  <rcc rId="22908" sId="3">
    <nc r="F77">
      <v>6216</v>
    </nc>
  </rcc>
  <rcc rId="22909" sId="3">
    <oc r="E77">
      <v>6216</v>
    </oc>
    <nc r="E77"/>
  </rcc>
  <rcv guid="{55F258A9-3656-464A-8209-65541A4A9294}" action="delete"/>
  <rdn rId="0" localSheetId="3" customView="1" name="Z_55F258A9_3656_464A_8209_65541A4A9294_.wvu.Rows" hidden="1" oldHidden="1">
    <formula>Plan!$489:$751</formula>
    <oldFormula>Plan!$489:$751</oldFormula>
  </rdn>
  <rdn rId="0" localSheetId="3" customView="1" name="Z_55F258A9_3656_464A_8209_65541A4A9294_.wvu.Cols" hidden="1" oldHidden="1">
    <formula>Plan!$S:$U,Plan!$BQ:$BT</formula>
    <oldFormula>Plan!$S:$U,Plan!$BQ:$BT</oldFormula>
  </rdn>
  <rdn rId="0" localSheetId="3" customView="1" name="Z_55F258A9_3656_464A_8209_65541A4A9294_.wvu.FilterData" hidden="1" oldHidden="1">
    <formula>Plan!$A$5:$BQ$469</formula>
    <oldFormula>Plan!$A$5:$BQ$469</oldFormula>
  </rdn>
  <rdn rId="0" localSheetId="4" customView="1" name="Z_55F258A9_3656_464A_8209_65541A4A9294_.wvu.FilterData" hidden="1" oldHidden="1">
    <formula>'Delivery Docs Plan'!$I$1:$I$38</formula>
    <oldFormula>'Delivery Docs Plan'!$I$1:$I$38</oldFormula>
  </rdn>
  <rdn rId="0" localSheetId="5" customView="1" name="Z_55F258A9_3656_464A_8209_65541A4A9294_.wvu.Rows" hidden="1" oldHidden="1">
    <formula>'PR Matrix'!$1:$1</formula>
    <oldFormula>'PR Matrix'!$1:$1</oldFormula>
  </rdn>
  <rdn rId="0" localSheetId="5" customView="1" name="Z_55F258A9_3656_464A_8209_65541A4A9294_.wvu.Cols" hidden="1" oldHidden="1">
    <formula>'PR Matrix'!$JK:$XFD</formula>
    <oldFormula>'PR Matrix'!$JK:$XFD</oldFormula>
  </rdn>
  <rdn rId="0" localSheetId="6" customView="1" name="Z_55F258A9_3656_464A_8209_65541A4A9294_.wvu.Cols" hidden="1" oldHidden="1">
    <formula>Allocation!$L:$XFD</formula>
    <oldFormula>Allocation!$L:$XFD</oldFormula>
  </rdn>
  <rdn rId="0" localSheetId="6" customView="1" name="Z_55F258A9_3656_464A_8209_65541A4A9294_.wvu.FilterData" hidden="1" oldHidden="1">
    <formula>Allocation!$A$1:$K$1</formula>
    <oldFormula>Allocation!$A$1:$K$1</oldFormula>
  </rdn>
  <rdn rId="0" localSheetId="7" customView="1" name="Z_55F258A9_3656_464A_8209_65541A4A9294_.wvu.FilterData" hidden="1" oldHidden="1">
    <formula>'SRS Reviews'!$A$1:$S$136</formula>
    <oldFormula>'SRS Reviews'!$A$1:$S$136</oldFormula>
  </rdn>
  <rdn rId="0" localSheetId="8" customView="1" name="Z_55F258A9_3656_464A_8209_65541A4A9294_.wvu.FilterData" hidden="1" oldHidden="1">
    <formula>Estimates!$A$2:$BC$460</formula>
    <oldFormula>Estimates!$A$2:$BC$460</oldFormula>
  </rdn>
  <rdn rId="0" localSheetId="10" customView="1" name="Z_55F258A9_3656_464A_8209_65541A4A9294_.wvu.FilterData" hidden="1" oldHidden="1">
    <formula>'Open SWPRs'!$A$1:$H$615</formula>
    <oldFormula>'Open SWPRs'!$A$1:$H$615</oldFormula>
  </rdn>
  <rdn rId="0" localSheetId="12" customView="1" name="Z_55F258A9_3656_464A_8209_65541A4A9294_.wvu.FilterData" hidden="1" oldHidden="1">
    <formula>'Build Plan'!$D$3:$L$48</formula>
    <oldFormula>'Build Plan'!$D$3:$L$48</oldFormula>
  </rdn>
  <rcv guid="{55F258A9-3656-464A-8209-65541A4A9294}" action="add"/>
</revisions>
</file>

<file path=xl/revisions/revisionLog63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55F258A9-3656-464A-8209-65541A4A9294}" action="delete"/>
  <rdn rId="0" localSheetId="3" customView="1" name="Z_55F258A9_3656_464A_8209_65541A4A9294_.wvu.Rows" hidden="1" oldHidden="1">
    <formula>Plan!$489:$751</formula>
    <oldFormula>Plan!$489:$751</oldFormula>
  </rdn>
  <rdn rId="0" localSheetId="3" customView="1" name="Z_55F258A9_3656_464A_8209_65541A4A9294_.wvu.Cols" hidden="1" oldHidden="1">
    <formula>Plan!$S:$U,Plan!$BQ:$BT</formula>
    <oldFormula>Plan!$S:$U,Plan!$BQ:$BT</oldFormula>
  </rdn>
  <rdn rId="0" localSheetId="3" customView="1" name="Z_55F258A9_3656_464A_8209_65541A4A9294_.wvu.FilterData" hidden="1" oldHidden="1">
    <formula>Plan!$A$5:$BQ$469</formula>
    <oldFormula>Plan!$A$5:$BQ$469</oldFormula>
  </rdn>
  <rdn rId="0" localSheetId="4" customView="1" name="Z_55F258A9_3656_464A_8209_65541A4A9294_.wvu.FilterData" hidden="1" oldHidden="1">
    <formula>'Delivery Docs Plan'!$I$1:$I$38</formula>
    <oldFormula>'Delivery Docs Plan'!$I$1:$I$38</oldFormula>
  </rdn>
  <rdn rId="0" localSheetId="5" customView="1" name="Z_55F258A9_3656_464A_8209_65541A4A9294_.wvu.Rows" hidden="1" oldHidden="1">
    <formula>'PR Matrix'!$1:$1</formula>
    <oldFormula>'PR Matrix'!$1:$1</oldFormula>
  </rdn>
  <rdn rId="0" localSheetId="5" customView="1" name="Z_55F258A9_3656_464A_8209_65541A4A9294_.wvu.Cols" hidden="1" oldHidden="1">
    <formula>'PR Matrix'!$JK:$XFD</formula>
    <oldFormula>'PR Matrix'!$JK:$XFD</oldFormula>
  </rdn>
  <rdn rId="0" localSheetId="6" customView="1" name="Z_55F258A9_3656_464A_8209_65541A4A9294_.wvu.Cols" hidden="1" oldHidden="1">
    <formula>Allocation!$L:$XFD</formula>
    <oldFormula>Allocation!$L:$XFD</oldFormula>
  </rdn>
  <rdn rId="0" localSheetId="6" customView="1" name="Z_55F258A9_3656_464A_8209_65541A4A9294_.wvu.FilterData" hidden="1" oldHidden="1">
    <formula>Allocation!$A$1:$K$1</formula>
    <oldFormula>Allocation!$A$1:$K$1</oldFormula>
  </rdn>
  <rdn rId="0" localSheetId="7" customView="1" name="Z_55F258A9_3656_464A_8209_65541A4A9294_.wvu.FilterData" hidden="1" oldHidden="1">
    <formula>'SRS Reviews'!$A$1:$S$136</formula>
    <oldFormula>'SRS Reviews'!$A$1:$S$136</oldFormula>
  </rdn>
  <rdn rId="0" localSheetId="8" customView="1" name="Z_55F258A9_3656_464A_8209_65541A4A9294_.wvu.FilterData" hidden="1" oldHidden="1">
    <formula>Estimates!$A$2:$BC$460</formula>
    <oldFormula>Estimates!$A$2:$BC$460</oldFormula>
  </rdn>
  <rdn rId="0" localSheetId="10" customView="1" name="Z_55F258A9_3656_464A_8209_65541A4A9294_.wvu.FilterData" hidden="1" oldHidden="1">
    <formula>'Open SWPRs'!$A$1:$H$615</formula>
    <oldFormula>'Open SWPRs'!$A$1:$H$615</oldFormula>
  </rdn>
  <rdn rId="0" localSheetId="12" customView="1" name="Z_55F258A9_3656_464A_8209_65541A4A9294_.wvu.FilterData" hidden="1" oldHidden="1">
    <formula>'Build Plan'!$D$3:$L$48</formula>
    <oldFormula>'Build Plan'!$D$3:$L$48</oldFormula>
  </rdn>
  <rcv guid="{55F258A9-3656-464A-8209-65541A4A9294}" action="add"/>
</revisions>
</file>

<file path=xl/revisions/revisionLog63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2934" sId="3">
    <nc r="AM77" t="inlineStr">
      <is>
        <t>Y</t>
      </is>
    </nc>
  </rcc>
  <rcv guid="{55F258A9-3656-464A-8209-65541A4A9294}" action="delete"/>
  <rdn rId="0" localSheetId="3" customView="1" name="Z_55F258A9_3656_464A_8209_65541A4A9294_.wvu.Rows" hidden="1" oldHidden="1">
    <formula>Plan!$489:$751</formula>
    <oldFormula>Plan!$489:$751</oldFormula>
  </rdn>
  <rdn rId="0" localSheetId="3" customView="1" name="Z_55F258A9_3656_464A_8209_65541A4A9294_.wvu.Cols" hidden="1" oldHidden="1">
    <formula>Plan!$S:$U,Plan!$BQ:$BT</formula>
    <oldFormula>Plan!$S:$U,Plan!$BQ:$BT</oldFormula>
  </rdn>
  <rdn rId="0" localSheetId="3" customView="1" name="Z_55F258A9_3656_464A_8209_65541A4A9294_.wvu.FilterData" hidden="1" oldHidden="1">
    <formula>Plan!$A$5:$BQ$469</formula>
    <oldFormula>Plan!$A$5:$BQ$469</oldFormula>
  </rdn>
  <rdn rId="0" localSheetId="4" customView="1" name="Z_55F258A9_3656_464A_8209_65541A4A9294_.wvu.FilterData" hidden="1" oldHidden="1">
    <formula>'Delivery Docs Plan'!$I$1:$I$38</formula>
    <oldFormula>'Delivery Docs Plan'!$I$1:$I$38</oldFormula>
  </rdn>
  <rdn rId="0" localSheetId="5" customView="1" name="Z_55F258A9_3656_464A_8209_65541A4A9294_.wvu.Rows" hidden="1" oldHidden="1">
    <formula>'PR Matrix'!$1:$1</formula>
    <oldFormula>'PR Matrix'!$1:$1</oldFormula>
  </rdn>
  <rdn rId="0" localSheetId="5" customView="1" name="Z_55F258A9_3656_464A_8209_65541A4A9294_.wvu.Cols" hidden="1" oldHidden="1">
    <formula>'PR Matrix'!$JK:$XFD</formula>
    <oldFormula>'PR Matrix'!$JK:$XFD</oldFormula>
  </rdn>
  <rdn rId="0" localSheetId="6" customView="1" name="Z_55F258A9_3656_464A_8209_65541A4A9294_.wvu.Cols" hidden="1" oldHidden="1">
    <formula>Allocation!$L:$XFD</formula>
    <oldFormula>Allocation!$L:$XFD</oldFormula>
  </rdn>
  <rdn rId="0" localSheetId="6" customView="1" name="Z_55F258A9_3656_464A_8209_65541A4A9294_.wvu.FilterData" hidden="1" oldHidden="1">
    <formula>Allocation!$A$1:$K$1</formula>
    <oldFormula>Allocation!$A$1:$K$1</oldFormula>
  </rdn>
  <rdn rId="0" localSheetId="7" customView="1" name="Z_55F258A9_3656_464A_8209_65541A4A9294_.wvu.FilterData" hidden="1" oldHidden="1">
    <formula>'SRS Reviews'!$A$1:$S$136</formula>
    <oldFormula>'SRS Reviews'!$A$1:$S$136</oldFormula>
  </rdn>
  <rdn rId="0" localSheetId="8" customView="1" name="Z_55F258A9_3656_464A_8209_65541A4A9294_.wvu.FilterData" hidden="1" oldHidden="1">
    <formula>Estimates!$A$2:$BC$460</formula>
    <oldFormula>Estimates!$A$2:$BC$460</oldFormula>
  </rdn>
  <rdn rId="0" localSheetId="10" customView="1" name="Z_55F258A9_3656_464A_8209_65541A4A9294_.wvu.FilterData" hidden="1" oldHidden="1">
    <formula>'Open SWPRs'!$A$1:$H$615</formula>
    <oldFormula>'Open SWPRs'!$A$1:$H$615</oldFormula>
  </rdn>
  <rdn rId="0" localSheetId="12" customView="1" name="Z_55F258A9_3656_464A_8209_65541A4A9294_.wvu.FilterData" hidden="1" oldHidden="1">
    <formula>'Build Plan'!$D$3:$L$48</formula>
    <oldFormula>'Build Plan'!$D$3:$L$48</oldFormula>
  </rdn>
  <rcv guid="{55F258A9-3656-464A-8209-65541A4A9294}" action="add"/>
</revisions>
</file>

<file path=xl/revisions/revisionLog63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2947" sId="3">
    <oc r="AI316">
      <v>1</v>
    </oc>
    <nc r="AI316">
      <v>80</v>
    </nc>
  </rcc>
  <rcc rId="22948" sId="3">
    <oc r="AY316">
      <v>1</v>
    </oc>
    <nc r="AY316">
      <v>80</v>
    </nc>
  </rcc>
  <rdn rId="0" localSheetId="3" customView="1" name="Z_4D08A3CF_1088_461D_8FD0_F77F7A12F47A_.wvu.Rows" hidden="1" oldHidden="1">
    <formula>Plan!$489:$751</formula>
  </rdn>
  <rdn rId="0" localSheetId="3" customView="1" name="Z_4D08A3CF_1088_461D_8FD0_F77F7A12F47A_.wvu.Cols" hidden="1" oldHidden="1">
    <formula>Plan!$S:$U,Plan!$BQ:$BT</formula>
  </rdn>
  <rdn rId="0" localSheetId="3" customView="1" name="Z_4D08A3CF_1088_461D_8FD0_F77F7A12F47A_.wvu.FilterData" hidden="1" oldHidden="1">
    <formula>Plan!$A$5:$BQ$469</formula>
  </rdn>
  <rdn rId="0" localSheetId="4" customView="1" name="Z_4D08A3CF_1088_461D_8FD0_F77F7A12F47A_.wvu.FilterData" hidden="1" oldHidden="1">
    <formula>'Delivery Docs Plan'!$I$1:$I$38</formula>
  </rdn>
  <rdn rId="0" localSheetId="5" customView="1" name="Z_4D08A3CF_1088_461D_8FD0_F77F7A12F47A_.wvu.Rows" hidden="1" oldHidden="1">
    <formula>'PR Matrix'!$1:$1</formula>
  </rdn>
  <rdn rId="0" localSheetId="5" customView="1" name="Z_4D08A3CF_1088_461D_8FD0_F77F7A12F47A_.wvu.Cols" hidden="1" oldHidden="1">
    <formula>'PR Matrix'!$JK:$XFD</formula>
  </rdn>
  <rdn rId="0" localSheetId="6" customView="1" name="Z_4D08A3CF_1088_461D_8FD0_F77F7A12F47A_.wvu.Cols" hidden="1" oldHidden="1">
    <formula>Allocation!$L:$XFD</formula>
  </rdn>
  <rdn rId="0" localSheetId="6" customView="1" name="Z_4D08A3CF_1088_461D_8FD0_F77F7A12F47A_.wvu.FilterData" hidden="1" oldHidden="1">
    <formula>Allocation!$A$1:$K$1</formula>
  </rdn>
  <rdn rId="0" localSheetId="7" customView="1" name="Z_4D08A3CF_1088_461D_8FD0_F77F7A12F47A_.wvu.FilterData" hidden="1" oldHidden="1">
    <formula>'SRS Reviews'!$A$1:$S$136</formula>
  </rdn>
  <rdn rId="0" localSheetId="8" customView="1" name="Z_4D08A3CF_1088_461D_8FD0_F77F7A12F47A_.wvu.FilterData" hidden="1" oldHidden="1">
    <formula>Estimates!$A$2:$BC$460</formula>
  </rdn>
  <rdn rId="0" localSheetId="10" customView="1" name="Z_4D08A3CF_1088_461D_8FD0_F77F7A12F47A_.wvu.FilterData" hidden="1" oldHidden="1">
    <formula>'Open SWPRs'!$A$1:$H$615</formula>
  </rdn>
  <rdn rId="0" localSheetId="12" customView="1" name="Z_4D08A3CF_1088_461D_8FD0_F77F7A12F47A_.wvu.FilterData" hidden="1" oldHidden="1">
    <formula>'Build Plan'!$D$3:$L$48</formula>
  </rdn>
  <rcv guid="{4D08A3CF-1088-461D-8FD0-F77F7A12F47A}" action="add"/>
</revisions>
</file>

<file path=xl/revisions/revisionLog63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2961" sId="3">
    <nc r="AQ299">
      <v>80</v>
    </nc>
  </rcc>
</revisions>
</file>

<file path=xl/revisions/revisionLog64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2962" sId="3">
    <nc r="AQ316">
      <v>80</v>
    </nc>
  </rcc>
</revisions>
</file>

<file path=xl/revisions/revisionLog64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83E26134-8071-4B52-B9C2-8B5396DF70B4}" action="delete"/>
  <rdn rId="0" localSheetId="3" customView="1" name="Z_83E26134_8071_4B52_B9C2_8B5396DF70B4_.wvu.Rows" hidden="1" oldHidden="1">
    <formula>Plan!$489:$751</formula>
    <oldFormula>Plan!$489:$751</oldFormula>
  </rdn>
  <rdn rId="0" localSheetId="3" customView="1" name="Z_83E26134_8071_4B52_B9C2_8B5396DF70B4_.wvu.Cols" hidden="1" oldHidden="1">
    <formula>Plan!$S:$U</formula>
    <oldFormula>Plan!$S:$U</oldFormula>
  </rdn>
  <rdn rId="0" localSheetId="3" customView="1" name="Z_83E26134_8071_4B52_B9C2_8B5396DF70B4_.wvu.FilterData" hidden="1" oldHidden="1">
    <formula>Plan!$A$5:$BQ$469</formula>
    <oldFormula>Plan!$A$5:$BQ$469</oldFormula>
  </rdn>
  <rdn rId="0" localSheetId="4" customView="1" name="Z_83E26134_8071_4B52_B9C2_8B5396DF70B4_.wvu.FilterData" hidden="1" oldHidden="1">
    <formula>'Delivery Docs Plan'!$I$1:$I$38</formula>
    <oldFormula>'Delivery Docs Plan'!$I$1:$I$38</oldFormula>
  </rdn>
  <rdn rId="0" localSheetId="5" customView="1" name="Z_83E26134_8071_4B52_B9C2_8B5396DF70B4_.wvu.Rows" hidden="1" oldHidden="1">
    <formula>'PR Matrix'!$1:$1</formula>
    <oldFormula>'PR Matrix'!$1:$1</oldFormula>
  </rdn>
  <rdn rId="0" localSheetId="5" customView="1" name="Z_83E26134_8071_4B52_B9C2_8B5396DF70B4_.wvu.Cols" hidden="1" oldHidden="1">
    <formula>'PR Matrix'!$JK:$XFD</formula>
    <oldFormula>'PR Matrix'!$JK:$XFD</oldFormula>
  </rdn>
  <rdn rId="0" localSheetId="6" customView="1" name="Z_83E26134_8071_4B52_B9C2_8B5396DF70B4_.wvu.Cols" hidden="1" oldHidden="1">
    <formula>Allocation!$L:$XFD</formula>
    <oldFormula>Allocation!$L:$XFD</oldFormula>
  </rdn>
  <rdn rId="0" localSheetId="6" customView="1" name="Z_83E26134_8071_4B52_B9C2_8B5396DF70B4_.wvu.FilterData" hidden="1" oldHidden="1">
    <formula>Allocation!$A$1:$K$1</formula>
    <oldFormula>Allocation!$A$1:$K$1</oldFormula>
  </rdn>
  <rdn rId="0" localSheetId="7" customView="1" name="Z_83E26134_8071_4B52_B9C2_8B5396DF70B4_.wvu.FilterData" hidden="1" oldHidden="1">
    <formula>'SRS Reviews'!$A$1:$S$136</formula>
    <oldFormula>'SRS Reviews'!$A$1:$S$136</oldFormula>
  </rdn>
  <rdn rId="0" localSheetId="8" customView="1" name="Z_83E26134_8071_4B52_B9C2_8B5396DF70B4_.wvu.FilterData" hidden="1" oldHidden="1">
    <formula>Estimates!$A$2:$BC$460</formula>
    <oldFormula>Estimates!$A$2:$BC$460</oldFormula>
  </rdn>
  <rdn rId="0" localSheetId="10" customView="1" name="Z_83E26134_8071_4B52_B9C2_8B5396DF70B4_.wvu.FilterData" hidden="1" oldHidden="1">
    <formula>'Open SWPRs'!$A$1:$H$615</formula>
    <oldFormula>'Open SWPRs'!$A$1:$H$615</oldFormula>
  </rdn>
  <rdn rId="0" localSheetId="12" customView="1" name="Z_83E26134_8071_4B52_B9C2_8B5396DF70B4_.wvu.FilterData" hidden="1" oldHidden="1">
    <formula>'Build Plan'!$D$3:$L$48</formula>
    <oldFormula>'Build Plan'!$D$3:$L$48</oldFormula>
  </rdn>
  <rcv guid="{83E26134-8071-4B52-B9C2-8B5396DF70B4}" action="add"/>
</revisions>
</file>

<file path=xl/revisions/revisionLog64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2975" sId="3">
    <nc r="AJ73">
      <v>1</v>
    </nc>
  </rcc>
  <rcc rId="22976" sId="3">
    <nc r="AJ77">
      <v>1</v>
    </nc>
  </rcc>
  <rcc rId="22977" sId="3">
    <nc r="AJ226">
      <v>1</v>
    </nc>
  </rcc>
  <rcc rId="22978" sId="3">
    <nc r="AR226">
      <v>1</v>
    </nc>
  </rcc>
  <rcc rId="22979" sId="3">
    <nc r="AR77">
      <v>1</v>
    </nc>
  </rcc>
  <rcc rId="22980" sId="3">
    <nc r="AR73">
      <v>1</v>
    </nc>
  </rcc>
  <rcc rId="22981" sId="3">
    <nc r="BA73">
      <v>1</v>
    </nc>
  </rcc>
  <rcc rId="22982" sId="3">
    <nc r="BA77">
      <v>1</v>
    </nc>
  </rcc>
  <rcc rId="22983" sId="3">
    <nc r="BA226">
      <v>1</v>
    </nc>
  </rcc>
  <rdn rId="0" localSheetId="5" customView="1" name="Z_4C910842_2C9A_49B1_8859_E7171BF1B407_.wvu.FilterData" hidden="1" oldHidden="1">
    <oldFormula>'PR Matrix'!#REF!</oldFormula>
  </rdn>
  <rcv guid="{4C910842-2C9A-49B1-8859-E7171BF1B407}" action="delete"/>
  <rdn rId="0" localSheetId="3" customView="1" name="Z_4C910842_2C9A_49B1_8859_E7171BF1B407_.wvu.Rows" hidden="1" oldHidden="1">
    <formula>Plan!$489:$751</formula>
    <oldFormula>Plan!$489:$751</oldFormula>
  </rdn>
  <rdn rId="0" localSheetId="3" customView="1" name="Z_4C910842_2C9A_49B1_8859_E7171BF1B407_.wvu.Cols" hidden="1" oldHidden="1">
    <formula>Plan!$S:$U</formula>
    <oldFormula>Plan!$S:$U</oldFormula>
  </rdn>
  <rdn rId="0" localSheetId="3" customView="1" name="Z_4C910842_2C9A_49B1_8859_E7171BF1B407_.wvu.FilterData" hidden="1" oldHidden="1">
    <formula>Plan!$A$5:$BQ$469</formula>
    <oldFormula>Plan!$A$5:$BQ$468</oldFormula>
  </rdn>
  <rdn rId="0" localSheetId="4" customView="1" name="Z_4C910842_2C9A_49B1_8859_E7171BF1B407_.wvu.FilterData" hidden="1" oldHidden="1">
    <formula>'Delivery Docs Plan'!$I$1:$I$38</formula>
    <oldFormula>'Delivery Docs Plan'!$I$1:$I$38</oldFormula>
  </rdn>
  <rdn rId="0" localSheetId="5" customView="1" name="Z_4C910842_2C9A_49B1_8859_E7171BF1B407_.wvu.Rows" hidden="1" oldHidden="1">
    <formula>'PR Matrix'!$1:$1</formula>
    <oldFormula>'PR Matrix'!$1:$1</oldFormula>
  </rdn>
  <rdn rId="0" localSheetId="5" customView="1" name="Z_4C910842_2C9A_49B1_8859_E7171BF1B407_.wvu.Cols" hidden="1" oldHidden="1">
    <formula>'PR Matrix'!$JK:$XFD</formula>
    <oldFormula>'PR Matrix'!$JK:$XFD</oldFormula>
  </rdn>
  <rdn rId="0" localSheetId="6" customView="1" name="Z_4C910842_2C9A_49B1_8859_E7171BF1B407_.wvu.Cols" hidden="1" oldHidden="1">
    <formula>Allocation!$L:$XFD</formula>
    <oldFormula>Allocation!$L:$XFD</oldFormula>
  </rdn>
  <rdn rId="0" localSheetId="6" customView="1" name="Z_4C910842_2C9A_49B1_8859_E7171BF1B407_.wvu.FilterData" hidden="1" oldHidden="1">
    <formula>Allocation!$A$1:$K$1</formula>
    <oldFormula>Allocation!$A$1:$K$1</oldFormula>
  </rdn>
  <rdn rId="0" localSheetId="7" customView="1" name="Z_4C910842_2C9A_49B1_8859_E7171BF1B407_.wvu.FilterData" hidden="1" oldHidden="1">
    <formula>'SRS Reviews'!$A$1:$S$136</formula>
    <oldFormula>'SRS Reviews'!$A$1:$S$136</oldFormula>
  </rdn>
  <rdn rId="0" localSheetId="8" customView="1" name="Z_4C910842_2C9A_49B1_8859_E7171BF1B407_.wvu.FilterData" hidden="1" oldHidden="1">
    <formula>Estimates!$A$2:$BC$460</formula>
    <oldFormula>Estimates!$A$2:$BC$460</oldFormula>
  </rdn>
  <rdn rId="0" localSheetId="10" customView="1" name="Z_4C910842_2C9A_49B1_8859_E7171BF1B407_.wvu.FilterData" hidden="1" oldHidden="1">
    <formula>'Open SWPRs'!$A$1:$H$615</formula>
    <oldFormula>'Open SWPRs'!$A$1:$H$615</oldFormula>
  </rdn>
  <rdn rId="0" localSheetId="12" customView="1" name="Z_4C910842_2C9A_49B1_8859_E7171BF1B407_.wvu.FilterData" hidden="1" oldHidden="1">
    <formula>'Build Plan'!$D$3:$L$48</formula>
    <oldFormula>'Build Plan'!$D$3:$L$48</oldFormula>
  </rdn>
  <rcv guid="{4C910842-2C9A-49B1-8859-E7171BF1B407}" action="add"/>
</revisions>
</file>

<file path=xl/revisions/revisionLog64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2997" sId="3">
    <nc r="Z13">
      <v>60</v>
    </nc>
  </rcc>
  <rcc rId="22998" sId="3">
    <nc r="AI13">
      <v>60</v>
    </nc>
  </rcc>
  <rcc rId="22999" sId="3">
    <nc r="AQ13">
      <v>60</v>
    </nc>
  </rcc>
  <rcc rId="23000" sId="3">
    <nc r="AQ135">
      <v>50</v>
    </nc>
  </rcc>
  <rcc rId="23001" sId="3">
    <nc r="AI135">
      <v>50</v>
    </nc>
  </rcc>
  <rcc rId="23002" sId="3">
    <nc r="Z135">
      <v>50</v>
    </nc>
  </rcc>
  <rcc rId="23003" sId="3">
    <nc r="AY13">
      <v>60</v>
    </nc>
  </rcc>
  <rcc rId="23004" sId="3">
    <nc r="AY135">
      <v>50</v>
    </nc>
  </rcc>
  <rdn rId="0" localSheetId="5" customView="1" name="Z_00CA5430_6B3A_4E12_B07E_9C9EC9D8F7A7_.wvu.FilterData" hidden="1" oldHidden="1">
    <oldFormula>'PR Matrix'!#REF!</oldFormula>
  </rdn>
  <rcv guid="{00CA5430-6B3A-4E12-B07E-9C9EC9D8F7A7}" action="delete"/>
  <rdn rId="0" localSheetId="3" customView="1" name="Z_00CA5430_6B3A_4E12_B07E_9C9EC9D8F7A7_.wvu.Rows" hidden="1" oldHidden="1">
    <formula>Plan!$489:$751</formula>
    <oldFormula>Plan!$489:$751</oldFormula>
  </rdn>
  <rdn rId="0" localSheetId="3" customView="1" name="Z_00CA5430_6B3A_4E12_B07E_9C9EC9D8F7A7_.wvu.Cols" hidden="1" oldHidden="1">
    <formula>Plan!$S:$U,Plan!$AL:$AL,Plan!$AN:$AN,Plan!$BQ:$BT</formula>
    <oldFormula>Plan!$S:$U,Plan!$AL:$AL,Plan!$AN:$AN,Plan!$BQ:$BT</oldFormula>
  </rdn>
  <rdn rId="0" localSheetId="3" customView="1" name="Z_00CA5430_6B3A_4E12_B07E_9C9EC9D8F7A7_.wvu.FilterData" hidden="1" oldHidden="1">
    <formula>Plan!$A$5:$BQ$469</formula>
    <oldFormula>Plan!$A$5:$BQ$468</oldFormula>
  </rdn>
  <rdn rId="0" localSheetId="4" customView="1" name="Z_00CA5430_6B3A_4E12_B07E_9C9EC9D8F7A7_.wvu.FilterData" hidden="1" oldHidden="1">
    <formula>'Delivery Docs Plan'!$I$1:$I$38</formula>
    <oldFormula>'Delivery Docs Plan'!$I$1:$I$38</oldFormula>
  </rdn>
  <rdn rId="0" localSheetId="5" customView="1" name="Z_00CA5430_6B3A_4E12_B07E_9C9EC9D8F7A7_.wvu.Rows" hidden="1" oldHidden="1">
    <formula>'PR Matrix'!$1:$1</formula>
    <oldFormula>'PR Matrix'!$1:$1</oldFormula>
  </rdn>
  <rdn rId="0" localSheetId="5" customView="1" name="Z_00CA5430_6B3A_4E12_B07E_9C9EC9D8F7A7_.wvu.Cols" hidden="1" oldHidden="1">
    <formula>'PR Matrix'!$JK:$XFD</formula>
    <oldFormula>'PR Matrix'!$JK:$XFD</oldFormula>
  </rdn>
  <rdn rId="0" localSheetId="6" customView="1" name="Z_00CA5430_6B3A_4E12_B07E_9C9EC9D8F7A7_.wvu.Cols" hidden="1" oldHidden="1">
    <formula>Allocation!$L:$XFD</formula>
    <oldFormula>Allocation!$L:$XFD</oldFormula>
  </rdn>
  <rdn rId="0" localSheetId="6" customView="1" name="Z_00CA5430_6B3A_4E12_B07E_9C9EC9D8F7A7_.wvu.FilterData" hidden="1" oldHidden="1">
    <formula>Allocation!$A$1:$K$1</formula>
    <oldFormula>Allocation!$A$1:$K$1</oldFormula>
  </rdn>
  <rdn rId="0" localSheetId="7" customView="1" name="Z_00CA5430_6B3A_4E12_B07E_9C9EC9D8F7A7_.wvu.FilterData" hidden="1" oldHidden="1">
    <formula>'SRS Reviews'!$A$1:$S$136</formula>
    <oldFormula>'SRS Reviews'!$A$1:$S$136</oldFormula>
  </rdn>
  <rdn rId="0" localSheetId="8" customView="1" name="Z_00CA5430_6B3A_4E12_B07E_9C9EC9D8F7A7_.wvu.FilterData" hidden="1" oldHidden="1">
    <formula>Estimates!$A$2:$BC$460</formula>
    <oldFormula>Estimates!$A$2:$BC$460</oldFormula>
  </rdn>
  <rdn rId="0" localSheetId="10" customView="1" name="Z_00CA5430_6B3A_4E12_B07E_9C9EC9D8F7A7_.wvu.FilterData" hidden="1" oldHidden="1">
    <formula>'Open SWPRs'!$A$1:$H$615</formula>
    <oldFormula>'Open SWPRs'!$A$1:$H$615</oldFormula>
  </rdn>
  <rdn rId="0" localSheetId="12" customView="1" name="Z_00CA5430_6B3A_4E12_B07E_9C9EC9D8F7A7_.wvu.FilterData" hidden="1" oldHidden="1">
    <formula>'Build Plan'!$D$3:$L$48</formula>
    <oldFormula>'Build Plan'!$D$3:$L$48</oldFormula>
  </rdn>
  <rcv guid="{00CA5430-6B3A-4E12-B07E-9C9EC9D8F7A7}" action="add"/>
</revisions>
</file>

<file path=xl/revisions/revisionLog64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3018" sId="3">
    <nc r="AJ316">
      <v>1</v>
    </nc>
  </rcc>
  <rcc rId="23019" sId="3">
    <nc r="AR316">
      <v>1</v>
    </nc>
  </rcc>
  <rcc rId="23020" sId="3">
    <nc r="AR299">
      <v>1</v>
    </nc>
  </rcc>
  <rcc rId="23021" sId="3">
    <nc r="BA316">
      <v>1</v>
    </nc>
  </rcc>
  <rcv guid="{55F258A9-3656-464A-8209-65541A4A9294}" action="delete"/>
  <rdn rId="0" localSheetId="3" customView="1" name="Z_55F258A9_3656_464A_8209_65541A4A9294_.wvu.Rows" hidden="1" oldHidden="1">
    <formula>Plan!$489:$751</formula>
    <oldFormula>Plan!$489:$751</oldFormula>
  </rdn>
  <rdn rId="0" localSheetId="3" customView="1" name="Z_55F258A9_3656_464A_8209_65541A4A9294_.wvu.Cols" hidden="1" oldHidden="1">
    <formula>Plan!$S:$U,Plan!$BQ:$BT</formula>
    <oldFormula>Plan!$S:$U,Plan!$BQ:$BT</oldFormula>
  </rdn>
  <rdn rId="0" localSheetId="3" customView="1" name="Z_55F258A9_3656_464A_8209_65541A4A9294_.wvu.FilterData" hidden="1" oldHidden="1">
    <formula>Plan!$A$5:$BQ$469</formula>
    <oldFormula>Plan!$A$5:$BQ$469</oldFormula>
  </rdn>
  <rdn rId="0" localSheetId="4" customView="1" name="Z_55F258A9_3656_464A_8209_65541A4A9294_.wvu.FilterData" hidden="1" oldHidden="1">
    <formula>'Delivery Docs Plan'!$I$1:$I$38</formula>
    <oldFormula>'Delivery Docs Plan'!$I$1:$I$38</oldFormula>
  </rdn>
  <rdn rId="0" localSheetId="5" customView="1" name="Z_55F258A9_3656_464A_8209_65541A4A9294_.wvu.Rows" hidden="1" oldHidden="1">
    <formula>'PR Matrix'!$1:$1</formula>
    <oldFormula>'PR Matrix'!$1:$1</oldFormula>
  </rdn>
  <rdn rId="0" localSheetId="5" customView="1" name="Z_55F258A9_3656_464A_8209_65541A4A9294_.wvu.Cols" hidden="1" oldHidden="1">
    <formula>'PR Matrix'!$JK:$XFD</formula>
    <oldFormula>'PR Matrix'!$JK:$XFD</oldFormula>
  </rdn>
  <rdn rId="0" localSheetId="6" customView="1" name="Z_55F258A9_3656_464A_8209_65541A4A9294_.wvu.Cols" hidden="1" oldHidden="1">
    <formula>Allocation!$L:$XFD</formula>
    <oldFormula>Allocation!$L:$XFD</oldFormula>
  </rdn>
  <rdn rId="0" localSheetId="6" customView="1" name="Z_55F258A9_3656_464A_8209_65541A4A9294_.wvu.FilterData" hidden="1" oldHidden="1">
    <formula>Allocation!$A$1:$K$1</formula>
    <oldFormula>Allocation!$A$1:$K$1</oldFormula>
  </rdn>
  <rdn rId="0" localSheetId="7" customView="1" name="Z_55F258A9_3656_464A_8209_65541A4A9294_.wvu.FilterData" hidden="1" oldHidden="1">
    <formula>'SRS Reviews'!$A$1:$S$136</formula>
    <oldFormula>'SRS Reviews'!$A$1:$S$136</oldFormula>
  </rdn>
  <rdn rId="0" localSheetId="8" customView="1" name="Z_55F258A9_3656_464A_8209_65541A4A9294_.wvu.FilterData" hidden="1" oldHidden="1">
    <formula>Estimates!$A$2:$BC$460</formula>
    <oldFormula>Estimates!$A$2:$BC$460</oldFormula>
  </rdn>
  <rdn rId="0" localSheetId="10" customView="1" name="Z_55F258A9_3656_464A_8209_65541A4A9294_.wvu.FilterData" hidden="1" oldHidden="1">
    <formula>'Open SWPRs'!$A$1:$H$615</formula>
    <oldFormula>'Open SWPRs'!$A$1:$H$615</oldFormula>
  </rdn>
  <rdn rId="0" localSheetId="12" customView="1" name="Z_55F258A9_3656_464A_8209_65541A4A9294_.wvu.FilterData" hidden="1" oldHidden="1">
    <formula>'Build Plan'!$D$3:$L$48</formula>
    <oldFormula>'Build Plan'!$D$3:$L$48</oldFormula>
  </rdn>
  <rcv guid="{55F258A9-3656-464A-8209-65541A4A9294}" action="add"/>
</revisions>
</file>

<file path=xl/revisions/revisionLog64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3034" sId="3">
    <oc r="AI316">
      <v>80</v>
    </oc>
    <nc r="AI316">
      <v>100</v>
    </nc>
  </rcc>
  <rcc rId="23035" sId="3">
    <oc r="AQ316">
      <v>80</v>
    </oc>
    <nc r="AQ316">
      <v>100</v>
    </nc>
  </rcc>
  <rcc rId="23036" sId="3">
    <oc r="AY316">
      <v>80</v>
    </oc>
    <nc r="AY316">
      <v>100</v>
    </nc>
  </rcc>
  <rcc rId="23037" sId="3">
    <nc r="F316" t="inlineStr">
      <is>
        <t>6230</t>
      </is>
    </nc>
  </rcc>
  <rcc rId="23038" sId="3">
    <oc r="E316" t="inlineStr">
      <is>
        <t>6230</t>
      </is>
    </oc>
    <nc r="E316"/>
  </rcc>
  <rcv guid="{55F258A9-3656-464A-8209-65541A4A9294}" action="delete"/>
  <rdn rId="0" localSheetId="3" customView="1" name="Z_55F258A9_3656_464A_8209_65541A4A9294_.wvu.Rows" hidden="1" oldHidden="1">
    <formula>Plan!$489:$751</formula>
    <oldFormula>Plan!$489:$751</oldFormula>
  </rdn>
  <rdn rId="0" localSheetId="3" customView="1" name="Z_55F258A9_3656_464A_8209_65541A4A9294_.wvu.Cols" hidden="1" oldHidden="1">
    <formula>Plan!$S:$U,Plan!$BQ:$BT</formula>
    <oldFormula>Plan!$S:$U,Plan!$BQ:$BT</oldFormula>
  </rdn>
  <rdn rId="0" localSheetId="3" customView="1" name="Z_55F258A9_3656_464A_8209_65541A4A9294_.wvu.FilterData" hidden="1" oldHidden="1">
    <formula>Plan!$A$5:$BQ$469</formula>
    <oldFormula>Plan!$A$5:$BQ$469</oldFormula>
  </rdn>
  <rdn rId="0" localSheetId="4" customView="1" name="Z_55F258A9_3656_464A_8209_65541A4A9294_.wvu.FilterData" hidden="1" oldHidden="1">
    <formula>'Delivery Docs Plan'!$I$1:$I$38</formula>
    <oldFormula>'Delivery Docs Plan'!$I$1:$I$38</oldFormula>
  </rdn>
  <rdn rId="0" localSheetId="5" customView="1" name="Z_55F258A9_3656_464A_8209_65541A4A9294_.wvu.Rows" hidden="1" oldHidden="1">
    <formula>'PR Matrix'!$1:$1</formula>
    <oldFormula>'PR Matrix'!$1:$1</oldFormula>
  </rdn>
  <rdn rId="0" localSheetId="5" customView="1" name="Z_55F258A9_3656_464A_8209_65541A4A9294_.wvu.Cols" hidden="1" oldHidden="1">
    <formula>'PR Matrix'!$JK:$XFD</formula>
    <oldFormula>'PR Matrix'!$JK:$XFD</oldFormula>
  </rdn>
  <rdn rId="0" localSheetId="6" customView="1" name="Z_55F258A9_3656_464A_8209_65541A4A9294_.wvu.Cols" hidden="1" oldHidden="1">
    <formula>Allocation!$L:$XFD</formula>
    <oldFormula>Allocation!$L:$XFD</oldFormula>
  </rdn>
  <rdn rId="0" localSheetId="6" customView="1" name="Z_55F258A9_3656_464A_8209_65541A4A9294_.wvu.FilterData" hidden="1" oldHidden="1">
    <formula>Allocation!$A$1:$K$1</formula>
    <oldFormula>Allocation!$A$1:$K$1</oldFormula>
  </rdn>
  <rdn rId="0" localSheetId="7" customView="1" name="Z_55F258A9_3656_464A_8209_65541A4A9294_.wvu.FilterData" hidden="1" oldHidden="1">
    <formula>'SRS Reviews'!$A$1:$S$136</formula>
    <oldFormula>'SRS Reviews'!$A$1:$S$136</oldFormula>
  </rdn>
  <rdn rId="0" localSheetId="8" customView="1" name="Z_55F258A9_3656_464A_8209_65541A4A9294_.wvu.FilterData" hidden="1" oldHidden="1">
    <formula>Estimates!$A$2:$BC$460</formula>
    <oldFormula>Estimates!$A$2:$BC$460</oldFormula>
  </rdn>
  <rdn rId="0" localSheetId="10" customView="1" name="Z_55F258A9_3656_464A_8209_65541A4A9294_.wvu.FilterData" hidden="1" oldHidden="1">
    <formula>'Open SWPRs'!$A$1:$H$615</formula>
    <oldFormula>'Open SWPRs'!$A$1:$H$615</oldFormula>
  </rdn>
  <rdn rId="0" localSheetId="12" customView="1" name="Z_55F258A9_3656_464A_8209_65541A4A9294_.wvu.FilterData" hidden="1" oldHidden="1">
    <formula>'Build Plan'!$D$3:$L$48</formula>
    <oldFormula>'Build Plan'!$D$3:$L$48</oldFormula>
  </rdn>
  <rcv guid="{55F258A9-3656-464A-8209-65541A4A9294}" action="add"/>
</revisions>
</file>

<file path=xl/revisions/revisionLog64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3051" sId="3">
    <oc r="AQ299">
      <v>80</v>
    </oc>
    <nc r="AQ299">
      <v>100</v>
    </nc>
  </rcc>
  <rcc rId="23052" sId="3">
    <nc r="F299" t="inlineStr">
      <is>
        <t>6230</t>
      </is>
    </nc>
  </rcc>
  <rcc rId="23053" sId="3">
    <oc r="E299" t="inlineStr">
      <is>
        <t>6230</t>
      </is>
    </oc>
    <nc r="E299"/>
  </rcc>
  <rcv guid="{55F258A9-3656-464A-8209-65541A4A9294}" action="delete"/>
  <rdn rId="0" localSheetId="3" customView="1" name="Z_55F258A9_3656_464A_8209_65541A4A9294_.wvu.Rows" hidden="1" oldHidden="1">
    <formula>Plan!$489:$751</formula>
    <oldFormula>Plan!$489:$751</oldFormula>
  </rdn>
  <rdn rId="0" localSheetId="3" customView="1" name="Z_55F258A9_3656_464A_8209_65541A4A9294_.wvu.Cols" hidden="1" oldHidden="1">
    <formula>Plan!$S:$U,Plan!$BQ:$BT</formula>
    <oldFormula>Plan!$S:$U,Plan!$BQ:$BT</oldFormula>
  </rdn>
  <rdn rId="0" localSheetId="3" customView="1" name="Z_55F258A9_3656_464A_8209_65541A4A9294_.wvu.FilterData" hidden="1" oldHidden="1">
    <formula>Plan!$A$5:$BQ$469</formula>
    <oldFormula>Plan!$A$5:$BQ$469</oldFormula>
  </rdn>
  <rdn rId="0" localSheetId="4" customView="1" name="Z_55F258A9_3656_464A_8209_65541A4A9294_.wvu.FilterData" hidden="1" oldHidden="1">
    <formula>'Delivery Docs Plan'!$I$1:$I$38</formula>
    <oldFormula>'Delivery Docs Plan'!$I$1:$I$38</oldFormula>
  </rdn>
  <rdn rId="0" localSheetId="5" customView="1" name="Z_55F258A9_3656_464A_8209_65541A4A9294_.wvu.Rows" hidden="1" oldHidden="1">
    <formula>'PR Matrix'!$1:$1</formula>
    <oldFormula>'PR Matrix'!$1:$1</oldFormula>
  </rdn>
  <rdn rId="0" localSheetId="5" customView="1" name="Z_55F258A9_3656_464A_8209_65541A4A9294_.wvu.Cols" hidden="1" oldHidden="1">
    <formula>'PR Matrix'!$JK:$XFD</formula>
    <oldFormula>'PR Matrix'!$JK:$XFD</oldFormula>
  </rdn>
  <rdn rId="0" localSheetId="6" customView="1" name="Z_55F258A9_3656_464A_8209_65541A4A9294_.wvu.Cols" hidden="1" oldHidden="1">
    <formula>Allocation!$L:$XFD</formula>
    <oldFormula>Allocation!$L:$XFD</oldFormula>
  </rdn>
  <rdn rId="0" localSheetId="6" customView="1" name="Z_55F258A9_3656_464A_8209_65541A4A9294_.wvu.FilterData" hidden="1" oldHidden="1">
    <formula>Allocation!$A$1:$K$1</formula>
    <oldFormula>Allocation!$A$1:$K$1</oldFormula>
  </rdn>
  <rdn rId="0" localSheetId="7" customView="1" name="Z_55F258A9_3656_464A_8209_65541A4A9294_.wvu.FilterData" hidden="1" oldHidden="1">
    <formula>'SRS Reviews'!$A$1:$S$136</formula>
    <oldFormula>'SRS Reviews'!$A$1:$S$136</oldFormula>
  </rdn>
  <rdn rId="0" localSheetId="8" customView="1" name="Z_55F258A9_3656_464A_8209_65541A4A9294_.wvu.FilterData" hidden="1" oldHidden="1">
    <formula>Estimates!$A$2:$BC$460</formula>
    <oldFormula>Estimates!$A$2:$BC$460</oldFormula>
  </rdn>
  <rdn rId="0" localSheetId="10" customView="1" name="Z_55F258A9_3656_464A_8209_65541A4A9294_.wvu.FilterData" hidden="1" oldHidden="1">
    <formula>'Open SWPRs'!$A$1:$H$615</formula>
    <oldFormula>'Open SWPRs'!$A$1:$H$615</oldFormula>
  </rdn>
  <rdn rId="0" localSheetId="12" customView="1" name="Z_55F258A9_3656_464A_8209_65541A4A9294_.wvu.FilterData" hidden="1" oldHidden="1">
    <formula>'Build Plan'!$D$3:$L$48</formula>
    <oldFormula>'Build Plan'!$D$3:$L$48</oldFormula>
  </rdn>
  <rcv guid="{55F258A9-3656-464A-8209-65541A4A9294}" action="add"/>
</revisions>
</file>

<file path=xl/revisions/revisionLog64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55F258A9-3656-464A-8209-65541A4A9294}" action="delete"/>
  <rdn rId="0" localSheetId="3" customView="1" name="Z_55F258A9_3656_464A_8209_65541A4A9294_.wvu.Rows" hidden="1" oldHidden="1">
    <formula>Plan!$489:$751</formula>
    <oldFormula>Plan!$489:$751</oldFormula>
  </rdn>
  <rdn rId="0" localSheetId="3" customView="1" name="Z_55F258A9_3656_464A_8209_65541A4A9294_.wvu.Cols" hidden="1" oldHidden="1">
    <formula>Plan!$S:$U,Plan!$BQ:$BT</formula>
    <oldFormula>Plan!$S:$U,Plan!$BQ:$BT</oldFormula>
  </rdn>
  <rdn rId="0" localSheetId="3" customView="1" name="Z_55F258A9_3656_464A_8209_65541A4A9294_.wvu.FilterData" hidden="1" oldHidden="1">
    <formula>Plan!$A$5:$BQ$469</formula>
    <oldFormula>Plan!$A$5:$BQ$469</oldFormula>
  </rdn>
  <rdn rId="0" localSheetId="4" customView="1" name="Z_55F258A9_3656_464A_8209_65541A4A9294_.wvu.FilterData" hidden="1" oldHidden="1">
    <formula>'Delivery Docs Plan'!$I$1:$I$38</formula>
    <oldFormula>'Delivery Docs Plan'!$I$1:$I$38</oldFormula>
  </rdn>
  <rdn rId="0" localSheetId="5" customView="1" name="Z_55F258A9_3656_464A_8209_65541A4A9294_.wvu.Rows" hidden="1" oldHidden="1">
    <formula>'PR Matrix'!$1:$1</formula>
    <oldFormula>'PR Matrix'!$1:$1</oldFormula>
  </rdn>
  <rdn rId="0" localSheetId="5" customView="1" name="Z_55F258A9_3656_464A_8209_65541A4A9294_.wvu.Cols" hidden="1" oldHidden="1">
    <formula>'PR Matrix'!$JK:$XFD</formula>
    <oldFormula>'PR Matrix'!$JK:$XFD</oldFormula>
  </rdn>
  <rdn rId="0" localSheetId="6" customView="1" name="Z_55F258A9_3656_464A_8209_65541A4A9294_.wvu.Cols" hidden="1" oldHidden="1">
    <formula>Allocation!$L:$XFD</formula>
    <oldFormula>Allocation!$L:$XFD</oldFormula>
  </rdn>
  <rdn rId="0" localSheetId="6" customView="1" name="Z_55F258A9_3656_464A_8209_65541A4A9294_.wvu.FilterData" hidden="1" oldHidden="1">
    <formula>Allocation!$A$1:$K$1</formula>
    <oldFormula>Allocation!$A$1:$K$1</oldFormula>
  </rdn>
  <rdn rId="0" localSheetId="7" customView="1" name="Z_55F258A9_3656_464A_8209_65541A4A9294_.wvu.FilterData" hidden="1" oldHidden="1">
    <formula>'SRS Reviews'!$A$1:$S$136</formula>
    <oldFormula>'SRS Reviews'!$A$1:$S$136</oldFormula>
  </rdn>
  <rdn rId="0" localSheetId="8" customView="1" name="Z_55F258A9_3656_464A_8209_65541A4A9294_.wvu.FilterData" hidden="1" oldHidden="1">
    <formula>Estimates!$A$2:$BC$460</formula>
    <oldFormula>Estimates!$A$2:$BC$460</oldFormula>
  </rdn>
  <rdn rId="0" localSheetId="10" customView="1" name="Z_55F258A9_3656_464A_8209_65541A4A9294_.wvu.FilterData" hidden="1" oldHidden="1">
    <formula>'Open SWPRs'!$A$1:$H$615</formula>
    <oldFormula>'Open SWPRs'!$A$1:$H$615</oldFormula>
  </rdn>
  <rdn rId="0" localSheetId="12" customView="1" name="Z_55F258A9_3656_464A_8209_65541A4A9294_.wvu.FilterData" hidden="1" oldHidden="1">
    <formula>'Build Plan'!$D$3:$L$48</formula>
    <oldFormula>'Build Plan'!$D$3:$L$48</oldFormula>
  </rdn>
  <rcv guid="{55F258A9-3656-464A-8209-65541A4A9294}" action="add"/>
</revisions>
</file>

<file path=xl/revisions/revisionLog64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4D08A3CF-1088-461D-8FD0-F77F7A12F47A}" action="delete"/>
  <rdn rId="0" localSheetId="3" customView="1" name="Z_4D08A3CF_1088_461D_8FD0_F77F7A12F47A_.wvu.Rows" hidden="1" oldHidden="1">
    <formula>Plan!$489:$751</formula>
    <oldFormula>Plan!$489:$751</oldFormula>
  </rdn>
  <rdn rId="0" localSheetId="3" customView="1" name="Z_4D08A3CF_1088_461D_8FD0_F77F7A12F47A_.wvu.Cols" hidden="1" oldHidden="1">
    <formula>Plan!$S:$U,Plan!$BQ:$BT</formula>
    <oldFormula>Plan!$S:$U,Plan!$BQ:$BT</oldFormula>
  </rdn>
  <rdn rId="0" localSheetId="3" customView="1" name="Z_4D08A3CF_1088_461D_8FD0_F77F7A12F47A_.wvu.FilterData" hidden="1" oldHidden="1">
    <formula>Plan!$A$5:$BQ$469</formula>
    <oldFormula>Plan!$A$5:$BQ$469</oldFormula>
  </rdn>
  <rdn rId="0" localSheetId="4" customView="1" name="Z_4D08A3CF_1088_461D_8FD0_F77F7A12F47A_.wvu.FilterData" hidden="1" oldHidden="1">
    <formula>'Delivery Docs Plan'!$I$1:$I$38</formula>
    <oldFormula>'Delivery Docs Plan'!$I$1:$I$38</oldFormula>
  </rdn>
  <rdn rId="0" localSheetId="5" customView="1" name="Z_4D08A3CF_1088_461D_8FD0_F77F7A12F47A_.wvu.Rows" hidden="1" oldHidden="1">
    <formula>'PR Matrix'!$1:$1</formula>
    <oldFormula>'PR Matrix'!$1:$1</oldFormula>
  </rdn>
  <rdn rId="0" localSheetId="5" customView="1" name="Z_4D08A3CF_1088_461D_8FD0_F77F7A12F47A_.wvu.Cols" hidden="1" oldHidden="1">
    <formula>'PR Matrix'!$JK:$XFD</formula>
    <oldFormula>'PR Matrix'!$JK:$XFD</oldFormula>
  </rdn>
  <rdn rId="0" localSheetId="6" customView="1" name="Z_4D08A3CF_1088_461D_8FD0_F77F7A12F47A_.wvu.Cols" hidden="1" oldHidden="1">
    <formula>Allocation!$L:$XFD</formula>
    <oldFormula>Allocation!$L:$XFD</oldFormula>
  </rdn>
  <rdn rId="0" localSheetId="6" customView="1" name="Z_4D08A3CF_1088_461D_8FD0_F77F7A12F47A_.wvu.FilterData" hidden="1" oldHidden="1">
    <formula>Allocation!$A$1:$K$1</formula>
    <oldFormula>Allocation!$A$1:$K$1</oldFormula>
  </rdn>
  <rdn rId="0" localSheetId="7" customView="1" name="Z_4D08A3CF_1088_461D_8FD0_F77F7A12F47A_.wvu.FilterData" hidden="1" oldHidden="1">
    <formula>'SRS Reviews'!$A$1:$S$136</formula>
    <oldFormula>'SRS Reviews'!$A$1:$S$136</oldFormula>
  </rdn>
  <rdn rId="0" localSheetId="8" customView="1" name="Z_4D08A3CF_1088_461D_8FD0_F77F7A12F47A_.wvu.FilterData" hidden="1" oldHidden="1">
    <formula>Estimates!$A$2:$BC$460</formula>
    <oldFormula>Estimates!$A$2:$BC$460</oldFormula>
  </rdn>
  <rdn rId="0" localSheetId="10" customView="1" name="Z_4D08A3CF_1088_461D_8FD0_F77F7A12F47A_.wvu.FilterData" hidden="1" oldHidden="1">
    <formula>'Open SWPRs'!$A$1:$H$615</formula>
    <oldFormula>'Open SWPRs'!$A$1:$H$615</oldFormula>
  </rdn>
  <rdn rId="0" localSheetId="12" customView="1" name="Z_4D08A3CF_1088_461D_8FD0_F77F7A12F47A_.wvu.FilterData" hidden="1" oldHidden="1">
    <formula>'Build Plan'!$D$3:$L$48</formula>
    <oldFormula>'Build Plan'!$D$3:$L$48</oldFormula>
  </rdn>
  <rcv guid="{4D08A3CF-1088-461D-8FD0-F77F7A12F47A}" action="add"/>
</revisions>
</file>

<file path=xl/revisions/revisionLog64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3090" sId="3">
    <oc r="AR299">
      <v>1</v>
    </oc>
    <nc r="AR299">
      <v>100</v>
    </nc>
  </rcc>
  <rcv guid="{55F258A9-3656-464A-8209-65541A4A9294}" action="delete"/>
  <rdn rId="0" localSheetId="3" customView="1" name="Z_55F258A9_3656_464A_8209_65541A4A9294_.wvu.Rows" hidden="1" oldHidden="1">
    <formula>Plan!$489:$751</formula>
    <oldFormula>Plan!$489:$751</oldFormula>
  </rdn>
  <rdn rId="0" localSheetId="3" customView="1" name="Z_55F258A9_3656_464A_8209_65541A4A9294_.wvu.Cols" hidden="1" oldHidden="1">
    <formula>Plan!$S:$U,Plan!$BQ:$BT</formula>
    <oldFormula>Plan!$S:$U,Plan!$BQ:$BT</oldFormula>
  </rdn>
  <rdn rId="0" localSheetId="3" customView="1" name="Z_55F258A9_3656_464A_8209_65541A4A9294_.wvu.FilterData" hidden="1" oldHidden="1">
    <formula>Plan!$A$5:$BQ$469</formula>
    <oldFormula>Plan!$A$5:$BQ$469</oldFormula>
  </rdn>
  <rdn rId="0" localSheetId="4" customView="1" name="Z_55F258A9_3656_464A_8209_65541A4A9294_.wvu.FilterData" hidden="1" oldHidden="1">
    <formula>'Delivery Docs Plan'!$I$1:$I$38</formula>
    <oldFormula>'Delivery Docs Plan'!$I$1:$I$38</oldFormula>
  </rdn>
  <rdn rId="0" localSheetId="5" customView="1" name="Z_55F258A9_3656_464A_8209_65541A4A9294_.wvu.Rows" hidden="1" oldHidden="1">
    <formula>'PR Matrix'!$1:$1</formula>
    <oldFormula>'PR Matrix'!$1:$1</oldFormula>
  </rdn>
  <rdn rId="0" localSheetId="5" customView="1" name="Z_55F258A9_3656_464A_8209_65541A4A9294_.wvu.Cols" hidden="1" oldHidden="1">
    <formula>'PR Matrix'!$JK:$XFD</formula>
    <oldFormula>'PR Matrix'!$JK:$XFD</oldFormula>
  </rdn>
  <rdn rId="0" localSheetId="6" customView="1" name="Z_55F258A9_3656_464A_8209_65541A4A9294_.wvu.Cols" hidden="1" oldHidden="1">
    <formula>Allocation!$L:$XFD</formula>
    <oldFormula>Allocation!$L:$XFD</oldFormula>
  </rdn>
  <rdn rId="0" localSheetId="6" customView="1" name="Z_55F258A9_3656_464A_8209_65541A4A9294_.wvu.FilterData" hidden="1" oldHidden="1">
    <formula>Allocation!$A$1:$K$1</formula>
    <oldFormula>Allocation!$A$1:$K$1</oldFormula>
  </rdn>
  <rdn rId="0" localSheetId="7" customView="1" name="Z_55F258A9_3656_464A_8209_65541A4A9294_.wvu.FilterData" hidden="1" oldHidden="1">
    <formula>'SRS Reviews'!$A$1:$S$136</formula>
    <oldFormula>'SRS Reviews'!$A$1:$S$136</oldFormula>
  </rdn>
  <rdn rId="0" localSheetId="8" customView="1" name="Z_55F258A9_3656_464A_8209_65541A4A9294_.wvu.FilterData" hidden="1" oldHidden="1">
    <formula>Estimates!$A$2:$BC$460</formula>
    <oldFormula>Estimates!$A$2:$BC$460</oldFormula>
  </rdn>
  <rdn rId="0" localSheetId="10" customView="1" name="Z_55F258A9_3656_464A_8209_65541A4A9294_.wvu.FilterData" hidden="1" oldHidden="1">
    <formula>'Open SWPRs'!$A$1:$H$615</formula>
    <oldFormula>'Open SWPRs'!$A$1:$H$615</oldFormula>
  </rdn>
  <rdn rId="0" localSheetId="12" customView="1" name="Z_55F258A9_3656_464A_8209_65541A4A9294_.wvu.FilterData" hidden="1" oldHidden="1">
    <formula>'Build Plan'!$D$3:$L$48</formula>
    <oldFormula>'Build Plan'!$D$3:$L$48</oldFormula>
  </rdn>
  <rcv guid="{55F258A9-3656-464A-8209-65541A4A9294}" action="add"/>
</revisions>
</file>

<file path=xl/revisions/revisionLog65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3103" sId="3">
    <oc r="AJ316">
      <v>1</v>
    </oc>
    <nc r="AJ316">
      <v>100</v>
    </nc>
  </rcc>
  <rcc rId="23104" sId="3">
    <oc r="AR316">
      <v>1</v>
    </oc>
    <nc r="AR316">
      <v>100</v>
    </nc>
  </rcc>
  <rcc rId="23105" sId="3">
    <oc r="BA316">
      <v>1</v>
    </oc>
    <nc r="BA316">
      <v>100</v>
    </nc>
  </rcc>
  <rcv guid="{55F258A9-3656-464A-8209-65541A4A9294}" action="delete"/>
  <rdn rId="0" localSheetId="3" customView="1" name="Z_55F258A9_3656_464A_8209_65541A4A9294_.wvu.Rows" hidden="1" oldHidden="1">
    <formula>Plan!$489:$751</formula>
    <oldFormula>Plan!$489:$751</oldFormula>
  </rdn>
  <rdn rId="0" localSheetId="3" customView="1" name="Z_55F258A9_3656_464A_8209_65541A4A9294_.wvu.Cols" hidden="1" oldHidden="1">
    <formula>Plan!$S:$U,Plan!$BQ:$BT</formula>
    <oldFormula>Plan!$S:$U,Plan!$BQ:$BT</oldFormula>
  </rdn>
  <rdn rId="0" localSheetId="3" customView="1" name="Z_55F258A9_3656_464A_8209_65541A4A9294_.wvu.FilterData" hidden="1" oldHidden="1">
    <formula>Plan!$A$5:$BQ$469</formula>
    <oldFormula>Plan!$A$5:$BQ$469</oldFormula>
  </rdn>
  <rdn rId="0" localSheetId="4" customView="1" name="Z_55F258A9_3656_464A_8209_65541A4A9294_.wvu.FilterData" hidden="1" oldHidden="1">
    <formula>'Delivery Docs Plan'!$I$1:$I$38</formula>
    <oldFormula>'Delivery Docs Plan'!$I$1:$I$38</oldFormula>
  </rdn>
  <rdn rId="0" localSheetId="5" customView="1" name="Z_55F258A9_3656_464A_8209_65541A4A9294_.wvu.Rows" hidden="1" oldHidden="1">
    <formula>'PR Matrix'!$1:$1</formula>
    <oldFormula>'PR Matrix'!$1:$1</oldFormula>
  </rdn>
  <rdn rId="0" localSheetId="5" customView="1" name="Z_55F258A9_3656_464A_8209_65541A4A9294_.wvu.Cols" hidden="1" oldHidden="1">
    <formula>'PR Matrix'!$JK:$XFD</formula>
    <oldFormula>'PR Matrix'!$JK:$XFD</oldFormula>
  </rdn>
  <rdn rId="0" localSheetId="6" customView="1" name="Z_55F258A9_3656_464A_8209_65541A4A9294_.wvu.Cols" hidden="1" oldHidden="1">
    <formula>Allocation!$L:$XFD</formula>
    <oldFormula>Allocation!$L:$XFD</oldFormula>
  </rdn>
  <rdn rId="0" localSheetId="6" customView="1" name="Z_55F258A9_3656_464A_8209_65541A4A9294_.wvu.FilterData" hidden="1" oldHidden="1">
    <formula>Allocation!$A$1:$K$1</formula>
    <oldFormula>Allocation!$A$1:$K$1</oldFormula>
  </rdn>
  <rdn rId="0" localSheetId="7" customView="1" name="Z_55F258A9_3656_464A_8209_65541A4A9294_.wvu.FilterData" hidden="1" oldHidden="1">
    <formula>'SRS Reviews'!$A$1:$S$136</formula>
    <oldFormula>'SRS Reviews'!$A$1:$S$136</oldFormula>
  </rdn>
  <rdn rId="0" localSheetId="8" customView="1" name="Z_55F258A9_3656_464A_8209_65541A4A9294_.wvu.FilterData" hidden="1" oldHidden="1">
    <formula>Estimates!$A$2:$BC$460</formula>
    <oldFormula>Estimates!$A$2:$BC$460</oldFormula>
  </rdn>
  <rdn rId="0" localSheetId="10" customView="1" name="Z_55F258A9_3656_464A_8209_65541A4A9294_.wvu.FilterData" hidden="1" oldHidden="1">
    <formula>'Open SWPRs'!$A$1:$H$615</formula>
    <oldFormula>'Open SWPRs'!$A$1:$H$615</oldFormula>
  </rdn>
  <rdn rId="0" localSheetId="12" customView="1" name="Z_55F258A9_3656_464A_8209_65541A4A9294_.wvu.FilterData" hidden="1" oldHidden="1">
    <formula>'Build Plan'!$D$3:$L$48</formula>
    <oldFormula>'Build Plan'!$D$3:$L$48</oldFormula>
  </rdn>
  <rcv guid="{55F258A9-3656-464A-8209-65541A4A9294}" action="add"/>
</revisions>
</file>

<file path=xl/revisions/revisionLog65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3118" sId="3">
    <nc r="BB316">
      <v>100</v>
    </nc>
  </rcc>
  <rcc rId="23119" sId="3">
    <nc r="BD316">
      <v>100</v>
    </nc>
  </rcc>
  <rcc rId="23120" sId="3">
    <oc r="AR299">
      <v>100</v>
    </oc>
    <nc r="AR299">
      <v>99</v>
    </nc>
  </rcc>
  <rcmt sheetId="3" cell="AR299" guid="{AD9E4E99-0D1F-4247-8D96-99AEC80EE8AE}" author="Pulman, Stephen" newLength="46"/>
  <rcv guid="{55F258A9-3656-464A-8209-65541A4A9294}" action="delete"/>
  <rdn rId="0" localSheetId="3" customView="1" name="Z_55F258A9_3656_464A_8209_65541A4A9294_.wvu.Rows" hidden="1" oldHidden="1">
    <formula>Plan!$489:$751</formula>
    <oldFormula>Plan!$489:$751</oldFormula>
  </rdn>
  <rdn rId="0" localSheetId="3" customView="1" name="Z_55F258A9_3656_464A_8209_65541A4A9294_.wvu.Cols" hidden="1" oldHidden="1">
    <formula>Plan!$S:$U,Plan!$BQ:$BT</formula>
    <oldFormula>Plan!$S:$U,Plan!$BQ:$BT</oldFormula>
  </rdn>
  <rdn rId="0" localSheetId="3" customView="1" name="Z_55F258A9_3656_464A_8209_65541A4A9294_.wvu.FilterData" hidden="1" oldHidden="1">
    <formula>Plan!$A$5:$BQ$469</formula>
    <oldFormula>Plan!$A$5:$BQ$469</oldFormula>
  </rdn>
  <rdn rId="0" localSheetId="4" customView="1" name="Z_55F258A9_3656_464A_8209_65541A4A9294_.wvu.FilterData" hidden="1" oldHidden="1">
    <formula>'Delivery Docs Plan'!$I$1:$I$38</formula>
    <oldFormula>'Delivery Docs Plan'!$I$1:$I$38</oldFormula>
  </rdn>
  <rdn rId="0" localSheetId="5" customView="1" name="Z_55F258A9_3656_464A_8209_65541A4A9294_.wvu.Rows" hidden="1" oldHidden="1">
    <formula>'PR Matrix'!$1:$1</formula>
    <oldFormula>'PR Matrix'!$1:$1</oldFormula>
  </rdn>
  <rdn rId="0" localSheetId="5" customView="1" name="Z_55F258A9_3656_464A_8209_65541A4A9294_.wvu.Cols" hidden="1" oldHidden="1">
    <formula>'PR Matrix'!$JK:$XFD</formula>
    <oldFormula>'PR Matrix'!$JK:$XFD</oldFormula>
  </rdn>
  <rdn rId="0" localSheetId="6" customView="1" name="Z_55F258A9_3656_464A_8209_65541A4A9294_.wvu.Cols" hidden="1" oldHidden="1">
    <formula>Allocation!$L:$XFD</formula>
    <oldFormula>Allocation!$L:$XFD</oldFormula>
  </rdn>
  <rdn rId="0" localSheetId="6" customView="1" name="Z_55F258A9_3656_464A_8209_65541A4A9294_.wvu.FilterData" hidden="1" oldHidden="1">
    <formula>Allocation!$A$1:$K$1</formula>
    <oldFormula>Allocation!$A$1:$K$1</oldFormula>
  </rdn>
  <rdn rId="0" localSheetId="7" customView="1" name="Z_55F258A9_3656_464A_8209_65541A4A9294_.wvu.FilterData" hidden="1" oldHidden="1">
    <formula>'SRS Reviews'!$A$1:$S$136</formula>
    <oldFormula>'SRS Reviews'!$A$1:$S$136</oldFormula>
  </rdn>
  <rdn rId="0" localSheetId="8" customView="1" name="Z_55F258A9_3656_464A_8209_65541A4A9294_.wvu.FilterData" hidden="1" oldHidden="1">
    <formula>Estimates!$A$2:$BC$460</formula>
    <oldFormula>Estimates!$A$2:$BC$460</oldFormula>
  </rdn>
  <rdn rId="0" localSheetId="10" customView="1" name="Z_55F258A9_3656_464A_8209_65541A4A9294_.wvu.FilterData" hidden="1" oldHidden="1">
    <formula>'Open SWPRs'!$A$1:$H$615</formula>
    <oldFormula>'Open SWPRs'!$A$1:$H$615</oldFormula>
  </rdn>
  <rdn rId="0" localSheetId="12" customView="1" name="Z_55F258A9_3656_464A_8209_65541A4A9294_.wvu.FilterData" hidden="1" oldHidden="1">
    <formula>'Build Plan'!$D$3:$L$48</formula>
    <oldFormula>'Build Plan'!$D$3:$L$48</oldFormula>
  </rdn>
  <rcv guid="{55F258A9-3656-464A-8209-65541A4A9294}" action="add"/>
</revisions>
</file>

<file path=xl/revisions/revisionLog65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3133" sId="3">
    <oc r="V299">
      <v>2</v>
    </oc>
    <nc r="V299">
      <v>1</v>
    </nc>
  </rcc>
  <rcc rId="23134" sId="3">
    <oc r="V316">
      <v>2</v>
    </oc>
    <nc r="V316">
      <v>1</v>
    </nc>
  </rcc>
  <rcc rId="23135" sId="3">
    <oc r="V171">
      <v>1</v>
    </oc>
    <nc r="V171">
      <v>2</v>
    </nc>
  </rcc>
  <rcc rId="23136" sId="3">
    <oc r="V172">
      <v>1</v>
    </oc>
    <nc r="V172">
      <v>2</v>
    </nc>
  </rcc>
  <rcc rId="23137" sId="3">
    <oc r="V173">
      <v>1</v>
    </oc>
    <nc r="V173">
      <v>3</v>
    </nc>
  </rcc>
  <rcc rId="23138" sId="3">
    <oc r="V135">
      <v>1</v>
    </oc>
    <nc r="V135" t="inlineStr">
      <is>
        <t>1,3</t>
      </is>
    </nc>
  </rcc>
  <rcc rId="23139" sId="3">
    <oc r="V180">
      <v>1</v>
    </oc>
    <nc r="V180">
      <v>2</v>
    </nc>
  </rcc>
  <rcc rId="23140" sId="3">
    <oc r="V181">
      <v>1</v>
    </oc>
    <nc r="V181">
      <v>2</v>
    </nc>
  </rcc>
</revisions>
</file>

<file path=xl/revisions/revisionLog65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3141" sId="4">
    <oc r="I15" t="inlineStr">
      <is>
        <t>TCS/RRB</t>
      </is>
    </oc>
    <nc r="I15" t="inlineStr">
      <is>
        <t>TCS</t>
      </is>
    </nc>
  </rcc>
  <rcc rId="23142" sId="4">
    <oc r="J15" t="inlineStr">
      <is>
        <t>RRB/TCS</t>
      </is>
    </oc>
    <nc r="J15" t="inlineStr">
      <is>
        <t xml:space="preserve">RRB </t>
      </is>
    </nc>
  </rcc>
  <rfmt sheetId="4" sqref="P15" start="0" length="0">
    <dxf>
      <font>
        <sz val="10"/>
        <color auto="1"/>
        <name val="Arial"/>
        <scheme val="none"/>
      </font>
    </dxf>
  </rfmt>
  <rcc rId="23143" sId="4">
    <nc r="P15" t="inlineStr">
      <is>
        <t>NFPR2308</t>
      </is>
    </nc>
  </rcc>
  <rfmt sheetId="4" sqref="P15" start="0" length="2147483647">
    <dxf>
      <font>
        <color rgb="FFFF0000"/>
      </font>
    </dxf>
  </rfmt>
</revisions>
</file>

<file path=xl/revisions/revisionLog65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3144" sId="4">
    <oc r="I33" t="inlineStr">
      <is>
        <t>Baz</t>
      </is>
    </oc>
    <nc r="I33" t="inlineStr">
      <is>
        <t>Baz/IH</t>
      </is>
    </nc>
  </rcc>
  <rcc rId="23145" sId="4">
    <oc r="I35" t="inlineStr">
      <is>
        <t>Baz</t>
      </is>
    </oc>
    <nc r="I35" t="inlineStr">
      <is>
        <t>Baz/IH</t>
      </is>
    </nc>
  </rcc>
  <rcc rId="23146" sId="4">
    <oc r="I36" t="inlineStr">
      <is>
        <t>Baz</t>
      </is>
    </oc>
    <nc r="I36" t="inlineStr">
      <is>
        <t>Baz/IH</t>
      </is>
    </nc>
  </rcc>
  <rcc rId="23147" sId="4">
    <oc r="I37" t="inlineStr">
      <is>
        <t>Baz</t>
      </is>
    </oc>
    <nc r="I37" t="inlineStr">
      <is>
        <t>TCS</t>
      </is>
    </nc>
  </rcc>
  <rcc rId="23148" sId="4">
    <oc r="I38" t="inlineStr">
      <is>
        <t>Baz</t>
      </is>
    </oc>
    <nc r="I38" t="inlineStr">
      <is>
        <t>TCS</t>
      </is>
    </nc>
  </rcc>
  <rcc rId="23149" sId="4">
    <oc r="J38" t="inlineStr">
      <is>
        <t>DD</t>
      </is>
    </oc>
    <nc r="J38" t="inlineStr">
      <is>
        <t>LC</t>
      </is>
    </nc>
  </rcc>
  <rcc rId="23150" sId="4">
    <oc r="I39" t="inlineStr">
      <is>
        <t>CN</t>
      </is>
    </oc>
    <nc r="I39" t="inlineStr">
      <is>
        <t>RRB</t>
      </is>
    </nc>
  </rcc>
</revisions>
</file>

<file path=xl/revisions/revisionLog65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4" sqref="G39" start="0" length="0">
    <dxf>
      <alignment horizontal="center" vertical="top" readingOrder="0"/>
    </dxf>
  </rfmt>
  <rcc rId="23151" sId="4" odxf="1" s="1" dxf="1">
    <nc r="H39" t="inlineStr">
      <is>
        <t>Y</t>
      </is>
    </nc>
    <o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odxf>
    <ndxf>
      <font>
        <sz val="10"/>
        <color auto="1"/>
        <name val="Arial"/>
        <scheme val="none"/>
      </font>
      <alignment horizontal="center" wrapText="1" readingOrder="0"/>
      <border outline="0">
        <left style="thin">
          <color indexed="64"/>
        </left>
        <right style="thin">
          <color indexed="64"/>
        </right>
      </border>
    </ndxf>
  </rcc>
</revisions>
</file>

<file path=xl/revisions/revisionLog65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3152" sId="3">
    <oc r="Z13">
      <v>60</v>
    </oc>
    <nc r="Z13">
      <v>100</v>
    </nc>
  </rcc>
  <rcc rId="23153" sId="3">
    <oc r="AI13">
      <v>60</v>
    </oc>
    <nc r="AI13">
      <v>100</v>
    </nc>
  </rcc>
  <rcc rId="23154" sId="3">
    <oc r="AQ13">
      <v>60</v>
    </oc>
    <nc r="AQ13">
      <v>100</v>
    </nc>
  </rcc>
  <rcc rId="23155" sId="3">
    <oc r="AY13">
      <v>60</v>
    </oc>
    <nc r="AY13">
      <v>100</v>
    </nc>
  </rcc>
  <rm rId="23156" sheetId="3" source="E13" destination="F13" sourceSheetId="3">
    <rfmt sheetId="3" sqref="F13" start="0" length="0">
      <dxf>
        <font>
          <sz val="8"/>
          <color auto="1"/>
          <name val="Arial"/>
          <scheme val="none"/>
        </font>
        <alignment horizontal="left" vertical="top" wrapText="1" readingOrder="0"/>
        <border outline="0">
          <left style="thin">
            <color indexed="64"/>
          </left>
          <right style="thin">
            <color indexed="64"/>
          </right>
        </border>
      </dxf>
    </rfmt>
  </rm>
  <rcv guid="{00CA5430-6B3A-4E12-B07E-9C9EC9D8F7A7}" action="delete"/>
  <rdn rId="0" localSheetId="3" customView="1" name="Z_00CA5430_6B3A_4E12_B07E_9C9EC9D8F7A7_.wvu.Rows" hidden="1" oldHidden="1">
    <formula>Plan!$489:$751</formula>
    <oldFormula>Plan!$489:$751</oldFormula>
  </rdn>
  <rdn rId="0" localSheetId="3" customView="1" name="Z_00CA5430_6B3A_4E12_B07E_9C9EC9D8F7A7_.wvu.Cols" hidden="1" oldHidden="1">
    <formula>Plan!$S:$U,Plan!$AL:$AL,Plan!$AN:$AN,Plan!$BQ:$BT</formula>
    <oldFormula>Plan!$S:$U,Plan!$AL:$AL,Plan!$AN:$AN,Plan!$BQ:$BT</oldFormula>
  </rdn>
  <rdn rId="0" localSheetId="3" customView="1" name="Z_00CA5430_6B3A_4E12_B07E_9C9EC9D8F7A7_.wvu.FilterData" hidden="1" oldHidden="1">
    <formula>Plan!$A$5:$BQ$469</formula>
    <oldFormula>Plan!$A$5:$BQ$469</oldFormula>
  </rdn>
  <rdn rId="0" localSheetId="4" customView="1" name="Z_00CA5430_6B3A_4E12_B07E_9C9EC9D8F7A7_.wvu.FilterData" hidden="1" oldHidden="1">
    <formula>'Delivery Docs Plan'!$I$1:$I$38</formula>
    <oldFormula>'Delivery Docs Plan'!$I$1:$I$38</oldFormula>
  </rdn>
  <rdn rId="0" localSheetId="5" customView="1" name="Z_00CA5430_6B3A_4E12_B07E_9C9EC9D8F7A7_.wvu.Rows" hidden="1" oldHidden="1">
    <formula>'PR Matrix'!$1:$1</formula>
    <oldFormula>'PR Matrix'!$1:$1</oldFormula>
  </rdn>
  <rdn rId="0" localSheetId="5" customView="1" name="Z_00CA5430_6B3A_4E12_B07E_9C9EC9D8F7A7_.wvu.Cols" hidden="1" oldHidden="1">
    <formula>'PR Matrix'!$JK:$XFD</formula>
    <oldFormula>'PR Matrix'!$JK:$XFD</oldFormula>
  </rdn>
  <rdn rId="0" localSheetId="6" customView="1" name="Z_00CA5430_6B3A_4E12_B07E_9C9EC9D8F7A7_.wvu.Cols" hidden="1" oldHidden="1">
    <formula>Allocation!$L:$XFD</formula>
    <oldFormula>Allocation!$L:$XFD</oldFormula>
  </rdn>
  <rdn rId="0" localSheetId="6" customView="1" name="Z_00CA5430_6B3A_4E12_B07E_9C9EC9D8F7A7_.wvu.FilterData" hidden="1" oldHidden="1">
    <formula>Allocation!$A$1:$K$1</formula>
    <oldFormula>Allocation!$A$1:$K$1</oldFormula>
  </rdn>
  <rdn rId="0" localSheetId="7" customView="1" name="Z_00CA5430_6B3A_4E12_B07E_9C9EC9D8F7A7_.wvu.FilterData" hidden="1" oldHidden="1">
    <formula>'SRS Reviews'!$A$1:$S$136</formula>
    <oldFormula>'SRS Reviews'!$A$1:$S$136</oldFormula>
  </rdn>
  <rdn rId="0" localSheetId="8" customView="1" name="Z_00CA5430_6B3A_4E12_B07E_9C9EC9D8F7A7_.wvu.FilterData" hidden="1" oldHidden="1">
    <formula>Estimates!$A$2:$BC$460</formula>
    <oldFormula>Estimates!$A$2:$BC$460</oldFormula>
  </rdn>
  <rdn rId="0" localSheetId="10" customView="1" name="Z_00CA5430_6B3A_4E12_B07E_9C9EC9D8F7A7_.wvu.FilterData" hidden="1" oldHidden="1">
    <formula>'Open SWPRs'!$A$1:$H$615</formula>
    <oldFormula>'Open SWPRs'!$A$1:$H$615</oldFormula>
  </rdn>
  <rdn rId="0" localSheetId="12" customView="1" name="Z_00CA5430_6B3A_4E12_B07E_9C9EC9D8F7A7_.wvu.FilterData" hidden="1" oldHidden="1">
    <formula>'Build Plan'!$D$3:$L$48</formula>
    <oldFormula>'Build Plan'!$D$3:$L$48</oldFormula>
  </rdn>
  <rcv guid="{00CA5430-6B3A-4E12-B07E-9C9EC9D8F7A7}" action="add"/>
</revisions>
</file>

<file path=xl/revisions/revisionLog65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E13" start="0" length="0"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3" sqref="E13"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</rfmt>
  <rcc rId="23169" sId="3" odxf="1" dxf="1">
    <nc r="F135">
      <v>6207</v>
    </nc>
    <odxf>
      <numFmt numFmtId="30" formatCode="@"/>
      <alignment vertical="center" readingOrder="0"/>
    </odxf>
    <ndxf>
      <numFmt numFmtId="0" formatCode="General"/>
      <alignment vertical="top" readingOrder="0"/>
    </ndxf>
  </rcc>
  <rcc rId="23170" sId="3">
    <oc r="E135" t="inlineStr">
      <is>
        <t>6207, 6247</t>
      </is>
    </oc>
    <nc r="E135">
      <v>6247</v>
    </nc>
  </rcc>
  <rfmt sheetId="3" sqref="E13" start="0" length="0">
    <dxf>
      <alignment horizontal="left" vertical="top" readingOrder="0"/>
      <border outline="0">
        <top/>
        <bottom/>
      </border>
    </dxf>
  </rfmt>
</revisions>
</file>

<file path=xl/revisions/revisionLog65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mt sheetId="3" cell="Z135" guid="{03AB3038-7FF3-4BB9-BD6D-CC427E2FB7D0}" author="Rajan, Pragadesh" newLength="46"/>
  <rcmt sheetId="3" cell="AI135" guid="{DBB97789-0822-4F35-B6CE-8415550D7370}" author="Rajan, Pragadesh" newLength="46"/>
  <rcmt sheetId="3" cell="AQ135" guid="{BFB971C4-BD5E-476B-9F4D-21B1521DC805}" author="Rajan, Pragadesh" newLength="46"/>
  <rcmt sheetId="3" cell="AY135" guid="{DA267972-952D-4EB9-8C21-F93188F81BE7}" author="Rajan, Pragadesh" newLength="46"/>
</revisions>
</file>

<file path=xl/revisions/revisionLog65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3171" sId="3">
    <nc r="Z136">
      <v>10</v>
    </nc>
  </rcc>
  <rcc rId="23172" sId="3">
    <nc r="AI136">
      <v>10</v>
    </nc>
  </rcc>
  <rcc rId="23173" sId="3">
    <nc r="AQ136">
      <v>10</v>
    </nc>
  </rcc>
  <rcc rId="23174" sId="3">
    <nc r="AY136">
      <v>10</v>
    </nc>
  </rcc>
  <rcv guid="{00CA5430-6B3A-4E12-B07E-9C9EC9D8F7A7}" action="delete"/>
  <rdn rId="0" localSheetId="3" customView="1" name="Z_00CA5430_6B3A_4E12_B07E_9C9EC9D8F7A7_.wvu.Rows" hidden="1" oldHidden="1">
    <formula>Plan!$489:$751</formula>
    <oldFormula>Plan!$489:$751</oldFormula>
  </rdn>
  <rdn rId="0" localSheetId="3" customView="1" name="Z_00CA5430_6B3A_4E12_B07E_9C9EC9D8F7A7_.wvu.Cols" hidden="1" oldHidden="1">
    <formula>Plan!$S:$U,Plan!$AL:$AL,Plan!$AN:$AN,Plan!$BQ:$BT</formula>
    <oldFormula>Plan!$S:$U,Plan!$AL:$AL,Plan!$AN:$AN,Plan!$BQ:$BT</oldFormula>
  </rdn>
  <rdn rId="0" localSheetId="3" customView="1" name="Z_00CA5430_6B3A_4E12_B07E_9C9EC9D8F7A7_.wvu.FilterData" hidden="1" oldHidden="1">
    <formula>Plan!$A$5:$BQ$469</formula>
    <oldFormula>Plan!$A$5:$BQ$469</oldFormula>
  </rdn>
  <rdn rId="0" localSheetId="4" customView="1" name="Z_00CA5430_6B3A_4E12_B07E_9C9EC9D8F7A7_.wvu.FilterData" hidden="1" oldHidden="1">
    <formula>'Delivery Docs Plan'!$I$1:$I$38</formula>
    <oldFormula>'Delivery Docs Plan'!$I$1:$I$38</oldFormula>
  </rdn>
  <rdn rId="0" localSheetId="5" customView="1" name="Z_00CA5430_6B3A_4E12_B07E_9C9EC9D8F7A7_.wvu.Rows" hidden="1" oldHidden="1">
    <formula>'PR Matrix'!$1:$1</formula>
    <oldFormula>'PR Matrix'!$1:$1</oldFormula>
  </rdn>
  <rdn rId="0" localSheetId="5" customView="1" name="Z_00CA5430_6B3A_4E12_B07E_9C9EC9D8F7A7_.wvu.Cols" hidden="1" oldHidden="1">
    <formula>'PR Matrix'!$JK:$XFD</formula>
    <oldFormula>'PR Matrix'!$JK:$XFD</oldFormula>
  </rdn>
  <rdn rId="0" localSheetId="6" customView="1" name="Z_00CA5430_6B3A_4E12_B07E_9C9EC9D8F7A7_.wvu.Cols" hidden="1" oldHidden="1">
    <formula>Allocation!$L:$XFD</formula>
    <oldFormula>Allocation!$L:$XFD</oldFormula>
  </rdn>
  <rdn rId="0" localSheetId="6" customView="1" name="Z_00CA5430_6B3A_4E12_B07E_9C9EC9D8F7A7_.wvu.FilterData" hidden="1" oldHidden="1">
    <formula>Allocation!$A$1:$K$1</formula>
    <oldFormula>Allocation!$A$1:$K$1</oldFormula>
  </rdn>
  <rdn rId="0" localSheetId="7" customView="1" name="Z_00CA5430_6B3A_4E12_B07E_9C9EC9D8F7A7_.wvu.FilterData" hidden="1" oldHidden="1">
    <formula>'SRS Reviews'!$A$1:$S$136</formula>
    <oldFormula>'SRS Reviews'!$A$1:$S$136</oldFormula>
  </rdn>
  <rdn rId="0" localSheetId="8" customView="1" name="Z_00CA5430_6B3A_4E12_B07E_9C9EC9D8F7A7_.wvu.FilterData" hidden="1" oldHidden="1">
    <formula>Estimates!$A$2:$BC$460</formula>
    <oldFormula>Estimates!$A$2:$BC$460</oldFormula>
  </rdn>
  <rdn rId="0" localSheetId="10" customView="1" name="Z_00CA5430_6B3A_4E12_B07E_9C9EC9D8F7A7_.wvu.FilterData" hidden="1" oldHidden="1">
    <formula>'Open SWPRs'!$A$1:$H$615</formula>
    <oldFormula>'Open SWPRs'!$A$1:$H$615</oldFormula>
  </rdn>
  <rdn rId="0" localSheetId="12" customView="1" name="Z_00CA5430_6B3A_4E12_B07E_9C9EC9D8F7A7_.wvu.FilterData" hidden="1" oldHidden="1">
    <formula>'Build Plan'!$D$3:$L$48</formula>
    <oldFormula>'Build Plan'!$D$3:$L$48</oldFormula>
  </rdn>
  <rcv guid="{00CA5430-6B3A-4E12-B07E-9C9EC9D8F7A7}" action="add"/>
</revisions>
</file>

<file path=xl/revisions/revisionLog66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3187" sId="3">
    <oc r="AR299">
      <v>99</v>
    </oc>
    <nc r="AR299">
      <v>100</v>
    </nc>
  </rcc>
  <rcmt sheetId="3" cell="AR299" guid="{00000000-0000-0000-0000-000000000000}" action="delete" author="Pulman, Stephen"/>
  <rcc rId="23188" sId="3">
    <nc r="AK316">
      <v>100</v>
    </nc>
  </rcc>
  <rcc rId="23189" sId="3">
    <nc r="AP316">
      <v>100</v>
    </nc>
  </rcc>
  <rcv guid="{55F258A9-3656-464A-8209-65541A4A9294}" action="delete"/>
  <rdn rId="0" localSheetId="3" customView="1" name="Z_55F258A9_3656_464A_8209_65541A4A9294_.wvu.Rows" hidden="1" oldHidden="1">
    <formula>Plan!$489:$751</formula>
    <oldFormula>Plan!$489:$751</oldFormula>
  </rdn>
  <rdn rId="0" localSheetId="3" customView="1" name="Z_55F258A9_3656_464A_8209_65541A4A9294_.wvu.Cols" hidden="1" oldHidden="1">
    <formula>Plan!$S:$U,Plan!$BQ:$BT</formula>
    <oldFormula>Plan!$S:$U,Plan!$BQ:$BT</oldFormula>
  </rdn>
  <rdn rId="0" localSheetId="3" customView="1" name="Z_55F258A9_3656_464A_8209_65541A4A9294_.wvu.FilterData" hidden="1" oldHidden="1">
    <formula>Plan!$A$5:$BQ$469</formula>
    <oldFormula>Plan!$A$5:$BQ$469</oldFormula>
  </rdn>
  <rdn rId="0" localSheetId="4" customView="1" name="Z_55F258A9_3656_464A_8209_65541A4A9294_.wvu.FilterData" hidden="1" oldHidden="1">
    <formula>'Delivery Docs Plan'!$I$1:$I$38</formula>
    <oldFormula>'Delivery Docs Plan'!$I$1:$I$38</oldFormula>
  </rdn>
  <rdn rId="0" localSheetId="5" customView="1" name="Z_55F258A9_3656_464A_8209_65541A4A9294_.wvu.Rows" hidden="1" oldHidden="1">
    <formula>'PR Matrix'!$1:$1</formula>
    <oldFormula>'PR Matrix'!$1:$1</oldFormula>
  </rdn>
  <rdn rId="0" localSheetId="5" customView="1" name="Z_55F258A9_3656_464A_8209_65541A4A9294_.wvu.Cols" hidden="1" oldHidden="1">
    <formula>'PR Matrix'!$JK:$XFD</formula>
    <oldFormula>'PR Matrix'!$JK:$XFD</oldFormula>
  </rdn>
  <rdn rId="0" localSheetId="6" customView="1" name="Z_55F258A9_3656_464A_8209_65541A4A9294_.wvu.Cols" hidden="1" oldHidden="1">
    <formula>Allocation!$L:$XFD</formula>
    <oldFormula>Allocation!$L:$XFD</oldFormula>
  </rdn>
  <rdn rId="0" localSheetId="6" customView="1" name="Z_55F258A9_3656_464A_8209_65541A4A9294_.wvu.FilterData" hidden="1" oldHidden="1">
    <formula>Allocation!$A$1:$K$1</formula>
    <oldFormula>Allocation!$A$1:$K$1</oldFormula>
  </rdn>
  <rdn rId="0" localSheetId="7" customView="1" name="Z_55F258A9_3656_464A_8209_65541A4A9294_.wvu.FilterData" hidden="1" oldHidden="1">
    <formula>'SRS Reviews'!$A$1:$S$136</formula>
    <oldFormula>'SRS Reviews'!$A$1:$S$136</oldFormula>
  </rdn>
  <rdn rId="0" localSheetId="8" customView="1" name="Z_55F258A9_3656_464A_8209_65541A4A9294_.wvu.FilterData" hidden="1" oldHidden="1">
    <formula>Estimates!$A$2:$BC$460</formula>
    <oldFormula>Estimates!$A$2:$BC$460</oldFormula>
  </rdn>
  <rdn rId="0" localSheetId="10" customView="1" name="Z_55F258A9_3656_464A_8209_65541A4A9294_.wvu.FilterData" hidden="1" oldHidden="1">
    <formula>'Open SWPRs'!$A$1:$H$615</formula>
    <oldFormula>'Open SWPRs'!$A$1:$H$615</oldFormula>
  </rdn>
  <rdn rId="0" localSheetId="12" customView="1" name="Z_55F258A9_3656_464A_8209_65541A4A9294_.wvu.FilterData" hidden="1" oldHidden="1">
    <formula>'Build Plan'!$D$3:$L$48</formula>
    <oldFormula>'Build Plan'!$D$3:$L$48</oldFormula>
  </rdn>
  <rcv guid="{55F258A9-3656-464A-8209-65541A4A9294}" action="add"/>
</revisions>
</file>

<file path=xl/revisions/revisionLog66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3202" sId="3">
    <nc r="AM316" t="inlineStr">
      <is>
        <t>Y</t>
      </is>
    </nc>
  </rcc>
</revisions>
</file>

<file path=xl/revisions/revisionLog66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3203" sId="3">
    <oc r="Z136">
      <v>10</v>
    </oc>
    <nc r="Z136">
      <v>100</v>
    </nc>
  </rcc>
  <rcc rId="23204" sId="3">
    <oc r="AI136">
      <v>10</v>
    </oc>
    <nc r="AI136">
      <v>100</v>
    </nc>
  </rcc>
  <rcc rId="23205" sId="3">
    <oc r="AQ136">
      <v>10</v>
    </oc>
    <nc r="AQ136">
      <v>100</v>
    </nc>
  </rcc>
  <rcc rId="23206" sId="3">
    <oc r="AY136">
      <v>10</v>
    </oc>
    <nc r="AY136">
      <v>100</v>
    </nc>
  </rcc>
  <rcc rId="23207" sId="3" odxf="1" dxf="1">
    <nc r="F136">
      <v>6207</v>
    </nc>
    <odxf>
      <numFmt numFmtId="30" formatCode="@"/>
    </odxf>
    <ndxf>
      <numFmt numFmtId="0" formatCode="General"/>
    </ndxf>
  </rcc>
  <rcc rId="23208" sId="3" odxf="1" dxf="1">
    <nc r="F137">
      <v>6207</v>
    </nc>
    <odxf>
      <font>
        <sz val="8"/>
      </font>
    </odxf>
    <ndxf>
      <font>
        <sz val="8"/>
        <color rgb="FF000000"/>
      </font>
    </ndxf>
  </rcc>
  <rcc rId="23209" sId="3" odxf="1" dxf="1">
    <nc r="F138" t="inlineStr">
      <is>
        <t>6207</t>
      </is>
    </nc>
    <odxf>
      <font>
        <sz val="8"/>
        <color rgb="FF000000"/>
      </font>
      <numFmt numFmtId="0" formatCode="General"/>
    </odxf>
    <ndxf>
      <font>
        <sz val="8"/>
        <color rgb="FF000000"/>
      </font>
      <numFmt numFmtId="30" formatCode="@"/>
    </ndxf>
  </rcc>
  <rcc rId="23210" sId="3" odxf="1" dxf="1">
    <nc r="F297">
      <v>6207</v>
    </nc>
    <odxf>
      <font>
        <sz val="8"/>
      </font>
    </odxf>
    <ndxf>
      <font>
        <sz val="8"/>
        <color rgb="FF000000"/>
      </font>
    </ndxf>
  </rcc>
  <rcc rId="23211" sId="3" odxf="1" dxf="1">
    <nc r="F298">
      <v>6207</v>
    </nc>
    <odxf>
      <numFmt numFmtId="30" formatCode="@"/>
    </odxf>
    <ndxf>
      <numFmt numFmtId="0" formatCode="General"/>
    </ndxf>
  </rcc>
  <rcc rId="23212" sId="3">
    <oc r="E136">
      <v>6207</v>
    </oc>
    <nc r="E136"/>
  </rcc>
  <rcc rId="23213" sId="3">
    <oc r="E297">
      <v>6207</v>
    </oc>
    <nc r="E297"/>
  </rcc>
  <rcc rId="23214" sId="3">
    <oc r="E298" t="inlineStr">
      <is>
        <t>6207</t>
      </is>
    </oc>
    <nc r="E298"/>
  </rcc>
  <rcc rId="23215" sId="3">
    <nc r="AQ297">
      <v>100</v>
    </nc>
  </rcc>
  <rcc rId="23216" sId="3">
    <nc r="AQ298">
      <v>100</v>
    </nc>
  </rcc>
  <rcc rId="23217" sId="3">
    <nc r="AI298">
      <v>100</v>
    </nc>
  </rcc>
  <rcc rId="23218" sId="3">
    <nc r="Z298">
      <v>100</v>
    </nc>
  </rcc>
  <rcc rId="23219" sId="3">
    <nc r="AY298">
      <v>100</v>
    </nc>
  </rcc>
  <rcv guid="{00CA5430-6B3A-4E12-B07E-9C9EC9D8F7A7}" action="delete"/>
  <rdn rId="0" localSheetId="3" customView="1" name="Z_00CA5430_6B3A_4E12_B07E_9C9EC9D8F7A7_.wvu.Rows" hidden="1" oldHidden="1">
    <formula>Plan!$489:$751</formula>
    <oldFormula>Plan!$489:$751</oldFormula>
  </rdn>
  <rdn rId="0" localSheetId="3" customView="1" name="Z_00CA5430_6B3A_4E12_B07E_9C9EC9D8F7A7_.wvu.Cols" hidden="1" oldHidden="1">
    <formula>Plan!$S:$U,Plan!$AL:$AL,Plan!$AN:$AN,Plan!$BQ:$BT</formula>
    <oldFormula>Plan!$S:$U,Plan!$AL:$AL,Plan!$AN:$AN,Plan!$BQ:$BT</oldFormula>
  </rdn>
  <rdn rId="0" localSheetId="3" customView="1" name="Z_00CA5430_6B3A_4E12_B07E_9C9EC9D8F7A7_.wvu.FilterData" hidden="1" oldHidden="1">
    <formula>Plan!$A$5:$BQ$469</formula>
    <oldFormula>Plan!$A$5:$BQ$469</oldFormula>
  </rdn>
  <rdn rId="0" localSheetId="4" customView="1" name="Z_00CA5430_6B3A_4E12_B07E_9C9EC9D8F7A7_.wvu.FilterData" hidden="1" oldHidden="1">
    <formula>'Delivery Docs Plan'!$I$1:$I$38</formula>
    <oldFormula>'Delivery Docs Plan'!$I$1:$I$38</oldFormula>
  </rdn>
  <rdn rId="0" localSheetId="5" customView="1" name="Z_00CA5430_6B3A_4E12_B07E_9C9EC9D8F7A7_.wvu.Rows" hidden="1" oldHidden="1">
    <formula>'PR Matrix'!$1:$1</formula>
    <oldFormula>'PR Matrix'!$1:$1</oldFormula>
  </rdn>
  <rdn rId="0" localSheetId="5" customView="1" name="Z_00CA5430_6B3A_4E12_B07E_9C9EC9D8F7A7_.wvu.Cols" hidden="1" oldHidden="1">
    <formula>'PR Matrix'!$JK:$XFD</formula>
    <oldFormula>'PR Matrix'!$JK:$XFD</oldFormula>
  </rdn>
  <rdn rId="0" localSheetId="6" customView="1" name="Z_00CA5430_6B3A_4E12_B07E_9C9EC9D8F7A7_.wvu.Cols" hidden="1" oldHidden="1">
    <formula>Allocation!$L:$XFD</formula>
    <oldFormula>Allocation!$L:$XFD</oldFormula>
  </rdn>
  <rdn rId="0" localSheetId="6" customView="1" name="Z_00CA5430_6B3A_4E12_B07E_9C9EC9D8F7A7_.wvu.FilterData" hidden="1" oldHidden="1">
    <formula>Allocation!$A$1:$K$1</formula>
    <oldFormula>Allocation!$A$1:$K$1</oldFormula>
  </rdn>
  <rdn rId="0" localSheetId="7" customView="1" name="Z_00CA5430_6B3A_4E12_B07E_9C9EC9D8F7A7_.wvu.FilterData" hidden="1" oldHidden="1">
    <formula>'SRS Reviews'!$A$1:$S$136</formula>
    <oldFormula>'SRS Reviews'!$A$1:$S$136</oldFormula>
  </rdn>
  <rdn rId="0" localSheetId="8" customView="1" name="Z_00CA5430_6B3A_4E12_B07E_9C9EC9D8F7A7_.wvu.FilterData" hidden="1" oldHidden="1">
    <formula>Estimates!$A$2:$BC$460</formula>
    <oldFormula>Estimates!$A$2:$BC$460</oldFormula>
  </rdn>
  <rdn rId="0" localSheetId="10" customView="1" name="Z_00CA5430_6B3A_4E12_B07E_9C9EC9D8F7A7_.wvu.FilterData" hidden="1" oldHidden="1">
    <formula>'Open SWPRs'!$A$1:$H$615</formula>
    <oldFormula>'Open SWPRs'!$A$1:$H$615</oldFormula>
  </rdn>
  <rdn rId="0" localSheetId="12" customView="1" name="Z_00CA5430_6B3A_4E12_B07E_9C9EC9D8F7A7_.wvu.FilterData" hidden="1" oldHidden="1">
    <formula>'Build Plan'!$D$3:$L$48</formula>
    <oldFormula>'Build Plan'!$D$3:$L$48</oldFormula>
  </rdn>
  <rcv guid="{00CA5430-6B3A-4E12-B07E-9C9EC9D8F7A7}" action="add"/>
</revisions>
</file>

<file path=xl/revisions/revisionLog66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3232" sId="3">
    <nc r="AA13">
      <v>1</v>
    </nc>
  </rcc>
  <rcc rId="23233" sId="3">
    <nc r="AJ13">
      <v>1</v>
    </nc>
  </rcc>
  <rcc rId="23234" sId="3">
    <nc r="AR13">
      <v>1</v>
    </nc>
  </rcc>
  <rcc rId="23235" sId="3">
    <nc r="BA13">
      <v>1</v>
    </nc>
  </rcc>
  <rcc rId="23236" sId="3">
    <nc r="AA136">
      <v>1</v>
    </nc>
  </rcc>
  <rcc rId="23237" sId="3">
    <nc r="AJ136">
      <v>1</v>
    </nc>
  </rcc>
  <rcc rId="23238" sId="3">
    <nc r="AR136">
      <v>1</v>
    </nc>
  </rcc>
  <rcc rId="23239" sId="3">
    <nc r="BA136">
      <v>1</v>
    </nc>
  </rcc>
  <rcc rId="23240" sId="3">
    <nc r="AA298">
      <v>1</v>
    </nc>
  </rcc>
  <rcc rId="23241" sId="3">
    <nc r="AJ298">
      <v>1</v>
    </nc>
  </rcc>
  <rcc rId="23242" sId="3">
    <nc r="AR298">
      <v>1</v>
    </nc>
  </rcc>
  <rcc rId="23243" sId="3">
    <nc r="BA298">
      <v>1</v>
    </nc>
  </rcc>
  <rcv guid="{55F258A9-3656-464A-8209-65541A4A9294}" action="delete"/>
  <rdn rId="0" localSheetId="3" customView="1" name="Z_55F258A9_3656_464A_8209_65541A4A9294_.wvu.Rows" hidden="1" oldHidden="1">
    <formula>Plan!$489:$751</formula>
    <oldFormula>Plan!$489:$751</oldFormula>
  </rdn>
  <rdn rId="0" localSheetId="3" customView="1" name="Z_55F258A9_3656_464A_8209_65541A4A9294_.wvu.Cols" hidden="1" oldHidden="1">
    <formula>Plan!$S:$U,Plan!$BQ:$BT</formula>
    <oldFormula>Plan!$S:$U,Plan!$BQ:$BT</oldFormula>
  </rdn>
  <rdn rId="0" localSheetId="3" customView="1" name="Z_55F258A9_3656_464A_8209_65541A4A9294_.wvu.FilterData" hidden="1" oldHidden="1">
    <formula>Plan!$A$5:$BQ$469</formula>
    <oldFormula>Plan!$A$5:$BQ$469</oldFormula>
  </rdn>
  <rdn rId="0" localSheetId="4" customView="1" name="Z_55F258A9_3656_464A_8209_65541A4A9294_.wvu.FilterData" hidden="1" oldHidden="1">
    <formula>'Delivery Docs Plan'!$I$1:$I$38</formula>
    <oldFormula>'Delivery Docs Plan'!$I$1:$I$38</oldFormula>
  </rdn>
  <rdn rId="0" localSheetId="5" customView="1" name="Z_55F258A9_3656_464A_8209_65541A4A9294_.wvu.Rows" hidden="1" oldHidden="1">
    <formula>'PR Matrix'!$1:$1</formula>
    <oldFormula>'PR Matrix'!$1:$1</oldFormula>
  </rdn>
  <rdn rId="0" localSheetId="5" customView="1" name="Z_55F258A9_3656_464A_8209_65541A4A9294_.wvu.Cols" hidden="1" oldHidden="1">
    <formula>'PR Matrix'!$JK:$XFD</formula>
    <oldFormula>'PR Matrix'!$JK:$XFD</oldFormula>
  </rdn>
  <rdn rId="0" localSheetId="6" customView="1" name="Z_55F258A9_3656_464A_8209_65541A4A9294_.wvu.Cols" hidden="1" oldHidden="1">
    <formula>Allocation!$L:$XFD</formula>
    <oldFormula>Allocation!$L:$XFD</oldFormula>
  </rdn>
  <rdn rId="0" localSheetId="6" customView="1" name="Z_55F258A9_3656_464A_8209_65541A4A9294_.wvu.FilterData" hidden="1" oldHidden="1">
    <formula>Allocation!$A$1:$K$1</formula>
    <oldFormula>Allocation!$A$1:$K$1</oldFormula>
  </rdn>
  <rdn rId="0" localSheetId="7" customView="1" name="Z_55F258A9_3656_464A_8209_65541A4A9294_.wvu.FilterData" hidden="1" oldHidden="1">
    <formula>'SRS Reviews'!$A$1:$S$136</formula>
    <oldFormula>'SRS Reviews'!$A$1:$S$136</oldFormula>
  </rdn>
  <rdn rId="0" localSheetId="8" customView="1" name="Z_55F258A9_3656_464A_8209_65541A4A9294_.wvu.FilterData" hidden="1" oldHidden="1">
    <formula>Estimates!$A$2:$BC$460</formula>
    <oldFormula>Estimates!$A$2:$BC$460</oldFormula>
  </rdn>
  <rdn rId="0" localSheetId="10" customView="1" name="Z_55F258A9_3656_464A_8209_65541A4A9294_.wvu.FilterData" hidden="1" oldHidden="1">
    <formula>'Open SWPRs'!$A$1:$H$615</formula>
    <oldFormula>'Open SWPRs'!$A$1:$H$615</oldFormula>
  </rdn>
  <rdn rId="0" localSheetId="12" customView="1" name="Z_55F258A9_3656_464A_8209_65541A4A9294_.wvu.FilterData" hidden="1" oldHidden="1">
    <formula>'Build Plan'!$D$3:$L$48</formula>
    <oldFormula>'Build Plan'!$D$3:$L$48</oldFormula>
  </rdn>
  <rcv guid="{55F258A9-3656-464A-8209-65541A4A9294}" action="add"/>
</revisions>
</file>

<file path=xl/revisions/revisionLog66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3256" sId="3">
    <nc r="AR297">
      <v>1</v>
    </nc>
  </rcc>
  <rcv guid="{55F258A9-3656-464A-8209-65541A4A9294}" action="delete"/>
  <rdn rId="0" localSheetId="3" customView="1" name="Z_55F258A9_3656_464A_8209_65541A4A9294_.wvu.Rows" hidden="1" oldHidden="1">
    <formula>Plan!$489:$751</formula>
    <oldFormula>Plan!$489:$751</oldFormula>
  </rdn>
  <rdn rId="0" localSheetId="3" customView="1" name="Z_55F258A9_3656_464A_8209_65541A4A9294_.wvu.Cols" hidden="1" oldHidden="1">
    <formula>Plan!$S:$U,Plan!$BQ:$BT</formula>
    <oldFormula>Plan!$S:$U,Plan!$BQ:$BT</oldFormula>
  </rdn>
  <rdn rId="0" localSheetId="3" customView="1" name="Z_55F258A9_3656_464A_8209_65541A4A9294_.wvu.FilterData" hidden="1" oldHidden="1">
    <formula>Plan!$A$5:$BQ$469</formula>
    <oldFormula>Plan!$A$5:$BQ$469</oldFormula>
  </rdn>
  <rdn rId="0" localSheetId="4" customView="1" name="Z_55F258A9_3656_464A_8209_65541A4A9294_.wvu.FilterData" hidden="1" oldHidden="1">
    <formula>'Delivery Docs Plan'!$I$1:$I$38</formula>
    <oldFormula>'Delivery Docs Plan'!$I$1:$I$38</oldFormula>
  </rdn>
  <rdn rId="0" localSheetId="5" customView="1" name="Z_55F258A9_3656_464A_8209_65541A4A9294_.wvu.Rows" hidden="1" oldHidden="1">
    <formula>'PR Matrix'!$1:$1</formula>
    <oldFormula>'PR Matrix'!$1:$1</oldFormula>
  </rdn>
  <rdn rId="0" localSheetId="5" customView="1" name="Z_55F258A9_3656_464A_8209_65541A4A9294_.wvu.Cols" hidden="1" oldHidden="1">
    <formula>'PR Matrix'!$JK:$XFD</formula>
    <oldFormula>'PR Matrix'!$JK:$XFD</oldFormula>
  </rdn>
  <rdn rId="0" localSheetId="6" customView="1" name="Z_55F258A9_3656_464A_8209_65541A4A9294_.wvu.Cols" hidden="1" oldHidden="1">
    <formula>Allocation!$L:$XFD</formula>
    <oldFormula>Allocation!$L:$XFD</oldFormula>
  </rdn>
  <rdn rId="0" localSheetId="6" customView="1" name="Z_55F258A9_3656_464A_8209_65541A4A9294_.wvu.FilterData" hidden="1" oldHidden="1">
    <formula>Allocation!$A$1:$K$1</formula>
    <oldFormula>Allocation!$A$1:$K$1</oldFormula>
  </rdn>
  <rdn rId="0" localSheetId="7" customView="1" name="Z_55F258A9_3656_464A_8209_65541A4A9294_.wvu.FilterData" hidden="1" oldHidden="1">
    <formula>'SRS Reviews'!$A$1:$S$136</formula>
    <oldFormula>'SRS Reviews'!$A$1:$S$136</oldFormula>
  </rdn>
  <rdn rId="0" localSheetId="8" customView="1" name="Z_55F258A9_3656_464A_8209_65541A4A9294_.wvu.FilterData" hidden="1" oldHidden="1">
    <formula>Estimates!$A$2:$BC$460</formula>
    <oldFormula>Estimates!$A$2:$BC$460</oldFormula>
  </rdn>
  <rdn rId="0" localSheetId="10" customView="1" name="Z_55F258A9_3656_464A_8209_65541A4A9294_.wvu.FilterData" hidden="1" oldHidden="1">
    <formula>'Open SWPRs'!$A$1:$H$615</formula>
    <oldFormula>'Open SWPRs'!$A$1:$H$615</oldFormula>
  </rdn>
  <rdn rId="0" localSheetId="12" customView="1" name="Z_55F258A9_3656_464A_8209_65541A4A9294_.wvu.FilterData" hidden="1" oldHidden="1">
    <formula>'Build Plan'!$D$3:$L$48</formula>
    <oldFormula>'Build Plan'!$D$3:$L$48</oldFormula>
  </rdn>
  <rcv guid="{55F258A9-3656-464A-8209-65541A4A9294}" action="add"/>
</revisions>
</file>

<file path=xl/revisions/revisionLog66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3269" sId="3">
    <oc r="AR297">
      <v>1</v>
    </oc>
    <nc r="AR297">
      <v>100</v>
    </nc>
  </rcc>
  <rcv guid="{55F258A9-3656-464A-8209-65541A4A9294}" action="delete"/>
  <rdn rId="0" localSheetId="3" customView="1" name="Z_55F258A9_3656_464A_8209_65541A4A9294_.wvu.Rows" hidden="1" oldHidden="1">
    <formula>Plan!$489:$751</formula>
    <oldFormula>Plan!$489:$751</oldFormula>
  </rdn>
  <rdn rId="0" localSheetId="3" customView="1" name="Z_55F258A9_3656_464A_8209_65541A4A9294_.wvu.Cols" hidden="1" oldHidden="1">
    <formula>Plan!$S:$U,Plan!$BQ:$BT</formula>
    <oldFormula>Plan!$S:$U,Plan!$BQ:$BT</oldFormula>
  </rdn>
  <rdn rId="0" localSheetId="3" customView="1" name="Z_55F258A9_3656_464A_8209_65541A4A9294_.wvu.FilterData" hidden="1" oldHidden="1">
    <formula>Plan!$A$5:$BQ$469</formula>
    <oldFormula>Plan!$A$5:$BQ$469</oldFormula>
  </rdn>
  <rdn rId="0" localSheetId="4" customView="1" name="Z_55F258A9_3656_464A_8209_65541A4A9294_.wvu.FilterData" hidden="1" oldHidden="1">
    <formula>'Delivery Docs Plan'!$I$1:$I$38</formula>
    <oldFormula>'Delivery Docs Plan'!$I$1:$I$38</oldFormula>
  </rdn>
  <rdn rId="0" localSheetId="5" customView="1" name="Z_55F258A9_3656_464A_8209_65541A4A9294_.wvu.Rows" hidden="1" oldHidden="1">
    <formula>'PR Matrix'!$1:$1</formula>
    <oldFormula>'PR Matrix'!$1:$1</oldFormula>
  </rdn>
  <rdn rId="0" localSheetId="5" customView="1" name="Z_55F258A9_3656_464A_8209_65541A4A9294_.wvu.Cols" hidden="1" oldHidden="1">
    <formula>'PR Matrix'!$JK:$XFD</formula>
    <oldFormula>'PR Matrix'!$JK:$XFD</oldFormula>
  </rdn>
  <rdn rId="0" localSheetId="6" customView="1" name="Z_55F258A9_3656_464A_8209_65541A4A9294_.wvu.Cols" hidden="1" oldHidden="1">
    <formula>Allocation!$L:$XFD</formula>
    <oldFormula>Allocation!$L:$XFD</oldFormula>
  </rdn>
  <rdn rId="0" localSheetId="6" customView="1" name="Z_55F258A9_3656_464A_8209_65541A4A9294_.wvu.FilterData" hidden="1" oldHidden="1">
    <formula>Allocation!$A$1:$K$1</formula>
    <oldFormula>Allocation!$A$1:$K$1</oldFormula>
  </rdn>
  <rdn rId="0" localSheetId="7" customView="1" name="Z_55F258A9_3656_464A_8209_65541A4A9294_.wvu.FilterData" hidden="1" oldHidden="1">
    <formula>'SRS Reviews'!$A$1:$S$136</formula>
    <oldFormula>'SRS Reviews'!$A$1:$S$136</oldFormula>
  </rdn>
  <rdn rId="0" localSheetId="8" customView="1" name="Z_55F258A9_3656_464A_8209_65541A4A9294_.wvu.FilterData" hidden="1" oldHidden="1">
    <formula>Estimates!$A$2:$BC$460</formula>
    <oldFormula>Estimates!$A$2:$BC$460</oldFormula>
  </rdn>
  <rdn rId="0" localSheetId="10" customView="1" name="Z_55F258A9_3656_464A_8209_65541A4A9294_.wvu.FilterData" hidden="1" oldHidden="1">
    <formula>'Open SWPRs'!$A$1:$H$615</formula>
    <oldFormula>'Open SWPRs'!$A$1:$H$615</oldFormula>
  </rdn>
  <rdn rId="0" localSheetId="12" customView="1" name="Z_55F258A9_3656_464A_8209_65541A4A9294_.wvu.FilterData" hidden="1" oldHidden="1">
    <formula>'Build Plan'!$D$3:$L$48</formula>
    <oldFormula>'Build Plan'!$D$3:$L$48</oldFormula>
  </rdn>
  <rcv guid="{55F258A9-3656-464A-8209-65541A4A9294}" action="add"/>
</revisions>
</file>

<file path=xl/revisions/revisionLog66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3282" sId="3">
    <oc r="AA13">
      <v>1</v>
    </oc>
    <nc r="AA13">
      <v>100</v>
    </nc>
  </rcc>
  <rcc rId="23283" sId="3">
    <nc r="AB13">
      <v>100</v>
    </nc>
  </rcc>
  <rcc rId="23284" sId="3">
    <nc r="AC13">
      <v>100</v>
    </nc>
  </rcc>
  <rcv guid="{55F258A9-3656-464A-8209-65541A4A9294}" action="delete"/>
  <rdn rId="0" localSheetId="3" customView="1" name="Z_55F258A9_3656_464A_8209_65541A4A9294_.wvu.Rows" hidden="1" oldHidden="1">
    <formula>Plan!$489:$751</formula>
    <oldFormula>Plan!$489:$751</oldFormula>
  </rdn>
  <rdn rId="0" localSheetId="3" customView="1" name="Z_55F258A9_3656_464A_8209_65541A4A9294_.wvu.Cols" hidden="1" oldHidden="1">
    <formula>Plan!$S:$U,Plan!$BQ:$BT</formula>
    <oldFormula>Plan!$S:$U,Plan!$BQ:$BT</oldFormula>
  </rdn>
  <rdn rId="0" localSheetId="3" customView="1" name="Z_55F258A9_3656_464A_8209_65541A4A9294_.wvu.FilterData" hidden="1" oldHidden="1">
    <formula>Plan!$A$5:$BQ$469</formula>
    <oldFormula>Plan!$A$5:$BQ$469</oldFormula>
  </rdn>
  <rdn rId="0" localSheetId="4" customView="1" name="Z_55F258A9_3656_464A_8209_65541A4A9294_.wvu.FilterData" hidden="1" oldHidden="1">
    <formula>'Delivery Docs Plan'!$I$1:$I$38</formula>
    <oldFormula>'Delivery Docs Plan'!$I$1:$I$38</oldFormula>
  </rdn>
  <rdn rId="0" localSheetId="5" customView="1" name="Z_55F258A9_3656_464A_8209_65541A4A9294_.wvu.Rows" hidden="1" oldHidden="1">
    <formula>'PR Matrix'!$1:$1</formula>
    <oldFormula>'PR Matrix'!$1:$1</oldFormula>
  </rdn>
  <rdn rId="0" localSheetId="5" customView="1" name="Z_55F258A9_3656_464A_8209_65541A4A9294_.wvu.Cols" hidden="1" oldHidden="1">
    <formula>'PR Matrix'!$JK:$XFD</formula>
    <oldFormula>'PR Matrix'!$JK:$XFD</oldFormula>
  </rdn>
  <rdn rId="0" localSheetId="6" customView="1" name="Z_55F258A9_3656_464A_8209_65541A4A9294_.wvu.Cols" hidden="1" oldHidden="1">
    <formula>Allocation!$L:$XFD</formula>
    <oldFormula>Allocation!$L:$XFD</oldFormula>
  </rdn>
  <rdn rId="0" localSheetId="6" customView="1" name="Z_55F258A9_3656_464A_8209_65541A4A9294_.wvu.FilterData" hidden="1" oldHidden="1">
    <formula>Allocation!$A$1:$K$1</formula>
    <oldFormula>Allocation!$A$1:$K$1</oldFormula>
  </rdn>
  <rdn rId="0" localSheetId="7" customView="1" name="Z_55F258A9_3656_464A_8209_65541A4A9294_.wvu.FilterData" hidden="1" oldHidden="1">
    <formula>'SRS Reviews'!$A$1:$S$136</formula>
    <oldFormula>'SRS Reviews'!$A$1:$S$136</oldFormula>
  </rdn>
  <rdn rId="0" localSheetId="8" customView="1" name="Z_55F258A9_3656_464A_8209_65541A4A9294_.wvu.FilterData" hidden="1" oldHidden="1">
    <formula>Estimates!$A$2:$BC$460</formula>
    <oldFormula>Estimates!$A$2:$BC$460</oldFormula>
  </rdn>
  <rdn rId="0" localSheetId="10" customView="1" name="Z_55F258A9_3656_464A_8209_65541A4A9294_.wvu.FilterData" hidden="1" oldHidden="1">
    <formula>'Open SWPRs'!$A$1:$H$615</formula>
    <oldFormula>'Open SWPRs'!$A$1:$H$615</oldFormula>
  </rdn>
  <rdn rId="0" localSheetId="12" customView="1" name="Z_55F258A9_3656_464A_8209_65541A4A9294_.wvu.FilterData" hidden="1" oldHidden="1">
    <formula>'Build Plan'!$D$3:$L$48</formula>
    <oldFormula>'Build Plan'!$D$3:$L$48</oldFormula>
  </rdn>
  <rcv guid="{55F258A9-3656-464A-8209-65541A4A9294}" action="add"/>
</revisions>
</file>

<file path=xl/revisions/revisionLog66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3297" sId="3">
    <oc r="AJ13">
      <v>1</v>
    </oc>
    <nc r="AJ13">
      <v>100</v>
    </nc>
  </rcc>
  <rcc rId="23298" sId="3">
    <nc r="AK13">
      <v>100</v>
    </nc>
  </rcc>
  <rcc rId="23299" sId="3">
    <nc r="AP13">
      <v>100</v>
    </nc>
  </rcc>
  <rcc rId="23300" sId="3">
    <oc r="AR13">
      <v>1</v>
    </oc>
    <nc r="AR13">
      <v>100</v>
    </nc>
  </rcc>
  <rcv guid="{55F258A9-3656-464A-8209-65541A4A9294}" action="delete"/>
  <rdn rId="0" localSheetId="3" customView="1" name="Z_55F258A9_3656_464A_8209_65541A4A9294_.wvu.Rows" hidden="1" oldHidden="1">
    <formula>Plan!$489:$751</formula>
    <oldFormula>Plan!$489:$751</oldFormula>
  </rdn>
  <rdn rId="0" localSheetId="3" customView="1" name="Z_55F258A9_3656_464A_8209_65541A4A9294_.wvu.Cols" hidden="1" oldHidden="1">
    <formula>Plan!$S:$U,Plan!$BQ:$BT</formula>
    <oldFormula>Plan!$S:$U,Plan!$BQ:$BT</oldFormula>
  </rdn>
  <rdn rId="0" localSheetId="3" customView="1" name="Z_55F258A9_3656_464A_8209_65541A4A9294_.wvu.FilterData" hidden="1" oldHidden="1">
    <formula>Plan!$A$5:$BQ$469</formula>
    <oldFormula>Plan!$A$5:$BQ$469</oldFormula>
  </rdn>
  <rdn rId="0" localSheetId="4" customView="1" name="Z_55F258A9_3656_464A_8209_65541A4A9294_.wvu.FilterData" hidden="1" oldHidden="1">
    <formula>'Delivery Docs Plan'!$I$1:$I$38</formula>
    <oldFormula>'Delivery Docs Plan'!$I$1:$I$38</oldFormula>
  </rdn>
  <rdn rId="0" localSheetId="5" customView="1" name="Z_55F258A9_3656_464A_8209_65541A4A9294_.wvu.Rows" hidden="1" oldHidden="1">
    <formula>'PR Matrix'!$1:$1</formula>
    <oldFormula>'PR Matrix'!$1:$1</oldFormula>
  </rdn>
  <rdn rId="0" localSheetId="5" customView="1" name="Z_55F258A9_3656_464A_8209_65541A4A9294_.wvu.Cols" hidden="1" oldHidden="1">
    <formula>'PR Matrix'!$JK:$XFD</formula>
    <oldFormula>'PR Matrix'!$JK:$XFD</oldFormula>
  </rdn>
  <rdn rId="0" localSheetId="6" customView="1" name="Z_55F258A9_3656_464A_8209_65541A4A9294_.wvu.Cols" hidden="1" oldHidden="1">
    <formula>Allocation!$L:$XFD</formula>
    <oldFormula>Allocation!$L:$XFD</oldFormula>
  </rdn>
  <rdn rId="0" localSheetId="6" customView="1" name="Z_55F258A9_3656_464A_8209_65541A4A9294_.wvu.FilterData" hidden="1" oldHidden="1">
    <formula>Allocation!$A$1:$K$1</formula>
    <oldFormula>Allocation!$A$1:$K$1</oldFormula>
  </rdn>
  <rdn rId="0" localSheetId="7" customView="1" name="Z_55F258A9_3656_464A_8209_65541A4A9294_.wvu.FilterData" hidden="1" oldHidden="1">
    <formula>'SRS Reviews'!$A$1:$S$136</formula>
    <oldFormula>'SRS Reviews'!$A$1:$S$136</oldFormula>
  </rdn>
  <rdn rId="0" localSheetId="8" customView="1" name="Z_55F258A9_3656_464A_8209_65541A4A9294_.wvu.FilterData" hidden="1" oldHidden="1">
    <formula>Estimates!$A$2:$BC$460</formula>
    <oldFormula>Estimates!$A$2:$BC$460</oldFormula>
  </rdn>
  <rdn rId="0" localSheetId="10" customView="1" name="Z_55F258A9_3656_464A_8209_65541A4A9294_.wvu.FilterData" hidden="1" oldHidden="1">
    <formula>'Open SWPRs'!$A$1:$H$615</formula>
    <oldFormula>'Open SWPRs'!$A$1:$H$615</oldFormula>
  </rdn>
  <rdn rId="0" localSheetId="12" customView="1" name="Z_55F258A9_3656_464A_8209_65541A4A9294_.wvu.FilterData" hidden="1" oldHidden="1">
    <formula>'Build Plan'!$D$3:$L$48</formula>
    <oldFormula>'Build Plan'!$D$3:$L$48</oldFormula>
  </rdn>
  <rcv guid="{55F258A9-3656-464A-8209-65541A4A9294}" action="add"/>
</revisions>
</file>

<file path=xl/revisions/revisionLog66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3313" sId="3">
    <oc r="BA13">
      <v>1</v>
    </oc>
    <nc r="BA13">
      <v>100</v>
    </nc>
  </rcc>
  <rcc rId="23314" sId="3">
    <nc r="BB13">
      <v>100</v>
    </nc>
  </rcc>
  <rcc rId="23315" sId="3">
    <nc r="BD13">
      <v>100</v>
    </nc>
  </rcc>
  <rcv guid="{55F258A9-3656-464A-8209-65541A4A9294}" action="delete"/>
  <rdn rId="0" localSheetId="3" customView="1" name="Z_55F258A9_3656_464A_8209_65541A4A9294_.wvu.Rows" hidden="1" oldHidden="1">
    <formula>Plan!$489:$751</formula>
    <oldFormula>Plan!$489:$751</oldFormula>
  </rdn>
  <rdn rId="0" localSheetId="3" customView="1" name="Z_55F258A9_3656_464A_8209_65541A4A9294_.wvu.Cols" hidden="1" oldHidden="1">
    <formula>Plan!$S:$U,Plan!$BQ:$BT</formula>
    <oldFormula>Plan!$S:$U,Plan!$BQ:$BT</oldFormula>
  </rdn>
  <rdn rId="0" localSheetId="3" customView="1" name="Z_55F258A9_3656_464A_8209_65541A4A9294_.wvu.FilterData" hidden="1" oldHidden="1">
    <formula>Plan!$A$5:$BQ$469</formula>
    <oldFormula>Plan!$A$5:$BQ$469</oldFormula>
  </rdn>
  <rdn rId="0" localSheetId="4" customView="1" name="Z_55F258A9_3656_464A_8209_65541A4A9294_.wvu.FilterData" hidden="1" oldHidden="1">
    <formula>'Delivery Docs Plan'!$I$1:$I$38</formula>
    <oldFormula>'Delivery Docs Plan'!$I$1:$I$38</oldFormula>
  </rdn>
  <rdn rId="0" localSheetId="5" customView="1" name="Z_55F258A9_3656_464A_8209_65541A4A9294_.wvu.Rows" hidden="1" oldHidden="1">
    <formula>'PR Matrix'!$1:$1</formula>
    <oldFormula>'PR Matrix'!$1:$1</oldFormula>
  </rdn>
  <rdn rId="0" localSheetId="5" customView="1" name="Z_55F258A9_3656_464A_8209_65541A4A9294_.wvu.Cols" hidden="1" oldHidden="1">
    <formula>'PR Matrix'!$JK:$XFD</formula>
    <oldFormula>'PR Matrix'!$JK:$XFD</oldFormula>
  </rdn>
  <rdn rId="0" localSheetId="6" customView="1" name="Z_55F258A9_3656_464A_8209_65541A4A9294_.wvu.Cols" hidden="1" oldHidden="1">
    <formula>Allocation!$L:$XFD</formula>
    <oldFormula>Allocation!$L:$XFD</oldFormula>
  </rdn>
  <rdn rId="0" localSheetId="6" customView="1" name="Z_55F258A9_3656_464A_8209_65541A4A9294_.wvu.FilterData" hidden="1" oldHidden="1">
    <formula>Allocation!$A$1:$K$1</formula>
    <oldFormula>Allocation!$A$1:$K$1</oldFormula>
  </rdn>
  <rdn rId="0" localSheetId="7" customView="1" name="Z_55F258A9_3656_464A_8209_65541A4A9294_.wvu.FilterData" hidden="1" oldHidden="1">
    <formula>'SRS Reviews'!$A$1:$S$136</formula>
    <oldFormula>'SRS Reviews'!$A$1:$S$136</oldFormula>
  </rdn>
  <rdn rId="0" localSheetId="8" customView="1" name="Z_55F258A9_3656_464A_8209_65541A4A9294_.wvu.FilterData" hidden="1" oldHidden="1">
    <formula>Estimates!$A$2:$BC$460</formula>
    <oldFormula>Estimates!$A$2:$BC$460</oldFormula>
  </rdn>
  <rdn rId="0" localSheetId="10" customView="1" name="Z_55F258A9_3656_464A_8209_65541A4A9294_.wvu.FilterData" hidden="1" oldHidden="1">
    <formula>'Open SWPRs'!$A$1:$H$615</formula>
    <oldFormula>'Open SWPRs'!$A$1:$H$615</oldFormula>
  </rdn>
  <rdn rId="0" localSheetId="12" customView="1" name="Z_55F258A9_3656_464A_8209_65541A4A9294_.wvu.FilterData" hidden="1" oldHidden="1">
    <formula>'Build Plan'!$D$3:$L$48</formula>
    <oldFormula>'Build Plan'!$D$3:$L$48</oldFormula>
  </rdn>
  <rcv guid="{55F258A9-3656-464A-8209-65541A4A9294}" action="add"/>
</revisions>
</file>

<file path=xl/revisions/revisionLog66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3328" sId="3">
    <nc r="AM136" t="inlineStr">
      <is>
        <t>Y</t>
      </is>
    </nc>
  </rcc>
  <rcc rId="23329" sId="3">
    <nc r="AM298" t="inlineStr">
      <is>
        <t>Y</t>
      </is>
    </nc>
  </rcc>
  <rcv guid="{00CA5430-6B3A-4E12-B07E-9C9EC9D8F7A7}" action="delete"/>
  <rdn rId="0" localSheetId="3" customView="1" name="Z_00CA5430_6B3A_4E12_B07E_9C9EC9D8F7A7_.wvu.Rows" hidden="1" oldHidden="1">
    <formula>Plan!$489:$751</formula>
    <oldFormula>Plan!$489:$751</oldFormula>
  </rdn>
  <rdn rId="0" localSheetId="3" customView="1" name="Z_00CA5430_6B3A_4E12_B07E_9C9EC9D8F7A7_.wvu.Cols" hidden="1" oldHidden="1">
    <formula>Plan!$S:$U,Plan!$AL:$AL,Plan!$AN:$AN,Plan!$BQ:$BT</formula>
    <oldFormula>Plan!$S:$U,Plan!$AL:$AL,Plan!$AN:$AN,Plan!$BQ:$BT</oldFormula>
  </rdn>
  <rdn rId="0" localSheetId="3" customView="1" name="Z_00CA5430_6B3A_4E12_B07E_9C9EC9D8F7A7_.wvu.FilterData" hidden="1" oldHidden="1">
    <formula>Plan!$A$5:$BQ$469</formula>
    <oldFormula>Plan!$A$5:$BQ$469</oldFormula>
  </rdn>
  <rdn rId="0" localSheetId="4" customView="1" name="Z_00CA5430_6B3A_4E12_B07E_9C9EC9D8F7A7_.wvu.FilterData" hidden="1" oldHidden="1">
    <formula>'Delivery Docs Plan'!$I$1:$I$38</formula>
    <oldFormula>'Delivery Docs Plan'!$I$1:$I$38</oldFormula>
  </rdn>
  <rdn rId="0" localSheetId="5" customView="1" name="Z_00CA5430_6B3A_4E12_B07E_9C9EC9D8F7A7_.wvu.Rows" hidden="1" oldHidden="1">
    <formula>'PR Matrix'!$1:$1</formula>
    <oldFormula>'PR Matrix'!$1:$1</oldFormula>
  </rdn>
  <rdn rId="0" localSheetId="5" customView="1" name="Z_00CA5430_6B3A_4E12_B07E_9C9EC9D8F7A7_.wvu.Cols" hidden="1" oldHidden="1">
    <formula>'PR Matrix'!$JK:$XFD</formula>
    <oldFormula>'PR Matrix'!$JK:$XFD</oldFormula>
  </rdn>
  <rdn rId="0" localSheetId="6" customView="1" name="Z_00CA5430_6B3A_4E12_B07E_9C9EC9D8F7A7_.wvu.Cols" hidden="1" oldHidden="1">
    <formula>Allocation!$L:$XFD</formula>
    <oldFormula>Allocation!$L:$XFD</oldFormula>
  </rdn>
  <rdn rId="0" localSheetId="6" customView="1" name="Z_00CA5430_6B3A_4E12_B07E_9C9EC9D8F7A7_.wvu.FilterData" hidden="1" oldHidden="1">
    <formula>Allocation!$A$1:$K$1</formula>
    <oldFormula>Allocation!$A$1:$K$1</oldFormula>
  </rdn>
  <rdn rId="0" localSheetId="7" customView="1" name="Z_00CA5430_6B3A_4E12_B07E_9C9EC9D8F7A7_.wvu.FilterData" hidden="1" oldHidden="1">
    <formula>'SRS Reviews'!$A$1:$S$136</formula>
    <oldFormula>'SRS Reviews'!$A$1:$S$136</oldFormula>
  </rdn>
  <rdn rId="0" localSheetId="8" customView="1" name="Z_00CA5430_6B3A_4E12_B07E_9C9EC9D8F7A7_.wvu.FilterData" hidden="1" oldHidden="1">
    <formula>Estimates!$A$2:$BC$460</formula>
    <oldFormula>Estimates!$A$2:$BC$460</oldFormula>
  </rdn>
  <rdn rId="0" localSheetId="10" customView="1" name="Z_00CA5430_6B3A_4E12_B07E_9C9EC9D8F7A7_.wvu.FilterData" hidden="1" oldHidden="1">
    <formula>'Open SWPRs'!$A$1:$H$615</formula>
    <oldFormula>'Open SWPRs'!$A$1:$H$615</oldFormula>
  </rdn>
  <rdn rId="0" localSheetId="12" customView="1" name="Z_00CA5430_6B3A_4E12_B07E_9C9EC9D8F7A7_.wvu.FilterData" hidden="1" oldHidden="1">
    <formula>'Build Plan'!$D$3:$L$48</formula>
    <oldFormula>'Build Plan'!$D$3:$L$48</oldFormula>
  </rdn>
  <rcv guid="{00CA5430-6B3A-4E12-B07E-9C9EC9D8F7A7}" action="add"/>
</revisions>
</file>

<file path=xl/revisions/revisionLog67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00CA5430-6B3A-4E12-B07E-9C9EC9D8F7A7}" action="delete"/>
  <rdn rId="0" localSheetId="3" customView="1" name="Z_00CA5430_6B3A_4E12_B07E_9C9EC9D8F7A7_.wvu.Rows" hidden="1" oldHidden="1">
    <formula>Plan!$489:$751</formula>
    <oldFormula>Plan!$489:$751</oldFormula>
  </rdn>
  <rdn rId="0" localSheetId="3" customView="1" name="Z_00CA5430_6B3A_4E12_B07E_9C9EC9D8F7A7_.wvu.Cols" hidden="1" oldHidden="1">
    <formula>Plan!$S:$U,Plan!$AL:$AL,Plan!$AN:$AN,Plan!$BQ:$BT</formula>
    <oldFormula>Plan!$S:$U,Plan!$AL:$AL,Plan!$AN:$AN,Plan!$BQ:$BT</oldFormula>
  </rdn>
  <rdn rId="0" localSheetId="3" customView="1" name="Z_00CA5430_6B3A_4E12_B07E_9C9EC9D8F7A7_.wvu.FilterData" hidden="1" oldHidden="1">
    <formula>Plan!$A$5:$BQ$469</formula>
    <oldFormula>Plan!$A$5:$BQ$469</oldFormula>
  </rdn>
  <rdn rId="0" localSheetId="4" customView="1" name="Z_00CA5430_6B3A_4E12_B07E_9C9EC9D8F7A7_.wvu.FilterData" hidden="1" oldHidden="1">
    <formula>'Delivery Docs Plan'!$I$1:$I$38</formula>
    <oldFormula>'Delivery Docs Plan'!$I$1:$I$38</oldFormula>
  </rdn>
  <rdn rId="0" localSheetId="5" customView="1" name="Z_00CA5430_6B3A_4E12_B07E_9C9EC9D8F7A7_.wvu.Rows" hidden="1" oldHidden="1">
    <formula>'PR Matrix'!$1:$1</formula>
    <oldFormula>'PR Matrix'!$1:$1</oldFormula>
  </rdn>
  <rdn rId="0" localSheetId="5" customView="1" name="Z_00CA5430_6B3A_4E12_B07E_9C9EC9D8F7A7_.wvu.Cols" hidden="1" oldHidden="1">
    <formula>'PR Matrix'!$JK:$XFD</formula>
    <oldFormula>'PR Matrix'!$JK:$XFD</oldFormula>
  </rdn>
  <rdn rId="0" localSheetId="6" customView="1" name="Z_00CA5430_6B3A_4E12_B07E_9C9EC9D8F7A7_.wvu.Cols" hidden="1" oldHidden="1">
    <formula>Allocation!$L:$XFD</formula>
    <oldFormula>Allocation!$L:$XFD</oldFormula>
  </rdn>
  <rdn rId="0" localSheetId="6" customView="1" name="Z_00CA5430_6B3A_4E12_B07E_9C9EC9D8F7A7_.wvu.FilterData" hidden="1" oldHidden="1">
    <formula>Allocation!$A$1:$K$1</formula>
    <oldFormula>Allocation!$A$1:$K$1</oldFormula>
  </rdn>
  <rdn rId="0" localSheetId="7" customView="1" name="Z_00CA5430_6B3A_4E12_B07E_9C9EC9D8F7A7_.wvu.FilterData" hidden="1" oldHidden="1">
    <formula>'SRS Reviews'!$A$1:$S$136</formula>
    <oldFormula>'SRS Reviews'!$A$1:$S$136</oldFormula>
  </rdn>
  <rdn rId="0" localSheetId="8" customView="1" name="Z_00CA5430_6B3A_4E12_B07E_9C9EC9D8F7A7_.wvu.FilterData" hidden="1" oldHidden="1">
    <formula>Estimates!$A$2:$BC$460</formula>
    <oldFormula>Estimates!$A$2:$BC$460</oldFormula>
  </rdn>
  <rdn rId="0" localSheetId="10" customView="1" name="Z_00CA5430_6B3A_4E12_B07E_9C9EC9D8F7A7_.wvu.FilterData" hidden="1" oldHidden="1">
    <formula>'Open SWPRs'!$A$1:$H$615</formula>
    <oldFormula>'Open SWPRs'!$A$1:$H$615</oldFormula>
  </rdn>
  <rdn rId="0" localSheetId="12" customView="1" name="Z_00CA5430_6B3A_4E12_B07E_9C9EC9D8F7A7_.wvu.FilterData" hidden="1" oldHidden="1">
    <formula>'Build Plan'!$D$3:$L$48</formula>
    <oldFormula>'Build Plan'!$D$3:$L$48</oldFormula>
  </rdn>
  <rcv guid="{00CA5430-6B3A-4E12-B07E-9C9EC9D8F7A7}" action="add"/>
</revisions>
</file>

<file path=xl/revisions/revisionLog67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3354" sId="3">
    <oc r="AA136">
      <v>1</v>
    </oc>
    <nc r="AA136">
      <v>100</v>
    </nc>
  </rcc>
  <rcv guid="{55F258A9-3656-464A-8209-65541A4A9294}" action="delete"/>
  <rdn rId="0" localSheetId="3" customView="1" name="Z_55F258A9_3656_464A_8209_65541A4A9294_.wvu.Rows" hidden="1" oldHidden="1">
    <formula>Plan!$489:$751</formula>
    <oldFormula>Plan!$489:$751</oldFormula>
  </rdn>
  <rdn rId="0" localSheetId="3" customView="1" name="Z_55F258A9_3656_464A_8209_65541A4A9294_.wvu.Cols" hidden="1" oldHidden="1">
    <formula>Plan!$S:$U,Plan!$BQ:$BT</formula>
    <oldFormula>Plan!$S:$U,Plan!$BQ:$BT</oldFormula>
  </rdn>
  <rdn rId="0" localSheetId="3" customView="1" name="Z_55F258A9_3656_464A_8209_65541A4A9294_.wvu.FilterData" hidden="1" oldHidden="1">
    <formula>Plan!$A$5:$BQ$469</formula>
    <oldFormula>Plan!$A$5:$BQ$469</oldFormula>
  </rdn>
  <rdn rId="0" localSheetId="4" customView="1" name="Z_55F258A9_3656_464A_8209_65541A4A9294_.wvu.FilterData" hidden="1" oldHidden="1">
    <formula>'Delivery Docs Plan'!$I$1:$I$38</formula>
    <oldFormula>'Delivery Docs Plan'!$I$1:$I$38</oldFormula>
  </rdn>
  <rdn rId="0" localSheetId="5" customView="1" name="Z_55F258A9_3656_464A_8209_65541A4A9294_.wvu.Rows" hidden="1" oldHidden="1">
    <formula>'PR Matrix'!$1:$1</formula>
    <oldFormula>'PR Matrix'!$1:$1</oldFormula>
  </rdn>
  <rdn rId="0" localSheetId="5" customView="1" name="Z_55F258A9_3656_464A_8209_65541A4A9294_.wvu.Cols" hidden="1" oldHidden="1">
    <formula>'PR Matrix'!$JK:$XFD</formula>
    <oldFormula>'PR Matrix'!$JK:$XFD</oldFormula>
  </rdn>
  <rdn rId="0" localSheetId="6" customView="1" name="Z_55F258A9_3656_464A_8209_65541A4A9294_.wvu.Cols" hidden="1" oldHidden="1">
    <formula>Allocation!$L:$XFD</formula>
    <oldFormula>Allocation!$L:$XFD</oldFormula>
  </rdn>
  <rdn rId="0" localSheetId="6" customView="1" name="Z_55F258A9_3656_464A_8209_65541A4A9294_.wvu.FilterData" hidden="1" oldHidden="1">
    <formula>Allocation!$A$1:$K$1</formula>
    <oldFormula>Allocation!$A$1:$K$1</oldFormula>
  </rdn>
  <rdn rId="0" localSheetId="7" customView="1" name="Z_55F258A9_3656_464A_8209_65541A4A9294_.wvu.FilterData" hidden="1" oldHidden="1">
    <formula>'SRS Reviews'!$A$1:$S$136</formula>
    <oldFormula>'SRS Reviews'!$A$1:$S$136</oldFormula>
  </rdn>
  <rdn rId="0" localSheetId="8" customView="1" name="Z_55F258A9_3656_464A_8209_65541A4A9294_.wvu.FilterData" hidden="1" oldHidden="1">
    <formula>Estimates!$A$2:$BC$460</formula>
    <oldFormula>Estimates!$A$2:$BC$460</oldFormula>
  </rdn>
  <rdn rId="0" localSheetId="10" customView="1" name="Z_55F258A9_3656_464A_8209_65541A4A9294_.wvu.FilterData" hidden="1" oldHidden="1">
    <formula>'Open SWPRs'!$A$1:$H$615</formula>
    <oldFormula>'Open SWPRs'!$A$1:$H$615</oldFormula>
  </rdn>
  <rdn rId="0" localSheetId="12" customView="1" name="Z_55F258A9_3656_464A_8209_65541A4A9294_.wvu.FilterData" hidden="1" oldHidden="1">
    <formula>'Build Plan'!$D$3:$L$48</formula>
    <oldFormula>'Build Plan'!$D$3:$L$48</oldFormula>
  </rdn>
  <rcv guid="{55F258A9-3656-464A-8209-65541A4A9294}" action="add"/>
</revisions>
</file>

<file path=xl/revisions/revisionLog67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3367" sId="3">
    <oc r="AJ136">
      <v>1</v>
    </oc>
    <nc r="AJ136">
      <v>100</v>
    </nc>
  </rcc>
  <rcc rId="23368" sId="3">
    <oc r="AM136" t="inlineStr">
      <is>
        <t>Y</t>
      </is>
    </oc>
    <nc r="AM136"/>
  </rcc>
  <rcc rId="23369" sId="3">
    <oc r="AR136">
      <v>1</v>
    </oc>
    <nc r="AR136">
      <v>100</v>
    </nc>
  </rcc>
  <rcv guid="{55F258A9-3656-464A-8209-65541A4A9294}" action="delete"/>
  <rdn rId="0" localSheetId="3" customView="1" name="Z_55F258A9_3656_464A_8209_65541A4A9294_.wvu.Rows" hidden="1" oldHidden="1">
    <formula>Plan!$489:$751</formula>
    <oldFormula>Plan!$489:$751</oldFormula>
  </rdn>
  <rdn rId="0" localSheetId="3" customView="1" name="Z_55F258A9_3656_464A_8209_65541A4A9294_.wvu.Cols" hidden="1" oldHidden="1">
    <formula>Plan!$S:$U,Plan!$BQ:$BT</formula>
    <oldFormula>Plan!$S:$U,Plan!$BQ:$BT</oldFormula>
  </rdn>
  <rdn rId="0" localSheetId="3" customView="1" name="Z_55F258A9_3656_464A_8209_65541A4A9294_.wvu.FilterData" hidden="1" oldHidden="1">
    <formula>Plan!$A$5:$BQ$469</formula>
    <oldFormula>Plan!$A$5:$BQ$469</oldFormula>
  </rdn>
  <rdn rId="0" localSheetId="4" customView="1" name="Z_55F258A9_3656_464A_8209_65541A4A9294_.wvu.FilterData" hidden="1" oldHidden="1">
    <formula>'Delivery Docs Plan'!$I$1:$I$38</formula>
    <oldFormula>'Delivery Docs Plan'!$I$1:$I$38</oldFormula>
  </rdn>
  <rdn rId="0" localSheetId="5" customView="1" name="Z_55F258A9_3656_464A_8209_65541A4A9294_.wvu.Rows" hidden="1" oldHidden="1">
    <formula>'PR Matrix'!$1:$1</formula>
    <oldFormula>'PR Matrix'!$1:$1</oldFormula>
  </rdn>
  <rdn rId="0" localSheetId="5" customView="1" name="Z_55F258A9_3656_464A_8209_65541A4A9294_.wvu.Cols" hidden="1" oldHidden="1">
    <formula>'PR Matrix'!$JK:$XFD</formula>
    <oldFormula>'PR Matrix'!$JK:$XFD</oldFormula>
  </rdn>
  <rdn rId="0" localSheetId="6" customView="1" name="Z_55F258A9_3656_464A_8209_65541A4A9294_.wvu.Cols" hidden="1" oldHidden="1">
    <formula>Allocation!$L:$XFD</formula>
    <oldFormula>Allocation!$L:$XFD</oldFormula>
  </rdn>
  <rdn rId="0" localSheetId="6" customView="1" name="Z_55F258A9_3656_464A_8209_65541A4A9294_.wvu.FilterData" hidden="1" oldHidden="1">
    <formula>Allocation!$A$1:$K$1</formula>
    <oldFormula>Allocation!$A$1:$K$1</oldFormula>
  </rdn>
  <rdn rId="0" localSheetId="7" customView="1" name="Z_55F258A9_3656_464A_8209_65541A4A9294_.wvu.FilterData" hidden="1" oldHidden="1">
    <formula>'SRS Reviews'!$A$1:$S$136</formula>
    <oldFormula>'SRS Reviews'!$A$1:$S$136</oldFormula>
  </rdn>
  <rdn rId="0" localSheetId="8" customView="1" name="Z_55F258A9_3656_464A_8209_65541A4A9294_.wvu.FilterData" hidden="1" oldHidden="1">
    <formula>Estimates!$A$2:$BC$460</formula>
    <oldFormula>Estimates!$A$2:$BC$460</oldFormula>
  </rdn>
  <rdn rId="0" localSheetId="10" customView="1" name="Z_55F258A9_3656_464A_8209_65541A4A9294_.wvu.FilterData" hidden="1" oldHidden="1">
    <formula>'Open SWPRs'!$A$1:$H$615</formula>
    <oldFormula>'Open SWPRs'!$A$1:$H$615</oldFormula>
  </rdn>
  <rdn rId="0" localSheetId="12" customView="1" name="Z_55F258A9_3656_464A_8209_65541A4A9294_.wvu.FilterData" hidden="1" oldHidden="1">
    <formula>'Build Plan'!$D$3:$L$48</formula>
    <oldFormula>'Build Plan'!$D$3:$L$48</oldFormula>
  </rdn>
  <rcv guid="{55F258A9-3656-464A-8209-65541A4A9294}" action="add"/>
</revisions>
</file>

<file path=xl/revisions/revisionLog67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83E26134-8071-4B52-B9C2-8B5396DF70B4}" action="delete"/>
  <rdn rId="0" localSheetId="3" customView="1" name="Z_83E26134_8071_4B52_B9C2_8B5396DF70B4_.wvu.Rows" hidden="1" oldHidden="1">
    <formula>Plan!$489:$751</formula>
    <oldFormula>Plan!$489:$751</oldFormula>
  </rdn>
  <rdn rId="0" localSheetId="3" customView="1" name="Z_83E26134_8071_4B52_B9C2_8B5396DF70B4_.wvu.Cols" hidden="1" oldHidden="1">
    <formula>Plan!$S:$U</formula>
    <oldFormula>Plan!$S:$U</oldFormula>
  </rdn>
  <rdn rId="0" localSheetId="3" customView="1" name="Z_83E26134_8071_4B52_B9C2_8B5396DF70B4_.wvu.FilterData" hidden="1" oldHidden="1">
    <formula>Plan!$A$5:$BQ$469</formula>
    <oldFormula>Plan!$A$5:$BQ$469</oldFormula>
  </rdn>
  <rdn rId="0" localSheetId="4" customView="1" name="Z_83E26134_8071_4B52_B9C2_8B5396DF70B4_.wvu.FilterData" hidden="1" oldHidden="1">
    <formula>'Delivery Docs Plan'!$I$1:$I$38</formula>
    <oldFormula>'Delivery Docs Plan'!$I$1:$I$38</oldFormula>
  </rdn>
  <rdn rId="0" localSheetId="5" customView="1" name="Z_83E26134_8071_4B52_B9C2_8B5396DF70B4_.wvu.Rows" hidden="1" oldHidden="1">
    <formula>'PR Matrix'!$1:$1</formula>
    <oldFormula>'PR Matrix'!$1:$1</oldFormula>
  </rdn>
  <rdn rId="0" localSheetId="5" customView="1" name="Z_83E26134_8071_4B52_B9C2_8B5396DF70B4_.wvu.Cols" hidden="1" oldHidden="1">
    <formula>'PR Matrix'!$JK:$XFD</formula>
    <oldFormula>'PR Matrix'!$JK:$XFD</oldFormula>
  </rdn>
  <rdn rId="0" localSheetId="6" customView="1" name="Z_83E26134_8071_4B52_B9C2_8B5396DF70B4_.wvu.Cols" hidden="1" oldHidden="1">
    <formula>Allocation!$L:$XFD</formula>
    <oldFormula>Allocation!$L:$XFD</oldFormula>
  </rdn>
  <rdn rId="0" localSheetId="6" customView="1" name="Z_83E26134_8071_4B52_B9C2_8B5396DF70B4_.wvu.FilterData" hidden="1" oldHidden="1">
    <formula>Allocation!$A$1:$K$1</formula>
    <oldFormula>Allocation!$A$1:$K$1</oldFormula>
  </rdn>
  <rdn rId="0" localSheetId="7" customView="1" name="Z_83E26134_8071_4B52_B9C2_8B5396DF70B4_.wvu.FilterData" hidden="1" oldHidden="1">
    <formula>'SRS Reviews'!$A$1:$S$136</formula>
    <oldFormula>'SRS Reviews'!$A$1:$S$136</oldFormula>
  </rdn>
  <rdn rId="0" localSheetId="8" customView="1" name="Z_83E26134_8071_4B52_B9C2_8B5396DF70B4_.wvu.FilterData" hidden="1" oldHidden="1">
    <formula>Estimates!$A$2:$BC$460</formula>
    <oldFormula>Estimates!$A$2:$BC$460</oldFormula>
  </rdn>
  <rdn rId="0" localSheetId="10" customView="1" name="Z_83E26134_8071_4B52_B9C2_8B5396DF70B4_.wvu.FilterData" hidden="1" oldHidden="1">
    <formula>'Open SWPRs'!$A$1:$H$615</formula>
    <oldFormula>'Open SWPRs'!$A$1:$H$615</oldFormula>
  </rdn>
  <rdn rId="0" localSheetId="12" customView="1" name="Z_83E26134_8071_4B52_B9C2_8B5396DF70B4_.wvu.FilterData" hidden="1" oldHidden="1">
    <formula>'Build Plan'!$D$3:$L$48</formula>
    <oldFormula>'Build Plan'!$D$3:$L$48</oldFormula>
  </rdn>
  <rcv guid="{83E26134-8071-4B52-B9C2-8B5396DF70B4}" action="add"/>
</revisions>
</file>

<file path=xl/revisions/revisionLog67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3394" sId="3">
    <oc r="AV171" t="inlineStr">
      <is>
        <t>TCS</t>
      </is>
    </oc>
    <nc r="AV171" t="inlineStr">
      <is>
        <t>AV</t>
      </is>
    </nc>
  </rcc>
  <rcc rId="23395" sId="3">
    <oc r="AX171" t="inlineStr">
      <is>
        <t>TCS</t>
      </is>
    </oc>
    <nc r="AX171" t="inlineStr">
      <is>
        <t>DHB</t>
      </is>
    </nc>
  </rcc>
  <rcc rId="23396" sId="3">
    <oc r="AV172" t="inlineStr">
      <is>
        <t>TCS</t>
      </is>
    </oc>
    <nc r="AV172" t="inlineStr">
      <is>
        <t>JR</t>
      </is>
    </nc>
  </rcc>
  <rcc rId="23397" sId="3">
    <oc r="AV180" t="inlineStr">
      <is>
        <t>TCS</t>
      </is>
    </oc>
    <nc r="AV180" t="inlineStr">
      <is>
        <t>AV</t>
      </is>
    </nc>
  </rcc>
  <rcc rId="23398" sId="3">
    <oc r="AV181" t="inlineStr">
      <is>
        <t>TCS</t>
      </is>
    </oc>
    <nc r="AV181" t="inlineStr">
      <is>
        <t>JR</t>
      </is>
    </nc>
  </rcc>
  <rcc rId="23399" sId="3">
    <oc r="AX172" t="inlineStr">
      <is>
        <t>TCS</t>
      </is>
    </oc>
    <nc r="AX172" t="inlineStr">
      <is>
        <t>DHB</t>
      </is>
    </nc>
  </rcc>
  <rcc rId="23400" sId="3">
    <oc r="AX180" t="inlineStr">
      <is>
        <t>TCS</t>
      </is>
    </oc>
    <nc r="AX180" t="inlineStr">
      <is>
        <t>DHB</t>
      </is>
    </nc>
  </rcc>
  <rcc rId="23401" sId="3">
    <oc r="AX181" t="inlineStr">
      <is>
        <t>TCS</t>
      </is>
    </oc>
    <nc r="AX181" t="inlineStr">
      <is>
        <t>DHB</t>
      </is>
    </nc>
  </rcc>
  <rcc rId="23402" sId="3">
    <oc r="AV173" t="inlineStr">
      <is>
        <t>TCS</t>
      </is>
    </oc>
    <nc r="AV173" t="inlineStr">
      <is>
        <t>RS</t>
      </is>
    </nc>
  </rcc>
  <rcv guid="{FAA25FCE-18C5-403C-9C68-9D1F88B3F7EB}" action="delete"/>
  <rdn rId="0" localSheetId="3" customView="1" name="Z_FAA25FCE_18C5_403C_9C68_9D1F88B3F7EB_.wvu.Rows" hidden="1" oldHidden="1">
    <formula>Plan!$489:$751</formula>
    <oldFormula>Plan!$489:$751</oldFormula>
  </rdn>
  <rdn rId="0" localSheetId="3" customView="1" name="Z_FAA25FCE_18C5_403C_9C68_9D1F88B3F7EB_.wvu.Cols" hidden="1" oldHidden="1">
    <formula>Plan!$I:$P,Plan!$S:$U,Plan!$BQ:$BT</formula>
    <oldFormula>Plan!$I:$P,Plan!$S:$U,Plan!$BQ:$BT</oldFormula>
  </rdn>
  <rdn rId="0" localSheetId="3" customView="1" name="Z_FAA25FCE_18C5_403C_9C68_9D1F88B3F7EB_.wvu.FilterData" hidden="1" oldHidden="1">
    <formula>Plan!$A$5:$BQ$469</formula>
    <oldFormula>Plan!$A$5:$BQ$468</oldFormula>
  </rdn>
  <rdn rId="0" localSheetId="4" customView="1" name="Z_FAA25FCE_18C5_403C_9C68_9D1F88B3F7EB_.wvu.FilterData" hidden="1" oldHidden="1">
    <formula>'Delivery Docs Plan'!$I$1:$I$38</formula>
    <oldFormula>'Delivery Docs Plan'!$I$1:$I$38</oldFormula>
  </rdn>
  <rdn rId="0" localSheetId="5" customView="1" name="Z_FAA25FCE_18C5_403C_9C68_9D1F88B3F7EB_.wvu.Rows" hidden="1" oldHidden="1">
    <formula>'PR Matrix'!$1:$1</formula>
    <oldFormula>'PR Matrix'!$1:$1</oldFormula>
  </rdn>
  <rdn rId="0" localSheetId="5" customView="1" name="Z_FAA25FCE_18C5_403C_9C68_9D1F88B3F7EB_.wvu.Cols" hidden="1" oldHidden="1">
    <formula>'PR Matrix'!$JK:$XFD</formula>
    <oldFormula>'PR Matrix'!$JK:$XFD</oldFormula>
  </rdn>
  <rdn rId="0" localSheetId="6" customView="1" name="Z_FAA25FCE_18C5_403C_9C68_9D1F88B3F7EB_.wvu.Cols" hidden="1" oldHidden="1">
    <formula>Allocation!$L:$XFD</formula>
    <oldFormula>Allocation!$L:$XFD</oldFormula>
  </rdn>
  <rdn rId="0" localSheetId="6" customView="1" name="Z_FAA25FCE_18C5_403C_9C68_9D1F88B3F7EB_.wvu.FilterData" hidden="1" oldHidden="1">
    <formula>Allocation!$A$1:$K$1</formula>
    <oldFormula>Allocation!$A$1:$K$1</oldFormula>
  </rdn>
  <rdn rId="0" localSheetId="7" customView="1" name="Z_FAA25FCE_18C5_403C_9C68_9D1F88B3F7EB_.wvu.FilterData" hidden="1" oldHidden="1">
    <formula>'SRS Reviews'!$A$1:$S$136</formula>
    <oldFormula>'SRS Reviews'!$A$1:$S$136</oldFormula>
  </rdn>
  <rdn rId="0" localSheetId="8" customView="1" name="Z_FAA25FCE_18C5_403C_9C68_9D1F88B3F7EB_.wvu.FilterData" hidden="1" oldHidden="1">
    <formula>Estimates!$A$2:$BC$460</formula>
    <oldFormula>Estimates!$A$2:$BC$460</oldFormula>
  </rdn>
  <rdn rId="0" localSheetId="10" customView="1" name="Z_FAA25FCE_18C5_403C_9C68_9D1F88B3F7EB_.wvu.FilterData" hidden="1" oldHidden="1">
    <formula>'Open SWPRs'!$A$1:$H$615</formula>
    <oldFormula>'Open SWPRs'!$A$1:$H$615</oldFormula>
  </rdn>
  <rdn rId="0" localSheetId="12" customView="1" name="Z_FAA25FCE_18C5_403C_9C68_9D1F88B3F7EB_.wvu.FilterData" hidden="1" oldHidden="1">
    <formula>'Build Plan'!$D$3:$L$48</formula>
    <oldFormula>'Build Plan'!$D$3:$L$48</oldFormula>
  </rdn>
  <rcv guid="{FAA25FCE-18C5-403C-9C68-9D1F88B3F7EB}" action="add"/>
</revisions>
</file>

<file path=xl/revisions/revisionLog67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3415" sId="3">
    <oc r="AV171" t="inlineStr">
      <is>
        <t>AV</t>
      </is>
    </oc>
    <nc r="AV171" t="inlineStr">
      <is>
        <t>DHB</t>
      </is>
    </nc>
  </rcc>
  <rcc rId="23416" sId="3">
    <oc r="AX171" t="inlineStr">
      <is>
        <t>DHB</t>
      </is>
    </oc>
    <nc r="AX171" t="inlineStr">
      <is>
        <t>AV</t>
      </is>
    </nc>
  </rcc>
  <rcc rId="23417" sId="3">
    <oc r="AV180" t="inlineStr">
      <is>
        <t>AV</t>
      </is>
    </oc>
    <nc r="AV180" t="inlineStr">
      <is>
        <t>DHB</t>
      </is>
    </nc>
  </rcc>
  <rcc rId="23418" sId="3">
    <oc r="AX180" t="inlineStr">
      <is>
        <t>DHB</t>
      </is>
    </oc>
    <nc r="AX180" t="inlineStr">
      <is>
        <t>AV</t>
      </is>
    </nc>
  </rcc>
  <rcc rId="23419" sId="3">
    <oc r="AV172" t="inlineStr">
      <is>
        <t>JR</t>
      </is>
    </oc>
    <nc r="AV172" t="inlineStr">
      <is>
        <t>RS</t>
      </is>
    </nc>
  </rcc>
  <rcc rId="23420" sId="3">
    <oc r="AX172" t="inlineStr">
      <is>
        <t>DHB</t>
      </is>
    </oc>
    <nc r="AX172" t="inlineStr">
      <is>
        <t>JR</t>
      </is>
    </nc>
  </rcc>
  <rcv guid="{FAA25FCE-18C5-403C-9C68-9D1F88B3F7EB}" action="delete"/>
  <rdn rId="0" localSheetId="3" customView="1" name="Z_FAA25FCE_18C5_403C_9C68_9D1F88B3F7EB_.wvu.Rows" hidden="1" oldHidden="1">
    <formula>Plan!$489:$751</formula>
    <oldFormula>Plan!$489:$751</oldFormula>
  </rdn>
  <rdn rId="0" localSheetId="3" customView="1" name="Z_FAA25FCE_18C5_403C_9C68_9D1F88B3F7EB_.wvu.Cols" hidden="1" oldHidden="1">
    <formula>Plan!$I:$P,Plan!$S:$U,Plan!$BQ:$BT</formula>
    <oldFormula>Plan!$I:$P,Plan!$S:$U,Plan!$BQ:$BT</oldFormula>
  </rdn>
  <rdn rId="0" localSheetId="3" customView="1" name="Z_FAA25FCE_18C5_403C_9C68_9D1F88B3F7EB_.wvu.FilterData" hidden="1" oldHidden="1">
    <formula>Plan!$A$5:$BQ$469</formula>
    <oldFormula>Plan!$A$5:$BQ$469</oldFormula>
  </rdn>
  <rdn rId="0" localSheetId="4" customView="1" name="Z_FAA25FCE_18C5_403C_9C68_9D1F88B3F7EB_.wvu.FilterData" hidden="1" oldHidden="1">
    <formula>'Delivery Docs Plan'!$I$1:$I$38</formula>
    <oldFormula>'Delivery Docs Plan'!$I$1:$I$38</oldFormula>
  </rdn>
  <rdn rId="0" localSheetId="5" customView="1" name="Z_FAA25FCE_18C5_403C_9C68_9D1F88B3F7EB_.wvu.Rows" hidden="1" oldHidden="1">
    <formula>'PR Matrix'!$1:$1</formula>
    <oldFormula>'PR Matrix'!$1:$1</oldFormula>
  </rdn>
  <rdn rId="0" localSheetId="5" customView="1" name="Z_FAA25FCE_18C5_403C_9C68_9D1F88B3F7EB_.wvu.Cols" hidden="1" oldHidden="1">
    <formula>'PR Matrix'!$JK:$XFD</formula>
    <oldFormula>'PR Matrix'!$JK:$XFD</oldFormula>
  </rdn>
  <rdn rId="0" localSheetId="6" customView="1" name="Z_FAA25FCE_18C5_403C_9C68_9D1F88B3F7EB_.wvu.Cols" hidden="1" oldHidden="1">
    <formula>Allocation!$L:$XFD</formula>
    <oldFormula>Allocation!$L:$XFD</oldFormula>
  </rdn>
  <rdn rId="0" localSheetId="6" customView="1" name="Z_FAA25FCE_18C5_403C_9C68_9D1F88B3F7EB_.wvu.FilterData" hidden="1" oldHidden="1">
    <formula>Allocation!$A$1:$K$1</formula>
    <oldFormula>Allocation!$A$1:$K$1</oldFormula>
  </rdn>
  <rdn rId="0" localSheetId="7" customView="1" name="Z_FAA25FCE_18C5_403C_9C68_9D1F88B3F7EB_.wvu.FilterData" hidden="1" oldHidden="1">
    <formula>'SRS Reviews'!$A$1:$S$136</formula>
    <oldFormula>'SRS Reviews'!$A$1:$S$136</oldFormula>
  </rdn>
  <rdn rId="0" localSheetId="8" customView="1" name="Z_FAA25FCE_18C5_403C_9C68_9D1F88B3F7EB_.wvu.FilterData" hidden="1" oldHidden="1">
    <formula>Estimates!$A$2:$BC$460</formula>
    <oldFormula>Estimates!$A$2:$BC$460</oldFormula>
  </rdn>
  <rdn rId="0" localSheetId="10" customView="1" name="Z_FAA25FCE_18C5_403C_9C68_9D1F88B3F7EB_.wvu.FilterData" hidden="1" oldHidden="1">
    <formula>'Open SWPRs'!$A$1:$H$615</formula>
    <oldFormula>'Open SWPRs'!$A$1:$H$615</oldFormula>
  </rdn>
  <rdn rId="0" localSheetId="12" customView="1" name="Z_FAA25FCE_18C5_403C_9C68_9D1F88B3F7EB_.wvu.FilterData" hidden="1" oldHidden="1">
    <formula>'Build Plan'!$D$3:$L$48</formula>
    <oldFormula>'Build Plan'!$D$3:$L$48</oldFormula>
  </rdn>
  <rcv guid="{FAA25FCE-18C5-403C-9C68-9D1F88B3F7EB}" action="add"/>
</revisions>
</file>

<file path=xl/revisions/revisionLog67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FAA25FCE-18C5-403C-9C68-9D1F88B3F7EB}" action="delete"/>
  <rdn rId="0" localSheetId="3" customView="1" name="Z_FAA25FCE_18C5_403C_9C68_9D1F88B3F7EB_.wvu.Rows" hidden="1" oldHidden="1">
    <formula>Plan!$489:$751</formula>
    <oldFormula>Plan!$489:$751</oldFormula>
  </rdn>
  <rdn rId="0" localSheetId="3" customView="1" name="Z_FAA25FCE_18C5_403C_9C68_9D1F88B3F7EB_.wvu.Cols" hidden="1" oldHidden="1">
    <formula>Plan!$I:$P,Plan!$S:$U,Plan!$BQ:$BT</formula>
    <oldFormula>Plan!$I:$P,Plan!$S:$U,Plan!$BQ:$BT</oldFormula>
  </rdn>
  <rdn rId="0" localSheetId="3" customView="1" name="Z_FAA25FCE_18C5_403C_9C68_9D1F88B3F7EB_.wvu.FilterData" hidden="1" oldHidden="1">
    <formula>Plan!$A$5:$BQ$469</formula>
    <oldFormula>Plan!$A$5:$BQ$469</oldFormula>
  </rdn>
  <rdn rId="0" localSheetId="4" customView="1" name="Z_FAA25FCE_18C5_403C_9C68_9D1F88B3F7EB_.wvu.FilterData" hidden="1" oldHidden="1">
    <formula>'Delivery Docs Plan'!$I$1:$I$38</formula>
    <oldFormula>'Delivery Docs Plan'!$I$1:$I$38</oldFormula>
  </rdn>
  <rdn rId="0" localSheetId="5" customView="1" name="Z_FAA25FCE_18C5_403C_9C68_9D1F88B3F7EB_.wvu.Rows" hidden="1" oldHidden="1">
    <formula>'PR Matrix'!$1:$1</formula>
    <oldFormula>'PR Matrix'!$1:$1</oldFormula>
  </rdn>
  <rdn rId="0" localSheetId="5" customView="1" name="Z_FAA25FCE_18C5_403C_9C68_9D1F88B3F7EB_.wvu.Cols" hidden="1" oldHidden="1">
    <formula>'PR Matrix'!$JK:$XFD</formula>
    <oldFormula>'PR Matrix'!$JK:$XFD</oldFormula>
  </rdn>
  <rdn rId="0" localSheetId="6" customView="1" name="Z_FAA25FCE_18C5_403C_9C68_9D1F88B3F7EB_.wvu.Cols" hidden="1" oldHidden="1">
    <formula>Allocation!$L:$XFD</formula>
    <oldFormula>Allocation!$L:$XFD</oldFormula>
  </rdn>
  <rdn rId="0" localSheetId="6" customView="1" name="Z_FAA25FCE_18C5_403C_9C68_9D1F88B3F7EB_.wvu.FilterData" hidden="1" oldHidden="1">
    <formula>Allocation!$A$1:$K$1</formula>
    <oldFormula>Allocation!$A$1:$K$1</oldFormula>
  </rdn>
  <rdn rId="0" localSheetId="7" customView="1" name="Z_FAA25FCE_18C5_403C_9C68_9D1F88B3F7EB_.wvu.FilterData" hidden="1" oldHidden="1">
    <formula>'SRS Reviews'!$A$1:$S$136</formula>
    <oldFormula>'SRS Reviews'!$A$1:$S$136</oldFormula>
  </rdn>
  <rdn rId="0" localSheetId="8" customView="1" name="Z_FAA25FCE_18C5_403C_9C68_9D1F88B3F7EB_.wvu.FilterData" hidden="1" oldHidden="1">
    <formula>Estimates!$A$2:$BC$460</formula>
    <oldFormula>Estimates!$A$2:$BC$460</oldFormula>
  </rdn>
  <rdn rId="0" localSheetId="10" customView="1" name="Z_FAA25FCE_18C5_403C_9C68_9D1F88B3F7EB_.wvu.FilterData" hidden="1" oldHidden="1">
    <formula>'Open SWPRs'!$A$1:$H$615</formula>
    <oldFormula>'Open SWPRs'!$A$1:$H$615</oldFormula>
  </rdn>
  <rdn rId="0" localSheetId="12" customView="1" name="Z_FAA25FCE_18C5_403C_9C68_9D1F88B3F7EB_.wvu.FilterData" hidden="1" oldHidden="1">
    <formula>'Build Plan'!$D$3:$L$48</formula>
    <oldFormula>'Build Plan'!$D$3:$L$48</oldFormula>
  </rdn>
  <rcv guid="{FAA25FCE-18C5-403C-9C68-9D1F88B3F7EB}" action="add"/>
</revisions>
</file>

<file path=xl/revisions/revisionLog67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FAA25FCE-18C5-403C-9C68-9D1F88B3F7EB}" action="delete"/>
  <rdn rId="0" localSheetId="3" customView="1" name="Z_FAA25FCE_18C5_403C_9C68_9D1F88B3F7EB_.wvu.Rows" hidden="1" oldHidden="1">
    <formula>Plan!$489:$751</formula>
    <oldFormula>Plan!$489:$751</oldFormula>
  </rdn>
  <rdn rId="0" localSheetId="3" customView="1" name="Z_FAA25FCE_18C5_403C_9C68_9D1F88B3F7EB_.wvu.Cols" hidden="1" oldHidden="1">
    <formula>Plan!$I:$P,Plan!$S:$U,Plan!$BQ:$BT</formula>
    <oldFormula>Plan!$I:$P,Plan!$S:$U,Plan!$BQ:$BT</oldFormula>
  </rdn>
  <rdn rId="0" localSheetId="3" customView="1" name="Z_FAA25FCE_18C5_403C_9C68_9D1F88B3F7EB_.wvu.FilterData" hidden="1" oldHidden="1">
    <formula>Plan!$A$5:$BQ$469</formula>
    <oldFormula>Plan!$A$5:$BQ$469</oldFormula>
  </rdn>
  <rdn rId="0" localSheetId="4" customView="1" name="Z_FAA25FCE_18C5_403C_9C68_9D1F88B3F7EB_.wvu.FilterData" hidden="1" oldHidden="1">
    <formula>'Delivery Docs Plan'!$I$1:$I$38</formula>
    <oldFormula>'Delivery Docs Plan'!$I$1:$I$38</oldFormula>
  </rdn>
  <rdn rId="0" localSheetId="5" customView="1" name="Z_FAA25FCE_18C5_403C_9C68_9D1F88B3F7EB_.wvu.Rows" hidden="1" oldHidden="1">
    <formula>'PR Matrix'!$1:$1</formula>
    <oldFormula>'PR Matrix'!$1:$1</oldFormula>
  </rdn>
  <rdn rId="0" localSheetId="5" customView="1" name="Z_FAA25FCE_18C5_403C_9C68_9D1F88B3F7EB_.wvu.Cols" hidden="1" oldHidden="1">
    <formula>'PR Matrix'!$JK:$XFD</formula>
    <oldFormula>'PR Matrix'!$JK:$XFD</oldFormula>
  </rdn>
  <rdn rId="0" localSheetId="6" customView="1" name="Z_FAA25FCE_18C5_403C_9C68_9D1F88B3F7EB_.wvu.Cols" hidden="1" oldHidden="1">
    <formula>Allocation!$L:$XFD</formula>
    <oldFormula>Allocation!$L:$XFD</oldFormula>
  </rdn>
  <rdn rId="0" localSheetId="6" customView="1" name="Z_FAA25FCE_18C5_403C_9C68_9D1F88B3F7EB_.wvu.FilterData" hidden="1" oldHidden="1">
    <formula>Allocation!$A$1:$K$1</formula>
    <oldFormula>Allocation!$A$1:$K$1</oldFormula>
  </rdn>
  <rdn rId="0" localSheetId="7" customView="1" name="Z_FAA25FCE_18C5_403C_9C68_9D1F88B3F7EB_.wvu.FilterData" hidden="1" oldHidden="1">
    <formula>'SRS Reviews'!$A$1:$S$136</formula>
    <oldFormula>'SRS Reviews'!$A$1:$S$136</oldFormula>
  </rdn>
  <rdn rId="0" localSheetId="8" customView="1" name="Z_FAA25FCE_18C5_403C_9C68_9D1F88B3F7EB_.wvu.FilterData" hidden="1" oldHidden="1">
    <formula>Estimates!$A$2:$BC$460</formula>
    <oldFormula>Estimates!$A$2:$BC$460</oldFormula>
  </rdn>
  <rdn rId="0" localSheetId="10" customView="1" name="Z_FAA25FCE_18C5_403C_9C68_9D1F88B3F7EB_.wvu.FilterData" hidden="1" oldHidden="1">
    <formula>'Open SWPRs'!$A$1:$H$615</formula>
    <oldFormula>'Open SWPRs'!$A$1:$H$615</oldFormula>
  </rdn>
  <rdn rId="0" localSheetId="12" customView="1" name="Z_FAA25FCE_18C5_403C_9C68_9D1F88B3F7EB_.wvu.FilterData" hidden="1" oldHidden="1">
    <formula>'Build Plan'!$D$3:$L$48</formula>
    <oldFormula>'Build Plan'!$D$3:$L$48</oldFormula>
  </rdn>
  <rcv guid="{FAA25FCE-18C5-403C-9C68-9D1F88B3F7EB}" action="add"/>
</revisions>
</file>

<file path=xl/revisions/revisionLog67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3457" sId="5">
    <nc r="K5">
      <v>6275</v>
    </nc>
  </rcc>
  <rcc rId="23458" sId="5">
    <nc r="K6">
      <v>1</v>
    </nc>
  </rcc>
  <rcc rId="23459" sId="5">
    <nc r="K2">
      <v>1</v>
    </nc>
  </rcc>
  <rcc rId="23460" sId="5">
    <nc r="K3" t="inlineStr">
      <is>
        <t>BVF JXW001/0131 - Interactive bleed valve test conditions (duplicate PR_3070)</t>
      </is>
    </nc>
  </rcc>
  <rcc rId="23461" sId="5">
    <nc r="K9" t="inlineStr">
      <is>
        <t>N</t>
      </is>
    </nc>
  </rcc>
  <rcc rId="23462" sId="5">
    <nc r="K10" t="inlineStr">
      <is>
        <t>N</t>
      </is>
    </nc>
  </rcc>
  <rcc rId="23463" sId="5">
    <nc r="K11" t="inlineStr">
      <is>
        <t>N</t>
      </is>
    </nc>
  </rcc>
  <rcc rId="23464" sId="5">
    <nc r="K12" t="inlineStr">
      <is>
        <t>N</t>
      </is>
    </nc>
  </rcc>
  <rcc rId="23465" sId="5">
    <nc r="K13" t="inlineStr">
      <is>
        <t>N</t>
      </is>
    </nc>
  </rcc>
  <rcc rId="23466" sId="5">
    <nc r="K14" t="inlineStr">
      <is>
        <t>N</t>
      </is>
    </nc>
  </rcc>
  <rcc rId="23467" sId="5">
    <nc r="K7" t="inlineStr">
      <is>
        <t>SW</t>
      </is>
    </nc>
  </rcc>
  <rcc rId="23468" sId="5">
    <oc r="F12" t="inlineStr">
      <is>
        <t>N</t>
      </is>
    </oc>
    <nc r="F12" t="inlineStr">
      <is>
        <t>Y</t>
      </is>
    </nc>
  </rcc>
  <rcc rId="23469" sId="5">
    <oc r="H12" t="inlineStr">
      <is>
        <t>N</t>
      </is>
    </oc>
    <nc r="H12" t="inlineStr">
      <is>
        <t>Y</t>
      </is>
    </nc>
  </rcc>
  <rcc rId="23470" sId="5">
    <oc r="I12" t="inlineStr">
      <is>
        <t>N</t>
      </is>
    </oc>
    <nc r="I12" t="inlineStr">
      <is>
        <t>Y</t>
      </is>
    </nc>
  </rcc>
  <rcc rId="23471" sId="5">
    <nc r="K32" t="inlineStr">
      <is>
        <t>Y</t>
      </is>
    </nc>
  </rcc>
  <rcc rId="23472" sId="5">
    <oc r="I32" t="inlineStr">
      <is>
        <t>Y</t>
      </is>
    </oc>
    <nc r="I32"/>
  </rcc>
  <rcc rId="23473" sId="5">
    <oc r="B32" t="inlineStr">
      <is>
        <t>6232, 6247</t>
      </is>
    </oc>
    <nc r="B32" t="inlineStr">
      <is>
        <t>6275, 6247</t>
      </is>
    </nc>
  </rcc>
  <rcc rId="23474" sId="3">
    <oc r="E21" t="inlineStr">
      <is>
        <t>6232, 6247</t>
      </is>
    </oc>
    <nc r="E21" t="inlineStr">
      <is>
        <t>6247, 6275</t>
      </is>
    </nc>
  </rcc>
  <rcc rId="23475" sId="5">
    <nc r="K179" t="inlineStr">
      <is>
        <t>Y</t>
      </is>
    </nc>
  </rcc>
  <rcc rId="23476" sId="5">
    <oc r="I179" t="inlineStr">
      <is>
        <t>Y</t>
      </is>
    </oc>
    <nc r="I179"/>
  </rcc>
  <rcc rId="23477" sId="5">
    <oc r="B179">
      <v>6232</v>
    </oc>
    <nc r="B179">
      <v>6275</v>
    </nc>
  </rcc>
  <rcc rId="23478" sId="5">
    <nc r="K198" t="inlineStr">
      <is>
        <t>Y</t>
      </is>
    </nc>
  </rcc>
  <rcc rId="23479" sId="5">
    <oc r="B198">
      <v>6232</v>
    </oc>
    <nc r="B198" t="inlineStr">
      <is>
        <t>6232, 6275</t>
      </is>
    </nc>
  </rcc>
  <rcc rId="23480" sId="3">
    <oc r="E168">
      <v>6232</v>
    </oc>
    <nc r="E168">
      <v>6275</v>
    </nc>
  </rcc>
  <rcc rId="23481" sId="3">
    <oc r="E187" t="inlineStr">
      <is>
        <r>
          <t>6232</t>
        </r>
        <r>
          <rPr>
            <sz val="8"/>
            <color theme="0" tint="-0.249977111117893"/>
            <rFont val="Arial"/>
            <family val="2"/>
          </rPr>
          <t>, NFPR222</t>
        </r>
      </is>
    </oc>
    <nc r="E187" t="inlineStr">
      <is>
        <r>
          <t>6232, 6275,</t>
        </r>
        <r>
          <rPr>
            <sz val="8"/>
            <color theme="0" tint="-0.249977111117893"/>
            <rFont val="Arial"/>
            <family val="2"/>
          </rPr>
          <t xml:space="preserve"> NFPR222</t>
        </r>
      </is>
    </nc>
  </rcc>
  <rcv guid="{83E26134-8071-4B52-B9C2-8B5396DF70B4}" action="delete"/>
  <rdn rId="0" localSheetId="3" customView="1" name="Z_83E26134_8071_4B52_B9C2_8B5396DF70B4_.wvu.Rows" hidden="1" oldHidden="1">
    <formula>Plan!$489:$751</formula>
    <oldFormula>Plan!$489:$751</oldFormula>
  </rdn>
  <rdn rId="0" localSheetId="3" customView="1" name="Z_83E26134_8071_4B52_B9C2_8B5396DF70B4_.wvu.Cols" hidden="1" oldHidden="1">
    <formula>Plan!$S:$U</formula>
    <oldFormula>Plan!$S:$U</oldFormula>
  </rdn>
  <rdn rId="0" localSheetId="3" customView="1" name="Z_83E26134_8071_4B52_B9C2_8B5396DF70B4_.wvu.FilterData" hidden="1" oldHidden="1">
    <formula>Plan!$A$5:$BQ$469</formula>
    <oldFormula>Plan!$A$5:$BQ$469</oldFormula>
  </rdn>
  <rdn rId="0" localSheetId="4" customView="1" name="Z_83E26134_8071_4B52_B9C2_8B5396DF70B4_.wvu.FilterData" hidden="1" oldHidden="1">
    <formula>'Delivery Docs Plan'!$I$1:$I$38</formula>
    <oldFormula>'Delivery Docs Plan'!$I$1:$I$38</oldFormula>
  </rdn>
  <rdn rId="0" localSheetId="5" customView="1" name="Z_83E26134_8071_4B52_B9C2_8B5396DF70B4_.wvu.Rows" hidden="1" oldHidden="1">
    <formula>'PR Matrix'!$1:$1</formula>
    <oldFormula>'PR Matrix'!$1:$1</oldFormula>
  </rdn>
  <rdn rId="0" localSheetId="5" customView="1" name="Z_83E26134_8071_4B52_B9C2_8B5396DF70B4_.wvu.Cols" hidden="1" oldHidden="1">
    <formula>'PR Matrix'!$JK:$XFD</formula>
    <oldFormula>'PR Matrix'!$JK:$XFD</oldFormula>
  </rdn>
  <rdn rId="0" localSheetId="6" customView="1" name="Z_83E26134_8071_4B52_B9C2_8B5396DF70B4_.wvu.Cols" hidden="1" oldHidden="1">
    <formula>Allocation!$L:$XFD</formula>
    <oldFormula>Allocation!$L:$XFD</oldFormula>
  </rdn>
  <rdn rId="0" localSheetId="6" customView="1" name="Z_83E26134_8071_4B52_B9C2_8B5396DF70B4_.wvu.FilterData" hidden="1" oldHidden="1">
    <formula>Allocation!$A$1:$K$1</formula>
    <oldFormula>Allocation!$A$1:$K$1</oldFormula>
  </rdn>
  <rdn rId="0" localSheetId="7" customView="1" name="Z_83E26134_8071_4B52_B9C2_8B5396DF70B4_.wvu.FilterData" hidden="1" oldHidden="1">
    <formula>'SRS Reviews'!$A$1:$S$136</formula>
    <oldFormula>'SRS Reviews'!$A$1:$S$136</oldFormula>
  </rdn>
  <rdn rId="0" localSheetId="8" customView="1" name="Z_83E26134_8071_4B52_B9C2_8B5396DF70B4_.wvu.FilterData" hidden="1" oldHidden="1">
    <formula>Estimates!$A$2:$BC$460</formula>
    <oldFormula>Estimates!$A$2:$BC$460</oldFormula>
  </rdn>
  <rdn rId="0" localSheetId="10" customView="1" name="Z_83E26134_8071_4B52_B9C2_8B5396DF70B4_.wvu.FilterData" hidden="1" oldHidden="1">
    <formula>'Open SWPRs'!$A$1:$H$615</formula>
    <oldFormula>'Open SWPRs'!$A$1:$H$615</oldFormula>
  </rdn>
  <rdn rId="0" localSheetId="12" customView="1" name="Z_83E26134_8071_4B52_B9C2_8B5396DF70B4_.wvu.FilterData" hidden="1" oldHidden="1">
    <formula>'Build Plan'!$D$3:$L$48</formula>
    <oldFormula>'Build Plan'!$D$3:$L$48</oldFormula>
  </rdn>
  <rcv guid="{83E26134-8071-4B52-B9C2-8B5396DF70B4}" action="add"/>
</revisions>
</file>

<file path=xl/revisions/revisionLog67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3494" sId="3">
    <oc r="AV181" t="inlineStr">
      <is>
        <t>JR</t>
      </is>
    </oc>
    <nc r="AV181" t="inlineStr">
      <is>
        <t>RS</t>
      </is>
    </nc>
  </rcc>
  <rcc rId="23495" sId="3">
    <oc r="AX173" t="inlineStr">
      <is>
        <t>TCS</t>
      </is>
    </oc>
    <nc r="AX173" t="inlineStr">
      <is>
        <t>DHB</t>
      </is>
    </nc>
  </rcc>
  <rcc rId="23496" sId="3">
    <oc r="AX181" t="inlineStr">
      <is>
        <t>DHB</t>
      </is>
    </oc>
    <nc r="AX181" t="inlineStr">
      <is>
        <t>JR</t>
      </is>
    </nc>
  </rcc>
  <rcc rId="23497" sId="3">
    <oc r="W170" t="inlineStr">
      <is>
        <t>TCS</t>
      </is>
    </oc>
    <nc r="W170" t="inlineStr">
      <is>
        <t>KV</t>
      </is>
    </nc>
  </rcc>
  <rcc rId="23498" sId="3">
    <oc r="AF170" t="inlineStr">
      <is>
        <t>TCS</t>
      </is>
    </oc>
    <nc r="AF170" t="inlineStr">
      <is>
        <t>KV</t>
      </is>
    </nc>
  </rcc>
  <rcc rId="23499" sId="3">
    <oc r="AV170" t="inlineStr">
      <is>
        <t>TCS</t>
      </is>
    </oc>
    <nc r="AV170" t="inlineStr">
      <is>
        <t>KV</t>
      </is>
    </nc>
  </rcc>
  <rcv guid="{FAA25FCE-18C5-403C-9C68-9D1F88B3F7EB}" action="delete"/>
  <rdn rId="0" localSheetId="3" customView="1" name="Z_FAA25FCE_18C5_403C_9C68_9D1F88B3F7EB_.wvu.Rows" hidden="1" oldHidden="1">
    <formula>Plan!$489:$751</formula>
    <oldFormula>Plan!$489:$751</oldFormula>
  </rdn>
  <rdn rId="0" localSheetId="3" customView="1" name="Z_FAA25FCE_18C5_403C_9C68_9D1F88B3F7EB_.wvu.Cols" hidden="1" oldHidden="1">
    <formula>Plan!$I:$P,Plan!$S:$U,Plan!$BQ:$BT</formula>
    <oldFormula>Plan!$I:$P,Plan!$S:$U,Plan!$BQ:$BT</oldFormula>
  </rdn>
  <rdn rId="0" localSheetId="3" customView="1" name="Z_FAA25FCE_18C5_403C_9C68_9D1F88B3F7EB_.wvu.FilterData" hidden="1" oldHidden="1">
    <formula>Plan!$A$5:$BQ$469</formula>
    <oldFormula>Plan!$A$5:$BQ$469</oldFormula>
  </rdn>
  <rdn rId="0" localSheetId="4" customView="1" name="Z_FAA25FCE_18C5_403C_9C68_9D1F88B3F7EB_.wvu.FilterData" hidden="1" oldHidden="1">
    <formula>'Delivery Docs Plan'!$I$1:$I$38</formula>
    <oldFormula>'Delivery Docs Plan'!$I$1:$I$38</oldFormula>
  </rdn>
  <rdn rId="0" localSheetId="5" customView="1" name="Z_FAA25FCE_18C5_403C_9C68_9D1F88B3F7EB_.wvu.Rows" hidden="1" oldHidden="1">
    <formula>'PR Matrix'!$1:$1</formula>
    <oldFormula>'PR Matrix'!$1:$1</oldFormula>
  </rdn>
  <rdn rId="0" localSheetId="5" customView="1" name="Z_FAA25FCE_18C5_403C_9C68_9D1F88B3F7EB_.wvu.Cols" hidden="1" oldHidden="1">
    <formula>'PR Matrix'!$JK:$XFD</formula>
    <oldFormula>'PR Matrix'!$JK:$XFD</oldFormula>
  </rdn>
  <rdn rId="0" localSheetId="6" customView="1" name="Z_FAA25FCE_18C5_403C_9C68_9D1F88B3F7EB_.wvu.Cols" hidden="1" oldHidden="1">
    <formula>Allocation!$L:$XFD</formula>
    <oldFormula>Allocation!$L:$XFD</oldFormula>
  </rdn>
  <rdn rId="0" localSheetId="6" customView="1" name="Z_FAA25FCE_18C5_403C_9C68_9D1F88B3F7EB_.wvu.FilterData" hidden="1" oldHidden="1">
    <formula>Allocation!$A$1:$K$1</formula>
    <oldFormula>Allocation!$A$1:$K$1</oldFormula>
  </rdn>
  <rdn rId="0" localSheetId="7" customView="1" name="Z_FAA25FCE_18C5_403C_9C68_9D1F88B3F7EB_.wvu.FilterData" hidden="1" oldHidden="1">
    <formula>'SRS Reviews'!$A$1:$S$136</formula>
    <oldFormula>'SRS Reviews'!$A$1:$S$136</oldFormula>
  </rdn>
  <rdn rId="0" localSheetId="8" customView="1" name="Z_FAA25FCE_18C5_403C_9C68_9D1F88B3F7EB_.wvu.FilterData" hidden="1" oldHidden="1">
    <formula>Estimates!$A$2:$BC$460</formula>
    <oldFormula>Estimates!$A$2:$BC$460</oldFormula>
  </rdn>
  <rdn rId="0" localSheetId="10" customView="1" name="Z_FAA25FCE_18C5_403C_9C68_9D1F88B3F7EB_.wvu.FilterData" hidden="1" oldHidden="1">
    <formula>'Open SWPRs'!$A$1:$H$615</formula>
    <oldFormula>'Open SWPRs'!$A$1:$H$615</oldFormula>
  </rdn>
  <rdn rId="0" localSheetId="12" customView="1" name="Z_FAA25FCE_18C5_403C_9C68_9D1F88B3F7EB_.wvu.FilterData" hidden="1" oldHidden="1">
    <formula>'Build Plan'!$D$3:$L$48</formula>
    <oldFormula>'Build Plan'!$D$3:$L$48</oldFormula>
  </rdn>
  <rcv guid="{FAA25FCE-18C5-403C-9C68-9D1F88B3F7EB}" action="add"/>
</revisions>
</file>

<file path=xl/revisions/revisionLog68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3512" sId="3">
    <oc r="V171">
      <v>2</v>
    </oc>
    <nc r="V171">
      <v>1</v>
    </nc>
  </rcc>
  <rcc rId="23513" sId="3">
    <oc r="V172">
      <v>2</v>
    </oc>
    <nc r="V172">
      <v>1</v>
    </nc>
  </rcc>
  <rcc rId="23514" sId="3">
    <oc r="V180">
      <v>2</v>
    </oc>
    <nc r="V180">
      <v>1</v>
    </nc>
  </rcc>
  <rcc rId="23515" sId="3">
    <oc r="V181">
      <v>2</v>
    </oc>
    <nc r="V181">
      <v>1</v>
    </nc>
  </rcc>
</revisions>
</file>

<file path=xl/revisions/revisionLog68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3516" sId="3" odxf="1" dxf="1">
    <oc r="X64" t="inlineStr">
      <is>
        <t>DBY</t>
      </is>
    </oc>
    <nc r="X64" t="inlineStr">
      <is>
        <t>SP</t>
      </is>
    </nc>
    <odxf>
      <font>
        <sz val="8"/>
        <color theme="0" tint="-0.34998626667073579"/>
      </font>
    </odxf>
    <ndxf>
      <font>
        <sz val="8"/>
        <color theme="0" tint="-0.34998626667073579"/>
      </font>
    </ndxf>
  </rcc>
  <rcc rId="23517" sId="3" odxf="1" dxf="1">
    <oc r="AG64" t="inlineStr">
      <is>
        <t>DBY</t>
      </is>
    </oc>
    <nc r="AG64" t="inlineStr">
      <is>
        <t>SP</t>
      </is>
    </nc>
    <odxf>
      <font>
        <sz val="8"/>
        <color theme="0" tint="-0.34998626667073579"/>
      </font>
    </odxf>
    <ndxf>
      <font>
        <sz val="8"/>
        <color theme="0" tint="-0.34998626667073579"/>
      </font>
    </ndxf>
  </rcc>
  <rcc rId="23518" sId="3" odxf="1" dxf="1">
    <oc r="AX64" t="inlineStr">
      <is>
        <t>DBY</t>
      </is>
    </oc>
    <nc r="AX64" t="inlineStr">
      <is>
        <t>SP</t>
      </is>
    </nc>
    <odxf>
      <font>
        <sz val="8"/>
        <color theme="0" tint="-0.34998626667073579"/>
      </font>
    </odxf>
    <ndxf>
      <font>
        <sz val="8"/>
        <color theme="0" tint="-0.34998626667073579"/>
      </font>
    </ndxf>
  </rcc>
  <rcv guid="{83E26134-8071-4B52-B9C2-8B5396DF70B4}" action="delete"/>
  <rdn rId="0" localSheetId="3" customView="1" name="Z_83E26134_8071_4B52_B9C2_8B5396DF70B4_.wvu.Rows" hidden="1" oldHidden="1">
    <formula>Plan!$489:$751</formula>
    <oldFormula>Plan!$489:$751</oldFormula>
  </rdn>
  <rdn rId="0" localSheetId="3" customView="1" name="Z_83E26134_8071_4B52_B9C2_8B5396DF70B4_.wvu.Cols" hidden="1" oldHidden="1">
    <formula>Plan!$S:$U</formula>
    <oldFormula>Plan!$S:$U</oldFormula>
  </rdn>
  <rdn rId="0" localSheetId="3" customView="1" name="Z_83E26134_8071_4B52_B9C2_8B5396DF70B4_.wvu.FilterData" hidden="1" oldHidden="1">
    <formula>Plan!$A$5:$BQ$469</formula>
    <oldFormula>Plan!$A$5:$BQ$469</oldFormula>
  </rdn>
  <rdn rId="0" localSheetId="4" customView="1" name="Z_83E26134_8071_4B52_B9C2_8B5396DF70B4_.wvu.FilterData" hidden="1" oldHidden="1">
    <formula>'Delivery Docs Plan'!$I$1:$I$38</formula>
    <oldFormula>'Delivery Docs Plan'!$I$1:$I$38</oldFormula>
  </rdn>
  <rdn rId="0" localSheetId="5" customView="1" name="Z_83E26134_8071_4B52_B9C2_8B5396DF70B4_.wvu.Rows" hidden="1" oldHidden="1">
    <formula>'PR Matrix'!$1:$1</formula>
    <oldFormula>'PR Matrix'!$1:$1</oldFormula>
  </rdn>
  <rdn rId="0" localSheetId="5" customView="1" name="Z_83E26134_8071_4B52_B9C2_8B5396DF70B4_.wvu.Cols" hidden="1" oldHidden="1">
    <formula>'PR Matrix'!$JK:$XFD</formula>
    <oldFormula>'PR Matrix'!$JK:$XFD</oldFormula>
  </rdn>
  <rdn rId="0" localSheetId="6" customView="1" name="Z_83E26134_8071_4B52_B9C2_8B5396DF70B4_.wvu.Cols" hidden="1" oldHidden="1">
    <formula>Allocation!$L:$XFD</formula>
    <oldFormula>Allocation!$L:$XFD</oldFormula>
  </rdn>
  <rdn rId="0" localSheetId="6" customView="1" name="Z_83E26134_8071_4B52_B9C2_8B5396DF70B4_.wvu.FilterData" hidden="1" oldHidden="1">
    <formula>Allocation!$A$1:$K$1</formula>
    <oldFormula>Allocation!$A$1:$K$1</oldFormula>
  </rdn>
  <rdn rId="0" localSheetId="7" customView="1" name="Z_83E26134_8071_4B52_B9C2_8B5396DF70B4_.wvu.FilterData" hidden="1" oldHidden="1">
    <formula>'SRS Reviews'!$A$1:$S$136</formula>
    <oldFormula>'SRS Reviews'!$A$1:$S$136</oldFormula>
  </rdn>
  <rdn rId="0" localSheetId="8" customView="1" name="Z_83E26134_8071_4B52_B9C2_8B5396DF70B4_.wvu.FilterData" hidden="1" oldHidden="1">
    <formula>Estimates!$A$2:$BC$460</formula>
    <oldFormula>Estimates!$A$2:$BC$460</oldFormula>
  </rdn>
  <rdn rId="0" localSheetId="10" customView="1" name="Z_83E26134_8071_4B52_B9C2_8B5396DF70B4_.wvu.FilterData" hidden="1" oldHidden="1">
    <formula>'Open SWPRs'!$A$1:$H$615</formula>
    <oldFormula>'Open SWPRs'!$A$1:$H$615</oldFormula>
  </rdn>
  <rdn rId="0" localSheetId="12" customView="1" name="Z_83E26134_8071_4B52_B9C2_8B5396DF70B4_.wvu.FilterData" hidden="1" oldHidden="1">
    <formula>'Build Plan'!$D$3:$L$48</formula>
    <oldFormula>'Build Plan'!$D$3:$L$48</oldFormula>
  </rdn>
  <rcv guid="{83E26134-8071-4B52-B9C2-8B5396DF70B4}" action="add"/>
</revisions>
</file>

<file path=xl/revisions/revisionLog68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dn rId="0" localSheetId="5" customView="1" name="Z_38797761_B6E7_4EBC_86AC_BCA6FEF8021E_.wvu.FilterData" hidden="1" oldHidden="1">
    <oldFormula>'PR Matrix'!#REF!</oldFormula>
  </rdn>
  <rcv guid="{38797761-B6E7-4EBC-86AC-BCA6FEF8021E}" action="delete"/>
  <rdn rId="0" localSheetId="3" customView="1" name="Z_38797761_B6E7_4EBC_86AC_BCA6FEF8021E_.wvu.Rows" hidden="1" oldHidden="1">
    <formula>Plan!$489:$751</formula>
    <oldFormula>Plan!$489:$751</oldFormula>
  </rdn>
  <rdn rId="0" localSheetId="3" customView="1" name="Z_38797761_B6E7_4EBC_86AC_BCA6FEF8021E_.wvu.Cols" hidden="1" oldHidden="1">
    <formula>Plan!$S:$U,Plan!$AL:$AL,Plan!$AN:$AO,Plan!$BQ:$BT</formula>
    <oldFormula>Plan!$S:$U,Plan!$AL:$AL,Plan!$AN:$AO,Plan!$BQ:$BT</oldFormula>
  </rdn>
  <rdn rId="0" localSheetId="3" customView="1" name="Z_38797761_B6E7_4EBC_86AC_BCA6FEF8021E_.wvu.FilterData" hidden="1" oldHidden="1">
    <formula>Plan!$BG$5:$BQ$469</formula>
    <oldFormula>Plan!$BG$5:$BQ$469</oldFormula>
  </rdn>
  <rdn rId="0" localSheetId="4" customView="1" name="Z_38797761_B6E7_4EBC_86AC_BCA6FEF8021E_.wvu.FilterData" hidden="1" oldHidden="1">
    <formula>'Delivery Docs Plan'!$I$1:$I$38</formula>
    <oldFormula>'Delivery Docs Plan'!$I$1:$I$38</oldFormula>
  </rdn>
  <rdn rId="0" localSheetId="5" customView="1" name="Z_38797761_B6E7_4EBC_86AC_BCA6FEF8021E_.wvu.Rows" hidden="1" oldHidden="1">
    <formula>'PR Matrix'!$1:$2</formula>
    <oldFormula>'PR Matrix'!$1:$2</oldFormula>
  </rdn>
  <rdn rId="0" localSheetId="5" customView="1" name="Z_38797761_B6E7_4EBC_86AC_BCA6FEF8021E_.wvu.Cols" hidden="1" oldHidden="1">
    <formula>'PR Matrix'!$JK:$XFD</formula>
    <oldFormula>'PR Matrix'!$JK:$XFD</oldFormula>
  </rdn>
  <rdn rId="0" localSheetId="6" customView="1" name="Z_38797761_B6E7_4EBC_86AC_BCA6FEF8021E_.wvu.Cols" hidden="1" oldHidden="1">
    <formula>Allocation!$L:$XFD</formula>
    <oldFormula>Allocation!$L:$XFD</oldFormula>
  </rdn>
  <rdn rId="0" localSheetId="6" customView="1" name="Z_38797761_B6E7_4EBC_86AC_BCA6FEF8021E_.wvu.FilterData" hidden="1" oldHidden="1">
    <formula>Allocation!$A$1:$K$1</formula>
    <oldFormula>Allocation!$A$1:$K$1</oldFormula>
  </rdn>
  <rdn rId="0" localSheetId="7" customView="1" name="Z_38797761_B6E7_4EBC_86AC_BCA6FEF8021E_.wvu.FilterData" hidden="1" oldHidden="1">
    <formula>'SRS Reviews'!$A$1:$S$136</formula>
    <oldFormula>'SRS Reviews'!$A$1:$S$136</oldFormula>
  </rdn>
  <rdn rId="0" localSheetId="8" customView="1" name="Z_38797761_B6E7_4EBC_86AC_BCA6FEF8021E_.wvu.FilterData" hidden="1" oldHidden="1">
    <formula>Estimates!$A$2:$BC$460</formula>
    <oldFormula>Estimates!$A$2:$BC$460</oldFormula>
  </rdn>
  <rdn rId="0" localSheetId="10" customView="1" name="Z_38797761_B6E7_4EBC_86AC_BCA6FEF8021E_.wvu.FilterData" hidden="1" oldHidden="1">
    <formula>'Open SWPRs'!$A$1:$H$615</formula>
    <oldFormula>'Open SWPRs'!$A$1:$H$615</oldFormula>
  </rdn>
  <rdn rId="0" localSheetId="12" customView="1" name="Z_38797761_B6E7_4EBC_86AC_BCA6FEF8021E_.wvu.FilterData" hidden="1" oldHidden="1">
    <formula>'Build Plan'!$D$3:$L$48</formula>
    <oldFormula>'Build Plan'!$D$3:$L$48</oldFormula>
  </rdn>
  <rcv guid="{38797761-B6E7-4EBC-86AC-BCA6FEF8021E}" action="add"/>
</revisions>
</file>

<file path=xl/revisions/revisionLog68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FAA25FCE-18C5-403C-9C68-9D1F88B3F7EB}" action="delete"/>
  <rdn rId="0" localSheetId="3" customView="1" name="Z_FAA25FCE_18C5_403C_9C68_9D1F88B3F7EB_.wvu.Rows" hidden="1" oldHidden="1">
    <formula>Plan!$489:$751</formula>
    <oldFormula>Plan!$489:$751</oldFormula>
  </rdn>
  <rdn rId="0" localSheetId="3" customView="1" name="Z_FAA25FCE_18C5_403C_9C68_9D1F88B3F7EB_.wvu.Cols" hidden="1" oldHidden="1">
    <formula>Plan!$I:$P,Plan!$S:$U,Plan!$BQ:$BT</formula>
    <oldFormula>Plan!$I:$P,Plan!$S:$U,Plan!$BQ:$BT</oldFormula>
  </rdn>
  <rdn rId="0" localSheetId="3" customView="1" name="Z_FAA25FCE_18C5_403C_9C68_9D1F88B3F7EB_.wvu.FilterData" hidden="1" oldHidden="1">
    <formula>Plan!$A$5:$BQ$469</formula>
    <oldFormula>Plan!$A$5:$BQ$469</oldFormula>
  </rdn>
  <rdn rId="0" localSheetId="4" customView="1" name="Z_FAA25FCE_18C5_403C_9C68_9D1F88B3F7EB_.wvu.FilterData" hidden="1" oldHidden="1">
    <formula>'Delivery Docs Plan'!$I$1:$I$38</formula>
    <oldFormula>'Delivery Docs Plan'!$I$1:$I$38</oldFormula>
  </rdn>
  <rdn rId="0" localSheetId="5" customView="1" name="Z_FAA25FCE_18C5_403C_9C68_9D1F88B3F7EB_.wvu.Rows" hidden="1" oldHidden="1">
    <formula>'PR Matrix'!$1:$1</formula>
    <oldFormula>'PR Matrix'!$1:$1</oldFormula>
  </rdn>
  <rdn rId="0" localSheetId="5" customView="1" name="Z_FAA25FCE_18C5_403C_9C68_9D1F88B3F7EB_.wvu.Cols" hidden="1" oldHidden="1">
    <formula>'PR Matrix'!$JK:$XFD</formula>
    <oldFormula>'PR Matrix'!$JK:$XFD</oldFormula>
  </rdn>
  <rdn rId="0" localSheetId="6" customView="1" name="Z_FAA25FCE_18C5_403C_9C68_9D1F88B3F7EB_.wvu.Cols" hidden="1" oldHidden="1">
    <formula>Allocation!$L:$XFD</formula>
    <oldFormula>Allocation!$L:$XFD</oldFormula>
  </rdn>
  <rdn rId="0" localSheetId="6" customView="1" name="Z_FAA25FCE_18C5_403C_9C68_9D1F88B3F7EB_.wvu.FilterData" hidden="1" oldHidden="1">
    <formula>Allocation!$A$1:$K$1</formula>
    <oldFormula>Allocation!$A$1:$K$1</oldFormula>
  </rdn>
  <rdn rId="0" localSheetId="7" customView="1" name="Z_FAA25FCE_18C5_403C_9C68_9D1F88B3F7EB_.wvu.FilterData" hidden="1" oldHidden="1">
    <formula>'SRS Reviews'!$A$1:$S$136</formula>
    <oldFormula>'SRS Reviews'!$A$1:$S$136</oldFormula>
  </rdn>
  <rdn rId="0" localSheetId="8" customView="1" name="Z_FAA25FCE_18C5_403C_9C68_9D1F88B3F7EB_.wvu.FilterData" hidden="1" oldHidden="1">
    <formula>Estimates!$A$2:$BC$460</formula>
    <oldFormula>Estimates!$A$2:$BC$460</oldFormula>
  </rdn>
  <rdn rId="0" localSheetId="10" customView="1" name="Z_FAA25FCE_18C5_403C_9C68_9D1F88B3F7EB_.wvu.FilterData" hidden="1" oldHidden="1">
    <formula>'Open SWPRs'!$A$1:$H$615</formula>
    <oldFormula>'Open SWPRs'!$A$1:$H$615</oldFormula>
  </rdn>
  <rdn rId="0" localSheetId="12" customView="1" name="Z_FAA25FCE_18C5_403C_9C68_9D1F88B3F7EB_.wvu.FilterData" hidden="1" oldHidden="1">
    <formula>'Build Plan'!$D$3:$L$48</formula>
    <oldFormula>'Build Plan'!$D$3:$L$48</oldFormula>
  </rdn>
  <rcv guid="{FAA25FCE-18C5-403C-9C68-9D1F88B3F7EB}" action="add"/>
</revisions>
</file>

<file path=xl/revisions/revisionLog68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FAA25FCE-18C5-403C-9C68-9D1F88B3F7EB}" action="delete"/>
  <rdn rId="0" localSheetId="3" customView="1" name="Z_FAA25FCE_18C5_403C_9C68_9D1F88B3F7EB_.wvu.Rows" hidden="1" oldHidden="1">
    <formula>Plan!$489:$751</formula>
    <oldFormula>Plan!$489:$751</oldFormula>
  </rdn>
  <rdn rId="0" localSheetId="3" customView="1" name="Z_FAA25FCE_18C5_403C_9C68_9D1F88B3F7EB_.wvu.Cols" hidden="1" oldHidden="1">
    <formula>Plan!$I:$P,Plan!$S:$U,Plan!$BQ:$BT</formula>
    <oldFormula>Plan!$I:$P,Plan!$S:$U,Plan!$BQ:$BT</oldFormula>
  </rdn>
  <rdn rId="0" localSheetId="3" customView="1" name="Z_FAA25FCE_18C5_403C_9C68_9D1F88B3F7EB_.wvu.FilterData" hidden="1" oldHidden="1">
    <formula>Plan!$A$5:$BQ$469</formula>
    <oldFormula>Plan!$A$5:$BQ$469</oldFormula>
  </rdn>
  <rdn rId="0" localSheetId="4" customView="1" name="Z_FAA25FCE_18C5_403C_9C68_9D1F88B3F7EB_.wvu.FilterData" hidden="1" oldHidden="1">
    <formula>'Delivery Docs Plan'!$I$1:$I$38</formula>
    <oldFormula>'Delivery Docs Plan'!$I$1:$I$38</oldFormula>
  </rdn>
  <rdn rId="0" localSheetId="5" customView="1" name="Z_FAA25FCE_18C5_403C_9C68_9D1F88B3F7EB_.wvu.Rows" hidden="1" oldHidden="1">
    <formula>'PR Matrix'!$1:$1</formula>
    <oldFormula>'PR Matrix'!$1:$1</oldFormula>
  </rdn>
  <rdn rId="0" localSheetId="5" customView="1" name="Z_FAA25FCE_18C5_403C_9C68_9D1F88B3F7EB_.wvu.Cols" hidden="1" oldHidden="1">
    <formula>'PR Matrix'!$JK:$XFD</formula>
    <oldFormula>'PR Matrix'!$JK:$XFD</oldFormula>
  </rdn>
  <rdn rId="0" localSheetId="6" customView="1" name="Z_FAA25FCE_18C5_403C_9C68_9D1F88B3F7EB_.wvu.Cols" hidden="1" oldHidden="1">
    <formula>Allocation!$L:$XFD</formula>
    <oldFormula>Allocation!$L:$XFD</oldFormula>
  </rdn>
  <rdn rId="0" localSheetId="6" customView="1" name="Z_FAA25FCE_18C5_403C_9C68_9D1F88B3F7EB_.wvu.FilterData" hidden="1" oldHidden="1">
    <formula>Allocation!$A$1:$K$1</formula>
    <oldFormula>Allocation!$A$1:$K$1</oldFormula>
  </rdn>
  <rdn rId="0" localSheetId="7" customView="1" name="Z_FAA25FCE_18C5_403C_9C68_9D1F88B3F7EB_.wvu.FilterData" hidden="1" oldHidden="1">
    <formula>'SRS Reviews'!$A$1:$S$136</formula>
    <oldFormula>'SRS Reviews'!$A$1:$S$136</oldFormula>
  </rdn>
  <rdn rId="0" localSheetId="8" customView="1" name="Z_FAA25FCE_18C5_403C_9C68_9D1F88B3F7EB_.wvu.FilterData" hidden="1" oldHidden="1">
    <formula>Estimates!$A$2:$BC$460</formula>
    <oldFormula>Estimates!$A$2:$BC$460</oldFormula>
  </rdn>
  <rdn rId="0" localSheetId="10" customView="1" name="Z_FAA25FCE_18C5_403C_9C68_9D1F88B3F7EB_.wvu.FilterData" hidden="1" oldHidden="1">
    <formula>'Open SWPRs'!$A$1:$H$615</formula>
    <oldFormula>'Open SWPRs'!$A$1:$H$615</oldFormula>
  </rdn>
  <rdn rId="0" localSheetId="12" customView="1" name="Z_FAA25FCE_18C5_403C_9C68_9D1F88B3F7EB_.wvu.FilterData" hidden="1" oldHidden="1">
    <formula>'Build Plan'!$D$3:$L$48</formula>
    <oldFormula>'Build Plan'!$D$3:$L$48</oldFormula>
  </rdn>
  <rcv guid="{FAA25FCE-18C5-403C-9C68-9D1F88B3F7EB}" action="add"/>
</revisions>
</file>

<file path=xl/revisions/revisionLog68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FAA25FCE-18C5-403C-9C68-9D1F88B3F7EB}" action="delete"/>
  <rdn rId="0" localSheetId="3" customView="1" name="Z_FAA25FCE_18C5_403C_9C68_9D1F88B3F7EB_.wvu.Rows" hidden="1" oldHidden="1">
    <formula>Plan!$489:$751</formula>
    <oldFormula>Plan!$489:$751</oldFormula>
  </rdn>
  <rdn rId="0" localSheetId="3" customView="1" name="Z_FAA25FCE_18C5_403C_9C68_9D1F88B3F7EB_.wvu.Cols" hidden="1" oldHidden="1">
    <formula>Plan!$I:$P,Plan!$S:$U,Plan!$BQ:$BT</formula>
    <oldFormula>Plan!$I:$P,Plan!$S:$U,Plan!$BQ:$BT</oldFormula>
  </rdn>
  <rdn rId="0" localSheetId="3" customView="1" name="Z_FAA25FCE_18C5_403C_9C68_9D1F88B3F7EB_.wvu.FilterData" hidden="1" oldHidden="1">
    <formula>Plan!$A$5:$BQ$469</formula>
    <oldFormula>Plan!$A$5:$BQ$469</oldFormula>
  </rdn>
  <rdn rId="0" localSheetId="4" customView="1" name="Z_FAA25FCE_18C5_403C_9C68_9D1F88B3F7EB_.wvu.FilterData" hidden="1" oldHidden="1">
    <formula>'Delivery Docs Plan'!$I$1:$I$38</formula>
    <oldFormula>'Delivery Docs Plan'!$I$1:$I$38</oldFormula>
  </rdn>
  <rdn rId="0" localSheetId="5" customView="1" name="Z_FAA25FCE_18C5_403C_9C68_9D1F88B3F7EB_.wvu.Rows" hidden="1" oldHidden="1">
    <formula>'PR Matrix'!$1:$1</formula>
    <oldFormula>'PR Matrix'!$1:$1</oldFormula>
  </rdn>
  <rdn rId="0" localSheetId="5" customView="1" name="Z_FAA25FCE_18C5_403C_9C68_9D1F88B3F7EB_.wvu.Cols" hidden="1" oldHidden="1">
    <formula>'PR Matrix'!$JK:$XFD</formula>
    <oldFormula>'PR Matrix'!$JK:$XFD</oldFormula>
  </rdn>
  <rdn rId="0" localSheetId="6" customView="1" name="Z_FAA25FCE_18C5_403C_9C68_9D1F88B3F7EB_.wvu.Cols" hidden="1" oldHidden="1">
    <formula>Allocation!$L:$XFD</formula>
    <oldFormula>Allocation!$L:$XFD</oldFormula>
  </rdn>
  <rdn rId="0" localSheetId="6" customView="1" name="Z_FAA25FCE_18C5_403C_9C68_9D1F88B3F7EB_.wvu.FilterData" hidden="1" oldHidden="1">
    <formula>Allocation!$A$1:$K$1</formula>
    <oldFormula>Allocation!$A$1:$K$1</oldFormula>
  </rdn>
  <rdn rId="0" localSheetId="7" customView="1" name="Z_FAA25FCE_18C5_403C_9C68_9D1F88B3F7EB_.wvu.FilterData" hidden="1" oldHidden="1">
    <formula>'SRS Reviews'!$A$1:$S$136</formula>
    <oldFormula>'SRS Reviews'!$A$1:$S$136</oldFormula>
  </rdn>
  <rdn rId="0" localSheetId="8" customView="1" name="Z_FAA25FCE_18C5_403C_9C68_9D1F88B3F7EB_.wvu.FilterData" hidden="1" oldHidden="1">
    <formula>Estimates!$A$2:$BC$460</formula>
    <oldFormula>Estimates!$A$2:$BC$460</oldFormula>
  </rdn>
  <rdn rId="0" localSheetId="10" customView="1" name="Z_FAA25FCE_18C5_403C_9C68_9D1F88B3F7EB_.wvu.FilterData" hidden="1" oldHidden="1">
    <formula>'Open SWPRs'!$A$1:$H$615</formula>
    <oldFormula>'Open SWPRs'!$A$1:$H$615</oldFormula>
  </rdn>
  <rdn rId="0" localSheetId="12" customView="1" name="Z_FAA25FCE_18C5_403C_9C68_9D1F88B3F7EB_.wvu.FilterData" hidden="1" oldHidden="1">
    <formula>'Build Plan'!$D$3:$L$48</formula>
    <oldFormula>'Build Plan'!$D$3:$L$48</oldFormula>
  </rdn>
  <rcv guid="{FAA25FCE-18C5-403C-9C68-9D1F88B3F7EB}" action="add"/>
</revisions>
</file>

<file path=xl/revisions/revisionLog68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FAA25FCE-18C5-403C-9C68-9D1F88B3F7EB}" action="delete"/>
  <rdn rId="0" localSheetId="3" customView="1" name="Z_FAA25FCE_18C5_403C_9C68_9D1F88B3F7EB_.wvu.Rows" hidden="1" oldHidden="1">
    <formula>Plan!$489:$751</formula>
    <oldFormula>Plan!$489:$751</oldFormula>
  </rdn>
  <rdn rId="0" localSheetId="3" customView="1" name="Z_FAA25FCE_18C5_403C_9C68_9D1F88B3F7EB_.wvu.Cols" hidden="1" oldHidden="1">
    <formula>Plan!$I:$P,Plan!$S:$U,Plan!$BQ:$BT</formula>
    <oldFormula>Plan!$I:$P,Plan!$S:$U,Plan!$BQ:$BT</oldFormula>
  </rdn>
  <rdn rId="0" localSheetId="3" customView="1" name="Z_FAA25FCE_18C5_403C_9C68_9D1F88B3F7EB_.wvu.FilterData" hidden="1" oldHidden="1">
    <formula>Plan!$A$5:$BQ$469</formula>
    <oldFormula>Plan!$A$5:$BQ$469</oldFormula>
  </rdn>
  <rdn rId="0" localSheetId="4" customView="1" name="Z_FAA25FCE_18C5_403C_9C68_9D1F88B3F7EB_.wvu.FilterData" hidden="1" oldHidden="1">
    <formula>'Delivery Docs Plan'!$I$1:$I$38</formula>
    <oldFormula>'Delivery Docs Plan'!$I$1:$I$38</oldFormula>
  </rdn>
  <rdn rId="0" localSheetId="5" customView="1" name="Z_FAA25FCE_18C5_403C_9C68_9D1F88B3F7EB_.wvu.Rows" hidden="1" oldHidden="1">
    <formula>'PR Matrix'!$1:$1</formula>
    <oldFormula>'PR Matrix'!$1:$1</oldFormula>
  </rdn>
  <rdn rId="0" localSheetId="5" customView="1" name="Z_FAA25FCE_18C5_403C_9C68_9D1F88B3F7EB_.wvu.Cols" hidden="1" oldHidden="1">
    <formula>'PR Matrix'!$JK:$XFD</formula>
    <oldFormula>'PR Matrix'!$JK:$XFD</oldFormula>
  </rdn>
  <rdn rId="0" localSheetId="6" customView="1" name="Z_FAA25FCE_18C5_403C_9C68_9D1F88B3F7EB_.wvu.Cols" hidden="1" oldHidden="1">
    <formula>Allocation!$L:$XFD</formula>
    <oldFormula>Allocation!$L:$XFD</oldFormula>
  </rdn>
  <rdn rId="0" localSheetId="6" customView="1" name="Z_FAA25FCE_18C5_403C_9C68_9D1F88B3F7EB_.wvu.FilterData" hidden="1" oldHidden="1">
    <formula>Allocation!$A$1:$K$1</formula>
    <oldFormula>Allocation!$A$1:$K$1</oldFormula>
  </rdn>
  <rdn rId="0" localSheetId="7" customView="1" name="Z_FAA25FCE_18C5_403C_9C68_9D1F88B3F7EB_.wvu.FilterData" hidden="1" oldHidden="1">
    <formula>'SRS Reviews'!$A$1:$S$136</formula>
    <oldFormula>'SRS Reviews'!$A$1:$S$136</oldFormula>
  </rdn>
  <rdn rId="0" localSheetId="8" customView="1" name="Z_FAA25FCE_18C5_403C_9C68_9D1F88B3F7EB_.wvu.FilterData" hidden="1" oldHidden="1">
    <formula>Estimates!$A$2:$BC$460</formula>
    <oldFormula>Estimates!$A$2:$BC$460</oldFormula>
  </rdn>
  <rdn rId="0" localSheetId="10" customView="1" name="Z_FAA25FCE_18C5_403C_9C68_9D1F88B3F7EB_.wvu.FilterData" hidden="1" oldHidden="1">
    <formula>'Open SWPRs'!$A$1:$H$615</formula>
    <oldFormula>'Open SWPRs'!$A$1:$H$615</oldFormula>
  </rdn>
  <rdn rId="0" localSheetId="12" customView="1" name="Z_FAA25FCE_18C5_403C_9C68_9D1F88B3F7EB_.wvu.FilterData" hidden="1" oldHidden="1">
    <formula>'Build Plan'!$D$3:$L$48</formula>
    <oldFormula>'Build Plan'!$D$3:$L$48</oldFormula>
  </rdn>
  <rcv guid="{FAA25FCE-18C5-403C-9C68-9D1F88B3F7EB}" action="add"/>
</revisions>
</file>

<file path=xl/revisions/revisionLog68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83E26134-8071-4B52-B9C2-8B5396DF70B4}" action="delete"/>
  <rdn rId="0" localSheetId="3" customView="1" name="Z_83E26134_8071_4B52_B9C2_8B5396DF70B4_.wvu.Rows" hidden="1" oldHidden="1">
    <formula>Plan!$489:$751</formula>
    <oldFormula>Plan!$489:$751</oldFormula>
  </rdn>
  <rdn rId="0" localSheetId="3" customView="1" name="Z_83E26134_8071_4B52_B9C2_8B5396DF70B4_.wvu.Cols" hidden="1" oldHidden="1">
    <formula>Plan!$S:$U</formula>
    <oldFormula>Plan!$S:$U</oldFormula>
  </rdn>
  <rdn rId="0" localSheetId="3" customView="1" name="Z_83E26134_8071_4B52_B9C2_8B5396DF70B4_.wvu.FilterData" hidden="1" oldHidden="1">
    <formula>Plan!$A$5:$BQ$469</formula>
    <oldFormula>Plan!$A$5:$BQ$469</oldFormula>
  </rdn>
  <rdn rId="0" localSheetId="4" customView="1" name="Z_83E26134_8071_4B52_B9C2_8B5396DF70B4_.wvu.FilterData" hidden="1" oldHidden="1">
    <formula>'Delivery Docs Plan'!$I$1:$I$38</formula>
    <oldFormula>'Delivery Docs Plan'!$I$1:$I$38</oldFormula>
  </rdn>
  <rdn rId="0" localSheetId="5" customView="1" name="Z_83E26134_8071_4B52_B9C2_8B5396DF70B4_.wvu.Rows" hidden="1" oldHidden="1">
    <formula>'PR Matrix'!$1:$1</formula>
    <oldFormula>'PR Matrix'!$1:$1</oldFormula>
  </rdn>
  <rdn rId="0" localSheetId="5" customView="1" name="Z_83E26134_8071_4B52_B9C2_8B5396DF70B4_.wvu.Cols" hidden="1" oldHidden="1">
    <formula>'PR Matrix'!$JK:$XFD</formula>
    <oldFormula>'PR Matrix'!$JK:$XFD</oldFormula>
  </rdn>
  <rdn rId="0" localSheetId="6" customView="1" name="Z_83E26134_8071_4B52_B9C2_8B5396DF70B4_.wvu.Cols" hidden="1" oldHidden="1">
    <formula>Allocation!$L:$XFD</formula>
    <oldFormula>Allocation!$L:$XFD</oldFormula>
  </rdn>
  <rdn rId="0" localSheetId="6" customView="1" name="Z_83E26134_8071_4B52_B9C2_8B5396DF70B4_.wvu.FilterData" hidden="1" oldHidden="1">
    <formula>Allocation!$A$1:$K$1</formula>
    <oldFormula>Allocation!$A$1:$K$1</oldFormula>
  </rdn>
  <rdn rId="0" localSheetId="7" customView="1" name="Z_83E26134_8071_4B52_B9C2_8B5396DF70B4_.wvu.FilterData" hidden="1" oldHidden="1">
    <formula>'SRS Reviews'!$A$1:$S$136</formula>
    <oldFormula>'SRS Reviews'!$A$1:$S$136</oldFormula>
  </rdn>
  <rdn rId="0" localSheetId="8" customView="1" name="Z_83E26134_8071_4B52_B9C2_8B5396DF70B4_.wvu.FilterData" hidden="1" oldHidden="1">
    <formula>Estimates!$A$2:$BC$460</formula>
    <oldFormula>Estimates!$A$2:$BC$460</oldFormula>
  </rdn>
  <rdn rId="0" localSheetId="10" customView="1" name="Z_83E26134_8071_4B52_B9C2_8B5396DF70B4_.wvu.FilterData" hidden="1" oldHidden="1">
    <formula>'Open SWPRs'!$A$1:$H$615</formula>
    <oldFormula>'Open SWPRs'!$A$1:$H$615</oldFormula>
  </rdn>
  <rdn rId="0" localSheetId="12" customView="1" name="Z_83E26134_8071_4B52_B9C2_8B5396DF70B4_.wvu.FilterData" hidden="1" oldHidden="1">
    <formula>'Build Plan'!$D$3:$L$48</formula>
    <oldFormula>'Build Plan'!$D$3:$L$48</oldFormula>
  </rdn>
  <rcv guid="{83E26134-8071-4B52-B9C2-8B5396DF70B4}" action="add"/>
</revisions>
</file>

<file path=xl/revisions/revisionLog68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83E26134-8071-4B52-B9C2-8B5396DF70B4}" action="delete"/>
  <rdn rId="0" localSheetId="3" customView="1" name="Z_83E26134_8071_4B52_B9C2_8B5396DF70B4_.wvu.Rows" hidden="1" oldHidden="1">
    <formula>Plan!$489:$751</formula>
    <oldFormula>Plan!$489:$751</oldFormula>
  </rdn>
  <rdn rId="0" localSheetId="3" customView="1" name="Z_83E26134_8071_4B52_B9C2_8B5396DF70B4_.wvu.Cols" hidden="1" oldHidden="1">
    <formula>Plan!$S:$U</formula>
    <oldFormula>Plan!$S:$U</oldFormula>
  </rdn>
  <rdn rId="0" localSheetId="3" customView="1" name="Z_83E26134_8071_4B52_B9C2_8B5396DF70B4_.wvu.FilterData" hidden="1" oldHidden="1">
    <formula>Plan!$A$5:$BQ$469</formula>
    <oldFormula>Plan!$A$5:$BQ$469</oldFormula>
  </rdn>
  <rdn rId="0" localSheetId="4" customView="1" name="Z_83E26134_8071_4B52_B9C2_8B5396DF70B4_.wvu.FilterData" hidden="1" oldHidden="1">
    <formula>'Delivery Docs Plan'!$I$1:$I$38</formula>
    <oldFormula>'Delivery Docs Plan'!$I$1:$I$38</oldFormula>
  </rdn>
  <rdn rId="0" localSheetId="5" customView="1" name="Z_83E26134_8071_4B52_B9C2_8B5396DF70B4_.wvu.Rows" hidden="1" oldHidden="1">
    <formula>'PR Matrix'!$1:$1</formula>
    <oldFormula>'PR Matrix'!$1:$1</oldFormula>
  </rdn>
  <rdn rId="0" localSheetId="5" customView="1" name="Z_83E26134_8071_4B52_B9C2_8B5396DF70B4_.wvu.Cols" hidden="1" oldHidden="1">
    <formula>'PR Matrix'!$JK:$XFD</formula>
    <oldFormula>'PR Matrix'!$JK:$XFD</oldFormula>
  </rdn>
  <rdn rId="0" localSheetId="6" customView="1" name="Z_83E26134_8071_4B52_B9C2_8B5396DF70B4_.wvu.Cols" hidden="1" oldHidden="1">
    <formula>Allocation!$L:$XFD</formula>
    <oldFormula>Allocation!$L:$XFD</oldFormula>
  </rdn>
  <rdn rId="0" localSheetId="6" customView="1" name="Z_83E26134_8071_4B52_B9C2_8B5396DF70B4_.wvu.FilterData" hidden="1" oldHidden="1">
    <formula>Allocation!$A$1:$K$1</formula>
    <oldFormula>Allocation!$A$1:$K$1</oldFormula>
  </rdn>
  <rdn rId="0" localSheetId="7" customView="1" name="Z_83E26134_8071_4B52_B9C2_8B5396DF70B4_.wvu.FilterData" hidden="1" oldHidden="1">
    <formula>'SRS Reviews'!$A$1:$S$136</formula>
    <oldFormula>'SRS Reviews'!$A$1:$S$136</oldFormula>
  </rdn>
  <rdn rId="0" localSheetId="8" customView="1" name="Z_83E26134_8071_4B52_B9C2_8B5396DF70B4_.wvu.FilterData" hidden="1" oldHidden="1">
    <formula>Estimates!$A$2:$BC$460</formula>
    <oldFormula>Estimates!$A$2:$BC$460</oldFormula>
  </rdn>
  <rdn rId="0" localSheetId="10" customView="1" name="Z_83E26134_8071_4B52_B9C2_8B5396DF70B4_.wvu.FilterData" hidden="1" oldHidden="1">
    <formula>'Open SWPRs'!$A$1:$H$615</formula>
    <oldFormula>'Open SWPRs'!$A$1:$H$615</oldFormula>
  </rdn>
  <rdn rId="0" localSheetId="12" customView="1" name="Z_83E26134_8071_4B52_B9C2_8B5396DF70B4_.wvu.FilterData" hidden="1" oldHidden="1">
    <formula>'Build Plan'!$D$3:$L$48</formula>
    <oldFormula>'Build Plan'!$D$3:$L$48</oldFormula>
  </rdn>
  <rcv guid="{83E26134-8071-4B52-B9C2-8B5396DF70B4}" action="add"/>
</revisions>
</file>

<file path=xl/revisions/revisionLog68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AV170:AV173 AV180:AV181" start="0" length="2147483647">
    <dxf>
      <font>
        <color auto="1"/>
      </font>
    </dxf>
  </rfmt>
  <rfmt sheetId="3" sqref="AX171:AX173 AX180:AX181" start="0" length="2147483647">
    <dxf>
      <font>
        <color auto="1"/>
      </font>
    </dxf>
  </rfmt>
  <rfmt sheetId="3" sqref="W170" start="0" length="2147483647">
    <dxf>
      <font>
        <color auto="1"/>
      </font>
    </dxf>
  </rfmt>
  <rfmt sheetId="3" sqref="AF170" start="0" length="2147483647">
    <dxf>
      <font>
        <color auto="1"/>
      </font>
    </dxf>
  </rfmt>
  <rcv guid="{83E26134-8071-4B52-B9C2-8B5396DF70B4}" action="delete"/>
  <rdn rId="0" localSheetId="3" customView="1" name="Z_83E26134_8071_4B52_B9C2_8B5396DF70B4_.wvu.Rows" hidden="1" oldHidden="1">
    <formula>Plan!$489:$751</formula>
    <oldFormula>Plan!$489:$751</oldFormula>
  </rdn>
  <rdn rId="0" localSheetId="3" customView="1" name="Z_83E26134_8071_4B52_B9C2_8B5396DF70B4_.wvu.Cols" hidden="1" oldHidden="1">
    <formula>Plan!$S:$U</formula>
    <oldFormula>Plan!$S:$U</oldFormula>
  </rdn>
  <rdn rId="0" localSheetId="3" customView="1" name="Z_83E26134_8071_4B52_B9C2_8B5396DF70B4_.wvu.FilterData" hidden="1" oldHidden="1">
    <formula>Plan!$A$5:$BQ$469</formula>
    <oldFormula>Plan!$A$5:$BQ$469</oldFormula>
  </rdn>
  <rdn rId="0" localSheetId="4" customView="1" name="Z_83E26134_8071_4B52_B9C2_8B5396DF70B4_.wvu.FilterData" hidden="1" oldHidden="1">
    <formula>'Delivery Docs Plan'!$I$1:$I$38</formula>
    <oldFormula>'Delivery Docs Plan'!$I$1:$I$38</oldFormula>
  </rdn>
  <rdn rId="0" localSheetId="5" customView="1" name="Z_83E26134_8071_4B52_B9C2_8B5396DF70B4_.wvu.Rows" hidden="1" oldHidden="1">
    <formula>'PR Matrix'!$1:$1</formula>
    <oldFormula>'PR Matrix'!$1:$1</oldFormula>
  </rdn>
  <rdn rId="0" localSheetId="5" customView="1" name="Z_83E26134_8071_4B52_B9C2_8B5396DF70B4_.wvu.Cols" hidden="1" oldHidden="1">
    <formula>'PR Matrix'!$JK:$XFD</formula>
    <oldFormula>'PR Matrix'!$JK:$XFD</oldFormula>
  </rdn>
  <rdn rId="0" localSheetId="6" customView="1" name="Z_83E26134_8071_4B52_B9C2_8B5396DF70B4_.wvu.Cols" hidden="1" oldHidden="1">
    <formula>Allocation!$L:$XFD</formula>
    <oldFormula>Allocation!$L:$XFD</oldFormula>
  </rdn>
  <rdn rId="0" localSheetId="6" customView="1" name="Z_83E26134_8071_4B52_B9C2_8B5396DF70B4_.wvu.FilterData" hidden="1" oldHidden="1">
    <formula>Allocation!$A$1:$K$1</formula>
    <oldFormula>Allocation!$A$1:$K$1</oldFormula>
  </rdn>
  <rdn rId="0" localSheetId="7" customView="1" name="Z_83E26134_8071_4B52_B9C2_8B5396DF70B4_.wvu.FilterData" hidden="1" oldHidden="1">
    <formula>'SRS Reviews'!$A$1:$S$136</formula>
    <oldFormula>'SRS Reviews'!$A$1:$S$136</oldFormula>
  </rdn>
  <rdn rId="0" localSheetId="8" customView="1" name="Z_83E26134_8071_4B52_B9C2_8B5396DF70B4_.wvu.FilterData" hidden="1" oldHidden="1">
    <formula>Estimates!$A$2:$BC$460</formula>
    <oldFormula>Estimates!$A$2:$BC$460</oldFormula>
  </rdn>
  <rdn rId="0" localSheetId="10" customView="1" name="Z_83E26134_8071_4B52_B9C2_8B5396DF70B4_.wvu.FilterData" hidden="1" oldHidden="1">
    <formula>'Open SWPRs'!$A$1:$H$615</formula>
    <oldFormula>'Open SWPRs'!$A$1:$H$615</oldFormula>
  </rdn>
  <rdn rId="0" localSheetId="12" customView="1" name="Z_83E26134_8071_4B52_B9C2_8B5396DF70B4_.wvu.FilterData" hidden="1" oldHidden="1">
    <formula>'Build Plan'!$D$3:$L$48</formula>
    <oldFormula>'Build Plan'!$D$3:$L$48</oldFormula>
  </rdn>
  <rcv guid="{83E26134-8071-4B52-B9C2-8B5396DF70B4}" action="add"/>
</revisions>
</file>

<file path=xl/revisions/revisionLog69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3628" sId="3">
    <nc r="O171" t="inlineStr">
      <is>
        <t>Y</t>
      </is>
    </nc>
  </rcc>
  <rcc rId="23629" sId="3">
    <nc r="O172" t="inlineStr">
      <is>
        <t>Y</t>
      </is>
    </nc>
  </rcc>
  <rcc rId="23630" sId="3">
    <nc r="AF171" t="inlineStr">
      <is>
        <t>DHB</t>
      </is>
    </nc>
  </rcc>
  <rcc rId="23631" sId="3">
    <nc r="AF172" t="inlineStr">
      <is>
        <t>RS</t>
      </is>
    </nc>
  </rcc>
  <rcc rId="23632" sId="3" odxf="1" dxf="1">
    <nc r="AG171" t="inlineStr">
      <is>
        <t>AV</t>
      </is>
    </nc>
    <odxf>
      <border outline="0">
        <left/>
        <right style="thin">
          <color indexed="64"/>
        </right>
      </border>
    </odxf>
    <ndxf>
      <border outline="0">
        <left style="thin">
          <color indexed="64"/>
        </left>
        <right/>
      </border>
    </ndxf>
  </rcc>
  <rcc rId="23633" sId="3" odxf="1" dxf="1">
    <nc r="AG172" t="inlineStr">
      <is>
        <t>JR</t>
      </is>
    </nc>
    <odxf>
      <border outline="0">
        <left/>
        <right style="thin">
          <color indexed="64"/>
        </right>
      </border>
    </odxf>
    <ndxf>
      <border outline="0">
        <left style="thin">
          <color indexed="64"/>
        </left>
        <right/>
      </border>
    </ndxf>
  </rcc>
  <rcv guid="{83E26134-8071-4B52-B9C2-8B5396DF70B4}" action="delete"/>
  <rdn rId="0" localSheetId="3" customView="1" name="Z_83E26134_8071_4B52_B9C2_8B5396DF70B4_.wvu.Rows" hidden="1" oldHidden="1">
    <formula>Plan!$489:$751</formula>
    <oldFormula>Plan!$489:$751</oldFormula>
  </rdn>
  <rdn rId="0" localSheetId="3" customView="1" name="Z_83E26134_8071_4B52_B9C2_8B5396DF70B4_.wvu.Cols" hidden="1" oldHidden="1">
    <formula>Plan!$S:$U</formula>
    <oldFormula>Plan!$S:$U</oldFormula>
  </rdn>
  <rdn rId="0" localSheetId="3" customView="1" name="Z_83E26134_8071_4B52_B9C2_8B5396DF70B4_.wvu.FilterData" hidden="1" oldHidden="1">
    <formula>Plan!$A$5:$BQ$469</formula>
    <oldFormula>Plan!$A$5:$BQ$469</oldFormula>
  </rdn>
  <rdn rId="0" localSheetId="4" customView="1" name="Z_83E26134_8071_4B52_B9C2_8B5396DF70B4_.wvu.FilterData" hidden="1" oldHidden="1">
    <formula>'Delivery Docs Plan'!$I$1:$I$38</formula>
    <oldFormula>'Delivery Docs Plan'!$I$1:$I$38</oldFormula>
  </rdn>
  <rdn rId="0" localSheetId="5" customView="1" name="Z_83E26134_8071_4B52_B9C2_8B5396DF70B4_.wvu.Rows" hidden="1" oldHidden="1">
    <formula>'PR Matrix'!$1:$1</formula>
    <oldFormula>'PR Matrix'!$1:$1</oldFormula>
  </rdn>
  <rdn rId="0" localSheetId="5" customView="1" name="Z_83E26134_8071_4B52_B9C2_8B5396DF70B4_.wvu.Cols" hidden="1" oldHidden="1">
    <formula>'PR Matrix'!$JK:$XFD</formula>
    <oldFormula>'PR Matrix'!$JK:$XFD</oldFormula>
  </rdn>
  <rdn rId="0" localSheetId="6" customView="1" name="Z_83E26134_8071_4B52_B9C2_8B5396DF70B4_.wvu.Cols" hidden="1" oldHidden="1">
    <formula>Allocation!$L:$XFD</formula>
    <oldFormula>Allocation!$L:$XFD</oldFormula>
  </rdn>
  <rdn rId="0" localSheetId="6" customView="1" name="Z_83E26134_8071_4B52_B9C2_8B5396DF70B4_.wvu.FilterData" hidden="1" oldHidden="1">
    <formula>Allocation!$A$1:$K$1</formula>
    <oldFormula>Allocation!$A$1:$K$1</oldFormula>
  </rdn>
  <rdn rId="0" localSheetId="7" customView="1" name="Z_83E26134_8071_4B52_B9C2_8B5396DF70B4_.wvu.FilterData" hidden="1" oldHidden="1">
    <formula>'SRS Reviews'!$A$1:$S$136</formula>
    <oldFormula>'SRS Reviews'!$A$1:$S$136</oldFormula>
  </rdn>
  <rdn rId="0" localSheetId="8" customView="1" name="Z_83E26134_8071_4B52_B9C2_8B5396DF70B4_.wvu.FilterData" hidden="1" oldHidden="1">
    <formula>Estimates!$A$2:$BC$460</formula>
    <oldFormula>Estimates!$A$2:$BC$460</oldFormula>
  </rdn>
  <rdn rId="0" localSheetId="10" customView="1" name="Z_83E26134_8071_4B52_B9C2_8B5396DF70B4_.wvu.FilterData" hidden="1" oldHidden="1">
    <formula>'Open SWPRs'!$A$1:$H$615</formula>
    <oldFormula>'Open SWPRs'!$A$1:$H$615</oldFormula>
  </rdn>
  <rdn rId="0" localSheetId="12" customView="1" name="Z_83E26134_8071_4B52_B9C2_8B5396DF70B4_.wvu.FilterData" hidden="1" oldHidden="1">
    <formula>'Build Plan'!$D$3:$L$48</formula>
    <oldFormula>'Build Plan'!$D$3:$L$48</oldFormula>
  </rdn>
  <rcv guid="{83E26134-8071-4B52-B9C2-8B5396DF70B4}" action="add"/>
</revisions>
</file>

<file path=xl/revisions/revisionLog69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83E26134-8071-4B52-B9C2-8B5396DF70B4}" action="delete"/>
  <rdn rId="0" localSheetId="3" customView="1" name="Z_83E26134_8071_4B52_B9C2_8B5396DF70B4_.wvu.Rows" hidden="1" oldHidden="1">
    <formula>Plan!$489:$751</formula>
    <oldFormula>Plan!$489:$751</oldFormula>
  </rdn>
  <rdn rId="0" localSheetId="3" customView="1" name="Z_83E26134_8071_4B52_B9C2_8B5396DF70B4_.wvu.Cols" hidden="1" oldHidden="1">
    <formula>Plan!$S:$U</formula>
    <oldFormula>Plan!$S:$U</oldFormula>
  </rdn>
  <rdn rId="0" localSheetId="3" customView="1" name="Z_83E26134_8071_4B52_B9C2_8B5396DF70B4_.wvu.FilterData" hidden="1" oldHidden="1">
    <formula>Plan!$A$5:$BQ$469</formula>
    <oldFormula>Plan!$A$5:$BQ$469</oldFormula>
  </rdn>
  <rdn rId="0" localSheetId="4" customView="1" name="Z_83E26134_8071_4B52_B9C2_8B5396DF70B4_.wvu.FilterData" hidden="1" oldHidden="1">
    <formula>'Delivery Docs Plan'!$I$1:$I$38</formula>
    <oldFormula>'Delivery Docs Plan'!$I$1:$I$38</oldFormula>
  </rdn>
  <rdn rId="0" localSheetId="5" customView="1" name="Z_83E26134_8071_4B52_B9C2_8B5396DF70B4_.wvu.Rows" hidden="1" oldHidden="1">
    <formula>'PR Matrix'!$1:$1</formula>
    <oldFormula>'PR Matrix'!$1:$1</oldFormula>
  </rdn>
  <rdn rId="0" localSheetId="5" customView="1" name="Z_83E26134_8071_4B52_B9C2_8B5396DF70B4_.wvu.Cols" hidden="1" oldHidden="1">
    <formula>'PR Matrix'!$JK:$XFD</formula>
    <oldFormula>'PR Matrix'!$JK:$XFD</oldFormula>
  </rdn>
  <rdn rId="0" localSheetId="6" customView="1" name="Z_83E26134_8071_4B52_B9C2_8B5396DF70B4_.wvu.Cols" hidden="1" oldHidden="1">
    <formula>Allocation!$L:$XFD</formula>
    <oldFormula>Allocation!$L:$XFD</oldFormula>
  </rdn>
  <rdn rId="0" localSheetId="6" customView="1" name="Z_83E26134_8071_4B52_B9C2_8B5396DF70B4_.wvu.FilterData" hidden="1" oldHidden="1">
    <formula>Allocation!$A$1:$K$1</formula>
    <oldFormula>Allocation!$A$1:$K$1</oldFormula>
  </rdn>
  <rdn rId="0" localSheetId="7" customView="1" name="Z_83E26134_8071_4B52_B9C2_8B5396DF70B4_.wvu.FilterData" hidden="1" oldHidden="1">
    <formula>'SRS Reviews'!$A$1:$S$136</formula>
    <oldFormula>'SRS Reviews'!$A$1:$S$136</oldFormula>
  </rdn>
  <rdn rId="0" localSheetId="8" customView="1" name="Z_83E26134_8071_4B52_B9C2_8B5396DF70B4_.wvu.FilterData" hidden="1" oldHidden="1">
    <formula>Estimates!$A$2:$BC$460</formula>
    <oldFormula>Estimates!$A$2:$BC$460</oldFormula>
  </rdn>
  <rdn rId="0" localSheetId="10" customView="1" name="Z_83E26134_8071_4B52_B9C2_8B5396DF70B4_.wvu.FilterData" hidden="1" oldHidden="1">
    <formula>'Open SWPRs'!$A$1:$H$615</formula>
    <oldFormula>'Open SWPRs'!$A$1:$H$615</oldFormula>
  </rdn>
  <rdn rId="0" localSheetId="12" customView="1" name="Z_83E26134_8071_4B52_B9C2_8B5396DF70B4_.wvu.FilterData" hidden="1" oldHidden="1">
    <formula>'Build Plan'!$D$3:$L$48</formula>
    <oldFormula>'Build Plan'!$D$3:$L$48</oldFormula>
  </rdn>
  <rcv guid="{83E26134-8071-4B52-B9C2-8B5396DF70B4}" action="add"/>
</revisions>
</file>

<file path=xl/revisions/revisionLog69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3658" sId="7" numFmtId="19">
    <nc r="F22">
      <v>43174</v>
    </nc>
  </rcc>
  <rfmt sheetId="7" sqref="I39" start="0" length="2147483647">
    <dxf>
      <font>
        <color rgb="FF00B050"/>
      </font>
    </dxf>
  </rfmt>
  <rcc rId="23659" sId="7" odxf="1" dxf="1">
    <nc r="I22" t="inlineStr">
      <is>
        <t>Steve</t>
      </is>
    </nc>
    <odxf>
      <font>
        <sz val="10"/>
        <color auto="1"/>
        <name val="Arial"/>
        <scheme val="none"/>
      </font>
    </odxf>
    <ndxf>
      <font>
        <sz val="10"/>
        <color auto="1"/>
        <name val="Arial"/>
        <scheme val="none"/>
      </font>
    </ndxf>
  </rcc>
  <rfmt sheetId="7" sqref="I22" start="0" length="2147483647">
    <dxf>
      <font>
        <color rgb="FFFF0000"/>
      </font>
    </dxf>
  </rfmt>
  <rcc rId="23660" sId="7">
    <oc r="L39" t="inlineStr">
      <is>
        <t>Steve</t>
      </is>
    </oc>
    <nc r="L39" t="inlineStr">
      <is>
        <t>n/a</t>
      </is>
    </nc>
  </rcc>
  <rcc rId="23661" sId="7">
    <oc r="K39" t="inlineStr">
      <is>
        <t>Pragadesh</t>
      </is>
    </oc>
    <nc r="K39" t="inlineStr">
      <is>
        <t>n/a</t>
      </is>
    </nc>
  </rcc>
  <rcc rId="23662" sId="7">
    <nc r="I15" t="inlineStr">
      <is>
        <t>Lee</t>
      </is>
    </nc>
  </rcc>
  <rcc rId="23663" sId="7">
    <nc r="I16" t="inlineStr">
      <is>
        <t>Lee</t>
      </is>
    </nc>
  </rcc>
  <rcv guid="{83E26134-8071-4B52-B9C2-8B5396DF70B4}" action="delete"/>
  <rdn rId="0" localSheetId="3" customView="1" name="Z_83E26134_8071_4B52_B9C2_8B5396DF70B4_.wvu.Rows" hidden="1" oldHidden="1">
    <formula>Plan!$489:$751</formula>
    <oldFormula>Plan!$489:$751</oldFormula>
  </rdn>
  <rdn rId="0" localSheetId="3" customView="1" name="Z_83E26134_8071_4B52_B9C2_8B5396DF70B4_.wvu.Cols" hidden="1" oldHidden="1">
    <formula>Plan!$S:$U</formula>
    <oldFormula>Plan!$S:$U</oldFormula>
  </rdn>
  <rdn rId="0" localSheetId="3" customView="1" name="Z_83E26134_8071_4B52_B9C2_8B5396DF70B4_.wvu.FilterData" hidden="1" oldHidden="1">
    <formula>Plan!$A$5:$BQ$469</formula>
    <oldFormula>Plan!$A$5:$BQ$469</oldFormula>
  </rdn>
  <rdn rId="0" localSheetId="4" customView="1" name="Z_83E26134_8071_4B52_B9C2_8B5396DF70B4_.wvu.FilterData" hidden="1" oldHidden="1">
    <formula>'Delivery Docs Plan'!$I$1:$I$38</formula>
    <oldFormula>'Delivery Docs Plan'!$I$1:$I$38</oldFormula>
  </rdn>
  <rdn rId="0" localSheetId="5" customView="1" name="Z_83E26134_8071_4B52_B9C2_8B5396DF70B4_.wvu.Rows" hidden="1" oldHidden="1">
    <formula>'PR Matrix'!$1:$1</formula>
    <oldFormula>'PR Matrix'!$1:$1</oldFormula>
  </rdn>
  <rdn rId="0" localSheetId="5" customView="1" name="Z_83E26134_8071_4B52_B9C2_8B5396DF70B4_.wvu.Cols" hidden="1" oldHidden="1">
    <formula>'PR Matrix'!$JK:$XFD</formula>
    <oldFormula>'PR Matrix'!$JK:$XFD</oldFormula>
  </rdn>
  <rdn rId="0" localSheetId="6" customView="1" name="Z_83E26134_8071_4B52_B9C2_8B5396DF70B4_.wvu.Cols" hidden="1" oldHidden="1">
    <formula>Allocation!$L:$XFD</formula>
    <oldFormula>Allocation!$L:$XFD</oldFormula>
  </rdn>
  <rdn rId="0" localSheetId="6" customView="1" name="Z_83E26134_8071_4B52_B9C2_8B5396DF70B4_.wvu.FilterData" hidden="1" oldHidden="1">
    <formula>Allocation!$A$1:$K$1</formula>
    <oldFormula>Allocation!$A$1:$K$1</oldFormula>
  </rdn>
  <rdn rId="0" localSheetId="7" customView="1" name="Z_83E26134_8071_4B52_B9C2_8B5396DF70B4_.wvu.FilterData" hidden="1" oldHidden="1">
    <formula>'SRS Reviews'!$A$1:$S$136</formula>
    <oldFormula>'SRS Reviews'!$A$1:$S$136</oldFormula>
  </rdn>
  <rdn rId="0" localSheetId="8" customView="1" name="Z_83E26134_8071_4B52_B9C2_8B5396DF70B4_.wvu.FilterData" hidden="1" oldHidden="1">
    <formula>Estimates!$A$2:$BC$460</formula>
    <oldFormula>Estimates!$A$2:$BC$460</oldFormula>
  </rdn>
  <rdn rId="0" localSheetId="10" customView="1" name="Z_83E26134_8071_4B52_B9C2_8B5396DF70B4_.wvu.FilterData" hidden="1" oldHidden="1">
    <formula>'Open SWPRs'!$A$1:$H$615</formula>
    <oldFormula>'Open SWPRs'!$A$1:$H$615</oldFormula>
  </rdn>
  <rdn rId="0" localSheetId="12" customView="1" name="Z_83E26134_8071_4B52_B9C2_8B5396DF70B4_.wvu.FilterData" hidden="1" oldHidden="1">
    <formula>'Build Plan'!$D$3:$L$48</formula>
    <oldFormula>'Build Plan'!$D$3:$L$48</oldFormula>
  </rdn>
  <rcv guid="{83E26134-8071-4B52-B9C2-8B5396DF70B4}" action="add"/>
</revisions>
</file>

<file path=xl/revisions/revisionLog69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83E26134-8071-4B52-B9C2-8B5396DF70B4}" action="delete"/>
  <rdn rId="0" localSheetId="3" customView="1" name="Z_83E26134_8071_4B52_B9C2_8B5396DF70B4_.wvu.Rows" hidden="1" oldHidden="1">
    <formula>Plan!$489:$751</formula>
    <oldFormula>Plan!$489:$751</oldFormula>
  </rdn>
  <rdn rId="0" localSheetId="3" customView="1" name="Z_83E26134_8071_4B52_B9C2_8B5396DF70B4_.wvu.Cols" hidden="1" oldHidden="1">
    <formula>Plan!$S:$U</formula>
    <oldFormula>Plan!$S:$U</oldFormula>
  </rdn>
  <rdn rId="0" localSheetId="3" customView="1" name="Z_83E26134_8071_4B52_B9C2_8B5396DF70B4_.wvu.FilterData" hidden="1" oldHidden="1">
    <formula>Plan!$A$5:$BQ$469</formula>
    <oldFormula>Plan!$A$5:$BQ$469</oldFormula>
  </rdn>
  <rdn rId="0" localSheetId="4" customView="1" name="Z_83E26134_8071_4B52_B9C2_8B5396DF70B4_.wvu.FilterData" hidden="1" oldHidden="1">
    <formula>'Delivery Docs Plan'!$I$1:$I$38</formula>
    <oldFormula>'Delivery Docs Plan'!$I$1:$I$38</oldFormula>
  </rdn>
  <rdn rId="0" localSheetId="5" customView="1" name="Z_83E26134_8071_4B52_B9C2_8B5396DF70B4_.wvu.Rows" hidden="1" oldHidden="1">
    <formula>'PR Matrix'!$1:$1</formula>
    <oldFormula>'PR Matrix'!$1:$1</oldFormula>
  </rdn>
  <rdn rId="0" localSheetId="5" customView="1" name="Z_83E26134_8071_4B52_B9C2_8B5396DF70B4_.wvu.Cols" hidden="1" oldHidden="1">
    <formula>'PR Matrix'!$JK:$XFD</formula>
    <oldFormula>'PR Matrix'!$JK:$XFD</oldFormula>
  </rdn>
  <rdn rId="0" localSheetId="6" customView="1" name="Z_83E26134_8071_4B52_B9C2_8B5396DF70B4_.wvu.Cols" hidden="1" oldHidden="1">
    <formula>Allocation!$L:$XFD</formula>
    <oldFormula>Allocation!$L:$XFD</oldFormula>
  </rdn>
  <rdn rId="0" localSheetId="6" customView="1" name="Z_83E26134_8071_4B52_B9C2_8B5396DF70B4_.wvu.FilterData" hidden="1" oldHidden="1">
    <formula>Allocation!$A$1:$K$1</formula>
    <oldFormula>Allocation!$A$1:$K$1</oldFormula>
  </rdn>
  <rdn rId="0" localSheetId="7" customView="1" name="Z_83E26134_8071_4B52_B9C2_8B5396DF70B4_.wvu.FilterData" hidden="1" oldHidden="1">
    <formula>'SRS Reviews'!$A$1:$S$136</formula>
    <oldFormula>'SRS Reviews'!$A$1:$S$136</oldFormula>
  </rdn>
  <rdn rId="0" localSheetId="8" customView="1" name="Z_83E26134_8071_4B52_B9C2_8B5396DF70B4_.wvu.FilterData" hidden="1" oldHidden="1">
    <formula>Estimates!$A$2:$BC$460</formula>
    <oldFormula>Estimates!$A$2:$BC$460</oldFormula>
  </rdn>
  <rdn rId="0" localSheetId="10" customView="1" name="Z_83E26134_8071_4B52_B9C2_8B5396DF70B4_.wvu.FilterData" hidden="1" oldHidden="1">
    <formula>'Open SWPRs'!$A$1:$H$615</formula>
    <oldFormula>'Open SWPRs'!$A$1:$H$615</oldFormula>
  </rdn>
  <rdn rId="0" localSheetId="12" customView="1" name="Z_83E26134_8071_4B52_B9C2_8B5396DF70B4_.wvu.FilterData" hidden="1" oldHidden="1">
    <formula>'Build Plan'!$D$3:$L$48</formula>
    <oldFormula>'Build Plan'!$D$3:$L$48</oldFormula>
  </rdn>
  <rcv guid="{83E26134-8071-4B52-B9C2-8B5396DF70B4}" action="add"/>
</revisions>
</file>

<file path=xl/revisions/revisionLog69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83E26134-8071-4B52-B9C2-8B5396DF70B4}" action="delete"/>
  <rdn rId="0" localSheetId="3" customView="1" name="Z_83E26134_8071_4B52_B9C2_8B5396DF70B4_.wvu.Rows" hidden="1" oldHidden="1">
    <formula>Plan!$489:$751</formula>
    <oldFormula>Plan!$489:$751</oldFormula>
  </rdn>
  <rdn rId="0" localSheetId="3" customView="1" name="Z_83E26134_8071_4B52_B9C2_8B5396DF70B4_.wvu.Cols" hidden="1" oldHidden="1">
    <formula>Plan!$S:$U</formula>
    <oldFormula>Plan!$S:$U</oldFormula>
  </rdn>
  <rdn rId="0" localSheetId="3" customView="1" name="Z_83E26134_8071_4B52_B9C2_8B5396DF70B4_.wvu.FilterData" hidden="1" oldHidden="1">
    <formula>Plan!$A$5:$BQ$469</formula>
    <oldFormula>Plan!$A$5:$BQ$469</oldFormula>
  </rdn>
  <rdn rId="0" localSheetId="4" customView="1" name="Z_83E26134_8071_4B52_B9C2_8B5396DF70B4_.wvu.FilterData" hidden="1" oldHidden="1">
    <formula>'Delivery Docs Plan'!$I$1:$I$38</formula>
    <oldFormula>'Delivery Docs Plan'!$I$1:$I$38</oldFormula>
  </rdn>
  <rdn rId="0" localSheetId="5" customView="1" name="Z_83E26134_8071_4B52_B9C2_8B5396DF70B4_.wvu.Rows" hidden="1" oldHidden="1">
    <formula>'PR Matrix'!$1:$1</formula>
    <oldFormula>'PR Matrix'!$1:$1</oldFormula>
  </rdn>
  <rdn rId="0" localSheetId="5" customView="1" name="Z_83E26134_8071_4B52_B9C2_8B5396DF70B4_.wvu.Cols" hidden="1" oldHidden="1">
    <formula>'PR Matrix'!$JK:$XFD</formula>
    <oldFormula>'PR Matrix'!$JK:$XFD</oldFormula>
  </rdn>
  <rdn rId="0" localSheetId="6" customView="1" name="Z_83E26134_8071_4B52_B9C2_8B5396DF70B4_.wvu.Cols" hidden="1" oldHidden="1">
    <formula>Allocation!$L:$XFD</formula>
    <oldFormula>Allocation!$L:$XFD</oldFormula>
  </rdn>
  <rdn rId="0" localSheetId="6" customView="1" name="Z_83E26134_8071_4B52_B9C2_8B5396DF70B4_.wvu.FilterData" hidden="1" oldHidden="1">
    <formula>Allocation!$A$1:$K$1</formula>
    <oldFormula>Allocation!$A$1:$K$1</oldFormula>
  </rdn>
  <rdn rId="0" localSheetId="7" customView="1" name="Z_83E26134_8071_4B52_B9C2_8B5396DF70B4_.wvu.FilterData" hidden="1" oldHidden="1">
    <formula>'SRS Reviews'!$A$1:$S$136</formula>
    <oldFormula>'SRS Reviews'!$A$1:$S$136</oldFormula>
  </rdn>
  <rdn rId="0" localSheetId="8" customView="1" name="Z_83E26134_8071_4B52_B9C2_8B5396DF70B4_.wvu.FilterData" hidden="1" oldHidden="1">
    <formula>Estimates!$A$2:$BC$460</formula>
    <oldFormula>Estimates!$A$2:$BC$460</oldFormula>
  </rdn>
  <rdn rId="0" localSheetId="10" customView="1" name="Z_83E26134_8071_4B52_B9C2_8B5396DF70B4_.wvu.FilterData" hidden="1" oldHidden="1">
    <formula>'Open SWPRs'!$A$1:$H$615</formula>
    <oldFormula>'Open SWPRs'!$A$1:$H$615</oldFormula>
  </rdn>
  <rdn rId="0" localSheetId="12" customView="1" name="Z_83E26134_8071_4B52_B9C2_8B5396DF70B4_.wvu.FilterData" hidden="1" oldHidden="1">
    <formula>'Build Plan'!$D$3:$L$48</formula>
    <oldFormula>'Build Plan'!$D$3:$L$48</oldFormula>
  </rdn>
  <rcv guid="{83E26134-8071-4B52-B9C2-8B5396DF70B4}" action="add"/>
</revisions>
</file>

<file path=xl/revisions/revisionLog69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83E26134-8071-4B52-B9C2-8B5396DF70B4}" action="delete"/>
  <rdn rId="0" localSheetId="3" customView="1" name="Z_83E26134_8071_4B52_B9C2_8B5396DF70B4_.wvu.Rows" hidden="1" oldHidden="1">
    <formula>Plan!$489:$751</formula>
    <oldFormula>Plan!$489:$751</oldFormula>
  </rdn>
  <rdn rId="0" localSheetId="3" customView="1" name="Z_83E26134_8071_4B52_B9C2_8B5396DF70B4_.wvu.Cols" hidden="1" oldHidden="1">
    <formula>Plan!$S:$U</formula>
    <oldFormula>Plan!$S:$U</oldFormula>
  </rdn>
  <rdn rId="0" localSheetId="3" customView="1" name="Z_83E26134_8071_4B52_B9C2_8B5396DF70B4_.wvu.FilterData" hidden="1" oldHidden="1">
    <formula>Plan!$A$5:$BQ$469</formula>
    <oldFormula>Plan!$A$5:$BQ$469</oldFormula>
  </rdn>
  <rdn rId="0" localSheetId="4" customView="1" name="Z_83E26134_8071_4B52_B9C2_8B5396DF70B4_.wvu.FilterData" hidden="1" oldHidden="1">
    <formula>'Delivery Docs Plan'!$I$1:$I$38</formula>
    <oldFormula>'Delivery Docs Plan'!$I$1:$I$38</oldFormula>
  </rdn>
  <rdn rId="0" localSheetId="5" customView="1" name="Z_83E26134_8071_4B52_B9C2_8B5396DF70B4_.wvu.Rows" hidden="1" oldHidden="1">
    <formula>'PR Matrix'!$1:$1</formula>
    <oldFormula>'PR Matrix'!$1:$1</oldFormula>
  </rdn>
  <rdn rId="0" localSheetId="5" customView="1" name="Z_83E26134_8071_4B52_B9C2_8B5396DF70B4_.wvu.Cols" hidden="1" oldHidden="1">
    <formula>'PR Matrix'!$JK:$XFD</formula>
    <oldFormula>'PR Matrix'!$JK:$XFD</oldFormula>
  </rdn>
  <rdn rId="0" localSheetId="6" customView="1" name="Z_83E26134_8071_4B52_B9C2_8B5396DF70B4_.wvu.Cols" hidden="1" oldHidden="1">
    <formula>Allocation!$L:$XFD</formula>
    <oldFormula>Allocation!$L:$XFD</oldFormula>
  </rdn>
  <rdn rId="0" localSheetId="6" customView="1" name="Z_83E26134_8071_4B52_B9C2_8B5396DF70B4_.wvu.FilterData" hidden="1" oldHidden="1">
    <formula>Allocation!$A$1:$K$1</formula>
    <oldFormula>Allocation!$A$1:$K$1</oldFormula>
  </rdn>
  <rdn rId="0" localSheetId="7" customView="1" name="Z_83E26134_8071_4B52_B9C2_8B5396DF70B4_.wvu.FilterData" hidden="1" oldHidden="1">
    <formula>'SRS Reviews'!$A$1:$S$136</formula>
    <oldFormula>'SRS Reviews'!$A$1:$S$136</oldFormula>
  </rdn>
  <rdn rId="0" localSheetId="8" customView="1" name="Z_83E26134_8071_4B52_B9C2_8B5396DF70B4_.wvu.FilterData" hidden="1" oldHidden="1">
    <formula>Estimates!$A$2:$BC$460</formula>
    <oldFormula>Estimates!$A$2:$BC$460</oldFormula>
  </rdn>
  <rdn rId="0" localSheetId="10" customView="1" name="Z_83E26134_8071_4B52_B9C2_8B5396DF70B4_.wvu.FilterData" hidden="1" oldHidden="1">
    <formula>'Open SWPRs'!$A$1:$H$615</formula>
    <oldFormula>'Open SWPRs'!$A$1:$H$615</oldFormula>
  </rdn>
  <rdn rId="0" localSheetId="12" customView="1" name="Z_83E26134_8071_4B52_B9C2_8B5396DF70B4_.wvu.FilterData" hidden="1" oldHidden="1">
    <formula>'Build Plan'!$D$3:$L$48</formula>
    <oldFormula>'Build Plan'!$D$3:$L$48</oldFormula>
  </rdn>
  <rcv guid="{83E26134-8071-4B52-B9C2-8B5396DF70B4}" action="add"/>
</revisions>
</file>

<file path=xl/revisions/revisionLog69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3712" sId="3">
    <nc r="M64" t="inlineStr">
      <is>
        <t>Y</t>
      </is>
    </nc>
  </rcc>
  <rcc rId="23713" sId="3">
    <nc r="N64" t="inlineStr">
      <is>
        <t>Y</t>
      </is>
    </nc>
  </rcc>
  <rcc rId="23714" sId="3">
    <oc r="L64" t="inlineStr">
      <is>
        <t>Y</t>
      </is>
    </oc>
    <nc r="L64"/>
  </rcc>
  <rcc rId="23715" sId="3">
    <nc r="O64" t="inlineStr">
      <is>
        <t>Y</t>
      </is>
    </nc>
  </rcc>
  <rcc rId="23716" sId="3">
    <nc r="P64" t="inlineStr">
      <is>
        <t>Y</t>
      </is>
    </nc>
  </rcc>
  <rcv guid="{83E26134-8071-4B52-B9C2-8B5396DF70B4}" action="delete"/>
  <rdn rId="0" localSheetId="3" customView="1" name="Z_83E26134_8071_4B52_B9C2_8B5396DF70B4_.wvu.Rows" hidden="1" oldHidden="1">
    <formula>Plan!$489:$751</formula>
    <oldFormula>Plan!$489:$751</oldFormula>
  </rdn>
  <rdn rId="0" localSheetId="3" customView="1" name="Z_83E26134_8071_4B52_B9C2_8B5396DF70B4_.wvu.Cols" hidden="1" oldHidden="1">
    <formula>Plan!$S:$U</formula>
    <oldFormula>Plan!$S:$U</oldFormula>
  </rdn>
  <rdn rId="0" localSheetId="3" customView="1" name="Z_83E26134_8071_4B52_B9C2_8B5396DF70B4_.wvu.FilterData" hidden="1" oldHidden="1">
    <formula>Plan!$A$5:$BQ$469</formula>
    <oldFormula>Plan!$A$5:$BQ$469</oldFormula>
  </rdn>
  <rdn rId="0" localSheetId="4" customView="1" name="Z_83E26134_8071_4B52_B9C2_8B5396DF70B4_.wvu.FilterData" hidden="1" oldHidden="1">
    <formula>'Delivery Docs Plan'!$I$1:$I$38</formula>
    <oldFormula>'Delivery Docs Plan'!$I$1:$I$38</oldFormula>
  </rdn>
  <rdn rId="0" localSheetId="5" customView="1" name="Z_83E26134_8071_4B52_B9C2_8B5396DF70B4_.wvu.Rows" hidden="1" oldHidden="1">
    <formula>'PR Matrix'!$1:$1</formula>
    <oldFormula>'PR Matrix'!$1:$1</oldFormula>
  </rdn>
  <rdn rId="0" localSheetId="5" customView="1" name="Z_83E26134_8071_4B52_B9C2_8B5396DF70B4_.wvu.Cols" hidden="1" oldHidden="1">
    <formula>'PR Matrix'!$JK:$XFD</formula>
    <oldFormula>'PR Matrix'!$JK:$XFD</oldFormula>
  </rdn>
  <rdn rId="0" localSheetId="6" customView="1" name="Z_83E26134_8071_4B52_B9C2_8B5396DF70B4_.wvu.Cols" hidden="1" oldHidden="1">
    <formula>Allocation!$L:$XFD</formula>
    <oldFormula>Allocation!$L:$XFD</oldFormula>
  </rdn>
  <rdn rId="0" localSheetId="6" customView="1" name="Z_83E26134_8071_4B52_B9C2_8B5396DF70B4_.wvu.FilterData" hidden="1" oldHidden="1">
    <formula>Allocation!$A$1:$K$1</formula>
    <oldFormula>Allocation!$A$1:$K$1</oldFormula>
  </rdn>
  <rdn rId="0" localSheetId="7" customView="1" name="Z_83E26134_8071_4B52_B9C2_8B5396DF70B4_.wvu.FilterData" hidden="1" oldHidden="1">
    <formula>'SRS Reviews'!$A$1:$S$136</formula>
    <oldFormula>'SRS Reviews'!$A$1:$S$136</oldFormula>
  </rdn>
  <rdn rId="0" localSheetId="8" customView="1" name="Z_83E26134_8071_4B52_B9C2_8B5396DF70B4_.wvu.FilterData" hidden="1" oldHidden="1">
    <formula>Estimates!$A$2:$BC$460</formula>
    <oldFormula>Estimates!$A$2:$BC$460</oldFormula>
  </rdn>
  <rdn rId="0" localSheetId="10" customView="1" name="Z_83E26134_8071_4B52_B9C2_8B5396DF70B4_.wvu.FilterData" hidden="1" oldHidden="1">
    <formula>'Open SWPRs'!$A$1:$H$615</formula>
    <oldFormula>'Open SWPRs'!$A$1:$H$615</oldFormula>
  </rdn>
  <rdn rId="0" localSheetId="12" customView="1" name="Z_83E26134_8071_4B52_B9C2_8B5396DF70B4_.wvu.FilterData" hidden="1" oldHidden="1">
    <formula>'Build Plan'!$D$3:$L$48</formula>
    <oldFormula>'Build Plan'!$D$3:$L$48</oldFormula>
  </rdn>
  <rcv guid="{83E26134-8071-4B52-B9C2-8B5396DF70B4}" action="add"/>
</revisions>
</file>

<file path=xl/revisions/revisionLog69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3729" sId="3">
    <nc r="AM136" t="inlineStr">
      <is>
        <t>Y</t>
      </is>
    </nc>
  </rcc>
  <rcv guid="{00CA5430-6B3A-4E12-B07E-9C9EC9D8F7A7}" action="delete"/>
  <rdn rId="0" localSheetId="3" customView="1" name="Z_00CA5430_6B3A_4E12_B07E_9C9EC9D8F7A7_.wvu.Rows" hidden="1" oldHidden="1">
    <formula>Plan!$489:$751</formula>
    <oldFormula>Plan!$489:$751</oldFormula>
  </rdn>
  <rdn rId="0" localSheetId="3" customView="1" name="Z_00CA5430_6B3A_4E12_B07E_9C9EC9D8F7A7_.wvu.Cols" hidden="1" oldHidden="1">
    <formula>Plan!$S:$U,Plan!$AL:$AL,Plan!$AN:$AN,Plan!$BQ:$BT</formula>
    <oldFormula>Plan!$S:$U,Plan!$AL:$AL,Plan!$AN:$AN,Plan!$BQ:$BT</oldFormula>
  </rdn>
  <rdn rId="0" localSheetId="3" customView="1" name="Z_00CA5430_6B3A_4E12_B07E_9C9EC9D8F7A7_.wvu.FilterData" hidden="1" oldHidden="1">
    <formula>Plan!$A$5:$BQ$469</formula>
    <oldFormula>Plan!$A$5:$BQ$469</oldFormula>
  </rdn>
  <rdn rId="0" localSheetId="4" customView="1" name="Z_00CA5430_6B3A_4E12_B07E_9C9EC9D8F7A7_.wvu.FilterData" hidden="1" oldHidden="1">
    <formula>'Delivery Docs Plan'!$I$1:$I$38</formula>
    <oldFormula>'Delivery Docs Plan'!$I$1:$I$38</oldFormula>
  </rdn>
  <rdn rId="0" localSheetId="5" customView="1" name="Z_00CA5430_6B3A_4E12_B07E_9C9EC9D8F7A7_.wvu.Rows" hidden="1" oldHidden="1">
    <formula>'PR Matrix'!$1:$1</formula>
    <oldFormula>'PR Matrix'!$1:$1</oldFormula>
  </rdn>
  <rdn rId="0" localSheetId="5" customView="1" name="Z_00CA5430_6B3A_4E12_B07E_9C9EC9D8F7A7_.wvu.Cols" hidden="1" oldHidden="1">
    <formula>'PR Matrix'!$JK:$XFD</formula>
    <oldFormula>'PR Matrix'!$JK:$XFD</oldFormula>
  </rdn>
  <rdn rId="0" localSheetId="6" customView="1" name="Z_00CA5430_6B3A_4E12_B07E_9C9EC9D8F7A7_.wvu.Cols" hidden="1" oldHidden="1">
    <formula>Allocation!$L:$XFD</formula>
    <oldFormula>Allocation!$L:$XFD</oldFormula>
  </rdn>
  <rdn rId="0" localSheetId="6" customView="1" name="Z_00CA5430_6B3A_4E12_B07E_9C9EC9D8F7A7_.wvu.FilterData" hidden="1" oldHidden="1">
    <formula>Allocation!$A$1:$K$1</formula>
    <oldFormula>Allocation!$A$1:$K$1</oldFormula>
  </rdn>
  <rdn rId="0" localSheetId="7" customView="1" name="Z_00CA5430_6B3A_4E12_B07E_9C9EC9D8F7A7_.wvu.FilterData" hidden="1" oldHidden="1">
    <formula>'SRS Reviews'!$A$1:$S$136</formula>
    <oldFormula>'SRS Reviews'!$A$1:$S$136</oldFormula>
  </rdn>
  <rdn rId="0" localSheetId="8" customView="1" name="Z_00CA5430_6B3A_4E12_B07E_9C9EC9D8F7A7_.wvu.FilterData" hidden="1" oldHidden="1">
    <formula>Estimates!$A$2:$BC$460</formula>
    <oldFormula>Estimates!$A$2:$BC$460</oldFormula>
  </rdn>
  <rdn rId="0" localSheetId="10" customView="1" name="Z_00CA5430_6B3A_4E12_B07E_9C9EC9D8F7A7_.wvu.FilterData" hidden="1" oldHidden="1">
    <formula>'Open SWPRs'!$A$1:$H$615</formula>
    <oldFormula>'Open SWPRs'!$A$1:$H$615</oldFormula>
  </rdn>
  <rdn rId="0" localSheetId="12" customView="1" name="Z_00CA5430_6B3A_4E12_B07E_9C9EC9D8F7A7_.wvu.FilterData" hidden="1" oldHidden="1">
    <formula>'Build Plan'!$D$3:$L$48</formula>
    <oldFormula>'Build Plan'!$D$3:$L$48</oldFormula>
  </rdn>
  <rcv guid="{00CA5430-6B3A-4E12-B07E-9C9EC9D8F7A7}" action="add"/>
</revisions>
</file>

<file path=xl/revisions/revisionLog69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3742" sId="3">
    <oc r="BM297">
      <f>IF(OR(AC297=100,AND(L297="",M297="")),IF(OR(L297&lt;&gt;"",O297&lt;&gt;""),IF(AS297=100,"Done",IF(AP297=100,"Team Lead",IF(AK297=100,AG297,IF(AJ297=100,AF297,IF(AI297=100,AG297,AF297))))),""),"")</f>
    </oc>
    <nc r="BM297"/>
  </rcc>
  <rcc rId="23743" sId="3">
    <oc r="BL297">
      <f>IF(OR(L297&lt;&gt;"",M297&lt;&gt;""),IF(AD297=100,"Done",IF(AC297=100,"Team Lead",IF(AB297=100,X297,IF(AA297=100,W297,IF(Z297=100,X297,W297))))),"")</f>
    </oc>
    <nc r="BL297"/>
  </rcc>
  <rcv guid="{00CA5430-6B3A-4E12-B07E-9C9EC9D8F7A7}" action="delete"/>
  <rdn rId="0" localSheetId="3" customView="1" name="Z_00CA5430_6B3A_4E12_B07E_9C9EC9D8F7A7_.wvu.Rows" hidden="1" oldHidden="1">
    <formula>Plan!$489:$751</formula>
    <oldFormula>Plan!$489:$751</oldFormula>
  </rdn>
  <rdn rId="0" localSheetId="3" customView="1" name="Z_00CA5430_6B3A_4E12_B07E_9C9EC9D8F7A7_.wvu.Cols" hidden="1" oldHidden="1">
    <formula>Plan!$S:$U,Plan!$AL:$AL,Plan!$AN:$AN,Plan!$BQ:$BT</formula>
    <oldFormula>Plan!$S:$U,Plan!$AL:$AL,Plan!$AN:$AN,Plan!$BQ:$BT</oldFormula>
  </rdn>
  <rdn rId="0" localSheetId="3" customView="1" name="Z_00CA5430_6B3A_4E12_B07E_9C9EC9D8F7A7_.wvu.FilterData" hidden="1" oldHidden="1">
    <formula>Plan!$A$5:$BQ$469</formula>
    <oldFormula>Plan!$A$5:$BQ$469</oldFormula>
  </rdn>
  <rdn rId="0" localSheetId="4" customView="1" name="Z_00CA5430_6B3A_4E12_B07E_9C9EC9D8F7A7_.wvu.FilterData" hidden="1" oldHidden="1">
    <formula>'Delivery Docs Plan'!$I$1:$I$38</formula>
    <oldFormula>'Delivery Docs Plan'!$I$1:$I$38</oldFormula>
  </rdn>
  <rdn rId="0" localSheetId="5" customView="1" name="Z_00CA5430_6B3A_4E12_B07E_9C9EC9D8F7A7_.wvu.Rows" hidden="1" oldHidden="1">
    <formula>'PR Matrix'!$1:$1</formula>
    <oldFormula>'PR Matrix'!$1:$1</oldFormula>
  </rdn>
  <rdn rId="0" localSheetId="5" customView="1" name="Z_00CA5430_6B3A_4E12_B07E_9C9EC9D8F7A7_.wvu.Cols" hidden="1" oldHidden="1">
    <formula>'PR Matrix'!$JK:$XFD</formula>
    <oldFormula>'PR Matrix'!$JK:$XFD</oldFormula>
  </rdn>
  <rdn rId="0" localSheetId="6" customView="1" name="Z_00CA5430_6B3A_4E12_B07E_9C9EC9D8F7A7_.wvu.Cols" hidden="1" oldHidden="1">
    <formula>Allocation!$L:$XFD</formula>
    <oldFormula>Allocation!$L:$XFD</oldFormula>
  </rdn>
  <rdn rId="0" localSheetId="6" customView="1" name="Z_00CA5430_6B3A_4E12_B07E_9C9EC9D8F7A7_.wvu.FilterData" hidden="1" oldHidden="1">
    <formula>Allocation!$A$1:$K$1</formula>
    <oldFormula>Allocation!$A$1:$K$1</oldFormula>
  </rdn>
  <rdn rId="0" localSheetId="7" customView="1" name="Z_00CA5430_6B3A_4E12_B07E_9C9EC9D8F7A7_.wvu.FilterData" hidden="1" oldHidden="1">
    <formula>'SRS Reviews'!$A$1:$S$136</formula>
    <oldFormula>'SRS Reviews'!$A$1:$S$136</oldFormula>
  </rdn>
  <rdn rId="0" localSheetId="8" customView="1" name="Z_00CA5430_6B3A_4E12_B07E_9C9EC9D8F7A7_.wvu.FilterData" hidden="1" oldHidden="1">
    <formula>Estimates!$A$2:$BC$460</formula>
    <oldFormula>Estimates!$A$2:$BC$460</oldFormula>
  </rdn>
  <rdn rId="0" localSheetId="10" customView="1" name="Z_00CA5430_6B3A_4E12_B07E_9C9EC9D8F7A7_.wvu.FilterData" hidden="1" oldHidden="1">
    <formula>'Open SWPRs'!$A$1:$H$615</formula>
    <oldFormula>'Open SWPRs'!$A$1:$H$615</oldFormula>
  </rdn>
  <rdn rId="0" localSheetId="12" customView="1" name="Z_00CA5430_6B3A_4E12_B07E_9C9EC9D8F7A7_.wvu.FilterData" hidden="1" oldHidden="1">
    <formula>'Build Plan'!$D$3:$L$48</formula>
    <oldFormula>'Build Plan'!$D$3:$L$48</oldFormula>
  </rdn>
  <rcv guid="{00CA5430-6B3A-4E12-B07E-9C9EC9D8F7A7}" action="add"/>
</revisions>
</file>

<file path=xl/revisions/revisionLog69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3756" sId="3">
    <nc r="AB136">
      <v>100</v>
    </nc>
  </rcc>
  <rcc rId="23757" sId="3">
    <nc r="AC136">
      <v>100</v>
    </nc>
  </rcc>
  <rcc rId="23758" sId="3">
    <nc r="AK136">
      <v>100</v>
    </nc>
  </rcc>
  <rcc rId="23759" sId="3">
    <nc r="AP136">
      <v>100</v>
    </nc>
  </rcc>
  <rcc rId="23760" sId="3">
    <oc r="BA136">
      <v>1</v>
    </oc>
    <nc r="BA136">
      <v>100</v>
    </nc>
  </rcc>
  <rcc rId="23761" sId="3">
    <nc r="BB136">
      <v>100</v>
    </nc>
  </rcc>
  <rcc rId="23762" sId="3">
    <nc r="BD136">
      <v>100</v>
    </nc>
  </rcc>
  <rcv guid="{55F258A9-3656-464A-8209-65541A4A9294}" action="delete"/>
  <rdn rId="0" localSheetId="3" customView="1" name="Z_55F258A9_3656_464A_8209_65541A4A9294_.wvu.Rows" hidden="1" oldHidden="1">
    <formula>Plan!$489:$751</formula>
    <oldFormula>Plan!$489:$751</oldFormula>
  </rdn>
  <rdn rId="0" localSheetId="3" customView="1" name="Z_55F258A9_3656_464A_8209_65541A4A9294_.wvu.Cols" hidden="1" oldHidden="1">
    <formula>Plan!$S:$U,Plan!$BQ:$BT</formula>
    <oldFormula>Plan!$S:$U,Plan!$BQ:$BT</oldFormula>
  </rdn>
  <rdn rId="0" localSheetId="3" customView="1" name="Z_55F258A9_3656_464A_8209_65541A4A9294_.wvu.FilterData" hidden="1" oldHidden="1">
    <formula>Plan!$A$5:$BQ$469</formula>
    <oldFormula>Plan!$A$5:$BQ$469</oldFormula>
  </rdn>
  <rdn rId="0" localSheetId="4" customView="1" name="Z_55F258A9_3656_464A_8209_65541A4A9294_.wvu.FilterData" hidden="1" oldHidden="1">
    <formula>'Delivery Docs Plan'!$I$1:$I$38</formula>
    <oldFormula>'Delivery Docs Plan'!$I$1:$I$38</oldFormula>
  </rdn>
  <rdn rId="0" localSheetId="5" customView="1" name="Z_55F258A9_3656_464A_8209_65541A4A9294_.wvu.Rows" hidden="1" oldHidden="1">
    <formula>'PR Matrix'!$1:$1</formula>
    <oldFormula>'PR Matrix'!$1:$1</oldFormula>
  </rdn>
  <rdn rId="0" localSheetId="5" customView="1" name="Z_55F258A9_3656_464A_8209_65541A4A9294_.wvu.Cols" hidden="1" oldHidden="1">
    <formula>'PR Matrix'!$JK:$XFD</formula>
    <oldFormula>'PR Matrix'!$JK:$XFD</oldFormula>
  </rdn>
  <rdn rId="0" localSheetId="6" customView="1" name="Z_55F258A9_3656_464A_8209_65541A4A9294_.wvu.Cols" hidden="1" oldHidden="1">
    <formula>Allocation!$L:$XFD</formula>
    <oldFormula>Allocation!$L:$XFD</oldFormula>
  </rdn>
  <rdn rId="0" localSheetId="6" customView="1" name="Z_55F258A9_3656_464A_8209_65541A4A9294_.wvu.FilterData" hidden="1" oldHidden="1">
    <formula>Allocation!$A$1:$K$1</formula>
    <oldFormula>Allocation!$A$1:$K$1</oldFormula>
  </rdn>
  <rdn rId="0" localSheetId="7" customView="1" name="Z_55F258A9_3656_464A_8209_65541A4A9294_.wvu.FilterData" hidden="1" oldHidden="1">
    <formula>'SRS Reviews'!$A$1:$S$136</formula>
    <oldFormula>'SRS Reviews'!$A$1:$S$136</oldFormula>
  </rdn>
  <rdn rId="0" localSheetId="8" customView="1" name="Z_55F258A9_3656_464A_8209_65541A4A9294_.wvu.FilterData" hidden="1" oldHidden="1">
    <formula>Estimates!$A$2:$BC$460</formula>
    <oldFormula>Estimates!$A$2:$BC$460</oldFormula>
  </rdn>
  <rdn rId="0" localSheetId="10" customView="1" name="Z_55F258A9_3656_464A_8209_65541A4A9294_.wvu.FilterData" hidden="1" oldHidden="1">
    <formula>'Open SWPRs'!$A$1:$H$615</formula>
    <oldFormula>'Open SWPRs'!$A$1:$H$615</oldFormula>
  </rdn>
  <rdn rId="0" localSheetId="12" customView="1" name="Z_55F258A9_3656_464A_8209_65541A4A9294_.wvu.FilterData" hidden="1" oldHidden="1">
    <formula>'Build Plan'!$D$3:$L$48</formula>
    <oldFormula>'Build Plan'!$D$3:$L$48</oldFormula>
  </rdn>
  <rcv guid="{55F258A9-3656-464A-8209-65541A4A9294}" action="add"/>
</revisions>
</file>

<file path=xl/revisions/revisionLog70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3775" sId="3">
    <oc r="AM136" t="inlineStr">
      <is>
        <t>Y</t>
      </is>
    </oc>
    <nc r="AM136"/>
  </rcc>
  <rcc rId="23776" sId="3">
    <oc r="AM298" t="inlineStr">
      <is>
        <t>Y</t>
      </is>
    </oc>
    <nc r="AM298"/>
  </rcc>
  <rcv guid="{00CA5430-6B3A-4E12-B07E-9C9EC9D8F7A7}" action="delete"/>
  <rdn rId="0" localSheetId="3" customView="1" name="Z_00CA5430_6B3A_4E12_B07E_9C9EC9D8F7A7_.wvu.Rows" hidden="1" oldHidden="1">
    <formula>Plan!$489:$751</formula>
    <oldFormula>Plan!$489:$751</oldFormula>
  </rdn>
  <rdn rId="0" localSheetId="3" customView="1" name="Z_00CA5430_6B3A_4E12_B07E_9C9EC9D8F7A7_.wvu.Cols" hidden="1" oldHidden="1">
    <formula>Plan!$S:$U,Plan!$AL:$AL,Plan!$AN:$AN,Plan!$BQ:$BT</formula>
    <oldFormula>Plan!$S:$U,Plan!$AL:$AL,Plan!$AN:$AN,Plan!$BQ:$BT</oldFormula>
  </rdn>
  <rdn rId="0" localSheetId="3" customView="1" name="Z_00CA5430_6B3A_4E12_B07E_9C9EC9D8F7A7_.wvu.FilterData" hidden="1" oldHidden="1">
    <formula>Plan!$A$5:$BQ$469</formula>
    <oldFormula>Plan!$A$5:$BQ$469</oldFormula>
  </rdn>
  <rdn rId="0" localSheetId="4" customView="1" name="Z_00CA5430_6B3A_4E12_B07E_9C9EC9D8F7A7_.wvu.FilterData" hidden="1" oldHidden="1">
    <formula>'Delivery Docs Plan'!$I$1:$I$38</formula>
    <oldFormula>'Delivery Docs Plan'!$I$1:$I$38</oldFormula>
  </rdn>
  <rdn rId="0" localSheetId="5" customView="1" name="Z_00CA5430_6B3A_4E12_B07E_9C9EC9D8F7A7_.wvu.Rows" hidden="1" oldHidden="1">
    <formula>'PR Matrix'!$1:$1</formula>
    <oldFormula>'PR Matrix'!$1:$1</oldFormula>
  </rdn>
  <rdn rId="0" localSheetId="5" customView="1" name="Z_00CA5430_6B3A_4E12_B07E_9C9EC9D8F7A7_.wvu.Cols" hidden="1" oldHidden="1">
    <formula>'PR Matrix'!$JK:$XFD</formula>
    <oldFormula>'PR Matrix'!$JK:$XFD</oldFormula>
  </rdn>
  <rdn rId="0" localSheetId="6" customView="1" name="Z_00CA5430_6B3A_4E12_B07E_9C9EC9D8F7A7_.wvu.Cols" hidden="1" oldHidden="1">
    <formula>Allocation!$L:$XFD</formula>
    <oldFormula>Allocation!$L:$XFD</oldFormula>
  </rdn>
  <rdn rId="0" localSheetId="6" customView="1" name="Z_00CA5430_6B3A_4E12_B07E_9C9EC9D8F7A7_.wvu.FilterData" hidden="1" oldHidden="1">
    <formula>Allocation!$A$1:$K$1</formula>
    <oldFormula>Allocation!$A$1:$K$1</oldFormula>
  </rdn>
  <rdn rId="0" localSheetId="7" customView="1" name="Z_00CA5430_6B3A_4E12_B07E_9C9EC9D8F7A7_.wvu.FilterData" hidden="1" oldHidden="1">
    <formula>'SRS Reviews'!$A$1:$S$136</formula>
    <oldFormula>'SRS Reviews'!$A$1:$S$136</oldFormula>
  </rdn>
  <rdn rId="0" localSheetId="8" customView="1" name="Z_00CA5430_6B3A_4E12_B07E_9C9EC9D8F7A7_.wvu.FilterData" hidden="1" oldHidden="1">
    <formula>Estimates!$A$2:$BC$460</formula>
    <oldFormula>Estimates!$A$2:$BC$460</oldFormula>
  </rdn>
  <rdn rId="0" localSheetId="10" customView="1" name="Z_00CA5430_6B3A_4E12_B07E_9C9EC9D8F7A7_.wvu.FilterData" hidden="1" oldHidden="1">
    <formula>'Open SWPRs'!$A$1:$H$615</formula>
    <oldFormula>'Open SWPRs'!$A$1:$H$615</oldFormula>
  </rdn>
  <rdn rId="0" localSheetId="12" customView="1" name="Z_00CA5430_6B3A_4E12_B07E_9C9EC9D8F7A7_.wvu.FilterData" hidden="1" oldHidden="1">
    <formula>'Build Plan'!$D$3:$L$48</formula>
    <oldFormula>'Build Plan'!$D$3:$L$48</oldFormula>
  </rdn>
  <rcv guid="{00CA5430-6B3A-4E12-B07E-9C9EC9D8F7A7}" action="add"/>
</revisions>
</file>

<file path=xl/revisions/revisionLog70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00CA5430-6B3A-4E12-B07E-9C9EC9D8F7A7}" action="delete"/>
  <rdn rId="0" localSheetId="3" customView="1" name="Z_00CA5430_6B3A_4E12_B07E_9C9EC9D8F7A7_.wvu.Rows" hidden="1" oldHidden="1">
    <formula>Plan!$489:$751</formula>
    <oldFormula>Plan!$489:$751</oldFormula>
  </rdn>
  <rdn rId="0" localSheetId="3" customView="1" name="Z_00CA5430_6B3A_4E12_B07E_9C9EC9D8F7A7_.wvu.Cols" hidden="1" oldHidden="1">
    <formula>Plan!$S:$U,Plan!$AL:$AL,Plan!$AN:$AN,Plan!$BQ:$BT</formula>
    <oldFormula>Plan!$S:$U,Plan!$AL:$AL,Plan!$AN:$AN,Plan!$BQ:$BT</oldFormula>
  </rdn>
  <rdn rId="0" localSheetId="3" customView="1" name="Z_00CA5430_6B3A_4E12_B07E_9C9EC9D8F7A7_.wvu.FilterData" hidden="1" oldHidden="1">
    <formula>Plan!$A$5:$BQ$469</formula>
    <oldFormula>Plan!$A$5:$BQ$469</oldFormula>
  </rdn>
  <rdn rId="0" localSheetId="4" customView="1" name="Z_00CA5430_6B3A_4E12_B07E_9C9EC9D8F7A7_.wvu.FilterData" hidden="1" oldHidden="1">
    <formula>'Delivery Docs Plan'!$I$1:$I$38</formula>
    <oldFormula>'Delivery Docs Plan'!$I$1:$I$38</oldFormula>
  </rdn>
  <rdn rId="0" localSheetId="5" customView="1" name="Z_00CA5430_6B3A_4E12_B07E_9C9EC9D8F7A7_.wvu.Rows" hidden="1" oldHidden="1">
    <formula>'PR Matrix'!$1:$1</formula>
    <oldFormula>'PR Matrix'!$1:$1</oldFormula>
  </rdn>
  <rdn rId="0" localSheetId="5" customView="1" name="Z_00CA5430_6B3A_4E12_B07E_9C9EC9D8F7A7_.wvu.Cols" hidden="1" oldHidden="1">
    <formula>'PR Matrix'!$JK:$XFD</formula>
    <oldFormula>'PR Matrix'!$JK:$XFD</oldFormula>
  </rdn>
  <rdn rId="0" localSheetId="6" customView="1" name="Z_00CA5430_6B3A_4E12_B07E_9C9EC9D8F7A7_.wvu.Cols" hidden="1" oldHidden="1">
    <formula>Allocation!$L:$XFD</formula>
    <oldFormula>Allocation!$L:$XFD</oldFormula>
  </rdn>
  <rdn rId="0" localSheetId="6" customView="1" name="Z_00CA5430_6B3A_4E12_B07E_9C9EC9D8F7A7_.wvu.FilterData" hidden="1" oldHidden="1">
    <formula>Allocation!$A$1:$K$1</formula>
    <oldFormula>Allocation!$A$1:$K$1</oldFormula>
  </rdn>
  <rdn rId="0" localSheetId="7" customView="1" name="Z_00CA5430_6B3A_4E12_B07E_9C9EC9D8F7A7_.wvu.FilterData" hidden="1" oldHidden="1">
    <formula>'SRS Reviews'!$A$1:$S$136</formula>
    <oldFormula>'SRS Reviews'!$A$1:$S$136</oldFormula>
  </rdn>
  <rdn rId="0" localSheetId="8" customView="1" name="Z_00CA5430_6B3A_4E12_B07E_9C9EC9D8F7A7_.wvu.FilterData" hidden="1" oldHidden="1">
    <formula>Estimates!$A$2:$BC$460</formula>
    <oldFormula>Estimates!$A$2:$BC$460</oldFormula>
  </rdn>
  <rdn rId="0" localSheetId="10" customView="1" name="Z_00CA5430_6B3A_4E12_B07E_9C9EC9D8F7A7_.wvu.FilterData" hidden="1" oldHidden="1">
    <formula>'Open SWPRs'!$A$1:$H$615</formula>
    <oldFormula>'Open SWPRs'!$A$1:$H$615</oldFormula>
  </rdn>
  <rdn rId="0" localSheetId="12" customView="1" name="Z_00CA5430_6B3A_4E12_B07E_9C9EC9D8F7A7_.wvu.FilterData" hidden="1" oldHidden="1">
    <formula>'Build Plan'!$D$3:$L$48</formula>
    <oldFormula>'Build Plan'!$D$3:$L$48</oldFormula>
  </rdn>
  <rcv guid="{00CA5430-6B3A-4E12-B07E-9C9EC9D8F7A7}" action="add"/>
</revisions>
</file>

<file path=xl/revisions/revisionLog70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3801" sId="3">
    <oc r="AV21" t="inlineStr">
      <is>
        <t>CN</t>
      </is>
    </oc>
    <nc r="AV21" t="inlineStr">
      <is>
        <t>RRB</t>
      </is>
    </nc>
  </rcc>
  <rfmt sheetId="3" sqref="AV21" start="0" length="2147483647">
    <dxf>
      <font>
        <color theme="0" tint="-0.34998626667073579"/>
      </font>
    </dxf>
  </rfmt>
</revisions>
</file>

<file path=xl/revisions/revisionLog70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3802" sId="3">
    <oc r="AJ73">
      <v>1</v>
    </oc>
    <nc r="AJ73">
      <v>100</v>
    </nc>
  </rcc>
  <rcc rId="23803" sId="3">
    <oc r="AJ77">
      <v>1</v>
    </oc>
    <nc r="AJ77">
      <v>100</v>
    </nc>
  </rcc>
  <rcc rId="23804" sId="3">
    <oc r="AR77">
      <v>1</v>
    </oc>
    <nc r="AR77">
      <v>100</v>
    </nc>
  </rcc>
  <rcc rId="23805" sId="3">
    <oc r="AR73">
      <v>1</v>
    </oc>
    <nc r="AR73">
      <v>100</v>
    </nc>
  </rcc>
  <rcc rId="23806" sId="3">
    <oc r="BA73">
      <v>1</v>
    </oc>
    <nc r="BA73">
      <v>100</v>
    </nc>
  </rcc>
  <rcc rId="23807" sId="3">
    <oc r="BA77">
      <v>1</v>
    </oc>
    <nc r="BA77">
      <v>100</v>
    </nc>
  </rcc>
  <rcc rId="23808" sId="3">
    <oc r="BA226">
      <v>1</v>
    </oc>
    <nc r="BA226">
      <v>100</v>
    </nc>
  </rcc>
  <rcc rId="23809" sId="3">
    <oc r="AR226">
      <v>1</v>
    </oc>
    <nc r="AR226">
      <v>100</v>
    </nc>
  </rcc>
  <rcc rId="23810" sId="3">
    <oc r="AJ226">
      <v>1</v>
    </oc>
    <nc r="AJ226">
      <v>100</v>
    </nc>
  </rcc>
  <rcv guid="{4C910842-2C9A-49B1-8859-E7171BF1B407}" action="delete"/>
  <rdn rId="0" localSheetId="3" customView="1" name="Z_4C910842_2C9A_49B1_8859_E7171BF1B407_.wvu.Rows" hidden="1" oldHidden="1">
    <formula>Plan!$489:$751</formula>
    <oldFormula>Plan!$489:$751</oldFormula>
  </rdn>
  <rdn rId="0" localSheetId="3" customView="1" name="Z_4C910842_2C9A_49B1_8859_E7171BF1B407_.wvu.Cols" hidden="1" oldHidden="1">
    <formula>Plan!$S:$U</formula>
    <oldFormula>Plan!$S:$U</oldFormula>
  </rdn>
  <rdn rId="0" localSheetId="3" customView="1" name="Z_4C910842_2C9A_49B1_8859_E7171BF1B407_.wvu.FilterData" hidden="1" oldHidden="1">
    <formula>Plan!$A$5:$BQ$469</formula>
    <oldFormula>Plan!$A$5:$BQ$469</oldFormula>
  </rdn>
  <rdn rId="0" localSheetId="4" customView="1" name="Z_4C910842_2C9A_49B1_8859_E7171BF1B407_.wvu.FilterData" hidden="1" oldHidden="1">
    <formula>'Delivery Docs Plan'!$I$1:$I$38</formula>
    <oldFormula>'Delivery Docs Plan'!$I$1:$I$38</oldFormula>
  </rdn>
  <rdn rId="0" localSheetId="5" customView="1" name="Z_4C910842_2C9A_49B1_8859_E7171BF1B407_.wvu.Rows" hidden="1" oldHidden="1">
    <formula>'PR Matrix'!$1:$1</formula>
    <oldFormula>'PR Matrix'!$1:$1</oldFormula>
  </rdn>
  <rdn rId="0" localSheetId="5" customView="1" name="Z_4C910842_2C9A_49B1_8859_E7171BF1B407_.wvu.Cols" hidden="1" oldHidden="1">
    <formula>'PR Matrix'!$JK:$XFD</formula>
    <oldFormula>'PR Matrix'!$JK:$XFD</oldFormula>
  </rdn>
  <rdn rId="0" localSheetId="6" customView="1" name="Z_4C910842_2C9A_49B1_8859_E7171BF1B407_.wvu.Cols" hidden="1" oldHidden="1">
    <formula>Allocation!$L:$XFD</formula>
    <oldFormula>Allocation!$L:$XFD</oldFormula>
  </rdn>
  <rdn rId="0" localSheetId="6" customView="1" name="Z_4C910842_2C9A_49B1_8859_E7171BF1B407_.wvu.FilterData" hidden="1" oldHidden="1">
    <formula>Allocation!$A$1:$K$1</formula>
    <oldFormula>Allocation!$A$1:$K$1</oldFormula>
  </rdn>
  <rdn rId="0" localSheetId="7" customView="1" name="Z_4C910842_2C9A_49B1_8859_E7171BF1B407_.wvu.FilterData" hidden="1" oldHidden="1">
    <formula>'SRS Reviews'!$A$1:$S$136</formula>
    <oldFormula>'SRS Reviews'!$A$1:$S$136</oldFormula>
  </rdn>
  <rdn rId="0" localSheetId="8" customView="1" name="Z_4C910842_2C9A_49B1_8859_E7171BF1B407_.wvu.FilterData" hidden="1" oldHidden="1">
    <formula>Estimates!$A$2:$BC$460</formula>
    <oldFormula>Estimates!$A$2:$BC$460</oldFormula>
  </rdn>
  <rdn rId="0" localSheetId="10" customView="1" name="Z_4C910842_2C9A_49B1_8859_E7171BF1B407_.wvu.FilterData" hidden="1" oldHidden="1">
    <formula>'Open SWPRs'!$A$1:$H$615</formula>
    <oldFormula>'Open SWPRs'!$A$1:$H$615</oldFormula>
  </rdn>
  <rdn rId="0" localSheetId="12" customView="1" name="Z_4C910842_2C9A_49B1_8859_E7171BF1B407_.wvu.FilterData" hidden="1" oldHidden="1">
    <formula>'Build Plan'!$D$3:$L$48</formula>
    <oldFormula>'Build Plan'!$D$3:$L$48</oldFormula>
  </rdn>
  <rcv guid="{4C910842-2C9A-49B1-8859-E7171BF1B407}" action="add"/>
</revisions>
</file>

<file path=xl/revisions/revisionLog70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3823" sId="3">
    <nc r="AY180">
      <v>5</v>
    </nc>
  </rcc>
  <rdn rId="0" localSheetId="5" customView="1" name="Z_B83B79D9_617A_4F50_8CCC_C97938364272_.wvu.FilterData" hidden="1" oldHidden="1">
    <oldFormula>'PR Matrix'!#REF!</oldFormula>
  </rdn>
  <rcv guid="{B83B79D9-617A-4F50-8CCC-C97938364272}" action="delete"/>
  <rdn rId="0" localSheetId="3" customView="1" name="Z_B83B79D9_617A_4F50_8CCC_C97938364272_.wvu.Rows" hidden="1" oldHidden="1">
    <formula>Plan!$489:$751</formula>
    <oldFormula>Plan!$489:$751</oldFormula>
  </rdn>
  <rdn rId="0" localSheetId="3" customView="1" name="Z_B83B79D9_617A_4F50_8CCC_C97938364272_.wvu.Cols" hidden="1" oldHidden="1">
    <formula>Plan!$S:$U,Plan!$BQ:$BT</formula>
    <oldFormula>Plan!$S:$U,Plan!$BQ:$BT</oldFormula>
  </rdn>
  <rdn rId="0" localSheetId="3" customView="1" name="Z_B83B79D9_617A_4F50_8CCC_C97938364272_.wvu.FilterData" hidden="1" oldHidden="1">
    <formula>Plan!$A$5:$BQ$469</formula>
    <oldFormula>Plan!$A$5:$BQ$468</oldFormula>
  </rdn>
  <rdn rId="0" localSheetId="4" customView="1" name="Z_B83B79D9_617A_4F50_8CCC_C97938364272_.wvu.FilterData" hidden="1" oldHidden="1">
    <formula>'Delivery Docs Plan'!$I$1:$I$38</formula>
    <oldFormula>'Delivery Docs Plan'!$A$4:$O$37</oldFormula>
  </rdn>
  <rdn rId="0" localSheetId="5" customView="1" name="Z_B83B79D9_617A_4F50_8CCC_C97938364272_.wvu.Rows" hidden="1" oldHidden="1">
    <formula>'PR Matrix'!$1:$2</formula>
    <oldFormula>'PR Matrix'!$1:$2</oldFormula>
  </rdn>
  <rdn rId="0" localSheetId="5" customView="1" name="Z_B83B79D9_617A_4F50_8CCC_C97938364272_.wvu.Cols" hidden="1" oldHidden="1">
    <formula>'PR Matrix'!$JK:$XFD</formula>
    <oldFormula>'PR Matrix'!$JK:$XFD</oldFormula>
  </rdn>
  <rdn rId="0" localSheetId="6" customView="1" name="Z_B83B79D9_617A_4F50_8CCC_C97938364272_.wvu.Cols" hidden="1" oldHidden="1">
    <formula>Allocation!$L:$XFD</formula>
    <oldFormula>Allocation!$L:$XFD</oldFormula>
  </rdn>
  <rdn rId="0" localSheetId="6" customView="1" name="Z_B83B79D9_617A_4F50_8CCC_C97938364272_.wvu.FilterData" hidden="1" oldHidden="1">
    <formula>Allocation!$A$1:$K$1</formula>
    <oldFormula>Allocation!$A$1:$K$1</oldFormula>
  </rdn>
  <rdn rId="0" localSheetId="7" customView="1" name="Z_B83B79D9_617A_4F50_8CCC_C97938364272_.wvu.FilterData" hidden="1" oldHidden="1">
    <formula>'SRS Reviews'!$A$1:$S$136</formula>
    <oldFormula>'SRS Reviews'!$A$1:$S$136</oldFormula>
  </rdn>
  <rdn rId="0" localSheetId="8" customView="1" name="Z_B83B79D9_617A_4F50_8CCC_C97938364272_.wvu.FilterData" hidden="1" oldHidden="1">
    <formula>Estimates!$A$2:$BC$460</formula>
    <oldFormula>Estimates!$A$2:$BC$460</oldFormula>
  </rdn>
  <rdn rId="0" localSheetId="10" customView="1" name="Z_B83B79D9_617A_4F50_8CCC_C97938364272_.wvu.FilterData" hidden="1" oldHidden="1">
    <formula>'Open SWPRs'!$A$1:$H$615</formula>
    <oldFormula>'Open SWPRs'!$A$1:$H$615</oldFormula>
  </rdn>
  <rdn rId="0" localSheetId="12" customView="1" name="Z_B83B79D9_617A_4F50_8CCC_C97938364272_.wvu.FilterData" hidden="1" oldHidden="1">
    <formula>'Build Plan'!$D$3:$L$48</formula>
    <oldFormula>'Build Plan'!$D$3:$L$48</oldFormula>
  </rdn>
  <rcv guid="{B83B79D9-617A-4F50-8CCC-C97938364272}" action="add"/>
</revisions>
</file>

<file path=xl/revisions/revisionLog70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3837" sId="3">
    <nc r="AY171">
      <v>1</v>
    </nc>
  </rcc>
</revisions>
</file>

<file path=xl/revisions/revisionLog70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3838" sId="3">
    <nc r="AK73">
      <v>100</v>
    </nc>
  </rcc>
  <rcc rId="23839" sId="3">
    <nc r="AK77">
      <v>100</v>
    </nc>
  </rcc>
  <rcc rId="23840" sId="3">
    <nc r="AP73">
      <v>100</v>
    </nc>
  </rcc>
  <rcc rId="23841" sId="3">
    <nc r="AP77">
      <v>100</v>
    </nc>
  </rcc>
  <rcc rId="23842" sId="3">
    <nc r="BB73">
      <v>100</v>
    </nc>
  </rcc>
  <rcc rId="23843" sId="3">
    <nc r="BB77">
      <v>100</v>
    </nc>
  </rcc>
  <rcc rId="23844" sId="3">
    <nc r="BD73">
      <v>100</v>
    </nc>
  </rcc>
  <rcc rId="23845" sId="3">
    <nc r="BD77">
      <v>100</v>
    </nc>
  </rcc>
  <rcv guid="{55F258A9-3656-464A-8209-65541A4A9294}" action="delete"/>
  <rdn rId="0" localSheetId="3" customView="1" name="Z_55F258A9_3656_464A_8209_65541A4A9294_.wvu.Rows" hidden="1" oldHidden="1">
    <formula>Plan!$489:$751</formula>
    <oldFormula>Plan!$489:$751</oldFormula>
  </rdn>
  <rdn rId="0" localSheetId="3" customView="1" name="Z_55F258A9_3656_464A_8209_65541A4A9294_.wvu.Cols" hidden="1" oldHidden="1">
    <formula>Plan!$S:$U,Plan!$BQ:$BT</formula>
    <oldFormula>Plan!$S:$U,Plan!$BQ:$BT</oldFormula>
  </rdn>
  <rdn rId="0" localSheetId="3" customView="1" name="Z_55F258A9_3656_464A_8209_65541A4A9294_.wvu.FilterData" hidden="1" oldHidden="1">
    <formula>Plan!$A$5:$BQ$469</formula>
    <oldFormula>Plan!$A$5:$BQ$469</oldFormula>
  </rdn>
  <rdn rId="0" localSheetId="4" customView="1" name="Z_55F258A9_3656_464A_8209_65541A4A9294_.wvu.FilterData" hidden="1" oldHidden="1">
    <formula>'Delivery Docs Plan'!$I$1:$I$38</formula>
    <oldFormula>'Delivery Docs Plan'!$I$1:$I$38</oldFormula>
  </rdn>
  <rdn rId="0" localSheetId="5" customView="1" name="Z_55F258A9_3656_464A_8209_65541A4A9294_.wvu.Rows" hidden="1" oldHidden="1">
    <formula>'PR Matrix'!$1:$1</formula>
    <oldFormula>'PR Matrix'!$1:$1</oldFormula>
  </rdn>
  <rdn rId="0" localSheetId="5" customView="1" name="Z_55F258A9_3656_464A_8209_65541A4A9294_.wvu.Cols" hidden="1" oldHidden="1">
    <formula>'PR Matrix'!$JK:$XFD</formula>
    <oldFormula>'PR Matrix'!$JK:$XFD</oldFormula>
  </rdn>
  <rdn rId="0" localSheetId="6" customView="1" name="Z_55F258A9_3656_464A_8209_65541A4A9294_.wvu.Cols" hidden="1" oldHidden="1">
    <formula>Allocation!$L:$XFD</formula>
    <oldFormula>Allocation!$L:$XFD</oldFormula>
  </rdn>
  <rdn rId="0" localSheetId="6" customView="1" name="Z_55F258A9_3656_464A_8209_65541A4A9294_.wvu.FilterData" hidden="1" oldHidden="1">
    <formula>Allocation!$A$1:$K$1</formula>
    <oldFormula>Allocation!$A$1:$K$1</oldFormula>
  </rdn>
  <rdn rId="0" localSheetId="7" customView="1" name="Z_55F258A9_3656_464A_8209_65541A4A9294_.wvu.FilterData" hidden="1" oldHidden="1">
    <formula>'SRS Reviews'!$A$1:$S$136</formula>
    <oldFormula>'SRS Reviews'!$A$1:$S$136</oldFormula>
  </rdn>
  <rdn rId="0" localSheetId="8" customView="1" name="Z_55F258A9_3656_464A_8209_65541A4A9294_.wvu.FilterData" hidden="1" oldHidden="1">
    <formula>Estimates!$A$2:$BC$460</formula>
    <oldFormula>Estimates!$A$2:$BC$460</oldFormula>
  </rdn>
  <rdn rId="0" localSheetId="10" customView="1" name="Z_55F258A9_3656_464A_8209_65541A4A9294_.wvu.FilterData" hidden="1" oldHidden="1">
    <formula>'Open SWPRs'!$A$1:$H$615</formula>
    <oldFormula>'Open SWPRs'!$A$1:$H$615</oldFormula>
  </rdn>
  <rdn rId="0" localSheetId="12" customView="1" name="Z_55F258A9_3656_464A_8209_65541A4A9294_.wvu.FilterData" hidden="1" oldHidden="1">
    <formula>'Build Plan'!$D$3:$L$48</formula>
    <oldFormula>'Build Plan'!$D$3:$L$48</oldFormula>
  </rdn>
  <rcv guid="{55F258A9-3656-464A-8209-65541A4A9294}" action="add"/>
</revisions>
</file>

<file path=xl/revisions/revisionLog70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3858" sId="3">
    <nc r="AK226">
      <v>100</v>
    </nc>
  </rcc>
  <rcc rId="23859" sId="3">
    <nc r="AP226">
      <v>100</v>
    </nc>
  </rcc>
  <rcc rId="23860" sId="3">
    <nc r="BB226">
      <v>100</v>
    </nc>
  </rcc>
  <rcc rId="23861" sId="3">
    <nc r="BD226">
      <v>100</v>
    </nc>
  </rcc>
  <rcc rId="23862" sId="3">
    <nc r="AP209">
      <v>100</v>
    </nc>
  </rcc>
  <rcv guid="{55F258A9-3656-464A-8209-65541A4A9294}" action="delete"/>
  <rdn rId="0" localSheetId="3" customView="1" name="Z_55F258A9_3656_464A_8209_65541A4A9294_.wvu.Rows" hidden="1" oldHidden="1">
    <formula>Plan!$489:$751</formula>
    <oldFormula>Plan!$489:$751</oldFormula>
  </rdn>
  <rdn rId="0" localSheetId="3" customView="1" name="Z_55F258A9_3656_464A_8209_65541A4A9294_.wvu.Cols" hidden="1" oldHidden="1">
    <formula>Plan!$S:$U,Plan!$BQ:$BT</formula>
    <oldFormula>Plan!$S:$U,Plan!$BQ:$BT</oldFormula>
  </rdn>
  <rdn rId="0" localSheetId="3" customView="1" name="Z_55F258A9_3656_464A_8209_65541A4A9294_.wvu.FilterData" hidden="1" oldHidden="1">
    <formula>Plan!$A$5:$BQ$469</formula>
    <oldFormula>Plan!$A$5:$BQ$469</oldFormula>
  </rdn>
  <rdn rId="0" localSheetId="4" customView="1" name="Z_55F258A9_3656_464A_8209_65541A4A9294_.wvu.FilterData" hidden="1" oldHidden="1">
    <formula>'Delivery Docs Plan'!$I$1:$I$38</formula>
    <oldFormula>'Delivery Docs Plan'!$I$1:$I$38</oldFormula>
  </rdn>
  <rdn rId="0" localSheetId="5" customView="1" name="Z_55F258A9_3656_464A_8209_65541A4A9294_.wvu.Rows" hidden="1" oldHidden="1">
    <formula>'PR Matrix'!$1:$1</formula>
    <oldFormula>'PR Matrix'!$1:$1</oldFormula>
  </rdn>
  <rdn rId="0" localSheetId="5" customView="1" name="Z_55F258A9_3656_464A_8209_65541A4A9294_.wvu.Cols" hidden="1" oldHidden="1">
    <formula>'PR Matrix'!$JK:$XFD</formula>
    <oldFormula>'PR Matrix'!$JK:$XFD</oldFormula>
  </rdn>
  <rdn rId="0" localSheetId="6" customView="1" name="Z_55F258A9_3656_464A_8209_65541A4A9294_.wvu.Cols" hidden="1" oldHidden="1">
    <formula>Allocation!$L:$XFD</formula>
    <oldFormula>Allocation!$L:$XFD</oldFormula>
  </rdn>
  <rdn rId="0" localSheetId="6" customView="1" name="Z_55F258A9_3656_464A_8209_65541A4A9294_.wvu.FilterData" hidden="1" oldHidden="1">
    <formula>Allocation!$A$1:$K$1</formula>
    <oldFormula>Allocation!$A$1:$K$1</oldFormula>
  </rdn>
  <rdn rId="0" localSheetId="7" customView="1" name="Z_55F258A9_3656_464A_8209_65541A4A9294_.wvu.FilterData" hidden="1" oldHidden="1">
    <formula>'SRS Reviews'!$A$1:$S$136</formula>
    <oldFormula>'SRS Reviews'!$A$1:$S$136</oldFormula>
  </rdn>
  <rdn rId="0" localSheetId="8" customView="1" name="Z_55F258A9_3656_464A_8209_65541A4A9294_.wvu.FilterData" hidden="1" oldHidden="1">
    <formula>Estimates!$A$2:$BC$460</formula>
    <oldFormula>Estimates!$A$2:$BC$460</oldFormula>
  </rdn>
  <rdn rId="0" localSheetId="10" customView="1" name="Z_55F258A9_3656_464A_8209_65541A4A9294_.wvu.FilterData" hidden="1" oldHidden="1">
    <formula>'Open SWPRs'!$A$1:$H$615</formula>
    <oldFormula>'Open SWPRs'!$A$1:$H$615</oldFormula>
  </rdn>
  <rdn rId="0" localSheetId="12" customView="1" name="Z_55F258A9_3656_464A_8209_65541A4A9294_.wvu.FilterData" hidden="1" oldHidden="1">
    <formula>'Build Plan'!$D$3:$L$48</formula>
    <oldFormula>'Build Plan'!$D$3:$L$48</oldFormula>
  </rdn>
  <rcv guid="{55F258A9-3656-464A-8209-65541A4A9294}" action="add"/>
</revisions>
</file>

<file path=xl/revisions/revisionLog70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3875" sId="3">
    <oc r="AV21" t="inlineStr">
      <is>
        <t>RRB</t>
      </is>
    </oc>
    <nc r="AV21" t="inlineStr">
      <is>
        <t>AU</t>
      </is>
    </nc>
  </rcc>
  <rfmt sheetId="3" sqref="AV21" start="0" length="2147483647">
    <dxf>
      <font>
        <color auto="1"/>
      </font>
    </dxf>
  </rfmt>
  <rcv guid="{83E26134-8071-4B52-B9C2-8B5396DF70B4}" action="delete"/>
  <rdn rId="0" localSheetId="3" customView="1" name="Z_83E26134_8071_4B52_B9C2_8B5396DF70B4_.wvu.Rows" hidden="1" oldHidden="1">
    <formula>Plan!$489:$751</formula>
    <oldFormula>Plan!$489:$751</oldFormula>
  </rdn>
  <rdn rId="0" localSheetId="3" customView="1" name="Z_83E26134_8071_4B52_B9C2_8B5396DF70B4_.wvu.Cols" hidden="1" oldHidden="1">
    <formula>Plan!$S:$U</formula>
    <oldFormula>Plan!$S:$U</oldFormula>
  </rdn>
  <rdn rId="0" localSheetId="3" customView="1" name="Z_83E26134_8071_4B52_B9C2_8B5396DF70B4_.wvu.FilterData" hidden="1" oldHidden="1">
    <formula>Plan!$A$5:$BQ$469</formula>
    <oldFormula>Plan!$A$5:$BQ$469</oldFormula>
  </rdn>
  <rdn rId="0" localSheetId="4" customView="1" name="Z_83E26134_8071_4B52_B9C2_8B5396DF70B4_.wvu.FilterData" hidden="1" oldHidden="1">
    <formula>'Delivery Docs Plan'!$I$1:$I$38</formula>
    <oldFormula>'Delivery Docs Plan'!$I$1:$I$38</oldFormula>
  </rdn>
  <rdn rId="0" localSheetId="5" customView="1" name="Z_83E26134_8071_4B52_B9C2_8B5396DF70B4_.wvu.Rows" hidden="1" oldHidden="1">
    <formula>'PR Matrix'!$1:$1</formula>
    <oldFormula>'PR Matrix'!$1:$1</oldFormula>
  </rdn>
  <rdn rId="0" localSheetId="5" customView="1" name="Z_83E26134_8071_4B52_B9C2_8B5396DF70B4_.wvu.Cols" hidden="1" oldHidden="1">
    <formula>'PR Matrix'!$JK:$XFD</formula>
    <oldFormula>'PR Matrix'!$JK:$XFD</oldFormula>
  </rdn>
  <rdn rId="0" localSheetId="6" customView="1" name="Z_83E26134_8071_4B52_B9C2_8B5396DF70B4_.wvu.Cols" hidden="1" oldHidden="1">
    <formula>Allocation!$L:$XFD</formula>
    <oldFormula>Allocation!$L:$XFD</oldFormula>
  </rdn>
  <rdn rId="0" localSheetId="6" customView="1" name="Z_83E26134_8071_4B52_B9C2_8B5396DF70B4_.wvu.FilterData" hidden="1" oldHidden="1">
    <formula>Allocation!$A$1:$K$1</formula>
    <oldFormula>Allocation!$A$1:$K$1</oldFormula>
  </rdn>
  <rdn rId="0" localSheetId="7" customView="1" name="Z_83E26134_8071_4B52_B9C2_8B5396DF70B4_.wvu.FilterData" hidden="1" oldHidden="1">
    <formula>'SRS Reviews'!$A$1:$S$136</formula>
    <oldFormula>'SRS Reviews'!$A$1:$S$136</oldFormula>
  </rdn>
  <rdn rId="0" localSheetId="8" customView="1" name="Z_83E26134_8071_4B52_B9C2_8B5396DF70B4_.wvu.FilterData" hidden="1" oldHidden="1">
    <formula>Estimates!$A$2:$BC$460</formula>
    <oldFormula>Estimates!$A$2:$BC$460</oldFormula>
  </rdn>
  <rdn rId="0" localSheetId="10" customView="1" name="Z_83E26134_8071_4B52_B9C2_8B5396DF70B4_.wvu.FilterData" hidden="1" oldHidden="1">
    <formula>'Open SWPRs'!$A$1:$H$615</formula>
    <oldFormula>'Open SWPRs'!$A$1:$H$615</oldFormula>
  </rdn>
  <rdn rId="0" localSheetId="12" customView="1" name="Z_83E26134_8071_4B52_B9C2_8B5396DF70B4_.wvu.FilterData" hidden="1" oldHidden="1">
    <formula>'Build Plan'!$D$3:$L$48</formula>
    <oldFormula>'Build Plan'!$D$3:$L$48</oldFormula>
  </rdn>
  <rcv guid="{83E26134-8071-4B52-B9C2-8B5396DF70B4}" action="add"/>
</revisions>
</file>

<file path=xl/revisions/revisionLog70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3888" sId="3">
    <oc r="AA298">
      <v>1</v>
    </oc>
    <nc r="AA298">
      <v>100</v>
    </nc>
  </rcc>
  <rcv guid="{55F258A9-3656-464A-8209-65541A4A9294}" action="delete"/>
  <rdn rId="0" localSheetId="3" customView="1" name="Z_55F258A9_3656_464A_8209_65541A4A9294_.wvu.Rows" hidden="1" oldHidden="1">
    <formula>Plan!$489:$751</formula>
    <oldFormula>Plan!$489:$751</oldFormula>
  </rdn>
  <rdn rId="0" localSheetId="3" customView="1" name="Z_55F258A9_3656_464A_8209_65541A4A9294_.wvu.Cols" hidden="1" oldHidden="1">
    <formula>Plan!$S:$U,Plan!$BQ:$BT</formula>
    <oldFormula>Plan!$S:$U,Plan!$BQ:$BT</oldFormula>
  </rdn>
  <rdn rId="0" localSheetId="3" customView="1" name="Z_55F258A9_3656_464A_8209_65541A4A9294_.wvu.FilterData" hidden="1" oldHidden="1">
    <formula>Plan!$A$5:$BQ$469</formula>
    <oldFormula>Plan!$A$5:$BQ$469</oldFormula>
  </rdn>
  <rdn rId="0" localSheetId="4" customView="1" name="Z_55F258A9_3656_464A_8209_65541A4A9294_.wvu.FilterData" hidden="1" oldHidden="1">
    <formula>'Delivery Docs Plan'!$I$1:$I$38</formula>
    <oldFormula>'Delivery Docs Plan'!$I$1:$I$38</oldFormula>
  </rdn>
  <rdn rId="0" localSheetId="5" customView="1" name="Z_55F258A9_3656_464A_8209_65541A4A9294_.wvu.Rows" hidden="1" oldHidden="1">
    <formula>'PR Matrix'!$1:$1</formula>
    <oldFormula>'PR Matrix'!$1:$1</oldFormula>
  </rdn>
  <rdn rId="0" localSheetId="5" customView="1" name="Z_55F258A9_3656_464A_8209_65541A4A9294_.wvu.Cols" hidden="1" oldHidden="1">
    <formula>'PR Matrix'!$JK:$XFD</formula>
    <oldFormula>'PR Matrix'!$JK:$XFD</oldFormula>
  </rdn>
  <rdn rId="0" localSheetId="6" customView="1" name="Z_55F258A9_3656_464A_8209_65541A4A9294_.wvu.Cols" hidden="1" oldHidden="1">
    <formula>Allocation!$L:$XFD</formula>
    <oldFormula>Allocation!$L:$XFD</oldFormula>
  </rdn>
  <rdn rId="0" localSheetId="6" customView="1" name="Z_55F258A9_3656_464A_8209_65541A4A9294_.wvu.FilterData" hidden="1" oldHidden="1">
    <formula>Allocation!$A$1:$K$1</formula>
    <oldFormula>Allocation!$A$1:$K$1</oldFormula>
  </rdn>
  <rdn rId="0" localSheetId="7" customView="1" name="Z_55F258A9_3656_464A_8209_65541A4A9294_.wvu.FilterData" hidden="1" oldHidden="1">
    <formula>'SRS Reviews'!$A$1:$S$136</formula>
    <oldFormula>'SRS Reviews'!$A$1:$S$136</oldFormula>
  </rdn>
  <rdn rId="0" localSheetId="8" customView="1" name="Z_55F258A9_3656_464A_8209_65541A4A9294_.wvu.FilterData" hidden="1" oldHidden="1">
    <formula>Estimates!$A$2:$BC$460</formula>
    <oldFormula>Estimates!$A$2:$BC$460</oldFormula>
  </rdn>
  <rdn rId="0" localSheetId="10" customView="1" name="Z_55F258A9_3656_464A_8209_65541A4A9294_.wvu.FilterData" hidden="1" oldHidden="1">
    <formula>'Open SWPRs'!$A$1:$H$615</formula>
    <oldFormula>'Open SWPRs'!$A$1:$H$615</oldFormula>
  </rdn>
  <rdn rId="0" localSheetId="12" customView="1" name="Z_55F258A9_3656_464A_8209_65541A4A9294_.wvu.FilterData" hidden="1" oldHidden="1">
    <formula>'Build Plan'!$D$3:$L$48</formula>
    <oldFormula>'Build Plan'!$D$3:$L$48</oldFormula>
  </rdn>
  <rcv guid="{55F258A9-3656-464A-8209-65541A4A9294}" action="add"/>
</revisions>
</file>

<file path=xl/revisions/revisionLog71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3901" sId="3">
    <nc r="AB298">
      <v>100</v>
    </nc>
  </rcc>
  <rcc rId="23902" sId="3">
    <nc r="AC298">
      <v>100</v>
    </nc>
  </rcc>
</revisions>
</file>

<file path=xl/revisions/revisionLog71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3903" sId="3" quotePrefix="1">
    <oc r="E180" t="inlineStr">
      <is>
        <r>
          <t>6233</t>
        </r>
        <r>
          <rPr>
            <sz val="8"/>
            <color theme="0" tint="-0.249977111117893"/>
            <rFont val="Arial"/>
            <family val="2"/>
          </rPr>
          <t>, NFPR1105</t>
        </r>
      </is>
    </oc>
    <nc r="E180" t="inlineStr">
      <is>
        <t>6233</t>
      </is>
    </nc>
  </rcc>
  <rcc rId="23904" sId="3" quotePrefix="1">
    <oc r="E181" t="inlineStr">
      <is>
        <r>
          <t>6233</t>
        </r>
        <r>
          <rPr>
            <sz val="8"/>
            <color theme="0" tint="-0.249977111117893"/>
            <rFont val="Arial"/>
            <family val="2"/>
          </rPr>
          <t>, NFPR1105</t>
        </r>
      </is>
    </oc>
    <nc r="E181" t="inlineStr">
      <is>
        <t>6233</t>
      </is>
    </nc>
  </rcc>
</revisions>
</file>

<file path=xl/revisions/revisionLog71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3905" sId="3">
    <nc r="AY21">
      <v>1</v>
    </nc>
  </rcc>
</revisions>
</file>

<file path=xl/revisions/revisionLog71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3906" sId="3">
    <oc r="AR136">
      <v>100</v>
    </oc>
    <nc r="AR136">
      <v>90</v>
    </nc>
  </rcc>
  <rcv guid="{55F258A9-3656-464A-8209-65541A4A9294}" action="delete"/>
  <rdn rId="0" localSheetId="3" customView="1" name="Z_55F258A9_3656_464A_8209_65541A4A9294_.wvu.Rows" hidden="1" oldHidden="1">
    <formula>Plan!$489:$751</formula>
    <oldFormula>Plan!$489:$751</oldFormula>
  </rdn>
  <rdn rId="0" localSheetId="3" customView="1" name="Z_55F258A9_3656_464A_8209_65541A4A9294_.wvu.Cols" hidden="1" oldHidden="1">
    <formula>Plan!$S:$U,Plan!$BQ:$BT</formula>
    <oldFormula>Plan!$S:$U,Plan!$BQ:$BT</oldFormula>
  </rdn>
  <rdn rId="0" localSheetId="3" customView="1" name="Z_55F258A9_3656_464A_8209_65541A4A9294_.wvu.FilterData" hidden="1" oldHidden="1">
    <formula>Plan!$A$5:$BQ$469</formula>
    <oldFormula>Plan!$A$5:$BQ$469</oldFormula>
  </rdn>
  <rdn rId="0" localSheetId="4" customView="1" name="Z_55F258A9_3656_464A_8209_65541A4A9294_.wvu.FilterData" hidden="1" oldHidden="1">
    <formula>'Delivery Docs Plan'!$I$1:$I$38</formula>
    <oldFormula>'Delivery Docs Plan'!$I$1:$I$38</oldFormula>
  </rdn>
  <rdn rId="0" localSheetId="5" customView="1" name="Z_55F258A9_3656_464A_8209_65541A4A9294_.wvu.Rows" hidden="1" oldHidden="1">
    <formula>'PR Matrix'!$1:$1</formula>
    <oldFormula>'PR Matrix'!$1:$1</oldFormula>
  </rdn>
  <rdn rId="0" localSheetId="5" customView="1" name="Z_55F258A9_3656_464A_8209_65541A4A9294_.wvu.Cols" hidden="1" oldHidden="1">
    <formula>'PR Matrix'!$JK:$XFD</formula>
    <oldFormula>'PR Matrix'!$JK:$XFD</oldFormula>
  </rdn>
  <rdn rId="0" localSheetId="6" customView="1" name="Z_55F258A9_3656_464A_8209_65541A4A9294_.wvu.Cols" hidden="1" oldHidden="1">
    <formula>Allocation!$L:$XFD</formula>
    <oldFormula>Allocation!$L:$XFD</oldFormula>
  </rdn>
  <rdn rId="0" localSheetId="6" customView="1" name="Z_55F258A9_3656_464A_8209_65541A4A9294_.wvu.FilterData" hidden="1" oldHidden="1">
    <formula>Allocation!$A$1:$K$1</formula>
    <oldFormula>Allocation!$A$1:$K$1</oldFormula>
  </rdn>
  <rdn rId="0" localSheetId="7" customView="1" name="Z_55F258A9_3656_464A_8209_65541A4A9294_.wvu.FilterData" hidden="1" oldHidden="1">
    <formula>'SRS Reviews'!$A$1:$S$136</formula>
    <oldFormula>'SRS Reviews'!$A$1:$S$136</oldFormula>
  </rdn>
  <rdn rId="0" localSheetId="8" customView="1" name="Z_55F258A9_3656_464A_8209_65541A4A9294_.wvu.FilterData" hidden="1" oldHidden="1">
    <formula>Estimates!$A$2:$BC$460</formula>
    <oldFormula>Estimates!$A$2:$BC$460</oldFormula>
  </rdn>
  <rdn rId="0" localSheetId="10" customView="1" name="Z_55F258A9_3656_464A_8209_65541A4A9294_.wvu.FilterData" hidden="1" oldHidden="1">
    <formula>'Open SWPRs'!$A$1:$H$615</formula>
    <oldFormula>'Open SWPRs'!$A$1:$H$615</oldFormula>
  </rdn>
  <rdn rId="0" localSheetId="12" customView="1" name="Z_55F258A9_3656_464A_8209_65541A4A9294_.wvu.FilterData" hidden="1" oldHidden="1">
    <formula>'Build Plan'!$D$3:$L$48</formula>
    <oldFormula>'Build Plan'!$D$3:$L$48</oldFormula>
  </rdn>
  <rcv guid="{55F258A9-3656-464A-8209-65541A4A9294}" action="add"/>
</revisions>
</file>

<file path=xl/revisions/revisionLog71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3919" sId="3">
    <oc r="F77">
      <v>6216</v>
    </oc>
    <nc r="F77" t="inlineStr">
      <is>
        <t>6216, NFPR_2299</t>
      </is>
    </nc>
  </rcc>
  <rcc rId="23920" sId="3">
    <oc r="AK77">
      <v>100</v>
    </oc>
    <nc r="AK77"/>
  </rcc>
  <rcc rId="23921" sId="3">
    <oc r="AP77">
      <v>100</v>
    </oc>
    <nc r="AP77"/>
  </rcc>
  <rcv guid="{55F258A9-3656-464A-8209-65541A4A9294}" action="delete"/>
  <rdn rId="0" localSheetId="3" customView="1" name="Z_55F258A9_3656_464A_8209_65541A4A9294_.wvu.Rows" hidden="1" oldHidden="1">
    <formula>Plan!$489:$751</formula>
    <oldFormula>Plan!$489:$751</oldFormula>
  </rdn>
  <rdn rId="0" localSheetId="3" customView="1" name="Z_55F258A9_3656_464A_8209_65541A4A9294_.wvu.Cols" hidden="1" oldHidden="1">
    <formula>Plan!$S:$U,Plan!$BQ:$BT</formula>
    <oldFormula>Plan!$S:$U,Plan!$BQ:$BT</oldFormula>
  </rdn>
  <rdn rId="0" localSheetId="3" customView="1" name="Z_55F258A9_3656_464A_8209_65541A4A9294_.wvu.FilterData" hidden="1" oldHidden="1">
    <formula>Plan!$A$5:$BQ$469</formula>
    <oldFormula>Plan!$A$5:$BQ$469</oldFormula>
  </rdn>
  <rdn rId="0" localSheetId="4" customView="1" name="Z_55F258A9_3656_464A_8209_65541A4A9294_.wvu.FilterData" hidden="1" oldHidden="1">
    <formula>'Delivery Docs Plan'!$I$1:$I$38</formula>
    <oldFormula>'Delivery Docs Plan'!$I$1:$I$38</oldFormula>
  </rdn>
  <rdn rId="0" localSheetId="5" customView="1" name="Z_55F258A9_3656_464A_8209_65541A4A9294_.wvu.Rows" hidden="1" oldHidden="1">
    <formula>'PR Matrix'!$1:$1</formula>
    <oldFormula>'PR Matrix'!$1:$1</oldFormula>
  </rdn>
  <rdn rId="0" localSheetId="5" customView="1" name="Z_55F258A9_3656_464A_8209_65541A4A9294_.wvu.Cols" hidden="1" oldHidden="1">
    <formula>'PR Matrix'!$JK:$XFD</formula>
    <oldFormula>'PR Matrix'!$JK:$XFD</oldFormula>
  </rdn>
  <rdn rId="0" localSheetId="6" customView="1" name="Z_55F258A9_3656_464A_8209_65541A4A9294_.wvu.Cols" hidden="1" oldHidden="1">
    <formula>Allocation!$L:$XFD</formula>
    <oldFormula>Allocation!$L:$XFD</oldFormula>
  </rdn>
  <rdn rId="0" localSheetId="6" customView="1" name="Z_55F258A9_3656_464A_8209_65541A4A9294_.wvu.FilterData" hidden="1" oldHidden="1">
    <formula>Allocation!$A$1:$K$1</formula>
    <oldFormula>Allocation!$A$1:$K$1</oldFormula>
  </rdn>
  <rdn rId="0" localSheetId="7" customView="1" name="Z_55F258A9_3656_464A_8209_65541A4A9294_.wvu.FilterData" hidden="1" oldHidden="1">
    <formula>'SRS Reviews'!$A$1:$S$136</formula>
    <oldFormula>'SRS Reviews'!$A$1:$S$136</oldFormula>
  </rdn>
  <rdn rId="0" localSheetId="8" customView="1" name="Z_55F258A9_3656_464A_8209_65541A4A9294_.wvu.FilterData" hidden="1" oldHidden="1">
    <formula>Estimates!$A$2:$BC$460</formula>
    <oldFormula>Estimates!$A$2:$BC$460</oldFormula>
  </rdn>
  <rdn rId="0" localSheetId="10" customView="1" name="Z_55F258A9_3656_464A_8209_65541A4A9294_.wvu.FilterData" hidden="1" oldHidden="1">
    <formula>'Open SWPRs'!$A$1:$H$615</formula>
    <oldFormula>'Open SWPRs'!$A$1:$H$615</oldFormula>
  </rdn>
  <rdn rId="0" localSheetId="12" customView="1" name="Z_55F258A9_3656_464A_8209_65541A4A9294_.wvu.FilterData" hidden="1" oldHidden="1">
    <formula>'Build Plan'!$D$3:$L$48</formula>
    <oldFormula>'Build Plan'!$D$3:$L$48</oldFormula>
  </rdn>
  <rcv guid="{55F258A9-3656-464A-8209-65541A4A9294}" action="add"/>
</revisions>
</file>

<file path=xl/revisions/revisionLog71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3934" sId="4">
    <oc r="P15" t="inlineStr">
      <is>
        <t>NFPR2308</t>
      </is>
    </oc>
    <nc r="P15" t="inlineStr">
      <is>
        <t>NFPR2308 &amp; note Minor Loops embedded spreadsheet will need update</t>
      </is>
    </nc>
  </rcc>
  <rcc rId="23935" sId="5">
    <nc r="J438" t="inlineStr">
      <is>
        <t>T</t>
      </is>
    </nc>
  </rcc>
  <rcc rId="23936" sId="5">
    <nc r="B438">
      <v>6233</v>
    </nc>
  </rcc>
  <rcc rId="23937" sId="5">
    <nc r="J458" t="inlineStr">
      <is>
        <t>T</t>
      </is>
    </nc>
  </rcc>
  <rcc rId="23938" sId="5">
    <nc r="B458">
      <v>6233</v>
    </nc>
  </rcc>
  <rcc rId="23939" sId="5">
    <nc r="J452" t="inlineStr">
      <is>
        <t>T</t>
      </is>
    </nc>
  </rcc>
  <rcc rId="23940" sId="5">
    <nc r="B452">
      <v>6233</v>
    </nc>
  </rcc>
  <rcc rId="23941" sId="5">
    <nc r="J456" t="inlineStr">
      <is>
        <t>T</t>
      </is>
    </nc>
  </rcc>
  <rcc rId="23942" sId="5">
    <nc r="B456">
      <v>6233</v>
    </nc>
  </rcc>
  <rcc rId="23943" sId="4">
    <oc r="H16" t="inlineStr">
      <is>
        <t>N</t>
      </is>
    </oc>
    <nc r="H16" t="inlineStr">
      <is>
        <t>Y</t>
      </is>
    </nc>
  </rcc>
  <rcc rId="23944" sId="4" odxf="1" dxf="1">
    <nc r="I16" t="inlineStr">
      <is>
        <t>TCS/RRB</t>
      </is>
    </nc>
    <odxf>
      <fill>
        <patternFill>
          <bgColor indexed="41"/>
        </patternFill>
      </fill>
      <alignment horizontal="left" vertical="top" wrapText="1" readingOrder="0"/>
      <border outline="0">
        <right style="thin">
          <color indexed="64"/>
        </right>
      </border>
    </odxf>
    <ndxf>
      <fill>
        <patternFill>
          <bgColor indexed="22"/>
        </patternFill>
      </fill>
      <alignment horizontal="general" vertical="bottom" wrapText="0" readingOrder="0"/>
      <border outline="0">
        <right/>
      </border>
    </ndxf>
  </rcc>
  <rcc rId="23945" sId="4">
    <nc r="J16" t="inlineStr">
      <is>
        <t>RRB/TCS</t>
      </is>
    </nc>
  </rcc>
</revisions>
</file>

<file path=xl/revisions/revisionLog71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3946" sId="3">
    <nc r="E427">
      <v>6233</v>
    </nc>
  </rcc>
  <rcc rId="23947" sId="3" odxf="1" dxf="1">
    <nc r="E441">
      <v>6233</v>
    </nc>
    <odxf>
      <font>
        <sz val="8"/>
      </font>
      <alignment vertical="center" wrapText="0" readingOrder="0"/>
    </odxf>
    <ndxf>
      <font>
        <sz val="8"/>
        <color rgb="FF000000"/>
      </font>
      <alignment vertical="top" wrapText="1" readingOrder="0"/>
    </ndxf>
  </rcc>
  <rcc rId="23948" sId="3">
    <nc r="E445">
      <v>6233</v>
    </nc>
  </rcc>
  <rcc rId="23949" sId="3" odxf="1" dxf="1">
    <nc r="E447">
      <v>6233</v>
    </nc>
    <odxf>
      <font>
        <sz val="8"/>
      </font>
      <numFmt numFmtId="30" formatCode="@"/>
      <alignment vertical="center" wrapText="0" readingOrder="0"/>
    </odxf>
    <ndxf>
      <font>
        <sz val="8"/>
        <color rgb="FF000000"/>
      </font>
      <numFmt numFmtId="0" formatCode="General"/>
      <alignment vertical="top" wrapText="1" readingOrder="0"/>
    </ndxf>
  </rcc>
  <rfmt sheetId="3" sqref="P427" start="0" length="0">
    <dxf>
      <font>
        <sz val="8"/>
        <color rgb="FF000000"/>
      </font>
      <alignment horizontal="left" vertical="top" wrapText="1" readingOrder="0"/>
      <border outline="0">
        <left style="thin">
          <color indexed="64"/>
        </left>
        <right style="thin">
          <color indexed="64"/>
        </right>
      </border>
    </dxf>
  </rfmt>
  <rcc rId="23950" sId="3">
    <nc r="P427" t="inlineStr">
      <is>
        <t>Y</t>
      </is>
    </nc>
  </rcc>
  <rcc rId="23951" sId="3">
    <nc r="P441" t="inlineStr">
      <is>
        <t>Y</t>
      </is>
    </nc>
  </rcc>
  <rcc rId="23952" sId="3">
    <nc r="P445" t="inlineStr">
      <is>
        <t>Y</t>
      </is>
    </nc>
  </rcc>
  <rcc rId="23953" sId="3">
    <nc r="P447" t="inlineStr">
      <is>
        <t>Y</t>
      </is>
    </nc>
  </rcc>
  <rfmt sheetId="3" sqref="P427">
    <dxf>
      <alignment horizontal="center" readingOrder="0"/>
    </dxf>
  </rfmt>
  <rcc rId="23954" sId="3">
    <nc r="AV427" t="inlineStr">
      <is>
        <t>TCS</t>
      </is>
    </nc>
  </rcc>
  <rfmt sheetId="3" sqref="AV427" start="0" length="2147483647">
    <dxf>
      <font>
        <color theme="0" tint="-0.499984740745262"/>
      </font>
    </dxf>
  </rfmt>
  <rcc rId="23955" sId="3" odxf="1" dxf="1">
    <nc r="AV441" t="inlineStr">
      <is>
        <t>TCS</t>
      </is>
    </nc>
    <odxf>
      <font>
        <sz val="8"/>
      </font>
    </odxf>
    <ndxf>
      <font>
        <sz val="8"/>
        <color theme="0" tint="-0.499984740745262"/>
      </font>
    </ndxf>
  </rcc>
  <rcc rId="23956" sId="3" odxf="1" dxf="1">
    <nc r="AV445" t="inlineStr">
      <is>
        <t>TCS</t>
      </is>
    </nc>
    <odxf>
      <font>
        <sz val="8"/>
      </font>
    </odxf>
    <ndxf>
      <font>
        <sz val="8"/>
        <color theme="0" tint="-0.499984740745262"/>
      </font>
    </ndxf>
  </rcc>
  <rcc rId="23957" sId="3" odxf="1" dxf="1">
    <nc r="AV447" t="inlineStr">
      <is>
        <t>TCS</t>
      </is>
    </nc>
    <odxf>
      <font>
        <sz val="8"/>
      </font>
    </odxf>
    <ndxf>
      <font>
        <sz val="8"/>
        <color theme="0" tint="-0.499984740745262"/>
      </font>
    </ndxf>
  </rcc>
  <rcc rId="23958" sId="3" odxf="1" dxf="1">
    <nc r="AX427" t="inlineStr">
      <is>
        <t>TCS</t>
      </is>
    </nc>
    <odxf>
      <font>
        <sz val="8"/>
      </font>
      <border outline="0">
        <left/>
        <right style="thin">
          <color indexed="64"/>
        </right>
      </border>
    </odxf>
    <ndxf>
      <font>
        <sz val="8"/>
        <color theme="0" tint="-0.499984740745262"/>
      </font>
      <border outline="0">
        <left style="thin">
          <color indexed="64"/>
        </left>
        <right/>
      </border>
    </ndxf>
  </rcc>
  <rcc rId="23959" sId="3" odxf="1" dxf="1">
    <nc r="AX441" t="inlineStr">
      <is>
        <t>TCS</t>
      </is>
    </nc>
    <odxf>
      <font>
        <sz val="8"/>
      </font>
      <border outline="0">
        <left/>
        <right style="thin">
          <color indexed="64"/>
        </right>
      </border>
    </odxf>
    <ndxf>
      <font>
        <sz val="8"/>
        <color theme="0" tint="-0.499984740745262"/>
      </font>
      <border outline="0">
        <left style="thin">
          <color indexed="64"/>
        </left>
        <right/>
      </border>
    </ndxf>
  </rcc>
  <rcc rId="23960" sId="3" odxf="1" dxf="1">
    <nc r="AX445" t="inlineStr">
      <is>
        <t>TCS</t>
      </is>
    </nc>
    <odxf>
      <font>
        <sz val="8"/>
      </font>
      <border outline="0">
        <left/>
        <right style="thin">
          <color indexed="64"/>
        </right>
      </border>
    </odxf>
    <ndxf>
      <font>
        <sz val="8"/>
        <color theme="0" tint="-0.499984740745262"/>
      </font>
      <border outline="0">
        <left style="thin">
          <color indexed="64"/>
        </left>
        <right/>
      </border>
    </ndxf>
  </rcc>
  <rcc rId="23961" sId="3" odxf="1" dxf="1">
    <nc r="AX447" t="inlineStr">
      <is>
        <t>TCS</t>
      </is>
    </nc>
    <odxf>
      <font>
        <sz val="8"/>
      </font>
      <border outline="0">
        <left/>
        <right style="thin">
          <color indexed="64"/>
        </right>
      </border>
    </odxf>
    <ndxf>
      <font>
        <sz val="8"/>
        <color theme="0" tint="-0.499984740745262"/>
      </font>
      <border outline="0">
        <left style="thin">
          <color indexed="64"/>
        </left>
        <right/>
      </border>
    </ndxf>
  </rcc>
  <rcc rId="23962" sId="3">
    <nc r="BI427" t="inlineStr">
      <is>
        <t>?</t>
      </is>
    </nc>
  </rcc>
  <rcc rId="23963" sId="3">
    <nc r="BI441" t="inlineStr">
      <is>
        <t>?</t>
      </is>
    </nc>
  </rcc>
  <rcc rId="23964" sId="3">
    <nc r="BI445" t="inlineStr">
      <is>
        <t>?</t>
      </is>
    </nc>
  </rcc>
  <rcc rId="23965" sId="3">
    <nc r="BI447" t="inlineStr">
      <is>
        <t>?</t>
      </is>
    </nc>
  </rcc>
  <rcv guid="{83E26134-8071-4B52-B9C2-8B5396DF70B4}" action="delete"/>
  <rdn rId="0" localSheetId="3" customView="1" name="Z_83E26134_8071_4B52_B9C2_8B5396DF70B4_.wvu.Rows" hidden="1" oldHidden="1">
    <formula>Plan!$489:$751</formula>
    <oldFormula>Plan!$489:$751</oldFormula>
  </rdn>
  <rdn rId="0" localSheetId="3" customView="1" name="Z_83E26134_8071_4B52_B9C2_8B5396DF70B4_.wvu.Cols" hidden="1" oldHidden="1">
    <formula>Plan!$S:$U</formula>
    <oldFormula>Plan!$S:$U</oldFormula>
  </rdn>
  <rdn rId="0" localSheetId="3" customView="1" name="Z_83E26134_8071_4B52_B9C2_8B5396DF70B4_.wvu.FilterData" hidden="1" oldHidden="1">
    <formula>Plan!$A$5:$BQ$469</formula>
    <oldFormula>Plan!$A$5:$BQ$469</oldFormula>
  </rdn>
  <rdn rId="0" localSheetId="4" customView="1" name="Z_83E26134_8071_4B52_B9C2_8B5396DF70B4_.wvu.FilterData" hidden="1" oldHidden="1">
    <formula>'Delivery Docs Plan'!$I$1:$I$38</formula>
    <oldFormula>'Delivery Docs Plan'!$I$1:$I$38</oldFormula>
  </rdn>
  <rdn rId="0" localSheetId="5" customView="1" name="Z_83E26134_8071_4B52_B9C2_8B5396DF70B4_.wvu.Rows" hidden="1" oldHidden="1">
    <formula>'PR Matrix'!$1:$1</formula>
    <oldFormula>'PR Matrix'!$1:$1</oldFormula>
  </rdn>
  <rdn rId="0" localSheetId="5" customView="1" name="Z_83E26134_8071_4B52_B9C2_8B5396DF70B4_.wvu.Cols" hidden="1" oldHidden="1">
    <formula>'PR Matrix'!$JK:$XFD</formula>
    <oldFormula>'PR Matrix'!$JK:$XFD</oldFormula>
  </rdn>
  <rdn rId="0" localSheetId="6" customView="1" name="Z_83E26134_8071_4B52_B9C2_8B5396DF70B4_.wvu.Cols" hidden="1" oldHidden="1">
    <formula>Allocation!$L:$XFD</formula>
    <oldFormula>Allocation!$L:$XFD</oldFormula>
  </rdn>
  <rdn rId="0" localSheetId="6" customView="1" name="Z_83E26134_8071_4B52_B9C2_8B5396DF70B4_.wvu.FilterData" hidden="1" oldHidden="1">
    <formula>Allocation!$A$1:$K$1</formula>
    <oldFormula>Allocation!$A$1:$K$1</oldFormula>
  </rdn>
  <rdn rId="0" localSheetId="7" customView="1" name="Z_83E26134_8071_4B52_B9C2_8B5396DF70B4_.wvu.FilterData" hidden="1" oldHidden="1">
    <formula>'SRS Reviews'!$A$1:$S$136</formula>
    <oldFormula>'SRS Reviews'!$A$1:$S$136</oldFormula>
  </rdn>
  <rdn rId="0" localSheetId="8" customView="1" name="Z_83E26134_8071_4B52_B9C2_8B5396DF70B4_.wvu.FilterData" hidden="1" oldHidden="1">
    <formula>Estimates!$A$2:$BC$460</formula>
    <oldFormula>Estimates!$A$2:$BC$460</oldFormula>
  </rdn>
  <rdn rId="0" localSheetId="10" customView="1" name="Z_83E26134_8071_4B52_B9C2_8B5396DF70B4_.wvu.FilterData" hidden="1" oldHidden="1">
    <formula>'Open SWPRs'!$A$1:$H$615</formula>
    <oldFormula>'Open SWPRs'!$A$1:$H$615</oldFormula>
  </rdn>
  <rdn rId="0" localSheetId="12" customView="1" name="Z_83E26134_8071_4B52_B9C2_8B5396DF70B4_.wvu.FilterData" hidden="1" oldHidden="1">
    <formula>'Build Plan'!$D$3:$L$48</formula>
    <oldFormula>'Build Plan'!$D$3:$L$48</oldFormula>
  </rdn>
  <rcv guid="{83E26134-8071-4B52-B9C2-8B5396DF70B4}" action="add"/>
</revisions>
</file>

<file path=xl/revisions/revisionLog71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3978" sId="3">
    <oc r="E441">
      <v>6233</v>
    </oc>
    <nc r="E441" t="inlineStr">
      <is>
        <t>6233, NFPR1564</t>
      </is>
    </nc>
  </rcc>
  <rcc rId="23979" sId="3">
    <oc r="E447">
      <v>6233</v>
    </oc>
    <nc r="E447" t="inlineStr">
      <is>
        <t>6233, NFPR1565</t>
      </is>
    </nc>
  </rcc>
  <rcc rId="23980" sId="3">
    <oc r="E427">
      <v>6233</v>
    </oc>
    <nc r="E427" t="inlineStr">
      <is>
        <t>6233, NFPR1563</t>
      </is>
    </nc>
  </rcc>
  <rcc rId="23981" sId="3">
    <oc r="E445">
      <v>6233</v>
    </oc>
    <nc r="E445" t="inlineStr">
      <is>
        <t>6233, NFPR1562</t>
      </is>
    </nc>
  </rcc>
</revisions>
</file>

<file path=xl/revisions/revisionLog71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3982" sId="3">
    <oc r="AB136">
      <v>100</v>
    </oc>
    <nc r="AB136"/>
  </rcc>
  <rcc rId="23983" sId="3">
    <oc r="AB298">
      <v>100</v>
    </oc>
    <nc r="AB298"/>
  </rcc>
  <rcc rId="23984" sId="3">
    <oc r="AC298">
      <v>100</v>
    </oc>
    <nc r="AC298"/>
  </rcc>
  <rcc rId="23985" sId="3">
    <oc r="AA298">
      <v>100</v>
    </oc>
    <nc r="AA298">
      <v>90</v>
    </nc>
  </rcc>
  <rcv guid="{55F258A9-3656-464A-8209-65541A4A9294}" action="delete"/>
  <rdn rId="0" localSheetId="3" customView="1" name="Z_55F258A9_3656_464A_8209_65541A4A9294_.wvu.Rows" hidden="1" oldHidden="1">
    <formula>Plan!$489:$751</formula>
    <oldFormula>Plan!$489:$751</oldFormula>
  </rdn>
  <rdn rId="0" localSheetId="3" customView="1" name="Z_55F258A9_3656_464A_8209_65541A4A9294_.wvu.Cols" hidden="1" oldHidden="1">
    <formula>Plan!$S:$U,Plan!$BQ:$BT</formula>
    <oldFormula>Plan!$S:$U,Plan!$BQ:$BT</oldFormula>
  </rdn>
  <rdn rId="0" localSheetId="3" customView="1" name="Z_55F258A9_3656_464A_8209_65541A4A9294_.wvu.FilterData" hidden="1" oldHidden="1">
    <formula>Plan!$A$5:$BQ$469</formula>
    <oldFormula>Plan!$A$5:$BQ$469</oldFormula>
  </rdn>
  <rdn rId="0" localSheetId="4" customView="1" name="Z_55F258A9_3656_464A_8209_65541A4A9294_.wvu.FilterData" hidden="1" oldHidden="1">
    <formula>'Delivery Docs Plan'!$I$1:$I$38</formula>
    <oldFormula>'Delivery Docs Plan'!$I$1:$I$38</oldFormula>
  </rdn>
  <rdn rId="0" localSheetId="5" customView="1" name="Z_55F258A9_3656_464A_8209_65541A4A9294_.wvu.Rows" hidden="1" oldHidden="1">
    <formula>'PR Matrix'!$1:$1</formula>
    <oldFormula>'PR Matrix'!$1:$1</oldFormula>
  </rdn>
  <rdn rId="0" localSheetId="5" customView="1" name="Z_55F258A9_3656_464A_8209_65541A4A9294_.wvu.Cols" hidden="1" oldHidden="1">
    <formula>'PR Matrix'!$JK:$XFD</formula>
    <oldFormula>'PR Matrix'!$JK:$XFD</oldFormula>
  </rdn>
  <rdn rId="0" localSheetId="6" customView="1" name="Z_55F258A9_3656_464A_8209_65541A4A9294_.wvu.Cols" hidden="1" oldHidden="1">
    <formula>Allocation!$L:$XFD</formula>
    <oldFormula>Allocation!$L:$XFD</oldFormula>
  </rdn>
  <rdn rId="0" localSheetId="6" customView="1" name="Z_55F258A9_3656_464A_8209_65541A4A9294_.wvu.FilterData" hidden="1" oldHidden="1">
    <formula>Allocation!$A$1:$K$1</formula>
    <oldFormula>Allocation!$A$1:$K$1</oldFormula>
  </rdn>
  <rdn rId="0" localSheetId="7" customView="1" name="Z_55F258A9_3656_464A_8209_65541A4A9294_.wvu.FilterData" hidden="1" oldHidden="1">
    <formula>'SRS Reviews'!$A$1:$S$136</formula>
    <oldFormula>'SRS Reviews'!$A$1:$S$136</oldFormula>
  </rdn>
  <rdn rId="0" localSheetId="8" customView="1" name="Z_55F258A9_3656_464A_8209_65541A4A9294_.wvu.FilterData" hidden="1" oldHidden="1">
    <formula>Estimates!$A$2:$BC$460</formula>
    <oldFormula>Estimates!$A$2:$BC$460</oldFormula>
  </rdn>
  <rdn rId="0" localSheetId="10" customView="1" name="Z_55F258A9_3656_464A_8209_65541A4A9294_.wvu.FilterData" hidden="1" oldHidden="1">
    <formula>'Open SWPRs'!$A$1:$H$615</formula>
    <oldFormula>'Open SWPRs'!$A$1:$H$615</oldFormula>
  </rdn>
  <rdn rId="0" localSheetId="12" customView="1" name="Z_55F258A9_3656_464A_8209_65541A4A9294_.wvu.FilterData" hidden="1" oldHidden="1">
    <formula>'Build Plan'!$D$3:$L$48</formula>
    <oldFormula>'Build Plan'!$D$3:$L$48</oldFormula>
  </rdn>
  <rcv guid="{55F258A9-3656-464A-8209-65541A4A9294}" action="add"/>
</revisions>
</file>

<file path=xl/revisions/revisionLog71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3998" sId="3">
    <nc r="M73" t="inlineStr">
      <is>
        <t>Y</t>
      </is>
    </nc>
  </rcc>
  <rcc rId="23999" sId="3" odxf="1" dxf="1">
    <nc r="W73" t="inlineStr">
      <is>
        <t>SP</t>
      </is>
    </nc>
    <odxf>
      <border outline="0">
        <left style="thin">
          <color indexed="64"/>
        </left>
        <right/>
      </border>
    </odxf>
    <ndxf>
      <border outline="0">
        <left/>
        <right style="thin">
          <color indexed="64"/>
        </right>
      </border>
    </ndxf>
  </rcc>
  <rcc rId="24000" sId="3" odxf="1" dxf="1">
    <nc r="X73" t="inlineStr">
      <is>
        <t>HG</t>
      </is>
    </nc>
    <odxf>
      <border outline="0">
        <left/>
        <right style="thin">
          <color indexed="64"/>
        </right>
      </border>
    </odxf>
    <ndxf>
      <border outline="0">
        <left style="thin">
          <color indexed="64"/>
        </left>
        <right/>
      </border>
    </ndxf>
  </rcc>
  <rcc rId="24001" sId="3">
    <nc r="Z73">
      <v>1</v>
    </nc>
  </rcc>
  <rcv guid="{83E26134-8071-4B52-B9C2-8B5396DF70B4}" action="delete"/>
  <rdn rId="0" localSheetId="3" customView="1" name="Z_83E26134_8071_4B52_B9C2_8B5396DF70B4_.wvu.Rows" hidden="1" oldHidden="1">
    <formula>Plan!$489:$751</formula>
    <oldFormula>Plan!$489:$751</oldFormula>
  </rdn>
  <rdn rId="0" localSheetId="3" customView="1" name="Z_83E26134_8071_4B52_B9C2_8B5396DF70B4_.wvu.Cols" hidden="1" oldHidden="1">
    <formula>Plan!$S:$U</formula>
    <oldFormula>Plan!$S:$U</oldFormula>
  </rdn>
  <rdn rId="0" localSheetId="3" customView="1" name="Z_83E26134_8071_4B52_B9C2_8B5396DF70B4_.wvu.FilterData" hidden="1" oldHidden="1">
    <formula>Plan!$A$5:$BQ$469</formula>
    <oldFormula>Plan!$A$5:$BQ$469</oldFormula>
  </rdn>
  <rdn rId="0" localSheetId="4" customView="1" name="Z_83E26134_8071_4B52_B9C2_8B5396DF70B4_.wvu.FilterData" hidden="1" oldHidden="1">
    <formula>'Delivery Docs Plan'!$I$1:$I$38</formula>
    <oldFormula>'Delivery Docs Plan'!$I$1:$I$38</oldFormula>
  </rdn>
  <rdn rId="0" localSheetId="5" customView="1" name="Z_83E26134_8071_4B52_B9C2_8B5396DF70B4_.wvu.Rows" hidden="1" oldHidden="1">
    <formula>'PR Matrix'!$1:$1</formula>
    <oldFormula>'PR Matrix'!$1:$1</oldFormula>
  </rdn>
  <rdn rId="0" localSheetId="5" customView="1" name="Z_83E26134_8071_4B52_B9C2_8B5396DF70B4_.wvu.Cols" hidden="1" oldHidden="1">
    <formula>'PR Matrix'!$JK:$XFD</formula>
    <oldFormula>'PR Matrix'!$JK:$XFD</oldFormula>
  </rdn>
  <rdn rId="0" localSheetId="6" customView="1" name="Z_83E26134_8071_4B52_B9C2_8B5396DF70B4_.wvu.Cols" hidden="1" oldHidden="1">
    <formula>Allocation!$L:$XFD</formula>
    <oldFormula>Allocation!$L:$XFD</oldFormula>
  </rdn>
  <rdn rId="0" localSheetId="6" customView="1" name="Z_83E26134_8071_4B52_B9C2_8B5396DF70B4_.wvu.FilterData" hidden="1" oldHidden="1">
    <formula>Allocation!$A$1:$K$1</formula>
    <oldFormula>Allocation!$A$1:$K$1</oldFormula>
  </rdn>
  <rdn rId="0" localSheetId="7" customView="1" name="Z_83E26134_8071_4B52_B9C2_8B5396DF70B4_.wvu.FilterData" hidden="1" oldHidden="1">
    <formula>'SRS Reviews'!$A$1:$S$136</formula>
    <oldFormula>'SRS Reviews'!$A$1:$S$136</oldFormula>
  </rdn>
  <rdn rId="0" localSheetId="8" customView="1" name="Z_83E26134_8071_4B52_B9C2_8B5396DF70B4_.wvu.FilterData" hidden="1" oldHidden="1">
    <formula>Estimates!$A$2:$BC$460</formula>
    <oldFormula>Estimates!$A$2:$BC$460</oldFormula>
  </rdn>
  <rdn rId="0" localSheetId="10" customView="1" name="Z_83E26134_8071_4B52_B9C2_8B5396DF70B4_.wvu.FilterData" hidden="1" oldHidden="1">
    <formula>'Open SWPRs'!$A$1:$H$615</formula>
    <oldFormula>'Open SWPRs'!$A$1:$H$615</oldFormula>
  </rdn>
  <rdn rId="0" localSheetId="12" customView="1" name="Z_83E26134_8071_4B52_B9C2_8B5396DF70B4_.wvu.FilterData" hidden="1" oldHidden="1">
    <formula>'Build Plan'!$D$3:$L$48</formula>
    <oldFormula>'Build Plan'!$D$3:$L$48</oldFormula>
  </rdn>
  <rcv guid="{83E26134-8071-4B52-B9C2-8B5396DF70B4}" action="add"/>
</revisions>
</file>

<file path=xl/revisions/revisionLog72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mt sheetId="3" cell="A180" guid="{3F661B9D-DC92-4A00-9F9B-F12667169E47}" author="Norris, Clare" newLength="127"/>
  <rcmt sheetId="3" cell="A181" guid="{1CD7ED50-4AB4-4AB0-B3D2-72897D625D67}" author="Norris, Clare" newLength="126"/>
</revisions>
</file>

<file path=xl/revisions/revisionLog72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4014" sId="3">
    <nc r="BI173" t="inlineStr">
      <is>
        <t>?</t>
      </is>
    </nc>
  </rcc>
</revisions>
</file>

<file path=xl/revisions/revisionLog72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4015" sId="3">
    <oc r="Z168">
      <v>1</v>
    </oc>
    <nc r="Z168">
      <v>30</v>
    </nc>
  </rcc>
  <rdn rId="0" localSheetId="3" customView="1" name="Z_AE09ED29_F6F7_475A_B5BB_3958EA691268_.wvu.Rows" hidden="1" oldHidden="1">
    <formula>Plan!$489:$751</formula>
  </rdn>
  <rdn rId="0" localSheetId="3" customView="1" name="Z_AE09ED29_F6F7_475A_B5BB_3958EA691268_.wvu.Cols" hidden="1" oldHidden="1">
    <formula>Plan!$S:$U</formula>
  </rdn>
  <rdn rId="0" localSheetId="3" customView="1" name="Z_AE09ED29_F6F7_475A_B5BB_3958EA691268_.wvu.FilterData" hidden="1" oldHidden="1">
    <formula>Plan!$A$5:$BQ$469</formula>
  </rdn>
  <rdn rId="0" localSheetId="4" customView="1" name="Z_AE09ED29_F6F7_475A_B5BB_3958EA691268_.wvu.FilterData" hidden="1" oldHidden="1">
    <formula>'Delivery Docs Plan'!$I$1:$I$38</formula>
  </rdn>
  <rdn rId="0" localSheetId="5" customView="1" name="Z_AE09ED29_F6F7_475A_B5BB_3958EA691268_.wvu.Rows" hidden="1" oldHidden="1">
    <formula>'PR Matrix'!$1:$1</formula>
  </rdn>
  <rdn rId="0" localSheetId="5" customView="1" name="Z_AE09ED29_F6F7_475A_B5BB_3958EA691268_.wvu.Cols" hidden="1" oldHidden="1">
    <formula>'PR Matrix'!$JK:$XFD</formula>
  </rdn>
  <rdn rId="0" localSheetId="6" customView="1" name="Z_AE09ED29_F6F7_475A_B5BB_3958EA691268_.wvu.Cols" hidden="1" oldHidden="1">
    <formula>Allocation!$L:$XFD</formula>
  </rdn>
  <rdn rId="0" localSheetId="6" customView="1" name="Z_AE09ED29_F6F7_475A_B5BB_3958EA691268_.wvu.FilterData" hidden="1" oldHidden="1">
    <formula>Allocation!$A$1:$K$1</formula>
  </rdn>
  <rdn rId="0" localSheetId="7" customView="1" name="Z_AE09ED29_F6F7_475A_B5BB_3958EA691268_.wvu.FilterData" hidden="1" oldHidden="1">
    <formula>'SRS Reviews'!$A$1:$S$136</formula>
  </rdn>
  <rdn rId="0" localSheetId="8" customView="1" name="Z_AE09ED29_F6F7_475A_B5BB_3958EA691268_.wvu.FilterData" hidden="1" oldHidden="1">
    <formula>Estimates!$A$2:$BC$460</formula>
  </rdn>
  <rdn rId="0" localSheetId="10" customView="1" name="Z_AE09ED29_F6F7_475A_B5BB_3958EA691268_.wvu.FilterData" hidden="1" oldHidden="1">
    <formula>'Open SWPRs'!$A$1:$H$615</formula>
  </rdn>
  <rdn rId="0" localSheetId="12" customView="1" name="Z_AE09ED29_F6F7_475A_B5BB_3958EA691268_.wvu.FilterData" hidden="1" oldHidden="1">
    <formula>'Build Plan'!$D$3:$L$48</formula>
  </rdn>
  <rcv guid="{AE09ED29-F6F7-475A-B5BB-3958EA691268}" action="add"/>
</revisions>
</file>

<file path=xl/revisions/revisionLog72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4028" sId="3">
    <oc r="AI168">
      <v>1</v>
    </oc>
    <nc r="AI168">
      <v>10</v>
    </nc>
  </rcc>
</revisions>
</file>

<file path=xl/revisions/revisionLog72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4029" sId="3">
    <nc r="V427">
      <v>3</v>
    </nc>
  </rcc>
  <rcc rId="24030" sId="3">
    <nc r="V441">
      <v>3</v>
    </nc>
  </rcc>
  <rcc rId="24031" sId="3">
    <nc r="V445">
      <v>3</v>
    </nc>
  </rcc>
  <rcc rId="24032" sId="3">
    <nc r="V447">
      <v>3</v>
    </nc>
  </rcc>
  <rcc rId="24033" sId="3">
    <oc r="V187">
      <v>3</v>
    </oc>
    <nc r="V187">
      <v>2</v>
    </nc>
  </rcc>
  <rcc rId="24034" sId="3">
    <oc r="V21">
      <v>3</v>
    </oc>
    <nc r="V21">
      <v>2</v>
    </nc>
  </rcc>
  <rcc rId="24035" sId="3">
    <oc r="V168">
      <v>3</v>
    </oc>
    <nc r="V168">
      <v>2</v>
    </nc>
  </rcc>
</revisions>
</file>

<file path=xl/revisions/revisionLog72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4036" sId="3">
    <nc r="AB136">
      <v>100</v>
    </nc>
  </rcc>
  <rcc rId="24037" sId="3">
    <oc r="AJ298">
      <v>1</v>
    </oc>
    <nc r="AJ298">
      <v>100</v>
    </nc>
  </rcc>
  <rcc rId="24038" sId="3">
    <nc r="AK298">
      <v>100</v>
    </nc>
  </rcc>
  <rcv guid="{00CA5430-6B3A-4E12-B07E-9C9EC9D8F7A7}" action="delete"/>
  <rdn rId="0" localSheetId="3" customView="1" name="Z_00CA5430_6B3A_4E12_B07E_9C9EC9D8F7A7_.wvu.Rows" hidden="1" oldHidden="1">
    <formula>Plan!$489:$751</formula>
    <oldFormula>Plan!$489:$751</oldFormula>
  </rdn>
  <rdn rId="0" localSheetId="3" customView="1" name="Z_00CA5430_6B3A_4E12_B07E_9C9EC9D8F7A7_.wvu.Cols" hidden="1" oldHidden="1">
    <formula>Plan!$S:$U,Plan!$AL:$AL,Plan!$AN:$AN,Plan!$BQ:$BT</formula>
    <oldFormula>Plan!$S:$U,Plan!$AL:$AL,Plan!$AN:$AN,Plan!$BQ:$BT</oldFormula>
  </rdn>
  <rdn rId="0" localSheetId="3" customView="1" name="Z_00CA5430_6B3A_4E12_B07E_9C9EC9D8F7A7_.wvu.FilterData" hidden="1" oldHidden="1">
    <formula>Plan!$A$5:$BQ$469</formula>
    <oldFormula>Plan!$A$5:$BQ$469</oldFormula>
  </rdn>
  <rdn rId="0" localSheetId="4" customView="1" name="Z_00CA5430_6B3A_4E12_B07E_9C9EC9D8F7A7_.wvu.FilterData" hidden="1" oldHidden="1">
    <formula>'Delivery Docs Plan'!$I$1:$I$38</formula>
    <oldFormula>'Delivery Docs Plan'!$I$1:$I$38</oldFormula>
  </rdn>
  <rdn rId="0" localSheetId="5" customView="1" name="Z_00CA5430_6B3A_4E12_B07E_9C9EC9D8F7A7_.wvu.Rows" hidden="1" oldHidden="1">
    <formula>'PR Matrix'!$1:$1</formula>
    <oldFormula>'PR Matrix'!$1:$1</oldFormula>
  </rdn>
  <rdn rId="0" localSheetId="5" customView="1" name="Z_00CA5430_6B3A_4E12_B07E_9C9EC9D8F7A7_.wvu.Cols" hidden="1" oldHidden="1">
    <formula>'PR Matrix'!$JK:$XFD</formula>
    <oldFormula>'PR Matrix'!$JK:$XFD</oldFormula>
  </rdn>
  <rdn rId="0" localSheetId="6" customView="1" name="Z_00CA5430_6B3A_4E12_B07E_9C9EC9D8F7A7_.wvu.Cols" hidden="1" oldHidden="1">
    <formula>Allocation!$L:$XFD</formula>
    <oldFormula>Allocation!$L:$XFD</oldFormula>
  </rdn>
  <rdn rId="0" localSheetId="6" customView="1" name="Z_00CA5430_6B3A_4E12_B07E_9C9EC9D8F7A7_.wvu.FilterData" hidden="1" oldHidden="1">
    <formula>Allocation!$A$1:$K$1</formula>
    <oldFormula>Allocation!$A$1:$K$1</oldFormula>
  </rdn>
  <rdn rId="0" localSheetId="7" customView="1" name="Z_00CA5430_6B3A_4E12_B07E_9C9EC9D8F7A7_.wvu.FilterData" hidden="1" oldHidden="1">
    <formula>'SRS Reviews'!$A$1:$S$136</formula>
    <oldFormula>'SRS Reviews'!$A$1:$S$136</oldFormula>
  </rdn>
  <rdn rId="0" localSheetId="8" customView="1" name="Z_00CA5430_6B3A_4E12_B07E_9C9EC9D8F7A7_.wvu.FilterData" hidden="1" oldHidden="1">
    <formula>Estimates!$A$2:$BC$460</formula>
    <oldFormula>Estimates!$A$2:$BC$460</oldFormula>
  </rdn>
  <rdn rId="0" localSheetId="10" customView="1" name="Z_00CA5430_6B3A_4E12_B07E_9C9EC9D8F7A7_.wvu.FilterData" hidden="1" oldHidden="1">
    <formula>'Open SWPRs'!$A$1:$H$615</formula>
    <oldFormula>'Open SWPRs'!$A$1:$H$615</oldFormula>
  </rdn>
  <rdn rId="0" localSheetId="12" customView="1" name="Z_00CA5430_6B3A_4E12_B07E_9C9EC9D8F7A7_.wvu.FilterData" hidden="1" oldHidden="1">
    <formula>'Build Plan'!$D$3:$L$48</formula>
    <oldFormula>'Build Plan'!$D$3:$L$48</oldFormula>
  </rdn>
  <rcv guid="{00CA5430-6B3A-4E12-B07E-9C9EC9D8F7A7}" action="add"/>
</revisions>
</file>

<file path=xl/revisions/revisionLog72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00CA5430-6B3A-4E12-B07E-9C9EC9D8F7A7}" action="delete"/>
  <rdn rId="0" localSheetId="3" customView="1" name="Z_00CA5430_6B3A_4E12_B07E_9C9EC9D8F7A7_.wvu.Rows" hidden="1" oldHidden="1">
    <formula>Plan!$489:$751</formula>
    <oldFormula>Plan!$489:$751</oldFormula>
  </rdn>
  <rdn rId="0" localSheetId="3" customView="1" name="Z_00CA5430_6B3A_4E12_B07E_9C9EC9D8F7A7_.wvu.Cols" hidden="1" oldHidden="1">
    <formula>Plan!$S:$U,Plan!$AL:$AL,Plan!$AN:$AN,Plan!$BQ:$BT</formula>
    <oldFormula>Plan!$S:$U,Plan!$AL:$AL,Plan!$AN:$AN,Plan!$BQ:$BT</oldFormula>
  </rdn>
  <rdn rId="0" localSheetId="3" customView="1" name="Z_00CA5430_6B3A_4E12_B07E_9C9EC9D8F7A7_.wvu.FilterData" hidden="1" oldHidden="1">
    <formula>Plan!$A$5:$BQ$469</formula>
    <oldFormula>Plan!$A$5:$BQ$469</oldFormula>
  </rdn>
  <rdn rId="0" localSheetId="4" customView="1" name="Z_00CA5430_6B3A_4E12_B07E_9C9EC9D8F7A7_.wvu.FilterData" hidden="1" oldHidden="1">
    <formula>'Delivery Docs Plan'!$I$1:$I$38</formula>
    <oldFormula>'Delivery Docs Plan'!$I$1:$I$38</oldFormula>
  </rdn>
  <rdn rId="0" localSheetId="5" customView="1" name="Z_00CA5430_6B3A_4E12_B07E_9C9EC9D8F7A7_.wvu.Rows" hidden="1" oldHidden="1">
    <formula>'PR Matrix'!$1:$1</formula>
    <oldFormula>'PR Matrix'!$1:$1</oldFormula>
  </rdn>
  <rdn rId="0" localSheetId="5" customView="1" name="Z_00CA5430_6B3A_4E12_B07E_9C9EC9D8F7A7_.wvu.Cols" hidden="1" oldHidden="1">
    <formula>'PR Matrix'!$JK:$XFD</formula>
    <oldFormula>'PR Matrix'!$JK:$XFD</oldFormula>
  </rdn>
  <rdn rId="0" localSheetId="6" customView="1" name="Z_00CA5430_6B3A_4E12_B07E_9C9EC9D8F7A7_.wvu.Cols" hidden="1" oldHidden="1">
    <formula>Allocation!$L:$XFD</formula>
    <oldFormula>Allocation!$L:$XFD</oldFormula>
  </rdn>
  <rdn rId="0" localSheetId="6" customView="1" name="Z_00CA5430_6B3A_4E12_B07E_9C9EC9D8F7A7_.wvu.FilterData" hidden="1" oldHidden="1">
    <formula>Allocation!$A$1:$K$1</formula>
    <oldFormula>Allocation!$A$1:$K$1</oldFormula>
  </rdn>
  <rdn rId="0" localSheetId="7" customView="1" name="Z_00CA5430_6B3A_4E12_B07E_9C9EC9D8F7A7_.wvu.FilterData" hidden="1" oldHidden="1">
    <formula>'SRS Reviews'!$A$1:$S$136</formula>
    <oldFormula>'SRS Reviews'!$A$1:$S$136</oldFormula>
  </rdn>
  <rdn rId="0" localSheetId="8" customView="1" name="Z_00CA5430_6B3A_4E12_B07E_9C9EC9D8F7A7_.wvu.FilterData" hidden="1" oldHidden="1">
    <formula>Estimates!$A$2:$BC$460</formula>
    <oldFormula>Estimates!$A$2:$BC$460</oldFormula>
  </rdn>
  <rdn rId="0" localSheetId="10" customView="1" name="Z_00CA5430_6B3A_4E12_B07E_9C9EC9D8F7A7_.wvu.FilterData" hidden="1" oldHidden="1">
    <formula>'Open SWPRs'!$A$1:$H$615</formula>
    <oldFormula>'Open SWPRs'!$A$1:$H$615</oldFormula>
  </rdn>
  <rdn rId="0" localSheetId="12" customView="1" name="Z_00CA5430_6B3A_4E12_B07E_9C9EC9D8F7A7_.wvu.FilterData" hidden="1" oldHidden="1">
    <formula>'Build Plan'!$D$3:$L$48</formula>
    <oldFormula>'Build Plan'!$D$3:$L$48</oldFormula>
  </rdn>
  <rcv guid="{00CA5430-6B3A-4E12-B07E-9C9EC9D8F7A7}" action="add"/>
</revisions>
</file>

<file path=xl/revisions/revisionLog72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4063" sId="3">
    <oc r="AV427" t="inlineStr">
      <is>
        <t>TCS</t>
      </is>
    </oc>
    <nc r="AV427" t="inlineStr">
      <is>
        <t>KV</t>
      </is>
    </nc>
  </rcc>
  <rcc rId="24064" sId="3">
    <oc r="AV441" t="inlineStr">
      <is>
        <t>TCS</t>
      </is>
    </oc>
    <nc r="AV441" t="inlineStr">
      <is>
        <t>JR</t>
      </is>
    </nc>
  </rcc>
  <rcc rId="24065" sId="3">
    <oc r="AV445" t="inlineStr">
      <is>
        <t>TCS</t>
      </is>
    </oc>
    <nc r="AV445" t="inlineStr">
      <is>
        <t>RS</t>
      </is>
    </nc>
  </rcc>
  <rcc rId="24066" sId="3">
    <oc r="AX427" t="inlineStr">
      <is>
        <t>TCS</t>
      </is>
    </oc>
    <nc r="AX427" t="inlineStr">
      <is>
        <t>DHB</t>
      </is>
    </nc>
  </rcc>
  <rcc rId="24067" sId="3">
    <oc r="AV447" t="inlineStr">
      <is>
        <t>TCS</t>
      </is>
    </oc>
    <nc r="AV447" t="inlineStr">
      <is>
        <t>AV</t>
      </is>
    </nc>
  </rcc>
  <rcc rId="24068" sId="3">
    <oc r="AX441" t="inlineStr">
      <is>
        <t>TCS</t>
      </is>
    </oc>
    <nc r="AX441" t="inlineStr">
      <is>
        <t>AV</t>
      </is>
    </nc>
  </rcc>
  <rcc rId="24069" sId="3">
    <oc r="AX445" t="inlineStr">
      <is>
        <t>TCS</t>
      </is>
    </oc>
    <nc r="AX445" t="inlineStr">
      <is>
        <t>SN</t>
      </is>
    </nc>
  </rcc>
  <rcc rId="24070" sId="3">
    <oc r="AX447" t="inlineStr">
      <is>
        <t>TCS</t>
      </is>
    </oc>
    <nc r="AX447" t="inlineStr">
      <is>
        <t>DHB</t>
      </is>
    </nc>
  </rcc>
  <rcv guid="{FAA25FCE-18C5-403C-9C68-9D1F88B3F7EB}" action="delete"/>
  <rdn rId="0" localSheetId="3" customView="1" name="Z_FAA25FCE_18C5_403C_9C68_9D1F88B3F7EB_.wvu.Rows" hidden="1" oldHidden="1">
    <formula>Plan!$489:$751</formula>
    <oldFormula>Plan!$489:$751</oldFormula>
  </rdn>
  <rdn rId="0" localSheetId="3" customView="1" name="Z_FAA25FCE_18C5_403C_9C68_9D1F88B3F7EB_.wvu.Cols" hidden="1" oldHidden="1">
    <formula>Plan!$I:$P,Plan!$S:$U,Plan!$BQ:$BT</formula>
    <oldFormula>Plan!$I:$P,Plan!$S:$U,Plan!$BQ:$BT</oldFormula>
  </rdn>
  <rdn rId="0" localSheetId="3" customView="1" name="Z_FAA25FCE_18C5_403C_9C68_9D1F88B3F7EB_.wvu.FilterData" hidden="1" oldHidden="1">
    <formula>Plan!$A$5:$BQ$469</formula>
    <oldFormula>Plan!$A$5:$BQ$469</oldFormula>
  </rdn>
  <rdn rId="0" localSheetId="4" customView="1" name="Z_FAA25FCE_18C5_403C_9C68_9D1F88B3F7EB_.wvu.FilterData" hidden="1" oldHidden="1">
    <formula>'Delivery Docs Plan'!$I$1:$I$38</formula>
    <oldFormula>'Delivery Docs Plan'!$I$1:$I$38</oldFormula>
  </rdn>
  <rdn rId="0" localSheetId="5" customView="1" name="Z_FAA25FCE_18C5_403C_9C68_9D1F88B3F7EB_.wvu.Rows" hidden="1" oldHidden="1">
    <formula>'PR Matrix'!$1:$1</formula>
    <oldFormula>'PR Matrix'!$1:$1</oldFormula>
  </rdn>
  <rdn rId="0" localSheetId="5" customView="1" name="Z_FAA25FCE_18C5_403C_9C68_9D1F88B3F7EB_.wvu.Cols" hidden="1" oldHidden="1">
    <formula>'PR Matrix'!$JK:$XFD</formula>
    <oldFormula>'PR Matrix'!$JK:$XFD</oldFormula>
  </rdn>
  <rdn rId="0" localSheetId="6" customView="1" name="Z_FAA25FCE_18C5_403C_9C68_9D1F88B3F7EB_.wvu.Cols" hidden="1" oldHidden="1">
    <formula>Allocation!$L:$XFD</formula>
    <oldFormula>Allocation!$L:$XFD</oldFormula>
  </rdn>
  <rdn rId="0" localSheetId="6" customView="1" name="Z_FAA25FCE_18C5_403C_9C68_9D1F88B3F7EB_.wvu.FilterData" hidden="1" oldHidden="1">
    <formula>Allocation!$A$1:$K$1</formula>
    <oldFormula>Allocation!$A$1:$K$1</oldFormula>
  </rdn>
  <rdn rId="0" localSheetId="7" customView="1" name="Z_FAA25FCE_18C5_403C_9C68_9D1F88B3F7EB_.wvu.FilterData" hidden="1" oldHidden="1">
    <formula>'SRS Reviews'!$A$1:$S$136</formula>
    <oldFormula>'SRS Reviews'!$A$1:$S$136</oldFormula>
  </rdn>
  <rdn rId="0" localSheetId="8" customView="1" name="Z_FAA25FCE_18C5_403C_9C68_9D1F88B3F7EB_.wvu.FilterData" hidden="1" oldHidden="1">
    <formula>Estimates!$A$2:$BC$460</formula>
    <oldFormula>Estimates!$A$2:$BC$460</oldFormula>
  </rdn>
  <rdn rId="0" localSheetId="10" customView="1" name="Z_FAA25FCE_18C5_403C_9C68_9D1F88B3F7EB_.wvu.FilterData" hidden="1" oldHidden="1">
    <formula>'Open SWPRs'!$A$1:$H$615</formula>
    <oldFormula>'Open SWPRs'!$A$1:$H$615</oldFormula>
  </rdn>
  <rdn rId="0" localSheetId="12" customView="1" name="Z_FAA25FCE_18C5_403C_9C68_9D1F88B3F7EB_.wvu.FilterData" hidden="1" oldHidden="1">
    <formula>'Build Plan'!$D$3:$L$48</formula>
    <oldFormula>'Build Plan'!$D$3:$L$48</oldFormula>
  </rdn>
  <rcv guid="{FAA25FCE-18C5-403C-9C68-9D1F88B3F7EB}" action="add"/>
</revisions>
</file>

<file path=xl/revisions/revisionLog72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4083" sId="3">
    <oc r="AA298">
      <v>90</v>
    </oc>
    <nc r="AA298">
      <v>100</v>
    </nc>
  </rcc>
  <rcc rId="24084" sId="3">
    <nc r="AB298">
      <v>100</v>
    </nc>
  </rcc>
  <rcc rId="24085" sId="3">
    <nc r="AC298">
      <v>100</v>
    </nc>
  </rcc>
  <rcc rId="24086" sId="3">
    <oc r="AR298">
      <v>1</v>
    </oc>
    <nc r="AR298">
      <v>100</v>
    </nc>
  </rcc>
  <rcc rId="24087" sId="3">
    <nc r="AP298">
      <v>100</v>
    </nc>
  </rcc>
  <rcc rId="24088" sId="3">
    <oc r="BA298">
      <v>1</v>
    </oc>
    <nc r="BA298">
      <v>100</v>
    </nc>
  </rcc>
  <rcc rId="24089" sId="3">
    <nc r="BB298">
      <v>100</v>
    </nc>
  </rcc>
  <rcc rId="24090" sId="3">
    <nc r="BD298">
      <v>100</v>
    </nc>
  </rcc>
  <rcv guid="{55F258A9-3656-464A-8209-65541A4A9294}" action="delete"/>
  <rdn rId="0" localSheetId="3" customView="1" name="Z_55F258A9_3656_464A_8209_65541A4A9294_.wvu.Rows" hidden="1" oldHidden="1">
    <formula>Plan!$489:$751</formula>
    <oldFormula>Plan!$489:$751</oldFormula>
  </rdn>
  <rdn rId="0" localSheetId="3" customView="1" name="Z_55F258A9_3656_464A_8209_65541A4A9294_.wvu.Cols" hidden="1" oldHidden="1">
    <formula>Plan!$S:$U,Plan!$BQ:$BT</formula>
    <oldFormula>Plan!$S:$U,Plan!$BQ:$BT</oldFormula>
  </rdn>
  <rdn rId="0" localSheetId="3" customView="1" name="Z_55F258A9_3656_464A_8209_65541A4A9294_.wvu.FilterData" hidden="1" oldHidden="1">
    <formula>Plan!$A$5:$BQ$469</formula>
    <oldFormula>Plan!$A$5:$BQ$469</oldFormula>
  </rdn>
  <rdn rId="0" localSheetId="4" customView="1" name="Z_55F258A9_3656_464A_8209_65541A4A9294_.wvu.FilterData" hidden="1" oldHidden="1">
    <formula>'Delivery Docs Plan'!$I$1:$I$38</formula>
    <oldFormula>'Delivery Docs Plan'!$I$1:$I$38</oldFormula>
  </rdn>
  <rdn rId="0" localSheetId="5" customView="1" name="Z_55F258A9_3656_464A_8209_65541A4A9294_.wvu.Rows" hidden="1" oldHidden="1">
    <formula>'PR Matrix'!$1:$1</formula>
    <oldFormula>'PR Matrix'!$1:$1</oldFormula>
  </rdn>
  <rdn rId="0" localSheetId="5" customView="1" name="Z_55F258A9_3656_464A_8209_65541A4A9294_.wvu.Cols" hidden="1" oldHidden="1">
    <formula>'PR Matrix'!$JK:$XFD</formula>
    <oldFormula>'PR Matrix'!$JK:$XFD</oldFormula>
  </rdn>
  <rdn rId="0" localSheetId="6" customView="1" name="Z_55F258A9_3656_464A_8209_65541A4A9294_.wvu.Cols" hidden="1" oldHidden="1">
    <formula>Allocation!$L:$XFD</formula>
    <oldFormula>Allocation!$L:$XFD</oldFormula>
  </rdn>
  <rdn rId="0" localSheetId="6" customView="1" name="Z_55F258A9_3656_464A_8209_65541A4A9294_.wvu.FilterData" hidden="1" oldHidden="1">
    <formula>Allocation!$A$1:$K$1</formula>
    <oldFormula>Allocation!$A$1:$K$1</oldFormula>
  </rdn>
  <rdn rId="0" localSheetId="7" customView="1" name="Z_55F258A9_3656_464A_8209_65541A4A9294_.wvu.FilterData" hidden="1" oldHidden="1">
    <formula>'SRS Reviews'!$A$1:$S$136</formula>
    <oldFormula>'SRS Reviews'!$A$1:$S$136</oldFormula>
  </rdn>
  <rdn rId="0" localSheetId="8" customView="1" name="Z_55F258A9_3656_464A_8209_65541A4A9294_.wvu.FilterData" hidden="1" oldHidden="1">
    <formula>Estimates!$A$2:$BC$460</formula>
    <oldFormula>Estimates!$A$2:$BC$460</oldFormula>
  </rdn>
  <rdn rId="0" localSheetId="10" customView="1" name="Z_55F258A9_3656_464A_8209_65541A4A9294_.wvu.FilterData" hidden="1" oldHidden="1">
    <formula>'Open SWPRs'!$A$1:$H$615</formula>
    <oldFormula>'Open SWPRs'!$A$1:$H$615</oldFormula>
  </rdn>
  <rdn rId="0" localSheetId="12" customView="1" name="Z_55F258A9_3656_464A_8209_65541A4A9294_.wvu.FilterData" hidden="1" oldHidden="1">
    <formula>'Build Plan'!$D$3:$L$48</formula>
    <oldFormula>'Build Plan'!$D$3:$L$48</oldFormula>
  </rdn>
  <rcv guid="{55F258A9-3656-464A-8209-65541A4A9294}" action="add"/>
</revisions>
</file>

<file path=xl/revisions/revisionLog72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4103" sId="3">
    <oc r="AR136">
      <v>90</v>
    </oc>
    <nc r="AR136">
      <v>100</v>
    </nc>
  </rcc>
  <rcv guid="{55F258A9-3656-464A-8209-65541A4A9294}" action="delete"/>
  <rdn rId="0" localSheetId="3" customView="1" name="Z_55F258A9_3656_464A_8209_65541A4A9294_.wvu.Rows" hidden="1" oldHidden="1">
    <formula>Plan!$489:$751</formula>
    <oldFormula>Plan!$489:$751</oldFormula>
  </rdn>
  <rdn rId="0" localSheetId="3" customView="1" name="Z_55F258A9_3656_464A_8209_65541A4A9294_.wvu.Cols" hidden="1" oldHidden="1">
    <formula>Plan!$S:$U,Plan!$BQ:$BT</formula>
    <oldFormula>Plan!$S:$U,Plan!$BQ:$BT</oldFormula>
  </rdn>
  <rdn rId="0" localSheetId="3" customView="1" name="Z_55F258A9_3656_464A_8209_65541A4A9294_.wvu.FilterData" hidden="1" oldHidden="1">
    <formula>Plan!$A$5:$BQ$469</formula>
    <oldFormula>Plan!$A$5:$BQ$469</oldFormula>
  </rdn>
  <rdn rId="0" localSheetId="4" customView="1" name="Z_55F258A9_3656_464A_8209_65541A4A9294_.wvu.FilterData" hidden="1" oldHidden="1">
    <formula>'Delivery Docs Plan'!$I$1:$I$38</formula>
    <oldFormula>'Delivery Docs Plan'!$I$1:$I$38</oldFormula>
  </rdn>
  <rdn rId="0" localSheetId="5" customView="1" name="Z_55F258A9_3656_464A_8209_65541A4A9294_.wvu.Rows" hidden="1" oldHidden="1">
    <formula>'PR Matrix'!$1:$1</formula>
    <oldFormula>'PR Matrix'!$1:$1</oldFormula>
  </rdn>
  <rdn rId="0" localSheetId="5" customView="1" name="Z_55F258A9_3656_464A_8209_65541A4A9294_.wvu.Cols" hidden="1" oldHidden="1">
    <formula>'PR Matrix'!$JK:$XFD</formula>
    <oldFormula>'PR Matrix'!$JK:$XFD</oldFormula>
  </rdn>
  <rdn rId="0" localSheetId="6" customView="1" name="Z_55F258A9_3656_464A_8209_65541A4A9294_.wvu.Cols" hidden="1" oldHidden="1">
    <formula>Allocation!$L:$XFD</formula>
    <oldFormula>Allocation!$L:$XFD</oldFormula>
  </rdn>
  <rdn rId="0" localSheetId="6" customView="1" name="Z_55F258A9_3656_464A_8209_65541A4A9294_.wvu.FilterData" hidden="1" oldHidden="1">
    <formula>Allocation!$A$1:$K$1</formula>
    <oldFormula>Allocation!$A$1:$K$1</oldFormula>
  </rdn>
  <rdn rId="0" localSheetId="7" customView="1" name="Z_55F258A9_3656_464A_8209_65541A4A9294_.wvu.FilterData" hidden="1" oldHidden="1">
    <formula>'SRS Reviews'!$A$1:$S$136</formula>
    <oldFormula>'SRS Reviews'!$A$1:$S$136</oldFormula>
  </rdn>
  <rdn rId="0" localSheetId="8" customView="1" name="Z_55F258A9_3656_464A_8209_65541A4A9294_.wvu.FilterData" hidden="1" oldHidden="1">
    <formula>Estimates!$A$2:$BC$460</formula>
    <oldFormula>Estimates!$A$2:$BC$460</oldFormula>
  </rdn>
  <rdn rId="0" localSheetId="10" customView="1" name="Z_55F258A9_3656_464A_8209_65541A4A9294_.wvu.FilterData" hidden="1" oldHidden="1">
    <formula>'Open SWPRs'!$A$1:$H$615</formula>
    <oldFormula>'Open SWPRs'!$A$1:$H$615</oldFormula>
  </rdn>
  <rdn rId="0" localSheetId="12" customView="1" name="Z_55F258A9_3656_464A_8209_65541A4A9294_.wvu.FilterData" hidden="1" oldHidden="1">
    <formula>'Build Plan'!$D$3:$L$48</formula>
    <oldFormula>'Build Plan'!$D$3:$L$48</oldFormula>
  </rdn>
  <rcv guid="{55F258A9-3656-464A-8209-65541A4A9294}" action="add"/>
</revisions>
</file>

<file path=xl/revisions/revisionLog73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4116" sId="3">
    <nc r="O427" t="inlineStr">
      <is>
        <t>Y</t>
      </is>
    </nc>
  </rcc>
  <rcc rId="24117" sId="3">
    <nc r="O441" t="inlineStr">
      <is>
        <t>Y</t>
      </is>
    </nc>
  </rcc>
  <rcc rId="24118" sId="3">
    <nc r="O445" t="inlineStr">
      <is>
        <t>Y</t>
      </is>
    </nc>
  </rcc>
  <rcc rId="24119" sId="3">
    <nc r="O447" t="inlineStr">
      <is>
        <t>Y</t>
      </is>
    </nc>
  </rcc>
  <rcc rId="24120" sId="3">
    <oc r="P427" t="inlineStr">
      <is>
        <t>Y</t>
      </is>
    </oc>
    <nc r="P427"/>
  </rcc>
  <rcc rId="24121" sId="3">
    <oc r="P441" t="inlineStr">
      <is>
        <t>Y</t>
      </is>
    </oc>
    <nc r="P441"/>
  </rcc>
  <rcc rId="24122" sId="3">
    <oc r="P445" t="inlineStr">
      <is>
        <t>Y</t>
      </is>
    </oc>
    <nc r="P445"/>
  </rcc>
  <rcc rId="24123" sId="3">
    <oc r="P447" t="inlineStr">
      <is>
        <t>Y</t>
      </is>
    </oc>
    <nc r="P447"/>
  </rcc>
  <rcc rId="24124" sId="3">
    <nc r="AF427" t="inlineStr">
      <is>
        <t>KV</t>
      </is>
    </nc>
  </rcc>
  <rcc rId="24125" sId="3">
    <nc r="AF441" t="inlineStr">
      <is>
        <t>JR</t>
      </is>
    </nc>
  </rcc>
  <rcc rId="24126" sId="3">
    <nc r="AF445" t="inlineStr">
      <is>
        <t>RS</t>
      </is>
    </nc>
  </rcc>
  <rcc rId="24127" sId="3">
    <nc r="AF447" t="inlineStr">
      <is>
        <t>AV</t>
      </is>
    </nc>
  </rcc>
  <rcc rId="24128" sId="3">
    <nc r="AG427" t="inlineStr">
      <is>
        <t>DHB</t>
      </is>
    </nc>
  </rcc>
  <rcc rId="24129" sId="3">
    <nc r="AG441" t="inlineStr">
      <is>
        <t>AV</t>
      </is>
    </nc>
  </rcc>
  <rcc rId="24130" sId="3">
    <nc r="AG445" t="inlineStr">
      <is>
        <t>SN</t>
      </is>
    </nc>
  </rcc>
  <rcc rId="24131" sId="3">
    <nc r="AG447" t="inlineStr">
      <is>
        <t>DHB</t>
      </is>
    </nc>
  </rcc>
  <rcc rId="24132" sId="3">
    <oc r="AV427" t="inlineStr">
      <is>
        <t>KV</t>
      </is>
    </oc>
    <nc r="AV427"/>
  </rcc>
  <rcc rId="24133" sId="3">
    <oc r="AX427" t="inlineStr">
      <is>
        <t>DHB</t>
      </is>
    </oc>
    <nc r="AX427"/>
  </rcc>
  <rcc rId="24134" sId="3">
    <oc r="AV441" t="inlineStr">
      <is>
        <t>JR</t>
      </is>
    </oc>
    <nc r="AV441"/>
  </rcc>
  <rcc rId="24135" sId="3">
    <oc r="AX441" t="inlineStr">
      <is>
        <t>AV</t>
      </is>
    </oc>
    <nc r="AX441"/>
  </rcc>
  <rcc rId="24136" sId="3">
    <oc r="AV445" t="inlineStr">
      <is>
        <t>RS</t>
      </is>
    </oc>
    <nc r="AV445"/>
  </rcc>
  <rcc rId="24137" sId="3">
    <oc r="AX445" t="inlineStr">
      <is>
        <t>SN</t>
      </is>
    </oc>
    <nc r="AX445"/>
  </rcc>
  <rcc rId="24138" sId="3">
    <oc r="AV447" t="inlineStr">
      <is>
        <t>AV</t>
      </is>
    </oc>
    <nc r="AV447"/>
  </rcc>
  <rcc rId="24139" sId="3">
    <oc r="AX447" t="inlineStr">
      <is>
        <t>DHB</t>
      </is>
    </oc>
    <nc r="AX447"/>
  </rcc>
  <rcv guid="{83E26134-8071-4B52-B9C2-8B5396DF70B4}" action="delete"/>
  <rdn rId="0" localSheetId="3" customView="1" name="Z_83E26134_8071_4B52_B9C2_8B5396DF70B4_.wvu.Rows" hidden="1" oldHidden="1">
    <formula>Plan!$489:$751</formula>
    <oldFormula>Plan!$489:$751</oldFormula>
  </rdn>
  <rdn rId="0" localSheetId="3" customView="1" name="Z_83E26134_8071_4B52_B9C2_8B5396DF70B4_.wvu.Cols" hidden="1" oldHidden="1">
    <formula>Plan!$S:$U</formula>
    <oldFormula>Plan!$S:$U</oldFormula>
  </rdn>
  <rdn rId="0" localSheetId="3" customView="1" name="Z_83E26134_8071_4B52_B9C2_8B5396DF70B4_.wvu.FilterData" hidden="1" oldHidden="1">
    <formula>Plan!$A$5:$BQ$469</formula>
    <oldFormula>Plan!$A$5:$BQ$469</oldFormula>
  </rdn>
  <rdn rId="0" localSheetId="4" customView="1" name="Z_83E26134_8071_4B52_B9C2_8B5396DF70B4_.wvu.FilterData" hidden="1" oldHidden="1">
    <formula>'Delivery Docs Plan'!$I$1:$I$38</formula>
    <oldFormula>'Delivery Docs Plan'!$I$1:$I$38</oldFormula>
  </rdn>
  <rdn rId="0" localSheetId="5" customView="1" name="Z_83E26134_8071_4B52_B9C2_8B5396DF70B4_.wvu.Rows" hidden="1" oldHidden="1">
    <formula>'PR Matrix'!$1:$1</formula>
    <oldFormula>'PR Matrix'!$1:$1</oldFormula>
  </rdn>
  <rdn rId="0" localSheetId="5" customView="1" name="Z_83E26134_8071_4B52_B9C2_8B5396DF70B4_.wvu.Cols" hidden="1" oldHidden="1">
    <formula>'PR Matrix'!$JK:$XFD</formula>
    <oldFormula>'PR Matrix'!$JK:$XFD</oldFormula>
  </rdn>
  <rdn rId="0" localSheetId="6" customView="1" name="Z_83E26134_8071_4B52_B9C2_8B5396DF70B4_.wvu.Cols" hidden="1" oldHidden="1">
    <formula>Allocation!$L:$XFD</formula>
    <oldFormula>Allocation!$L:$XFD</oldFormula>
  </rdn>
  <rdn rId="0" localSheetId="6" customView="1" name="Z_83E26134_8071_4B52_B9C2_8B5396DF70B4_.wvu.FilterData" hidden="1" oldHidden="1">
    <formula>Allocation!$A$1:$K$1</formula>
    <oldFormula>Allocation!$A$1:$K$1</oldFormula>
  </rdn>
  <rdn rId="0" localSheetId="7" customView="1" name="Z_83E26134_8071_4B52_B9C2_8B5396DF70B4_.wvu.FilterData" hidden="1" oldHidden="1">
    <formula>'SRS Reviews'!$A$1:$S$136</formula>
    <oldFormula>'SRS Reviews'!$A$1:$S$136</oldFormula>
  </rdn>
  <rdn rId="0" localSheetId="8" customView="1" name="Z_83E26134_8071_4B52_B9C2_8B5396DF70B4_.wvu.FilterData" hidden="1" oldHidden="1">
    <formula>Estimates!$A$2:$BC$460</formula>
    <oldFormula>Estimates!$A$2:$BC$460</oldFormula>
  </rdn>
  <rdn rId="0" localSheetId="10" customView="1" name="Z_83E26134_8071_4B52_B9C2_8B5396DF70B4_.wvu.FilterData" hidden="1" oldHidden="1">
    <formula>'Open SWPRs'!$A$1:$H$615</formula>
    <oldFormula>'Open SWPRs'!$A$1:$H$615</oldFormula>
  </rdn>
  <rdn rId="0" localSheetId="12" customView="1" name="Z_83E26134_8071_4B52_B9C2_8B5396DF70B4_.wvu.FilterData" hidden="1" oldHidden="1">
    <formula>'Build Plan'!$D$3:$L$48</formula>
    <oldFormula>'Build Plan'!$D$3:$L$48</oldFormula>
  </rdn>
  <rcv guid="{83E26134-8071-4B52-B9C2-8B5396DF70B4}" action="add"/>
</revisions>
</file>

<file path=xl/revisions/revisionLog73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4152" sId="3">
    <nc r="E482" t="inlineStr">
      <is>
        <t>Integ 1</t>
      </is>
    </nc>
  </rcc>
  <rcc rId="24153" sId="3">
    <nc r="F482" t="inlineStr">
      <is>
        <t>21-Nar</t>
      </is>
    </nc>
  </rcc>
  <rfmt sheetId="3" sqref="E482:F484" start="0" length="2147483647">
    <dxf>
      <font>
        <color rgb="FFFF0000"/>
      </font>
    </dxf>
  </rfmt>
  <rcc rId="24154" sId="3">
    <nc r="E483" t="inlineStr">
      <is>
        <t>Integ 2</t>
      </is>
    </nc>
  </rcc>
  <rcc rId="24155" sId="3">
    <nc r="E484" t="inlineStr">
      <is>
        <t>Integ 3</t>
      </is>
    </nc>
  </rcc>
  <rcc rId="24156" sId="3">
    <nc r="F483" t="inlineStr">
      <is>
        <t>TBD</t>
      </is>
    </nc>
  </rcc>
  <rcc rId="24157" sId="3">
    <nc r="F484" t="inlineStr">
      <is>
        <t>TBD</t>
      </is>
    </nc>
  </rcc>
</revisions>
</file>

<file path=xl/revisions/revisionLog73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H4:Q4">
    <dxf>
      <numFmt numFmtId="0" formatCode="General"/>
    </dxf>
  </rfmt>
  <rfmt sheetId="3" sqref="F13:R13 V13:BE13 F21:R21 V21:BE21 F64:R64 V64:BE64 F73:R73 V73:BE73 F77:R77 V77:BE77 F135:R136 V135:BE136 F168:R168 V168:BE168 F170:R173 V170:BE173 F180:R181 V180:BE181 F187:R187 V187:BE187 F209:R209 V209:BE209 F226:R226 V226:BE226 F297:R299 V297:BE299 F316:R316 V316:BE316 F343:R343 V343:BE343 F427:R427 V427:BE427">
    <dxf>
      <numFmt numFmtId="0" formatCode="General"/>
    </dxf>
  </rfmt>
  <rfmt sheetId="3" sqref="E1:F5 E13:F13 E21:F21 E64:F64 E73:F73 E77:F77 E135:F136 E168:F168 E170:F173 E180:F181 E187:F187 E209:F209 E226:F226 E297:F299 E316:F316 E343:F343 E427:F427 E441:F441 E445:F445 E447:F447 E470:F471">
    <dxf>
      <numFmt numFmtId="0" formatCode="General"/>
    </dxf>
  </rfmt>
  <rfmt sheetId="3" sqref="G483:G487">
    <dxf>
      <numFmt numFmtId="0" formatCode="General"/>
    </dxf>
  </rfmt>
  <rfmt sheetId="3" sqref="A343:R343 V343:X343 A427:R427 V427:X427 A441:R441 V441:X441 A445:R445 V445:X445 A447:R447 V447:X447 A470:R488 V470:X488">
    <dxf>
      <numFmt numFmtId="0" formatCode="General"/>
    </dxf>
  </rfmt>
  <rdn rId="0" localSheetId="5" customView="1" name="Z_02668375_14EE_499B_A8A1_CFA0F3453F57_.wvu.FilterData" hidden="1" oldHidden="1">
    <oldFormula>'PR Matrix'!#REF!</oldFormula>
  </rdn>
  <rcv guid="{02668375-14EE-499B-A8A1-CFA0F3453F57}" action="delete"/>
  <rdn rId="0" localSheetId="3" customView="1" name="Z_02668375_14EE_499B_A8A1_CFA0F3453F57_.wvu.Rows" hidden="1" oldHidden="1">
    <formula>Plan!$489:$751</formula>
    <oldFormula>Plan!$489:$751</oldFormula>
  </rdn>
  <rdn rId="0" localSheetId="3" customView="1" name="Z_02668375_14EE_499B_A8A1_CFA0F3453F57_.wvu.Cols" hidden="1" oldHidden="1">
    <formula>Plan!$S:$U,Plan!$BQ:$BT</formula>
    <oldFormula>Plan!$S:$U,Plan!$BQ:$BT</oldFormula>
  </rdn>
  <rdn rId="0" localSheetId="3" customView="1" name="Z_02668375_14EE_499B_A8A1_CFA0F3453F57_.wvu.FilterData" hidden="1" oldHidden="1">
    <formula>Plan!$A$5:$BQ$469</formula>
    <oldFormula>Plan!$A$5:$BQ$468</oldFormula>
  </rdn>
  <rdn rId="0" localSheetId="4" customView="1" name="Z_02668375_14EE_499B_A8A1_CFA0F3453F57_.wvu.FilterData" hidden="1" oldHidden="1">
    <formula>'Delivery Docs Plan'!$I$1:$I$38</formula>
    <oldFormula>'Delivery Docs Plan'!$A$4:$O$37</oldFormula>
  </rdn>
  <rdn rId="0" localSheetId="5" customView="1" name="Z_02668375_14EE_499B_A8A1_CFA0F3453F57_.wvu.Rows" hidden="1" oldHidden="1">
    <formula>'PR Matrix'!$1:$1</formula>
    <oldFormula>'PR Matrix'!$1:$1</oldFormula>
  </rdn>
  <rdn rId="0" localSheetId="5" customView="1" name="Z_02668375_14EE_499B_A8A1_CFA0F3453F57_.wvu.Cols" hidden="1" oldHidden="1">
    <formula>'PR Matrix'!$JK:$XFD</formula>
    <oldFormula>'PR Matrix'!$JK:$XFD</oldFormula>
  </rdn>
  <rdn rId="0" localSheetId="6" customView="1" name="Z_02668375_14EE_499B_A8A1_CFA0F3453F57_.wvu.Cols" hidden="1" oldHidden="1">
    <formula>Allocation!$L:$XFD</formula>
    <oldFormula>Allocation!$L:$XFD</oldFormula>
  </rdn>
  <rdn rId="0" localSheetId="6" customView="1" name="Z_02668375_14EE_499B_A8A1_CFA0F3453F57_.wvu.FilterData" hidden="1" oldHidden="1">
    <formula>Allocation!$A$1:$K$1</formula>
    <oldFormula>Allocation!$A$1:$K$1</oldFormula>
  </rdn>
  <rdn rId="0" localSheetId="7" customView="1" name="Z_02668375_14EE_499B_A8A1_CFA0F3453F57_.wvu.FilterData" hidden="1" oldHidden="1">
    <formula>'SRS Reviews'!$A$1:$S$136</formula>
    <oldFormula>'SRS Reviews'!$A$1:$S$136</oldFormula>
  </rdn>
  <rdn rId="0" localSheetId="8" customView="1" name="Z_02668375_14EE_499B_A8A1_CFA0F3453F57_.wvu.FilterData" hidden="1" oldHidden="1">
    <formula>Estimates!$A$2:$BC$460</formula>
    <oldFormula>Estimates!$A$2:$BC$460</oldFormula>
  </rdn>
  <rdn rId="0" localSheetId="10" customView="1" name="Z_02668375_14EE_499B_A8A1_CFA0F3453F57_.wvu.FilterData" hidden="1" oldHidden="1">
    <formula>'Open SWPRs'!$A$1:$H$615</formula>
    <oldFormula>'Open SWPRs'!$A$1:$H$615</oldFormula>
  </rdn>
  <rdn rId="0" localSheetId="12" customView="1" name="Z_02668375_14EE_499B_A8A1_CFA0F3453F57_.wvu.FilterData" hidden="1" oldHidden="1">
    <formula>'Build Plan'!$D$3:$L$48</formula>
    <oldFormula>'Build Plan'!$D$3:$L$48</oldFormula>
  </rdn>
  <rcv guid="{02668375-14EE-499B-A8A1-CFA0F3453F57}" action="add"/>
</revisions>
</file>

<file path=xl/revisions/revisionLog73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4171" sId="3">
    <oc r="F64" t="inlineStr">
      <is>
        <t>HOLD 5.4.1</t>
      </is>
    </oc>
    <nc r="F64"/>
  </rcc>
</revisions>
</file>

<file path=xl/revisions/revisionLog73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4172" sId="3" odxf="1" dxf="1" numFmtId="21">
    <oc r="F482" t="inlineStr">
      <is>
        <t>21-Nar</t>
      </is>
    </oc>
    <nc r="F482">
      <v>43180</v>
    </nc>
    <odxf>
      <numFmt numFmtId="0" formatCode="General"/>
    </odxf>
    <ndxf>
      <numFmt numFmtId="21" formatCode="dd\-mmm"/>
    </ndxf>
  </rcc>
</revisions>
</file>

<file path=xl/revisions/revisionLog73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83E26134-8071-4B52-B9C2-8B5396DF70B4}" action="delete"/>
  <rdn rId="0" localSheetId="3" customView="1" name="Z_83E26134_8071_4B52_B9C2_8B5396DF70B4_.wvu.Rows" hidden="1" oldHidden="1">
    <formula>Plan!$489:$751</formula>
    <oldFormula>Plan!$489:$751</oldFormula>
  </rdn>
  <rdn rId="0" localSheetId="3" customView="1" name="Z_83E26134_8071_4B52_B9C2_8B5396DF70B4_.wvu.Cols" hidden="1" oldHidden="1">
    <formula>Plan!$S:$U</formula>
    <oldFormula>Plan!$S:$U</oldFormula>
  </rdn>
  <rdn rId="0" localSheetId="3" customView="1" name="Z_83E26134_8071_4B52_B9C2_8B5396DF70B4_.wvu.FilterData" hidden="1" oldHidden="1">
    <formula>Plan!$A$5:$BQ$469</formula>
    <oldFormula>Plan!$A$5:$BQ$469</oldFormula>
  </rdn>
  <rdn rId="0" localSheetId="4" customView="1" name="Z_83E26134_8071_4B52_B9C2_8B5396DF70B4_.wvu.FilterData" hidden="1" oldHidden="1">
    <formula>'Delivery Docs Plan'!$I$1:$I$38</formula>
    <oldFormula>'Delivery Docs Plan'!$I$1:$I$38</oldFormula>
  </rdn>
  <rdn rId="0" localSheetId="5" customView="1" name="Z_83E26134_8071_4B52_B9C2_8B5396DF70B4_.wvu.Rows" hidden="1" oldHidden="1">
    <formula>'PR Matrix'!$1:$1</formula>
    <oldFormula>'PR Matrix'!$1:$1</oldFormula>
  </rdn>
  <rdn rId="0" localSheetId="5" customView="1" name="Z_83E26134_8071_4B52_B9C2_8B5396DF70B4_.wvu.Cols" hidden="1" oldHidden="1">
    <formula>'PR Matrix'!$JK:$XFD</formula>
    <oldFormula>'PR Matrix'!$JK:$XFD</oldFormula>
  </rdn>
  <rdn rId="0" localSheetId="6" customView="1" name="Z_83E26134_8071_4B52_B9C2_8B5396DF70B4_.wvu.Cols" hidden="1" oldHidden="1">
    <formula>Allocation!$L:$XFD</formula>
    <oldFormula>Allocation!$L:$XFD</oldFormula>
  </rdn>
  <rdn rId="0" localSheetId="6" customView="1" name="Z_83E26134_8071_4B52_B9C2_8B5396DF70B4_.wvu.FilterData" hidden="1" oldHidden="1">
    <formula>Allocation!$A$1:$K$1</formula>
    <oldFormula>Allocation!$A$1:$K$1</oldFormula>
  </rdn>
  <rdn rId="0" localSheetId="7" customView="1" name="Z_83E26134_8071_4B52_B9C2_8B5396DF70B4_.wvu.FilterData" hidden="1" oldHidden="1">
    <formula>'SRS Reviews'!$A$1:$S$136</formula>
    <oldFormula>'SRS Reviews'!$A$1:$S$136</oldFormula>
  </rdn>
  <rdn rId="0" localSheetId="8" customView="1" name="Z_83E26134_8071_4B52_B9C2_8B5396DF70B4_.wvu.FilterData" hidden="1" oldHidden="1">
    <formula>Estimates!$A$2:$BC$460</formula>
    <oldFormula>Estimates!$A$2:$BC$460</oldFormula>
  </rdn>
  <rdn rId="0" localSheetId="10" customView="1" name="Z_83E26134_8071_4B52_B9C2_8B5396DF70B4_.wvu.FilterData" hidden="1" oldHidden="1">
    <formula>'Open SWPRs'!$A$1:$H$615</formula>
    <oldFormula>'Open SWPRs'!$A$1:$H$615</oldFormula>
  </rdn>
  <rdn rId="0" localSheetId="12" customView="1" name="Z_83E26134_8071_4B52_B9C2_8B5396DF70B4_.wvu.FilterData" hidden="1" oldHidden="1">
    <formula>'Build Plan'!$D$3:$L$48</formula>
    <oldFormula>'Build Plan'!$D$3:$L$48</oldFormula>
  </rdn>
  <rcv guid="{83E26134-8071-4B52-B9C2-8B5396DF70B4}" action="add"/>
</revisions>
</file>

<file path=xl/revisions/revisionLog73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83E26134-8071-4B52-B9C2-8B5396DF70B4}" action="delete"/>
  <rdn rId="0" localSheetId="3" customView="1" name="Z_83E26134_8071_4B52_B9C2_8B5396DF70B4_.wvu.Rows" hidden="1" oldHidden="1">
    <formula>Plan!$489:$751</formula>
    <oldFormula>Plan!$489:$751</oldFormula>
  </rdn>
  <rdn rId="0" localSheetId="3" customView="1" name="Z_83E26134_8071_4B52_B9C2_8B5396DF70B4_.wvu.Cols" hidden="1" oldHidden="1">
    <formula>Plan!$S:$U</formula>
    <oldFormula>Plan!$S:$U</oldFormula>
  </rdn>
  <rdn rId="0" localSheetId="3" customView="1" name="Z_83E26134_8071_4B52_B9C2_8B5396DF70B4_.wvu.FilterData" hidden="1" oldHidden="1">
    <formula>Plan!$A$5:$BQ$469</formula>
    <oldFormula>Plan!$A$5:$BQ$469</oldFormula>
  </rdn>
  <rdn rId="0" localSheetId="4" customView="1" name="Z_83E26134_8071_4B52_B9C2_8B5396DF70B4_.wvu.FilterData" hidden="1" oldHidden="1">
    <formula>'Delivery Docs Plan'!$I$1:$I$38</formula>
    <oldFormula>'Delivery Docs Plan'!$I$1:$I$38</oldFormula>
  </rdn>
  <rdn rId="0" localSheetId="5" customView="1" name="Z_83E26134_8071_4B52_B9C2_8B5396DF70B4_.wvu.Rows" hidden="1" oldHidden="1">
    <formula>'PR Matrix'!$1:$1</formula>
    <oldFormula>'PR Matrix'!$1:$1</oldFormula>
  </rdn>
  <rdn rId="0" localSheetId="5" customView="1" name="Z_83E26134_8071_4B52_B9C2_8B5396DF70B4_.wvu.Cols" hidden="1" oldHidden="1">
    <formula>'PR Matrix'!$JK:$XFD</formula>
    <oldFormula>'PR Matrix'!$JK:$XFD</oldFormula>
  </rdn>
  <rdn rId="0" localSheetId="6" customView="1" name="Z_83E26134_8071_4B52_B9C2_8B5396DF70B4_.wvu.Cols" hidden="1" oldHidden="1">
    <formula>Allocation!$L:$XFD</formula>
    <oldFormula>Allocation!$L:$XFD</oldFormula>
  </rdn>
  <rdn rId="0" localSheetId="6" customView="1" name="Z_83E26134_8071_4B52_B9C2_8B5396DF70B4_.wvu.FilterData" hidden="1" oldHidden="1">
    <formula>Allocation!$A$1:$K$1</formula>
    <oldFormula>Allocation!$A$1:$K$1</oldFormula>
  </rdn>
  <rdn rId="0" localSheetId="7" customView="1" name="Z_83E26134_8071_4B52_B9C2_8B5396DF70B4_.wvu.FilterData" hidden="1" oldHidden="1">
    <formula>'SRS Reviews'!$A$1:$S$136</formula>
    <oldFormula>'SRS Reviews'!$A$1:$S$136</oldFormula>
  </rdn>
  <rdn rId="0" localSheetId="8" customView="1" name="Z_83E26134_8071_4B52_B9C2_8B5396DF70B4_.wvu.FilterData" hidden="1" oldHidden="1">
    <formula>Estimates!$A$2:$BC$460</formula>
    <oldFormula>Estimates!$A$2:$BC$460</oldFormula>
  </rdn>
  <rdn rId="0" localSheetId="10" customView="1" name="Z_83E26134_8071_4B52_B9C2_8B5396DF70B4_.wvu.FilterData" hidden="1" oldHidden="1">
    <formula>'Open SWPRs'!$A$1:$H$615</formula>
    <oldFormula>'Open SWPRs'!$A$1:$H$615</oldFormula>
  </rdn>
  <rdn rId="0" localSheetId="12" customView="1" name="Z_83E26134_8071_4B52_B9C2_8B5396DF70B4_.wvu.FilterData" hidden="1" oldHidden="1">
    <formula>'Build Plan'!$D$3:$L$48</formula>
    <oldFormula>'Build Plan'!$D$3:$L$48</oldFormula>
  </rdn>
  <rcv guid="{83E26134-8071-4B52-B9C2-8B5396DF70B4}" action="add"/>
</revisions>
</file>

<file path=xl/revisions/revisionLog73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4197" sId="3">
    <oc r="Z168">
      <v>30</v>
    </oc>
    <nc r="Z168">
      <v>80</v>
    </nc>
  </rcc>
  <rcc rId="24198" sId="3">
    <oc r="AI168">
      <v>10</v>
    </oc>
    <nc r="AI168">
      <v>50</v>
    </nc>
  </rcc>
  <rcc rId="24199" sId="3">
    <oc r="AY168">
      <v>1</v>
    </oc>
    <nc r="AY168">
      <v>50</v>
    </nc>
  </rcc>
  <rcv guid="{AE09ED29-F6F7-475A-B5BB-3958EA691268}" action="delete"/>
  <rdn rId="0" localSheetId="3" customView="1" name="Z_AE09ED29_F6F7_475A_B5BB_3958EA691268_.wvu.Rows" hidden="1" oldHidden="1">
    <formula>Plan!$489:$751</formula>
    <oldFormula>Plan!$489:$751</oldFormula>
  </rdn>
  <rdn rId="0" localSheetId="3" customView="1" name="Z_AE09ED29_F6F7_475A_B5BB_3958EA691268_.wvu.Cols" hidden="1" oldHidden="1">
    <formula>Plan!$S:$U</formula>
    <oldFormula>Plan!$S:$U</oldFormula>
  </rdn>
  <rdn rId="0" localSheetId="3" customView="1" name="Z_AE09ED29_F6F7_475A_B5BB_3958EA691268_.wvu.FilterData" hidden="1" oldHidden="1">
    <formula>Plan!$A$5:$BQ$469</formula>
    <oldFormula>Plan!$A$5:$BQ$469</oldFormula>
  </rdn>
  <rdn rId="0" localSheetId="4" customView="1" name="Z_AE09ED29_F6F7_475A_B5BB_3958EA691268_.wvu.FilterData" hidden="1" oldHidden="1">
    <formula>'Delivery Docs Plan'!$I$1:$I$38</formula>
    <oldFormula>'Delivery Docs Plan'!$I$1:$I$38</oldFormula>
  </rdn>
  <rdn rId="0" localSheetId="5" customView="1" name="Z_AE09ED29_F6F7_475A_B5BB_3958EA691268_.wvu.Rows" hidden="1" oldHidden="1">
    <formula>'PR Matrix'!$1:$1</formula>
    <oldFormula>'PR Matrix'!$1:$1</oldFormula>
  </rdn>
  <rdn rId="0" localSheetId="5" customView="1" name="Z_AE09ED29_F6F7_475A_B5BB_3958EA691268_.wvu.Cols" hidden="1" oldHidden="1">
    <formula>'PR Matrix'!$JK:$XFD</formula>
    <oldFormula>'PR Matrix'!$JK:$XFD</oldFormula>
  </rdn>
  <rdn rId="0" localSheetId="6" customView="1" name="Z_AE09ED29_F6F7_475A_B5BB_3958EA691268_.wvu.Cols" hidden="1" oldHidden="1">
    <formula>Allocation!$L:$XFD</formula>
    <oldFormula>Allocation!$L:$XFD</oldFormula>
  </rdn>
  <rdn rId="0" localSheetId="6" customView="1" name="Z_AE09ED29_F6F7_475A_B5BB_3958EA691268_.wvu.FilterData" hidden="1" oldHidden="1">
    <formula>Allocation!$A$1:$K$1</formula>
    <oldFormula>Allocation!$A$1:$K$1</oldFormula>
  </rdn>
  <rdn rId="0" localSheetId="7" customView="1" name="Z_AE09ED29_F6F7_475A_B5BB_3958EA691268_.wvu.FilterData" hidden="1" oldHidden="1">
    <formula>'SRS Reviews'!$A$1:$S$136</formula>
    <oldFormula>'SRS Reviews'!$A$1:$S$136</oldFormula>
  </rdn>
  <rdn rId="0" localSheetId="8" customView="1" name="Z_AE09ED29_F6F7_475A_B5BB_3958EA691268_.wvu.FilterData" hidden="1" oldHidden="1">
    <formula>Estimates!$A$2:$BC$460</formula>
    <oldFormula>Estimates!$A$2:$BC$460</oldFormula>
  </rdn>
  <rdn rId="0" localSheetId="10" customView="1" name="Z_AE09ED29_F6F7_475A_B5BB_3958EA691268_.wvu.FilterData" hidden="1" oldHidden="1">
    <formula>'Open SWPRs'!$A$1:$H$615</formula>
    <oldFormula>'Open SWPRs'!$A$1:$H$615</oldFormula>
  </rdn>
  <rdn rId="0" localSheetId="12" customView="1" name="Z_AE09ED29_F6F7_475A_B5BB_3958EA691268_.wvu.FilterData" hidden="1" oldHidden="1">
    <formula>'Build Plan'!$D$3:$L$48</formula>
    <oldFormula>'Build Plan'!$D$3:$L$48</oldFormula>
  </rdn>
  <rcv guid="{AE09ED29-F6F7-475A-B5BB-3958EA691268}" action="add"/>
</revisions>
</file>

<file path=xl/revisions/revisionLog73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4212" sId="3">
    <oc r="AY21">
      <v>1</v>
    </oc>
    <nc r="AY21">
      <v>50</v>
    </nc>
  </rcc>
  <rdn rId="0" localSheetId="3" customView="1" name="Z_C86AD4D7_9E8D_47DB_A1F4_C303F6E9F37B_.wvu.Rows" hidden="1" oldHidden="1">
    <formula>Plan!$489:$751</formula>
  </rdn>
  <rdn rId="0" localSheetId="3" customView="1" name="Z_C86AD4D7_9E8D_47DB_A1F4_C303F6E9F37B_.wvu.Cols" hidden="1" oldHidden="1">
    <formula>Plan!$S:$U</formula>
  </rdn>
  <rdn rId="0" localSheetId="3" customView="1" name="Z_C86AD4D7_9E8D_47DB_A1F4_C303F6E9F37B_.wvu.FilterData" hidden="1" oldHidden="1">
    <formula>Plan!$A$5:$BQ$469</formula>
  </rdn>
  <rdn rId="0" localSheetId="4" customView="1" name="Z_C86AD4D7_9E8D_47DB_A1F4_C303F6E9F37B_.wvu.FilterData" hidden="1" oldHidden="1">
    <formula>'Delivery Docs Plan'!$I$1:$I$38</formula>
  </rdn>
  <rdn rId="0" localSheetId="5" customView="1" name="Z_C86AD4D7_9E8D_47DB_A1F4_C303F6E9F37B_.wvu.Rows" hidden="1" oldHidden="1">
    <formula>'PR Matrix'!$1:$1</formula>
  </rdn>
  <rdn rId="0" localSheetId="5" customView="1" name="Z_C86AD4D7_9E8D_47DB_A1F4_C303F6E9F37B_.wvu.Cols" hidden="1" oldHidden="1">
    <formula>'PR Matrix'!$JK:$XFD</formula>
  </rdn>
  <rdn rId="0" localSheetId="6" customView="1" name="Z_C86AD4D7_9E8D_47DB_A1F4_C303F6E9F37B_.wvu.Cols" hidden="1" oldHidden="1">
    <formula>Allocation!$L:$XFD</formula>
  </rdn>
  <rdn rId="0" localSheetId="6" customView="1" name="Z_C86AD4D7_9E8D_47DB_A1F4_C303F6E9F37B_.wvu.FilterData" hidden="1" oldHidden="1">
    <formula>Allocation!$A$1:$K$1</formula>
  </rdn>
  <rdn rId="0" localSheetId="7" customView="1" name="Z_C86AD4D7_9E8D_47DB_A1F4_C303F6E9F37B_.wvu.FilterData" hidden="1" oldHidden="1">
    <formula>'SRS Reviews'!$A$1:$S$136</formula>
  </rdn>
  <rdn rId="0" localSheetId="8" customView="1" name="Z_C86AD4D7_9E8D_47DB_A1F4_C303F6E9F37B_.wvu.FilterData" hidden="1" oldHidden="1">
    <formula>Estimates!$A$2:$BC$460</formula>
  </rdn>
  <rdn rId="0" localSheetId="10" customView="1" name="Z_C86AD4D7_9E8D_47DB_A1F4_C303F6E9F37B_.wvu.FilterData" hidden="1" oldHidden="1">
    <formula>'Open SWPRs'!$A$1:$H$615</formula>
  </rdn>
  <rdn rId="0" localSheetId="12" customView="1" name="Z_C86AD4D7_9E8D_47DB_A1F4_C303F6E9F37B_.wvu.FilterData" hidden="1" oldHidden="1">
    <formula>'Build Plan'!$D$3:$L$48</formula>
  </rdn>
  <rcv guid="{C86AD4D7-9E8D-47DB-A1F4-C303F6E9F37B}" action="add"/>
</revisions>
</file>

<file path=xl/revisions/revisionLog73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4225" sId="3">
    <oc r="Z73">
      <v>1</v>
    </oc>
    <nc r="Z73">
      <v>100</v>
    </nc>
  </rcc>
  <rcv guid="{55F258A9-3656-464A-8209-65541A4A9294}" action="delete"/>
  <rdn rId="0" localSheetId="3" customView="1" name="Z_55F258A9_3656_464A_8209_65541A4A9294_.wvu.Rows" hidden="1" oldHidden="1">
    <formula>Plan!$489:$751</formula>
    <oldFormula>Plan!$489:$751</oldFormula>
  </rdn>
  <rdn rId="0" localSheetId="3" customView="1" name="Z_55F258A9_3656_464A_8209_65541A4A9294_.wvu.Cols" hidden="1" oldHidden="1">
    <formula>Plan!$S:$U,Plan!$BQ:$BT</formula>
    <oldFormula>Plan!$S:$U,Plan!$BQ:$BT</oldFormula>
  </rdn>
  <rdn rId="0" localSheetId="3" customView="1" name="Z_55F258A9_3656_464A_8209_65541A4A9294_.wvu.FilterData" hidden="1" oldHidden="1">
    <formula>Plan!$A$5:$BQ$469</formula>
    <oldFormula>Plan!$A$5:$BQ$469</oldFormula>
  </rdn>
  <rdn rId="0" localSheetId="4" customView="1" name="Z_55F258A9_3656_464A_8209_65541A4A9294_.wvu.FilterData" hidden="1" oldHidden="1">
    <formula>'Delivery Docs Plan'!$I$1:$I$38</formula>
    <oldFormula>'Delivery Docs Plan'!$I$1:$I$38</oldFormula>
  </rdn>
  <rdn rId="0" localSheetId="5" customView="1" name="Z_55F258A9_3656_464A_8209_65541A4A9294_.wvu.Rows" hidden="1" oldHidden="1">
    <formula>'PR Matrix'!$1:$1</formula>
    <oldFormula>'PR Matrix'!$1:$1</oldFormula>
  </rdn>
  <rdn rId="0" localSheetId="5" customView="1" name="Z_55F258A9_3656_464A_8209_65541A4A9294_.wvu.Cols" hidden="1" oldHidden="1">
    <formula>'PR Matrix'!$JK:$XFD</formula>
    <oldFormula>'PR Matrix'!$JK:$XFD</oldFormula>
  </rdn>
  <rdn rId="0" localSheetId="6" customView="1" name="Z_55F258A9_3656_464A_8209_65541A4A9294_.wvu.Cols" hidden="1" oldHidden="1">
    <formula>Allocation!$L:$XFD</formula>
    <oldFormula>Allocation!$L:$XFD</oldFormula>
  </rdn>
  <rdn rId="0" localSheetId="6" customView="1" name="Z_55F258A9_3656_464A_8209_65541A4A9294_.wvu.FilterData" hidden="1" oldHidden="1">
    <formula>Allocation!$A$1:$K$1</formula>
    <oldFormula>Allocation!$A$1:$K$1</oldFormula>
  </rdn>
  <rdn rId="0" localSheetId="7" customView="1" name="Z_55F258A9_3656_464A_8209_65541A4A9294_.wvu.FilterData" hidden="1" oldHidden="1">
    <formula>'SRS Reviews'!$A$1:$S$136</formula>
    <oldFormula>'SRS Reviews'!$A$1:$S$136</oldFormula>
  </rdn>
  <rdn rId="0" localSheetId="8" customView="1" name="Z_55F258A9_3656_464A_8209_65541A4A9294_.wvu.FilterData" hidden="1" oldHidden="1">
    <formula>Estimates!$A$2:$BC$460</formula>
    <oldFormula>Estimates!$A$2:$BC$460</oldFormula>
  </rdn>
  <rdn rId="0" localSheetId="10" customView="1" name="Z_55F258A9_3656_464A_8209_65541A4A9294_.wvu.FilterData" hidden="1" oldHidden="1">
    <formula>'Open SWPRs'!$A$1:$H$615</formula>
    <oldFormula>'Open SWPRs'!$A$1:$H$615</oldFormula>
  </rdn>
  <rdn rId="0" localSheetId="12" customView="1" name="Z_55F258A9_3656_464A_8209_65541A4A9294_.wvu.FilterData" hidden="1" oldHidden="1">
    <formula>'Build Plan'!$D$3:$L$48</formula>
    <oldFormula>'Build Plan'!$D$3:$L$48</oldFormula>
  </rdn>
  <rcv guid="{55F258A9-3656-464A-8209-65541A4A9294}" action="add"/>
</revisions>
</file>

<file path=xl/revisions/revisionLog74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4238" sId="3">
    <nc r="Y73">
      <v>2451</v>
    </nc>
  </rcc>
</revisions>
</file>

<file path=xl/revisions/revisionLog74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4239" sId="3">
    <nc r="AO209" t="inlineStr">
      <is>
        <t>Y</t>
      </is>
    </nc>
  </rcc>
  <rcv guid="{55F258A9-3656-464A-8209-65541A4A9294}" action="delete"/>
  <rdn rId="0" localSheetId="3" customView="1" name="Z_55F258A9_3656_464A_8209_65541A4A9294_.wvu.Rows" hidden="1" oldHidden="1">
    <formula>Plan!$489:$751</formula>
    <oldFormula>Plan!$489:$751</oldFormula>
  </rdn>
  <rdn rId="0" localSheetId="3" customView="1" name="Z_55F258A9_3656_464A_8209_65541A4A9294_.wvu.Cols" hidden="1" oldHidden="1">
    <formula>Plan!$S:$U,Plan!$BQ:$BT</formula>
    <oldFormula>Plan!$S:$U,Plan!$BQ:$BT</oldFormula>
  </rdn>
  <rdn rId="0" localSheetId="3" customView="1" name="Z_55F258A9_3656_464A_8209_65541A4A9294_.wvu.FilterData" hidden="1" oldHidden="1">
    <formula>Plan!$A$5:$BQ$469</formula>
    <oldFormula>Plan!$A$5:$BQ$469</oldFormula>
  </rdn>
  <rdn rId="0" localSheetId="4" customView="1" name="Z_55F258A9_3656_464A_8209_65541A4A9294_.wvu.FilterData" hidden="1" oldHidden="1">
    <formula>'Delivery Docs Plan'!$I$1:$I$38</formula>
    <oldFormula>'Delivery Docs Plan'!$I$1:$I$38</oldFormula>
  </rdn>
  <rdn rId="0" localSheetId="5" customView="1" name="Z_55F258A9_3656_464A_8209_65541A4A9294_.wvu.Rows" hidden="1" oldHidden="1">
    <formula>'PR Matrix'!$1:$1</formula>
    <oldFormula>'PR Matrix'!$1:$1</oldFormula>
  </rdn>
  <rdn rId="0" localSheetId="5" customView="1" name="Z_55F258A9_3656_464A_8209_65541A4A9294_.wvu.Cols" hidden="1" oldHidden="1">
    <formula>'PR Matrix'!$JK:$XFD</formula>
    <oldFormula>'PR Matrix'!$JK:$XFD</oldFormula>
  </rdn>
  <rdn rId="0" localSheetId="6" customView="1" name="Z_55F258A9_3656_464A_8209_65541A4A9294_.wvu.Cols" hidden="1" oldHidden="1">
    <formula>Allocation!$L:$XFD</formula>
    <oldFormula>Allocation!$L:$XFD</oldFormula>
  </rdn>
  <rdn rId="0" localSheetId="6" customView="1" name="Z_55F258A9_3656_464A_8209_65541A4A9294_.wvu.FilterData" hidden="1" oldHidden="1">
    <formula>Allocation!$A$1:$K$1</formula>
    <oldFormula>Allocation!$A$1:$K$1</oldFormula>
  </rdn>
  <rdn rId="0" localSheetId="7" customView="1" name="Z_55F258A9_3656_464A_8209_65541A4A9294_.wvu.FilterData" hidden="1" oldHidden="1">
    <formula>'SRS Reviews'!$A$1:$S$136</formula>
    <oldFormula>'SRS Reviews'!$A$1:$S$136</oldFormula>
  </rdn>
  <rdn rId="0" localSheetId="8" customView="1" name="Z_55F258A9_3656_464A_8209_65541A4A9294_.wvu.FilterData" hidden="1" oldHidden="1">
    <formula>Estimates!$A$2:$BC$460</formula>
    <oldFormula>Estimates!$A$2:$BC$460</oldFormula>
  </rdn>
  <rdn rId="0" localSheetId="10" customView="1" name="Z_55F258A9_3656_464A_8209_65541A4A9294_.wvu.FilterData" hidden="1" oldHidden="1">
    <formula>'Open SWPRs'!$A$1:$H$615</formula>
    <oldFormula>'Open SWPRs'!$A$1:$H$615</oldFormula>
  </rdn>
  <rdn rId="0" localSheetId="12" customView="1" name="Z_55F258A9_3656_464A_8209_65541A4A9294_.wvu.FilterData" hidden="1" oldHidden="1">
    <formula>'Build Plan'!$D$3:$L$48</formula>
    <oldFormula>'Build Plan'!$D$3:$L$48</oldFormula>
  </rdn>
  <rcv guid="{55F258A9-3656-464A-8209-65541A4A9294}" action="add"/>
</revisions>
</file>

<file path=xl/revisions/revisionLog74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4252" sId="3">
    <nc r="AO316" t="inlineStr">
      <is>
        <t>Y</t>
      </is>
    </nc>
  </rcc>
  <rcv guid="{55F258A9-3656-464A-8209-65541A4A9294}" action="delete"/>
  <rdn rId="0" localSheetId="3" customView="1" name="Z_55F258A9_3656_464A_8209_65541A4A9294_.wvu.Rows" hidden="1" oldHidden="1">
    <formula>Plan!$489:$751</formula>
    <oldFormula>Plan!$489:$751</oldFormula>
  </rdn>
  <rdn rId="0" localSheetId="3" customView="1" name="Z_55F258A9_3656_464A_8209_65541A4A9294_.wvu.Cols" hidden="1" oldHidden="1">
    <formula>Plan!$S:$U,Plan!$BQ:$BT</formula>
    <oldFormula>Plan!$S:$U,Plan!$BQ:$BT</oldFormula>
  </rdn>
  <rdn rId="0" localSheetId="3" customView="1" name="Z_55F258A9_3656_464A_8209_65541A4A9294_.wvu.FilterData" hidden="1" oldHidden="1">
    <formula>Plan!$A$5:$BQ$469</formula>
    <oldFormula>Plan!$A$5:$BQ$469</oldFormula>
  </rdn>
  <rdn rId="0" localSheetId="4" customView="1" name="Z_55F258A9_3656_464A_8209_65541A4A9294_.wvu.FilterData" hidden="1" oldHidden="1">
    <formula>'Delivery Docs Plan'!$I$1:$I$38</formula>
    <oldFormula>'Delivery Docs Plan'!$I$1:$I$38</oldFormula>
  </rdn>
  <rdn rId="0" localSheetId="5" customView="1" name="Z_55F258A9_3656_464A_8209_65541A4A9294_.wvu.Rows" hidden="1" oldHidden="1">
    <formula>'PR Matrix'!$1:$1</formula>
    <oldFormula>'PR Matrix'!$1:$1</oldFormula>
  </rdn>
  <rdn rId="0" localSheetId="5" customView="1" name="Z_55F258A9_3656_464A_8209_65541A4A9294_.wvu.Cols" hidden="1" oldHidden="1">
    <formula>'PR Matrix'!$JK:$XFD</formula>
    <oldFormula>'PR Matrix'!$JK:$XFD</oldFormula>
  </rdn>
  <rdn rId="0" localSheetId="6" customView="1" name="Z_55F258A9_3656_464A_8209_65541A4A9294_.wvu.Cols" hidden="1" oldHidden="1">
    <formula>Allocation!$L:$XFD</formula>
    <oldFormula>Allocation!$L:$XFD</oldFormula>
  </rdn>
  <rdn rId="0" localSheetId="6" customView="1" name="Z_55F258A9_3656_464A_8209_65541A4A9294_.wvu.FilterData" hidden="1" oldHidden="1">
    <formula>Allocation!$A$1:$K$1</formula>
    <oldFormula>Allocation!$A$1:$K$1</oldFormula>
  </rdn>
  <rdn rId="0" localSheetId="7" customView="1" name="Z_55F258A9_3656_464A_8209_65541A4A9294_.wvu.FilterData" hidden="1" oldHidden="1">
    <formula>'SRS Reviews'!$A$1:$S$136</formula>
    <oldFormula>'SRS Reviews'!$A$1:$S$136</oldFormula>
  </rdn>
  <rdn rId="0" localSheetId="8" customView="1" name="Z_55F258A9_3656_464A_8209_65541A4A9294_.wvu.FilterData" hidden="1" oldHidden="1">
    <formula>Estimates!$A$2:$BC$460</formula>
    <oldFormula>Estimates!$A$2:$BC$460</oldFormula>
  </rdn>
  <rdn rId="0" localSheetId="10" customView="1" name="Z_55F258A9_3656_464A_8209_65541A4A9294_.wvu.FilterData" hidden="1" oldHidden="1">
    <formula>'Open SWPRs'!$A$1:$H$615</formula>
    <oldFormula>'Open SWPRs'!$A$1:$H$615</oldFormula>
  </rdn>
  <rdn rId="0" localSheetId="12" customView="1" name="Z_55F258A9_3656_464A_8209_65541A4A9294_.wvu.FilterData" hidden="1" oldHidden="1">
    <formula>'Build Plan'!$D$3:$L$48</formula>
    <oldFormula>'Build Plan'!$D$3:$L$48</oldFormula>
  </rdn>
  <rcv guid="{55F258A9-3656-464A-8209-65541A4A9294}" action="add"/>
</revisions>
</file>

<file path=xl/revisions/revisionLog74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4265" sId="3">
    <nc r="AO73" t="inlineStr">
      <is>
        <t>Y</t>
      </is>
    </nc>
  </rcc>
  <rcv guid="{55F258A9-3656-464A-8209-65541A4A9294}" action="delete"/>
  <rdn rId="0" localSheetId="3" customView="1" name="Z_55F258A9_3656_464A_8209_65541A4A9294_.wvu.Rows" hidden="1" oldHidden="1">
    <formula>Plan!$489:$751</formula>
    <oldFormula>Plan!$489:$751</oldFormula>
  </rdn>
  <rdn rId="0" localSheetId="3" customView="1" name="Z_55F258A9_3656_464A_8209_65541A4A9294_.wvu.Cols" hidden="1" oldHidden="1">
    <formula>Plan!$S:$U,Plan!$BQ:$BT</formula>
    <oldFormula>Plan!$S:$U,Plan!$BQ:$BT</oldFormula>
  </rdn>
  <rdn rId="0" localSheetId="3" customView="1" name="Z_55F258A9_3656_464A_8209_65541A4A9294_.wvu.FilterData" hidden="1" oldHidden="1">
    <formula>Plan!$A$5:$BQ$469</formula>
    <oldFormula>Plan!$A$5:$BQ$469</oldFormula>
  </rdn>
  <rdn rId="0" localSheetId="4" customView="1" name="Z_55F258A9_3656_464A_8209_65541A4A9294_.wvu.FilterData" hidden="1" oldHidden="1">
    <formula>'Delivery Docs Plan'!$I$1:$I$38</formula>
    <oldFormula>'Delivery Docs Plan'!$I$1:$I$38</oldFormula>
  </rdn>
  <rdn rId="0" localSheetId="5" customView="1" name="Z_55F258A9_3656_464A_8209_65541A4A9294_.wvu.Rows" hidden="1" oldHidden="1">
    <formula>'PR Matrix'!$1:$1</formula>
    <oldFormula>'PR Matrix'!$1:$1</oldFormula>
  </rdn>
  <rdn rId="0" localSheetId="5" customView="1" name="Z_55F258A9_3656_464A_8209_65541A4A9294_.wvu.Cols" hidden="1" oldHidden="1">
    <formula>'PR Matrix'!$JK:$XFD</formula>
    <oldFormula>'PR Matrix'!$JK:$XFD</oldFormula>
  </rdn>
  <rdn rId="0" localSheetId="6" customView="1" name="Z_55F258A9_3656_464A_8209_65541A4A9294_.wvu.Cols" hidden="1" oldHidden="1">
    <formula>Allocation!$L:$XFD</formula>
    <oldFormula>Allocation!$L:$XFD</oldFormula>
  </rdn>
  <rdn rId="0" localSheetId="6" customView="1" name="Z_55F258A9_3656_464A_8209_65541A4A9294_.wvu.FilterData" hidden="1" oldHidden="1">
    <formula>Allocation!$A$1:$K$1</formula>
    <oldFormula>Allocation!$A$1:$K$1</oldFormula>
  </rdn>
  <rdn rId="0" localSheetId="7" customView="1" name="Z_55F258A9_3656_464A_8209_65541A4A9294_.wvu.FilterData" hidden="1" oldHidden="1">
    <formula>'SRS Reviews'!$A$1:$S$136</formula>
    <oldFormula>'SRS Reviews'!$A$1:$S$136</oldFormula>
  </rdn>
  <rdn rId="0" localSheetId="8" customView="1" name="Z_55F258A9_3656_464A_8209_65541A4A9294_.wvu.FilterData" hidden="1" oldHidden="1">
    <formula>Estimates!$A$2:$BC$460</formula>
    <oldFormula>Estimates!$A$2:$BC$460</oldFormula>
  </rdn>
  <rdn rId="0" localSheetId="10" customView="1" name="Z_55F258A9_3656_464A_8209_65541A4A9294_.wvu.FilterData" hidden="1" oldHidden="1">
    <formula>'Open SWPRs'!$A$1:$H$615</formula>
    <oldFormula>'Open SWPRs'!$A$1:$H$615</oldFormula>
  </rdn>
  <rdn rId="0" localSheetId="12" customView="1" name="Z_55F258A9_3656_464A_8209_65541A4A9294_.wvu.FilterData" hidden="1" oldHidden="1">
    <formula>'Build Plan'!$D$3:$L$48</formula>
    <oldFormula>'Build Plan'!$D$3:$L$48</oldFormula>
  </rdn>
  <rcv guid="{55F258A9-3656-464A-8209-65541A4A9294}" action="add"/>
</revisions>
</file>

<file path=xl/revisions/revisionLog74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4278" sId="3">
    <nc r="AA135">
      <v>50</v>
    </nc>
  </rcc>
  <rcv guid="{55F258A9-3656-464A-8209-65541A4A9294}" action="delete"/>
  <rdn rId="0" localSheetId="3" customView="1" name="Z_55F258A9_3656_464A_8209_65541A4A9294_.wvu.Rows" hidden="1" oldHidden="1">
    <formula>Plan!$489:$751</formula>
    <oldFormula>Plan!$489:$751</oldFormula>
  </rdn>
  <rdn rId="0" localSheetId="3" customView="1" name="Z_55F258A9_3656_464A_8209_65541A4A9294_.wvu.Cols" hidden="1" oldHidden="1">
    <formula>Plan!$S:$U,Plan!$BQ:$BT</formula>
    <oldFormula>Plan!$S:$U,Plan!$BQ:$BT</oldFormula>
  </rdn>
  <rdn rId="0" localSheetId="3" customView="1" name="Z_55F258A9_3656_464A_8209_65541A4A9294_.wvu.FilterData" hidden="1" oldHidden="1">
    <formula>Plan!$A$5:$BQ$469</formula>
    <oldFormula>Plan!$A$5:$BQ$469</oldFormula>
  </rdn>
  <rdn rId="0" localSheetId="4" customView="1" name="Z_55F258A9_3656_464A_8209_65541A4A9294_.wvu.FilterData" hidden="1" oldHidden="1">
    <formula>'Delivery Docs Plan'!$I$1:$I$38</formula>
    <oldFormula>'Delivery Docs Plan'!$I$1:$I$38</oldFormula>
  </rdn>
  <rdn rId="0" localSheetId="5" customView="1" name="Z_55F258A9_3656_464A_8209_65541A4A9294_.wvu.Rows" hidden="1" oldHidden="1">
    <formula>'PR Matrix'!$1:$1</formula>
    <oldFormula>'PR Matrix'!$1:$1</oldFormula>
  </rdn>
  <rdn rId="0" localSheetId="5" customView="1" name="Z_55F258A9_3656_464A_8209_65541A4A9294_.wvu.Cols" hidden="1" oldHidden="1">
    <formula>'PR Matrix'!$JK:$XFD</formula>
    <oldFormula>'PR Matrix'!$JK:$XFD</oldFormula>
  </rdn>
  <rdn rId="0" localSheetId="6" customView="1" name="Z_55F258A9_3656_464A_8209_65541A4A9294_.wvu.Cols" hidden="1" oldHidden="1">
    <formula>Allocation!$L:$XFD</formula>
    <oldFormula>Allocation!$L:$XFD</oldFormula>
  </rdn>
  <rdn rId="0" localSheetId="6" customView="1" name="Z_55F258A9_3656_464A_8209_65541A4A9294_.wvu.FilterData" hidden="1" oldHidden="1">
    <formula>Allocation!$A$1:$K$1</formula>
    <oldFormula>Allocation!$A$1:$K$1</oldFormula>
  </rdn>
  <rdn rId="0" localSheetId="7" customView="1" name="Z_55F258A9_3656_464A_8209_65541A4A9294_.wvu.FilterData" hidden="1" oldHidden="1">
    <formula>'SRS Reviews'!$A$1:$S$136</formula>
    <oldFormula>'SRS Reviews'!$A$1:$S$136</oldFormula>
  </rdn>
  <rdn rId="0" localSheetId="8" customView="1" name="Z_55F258A9_3656_464A_8209_65541A4A9294_.wvu.FilterData" hidden="1" oldHidden="1">
    <formula>Estimates!$A$2:$BC$460</formula>
    <oldFormula>Estimates!$A$2:$BC$460</oldFormula>
  </rdn>
  <rdn rId="0" localSheetId="10" customView="1" name="Z_55F258A9_3656_464A_8209_65541A4A9294_.wvu.FilterData" hidden="1" oldHidden="1">
    <formula>'Open SWPRs'!$A$1:$H$615</formula>
    <oldFormula>'Open SWPRs'!$A$1:$H$615</oldFormula>
  </rdn>
  <rdn rId="0" localSheetId="12" customView="1" name="Z_55F258A9_3656_464A_8209_65541A4A9294_.wvu.FilterData" hidden="1" oldHidden="1">
    <formula>'Build Plan'!$D$3:$L$48</formula>
    <oldFormula>'Build Plan'!$D$3:$L$48</oldFormula>
  </rdn>
  <rcv guid="{55F258A9-3656-464A-8209-65541A4A9294}" action="add"/>
</revisions>
</file>

<file path=xl/revisions/revisionLog74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55F258A9-3656-464A-8209-65541A4A9294}" action="delete"/>
  <rdn rId="0" localSheetId="3" customView="1" name="Z_55F258A9_3656_464A_8209_65541A4A9294_.wvu.Rows" hidden="1" oldHidden="1">
    <formula>Plan!$489:$751</formula>
    <oldFormula>Plan!$489:$751</oldFormula>
  </rdn>
  <rdn rId="0" localSheetId="3" customView="1" name="Z_55F258A9_3656_464A_8209_65541A4A9294_.wvu.Cols" hidden="1" oldHidden="1">
    <formula>Plan!$S:$U,Plan!$BQ:$BT</formula>
    <oldFormula>Plan!$S:$U,Plan!$BQ:$BT</oldFormula>
  </rdn>
  <rdn rId="0" localSheetId="3" customView="1" name="Z_55F258A9_3656_464A_8209_65541A4A9294_.wvu.FilterData" hidden="1" oldHidden="1">
    <formula>Plan!$A$5:$BQ$469</formula>
    <oldFormula>Plan!$A$5:$BQ$469</oldFormula>
  </rdn>
  <rdn rId="0" localSheetId="4" customView="1" name="Z_55F258A9_3656_464A_8209_65541A4A9294_.wvu.FilterData" hidden="1" oldHidden="1">
    <formula>'Delivery Docs Plan'!$I$1:$I$38</formula>
    <oldFormula>'Delivery Docs Plan'!$I$1:$I$38</oldFormula>
  </rdn>
  <rdn rId="0" localSheetId="5" customView="1" name="Z_55F258A9_3656_464A_8209_65541A4A9294_.wvu.Rows" hidden="1" oldHidden="1">
    <formula>'PR Matrix'!$1:$1</formula>
    <oldFormula>'PR Matrix'!$1:$1</oldFormula>
  </rdn>
  <rdn rId="0" localSheetId="5" customView="1" name="Z_55F258A9_3656_464A_8209_65541A4A9294_.wvu.Cols" hidden="1" oldHidden="1">
    <formula>'PR Matrix'!$JK:$XFD</formula>
    <oldFormula>'PR Matrix'!$JK:$XFD</oldFormula>
  </rdn>
  <rdn rId="0" localSheetId="6" customView="1" name="Z_55F258A9_3656_464A_8209_65541A4A9294_.wvu.Cols" hidden="1" oldHidden="1">
    <formula>Allocation!$L:$XFD</formula>
    <oldFormula>Allocation!$L:$XFD</oldFormula>
  </rdn>
  <rdn rId="0" localSheetId="6" customView="1" name="Z_55F258A9_3656_464A_8209_65541A4A9294_.wvu.FilterData" hidden="1" oldHidden="1">
    <formula>Allocation!$A$1:$K$1</formula>
    <oldFormula>Allocation!$A$1:$K$1</oldFormula>
  </rdn>
  <rdn rId="0" localSheetId="7" customView="1" name="Z_55F258A9_3656_464A_8209_65541A4A9294_.wvu.FilterData" hidden="1" oldHidden="1">
    <formula>'SRS Reviews'!$A$1:$S$136</formula>
    <oldFormula>'SRS Reviews'!$A$1:$S$136</oldFormula>
  </rdn>
  <rdn rId="0" localSheetId="8" customView="1" name="Z_55F258A9_3656_464A_8209_65541A4A9294_.wvu.FilterData" hidden="1" oldHidden="1">
    <formula>Estimates!$A$2:$BC$460</formula>
    <oldFormula>Estimates!$A$2:$BC$460</oldFormula>
  </rdn>
  <rdn rId="0" localSheetId="10" customView="1" name="Z_55F258A9_3656_464A_8209_65541A4A9294_.wvu.FilterData" hidden="1" oldHidden="1">
    <formula>'Open SWPRs'!$A$1:$H$615</formula>
    <oldFormula>'Open SWPRs'!$A$1:$H$615</oldFormula>
  </rdn>
  <rdn rId="0" localSheetId="12" customView="1" name="Z_55F258A9_3656_464A_8209_65541A4A9294_.wvu.FilterData" hidden="1" oldHidden="1">
    <formula>'Build Plan'!$D$3:$L$48</formula>
    <oldFormula>'Build Plan'!$D$3:$L$48</oldFormula>
  </rdn>
  <rcv guid="{55F258A9-3656-464A-8209-65541A4A9294}" action="add"/>
</revisions>
</file>

<file path=xl/revisions/revisionLog74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4303" sId="5">
    <nc r="J426" t="inlineStr">
      <is>
        <t>T</t>
      </is>
    </nc>
  </rcc>
  <rcc rId="24304" sId="5">
    <nc r="B426">
      <v>6233</v>
    </nc>
  </rcc>
  <rcc rId="24305" sId="5">
    <oc r="B458">
      <v>6233</v>
    </oc>
    <nc r="B458"/>
  </rcc>
  <rcc rId="24306" sId="5">
    <oc r="J458" t="inlineStr">
      <is>
        <t>T</t>
      </is>
    </oc>
    <nc r="J458"/>
  </rcc>
  <rcc rId="24307" sId="5">
    <nc r="J424" t="inlineStr">
      <is>
        <t>T</t>
      </is>
    </nc>
  </rcc>
  <rcc rId="24308" sId="5">
    <nc r="B424">
      <v>6233</v>
    </nc>
  </rcc>
  <rcc rId="24309" sId="5">
    <oc r="J456" t="inlineStr">
      <is>
        <t>T</t>
      </is>
    </oc>
    <nc r="J456"/>
  </rcc>
  <rcc rId="24310" sId="5">
    <oc r="B456">
      <v>6233</v>
    </oc>
    <nc r="B456"/>
  </rcc>
  <rcc rId="24311" sId="5">
    <nc r="B421">
      <v>6233</v>
    </nc>
  </rcc>
  <rcc rId="24312" sId="5">
    <nc r="J421" t="inlineStr">
      <is>
        <t>T</t>
      </is>
    </nc>
  </rcc>
  <rcc rId="24313" sId="5">
    <oc r="B452">
      <v>6233</v>
    </oc>
    <nc r="B452"/>
  </rcc>
  <rcc rId="24314" sId="5">
    <oc r="J452" t="inlineStr">
      <is>
        <t>T</t>
      </is>
    </oc>
    <nc r="J452"/>
  </rcc>
  <rcc rId="24315" sId="3">
    <nc r="E410" t="inlineStr">
      <is>
        <t>6233, NFPR1564</t>
      </is>
    </nc>
  </rcc>
  <rcc rId="24316" sId="3">
    <nc r="E415" t="inlineStr">
      <is>
        <t>6233, NFPR1565</t>
      </is>
    </nc>
  </rcc>
  <rcc rId="24317" sId="3">
    <nc r="O410" t="inlineStr">
      <is>
        <t>Y</t>
      </is>
    </nc>
  </rcc>
  <rcc rId="24318" sId="3">
    <nc r="O413" t="inlineStr">
      <is>
        <t>Y</t>
      </is>
    </nc>
  </rcc>
  <rcc rId="24319" sId="3">
    <nc r="O415" t="inlineStr">
      <is>
        <t>Y</t>
      </is>
    </nc>
  </rcc>
  <rcc rId="24320" sId="3">
    <nc r="AF410" t="inlineStr">
      <is>
        <t>JR</t>
      </is>
    </nc>
  </rcc>
  <rcc rId="24321" sId="3">
    <nc r="AG410" t="inlineStr">
      <is>
        <t>AV</t>
      </is>
    </nc>
  </rcc>
  <rcc rId="24322" sId="3">
    <nc r="AF413" t="inlineStr">
      <is>
        <t>RS</t>
      </is>
    </nc>
  </rcc>
  <rcc rId="24323" sId="3">
    <nc r="AG413" t="inlineStr">
      <is>
        <t>SN</t>
      </is>
    </nc>
  </rcc>
  <rcc rId="24324" sId="3">
    <nc r="AF415" t="inlineStr">
      <is>
        <t>AV</t>
      </is>
    </nc>
  </rcc>
  <rcc rId="24325" sId="3">
    <nc r="AG415" t="inlineStr">
      <is>
        <t>DHB</t>
      </is>
    </nc>
  </rcc>
  <rcc rId="24326" sId="3">
    <nc r="E413" t="inlineStr">
      <is>
        <t>6233, NFPR1562</t>
      </is>
    </nc>
  </rcc>
  <rcc rId="24327" sId="3">
    <oc r="E445" t="inlineStr">
      <is>
        <t>6233, NFPR1562</t>
      </is>
    </oc>
    <nc r="E445"/>
  </rcc>
  <rcc rId="24328" sId="3">
    <oc r="E441" t="inlineStr">
      <is>
        <t>6233, NFPR1564</t>
      </is>
    </oc>
    <nc r="E441"/>
  </rcc>
  <rcc rId="24329" sId="3">
    <oc r="O441" t="inlineStr">
      <is>
        <t>Y</t>
      </is>
    </oc>
    <nc r="O441"/>
  </rcc>
  <rcc rId="24330" sId="3">
    <oc r="O445" t="inlineStr">
      <is>
        <t>Y</t>
      </is>
    </oc>
    <nc r="O445"/>
  </rcc>
  <rcc rId="24331" sId="3">
    <oc r="AF441" t="inlineStr">
      <is>
        <t>JR</t>
      </is>
    </oc>
    <nc r="AF441"/>
  </rcc>
  <rcc rId="24332" sId="3">
    <oc r="AG441" t="inlineStr">
      <is>
        <t>AV</t>
      </is>
    </oc>
    <nc r="AG441"/>
  </rcc>
  <rcc rId="24333" sId="3">
    <oc r="AF445" t="inlineStr">
      <is>
        <t>RS</t>
      </is>
    </oc>
    <nc r="AF445"/>
  </rcc>
  <rcc rId="24334" sId="3">
    <oc r="AG445" t="inlineStr">
      <is>
        <t>SN</t>
      </is>
    </oc>
    <nc r="AG445"/>
  </rcc>
  <rcc rId="24335" sId="3">
    <oc r="E447" t="inlineStr">
      <is>
        <t>6233, NFPR1565</t>
      </is>
    </oc>
    <nc r="E447"/>
  </rcc>
  <rcc rId="24336" sId="3">
    <oc r="O447" t="inlineStr">
      <is>
        <t>Y</t>
      </is>
    </oc>
    <nc r="O447"/>
  </rcc>
  <rcc rId="24337" sId="3">
    <oc r="AF447" t="inlineStr">
      <is>
        <t>AV</t>
      </is>
    </oc>
    <nc r="AF447"/>
  </rcc>
  <rcc rId="24338" sId="3">
    <oc r="AG447" t="inlineStr">
      <is>
        <t>DHB</t>
      </is>
    </oc>
    <nc r="AG447"/>
  </rcc>
  <rcc rId="24339" sId="3">
    <nc r="BI410" t="inlineStr">
      <is>
        <t>?</t>
      </is>
    </nc>
  </rcc>
  <rcc rId="24340" sId="3">
    <nc r="BI413" t="inlineStr">
      <is>
        <t>?</t>
      </is>
    </nc>
  </rcc>
  <rcc rId="24341" sId="3">
    <nc r="BI415" t="inlineStr">
      <is>
        <t>?</t>
      </is>
    </nc>
  </rcc>
  <rcv guid="{83E26134-8071-4B52-B9C2-8B5396DF70B4}" action="delete"/>
  <rdn rId="0" localSheetId="3" customView="1" name="Z_83E26134_8071_4B52_B9C2_8B5396DF70B4_.wvu.Rows" hidden="1" oldHidden="1">
    <formula>Plan!$489:$751</formula>
    <oldFormula>Plan!$489:$751</oldFormula>
  </rdn>
  <rdn rId="0" localSheetId="3" customView="1" name="Z_83E26134_8071_4B52_B9C2_8B5396DF70B4_.wvu.Cols" hidden="1" oldHidden="1">
    <formula>Plan!$S:$U</formula>
    <oldFormula>Plan!$S:$U</oldFormula>
  </rdn>
  <rdn rId="0" localSheetId="3" customView="1" name="Z_83E26134_8071_4B52_B9C2_8B5396DF70B4_.wvu.FilterData" hidden="1" oldHidden="1">
    <formula>Plan!$A$5:$BQ$469</formula>
    <oldFormula>Plan!$A$5:$BQ$469</oldFormula>
  </rdn>
  <rdn rId="0" localSheetId="4" customView="1" name="Z_83E26134_8071_4B52_B9C2_8B5396DF70B4_.wvu.FilterData" hidden="1" oldHidden="1">
    <formula>'Delivery Docs Plan'!$I$1:$I$38</formula>
    <oldFormula>'Delivery Docs Plan'!$I$1:$I$38</oldFormula>
  </rdn>
  <rdn rId="0" localSheetId="5" customView="1" name="Z_83E26134_8071_4B52_B9C2_8B5396DF70B4_.wvu.Rows" hidden="1" oldHidden="1">
    <formula>'PR Matrix'!$1:$1</formula>
    <oldFormula>'PR Matrix'!$1:$1</oldFormula>
  </rdn>
  <rdn rId="0" localSheetId="5" customView="1" name="Z_83E26134_8071_4B52_B9C2_8B5396DF70B4_.wvu.Cols" hidden="1" oldHidden="1">
    <formula>'PR Matrix'!$JK:$XFD</formula>
    <oldFormula>'PR Matrix'!$JK:$XFD</oldFormula>
  </rdn>
  <rdn rId="0" localSheetId="6" customView="1" name="Z_83E26134_8071_4B52_B9C2_8B5396DF70B4_.wvu.Cols" hidden="1" oldHidden="1">
    <formula>Allocation!$L:$XFD</formula>
    <oldFormula>Allocation!$L:$XFD</oldFormula>
  </rdn>
  <rdn rId="0" localSheetId="6" customView="1" name="Z_83E26134_8071_4B52_B9C2_8B5396DF70B4_.wvu.FilterData" hidden="1" oldHidden="1">
    <formula>Allocation!$A$1:$K$1</formula>
    <oldFormula>Allocation!$A$1:$K$1</oldFormula>
  </rdn>
  <rdn rId="0" localSheetId="7" customView="1" name="Z_83E26134_8071_4B52_B9C2_8B5396DF70B4_.wvu.FilterData" hidden="1" oldHidden="1">
    <formula>'SRS Reviews'!$A$1:$S$136</formula>
    <oldFormula>'SRS Reviews'!$A$1:$S$136</oldFormula>
  </rdn>
  <rdn rId="0" localSheetId="8" customView="1" name="Z_83E26134_8071_4B52_B9C2_8B5396DF70B4_.wvu.FilterData" hidden="1" oldHidden="1">
    <formula>Estimates!$A$2:$BC$460</formula>
    <oldFormula>Estimates!$A$2:$BC$460</oldFormula>
  </rdn>
  <rdn rId="0" localSheetId="10" customView="1" name="Z_83E26134_8071_4B52_B9C2_8B5396DF70B4_.wvu.FilterData" hidden="1" oldHidden="1">
    <formula>'Open SWPRs'!$A$1:$H$615</formula>
    <oldFormula>'Open SWPRs'!$A$1:$H$615</oldFormula>
  </rdn>
  <rdn rId="0" localSheetId="12" customView="1" name="Z_83E26134_8071_4B52_B9C2_8B5396DF70B4_.wvu.FilterData" hidden="1" oldHidden="1">
    <formula>'Build Plan'!$D$3:$L$48</formula>
    <oldFormula>'Build Plan'!$D$3:$L$48</oldFormula>
  </rdn>
  <rcv guid="{83E26134-8071-4B52-B9C2-8B5396DF70B4}" action="add"/>
</revisions>
</file>

<file path=xl/revisions/revisionLog74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4354" sId="3">
    <nc r="AK77">
      <v>100</v>
    </nc>
  </rcc>
  <rcc rId="24355" sId="3">
    <nc r="AO77" t="inlineStr">
      <is>
        <t>Y</t>
      </is>
    </nc>
  </rcc>
  <rcv guid="{55F258A9-3656-464A-8209-65541A4A9294}" action="delete"/>
  <rdn rId="0" localSheetId="3" customView="1" name="Z_55F258A9_3656_464A_8209_65541A4A9294_.wvu.Rows" hidden="1" oldHidden="1">
    <formula>Plan!$489:$751</formula>
    <oldFormula>Plan!$489:$751</oldFormula>
  </rdn>
  <rdn rId="0" localSheetId="3" customView="1" name="Z_55F258A9_3656_464A_8209_65541A4A9294_.wvu.Cols" hidden="1" oldHidden="1">
    <formula>Plan!$S:$U,Plan!$BQ:$BT</formula>
    <oldFormula>Plan!$S:$U,Plan!$BQ:$BT</oldFormula>
  </rdn>
  <rdn rId="0" localSheetId="3" customView="1" name="Z_55F258A9_3656_464A_8209_65541A4A9294_.wvu.FilterData" hidden="1" oldHidden="1">
    <formula>Plan!$A$5:$BQ$469</formula>
    <oldFormula>Plan!$A$5:$BQ$469</oldFormula>
  </rdn>
  <rdn rId="0" localSheetId="4" customView="1" name="Z_55F258A9_3656_464A_8209_65541A4A9294_.wvu.FilterData" hidden="1" oldHidden="1">
    <formula>'Delivery Docs Plan'!$I$1:$I$38</formula>
    <oldFormula>'Delivery Docs Plan'!$I$1:$I$38</oldFormula>
  </rdn>
  <rdn rId="0" localSheetId="5" customView="1" name="Z_55F258A9_3656_464A_8209_65541A4A9294_.wvu.Rows" hidden="1" oldHidden="1">
    <formula>'PR Matrix'!$1:$1</formula>
    <oldFormula>'PR Matrix'!$1:$1</oldFormula>
  </rdn>
  <rdn rId="0" localSheetId="5" customView="1" name="Z_55F258A9_3656_464A_8209_65541A4A9294_.wvu.Cols" hidden="1" oldHidden="1">
    <formula>'PR Matrix'!$JK:$XFD</formula>
    <oldFormula>'PR Matrix'!$JK:$XFD</oldFormula>
  </rdn>
  <rdn rId="0" localSheetId="6" customView="1" name="Z_55F258A9_3656_464A_8209_65541A4A9294_.wvu.Cols" hidden="1" oldHidden="1">
    <formula>Allocation!$L:$XFD</formula>
    <oldFormula>Allocation!$L:$XFD</oldFormula>
  </rdn>
  <rdn rId="0" localSheetId="6" customView="1" name="Z_55F258A9_3656_464A_8209_65541A4A9294_.wvu.FilterData" hidden="1" oldHidden="1">
    <formula>Allocation!$A$1:$K$1</formula>
    <oldFormula>Allocation!$A$1:$K$1</oldFormula>
  </rdn>
  <rdn rId="0" localSheetId="7" customView="1" name="Z_55F258A9_3656_464A_8209_65541A4A9294_.wvu.FilterData" hidden="1" oldHidden="1">
    <formula>'SRS Reviews'!$A$1:$S$136</formula>
    <oldFormula>'SRS Reviews'!$A$1:$S$136</oldFormula>
  </rdn>
  <rdn rId="0" localSheetId="8" customView="1" name="Z_55F258A9_3656_464A_8209_65541A4A9294_.wvu.FilterData" hidden="1" oldHidden="1">
    <formula>Estimates!$A$2:$BC$460</formula>
    <oldFormula>Estimates!$A$2:$BC$460</oldFormula>
  </rdn>
  <rdn rId="0" localSheetId="10" customView="1" name="Z_55F258A9_3656_464A_8209_65541A4A9294_.wvu.FilterData" hidden="1" oldHidden="1">
    <formula>'Open SWPRs'!$A$1:$H$615</formula>
    <oldFormula>'Open SWPRs'!$A$1:$H$615</oldFormula>
  </rdn>
  <rdn rId="0" localSheetId="12" customView="1" name="Z_55F258A9_3656_464A_8209_65541A4A9294_.wvu.FilterData" hidden="1" oldHidden="1">
    <formula>'Build Plan'!$D$3:$L$48</formula>
    <oldFormula>'Build Plan'!$D$3:$L$48</oldFormula>
  </rdn>
  <rcv guid="{55F258A9-3656-464A-8209-65541A4A9294}" action="add"/>
</revisions>
</file>

<file path=xl/revisions/revisionLog74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4368" sId="3">
    <nc r="AJ135">
      <v>50</v>
    </nc>
  </rcc>
  <rcc rId="24369" sId="3">
    <nc r="AR135">
      <v>50</v>
    </nc>
  </rcc>
  <rcc rId="24370" sId="3">
    <nc r="BA135">
      <v>50</v>
    </nc>
  </rcc>
  <rcv guid="{55F258A9-3656-464A-8209-65541A4A9294}" action="delete"/>
  <rdn rId="0" localSheetId="3" customView="1" name="Z_55F258A9_3656_464A_8209_65541A4A9294_.wvu.Rows" hidden="1" oldHidden="1">
    <formula>Plan!$489:$751</formula>
    <oldFormula>Plan!$489:$751</oldFormula>
  </rdn>
  <rdn rId="0" localSheetId="3" customView="1" name="Z_55F258A9_3656_464A_8209_65541A4A9294_.wvu.Cols" hidden="1" oldHidden="1">
    <formula>Plan!$S:$U,Plan!$BQ:$BT</formula>
    <oldFormula>Plan!$S:$U,Plan!$BQ:$BT</oldFormula>
  </rdn>
  <rdn rId="0" localSheetId="3" customView="1" name="Z_55F258A9_3656_464A_8209_65541A4A9294_.wvu.FilterData" hidden="1" oldHidden="1">
    <formula>Plan!$A$5:$BQ$469</formula>
    <oldFormula>Plan!$A$5:$BQ$469</oldFormula>
  </rdn>
  <rdn rId="0" localSheetId="4" customView="1" name="Z_55F258A9_3656_464A_8209_65541A4A9294_.wvu.FilterData" hidden="1" oldHidden="1">
    <formula>'Delivery Docs Plan'!$I$1:$I$38</formula>
    <oldFormula>'Delivery Docs Plan'!$I$1:$I$38</oldFormula>
  </rdn>
  <rdn rId="0" localSheetId="5" customView="1" name="Z_55F258A9_3656_464A_8209_65541A4A9294_.wvu.Rows" hidden="1" oldHidden="1">
    <formula>'PR Matrix'!$1:$1</formula>
    <oldFormula>'PR Matrix'!$1:$1</oldFormula>
  </rdn>
  <rdn rId="0" localSheetId="5" customView="1" name="Z_55F258A9_3656_464A_8209_65541A4A9294_.wvu.Cols" hidden="1" oldHidden="1">
    <formula>'PR Matrix'!$JK:$XFD</formula>
    <oldFormula>'PR Matrix'!$JK:$XFD</oldFormula>
  </rdn>
  <rdn rId="0" localSheetId="6" customView="1" name="Z_55F258A9_3656_464A_8209_65541A4A9294_.wvu.Cols" hidden="1" oldHidden="1">
    <formula>Allocation!$L:$XFD</formula>
    <oldFormula>Allocation!$L:$XFD</oldFormula>
  </rdn>
  <rdn rId="0" localSheetId="6" customView="1" name="Z_55F258A9_3656_464A_8209_65541A4A9294_.wvu.FilterData" hidden="1" oldHidden="1">
    <formula>Allocation!$A$1:$K$1</formula>
    <oldFormula>Allocation!$A$1:$K$1</oldFormula>
  </rdn>
  <rdn rId="0" localSheetId="7" customView="1" name="Z_55F258A9_3656_464A_8209_65541A4A9294_.wvu.FilterData" hidden="1" oldHidden="1">
    <formula>'SRS Reviews'!$A$1:$S$136</formula>
    <oldFormula>'SRS Reviews'!$A$1:$S$136</oldFormula>
  </rdn>
  <rdn rId="0" localSheetId="8" customView="1" name="Z_55F258A9_3656_464A_8209_65541A4A9294_.wvu.FilterData" hidden="1" oldHidden="1">
    <formula>Estimates!$A$2:$BC$460</formula>
    <oldFormula>Estimates!$A$2:$BC$460</oldFormula>
  </rdn>
  <rdn rId="0" localSheetId="10" customView="1" name="Z_55F258A9_3656_464A_8209_65541A4A9294_.wvu.FilterData" hidden="1" oldHidden="1">
    <formula>'Open SWPRs'!$A$1:$H$615</formula>
    <oldFormula>'Open SWPRs'!$A$1:$H$615</oldFormula>
  </rdn>
  <rdn rId="0" localSheetId="12" customView="1" name="Z_55F258A9_3656_464A_8209_65541A4A9294_.wvu.FilterData" hidden="1" oldHidden="1">
    <formula>'Build Plan'!$D$3:$L$48</formula>
    <oldFormula>'Build Plan'!$D$3:$L$48</oldFormula>
  </rdn>
  <rcv guid="{55F258A9-3656-464A-8209-65541A4A9294}" action="add"/>
</revisions>
</file>

<file path=xl/revisions/revisionLog74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4383" sId="3">
    <oc r="W64" t="inlineStr">
      <is>
        <t>RRB</t>
      </is>
    </oc>
    <nc r="W64" t="inlineStr">
      <is>
        <t>HG</t>
      </is>
    </nc>
  </rcc>
  <rfmt sheetId="3" sqref="W64" start="0" length="2147483647">
    <dxf>
      <font>
        <color auto="1"/>
      </font>
    </dxf>
  </rfmt>
  <rcc rId="24384" sId="3" odxf="1" dxf="1">
    <oc r="AF64" t="inlineStr">
      <is>
        <t>RRB</t>
      </is>
    </oc>
    <nc r="AF64" t="inlineStr">
      <is>
        <t>HG</t>
      </is>
    </nc>
    <odxf>
      <font>
        <sz val="8"/>
        <color theme="0" tint="-0.34998626667073579"/>
      </font>
    </odxf>
    <ndxf>
      <font>
        <sz val="8"/>
        <color theme="0" tint="-0.34998626667073579"/>
      </font>
    </ndxf>
  </rcc>
  <rcc rId="24385" sId="3" odxf="1" dxf="1">
    <oc r="AV64" t="inlineStr">
      <is>
        <t>RRB</t>
      </is>
    </oc>
    <nc r="AV64" t="inlineStr">
      <is>
        <t>HG</t>
      </is>
    </nc>
    <odxf>
      <font>
        <sz val="8"/>
        <color theme="0" tint="-0.34998626667073579"/>
      </font>
    </odxf>
    <ndxf>
      <font>
        <sz val="8"/>
        <color theme="0" tint="-0.34998626667073579"/>
      </font>
    </ndxf>
  </rcc>
  <rcv guid="{83E26134-8071-4B52-B9C2-8B5396DF70B4}" action="delete"/>
  <rdn rId="0" localSheetId="3" customView="1" name="Z_83E26134_8071_4B52_B9C2_8B5396DF70B4_.wvu.Rows" hidden="1" oldHidden="1">
    <formula>Plan!$489:$751</formula>
    <oldFormula>Plan!$489:$751</oldFormula>
  </rdn>
  <rdn rId="0" localSheetId="3" customView="1" name="Z_83E26134_8071_4B52_B9C2_8B5396DF70B4_.wvu.Cols" hidden="1" oldHidden="1">
    <formula>Plan!$S:$U</formula>
    <oldFormula>Plan!$S:$U</oldFormula>
  </rdn>
  <rdn rId="0" localSheetId="3" customView="1" name="Z_83E26134_8071_4B52_B9C2_8B5396DF70B4_.wvu.FilterData" hidden="1" oldHidden="1">
    <formula>Plan!$A$5:$BQ$469</formula>
    <oldFormula>Plan!$A$5:$BQ$469</oldFormula>
  </rdn>
  <rdn rId="0" localSheetId="4" customView="1" name="Z_83E26134_8071_4B52_B9C2_8B5396DF70B4_.wvu.FilterData" hidden="1" oldHidden="1">
    <formula>'Delivery Docs Plan'!$I$1:$I$38</formula>
    <oldFormula>'Delivery Docs Plan'!$I$1:$I$38</oldFormula>
  </rdn>
  <rdn rId="0" localSheetId="5" customView="1" name="Z_83E26134_8071_4B52_B9C2_8B5396DF70B4_.wvu.Rows" hidden="1" oldHidden="1">
    <formula>'PR Matrix'!$1:$1</formula>
    <oldFormula>'PR Matrix'!$1:$1</oldFormula>
  </rdn>
  <rdn rId="0" localSheetId="5" customView="1" name="Z_83E26134_8071_4B52_B9C2_8B5396DF70B4_.wvu.Cols" hidden="1" oldHidden="1">
    <formula>'PR Matrix'!$JK:$XFD</formula>
    <oldFormula>'PR Matrix'!$JK:$XFD</oldFormula>
  </rdn>
  <rdn rId="0" localSheetId="6" customView="1" name="Z_83E26134_8071_4B52_B9C2_8B5396DF70B4_.wvu.Cols" hidden="1" oldHidden="1">
    <formula>Allocation!$L:$XFD</formula>
    <oldFormula>Allocation!$L:$XFD</oldFormula>
  </rdn>
  <rdn rId="0" localSheetId="6" customView="1" name="Z_83E26134_8071_4B52_B9C2_8B5396DF70B4_.wvu.FilterData" hidden="1" oldHidden="1">
    <formula>Allocation!$A$1:$K$1</formula>
    <oldFormula>Allocation!$A$1:$K$1</oldFormula>
  </rdn>
  <rdn rId="0" localSheetId="7" customView="1" name="Z_83E26134_8071_4B52_B9C2_8B5396DF70B4_.wvu.FilterData" hidden="1" oldHidden="1">
    <formula>'SRS Reviews'!$A$1:$S$136</formula>
    <oldFormula>'SRS Reviews'!$A$1:$S$136</oldFormula>
  </rdn>
  <rdn rId="0" localSheetId="8" customView="1" name="Z_83E26134_8071_4B52_B9C2_8B5396DF70B4_.wvu.FilterData" hidden="1" oldHidden="1">
    <formula>Estimates!$A$2:$BC$460</formula>
    <oldFormula>Estimates!$A$2:$BC$460</oldFormula>
  </rdn>
  <rdn rId="0" localSheetId="10" customView="1" name="Z_83E26134_8071_4B52_B9C2_8B5396DF70B4_.wvu.FilterData" hidden="1" oldHidden="1">
    <formula>'Open SWPRs'!$A$1:$H$615</formula>
    <oldFormula>'Open SWPRs'!$A$1:$H$615</oldFormula>
  </rdn>
  <rdn rId="0" localSheetId="12" customView="1" name="Z_83E26134_8071_4B52_B9C2_8B5396DF70B4_.wvu.FilterData" hidden="1" oldHidden="1">
    <formula>'Build Plan'!$D$3:$L$48</formula>
    <oldFormula>'Build Plan'!$D$3:$L$48</oldFormula>
  </rdn>
  <rcv guid="{83E26134-8071-4B52-B9C2-8B5396DF70B4}" action="add"/>
</revisions>
</file>

<file path=xl/revisions/revisionLog75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83E26134-8071-4B52-B9C2-8B5396DF70B4}" action="delete"/>
  <rdn rId="0" localSheetId="3" customView="1" name="Z_83E26134_8071_4B52_B9C2_8B5396DF70B4_.wvu.Rows" hidden="1" oldHidden="1">
    <formula>Plan!$489:$751</formula>
    <oldFormula>Plan!$489:$751</oldFormula>
  </rdn>
  <rdn rId="0" localSheetId="3" customView="1" name="Z_83E26134_8071_4B52_B9C2_8B5396DF70B4_.wvu.Cols" hidden="1" oldHidden="1">
    <formula>Plan!$S:$U</formula>
    <oldFormula>Plan!$S:$U</oldFormula>
  </rdn>
  <rdn rId="0" localSheetId="3" customView="1" name="Z_83E26134_8071_4B52_B9C2_8B5396DF70B4_.wvu.FilterData" hidden="1" oldHidden="1">
    <formula>Plan!$A$5:$BQ$469</formula>
    <oldFormula>Plan!$A$5:$BQ$469</oldFormula>
  </rdn>
  <rdn rId="0" localSheetId="4" customView="1" name="Z_83E26134_8071_4B52_B9C2_8B5396DF70B4_.wvu.FilterData" hidden="1" oldHidden="1">
    <formula>'Delivery Docs Plan'!$I$1:$I$38</formula>
    <oldFormula>'Delivery Docs Plan'!$I$1:$I$38</oldFormula>
  </rdn>
  <rdn rId="0" localSheetId="5" customView="1" name="Z_83E26134_8071_4B52_B9C2_8B5396DF70B4_.wvu.Rows" hidden="1" oldHidden="1">
    <formula>'PR Matrix'!$1:$1</formula>
    <oldFormula>'PR Matrix'!$1:$1</oldFormula>
  </rdn>
  <rdn rId="0" localSheetId="5" customView="1" name="Z_83E26134_8071_4B52_B9C2_8B5396DF70B4_.wvu.Cols" hidden="1" oldHidden="1">
    <formula>'PR Matrix'!$JK:$XFD</formula>
    <oldFormula>'PR Matrix'!$JK:$XFD</oldFormula>
  </rdn>
  <rdn rId="0" localSheetId="6" customView="1" name="Z_83E26134_8071_4B52_B9C2_8B5396DF70B4_.wvu.Cols" hidden="1" oldHidden="1">
    <formula>Allocation!$L:$XFD</formula>
    <oldFormula>Allocation!$L:$XFD</oldFormula>
  </rdn>
  <rdn rId="0" localSheetId="6" customView="1" name="Z_83E26134_8071_4B52_B9C2_8B5396DF70B4_.wvu.FilterData" hidden="1" oldHidden="1">
    <formula>Allocation!$A$1:$K$1</formula>
    <oldFormula>Allocation!$A$1:$K$1</oldFormula>
  </rdn>
  <rdn rId="0" localSheetId="7" customView="1" name="Z_83E26134_8071_4B52_B9C2_8B5396DF70B4_.wvu.FilterData" hidden="1" oldHidden="1">
    <formula>'SRS Reviews'!$A$1:$S$136</formula>
    <oldFormula>'SRS Reviews'!$A$1:$S$136</oldFormula>
  </rdn>
  <rdn rId="0" localSheetId="8" customView="1" name="Z_83E26134_8071_4B52_B9C2_8B5396DF70B4_.wvu.FilterData" hidden="1" oldHidden="1">
    <formula>Estimates!$A$2:$BC$460</formula>
    <oldFormula>Estimates!$A$2:$BC$460</oldFormula>
  </rdn>
  <rdn rId="0" localSheetId="10" customView="1" name="Z_83E26134_8071_4B52_B9C2_8B5396DF70B4_.wvu.FilterData" hidden="1" oldHidden="1">
    <formula>'Open SWPRs'!$A$1:$H$615</formula>
    <oldFormula>'Open SWPRs'!$A$1:$H$615</oldFormula>
  </rdn>
  <rdn rId="0" localSheetId="12" customView="1" name="Z_83E26134_8071_4B52_B9C2_8B5396DF70B4_.wvu.FilterData" hidden="1" oldHidden="1">
    <formula>'Build Plan'!$D$3:$L$48</formula>
    <oldFormula>'Build Plan'!$D$3:$L$48</oldFormula>
  </rdn>
  <rcv guid="{83E26134-8071-4B52-B9C2-8B5396DF70B4}" action="add"/>
</revisions>
</file>

<file path=xl/revisions/revisionLog75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83E26134-8071-4B52-B9C2-8B5396DF70B4}" action="delete"/>
  <rdn rId="0" localSheetId="3" customView="1" name="Z_83E26134_8071_4B52_B9C2_8B5396DF70B4_.wvu.Rows" hidden="1" oldHidden="1">
    <formula>Plan!$489:$751</formula>
    <oldFormula>Plan!$489:$751</oldFormula>
  </rdn>
  <rdn rId="0" localSheetId="3" customView="1" name="Z_83E26134_8071_4B52_B9C2_8B5396DF70B4_.wvu.Cols" hidden="1" oldHidden="1">
    <formula>Plan!$S:$U</formula>
    <oldFormula>Plan!$S:$U</oldFormula>
  </rdn>
  <rdn rId="0" localSheetId="3" customView="1" name="Z_83E26134_8071_4B52_B9C2_8B5396DF70B4_.wvu.FilterData" hidden="1" oldHidden="1">
    <formula>Plan!$A$5:$BQ$469</formula>
    <oldFormula>Plan!$A$5:$BQ$469</oldFormula>
  </rdn>
  <rdn rId="0" localSheetId="4" customView="1" name="Z_83E26134_8071_4B52_B9C2_8B5396DF70B4_.wvu.FilterData" hidden="1" oldHidden="1">
    <formula>'Delivery Docs Plan'!$I$1:$I$38</formula>
    <oldFormula>'Delivery Docs Plan'!$I$1:$I$38</oldFormula>
  </rdn>
  <rdn rId="0" localSheetId="5" customView="1" name="Z_83E26134_8071_4B52_B9C2_8B5396DF70B4_.wvu.Rows" hidden="1" oldHidden="1">
    <formula>'PR Matrix'!$1:$1</formula>
    <oldFormula>'PR Matrix'!$1:$1</oldFormula>
  </rdn>
  <rdn rId="0" localSheetId="5" customView="1" name="Z_83E26134_8071_4B52_B9C2_8B5396DF70B4_.wvu.Cols" hidden="1" oldHidden="1">
    <formula>'PR Matrix'!$JK:$XFD</formula>
    <oldFormula>'PR Matrix'!$JK:$XFD</oldFormula>
  </rdn>
  <rdn rId="0" localSheetId="6" customView="1" name="Z_83E26134_8071_4B52_B9C2_8B5396DF70B4_.wvu.Cols" hidden="1" oldHidden="1">
    <formula>Allocation!$L:$XFD</formula>
    <oldFormula>Allocation!$L:$XFD</oldFormula>
  </rdn>
  <rdn rId="0" localSheetId="6" customView="1" name="Z_83E26134_8071_4B52_B9C2_8B5396DF70B4_.wvu.FilterData" hidden="1" oldHidden="1">
    <formula>Allocation!$A$1:$K$1</formula>
    <oldFormula>Allocation!$A$1:$K$1</oldFormula>
  </rdn>
  <rdn rId="0" localSheetId="7" customView="1" name="Z_83E26134_8071_4B52_B9C2_8B5396DF70B4_.wvu.FilterData" hidden="1" oldHidden="1">
    <formula>'SRS Reviews'!$A$1:$S$136</formula>
    <oldFormula>'SRS Reviews'!$A$1:$S$136</oldFormula>
  </rdn>
  <rdn rId="0" localSheetId="8" customView="1" name="Z_83E26134_8071_4B52_B9C2_8B5396DF70B4_.wvu.FilterData" hidden="1" oldHidden="1">
    <formula>Estimates!$A$2:$BC$460</formula>
    <oldFormula>Estimates!$A$2:$BC$460</oldFormula>
  </rdn>
  <rdn rId="0" localSheetId="10" customView="1" name="Z_83E26134_8071_4B52_B9C2_8B5396DF70B4_.wvu.FilterData" hidden="1" oldHidden="1">
    <formula>'Open SWPRs'!$A$1:$H$615</formula>
    <oldFormula>'Open SWPRs'!$A$1:$H$615</oldFormula>
  </rdn>
  <rdn rId="0" localSheetId="12" customView="1" name="Z_83E26134_8071_4B52_B9C2_8B5396DF70B4_.wvu.FilterData" hidden="1" oldHidden="1">
    <formula>'Build Plan'!$D$3:$L$48</formula>
    <oldFormula>'Build Plan'!$D$3:$L$48</oldFormula>
  </rdn>
  <rcv guid="{83E26134-8071-4B52-B9C2-8B5396DF70B4}" action="add"/>
</revisions>
</file>

<file path=xl/revisions/revisionLog75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4422" sId="3" odxf="1" dxf="1">
    <nc r="V410">
      <v>3</v>
    </nc>
    <odxf/>
    <ndxf/>
  </rcc>
  <rcc rId="24423" sId="3" odxf="1" dxf="1">
    <nc r="V413">
      <v>3</v>
    </nc>
    <odxf/>
    <ndxf/>
  </rcc>
  <rcc rId="24424" sId="3" odxf="1" dxf="1">
    <nc r="V415">
      <v>3</v>
    </nc>
    <odxf/>
    <ndxf/>
  </rcc>
</revisions>
</file>

<file path=xl/revisions/revisionLog75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4425" sId="3">
    <nc r="AQ410">
      <v>50</v>
    </nc>
  </rcc>
  <rcv guid="{38797761-B6E7-4EBC-86AC-BCA6FEF8021E}" action="delete"/>
  <rdn rId="0" localSheetId="3" customView="1" name="Z_38797761_B6E7_4EBC_86AC_BCA6FEF8021E_.wvu.Rows" hidden="1" oldHidden="1">
    <formula>Plan!$489:$751</formula>
    <oldFormula>Plan!$489:$751</oldFormula>
  </rdn>
  <rdn rId="0" localSheetId="3" customView="1" name="Z_38797761_B6E7_4EBC_86AC_BCA6FEF8021E_.wvu.Cols" hidden="1" oldHidden="1">
    <formula>Plan!$S:$U,Plan!$AL:$AL,Plan!$AN:$AO,Plan!$BQ:$BT</formula>
    <oldFormula>Plan!$S:$U,Plan!$AL:$AL,Plan!$AN:$AO,Plan!$BQ:$BT</oldFormula>
  </rdn>
  <rdn rId="0" localSheetId="3" customView="1" name="Z_38797761_B6E7_4EBC_86AC_BCA6FEF8021E_.wvu.FilterData" hidden="1" oldHidden="1">
    <formula>Plan!$BG$5:$BQ$469</formula>
    <oldFormula>Plan!$BG$5:$BQ$469</oldFormula>
  </rdn>
  <rdn rId="0" localSheetId="4" customView="1" name="Z_38797761_B6E7_4EBC_86AC_BCA6FEF8021E_.wvu.FilterData" hidden="1" oldHidden="1">
    <formula>'Delivery Docs Plan'!$I$1:$I$38</formula>
    <oldFormula>'Delivery Docs Plan'!$I$1:$I$38</oldFormula>
  </rdn>
  <rdn rId="0" localSheetId="5" customView="1" name="Z_38797761_B6E7_4EBC_86AC_BCA6FEF8021E_.wvu.Rows" hidden="1" oldHidden="1">
    <formula>'PR Matrix'!$1:$2</formula>
    <oldFormula>'PR Matrix'!$1:$2</oldFormula>
  </rdn>
  <rdn rId="0" localSheetId="5" customView="1" name="Z_38797761_B6E7_4EBC_86AC_BCA6FEF8021E_.wvu.Cols" hidden="1" oldHidden="1">
    <formula>'PR Matrix'!$JK:$XFD</formula>
    <oldFormula>'PR Matrix'!$JK:$XFD</oldFormula>
  </rdn>
  <rdn rId="0" localSheetId="6" customView="1" name="Z_38797761_B6E7_4EBC_86AC_BCA6FEF8021E_.wvu.Cols" hidden="1" oldHidden="1">
    <formula>Allocation!$L:$XFD</formula>
    <oldFormula>Allocation!$L:$XFD</oldFormula>
  </rdn>
  <rdn rId="0" localSheetId="6" customView="1" name="Z_38797761_B6E7_4EBC_86AC_BCA6FEF8021E_.wvu.FilterData" hidden="1" oldHidden="1">
    <formula>Allocation!$A$1:$K$1</formula>
    <oldFormula>Allocation!$A$1:$K$1</oldFormula>
  </rdn>
  <rdn rId="0" localSheetId="7" customView="1" name="Z_38797761_B6E7_4EBC_86AC_BCA6FEF8021E_.wvu.FilterData" hidden="1" oldHidden="1">
    <formula>'SRS Reviews'!$A$1:$S$136</formula>
    <oldFormula>'SRS Reviews'!$A$1:$S$136</oldFormula>
  </rdn>
  <rdn rId="0" localSheetId="8" customView="1" name="Z_38797761_B6E7_4EBC_86AC_BCA6FEF8021E_.wvu.FilterData" hidden="1" oldHidden="1">
    <formula>Estimates!$A$2:$BC$460</formula>
    <oldFormula>Estimates!$A$2:$BC$460</oldFormula>
  </rdn>
  <rdn rId="0" localSheetId="10" customView="1" name="Z_38797761_B6E7_4EBC_86AC_BCA6FEF8021E_.wvu.FilterData" hidden="1" oldHidden="1">
    <formula>'Open SWPRs'!$A$1:$H$615</formula>
    <oldFormula>'Open SWPRs'!$A$1:$H$615</oldFormula>
  </rdn>
  <rdn rId="0" localSheetId="12" customView="1" name="Z_38797761_B6E7_4EBC_86AC_BCA6FEF8021E_.wvu.FilterData" hidden="1" oldHidden="1">
    <formula>'Build Plan'!$D$3:$L$48</formula>
    <oldFormula>'Build Plan'!$D$3:$L$48</oldFormula>
  </rdn>
  <rcv guid="{38797761-B6E7-4EBC-86AC-BCA6FEF8021E}" action="add"/>
</revisions>
</file>

<file path=xl/revisions/revisionLog75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55F258A9-3656-464A-8209-65541A4A9294}" action="delete"/>
  <rdn rId="0" localSheetId="3" customView="1" name="Z_55F258A9_3656_464A_8209_65541A4A9294_.wvu.Rows" hidden="1" oldHidden="1">
    <formula>Plan!$489:$751</formula>
    <oldFormula>Plan!$489:$751</oldFormula>
  </rdn>
  <rdn rId="0" localSheetId="3" customView="1" name="Z_55F258A9_3656_464A_8209_65541A4A9294_.wvu.Cols" hidden="1" oldHidden="1">
    <formula>Plan!$S:$U,Plan!$BQ:$BT</formula>
    <oldFormula>Plan!$S:$U,Plan!$BQ:$BT</oldFormula>
  </rdn>
  <rdn rId="0" localSheetId="3" customView="1" name="Z_55F258A9_3656_464A_8209_65541A4A9294_.wvu.FilterData" hidden="1" oldHidden="1">
    <formula>Plan!$A$5:$BQ$469</formula>
    <oldFormula>Plan!$A$5:$BQ$469</oldFormula>
  </rdn>
  <rdn rId="0" localSheetId="4" customView="1" name="Z_55F258A9_3656_464A_8209_65541A4A9294_.wvu.FilterData" hidden="1" oldHidden="1">
    <formula>'Delivery Docs Plan'!$I$1:$I$38</formula>
    <oldFormula>'Delivery Docs Plan'!$I$1:$I$38</oldFormula>
  </rdn>
  <rdn rId="0" localSheetId="5" customView="1" name="Z_55F258A9_3656_464A_8209_65541A4A9294_.wvu.Rows" hidden="1" oldHidden="1">
    <formula>'PR Matrix'!$1:$1</formula>
    <oldFormula>'PR Matrix'!$1:$1</oldFormula>
  </rdn>
  <rdn rId="0" localSheetId="5" customView="1" name="Z_55F258A9_3656_464A_8209_65541A4A9294_.wvu.Cols" hidden="1" oldHidden="1">
    <formula>'PR Matrix'!$JK:$XFD</formula>
    <oldFormula>'PR Matrix'!$JK:$XFD</oldFormula>
  </rdn>
  <rdn rId="0" localSheetId="6" customView="1" name="Z_55F258A9_3656_464A_8209_65541A4A9294_.wvu.Cols" hidden="1" oldHidden="1">
    <formula>Allocation!$L:$XFD</formula>
    <oldFormula>Allocation!$L:$XFD</oldFormula>
  </rdn>
  <rdn rId="0" localSheetId="6" customView="1" name="Z_55F258A9_3656_464A_8209_65541A4A9294_.wvu.FilterData" hidden="1" oldHidden="1">
    <formula>Allocation!$A$1:$K$1</formula>
    <oldFormula>Allocation!$A$1:$K$1</oldFormula>
  </rdn>
  <rdn rId="0" localSheetId="7" customView="1" name="Z_55F258A9_3656_464A_8209_65541A4A9294_.wvu.FilterData" hidden="1" oldHidden="1">
    <formula>'SRS Reviews'!$A$1:$S$136</formula>
    <oldFormula>'SRS Reviews'!$A$1:$S$136</oldFormula>
  </rdn>
  <rdn rId="0" localSheetId="8" customView="1" name="Z_55F258A9_3656_464A_8209_65541A4A9294_.wvu.FilterData" hidden="1" oldHidden="1">
    <formula>Estimates!$A$2:$BC$460</formula>
    <oldFormula>Estimates!$A$2:$BC$460</oldFormula>
  </rdn>
  <rdn rId="0" localSheetId="10" customView="1" name="Z_55F258A9_3656_464A_8209_65541A4A9294_.wvu.FilterData" hidden="1" oldHidden="1">
    <formula>'Open SWPRs'!$A$1:$H$615</formula>
    <oldFormula>'Open SWPRs'!$A$1:$H$615</oldFormula>
  </rdn>
  <rdn rId="0" localSheetId="12" customView="1" name="Z_55F258A9_3656_464A_8209_65541A4A9294_.wvu.FilterData" hidden="1" oldHidden="1">
    <formula>'Build Plan'!$D$3:$L$48</formula>
    <oldFormula>'Build Plan'!$D$3:$L$48</oldFormula>
  </rdn>
  <rcv guid="{55F258A9-3656-464A-8209-65541A4A9294}" action="add"/>
</revisions>
</file>

<file path=xl/revisions/revisionLog75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rc rId="24450" sId="5" ref="G1:G1048576" action="deleteCol">
    <undo index="4" exp="area" ref3D="1" dr="$A$480:$XFD$481" dn="Z_FDCD7FD4_7D62_43EB_A646_C382CC277444_.wvu.Rows" sId="5"/>
    <undo index="2" exp="area" ref3D="1" dr="$A$1:$XFD$2" dn="Z_FDCD7FD4_7D62_43EB_A646_C382CC277444_.wvu.Rows" sId="5"/>
    <undo index="4" exp="area" ref3D="1" dr="$A$480:$XFD$481" dn="Z_FD5F77AF_5A8F_4B6D_961B_C7FD9D452FD5_.wvu.Rows" sId="5"/>
    <undo index="2" exp="area" ref3D="1" dr="$A$1:$XFD$2" dn="Z_FD5F77AF_5A8F_4B6D_961B_C7FD9D452FD5_.wvu.Rows" sId="5"/>
    <undo index="4" exp="area" ref3D="1" dr="$A$480:$XFD$481" dn="Z_FAFF16D3_22B3_4C97_ACCF_EE39802F6088_.wvu.Rows" sId="5"/>
    <undo index="2" exp="area" ref3D="1" dr="$A$1:$XFD$2" dn="Z_FAFF16D3_22B3_4C97_ACCF_EE39802F6088_.wvu.Rows" sId="5"/>
    <undo index="0" exp="area" ref3D="1" dr="$A$1:$XFD$1" dn="Z_FAA25FCE_18C5_403C_9C68_9D1F88B3F7EB_.wvu.Rows" sId="5"/>
    <undo index="0" exp="area" ref3D="1" dr="$JK$1:$XFD$1048576" dn="Z_FAA25FCE_18C5_403C_9C68_9D1F88B3F7EB_.wvu.Cols" sId="5"/>
    <undo index="4" exp="area" ref3D="1" dr="$A$480:$XFD$481" dn="Z_FA025E0E_AAB4_48EA_A8D2_9619F0E6F664_.wvu.Rows" sId="5"/>
    <undo index="2" exp="area" ref3D="1" dr="$A$1:$XFD$2" dn="Z_FA025E0E_AAB4_48EA_A8D2_9619F0E6F664_.wvu.Rows" sId="5"/>
    <undo index="0" exp="area" ref3D="1" dr="$A$1:$XFD$2" dn="Z_DE76E38F_A1D1_4A3E_9C90_F4B6007A1049_.wvu.Rows" sId="5"/>
    <undo index="0" exp="area" ref3D="1" dr="$JK$1:$XFD$1048576" dn="Z_DE76E38F_A1D1_4A3E_9C90_F4B6007A1049_.wvu.Cols" sId="5"/>
    <undo index="0" exp="area" ref3D="1" dr="$A$1:$XFD$2" dn="Z_DD3C4055_6E9F_4337_AF3C_EAB14138E2FC_.wvu.Rows" sId="5"/>
    <undo index="0" exp="area" ref3D="1" dr="$JK$1:$XFD$1048576" dn="Z_DD3C4055_6E9F_4337_AF3C_EAB14138E2FC_.wvu.Cols" sId="5"/>
    <undo index="0" exp="area" ref3D="1" dr="$A$1:$XFD$2" dn="Z_D610A0E1_F9A9_4C9F_867A_9AA8DA5806C3_.wvu.Rows" sId="5"/>
    <undo index="0" exp="area" ref3D="1" dr="$JK$1:$XFD$1048576" dn="Z_D610A0E1_F9A9_4C9F_867A_9AA8DA5806C3_.wvu.Cols" sId="5"/>
    <undo index="0" exp="area" ref3D="1" dr="$A$1:$XFD$2" dn="Z_D0EC701B_BF59_424D_AF90_FAB54F5D9032_.wvu.Rows" sId="5"/>
    <undo index="4" exp="area" ref3D="1" dr="$A$480:$XFD$481" dn="Z_C8A50DBD_6717_4739_8372_D23519BF2F10_.wvu.Rows" sId="5"/>
    <undo index="2" exp="area" ref3D="1" dr="$A$1:$XFD$2" dn="Z_C8A50DBD_6717_4739_8372_D23519BF2F10_.wvu.Rows" sId="5"/>
    <undo index="0" exp="area" ref3D="1" dr="$A$1:$XFD$1" dn="Z_C86AD4D7_9E8D_47DB_A1F4_C303F6E9F37B_.wvu.Rows" sId="5"/>
    <undo index="0" exp="area" ref3D="1" dr="$JK$1:$XFD$1048576" dn="Z_C86AD4D7_9E8D_47DB_A1F4_C303F6E9F37B_.wvu.Cols" sId="5"/>
    <undo index="0" exp="area" ref3D="1" dr="$A$1:$XFD$2" dn="Z_BFE285D7_067E_4802_A267_8E7CA36A08B9_.wvu.Rows" sId="5"/>
    <undo index="0" exp="area" ref3D="1" dr="$JK$1:$XFD$1048576" dn="Z_BFE285D7_067E_4802_A267_8E7CA36A08B9_.wvu.Cols" sId="5"/>
    <undo index="0" exp="area" ref3D="1" dr="$A$1:$XFD$1" dn="Z_BEFB98C7_6620_4730_80CE_706FB1439778_.wvu.Rows" sId="5"/>
    <undo index="0" exp="area" ref3D="1" dr="$A$1:$XFD$2" dn="Z_BC89DC8A_F93A_4EB3_ACCA_03228A52DC73_.wvu.Rows" sId="5"/>
    <undo index="0" exp="area" ref3D="1" dr="$JK$1:$XFD$1048576" dn="Z_BC89DC8A_F93A_4EB3_ACCA_03228A52DC73_.wvu.Cols" sId="5"/>
    <undo index="0" exp="area" ref3D="1" dr="$A$1:$XFD$2" dn="Z_B83B79D9_617A_4F50_8CCC_C97938364272_.wvu.Rows" sId="5"/>
    <undo index="0" exp="area" ref3D="1" dr="$JK$1:$XFD$1048576" dn="Z_B83B79D9_617A_4F50_8CCC_C97938364272_.wvu.Cols" sId="5"/>
    <undo index="0" exp="area" ref3D="1" dr="$A$1:$XFD$2" dn="Z_B6DA4F4E_AC5A_4095_8D8B_FD639A9E9F62_.wvu.Rows" sId="5"/>
    <undo index="0" exp="area" ref3D="1" dr="$A$1:$XFD$2" dn="Z_B3C29866_3474_43EA_99AD_F394C9416B2B_.wvu.Rows" sId="5"/>
    <undo index="0" exp="area" ref3D="1" dr="$JK$1:$XFD$1048576" dn="Z_B3C29866_3474_43EA_99AD_F394C9416B2B_.wvu.Cols" sId="5"/>
    <undo index="0" exp="area" ref3D="1" dr="$A$1:$XFD$2" dn="Z_B25C0761_BDC6_44DE_BC09_A587D4005716_.wvu.Rows" sId="5"/>
    <undo index="0" exp="area" ref3D="1" dr="$JK$1:$XFD$1048576" dn="Z_B25C0761_BDC6_44DE_BC09_A587D4005716_.wvu.Cols" sId="5"/>
    <undo index="0" exp="area" ref3D="1" dr="$A$1:$XFD$2" dn="Z_B0A275E6_A927_469D_A668_DC597A053ECA_.wvu.Rows" sId="5"/>
    <undo index="0" exp="area" ref3D="1" dr="$JK$1:$XFD$1048576" dn="Z_B0A275E6_A927_469D_A668_DC597A053ECA_.wvu.Cols" sId="5"/>
    <undo index="4" exp="area" ref3D="1" dr="$A$480:$XFD$481" dn="Z_AEC31DE9_BA39_44BD_BD19_C1C878D510AE_.wvu.Rows" sId="5"/>
    <undo index="2" exp="area" ref3D="1" dr="$A$1:$XFD$2" dn="Z_AEC31DE9_BA39_44BD_BD19_C1C878D510AE_.wvu.Rows" sId="5"/>
    <undo index="0" exp="area" ref3D="1" dr="$A$1:$XFD$1" dn="Z_AE09ED29_F6F7_475A_B5BB_3958EA691268_.wvu.Rows" sId="5"/>
    <undo index="0" exp="area" ref3D="1" dr="$JK$1:$XFD$1048576" dn="Z_AE09ED29_F6F7_475A_B5BB_3958EA691268_.wvu.Cols" sId="5"/>
    <undo index="0" exp="area" ref3D="1" dr="$A$1:$XFD$2" dn="Z_A779676E_2DE4_4B43_BC39_AEC5C199B098_.wvu.Rows" sId="5"/>
    <undo index="0" exp="area" ref3D="1" dr="$JK$1:$XFD$1048576" dn="Z_A779676E_2DE4_4B43_BC39_AEC5C199B098_.wvu.Cols" sId="5"/>
    <undo index="0" exp="area" ref3D="1" dr="$A$1:$XFD$2" dn="Z_A158213F_CC1A_4B2F_8FB3_2D0E9377D318_.wvu.Rows" sId="5"/>
    <undo index="0" exp="area" ref3D="1" dr="$A$1:$XFD$2" dn="Z_9D72E9D6_9DB4_482E_B9DD_F58734D01B5E_.wvu.Rows" sId="5"/>
    <undo index="0" exp="area" ref3D="1" dr="$JK$1:$XFD$1048576" dn="Z_9D72E9D6_9DB4_482E_B9DD_F58734D01B5E_.wvu.Cols" sId="5"/>
    <undo index="0" exp="area" ref3D="1" dr="$A$1:$XFD$2" dn="Z_9D5226FB_7DD3_447E_B45C_6EAA60152D32_.wvu.Rows" sId="5"/>
    <undo index="0" exp="area" ref3D="1" dr="$A$1:$XFD$2" dn="Z_9C0FECB6_0701_4CC9_8224_D04A63FFA855_.wvu.Rows" sId="5"/>
    <undo index="0" exp="area" ref3D="1" dr="$JK$1:$XFD$1048576" dn="Z_9C0FECB6_0701_4CC9_8224_D04A63FFA855_.wvu.Cols" sId="5"/>
    <undo index="0" exp="area" ref3D="1" dr="$A$1:$XFD$2" dn="Z_9AFDC459_5911_4A65_BA30_55870CCEC21D_.wvu.Rows" sId="5"/>
    <undo index="0" exp="area" ref3D="1" dr="$JK$1:$XFD$1048576" dn="Z_9AFDC459_5911_4A65_BA30_55870CCEC21D_.wvu.Cols" sId="5"/>
    <undo index="0" exp="area" ref3D="1" dr="$A$1:$XFD$1" dn="Z_999D8AAC_C53E_4106_83D2_C9E986396FD9_.wvu.Rows" sId="5"/>
    <undo index="0" exp="area" ref3D="1" dr="$JK$1:$XFD$1048576" dn="Z_999D8AAC_C53E_4106_83D2_C9E986396FD9_.wvu.Cols" sId="5"/>
    <undo index="0" exp="area" ref3D="1" dr="$A$1:$XFD$2" dn="Z_97AAAFE3_C681_4E27_A277_F09D7DA8C2DD_.wvu.Rows" sId="5"/>
    <undo index="0" exp="area" ref3D="1" dr="$JK$1:$XFD$1048576" dn="Z_97AAAFE3_C681_4E27_A277_F09D7DA8C2DD_.wvu.Cols" sId="5"/>
    <undo index="0" exp="area" ref3D="1" dr="$A$1:$XFD$2" dn="Z_949F8C7F_DA00_479D_BDE6_6166B149A403_.wvu.Rows" sId="5"/>
    <undo index="0" exp="area" ref3D="1" dr="$JK$1:$XFD$1048576" dn="Z_949F8C7F_DA00_479D_BDE6_6166B149A403_.wvu.Cols" sId="5"/>
    <undo index="0" exp="area" ref3D="1" dr="$A$1:$XFD$2" dn="Z_94202DE1_E113_4D8D_96A4_4561FB59780B_.wvu.Rows" sId="5"/>
    <undo index="0" exp="area" ref3D="1" dr="$JK$1:$XFD$1048576" dn="Z_94202DE1_E113_4D8D_96A4_4561FB59780B_.wvu.Cols" sId="5"/>
    <undo index="0" exp="area" ref3D="1" dr="$A$1:$XFD$2" dn="Z_90088769_7D29_4324_882D_1F352DFBE762_.wvu.Rows" sId="5"/>
    <undo index="0" exp="area" ref3D="1" dr="$JK$1:$XFD$1048576" dn="Z_90088769_7D29_4324_882D_1F352DFBE762_.wvu.Cols" sId="5"/>
    <undo index="0" exp="area" ref3D="1" dr="$A$1:$XFD$1" dn="Z_8F2E2A3B_020D_4DD4_B354_81D162F69C48_.wvu.Rows" sId="5"/>
    <undo index="0" exp="area" ref3D="1" dr="$A$1:$XFD$2" dn="Z_8B0C1710_8C04_443E_9575_8D8EEDA52030_.wvu.Rows" sId="5"/>
    <undo index="0" exp="area" ref3D="1" dr="$A$1:$XFD$2" dn="Z_8AEE08A2_F73E_41EF_8662_F43F5532F7EC_.wvu.Rows" sId="5"/>
    <undo index="4" exp="area" ref3D="1" dr="$A$480:$XFD$481" dn="Z_88EF00F5_A891_4E1F_BEBC_C770D5AFEF26_.wvu.Rows" sId="5"/>
    <undo index="2" exp="area" ref3D="1" dr="$A$1:$XFD$2" dn="Z_88EF00F5_A891_4E1F_BEBC_C770D5AFEF26_.wvu.Rows" sId="5"/>
    <undo index="0" exp="area" ref3D="1" dr="$A$1:$XFD$2" dn="Z_840FED42_BEAD_40B5_87A2_918C1E6D4128_.wvu.Rows" sId="5"/>
    <undo index="0" exp="area" ref3D="1" dr="$JK$1:$XFD$1048576" dn="Z_840FED42_BEAD_40B5_87A2_918C1E6D4128_.wvu.Cols" sId="5"/>
    <undo index="0" exp="area" ref3D="1" dr="$A$1:$XFD$1" dn="Z_83E26134_8071_4B52_B9C2_8B5396DF70B4_.wvu.Rows" sId="5"/>
    <undo index="0" exp="area" ref3D="1" dr="$JK$1:$XFD$1048576" dn="Z_83E26134_8071_4B52_B9C2_8B5396DF70B4_.wvu.Cols" sId="5"/>
    <undo index="0" exp="area" ref3D="1" dr="$A$1:$XFD$2" dn="Z_7F19FCB4_9655_4ECF_8001_8401CA1B1084_.wvu.Rows" sId="5"/>
    <undo index="4" exp="area" ref3D="1" dr="$A$480:$XFD$480" dn="Z_7E4E90D1_59D3_46C2_B9C5_B4A6E53BE0B7_.wvu.Rows" sId="5"/>
    <undo index="2" exp="area" ref3D="1" dr="$A$1:$XFD$2" dn="Z_7E4E90D1_59D3_46C2_B9C5_B4A6E53BE0B7_.wvu.Rows" sId="5"/>
    <undo index="1" exp="area" ref3D="1" dr="$A$481:$XFD$481" dn="Z_7E4E90D1_59D3_46C2_B9C5_B4A6E53BE0B7_.wvu.Rows" sId="5"/>
    <undo index="0" exp="area" ref3D="1" dr="$A$1:$XFD$2" dn="Z_7E493E76_89EF_40BE_995A_6CD5B38BE486_.wvu.Rows" sId="5"/>
    <undo index="4" exp="area" ref3D="1" dr="$A$480:$XFD$481" dn="Z_774D3B22_FAD7_45CC_9FF9_C08635F41395_.wvu.Rows" sId="5"/>
    <undo index="2" exp="area" ref3D="1" dr="$A$1:$XFD$2" dn="Z_774D3B22_FAD7_45CC_9FF9_C08635F41395_.wvu.Rows" sId="5"/>
    <undo index="4" exp="area" ref3D="1" dr="$A$480:$XFD$481" dn="Z_6FA7792A_1E8F_4225_B55B_C3225E2EEAC0_.wvu.Rows" sId="5"/>
    <undo index="2" exp="area" ref3D="1" dr="$A$1:$XFD$2" dn="Z_6FA7792A_1E8F_4225_B55B_C3225E2EEAC0_.wvu.Rows" sId="5"/>
    <undo index="0" exp="area" ref3D="1" dr="$A$1:$XFD$2" dn="Z_6C263B97_64ED_4CE6_9B05_42BE2811A349_.wvu.Rows" sId="5"/>
    <undo index="0" exp="area" ref3D="1" dr="$JK$1:$XFD$1048576" dn="Z_6C263B97_64ED_4CE6_9B05_42BE2811A349_.wvu.Cols" sId="5"/>
    <undo index="0" exp="area" ref3D="1" dr="$A$1:$XFD$2" dn="Z_6568F72F_D597_4229_B333_125FDE9654F7_.wvu.Rows" sId="5"/>
    <undo index="0" exp="area" ref3D="1" dr="$JK$1:$XFD$1048576" dn="Z_6568F72F_D597_4229_B333_125FDE9654F7_.wvu.Cols" sId="5"/>
    <undo index="0" exp="area" ref3D="1" dr="$A$1:$XFD$2" dn="Z_653F5373_3423_4857_B839_026BFFD3E0C5_.wvu.Rows" sId="5"/>
    <undo index="0" exp="area" ref3D="1" dr="$A$1:$XFD$2" dn="Z_607CCD9B_4659_4BD7_A174_E12C78E5291C_.wvu.Rows" sId="5"/>
    <undo index="4" exp="area" ref3D="1" dr="$A$480:$XFD$480" dn="Z_5DABD3DD_3B7F_4D0A_8278_3CABF5A7C879_.wvu.Rows" sId="5"/>
    <undo index="2" exp="area" ref3D="1" dr="$A$1:$XFD$2" dn="Z_5DABD3DD_3B7F_4D0A_8278_3CABF5A7C879_.wvu.Rows" sId="5"/>
    <undo index="1" exp="area" ref3D="1" dr="$A$481:$XFD$481" dn="Z_5DABD3DD_3B7F_4D0A_8278_3CABF5A7C879_.wvu.Rows" sId="5"/>
    <undo index="0" exp="area" ref3D="1" dr="$A$1:$XFD$2" dn="Z_5B263600_835E_44BD_B687_603D70FECA3D_.wvu.Rows" sId="5"/>
    <undo index="0" exp="area" ref3D="1" dr="$JK$1:$XFD$1048576" dn="Z_5B263600_835E_44BD_B687_603D70FECA3D_.wvu.Cols" sId="5"/>
    <undo index="0" exp="area" ref3D="1" dr="$A$1:$XFD$2" dn="Z_5AC86898_99C0_40C8_A183_7BCAFD4A38C0_.wvu.Rows" sId="5"/>
    <undo index="0" exp="area" ref3D="1" dr="$JK$1:$XFD$1048576" dn="Z_5AC86898_99C0_40C8_A183_7BCAFD4A38C0_.wvu.Cols" sId="5"/>
    <undo index="0" exp="area" ref3D="1" dr="$A$1:$XFD$1" dn="Z_55F258A9_3656_464A_8209_65541A4A9294_.wvu.Rows" sId="5"/>
    <undo index="0" exp="area" ref3D="1" dr="$JK$1:$XFD$1048576" dn="Z_55F258A9_3656_464A_8209_65541A4A9294_.wvu.Cols" sId="5"/>
    <undo index="0" exp="area" ref3D="1" dr="$A$1:$XFD$2" dn="Z_5435B979_CD36_44F0_9662_F3B5AC1F741D_.wvu.Rows" sId="5"/>
    <undo index="0" exp="area" ref3D="1" dr="$JK$1:$XFD$1048576" dn="Z_519FF1E7_076F_47C2_91B9_C17D2E1B6520_.wvu.Cols" sId="5"/>
    <undo index="4" exp="area" ref3D="1" dr="$A$480:$XFD$480" dn="Z_4F91CC6A_177C_44AE_BD3E_9ACFF52E4BB6_.wvu.Rows" sId="5"/>
    <undo index="2" exp="area" ref3D="1" dr="$A$1:$XFD$2" dn="Z_4F91CC6A_177C_44AE_BD3E_9ACFF52E4BB6_.wvu.Rows" sId="5"/>
    <undo index="1" exp="area" ref3D="1" dr="$A$481:$XFD$481" dn="Z_4F91CC6A_177C_44AE_BD3E_9ACFF52E4BB6_.wvu.Rows" sId="5"/>
    <undo index="0" exp="area" ref3D="1" dr="$A$1:$XFD$2" dn="Z_4E796616_3F1B_4206_9288_54987A052220_.wvu.Rows" sId="5"/>
    <undo index="4" exp="area" ref3D="1" dr="$A$480:$XFD$481" dn="Z_4E38BAA4_F7A0_4986_9C0B_2533153E78A8_.wvu.Rows" sId="5"/>
    <undo index="2" exp="area" ref3D="1" dr="$A$1:$XFD$2" dn="Z_4E38BAA4_F7A0_4986_9C0B_2533153E78A8_.wvu.Rows" sId="5"/>
    <undo index="0" exp="area" ref3D="1" dr="$A$1:$XFD$1" dn="Z_4D08A3CF_1088_461D_8FD0_F77F7A12F47A_.wvu.Rows" sId="5"/>
    <undo index="0" exp="area" ref3D="1" dr="$JK$1:$XFD$1048576" dn="Z_4D08A3CF_1088_461D_8FD0_F77F7A12F47A_.wvu.Cols" sId="5"/>
    <undo index="0" exp="area" ref3D="1" dr="$A$1:$XFD$1" dn="Z_4C910842_2C9A_49B1_8859_E7171BF1B407_.wvu.Rows" sId="5"/>
    <undo index="0" exp="area" ref3D="1" dr="$JK$1:$XFD$1048576" dn="Z_4C910842_2C9A_49B1_8859_E7171BF1B407_.wvu.Cols" sId="5"/>
    <undo index="4" exp="area" ref3D="1" dr="$A$480:$XFD$480" dn="Z_4864356C_2EA4_4798_837B_554A65950AB7_.wvu.Rows" sId="5"/>
    <undo index="2" exp="area" ref3D="1" dr="$A$1:$XFD$2" dn="Z_4864356C_2EA4_4798_837B_554A65950AB7_.wvu.Rows" sId="5"/>
    <undo index="1" exp="area" ref3D="1" dr="$A$481:$XFD$481" dn="Z_4864356C_2EA4_4798_837B_554A65950AB7_.wvu.Rows" sId="5"/>
    <undo index="0" exp="area" ref3D="1" dr="$A$1:$XFD$2" dn="Z_440820DD_D35F_4284_A020_75AFCB09A713_.wvu.Rows" sId="5"/>
    <undo index="0" exp="area" ref3D="1" dr="$JK$1:$XFD$1048576" dn="Z_440820DD_D35F_4284_A020_75AFCB09A713_.wvu.Cols" sId="5"/>
    <undo index="0" exp="area" ref3D="1" dr="$A$1:$XFD$1" dn="Z_3ACD5A93_9B0E_40EA_8179_EDF0714A0F5F_.wvu.Rows" sId="5"/>
    <undo index="0" exp="area" ref3D="1" dr="$JK$1:$XFD$1048576" dn="Z_3ACD5A93_9B0E_40EA_8179_EDF0714A0F5F_.wvu.Cols" sId="5"/>
    <undo index="0" exp="area" ref3D="1" dr="$A$1:$XFD$2" dn="Z_39344E0E_2CC4_4BC6_A15E_A66B17AEE943_.wvu.Rows" sId="5"/>
    <undo index="0" exp="area" ref3D="1" dr="$JK$1:$XFD$1048576" dn="Z_39344E0E_2CC4_4BC6_A15E_A66B17AEE943_.wvu.Cols" sId="5"/>
    <undo index="0" exp="area" ref3D="1" dr="$A$1:$XFD$2" dn="Z_38797761_B6E7_4EBC_86AC_BCA6FEF8021E_.wvu.Rows" sId="5"/>
    <undo index="0" exp="area" ref3D="1" dr="$JK$1:$XFD$1048576" dn="Z_38797761_B6E7_4EBC_86AC_BCA6FEF8021E_.wvu.Cols" sId="5"/>
    <undo index="4" exp="area" ref3D="1" dr="$A$480:$XFD$481" dn="Z_3730BEA2_2AC7_4811_AC70_1FABD98B5F4A_.wvu.Rows" sId="5"/>
    <undo index="2" exp="area" ref3D="1" dr="$A$1:$XFD$2" dn="Z_3730BEA2_2AC7_4811_AC70_1FABD98B5F4A_.wvu.Rows" sId="5"/>
    <undo index="0" exp="area" ref3D="1" dr="$A$1:$XFD$2" dn="Z_34488582_FC68_47CC_ADEF_620C97FA3BE5_.wvu.Rows" sId="5"/>
    <undo index="0" exp="area" ref3D="1" dr="$JK$1:$XFD$1048576" dn="Z_34488582_FC68_47CC_ADEF_620C97FA3BE5_.wvu.Cols" sId="5"/>
    <undo index="0" exp="area" ref3D="1" dr="$A$1:$XFD$2" dn="Z_3125BE9C_D539_46B3_AB2C_AD44D6D3A43D_.wvu.Rows" sId="5"/>
    <undo index="0" exp="area" ref3D="1" dr="$JK$1:$XFD$1048576" dn="Z_3125BE9C_D539_46B3_AB2C_AD44D6D3A43D_.wvu.Cols" sId="5"/>
    <undo index="0" exp="area" ref3D="1" dr="$A$1:$XFD$2" dn="Z_2EDD3601_67EA_4D8B_910E_67CE0A6ECBD5_.wvu.Rows" sId="5"/>
    <undo index="0" exp="area" ref3D="1" dr="$JK$1:$XFD$1048576" dn="Z_2EDD3601_67EA_4D8B_910E_67CE0A6ECBD5_.wvu.Cols" sId="5"/>
    <undo index="0" exp="area" ref3D="1" dr="$A$1:$XFD$2" dn="Z_2C6ABC28_880F_4FC3_AB4C_74CC7AFBB167_.wvu.Rows" sId="5"/>
    <undo index="0" exp="area" ref3D="1" dr="$JK$1:$XFD$1048576" dn="Z_2C6ABC28_880F_4FC3_AB4C_74CC7AFBB167_.wvu.Cols" sId="5"/>
    <undo index="0" exp="area" ref3D="1" dr="$A$1:$XFD$2" dn="Z_2B096DAF_0513_499A_BB3D_6C1B61550EAD_.wvu.Rows" sId="5"/>
    <undo index="0" exp="area" ref3D="1" dr="$JK$1:$XFD$1048576" dn="Z_2B096DAF_0513_499A_BB3D_6C1B61550EAD_.wvu.Cols" sId="5"/>
    <undo index="0" exp="area" ref3D="1" dr="$A$1:$XFD$2" dn="Z_28D79C02_A415_42D9_AF37_1523DA21D815_.wvu.Rows" sId="5"/>
    <undo index="0" exp="area" ref3D="1" dr="$JK$1:$XFD$1048576" dn="Z_28D79C02_A415_42D9_AF37_1523DA21D815_.wvu.Cols" sId="5"/>
    <undo index="0" exp="area" ref3D="1" dr="$A$1:$XFD$2" dn="Z_2843D43C_15A8_41DB_8AAA_3E8B8BBF0B92_.wvu.Rows" sId="5"/>
    <undo index="0" exp="area" ref3D="1" dr="$A$1:$XFD$2" dn="Z_27A4B667_7EE5_4B37_A36E_7A71AE7736F5_.wvu.Rows" sId="5"/>
    <undo index="0" exp="area" ref3D="1" dr="$JK$1:$XFD$1048576" dn="Z_27A4B667_7EE5_4B37_A36E_7A71AE7736F5_.wvu.Cols" sId="5"/>
    <undo index="0" exp="area" ref3D="1" dr="$A$1:$XFD$1" dn="Z_24BD079B_697C_411C_9008_788A5796422B_.wvu.Rows" sId="5"/>
    <undo index="0" exp="area" ref3D="1" dr="$JK$1:$XFD$1048576" dn="Z_24BD079B_697C_411C_9008_788A5796422B_.wvu.Cols" sId="5"/>
    <undo index="0" exp="area" ref3D="1" dr="$A$1:$XFD$2" dn="Z_1CE7FAA3_375A_44FC_8395_7BB368E304B3_.wvu.Rows" sId="5"/>
    <undo index="0" exp="area" ref3D="1" dr="$JK$1:$XFD$1048576" dn="Z_1CE7FAA3_375A_44FC_8395_7BB368E304B3_.wvu.Cols" sId="5"/>
    <undo index="0" exp="area" ref3D="1" dr="$A$1:$XFD$2" dn="Z_1A677123_3181_47F1_8D94_D23E42118B34_.wvu.Rows" sId="5"/>
    <undo index="0" exp="area" ref3D="1" dr="$JK$1:$XFD$1048576" dn="Z_1A677123_3181_47F1_8D94_D23E42118B34_.wvu.Cols" sId="5"/>
    <undo index="0" exp="area" ref3D="1" dr="$A$1:$XFD$2" dn="Z_195EEB94_5611_43AB_AD4C_189BF5DF63BD_.wvu.Rows" sId="5"/>
    <undo index="0" exp="area" ref3D="1" dr="$JK$1:$XFD$1048576" dn="Z_195EEB94_5611_43AB_AD4C_189BF5DF63BD_.wvu.Cols" sId="5"/>
    <undo index="0" exp="area" ref3D="1" dr="$A$1:$XFD$1" dn="Z_18DF35B7_CAA0_4050_BA63_78DA1CA747BE_.wvu.Rows" sId="5"/>
    <undo index="0" exp="area" ref3D="1" dr="$JK$1:$XFD$1048576" dn="Z_18DF35B7_CAA0_4050_BA63_78DA1CA747BE_.wvu.Cols" sId="5"/>
    <undo index="4" exp="area" ref3D="1" dr="$A$480:$XFD$481" dn="Z_186AB716_4241_4317_9300_D6DC13524A2C_.wvu.Rows" sId="5"/>
    <undo index="2" exp="area" ref3D="1" dr="$A$1:$XFD$2" dn="Z_186AB716_4241_4317_9300_D6DC13524A2C_.wvu.Rows" sId="5"/>
    <undo index="4" exp="area" ref3D="1" dr="$A$480:$XFD$480" dn="Z_16543542_821D_4BC4_91AB_D2C631412736_.wvu.Rows" sId="5"/>
    <undo index="2" exp="area" ref3D="1" dr="$A$1:$XFD$2" dn="Z_16543542_821D_4BC4_91AB_D2C631412736_.wvu.Rows" sId="5"/>
    <undo index="1" exp="area" ref3D="1" dr="$A$481:$XFD$481" dn="Z_16543542_821D_4BC4_91AB_D2C631412736_.wvu.Rows" sId="5"/>
    <undo index="0" exp="area" ref3D="1" dr="$A$1:$XFD$2" dn="Z_11F0A643_03F6_4A9B_A587_984CEF24373C_.wvu.Rows" sId="5"/>
    <undo index="0" exp="area" ref3D="1" dr="$JK$1:$XFD$1048576" dn="Z_11F0A643_03F6_4A9B_A587_984CEF24373C_.wvu.Cols" sId="5"/>
    <undo index="0" exp="area" ref3D="1" dr="$A$1:$XFD$1" dn="Z_116A1B62_BC36_4DF8_BA7A_5A8B2AC14341_.wvu.Rows" sId="5"/>
    <undo index="0" exp="area" ref3D="1" dr="$A$1:$XFD$2" dn="Z_1053507D_AB8D_4416_A992_8628E70BD9D6_.wvu.Rows" sId="5"/>
    <undo index="0" exp="area" ref3D="1" dr="$JK$1:$XFD$1048576" dn="Z_1053507D_AB8D_4416_A992_8628E70BD9D6_.wvu.Cols" sId="5"/>
    <undo index="0" exp="area" ref3D="1" dr="$A$1:$XFD$2" dn="Z_0EEF1658_6DED_493F_AB34_5C882B7D8D1D_.wvu.Rows" sId="5"/>
    <undo index="4" exp="area" ref3D="1" dr="$A$480:$XFD$481" dn="Z_0D63E466_D251_474F_9293_B76C0854AE18_.wvu.Rows" sId="5"/>
    <undo index="2" exp="area" ref3D="1" dr="$A$1:$XFD$2" dn="Z_0D63E466_D251_474F_9293_B76C0854AE18_.wvu.Rows" sId="5"/>
    <undo index="0" exp="area" ref3D="1" dr="$A$1:$XFD$2" dn="Z_0B513DDE_5559_48C9_BE83_B3BA05D50CBD_.wvu.Rows" sId="5"/>
    <undo index="4" exp="area" ref3D="1" dr="$A$480:$XFD$481" dn="Z_0B24AFFC_8D10_42B0_ADC8_378D1BCF1541_.wvu.Rows" sId="5"/>
    <undo index="2" exp="area" ref3D="1" dr="$A$1:$XFD$2" dn="Z_0B24AFFC_8D10_42B0_ADC8_378D1BCF1541_.wvu.Rows" sId="5"/>
    <undo index="4" exp="area" ref3D="1" dr="$A$480:$XFD$481" dn="Z_096F67F7_AEB5_413D_899E_0491F5B25FFD_.wvu.Rows" sId="5"/>
    <undo index="2" exp="area" ref3D="1" dr="$A$1:$XFD$2" dn="Z_096F67F7_AEB5_413D_899E_0491F5B25FFD_.wvu.Rows" sId="5"/>
    <undo index="4" exp="area" ref3D="1" dr="$A$480:$XFD$481" dn="Z_0484FDF7_2DB5_4BF2_B382_43CE01593EDC_.wvu.Rows" sId="5"/>
    <undo index="2" exp="area" ref3D="1" dr="$A$1:$XFD$2" dn="Z_0484FDF7_2DB5_4BF2_B382_43CE01593EDC_.wvu.Rows" sId="5"/>
    <undo index="0" exp="area" ref3D="1" dr="$A$1:$XFD$2" dn="Z_02B12058_110B_4DCD_A5EA_5F27400FB028_.wvu.Rows" sId="5"/>
    <undo index="0" exp="area" ref3D="1" dr="$JK$1:$XFD$1048576" dn="Z_02B12058_110B_4DCD_A5EA_5F27400FB028_.wvu.Cols" sId="5"/>
    <undo index="0" exp="area" ref3D="1" dr="$A$1:$XFD$1" dn="Z_02668375_14EE_499B_A8A1_CFA0F3453F57_.wvu.Rows" sId="5"/>
    <undo index="0" exp="area" ref3D="1" dr="$JK$1:$XFD$1048576" dn="Z_02668375_14EE_499B_A8A1_CFA0F3453F57_.wvu.Cols" sId="5"/>
    <undo index="0" exp="area" ref3D="1" dr="$A$1:$XFD$1" dn="Z_00CA5430_6B3A_4E12_B07E_9C9EC9D8F7A7_.wvu.Rows" sId="5"/>
    <undo index="0" exp="area" ref3D="1" dr="$JK$1:$XFD$1048576" dn="Z_00CA5430_6B3A_4E12_B07E_9C9EC9D8F7A7_.wvu.Cols" sId="5"/>
    <undo index="4" exp="area" ref3D="1" dr="$A$480:$XFD$481" dn="Z_F78FCA81_B608_454A_B46D_DA1594BED295_.wvu.Rows" sId="5"/>
    <undo index="2" exp="area" ref3D="1" dr="$A$1:$XFD$2" dn="Z_F78FCA81_B608_454A_B46D_DA1594BED295_.wvu.Rows" sId="5"/>
    <undo index="0" exp="area" ref3D="1" dr="$A$1:$XFD$2" dn="Z_F76A2777_C161_4121_A0E8_1678E85F68C6_.wvu.Rows" sId="5"/>
    <undo index="0" exp="area" ref3D="1" dr="$A$1:$XFD$2" dn="Z_F320C882_6208_44BF_AD76_CAB3202B3D93_.wvu.Rows" sId="5"/>
    <undo index="0" exp="area" ref3D="1" dr="$A$1:$XFD$2" dn="Z_F2088572_AEF7_456E_8FEE_9EECE1B46675_.wvu.Rows" sId="5"/>
    <undo index="4" exp="area" ref3D="1" dr="$A$480:$XFD$480" dn="Z_EB824EDC_44B5_480C_9466_88CD55BCD011_.wvu.Rows" sId="5"/>
    <undo index="2" exp="area" ref3D="1" dr="$A$1:$XFD$2" dn="Z_EB824EDC_44B5_480C_9466_88CD55BCD011_.wvu.Rows" sId="5"/>
    <undo index="1" exp="area" ref3D="1" dr="$A$481:$XFD$481" dn="Z_EB824EDC_44B5_480C_9466_88CD55BCD011_.wvu.Rows" sId="5"/>
    <undo index="4" exp="area" ref3D="1" dr="$A$480:$XFD$481" dn="Z_EA2D852B_2EE3_41E7_8B54_530928E32534_.wvu.Rows" sId="5"/>
    <undo index="2" exp="area" ref3D="1" dr="$A$1:$XFD$2" dn="Z_EA2D852B_2EE3_41E7_8B54_530928E32534_.wvu.Rows" sId="5"/>
    <undo index="0" exp="area" ref3D="1" dr="$A$1:$XFD$2" dn="Z_E8B30110_1132_4597_87AA_506263477060_.wvu.Rows" sId="5"/>
    <undo index="0" exp="area" ref3D="1" dr="$JK$1:$XFD$1048576" dn="Z_E8B30110_1132_4597_87AA_506263477060_.wvu.Cols" sId="5"/>
    <undo index="0" exp="area" ref3D="1" dr="$A$1:$XFD$2" dn="Z_E1FB79D3_6139_4E9D_84E0_D806F17414E7_.wvu.Rows" sId="5"/>
    <undo index="0" exp="area" ref3D="1" dr="$A$1:$XFD$2" dn="Z_E1C450DA_5A25_49EE_AC15_82D55BC93335_.wvu.Rows" sId="5"/>
    <undo index="0" exp="area" ref3D="1" dr="$JK$1:$XFD$1048576" dn="Z_E1C450DA_5A25_49EE_AC15_82D55BC93335_.wvu.Cols" sId="5"/>
    <rfmt sheetId="5" xfDxf="1" sqref="G1:G1048576" start="0" length="0">
      <dxf>
        <font/>
        <alignment horizontal="center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5" dxf="1" quotePrefix="1">
      <nc r="G1" t="inlineStr">
        <is>
          <t>6089</t>
        </is>
      </nc>
      <ndxf>
        <fill>
          <patternFill patternType="solid">
            <bgColor rgb="FFCCFFFF"/>
          </patternFill>
        </fill>
        <alignment horizontal="general" textRotation="90" readingOrder="0"/>
      </ndxf>
    </rcc>
    <rcc rId="0" sId="5" dxf="1">
      <nc r="G2">
        <v>0</v>
      </nc>
      <ndxf/>
    </rcc>
    <rcc rId="0" sId="5" dxf="1">
      <nc r="G3" t="inlineStr">
        <is>
          <t>OQM-84k:Software update, to prevent zero oil quantity indication with faulty sensor</t>
        </is>
      </nc>
      <ndxf>
        <fill>
          <patternFill patternType="solid">
            <bgColor rgb="FFCCFFFF"/>
          </patternFill>
        </fill>
        <alignment horizontal="general" textRotation="90" readingOrder="0"/>
      </ndxf>
    </rcc>
    <rfmt sheetId="5" sqref="G4" start="0" length="0">
      <dxf>
        <fill>
          <patternFill patternType="solid">
            <bgColor rgb="FFCCFFFF"/>
          </patternFill>
        </fill>
        <alignment wrapText="1" readingOrder="0"/>
        <border outline="0">
          <left/>
        </border>
      </dxf>
    </rfmt>
    <rcc rId="0" sId="5" dxf="1">
      <nc r="G5">
        <v>6224</v>
      </nc>
      <ndxf>
        <fill>
          <patternFill patternType="solid">
            <bgColor rgb="FFCCFFFF"/>
          </patternFill>
        </fill>
        <alignment horizontal="general" textRotation="90" readingOrder="0"/>
      </ndxf>
    </rcc>
    <rcc rId="0" sId="5" dxf="1">
      <nc r="G6">
        <v>0</v>
      </nc>
      <ndxf>
        <fill>
          <patternFill patternType="solid">
            <bgColor rgb="FFCCFFFF"/>
          </patternFill>
        </fill>
      </ndxf>
    </rcc>
    <rcc rId="0" sId="5" dxf="1">
      <nc r="G7" t="inlineStr">
        <is>
          <t>SYS</t>
        </is>
      </nc>
      <ndxf>
        <fill>
          <patternFill patternType="solid">
            <bgColor rgb="FFCCFFFF"/>
          </patternFill>
        </fill>
      </ndxf>
    </rcc>
    <rfmt sheetId="5" sqref="G8" start="0" length="0">
      <dxf>
        <fill>
          <patternFill patternType="solid">
            <bgColor rgb="FFCCFFFF"/>
          </patternFill>
        </fill>
      </dxf>
    </rfmt>
    <rcc rId="0" sId="5" dxf="1">
      <nc r="G9" t="inlineStr">
        <is>
          <t>N</t>
        </is>
      </nc>
      <ndxf>
        <fill>
          <patternFill patternType="solid">
            <bgColor rgb="FFCCFFFF"/>
          </patternFill>
        </fill>
        <alignment wrapText="1" readingOrder="0"/>
      </ndxf>
    </rcc>
    <rcc rId="0" sId="5" dxf="1">
      <nc r="G10" t="inlineStr">
        <is>
          <t>N</t>
        </is>
      </nc>
      <ndxf>
        <fill>
          <patternFill patternType="solid">
            <bgColor rgb="FFCCFFFF"/>
          </patternFill>
        </fill>
        <alignment wrapText="1" readingOrder="0"/>
      </ndxf>
    </rcc>
    <rcc rId="0" sId="5" dxf="1">
      <nc r="G11" t="inlineStr">
        <is>
          <t>N</t>
        </is>
      </nc>
      <ndxf>
        <fill>
          <patternFill patternType="solid">
            <bgColor rgb="FFCCFFFF"/>
          </patternFill>
        </fill>
        <alignment wrapText="1" readingOrder="0"/>
      </ndxf>
    </rcc>
    <rcc rId="0" sId="5" dxf="1">
      <nc r="G12" t="inlineStr">
        <is>
          <t>N</t>
        </is>
      </nc>
      <ndxf>
        <fill>
          <patternFill patternType="solid">
            <bgColor rgb="FFCCFFFF"/>
          </patternFill>
        </fill>
        <alignment wrapText="1" readingOrder="0"/>
      </ndxf>
    </rcc>
    <rcc rId="0" sId="5" dxf="1">
      <nc r="G13" t="inlineStr">
        <is>
          <t>N</t>
        </is>
      </nc>
      <ndxf>
        <fill>
          <patternFill patternType="solid">
            <bgColor rgb="FFCCFFFF"/>
          </patternFill>
        </fill>
        <alignment wrapText="1" readingOrder="0"/>
      </ndxf>
    </rcc>
    <rcc rId="0" sId="5" dxf="1">
      <nc r="G14" t="inlineStr">
        <is>
          <t>Y</t>
        </is>
      </nc>
      <ndxf>
        <fill>
          <patternFill patternType="solid">
            <bgColor rgb="FFCCFFFF"/>
          </patternFill>
        </fill>
        <border outline="0">
          <bottom/>
        </border>
      </ndxf>
    </rcc>
    <rfmt sheetId="5" sqref="G15" start="0" length="0">
      <dxf>
        <fill>
          <patternFill patternType="solid">
            <bgColor rgb="FFCCFFFF"/>
          </patternFill>
        </fill>
        <border outline="0">
          <bottom style="medium">
            <color indexed="64"/>
          </bottom>
        </border>
      </dxf>
    </rfmt>
    <rcc rId="0" sId="5" dxf="1">
      <nc r="G16">
        <f>COUNTA(G17:G479)</f>
      </nc>
      <ndxf>
        <font>
          <b/>
        </font>
        <alignment horizontal="left" readingOrder="0"/>
        <border outline="0">
          <left/>
          <top style="medium">
            <color indexed="64"/>
          </top>
          <bottom style="double">
            <color indexed="64"/>
          </bottom>
        </border>
      </ndxf>
    </rcc>
    <rfmt sheetId="5" sqref="G17" start="0" length="0">
      <dxf>
        <border outline="0">
          <top/>
        </border>
      </dxf>
    </rfmt>
    <rfmt sheetId="5" sqref="G18" start="0" length="0">
      <dxf>
        <border outline="0">
          <top/>
        </border>
      </dxf>
    </rfmt>
    <rfmt sheetId="5" sqref="G19" start="0" length="0">
      <dxf>
        <border outline="0">
          <top/>
        </border>
      </dxf>
    </rfmt>
    <rfmt sheetId="5" sqref="G20" start="0" length="0">
      <dxf>
        <border outline="0">
          <top/>
        </border>
      </dxf>
    </rfmt>
    <rfmt sheetId="5" sqref="G21" start="0" length="0">
      <dxf>
        <border outline="0">
          <top/>
        </border>
      </dxf>
    </rfmt>
    <rfmt sheetId="5" sqref="G22" start="0" length="0">
      <dxf>
        <border outline="0">
          <top/>
        </border>
      </dxf>
    </rfmt>
    <rfmt sheetId="5" sqref="G23" start="0" length="0">
      <dxf>
        <border outline="0">
          <top/>
        </border>
      </dxf>
    </rfmt>
    <rfmt sheetId="5" sqref="G24" start="0" length="0">
      <dxf>
        <border outline="0">
          <top/>
        </border>
      </dxf>
    </rfmt>
    <rfmt sheetId="5" sqref="G25" start="0" length="0">
      <dxf>
        <border outline="0">
          <top/>
        </border>
      </dxf>
    </rfmt>
    <rfmt sheetId="5" sqref="G26" start="0" length="0">
      <dxf>
        <border outline="0">
          <top/>
        </border>
      </dxf>
    </rfmt>
    <rfmt sheetId="5" sqref="G27" start="0" length="0">
      <dxf>
        <border outline="0">
          <top/>
        </border>
      </dxf>
    </rfmt>
    <rfmt sheetId="5" sqref="G28" start="0" length="0">
      <dxf>
        <border outline="0">
          <top/>
        </border>
      </dxf>
    </rfmt>
    <rfmt sheetId="5" sqref="G29" start="0" length="0">
      <dxf>
        <border outline="0">
          <top/>
        </border>
      </dxf>
    </rfmt>
    <rfmt sheetId="5" sqref="G30" start="0" length="0">
      <dxf>
        <border outline="0">
          <top/>
        </border>
      </dxf>
    </rfmt>
    <rfmt sheetId="5" sqref="G31" start="0" length="0">
      <dxf>
        <border outline="0">
          <top/>
        </border>
      </dxf>
    </rfmt>
    <rfmt sheetId="5" sqref="G32" start="0" length="0">
      <dxf>
        <border outline="0">
          <top/>
        </border>
      </dxf>
    </rfmt>
    <rfmt sheetId="5" sqref="G33" start="0" length="0">
      <dxf>
        <border outline="0">
          <top/>
        </border>
      </dxf>
    </rfmt>
    <rfmt sheetId="5" sqref="G34" start="0" length="0">
      <dxf>
        <border outline="0">
          <top/>
        </border>
      </dxf>
    </rfmt>
    <rfmt sheetId="5" sqref="G35" start="0" length="0">
      <dxf>
        <border outline="0">
          <top/>
        </border>
      </dxf>
    </rfmt>
    <rfmt sheetId="5" sqref="G36" start="0" length="0">
      <dxf>
        <border outline="0">
          <top/>
        </border>
      </dxf>
    </rfmt>
    <rfmt sheetId="5" sqref="G37" start="0" length="0">
      <dxf>
        <border outline="0">
          <top/>
        </border>
      </dxf>
    </rfmt>
    <rfmt sheetId="5" sqref="G38" start="0" length="0">
      <dxf>
        <border outline="0">
          <top/>
        </border>
      </dxf>
    </rfmt>
    <rfmt sheetId="5" sqref="G39" start="0" length="0">
      <dxf>
        <border outline="0">
          <top/>
        </border>
      </dxf>
    </rfmt>
    <rfmt sheetId="5" sqref="G40" start="0" length="0">
      <dxf>
        <border outline="0">
          <top/>
        </border>
      </dxf>
    </rfmt>
    <rfmt sheetId="5" sqref="G41" start="0" length="0">
      <dxf>
        <border outline="0">
          <top/>
        </border>
      </dxf>
    </rfmt>
    <rfmt sheetId="5" sqref="G42" start="0" length="0">
      <dxf>
        <border outline="0">
          <top/>
        </border>
      </dxf>
    </rfmt>
    <rfmt sheetId="5" sqref="G43" start="0" length="0">
      <dxf>
        <border outline="0">
          <top/>
        </border>
      </dxf>
    </rfmt>
    <rfmt sheetId="5" sqref="G44" start="0" length="0">
      <dxf>
        <border outline="0">
          <top/>
        </border>
      </dxf>
    </rfmt>
    <rfmt sheetId="5" sqref="G45" start="0" length="0">
      <dxf>
        <border outline="0">
          <top/>
        </border>
      </dxf>
    </rfmt>
    <rfmt sheetId="5" sqref="G46" start="0" length="0">
      <dxf>
        <border outline="0">
          <top/>
        </border>
      </dxf>
    </rfmt>
    <rfmt sheetId="5" sqref="G47" start="0" length="0">
      <dxf>
        <border outline="0">
          <top/>
        </border>
      </dxf>
    </rfmt>
    <rfmt sheetId="5" sqref="G48" start="0" length="0">
      <dxf>
        <border outline="0">
          <top/>
        </border>
      </dxf>
    </rfmt>
    <rfmt sheetId="5" sqref="G49" start="0" length="0">
      <dxf>
        <border outline="0">
          <top/>
        </border>
      </dxf>
    </rfmt>
    <rfmt sheetId="5" sqref="G50" start="0" length="0">
      <dxf>
        <border outline="0">
          <top/>
        </border>
      </dxf>
    </rfmt>
    <rfmt sheetId="5" sqref="G51" start="0" length="0">
      <dxf>
        <border outline="0">
          <top/>
        </border>
      </dxf>
    </rfmt>
    <rfmt sheetId="5" sqref="G52" start="0" length="0">
      <dxf>
        <border outline="0">
          <top/>
        </border>
      </dxf>
    </rfmt>
    <rfmt sheetId="5" sqref="G53" start="0" length="0">
      <dxf>
        <border outline="0">
          <top/>
        </border>
      </dxf>
    </rfmt>
    <rfmt sheetId="5" sqref="G54" start="0" length="0">
      <dxf>
        <border outline="0">
          <top/>
        </border>
      </dxf>
    </rfmt>
    <rfmt sheetId="5" sqref="G55" start="0" length="0">
      <dxf>
        <border outline="0">
          <top/>
        </border>
      </dxf>
    </rfmt>
    <rfmt sheetId="5" sqref="G56" start="0" length="0">
      <dxf>
        <border outline="0">
          <top/>
        </border>
      </dxf>
    </rfmt>
    <rfmt sheetId="5" sqref="G57" start="0" length="0">
      <dxf>
        <border outline="0">
          <top/>
        </border>
      </dxf>
    </rfmt>
    <rfmt sheetId="5" sqref="G58" start="0" length="0">
      <dxf>
        <border outline="0">
          <top/>
        </border>
      </dxf>
    </rfmt>
    <rfmt sheetId="5" sqref="G59" start="0" length="0">
      <dxf>
        <border outline="0">
          <top/>
        </border>
      </dxf>
    </rfmt>
    <rfmt sheetId="5" sqref="G60" start="0" length="0">
      <dxf>
        <border outline="0">
          <top/>
        </border>
      </dxf>
    </rfmt>
    <rfmt sheetId="5" sqref="G61" start="0" length="0">
      <dxf>
        <border outline="0">
          <top/>
        </border>
      </dxf>
    </rfmt>
    <rfmt sheetId="5" sqref="G62" start="0" length="0">
      <dxf>
        <border outline="0">
          <top/>
        </border>
      </dxf>
    </rfmt>
    <rfmt sheetId="5" sqref="G63" start="0" length="0">
      <dxf>
        <border outline="0">
          <top/>
        </border>
      </dxf>
    </rfmt>
    <rfmt sheetId="5" sqref="G64" start="0" length="0">
      <dxf>
        <border outline="0">
          <top/>
        </border>
      </dxf>
    </rfmt>
    <rfmt sheetId="5" sqref="G65" start="0" length="0">
      <dxf>
        <border outline="0">
          <top/>
        </border>
      </dxf>
    </rfmt>
    <rfmt sheetId="5" sqref="G66" start="0" length="0">
      <dxf>
        <border outline="0">
          <top/>
        </border>
      </dxf>
    </rfmt>
    <rfmt sheetId="5" sqref="G67" start="0" length="0">
      <dxf>
        <border outline="0">
          <top/>
        </border>
      </dxf>
    </rfmt>
    <rfmt sheetId="5" sqref="G68" start="0" length="0">
      <dxf>
        <border outline="0">
          <top/>
        </border>
      </dxf>
    </rfmt>
    <rfmt sheetId="5" sqref="G69" start="0" length="0">
      <dxf>
        <border outline="0">
          <top/>
        </border>
      </dxf>
    </rfmt>
    <rfmt sheetId="5" sqref="G70" start="0" length="0">
      <dxf>
        <border outline="0">
          <top/>
        </border>
      </dxf>
    </rfmt>
    <rfmt sheetId="5" sqref="G71" start="0" length="0">
      <dxf>
        <border outline="0">
          <top/>
        </border>
      </dxf>
    </rfmt>
    <rfmt sheetId="5" sqref="G72" start="0" length="0">
      <dxf>
        <border outline="0">
          <top/>
        </border>
      </dxf>
    </rfmt>
    <rfmt sheetId="5" sqref="G73" start="0" length="0">
      <dxf>
        <border outline="0">
          <top/>
        </border>
      </dxf>
    </rfmt>
    <rfmt sheetId="5" sqref="G74" start="0" length="0">
      <dxf>
        <border outline="0">
          <top/>
        </border>
      </dxf>
    </rfmt>
    <rfmt sheetId="5" sqref="G75" start="0" length="0">
      <dxf>
        <border outline="0">
          <top/>
        </border>
      </dxf>
    </rfmt>
    <rfmt sheetId="5" sqref="G76" start="0" length="0">
      <dxf>
        <border outline="0">
          <top/>
        </border>
      </dxf>
    </rfmt>
    <rfmt sheetId="5" sqref="G77" start="0" length="0">
      <dxf>
        <border outline="0">
          <top/>
        </border>
      </dxf>
    </rfmt>
    <rfmt sheetId="5" sqref="G78" start="0" length="0">
      <dxf>
        <border outline="0">
          <top/>
        </border>
      </dxf>
    </rfmt>
    <rfmt sheetId="5" sqref="G79" start="0" length="0">
      <dxf>
        <border outline="0">
          <top/>
        </border>
      </dxf>
    </rfmt>
    <rfmt sheetId="5" sqref="G80" start="0" length="0">
      <dxf>
        <border outline="0">
          <top/>
        </border>
      </dxf>
    </rfmt>
    <rfmt sheetId="5" sqref="G81" start="0" length="0">
      <dxf>
        <border outline="0">
          <top/>
        </border>
      </dxf>
    </rfmt>
    <rfmt sheetId="5" sqref="G82" start="0" length="0">
      <dxf>
        <border outline="0">
          <top/>
        </border>
      </dxf>
    </rfmt>
    <rfmt sheetId="5" sqref="G83" start="0" length="0">
      <dxf>
        <border outline="0">
          <top/>
        </border>
      </dxf>
    </rfmt>
    <rfmt sheetId="5" sqref="G84" start="0" length="0">
      <dxf>
        <border outline="0">
          <top/>
        </border>
      </dxf>
    </rfmt>
    <rfmt sheetId="5" sqref="G85" start="0" length="0">
      <dxf>
        <border outline="0">
          <top/>
        </border>
      </dxf>
    </rfmt>
    <rfmt sheetId="5" sqref="G86" start="0" length="0">
      <dxf>
        <border outline="0">
          <top/>
        </border>
      </dxf>
    </rfmt>
    <rfmt sheetId="5" sqref="G87" start="0" length="0">
      <dxf>
        <border outline="0">
          <top/>
        </border>
      </dxf>
    </rfmt>
    <rfmt sheetId="5" sqref="G88" start="0" length="0">
      <dxf>
        <border outline="0">
          <top/>
        </border>
      </dxf>
    </rfmt>
    <rfmt sheetId="5" sqref="G89" start="0" length="0">
      <dxf>
        <border outline="0">
          <top/>
        </border>
      </dxf>
    </rfmt>
    <rfmt sheetId="5" sqref="G90" start="0" length="0">
      <dxf>
        <border outline="0">
          <top/>
        </border>
      </dxf>
    </rfmt>
    <rfmt sheetId="5" sqref="G91" start="0" length="0">
      <dxf>
        <border outline="0">
          <top/>
        </border>
      </dxf>
    </rfmt>
    <rfmt sheetId="5" sqref="G92" start="0" length="0">
      <dxf>
        <border outline="0">
          <top/>
        </border>
      </dxf>
    </rfmt>
    <rfmt sheetId="5" sqref="G93" start="0" length="0">
      <dxf>
        <border outline="0">
          <top/>
        </border>
      </dxf>
    </rfmt>
    <rfmt sheetId="5" sqref="G94" start="0" length="0">
      <dxf>
        <border outline="0">
          <top/>
        </border>
      </dxf>
    </rfmt>
    <rfmt sheetId="5" sqref="G95" start="0" length="0">
      <dxf>
        <border outline="0">
          <top/>
        </border>
      </dxf>
    </rfmt>
    <rfmt sheetId="5" sqref="G96" start="0" length="0">
      <dxf>
        <border outline="0">
          <top/>
        </border>
      </dxf>
    </rfmt>
    <rfmt sheetId="5" sqref="G97" start="0" length="0">
      <dxf>
        <border outline="0">
          <top/>
        </border>
      </dxf>
    </rfmt>
    <rfmt sheetId="5" sqref="G98" start="0" length="0">
      <dxf>
        <border outline="0">
          <top/>
        </border>
      </dxf>
    </rfmt>
    <rfmt sheetId="5" sqref="G99" start="0" length="0">
      <dxf>
        <border outline="0">
          <top/>
        </border>
      </dxf>
    </rfmt>
    <rfmt sheetId="5" sqref="G100" start="0" length="0">
      <dxf>
        <border outline="0">
          <top/>
        </border>
      </dxf>
    </rfmt>
    <rfmt sheetId="5" sqref="G101" start="0" length="0">
      <dxf>
        <border outline="0">
          <top/>
        </border>
      </dxf>
    </rfmt>
    <rfmt sheetId="5" sqref="G102" start="0" length="0">
      <dxf>
        <border outline="0">
          <top/>
        </border>
      </dxf>
    </rfmt>
    <rfmt sheetId="5" sqref="G103" start="0" length="0">
      <dxf>
        <border outline="0">
          <top/>
        </border>
      </dxf>
    </rfmt>
    <rfmt sheetId="5" sqref="G104" start="0" length="0">
      <dxf>
        <border outline="0">
          <top/>
        </border>
      </dxf>
    </rfmt>
    <rfmt sheetId="5" sqref="G105" start="0" length="0">
      <dxf>
        <border outline="0">
          <top/>
        </border>
      </dxf>
    </rfmt>
    <rfmt sheetId="5" sqref="G106" start="0" length="0">
      <dxf>
        <border outline="0">
          <top/>
        </border>
      </dxf>
    </rfmt>
    <rfmt sheetId="5" sqref="G107" start="0" length="0">
      <dxf>
        <border outline="0">
          <top/>
        </border>
      </dxf>
    </rfmt>
    <rfmt sheetId="5" sqref="G108" start="0" length="0">
      <dxf>
        <border outline="0">
          <top/>
        </border>
      </dxf>
    </rfmt>
    <rfmt sheetId="5" sqref="G109" start="0" length="0">
      <dxf>
        <border outline="0">
          <top/>
        </border>
      </dxf>
    </rfmt>
    <rfmt sheetId="5" sqref="G110" start="0" length="0">
      <dxf>
        <border outline="0">
          <top/>
        </border>
      </dxf>
    </rfmt>
    <rfmt sheetId="5" sqref="G111" start="0" length="0">
      <dxf>
        <border outline="0">
          <top/>
        </border>
      </dxf>
    </rfmt>
    <rfmt sheetId="5" sqref="G112" start="0" length="0">
      <dxf>
        <border outline="0">
          <top/>
        </border>
      </dxf>
    </rfmt>
    <rfmt sheetId="5" sqref="G113" start="0" length="0">
      <dxf>
        <border outline="0">
          <top/>
        </border>
      </dxf>
    </rfmt>
    <rfmt sheetId="5" sqref="G114" start="0" length="0">
      <dxf>
        <border outline="0">
          <top/>
        </border>
      </dxf>
    </rfmt>
    <rfmt sheetId="5" sqref="G115" start="0" length="0">
      <dxf>
        <border outline="0">
          <top/>
        </border>
      </dxf>
    </rfmt>
    <rfmt sheetId="5" sqref="G116" start="0" length="0">
      <dxf>
        <border outline="0">
          <top/>
        </border>
      </dxf>
    </rfmt>
    <rfmt sheetId="5" sqref="G117" start="0" length="0">
      <dxf>
        <border outline="0">
          <top/>
        </border>
      </dxf>
    </rfmt>
    <rfmt sheetId="5" sqref="G118" start="0" length="0">
      <dxf>
        <border outline="0">
          <top/>
        </border>
      </dxf>
    </rfmt>
    <rfmt sheetId="5" sqref="G119" start="0" length="0">
      <dxf>
        <border outline="0">
          <top/>
        </border>
      </dxf>
    </rfmt>
    <rfmt sheetId="5" sqref="G120" start="0" length="0">
      <dxf>
        <border outline="0">
          <top/>
        </border>
      </dxf>
    </rfmt>
    <rfmt sheetId="5" sqref="G121" start="0" length="0">
      <dxf>
        <border outline="0">
          <top/>
        </border>
      </dxf>
    </rfmt>
    <rfmt sheetId="5" sqref="G122" start="0" length="0">
      <dxf>
        <border outline="0">
          <top/>
        </border>
      </dxf>
    </rfmt>
    <rfmt sheetId="5" sqref="G123" start="0" length="0">
      <dxf>
        <border outline="0">
          <top/>
        </border>
      </dxf>
    </rfmt>
    <rfmt sheetId="5" sqref="G124" start="0" length="0">
      <dxf>
        <border outline="0">
          <top/>
        </border>
      </dxf>
    </rfmt>
    <rfmt sheetId="5" sqref="G125" start="0" length="0">
      <dxf>
        <border outline="0">
          <top/>
        </border>
      </dxf>
    </rfmt>
    <rfmt sheetId="5" sqref="G126" start="0" length="0">
      <dxf>
        <border outline="0">
          <top/>
        </border>
      </dxf>
    </rfmt>
    <rfmt sheetId="5" sqref="G127" start="0" length="0">
      <dxf>
        <border outline="0">
          <top/>
        </border>
      </dxf>
    </rfmt>
    <rfmt sheetId="5" sqref="G128" start="0" length="0">
      <dxf>
        <border outline="0">
          <top/>
        </border>
      </dxf>
    </rfmt>
    <rfmt sheetId="5" sqref="G129" start="0" length="0">
      <dxf>
        <border outline="0">
          <top/>
        </border>
      </dxf>
    </rfmt>
    <rfmt sheetId="5" sqref="G130" start="0" length="0">
      <dxf>
        <border outline="0">
          <top/>
        </border>
      </dxf>
    </rfmt>
    <rfmt sheetId="5" sqref="G131" start="0" length="0">
      <dxf>
        <border outline="0">
          <top/>
        </border>
      </dxf>
    </rfmt>
    <rfmt sheetId="5" sqref="G132" start="0" length="0">
      <dxf>
        <border outline="0">
          <top/>
        </border>
      </dxf>
    </rfmt>
    <rfmt sheetId="5" sqref="G133" start="0" length="0">
      <dxf>
        <border outline="0">
          <top/>
        </border>
      </dxf>
    </rfmt>
    <rfmt sheetId="5" sqref="G134" start="0" length="0">
      <dxf>
        <border outline="0">
          <top/>
        </border>
      </dxf>
    </rfmt>
    <rfmt sheetId="5" sqref="G135" start="0" length="0">
      <dxf>
        <border outline="0">
          <top/>
        </border>
      </dxf>
    </rfmt>
    <rfmt sheetId="5" sqref="G136" start="0" length="0">
      <dxf>
        <border outline="0">
          <top/>
        </border>
      </dxf>
    </rfmt>
    <rfmt sheetId="5" sqref="G137" start="0" length="0">
      <dxf>
        <border outline="0">
          <top/>
        </border>
      </dxf>
    </rfmt>
    <rfmt sheetId="5" sqref="G138" start="0" length="0">
      <dxf>
        <border outline="0">
          <top/>
        </border>
      </dxf>
    </rfmt>
    <rfmt sheetId="5" sqref="G139" start="0" length="0">
      <dxf>
        <border outline="0">
          <top/>
        </border>
      </dxf>
    </rfmt>
    <rfmt sheetId="5" sqref="G140" start="0" length="0">
      <dxf>
        <border outline="0">
          <top/>
        </border>
      </dxf>
    </rfmt>
    <rfmt sheetId="5" sqref="G141" start="0" length="0">
      <dxf>
        <border outline="0">
          <top/>
        </border>
      </dxf>
    </rfmt>
    <rfmt sheetId="5" sqref="G142" start="0" length="0">
      <dxf>
        <border outline="0">
          <top/>
        </border>
      </dxf>
    </rfmt>
    <rfmt sheetId="5" sqref="G143" start="0" length="0">
      <dxf>
        <border outline="0">
          <top/>
        </border>
      </dxf>
    </rfmt>
    <rfmt sheetId="5" sqref="G144" start="0" length="0">
      <dxf>
        <border outline="0">
          <top/>
        </border>
      </dxf>
    </rfmt>
    <rfmt sheetId="5" sqref="G145" start="0" length="0">
      <dxf>
        <border outline="0">
          <top/>
        </border>
      </dxf>
    </rfmt>
    <rfmt sheetId="5" sqref="G146" start="0" length="0">
      <dxf>
        <border outline="0">
          <top/>
        </border>
      </dxf>
    </rfmt>
    <rfmt sheetId="5" sqref="G147" start="0" length="0">
      <dxf>
        <border outline="0">
          <top/>
        </border>
      </dxf>
    </rfmt>
    <rfmt sheetId="5" sqref="G148" start="0" length="0">
      <dxf>
        <border outline="0">
          <top/>
        </border>
      </dxf>
    </rfmt>
    <rfmt sheetId="5" sqref="G149" start="0" length="0">
      <dxf>
        <border outline="0">
          <top/>
        </border>
      </dxf>
    </rfmt>
    <rfmt sheetId="5" sqref="G150" start="0" length="0">
      <dxf>
        <border outline="0">
          <top/>
        </border>
      </dxf>
    </rfmt>
    <rfmt sheetId="5" sqref="G151" start="0" length="0">
      <dxf>
        <border outline="0">
          <top/>
        </border>
      </dxf>
    </rfmt>
    <rfmt sheetId="5" sqref="G152" start="0" length="0">
      <dxf>
        <border outline="0">
          <top/>
        </border>
      </dxf>
    </rfmt>
    <rfmt sheetId="5" sqref="G153" start="0" length="0">
      <dxf>
        <border outline="0">
          <top/>
        </border>
      </dxf>
    </rfmt>
    <rfmt sheetId="5" sqref="G154" start="0" length="0">
      <dxf>
        <border outline="0">
          <top/>
        </border>
      </dxf>
    </rfmt>
    <rfmt sheetId="5" sqref="G155" start="0" length="0">
      <dxf>
        <border outline="0">
          <top/>
        </border>
      </dxf>
    </rfmt>
    <rfmt sheetId="5" sqref="G156" start="0" length="0">
      <dxf>
        <border outline="0">
          <top/>
        </border>
      </dxf>
    </rfmt>
    <rfmt sheetId="5" sqref="G157" start="0" length="0">
      <dxf>
        <border outline="0">
          <top/>
        </border>
      </dxf>
    </rfmt>
    <rfmt sheetId="5" sqref="G158" start="0" length="0">
      <dxf>
        <border outline="0">
          <top/>
        </border>
      </dxf>
    </rfmt>
    <rfmt sheetId="5" sqref="G159" start="0" length="0">
      <dxf>
        <border outline="0">
          <top/>
        </border>
      </dxf>
    </rfmt>
    <rfmt sheetId="5" sqref="G160" start="0" length="0">
      <dxf>
        <border outline="0">
          <top/>
        </border>
      </dxf>
    </rfmt>
    <rfmt sheetId="5" sqref="G161" start="0" length="0">
      <dxf>
        <border outline="0">
          <top/>
        </border>
      </dxf>
    </rfmt>
    <rfmt sheetId="5" sqref="G162" start="0" length="0">
      <dxf>
        <border outline="0">
          <top/>
        </border>
      </dxf>
    </rfmt>
    <rfmt sheetId="5" sqref="G163" start="0" length="0">
      <dxf>
        <border outline="0">
          <top/>
        </border>
      </dxf>
    </rfmt>
    <rfmt sheetId="5" sqref="G164" start="0" length="0">
      <dxf>
        <border outline="0">
          <top/>
        </border>
      </dxf>
    </rfmt>
    <rfmt sheetId="5" sqref="G165" start="0" length="0">
      <dxf>
        <border outline="0">
          <top/>
        </border>
      </dxf>
    </rfmt>
    <rfmt sheetId="5" sqref="G166" start="0" length="0">
      <dxf>
        <border outline="0">
          <top/>
        </border>
      </dxf>
    </rfmt>
    <rfmt sheetId="5" sqref="G167" start="0" length="0">
      <dxf>
        <border outline="0">
          <top/>
        </border>
      </dxf>
    </rfmt>
    <rfmt sheetId="5" sqref="G168" start="0" length="0">
      <dxf>
        <border outline="0">
          <top/>
        </border>
      </dxf>
    </rfmt>
    <rfmt sheetId="5" sqref="G169" start="0" length="0">
      <dxf>
        <border outline="0">
          <top/>
        </border>
      </dxf>
    </rfmt>
    <rfmt sheetId="5" sqref="G170" start="0" length="0">
      <dxf>
        <border outline="0">
          <top/>
        </border>
      </dxf>
    </rfmt>
    <rfmt sheetId="5" sqref="G171" start="0" length="0">
      <dxf>
        <border outline="0">
          <top/>
        </border>
      </dxf>
    </rfmt>
    <rfmt sheetId="5" sqref="G172" start="0" length="0">
      <dxf>
        <border outline="0">
          <top/>
        </border>
      </dxf>
    </rfmt>
    <rfmt sheetId="5" sqref="G173" start="0" length="0">
      <dxf>
        <border outline="0">
          <top/>
        </border>
      </dxf>
    </rfmt>
    <rfmt sheetId="5" sqref="G174" start="0" length="0">
      <dxf>
        <border outline="0">
          <top/>
        </border>
      </dxf>
    </rfmt>
    <rfmt sheetId="5" sqref="G175" start="0" length="0">
      <dxf>
        <border outline="0">
          <top/>
        </border>
      </dxf>
    </rfmt>
    <rfmt sheetId="5" sqref="G176" start="0" length="0">
      <dxf>
        <border outline="0">
          <top/>
        </border>
      </dxf>
    </rfmt>
    <rfmt sheetId="5" sqref="G177" start="0" length="0">
      <dxf>
        <border outline="0">
          <top/>
        </border>
      </dxf>
    </rfmt>
    <rfmt sheetId="5" sqref="G178" start="0" length="0">
      <dxf>
        <border outline="0">
          <top/>
        </border>
      </dxf>
    </rfmt>
    <rfmt sheetId="5" sqref="G179" start="0" length="0">
      <dxf>
        <border outline="0">
          <top/>
        </border>
      </dxf>
    </rfmt>
    <rfmt sheetId="5" sqref="G180" start="0" length="0">
      <dxf>
        <border outline="0">
          <top/>
        </border>
      </dxf>
    </rfmt>
    <rfmt sheetId="5" sqref="G181" start="0" length="0">
      <dxf>
        <border outline="0">
          <top/>
        </border>
      </dxf>
    </rfmt>
    <rfmt sheetId="5" sqref="G182" start="0" length="0">
      <dxf>
        <border outline="0">
          <top/>
        </border>
      </dxf>
    </rfmt>
    <rfmt sheetId="5" sqref="G183" start="0" length="0">
      <dxf>
        <border outline="0">
          <top/>
        </border>
      </dxf>
    </rfmt>
    <rfmt sheetId="5" sqref="G184" start="0" length="0">
      <dxf>
        <border outline="0">
          <top/>
        </border>
      </dxf>
    </rfmt>
    <rfmt sheetId="5" sqref="G185" start="0" length="0">
      <dxf>
        <border outline="0">
          <top/>
        </border>
      </dxf>
    </rfmt>
    <rfmt sheetId="5" sqref="G186" start="0" length="0">
      <dxf>
        <border outline="0">
          <top/>
        </border>
      </dxf>
    </rfmt>
    <rfmt sheetId="5" sqref="G187" start="0" length="0">
      <dxf>
        <border outline="0">
          <top/>
        </border>
      </dxf>
    </rfmt>
    <rfmt sheetId="5" sqref="G188" start="0" length="0">
      <dxf>
        <border outline="0">
          <top/>
        </border>
      </dxf>
    </rfmt>
    <rfmt sheetId="5" sqref="G189" start="0" length="0">
      <dxf>
        <border outline="0">
          <top/>
        </border>
      </dxf>
    </rfmt>
    <rfmt sheetId="5" sqref="G190" start="0" length="0">
      <dxf>
        <border outline="0">
          <top/>
        </border>
      </dxf>
    </rfmt>
    <rfmt sheetId="5" sqref="G191" start="0" length="0">
      <dxf>
        <border outline="0">
          <top/>
        </border>
      </dxf>
    </rfmt>
    <rfmt sheetId="5" sqref="G192" start="0" length="0">
      <dxf>
        <border outline="0">
          <top/>
        </border>
      </dxf>
    </rfmt>
    <rfmt sheetId="5" sqref="G193" start="0" length="0">
      <dxf>
        <border outline="0">
          <top/>
        </border>
      </dxf>
    </rfmt>
    <rfmt sheetId="5" sqref="G194" start="0" length="0">
      <dxf>
        <border outline="0">
          <top/>
        </border>
      </dxf>
    </rfmt>
    <rfmt sheetId="5" sqref="G195" start="0" length="0">
      <dxf>
        <border outline="0">
          <top/>
        </border>
      </dxf>
    </rfmt>
    <rfmt sheetId="5" sqref="G196" start="0" length="0">
      <dxf>
        <border outline="0">
          <top/>
        </border>
      </dxf>
    </rfmt>
    <rfmt sheetId="5" sqref="G197" start="0" length="0">
      <dxf>
        <border outline="0">
          <top/>
        </border>
      </dxf>
    </rfmt>
    <rfmt sheetId="5" sqref="G198" start="0" length="0">
      <dxf>
        <border outline="0">
          <top/>
        </border>
      </dxf>
    </rfmt>
    <rfmt sheetId="5" sqref="G199" start="0" length="0">
      <dxf>
        <border outline="0">
          <top/>
        </border>
      </dxf>
    </rfmt>
    <rfmt sheetId="5" sqref="G200" start="0" length="0">
      <dxf>
        <border outline="0">
          <top/>
        </border>
      </dxf>
    </rfmt>
    <rfmt sheetId="5" sqref="G201" start="0" length="0">
      <dxf>
        <border outline="0">
          <top/>
        </border>
      </dxf>
    </rfmt>
    <rfmt sheetId="5" sqref="G202" start="0" length="0">
      <dxf>
        <border outline="0">
          <top/>
        </border>
      </dxf>
    </rfmt>
    <rfmt sheetId="5" sqref="G203" start="0" length="0">
      <dxf>
        <border outline="0">
          <top/>
        </border>
      </dxf>
    </rfmt>
    <rfmt sheetId="5" sqref="G204" start="0" length="0">
      <dxf>
        <border outline="0">
          <top/>
        </border>
      </dxf>
    </rfmt>
    <rfmt sheetId="5" sqref="G205" start="0" length="0">
      <dxf>
        <border outline="0">
          <top/>
        </border>
      </dxf>
    </rfmt>
    <rfmt sheetId="5" sqref="G206" start="0" length="0">
      <dxf>
        <border outline="0">
          <top/>
        </border>
      </dxf>
    </rfmt>
    <rfmt sheetId="5" sqref="G207" start="0" length="0">
      <dxf>
        <border outline="0">
          <top/>
        </border>
      </dxf>
    </rfmt>
    <rfmt sheetId="5" sqref="G208" start="0" length="0">
      <dxf>
        <border outline="0">
          <top/>
        </border>
      </dxf>
    </rfmt>
    <rfmt sheetId="5" sqref="G209" start="0" length="0">
      <dxf>
        <border outline="0">
          <top/>
        </border>
      </dxf>
    </rfmt>
    <rfmt sheetId="5" sqref="G210" start="0" length="0">
      <dxf>
        <border outline="0">
          <top/>
        </border>
      </dxf>
    </rfmt>
    <rfmt sheetId="5" sqref="G211" start="0" length="0">
      <dxf>
        <border outline="0">
          <top/>
        </border>
      </dxf>
    </rfmt>
    <rfmt sheetId="5" sqref="G212" start="0" length="0">
      <dxf>
        <border outline="0">
          <top/>
        </border>
      </dxf>
    </rfmt>
    <rfmt sheetId="5" sqref="G213" start="0" length="0">
      <dxf>
        <border outline="0">
          <top/>
        </border>
      </dxf>
    </rfmt>
    <rfmt sheetId="5" sqref="G214" start="0" length="0">
      <dxf>
        <border outline="0">
          <top/>
        </border>
      </dxf>
    </rfmt>
    <rfmt sheetId="5" sqref="G215" start="0" length="0">
      <dxf>
        <border outline="0">
          <top/>
        </border>
      </dxf>
    </rfmt>
    <rfmt sheetId="5" sqref="G216" start="0" length="0">
      <dxf>
        <border outline="0">
          <top/>
        </border>
      </dxf>
    </rfmt>
    <rfmt sheetId="5" sqref="G217" start="0" length="0">
      <dxf>
        <border outline="0">
          <top/>
        </border>
      </dxf>
    </rfmt>
    <rfmt sheetId="5" sqref="G218" start="0" length="0">
      <dxf>
        <border outline="0">
          <top/>
        </border>
      </dxf>
    </rfmt>
    <rfmt sheetId="5" sqref="G219" start="0" length="0">
      <dxf>
        <border outline="0">
          <top/>
        </border>
      </dxf>
    </rfmt>
    <rfmt sheetId="5" sqref="G220" start="0" length="0">
      <dxf>
        <border outline="0">
          <top/>
        </border>
      </dxf>
    </rfmt>
    <rfmt sheetId="5" sqref="G221" start="0" length="0">
      <dxf>
        <border outline="0">
          <top/>
        </border>
      </dxf>
    </rfmt>
    <rfmt sheetId="5" sqref="G222" start="0" length="0">
      <dxf>
        <border outline="0">
          <top/>
        </border>
      </dxf>
    </rfmt>
    <rfmt sheetId="5" sqref="G223" start="0" length="0">
      <dxf>
        <border outline="0">
          <top/>
        </border>
      </dxf>
    </rfmt>
    <rfmt sheetId="5" sqref="G224" start="0" length="0">
      <dxf>
        <border outline="0">
          <top/>
        </border>
      </dxf>
    </rfmt>
    <rfmt sheetId="5" sqref="G225" start="0" length="0">
      <dxf>
        <border outline="0">
          <top/>
        </border>
      </dxf>
    </rfmt>
    <rfmt sheetId="5" sqref="G226" start="0" length="0">
      <dxf>
        <border outline="0">
          <top/>
        </border>
      </dxf>
    </rfmt>
    <rfmt sheetId="5" sqref="G227" start="0" length="0">
      <dxf>
        <border outline="0">
          <top/>
        </border>
      </dxf>
    </rfmt>
    <rfmt sheetId="5" sqref="G228" start="0" length="0">
      <dxf>
        <border outline="0">
          <top/>
        </border>
      </dxf>
    </rfmt>
    <rfmt sheetId="5" sqref="G229" start="0" length="0">
      <dxf>
        <border outline="0">
          <top/>
        </border>
      </dxf>
    </rfmt>
    <rfmt sheetId="5" sqref="G230" start="0" length="0">
      <dxf>
        <border outline="0">
          <top/>
        </border>
      </dxf>
    </rfmt>
    <rfmt sheetId="5" sqref="G231" start="0" length="0">
      <dxf>
        <border outline="0">
          <top/>
        </border>
      </dxf>
    </rfmt>
    <rfmt sheetId="5" sqref="G232" start="0" length="0">
      <dxf>
        <border outline="0">
          <top/>
        </border>
      </dxf>
    </rfmt>
    <rfmt sheetId="5" sqref="G233" start="0" length="0">
      <dxf>
        <border outline="0">
          <top/>
        </border>
      </dxf>
    </rfmt>
    <rfmt sheetId="5" sqref="G234" start="0" length="0">
      <dxf>
        <border outline="0">
          <top/>
        </border>
      </dxf>
    </rfmt>
    <rfmt sheetId="5" sqref="G235" start="0" length="0">
      <dxf>
        <border outline="0">
          <top/>
        </border>
      </dxf>
    </rfmt>
    <rfmt sheetId="5" sqref="G236" start="0" length="0">
      <dxf>
        <border outline="0">
          <top/>
        </border>
      </dxf>
    </rfmt>
    <rfmt sheetId="5" sqref="G237" start="0" length="0">
      <dxf>
        <border outline="0">
          <top/>
        </border>
      </dxf>
    </rfmt>
    <rfmt sheetId="5" sqref="G238" start="0" length="0">
      <dxf>
        <border outline="0">
          <top/>
        </border>
      </dxf>
    </rfmt>
    <rfmt sheetId="5" sqref="G239" start="0" length="0">
      <dxf>
        <border outline="0">
          <top/>
        </border>
      </dxf>
    </rfmt>
    <rfmt sheetId="5" sqref="G240" start="0" length="0">
      <dxf>
        <border outline="0">
          <top/>
        </border>
      </dxf>
    </rfmt>
    <rfmt sheetId="5" sqref="G241" start="0" length="0">
      <dxf>
        <border outline="0">
          <top/>
        </border>
      </dxf>
    </rfmt>
    <rfmt sheetId="5" sqref="G242" start="0" length="0">
      <dxf>
        <border outline="0">
          <top/>
        </border>
      </dxf>
    </rfmt>
    <rfmt sheetId="5" sqref="G243" start="0" length="0">
      <dxf>
        <border outline="0">
          <top/>
        </border>
      </dxf>
    </rfmt>
    <rfmt sheetId="5" sqref="G244" start="0" length="0">
      <dxf>
        <border outline="0">
          <top/>
        </border>
      </dxf>
    </rfmt>
    <rfmt sheetId="5" sqref="G245" start="0" length="0">
      <dxf>
        <border outline="0">
          <top/>
        </border>
      </dxf>
    </rfmt>
    <rfmt sheetId="5" sqref="G246" start="0" length="0">
      <dxf>
        <border outline="0">
          <top/>
        </border>
      </dxf>
    </rfmt>
    <rfmt sheetId="5" sqref="G247" start="0" length="0">
      <dxf>
        <border outline="0">
          <top/>
        </border>
      </dxf>
    </rfmt>
    <rfmt sheetId="5" sqref="G248" start="0" length="0">
      <dxf>
        <border outline="0">
          <top/>
        </border>
      </dxf>
    </rfmt>
    <rfmt sheetId="5" sqref="G249" start="0" length="0">
      <dxf>
        <border outline="0">
          <top/>
        </border>
      </dxf>
    </rfmt>
    <rfmt sheetId="5" sqref="G250" start="0" length="0">
      <dxf>
        <border outline="0">
          <top/>
        </border>
      </dxf>
    </rfmt>
    <rfmt sheetId="5" sqref="G251" start="0" length="0">
      <dxf>
        <border outline="0">
          <top/>
        </border>
      </dxf>
    </rfmt>
    <rfmt sheetId="5" sqref="G252" start="0" length="0">
      <dxf>
        <border outline="0">
          <top/>
        </border>
      </dxf>
    </rfmt>
    <rfmt sheetId="5" sqref="G253" start="0" length="0">
      <dxf>
        <border outline="0">
          <top/>
        </border>
      </dxf>
    </rfmt>
    <rfmt sheetId="5" sqref="G254" start="0" length="0">
      <dxf>
        <border outline="0">
          <top/>
        </border>
      </dxf>
    </rfmt>
    <rfmt sheetId="5" sqref="G255" start="0" length="0">
      <dxf>
        <border outline="0">
          <top/>
        </border>
      </dxf>
    </rfmt>
    <rfmt sheetId="5" sqref="G256" start="0" length="0">
      <dxf>
        <border outline="0">
          <top/>
        </border>
      </dxf>
    </rfmt>
    <rfmt sheetId="5" sqref="G257" start="0" length="0">
      <dxf>
        <border outline="0">
          <top/>
        </border>
      </dxf>
    </rfmt>
    <rfmt sheetId="5" sqref="G258" start="0" length="0">
      <dxf>
        <border outline="0">
          <top/>
        </border>
      </dxf>
    </rfmt>
    <rfmt sheetId="5" sqref="G259" start="0" length="0">
      <dxf>
        <border outline="0">
          <top/>
        </border>
      </dxf>
    </rfmt>
    <rfmt sheetId="5" sqref="G260" start="0" length="0">
      <dxf>
        <border outline="0">
          <top/>
        </border>
      </dxf>
    </rfmt>
    <rfmt sheetId="5" sqref="G261" start="0" length="0">
      <dxf>
        <border outline="0">
          <top/>
        </border>
      </dxf>
    </rfmt>
    <rfmt sheetId="5" sqref="G262" start="0" length="0">
      <dxf>
        <border outline="0">
          <top/>
        </border>
      </dxf>
    </rfmt>
    <rfmt sheetId="5" sqref="G263" start="0" length="0">
      <dxf>
        <border outline="0">
          <top/>
        </border>
      </dxf>
    </rfmt>
    <rfmt sheetId="5" sqref="G264" start="0" length="0">
      <dxf>
        <border outline="0">
          <top/>
        </border>
      </dxf>
    </rfmt>
    <rfmt sheetId="5" sqref="G265" start="0" length="0">
      <dxf>
        <border outline="0">
          <top/>
        </border>
      </dxf>
    </rfmt>
    <rfmt sheetId="5" sqref="G266" start="0" length="0">
      <dxf>
        <border outline="0">
          <top/>
        </border>
      </dxf>
    </rfmt>
    <rfmt sheetId="5" sqref="G267" start="0" length="0">
      <dxf>
        <border outline="0">
          <top/>
        </border>
      </dxf>
    </rfmt>
    <rfmt sheetId="5" sqref="G268" start="0" length="0">
      <dxf>
        <border outline="0">
          <top/>
        </border>
      </dxf>
    </rfmt>
    <rfmt sheetId="5" sqref="G269" start="0" length="0">
      <dxf>
        <border outline="0">
          <top/>
        </border>
      </dxf>
    </rfmt>
    <rfmt sheetId="5" sqref="G270" start="0" length="0">
      <dxf>
        <border outline="0">
          <top/>
        </border>
      </dxf>
    </rfmt>
    <rfmt sheetId="5" sqref="G271" start="0" length="0">
      <dxf>
        <border outline="0">
          <top/>
        </border>
      </dxf>
    </rfmt>
    <rfmt sheetId="5" sqref="G272" start="0" length="0">
      <dxf>
        <border outline="0">
          <top/>
        </border>
      </dxf>
    </rfmt>
    <rfmt sheetId="5" sqref="G273" start="0" length="0">
      <dxf>
        <border outline="0">
          <top/>
        </border>
      </dxf>
    </rfmt>
    <rfmt sheetId="5" sqref="G274" start="0" length="0">
      <dxf>
        <border outline="0">
          <top/>
        </border>
      </dxf>
    </rfmt>
    <rfmt sheetId="5" sqref="G275" start="0" length="0">
      <dxf>
        <border outline="0">
          <top/>
        </border>
      </dxf>
    </rfmt>
    <rfmt sheetId="5" sqref="G276" start="0" length="0">
      <dxf>
        <border outline="0">
          <top/>
        </border>
      </dxf>
    </rfmt>
    <rfmt sheetId="5" sqref="G277" start="0" length="0">
      <dxf>
        <border outline="0">
          <top/>
        </border>
      </dxf>
    </rfmt>
    <rfmt sheetId="5" sqref="G278" start="0" length="0">
      <dxf>
        <border outline="0">
          <top/>
        </border>
      </dxf>
    </rfmt>
    <rfmt sheetId="5" sqref="G279" start="0" length="0">
      <dxf>
        <border outline="0">
          <top/>
        </border>
      </dxf>
    </rfmt>
    <rfmt sheetId="5" sqref="G280" start="0" length="0">
      <dxf>
        <border outline="0">
          <top/>
        </border>
      </dxf>
    </rfmt>
    <rfmt sheetId="5" sqref="G281" start="0" length="0">
      <dxf>
        <border outline="0">
          <top/>
        </border>
      </dxf>
    </rfmt>
    <rfmt sheetId="5" sqref="G282" start="0" length="0">
      <dxf>
        <border outline="0">
          <top/>
        </border>
      </dxf>
    </rfmt>
    <rfmt sheetId="5" sqref="G283" start="0" length="0">
      <dxf>
        <border outline="0">
          <top/>
        </border>
      </dxf>
    </rfmt>
    <rfmt sheetId="5" sqref="G284" start="0" length="0">
      <dxf>
        <border outline="0">
          <top/>
        </border>
      </dxf>
    </rfmt>
    <rfmt sheetId="5" sqref="G285" start="0" length="0">
      <dxf>
        <border outline="0">
          <top/>
        </border>
      </dxf>
    </rfmt>
    <rfmt sheetId="5" sqref="G286" start="0" length="0">
      <dxf>
        <border outline="0">
          <top/>
        </border>
      </dxf>
    </rfmt>
    <rfmt sheetId="5" sqref="G287" start="0" length="0">
      <dxf>
        <border outline="0">
          <top/>
        </border>
      </dxf>
    </rfmt>
    <rfmt sheetId="5" sqref="G288" start="0" length="0">
      <dxf>
        <border outline="0">
          <top/>
        </border>
      </dxf>
    </rfmt>
    <rfmt sheetId="5" sqref="G289" start="0" length="0">
      <dxf>
        <border outline="0">
          <top/>
        </border>
      </dxf>
    </rfmt>
    <rfmt sheetId="5" sqref="G290" start="0" length="0">
      <dxf>
        <border outline="0">
          <top/>
        </border>
      </dxf>
    </rfmt>
    <rfmt sheetId="5" sqref="G291" start="0" length="0">
      <dxf>
        <border outline="0">
          <top/>
        </border>
      </dxf>
    </rfmt>
    <rfmt sheetId="5" sqref="G292" start="0" length="0">
      <dxf>
        <border outline="0">
          <top/>
        </border>
      </dxf>
    </rfmt>
    <rfmt sheetId="5" sqref="G293" start="0" length="0">
      <dxf>
        <border outline="0">
          <top/>
        </border>
      </dxf>
    </rfmt>
    <rfmt sheetId="5" sqref="G294" start="0" length="0">
      <dxf>
        <border outline="0">
          <top/>
        </border>
      </dxf>
    </rfmt>
    <rfmt sheetId="5" sqref="G295" start="0" length="0">
      <dxf>
        <border outline="0">
          <top/>
        </border>
      </dxf>
    </rfmt>
    <rfmt sheetId="5" sqref="G296" start="0" length="0">
      <dxf>
        <border outline="0">
          <top/>
        </border>
      </dxf>
    </rfmt>
    <rfmt sheetId="5" sqref="G297" start="0" length="0">
      <dxf>
        <border outline="0">
          <top/>
        </border>
      </dxf>
    </rfmt>
    <rfmt sheetId="5" sqref="G298" start="0" length="0">
      <dxf>
        <border outline="0">
          <top/>
        </border>
      </dxf>
    </rfmt>
    <rfmt sheetId="5" sqref="G299" start="0" length="0">
      <dxf>
        <border outline="0">
          <top/>
        </border>
      </dxf>
    </rfmt>
    <rfmt sheetId="5" sqref="G300" start="0" length="0">
      <dxf>
        <border outline="0">
          <top/>
        </border>
      </dxf>
    </rfmt>
    <rfmt sheetId="5" sqref="G301" start="0" length="0">
      <dxf>
        <border outline="0">
          <top/>
        </border>
      </dxf>
    </rfmt>
    <rfmt sheetId="5" sqref="G302" start="0" length="0">
      <dxf>
        <border outline="0">
          <top/>
        </border>
      </dxf>
    </rfmt>
    <rfmt sheetId="5" sqref="G303" start="0" length="0">
      <dxf>
        <border outline="0">
          <top/>
        </border>
      </dxf>
    </rfmt>
    <rfmt sheetId="5" sqref="G304" start="0" length="0">
      <dxf>
        <border outline="0">
          <top/>
        </border>
      </dxf>
    </rfmt>
    <rfmt sheetId="5" sqref="G305" start="0" length="0">
      <dxf>
        <border outline="0">
          <top/>
        </border>
      </dxf>
    </rfmt>
    <rfmt sheetId="5" sqref="G306" start="0" length="0">
      <dxf>
        <border outline="0">
          <top/>
        </border>
      </dxf>
    </rfmt>
    <rfmt sheetId="5" sqref="G307" start="0" length="0">
      <dxf>
        <border outline="0">
          <top/>
        </border>
      </dxf>
    </rfmt>
    <rfmt sheetId="5" sqref="G308" start="0" length="0">
      <dxf>
        <border outline="0">
          <top/>
        </border>
      </dxf>
    </rfmt>
    <rfmt sheetId="5" sqref="G309" start="0" length="0">
      <dxf>
        <border outline="0">
          <top/>
        </border>
      </dxf>
    </rfmt>
    <rfmt sheetId="5" sqref="G310" start="0" length="0">
      <dxf>
        <border outline="0">
          <top/>
        </border>
      </dxf>
    </rfmt>
    <rfmt sheetId="5" sqref="G311" start="0" length="0">
      <dxf>
        <border outline="0">
          <top/>
        </border>
      </dxf>
    </rfmt>
    <rfmt sheetId="5" sqref="G312" start="0" length="0">
      <dxf>
        <border outline="0">
          <top/>
        </border>
      </dxf>
    </rfmt>
    <rfmt sheetId="5" sqref="G313" start="0" length="0">
      <dxf>
        <border outline="0">
          <top/>
        </border>
      </dxf>
    </rfmt>
    <rfmt sheetId="5" sqref="G314" start="0" length="0">
      <dxf>
        <border outline="0">
          <top/>
        </border>
      </dxf>
    </rfmt>
    <rfmt sheetId="5" sqref="G315" start="0" length="0">
      <dxf>
        <border outline="0">
          <top/>
        </border>
      </dxf>
    </rfmt>
    <rfmt sheetId="5" sqref="G316" start="0" length="0">
      <dxf>
        <border outline="0">
          <top/>
        </border>
      </dxf>
    </rfmt>
    <rfmt sheetId="5" sqref="G317" start="0" length="0">
      <dxf>
        <border outline="0">
          <top/>
        </border>
      </dxf>
    </rfmt>
    <rfmt sheetId="5" sqref="G318" start="0" length="0">
      <dxf>
        <border outline="0">
          <top/>
        </border>
      </dxf>
    </rfmt>
    <rfmt sheetId="5" sqref="G319" start="0" length="0">
      <dxf>
        <border outline="0">
          <top/>
        </border>
      </dxf>
    </rfmt>
    <rfmt sheetId="5" sqref="G320" start="0" length="0">
      <dxf>
        <border outline="0">
          <top/>
        </border>
      </dxf>
    </rfmt>
    <rfmt sheetId="5" sqref="G321" start="0" length="0">
      <dxf>
        <border outline="0">
          <top/>
        </border>
      </dxf>
    </rfmt>
    <rfmt sheetId="5" sqref="G322" start="0" length="0">
      <dxf>
        <border outline="0">
          <top/>
        </border>
      </dxf>
    </rfmt>
    <rfmt sheetId="5" sqref="G323" start="0" length="0">
      <dxf>
        <border outline="0">
          <top/>
        </border>
      </dxf>
    </rfmt>
    <rfmt sheetId="5" sqref="G324" start="0" length="0">
      <dxf>
        <border outline="0">
          <top/>
        </border>
      </dxf>
    </rfmt>
    <rfmt sheetId="5" sqref="G325" start="0" length="0">
      <dxf>
        <border outline="0">
          <top/>
        </border>
      </dxf>
    </rfmt>
    <rfmt sheetId="5" sqref="G326" start="0" length="0">
      <dxf>
        <border outline="0">
          <top/>
        </border>
      </dxf>
    </rfmt>
    <rfmt sheetId="5" sqref="G327" start="0" length="0">
      <dxf>
        <border outline="0">
          <top/>
        </border>
      </dxf>
    </rfmt>
    <rfmt sheetId="5" sqref="G328" start="0" length="0">
      <dxf>
        <border outline="0">
          <top/>
        </border>
      </dxf>
    </rfmt>
    <rfmt sheetId="5" sqref="G329" start="0" length="0">
      <dxf>
        <border outline="0">
          <top/>
        </border>
      </dxf>
    </rfmt>
    <rfmt sheetId="5" sqref="G330" start="0" length="0">
      <dxf>
        <border outline="0">
          <top/>
        </border>
      </dxf>
    </rfmt>
    <rfmt sheetId="5" sqref="G331" start="0" length="0">
      <dxf>
        <border outline="0">
          <top/>
        </border>
      </dxf>
    </rfmt>
    <rfmt sheetId="5" sqref="G332" start="0" length="0">
      <dxf>
        <border outline="0">
          <top/>
        </border>
      </dxf>
    </rfmt>
    <rfmt sheetId="5" sqref="G333" start="0" length="0">
      <dxf>
        <border outline="0">
          <top/>
        </border>
      </dxf>
    </rfmt>
    <rfmt sheetId="5" sqref="G334" start="0" length="0">
      <dxf>
        <border outline="0">
          <top/>
        </border>
      </dxf>
    </rfmt>
    <rfmt sheetId="5" sqref="G335" start="0" length="0">
      <dxf>
        <border outline="0">
          <top/>
        </border>
      </dxf>
    </rfmt>
    <rfmt sheetId="5" sqref="G336" start="0" length="0">
      <dxf>
        <border outline="0">
          <top/>
        </border>
      </dxf>
    </rfmt>
    <rfmt sheetId="5" sqref="G337" start="0" length="0">
      <dxf>
        <border outline="0">
          <top/>
        </border>
      </dxf>
    </rfmt>
    <rfmt sheetId="5" sqref="G338" start="0" length="0">
      <dxf>
        <border outline="0">
          <top/>
        </border>
      </dxf>
    </rfmt>
    <rfmt sheetId="5" sqref="G339" start="0" length="0">
      <dxf>
        <border outline="0">
          <top/>
        </border>
      </dxf>
    </rfmt>
    <rfmt sheetId="5" sqref="G340" start="0" length="0">
      <dxf>
        <border outline="0">
          <top/>
        </border>
      </dxf>
    </rfmt>
    <rfmt sheetId="5" sqref="G341" start="0" length="0">
      <dxf>
        <border outline="0">
          <top/>
        </border>
      </dxf>
    </rfmt>
    <rfmt sheetId="5" sqref="G342" start="0" length="0">
      <dxf>
        <border outline="0">
          <top/>
        </border>
      </dxf>
    </rfmt>
    <rfmt sheetId="5" sqref="G343" start="0" length="0">
      <dxf>
        <border outline="0">
          <top/>
        </border>
      </dxf>
    </rfmt>
    <rfmt sheetId="5" sqref="G344" start="0" length="0">
      <dxf>
        <border outline="0">
          <top/>
        </border>
      </dxf>
    </rfmt>
    <rfmt sheetId="5" sqref="G345" start="0" length="0">
      <dxf>
        <border outline="0">
          <top/>
        </border>
      </dxf>
    </rfmt>
    <rfmt sheetId="5" sqref="G346" start="0" length="0">
      <dxf>
        <border outline="0">
          <top/>
        </border>
      </dxf>
    </rfmt>
    <rfmt sheetId="5" sqref="G347" start="0" length="0">
      <dxf>
        <border outline="0">
          <top/>
        </border>
      </dxf>
    </rfmt>
    <rfmt sheetId="5" sqref="G348" start="0" length="0">
      <dxf>
        <border outline="0">
          <top/>
        </border>
      </dxf>
    </rfmt>
    <rfmt sheetId="5" sqref="G349" start="0" length="0">
      <dxf>
        <border outline="0">
          <top/>
        </border>
      </dxf>
    </rfmt>
    <rfmt sheetId="5" sqref="G350" start="0" length="0">
      <dxf>
        <border outline="0">
          <top/>
        </border>
      </dxf>
    </rfmt>
    <rfmt sheetId="5" sqref="G351" start="0" length="0">
      <dxf>
        <border outline="0">
          <top/>
        </border>
      </dxf>
    </rfmt>
    <rfmt sheetId="5" sqref="G352" start="0" length="0">
      <dxf>
        <border outline="0">
          <top/>
        </border>
      </dxf>
    </rfmt>
    <rfmt sheetId="5" sqref="G353" start="0" length="0">
      <dxf>
        <border outline="0">
          <top/>
        </border>
      </dxf>
    </rfmt>
    <rcc rId="0" sId="5" dxf="1">
      <nc r="G354" t="inlineStr">
        <is>
          <t>Y</t>
        </is>
      </nc>
      <ndxf>
        <border outline="0">
          <top/>
        </border>
      </ndxf>
    </rcc>
    <rfmt sheetId="5" sqref="G355" start="0" length="0">
      <dxf>
        <border outline="0">
          <top/>
        </border>
      </dxf>
    </rfmt>
    <rfmt sheetId="5" sqref="G356" start="0" length="0">
      <dxf>
        <border outline="0">
          <top/>
        </border>
      </dxf>
    </rfmt>
    <rfmt sheetId="5" sqref="G357" start="0" length="0">
      <dxf>
        <border outline="0">
          <top/>
        </border>
      </dxf>
    </rfmt>
    <rfmt sheetId="5" sqref="G358" start="0" length="0">
      <dxf>
        <border outline="0">
          <top/>
        </border>
      </dxf>
    </rfmt>
    <rfmt sheetId="5" sqref="G359" start="0" length="0">
      <dxf>
        <border outline="0">
          <top/>
        </border>
      </dxf>
    </rfmt>
    <rfmt sheetId="5" sqref="G360" start="0" length="0">
      <dxf>
        <border outline="0">
          <top/>
        </border>
      </dxf>
    </rfmt>
    <rfmt sheetId="5" sqref="G361" start="0" length="0">
      <dxf>
        <border outline="0">
          <top/>
        </border>
      </dxf>
    </rfmt>
    <rfmt sheetId="5" sqref="G362" start="0" length="0">
      <dxf>
        <border outline="0">
          <top/>
        </border>
      </dxf>
    </rfmt>
    <rfmt sheetId="5" sqref="G363" start="0" length="0">
      <dxf>
        <border outline="0">
          <top/>
        </border>
      </dxf>
    </rfmt>
    <rfmt sheetId="5" sqref="G364" start="0" length="0">
      <dxf>
        <border outline="0">
          <top/>
        </border>
      </dxf>
    </rfmt>
    <rfmt sheetId="5" sqref="G365" start="0" length="0">
      <dxf>
        <border outline="0">
          <top/>
        </border>
      </dxf>
    </rfmt>
    <rfmt sheetId="5" sqref="G366" start="0" length="0">
      <dxf>
        <border outline="0">
          <top/>
        </border>
      </dxf>
    </rfmt>
    <rfmt sheetId="5" sqref="G367" start="0" length="0">
      <dxf>
        <border outline="0">
          <top/>
        </border>
      </dxf>
    </rfmt>
    <rfmt sheetId="5" sqref="G368" start="0" length="0">
      <dxf>
        <border outline="0">
          <top/>
        </border>
      </dxf>
    </rfmt>
    <rfmt sheetId="5" sqref="G369" start="0" length="0">
      <dxf>
        <border outline="0">
          <top/>
        </border>
      </dxf>
    </rfmt>
    <rfmt sheetId="5" sqref="G370" start="0" length="0">
      <dxf>
        <border outline="0">
          <top/>
        </border>
      </dxf>
    </rfmt>
    <rfmt sheetId="5" sqref="G371" start="0" length="0">
      <dxf>
        <border outline="0">
          <top/>
        </border>
      </dxf>
    </rfmt>
    <rfmt sheetId="5" sqref="G372" start="0" length="0">
      <dxf>
        <border outline="0">
          <top/>
        </border>
      </dxf>
    </rfmt>
    <rfmt sheetId="5" sqref="G373" start="0" length="0">
      <dxf>
        <border outline="0">
          <top/>
        </border>
      </dxf>
    </rfmt>
    <rfmt sheetId="5" sqref="G374" start="0" length="0">
      <dxf>
        <border outline="0">
          <top/>
        </border>
      </dxf>
    </rfmt>
    <rfmt sheetId="5" sqref="G375" start="0" length="0">
      <dxf>
        <border outline="0">
          <top/>
        </border>
      </dxf>
    </rfmt>
    <rfmt sheetId="5" sqref="G376" start="0" length="0">
      <dxf>
        <border outline="0">
          <top/>
        </border>
      </dxf>
    </rfmt>
    <rfmt sheetId="5" sqref="G377" start="0" length="0">
      <dxf>
        <border outline="0">
          <top/>
        </border>
      </dxf>
    </rfmt>
    <rfmt sheetId="5" sqref="G378" start="0" length="0">
      <dxf>
        <border outline="0">
          <top/>
        </border>
      </dxf>
    </rfmt>
    <rfmt sheetId="5" sqref="G379" start="0" length="0">
      <dxf>
        <border outline="0">
          <top/>
        </border>
      </dxf>
    </rfmt>
    <rfmt sheetId="5" sqref="G380" start="0" length="0">
      <dxf>
        <border outline="0">
          <top/>
        </border>
      </dxf>
    </rfmt>
    <rfmt sheetId="5" sqref="G381" start="0" length="0">
      <dxf>
        <border outline="0">
          <top/>
        </border>
      </dxf>
    </rfmt>
    <rfmt sheetId="5" sqref="G382" start="0" length="0">
      <dxf>
        <border outline="0">
          <top/>
        </border>
      </dxf>
    </rfmt>
    <rfmt sheetId="5" sqref="G383" start="0" length="0">
      <dxf>
        <border outline="0">
          <top/>
        </border>
      </dxf>
    </rfmt>
    <rfmt sheetId="5" sqref="G384" start="0" length="0">
      <dxf>
        <border outline="0">
          <top/>
        </border>
      </dxf>
    </rfmt>
    <rfmt sheetId="5" sqref="G385" start="0" length="0">
      <dxf>
        <border outline="0">
          <top/>
        </border>
      </dxf>
    </rfmt>
    <rfmt sheetId="5" sqref="G386" start="0" length="0">
      <dxf>
        <border outline="0">
          <top/>
        </border>
      </dxf>
    </rfmt>
    <rfmt sheetId="5" sqref="G387" start="0" length="0">
      <dxf>
        <border outline="0">
          <top/>
        </border>
      </dxf>
    </rfmt>
    <rfmt sheetId="5" sqref="G388" start="0" length="0">
      <dxf>
        <border outline="0">
          <top/>
        </border>
      </dxf>
    </rfmt>
    <rfmt sheetId="5" sqref="G389" start="0" length="0">
      <dxf>
        <border outline="0">
          <top/>
        </border>
      </dxf>
    </rfmt>
    <rfmt sheetId="5" sqref="G390" start="0" length="0">
      <dxf>
        <border outline="0">
          <top/>
        </border>
      </dxf>
    </rfmt>
    <rfmt sheetId="5" sqref="G391" start="0" length="0">
      <dxf>
        <border outline="0">
          <top/>
        </border>
      </dxf>
    </rfmt>
    <rfmt sheetId="5" sqref="G392" start="0" length="0">
      <dxf>
        <border outline="0">
          <top/>
        </border>
      </dxf>
    </rfmt>
    <rfmt sheetId="5" sqref="G393" start="0" length="0">
      <dxf>
        <border outline="0">
          <top/>
        </border>
      </dxf>
    </rfmt>
    <rfmt sheetId="5" sqref="G394" start="0" length="0">
      <dxf>
        <border outline="0">
          <top/>
        </border>
      </dxf>
    </rfmt>
    <rfmt sheetId="5" sqref="G395" start="0" length="0">
      <dxf>
        <border outline="0">
          <top/>
        </border>
      </dxf>
    </rfmt>
    <rfmt sheetId="5" sqref="G396" start="0" length="0">
      <dxf>
        <border outline="0">
          <top/>
        </border>
      </dxf>
    </rfmt>
    <rfmt sheetId="5" sqref="G397" start="0" length="0">
      <dxf>
        <border outline="0">
          <top/>
        </border>
      </dxf>
    </rfmt>
    <rfmt sheetId="5" sqref="G398" start="0" length="0">
      <dxf>
        <border outline="0">
          <top/>
        </border>
      </dxf>
    </rfmt>
    <rfmt sheetId="5" sqref="G399" start="0" length="0">
      <dxf>
        <border outline="0">
          <top/>
        </border>
      </dxf>
    </rfmt>
    <rfmt sheetId="5" sqref="G400" start="0" length="0">
      <dxf>
        <border outline="0">
          <top/>
        </border>
      </dxf>
    </rfmt>
    <rfmt sheetId="5" sqref="G401" start="0" length="0">
      <dxf>
        <border outline="0">
          <top/>
        </border>
      </dxf>
    </rfmt>
    <rfmt sheetId="5" sqref="G402" start="0" length="0">
      <dxf>
        <border outline="0">
          <top/>
        </border>
      </dxf>
    </rfmt>
    <rfmt sheetId="5" sqref="G403" start="0" length="0">
      <dxf>
        <border outline="0">
          <top/>
        </border>
      </dxf>
    </rfmt>
    <rfmt sheetId="5" sqref="G404" start="0" length="0">
      <dxf>
        <border outline="0">
          <top/>
        </border>
      </dxf>
    </rfmt>
    <rfmt sheetId="5" sqref="G405" start="0" length="0">
      <dxf>
        <border outline="0">
          <top/>
        </border>
      </dxf>
    </rfmt>
    <rfmt sheetId="5" sqref="G406" start="0" length="0">
      <dxf>
        <border outline="0">
          <top/>
        </border>
      </dxf>
    </rfmt>
    <rfmt sheetId="5" sqref="G407" start="0" length="0">
      <dxf>
        <border outline="0">
          <top/>
        </border>
      </dxf>
    </rfmt>
    <rfmt sheetId="5" sqref="G408" start="0" length="0">
      <dxf>
        <border outline="0">
          <top/>
        </border>
      </dxf>
    </rfmt>
    <rfmt sheetId="5" sqref="G409" start="0" length="0">
      <dxf>
        <border outline="0">
          <top/>
        </border>
      </dxf>
    </rfmt>
    <rfmt sheetId="5" sqref="G410" start="0" length="0">
      <dxf>
        <border outline="0">
          <top/>
        </border>
      </dxf>
    </rfmt>
    <rfmt sheetId="5" sqref="G411" start="0" length="0">
      <dxf>
        <border outline="0">
          <top/>
        </border>
      </dxf>
    </rfmt>
    <rfmt sheetId="5" sqref="G412" start="0" length="0">
      <dxf>
        <border outline="0">
          <top/>
        </border>
      </dxf>
    </rfmt>
    <rfmt sheetId="5" sqref="G413" start="0" length="0">
      <dxf>
        <border outline="0">
          <top/>
        </border>
      </dxf>
    </rfmt>
    <rfmt sheetId="5" sqref="G414" start="0" length="0">
      <dxf>
        <border outline="0">
          <top/>
        </border>
      </dxf>
    </rfmt>
    <rfmt sheetId="5" sqref="G415" start="0" length="0">
      <dxf>
        <border outline="0">
          <top/>
        </border>
      </dxf>
    </rfmt>
    <rfmt sheetId="5" sqref="G416" start="0" length="0">
      <dxf>
        <border outline="0">
          <top/>
        </border>
      </dxf>
    </rfmt>
    <rfmt sheetId="5" sqref="G417" start="0" length="0">
      <dxf>
        <border outline="0">
          <top/>
        </border>
      </dxf>
    </rfmt>
    <rfmt sheetId="5" sqref="G418" start="0" length="0">
      <dxf>
        <border outline="0">
          <top/>
        </border>
      </dxf>
    </rfmt>
    <rfmt sheetId="5" sqref="G419" start="0" length="0">
      <dxf>
        <border outline="0">
          <top/>
        </border>
      </dxf>
    </rfmt>
    <rfmt sheetId="5" sqref="G420" start="0" length="0">
      <dxf>
        <border outline="0">
          <top/>
        </border>
      </dxf>
    </rfmt>
    <rfmt sheetId="5" sqref="G421" start="0" length="0">
      <dxf>
        <border outline="0">
          <top/>
        </border>
      </dxf>
    </rfmt>
    <rfmt sheetId="5" sqref="G422" start="0" length="0">
      <dxf>
        <border outline="0">
          <top/>
        </border>
      </dxf>
    </rfmt>
    <rfmt sheetId="5" sqref="G423" start="0" length="0">
      <dxf>
        <border outline="0">
          <top/>
        </border>
      </dxf>
    </rfmt>
    <rfmt sheetId="5" sqref="G424" start="0" length="0">
      <dxf>
        <border outline="0">
          <top/>
        </border>
      </dxf>
    </rfmt>
    <rfmt sheetId="5" sqref="G425" start="0" length="0">
      <dxf>
        <border outline="0">
          <top/>
        </border>
      </dxf>
    </rfmt>
    <rfmt sheetId="5" sqref="G426" start="0" length="0">
      <dxf>
        <border outline="0">
          <top/>
        </border>
      </dxf>
    </rfmt>
    <rfmt sheetId="5" sqref="G427" start="0" length="0">
      <dxf>
        <border outline="0">
          <top/>
        </border>
      </dxf>
    </rfmt>
    <rfmt sheetId="5" sqref="G428" start="0" length="0">
      <dxf>
        <border outline="0">
          <top/>
        </border>
      </dxf>
    </rfmt>
    <rfmt sheetId="5" sqref="G429" start="0" length="0">
      <dxf>
        <border outline="0">
          <top/>
        </border>
      </dxf>
    </rfmt>
    <rfmt sheetId="5" sqref="G430" start="0" length="0">
      <dxf>
        <border outline="0">
          <top/>
        </border>
      </dxf>
    </rfmt>
    <rfmt sheetId="5" sqref="G431" start="0" length="0">
      <dxf>
        <border outline="0">
          <top/>
        </border>
      </dxf>
    </rfmt>
    <rfmt sheetId="5" sqref="G432" start="0" length="0">
      <dxf>
        <border outline="0">
          <top/>
        </border>
      </dxf>
    </rfmt>
    <rfmt sheetId="5" sqref="G433" start="0" length="0">
      <dxf>
        <border outline="0">
          <top/>
        </border>
      </dxf>
    </rfmt>
    <rfmt sheetId="5" sqref="G434" start="0" length="0">
      <dxf>
        <border outline="0">
          <top/>
        </border>
      </dxf>
    </rfmt>
    <rfmt sheetId="5" sqref="G435" start="0" length="0">
      <dxf>
        <border outline="0">
          <top/>
        </border>
      </dxf>
    </rfmt>
    <rfmt sheetId="5" sqref="G436" start="0" length="0">
      <dxf>
        <border outline="0">
          <top/>
        </border>
      </dxf>
    </rfmt>
    <rfmt sheetId="5" sqref="G437" start="0" length="0">
      <dxf>
        <border outline="0">
          <top/>
        </border>
      </dxf>
    </rfmt>
    <rfmt sheetId="5" sqref="G438" start="0" length="0">
      <dxf>
        <border outline="0">
          <top/>
        </border>
      </dxf>
    </rfmt>
    <rfmt sheetId="5" sqref="G439" start="0" length="0">
      <dxf>
        <border outline="0">
          <top/>
        </border>
      </dxf>
    </rfmt>
    <rfmt sheetId="5" sqref="G440" start="0" length="0">
      <dxf>
        <border outline="0">
          <top/>
        </border>
      </dxf>
    </rfmt>
    <rfmt sheetId="5" sqref="G441" start="0" length="0">
      <dxf>
        <border outline="0">
          <top/>
        </border>
      </dxf>
    </rfmt>
    <rfmt sheetId="5" sqref="G442" start="0" length="0">
      <dxf>
        <border outline="0">
          <top/>
        </border>
      </dxf>
    </rfmt>
    <rfmt sheetId="5" sqref="G443" start="0" length="0">
      <dxf>
        <border outline="0">
          <top/>
        </border>
      </dxf>
    </rfmt>
    <rfmt sheetId="5" sqref="G444" start="0" length="0">
      <dxf>
        <border outline="0">
          <top/>
        </border>
      </dxf>
    </rfmt>
    <rfmt sheetId="5" sqref="G445" start="0" length="0">
      <dxf>
        <border outline="0">
          <top/>
        </border>
      </dxf>
    </rfmt>
    <rfmt sheetId="5" sqref="G446" start="0" length="0">
      <dxf>
        <border outline="0">
          <top/>
        </border>
      </dxf>
    </rfmt>
    <rfmt sheetId="5" sqref="G447" start="0" length="0">
      <dxf>
        <border outline="0">
          <top/>
        </border>
      </dxf>
    </rfmt>
    <rfmt sheetId="5" sqref="G448" start="0" length="0">
      <dxf>
        <border outline="0">
          <top/>
        </border>
      </dxf>
    </rfmt>
    <rfmt sheetId="5" sqref="G449" start="0" length="0">
      <dxf>
        <border outline="0">
          <top/>
        </border>
      </dxf>
    </rfmt>
    <rfmt sheetId="5" sqref="G450" start="0" length="0">
      <dxf>
        <border outline="0">
          <top/>
        </border>
      </dxf>
    </rfmt>
    <rfmt sheetId="5" sqref="G451" start="0" length="0">
      <dxf>
        <border outline="0">
          <top/>
        </border>
      </dxf>
    </rfmt>
    <rfmt sheetId="5" sqref="G452" start="0" length="0">
      <dxf>
        <border outline="0">
          <top/>
        </border>
      </dxf>
    </rfmt>
    <rfmt sheetId="5" sqref="G453" start="0" length="0">
      <dxf>
        <border outline="0">
          <top/>
        </border>
      </dxf>
    </rfmt>
    <rfmt sheetId="5" sqref="G454" start="0" length="0">
      <dxf>
        <border outline="0">
          <top/>
        </border>
      </dxf>
    </rfmt>
    <rfmt sheetId="5" sqref="G455" start="0" length="0">
      <dxf>
        <border outline="0">
          <top/>
        </border>
      </dxf>
    </rfmt>
    <rfmt sheetId="5" sqref="G456" start="0" length="0">
      <dxf>
        <border outline="0">
          <top/>
        </border>
      </dxf>
    </rfmt>
    <rfmt sheetId="5" sqref="G457" start="0" length="0">
      <dxf>
        <border outline="0">
          <top/>
        </border>
      </dxf>
    </rfmt>
    <rfmt sheetId="5" sqref="G458" start="0" length="0">
      <dxf>
        <border outline="0">
          <top/>
        </border>
      </dxf>
    </rfmt>
    <rfmt sheetId="5" sqref="G459" start="0" length="0">
      <dxf>
        <border outline="0">
          <top/>
        </border>
      </dxf>
    </rfmt>
    <rfmt sheetId="5" sqref="G460" start="0" length="0">
      <dxf>
        <border outline="0">
          <top/>
        </border>
      </dxf>
    </rfmt>
    <rfmt sheetId="5" sqref="G461" start="0" length="0">
      <dxf>
        <border outline="0">
          <top/>
        </border>
      </dxf>
    </rfmt>
    <rfmt sheetId="5" sqref="G462" start="0" length="0">
      <dxf>
        <border outline="0">
          <top/>
        </border>
      </dxf>
    </rfmt>
    <rfmt sheetId="5" sqref="G463" start="0" length="0">
      <dxf>
        <border outline="0">
          <top/>
        </border>
      </dxf>
    </rfmt>
    <rfmt sheetId="5" sqref="G464" start="0" length="0">
      <dxf>
        <border outline="0">
          <top/>
        </border>
      </dxf>
    </rfmt>
    <rfmt sheetId="5" sqref="G465" start="0" length="0">
      <dxf>
        <border outline="0">
          <top/>
        </border>
      </dxf>
    </rfmt>
    <rfmt sheetId="5" sqref="G466" start="0" length="0">
      <dxf>
        <border outline="0">
          <top/>
        </border>
      </dxf>
    </rfmt>
    <rfmt sheetId="5" sqref="G467" start="0" length="0">
      <dxf>
        <border outline="0">
          <top/>
        </border>
      </dxf>
    </rfmt>
    <rfmt sheetId="5" sqref="G468" start="0" length="0">
      <dxf>
        <border outline="0">
          <top/>
        </border>
      </dxf>
    </rfmt>
    <rfmt sheetId="5" sqref="G469" start="0" length="0">
      <dxf>
        <border outline="0">
          <top/>
        </border>
      </dxf>
    </rfmt>
    <rfmt sheetId="5" sqref="G470" start="0" length="0">
      <dxf>
        <border outline="0">
          <top/>
        </border>
      </dxf>
    </rfmt>
    <rfmt sheetId="5" sqref="G471" start="0" length="0">
      <dxf>
        <border outline="0">
          <top/>
        </border>
      </dxf>
    </rfmt>
    <rfmt sheetId="5" sqref="G472" start="0" length="0">
      <dxf>
        <border outline="0">
          <top/>
        </border>
      </dxf>
    </rfmt>
    <rfmt sheetId="5" sqref="G473" start="0" length="0">
      <dxf>
        <border outline="0">
          <top/>
        </border>
      </dxf>
    </rfmt>
    <rfmt sheetId="5" sqref="G474" start="0" length="0">
      <dxf>
        <border outline="0">
          <top/>
        </border>
      </dxf>
    </rfmt>
    <rfmt sheetId="5" sqref="G475" start="0" length="0">
      <dxf>
        <border outline="0">
          <top/>
        </border>
      </dxf>
    </rfmt>
    <rfmt sheetId="5" sqref="G476" start="0" length="0">
      <dxf>
        <border outline="0">
          <top/>
        </border>
      </dxf>
    </rfmt>
    <rfmt sheetId="5" sqref="G477" start="0" length="0">
      <dxf>
        <border outline="0">
          <top/>
        </border>
      </dxf>
    </rfmt>
    <rfmt sheetId="5" sqref="G478" start="0" length="0">
      <dxf>
        <border outline="0">
          <top/>
        </border>
      </dxf>
    </rfmt>
    <rfmt sheetId="5" sqref="G479" start="0" length="0">
      <dxf>
        <border outline="0">
          <top/>
        </border>
      </dxf>
    </rfmt>
    <rfmt sheetId="5" sqref="G481" start="0" length="0">
      <dxf>
        <border outline="0">
          <left/>
        </border>
      </dxf>
    </rfmt>
  </rrc>
  <rcc rId="24451" sId="3">
    <oc r="E343">
      <v>6224</v>
    </oc>
    <nc r="E343"/>
  </rcc>
  <rcc rId="24452" sId="3">
    <oc r="I343" t="inlineStr">
      <is>
        <t>Y</t>
      </is>
    </oc>
    <nc r="I343"/>
  </rcc>
  <rcc rId="24453" sId="3">
    <oc r="M343" t="inlineStr">
      <is>
        <t>Y</t>
      </is>
    </oc>
    <nc r="M343"/>
  </rcc>
  <rcc rId="24454" sId="3">
    <oc r="N343" t="inlineStr">
      <is>
        <t>Y</t>
      </is>
    </oc>
    <nc r="N343"/>
  </rcc>
  <rcc rId="24455" sId="3">
    <oc r="O343" t="inlineStr">
      <is>
        <t>Y</t>
      </is>
    </oc>
    <nc r="O343"/>
  </rcc>
  <rcc rId="24456" sId="3">
    <oc r="P343" t="inlineStr">
      <is>
        <t>Y</t>
      </is>
    </oc>
    <nc r="P343"/>
  </rcc>
  <rcc rId="24457" sId="3">
    <oc r="W343" t="inlineStr">
      <is>
        <t>RRB</t>
      </is>
    </oc>
    <nc r="W343"/>
  </rcc>
  <rcc rId="24458" sId="3">
    <oc r="X343" t="inlineStr">
      <is>
        <t>DBY</t>
      </is>
    </oc>
    <nc r="X343"/>
  </rcc>
  <rcc rId="24459" sId="3">
    <oc r="AF343" t="inlineStr">
      <is>
        <t>RRB</t>
      </is>
    </oc>
    <nc r="AF343"/>
  </rcc>
  <rcc rId="24460" sId="3">
    <oc r="AG343" t="inlineStr">
      <is>
        <t>DBY</t>
      </is>
    </oc>
    <nc r="AG343"/>
  </rcc>
  <rcc rId="24461" sId="3">
    <oc r="AV343" t="inlineStr">
      <is>
        <t>RRB</t>
      </is>
    </oc>
    <nc r="AV343"/>
  </rcc>
  <rcc rId="24462" sId="3">
    <oc r="AX343" t="inlineStr">
      <is>
        <t>DBY</t>
      </is>
    </oc>
    <nc r="AX343"/>
  </rcc>
  <rcc rId="24463" sId="5">
    <oc r="B354">
      <v>6224</v>
    </oc>
    <nc r="B354"/>
  </rcc>
  <rcv guid="{83E26134-8071-4B52-B9C2-8B5396DF70B4}" action="delete"/>
  <rdn rId="0" localSheetId="3" customView="1" name="Z_83E26134_8071_4B52_B9C2_8B5396DF70B4_.wvu.Rows" hidden="1" oldHidden="1">
    <formula>Plan!$489:$751</formula>
    <oldFormula>Plan!$489:$751</oldFormula>
  </rdn>
  <rdn rId="0" localSheetId="3" customView="1" name="Z_83E26134_8071_4B52_B9C2_8B5396DF70B4_.wvu.Cols" hidden="1" oldHidden="1">
    <formula>Plan!$S:$U</formula>
    <oldFormula>Plan!$S:$U</oldFormula>
  </rdn>
  <rdn rId="0" localSheetId="3" customView="1" name="Z_83E26134_8071_4B52_B9C2_8B5396DF70B4_.wvu.FilterData" hidden="1" oldHidden="1">
    <formula>Plan!$A$5:$BQ$469</formula>
    <oldFormula>Plan!$A$5:$BQ$469</oldFormula>
  </rdn>
  <rdn rId="0" localSheetId="4" customView="1" name="Z_83E26134_8071_4B52_B9C2_8B5396DF70B4_.wvu.FilterData" hidden="1" oldHidden="1">
    <formula>'Delivery Docs Plan'!$I$1:$I$38</formula>
    <oldFormula>'Delivery Docs Plan'!$I$1:$I$38</oldFormula>
  </rdn>
  <rdn rId="0" localSheetId="5" customView="1" name="Z_83E26134_8071_4B52_B9C2_8B5396DF70B4_.wvu.Rows" hidden="1" oldHidden="1">
    <formula>'PR Matrix'!$1:$1</formula>
    <oldFormula>'PR Matrix'!$1:$1</oldFormula>
  </rdn>
  <rdn rId="0" localSheetId="5" customView="1" name="Z_83E26134_8071_4B52_B9C2_8B5396DF70B4_.wvu.Cols" hidden="1" oldHidden="1">
    <formula>'PR Matrix'!$JJ:$XFD</formula>
    <oldFormula>'PR Matrix'!$JJ:$XFD</oldFormula>
  </rdn>
  <rdn rId="0" localSheetId="6" customView="1" name="Z_83E26134_8071_4B52_B9C2_8B5396DF70B4_.wvu.Cols" hidden="1" oldHidden="1">
    <formula>Allocation!$L:$XFD</formula>
    <oldFormula>Allocation!$L:$XFD</oldFormula>
  </rdn>
  <rdn rId="0" localSheetId="6" customView="1" name="Z_83E26134_8071_4B52_B9C2_8B5396DF70B4_.wvu.FilterData" hidden="1" oldHidden="1">
    <formula>Allocation!$A$1:$K$1</formula>
    <oldFormula>Allocation!$A$1:$K$1</oldFormula>
  </rdn>
  <rdn rId="0" localSheetId="7" customView="1" name="Z_83E26134_8071_4B52_B9C2_8B5396DF70B4_.wvu.FilterData" hidden="1" oldHidden="1">
    <formula>'SRS Reviews'!$A$1:$S$136</formula>
    <oldFormula>'SRS Reviews'!$A$1:$S$136</oldFormula>
  </rdn>
  <rdn rId="0" localSheetId="8" customView="1" name="Z_83E26134_8071_4B52_B9C2_8B5396DF70B4_.wvu.FilterData" hidden="1" oldHidden="1">
    <formula>Estimates!$A$2:$BC$460</formula>
    <oldFormula>Estimates!$A$2:$BC$460</oldFormula>
  </rdn>
  <rdn rId="0" localSheetId="10" customView="1" name="Z_83E26134_8071_4B52_B9C2_8B5396DF70B4_.wvu.FilterData" hidden="1" oldHidden="1">
    <formula>'Open SWPRs'!$A$1:$H$615</formula>
    <oldFormula>'Open SWPRs'!$A$1:$H$615</oldFormula>
  </rdn>
  <rdn rId="0" localSheetId="12" customView="1" name="Z_83E26134_8071_4B52_B9C2_8B5396DF70B4_.wvu.FilterData" hidden="1" oldHidden="1">
    <formula>'Build Plan'!$D$3:$L$48</formula>
    <oldFormula>'Build Plan'!$D$3:$L$48</oldFormula>
  </rdn>
  <rcv guid="{83E26134-8071-4B52-B9C2-8B5396DF70B4}" action="add"/>
</revisions>
</file>

<file path=xl/revisions/revisionLog75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AF64" start="0" length="2147483647">
    <dxf>
      <font>
        <color auto="1"/>
      </font>
    </dxf>
  </rfmt>
  <rfmt sheetId="3" sqref="AV64" start="0" length="2147483647">
    <dxf>
      <font>
        <color auto="1"/>
      </font>
    </dxf>
  </rfmt>
  <rcv guid="{83E26134-8071-4B52-B9C2-8B5396DF70B4}" action="delete"/>
  <rdn rId="0" localSheetId="3" customView="1" name="Z_83E26134_8071_4B52_B9C2_8B5396DF70B4_.wvu.Rows" hidden="1" oldHidden="1">
    <formula>Plan!$489:$751</formula>
    <oldFormula>Plan!$489:$751</oldFormula>
  </rdn>
  <rdn rId="0" localSheetId="3" customView="1" name="Z_83E26134_8071_4B52_B9C2_8B5396DF70B4_.wvu.Cols" hidden="1" oldHidden="1">
    <formula>Plan!$S:$U</formula>
    <oldFormula>Plan!$S:$U</oldFormula>
  </rdn>
  <rdn rId="0" localSheetId="3" customView="1" name="Z_83E26134_8071_4B52_B9C2_8B5396DF70B4_.wvu.FilterData" hidden="1" oldHidden="1">
    <formula>Plan!$A$5:$BQ$469</formula>
    <oldFormula>Plan!$A$5:$BQ$469</oldFormula>
  </rdn>
  <rdn rId="0" localSheetId="4" customView="1" name="Z_83E26134_8071_4B52_B9C2_8B5396DF70B4_.wvu.FilterData" hidden="1" oldHidden="1">
    <formula>'Delivery Docs Plan'!$I$1:$I$38</formula>
    <oldFormula>'Delivery Docs Plan'!$I$1:$I$38</oldFormula>
  </rdn>
  <rdn rId="0" localSheetId="5" customView="1" name="Z_83E26134_8071_4B52_B9C2_8B5396DF70B4_.wvu.Rows" hidden="1" oldHidden="1">
    <formula>'PR Matrix'!$1:$1</formula>
    <oldFormula>'PR Matrix'!$1:$1</oldFormula>
  </rdn>
  <rdn rId="0" localSheetId="5" customView="1" name="Z_83E26134_8071_4B52_B9C2_8B5396DF70B4_.wvu.Cols" hidden="1" oldHidden="1">
    <formula>'PR Matrix'!$JJ:$XFD</formula>
    <oldFormula>'PR Matrix'!$JJ:$XFD</oldFormula>
  </rdn>
  <rdn rId="0" localSheetId="6" customView="1" name="Z_83E26134_8071_4B52_B9C2_8B5396DF70B4_.wvu.Cols" hidden="1" oldHidden="1">
    <formula>Allocation!$L:$XFD</formula>
    <oldFormula>Allocation!$L:$XFD</oldFormula>
  </rdn>
  <rdn rId="0" localSheetId="6" customView="1" name="Z_83E26134_8071_4B52_B9C2_8B5396DF70B4_.wvu.FilterData" hidden="1" oldHidden="1">
    <formula>Allocation!$A$1:$K$1</formula>
    <oldFormula>Allocation!$A$1:$K$1</oldFormula>
  </rdn>
  <rdn rId="0" localSheetId="7" customView="1" name="Z_83E26134_8071_4B52_B9C2_8B5396DF70B4_.wvu.FilterData" hidden="1" oldHidden="1">
    <formula>'SRS Reviews'!$A$1:$S$136</formula>
    <oldFormula>'SRS Reviews'!$A$1:$S$136</oldFormula>
  </rdn>
  <rdn rId="0" localSheetId="8" customView="1" name="Z_83E26134_8071_4B52_B9C2_8B5396DF70B4_.wvu.FilterData" hidden="1" oldHidden="1">
    <formula>Estimates!$A$2:$BC$460</formula>
    <oldFormula>Estimates!$A$2:$BC$460</oldFormula>
  </rdn>
  <rdn rId="0" localSheetId="10" customView="1" name="Z_83E26134_8071_4B52_B9C2_8B5396DF70B4_.wvu.FilterData" hidden="1" oldHidden="1">
    <formula>'Open SWPRs'!$A$1:$H$615</formula>
    <oldFormula>'Open SWPRs'!$A$1:$H$615</oldFormula>
  </rdn>
  <rdn rId="0" localSheetId="12" customView="1" name="Z_83E26134_8071_4B52_B9C2_8B5396DF70B4_.wvu.FilterData" hidden="1" oldHidden="1">
    <formula>'Build Plan'!$D$3:$L$48</formula>
    <oldFormula>'Build Plan'!$D$3:$L$48</oldFormula>
  </rdn>
  <rcv guid="{83E26134-8071-4B52-B9C2-8B5396DF70B4}" action="add"/>
</revisions>
</file>

<file path=xl/revisions/revisionLog75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24488" sheetId="3" source="E410" destination="F410" sourceSheetId="3">
    <rfmt sheetId="3" sqref="F410" start="0" length="0">
      <dxf>
        <font>
          <sz val="8"/>
          <color auto="1"/>
          <name val="Arial"/>
          <scheme val="none"/>
        </font>
        <alignment horizontal="left" vertical="top" wrapText="1" readingOrder="0"/>
        <border outline="0">
          <left style="thin">
            <color indexed="64"/>
          </left>
          <right style="thin">
            <color indexed="64"/>
          </right>
        </border>
      </dxf>
    </rfmt>
  </rm>
  <rcc rId="24489" sId="3">
    <oc r="AQ410">
      <v>50</v>
    </oc>
    <nc r="AQ410">
      <v>100</v>
    </nc>
  </rcc>
  <rcv guid="{38797761-B6E7-4EBC-86AC-BCA6FEF8021E}" action="delete"/>
  <rdn rId="0" localSheetId="3" customView="1" name="Z_38797761_B6E7_4EBC_86AC_BCA6FEF8021E_.wvu.Rows" hidden="1" oldHidden="1">
    <formula>Plan!$489:$751</formula>
    <oldFormula>Plan!$489:$751</oldFormula>
  </rdn>
  <rdn rId="0" localSheetId="3" customView="1" name="Z_38797761_B6E7_4EBC_86AC_BCA6FEF8021E_.wvu.Cols" hidden="1" oldHidden="1">
    <formula>Plan!$S:$U,Plan!$AL:$AL,Plan!$AN:$AO,Plan!$BQ:$BT</formula>
    <oldFormula>Plan!$S:$U,Plan!$AL:$AL,Plan!$AN:$AO,Plan!$BQ:$BT</oldFormula>
  </rdn>
  <rdn rId="0" localSheetId="3" customView="1" name="Z_38797761_B6E7_4EBC_86AC_BCA6FEF8021E_.wvu.FilterData" hidden="1" oldHidden="1">
    <formula>Plan!$BG$5:$BQ$469</formula>
    <oldFormula>Plan!$BG$5:$BQ$469</oldFormula>
  </rdn>
  <rdn rId="0" localSheetId="4" customView="1" name="Z_38797761_B6E7_4EBC_86AC_BCA6FEF8021E_.wvu.FilterData" hidden="1" oldHidden="1">
    <formula>'Delivery Docs Plan'!$I$1:$I$38</formula>
    <oldFormula>'Delivery Docs Plan'!$I$1:$I$38</oldFormula>
  </rdn>
  <rdn rId="0" localSheetId="5" customView="1" name="Z_38797761_B6E7_4EBC_86AC_BCA6FEF8021E_.wvu.Rows" hidden="1" oldHidden="1">
    <formula>'PR Matrix'!$1:$2</formula>
    <oldFormula>'PR Matrix'!$1:$2</oldFormula>
  </rdn>
  <rdn rId="0" localSheetId="5" customView="1" name="Z_38797761_B6E7_4EBC_86AC_BCA6FEF8021E_.wvu.Cols" hidden="1" oldHidden="1">
    <formula>'PR Matrix'!$JJ:$XFD</formula>
    <oldFormula>'PR Matrix'!$JJ:$XFD</oldFormula>
  </rdn>
  <rdn rId="0" localSheetId="6" customView="1" name="Z_38797761_B6E7_4EBC_86AC_BCA6FEF8021E_.wvu.Cols" hidden="1" oldHidden="1">
    <formula>Allocation!$L:$XFD</formula>
    <oldFormula>Allocation!$L:$XFD</oldFormula>
  </rdn>
  <rdn rId="0" localSheetId="6" customView="1" name="Z_38797761_B6E7_4EBC_86AC_BCA6FEF8021E_.wvu.FilterData" hidden="1" oldHidden="1">
    <formula>Allocation!$A$1:$K$1</formula>
    <oldFormula>Allocation!$A$1:$K$1</oldFormula>
  </rdn>
  <rdn rId="0" localSheetId="7" customView="1" name="Z_38797761_B6E7_4EBC_86AC_BCA6FEF8021E_.wvu.FilterData" hidden="1" oldHidden="1">
    <formula>'SRS Reviews'!$A$1:$S$136</formula>
    <oldFormula>'SRS Reviews'!$A$1:$S$136</oldFormula>
  </rdn>
  <rdn rId="0" localSheetId="8" customView="1" name="Z_38797761_B6E7_4EBC_86AC_BCA6FEF8021E_.wvu.FilterData" hidden="1" oldHidden="1">
    <formula>Estimates!$A$2:$BC$460</formula>
    <oldFormula>Estimates!$A$2:$BC$460</oldFormula>
  </rdn>
  <rdn rId="0" localSheetId="10" customView="1" name="Z_38797761_B6E7_4EBC_86AC_BCA6FEF8021E_.wvu.FilterData" hidden="1" oldHidden="1">
    <formula>'Open SWPRs'!$A$1:$H$615</formula>
    <oldFormula>'Open SWPRs'!$A$1:$H$615</oldFormula>
  </rdn>
  <rdn rId="0" localSheetId="12" customView="1" name="Z_38797761_B6E7_4EBC_86AC_BCA6FEF8021E_.wvu.FilterData" hidden="1" oldHidden="1">
    <formula>'Build Plan'!$D$3:$L$48</formula>
    <oldFormula>'Build Plan'!$D$3:$L$48</oldFormula>
  </rdn>
  <rcv guid="{38797761-B6E7-4EBC-86AC-BCA6FEF8021E}" action="add"/>
</revisions>
</file>

<file path=xl/revisions/revisionLog75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4502" sId="3">
    <oc r="AI168">
      <v>50</v>
    </oc>
    <nc r="AI168">
      <v>80</v>
    </nc>
  </rcc>
  <rcc rId="24503" sId="3">
    <oc r="AY168">
      <v>50</v>
    </oc>
    <nc r="AY168">
      <v>80</v>
    </nc>
  </rcc>
  <rcv guid="{AE09ED29-F6F7-475A-B5BB-3958EA691268}" action="delete"/>
  <rdn rId="0" localSheetId="3" customView="1" name="Z_AE09ED29_F6F7_475A_B5BB_3958EA691268_.wvu.Rows" hidden="1" oldHidden="1">
    <formula>Plan!$489:$751</formula>
    <oldFormula>Plan!$489:$751</oldFormula>
  </rdn>
  <rdn rId="0" localSheetId="3" customView="1" name="Z_AE09ED29_F6F7_475A_B5BB_3958EA691268_.wvu.Cols" hidden="1" oldHidden="1">
    <formula>Plan!$S:$U</formula>
    <oldFormula>Plan!$S:$U</oldFormula>
  </rdn>
  <rdn rId="0" localSheetId="3" customView="1" name="Z_AE09ED29_F6F7_475A_B5BB_3958EA691268_.wvu.FilterData" hidden="1" oldHidden="1">
    <formula>Plan!$A$5:$BQ$469</formula>
    <oldFormula>Plan!$A$5:$BQ$469</oldFormula>
  </rdn>
  <rdn rId="0" localSheetId="4" customView="1" name="Z_AE09ED29_F6F7_475A_B5BB_3958EA691268_.wvu.FilterData" hidden="1" oldHidden="1">
    <formula>'Delivery Docs Plan'!$I$1:$I$38</formula>
    <oldFormula>'Delivery Docs Plan'!$I$1:$I$38</oldFormula>
  </rdn>
  <rdn rId="0" localSheetId="5" customView="1" name="Z_AE09ED29_F6F7_475A_B5BB_3958EA691268_.wvu.Rows" hidden="1" oldHidden="1">
    <formula>'PR Matrix'!$1:$1</formula>
    <oldFormula>'PR Matrix'!$1:$1</oldFormula>
  </rdn>
  <rdn rId="0" localSheetId="5" customView="1" name="Z_AE09ED29_F6F7_475A_B5BB_3958EA691268_.wvu.Cols" hidden="1" oldHidden="1">
    <formula>'PR Matrix'!$JJ:$XFD</formula>
    <oldFormula>'PR Matrix'!$JJ:$XFD</oldFormula>
  </rdn>
  <rdn rId="0" localSheetId="6" customView="1" name="Z_AE09ED29_F6F7_475A_B5BB_3958EA691268_.wvu.Cols" hidden="1" oldHidden="1">
    <formula>Allocation!$L:$XFD</formula>
    <oldFormula>Allocation!$L:$XFD</oldFormula>
  </rdn>
  <rdn rId="0" localSheetId="6" customView="1" name="Z_AE09ED29_F6F7_475A_B5BB_3958EA691268_.wvu.FilterData" hidden="1" oldHidden="1">
    <formula>Allocation!$A$1:$K$1</formula>
    <oldFormula>Allocation!$A$1:$K$1</oldFormula>
  </rdn>
  <rdn rId="0" localSheetId="7" customView="1" name="Z_AE09ED29_F6F7_475A_B5BB_3958EA691268_.wvu.FilterData" hidden="1" oldHidden="1">
    <formula>'SRS Reviews'!$A$1:$S$136</formula>
    <oldFormula>'SRS Reviews'!$A$1:$S$136</oldFormula>
  </rdn>
  <rdn rId="0" localSheetId="8" customView="1" name="Z_AE09ED29_F6F7_475A_B5BB_3958EA691268_.wvu.FilterData" hidden="1" oldHidden="1">
    <formula>Estimates!$A$2:$BC$460</formula>
    <oldFormula>Estimates!$A$2:$BC$460</oldFormula>
  </rdn>
  <rdn rId="0" localSheetId="10" customView="1" name="Z_AE09ED29_F6F7_475A_B5BB_3958EA691268_.wvu.FilterData" hidden="1" oldHidden="1">
    <formula>'Open SWPRs'!$A$1:$H$615</formula>
    <oldFormula>'Open SWPRs'!$A$1:$H$615</oldFormula>
  </rdn>
  <rdn rId="0" localSheetId="12" customView="1" name="Z_AE09ED29_F6F7_475A_B5BB_3958EA691268_.wvu.FilterData" hidden="1" oldHidden="1">
    <formula>'Build Plan'!$D$3:$L$48</formula>
    <oldFormula>'Build Plan'!$D$3:$L$48</oldFormula>
  </rdn>
  <rcv guid="{AE09ED29-F6F7-475A-B5BB-3958EA691268}" action="add"/>
</revisions>
</file>

<file path=xl/revisions/revisionLog75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4516" sId="3">
    <oc r="AG410" t="inlineStr">
      <is>
        <t>AV</t>
      </is>
    </oc>
    <nc r="AG410" t="inlineStr">
      <is>
        <t>DHB</t>
      </is>
    </nc>
  </rcc>
</revisions>
</file>

<file path=xl/revisions/revisionLog76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4517" sId="3">
    <nc r="AQ413">
      <v>1</v>
    </nc>
  </rcc>
</revisions>
</file>

<file path=xl/revisions/revisionLog76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4518" sId="3">
    <nc r="AY172">
      <v>1</v>
    </nc>
  </rcc>
  <rcc rId="24519" sId="3">
    <nc r="AY181">
      <v>1</v>
    </nc>
  </rcc>
  <rdn rId="0" localSheetId="5" customView="1" name="Z_27A4B667_7EE5_4B37_A36E_7A71AE7736F5_.wvu.FilterData" hidden="1" oldHidden="1">
    <oldFormula>'PR Matrix'!#REF!</oldFormula>
  </rdn>
  <rcv guid="{27A4B667-7EE5-4B37-A36E-7A71AE7736F5}" action="delete"/>
  <rdn rId="0" localSheetId="3" customView="1" name="Z_27A4B667_7EE5_4B37_A36E_7A71AE7736F5_.wvu.Rows" hidden="1" oldHidden="1">
    <formula>Plan!$489:$751</formula>
    <oldFormula>Plan!$489:$751</oldFormula>
  </rdn>
  <rdn rId="0" localSheetId="3" customView="1" name="Z_27A4B667_7EE5_4B37_A36E_7A71AE7736F5_.wvu.Cols" hidden="1" oldHidden="1">
    <formula>Plan!$S:$U,Plan!$BQ:$BT</formula>
    <oldFormula>Plan!$S:$U,Plan!$BQ:$BT</oldFormula>
  </rdn>
  <rdn rId="0" localSheetId="3" customView="1" name="Z_27A4B667_7EE5_4B37_A36E_7A71AE7736F5_.wvu.FilterData" hidden="1" oldHidden="1">
    <formula>Plan!$A$5:$BQ$469</formula>
    <oldFormula>Plan!$A$5:$BQ$468</oldFormula>
  </rdn>
  <rdn rId="0" localSheetId="4" customView="1" name="Z_27A4B667_7EE5_4B37_A36E_7A71AE7736F5_.wvu.FilterData" hidden="1" oldHidden="1">
    <formula>'Delivery Docs Plan'!$I$1:$I$38</formula>
    <oldFormula>'Delivery Docs Plan'!$I$1:$I$38</oldFormula>
  </rdn>
  <rdn rId="0" localSheetId="5" customView="1" name="Z_27A4B667_7EE5_4B37_A36E_7A71AE7736F5_.wvu.Rows" hidden="1" oldHidden="1">
    <formula>'PR Matrix'!$1:$2</formula>
    <oldFormula>'PR Matrix'!$1:$2</oldFormula>
  </rdn>
  <rdn rId="0" localSheetId="5" customView="1" name="Z_27A4B667_7EE5_4B37_A36E_7A71AE7736F5_.wvu.Cols" hidden="1" oldHidden="1">
    <formula>'PR Matrix'!$JJ:$XFD</formula>
    <oldFormula>'PR Matrix'!$JJ:$XFD</oldFormula>
  </rdn>
  <rdn rId="0" localSheetId="6" customView="1" name="Z_27A4B667_7EE5_4B37_A36E_7A71AE7736F5_.wvu.Cols" hidden="1" oldHidden="1">
    <formula>Allocation!$L:$XFD</formula>
    <oldFormula>Allocation!$L:$XFD</oldFormula>
  </rdn>
  <rdn rId="0" localSheetId="6" customView="1" name="Z_27A4B667_7EE5_4B37_A36E_7A71AE7736F5_.wvu.FilterData" hidden="1" oldHidden="1">
    <formula>Allocation!$A$1:$K$1</formula>
    <oldFormula>Allocation!$A$1:$K$1</oldFormula>
  </rdn>
  <rdn rId="0" localSheetId="7" customView="1" name="Z_27A4B667_7EE5_4B37_A36E_7A71AE7736F5_.wvu.FilterData" hidden="1" oldHidden="1">
    <formula>'SRS Reviews'!$A$1:$S$136</formula>
    <oldFormula>'SRS Reviews'!$A$1:$S$136</oldFormula>
  </rdn>
  <rdn rId="0" localSheetId="8" customView="1" name="Z_27A4B667_7EE5_4B37_A36E_7A71AE7736F5_.wvu.FilterData" hidden="1" oldHidden="1">
    <formula>Estimates!$A$2:$BC$460</formula>
    <oldFormula>Estimates!$A$2:$BC$460</oldFormula>
  </rdn>
  <rdn rId="0" localSheetId="10" customView="1" name="Z_27A4B667_7EE5_4B37_A36E_7A71AE7736F5_.wvu.FilterData" hidden="1" oldHidden="1">
    <formula>'Open SWPRs'!$A$1:$H$615</formula>
    <oldFormula>'Open SWPRs'!$A$1:$H$615</oldFormula>
  </rdn>
  <rdn rId="0" localSheetId="12" customView="1" name="Z_27A4B667_7EE5_4B37_A36E_7A71AE7736F5_.wvu.FilterData" hidden="1" oldHidden="1">
    <formula>'Build Plan'!$D$3:$L$48</formula>
    <oldFormula>'Build Plan'!$D$3:$L$48</oldFormula>
  </rdn>
  <rcv guid="{27A4B667-7EE5-4B37-A36E-7A71AE7736F5}" action="add"/>
</revisions>
</file>

<file path=xl/revisions/revisionLog76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4533" sId="3">
    <nc r="AR410">
      <v>99</v>
    </nc>
  </rcc>
  <rcv guid="{B83B79D9-617A-4F50-8CCC-C97938364272}" action="delete"/>
  <rdn rId="0" localSheetId="3" customView="1" name="Z_B83B79D9_617A_4F50_8CCC_C97938364272_.wvu.Rows" hidden="1" oldHidden="1">
    <formula>Plan!$489:$751</formula>
    <oldFormula>Plan!$489:$751</oldFormula>
  </rdn>
  <rdn rId="0" localSheetId="3" customView="1" name="Z_B83B79D9_617A_4F50_8CCC_C97938364272_.wvu.Cols" hidden="1" oldHidden="1">
    <formula>Plan!$S:$U,Plan!$BQ:$BT</formula>
    <oldFormula>Plan!$S:$U,Plan!$BQ:$BT</oldFormula>
  </rdn>
  <rdn rId="0" localSheetId="3" customView="1" name="Z_B83B79D9_617A_4F50_8CCC_C97938364272_.wvu.FilterData" hidden="1" oldHidden="1">
    <formula>Plan!$A$5:$BQ$469</formula>
    <oldFormula>Plan!$A$5:$BQ$469</oldFormula>
  </rdn>
  <rdn rId="0" localSheetId="4" customView="1" name="Z_B83B79D9_617A_4F50_8CCC_C97938364272_.wvu.FilterData" hidden="1" oldHidden="1">
    <formula>'Delivery Docs Plan'!$I$1:$I$38</formula>
    <oldFormula>'Delivery Docs Plan'!$I$1:$I$38</oldFormula>
  </rdn>
  <rdn rId="0" localSheetId="5" customView="1" name="Z_B83B79D9_617A_4F50_8CCC_C97938364272_.wvu.Rows" hidden="1" oldHidden="1">
    <formula>'PR Matrix'!$1:$2</formula>
    <oldFormula>'PR Matrix'!$1:$2</oldFormula>
  </rdn>
  <rdn rId="0" localSheetId="5" customView="1" name="Z_B83B79D9_617A_4F50_8CCC_C97938364272_.wvu.Cols" hidden="1" oldHidden="1">
    <formula>'PR Matrix'!$JJ:$XFD</formula>
    <oldFormula>'PR Matrix'!$JJ:$XFD</oldFormula>
  </rdn>
  <rdn rId="0" localSheetId="6" customView="1" name="Z_B83B79D9_617A_4F50_8CCC_C97938364272_.wvu.Cols" hidden="1" oldHidden="1">
    <formula>Allocation!$L:$XFD</formula>
    <oldFormula>Allocation!$L:$XFD</oldFormula>
  </rdn>
  <rdn rId="0" localSheetId="6" customView="1" name="Z_B83B79D9_617A_4F50_8CCC_C97938364272_.wvu.FilterData" hidden="1" oldHidden="1">
    <formula>Allocation!$A$1:$K$1</formula>
    <oldFormula>Allocation!$A$1:$K$1</oldFormula>
  </rdn>
  <rdn rId="0" localSheetId="7" customView="1" name="Z_B83B79D9_617A_4F50_8CCC_C97938364272_.wvu.FilterData" hidden="1" oldHidden="1">
    <formula>'SRS Reviews'!$A$1:$S$136</formula>
    <oldFormula>'SRS Reviews'!$A$1:$S$136</oldFormula>
  </rdn>
  <rdn rId="0" localSheetId="8" customView="1" name="Z_B83B79D9_617A_4F50_8CCC_C97938364272_.wvu.FilterData" hidden="1" oldHidden="1">
    <formula>Estimates!$A$2:$BC$460</formula>
    <oldFormula>Estimates!$A$2:$BC$460</oldFormula>
  </rdn>
  <rdn rId="0" localSheetId="10" customView="1" name="Z_B83B79D9_617A_4F50_8CCC_C97938364272_.wvu.FilterData" hidden="1" oldHidden="1">
    <formula>'Open SWPRs'!$A$1:$H$615</formula>
    <oldFormula>'Open SWPRs'!$A$1:$H$615</oldFormula>
  </rdn>
  <rdn rId="0" localSheetId="12" customView="1" name="Z_B83B79D9_617A_4F50_8CCC_C97938364272_.wvu.FilterData" hidden="1" oldHidden="1">
    <formula>'Build Plan'!$D$3:$L$48</formula>
    <oldFormula>'Build Plan'!$D$3:$L$48</oldFormula>
  </rdn>
  <rcv guid="{B83B79D9-617A-4F50-8CCC-C97938364272}" action="add"/>
</revisions>
</file>

<file path=xl/revisions/revisionLog76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FAA25FCE-18C5-403C-9C68-9D1F88B3F7EB}" action="delete"/>
  <rdn rId="0" localSheetId="3" customView="1" name="Z_FAA25FCE_18C5_403C_9C68_9D1F88B3F7EB_.wvu.Rows" hidden="1" oldHidden="1">
    <formula>Plan!$489:$751</formula>
    <oldFormula>Plan!$489:$751</oldFormula>
  </rdn>
  <rdn rId="0" localSheetId="3" customView="1" name="Z_FAA25FCE_18C5_403C_9C68_9D1F88B3F7EB_.wvu.Cols" hidden="1" oldHidden="1">
    <formula>Plan!$I:$P,Plan!$S:$U,Plan!$BQ:$BT</formula>
    <oldFormula>Plan!$I:$P,Plan!$S:$U,Plan!$BQ:$BT</oldFormula>
  </rdn>
  <rdn rId="0" localSheetId="3" customView="1" name="Z_FAA25FCE_18C5_403C_9C68_9D1F88B3F7EB_.wvu.FilterData" hidden="1" oldHidden="1">
    <formula>Plan!$A$5:$BQ$469</formula>
    <oldFormula>Plan!$A$5:$BQ$469</oldFormula>
  </rdn>
  <rdn rId="0" localSheetId="4" customView="1" name="Z_FAA25FCE_18C5_403C_9C68_9D1F88B3F7EB_.wvu.FilterData" hidden="1" oldHidden="1">
    <formula>'Delivery Docs Plan'!$I$1:$I$38</formula>
    <oldFormula>'Delivery Docs Plan'!$I$1:$I$38</oldFormula>
  </rdn>
  <rdn rId="0" localSheetId="5" customView="1" name="Z_FAA25FCE_18C5_403C_9C68_9D1F88B3F7EB_.wvu.Rows" hidden="1" oldHidden="1">
    <formula>'PR Matrix'!$1:$1</formula>
    <oldFormula>'PR Matrix'!$1:$1</oldFormula>
  </rdn>
  <rdn rId="0" localSheetId="5" customView="1" name="Z_FAA25FCE_18C5_403C_9C68_9D1F88B3F7EB_.wvu.Cols" hidden="1" oldHidden="1">
    <formula>'PR Matrix'!$JJ:$XFD</formula>
    <oldFormula>'PR Matrix'!$JJ:$XFD</oldFormula>
  </rdn>
  <rdn rId="0" localSheetId="6" customView="1" name="Z_FAA25FCE_18C5_403C_9C68_9D1F88B3F7EB_.wvu.Cols" hidden="1" oldHidden="1">
    <formula>Allocation!$L:$XFD</formula>
    <oldFormula>Allocation!$L:$XFD</oldFormula>
  </rdn>
  <rdn rId="0" localSheetId="6" customView="1" name="Z_FAA25FCE_18C5_403C_9C68_9D1F88B3F7EB_.wvu.FilterData" hidden="1" oldHidden="1">
    <formula>Allocation!$A$1:$K$1</formula>
    <oldFormula>Allocation!$A$1:$K$1</oldFormula>
  </rdn>
  <rdn rId="0" localSheetId="7" customView="1" name="Z_FAA25FCE_18C5_403C_9C68_9D1F88B3F7EB_.wvu.FilterData" hidden="1" oldHidden="1">
    <formula>'SRS Reviews'!$A$1:$S$136</formula>
    <oldFormula>'SRS Reviews'!$A$1:$S$136</oldFormula>
  </rdn>
  <rdn rId="0" localSheetId="8" customView="1" name="Z_FAA25FCE_18C5_403C_9C68_9D1F88B3F7EB_.wvu.FilterData" hidden="1" oldHidden="1">
    <formula>Estimates!$A$2:$BC$460</formula>
    <oldFormula>Estimates!$A$2:$BC$460</oldFormula>
  </rdn>
  <rdn rId="0" localSheetId="10" customView="1" name="Z_FAA25FCE_18C5_403C_9C68_9D1F88B3F7EB_.wvu.FilterData" hidden="1" oldHidden="1">
    <formula>'Open SWPRs'!$A$1:$H$615</formula>
    <oldFormula>'Open SWPRs'!$A$1:$H$615</oldFormula>
  </rdn>
  <rdn rId="0" localSheetId="12" customView="1" name="Z_FAA25FCE_18C5_403C_9C68_9D1F88B3F7EB_.wvu.FilterData" hidden="1" oldHidden="1">
    <formula>'Build Plan'!$D$3:$L$48</formula>
    <oldFormula>'Build Plan'!$D$3:$L$48</oldFormula>
  </rdn>
  <rcv guid="{FAA25FCE-18C5-403C-9C68-9D1F88B3F7EB}" action="add"/>
</revisions>
</file>

<file path=xl/revisions/revisionLog76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4558" sId="3">
    <oc r="AQ413">
      <v>1</v>
    </oc>
    <nc r="AQ413">
      <v>70</v>
    </nc>
  </rcc>
</revisions>
</file>

<file path=xl/revisions/revisionLog76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83E26134-8071-4B52-B9C2-8B5396DF70B4}" action="delete"/>
  <rdn rId="0" localSheetId="3" customView="1" name="Z_83E26134_8071_4B52_B9C2_8B5396DF70B4_.wvu.Rows" hidden="1" oldHidden="1">
    <formula>Plan!$489:$751</formula>
    <oldFormula>Plan!$489:$751</oldFormula>
  </rdn>
  <rdn rId="0" localSheetId="3" customView="1" name="Z_83E26134_8071_4B52_B9C2_8B5396DF70B4_.wvu.Cols" hidden="1" oldHidden="1">
    <formula>Plan!$S:$U</formula>
    <oldFormula>Plan!$S:$U</oldFormula>
  </rdn>
  <rdn rId="0" localSheetId="3" customView="1" name="Z_83E26134_8071_4B52_B9C2_8B5396DF70B4_.wvu.FilterData" hidden="1" oldHidden="1">
    <formula>Plan!$A$5:$BQ$469</formula>
    <oldFormula>Plan!$A$5:$BQ$469</oldFormula>
  </rdn>
  <rdn rId="0" localSheetId="4" customView="1" name="Z_83E26134_8071_4B52_B9C2_8B5396DF70B4_.wvu.FilterData" hidden="1" oldHidden="1">
    <formula>'Delivery Docs Plan'!$I$1:$I$38</formula>
    <oldFormula>'Delivery Docs Plan'!$I$1:$I$38</oldFormula>
  </rdn>
  <rdn rId="0" localSheetId="5" customView="1" name="Z_83E26134_8071_4B52_B9C2_8B5396DF70B4_.wvu.Rows" hidden="1" oldHidden="1">
    <formula>'PR Matrix'!$1:$1</formula>
    <oldFormula>'PR Matrix'!$1:$1</oldFormula>
  </rdn>
  <rdn rId="0" localSheetId="5" customView="1" name="Z_83E26134_8071_4B52_B9C2_8B5396DF70B4_.wvu.Cols" hidden="1" oldHidden="1">
    <formula>'PR Matrix'!$JJ:$XFD</formula>
    <oldFormula>'PR Matrix'!$JJ:$XFD</oldFormula>
  </rdn>
  <rdn rId="0" localSheetId="6" customView="1" name="Z_83E26134_8071_4B52_B9C2_8B5396DF70B4_.wvu.Cols" hidden="1" oldHidden="1">
    <formula>Allocation!$L:$XFD</formula>
    <oldFormula>Allocation!$L:$XFD</oldFormula>
  </rdn>
  <rdn rId="0" localSheetId="6" customView="1" name="Z_83E26134_8071_4B52_B9C2_8B5396DF70B4_.wvu.FilterData" hidden="1" oldHidden="1">
    <formula>Allocation!$A$1:$K$1</formula>
    <oldFormula>Allocation!$A$1:$K$1</oldFormula>
  </rdn>
  <rdn rId="0" localSheetId="7" customView="1" name="Z_83E26134_8071_4B52_B9C2_8B5396DF70B4_.wvu.FilterData" hidden="1" oldHidden="1">
    <formula>'SRS Reviews'!$A$1:$S$136</formula>
    <oldFormula>'SRS Reviews'!$A$1:$S$136</oldFormula>
  </rdn>
  <rdn rId="0" localSheetId="8" customView="1" name="Z_83E26134_8071_4B52_B9C2_8B5396DF70B4_.wvu.FilterData" hidden="1" oldHidden="1">
    <formula>Estimates!$A$2:$BC$460</formula>
    <oldFormula>Estimates!$A$2:$BC$460</oldFormula>
  </rdn>
  <rdn rId="0" localSheetId="10" customView="1" name="Z_83E26134_8071_4B52_B9C2_8B5396DF70B4_.wvu.FilterData" hidden="1" oldHidden="1">
    <formula>'Open SWPRs'!$A$1:$H$615</formula>
    <oldFormula>'Open SWPRs'!$A$1:$H$615</oldFormula>
  </rdn>
  <rdn rId="0" localSheetId="12" customView="1" name="Z_83E26134_8071_4B52_B9C2_8B5396DF70B4_.wvu.FilterData" hidden="1" oldHidden="1">
    <formula>'Build Plan'!$D$3:$L$48</formula>
    <oldFormula>'Build Plan'!$D$3:$L$48</oldFormula>
  </rdn>
  <rcv guid="{83E26134-8071-4B52-B9C2-8B5396DF70B4}" action="add"/>
</revisions>
</file>

<file path=xl/revisions/revisionLog76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83E26134-8071-4B52-B9C2-8B5396DF70B4}" action="delete"/>
  <rdn rId="0" localSheetId="3" customView="1" name="Z_83E26134_8071_4B52_B9C2_8B5396DF70B4_.wvu.Rows" hidden="1" oldHidden="1">
    <formula>Plan!$489:$751</formula>
    <oldFormula>Plan!$489:$751</oldFormula>
  </rdn>
  <rdn rId="0" localSheetId="3" customView="1" name="Z_83E26134_8071_4B52_B9C2_8B5396DF70B4_.wvu.Cols" hidden="1" oldHidden="1">
    <formula>Plan!$S:$U</formula>
    <oldFormula>Plan!$S:$U</oldFormula>
  </rdn>
  <rdn rId="0" localSheetId="3" customView="1" name="Z_83E26134_8071_4B52_B9C2_8B5396DF70B4_.wvu.FilterData" hidden="1" oldHidden="1">
    <formula>Plan!$A$5:$BQ$469</formula>
    <oldFormula>Plan!$A$5:$BQ$469</oldFormula>
  </rdn>
  <rdn rId="0" localSheetId="4" customView="1" name="Z_83E26134_8071_4B52_B9C2_8B5396DF70B4_.wvu.FilterData" hidden="1" oldHidden="1">
    <formula>'Delivery Docs Plan'!$I$1:$I$38</formula>
    <oldFormula>'Delivery Docs Plan'!$I$1:$I$38</oldFormula>
  </rdn>
  <rdn rId="0" localSheetId="5" customView="1" name="Z_83E26134_8071_4B52_B9C2_8B5396DF70B4_.wvu.Rows" hidden="1" oldHidden="1">
    <formula>'PR Matrix'!$1:$1</formula>
    <oldFormula>'PR Matrix'!$1:$1</oldFormula>
  </rdn>
  <rdn rId="0" localSheetId="5" customView="1" name="Z_83E26134_8071_4B52_B9C2_8B5396DF70B4_.wvu.Cols" hidden="1" oldHidden="1">
    <formula>'PR Matrix'!$JJ:$XFD</formula>
    <oldFormula>'PR Matrix'!$JJ:$XFD</oldFormula>
  </rdn>
  <rdn rId="0" localSheetId="6" customView="1" name="Z_83E26134_8071_4B52_B9C2_8B5396DF70B4_.wvu.Cols" hidden="1" oldHidden="1">
    <formula>Allocation!$L:$XFD</formula>
    <oldFormula>Allocation!$L:$XFD</oldFormula>
  </rdn>
  <rdn rId="0" localSheetId="6" customView="1" name="Z_83E26134_8071_4B52_B9C2_8B5396DF70B4_.wvu.FilterData" hidden="1" oldHidden="1">
    <formula>Allocation!$A$1:$K$1</formula>
    <oldFormula>Allocation!$A$1:$K$1</oldFormula>
  </rdn>
  <rdn rId="0" localSheetId="7" customView="1" name="Z_83E26134_8071_4B52_B9C2_8B5396DF70B4_.wvu.FilterData" hidden="1" oldHidden="1">
    <formula>'SRS Reviews'!$A$1:$S$136</formula>
    <oldFormula>'SRS Reviews'!$A$1:$S$136</oldFormula>
  </rdn>
  <rdn rId="0" localSheetId="8" customView="1" name="Z_83E26134_8071_4B52_B9C2_8B5396DF70B4_.wvu.FilterData" hidden="1" oldHidden="1">
    <formula>Estimates!$A$2:$BC$460</formula>
    <oldFormula>Estimates!$A$2:$BC$460</oldFormula>
  </rdn>
  <rdn rId="0" localSheetId="10" customView="1" name="Z_83E26134_8071_4B52_B9C2_8B5396DF70B4_.wvu.FilterData" hidden="1" oldHidden="1">
    <formula>'Open SWPRs'!$A$1:$H$615</formula>
    <oldFormula>'Open SWPRs'!$A$1:$H$615</oldFormula>
  </rdn>
  <rdn rId="0" localSheetId="12" customView="1" name="Z_83E26134_8071_4B52_B9C2_8B5396DF70B4_.wvu.FilterData" hidden="1" oldHidden="1">
    <formula>'Build Plan'!$D$3:$L$48</formula>
    <oldFormula>'Build Plan'!$D$3:$L$48</oldFormula>
  </rdn>
  <rcv guid="{83E26134-8071-4B52-B9C2-8B5396DF70B4}" action="add"/>
</revisions>
</file>

<file path=xl/revisions/revisionLog76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4583" sId="3">
    <nc r="AQ427">
      <v>1</v>
    </nc>
  </rcc>
  <rdn rId="0" localSheetId="5" customView="1" name="Z_6C263B97_64ED_4CE6_9B05_42BE2811A349_.wvu.FilterData" hidden="1" oldHidden="1">
    <oldFormula>'PR Matrix'!#REF!</oldFormula>
  </rdn>
  <rcv guid="{6C263B97-64ED-4CE6-9B05-42BE2811A349}" action="delete"/>
  <rdn rId="0" localSheetId="3" customView="1" name="Z_6C263B97_64ED_4CE6_9B05_42BE2811A349_.wvu.Rows" hidden="1" oldHidden="1">
    <formula>Plan!$489:$751</formula>
    <oldFormula>Plan!$489:$751</oldFormula>
  </rdn>
  <rdn rId="0" localSheetId="3" customView="1" name="Z_6C263B97_64ED_4CE6_9B05_42BE2811A349_.wvu.Cols" hidden="1" oldHidden="1">
    <formula>Plan!$S:$U,Plan!$BQ:$BT</formula>
    <oldFormula>Plan!$S:$U,Plan!$BQ:$BT</oldFormula>
  </rdn>
  <rdn rId="0" localSheetId="3" customView="1" name="Z_6C263B97_64ED_4CE6_9B05_42BE2811A349_.wvu.FilterData" hidden="1" oldHidden="1">
    <formula>Plan!$A$5:$BQ$469</formula>
    <oldFormula>Plan!$A$5:$BT$468</oldFormula>
  </rdn>
  <rdn rId="0" localSheetId="4" customView="1" name="Z_6C263B97_64ED_4CE6_9B05_42BE2811A349_.wvu.FilterData" hidden="1" oldHidden="1">
    <formula>'Delivery Docs Plan'!$I$1:$I$38</formula>
    <oldFormula>'Delivery Docs Plan'!$A$4:$Q$37</oldFormula>
  </rdn>
  <rdn rId="0" localSheetId="5" customView="1" name="Z_6C263B97_64ED_4CE6_9B05_42BE2811A349_.wvu.Rows" hidden="1" oldHidden="1">
    <formula>'PR Matrix'!$1:$1</formula>
    <oldFormula>'PR Matrix'!$1:$2</oldFormula>
  </rdn>
  <rdn rId="0" localSheetId="5" customView="1" name="Z_6C263B97_64ED_4CE6_9B05_42BE2811A349_.wvu.Cols" hidden="1" oldHidden="1">
    <formula>'PR Matrix'!$JJ:$XFD</formula>
    <oldFormula>'PR Matrix'!$JJ:$XFD</oldFormula>
  </rdn>
  <rdn rId="0" localSheetId="6" customView="1" name="Z_6C263B97_64ED_4CE6_9B05_42BE2811A349_.wvu.Cols" hidden="1" oldHidden="1">
    <formula>Allocation!$L:$XFD</formula>
    <oldFormula>Allocation!$L:$XFD</oldFormula>
  </rdn>
  <rdn rId="0" localSheetId="6" customView="1" name="Z_6C263B97_64ED_4CE6_9B05_42BE2811A349_.wvu.FilterData" hidden="1" oldHidden="1">
    <formula>Allocation!$A$1:$K$1</formula>
    <oldFormula>Allocation!$A$1:$K$1</oldFormula>
  </rdn>
  <rdn rId="0" localSheetId="7" customView="1" name="Z_6C263B97_64ED_4CE6_9B05_42BE2811A349_.wvu.FilterData" hidden="1" oldHidden="1">
    <formula>'SRS Reviews'!$A$1:$S$136</formula>
    <oldFormula>'SRS Reviews'!$A$1:$S$136</oldFormula>
  </rdn>
  <rdn rId="0" localSheetId="8" customView="1" name="Z_6C263B97_64ED_4CE6_9B05_42BE2811A349_.wvu.FilterData" hidden="1" oldHidden="1">
    <formula>Estimates!$A$2:$BC$460</formula>
    <oldFormula>Estimates!$A$2:$BC$460</oldFormula>
  </rdn>
  <rdn rId="0" localSheetId="10" customView="1" name="Z_6C263B97_64ED_4CE6_9B05_42BE2811A349_.wvu.FilterData" hidden="1" oldHidden="1">
    <formula>'Open SWPRs'!$A$1:$H$615</formula>
    <oldFormula>'Open SWPRs'!$A$1:$H$615</oldFormula>
  </rdn>
  <rdn rId="0" localSheetId="12" customView="1" name="Z_6C263B97_64ED_4CE6_9B05_42BE2811A349_.wvu.FilterData" hidden="1" oldHidden="1">
    <formula>'Build Plan'!$D$3:$L$48</formula>
    <oldFormula>'Build Plan'!$D$3:$L$48</oldFormula>
  </rdn>
  <rcv guid="{6C263B97-64ED-4CE6-9B05-42BE2811A349}" action="add"/>
</revisions>
</file>

<file path=xl/revisions/revisionLog76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4597" sId="3">
    <nc r="AO226" t="inlineStr">
      <is>
        <t>Y</t>
      </is>
    </nc>
  </rcc>
  <rcv guid="{55F258A9-3656-464A-8209-65541A4A9294}" action="delete"/>
  <rdn rId="0" localSheetId="3" customView="1" name="Z_55F258A9_3656_464A_8209_65541A4A9294_.wvu.Rows" hidden="1" oldHidden="1">
    <formula>Plan!$489:$751</formula>
    <oldFormula>Plan!$489:$751</oldFormula>
  </rdn>
  <rdn rId="0" localSheetId="3" customView="1" name="Z_55F258A9_3656_464A_8209_65541A4A9294_.wvu.Cols" hidden="1" oldHidden="1">
    <formula>Plan!$S:$U,Plan!$BQ:$BT</formula>
    <oldFormula>Plan!$S:$U,Plan!$BQ:$BT</oldFormula>
  </rdn>
  <rdn rId="0" localSheetId="3" customView="1" name="Z_55F258A9_3656_464A_8209_65541A4A9294_.wvu.FilterData" hidden="1" oldHidden="1">
    <formula>Plan!$A$5:$BQ$469</formula>
    <oldFormula>Plan!$A$5:$BQ$469</oldFormula>
  </rdn>
  <rdn rId="0" localSheetId="4" customView="1" name="Z_55F258A9_3656_464A_8209_65541A4A9294_.wvu.FilterData" hidden="1" oldHidden="1">
    <formula>'Delivery Docs Plan'!$I$1:$I$38</formula>
    <oldFormula>'Delivery Docs Plan'!$I$1:$I$38</oldFormula>
  </rdn>
  <rdn rId="0" localSheetId="5" customView="1" name="Z_55F258A9_3656_464A_8209_65541A4A9294_.wvu.Rows" hidden="1" oldHidden="1">
    <formula>'PR Matrix'!$1:$1</formula>
    <oldFormula>'PR Matrix'!$1:$1</oldFormula>
  </rdn>
  <rdn rId="0" localSheetId="5" customView="1" name="Z_55F258A9_3656_464A_8209_65541A4A9294_.wvu.Cols" hidden="1" oldHidden="1">
    <formula>'PR Matrix'!$JJ:$XFD</formula>
    <oldFormula>'PR Matrix'!$JJ:$XFD</oldFormula>
  </rdn>
  <rdn rId="0" localSheetId="6" customView="1" name="Z_55F258A9_3656_464A_8209_65541A4A9294_.wvu.Cols" hidden="1" oldHidden="1">
    <formula>Allocation!$L:$XFD</formula>
    <oldFormula>Allocation!$L:$XFD</oldFormula>
  </rdn>
  <rdn rId="0" localSheetId="6" customView="1" name="Z_55F258A9_3656_464A_8209_65541A4A9294_.wvu.FilterData" hidden="1" oldHidden="1">
    <formula>Allocation!$A$1:$K$1</formula>
    <oldFormula>Allocation!$A$1:$K$1</oldFormula>
  </rdn>
  <rdn rId="0" localSheetId="7" customView="1" name="Z_55F258A9_3656_464A_8209_65541A4A9294_.wvu.FilterData" hidden="1" oldHidden="1">
    <formula>'SRS Reviews'!$A$1:$S$136</formula>
    <oldFormula>'SRS Reviews'!$A$1:$S$136</oldFormula>
  </rdn>
  <rdn rId="0" localSheetId="8" customView="1" name="Z_55F258A9_3656_464A_8209_65541A4A9294_.wvu.FilterData" hidden="1" oldHidden="1">
    <formula>Estimates!$A$2:$BC$460</formula>
    <oldFormula>Estimates!$A$2:$BC$460</oldFormula>
  </rdn>
  <rdn rId="0" localSheetId="10" customView="1" name="Z_55F258A9_3656_464A_8209_65541A4A9294_.wvu.FilterData" hidden="1" oldHidden="1">
    <formula>'Open SWPRs'!$A$1:$H$615</formula>
    <oldFormula>'Open SWPRs'!$A$1:$H$615</oldFormula>
  </rdn>
  <rdn rId="0" localSheetId="12" customView="1" name="Z_55F258A9_3656_464A_8209_65541A4A9294_.wvu.FilterData" hidden="1" oldHidden="1">
    <formula>'Build Plan'!$D$3:$L$48</formula>
    <oldFormula>'Build Plan'!$D$3:$L$48</oldFormula>
  </rdn>
  <rcv guid="{55F258A9-3656-464A-8209-65541A4A9294}" action="add"/>
</revisions>
</file>

<file path=xl/revisions/revisionLog76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4610" sId="3">
    <oc r="E427" t="inlineStr">
      <is>
        <t>6233, NFPR1563</t>
      </is>
    </oc>
    <nc r="E427"/>
  </rcc>
  <rcc rId="24611" sId="3">
    <nc r="F427" t="inlineStr">
      <is>
        <t>6233, NFPR1563</t>
      </is>
    </nc>
  </rcc>
  <rcc rId="24612" sId="3">
    <oc r="AQ427">
      <v>1</v>
    </oc>
    <nc r="AQ427">
      <v>100</v>
    </nc>
  </rcc>
</revisions>
</file>

<file path=xl/revisions/revisionLog77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4613" sId="3">
    <oc r="AG413" t="inlineStr">
      <is>
        <t>SN</t>
      </is>
    </oc>
    <nc r="AG413" t="inlineStr">
      <is>
        <t>JR</t>
      </is>
    </nc>
  </rcc>
  <rcv guid="{B83B79D9-617A-4F50-8CCC-C97938364272}" action="delete"/>
  <rdn rId="0" localSheetId="3" customView="1" name="Z_B83B79D9_617A_4F50_8CCC_C97938364272_.wvu.Rows" hidden="1" oldHidden="1">
    <formula>Plan!$489:$751</formula>
    <oldFormula>Plan!$489:$751</oldFormula>
  </rdn>
  <rdn rId="0" localSheetId="3" customView="1" name="Z_B83B79D9_617A_4F50_8CCC_C97938364272_.wvu.Cols" hidden="1" oldHidden="1">
    <formula>Plan!$S:$U,Plan!$BQ:$BT</formula>
    <oldFormula>Plan!$S:$U,Plan!$BQ:$BT</oldFormula>
  </rdn>
  <rdn rId="0" localSheetId="3" customView="1" name="Z_B83B79D9_617A_4F50_8CCC_C97938364272_.wvu.FilterData" hidden="1" oldHidden="1">
    <formula>Plan!$A$5:$BQ$469</formula>
    <oldFormula>Plan!$A$5:$BQ$469</oldFormula>
  </rdn>
  <rdn rId="0" localSheetId="4" customView="1" name="Z_B83B79D9_617A_4F50_8CCC_C97938364272_.wvu.FilterData" hidden="1" oldHidden="1">
    <formula>'Delivery Docs Plan'!$I$1:$I$38</formula>
    <oldFormula>'Delivery Docs Plan'!$I$1:$I$38</oldFormula>
  </rdn>
  <rdn rId="0" localSheetId="5" customView="1" name="Z_B83B79D9_617A_4F50_8CCC_C97938364272_.wvu.Rows" hidden="1" oldHidden="1">
    <formula>'PR Matrix'!$1:$2</formula>
    <oldFormula>'PR Matrix'!$1:$2</oldFormula>
  </rdn>
  <rdn rId="0" localSheetId="5" customView="1" name="Z_B83B79D9_617A_4F50_8CCC_C97938364272_.wvu.Cols" hidden="1" oldHidden="1">
    <formula>'PR Matrix'!$JJ:$XFD</formula>
    <oldFormula>'PR Matrix'!$JJ:$XFD</oldFormula>
  </rdn>
  <rdn rId="0" localSheetId="6" customView="1" name="Z_B83B79D9_617A_4F50_8CCC_C97938364272_.wvu.Cols" hidden="1" oldHidden="1">
    <formula>Allocation!$L:$XFD</formula>
    <oldFormula>Allocation!$L:$XFD</oldFormula>
  </rdn>
  <rdn rId="0" localSheetId="6" customView="1" name="Z_B83B79D9_617A_4F50_8CCC_C97938364272_.wvu.FilterData" hidden="1" oldHidden="1">
    <formula>Allocation!$A$1:$K$1</formula>
    <oldFormula>Allocation!$A$1:$K$1</oldFormula>
  </rdn>
  <rdn rId="0" localSheetId="7" customView="1" name="Z_B83B79D9_617A_4F50_8CCC_C97938364272_.wvu.FilterData" hidden="1" oldHidden="1">
    <formula>'SRS Reviews'!$A$1:$S$136</formula>
    <oldFormula>'SRS Reviews'!$A$1:$S$136</oldFormula>
  </rdn>
  <rdn rId="0" localSheetId="8" customView="1" name="Z_B83B79D9_617A_4F50_8CCC_C97938364272_.wvu.FilterData" hidden="1" oldHidden="1">
    <formula>Estimates!$A$2:$BC$460</formula>
    <oldFormula>Estimates!$A$2:$BC$460</oldFormula>
  </rdn>
  <rdn rId="0" localSheetId="10" customView="1" name="Z_B83B79D9_617A_4F50_8CCC_C97938364272_.wvu.FilterData" hidden="1" oldHidden="1">
    <formula>'Open SWPRs'!$A$1:$H$615</formula>
    <oldFormula>'Open SWPRs'!$A$1:$H$615</oldFormula>
  </rdn>
  <rdn rId="0" localSheetId="12" customView="1" name="Z_B83B79D9_617A_4F50_8CCC_C97938364272_.wvu.FilterData" hidden="1" oldHidden="1">
    <formula>'Build Plan'!$D$3:$L$48</formula>
    <oldFormula>'Build Plan'!$D$3:$L$48</oldFormula>
  </rdn>
  <rcv guid="{B83B79D9-617A-4F50-8CCC-C97938364272}" action="add"/>
</revisions>
</file>

<file path=xl/revisions/revisionLog77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4626" sId="3">
    <oc r="AG427" t="inlineStr">
      <is>
        <t>DHB</t>
      </is>
    </oc>
    <nc r="AG427" t="inlineStr">
      <is>
        <t>JR</t>
      </is>
    </nc>
  </rcc>
  <rcv guid="{B83B79D9-617A-4F50-8CCC-C97938364272}" action="delete"/>
  <rdn rId="0" localSheetId="3" customView="1" name="Z_B83B79D9_617A_4F50_8CCC_C97938364272_.wvu.Rows" hidden="1" oldHidden="1">
    <formula>Plan!$489:$751</formula>
    <oldFormula>Plan!$489:$751</oldFormula>
  </rdn>
  <rdn rId="0" localSheetId="3" customView="1" name="Z_B83B79D9_617A_4F50_8CCC_C97938364272_.wvu.Cols" hidden="1" oldHidden="1">
    <formula>Plan!$S:$U,Plan!$BQ:$BT</formula>
    <oldFormula>Plan!$S:$U,Plan!$BQ:$BT</oldFormula>
  </rdn>
  <rdn rId="0" localSheetId="3" customView="1" name="Z_B83B79D9_617A_4F50_8CCC_C97938364272_.wvu.FilterData" hidden="1" oldHidden="1">
    <formula>Plan!$A$5:$BQ$469</formula>
    <oldFormula>Plan!$A$5:$BQ$469</oldFormula>
  </rdn>
  <rdn rId="0" localSheetId="4" customView="1" name="Z_B83B79D9_617A_4F50_8CCC_C97938364272_.wvu.FilterData" hidden="1" oldHidden="1">
    <formula>'Delivery Docs Plan'!$I$1:$I$38</formula>
    <oldFormula>'Delivery Docs Plan'!$I$1:$I$38</oldFormula>
  </rdn>
  <rdn rId="0" localSheetId="5" customView="1" name="Z_B83B79D9_617A_4F50_8CCC_C97938364272_.wvu.Rows" hidden="1" oldHidden="1">
    <formula>'PR Matrix'!$1:$2</formula>
    <oldFormula>'PR Matrix'!$1:$2</oldFormula>
  </rdn>
  <rdn rId="0" localSheetId="5" customView="1" name="Z_B83B79D9_617A_4F50_8CCC_C97938364272_.wvu.Cols" hidden="1" oldHidden="1">
    <formula>'PR Matrix'!$JJ:$XFD</formula>
    <oldFormula>'PR Matrix'!$JJ:$XFD</oldFormula>
  </rdn>
  <rdn rId="0" localSheetId="6" customView="1" name="Z_B83B79D9_617A_4F50_8CCC_C97938364272_.wvu.Cols" hidden="1" oldHidden="1">
    <formula>Allocation!$L:$XFD</formula>
    <oldFormula>Allocation!$L:$XFD</oldFormula>
  </rdn>
  <rdn rId="0" localSheetId="6" customView="1" name="Z_B83B79D9_617A_4F50_8CCC_C97938364272_.wvu.FilterData" hidden="1" oldHidden="1">
    <formula>Allocation!$A$1:$K$1</formula>
    <oldFormula>Allocation!$A$1:$K$1</oldFormula>
  </rdn>
  <rdn rId="0" localSheetId="7" customView="1" name="Z_B83B79D9_617A_4F50_8CCC_C97938364272_.wvu.FilterData" hidden="1" oldHidden="1">
    <formula>'SRS Reviews'!$A$1:$S$136</formula>
    <oldFormula>'SRS Reviews'!$A$1:$S$136</oldFormula>
  </rdn>
  <rdn rId="0" localSheetId="8" customView="1" name="Z_B83B79D9_617A_4F50_8CCC_C97938364272_.wvu.FilterData" hidden="1" oldHidden="1">
    <formula>Estimates!$A$2:$BC$460</formula>
    <oldFormula>Estimates!$A$2:$BC$460</oldFormula>
  </rdn>
  <rdn rId="0" localSheetId="10" customView="1" name="Z_B83B79D9_617A_4F50_8CCC_C97938364272_.wvu.FilterData" hidden="1" oldHidden="1">
    <formula>'Open SWPRs'!$A$1:$H$615</formula>
    <oldFormula>'Open SWPRs'!$A$1:$H$615</oldFormula>
  </rdn>
  <rdn rId="0" localSheetId="12" customView="1" name="Z_B83B79D9_617A_4F50_8CCC_C97938364272_.wvu.FilterData" hidden="1" oldHidden="1">
    <formula>'Build Plan'!$D$3:$L$48</formula>
    <oldFormula>'Build Plan'!$D$3:$L$48</oldFormula>
  </rdn>
  <rcv guid="{B83B79D9-617A-4F50-8CCC-C97938364272}" action="add"/>
</revisions>
</file>

<file path=xl/revisions/revisionLog77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83E26134-8071-4B52-B9C2-8B5396DF70B4}" action="delete"/>
  <rdn rId="0" localSheetId="3" customView="1" name="Z_83E26134_8071_4B52_B9C2_8B5396DF70B4_.wvu.Rows" hidden="1" oldHidden="1">
    <formula>Plan!$489:$751</formula>
    <oldFormula>Plan!$489:$751</oldFormula>
  </rdn>
  <rdn rId="0" localSheetId="3" customView="1" name="Z_83E26134_8071_4B52_B9C2_8B5396DF70B4_.wvu.Cols" hidden="1" oldHidden="1">
    <formula>Plan!$S:$U</formula>
    <oldFormula>Plan!$S:$U</oldFormula>
  </rdn>
  <rdn rId="0" localSheetId="3" customView="1" name="Z_83E26134_8071_4B52_B9C2_8B5396DF70B4_.wvu.FilterData" hidden="1" oldHidden="1">
    <formula>Plan!$A$5:$BQ$469</formula>
    <oldFormula>Plan!$A$5:$BQ$469</oldFormula>
  </rdn>
  <rdn rId="0" localSheetId="4" customView="1" name="Z_83E26134_8071_4B52_B9C2_8B5396DF70B4_.wvu.FilterData" hidden="1" oldHidden="1">
    <formula>'Delivery Docs Plan'!$I$1:$I$38</formula>
    <oldFormula>'Delivery Docs Plan'!$I$1:$I$38</oldFormula>
  </rdn>
  <rdn rId="0" localSheetId="5" customView="1" name="Z_83E26134_8071_4B52_B9C2_8B5396DF70B4_.wvu.Rows" hidden="1" oldHidden="1">
    <formula>'PR Matrix'!$1:$1</formula>
    <oldFormula>'PR Matrix'!$1:$1</oldFormula>
  </rdn>
  <rdn rId="0" localSheetId="5" customView="1" name="Z_83E26134_8071_4B52_B9C2_8B5396DF70B4_.wvu.Cols" hidden="1" oldHidden="1">
    <formula>'PR Matrix'!$JJ:$XFD</formula>
    <oldFormula>'PR Matrix'!$JJ:$XFD</oldFormula>
  </rdn>
  <rdn rId="0" localSheetId="6" customView="1" name="Z_83E26134_8071_4B52_B9C2_8B5396DF70B4_.wvu.Cols" hidden="1" oldHidden="1">
    <formula>Allocation!$L:$XFD</formula>
    <oldFormula>Allocation!$L:$XFD</oldFormula>
  </rdn>
  <rdn rId="0" localSheetId="6" customView="1" name="Z_83E26134_8071_4B52_B9C2_8B5396DF70B4_.wvu.FilterData" hidden="1" oldHidden="1">
    <formula>Allocation!$A$1:$K$1</formula>
    <oldFormula>Allocation!$A$1:$K$1</oldFormula>
  </rdn>
  <rdn rId="0" localSheetId="7" customView="1" name="Z_83E26134_8071_4B52_B9C2_8B5396DF70B4_.wvu.FilterData" hidden="1" oldHidden="1">
    <formula>'SRS Reviews'!$A$1:$S$136</formula>
    <oldFormula>'SRS Reviews'!$A$1:$S$136</oldFormula>
  </rdn>
  <rdn rId="0" localSheetId="8" customView="1" name="Z_83E26134_8071_4B52_B9C2_8B5396DF70B4_.wvu.FilterData" hidden="1" oldHidden="1">
    <formula>Estimates!$A$2:$BC$460</formula>
    <oldFormula>Estimates!$A$2:$BC$460</oldFormula>
  </rdn>
  <rdn rId="0" localSheetId="10" customView="1" name="Z_83E26134_8071_4B52_B9C2_8B5396DF70B4_.wvu.FilterData" hidden="1" oldHidden="1">
    <formula>'Open SWPRs'!$A$1:$H$615</formula>
    <oldFormula>'Open SWPRs'!$A$1:$H$615</oldFormula>
  </rdn>
  <rdn rId="0" localSheetId="12" customView="1" name="Z_83E26134_8071_4B52_B9C2_8B5396DF70B4_.wvu.FilterData" hidden="1" oldHidden="1">
    <formula>'Build Plan'!$D$3:$L$48</formula>
    <oldFormula>'Build Plan'!$D$3:$L$48</oldFormula>
  </rdn>
  <rcv guid="{83E26134-8071-4B52-B9C2-8B5396DF70B4}" action="add"/>
</revisions>
</file>

<file path=xl/revisions/revisionLog77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xfDxf="1" sqref="F413" start="0" length="0">
    <dxf>
      <font>
        <sz val="8"/>
      </font>
      <alignment horizontal="left" wrapText="1" readingOrder="0"/>
      <border outline="0">
        <left style="thin">
          <color indexed="64"/>
        </left>
        <right style="thin">
          <color indexed="64"/>
        </right>
      </border>
    </dxf>
  </rfmt>
  <rcc rId="24651" sId="3">
    <oc r="E413" t="inlineStr">
      <is>
        <t>6233, NFPR1562</t>
      </is>
    </oc>
    <nc r="E413"/>
  </rcc>
  <rcc rId="24652" sId="3">
    <nc r="F413" t="inlineStr">
      <is>
        <t>6233,NFPR1562</t>
      </is>
    </nc>
  </rcc>
  <rcc rId="24653" sId="3">
    <oc r="AQ413">
      <v>70</v>
    </oc>
    <nc r="AQ413">
      <v>100</v>
    </nc>
  </rcc>
  <rcv guid="{27A4B667-7EE5-4B37-A36E-7A71AE7736F5}" action="delete"/>
  <rdn rId="0" localSheetId="3" customView="1" name="Z_27A4B667_7EE5_4B37_A36E_7A71AE7736F5_.wvu.Rows" hidden="1" oldHidden="1">
    <formula>Plan!$489:$751</formula>
    <oldFormula>Plan!$489:$751</oldFormula>
  </rdn>
  <rdn rId="0" localSheetId="3" customView="1" name="Z_27A4B667_7EE5_4B37_A36E_7A71AE7736F5_.wvu.Cols" hidden="1" oldHidden="1">
    <formula>Plan!$S:$U,Plan!$BQ:$BT</formula>
    <oldFormula>Plan!$S:$U,Plan!$BQ:$BT</oldFormula>
  </rdn>
  <rdn rId="0" localSheetId="3" customView="1" name="Z_27A4B667_7EE5_4B37_A36E_7A71AE7736F5_.wvu.FilterData" hidden="1" oldHidden="1">
    <formula>Plan!$A$5:$BQ$469</formula>
    <oldFormula>Plan!$A$5:$BQ$469</oldFormula>
  </rdn>
  <rdn rId="0" localSheetId="4" customView="1" name="Z_27A4B667_7EE5_4B37_A36E_7A71AE7736F5_.wvu.FilterData" hidden="1" oldHidden="1">
    <formula>'Delivery Docs Plan'!$I$1:$I$38</formula>
    <oldFormula>'Delivery Docs Plan'!$I$1:$I$38</oldFormula>
  </rdn>
  <rdn rId="0" localSheetId="5" customView="1" name="Z_27A4B667_7EE5_4B37_A36E_7A71AE7736F5_.wvu.Rows" hidden="1" oldHidden="1">
    <formula>'PR Matrix'!$1:$2</formula>
    <oldFormula>'PR Matrix'!$1:$2</oldFormula>
  </rdn>
  <rdn rId="0" localSheetId="5" customView="1" name="Z_27A4B667_7EE5_4B37_A36E_7A71AE7736F5_.wvu.Cols" hidden="1" oldHidden="1">
    <formula>'PR Matrix'!$JJ:$XFD</formula>
    <oldFormula>'PR Matrix'!$JJ:$XFD</oldFormula>
  </rdn>
  <rdn rId="0" localSheetId="6" customView="1" name="Z_27A4B667_7EE5_4B37_A36E_7A71AE7736F5_.wvu.Cols" hidden="1" oldHidden="1">
    <formula>Allocation!$L:$XFD</formula>
    <oldFormula>Allocation!$L:$XFD</oldFormula>
  </rdn>
  <rdn rId="0" localSheetId="6" customView="1" name="Z_27A4B667_7EE5_4B37_A36E_7A71AE7736F5_.wvu.FilterData" hidden="1" oldHidden="1">
    <formula>Allocation!$A$1:$K$1</formula>
    <oldFormula>Allocation!$A$1:$K$1</oldFormula>
  </rdn>
  <rdn rId="0" localSheetId="7" customView="1" name="Z_27A4B667_7EE5_4B37_A36E_7A71AE7736F5_.wvu.FilterData" hidden="1" oldHidden="1">
    <formula>'SRS Reviews'!$A$1:$S$136</formula>
    <oldFormula>'SRS Reviews'!$A$1:$S$136</oldFormula>
  </rdn>
  <rdn rId="0" localSheetId="8" customView="1" name="Z_27A4B667_7EE5_4B37_A36E_7A71AE7736F5_.wvu.FilterData" hidden="1" oldHidden="1">
    <formula>Estimates!$A$2:$BC$460</formula>
    <oldFormula>Estimates!$A$2:$BC$460</oldFormula>
  </rdn>
  <rdn rId="0" localSheetId="10" customView="1" name="Z_27A4B667_7EE5_4B37_A36E_7A71AE7736F5_.wvu.FilterData" hidden="1" oldHidden="1">
    <formula>'Open SWPRs'!$A$1:$H$615</formula>
    <oldFormula>'Open SWPRs'!$A$1:$H$615</oldFormula>
  </rdn>
  <rdn rId="0" localSheetId="12" customView="1" name="Z_27A4B667_7EE5_4B37_A36E_7A71AE7736F5_.wvu.FilterData" hidden="1" oldHidden="1">
    <formula>'Build Plan'!$D$3:$L$48</formula>
    <oldFormula>'Build Plan'!$D$3:$L$48</oldFormula>
  </rdn>
  <rcv guid="{27A4B667-7EE5-4B37-A36E-7A71AE7736F5}" action="add"/>
</revisions>
</file>

<file path=xl/revisions/revisionLog77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4666" sId="3">
    <oc r="Z168">
      <v>80</v>
    </oc>
    <nc r="Z168">
      <v>100</v>
    </nc>
  </rcc>
  <rcv guid="{AE09ED29-F6F7-475A-B5BB-3958EA691268}" action="delete"/>
  <rdn rId="0" localSheetId="3" customView="1" name="Z_AE09ED29_F6F7_475A_B5BB_3958EA691268_.wvu.Rows" hidden="1" oldHidden="1">
    <formula>Plan!$489:$751</formula>
    <oldFormula>Plan!$489:$751</oldFormula>
  </rdn>
  <rdn rId="0" localSheetId="3" customView="1" name="Z_AE09ED29_F6F7_475A_B5BB_3958EA691268_.wvu.Cols" hidden="1" oldHidden="1">
    <formula>Plan!$S:$U</formula>
    <oldFormula>Plan!$S:$U</oldFormula>
  </rdn>
  <rdn rId="0" localSheetId="3" customView="1" name="Z_AE09ED29_F6F7_475A_B5BB_3958EA691268_.wvu.FilterData" hidden="1" oldHidden="1">
    <formula>Plan!$A$5:$BQ$469</formula>
    <oldFormula>Plan!$A$5:$BQ$469</oldFormula>
  </rdn>
  <rdn rId="0" localSheetId="4" customView="1" name="Z_AE09ED29_F6F7_475A_B5BB_3958EA691268_.wvu.FilterData" hidden="1" oldHidden="1">
    <formula>'Delivery Docs Plan'!$I$1:$I$38</formula>
    <oldFormula>'Delivery Docs Plan'!$I$1:$I$38</oldFormula>
  </rdn>
  <rdn rId="0" localSheetId="5" customView="1" name="Z_AE09ED29_F6F7_475A_B5BB_3958EA691268_.wvu.Rows" hidden="1" oldHidden="1">
    <formula>'PR Matrix'!$1:$1</formula>
    <oldFormula>'PR Matrix'!$1:$1</oldFormula>
  </rdn>
  <rdn rId="0" localSheetId="5" customView="1" name="Z_AE09ED29_F6F7_475A_B5BB_3958EA691268_.wvu.Cols" hidden="1" oldHidden="1">
    <formula>'PR Matrix'!$JJ:$XFD</formula>
    <oldFormula>'PR Matrix'!$JJ:$XFD</oldFormula>
  </rdn>
  <rdn rId="0" localSheetId="6" customView="1" name="Z_AE09ED29_F6F7_475A_B5BB_3958EA691268_.wvu.Cols" hidden="1" oldHidden="1">
    <formula>Allocation!$L:$XFD</formula>
    <oldFormula>Allocation!$L:$XFD</oldFormula>
  </rdn>
  <rdn rId="0" localSheetId="6" customView="1" name="Z_AE09ED29_F6F7_475A_B5BB_3958EA691268_.wvu.FilterData" hidden="1" oldHidden="1">
    <formula>Allocation!$A$1:$K$1</formula>
    <oldFormula>Allocation!$A$1:$K$1</oldFormula>
  </rdn>
  <rdn rId="0" localSheetId="7" customView="1" name="Z_AE09ED29_F6F7_475A_B5BB_3958EA691268_.wvu.FilterData" hidden="1" oldHidden="1">
    <formula>'SRS Reviews'!$A$1:$S$136</formula>
    <oldFormula>'SRS Reviews'!$A$1:$S$136</oldFormula>
  </rdn>
  <rdn rId="0" localSheetId="8" customView="1" name="Z_AE09ED29_F6F7_475A_B5BB_3958EA691268_.wvu.FilterData" hidden="1" oldHidden="1">
    <formula>Estimates!$A$2:$BC$460</formula>
    <oldFormula>Estimates!$A$2:$BC$460</oldFormula>
  </rdn>
  <rdn rId="0" localSheetId="10" customView="1" name="Z_AE09ED29_F6F7_475A_B5BB_3958EA691268_.wvu.FilterData" hidden="1" oldHidden="1">
    <formula>'Open SWPRs'!$A$1:$H$615</formula>
    <oldFormula>'Open SWPRs'!$A$1:$H$615</oldFormula>
  </rdn>
  <rdn rId="0" localSheetId="12" customView="1" name="Z_AE09ED29_F6F7_475A_B5BB_3958EA691268_.wvu.FilterData" hidden="1" oldHidden="1">
    <formula>'Build Plan'!$D$3:$L$48</formula>
    <oldFormula>'Build Plan'!$D$3:$L$48</oldFormula>
  </rdn>
  <rcv guid="{AE09ED29-F6F7-475A-B5BB-3958EA691268}" action="add"/>
</revisions>
</file>

<file path=xl/revisions/revisionLog77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4679" sId="3">
    <oc r="Z187">
      <v>1</v>
    </oc>
    <nc r="Z187">
      <v>50</v>
    </nc>
  </rcc>
  <rcc rId="24680" sId="3">
    <oc r="AI187">
      <v>1</v>
    </oc>
    <nc r="AI187">
      <v>50</v>
    </nc>
  </rcc>
  <rcc rId="24681" sId="3">
    <oc r="AY187">
      <v>1</v>
    </oc>
    <nc r="AY187">
      <v>50</v>
    </nc>
  </rcc>
</revisions>
</file>

<file path=xl/revisions/revisionLog77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4682" sId="3">
    <oc r="AI168">
      <v>80</v>
    </oc>
    <nc r="AI168">
      <v>100</v>
    </nc>
  </rcc>
  <rcc rId="24683" sId="3">
    <nc r="AQ168">
      <v>100</v>
    </nc>
  </rcc>
  <rcc rId="24684" sId="3">
    <oc r="AY168">
      <v>80</v>
    </oc>
    <nc r="AY168">
      <v>99</v>
    </nc>
  </rcc>
  <rcv guid="{AE09ED29-F6F7-475A-B5BB-3958EA691268}" action="delete"/>
  <rdn rId="0" localSheetId="3" customView="1" name="Z_AE09ED29_F6F7_475A_B5BB_3958EA691268_.wvu.Rows" hidden="1" oldHidden="1">
    <formula>Plan!$489:$751</formula>
    <oldFormula>Plan!$489:$751</oldFormula>
  </rdn>
  <rdn rId="0" localSheetId="3" customView="1" name="Z_AE09ED29_F6F7_475A_B5BB_3958EA691268_.wvu.Cols" hidden="1" oldHidden="1">
    <formula>Plan!$S:$U</formula>
    <oldFormula>Plan!$S:$U</oldFormula>
  </rdn>
  <rdn rId="0" localSheetId="3" customView="1" name="Z_AE09ED29_F6F7_475A_B5BB_3958EA691268_.wvu.FilterData" hidden="1" oldHidden="1">
    <formula>Plan!$A$5:$BQ$469</formula>
    <oldFormula>Plan!$A$5:$BQ$469</oldFormula>
  </rdn>
  <rdn rId="0" localSheetId="4" customView="1" name="Z_AE09ED29_F6F7_475A_B5BB_3958EA691268_.wvu.FilterData" hidden="1" oldHidden="1">
    <formula>'Delivery Docs Plan'!$I$1:$I$38</formula>
    <oldFormula>'Delivery Docs Plan'!$I$1:$I$38</oldFormula>
  </rdn>
  <rdn rId="0" localSheetId="5" customView="1" name="Z_AE09ED29_F6F7_475A_B5BB_3958EA691268_.wvu.Rows" hidden="1" oldHidden="1">
    <formula>'PR Matrix'!$1:$1</formula>
    <oldFormula>'PR Matrix'!$1:$1</oldFormula>
  </rdn>
  <rdn rId="0" localSheetId="5" customView="1" name="Z_AE09ED29_F6F7_475A_B5BB_3958EA691268_.wvu.Cols" hidden="1" oldHidden="1">
    <formula>'PR Matrix'!$JJ:$XFD</formula>
    <oldFormula>'PR Matrix'!$JJ:$XFD</oldFormula>
  </rdn>
  <rdn rId="0" localSheetId="6" customView="1" name="Z_AE09ED29_F6F7_475A_B5BB_3958EA691268_.wvu.Cols" hidden="1" oldHidden="1">
    <formula>Allocation!$L:$XFD</formula>
    <oldFormula>Allocation!$L:$XFD</oldFormula>
  </rdn>
  <rdn rId="0" localSheetId="6" customView="1" name="Z_AE09ED29_F6F7_475A_B5BB_3958EA691268_.wvu.FilterData" hidden="1" oldHidden="1">
    <formula>Allocation!$A$1:$K$1</formula>
    <oldFormula>Allocation!$A$1:$K$1</oldFormula>
  </rdn>
  <rdn rId="0" localSheetId="7" customView="1" name="Z_AE09ED29_F6F7_475A_B5BB_3958EA691268_.wvu.FilterData" hidden="1" oldHidden="1">
    <formula>'SRS Reviews'!$A$1:$S$136</formula>
    <oldFormula>'SRS Reviews'!$A$1:$S$136</oldFormula>
  </rdn>
  <rdn rId="0" localSheetId="8" customView="1" name="Z_AE09ED29_F6F7_475A_B5BB_3958EA691268_.wvu.FilterData" hidden="1" oldHidden="1">
    <formula>Estimates!$A$2:$BC$460</formula>
    <oldFormula>Estimates!$A$2:$BC$460</oldFormula>
  </rdn>
  <rdn rId="0" localSheetId="10" customView="1" name="Z_AE09ED29_F6F7_475A_B5BB_3958EA691268_.wvu.FilterData" hidden="1" oldHidden="1">
    <formula>'Open SWPRs'!$A$1:$H$615</formula>
    <oldFormula>'Open SWPRs'!$A$1:$H$615</oldFormula>
  </rdn>
  <rdn rId="0" localSheetId="12" customView="1" name="Z_AE09ED29_F6F7_475A_B5BB_3958EA691268_.wvu.FilterData" hidden="1" oldHidden="1">
    <formula>'Build Plan'!$D$3:$L$48</formula>
    <oldFormula>'Build Plan'!$D$3:$L$48</oldFormula>
  </rdn>
  <rcv guid="{AE09ED29-F6F7-475A-B5BB-3958EA691268}" action="add"/>
</revisions>
</file>

<file path=xl/revisions/revisionLog77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4697" sId="3">
    <oc r="AY180">
      <v>5</v>
    </oc>
    <nc r="AY180">
      <v>60</v>
    </nc>
  </rcc>
  <rcv guid="{B83B79D9-617A-4F50-8CCC-C97938364272}" action="delete"/>
  <rdn rId="0" localSheetId="3" customView="1" name="Z_B83B79D9_617A_4F50_8CCC_C97938364272_.wvu.Rows" hidden="1" oldHidden="1">
    <formula>Plan!$489:$751</formula>
    <oldFormula>Plan!$489:$751</oldFormula>
  </rdn>
  <rdn rId="0" localSheetId="3" customView="1" name="Z_B83B79D9_617A_4F50_8CCC_C97938364272_.wvu.Cols" hidden="1" oldHidden="1">
    <formula>Plan!$S:$U,Plan!$BQ:$BT</formula>
    <oldFormula>Plan!$S:$U,Plan!$BQ:$BT</oldFormula>
  </rdn>
  <rdn rId="0" localSheetId="3" customView="1" name="Z_B83B79D9_617A_4F50_8CCC_C97938364272_.wvu.FilterData" hidden="1" oldHidden="1">
    <formula>Plan!$A$5:$BQ$469</formula>
    <oldFormula>Plan!$A$5:$BQ$469</oldFormula>
  </rdn>
  <rdn rId="0" localSheetId="4" customView="1" name="Z_B83B79D9_617A_4F50_8CCC_C97938364272_.wvu.FilterData" hidden="1" oldHidden="1">
    <formula>'Delivery Docs Plan'!$I$1:$I$38</formula>
    <oldFormula>'Delivery Docs Plan'!$I$1:$I$38</oldFormula>
  </rdn>
  <rdn rId="0" localSheetId="5" customView="1" name="Z_B83B79D9_617A_4F50_8CCC_C97938364272_.wvu.Rows" hidden="1" oldHidden="1">
    <formula>'PR Matrix'!$1:$2</formula>
    <oldFormula>'PR Matrix'!$1:$2</oldFormula>
  </rdn>
  <rdn rId="0" localSheetId="5" customView="1" name="Z_B83B79D9_617A_4F50_8CCC_C97938364272_.wvu.Cols" hidden="1" oldHidden="1">
    <formula>'PR Matrix'!$JJ:$XFD</formula>
    <oldFormula>'PR Matrix'!$JJ:$XFD</oldFormula>
  </rdn>
  <rdn rId="0" localSheetId="6" customView="1" name="Z_B83B79D9_617A_4F50_8CCC_C97938364272_.wvu.Cols" hidden="1" oldHidden="1">
    <formula>Allocation!$L:$XFD</formula>
    <oldFormula>Allocation!$L:$XFD</oldFormula>
  </rdn>
  <rdn rId="0" localSheetId="6" customView="1" name="Z_B83B79D9_617A_4F50_8CCC_C97938364272_.wvu.FilterData" hidden="1" oldHidden="1">
    <formula>Allocation!$A$1:$K$1</formula>
    <oldFormula>Allocation!$A$1:$K$1</oldFormula>
  </rdn>
  <rdn rId="0" localSheetId="7" customView="1" name="Z_B83B79D9_617A_4F50_8CCC_C97938364272_.wvu.FilterData" hidden="1" oldHidden="1">
    <formula>'SRS Reviews'!$A$1:$S$136</formula>
    <oldFormula>'SRS Reviews'!$A$1:$S$136</oldFormula>
  </rdn>
  <rdn rId="0" localSheetId="8" customView="1" name="Z_B83B79D9_617A_4F50_8CCC_C97938364272_.wvu.FilterData" hidden="1" oldHidden="1">
    <formula>Estimates!$A$2:$BC$460</formula>
    <oldFormula>Estimates!$A$2:$BC$460</oldFormula>
  </rdn>
  <rdn rId="0" localSheetId="10" customView="1" name="Z_B83B79D9_617A_4F50_8CCC_C97938364272_.wvu.FilterData" hidden="1" oldHidden="1">
    <formula>'Open SWPRs'!$A$1:$H$615</formula>
    <oldFormula>'Open SWPRs'!$A$1:$H$615</oldFormula>
  </rdn>
  <rdn rId="0" localSheetId="12" customView="1" name="Z_B83B79D9_617A_4F50_8CCC_C97938364272_.wvu.FilterData" hidden="1" oldHidden="1">
    <formula>'Build Plan'!$D$3:$L$48</formula>
    <oldFormula>'Build Plan'!$D$3:$L$48</oldFormula>
  </rdn>
  <rcv guid="{B83B79D9-617A-4F50-8CCC-C97938364272}" action="add"/>
</revisions>
</file>

<file path=xl/revisions/revisionLog77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4710" sId="3">
    <oc r="AY181">
      <v>1</v>
    </oc>
    <nc r="AY181">
      <v>60</v>
    </nc>
  </rcc>
</revisions>
</file>

<file path=xl/revisions/revisionLog77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4711" sId="3">
    <oc r="AG413" t="inlineStr">
      <is>
        <t>JR</t>
      </is>
    </oc>
    <nc r="AG413" t="inlineStr">
      <is>
        <t>DHB</t>
      </is>
    </nc>
  </rcc>
  <rcv guid="{B83B79D9-617A-4F50-8CCC-C97938364272}" action="delete"/>
  <rdn rId="0" localSheetId="3" customView="1" name="Z_B83B79D9_617A_4F50_8CCC_C97938364272_.wvu.Rows" hidden="1" oldHidden="1">
    <formula>Plan!$489:$751</formula>
    <oldFormula>Plan!$489:$751</oldFormula>
  </rdn>
  <rdn rId="0" localSheetId="3" customView="1" name="Z_B83B79D9_617A_4F50_8CCC_C97938364272_.wvu.Cols" hidden="1" oldHidden="1">
    <formula>Plan!$S:$U,Plan!$BQ:$BT</formula>
    <oldFormula>Plan!$S:$U,Plan!$BQ:$BT</oldFormula>
  </rdn>
  <rdn rId="0" localSheetId="3" customView="1" name="Z_B83B79D9_617A_4F50_8CCC_C97938364272_.wvu.FilterData" hidden="1" oldHidden="1">
    <formula>Plan!$A$5:$BQ$469</formula>
    <oldFormula>Plan!$A$5:$BQ$469</oldFormula>
  </rdn>
  <rdn rId="0" localSheetId="4" customView="1" name="Z_B83B79D9_617A_4F50_8CCC_C97938364272_.wvu.FilterData" hidden="1" oldHidden="1">
    <formula>'Delivery Docs Plan'!$I$1:$I$38</formula>
    <oldFormula>'Delivery Docs Plan'!$I$1:$I$38</oldFormula>
  </rdn>
  <rdn rId="0" localSheetId="5" customView="1" name="Z_B83B79D9_617A_4F50_8CCC_C97938364272_.wvu.Rows" hidden="1" oldHidden="1">
    <formula>'PR Matrix'!$1:$2</formula>
    <oldFormula>'PR Matrix'!$1:$2</oldFormula>
  </rdn>
  <rdn rId="0" localSheetId="5" customView="1" name="Z_B83B79D9_617A_4F50_8CCC_C97938364272_.wvu.Cols" hidden="1" oldHidden="1">
    <formula>'PR Matrix'!$JJ:$XFD</formula>
    <oldFormula>'PR Matrix'!$JJ:$XFD</oldFormula>
  </rdn>
  <rdn rId="0" localSheetId="6" customView="1" name="Z_B83B79D9_617A_4F50_8CCC_C97938364272_.wvu.Cols" hidden="1" oldHidden="1">
    <formula>Allocation!$L:$XFD</formula>
    <oldFormula>Allocation!$L:$XFD</oldFormula>
  </rdn>
  <rdn rId="0" localSheetId="6" customView="1" name="Z_B83B79D9_617A_4F50_8CCC_C97938364272_.wvu.FilterData" hidden="1" oldHidden="1">
    <formula>Allocation!$A$1:$K$1</formula>
    <oldFormula>Allocation!$A$1:$K$1</oldFormula>
  </rdn>
  <rdn rId="0" localSheetId="7" customView="1" name="Z_B83B79D9_617A_4F50_8CCC_C97938364272_.wvu.FilterData" hidden="1" oldHidden="1">
    <formula>'SRS Reviews'!$A$1:$S$136</formula>
    <oldFormula>'SRS Reviews'!$A$1:$S$136</oldFormula>
  </rdn>
  <rdn rId="0" localSheetId="8" customView="1" name="Z_B83B79D9_617A_4F50_8CCC_C97938364272_.wvu.FilterData" hidden="1" oldHidden="1">
    <formula>Estimates!$A$2:$BC$460</formula>
    <oldFormula>Estimates!$A$2:$BC$460</oldFormula>
  </rdn>
  <rdn rId="0" localSheetId="10" customView="1" name="Z_B83B79D9_617A_4F50_8CCC_C97938364272_.wvu.FilterData" hidden="1" oldHidden="1">
    <formula>'Open SWPRs'!$A$1:$H$615</formula>
    <oldFormula>'Open SWPRs'!$A$1:$H$615</oldFormula>
  </rdn>
  <rdn rId="0" localSheetId="12" customView="1" name="Z_B83B79D9_617A_4F50_8CCC_C97938364272_.wvu.FilterData" hidden="1" oldHidden="1">
    <formula>'Build Plan'!$D$3:$L$48</formula>
    <oldFormula>'Build Plan'!$D$3:$L$48</oldFormula>
  </rdn>
  <rcv guid="{B83B79D9-617A-4F50-8CCC-C97938364272}" action="add"/>
</revisions>
</file>

<file path=xl/revisions/revisionLog78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4724" sId="3">
    <oc r="V410">
      <v>3</v>
    </oc>
    <nc r="V410">
      <v>1</v>
    </nc>
  </rcc>
  <rcc rId="24725" sId="3">
    <oc r="V413">
      <v>3</v>
    </oc>
    <nc r="V413">
      <v>1</v>
    </nc>
  </rcc>
  <rcc rId="24726" sId="3">
    <oc r="V415">
      <v>3</v>
    </oc>
    <nc r="V415">
      <v>1</v>
    </nc>
  </rcc>
  <rcc rId="24727" sId="3">
    <oc r="V427">
      <v>3</v>
    </oc>
    <nc r="V427">
      <v>1</v>
    </nc>
  </rcc>
</revisions>
</file>

<file path=xl/revisions/revisionLog78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4728" sId="3" numFmtId="21">
    <oc r="F482">
      <v>43180</v>
    </oc>
    <nc r="F482">
      <v>43185</v>
    </nc>
  </rcc>
</revisions>
</file>

<file path=xl/revisions/revisionLog78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4729" sId="3">
    <nc r="AA168">
      <v>1</v>
    </nc>
  </rcc>
  <rcc rId="24730" sId="3">
    <nc r="AJ168">
      <v>1</v>
    </nc>
  </rcc>
  <rcv guid="{02668375-14EE-499B-A8A1-CFA0F3453F57}" action="delete"/>
  <rdn rId="0" localSheetId="3" customView="1" name="Z_02668375_14EE_499B_A8A1_CFA0F3453F57_.wvu.Rows" hidden="1" oldHidden="1">
    <formula>Plan!$489:$751</formula>
    <oldFormula>Plan!$489:$751</oldFormula>
  </rdn>
  <rdn rId="0" localSheetId="3" customView="1" name="Z_02668375_14EE_499B_A8A1_CFA0F3453F57_.wvu.Cols" hidden="1" oldHidden="1">
    <formula>Plan!$S:$U,Plan!$BQ:$BT</formula>
    <oldFormula>Plan!$S:$U,Plan!$BQ:$BT</oldFormula>
  </rdn>
  <rdn rId="0" localSheetId="3" customView="1" name="Z_02668375_14EE_499B_A8A1_CFA0F3453F57_.wvu.FilterData" hidden="1" oldHidden="1">
    <formula>Plan!$A$5:$BQ$469</formula>
    <oldFormula>Plan!$A$5:$BQ$469</oldFormula>
  </rdn>
  <rdn rId="0" localSheetId="4" customView="1" name="Z_02668375_14EE_499B_A8A1_CFA0F3453F57_.wvu.FilterData" hidden="1" oldHidden="1">
    <formula>'Delivery Docs Plan'!$I$1:$I$38</formula>
    <oldFormula>'Delivery Docs Plan'!$I$1:$I$38</oldFormula>
  </rdn>
  <rdn rId="0" localSheetId="5" customView="1" name="Z_02668375_14EE_499B_A8A1_CFA0F3453F57_.wvu.Rows" hidden="1" oldHidden="1">
    <formula>'PR Matrix'!$1:$1</formula>
    <oldFormula>'PR Matrix'!$1:$1</oldFormula>
  </rdn>
  <rdn rId="0" localSheetId="5" customView="1" name="Z_02668375_14EE_499B_A8A1_CFA0F3453F57_.wvu.Cols" hidden="1" oldHidden="1">
    <formula>'PR Matrix'!$JJ:$XFD</formula>
    <oldFormula>'PR Matrix'!$JJ:$XFD</oldFormula>
  </rdn>
  <rdn rId="0" localSheetId="6" customView="1" name="Z_02668375_14EE_499B_A8A1_CFA0F3453F57_.wvu.Cols" hidden="1" oldHidden="1">
    <formula>Allocation!$L:$XFD</formula>
    <oldFormula>Allocation!$L:$XFD</oldFormula>
  </rdn>
  <rdn rId="0" localSheetId="6" customView="1" name="Z_02668375_14EE_499B_A8A1_CFA0F3453F57_.wvu.FilterData" hidden="1" oldHidden="1">
    <formula>Allocation!$A$1:$K$1</formula>
    <oldFormula>Allocation!$A$1:$K$1</oldFormula>
  </rdn>
  <rdn rId="0" localSheetId="7" customView="1" name="Z_02668375_14EE_499B_A8A1_CFA0F3453F57_.wvu.FilterData" hidden="1" oldHidden="1">
    <formula>'SRS Reviews'!$A$1:$S$136</formula>
    <oldFormula>'SRS Reviews'!$A$1:$S$136</oldFormula>
  </rdn>
  <rdn rId="0" localSheetId="8" customView="1" name="Z_02668375_14EE_499B_A8A1_CFA0F3453F57_.wvu.FilterData" hidden="1" oldHidden="1">
    <formula>Estimates!$A$2:$BC$460</formula>
    <oldFormula>Estimates!$A$2:$BC$460</oldFormula>
  </rdn>
  <rdn rId="0" localSheetId="10" customView="1" name="Z_02668375_14EE_499B_A8A1_CFA0F3453F57_.wvu.FilterData" hidden="1" oldHidden="1">
    <formula>'Open SWPRs'!$A$1:$H$615</formula>
    <oldFormula>'Open SWPRs'!$A$1:$H$615</oldFormula>
  </rdn>
  <rdn rId="0" localSheetId="12" customView="1" name="Z_02668375_14EE_499B_A8A1_CFA0F3453F57_.wvu.FilterData" hidden="1" oldHidden="1">
    <formula>'Build Plan'!$D$3:$L$48</formula>
    <oldFormula>'Build Plan'!$D$3:$L$48</oldFormula>
  </rdn>
  <rcv guid="{02668375-14EE-499B-A8A1-CFA0F3453F57}" action="add"/>
</revisions>
</file>

<file path=xl/revisions/revisionLog78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4743" sId="3">
    <nc r="AR427">
      <v>100</v>
    </nc>
  </rcc>
  <rcv guid="{38797761-B6E7-4EBC-86AC-BCA6FEF8021E}" action="delete"/>
  <rdn rId="0" localSheetId="3" customView="1" name="Z_38797761_B6E7_4EBC_86AC_BCA6FEF8021E_.wvu.Rows" hidden="1" oldHidden="1">
    <formula>Plan!$489:$751</formula>
    <oldFormula>Plan!$489:$751</oldFormula>
  </rdn>
  <rdn rId="0" localSheetId="3" customView="1" name="Z_38797761_B6E7_4EBC_86AC_BCA6FEF8021E_.wvu.Cols" hidden="1" oldHidden="1">
    <formula>Plan!$S:$U,Plan!$AL:$AL,Plan!$AN:$AO,Plan!$BQ:$BT</formula>
    <oldFormula>Plan!$S:$U,Plan!$AL:$AL,Plan!$AN:$AO,Plan!$BQ:$BT</oldFormula>
  </rdn>
  <rdn rId="0" localSheetId="3" customView="1" name="Z_38797761_B6E7_4EBC_86AC_BCA6FEF8021E_.wvu.FilterData" hidden="1" oldHidden="1">
    <formula>Plan!$BG$5:$BQ$469</formula>
    <oldFormula>Plan!$BG$5:$BQ$469</oldFormula>
  </rdn>
  <rdn rId="0" localSheetId="4" customView="1" name="Z_38797761_B6E7_4EBC_86AC_BCA6FEF8021E_.wvu.FilterData" hidden="1" oldHidden="1">
    <formula>'Delivery Docs Plan'!$I$1:$I$38</formula>
    <oldFormula>'Delivery Docs Plan'!$I$1:$I$38</oldFormula>
  </rdn>
  <rdn rId="0" localSheetId="5" customView="1" name="Z_38797761_B6E7_4EBC_86AC_BCA6FEF8021E_.wvu.Rows" hidden="1" oldHidden="1">
    <formula>'PR Matrix'!$1:$2</formula>
    <oldFormula>'PR Matrix'!$1:$2</oldFormula>
  </rdn>
  <rdn rId="0" localSheetId="5" customView="1" name="Z_38797761_B6E7_4EBC_86AC_BCA6FEF8021E_.wvu.Cols" hidden="1" oldHidden="1">
    <formula>'PR Matrix'!$JJ:$XFD</formula>
    <oldFormula>'PR Matrix'!$JJ:$XFD</oldFormula>
  </rdn>
  <rdn rId="0" localSheetId="6" customView="1" name="Z_38797761_B6E7_4EBC_86AC_BCA6FEF8021E_.wvu.Cols" hidden="1" oldHidden="1">
    <formula>Allocation!$L:$XFD</formula>
    <oldFormula>Allocation!$L:$XFD</oldFormula>
  </rdn>
  <rdn rId="0" localSheetId="6" customView="1" name="Z_38797761_B6E7_4EBC_86AC_BCA6FEF8021E_.wvu.FilterData" hidden="1" oldHidden="1">
    <formula>Allocation!$A$1:$K$1</formula>
    <oldFormula>Allocation!$A$1:$K$1</oldFormula>
  </rdn>
  <rdn rId="0" localSheetId="7" customView="1" name="Z_38797761_B6E7_4EBC_86AC_BCA6FEF8021E_.wvu.FilterData" hidden="1" oldHidden="1">
    <formula>'SRS Reviews'!$A$1:$S$136</formula>
    <oldFormula>'SRS Reviews'!$A$1:$S$136</oldFormula>
  </rdn>
  <rdn rId="0" localSheetId="8" customView="1" name="Z_38797761_B6E7_4EBC_86AC_BCA6FEF8021E_.wvu.FilterData" hidden="1" oldHidden="1">
    <formula>Estimates!$A$2:$BC$460</formula>
    <oldFormula>Estimates!$A$2:$BC$460</oldFormula>
  </rdn>
  <rdn rId="0" localSheetId="10" customView="1" name="Z_38797761_B6E7_4EBC_86AC_BCA6FEF8021E_.wvu.FilterData" hidden="1" oldHidden="1">
    <formula>'Open SWPRs'!$A$1:$H$615</formula>
    <oldFormula>'Open SWPRs'!$A$1:$H$615</oldFormula>
  </rdn>
  <rdn rId="0" localSheetId="12" customView="1" name="Z_38797761_B6E7_4EBC_86AC_BCA6FEF8021E_.wvu.FilterData" hidden="1" oldHidden="1">
    <formula>'Build Plan'!$D$3:$L$48</formula>
    <oldFormula>'Build Plan'!$D$3:$L$48</oldFormula>
  </rdn>
  <rcv guid="{38797761-B6E7-4EBC-86AC-BCA6FEF8021E}" action="add"/>
</revisions>
</file>

<file path=xl/revisions/revisionLog78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38797761-B6E7-4EBC-86AC-BCA6FEF8021E}" action="delete"/>
  <rdn rId="0" localSheetId="3" customView="1" name="Z_38797761_B6E7_4EBC_86AC_BCA6FEF8021E_.wvu.Rows" hidden="1" oldHidden="1">
    <formula>Plan!$489:$751</formula>
    <oldFormula>Plan!$489:$751</oldFormula>
  </rdn>
  <rdn rId="0" localSheetId="3" customView="1" name="Z_38797761_B6E7_4EBC_86AC_BCA6FEF8021E_.wvu.Cols" hidden="1" oldHidden="1">
    <formula>Plan!$S:$U,Plan!$AL:$AL,Plan!$AN:$AO,Plan!$BQ:$BT</formula>
    <oldFormula>Plan!$S:$U,Plan!$AL:$AL,Plan!$AN:$AO,Plan!$BQ:$BT</oldFormula>
  </rdn>
  <rdn rId="0" localSheetId="3" customView="1" name="Z_38797761_B6E7_4EBC_86AC_BCA6FEF8021E_.wvu.FilterData" hidden="1" oldHidden="1">
    <formula>Plan!$BG$5:$BQ$469</formula>
    <oldFormula>Plan!$BG$5:$BQ$469</oldFormula>
  </rdn>
  <rdn rId="0" localSheetId="4" customView="1" name="Z_38797761_B6E7_4EBC_86AC_BCA6FEF8021E_.wvu.FilterData" hidden="1" oldHidden="1">
    <formula>'Delivery Docs Plan'!$I$1:$I$38</formula>
    <oldFormula>'Delivery Docs Plan'!$I$1:$I$38</oldFormula>
  </rdn>
  <rdn rId="0" localSheetId="5" customView="1" name="Z_38797761_B6E7_4EBC_86AC_BCA6FEF8021E_.wvu.Rows" hidden="1" oldHidden="1">
    <formula>'PR Matrix'!$1:$2</formula>
    <oldFormula>'PR Matrix'!$1:$2</oldFormula>
  </rdn>
  <rdn rId="0" localSheetId="5" customView="1" name="Z_38797761_B6E7_4EBC_86AC_BCA6FEF8021E_.wvu.Cols" hidden="1" oldHidden="1">
    <formula>'PR Matrix'!$JJ:$XFD</formula>
    <oldFormula>'PR Matrix'!$JJ:$XFD</oldFormula>
  </rdn>
  <rdn rId="0" localSheetId="6" customView="1" name="Z_38797761_B6E7_4EBC_86AC_BCA6FEF8021E_.wvu.Cols" hidden="1" oldHidden="1">
    <formula>Allocation!$L:$XFD</formula>
    <oldFormula>Allocation!$L:$XFD</oldFormula>
  </rdn>
  <rdn rId="0" localSheetId="6" customView="1" name="Z_38797761_B6E7_4EBC_86AC_BCA6FEF8021E_.wvu.FilterData" hidden="1" oldHidden="1">
    <formula>Allocation!$A$1:$K$1</formula>
    <oldFormula>Allocation!$A$1:$K$1</oldFormula>
  </rdn>
  <rdn rId="0" localSheetId="7" customView="1" name="Z_38797761_B6E7_4EBC_86AC_BCA6FEF8021E_.wvu.FilterData" hidden="1" oldHidden="1">
    <formula>'SRS Reviews'!$A$1:$S$136</formula>
    <oldFormula>'SRS Reviews'!$A$1:$S$136</oldFormula>
  </rdn>
  <rdn rId="0" localSheetId="8" customView="1" name="Z_38797761_B6E7_4EBC_86AC_BCA6FEF8021E_.wvu.FilterData" hidden="1" oldHidden="1">
    <formula>Estimates!$A$2:$BC$460</formula>
    <oldFormula>Estimates!$A$2:$BC$460</oldFormula>
  </rdn>
  <rdn rId="0" localSheetId="10" customView="1" name="Z_38797761_B6E7_4EBC_86AC_BCA6FEF8021E_.wvu.FilterData" hidden="1" oldHidden="1">
    <formula>'Open SWPRs'!$A$1:$H$615</formula>
    <oldFormula>'Open SWPRs'!$A$1:$H$615</oldFormula>
  </rdn>
  <rdn rId="0" localSheetId="12" customView="1" name="Z_38797761_B6E7_4EBC_86AC_BCA6FEF8021E_.wvu.FilterData" hidden="1" oldHidden="1">
    <formula>'Build Plan'!$D$3:$L$48</formula>
    <oldFormula>'Build Plan'!$D$3:$L$48</oldFormula>
  </rdn>
  <rcv guid="{38797761-B6E7-4EBC-86AC-BCA6FEF8021E}" action="add"/>
</revisions>
</file>

<file path=xl/revisions/revisionLog78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4768" sId="3">
    <oc r="AR427">
      <v>100</v>
    </oc>
    <nc r="AR427">
      <v>99</v>
    </nc>
  </rcc>
  <rcv guid="{38797761-B6E7-4EBC-86AC-BCA6FEF8021E}" action="delete"/>
  <rdn rId="0" localSheetId="3" customView="1" name="Z_38797761_B6E7_4EBC_86AC_BCA6FEF8021E_.wvu.Rows" hidden="1" oldHidden="1">
    <formula>Plan!$489:$751</formula>
    <oldFormula>Plan!$489:$751</oldFormula>
  </rdn>
  <rdn rId="0" localSheetId="3" customView="1" name="Z_38797761_B6E7_4EBC_86AC_BCA6FEF8021E_.wvu.Cols" hidden="1" oldHidden="1">
    <formula>Plan!$S:$U,Plan!$AL:$AL,Plan!$AN:$AO,Plan!$BQ:$BT</formula>
    <oldFormula>Plan!$S:$U,Plan!$AL:$AL,Plan!$AN:$AO,Plan!$BQ:$BT</oldFormula>
  </rdn>
  <rdn rId="0" localSheetId="3" customView="1" name="Z_38797761_B6E7_4EBC_86AC_BCA6FEF8021E_.wvu.FilterData" hidden="1" oldHidden="1">
    <formula>Plan!$BG$5:$BQ$469</formula>
    <oldFormula>Plan!$BG$5:$BQ$469</oldFormula>
  </rdn>
  <rdn rId="0" localSheetId="4" customView="1" name="Z_38797761_B6E7_4EBC_86AC_BCA6FEF8021E_.wvu.FilterData" hidden="1" oldHidden="1">
    <formula>'Delivery Docs Plan'!$I$1:$I$38</formula>
    <oldFormula>'Delivery Docs Plan'!$I$1:$I$38</oldFormula>
  </rdn>
  <rdn rId="0" localSheetId="5" customView="1" name="Z_38797761_B6E7_4EBC_86AC_BCA6FEF8021E_.wvu.Rows" hidden="1" oldHidden="1">
    <formula>'PR Matrix'!$1:$2</formula>
    <oldFormula>'PR Matrix'!$1:$2</oldFormula>
  </rdn>
  <rdn rId="0" localSheetId="5" customView="1" name="Z_38797761_B6E7_4EBC_86AC_BCA6FEF8021E_.wvu.Cols" hidden="1" oldHidden="1">
    <formula>'PR Matrix'!$JJ:$XFD</formula>
    <oldFormula>'PR Matrix'!$JJ:$XFD</oldFormula>
  </rdn>
  <rdn rId="0" localSheetId="6" customView="1" name="Z_38797761_B6E7_4EBC_86AC_BCA6FEF8021E_.wvu.Cols" hidden="1" oldHidden="1">
    <formula>Allocation!$L:$XFD</formula>
    <oldFormula>Allocation!$L:$XFD</oldFormula>
  </rdn>
  <rdn rId="0" localSheetId="6" customView="1" name="Z_38797761_B6E7_4EBC_86AC_BCA6FEF8021E_.wvu.FilterData" hidden="1" oldHidden="1">
    <formula>Allocation!$A$1:$K$1</formula>
    <oldFormula>Allocation!$A$1:$K$1</oldFormula>
  </rdn>
  <rdn rId="0" localSheetId="7" customView="1" name="Z_38797761_B6E7_4EBC_86AC_BCA6FEF8021E_.wvu.FilterData" hidden="1" oldHidden="1">
    <formula>'SRS Reviews'!$A$1:$S$136</formula>
    <oldFormula>'SRS Reviews'!$A$1:$S$136</oldFormula>
  </rdn>
  <rdn rId="0" localSheetId="8" customView="1" name="Z_38797761_B6E7_4EBC_86AC_BCA6FEF8021E_.wvu.FilterData" hidden="1" oldHidden="1">
    <formula>Estimates!$A$2:$BC$460</formula>
    <oldFormula>Estimates!$A$2:$BC$460</oldFormula>
  </rdn>
  <rdn rId="0" localSheetId="10" customView="1" name="Z_38797761_B6E7_4EBC_86AC_BCA6FEF8021E_.wvu.FilterData" hidden="1" oldHidden="1">
    <formula>'Open SWPRs'!$A$1:$H$615</formula>
    <oldFormula>'Open SWPRs'!$A$1:$H$615</oldFormula>
  </rdn>
  <rdn rId="0" localSheetId="12" customView="1" name="Z_38797761_B6E7_4EBC_86AC_BCA6FEF8021E_.wvu.FilterData" hidden="1" oldHidden="1">
    <formula>'Build Plan'!$D$3:$L$48</formula>
    <oldFormula>'Build Plan'!$D$3:$L$48</oldFormula>
  </rdn>
  <rcv guid="{38797761-B6E7-4EBC-86AC-BCA6FEF8021E}" action="add"/>
</revisions>
</file>

<file path=xl/revisions/revisionLog78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4781" sId="3">
    <nc r="M77" t="inlineStr">
      <is>
        <t>Y</t>
      </is>
    </nc>
  </rcc>
  <rcc rId="24782" sId="3">
    <oc r="M73" t="inlineStr">
      <is>
        <t>Y</t>
      </is>
    </oc>
    <nc r="M73"/>
  </rcc>
  <rcc rId="24783" sId="3">
    <oc r="W73" t="inlineStr">
      <is>
        <t>SP</t>
      </is>
    </oc>
    <nc r="W73"/>
  </rcc>
  <rcc rId="24784" sId="3">
    <oc r="X73" t="inlineStr">
      <is>
        <t>HG</t>
      </is>
    </oc>
    <nc r="X73"/>
  </rcc>
  <rcc rId="24785" sId="3">
    <oc r="Y73">
      <v>2451</v>
    </oc>
    <nc r="Y73"/>
  </rcc>
  <rcc rId="24786" sId="3">
    <oc r="Z73">
      <v>100</v>
    </oc>
    <nc r="Z73"/>
  </rcc>
  <rcc rId="24787" sId="3">
    <nc r="W77" t="inlineStr">
      <is>
        <t>SP</t>
      </is>
    </nc>
  </rcc>
  <rcc rId="24788" sId="3">
    <nc r="X77" t="inlineStr">
      <is>
        <t>HG</t>
      </is>
    </nc>
  </rcc>
  <rcc rId="24789" sId="3">
    <nc r="Z77">
      <v>100</v>
    </nc>
  </rcc>
  <rcc rId="24790" sId="3">
    <nc r="AA77">
      <v>100</v>
    </nc>
  </rcc>
  <rcc rId="24791" sId="3">
    <nc r="AB77">
      <v>100</v>
    </nc>
  </rcc>
  <rcc rId="24792" sId="3">
    <nc r="AC77">
      <v>100</v>
    </nc>
  </rcc>
  <rcc rId="24793" sId="3">
    <nc r="AP77">
      <v>100</v>
    </nc>
  </rcc>
  <rcv guid="{55F258A9-3656-464A-8209-65541A4A9294}" action="delete"/>
  <rdn rId="0" localSheetId="3" customView="1" name="Z_55F258A9_3656_464A_8209_65541A4A9294_.wvu.Rows" hidden="1" oldHidden="1">
    <formula>Plan!$489:$751</formula>
    <oldFormula>Plan!$489:$751</oldFormula>
  </rdn>
  <rdn rId="0" localSheetId="3" customView="1" name="Z_55F258A9_3656_464A_8209_65541A4A9294_.wvu.Cols" hidden="1" oldHidden="1">
    <formula>Plan!$S:$U,Plan!$BQ:$BT</formula>
    <oldFormula>Plan!$S:$U,Plan!$BQ:$BT</oldFormula>
  </rdn>
  <rdn rId="0" localSheetId="3" customView="1" name="Z_55F258A9_3656_464A_8209_65541A4A9294_.wvu.FilterData" hidden="1" oldHidden="1">
    <formula>Plan!$A$5:$BQ$469</formula>
    <oldFormula>Plan!$A$5:$BQ$469</oldFormula>
  </rdn>
  <rdn rId="0" localSheetId="4" customView="1" name="Z_55F258A9_3656_464A_8209_65541A4A9294_.wvu.FilterData" hidden="1" oldHidden="1">
    <formula>'Delivery Docs Plan'!$I$1:$I$38</formula>
    <oldFormula>'Delivery Docs Plan'!$I$1:$I$38</oldFormula>
  </rdn>
  <rdn rId="0" localSheetId="5" customView="1" name="Z_55F258A9_3656_464A_8209_65541A4A9294_.wvu.Rows" hidden="1" oldHidden="1">
    <formula>'PR Matrix'!$1:$1</formula>
    <oldFormula>'PR Matrix'!$1:$1</oldFormula>
  </rdn>
  <rdn rId="0" localSheetId="5" customView="1" name="Z_55F258A9_3656_464A_8209_65541A4A9294_.wvu.Cols" hidden="1" oldHidden="1">
    <formula>'PR Matrix'!$JJ:$XFD</formula>
    <oldFormula>'PR Matrix'!$JJ:$XFD</oldFormula>
  </rdn>
  <rdn rId="0" localSheetId="6" customView="1" name="Z_55F258A9_3656_464A_8209_65541A4A9294_.wvu.Cols" hidden="1" oldHidden="1">
    <formula>Allocation!$L:$XFD</formula>
    <oldFormula>Allocation!$L:$XFD</oldFormula>
  </rdn>
  <rdn rId="0" localSheetId="6" customView="1" name="Z_55F258A9_3656_464A_8209_65541A4A9294_.wvu.FilterData" hidden="1" oldHidden="1">
    <formula>Allocation!$A$1:$K$1</formula>
    <oldFormula>Allocation!$A$1:$K$1</oldFormula>
  </rdn>
  <rdn rId="0" localSheetId="7" customView="1" name="Z_55F258A9_3656_464A_8209_65541A4A9294_.wvu.FilterData" hidden="1" oldHidden="1">
    <formula>'SRS Reviews'!$A$1:$S$136</formula>
    <oldFormula>'SRS Reviews'!$A$1:$S$136</oldFormula>
  </rdn>
  <rdn rId="0" localSheetId="8" customView="1" name="Z_55F258A9_3656_464A_8209_65541A4A9294_.wvu.FilterData" hidden="1" oldHidden="1">
    <formula>Estimates!$A$2:$BC$460</formula>
    <oldFormula>Estimates!$A$2:$BC$460</oldFormula>
  </rdn>
  <rdn rId="0" localSheetId="10" customView="1" name="Z_55F258A9_3656_464A_8209_65541A4A9294_.wvu.FilterData" hidden="1" oldHidden="1">
    <formula>'Open SWPRs'!$A$1:$H$615</formula>
    <oldFormula>'Open SWPRs'!$A$1:$H$615</oldFormula>
  </rdn>
  <rdn rId="0" localSheetId="12" customView="1" name="Z_55F258A9_3656_464A_8209_65541A4A9294_.wvu.FilterData" hidden="1" oldHidden="1">
    <formula>'Build Plan'!$D$3:$L$48</formula>
    <oldFormula>'Build Plan'!$D$3:$L$48</oldFormula>
  </rdn>
  <rcv guid="{55F258A9-3656-464A-8209-65541A4A9294}" action="add"/>
</revisions>
</file>

<file path=xl/revisions/revisionLog78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55F258A9-3656-464A-8209-65541A4A9294}" action="delete"/>
  <rdn rId="0" localSheetId="3" customView="1" name="Z_55F258A9_3656_464A_8209_65541A4A9294_.wvu.Rows" hidden="1" oldHidden="1">
    <formula>Plan!$489:$751</formula>
    <oldFormula>Plan!$489:$751</oldFormula>
  </rdn>
  <rdn rId="0" localSheetId="3" customView="1" name="Z_55F258A9_3656_464A_8209_65541A4A9294_.wvu.Cols" hidden="1" oldHidden="1">
    <formula>Plan!$S:$U,Plan!$BQ:$BT</formula>
    <oldFormula>Plan!$S:$U,Plan!$BQ:$BT</oldFormula>
  </rdn>
  <rdn rId="0" localSheetId="3" customView="1" name="Z_55F258A9_3656_464A_8209_65541A4A9294_.wvu.FilterData" hidden="1" oldHidden="1">
    <formula>Plan!$A$5:$BQ$469</formula>
    <oldFormula>Plan!$A$5:$BQ$469</oldFormula>
  </rdn>
  <rdn rId="0" localSheetId="4" customView="1" name="Z_55F258A9_3656_464A_8209_65541A4A9294_.wvu.FilterData" hidden="1" oldHidden="1">
    <formula>'Delivery Docs Plan'!$I$1:$I$38</formula>
    <oldFormula>'Delivery Docs Plan'!$I$1:$I$38</oldFormula>
  </rdn>
  <rdn rId="0" localSheetId="5" customView="1" name="Z_55F258A9_3656_464A_8209_65541A4A9294_.wvu.Rows" hidden="1" oldHidden="1">
    <formula>'PR Matrix'!$1:$1</formula>
    <oldFormula>'PR Matrix'!$1:$1</oldFormula>
  </rdn>
  <rdn rId="0" localSheetId="5" customView="1" name="Z_55F258A9_3656_464A_8209_65541A4A9294_.wvu.Cols" hidden="1" oldHidden="1">
    <formula>'PR Matrix'!$JJ:$XFD</formula>
    <oldFormula>'PR Matrix'!$JJ:$XFD</oldFormula>
  </rdn>
  <rdn rId="0" localSheetId="6" customView="1" name="Z_55F258A9_3656_464A_8209_65541A4A9294_.wvu.Cols" hidden="1" oldHidden="1">
    <formula>Allocation!$L:$XFD</formula>
    <oldFormula>Allocation!$L:$XFD</oldFormula>
  </rdn>
  <rdn rId="0" localSheetId="6" customView="1" name="Z_55F258A9_3656_464A_8209_65541A4A9294_.wvu.FilterData" hidden="1" oldHidden="1">
    <formula>Allocation!$A$1:$K$1</formula>
    <oldFormula>Allocation!$A$1:$K$1</oldFormula>
  </rdn>
  <rdn rId="0" localSheetId="7" customView="1" name="Z_55F258A9_3656_464A_8209_65541A4A9294_.wvu.FilterData" hidden="1" oldHidden="1">
    <formula>'SRS Reviews'!$A$1:$S$136</formula>
    <oldFormula>'SRS Reviews'!$A$1:$S$136</oldFormula>
  </rdn>
  <rdn rId="0" localSheetId="8" customView="1" name="Z_55F258A9_3656_464A_8209_65541A4A9294_.wvu.FilterData" hidden="1" oldHidden="1">
    <formula>Estimates!$A$2:$BC$460</formula>
    <oldFormula>Estimates!$A$2:$BC$460</oldFormula>
  </rdn>
  <rdn rId="0" localSheetId="10" customView="1" name="Z_55F258A9_3656_464A_8209_65541A4A9294_.wvu.FilterData" hidden="1" oldHidden="1">
    <formula>'Open SWPRs'!$A$1:$H$615</formula>
    <oldFormula>'Open SWPRs'!$A$1:$H$615</oldFormula>
  </rdn>
  <rdn rId="0" localSheetId="12" customView="1" name="Z_55F258A9_3656_464A_8209_65541A4A9294_.wvu.FilterData" hidden="1" oldHidden="1">
    <formula>'Build Plan'!$D$3:$L$48</formula>
    <oldFormula>'Build Plan'!$D$3:$L$48</oldFormula>
  </rdn>
  <rcv guid="{55F258A9-3656-464A-8209-65541A4A9294}" action="add"/>
</revisions>
</file>

<file path=xl/revisions/revisionLog78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4818" sId="3">
    <oc r="Z187">
      <v>50</v>
    </oc>
    <nc r="Z187">
      <v>80</v>
    </nc>
  </rcc>
  <rcc rId="24819" sId="3">
    <oc r="AI187">
      <v>50</v>
    </oc>
    <nc r="AI187">
      <v>80</v>
    </nc>
  </rcc>
  <rcc rId="24820" sId="3">
    <oc r="AY187">
      <v>50</v>
    </oc>
    <nc r="AY187">
      <v>80</v>
    </nc>
  </rcc>
  <rcv guid="{AE09ED29-F6F7-475A-B5BB-3958EA691268}" action="delete"/>
  <rdn rId="0" localSheetId="3" customView="1" name="Z_AE09ED29_F6F7_475A_B5BB_3958EA691268_.wvu.Rows" hidden="1" oldHidden="1">
    <formula>Plan!$489:$751</formula>
    <oldFormula>Plan!$489:$751</oldFormula>
  </rdn>
  <rdn rId="0" localSheetId="3" customView="1" name="Z_AE09ED29_F6F7_475A_B5BB_3958EA691268_.wvu.Cols" hidden="1" oldHidden="1">
    <formula>Plan!$S:$U</formula>
    <oldFormula>Plan!$S:$U</oldFormula>
  </rdn>
  <rdn rId="0" localSheetId="3" customView="1" name="Z_AE09ED29_F6F7_475A_B5BB_3958EA691268_.wvu.FilterData" hidden="1" oldHidden="1">
    <formula>Plan!$A$5:$BQ$469</formula>
    <oldFormula>Plan!$A$5:$BQ$469</oldFormula>
  </rdn>
  <rdn rId="0" localSheetId="4" customView="1" name="Z_AE09ED29_F6F7_475A_B5BB_3958EA691268_.wvu.FilterData" hidden="1" oldHidden="1">
    <formula>'Delivery Docs Plan'!$I$1:$I$38</formula>
    <oldFormula>'Delivery Docs Plan'!$I$1:$I$38</oldFormula>
  </rdn>
  <rdn rId="0" localSheetId="5" customView="1" name="Z_AE09ED29_F6F7_475A_B5BB_3958EA691268_.wvu.Rows" hidden="1" oldHidden="1">
    <formula>'PR Matrix'!$1:$1</formula>
    <oldFormula>'PR Matrix'!$1:$1</oldFormula>
  </rdn>
  <rdn rId="0" localSheetId="5" customView="1" name="Z_AE09ED29_F6F7_475A_B5BB_3958EA691268_.wvu.Cols" hidden="1" oldHidden="1">
    <formula>'PR Matrix'!$JJ:$XFD</formula>
    <oldFormula>'PR Matrix'!$JJ:$XFD</oldFormula>
  </rdn>
  <rdn rId="0" localSheetId="6" customView="1" name="Z_AE09ED29_F6F7_475A_B5BB_3958EA691268_.wvu.Cols" hidden="1" oldHidden="1">
    <formula>Allocation!$L:$XFD</formula>
    <oldFormula>Allocation!$L:$XFD</oldFormula>
  </rdn>
  <rdn rId="0" localSheetId="6" customView="1" name="Z_AE09ED29_F6F7_475A_B5BB_3958EA691268_.wvu.FilterData" hidden="1" oldHidden="1">
    <formula>Allocation!$A$1:$K$1</formula>
    <oldFormula>Allocation!$A$1:$K$1</oldFormula>
  </rdn>
  <rdn rId="0" localSheetId="7" customView="1" name="Z_AE09ED29_F6F7_475A_B5BB_3958EA691268_.wvu.FilterData" hidden="1" oldHidden="1">
    <formula>'SRS Reviews'!$A$1:$S$136</formula>
    <oldFormula>'SRS Reviews'!$A$1:$S$136</oldFormula>
  </rdn>
  <rdn rId="0" localSheetId="8" customView="1" name="Z_AE09ED29_F6F7_475A_B5BB_3958EA691268_.wvu.FilterData" hidden="1" oldHidden="1">
    <formula>Estimates!$A$2:$BC$460</formula>
    <oldFormula>Estimates!$A$2:$BC$460</oldFormula>
  </rdn>
  <rdn rId="0" localSheetId="10" customView="1" name="Z_AE09ED29_F6F7_475A_B5BB_3958EA691268_.wvu.FilterData" hidden="1" oldHidden="1">
    <formula>'Open SWPRs'!$A$1:$H$615</formula>
    <oldFormula>'Open SWPRs'!$A$1:$H$615</oldFormula>
  </rdn>
  <rdn rId="0" localSheetId="12" customView="1" name="Z_AE09ED29_F6F7_475A_B5BB_3958EA691268_.wvu.FilterData" hidden="1" oldHidden="1">
    <formula>'Build Plan'!$D$3:$L$48</formula>
    <oldFormula>'Build Plan'!$D$3:$L$48</oldFormula>
  </rdn>
  <rcv guid="{AE09ED29-F6F7-475A-B5BB-3958EA691268}" action="add"/>
</revisions>
</file>

<file path=xl/revisions/revisionLog78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4833" sId="3">
    <nc r="AQ187">
      <v>50</v>
    </nc>
  </rcc>
</revisions>
</file>

<file path=xl/revisions/revisionLog79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4834" sId="3">
    <oc r="AY168">
      <v>99</v>
    </oc>
    <nc r="AY168">
      <v>100</v>
    </nc>
  </rcc>
  <rcv guid="{AE09ED29-F6F7-475A-B5BB-3958EA691268}" action="delete"/>
  <rdn rId="0" localSheetId="3" customView="1" name="Z_AE09ED29_F6F7_475A_B5BB_3958EA691268_.wvu.Rows" hidden="1" oldHidden="1">
    <formula>Plan!$489:$751</formula>
    <oldFormula>Plan!$489:$751</oldFormula>
  </rdn>
  <rdn rId="0" localSheetId="3" customView="1" name="Z_AE09ED29_F6F7_475A_B5BB_3958EA691268_.wvu.Cols" hidden="1" oldHidden="1">
    <formula>Plan!$S:$U</formula>
    <oldFormula>Plan!$S:$U</oldFormula>
  </rdn>
  <rdn rId="0" localSheetId="3" customView="1" name="Z_AE09ED29_F6F7_475A_B5BB_3958EA691268_.wvu.FilterData" hidden="1" oldHidden="1">
    <formula>Plan!$A$5:$BQ$469</formula>
    <oldFormula>Plan!$A$5:$BQ$469</oldFormula>
  </rdn>
  <rdn rId="0" localSheetId="4" customView="1" name="Z_AE09ED29_F6F7_475A_B5BB_3958EA691268_.wvu.FilterData" hidden="1" oldHidden="1">
    <formula>'Delivery Docs Plan'!$I$1:$I$38</formula>
    <oldFormula>'Delivery Docs Plan'!$I$1:$I$38</oldFormula>
  </rdn>
  <rdn rId="0" localSheetId="5" customView="1" name="Z_AE09ED29_F6F7_475A_B5BB_3958EA691268_.wvu.Rows" hidden="1" oldHidden="1">
    <formula>'PR Matrix'!$1:$1</formula>
    <oldFormula>'PR Matrix'!$1:$1</oldFormula>
  </rdn>
  <rdn rId="0" localSheetId="5" customView="1" name="Z_AE09ED29_F6F7_475A_B5BB_3958EA691268_.wvu.Cols" hidden="1" oldHidden="1">
    <formula>'PR Matrix'!$JJ:$XFD</formula>
    <oldFormula>'PR Matrix'!$JJ:$XFD</oldFormula>
  </rdn>
  <rdn rId="0" localSheetId="6" customView="1" name="Z_AE09ED29_F6F7_475A_B5BB_3958EA691268_.wvu.Cols" hidden="1" oldHidden="1">
    <formula>Allocation!$L:$XFD</formula>
    <oldFormula>Allocation!$L:$XFD</oldFormula>
  </rdn>
  <rdn rId="0" localSheetId="6" customView="1" name="Z_AE09ED29_F6F7_475A_B5BB_3958EA691268_.wvu.FilterData" hidden="1" oldHidden="1">
    <formula>Allocation!$A$1:$K$1</formula>
    <oldFormula>Allocation!$A$1:$K$1</oldFormula>
  </rdn>
  <rdn rId="0" localSheetId="7" customView="1" name="Z_AE09ED29_F6F7_475A_B5BB_3958EA691268_.wvu.FilterData" hidden="1" oldHidden="1">
    <formula>'SRS Reviews'!$A$1:$S$136</formula>
    <oldFormula>'SRS Reviews'!$A$1:$S$136</oldFormula>
  </rdn>
  <rdn rId="0" localSheetId="8" customView="1" name="Z_AE09ED29_F6F7_475A_B5BB_3958EA691268_.wvu.FilterData" hidden="1" oldHidden="1">
    <formula>Estimates!$A$2:$BC$460</formula>
    <oldFormula>Estimates!$A$2:$BC$460</oldFormula>
  </rdn>
  <rdn rId="0" localSheetId="10" customView="1" name="Z_AE09ED29_F6F7_475A_B5BB_3958EA691268_.wvu.FilterData" hidden="1" oldHidden="1">
    <formula>'Open SWPRs'!$A$1:$H$615</formula>
    <oldFormula>'Open SWPRs'!$A$1:$H$615</oldFormula>
  </rdn>
  <rdn rId="0" localSheetId="12" customView="1" name="Z_AE09ED29_F6F7_475A_B5BB_3958EA691268_.wvu.FilterData" hidden="1" oldHidden="1">
    <formula>'Build Plan'!$D$3:$L$48</formula>
    <oldFormula>'Build Plan'!$D$3:$L$48</oldFormula>
  </rdn>
  <rcv guid="{AE09ED29-F6F7-475A-B5BB-3958EA691268}" action="add"/>
</revisions>
</file>

<file path=xl/revisions/revisionLog79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83E26134-8071-4B52-B9C2-8B5396DF70B4}" action="delete"/>
  <rdn rId="0" localSheetId="3" customView="1" name="Z_83E26134_8071_4B52_B9C2_8B5396DF70B4_.wvu.Rows" hidden="1" oldHidden="1">
    <formula>Plan!$489:$751</formula>
    <oldFormula>Plan!$489:$751</oldFormula>
  </rdn>
  <rdn rId="0" localSheetId="3" customView="1" name="Z_83E26134_8071_4B52_B9C2_8B5396DF70B4_.wvu.Cols" hidden="1" oldHidden="1">
    <formula>Plan!$S:$U</formula>
    <oldFormula>Plan!$S:$U</oldFormula>
  </rdn>
  <rdn rId="0" localSheetId="3" customView="1" name="Z_83E26134_8071_4B52_B9C2_8B5396DF70B4_.wvu.FilterData" hidden="1" oldHidden="1">
    <formula>Plan!$A$5:$BQ$469</formula>
    <oldFormula>Plan!$A$5:$BQ$469</oldFormula>
  </rdn>
  <rdn rId="0" localSheetId="4" customView="1" name="Z_83E26134_8071_4B52_B9C2_8B5396DF70B4_.wvu.FilterData" hidden="1" oldHidden="1">
    <formula>'Delivery Docs Plan'!$I$1:$I$38</formula>
    <oldFormula>'Delivery Docs Plan'!$I$1:$I$38</oldFormula>
  </rdn>
  <rdn rId="0" localSheetId="5" customView="1" name="Z_83E26134_8071_4B52_B9C2_8B5396DF70B4_.wvu.Rows" hidden="1" oldHidden="1">
    <formula>'PR Matrix'!$1:$1</formula>
    <oldFormula>'PR Matrix'!$1:$1</oldFormula>
  </rdn>
  <rdn rId="0" localSheetId="5" customView="1" name="Z_83E26134_8071_4B52_B9C2_8B5396DF70B4_.wvu.Cols" hidden="1" oldHidden="1">
    <formula>'PR Matrix'!$JJ:$XFD</formula>
    <oldFormula>'PR Matrix'!$JJ:$XFD</oldFormula>
  </rdn>
  <rdn rId="0" localSheetId="6" customView="1" name="Z_83E26134_8071_4B52_B9C2_8B5396DF70B4_.wvu.Cols" hidden="1" oldHidden="1">
    <formula>Allocation!$L:$XFD</formula>
    <oldFormula>Allocation!$L:$XFD</oldFormula>
  </rdn>
  <rdn rId="0" localSheetId="6" customView="1" name="Z_83E26134_8071_4B52_B9C2_8B5396DF70B4_.wvu.FilterData" hidden="1" oldHidden="1">
    <formula>Allocation!$A$1:$K$1</formula>
    <oldFormula>Allocation!$A$1:$K$1</oldFormula>
  </rdn>
  <rdn rId="0" localSheetId="7" customView="1" name="Z_83E26134_8071_4B52_B9C2_8B5396DF70B4_.wvu.FilterData" hidden="1" oldHidden="1">
    <formula>'SRS Reviews'!$A$1:$S$136</formula>
    <oldFormula>'SRS Reviews'!$A$1:$S$136</oldFormula>
  </rdn>
  <rdn rId="0" localSheetId="8" customView="1" name="Z_83E26134_8071_4B52_B9C2_8B5396DF70B4_.wvu.FilterData" hidden="1" oldHidden="1">
    <formula>Estimates!$A$2:$BC$460</formula>
    <oldFormula>Estimates!$A$2:$BC$460</oldFormula>
  </rdn>
  <rdn rId="0" localSheetId="10" customView="1" name="Z_83E26134_8071_4B52_B9C2_8B5396DF70B4_.wvu.FilterData" hidden="1" oldHidden="1">
    <formula>'Open SWPRs'!$A$1:$H$615</formula>
    <oldFormula>'Open SWPRs'!$A$1:$H$615</oldFormula>
  </rdn>
  <rdn rId="0" localSheetId="12" customView="1" name="Z_83E26134_8071_4B52_B9C2_8B5396DF70B4_.wvu.FilterData" hidden="1" oldHidden="1">
    <formula>'Build Plan'!$D$3:$L$48</formula>
    <oldFormula>'Build Plan'!$D$3:$L$48</oldFormula>
  </rdn>
  <rcv guid="{83E26134-8071-4B52-B9C2-8B5396DF70B4}" action="add"/>
</revisions>
</file>

<file path=xl/revisions/revisionLog79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4859" sId="3">
    <nc r="BA168">
      <v>1</v>
    </nc>
  </rcc>
</revisions>
</file>

<file path=xl/revisions/revisionLog79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4860" sId="3">
    <oc r="BI77" t="inlineStr">
      <is>
        <t>?</t>
      </is>
    </oc>
    <nc r="BI77" t="inlineStr">
      <is>
        <t>IH</t>
      </is>
    </nc>
  </rcc>
  <rcc rId="24861" sId="3">
    <oc r="BI73" t="inlineStr">
      <is>
        <t>?</t>
      </is>
    </oc>
    <nc r="BI73" t="inlineStr">
      <is>
        <t>no</t>
      </is>
    </nc>
  </rcc>
  <rcc rId="24862" sId="3">
    <oc r="BI226" t="inlineStr">
      <is>
        <t>?</t>
      </is>
    </oc>
    <nc r="BI226" t="inlineStr">
      <is>
        <t>no</t>
      </is>
    </nc>
  </rcc>
  <rfmt sheetId="3" sqref="BI77">
    <dxf>
      <alignment horizontal="right" readingOrder="0"/>
    </dxf>
  </rfmt>
  <rfmt sheetId="3" sqref="BI77">
    <dxf>
      <alignment horizontal="center" readingOrder="0"/>
    </dxf>
  </rfmt>
</revisions>
</file>

<file path=xl/revisions/revisionLog79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4863" sId="3">
    <oc r="E64" t="inlineStr">
      <is>
        <r>
          <t xml:space="preserve">6247, </t>
        </r>
        <r>
          <rPr>
            <sz val="8"/>
            <color theme="0" tint="-0.34998626667073579"/>
            <rFont val="Arial"/>
            <family val="2"/>
          </rPr>
          <t>NFPR571</t>
        </r>
      </is>
    </oc>
    <nc r="E64">
      <v>6247</v>
    </nc>
  </rcc>
</revisions>
</file>

<file path=xl/revisions/revisionLog79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4864" sId="3" numFmtId="21">
    <oc r="F482">
      <v>43185</v>
    </oc>
    <nc r="F482">
      <v>43186</v>
    </nc>
  </rcc>
  <rfmt sheetId="3" sqref="F482:F484">
    <dxf>
      <alignment horizontal="right" readingOrder="0"/>
    </dxf>
  </rfmt>
</revisions>
</file>

<file path=xl/revisions/revisionLog79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4865" sId="3">
    <oc r="Z187">
      <v>80</v>
    </oc>
    <nc r="Z187">
      <v>100</v>
    </nc>
  </rcc>
  <rcc rId="24866" sId="3">
    <oc r="AQ187">
      <v>50</v>
    </oc>
    <nc r="AQ187">
      <v>80</v>
    </nc>
  </rcc>
  <rcv guid="{AE09ED29-F6F7-475A-B5BB-3958EA691268}" action="delete"/>
  <rdn rId="0" localSheetId="3" customView="1" name="Z_AE09ED29_F6F7_475A_B5BB_3958EA691268_.wvu.Rows" hidden="1" oldHidden="1">
    <formula>Plan!$489:$751</formula>
    <oldFormula>Plan!$489:$751</oldFormula>
  </rdn>
  <rdn rId="0" localSheetId="3" customView="1" name="Z_AE09ED29_F6F7_475A_B5BB_3958EA691268_.wvu.Cols" hidden="1" oldHidden="1">
    <formula>Plan!$S:$U</formula>
    <oldFormula>Plan!$S:$U</oldFormula>
  </rdn>
  <rdn rId="0" localSheetId="3" customView="1" name="Z_AE09ED29_F6F7_475A_B5BB_3958EA691268_.wvu.FilterData" hidden="1" oldHidden="1">
    <formula>Plan!$A$5:$BQ$469</formula>
    <oldFormula>Plan!$A$5:$BQ$469</oldFormula>
  </rdn>
  <rdn rId="0" localSheetId="4" customView="1" name="Z_AE09ED29_F6F7_475A_B5BB_3958EA691268_.wvu.FilterData" hidden="1" oldHidden="1">
    <formula>'Delivery Docs Plan'!$I$1:$I$38</formula>
    <oldFormula>'Delivery Docs Plan'!$I$1:$I$38</oldFormula>
  </rdn>
  <rdn rId="0" localSheetId="5" customView="1" name="Z_AE09ED29_F6F7_475A_B5BB_3958EA691268_.wvu.Rows" hidden="1" oldHidden="1">
    <formula>'PR Matrix'!$1:$1</formula>
    <oldFormula>'PR Matrix'!$1:$1</oldFormula>
  </rdn>
  <rdn rId="0" localSheetId="5" customView="1" name="Z_AE09ED29_F6F7_475A_B5BB_3958EA691268_.wvu.Cols" hidden="1" oldHidden="1">
    <formula>'PR Matrix'!$JJ:$XFD</formula>
    <oldFormula>'PR Matrix'!$JJ:$XFD</oldFormula>
  </rdn>
  <rdn rId="0" localSheetId="6" customView="1" name="Z_AE09ED29_F6F7_475A_B5BB_3958EA691268_.wvu.Cols" hidden="1" oldHidden="1">
    <formula>Allocation!$L:$XFD</formula>
    <oldFormula>Allocation!$L:$XFD</oldFormula>
  </rdn>
  <rdn rId="0" localSheetId="6" customView="1" name="Z_AE09ED29_F6F7_475A_B5BB_3958EA691268_.wvu.FilterData" hidden="1" oldHidden="1">
    <formula>Allocation!$A$1:$K$1</formula>
    <oldFormula>Allocation!$A$1:$K$1</oldFormula>
  </rdn>
  <rdn rId="0" localSheetId="7" customView="1" name="Z_AE09ED29_F6F7_475A_B5BB_3958EA691268_.wvu.FilterData" hidden="1" oldHidden="1">
    <formula>'SRS Reviews'!$A$1:$S$136</formula>
    <oldFormula>'SRS Reviews'!$A$1:$S$136</oldFormula>
  </rdn>
  <rdn rId="0" localSheetId="8" customView="1" name="Z_AE09ED29_F6F7_475A_B5BB_3958EA691268_.wvu.FilterData" hidden="1" oldHidden="1">
    <formula>Estimates!$A$2:$BC$460</formula>
    <oldFormula>Estimates!$A$2:$BC$460</oldFormula>
  </rdn>
  <rdn rId="0" localSheetId="10" customView="1" name="Z_AE09ED29_F6F7_475A_B5BB_3958EA691268_.wvu.FilterData" hidden="1" oldHidden="1">
    <formula>'Open SWPRs'!$A$1:$H$615</formula>
    <oldFormula>'Open SWPRs'!$A$1:$H$615</oldFormula>
  </rdn>
  <rdn rId="0" localSheetId="12" customView="1" name="Z_AE09ED29_F6F7_475A_B5BB_3958EA691268_.wvu.FilterData" hidden="1" oldHidden="1">
    <formula>'Build Plan'!$D$3:$L$48</formula>
    <oldFormula>'Build Plan'!$D$3:$L$48</oldFormula>
  </rdn>
  <rcv guid="{AE09ED29-F6F7-475A-B5BB-3958EA691268}" action="add"/>
</revisions>
</file>

<file path=xl/revisions/revisionLog79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4879" sId="3">
    <nc r="E427" t="inlineStr">
      <is>
        <t>NFPR1249</t>
      </is>
    </nc>
  </rcc>
</revisions>
</file>

<file path=xl/revisions/revisionLog79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4880" sId="3">
    <oc r="AY180">
      <v>60</v>
    </oc>
    <nc r="AY180">
      <v>80</v>
    </nc>
  </rcc>
  <rcc rId="24881" sId="3">
    <oc r="AY181">
      <v>60</v>
    </oc>
    <nc r="AY181">
      <v>80</v>
    </nc>
  </rcc>
  <rcv guid="{27A4B667-7EE5-4B37-A36E-7A71AE7736F5}" action="delete"/>
  <rdn rId="0" localSheetId="3" customView="1" name="Z_27A4B667_7EE5_4B37_A36E_7A71AE7736F5_.wvu.Rows" hidden="1" oldHidden="1">
    <formula>Plan!$489:$751</formula>
    <oldFormula>Plan!$489:$751</oldFormula>
  </rdn>
  <rdn rId="0" localSheetId="3" customView="1" name="Z_27A4B667_7EE5_4B37_A36E_7A71AE7736F5_.wvu.Cols" hidden="1" oldHidden="1">
    <formula>Plan!$S:$U,Plan!$BQ:$BT</formula>
    <oldFormula>Plan!$S:$U,Plan!$BQ:$BT</oldFormula>
  </rdn>
  <rdn rId="0" localSheetId="3" customView="1" name="Z_27A4B667_7EE5_4B37_A36E_7A71AE7736F5_.wvu.FilterData" hidden="1" oldHidden="1">
    <formula>Plan!$A$5:$BQ$469</formula>
    <oldFormula>Plan!$A$5:$BQ$469</oldFormula>
  </rdn>
  <rdn rId="0" localSheetId="4" customView="1" name="Z_27A4B667_7EE5_4B37_A36E_7A71AE7736F5_.wvu.FilterData" hidden="1" oldHidden="1">
    <formula>'Delivery Docs Plan'!$I$1:$I$38</formula>
    <oldFormula>'Delivery Docs Plan'!$I$1:$I$38</oldFormula>
  </rdn>
  <rdn rId="0" localSheetId="5" customView="1" name="Z_27A4B667_7EE5_4B37_A36E_7A71AE7736F5_.wvu.Rows" hidden="1" oldHidden="1">
    <formula>'PR Matrix'!$1:$2</formula>
    <oldFormula>'PR Matrix'!$1:$2</oldFormula>
  </rdn>
  <rdn rId="0" localSheetId="5" customView="1" name="Z_27A4B667_7EE5_4B37_A36E_7A71AE7736F5_.wvu.Cols" hidden="1" oldHidden="1">
    <formula>'PR Matrix'!$JJ:$XFD</formula>
    <oldFormula>'PR Matrix'!$JJ:$XFD</oldFormula>
  </rdn>
  <rdn rId="0" localSheetId="6" customView="1" name="Z_27A4B667_7EE5_4B37_A36E_7A71AE7736F5_.wvu.Cols" hidden="1" oldHidden="1">
    <formula>Allocation!$L:$XFD</formula>
    <oldFormula>Allocation!$L:$XFD</oldFormula>
  </rdn>
  <rdn rId="0" localSheetId="6" customView="1" name="Z_27A4B667_7EE5_4B37_A36E_7A71AE7736F5_.wvu.FilterData" hidden="1" oldHidden="1">
    <formula>Allocation!$A$1:$K$1</formula>
    <oldFormula>Allocation!$A$1:$K$1</oldFormula>
  </rdn>
  <rdn rId="0" localSheetId="7" customView="1" name="Z_27A4B667_7EE5_4B37_A36E_7A71AE7736F5_.wvu.FilterData" hidden="1" oldHidden="1">
    <formula>'SRS Reviews'!$A$1:$S$136</formula>
    <oldFormula>'SRS Reviews'!$A$1:$S$136</oldFormula>
  </rdn>
  <rdn rId="0" localSheetId="8" customView="1" name="Z_27A4B667_7EE5_4B37_A36E_7A71AE7736F5_.wvu.FilterData" hidden="1" oldHidden="1">
    <formula>Estimates!$A$2:$BC$460</formula>
    <oldFormula>Estimates!$A$2:$BC$460</oldFormula>
  </rdn>
  <rdn rId="0" localSheetId="10" customView="1" name="Z_27A4B667_7EE5_4B37_A36E_7A71AE7736F5_.wvu.FilterData" hidden="1" oldHidden="1">
    <formula>'Open SWPRs'!$A$1:$H$615</formula>
    <oldFormula>'Open SWPRs'!$A$1:$H$615</oldFormula>
  </rdn>
  <rdn rId="0" localSheetId="12" customView="1" name="Z_27A4B667_7EE5_4B37_A36E_7A71AE7736F5_.wvu.FilterData" hidden="1" oldHidden="1">
    <formula>'Build Plan'!$D$3:$L$48</formula>
    <oldFormula>'Build Plan'!$D$3:$L$48</oldFormula>
  </rdn>
  <rcv guid="{27A4B667-7EE5-4B37-A36E-7A71AE7736F5}" action="add"/>
</revisions>
</file>

<file path=xl/revisions/revisionLog79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4894" sId="3" odxf="1" dxf="1">
    <nc r="AW180" t="inlineStr">
      <is>
        <t>DHB</t>
      </is>
    </nc>
    <odxf>
      <border outline="0">
        <left/>
      </border>
    </odxf>
    <ndxf>
      <border outline="0">
        <left style="thin">
          <color indexed="64"/>
        </left>
      </border>
    </ndxf>
  </rcc>
  <rcc rId="24895" sId="3" odxf="1" dxf="1">
    <nc r="AW181" t="inlineStr">
      <is>
        <t>RS</t>
      </is>
    </nc>
    <odxf>
      <border outline="0">
        <left/>
      </border>
    </odxf>
    <ndxf>
      <border outline="0">
        <left style="thin">
          <color indexed="64"/>
        </left>
      </border>
    </ndxf>
  </rcc>
  <rcv guid="{83E26134-8071-4B52-B9C2-8B5396DF70B4}" action="delete"/>
  <rdn rId="0" localSheetId="3" customView="1" name="Z_83E26134_8071_4B52_B9C2_8B5396DF70B4_.wvu.Rows" hidden="1" oldHidden="1">
    <formula>Plan!$489:$751</formula>
    <oldFormula>Plan!$489:$751</oldFormula>
  </rdn>
  <rdn rId="0" localSheetId="3" customView="1" name="Z_83E26134_8071_4B52_B9C2_8B5396DF70B4_.wvu.Cols" hidden="1" oldHidden="1">
    <formula>Plan!$S:$U</formula>
    <oldFormula>Plan!$S:$U</oldFormula>
  </rdn>
  <rdn rId="0" localSheetId="3" customView="1" name="Z_83E26134_8071_4B52_B9C2_8B5396DF70B4_.wvu.FilterData" hidden="1" oldHidden="1">
    <formula>Plan!$A$5:$BQ$469</formula>
    <oldFormula>Plan!$A$5:$BQ$469</oldFormula>
  </rdn>
  <rdn rId="0" localSheetId="4" customView="1" name="Z_83E26134_8071_4B52_B9C2_8B5396DF70B4_.wvu.FilterData" hidden="1" oldHidden="1">
    <formula>'Delivery Docs Plan'!$I$1:$I$38</formula>
    <oldFormula>'Delivery Docs Plan'!$I$1:$I$38</oldFormula>
  </rdn>
  <rdn rId="0" localSheetId="5" customView="1" name="Z_83E26134_8071_4B52_B9C2_8B5396DF70B4_.wvu.Rows" hidden="1" oldHidden="1">
    <formula>'PR Matrix'!$1:$1</formula>
    <oldFormula>'PR Matrix'!$1:$1</oldFormula>
  </rdn>
  <rdn rId="0" localSheetId="5" customView="1" name="Z_83E26134_8071_4B52_B9C2_8B5396DF70B4_.wvu.Cols" hidden="1" oldHidden="1">
    <formula>'PR Matrix'!$JJ:$XFD</formula>
    <oldFormula>'PR Matrix'!$JJ:$XFD</oldFormula>
  </rdn>
  <rdn rId="0" localSheetId="6" customView="1" name="Z_83E26134_8071_4B52_B9C2_8B5396DF70B4_.wvu.Cols" hidden="1" oldHidden="1">
    <formula>Allocation!$L:$XFD</formula>
    <oldFormula>Allocation!$L:$XFD</oldFormula>
  </rdn>
  <rdn rId="0" localSheetId="6" customView="1" name="Z_83E26134_8071_4B52_B9C2_8B5396DF70B4_.wvu.FilterData" hidden="1" oldHidden="1">
    <formula>Allocation!$A$1:$K$1</formula>
    <oldFormula>Allocation!$A$1:$K$1</oldFormula>
  </rdn>
  <rdn rId="0" localSheetId="7" customView="1" name="Z_83E26134_8071_4B52_B9C2_8B5396DF70B4_.wvu.FilterData" hidden="1" oldHidden="1">
    <formula>'SRS Reviews'!$A$1:$S$136</formula>
    <oldFormula>'SRS Reviews'!$A$1:$S$136</oldFormula>
  </rdn>
  <rdn rId="0" localSheetId="8" customView="1" name="Z_83E26134_8071_4B52_B9C2_8B5396DF70B4_.wvu.FilterData" hidden="1" oldHidden="1">
    <formula>Estimates!$A$2:$BC$460</formula>
    <oldFormula>Estimates!$A$2:$BC$460</oldFormula>
  </rdn>
  <rdn rId="0" localSheetId="10" customView="1" name="Z_83E26134_8071_4B52_B9C2_8B5396DF70B4_.wvu.FilterData" hidden="1" oldHidden="1">
    <formula>'Open SWPRs'!$A$1:$H$615</formula>
    <oldFormula>'Open SWPRs'!$A$1:$H$615</oldFormula>
  </rdn>
  <rdn rId="0" localSheetId="12" customView="1" name="Z_83E26134_8071_4B52_B9C2_8B5396DF70B4_.wvu.FilterData" hidden="1" oldHidden="1">
    <formula>'Build Plan'!$D$3:$L$48</formula>
    <oldFormula>'Build Plan'!$D$3:$L$48</oldFormula>
  </rdn>
  <rcv guid="{83E26134-8071-4B52-B9C2-8B5396DF70B4}" action="add"/>
</revisions>
</file>

<file path=xl/revisions/revisionLog80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4908" sId="3" numFmtId="21">
    <oc r="F482">
      <v>43186</v>
    </oc>
    <nc r="F482">
      <v>43187</v>
    </nc>
  </rcc>
  <rcc rId="24909" sId="3">
    <nc r="E485" t="inlineStr">
      <is>
        <t>Formal Build</t>
      </is>
    </nc>
  </rcc>
  <rfmt sheetId="3" sqref="E485" start="0" length="2147483647">
    <dxf>
      <font>
        <color rgb="FFFF0000"/>
      </font>
    </dxf>
  </rfmt>
  <rcc rId="24910" sId="3">
    <nc r="F485" t="inlineStr">
      <is>
        <t>TBD</t>
      </is>
    </nc>
  </rcc>
  <rfmt sheetId="3" sqref="F485">
    <dxf>
      <alignment horizontal="right" readingOrder="0"/>
    </dxf>
  </rfmt>
  <rfmt sheetId="3" sqref="F485" start="0" length="2147483647">
    <dxf>
      <font>
        <color rgb="FFFF0000"/>
      </font>
    </dxf>
  </rfmt>
  <rcv guid="{83E26134-8071-4B52-B9C2-8B5396DF70B4}" action="delete"/>
  <rdn rId="0" localSheetId="3" customView="1" name="Z_83E26134_8071_4B52_B9C2_8B5396DF70B4_.wvu.Rows" hidden="1" oldHidden="1">
    <formula>Plan!$489:$751</formula>
    <oldFormula>Plan!$489:$751</oldFormula>
  </rdn>
  <rdn rId="0" localSheetId="3" customView="1" name="Z_83E26134_8071_4B52_B9C2_8B5396DF70B4_.wvu.Cols" hidden="1" oldHidden="1">
    <formula>Plan!$S:$U</formula>
    <oldFormula>Plan!$S:$U</oldFormula>
  </rdn>
  <rdn rId="0" localSheetId="3" customView="1" name="Z_83E26134_8071_4B52_B9C2_8B5396DF70B4_.wvu.FilterData" hidden="1" oldHidden="1">
    <formula>Plan!$A$5:$BQ$469</formula>
    <oldFormula>Plan!$A$5:$BQ$469</oldFormula>
  </rdn>
  <rdn rId="0" localSheetId="4" customView="1" name="Z_83E26134_8071_4B52_B9C2_8B5396DF70B4_.wvu.FilterData" hidden="1" oldHidden="1">
    <formula>'Delivery Docs Plan'!$I$1:$I$38</formula>
    <oldFormula>'Delivery Docs Plan'!$I$1:$I$38</oldFormula>
  </rdn>
  <rdn rId="0" localSheetId="5" customView="1" name="Z_83E26134_8071_4B52_B9C2_8B5396DF70B4_.wvu.Rows" hidden="1" oldHidden="1">
    <formula>'PR Matrix'!$1:$1</formula>
    <oldFormula>'PR Matrix'!$1:$1</oldFormula>
  </rdn>
  <rdn rId="0" localSheetId="5" customView="1" name="Z_83E26134_8071_4B52_B9C2_8B5396DF70B4_.wvu.Cols" hidden="1" oldHidden="1">
    <formula>'PR Matrix'!$JJ:$XFD</formula>
    <oldFormula>'PR Matrix'!$JJ:$XFD</oldFormula>
  </rdn>
  <rdn rId="0" localSheetId="6" customView="1" name="Z_83E26134_8071_4B52_B9C2_8B5396DF70B4_.wvu.Cols" hidden="1" oldHidden="1">
    <formula>Allocation!$L:$XFD</formula>
    <oldFormula>Allocation!$L:$XFD</oldFormula>
  </rdn>
  <rdn rId="0" localSheetId="6" customView="1" name="Z_83E26134_8071_4B52_B9C2_8B5396DF70B4_.wvu.FilterData" hidden="1" oldHidden="1">
    <formula>Allocation!$A$1:$K$1</formula>
    <oldFormula>Allocation!$A$1:$K$1</oldFormula>
  </rdn>
  <rdn rId="0" localSheetId="7" customView="1" name="Z_83E26134_8071_4B52_B9C2_8B5396DF70B4_.wvu.FilterData" hidden="1" oldHidden="1">
    <formula>'SRS Reviews'!$A$1:$S$136</formula>
    <oldFormula>'SRS Reviews'!$A$1:$S$136</oldFormula>
  </rdn>
  <rdn rId="0" localSheetId="8" customView="1" name="Z_83E26134_8071_4B52_B9C2_8B5396DF70B4_.wvu.FilterData" hidden="1" oldHidden="1">
    <formula>Estimates!$A$2:$BC$460</formula>
    <oldFormula>Estimates!$A$2:$BC$460</oldFormula>
  </rdn>
  <rdn rId="0" localSheetId="10" customView="1" name="Z_83E26134_8071_4B52_B9C2_8B5396DF70B4_.wvu.FilterData" hidden="1" oldHidden="1">
    <formula>'Open SWPRs'!$A$1:$H$615</formula>
    <oldFormula>'Open SWPRs'!$A$1:$H$615</oldFormula>
  </rdn>
  <rdn rId="0" localSheetId="12" customView="1" name="Z_83E26134_8071_4B52_B9C2_8B5396DF70B4_.wvu.FilterData" hidden="1" oldHidden="1">
    <formula>'Build Plan'!$D$3:$L$48</formula>
    <oldFormula>'Build Plan'!$D$3:$L$48</oldFormula>
  </rdn>
  <rcv guid="{83E26134-8071-4B52-B9C2-8B5396DF70B4}" action="add"/>
</revisions>
</file>

<file path=xl/revisions/revisionLog80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4923" sId="3">
    <oc r="AY180">
      <v>80</v>
    </oc>
    <nc r="AY180">
      <v>100</v>
    </nc>
  </rcc>
  <rcc rId="24924" sId="3">
    <oc r="E180" t="inlineStr">
      <is>
        <t>6233</t>
      </is>
    </oc>
    <nc r="E180"/>
  </rcc>
  <rcc rId="24925" sId="3">
    <nc r="F180">
      <v>6233</v>
    </nc>
  </rcc>
  <rcv guid="{B83B79D9-617A-4F50-8CCC-C97938364272}" action="delete"/>
  <rdn rId="0" localSheetId="3" customView="1" name="Z_B83B79D9_617A_4F50_8CCC_C97938364272_.wvu.Rows" hidden="1" oldHidden="1">
    <formula>Plan!$489:$751</formula>
    <oldFormula>Plan!$489:$751</oldFormula>
  </rdn>
  <rdn rId="0" localSheetId="3" customView="1" name="Z_B83B79D9_617A_4F50_8CCC_C97938364272_.wvu.Cols" hidden="1" oldHidden="1">
    <formula>Plan!$S:$U,Plan!$BQ:$BT</formula>
    <oldFormula>Plan!$S:$U,Plan!$BQ:$BT</oldFormula>
  </rdn>
  <rdn rId="0" localSheetId="3" customView="1" name="Z_B83B79D9_617A_4F50_8CCC_C97938364272_.wvu.FilterData" hidden="1" oldHidden="1">
    <formula>Plan!$A$5:$BQ$469</formula>
    <oldFormula>Plan!$A$5:$BQ$469</oldFormula>
  </rdn>
  <rdn rId="0" localSheetId="4" customView="1" name="Z_B83B79D9_617A_4F50_8CCC_C97938364272_.wvu.FilterData" hidden="1" oldHidden="1">
    <formula>'Delivery Docs Plan'!$I$1:$I$38</formula>
    <oldFormula>'Delivery Docs Plan'!$I$1:$I$38</oldFormula>
  </rdn>
  <rdn rId="0" localSheetId="5" customView="1" name="Z_B83B79D9_617A_4F50_8CCC_C97938364272_.wvu.Rows" hidden="1" oldHidden="1">
    <formula>'PR Matrix'!$1:$2</formula>
    <oldFormula>'PR Matrix'!$1:$2</oldFormula>
  </rdn>
  <rdn rId="0" localSheetId="5" customView="1" name="Z_B83B79D9_617A_4F50_8CCC_C97938364272_.wvu.Cols" hidden="1" oldHidden="1">
    <formula>'PR Matrix'!$JJ:$XFD</formula>
    <oldFormula>'PR Matrix'!$JJ:$XFD</oldFormula>
  </rdn>
  <rdn rId="0" localSheetId="6" customView="1" name="Z_B83B79D9_617A_4F50_8CCC_C97938364272_.wvu.Cols" hidden="1" oldHidden="1">
    <formula>Allocation!$L:$XFD</formula>
    <oldFormula>Allocation!$L:$XFD</oldFormula>
  </rdn>
  <rdn rId="0" localSheetId="6" customView="1" name="Z_B83B79D9_617A_4F50_8CCC_C97938364272_.wvu.FilterData" hidden="1" oldHidden="1">
    <formula>Allocation!$A$1:$K$1</formula>
    <oldFormula>Allocation!$A$1:$K$1</oldFormula>
  </rdn>
  <rdn rId="0" localSheetId="7" customView="1" name="Z_B83B79D9_617A_4F50_8CCC_C97938364272_.wvu.FilterData" hidden="1" oldHidden="1">
    <formula>'SRS Reviews'!$A$1:$S$136</formula>
    <oldFormula>'SRS Reviews'!$A$1:$S$136</oldFormula>
  </rdn>
  <rdn rId="0" localSheetId="8" customView="1" name="Z_B83B79D9_617A_4F50_8CCC_C97938364272_.wvu.FilterData" hidden="1" oldHidden="1">
    <formula>Estimates!$A$2:$BC$460</formula>
    <oldFormula>Estimates!$A$2:$BC$460</oldFormula>
  </rdn>
  <rdn rId="0" localSheetId="10" customView="1" name="Z_B83B79D9_617A_4F50_8CCC_C97938364272_.wvu.FilterData" hidden="1" oldHidden="1">
    <formula>'Open SWPRs'!$A$1:$H$615</formula>
    <oldFormula>'Open SWPRs'!$A$1:$H$615</oldFormula>
  </rdn>
  <rdn rId="0" localSheetId="12" customView="1" name="Z_B83B79D9_617A_4F50_8CCC_C97938364272_.wvu.FilterData" hidden="1" oldHidden="1">
    <formula>'Build Plan'!$D$3:$L$48</formula>
    <oldFormula>'Build Plan'!$D$3:$L$48</oldFormula>
  </rdn>
  <rcv guid="{B83B79D9-617A-4F50-8CCC-C97938364272}" action="add"/>
</revisions>
</file>

<file path=xl/revisions/revisionLog80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38797761-B6E7-4EBC-86AC-BCA6FEF8021E}" action="delete"/>
  <rdn rId="0" localSheetId="3" customView="1" name="Z_38797761_B6E7_4EBC_86AC_BCA6FEF8021E_.wvu.Rows" hidden="1" oldHidden="1">
    <formula>Plan!$489:$751</formula>
    <oldFormula>Plan!$489:$751</oldFormula>
  </rdn>
  <rdn rId="0" localSheetId="3" customView="1" name="Z_38797761_B6E7_4EBC_86AC_BCA6FEF8021E_.wvu.Cols" hidden="1" oldHidden="1">
    <formula>Plan!$S:$U,Plan!$AL:$AL,Plan!$AN:$AO,Plan!$BQ:$BT</formula>
    <oldFormula>Plan!$S:$U,Plan!$AL:$AL,Plan!$AN:$AO,Plan!$BQ:$BT</oldFormula>
  </rdn>
  <rdn rId="0" localSheetId="3" customView="1" name="Z_38797761_B6E7_4EBC_86AC_BCA6FEF8021E_.wvu.FilterData" hidden="1" oldHidden="1">
    <formula>Plan!$BG$5:$BQ$469</formula>
    <oldFormula>Plan!$BG$5:$BQ$469</oldFormula>
  </rdn>
  <rdn rId="0" localSheetId="4" customView="1" name="Z_38797761_B6E7_4EBC_86AC_BCA6FEF8021E_.wvu.FilterData" hidden="1" oldHidden="1">
    <formula>'Delivery Docs Plan'!$I$1:$I$38</formula>
    <oldFormula>'Delivery Docs Plan'!$I$1:$I$38</oldFormula>
  </rdn>
  <rdn rId="0" localSheetId="5" customView="1" name="Z_38797761_B6E7_4EBC_86AC_BCA6FEF8021E_.wvu.Rows" hidden="1" oldHidden="1">
    <formula>'PR Matrix'!$1:$2</formula>
    <oldFormula>'PR Matrix'!$1:$2</oldFormula>
  </rdn>
  <rdn rId="0" localSheetId="5" customView="1" name="Z_38797761_B6E7_4EBC_86AC_BCA6FEF8021E_.wvu.Cols" hidden="1" oldHidden="1">
    <formula>'PR Matrix'!$JJ:$XFD</formula>
    <oldFormula>'PR Matrix'!$JJ:$XFD</oldFormula>
  </rdn>
  <rdn rId="0" localSheetId="6" customView="1" name="Z_38797761_B6E7_4EBC_86AC_BCA6FEF8021E_.wvu.Cols" hidden="1" oldHidden="1">
    <formula>Allocation!$L:$XFD</formula>
    <oldFormula>Allocation!$L:$XFD</oldFormula>
  </rdn>
  <rdn rId="0" localSheetId="6" customView="1" name="Z_38797761_B6E7_4EBC_86AC_BCA6FEF8021E_.wvu.FilterData" hidden="1" oldHidden="1">
    <formula>Allocation!$A$1:$K$1</formula>
    <oldFormula>Allocation!$A$1:$K$1</oldFormula>
  </rdn>
  <rdn rId="0" localSheetId="7" customView="1" name="Z_38797761_B6E7_4EBC_86AC_BCA6FEF8021E_.wvu.FilterData" hidden="1" oldHidden="1">
    <formula>'SRS Reviews'!$A$1:$S$136</formula>
    <oldFormula>'SRS Reviews'!$A$1:$S$136</oldFormula>
  </rdn>
  <rdn rId="0" localSheetId="8" customView="1" name="Z_38797761_B6E7_4EBC_86AC_BCA6FEF8021E_.wvu.FilterData" hidden="1" oldHidden="1">
    <formula>Estimates!$A$2:$BC$460</formula>
    <oldFormula>Estimates!$A$2:$BC$460</oldFormula>
  </rdn>
  <rdn rId="0" localSheetId="10" customView="1" name="Z_38797761_B6E7_4EBC_86AC_BCA6FEF8021E_.wvu.FilterData" hidden="1" oldHidden="1">
    <formula>'Open SWPRs'!$A$1:$H$615</formula>
    <oldFormula>'Open SWPRs'!$A$1:$H$615</oldFormula>
  </rdn>
  <rdn rId="0" localSheetId="12" customView="1" name="Z_38797761_B6E7_4EBC_86AC_BCA6FEF8021E_.wvu.FilterData" hidden="1" oldHidden="1">
    <formula>'Build Plan'!$D$3:$L$48</formula>
    <oldFormula>'Build Plan'!$D$3:$L$48</oldFormula>
  </rdn>
  <rcv guid="{38797761-B6E7-4EBC-86AC-BCA6FEF8021E}" action="add"/>
</revisions>
</file>

<file path=xl/revisions/revisionLog80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4950" sId="3">
    <oc r="F477">
      <v>-1</v>
    </oc>
    <nc r="F477">
      <v>1</v>
    </nc>
  </rcc>
  <rfmt sheetId="3" sqref="E482:F482" start="0" length="2147483647">
    <dxf>
      <font>
        <color rgb="FF00B050"/>
      </font>
    </dxf>
  </rfmt>
  <rcv guid="{83E26134-8071-4B52-B9C2-8B5396DF70B4}" action="delete"/>
  <rdn rId="0" localSheetId="3" customView="1" name="Z_83E26134_8071_4B52_B9C2_8B5396DF70B4_.wvu.Rows" hidden="1" oldHidden="1">
    <formula>Plan!$489:$751</formula>
    <oldFormula>Plan!$489:$751</oldFormula>
  </rdn>
  <rdn rId="0" localSheetId="3" customView="1" name="Z_83E26134_8071_4B52_B9C2_8B5396DF70B4_.wvu.Cols" hidden="1" oldHidden="1">
    <formula>Plan!$S:$U</formula>
    <oldFormula>Plan!$S:$U</oldFormula>
  </rdn>
  <rdn rId="0" localSheetId="3" customView="1" name="Z_83E26134_8071_4B52_B9C2_8B5396DF70B4_.wvu.FilterData" hidden="1" oldHidden="1">
    <formula>Plan!$A$5:$BQ$469</formula>
    <oldFormula>Plan!$A$5:$BQ$469</oldFormula>
  </rdn>
  <rdn rId="0" localSheetId="4" customView="1" name="Z_83E26134_8071_4B52_B9C2_8B5396DF70B4_.wvu.FilterData" hidden="1" oldHidden="1">
    <formula>'Delivery Docs Plan'!$I$1:$I$38</formula>
    <oldFormula>'Delivery Docs Plan'!$I$1:$I$38</oldFormula>
  </rdn>
  <rdn rId="0" localSheetId="5" customView="1" name="Z_83E26134_8071_4B52_B9C2_8B5396DF70B4_.wvu.Rows" hidden="1" oldHidden="1">
    <formula>'PR Matrix'!$1:$1</formula>
    <oldFormula>'PR Matrix'!$1:$1</oldFormula>
  </rdn>
  <rdn rId="0" localSheetId="5" customView="1" name="Z_83E26134_8071_4B52_B9C2_8B5396DF70B4_.wvu.Cols" hidden="1" oldHidden="1">
    <formula>'PR Matrix'!$JJ:$XFD</formula>
    <oldFormula>'PR Matrix'!$JJ:$XFD</oldFormula>
  </rdn>
  <rdn rId="0" localSheetId="6" customView="1" name="Z_83E26134_8071_4B52_B9C2_8B5396DF70B4_.wvu.Cols" hidden="1" oldHidden="1">
    <formula>Allocation!$L:$XFD</formula>
    <oldFormula>Allocation!$L:$XFD</oldFormula>
  </rdn>
  <rdn rId="0" localSheetId="6" customView="1" name="Z_83E26134_8071_4B52_B9C2_8B5396DF70B4_.wvu.FilterData" hidden="1" oldHidden="1">
    <formula>Allocation!$A$1:$K$1</formula>
    <oldFormula>Allocation!$A$1:$K$1</oldFormula>
  </rdn>
  <rdn rId="0" localSheetId="7" customView="1" name="Z_83E26134_8071_4B52_B9C2_8B5396DF70B4_.wvu.FilterData" hidden="1" oldHidden="1">
    <formula>'SRS Reviews'!$A$1:$S$136</formula>
    <oldFormula>'SRS Reviews'!$A$1:$S$136</oldFormula>
  </rdn>
  <rdn rId="0" localSheetId="8" customView="1" name="Z_83E26134_8071_4B52_B9C2_8B5396DF70B4_.wvu.FilterData" hidden="1" oldHidden="1">
    <formula>Estimates!$A$2:$BC$460</formula>
    <oldFormula>Estimates!$A$2:$BC$460</oldFormula>
  </rdn>
  <rdn rId="0" localSheetId="10" customView="1" name="Z_83E26134_8071_4B52_B9C2_8B5396DF70B4_.wvu.FilterData" hidden="1" oldHidden="1">
    <formula>'Open SWPRs'!$A$1:$H$615</formula>
    <oldFormula>'Open SWPRs'!$A$1:$H$615</oldFormula>
  </rdn>
  <rdn rId="0" localSheetId="12" customView="1" name="Z_83E26134_8071_4B52_B9C2_8B5396DF70B4_.wvu.FilterData" hidden="1" oldHidden="1">
    <formula>'Build Plan'!$D$3:$L$48</formula>
    <oldFormula>'Build Plan'!$D$3:$L$48</oldFormula>
  </rdn>
  <rcv guid="{83E26134-8071-4B52-B9C2-8B5396DF70B4}" action="add"/>
</revisions>
</file>

<file path=xl/revisions/revisionLog80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4963" sId="3">
    <nc r="Z64">
      <v>1</v>
    </nc>
  </rcc>
  <rcc rId="24964" sId="3">
    <nc r="AI64">
      <v>1</v>
    </nc>
  </rcc>
  <rcc rId="24965" sId="3">
    <nc r="AY64">
      <v>1</v>
    </nc>
  </rcc>
  <rcc rId="24966" sId="13" odxf="1" dxf="1">
    <nc r="E23" t="inlineStr">
      <is>
        <t>Kal102</t>
      </is>
    </nc>
    <odxf>
      <font>
        <sz val="10"/>
        <color auto="1"/>
        <name val="Arial"/>
        <scheme val="none"/>
      </font>
    </odxf>
    <ndxf>
      <font>
        <sz val="10"/>
        <color auto="1"/>
        <name val="Arial"/>
        <scheme val="none"/>
      </font>
    </ndxf>
  </rcc>
  <rfmt sheetId="13" sqref="E2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</dxf>
  </rfmt>
  <rfmt sheetId="13" sqref="E2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</dxf>
  </rfmt>
</revisions>
</file>

<file path=xl/revisions/revisionLog80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4967" sId="3">
    <nc r="AX21" t="inlineStr">
      <is>
        <t>SP</t>
      </is>
    </nc>
  </rcc>
  <rcv guid="{83E26134-8071-4B52-B9C2-8B5396DF70B4}" action="delete"/>
  <rdn rId="0" localSheetId="3" customView="1" name="Z_83E26134_8071_4B52_B9C2_8B5396DF70B4_.wvu.Rows" hidden="1" oldHidden="1">
    <formula>Plan!$489:$751</formula>
    <oldFormula>Plan!$489:$751</oldFormula>
  </rdn>
  <rdn rId="0" localSheetId="3" customView="1" name="Z_83E26134_8071_4B52_B9C2_8B5396DF70B4_.wvu.Cols" hidden="1" oldHidden="1">
    <formula>Plan!$S:$U</formula>
    <oldFormula>Plan!$S:$U</oldFormula>
  </rdn>
  <rdn rId="0" localSheetId="3" customView="1" name="Z_83E26134_8071_4B52_B9C2_8B5396DF70B4_.wvu.FilterData" hidden="1" oldHidden="1">
    <formula>Plan!$A$5:$BQ$469</formula>
    <oldFormula>Plan!$A$5:$BQ$469</oldFormula>
  </rdn>
  <rdn rId="0" localSheetId="4" customView="1" name="Z_83E26134_8071_4B52_B9C2_8B5396DF70B4_.wvu.FilterData" hidden="1" oldHidden="1">
    <formula>'Delivery Docs Plan'!$I$1:$I$38</formula>
    <oldFormula>'Delivery Docs Plan'!$I$1:$I$38</oldFormula>
  </rdn>
  <rdn rId="0" localSheetId="5" customView="1" name="Z_83E26134_8071_4B52_B9C2_8B5396DF70B4_.wvu.Rows" hidden="1" oldHidden="1">
    <formula>'PR Matrix'!$1:$1</formula>
    <oldFormula>'PR Matrix'!$1:$1</oldFormula>
  </rdn>
  <rdn rId="0" localSheetId="5" customView="1" name="Z_83E26134_8071_4B52_B9C2_8B5396DF70B4_.wvu.Cols" hidden="1" oldHidden="1">
    <formula>'PR Matrix'!$JJ:$XFD</formula>
    <oldFormula>'PR Matrix'!$JJ:$XFD</oldFormula>
  </rdn>
  <rdn rId="0" localSheetId="6" customView="1" name="Z_83E26134_8071_4B52_B9C2_8B5396DF70B4_.wvu.Cols" hidden="1" oldHidden="1">
    <formula>Allocation!$L:$XFD</formula>
    <oldFormula>Allocation!$L:$XFD</oldFormula>
  </rdn>
  <rdn rId="0" localSheetId="6" customView="1" name="Z_83E26134_8071_4B52_B9C2_8B5396DF70B4_.wvu.FilterData" hidden="1" oldHidden="1">
    <formula>Allocation!$A$1:$K$1</formula>
    <oldFormula>Allocation!$A$1:$K$1</oldFormula>
  </rdn>
  <rdn rId="0" localSheetId="7" customView="1" name="Z_83E26134_8071_4B52_B9C2_8B5396DF70B4_.wvu.FilterData" hidden="1" oldHidden="1">
    <formula>'SRS Reviews'!$A$1:$S$136</formula>
    <oldFormula>'SRS Reviews'!$A$1:$S$136</oldFormula>
  </rdn>
  <rdn rId="0" localSheetId="8" customView="1" name="Z_83E26134_8071_4B52_B9C2_8B5396DF70B4_.wvu.FilterData" hidden="1" oldHidden="1">
    <formula>Estimates!$A$2:$BC$460</formula>
    <oldFormula>Estimates!$A$2:$BC$460</oldFormula>
  </rdn>
  <rdn rId="0" localSheetId="10" customView="1" name="Z_83E26134_8071_4B52_B9C2_8B5396DF70B4_.wvu.FilterData" hidden="1" oldHidden="1">
    <formula>'Open SWPRs'!$A$1:$H$615</formula>
    <oldFormula>'Open SWPRs'!$A$1:$H$615</oldFormula>
  </rdn>
  <rdn rId="0" localSheetId="12" customView="1" name="Z_83E26134_8071_4B52_B9C2_8B5396DF70B4_.wvu.FilterData" hidden="1" oldHidden="1">
    <formula>'Build Plan'!$D$3:$L$48</formula>
    <oldFormula>'Build Plan'!$D$3:$L$48</oldFormula>
  </rdn>
  <rcv guid="{83E26134-8071-4B52-B9C2-8B5396DF70B4}" action="add"/>
</revisions>
</file>

<file path=xl/revisions/revisionLog80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4980" sId="3">
    <oc r="AY181">
      <v>80</v>
    </oc>
    <nc r="AY181">
      <v>100</v>
    </nc>
  </rcc>
  <rm rId="24981" sheetId="3" source="E181" destination="F181" sourceSheetId="3">
    <rfmt sheetId="3" sqref="F181" start="0" length="0">
      <dxf>
        <font>
          <sz val="8"/>
          <color rgb="FF000000"/>
          <name val="Arial"/>
          <scheme val="none"/>
        </font>
        <alignment vertical="center" wrapText="1" readingOrder="0"/>
        <border outline="0">
          <left style="thin">
            <color indexed="64"/>
          </left>
          <right style="thin">
            <color indexed="64"/>
          </right>
        </border>
      </dxf>
    </rfmt>
  </rm>
  <rcv guid="{27A4B667-7EE5-4B37-A36E-7A71AE7736F5}" action="delete"/>
  <rdn rId="0" localSheetId="3" customView="1" name="Z_27A4B667_7EE5_4B37_A36E_7A71AE7736F5_.wvu.Rows" hidden="1" oldHidden="1">
    <formula>Plan!$489:$751</formula>
    <oldFormula>Plan!$489:$751</oldFormula>
  </rdn>
  <rdn rId="0" localSheetId="3" customView="1" name="Z_27A4B667_7EE5_4B37_A36E_7A71AE7736F5_.wvu.Cols" hidden="1" oldHidden="1">
    <formula>Plan!$S:$U,Plan!$BQ:$BT</formula>
    <oldFormula>Plan!$S:$U,Plan!$BQ:$BT</oldFormula>
  </rdn>
  <rdn rId="0" localSheetId="3" customView="1" name="Z_27A4B667_7EE5_4B37_A36E_7A71AE7736F5_.wvu.FilterData" hidden="1" oldHidden="1">
    <formula>Plan!$A$5:$BQ$469</formula>
    <oldFormula>Plan!$A$5:$BQ$469</oldFormula>
  </rdn>
  <rdn rId="0" localSheetId="4" customView="1" name="Z_27A4B667_7EE5_4B37_A36E_7A71AE7736F5_.wvu.FilterData" hidden="1" oldHidden="1">
    <formula>'Delivery Docs Plan'!$I$1:$I$38</formula>
    <oldFormula>'Delivery Docs Plan'!$I$1:$I$38</oldFormula>
  </rdn>
  <rdn rId="0" localSheetId="5" customView="1" name="Z_27A4B667_7EE5_4B37_A36E_7A71AE7736F5_.wvu.Rows" hidden="1" oldHidden="1">
    <formula>'PR Matrix'!$1:$2</formula>
    <oldFormula>'PR Matrix'!$1:$2</oldFormula>
  </rdn>
  <rdn rId="0" localSheetId="5" customView="1" name="Z_27A4B667_7EE5_4B37_A36E_7A71AE7736F5_.wvu.Cols" hidden="1" oldHidden="1">
    <formula>'PR Matrix'!$JJ:$XFD</formula>
    <oldFormula>'PR Matrix'!$JJ:$XFD</oldFormula>
  </rdn>
  <rdn rId="0" localSheetId="6" customView="1" name="Z_27A4B667_7EE5_4B37_A36E_7A71AE7736F5_.wvu.Cols" hidden="1" oldHidden="1">
    <formula>Allocation!$L:$XFD</formula>
    <oldFormula>Allocation!$L:$XFD</oldFormula>
  </rdn>
  <rdn rId="0" localSheetId="6" customView="1" name="Z_27A4B667_7EE5_4B37_A36E_7A71AE7736F5_.wvu.FilterData" hidden="1" oldHidden="1">
    <formula>Allocation!$A$1:$K$1</formula>
    <oldFormula>Allocation!$A$1:$K$1</oldFormula>
  </rdn>
  <rdn rId="0" localSheetId="7" customView="1" name="Z_27A4B667_7EE5_4B37_A36E_7A71AE7736F5_.wvu.FilterData" hidden="1" oldHidden="1">
    <formula>'SRS Reviews'!$A$1:$S$136</formula>
    <oldFormula>'SRS Reviews'!$A$1:$S$136</oldFormula>
  </rdn>
  <rdn rId="0" localSheetId="8" customView="1" name="Z_27A4B667_7EE5_4B37_A36E_7A71AE7736F5_.wvu.FilterData" hidden="1" oldHidden="1">
    <formula>Estimates!$A$2:$BC$460</formula>
    <oldFormula>Estimates!$A$2:$BC$460</oldFormula>
  </rdn>
  <rdn rId="0" localSheetId="10" customView="1" name="Z_27A4B667_7EE5_4B37_A36E_7A71AE7736F5_.wvu.FilterData" hidden="1" oldHidden="1">
    <formula>'Open SWPRs'!$A$1:$H$615</formula>
    <oldFormula>'Open SWPRs'!$A$1:$H$615</oldFormula>
  </rdn>
  <rdn rId="0" localSheetId="12" customView="1" name="Z_27A4B667_7EE5_4B37_A36E_7A71AE7736F5_.wvu.FilterData" hidden="1" oldHidden="1">
    <formula>'Build Plan'!$D$3:$L$48</formula>
    <oldFormula>'Build Plan'!$D$3:$L$48</oldFormula>
  </rdn>
  <rcv guid="{27A4B667-7EE5-4B37-A36E-7A71AE7736F5}" action="add"/>
</revisions>
</file>

<file path=xl/revisions/revisionLog80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4994" sId="3">
    <nc r="AY173">
      <v>1</v>
    </nc>
  </rcc>
  <rcv guid="{27A4B667-7EE5-4B37-A36E-7A71AE7736F5}" action="delete"/>
  <rdn rId="0" localSheetId="3" customView="1" name="Z_27A4B667_7EE5_4B37_A36E_7A71AE7736F5_.wvu.Rows" hidden="1" oldHidden="1">
    <formula>Plan!$489:$751</formula>
    <oldFormula>Plan!$489:$751</oldFormula>
  </rdn>
  <rdn rId="0" localSheetId="3" customView="1" name="Z_27A4B667_7EE5_4B37_A36E_7A71AE7736F5_.wvu.Cols" hidden="1" oldHidden="1">
    <formula>Plan!$S:$U,Plan!$BQ:$BT</formula>
    <oldFormula>Plan!$S:$U,Plan!$BQ:$BT</oldFormula>
  </rdn>
  <rdn rId="0" localSheetId="3" customView="1" name="Z_27A4B667_7EE5_4B37_A36E_7A71AE7736F5_.wvu.FilterData" hidden="1" oldHidden="1">
    <formula>Plan!$A$5:$BQ$469</formula>
    <oldFormula>Plan!$A$5:$BQ$469</oldFormula>
  </rdn>
  <rdn rId="0" localSheetId="4" customView="1" name="Z_27A4B667_7EE5_4B37_A36E_7A71AE7736F5_.wvu.FilterData" hidden="1" oldHidden="1">
    <formula>'Delivery Docs Plan'!$I$1:$I$38</formula>
    <oldFormula>'Delivery Docs Plan'!$I$1:$I$38</oldFormula>
  </rdn>
  <rdn rId="0" localSheetId="5" customView="1" name="Z_27A4B667_7EE5_4B37_A36E_7A71AE7736F5_.wvu.Rows" hidden="1" oldHidden="1">
    <formula>'PR Matrix'!$1:$2</formula>
    <oldFormula>'PR Matrix'!$1:$2</oldFormula>
  </rdn>
  <rdn rId="0" localSheetId="5" customView="1" name="Z_27A4B667_7EE5_4B37_A36E_7A71AE7736F5_.wvu.Cols" hidden="1" oldHidden="1">
    <formula>'PR Matrix'!$JJ:$XFD</formula>
    <oldFormula>'PR Matrix'!$JJ:$XFD</oldFormula>
  </rdn>
  <rdn rId="0" localSheetId="6" customView="1" name="Z_27A4B667_7EE5_4B37_A36E_7A71AE7736F5_.wvu.Cols" hidden="1" oldHidden="1">
    <formula>Allocation!$L:$XFD</formula>
    <oldFormula>Allocation!$L:$XFD</oldFormula>
  </rdn>
  <rdn rId="0" localSheetId="6" customView="1" name="Z_27A4B667_7EE5_4B37_A36E_7A71AE7736F5_.wvu.FilterData" hidden="1" oldHidden="1">
    <formula>Allocation!$A$1:$K$1</formula>
    <oldFormula>Allocation!$A$1:$K$1</oldFormula>
  </rdn>
  <rdn rId="0" localSheetId="7" customView="1" name="Z_27A4B667_7EE5_4B37_A36E_7A71AE7736F5_.wvu.FilterData" hidden="1" oldHidden="1">
    <formula>'SRS Reviews'!$A$1:$S$136</formula>
    <oldFormula>'SRS Reviews'!$A$1:$S$136</oldFormula>
  </rdn>
  <rdn rId="0" localSheetId="8" customView="1" name="Z_27A4B667_7EE5_4B37_A36E_7A71AE7736F5_.wvu.FilterData" hidden="1" oldHidden="1">
    <formula>Estimates!$A$2:$BC$460</formula>
    <oldFormula>Estimates!$A$2:$BC$460</oldFormula>
  </rdn>
  <rdn rId="0" localSheetId="10" customView="1" name="Z_27A4B667_7EE5_4B37_A36E_7A71AE7736F5_.wvu.FilterData" hidden="1" oldHidden="1">
    <formula>'Open SWPRs'!$A$1:$H$615</formula>
    <oldFormula>'Open SWPRs'!$A$1:$H$615</oldFormula>
  </rdn>
  <rdn rId="0" localSheetId="12" customView="1" name="Z_27A4B667_7EE5_4B37_A36E_7A71AE7736F5_.wvu.FilterData" hidden="1" oldHidden="1">
    <formula>'Build Plan'!$D$3:$L$48</formula>
    <oldFormula>'Build Plan'!$D$3:$L$48</oldFormula>
  </rdn>
  <rcv guid="{27A4B667-7EE5-4B37-A36E-7A71AE7736F5}" action="add"/>
</revisions>
</file>

<file path=xl/revisions/revisionLog80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27A4B667-7EE5-4B37-A36E-7A71AE7736F5}" action="delete"/>
  <rdn rId="0" localSheetId="3" customView="1" name="Z_27A4B667_7EE5_4B37_A36E_7A71AE7736F5_.wvu.Rows" hidden="1" oldHidden="1">
    <formula>Plan!$489:$751</formula>
    <oldFormula>Plan!$489:$751</oldFormula>
  </rdn>
  <rdn rId="0" localSheetId="3" customView="1" name="Z_27A4B667_7EE5_4B37_A36E_7A71AE7736F5_.wvu.Cols" hidden="1" oldHidden="1">
    <formula>Plan!$S:$U,Plan!$BQ:$BT</formula>
    <oldFormula>Plan!$S:$U,Plan!$BQ:$BT</oldFormula>
  </rdn>
  <rdn rId="0" localSheetId="3" customView="1" name="Z_27A4B667_7EE5_4B37_A36E_7A71AE7736F5_.wvu.FilterData" hidden="1" oldHidden="1">
    <formula>Plan!$A$5:$BQ$469</formula>
    <oldFormula>Plan!$A$5:$BQ$469</oldFormula>
  </rdn>
  <rdn rId="0" localSheetId="4" customView="1" name="Z_27A4B667_7EE5_4B37_A36E_7A71AE7736F5_.wvu.FilterData" hidden="1" oldHidden="1">
    <formula>'Delivery Docs Plan'!$I$1:$I$38</formula>
    <oldFormula>'Delivery Docs Plan'!$I$1:$I$38</oldFormula>
  </rdn>
  <rdn rId="0" localSheetId="5" customView="1" name="Z_27A4B667_7EE5_4B37_A36E_7A71AE7736F5_.wvu.Rows" hidden="1" oldHidden="1">
    <formula>'PR Matrix'!$1:$2</formula>
    <oldFormula>'PR Matrix'!$1:$2</oldFormula>
  </rdn>
  <rdn rId="0" localSheetId="5" customView="1" name="Z_27A4B667_7EE5_4B37_A36E_7A71AE7736F5_.wvu.Cols" hidden="1" oldHidden="1">
    <formula>'PR Matrix'!$JJ:$XFD</formula>
    <oldFormula>'PR Matrix'!$JJ:$XFD</oldFormula>
  </rdn>
  <rdn rId="0" localSheetId="6" customView="1" name="Z_27A4B667_7EE5_4B37_A36E_7A71AE7736F5_.wvu.Cols" hidden="1" oldHidden="1">
    <formula>Allocation!$L:$XFD</formula>
    <oldFormula>Allocation!$L:$XFD</oldFormula>
  </rdn>
  <rdn rId="0" localSheetId="6" customView="1" name="Z_27A4B667_7EE5_4B37_A36E_7A71AE7736F5_.wvu.FilterData" hidden="1" oldHidden="1">
    <formula>Allocation!$A$1:$K$1</formula>
    <oldFormula>Allocation!$A$1:$K$1</oldFormula>
  </rdn>
  <rdn rId="0" localSheetId="7" customView="1" name="Z_27A4B667_7EE5_4B37_A36E_7A71AE7736F5_.wvu.FilterData" hidden="1" oldHidden="1">
    <formula>'SRS Reviews'!$A$1:$S$136</formula>
    <oldFormula>'SRS Reviews'!$A$1:$S$136</oldFormula>
  </rdn>
  <rdn rId="0" localSheetId="8" customView="1" name="Z_27A4B667_7EE5_4B37_A36E_7A71AE7736F5_.wvu.FilterData" hidden="1" oldHidden="1">
    <formula>Estimates!$A$2:$BC$460</formula>
    <oldFormula>Estimates!$A$2:$BC$460</oldFormula>
  </rdn>
  <rdn rId="0" localSheetId="10" customView="1" name="Z_27A4B667_7EE5_4B37_A36E_7A71AE7736F5_.wvu.FilterData" hidden="1" oldHidden="1">
    <formula>'Open SWPRs'!$A$1:$H$615</formula>
    <oldFormula>'Open SWPRs'!$A$1:$H$615</oldFormula>
  </rdn>
  <rdn rId="0" localSheetId="12" customView="1" name="Z_27A4B667_7EE5_4B37_A36E_7A71AE7736F5_.wvu.FilterData" hidden="1" oldHidden="1">
    <formula>'Build Plan'!$D$3:$L$48</formula>
    <oldFormula>'Build Plan'!$D$3:$L$48</oldFormula>
  </rdn>
  <rcv guid="{27A4B667-7EE5-4B37-A36E-7A71AE7736F5}" action="add"/>
</revisions>
</file>

<file path=xl/revisions/revisionLog80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5019" sId="3">
    <nc r="AR413">
      <v>99</v>
    </nc>
  </rcc>
  <rcv guid="{B83B79D9-617A-4F50-8CCC-C97938364272}" action="delete"/>
  <rdn rId="0" localSheetId="3" customView="1" name="Z_B83B79D9_617A_4F50_8CCC_C97938364272_.wvu.Rows" hidden="1" oldHidden="1">
    <formula>Plan!$489:$751</formula>
    <oldFormula>Plan!$489:$751</oldFormula>
  </rdn>
  <rdn rId="0" localSheetId="3" customView="1" name="Z_B83B79D9_617A_4F50_8CCC_C97938364272_.wvu.Cols" hidden="1" oldHidden="1">
    <formula>Plan!$S:$U,Plan!$BQ:$BT</formula>
    <oldFormula>Plan!$S:$U,Plan!$BQ:$BT</oldFormula>
  </rdn>
  <rdn rId="0" localSheetId="3" customView="1" name="Z_B83B79D9_617A_4F50_8CCC_C97938364272_.wvu.FilterData" hidden="1" oldHidden="1">
    <formula>Plan!$A$5:$BQ$469</formula>
    <oldFormula>Plan!$A$5:$BQ$469</oldFormula>
  </rdn>
  <rdn rId="0" localSheetId="4" customView="1" name="Z_B83B79D9_617A_4F50_8CCC_C97938364272_.wvu.FilterData" hidden="1" oldHidden="1">
    <formula>'Delivery Docs Plan'!$I$1:$I$38</formula>
    <oldFormula>'Delivery Docs Plan'!$I$1:$I$38</oldFormula>
  </rdn>
  <rdn rId="0" localSheetId="5" customView="1" name="Z_B83B79D9_617A_4F50_8CCC_C97938364272_.wvu.Rows" hidden="1" oldHidden="1">
    <formula>'PR Matrix'!$1:$2</formula>
    <oldFormula>'PR Matrix'!$1:$2</oldFormula>
  </rdn>
  <rdn rId="0" localSheetId="5" customView="1" name="Z_B83B79D9_617A_4F50_8CCC_C97938364272_.wvu.Cols" hidden="1" oldHidden="1">
    <formula>'PR Matrix'!$JJ:$XFD</formula>
    <oldFormula>'PR Matrix'!$JJ:$XFD</oldFormula>
  </rdn>
  <rdn rId="0" localSheetId="6" customView="1" name="Z_B83B79D9_617A_4F50_8CCC_C97938364272_.wvu.Cols" hidden="1" oldHidden="1">
    <formula>Allocation!$L:$XFD</formula>
    <oldFormula>Allocation!$L:$XFD</oldFormula>
  </rdn>
  <rdn rId="0" localSheetId="6" customView="1" name="Z_B83B79D9_617A_4F50_8CCC_C97938364272_.wvu.FilterData" hidden="1" oldHidden="1">
    <formula>Allocation!$A$1:$K$1</formula>
    <oldFormula>Allocation!$A$1:$K$1</oldFormula>
  </rdn>
  <rdn rId="0" localSheetId="7" customView="1" name="Z_B83B79D9_617A_4F50_8CCC_C97938364272_.wvu.FilterData" hidden="1" oldHidden="1">
    <formula>'SRS Reviews'!$A$1:$S$136</formula>
    <oldFormula>'SRS Reviews'!$A$1:$S$136</oldFormula>
  </rdn>
  <rdn rId="0" localSheetId="8" customView="1" name="Z_B83B79D9_617A_4F50_8CCC_C97938364272_.wvu.FilterData" hidden="1" oldHidden="1">
    <formula>Estimates!$A$2:$BC$460</formula>
    <oldFormula>Estimates!$A$2:$BC$460</oldFormula>
  </rdn>
  <rdn rId="0" localSheetId="10" customView="1" name="Z_B83B79D9_617A_4F50_8CCC_C97938364272_.wvu.FilterData" hidden="1" oldHidden="1">
    <formula>'Open SWPRs'!$A$1:$H$615</formula>
    <oldFormula>'Open SWPRs'!$A$1:$H$615</oldFormula>
  </rdn>
  <rdn rId="0" localSheetId="12" customView="1" name="Z_B83B79D9_617A_4F50_8CCC_C97938364272_.wvu.FilterData" hidden="1" oldHidden="1">
    <formula>'Build Plan'!$D$3:$L$48</formula>
    <oldFormula>'Build Plan'!$D$3:$L$48</oldFormula>
  </rdn>
  <rcv guid="{B83B79D9-617A-4F50-8CCC-C97938364272}" action="add"/>
</revisions>
</file>

<file path=xl/revisions/revisionLog81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5032" sId="3">
    <oc r="AI187">
      <v>80</v>
    </oc>
    <nc r="AI187">
      <v>100</v>
    </nc>
  </rcc>
  <rcc rId="25033" sId="3">
    <oc r="AQ187">
      <v>80</v>
    </oc>
    <nc r="AQ187">
      <v>100</v>
    </nc>
  </rcc>
  <rcc rId="25034" sId="3">
    <oc r="AY187">
      <v>80</v>
    </oc>
    <nc r="AY187">
      <v>100</v>
    </nc>
  </rcc>
  <rcv guid="{AE09ED29-F6F7-475A-B5BB-3958EA691268}" action="delete"/>
  <rdn rId="0" localSheetId="3" customView="1" name="Z_AE09ED29_F6F7_475A_B5BB_3958EA691268_.wvu.Rows" hidden="1" oldHidden="1">
    <formula>Plan!$489:$751</formula>
    <oldFormula>Plan!$489:$751</oldFormula>
  </rdn>
  <rdn rId="0" localSheetId="3" customView="1" name="Z_AE09ED29_F6F7_475A_B5BB_3958EA691268_.wvu.Cols" hidden="1" oldHidden="1">
    <formula>Plan!$S:$U</formula>
    <oldFormula>Plan!$S:$U</oldFormula>
  </rdn>
  <rdn rId="0" localSheetId="3" customView="1" name="Z_AE09ED29_F6F7_475A_B5BB_3958EA691268_.wvu.FilterData" hidden="1" oldHidden="1">
    <formula>Plan!$A$5:$BQ$469</formula>
    <oldFormula>Plan!$A$5:$BQ$469</oldFormula>
  </rdn>
  <rdn rId="0" localSheetId="4" customView="1" name="Z_AE09ED29_F6F7_475A_B5BB_3958EA691268_.wvu.FilterData" hidden="1" oldHidden="1">
    <formula>'Delivery Docs Plan'!$I$1:$I$38</formula>
    <oldFormula>'Delivery Docs Plan'!$I$1:$I$38</oldFormula>
  </rdn>
  <rdn rId="0" localSheetId="5" customView="1" name="Z_AE09ED29_F6F7_475A_B5BB_3958EA691268_.wvu.Rows" hidden="1" oldHidden="1">
    <formula>'PR Matrix'!$1:$1</formula>
    <oldFormula>'PR Matrix'!$1:$1</oldFormula>
  </rdn>
  <rdn rId="0" localSheetId="5" customView="1" name="Z_AE09ED29_F6F7_475A_B5BB_3958EA691268_.wvu.Cols" hidden="1" oldHidden="1">
    <formula>'PR Matrix'!$JJ:$XFD</formula>
    <oldFormula>'PR Matrix'!$JJ:$XFD</oldFormula>
  </rdn>
  <rdn rId="0" localSheetId="6" customView="1" name="Z_AE09ED29_F6F7_475A_B5BB_3958EA691268_.wvu.Cols" hidden="1" oldHidden="1">
    <formula>Allocation!$L:$XFD</formula>
    <oldFormula>Allocation!$L:$XFD</oldFormula>
  </rdn>
  <rdn rId="0" localSheetId="6" customView="1" name="Z_AE09ED29_F6F7_475A_B5BB_3958EA691268_.wvu.FilterData" hidden="1" oldHidden="1">
    <formula>Allocation!$A$1:$K$1</formula>
    <oldFormula>Allocation!$A$1:$K$1</oldFormula>
  </rdn>
  <rdn rId="0" localSheetId="7" customView="1" name="Z_AE09ED29_F6F7_475A_B5BB_3958EA691268_.wvu.FilterData" hidden="1" oldHidden="1">
    <formula>'SRS Reviews'!$A$1:$S$136</formula>
    <oldFormula>'SRS Reviews'!$A$1:$S$136</oldFormula>
  </rdn>
  <rdn rId="0" localSheetId="8" customView="1" name="Z_AE09ED29_F6F7_475A_B5BB_3958EA691268_.wvu.FilterData" hidden="1" oldHidden="1">
    <formula>Estimates!$A$2:$BC$460</formula>
    <oldFormula>Estimates!$A$2:$BC$460</oldFormula>
  </rdn>
  <rdn rId="0" localSheetId="10" customView="1" name="Z_AE09ED29_F6F7_475A_B5BB_3958EA691268_.wvu.FilterData" hidden="1" oldHidden="1">
    <formula>'Open SWPRs'!$A$1:$H$615</formula>
    <oldFormula>'Open SWPRs'!$A$1:$H$615</oldFormula>
  </rdn>
  <rdn rId="0" localSheetId="12" customView="1" name="Z_AE09ED29_F6F7_475A_B5BB_3958EA691268_.wvu.FilterData" hidden="1" oldHidden="1">
    <formula>'Build Plan'!$D$3:$L$48</formula>
    <oldFormula>'Build Plan'!$D$3:$L$48</oldFormula>
  </rdn>
  <rcv guid="{AE09ED29-F6F7-475A-B5BB-3958EA691268}" action="add"/>
</revisions>
</file>

<file path=xl/revisions/revisionLog81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5047" sId="3">
    <oc r="AY21">
      <v>50</v>
    </oc>
    <nc r="AY21">
      <v>90</v>
    </nc>
  </rcc>
  <rcv guid="{C86AD4D7-9E8D-47DB-A1F4-C303F6E9F37B}" action="delete"/>
  <rdn rId="0" localSheetId="3" customView="1" name="Z_C86AD4D7_9E8D_47DB_A1F4_C303F6E9F37B_.wvu.Rows" hidden="1" oldHidden="1">
    <formula>Plan!$489:$751</formula>
    <oldFormula>Plan!$489:$751</oldFormula>
  </rdn>
  <rdn rId="0" localSheetId="3" customView="1" name="Z_C86AD4D7_9E8D_47DB_A1F4_C303F6E9F37B_.wvu.Cols" hidden="1" oldHidden="1">
    <formula>Plan!$S:$U</formula>
    <oldFormula>Plan!$S:$U</oldFormula>
  </rdn>
  <rdn rId="0" localSheetId="3" customView="1" name="Z_C86AD4D7_9E8D_47DB_A1F4_C303F6E9F37B_.wvu.FilterData" hidden="1" oldHidden="1">
    <formula>Plan!$A$5:$BQ$469</formula>
    <oldFormula>Plan!$A$5:$BQ$469</oldFormula>
  </rdn>
  <rdn rId="0" localSheetId="4" customView="1" name="Z_C86AD4D7_9E8D_47DB_A1F4_C303F6E9F37B_.wvu.FilterData" hidden="1" oldHidden="1">
    <formula>'Delivery Docs Plan'!$I$1:$I$38</formula>
    <oldFormula>'Delivery Docs Plan'!$I$1:$I$38</oldFormula>
  </rdn>
  <rdn rId="0" localSheetId="5" customView="1" name="Z_C86AD4D7_9E8D_47DB_A1F4_C303F6E9F37B_.wvu.Rows" hidden="1" oldHidden="1">
    <formula>'PR Matrix'!$1:$1</formula>
    <oldFormula>'PR Matrix'!$1:$1</oldFormula>
  </rdn>
  <rdn rId="0" localSheetId="5" customView="1" name="Z_C86AD4D7_9E8D_47DB_A1F4_C303F6E9F37B_.wvu.Cols" hidden="1" oldHidden="1">
    <formula>'PR Matrix'!$JJ:$XFD</formula>
    <oldFormula>'PR Matrix'!$JJ:$XFD</oldFormula>
  </rdn>
  <rdn rId="0" localSheetId="6" customView="1" name="Z_C86AD4D7_9E8D_47DB_A1F4_C303F6E9F37B_.wvu.Cols" hidden="1" oldHidden="1">
    <formula>Allocation!$L:$XFD</formula>
    <oldFormula>Allocation!$L:$XFD</oldFormula>
  </rdn>
  <rdn rId="0" localSheetId="6" customView="1" name="Z_C86AD4D7_9E8D_47DB_A1F4_C303F6E9F37B_.wvu.FilterData" hidden="1" oldHidden="1">
    <formula>Allocation!$A$1:$K$1</formula>
    <oldFormula>Allocation!$A$1:$K$1</oldFormula>
  </rdn>
  <rdn rId="0" localSheetId="7" customView="1" name="Z_C86AD4D7_9E8D_47DB_A1F4_C303F6E9F37B_.wvu.FilterData" hidden="1" oldHidden="1">
    <formula>'SRS Reviews'!$A$1:$S$136</formula>
    <oldFormula>'SRS Reviews'!$A$1:$S$136</oldFormula>
  </rdn>
  <rdn rId="0" localSheetId="8" customView="1" name="Z_C86AD4D7_9E8D_47DB_A1F4_C303F6E9F37B_.wvu.FilterData" hidden="1" oldHidden="1">
    <formula>Estimates!$A$2:$BC$460</formula>
    <oldFormula>Estimates!$A$2:$BC$460</oldFormula>
  </rdn>
  <rdn rId="0" localSheetId="10" customView="1" name="Z_C86AD4D7_9E8D_47DB_A1F4_C303F6E9F37B_.wvu.FilterData" hidden="1" oldHidden="1">
    <formula>'Open SWPRs'!$A$1:$H$615</formula>
    <oldFormula>'Open SWPRs'!$A$1:$H$615</oldFormula>
  </rdn>
  <rdn rId="0" localSheetId="12" customView="1" name="Z_C86AD4D7_9E8D_47DB_A1F4_C303F6E9F37B_.wvu.FilterData" hidden="1" oldHidden="1">
    <formula>'Build Plan'!$D$3:$L$48</formula>
    <oldFormula>'Build Plan'!$D$3:$L$48</oldFormula>
  </rdn>
  <rcv guid="{C86AD4D7-9E8D-47DB-A1F4-C303F6E9F37B}" action="add"/>
</revisions>
</file>

<file path=xl/revisions/revisionLog81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25060" sheetId="3" source="E415" destination="F415" sourceSheetId="3">
    <rfmt sheetId="3" sqref="F415" start="0" length="0">
      <dxf>
        <font>
          <sz val="8"/>
          <color auto="1"/>
          <name val="Arial"/>
          <scheme val="none"/>
        </font>
        <alignment horizontal="left" vertical="top" wrapText="1" readingOrder="0"/>
        <border outline="0">
          <left style="thin">
            <color indexed="64"/>
          </left>
          <right style="thin">
            <color indexed="64"/>
          </right>
        </border>
      </dxf>
    </rfmt>
  </rm>
  <rcc rId="25061" sId="3">
    <nc r="AQ415">
      <v>100</v>
    </nc>
  </rcc>
  <rcc rId="25062" sId="3">
    <nc r="BA180">
      <v>80</v>
    </nc>
  </rcc>
  <rdn rId="0" localSheetId="5" customView="1" name="Z_39344E0E_2CC4_4BC6_A15E_A66B17AEE943_.wvu.FilterData" hidden="1" oldHidden="1">
    <oldFormula>'PR Matrix'!#REF!</oldFormula>
  </rdn>
  <rcv guid="{39344E0E-2CC4-4BC6-A15E-A66B17AEE943}" action="delete"/>
  <rdn rId="0" localSheetId="3" customView="1" name="Z_39344E0E_2CC4_4BC6_A15E_A66B17AEE943_.wvu.Rows" hidden="1" oldHidden="1">
    <formula>Plan!$489:$751</formula>
    <oldFormula>Plan!$489:$751</oldFormula>
  </rdn>
  <rdn rId="0" localSheetId="3" customView="1" name="Z_39344E0E_2CC4_4BC6_A15E_A66B17AEE943_.wvu.Cols" hidden="1" oldHidden="1">
    <formula>Plan!$S:$U,Plan!$BN:$BT</formula>
    <oldFormula>Plan!$S:$U,Plan!$BN:$BT</oldFormula>
  </rdn>
  <rdn rId="0" localSheetId="3" customView="1" name="Z_39344E0E_2CC4_4BC6_A15E_A66B17AEE943_.wvu.FilterData" hidden="1" oldHidden="1">
    <formula>Plan!$A$5:$BQ$469</formula>
    <oldFormula>Plan!$A$5:$BQ$468</oldFormula>
  </rdn>
  <rdn rId="0" localSheetId="4" customView="1" name="Z_39344E0E_2CC4_4BC6_A15E_A66B17AEE943_.wvu.FilterData" hidden="1" oldHidden="1">
    <formula>'Delivery Docs Plan'!$I$1:$I$38</formula>
    <oldFormula>'Delivery Docs Plan'!$I$1:$I$38</oldFormula>
  </rdn>
  <rdn rId="0" localSheetId="5" customView="1" name="Z_39344E0E_2CC4_4BC6_A15E_A66B17AEE943_.wvu.Rows" hidden="1" oldHidden="1">
    <formula>'PR Matrix'!$1:$2</formula>
    <oldFormula>'PR Matrix'!$1:$2</oldFormula>
  </rdn>
  <rdn rId="0" localSheetId="5" customView="1" name="Z_39344E0E_2CC4_4BC6_A15E_A66B17AEE943_.wvu.Cols" hidden="1" oldHidden="1">
    <formula>'PR Matrix'!$JJ:$XFD</formula>
    <oldFormula>'PR Matrix'!$JJ:$XFD</oldFormula>
  </rdn>
  <rdn rId="0" localSheetId="6" customView="1" name="Z_39344E0E_2CC4_4BC6_A15E_A66B17AEE943_.wvu.Cols" hidden="1" oldHidden="1">
    <formula>Allocation!$L:$XFD</formula>
    <oldFormula>Allocation!$L:$XFD</oldFormula>
  </rdn>
  <rdn rId="0" localSheetId="6" customView="1" name="Z_39344E0E_2CC4_4BC6_A15E_A66B17AEE943_.wvu.FilterData" hidden="1" oldHidden="1">
    <formula>Allocation!$A$1:$K$1</formula>
    <oldFormula>Allocation!$A$1:$K$1</oldFormula>
  </rdn>
  <rdn rId="0" localSheetId="7" customView="1" name="Z_39344E0E_2CC4_4BC6_A15E_A66B17AEE943_.wvu.FilterData" hidden="1" oldHidden="1">
    <formula>'SRS Reviews'!$A$1:$S$136</formula>
    <oldFormula>'SRS Reviews'!$A$1:$S$136</oldFormula>
  </rdn>
  <rdn rId="0" localSheetId="8" customView="1" name="Z_39344E0E_2CC4_4BC6_A15E_A66B17AEE943_.wvu.FilterData" hidden="1" oldHidden="1">
    <formula>Estimates!$A$2:$BC$460</formula>
    <oldFormula>Estimates!$A$2:$BC$460</oldFormula>
  </rdn>
  <rdn rId="0" localSheetId="10" customView="1" name="Z_39344E0E_2CC4_4BC6_A15E_A66B17AEE943_.wvu.FilterData" hidden="1" oldHidden="1">
    <formula>'Open SWPRs'!$A$1:$H$615</formula>
    <oldFormula>'Open SWPRs'!$A$1:$H$615</oldFormula>
  </rdn>
  <rdn rId="0" localSheetId="12" customView="1" name="Z_39344E0E_2CC4_4BC6_A15E_A66B17AEE943_.wvu.FilterData" hidden="1" oldHidden="1">
    <formula>'Build Plan'!$D$3:$L$48</formula>
    <oldFormula>'Build Plan'!$D$3:$L$48</oldFormula>
  </rdn>
  <rcv guid="{39344E0E-2CC4-4BC6-A15E-A66B17AEE943}" action="add"/>
</revisions>
</file>

<file path=xl/revisions/revisionLog81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5076" sId="3">
    <oc r="Z64">
      <v>1</v>
    </oc>
    <nc r="Z64">
      <v>60</v>
    </nc>
  </rcc>
  <rcc rId="25077" sId="3">
    <oc r="AI64">
      <v>1</v>
    </oc>
    <nc r="AI64">
      <v>60</v>
    </nc>
  </rcc>
  <rcc rId="25078" sId="3">
    <oc r="AY64">
      <v>1</v>
    </oc>
    <nc r="AY64">
      <v>60</v>
    </nc>
  </rcc>
  <rcv guid="{4C910842-2C9A-49B1-8859-E7171BF1B407}" action="delete"/>
  <rdn rId="0" localSheetId="3" customView="1" name="Z_4C910842_2C9A_49B1_8859_E7171BF1B407_.wvu.Rows" hidden="1" oldHidden="1">
    <formula>Plan!$489:$751</formula>
    <oldFormula>Plan!$489:$751</oldFormula>
  </rdn>
  <rdn rId="0" localSheetId="3" customView="1" name="Z_4C910842_2C9A_49B1_8859_E7171BF1B407_.wvu.Cols" hidden="1" oldHidden="1">
    <formula>Plan!$S:$U</formula>
    <oldFormula>Plan!$S:$U</oldFormula>
  </rdn>
  <rdn rId="0" localSheetId="3" customView="1" name="Z_4C910842_2C9A_49B1_8859_E7171BF1B407_.wvu.FilterData" hidden="1" oldHidden="1">
    <formula>Plan!$A$5:$BQ$469</formula>
    <oldFormula>Plan!$A$5:$BQ$469</oldFormula>
  </rdn>
  <rdn rId="0" localSheetId="4" customView="1" name="Z_4C910842_2C9A_49B1_8859_E7171BF1B407_.wvu.FilterData" hidden="1" oldHidden="1">
    <formula>'Delivery Docs Plan'!$I$1:$I$38</formula>
    <oldFormula>'Delivery Docs Plan'!$I$1:$I$38</oldFormula>
  </rdn>
  <rdn rId="0" localSheetId="5" customView="1" name="Z_4C910842_2C9A_49B1_8859_E7171BF1B407_.wvu.Rows" hidden="1" oldHidden="1">
    <formula>'PR Matrix'!$1:$1</formula>
    <oldFormula>'PR Matrix'!$1:$1</oldFormula>
  </rdn>
  <rdn rId="0" localSheetId="5" customView="1" name="Z_4C910842_2C9A_49B1_8859_E7171BF1B407_.wvu.Cols" hidden="1" oldHidden="1">
    <formula>'PR Matrix'!$JJ:$XFD</formula>
    <oldFormula>'PR Matrix'!$JJ:$XFD</oldFormula>
  </rdn>
  <rdn rId="0" localSheetId="6" customView="1" name="Z_4C910842_2C9A_49B1_8859_E7171BF1B407_.wvu.Cols" hidden="1" oldHidden="1">
    <formula>Allocation!$L:$XFD</formula>
    <oldFormula>Allocation!$L:$XFD</oldFormula>
  </rdn>
  <rdn rId="0" localSheetId="6" customView="1" name="Z_4C910842_2C9A_49B1_8859_E7171BF1B407_.wvu.FilterData" hidden="1" oldHidden="1">
    <formula>Allocation!$A$1:$K$1</formula>
    <oldFormula>Allocation!$A$1:$K$1</oldFormula>
  </rdn>
  <rdn rId="0" localSheetId="7" customView="1" name="Z_4C910842_2C9A_49B1_8859_E7171BF1B407_.wvu.FilterData" hidden="1" oldHidden="1">
    <formula>'SRS Reviews'!$A$1:$S$136</formula>
    <oldFormula>'SRS Reviews'!$A$1:$S$136</oldFormula>
  </rdn>
  <rdn rId="0" localSheetId="8" customView="1" name="Z_4C910842_2C9A_49B1_8859_E7171BF1B407_.wvu.FilterData" hidden="1" oldHidden="1">
    <formula>Estimates!$A$2:$BC$460</formula>
    <oldFormula>Estimates!$A$2:$BC$460</oldFormula>
  </rdn>
  <rdn rId="0" localSheetId="10" customView="1" name="Z_4C910842_2C9A_49B1_8859_E7171BF1B407_.wvu.FilterData" hidden="1" oldHidden="1">
    <formula>'Open SWPRs'!$A$1:$H$615</formula>
    <oldFormula>'Open SWPRs'!$A$1:$H$615</oldFormula>
  </rdn>
  <rdn rId="0" localSheetId="12" customView="1" name="Z_4C910842_2C9A_49B1_8859_E7171BF1B407_.wvu.FilterData" hidden="1" oldHidden="1">
    <formula>'Build Plan'!$D$3:$L$48</formula>
    <oldFormula>'Build Plan'!$D$3:$L$48</oldFormula>
  </rdn>
  <rcv guid="{4C910842-2C9A-49B1-8859-E7171BF1B407}" action="add"/>
</revisions>
</file>

<file path=xl/revisions/revisionLog81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4C910842-2C9A-49B1-8859-E7171BF1B407}" action="delete"/>
  <rdn rId="0" localSheetId="3" customView="1" name="Z_4C910842_2C9A_49B1_8859_E7171BF1B407_.wvu.Rows" hidden="1" oldHidden="1">
    <formula>Plan!$489:$751</formula>
    <oldFormula>Plan!$489:$751</oldFormula>
  </rdn>
  <rdn rId="0" localSheetId="3" customView="1" name="Z_4C910842_2C9A_49B1_8859_E7171BF1B407_.wvu.Cols" hidden="1" oldHidden="1">
    <formula>Plan!$S:$U</formula>
    <oldFormula>Plan!$S:$U</oldFormula>
  </rdn>
  <rdn rId="0" localSheetId="3" customView="1" name="Z_4C910842_2C9A_49B1_8859_E7171BF1B407_.wvu.FilterData" hidden="1" oldHidden="1">
    <formula>Plan!$A$5:$BQ$469</formula>
    <oldFormula>Plan!$A$5:$BQ$469</oldFormula>
  </rdn>
  <rdn rId="0" localSheetId="4" customView="1" name="Z_4C910842_2C9A_49B1_8859_E7171BF1B407_.wvu.FilterData" hidden="1" oldHidden="1">
    <formula>'Delivery Docs Plan'!$I$1:$I$38</formula>
    <oldFormula>'Delivery Docs Plan'!$I$1:$I$38</oldFormula>
  </rdn>
  <rdn rId="0" localSheetId="5" customView="1" name="Z_4C910842_2C9A_49B1_8859_E7171BF1B407_.wvu.Rows" hidden="1" oldHidden="1">
    <formula>'PR Matrix'!$1:$1</formula>
    <oldFormula>'PR Matrix'!$1:$1</oldFormula>
  </rdn>
  <rdn rId="0" localSheetId="5" customView="1" name="Z_4C910842_2C9A_49B1_8859_E7171BF1B407_.wvu.Cols" hidden="1" oldHidden="1">
    <formula>'PR Matrix'!$JJ:$XFD</formula>
    <oldFormula>'PR Matrix'!$JJ:$XFD</oldFormula>
  </rdn>
  <rdn rId="0" localSheetId="6" customView="1" name="Z_4C910842_2C9A_49B1_8859_E7171BF1B407_.wvu.Cols" hidden="1" oldHidden="1">
    <formula>Allocation!$L:$XFD</formula>
    <oldFormula>Allocation!$L:$XFD</oldFormula>
  </rdn>
  <rdn rId="0" localSheetId="6" customView="1" name="Z_4C910842_2C9A_49B1_8859_E7171BF1B407_.wvu.FilterData" hidden="1" oldHidden="1">
    <formula>Allocation!$A$1:$K$1</formula>
    <oldFormula>Allocation!$A$1:$K$1</oldFormula>
  </rdn>
  <rdn rId="0" localSheetId="7" customView="1" name="Z_4C910842_2C9A_49B1_8859_E7171BF1B407_.wvu.FilterData" hidden="1" oldHidden="1">
    <formula>'SRS Reviews'!$A$1:$S$136</formula>
    <oldFormula>'SRS Reviews'!$A$1:$S$136</oldFormula>
  </rdn>
  <rdn rId="0" localSheetId="8" customView="1" name="Z_4C910842_2C9A_49B1_8859_E7171BF1B407_.wvu.FilterData" hidden="1" oldHidden="1">
    <formula>Estimates!$A$2:$BC$460</formula>
    <oldFormula>Estimates!$A$2:$BC$460</oldFormula>
  </rdn>
  <rdn rId="0" localSheetId="10" customView="1" name="Z_4C910842_2C9A_49B1_8859_E7171BF1B407_.wvu.FilterData" hidden="1" oldHidden="1">
    <formula>'Open SWPRs'!$A$1:$H$615</formula>
    <oldFormula>'Open SWPRs'!$A$1:$H$615</oldFormula>
  </rdn>
  <rdn rId="0" localSheetId="12" customView="1" name="Z_4C910842_2C9A_49B1_8859_E7171BF1B407_.wvu.FilterData" hidden="1" oldHidden="1">
    <formula>'Build Plan'!$D$3:$L$48</formula>
    <oldFormula>'Build Plan'!$D$3:$L$48</oldFormula>
  </rdn>
  <rcv guid="{4C910842-2C9A-49B1-8859-E7171BF1B407}" action="add"/>
</revisions>
</file>

<file path=xl/revisions/revisionLog81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5103" sId="3">
    <oc r="E427" t="inlineStr">
      <is>
        <t>NFPR1249</t>
      </is>
    </oc>
    <nc r="E427"/>
  </rcc>
  <rcc rId="25104" sId="3">
    <oc r="F427" t="inlineStr">
      <is>
        <t>6233, NFPR1563</t>
      </is>
    </oc>
    <nc r="F427" t="inlineStr">
      <is>
        <t>6233, NFPR1563,NFPR1249</t>
      </is>
    </nc>
  </rcc>
  <rcc rId="25105" sId="3">
    <nc r="Z170">
      <v>70</v>
    </nc>
  </rcc>
  <rcv guid="{6C263B97-64ED-4CE6-9B05-42BE2811A349}" action="delete"/>
  <rdn rId="0" localSheetId="3" customView="1" name="Z_6C263B97_64ED_4CE6_9B05_42BE2811A349_.wvu.Rows" hidden="1" oldHidden="1">
    <formula>Plan!$489:$751</formula>
    <oldFormula>Plan!$489:$751</oldFormula>
  </rdn>
  <rdn rId="0" localSheetId="3" customView="1" name="Z_6C263B97_64ED_4CE6_9B05_42BE2811A349_.wvu.Cols" hidden="1" oldHidden="1">
    <formula>Plan!$S:$U,Plan!$BQ:$BT</formula>
    <oldFormula>Plan!$S:$U,Plan!$BQ:$BT</oldFormula>
  </rdn>
  <rdn rId="0" localSheetId="3" customView="1" name="Z_6C263B97_64ED_4CE6_9B05_42BE2811A349_.wvu.FilterData" hidden="1" oldHidden="1">
    <formula>Plan!$A$5:$BQ$469</formula>
    <oldFormula>Plan!$A$5:$BQ$469</oldFormula>
  </rdn>
  <rdn rId="0" localSheetId="4" customView="1" name="Z_6C263B97_64ED_4CE6_9B05_42BE2811A349_.wvu.FilterData" hidden="1" oldHidden="1">
    <formula>'Delivery Docs Plan'!$I$1:$I$38</formula>
    <oldFormula>'Delivery Docs Plan'!$I$1:$I$38</oldFormula>
  </rdn>
  <rdn rId="0" localSheetId="5" customView="1" name="Z_6C263B97_64ED_4CE6_9B05_42BE2811A349_.wvu.Rows" hidden="1" oldHidden="1">
    <formula>'PR Matrix'!$1:$1</formula>
    <oldFormula>'PR Matrix'!$1:$1</oldFormula>
  </rdn>
  <rdn rId="0" localSheetId="5" customView="1" name="Z_6C263B97_64ED_4CE6_9B05_42BE2811A349_.wvu.Cols" hidden="1" oldHidden="1">
    <formula>'PR Matrix'!$JJ:$XFD</formula>
    <oldFormula>'PR Matrix'!$JJ:$XFD</oldFormula>
  </rdn>
  <rdn rId="0" localSheetId="6" customView="1" name="Z_6C263B97_64ED_4CE6_9B05_42BE2811A349_.wvu.Cols" hidden="1" oldHidden="1">
    <formula>Allocation!$L:$XFD</formula>
    <oldFormula>Allocation!$L:$XFD</oldFormula>
  </rdn>
  <rdn rId="0" localSheetId="6" customView="1" name="Z_6C263B97_64ED_4CE6_9B05_42BE2811A349_.wvu.FilterData" hidden="1" oldHidden="1">
    <formula>Allocation!$A$1:$K$1</formula>
    <oldFormula>Allocation!$A$1:$K$1</oldFormula>
  </rdn>
  <rdn rId="0" localSheetId="7" customView="1" name="Z_6C263B97_64ED_4CE6_9B05_42BE2811A349_.wvu.FilterData" hidden="1" oldHidden="1">
    <formula>'SRS Reviews'!$A$1:$S$136</formula>
    <oldFormula>'SRS Reviews'!$A$1:$S$136</oldFormula>
  </rdn>
  <rdn rId="0" localSheetId="8" customView="1" name="Z_6C263B97_64ED_4CE6_9B05_42BE2811A349_.wvu.FilterData" hidden="1" oldHidden="1">
    <formula>Estimates!$A$2:$BC$460</formula>
    <oldFormula>Estimates!$A$2:$BC$460</oldFormula>
  </rdn>
  <rdn rId="0" localSheetId="10" customView="1" name="Z_6C263B97_64ED_4CE6_9B05_42BE2811A349_.wvu.FilterData" hidden="1" oldHidden="1">
    <formula>'Open SWPRs'!$A$1:$H$615</formula>
    <oldFormula>'Open SWPRs'!$A$1:$H$615</oldFormula>
  </rdn>
  <rdn rId="0" localSheetId="12" customView="1" name="Z_6C263B97_64ED_4CE6_9B05_42BE2811A349_.wvu.FilterData" hidden="1" oldHidden="1">
    <formula>'Build Plan'!$D$3:$L$48</formula>
    <oldFormula>'Build Plan'!$D$3:$L$48</oldFormula>
  </rdn>
  <rcv guid="{6C263B97-64ED-4CE6-9B05-42BE2811A349}" action="add"/>
</revisions>
</file>

<file path=xl/revisions/revisionLog81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25118" sheetId="3" source="E173" destination="F173" sourceSheetId="3">
    <rfmt sheetId="3" sqref="F173" start="0" length="0">
      <dxf>
        <font>
          <sz val="8"/>
          <color rgb="FF000000"/>
          <name val="Arial"/>
          <scheme val="none"/>
        </font>
        <alignment horizontal="left" vertical="center" readingOrder="0"/>
        <border outline="0">
          <left style="thin">
            <color indexed="64"/>
          </left>
          <right style="thin">
            <color indexed="64"/>
          </right>
        </border>
      </dxf>
    </rfmt>
  </rm>
  <rcv guid="{27A4B667-7EE5-4B37-A36E-7A71AE7736F5}" action="delete"/>
  <rdn rId="0" localSheetId="3" customView="1" name="Z_27A4B667_7EE5_4B37_A36E_7A71AE7736F5_.wvu.Rows" hidden="1" oldHidden="1">
    <formula>Plan!$489:$751</formula>
    <oldFormula>Plan!$489:$751</oldFormula>
  </rdn>
  <rdn rId="0" localSheetId="3" customView="1" name="Z_27A4B667_7EE5_4B37_A36E_7A71AE7736F5_.wvu.Cols" hidden="1" oldHidden="1">
    <formula>Plan!$S:$U,Plan!$BQ:$BT</formula>
    <oldFormula>Plan!$S:$U,Plan!$BQ:$BT</oldFormula>
  </rdn>
  <rdn rId="0" localSheetId="3" customView="1" name="Z_27A4B667_7EE5_4B37_A36E_7A71AE7736F5_.wvu.FilterData" hidden="1" oldHidden="1">
    <formula>Plan!$A$5:$BQ$469</formula>
    <oldFormula>Plan!$A$5:$BQ$469</oldFormula>
  </rdn>
  <rdn rId="0" localSheetId="4" customView="1" name="Z_27A4B667_7EE5_4B37_A36E_7A71AE7736F5_.wvu.FilterData" hidden="1" oldHidden="1">
    <formula>'Delivery Docs Plan'!$I$1:$I$38</formula>
    <oldFormula>'Delivery Docs Plan'!$I$1:$I$38</oldFormula>
  </rdn>
  <rdn rId="0" localSheetId="5" customView="1" name="Z_27A4B667_7EE5_4B37_A36E_7A71AE7736F5_.wvu.Rows" hidden="1" oldHidden="1">
    <formula>'PR Matrix'!$1:$2</formula>
    <oldFormula>'PR Matrix'!$1:$2</oldFormula>
  </rdn>
  <rdn rId="0" localSheetId="5" customView="1" name="Z_27A4B667_7EE5_4B37_A36E_7A71AE7736F5_.wvu.Cols" hidden="1" oldHidden="1">
    <formula>'PR Matrix'!$JJ:$XFD</formula>
    <oldFormula>'PR Matrix'!$JJ:$XFD</oldFormula>
  </rdn>
  <rdn rId="0" localSheetId="6" customView="1" name="Z_27A4B667_7EE5_4B37_A36E_7A71AE7736F5_.wvu.Cols" hidden="1" oldHidden="1">
    <formula>Allocation!$L:$XFD</formula>
    <oldFormula>Allocation!$L:$XFD</oldFormula>
  </rdn>
  <rdn rId="0" localSheetId="6" customView="1" name="Z_27A4B667_7EE5_4B37_A36E_7A71AE7736F5_.wvu.FilterData" hidden="1" oldHidden="1">
    <formula>Allocation!$A$1:$K$1</formula>
    <oldFormula>Allocation!$A$1:$K$1</oldFormula>
  </rdn>
  <rdn rId="0" localSheetId="7" customView="1" name="Z_27A4B667_7EE5_4B37_A36E_7A71AE7736F5_.wvu.FilterData" hidden="1" oldHidden="1">
    <formula>'SRS Reviews'!$A$1:$S$136</formula>
    <oldFormula>'SRS Reviews'!$A$1:$S$136</oldFormula>
  </rdn>
  <rdn rId="0" localSheetId="8" customView="1" name="Z_27A4B667_7EE5_4B37_A36E_7A71AE7736F5_.wvu.FilterData" hidden="1" oldHidden="1">
    <formula>Estimates!$A$2:$BC$460</formula>
    <oldFormula>Estimates!$A$2:$BC$460</oldFormula>
  </rdn>
  <rdn rId="0" localSheetId="10" customView="1" name="Z_27A4B667_7EE5_4B37_A36E_7A71AE7736F5_.wvu.FilterData" hidden="1" oldHidden="1">
    <formula>'Open SWPRs'!$A$1:$H$615</formula>
    <oldFormula>'Open SWPRs'!$A$1:$H$615</oldFormula>
  </rdn>
  <rdn rId="0" localSheetId="12" customView="1" name="Z_27A4B667_7EE5_4B37_A36E_7A71AE7736F5_.wvu.FilterData" hidden="1" oldHidden="1">
    <formula>'Build Plan'!$D$3:$L$48</formula>
    <oldFormula>'Build Plan'!$D$3:$L$48</oldFormula>
  </rdn>
  <rcv guid="{27A4B667-7EE5-4B37-A36E-7A71AE7736F5}" action="add"/>
</revisions>
</file>

<file path=xl/revisions/revisionLog81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5131" sId="3">
    <oc r="AY173">
      <v>1</v>
    </oc>
    <nc r="AY173">
      <v>100</v>
    </nc>
  </rcc>
</revisions>
</file>

<file path=xl/revisions/revisionLog81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5132" sId="3">
    <nc r="AQ172">
      <v>50</v>
    </nc>
  </rcc>
  <rcc rId="25133" sId="3">
    <oc r="AY172">
      <v>1</v>
    </oc>
    <nc r="AY172"/>
  </rcc>
</revisions>
</file>

<file path=xl/revisions/revisionLog81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5134" sId="3">
    <nc r="AI170">
      <v>70</v>
    </nc>
  </rcc>
  <rcc rId="25135" sId="3">
    <nc r="AY170">
      <v>70</v>
    </nc>
  </rcc>
  <rcv guid="{6C263B97-64ED-4CE6-9B05-42BE2811A349}" action="delete"/>
  <rdn rId="0" localSheetId="3" customView="1" name="Z_6C263B97_64ED_4CE6_9B05_42BE2811A349_.wvu.Rows" hidden="1" oldHidden="1">
    <formula>Plan!$489:$751</formula>
    <oldFormula>Plan!$489:$751</oldFormula>
  </rdn>
  <rdn rId="0" localSheetId="3" customView="1" name="Z_6C263B97_64ED_4CE6_9B05_42BE2811A349_.wvu.Cols" hidden="1" oldHidden="1">
    <formula>Plan!$S:$U,Plan!$BQ:$BT</formula>
    <oldFormula>Plan!$S:$U,Plan!$BQ:$BT</oldFormula>
  </rdn>
  <rdn rId="0" localSheetId="3" customView="1" name="Z_6C263B97_64ED_4CE6_9B05_42BE2811A349_.wvu.FilterData" hidden="1" oldHidden="1">
    <formula>Plan!$A$5:$BQ$469</formula>
    <oldFormula>Plan!$A$5:$BQ$469</oldFormula>
  </rdn>
  <rdn rId="0" localSheetId="4" customView="1" name="Z_6C263B97_64ED_4CE6_9B05_42BE2811A349_.wvu.FilterData" hidden="1" oldHidden="1">
    <formula>'Delivery Docs Plan'!$I$1:$I$38</formula>
    <oldFormula>'Delivery Docs Plan'!$I$1:$I$38</oldFormula>
  </rdn>
  <rdn rId="0" localSheetId="5" customView="1" name="Z_6C263B97_64ED_4CE6_9B05_42BE2811A349_.wvu.Rows" hidden="1" oldHidden="1">
    <formula>'PR Matrix'!$1:$1</formula>
    <oldFormula>'PR Matrix'!$1:$1</oldFormula>
  </rdn>
  <rdn rId="0" localSheetId="5" customView="1" name="Z_6C263B97_64ED_4CE6_9B05_42BE2811A349_.wvu.Cols" hidden="1" oldHidden="1">
    <formula>'PR Matrix'!$JJ:$XFD</formula>
    <oldFormula>'PR Matrix'!$JJ:$XFD</oldFormula>
  </rdn>
  <rdn rId="0" localSheetId="6" customView="1" name="Z_6C263B97_64ED_4CE6_9B05_42BE2811A349_.wvu.Cols" hidden="1" oldHidden="1">
    <formula>Allocation!$L:$XFD</formula>
    <oldFormula>Allocation!$L:$XFD</oldFormula>
  </rdn>
  <rdn rId="0" localSheetId="6" customView="1" name="Z_6C263B97_64ED_4CE6_9B05_42BE2811A349_.wvu.FilterData" hidden="1" oldHidden="1">
    <formula>Allocation!$A$1:$K$1</formula>
    <oldFormula>Allocation!$A$1:$K$1</oldFormula>
  </rdn>
  <rdn rId="0" localSheetId="7" customView="1" name="Z_6C263B97_64ED_4CE6_9B05_42BE2811A349_.wvu.FilterData" hidden="1" oldHidden="1">
    <formula>'SRS Reviews'!$A$1:$S$136</formula>
    <oldFormula>'SRS Reviews'!$A$1:$S$136</oldFormula>
  </rdn>
  <rdn rId="0" localSheetId="8" customView="1" name="Z_6C263B97_64ED_4CE6_9B05_42BE2811A349_.wvu.FilterData" hidden="1" oldHidden="1">
    <formula>Estimates!$A$2:$BC$460</formula>
    <oldFormula>Estimates!$A$2:$BC$460</oldFormula>
  </rdn>
  <rdn rId="0" localSheetId="10" customView="1" name="Z_6C263B97_64ED_4CE6_9B05_42BE2811A349_.wvu.FilterData" hidden="1" oldHidden="1">
    <formula>'Open SWPRs'!$A$1:$H$615</formula>
    <oldFormula>'Open SWPRs'!$A$1:$H$615</oldFormula>
  </rdn>
  <rdn rId="0" localSheetId="12" customView="1" name="Z_6C263B97_64ED_4CE6_9B05_42BE2811A349_.wvu.FilterData" hidden="1" oldHidden="1">
    <formula>'Build Plan'!$D$3:$L$48</formula>
    <oldFormula>'Build Plan'!$D$3:$L$48</oldFormula>
  </rdn>
  <rcv guid="{6C263B97-64ED-4CE6-9B05-42BE2811A349}" action="add"/>
</revisions>
</file>

<file path=xl/revisions/revisionLog82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5148" sId="3">
    <nc r="AR415">
      <v>50</v>
    </nc>
  </rcc>
  <rcv guid="{B83B79D9-617A-4F50-8CCC-C97938364272}" action="delete"/>
  <rdn rId="0" localSheetId="3" customView="1" name="Z_B83B79D9_617A_4F50_8CCC_C97938364272_.wvu.Rows" hidden="1" oldHidden="1">
    <formula>Plan!$489:$751</formula>
    <oldFormula>Plan!$489:$751</oldFormula>
  </rdn>
  <rdn rId="0" localSheetId="3" customView="1" name="Z_B83B79D9_617A_4F50_8CCC_C97938364272_.wvu.Cols" hidden="1" oldHidden="1">
    <formula>Plan!$S:$U,Plan!$BQ:$BT</formula>
    <oldFormula>Plan!$S:$U,Plan!$BQ:$BT</oldFormula>
  </rdn>
  <rdn rId="0" localSheetId="3" customView="1" name="Z_B83B79D9_617A_4F50_8CCC_C97938364272_.wvu.FilterData" hidden="1" oldHidden="1">
    <formula>Plan!$A$5:$BQ$469</formula>
    <oldFormula>Plan!$A$5:$BQ$469</oldFormula>
  </rdn>
  <rdn rId="0" localSheetId="4" customView="1" name="Z_B83B79D9_617A_4F50_8CCC_C97938364272_.wvu.FilterData" hidden="1" oldHidden="1">
    <formula>'Delivery Docs Plan'!$I$1:$I$38</formula>
    <oldFormula>'Delivery Docs Plan'!$I$1:$I$38</oldFormula>
  </rdn>
  <rdn rId="0" localSheetId="5" customView="1" name="Z_B83B79D9_617A_4F50_8CCC_C97938364272_.wvu.Rows" hidden="1" oldHidden="1">
    <formula>'PR Matrix'!$1:$2</formula>
    <oldFormula>'PR Matrix'!$1:$2</oldFormula>
  </rdn>
  <rdn rId="0" localSheetId="5" customView="1" name="Z_B83B79D9_617A_4F50_8CCC_C97938364272_.wvu.Cols" hidden="1" oldHidden="1">
    <formula>'PR Matrix'!$JJ:$XFD</formula>
    <oldFormula>'PR Matrix'!$JJ:$XFD</oldFormula>
  </rdn>
  <rdn rId="0" localSheetId="6" customView="1" name="Z_B83B79D9_617A_4F50_8CCC_C97938364272_.wvu.Cols" hidden="1" oldHidden="1">
    <formula>Allocation!$L:$XFD</formula>
    <oldFormula>Allocation!$L:$XFD</oldFormula>
  </rdn>
  <rdn rId="0" localSheetId="6" customView="1" name="Z_B83B79D9_617A_4F50_8CCC_C97938364272_.wvu.FilterData" hidden="1" oldHidden="1">
    <formula>Allocation!$A$1:$K$1</formula>
    <oldFormula>Allocation!$A$1:$K$1</oldFormula>
  </rdn>
  <rdn rId="0" localSheetId="7" customView="1" name="Z_B83B79D9_617A_4F50_8CCC_C97938364272_.wvu.FilterData" hidden="1" oldHidden="1">
    <formula>'SRS Reviews'!$A$1:$S$136</formula>
    <oldFormula>'SRS Reviews'!$A$1:$S$136</oldFormula>
  </rdn>
  <rdn rId="0" localSheetId="8" customView="1" name="Z_B83B79D9_617A_4F50_8CCC_C97938364272_.wvu.FilterData" hidden="1" oldHidden="1">
    <formula>Estimates!$A$2:$BC$460</formula>
    <oldFormula>Estimates!$A$2:$BC$460</oldFormula>
  </rdn>
  <rdn rId="0" localSheetId="10" customView="1" name="Z_B83B79D9_617A_4F50_8CCC_C97938364272_.wvu.FilterData" hidden="1" oldHidden="1">
    <formula>'Open SWPRs'!$A$1:$H$615</formula>
    <oldFormula>'Open SWPRs'!$A$1:$H$615</oldFormula>
  </rdn>
  <rdn rId="0" localSheetId="12" customView="1" name="Z_B83B79D9_617A_4F50_8CCC_C97938364272_.wvu.FilterData" hidden="1" oldHidden="1">
    <formula>'Build Plan'!$D$3:$L$48</formula>
    <oldFormula>'Build Plan'!$D$3:$L$48</oldFormula>
  </rdn>
  <rcv guid="{B83B79D9-617A-4F50-8CCC-C97938364272}" action="add"/>
</revisions>
</file>

<file path=xl/revisions/revisionLog82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C86AD4D7-9E8D-47DB-A1F4-C303F6E9F37B}" action="delete"/>
  <rdn rId="0" localSheetId="3" customView="1" name="Z_C86AD4D7_9E8D_47DB_A1F4_C303F6E9F37B_.wvu.Rows" hidden="1" oldHidden="1">
    <formula>Plan!$489:$751</formula>
    <oldFormula>Plan!$489:$751</oldFormula>
  </rdn>
  <rdn rId="0" localSheetId="3" customView="1" name="Z_C86AD4D7_9E8D_47DB_A1F4_C303F6E9F37B_.wvu.Cols" hidden="1" oldHidden="1">
    <formula>Plan!$S:$U</formula>
    <oldFormula>Plan!$S:$U</oldFormula>
  </rdn>
  <rdn rId="0" localSheetId="3" customView="1" name="Z_C86AD4D7_9E8D_47DB_A1F4_C303F6E9F37B_.wvu.FilterData" hidden="1" oldHidden="1">
    <formula>Plan!$A$5:$BQ$469</formula>
    <oldFormula>Plan!$A$5:$BQ$469</oldFormula>
  </rdn>
  <rdn rId="0" localSheetId="4" customView="1" name="Z_C86AD4D7_9E8D_47DB_A1F4_C303F6E9F37B_.wvu.FilterData" hidden="1" oldHidden="1">
    <formula>'Delivery Docs Plan'!$I$1:$I$38</formula>
    <oldFormula>'Delivery Docs Plan'!$I$1:$I$38</oldFormula>
  </rdn>
  <rdn rId="0" localSheetId="5" customView="1" name="Z_C86AD4D7_9E8D_47DB_A1F4_C303F6E9F37B_.wvu.Rows" hidden="1" oldHidden="1">
    <formula>'PR Matrix'!$1:$1</formula>
    <oldFormula>'PR Matrix'!$1:$1</oldFormula>
  </rdn>
  <rdn rId="0" localSheetId="5" customView="1" name="Z_C86AD4D7_9E8D_47DB_A1F4_C303F6E9F37B_.wvu.Cols" hidden="1" oldHidden="1">
    <formula>'PR Matrix'!$JJ:$XFD</formula>
    <oldFormula>'PR Matrix'!$JJ:$XFD</oldFormula>
  </rdn>
  <rdn rId="0" localSheetId="6" customView="1" name="Z_C86AD4D7_9E8D_47DB_A1F4_C303F6E9F37B_.wvu.Cols" hidden="1" oldHidden="1">
    <formula>Allocation!$L:$XFD</formula>
    <oldFormula>Allocation!$L:$XFD</oldFormula>
  </rdn>
  <rdn rId="0" localSheetId="6" customView="1" name="Z_C86AD4D7_9E8D_47DB_A1F4_C303F6E9F37B_.wvu.FilterData" hidden="1" oldHidden="1">
    <formula>Allocation!$A$1:$K$1</formula>
    <oldFormula>Allocation!$A$1:$K$1</oldFormula>
  </rdn>
  <rdn rId="0" localSheetId="7" customView="1" name="Z_C86AD4D7_9E8D_47DB_A1F4_C303F6E9F37B_.wvu.FilterData" hidden="1" oldHidden="1">
    <formula>'SRS Reviews'!$A$1:$S$136</formula>
    <oldFormula>'SRS Reviews'!$A$1:$S$136</oldFormula>
  </rdn>
  <rdn rId="0" localSheetId="8" customView="1" name="Z_C86AD4D7_9E8D_47DB_A1F4_C303F6E9F37B_.wvu.FilterData" hidden="1" oldHidden="1">
    <formula>Estimates!$A$2:$BC$460</formula>
    <oldFormula>Estimates!$A$2:$BC$460</oldFormula>
  </rdn>
  <rdn rId="0" localSheetId="10" customView="1" name="Z_C86AD4D7_9E8D_47DB_A1F4_C303F6E9F37B_.wvu.FilterData" hidden="1" oldHidden="1">
    <formula>'Open SWPRs'!$A$1:$H$615</formula>
    <oldFormula>'Open SWPRs'!$A$1:$H$615</oldFormula>
  </rdn>
  <rdn rId="0" localSheetId="12" customView="1" name="Z_C86AD4D7_9E8D_47DB_A1F4_C303F6E9F37B_.wvu.FilterData" hidden="1" oldHidden="1">
    <formula>'Build Plan'!$D$3:$L$48</formula>
    <oldFormula>'Build Plan'!$D$3:$L$48</oldFormula>
  </rdn>
  <rcv guid="{C86AD4D7-9E8D-47DB-A1F4-C303F6E9F37B}" action="add"/>
</revisions>
</file>

<file path=xl/revisions/revisionLog82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FAA25FCE-18C5-403C-9C68-9D1F88B3F7EB}" action="delete"/>
  <rdn rId="0" localSheetId="3" customView="1" name="Z_FAA25FCE_18C5_403C_9C68_9D1F88B3F7EB_.wvu.Rows" hidden="1" oldHidden="1">
    <formula>Plan!$489:$751</formula>
    <oldFormula>Plan!$489:$751</oldFormula>
  </rdn>
  <rdn rId="0" localSheetId="3" customView="1" name="Z_FAA25FCE_18C5_403C_9C68_9D1F88B3F7EB_.wvu.Cols" hidden="1" oldHidden="1">
    <formula>Plan!$I:$P,Plan!$S:$U,Plan!$BQ:$BT</formula>
    <oldFormula>Plan!$I:$P,Plan!$S:$U,Plan!$BQ:$BT</oldFormula>
  </rdn>
  <rdn rId="0" localSheetId="3" customView="1" name="Z_FAA25FCE_18C5_403C_9C68_9D1F88B3F7EB_.wvu.FilterData" hidden="1" oldHidden="1">
    <formula>Plan!$A$5:$BQ$469</formula>
    <oldFormula>Plan!$A$5:$BQ$469</oldFormula>
  </rdn>
  <rdn rId="0" localSheetId="4" customView="1" name="Z_FAA25FCE_18C5_403C_9C68_9D1F88B3F7EB_.wvu.FilterData" hidden="1" oldHidden="1">
    <formula>'Delivery Docs Plan'!$I$1:$I$38</formula>
    <oldFormula>'Delivery Docs Plan'!$I$1:$I$38</oldFormula>
  </rdn>
  <rdn rId="0" localSheetId="5" customView="1" name="Z_FAA25FCE_18C5_403C_9C68_9D1F88B3F7EB_.wvu.Rows" hidden="1" oldHidden="1">
    <formula>'PR Matrix'!$1:$1</formula>
    <oldFormula>'PR Matrix'!$1:$1</oldFormula>
  </rdn>
  <rdn rId="0" localSheetId="5" customView="1" name="Z_FAA25FCE_18C5_403C_9C68_9D1F88B3F7EB_.wvu.Cols" hidden="1" oldHidden="1">
    <formula>'PR Matrix'!$JJ:$XFD</formula>
    <oldFormula>'PR Matrix'!$JJ:$XFD</oldFormula>
  </rdn>
  <rdn rId="0" localSheetId="6" customView="1" name="Z_FAA25FCE_18C5_403C_9C68_9D1F88B3F7EB_.wvu.Cols" hidden="1" oldHidden="1">
    <formula>Allocation!$L:$XFD</formula>
    <oldFormula>Allocation!$L:$XFD</oldFormula>
  </rdn>
  <rdn rId="0" localSheetId="6" customView="1" name="Z_FAA25FCE_18C5_403C_9C68_9D1F88B3F7EB_.wvu.FilterData" hidden="1" oldHidden="1">
    <formula>Allocation!$A$1:$K$1</formula>
    <oldFormula>Allocation!$A$1:$K$1</oldFormula>
  </rdn>
  <rdn rId="0" localSheetId="7" customView="1" name="Z_FAA25FCE_18C5_403C_9C68_9D1F88B3F7EB_.wvu.FilterData" hidden="1" oldHidden="1">
    <formula>'SRS Reviews'!$A$1:$S$136</formula>
    <oldFormula>'SRS Reviews'!$A$1:$S$136</oldFormula>
  </rdn>
  <rdn rId="0" localSheetId="8" customView="1" name="Z_FAA25FCE_18C5_403C_9C68_9D1F88B3F7EB_.wvu.FilterData" hidden="1" oldHidden="1">
    <formula>Estimates!$A$2:$BC$460</formula>
    <oldFormula>Estimates!$A$2:$BC$460</oldFormula>
  </rdn>
  <rdn rId="0" localSheetId="10" customView="1" name="Z_FAA25FCE_18C5_403C_9C68_9D1F88B3F7EB_.wvu.FilterData" hidden="1" oldHidden="1">
    <formula>'Open SWPRs'!$A$1:$H$615</formula>
    <oldFormula>'Open SWPRs'!$A$1:$H$615</oldFormula>
  </rdn>
  <rdn rId="0" localSheetId="12" customView="1" name="Z_FAA25FCE_18C5_403C_9C68_9D1F88B3F7EB_.wvu.FilterData" hidden="1" oldHidden="1">
    <formula>'Build Plan'!$D$3:$L$48</formula>
    <oldFormula>'Build Plan'!$D$3:$L$48</oldFormula>
  </rdn>
  <rcv guid="{FAA25FCE-18C5-403C-9C68-9D1F88B3F7EB}" action="add"/>
</revisions>
</file>

<file path=xl/revisions/revisionLog82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5185" sId="3">
    <oc r="AQ172">
      <v>50</v>
    </oc>
    <nc r="AQ172">
      <v>100</v>
    </nc>
  </rcc>
  <rcv guid="{27A4B667-7EE5-4B37-A36E-7A71AE7736F5}" action="delete"/>
  <rdn rId="0" localSheetId="3" customView="1" name="Z_27A4B667_7EE5_4B37_A36E_7A71AE7736F5_.wvu.Rows" hidden="1" oldHidden="1">
    <formula>Plan!$489:$751</formula>
    <oldFormula>Plan!$489:$751</oldFormula>
  </rdn>
  <rdn rId="0" localSheetId="3" customView="1" name="Z_27A4B667_7EE5_4B37_A36E_7A71AE7736F5_.wvu.Cols" hidden="1" oldHidden="1">
    <formula>Plan!$S:$U,Plan!$BQ:$BT</formula>
    <oldFormula>Plan!$S:$U,Plan!$BQ:$BT</oldFormula>
  </rdn>
  <rdn rId="0" localSheetId="3" customView="1" name="Z_27A4B667_7EE5_4B37_A36E_7A71AE7736F5_.wvu.FilterData" hidden="1" oldHidden="1">
    <formula>Plan!$A$5:$BQ$469</formula>
    <oldFormula>Plan!$A$5:$BQ$469</oldFormula>
  </rdn>
  <rdn rId="0" localSheetId="4" customView="1" name="Z_27A4B667_7EE5_4B37_A36E_7A71AE7736F5_.wvu.FilterData" hidden="1" oldHidden="1">
    <formula>'Delivery Docs Plan'!$I$1:$I$38</formula>
    <oldFormula>'Delivery Docs Plan'!$I$1:$I$38</oldFormula>
  </rdn>
  <rdn rId="0" localSheetId="5" customView="1" name="Z_27A4B667_7EE5_4B37_A36E_7A71AE7736F5_.wvu.Rows" hidden="1" oldHidden="1">
    <formula>'PR Matrix'!$1:$2</formula>
    <oldFormula>'PR Matrix'!$1:$2</oldFormula>
  </rdn>
  <rdn rId="0" localSheetId="5" customView="1" name="Z_27A4B667_7EE5_4B37_A36E_7A71AE7736F5_.wvu.Cols" hidden="1" oldHidden="1">
    <formula>'PR Matrix'!$JJ:$XFD</formula>
    <oldFormula>'PR Matrix'!$JJ:$XFD</oldFormula>
  </rdn>
  <rdn rId="0" localSheetId="6" customView="1" name="Z_27A4B667_7EE5_4B37_A36E_7A71AE7736F5_.wvu.Cols" hidden="1" oldHidden="1">
    <formula>Allocation!$L:$XFD</formula>
    <oldFormula>Allocation!$L:$XFD</oldFormula>
  </rdn>
  <rdn rId="0" localSheetId="6" customView="1" name="Z_27A4B667_7EE5_4B37_A36E_7A71AE7736F5_.wvu.FilterData" hidden="1" oldHidden="1">
    <formula>Allocation!$A$1:$K$1</formula>
    <oldFormula>Allocation!$A$1:$K$1</oldFormula>
  </rdn>
  <rdn rId="0" localSheetId="7" customView="1" name="Z_27A4B667_7EE5_4B37_A36E_7A71AE7736F5_.wvu.FilterData" hidden="1" oldHidden="1">
    <formula>'SRS Reviews'!$A$1:$S$136</formula>
    <oldFormula>'SRS Reviews'!$A$1:$S$136</oldFormula>
  </rdn>
  <rdn rId="0" localSheetId="8" customView="1" name="Z_27A4B667_7EE5_4B37_A36E_7A71AE7736F5_.wvu.FilterData" hidden="1" oldHidden="1">
    <formula>Estimates!$A$2:$BC$460</formula>
    <oldFormula>Estimates!$A$2:$BC$460</oldFormula>
  </rdn>
  <rdn rId="0" localSheetId="10" customView="1" name="Z_27A4B667_7EE5_4B37_A36E_7A71AE7736F5_.wvu.FilterData" hidden="1" oldHidden="1">
    <formula>'Open SWPRs'!$A$1:$H$615</formula>
    <oldFormula>'Open SWPRs'!$A$1:$H$615</oldFormula>
  </rdn>
  <rdn rId="0" localSheetId="12" customView="1" name="Z_27A4B667_7EE5_4B37_A36E_7A71AE7736F5_.wvu.FilterData" hidden="1" oldHidden="1">
    <formula>'Build Plan'!$D$3:$L$48</formula>
    <oldFormula>'Build Plan'!$D$3:$L$48</oldFormula>
  </rdn>
  <rcv guid="{27A4B667-7EE5-4B37-A36E-7A71AE7736F5}" action="add"/>
</revisions>
</file>

<file path=xl/revisions/revisionLog82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27A4B667-7EE5-4B37-A36E-7A71AE7736F5}" action="delete"/>
  <rdn rId="0" localSheetId="3" customView="1" name="Z_27A4B667_7EE5_4B37_A36E_7A71AE7736F5_.wvu.Rows" hidden="1" oldHidden="1">
    <formula>Plan!$489:$751</formula>
    <oldFormula>Plan!$489:$751</oldFormula>
  </rdn>
  <rdn rId="0" localSheetId="3" customView="1" name="Z_27A4B667_7EE5_4B37_A36E_7A71AE7736F5_.wvu.Cols" hidden="1" oldHidden="1">
    <formula>Plan!$S:$U,Plan!$BQ:$BT</formula>
    <oldFormula>Plan!$S:$U,Plan!$BQ:$BT</oldFormula>
  </rdn>
  <rdn rId="0" localSheetId="3" customView="1" name="Z_27A4B667_7EE5_4B37_A36E_7A71AE7736F5_.wvu.FilterData" hidden="1" oldHidden="1">
    <formula>Plan!$A$5:$BQ$469</formula>
    <oldFormula>Plan!$A$5:$BQ$469</oldFormula>
  </rdn>
  <rdn rId="0" localSheetId="4" customView="1" name="Z_27A4B667_7EE5_4B37_A36E_7A71AE7736F5_.wvu.FilterData" hidden="1" oldHidden="1">
    <formula>'Delivery Docs Plan'!$I$1:$I$38</formula>
    <oldFormula>'Delivery Docs Plan'!$I$1:$I$38</oldFormula>
  </rdn>
  <rdn rId="0" localSheetId="5" customView="1" name="Z_27A4B667_7EE5_4B37_A36E_7A71AE7736F5_.wvu.Rows" hidden="1" oldHidden="1">
    <formula>'PR Matrix'!$1:$2</formula>
    <oldFormula>'PR Matrix'!$1:$2</oldFormula>
  </rdn>
  <rdn rId="0" localSheetId="5" customView="1" name="Z_27A4B667_7EE5_4B37_A36E_7A71AE7736F5_.wvu.Cols" hidden="1" oldHidden="1">
    <formula>'PR Matrix'!$JJ:$XFD</formula>
    <oldFormula>'PR Matrix'!$JJ:$XFD</oldFormula>
  </rdn>
  <rdn rId="0" localSheetId="6" customView="1" name="Z_27A4B667_7EE5_4B37_A36E_7A71AE7736F5_.wvu.Cols" hidden="1" oldHidden="1">
    <formula>Allocation!$L:$XFD</formula>
    <oldFormula>Allocation!$L:$XFD</oldFormula>
  </rdn>
  <rdn rId="0" localSheetId="6" customView="1" name="Z_27A4B667_7EE5_4B37_A36E_7A71AE7736F5_.wvu.FilterData" hidden="1" oldHidden="1">
    <formula>Allocation!$A$1:$K$1</formula>
    <oldFormula>Allocation!$A$1:$K$1</oldFormula>
  </rdn>
  <rdn rId="0" localSheetId="7" customView="1" name="Z_27A4B667_7EE5_4B37_A36E_7A71AE7736F5_.wvu.FilterData" hidden="1" oldHidden="1">
    <formula>'SRS Reviews'!$A$1:$S$136</formula>
    <oldFormula>'SRS Reviews'!$A$1:$S$136</oldFormula>
  </rdn>
  <rdn rId="0" localSheetId="8" customView="1" name="Z_27A4B667_7EE5_4B37_A36E_7A71AE7736F5_.wvu.FilterData" hidden="1" oldHidden="1">
    <formula>Estimates!$A$2:$BC$460</formula>
    <oldFormula>Estimates!$A$2:$BC$460</oldFormula>
  </rdn>
  <rdn rId="0" localSheetId="10" customView="1" name="Z_27A4B667_7EE5_4B37_A36E_7A71AE7736F5_.wvu.FilterData" hidden="1" oldHidden="1">
    <formula>'Open SWPRs'!$A$1:$H$615</formula>
    <oldFormula>'Open SWPRs'!$A$1:$H$615</oldFormula>
  </rdn>
  <rdn rId="0" localSheetId="12" customView="1" name="Z_27A4B667_7EE5_4B37_A36E_7A71AE7736F5_.wvu.FilterData" hidden="1" oldHidden="1">
    <formula>'Build Plan'!$D$3:$L$48</formula>
    <oldFormula>'Build Plan'!$D$3:$L$48</oldFormula>
  </rdn>
  <rcv guid="{27A4B667-7EE5-4B37-A36E-7A71AE7736F5}" action="add"/>
</revisions>
</file>

<file path=xl/revisions/revisionLog82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5210" sId="3">
    <oc r="AX173" t="inlineStr">
      <is>
        <t>DHB</t>
      </is>
    </oc>
    <nc r="AX173" t="inlineStr">
      <is>
        <t>AV</t>
      </is>
    </nc>
  </rcc>
  <rcv guid="{FAA25FCE-18C5-403C-9C68-9D1F88B3F7EB}" action="delete"/>
  <rdn rId="0" localSheetId="3" customView="1" name="Z_FAA25FCE_18C5_403C_9C68_9D1F88B3F7EB_.wvu.Rows" hidden="1" oldHidden="1">
    <formula>Plan!$489:$751</formula>
    <oldFormula>Plan!$489:$751</oldFormula>
  </rdn>
  <rdn rId="0" localSheetId="3" customView="1" name="Z_FAA25FCE_18C5_403C_9C68_9D1F88B3F7EB_.wvu.Cols" hidden="1" oldHidden="1">
    <formula>Plan!$I:$P,Plan!$S:$U,Plan!$BQ:$BT</formula>
    <oldFormula>Plan!$I:$P,Plan!$S:$U,Plan!$BQ:$BT</oldFormula>
  </rdn>
  <rdn rId="0" localSheetId="3" customView="1" name="Z_FAA25FCE_18C5_403C_9C68_9D1F88B3F7EB_.wvu.FilterData" hidden="1" oldHidden="1">
    <formula>Plan!$A$5:$BQ$469</formula>
    <oldFormula>Plan!$A$5:$BQ$469</oldFormula>
  </rdn>
  <rdn rId="0" localSheetId="4" customView="1" name="Z_FAA25FCE_18C5_403C_9C68_9D1F88B3F7EB_.wvu.FilterData" hidden="1" oldHidden="1">
    <formula>'Delivery Docs Plan'!$I$1:$I$38</formula>
    <oldFormula>'Delivery Docs Plan'!$I$1:$I$38</oldFormula>
  </rdn>
  <rdn rId="0" localSheetId="5" customView="1" name="Z_FAA25FCE_18C5_403C_9C68_9D1F88B3F7EB_.wvu.Rows" hidden="1" oldHidden="1">
    <formula>'PR Matrix'!$1:$1</formula>
    <oldFormula>'PR Matrix'!$1:$1</oldFormula>
  </rdn>
  <rdn rId="0" localSheetId="5" customView="1" name="Z_FAA25FCE_18C5_403C_9C68_9D1F88B3F7EB_.wvu.Cols" hidden="1" oldHidden="1">
    <formula>'PR Matrix'!$JJ:$XFD</formula>
    <oldFormula>'PR Matrix'!$JJ:$XFD</oldFormula>
  </rdn>
  <rdn rId="0" localSheetId="6" customView="1" name="Z_FAA25FCE_18C5_403C_9C68_9D1F88B3F7EB_.wvu.Cols" hidden="1" oldHidden="1">
    <formula>Allocation!$L:$XFD</formula>
    <oldFormula>Allocation!$L:$XFD</oldFormula>
  </rdn>
  <rdn rId="0" localSheetId="6" customView="1" name="Z_FAA25FCE_18C5_403C_9C68_9D1F88B3F7EB_.wvu.FilterData" hidden="1" oldHidden="1">
    <formula>Allocation!$A$1:$K$1</formula>
    <oldFormula>Allocation!$A$1:$K$1</oldFormula>
  </rdn>
  <rdn rId="0" localSheetId="7" customView="1" name="Z_FAA25FCE_18C5_403C_9C68_9D1F88B3F7EB_.wvu.FilterData" hidden="1" oldHidden="1">
    <formula>'SRS Reviews'!$A$1:$S$136</formula>
    <oldFormula>'SRS Reviews'!$A$1:$S$136</oldFormula>
  </rdn>
  <rdn rId="0" localSheetId="8" customView="1" name="Z_FAA25FCE_18C5_403C_9C68_9D1F88B3F7EB_.wvu.FilterData" hidden="1" oldHidden="1">
    <formula>Estimates!$A$2:$BC$460</formula>
    <oldFormula>Estimates!$A$2:$BC$460</oldFormula>
  </rdn>
  <rdn rId="0" localSheetId="10" customView="1" name="Z_FAA25FCE_18C5_403C_9C68_9D1F88B3F7EB_.wvu.FilterData" hidden="1" oldHidden="1">
    <formula>'Open SWPRs'!$A$1:$H$615</formula>
    <oldFormula>'Open SWPRs'!$A$1:$H$615</oldFormula>
  </rdn>
  <rdn rId="0" localSheetId="12" customView="1" name="Z_FAA25FCE_18C5_403C_9C68_9D1F88B3F7EB_.wvu.FilterData" hidden="1" oldHidden="1">
    <formula>'Build Plan'!$D$3:$L$48</formula>
    <oldFormula>'Build Plan'!$D$3:$L$48</oldFormula>
  </rdn>
  <rcv guid="{FAA25FCE-18C5-403C-9C68-9D1F88B3F7EB}" action="add"/>
</revisions>
</file>

<file path=xl/revisions/revisionLog82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5223" sId="3">
    <oc r="F477">
      <v>1</v>
    </oc>
    <nc r="F477">
      <v>2</v>
    </nc>
  </rcc>
  <rcv guid="{83E26134-8071-4B52-B9C2-8B5396DF70B4}" action="delete"/>
  <rdn rId="0" localSheetId="3" customView="1" name="Z_83E26134_8071_4B52_B9C2_8B5396DF70B4_.wvu.Rows" hidden="1" oldHidden="1">
    <formula>Plan!$489:$751</formula>
    <oldFormula>Plan!$489:$751</oldFormula>
  </rdn>
  <rdn rId="0" localSheetId="3" customView="1" name="Z_83E26134_8071_4B52_B9C2_8B5396DF70B4_.wvu.Cols" hidden="1" oldHidden="1">
    <formula>Plan!$S:$U</formula>
    <oldFormula>Plan!$S:$U</oldFormula>
  </rdn>
  <rdn rId="0" localSheetId="3" customView="1" name="Z_83E26134_8071_4B52_B9C2_8B5396DF70B4_.wvu.FilterData" hidden="1" oldHidden="1">
    <formula>Plan!$A$5:$BQ$469</formula>
    <oldFormula>Plan!$A$5:$BQ$469</oldFormula>
  </rdn>
  <rdn rId="0" localSheetId="4" customView="1" name="Z_83E26134_8071_4B52_B9C2_8B5396DF70B4_.wvu.FilterData" hidden="1" oldHidden="1">
    <formula>'Delivery Docs Plan'!$I$1:$I$38</formula>
    <oldFormula>'Delivery Docs Plan'!$I$1:$I$38</oldFormula>
  </rdn>
  <rdn rId="0" localSheetId="5" customView="1" name="Z_83E26134_8071_4B52_B9C2_8B5396DF70B4_.wvu.Rows" hidden="1" oldHidden="1">
    <formula>'PR Matrix'!$1:$1</formula>
    <oldFormula>'PR Matrix'!$1:$1</oldFormula>
  </rdn>
  <rdn rId="0" localSheetId="5" customView="1" name="Z_83E26134_8071_4B52_B9C2_8B5396DF70B4_.wvu.Cols" hidden="1" oldHidden="1">
    <formula>'PR Matrix'!$JJ:$XFD</formula>
    <oldFormula>'PR Matrix'!$JJ:$XFD</oldFormula>
  </rdn>
  <rdn rId="0" localSheetId="6" customView="1" name="Z_83E26134_8071_4B52_B9C2_8B5396DF70B4_.wvu.Cols" hidden="1" oldHidden="1">
    <formula>Allocation!$L:$XFD</formula>
    <oldFormula>Allocation!$L:$XFD</oldFormula>
  </rdn>
  <rdn rId="0" localSheetId="6" customView="1" name="Z_83E26134_8071_4B52_B9C2_8B5396DF70B4_.wvu.FilterData" hidden="1" oldHidden="1">
    <formula>Allocation!$A$1:$K$1</formula>
    <oldFormula>Allocation!$A$1:$K$1</oldFormula>
  </rdn>
  <rdn rId="0" localSheetId="7" customView="1" name="Z_83E26134_8071_4B52_B9C2_8B5396DF70B4_.wvu.FilterData" hidden="1" oldHidden="1">
    <formula>'SRS Reviews'!$A$1:$S$136</formula>
    <oldFormula>'SRS Reviews'!$A$1:$S$136</oldFormula>
  </rdn>
  <rdn rId="0" localSheetId="8" customView="1" name="Z_83E26134_8071_4B52_B9C2_8B5396DF70B4_.wvu.FilterData" hidden="1" oldHidden="1">
    <formula>Estimates!$A$2:$BC$460</formula>
    <oldFormula>Estimates!$A$2:$BC$460</oldFormula>
  </rdn>
  <rdn rId="0" localSheetId="10" customView="1" name="Z_83E26134_8071_4B52_B9C2_8B5396DF70B4_.wvu.FilterData" hidden="1" oldHidden="1">
    <formula>'Open SWPRs'!$A$1:$H$615</formula>
    <oldFormula>'Open SWPRs'!$A$1:$H$615</oldFormula>
  </rdn>
  <rdn rId="0" localSheetId="12" customView="1" name="Z_83E26134_8071_4B52_B9C2_8B5396DF70B4_.wvu.FilterData" hidden="1" oldHidden="1">
    <formula>'Build Plan'!$D$3:$L$48</formula>
    <oldFormula>'Build Plan'!$D$3:$L$48</oldFormula>
  </rdn>
  <rcv guid="{83E26134-8071-4B52-B9C2-8B5396DF70B4}" action="add"/>
</revisions>
</file>

<file path=xl/revisions/revisionLog82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5236" sId="3">
    <oc r="P171" t="inlineStr">
      <is>
        <t>Y</t>
      </is>
    </oc>
    <nc r="P171"/>
  </rcc>
  <rcc rId="25237" sId="3">
    <oc r="P172" t="inlineStr">
      <is>
        <t>Y</t>
      </is>
    </oc>
    <nc r="P172"/>
  </rcc>
  <rcc rId="25238" sId="3">
    <oc r="AV171" t="inlineStr">
      <is>
        <t>DHB</t>
      </is>
    </oc>
    <nc r="AV171"/>
  </rcc>
  <rcc rId="25239" sId="3">
    <oc r="AX171" t="inlineStr">
      <is>
        <t>AV</t>
      </is>
    </oc>
    <nc r="AX171"/>
  </rcc>
  <rcc rId="25240" sId="3">
    <oc r="AY171">
      <v>1</v>
    </oc>
    <nc r="AY171"/>
  </rcc>
  <rcc rId="25241" sId="3">
    <oc r="AV172" t="inlineStr">
      <is>
        <t>RS</t>
      </is>
    </oc>
    <nc r="AV172"/>
  </rcc>
  <rcc rId="25242" sId="3">
    <oc r="AX172" t="inlineStr">
      <is>
        <t>JR</t>
      </is>
    </oc>
    <nc r="AX172"/>
  </rcc>
</revisions>
</file>

<file path=xl/revisions/revisionLog82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5243" sId="3">
    <oc r="X170" t="inlineStr">
      <is>
        <t>DBY</t>
      </is>
    </oc>
    <nc r="X170" t="inlineStr">
      <is>
        <t>TCS</t>
      </is>
    </nc>
  </rcc>
  <rcc rId="25244" sId="3">
    <oc r="AG170" t="inlineStr">
      <is>
        <t>DBY</t>
      </is>
    </oc>
    <nc r="AG170" t="inlineStr">
      <is>
        <t>TCS</t>
      </is>
    </nc>
  </rcc>
  <rcc rId="25245" sId="3">
    <oc r="AX170" t="inlineStr">
      <is>
        <t>DBY</t>
      </is>
    </oc>
    <nc r="AX170" t="inlineStr">
      <is>
        <t>TCS</t>
      </is>
    </nc>
  </rcc>
  <rcc rId="25246" sId="3">
    <nc r="F21">
      <v>6247</v>
    </nc>
  </rcc>
  <rcc rId="25247" sId="3">
    <oc r="E21" t="inlineStr">
      <is>
        <t>6247, 6275</t>
      </is>
    </oc>
    <nc r="E21">
      <v>6275</v>
    </nc>
  </rcc>
  <rcc rId="25248" sId="3">
    <oc r="Q180" t="inlineStr">
      <is>
        <t>Y</t>
      </is>
    </oc>
    <nc r="Q180"/>
  </rcc>
  <rcc rId="25249" sId="3">
    <oc r="Q181" t="inlineStr">
      <is>
        <t>Y</t>
      </is>
    </oc>
    <nc r="Q181"/>
  </rcc>
  <rcc rId="25250" sId="3">
    <oc r="AW180" t="inlineStr">
      <is>
        <t>DHB</t>
      </is>
    </oc>
    <nc r="AW180"/>
  </rcc>
  <rcc rId="25251" sId="3">
    <oc r="AW181" t="inlineStr">
      <is>
        <t>RS</t>
      </is>
    </oc>
    <nc r="AW181"/>
  </rcc>
  <rcv guid="{83E26134-8071-4B52-B9C2-8B5396DF70B4}" action="delete"/>
  <rdn rId="0" localSheetId="3" customView="1" name="Z_83E26134_8071_4B52_B9C2_8B5396DF70B4_.wvu.Rows" hidden="1" oldHidden="1">
    <formula>Plan!$489:$751</formula>
    <oldFormula>Plan!$489:$751</oldFormula>
  </rdn>
  <rdn rId="0" localSheetId="3" customView="1" name="Z_83E26134_8071_4B52_B9C2_8B5396DF70B4_.wvu.Cols" hidden="1" oldHidden="1">
    <formula>Plan!$S:$U</formula>
    <oldFormula>Plan!$S:$U</oldFormula>
  </rdn>
  <rdn rId="0" localSheetId="3" customView="1" name="Z_83E26134_8071_4B52_B9C2_8B5396DF70B4_.wvu.FilterData" hidden="1" oldHidden="1">
    <formula>Plan!$A$5:$BQ$469</formula>
    <oldFormula>Plan!$A$5:$BQ$469</oldFormula>
  </rdn>
  <rdn rId="0" localSheetId="4" customView="1" name="Z_83E26134_8071_4B52_B9C2_8B5396DF70B4_.wvu.FilterData" hidden="1" oldHidden="1">
    <formula>'Delivery Docs Plan'!$I$1:$I$38</formula>
    <oldFormula>'Delivery Docs Plan'!$I$1:$I$38</oldFormula>
  </rdn>
  <rdn rId="0" localSheetId="5" customView="1" name="Z_83E26134_8071_4B52_B9C2_8B5396DF70B4_.wvu.Rows" hidden="1" oldHidden="1">
    <formula>'PR Matrix'!$1:$1</formula>
    <oldFormula>'PR Matrix'!$1:$1</oldFormula>
  </rdn>
  <rdn rId="0" localSheetId="5" customView="1" name="Z_83E26134_8071_4B52_B9C2_8B5396DF70B4_.wvu.Cols" hidden="1" oldHidden="1">
    <formula>'PR Matrix'!$JJ:$XFD</formula>
    <oldFormula>'PR Matrix'!$JJ:$XFD</oldFormula>
  </rdn>
  <rdn rId="0" localSheetId="6" customView="1" name="Z_83E26134_8071_4B52_B9C2_8B5396DF70B4_.wvu.Cols" hidden="1" oldHidden="1">
    <formula>Allocation!$L:$XFD</formula>
    <oldFormula>Allocation!$L:$XFD</oldFormula>
  </rdn>
  <rdn rId="0" localSheetId="6" customView="1" name="Z_83E26134_8071_4B52_B9C2_8B5396DF70B4_.wvu.FilterData" hidden="1" oldHidden="1">
    <formula>Allocation!$A$1:$K$1</formula>
    <oldFormula>Allocation!$A$1:$K$1</oldFormula>
  </rdn>
  <rdn rId="0" localSheetId="7" customView="1" name="Z_83E26134_8071_4B52_B9C2_8B5396DF70B4_.wvu.FilterData" hidden="1" oldHidden="1">
    <formula>'SRS Reviews'!$A$1:$S$136</formula>
    <oldFormula>'SRS Reviews'!$A$1:$S$136</oldFormula>
  </rdn>
  <rdn rId="0" localSheetId="8" customView="1" name="Z_83E26134_8071_4B52_B9C2_8B5396DF70B4_.wvu.FilterData" hidden="1" oldHidden="1">
    <formula>Estimates!$A$2:$BC$460</formula>
    <oldFormula>Estimates!$A$2:$BC$460</oldFormula>
  </rdn>
  <rdn rId="0" localSheetId="10" customView="1" name="Z_83E26134_8071_4B52_B9C2_8B5396DF70B4_.wvu.FilterData" hidden="1" oldHidden="1">
    <formula>'Open SWPRs'!$A$1:$H$615</formula>
    <oldFormula>'Open SWPRs'!$A$1:$H$615</oldFormula>
  </rdn>
  <rdn rId="0" localSheetId="12" customView="1" name="Z_83E26134_8071_4B52_B9C2_8B5396DF70B4_.wvu.FilterData" hidden="1" oldHidden="1">
    <formula>'Build Plan'!$D$3:$L$48</formula>
    <oldFormula>'Build Plan'!$D$3:$L$48</oldFormula>
  </rdn>
  <rcv guid="{83E26134-8071-4B52-B9C2-8B5396DF70B4}" action="add"/>
</revisions>
</file>

<file path=xl/revisions/revisionLog82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FAA25FCE-18C5-403C-9C68-9D1F88B3F7EB}" action="delete"/>
  <rdn rId="0" localSheetId="3" customView="1" name="Z_FAA25FCE_18C5_403C_9C68_9D1F88B3F7EB_.wvu.Rows" hidden="1" oldHidden="1">
    <formula>Plan!$489:$751</formula>
    <oldFormula>Plan!$489:$751</oldFormula>
  </rdn>
  <rdn rId="0" localSheetId="3" customView="1" name="Z_FAA25FCE_18C5_403C_9C68_9D1F88B3F7EB_.wvu.Cols" hidden="1" oldHidden="1">
    <formula>Plan!$I:$P,Plan!$S:$U,Plan!$BQ:$BT</formula>
    <oldFormula>Plan!$I:$P,Plan!$S:$U,Plan!$BQ:$BT</oldFormula>
  </rdn>
  <rdn rId="0" localSheetId="3" customView="1" name="Z_FAA25FCE_18C5_403C_9C68_9D1F88B3F7EB_.wvu.FilterData" hidden="1" oldHidden="1">
    <formula>Plan!$A$5:$BQ$469</formula>
    <oldFormula>Plan!$A$5:$BQ$469</oldFormula>
  </rdn>
  <rdn rId="0" localSheetId="4" customView="1" name="Z_FAA25FCE_18C5_403C_9C68_9D1F88B3F7EB_.wvu.FilterData" hidden="1" oldHidden="1">
    <formula>'Delivery Docs Plan'!$I$1:$I$38</formula>
    <oldFormula>'Delivery Docs Plan'!$I$1:$I$38</oldFormula>
  </rdn>
  <rdn rId="0" localSheetId="5" customView="1" name="Z_FAA25FCE_18C5_403C_9C68_9D1F88B3F7EB_.wvu.Rows" hidden="1" oldHidden="1">
    <formula>'PR Matrix'!$1:$1</formula>
    <oldFormula>'PR Matrix'!$1:$1</oldFormula>
  </rdn>
  <rdn rId="0" localSheetId="5" customView="1" name="Z_FAA25FCE_18C5_403C_9C68_9D1F88B3F7EB_.wvu.Cols" hidden="1" oldHidden="1">
    <formula>'PR Matrix'!$JJ:$XFD</formula>
    <oldFormula>'PR Matrix'!$JJ:$XFD</oldFormula>
  </rdn>
  <rdn rId="0" localSheetId="6" customView="1" name="Z_FAA25FCE_18C5_403C_9C68_9D1F88B3F7EB_.wvu.Cols" hidden="1" oldHidden="1">
    <formula>Allocation!$L:$XFD</formula>
    <oldFormula>Allocation!$L:$XFD</oldFormula>
  </rdn>
  <rdn rId="0" localSheetId="6" customView="1" name="Z_FAA25FCE_18C5_403C_9C68_9D1F88B3F7EB_.wvu.FilterData" hidden="1" oldHidden="1">
    <formula>Allocation!$A$1:$K$1</formula>
    <oldFormula>Allocation!$A$1:$K$1</oldFormula>
  </rdn>
  <rdn rId="0" localSheetId="7" customView="1" name="Z_FAA25FCE_18C5_403C_9C68_9D1F88B3F7EB_.wvu.FilterData" hidden="1" oldHidden="1">
    <formula>'SRS Reviews'!$A$1:$S$136</formula>
    <oldFormula>'SRS Reviews'!$A$1:$S$136</oldFormula>
  </rdn>
  <rdn rId="0" localSheetId="8" customView="1" name="Z_FAA25FCE_18C5_403C_9C68_9D1F88B3F7EB_.wvu.FilterData" hidden="1" oldHidden="1">
    <formula>Estimates!$A$2:$BC$460</formula>
    <oldFormula>Estimates!$A$2:$BC$460</oldFormula>
  </rdn>
  <rdn rId="0" localSheetId="10" customView="1" name="Z_FAA25FCE_18C5_403C_9C68_9D1F88B3F7EB_.wvu.FilterData" hidden="1" oldHidden="1">
    <formula>'Open SWPRs'!$A$1:$H$615</formula>
    <oldFormula>'Open SWPRs'!$A$1:$H$615</oldFormula>
  </rdn>
  <rdn rId="0" localSheetId="12" customView="1" name="Z_FAA25FCE_18C5_403C_9C68_9D1F88B3F7EB_.wvu.FilterData" hidden="1" oldHidden="1">
    <formula>'Build Plan'!$D$3:$L$48</formula>
    <oldFormula>'Build Plan'!$D$3:$L$48</oldFormula>
  </rdn>
  <rcv guid="{FAA25FCE-18C5-403C-9C68-9D1F88B3F7EB}" action="add"/>
</revisions>
</file>

<file path=xl/revisions/revisionLog83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5276" sId="3">
    <oc r="X170" t="inlineStr">
      <is>
        <t>TCS</t>
      </is>
    </oc>
    <nc r="X170" t="inlineStr">
      <is>
        <t>DHB</t>
      </is>
    </nc>
  </rcc>
  <rcc rId="25277" sId="3">
    <oc r="AG170" t="inlineStr">
      <is>
        <t>TCS</t>
      </is>
    </oc>
    <nc r="AG170" t="inlineStr">
      <is>
        <t>DHB</t>
      </is>
    </nc>
  </rcc>
  <rcc rId="25278" sId="3">
    <oc r="AX170" t="inlineStr">
      <is>
        <t>TCS</t>
      </is>
    </oc>
    <nc r="AX170" t="inlineStr">
      <is>
        <t>DHB</t>
      </is>
    </nc>
  </rcc>
  <rcv guid="{FAA25FCE-18C5-403C-9C68-9D1F88B3F7EB}" action="delete"/>
  <rdn rId="0" localSheetId="3" customView="1" name="Z_FAA25FCE_18C5_403C_9C68_9D1F88B3F7EB_.wvu.Rows" hidden="1" oldHidden="1">
    <formula>Plan!$489:$751</formula>
    <oldFormula>Plan!$489:$751</oldFormula>
  </rdn>
  <rdn rId="0" localSheetId="3" customView="1" name="Z_FAA25FCE_18C5_403C_9C68_9D1F88B3F7EB_.wvu.Cols" hidden="1" oldHidden="1">
    <formula>Plan!$I:$P,Plan!$S:$U,Plan!$BQ:$BT</formula>
    <oldFormula>Plan!$I:$P,Plan!$S:$U,Plan!$BQ:$BT</oldFormula>
  </rdn>
  <rdn rId="0" localSheetId="3" customView="1" name="Z_FAA25FCE_18C5_403C_9C68_9D1F88B3F7EB_.wvu.FilterData" hidden="1" oldHidden="1">
    <formula>Plan!$A$5:$BQ$469</formula>
    <oldFormula>Plan!$A$5:$BQ$469</oldFormula>
  </rdn>
  <rdn rId="0" localSheetId="4" customView="1" name="Z_FAA25FCE_18C5_403C_9C68_9D1F88B3F7EB_.wvu.FilterData" hidden="1" oldHidden="1">
    <formula>'Delivery Docs Plan'!$I$1:$I$38</formula>
    <oldFormula>'Delivery Docs Plan'!$I$1:$I$38</oldFormula>
  </rdn>
  <rdn rId="0" localSheetId="5" customView="1" name="Z_FAA25FCE_18C5_403C_9C68_9D1F88B3F7EB_.wvu.Rows" hidden="1" oldHidden="1">
    <formula>'PR Matrix'!$1:$1</formula>
    <oldFormula>'PR Matrix'!$1:$1</oldFormula>
  </rdn>
  <rdn rId="0" localSheetId="5" customView="1" name="Z_FAA25FCE_18C5_403C_9C68_9D1F88B3F7EB_.wvu.Cols" hidden="1" oldHidden="1">
    <formula>'PR Matrix'!$JJ:$XFD</formula>
    <oldFormula>'PR Matrix'!$JJ:$XFD</oldFormula>
  </rdn>
  <rdn rId="0" localSheetId="6" customView="1" name="Z_FAA25FCE_18C5_403C_9C68_9D1F88B3F7EB_.wvu.Cols" hidden="1" oldHidden="1">
    <formula>Allocation!$L:$XFD</formula>
    <oldFormula>Allocation!$L:$XFD</oldFormula>
  </rdn>
  <rdn rId="0" localSheetId="6" customView="1" name="Z_FAA25FCE_18C5_403C_9C68_9D1F88B3F7EB_.wvu.FilterData" hidden="1" oldHidden="1">
    <formula>Allocation!$A$1:$K$1</formula>
    <oldFormula>Allocation!$A$1:$K$1</oldFormula>
  </rdn>
  <rdn rId="0" localSheetId="7" customView="1" name="Z_FAA25FCE_18C5_403C_9C68_9D1F88B3F7EB_.wvu.FilterData" hidden="1" oldHidden="1">
    <formula>'SRS Reviews'!$A$1:$S$136</formula>
    <oldFormula>'SRS Reviews'!$A$1:$S$136</oldFormula>
  </rdn>
  <rdn rId="0" localSheetId="8" customView="1" name="Z_FAA25FCE_18C5_403C_9C68_9D1F88B3F7EB_.wvu.FilterData" hidden="1" oldHidden="1">
    <formula>Estimates!$A$2:$BC$460</formula>
    <oldFormula>Estimates!$A$2:$BC$460</oldFormula>
  </rdn>
  <rdn rId="0" localSheetId="10" customView="1" name="Z_FAA25FCE_18C5_403C_9C68_9D1F88B3F7EB_.wvu.FilterData" hidden="1" oldHidden="1">
    <formula>'Open SWPRs'!$A$1:$H$615</formula>
    <oldFormula>'Open SWPRs'!$A$1:$H$615</oldFormula>
  </rdn>
  <rdn rId="0" localSheetId="12" customView="1" name="Z_FAA25FCE_18C5_403C_9C68_9D1F88B3F7EB_.wvu.FilterData" hidden="1" oldHidden="1">
    <formula>'Build Plan'!$D$3:$L$48</formula>
    <oldFormula>'Build Plan'!$D$3:$L$48</oldFormula>
  </rdn>
  <rcv guid="{FAA25FCE-18C5-403C-9C68-9D1F88B3F7EB}" action="add"/>
</revisions>
</file>

<file path=xl/revisions/revisionLog83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FAA25FCE-18C5-403C-9C68-9D1F88B3F7EB}" action="delete"/>
  <rdn rId="0" localSheetId="3" customView="1" name="Z_FAA25FCE_18C5_403C_9C68_9D1F88B3F7EB_.wvu.Rows" hidden="1" oldHidden="1">
    <formula>Plan!$489:$751</formula>
    <oldFormula>Plan!$489:$751</oldFormula>
  </rdn>
  <rdn rId="0" localSheetId="3" customView="1" name="Z_FAA25FCE_18C5_403C_9C68_9D1F88B3F7EB_.wvu.Cols" hidden="1" oldHidden="1">
    <formula>Plan!$I:$P,Plan!$S:$U,Plan!$BQ:$BT</formula>
    <oldFormula>Plan!$I:$P,Plan!$S:$U,Plan!$BQ:$BT</oldFormula>
  </rdn>
  <rdn rId="0" localSheetId="3" customView="1" name="Z_FAA25FCE_18C5_403C_9C68_9D1F88B3F7EB_.wvu.FilterData" hidden="1" oldHidden="1">
    <formula>Plan!$A$5:$BQ$469</formula>
    <oldFormula>Plan!$A$5:$BQ$469</oldFormula>
  </rdn>
  <rdn rId="0" localSheetId="4" customView="1" name="Z_FAA25FCE_18C5_403C_9C68_9D1F88B3F7EB_.wvu.FilterData" hidden="1" oldHidden="1">
    <formula>'Delivery Docs Plan'!$I$1:$I$38</formula>
    <oldFormula>'Delivery Docs Plan'!$I$1:$I$38</oldFormula>
  </rdn>
  <rdn rId="0" localSheetId="5" customView="1" name="Z_FAA25FCE_18C5_403C_9C68_9D1F88B3F7EB_.wvu.Rows" hidden="1" oldHidden="1">
    <formula>'PR Matrix'!$1:$1</formula>
    <oldFormula>'PR Matrix'!$1:$1</oldFormula>
  </rdn>
  <rdn rId="0" localSheetId="5" customView="1" name="Z_FAA25FCE_18C5_403C_9C68_9D1F88B3F7EB_.wvu.Cols" hidden="1" oldHidden="1">
    <formula>'PR Matrix'!$JJ:$XFD</formula>
    <oldFormula>'PR Matrix'!$JJ:$XFD</oldFormula>
  </rdn>
  <rdn rId="0" localSheetId="6" customView="1" name="Z_FAA25FCE_18C5_403C_9C68_9D1F88B3F7EB_.wvu.Cols" hidden="1" oldHidden="1">
    <formula>Allocation!$L:$XFD</formula>
    <oldFormula>Allocation!$L:$XFD</oldFormula>
  </rdn>
  <rdn rId="0" localSheetId="6" customView="1" name="Z_FAA25FCE_18C5_403C_9C68_9D1F88B3F7EB_.wvu.FilterData" hidden="1" oldHidden="1">
    <formula>Allocation!$A$1:$K$1</formula>
    <oldFormula>Allocation!$A$1:$K$1</oldFormula>
  </rdn>
  <rdn rId="0" localSheetId="7" customView="1" name="Z_FAA25FCE_18C5_403C_9C68_9D1F88B3F7EB_.wvu.FilterData" hidden="1" oldHidden="1">
    <formula>'SRS Reviews'!$A$1:$S$136</formula>
    <oldFormula>'SRS Reviews'!$A$1:$S$136</oldFormula>
  </rdn>
  <rdn rId="0" localSheetId="8" customView="1" name="Z_FAA25FCE_18C5_403C_9C68_9D1F88B3F7EB_.wvu.FilterData" hidden="1" oldHidden="1">
    <formula>Estimates!$A$2:$BC$460</formula>
    <oldFormula>Estimates!$A$2:$BC$460</oldFormula>
  </rdn>
  <rdn rId="0" localSheetId="10" customView="1" name="Z_FAA25FCE_18C5_403C_9C68_9D1F88B3F7EB_.wvu.FilterData" hidden="1" oldHidden="1">
    <formula>'Open SWPRs'!$A$1:$H$615</formula>
    <oldFormula>'Open SWPRs'!$A$1:$H$615</oldFormula>
  </rdn>
  <rdn rId="0" localSheetId="12" customView="1" name="Z_FAA25FCE_18C5_403C_9C68_9D1F88B3F7EB_.wvu.FilterData" hidden="1" oldHidden="1">
    <formula>'Build Plan'!$D$3:$L$48</formula>
    <oldFormula>'Build Plan'!$D$3:$L$48</oldFormula>
  </rdn>
  <rcv guid="{FAA25FCE-18C5-403C-9C68-9D1F88B3F7EB}" action="add"/>
</revisions>
</file>

<file path=xl/revisions/revisionLog83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5303" sId="3">
    <oc r="E21">
      <v>6275</v>
    </oc>
    <nc r="E21">
      <v>6247</v>
    </nc>
  </rcc>
  <rcc rId="25304" sId="3">
    <oc r="F21">
      <v>6247</v>
    </oc>
    <nc r="F21">
      <v>6275</v>
    </nc>
  </rcc>
  <rcv guid="{83E26134-8071-4B52-B9C2-8B5396DF70B4}" action="delete"/>
  <rdn rId="0" localSheetId="3" customView="1" name="Z_83E26134_8071_4B52_B9C2_8B5396DF70B4_.wvu.Rows" hidden="1" oldHidden="1">
    <formula>Plan!$489:$751</formula>
    <oldFormula>Plan!$489:$751</oldFormula>
  </rdn>
  <rdn rId="0" localSheetId="3" customView="1" name="Z_83E26134_8071_4B52_B9C2_8B5396DF70B4_.wvu.Cols" hidden="1" oldHidden="1">
    <formula>Plan!$S:$U</formula>
    <oldFormula>Plan!$S:$U</oldFormula>
  </rdn>
  <rdn rId="0" localSheetId="3" customView="1" name="Z_83E26134_8071_4B52_B9C2_8B5396DF70B4_.wvu.FilterData" hidden="1" oldHidden="1">
    <formula>Plan!$A$5:$BQ$469</formula>
    <oldFormula>Plan!$A$5:$BQ$469</oldFormula>
  </rdn>
  <rdn rId="0" localSheetId="4" customView="1" name="Z_83E26134_8071_4B52_B9C2_8B5396DF70B4_.wvu.FilterData" hidden="1" oldHidden="1">
    <formula>'Delivery Docs Plan'!$I$1:$I$38</formula>
    <oldFormula>'Delivery Docs Plan'!$I$1:$I$38</oldFormula>
  </rdn>
  <rdn rId="0" localSheetId="5" customView="1" name="Z_83E26134_8071_4B52_B9C2_8B5396DF70B4_.wvu.Rows" hidden="1" oldHidden="1">
    <formula>'PR Matrix'!$1:$1</formula>
    <oldFormula>'PR Matrix'!$1:$1</oldFormula>
  </rdn>
  <rdn rId="0" localSheetId="5" customView="1" name="Z_83E26134_8071_4B52_B9C2_8B5396DF70B4_.wvu.Cols" hidden="1" oldHidden="1">
    <formula>'PR Matrix'!$JJ:$XFD</formula>
    <oldFormula>'PR Matrix'!$JJ:$XFD</oldFormula>
  </rdn>
  <rdn rId="0" localSheetId="6" customView="1" name="Z_83E26134_8071_4B52_B9C2_8B5396DF70B4_.wvu.Cols" hidden="1" oldHidden="1">
    <formula>Allocation!$L:$XFD</formula>
    <oldFormula>Allocation!$L:$XFD</oldFormula>
  </rdn>
  <rdn rId="0" localSheetId="6" customView="1" name="Z_83E26134_8071_4B52_B9C2_8B5396DF70B4_.wvu.FilterData" hidden="1" oldHidden="1">
    <formula>Allocation!$A$1:$K$1</formula>
    <oldFormula>Allocation!$A$1:$K$1</oldFormula>
  </rdn>
  <rdn rId="0" localSheetId="7" customView="1" name="Z_83E26134_8071_4B52_B9C2_8B5396DF70B4_.wvu.FilterData" hidden="1" oldHidden="1">
    <formula>'SRS Reviews'!$A$1:$S$136</formula>
    <oldFormula>'SRS Reviews'!$A$1:$S$136</oldFormula>
  </rdn>
  <rdn rId="0" localSheetId="8" customView="1" name="Z_83E26134_8071_4B52_B9C2_8B5396DF70B4_.wvu.FilterData" hidden="1" oldHidden="1">
    <formula>Estimates!$A$2:$BC$460</formula>
    <oldFormula>Estimates!$A$2:$BC$460</oldFormula>
  </rdn>
  <rdn rId="0" localSheetId="10" customView="1" name="Z_83E26134_8071_4B52_B9C2_8B5396DF70B4_.wvu.FilterData" hidden="1" oldHidden="1">
    <formula>'Open SWPRs'!$A$1:$H$615</formula>
    <oldFormula>'Open SWPRs'!$A$1:$H$615</oldFormula>
  </rdn>
  <rdn rId="0" localSheetId="12" customView="1" name="Z_83E26134_8071_4B52_B9C2_8B5396DF70B4_.wvu.FilterData" hidden="1" oldHidden="1">
    <formula>'Build Plan'!$D$3:$L$48</formula>
    <oldFormula>'Build Plan'!$D$3:$L$48</oldFormula>
  </rdn>
  <rcv guid="{83E26134-8071-4B52-B9C2-8B5396DF70B4}" action="add"/>
</revisions>
</file>

<file path=xl/revisions/revisionLog83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5317" sId="3">
    <oc r="V64">
      <v>3</v>
    </oc>
    <nc r="V64">
      <v>2</v>
    </nc>
  </rcc>
  <rcc rId="25318" sId="3">
    <oc r="V135" t="inlineStr">
      <is>
        <t>1,3</t>
      </is>
    </oc>
    <nc r="V135" t="inlineStr">
      <is>
        <t>1,2</t>
      </is>
    </nc>
  </rcc>
  <rcc rId="25319" sId="3">
    <oc r="V170">
      <v>3</v>
    </oc>
    <nc r="V170">
      <v>2</v>
    </nc>
  </rcc>
  <rcc rId="25320" sId="3">
    <oc r="V173">
      <v>3</v>
    </oc>
    <nc r="V173">
      <v>2</v>
    </nc>
  </rcc>
</revisions>
</file>

<file path=xl/revisions/revisionLog83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5321" sId="3" odxf="1" dxf="1" numFmtId="21">
    <oc r="F483" t="inlineStr">
      <is>
        <t>TBD</t>
      </is>
    </oc>
    <nc r="F483">
      <v>43201</v>
    </nc>
    <odxf>
      <numFmt numFmtId="0" formatCode="General"/>
    </odxf>
    <ndxf>
      <numFmt numFmtId="21" formatCode="dd\-mmm"/>
    </ndxf>
  </rcc>
</revisions>
</file>

<file path=xl/revisions/revisionLog83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X170" start="0" length="2147483647">
    <dxf>
      <font>
        <color auto="1"/>
      </font>
    </dxf>
  </rfmt>
  <rfmt sheetId="3" sqref="AG170" start="0" length="2147483647">
    <dxf>
      <font>
        <color auto="1"/>
      </font>
    </dxf>
  </rfmt>
  <rfmt sheetId="3" sqref="AX170" start="0" length="2147483647">
    <dxf>
      <font>
        <color auto="1"/>
      </font>
    </dxf>
  </rfmt>
  <rcv guid="{83E26134-8071-4B52-B9C2-8B5396DF70B4}" action="delete"/>
  <rdn rId="0" localSheetId="3" customView="1" name="Z_83E26134_8071_4B52_B9C2_8B5396DF70B4_.wvu.Rows" hidden="1" oldHidden="1">
    <formula>Plan!$489:$751</formula>
    <oldFormula>Plan!$489:$751</oldFormula>
  </rdn>
  <rdn rId="0" localSheetId="3" customView="1" name="Z_83E26134_8071_4B52_B9C2_8B5396DF70B4_.wvu.Cols" hidden="1" oldHidden="1">
    <formula>Plan!$S:$U</formula>
    <oldFormula>Plan!$S:$U</oldFormula>
  </rdn>
  <rdn rId="0" localSheetId="3" customView="1" name="Z_83E26134_8071_4B52_B9C2_8B5396DF70B4_.wvu.FilterData" hidden="1" oldHidden="1">
    <formula>Plan!$A$5:$BQ$469</formula>
    <oldFormula>Plan!$A$5:$BQ$469</oldFormula>
  </rdn>
  <rdn rId="0" localSheetId="4" customView="1" name="Z_83E26134_8071_4B52_B9C2_8B5396DF70B4_.wvu.FilterData" hidden="1" oldHidden="1">
    <formula>'Delivery Docs Plan'!$I$1:$I$38</formula>
    <oldFormula>'Delivery Docs Plan'!$I$1:$I$38</oldFormula>
  </rdn>
  <rdn rId="0" localSheetId="5" customView="1" name="Z_83E26134_8071_4B52_B9C2_8B5396DF70B4_.wvu.Rows" hidden="1" oldHidden="1">
    <formula>'PR Matrix'!$1:$1</formula>
    <oldFormula>'PR Matrix'!$1:$1</oldFormula>
  </rdn>
  <rdn rId="0" localSheetId="5" customView="1" name="Z_83E26134_8071_4B52_B9C2_8B5396DF70B4_.wvu.Cols" hidden="1" oldHidden="1">
    <formula>'PR Matrix'!$JJ:$XFD</formula>
    <oldFormula>'PR Matrix'!$JJ:$XFD</oldFormula>
  </rdn>
  <rdn rId="0" localSheetId="6" customView="1" name="Z_83E26134_8071_4B52_B9C2_8B5396DF70B4_.wvu.Cols" hidden="1" oldHidden="1">
    <formula>Allocation!$L:$XFD</formula>
    <oldFormula>Allocation!$L:$XFD</oldFormula>
  </rdn>
  <rdn rId="0" localSheetId="6" customView="1" name="Z_83E26134_8071_4B52_B9C2_8B5396DF70B4_.wvu.FilterData" hidden="1" oldHidden="1">
    <formula>Allocation!$A$1:$K$1</formula>
    <oldFormula>Allocation!$A$1:$K$1</oldFormula>
  </rdn>
  <rdn rId="0" localSheetId="7" customView="1" name="Z_83E26134_8071_4B52_B9C2_8B5396DF70B4_.wvu.FilterData" hidden="1" oldHidden="1">
    <formula>'SRS Reviews'!$A$1:$S$136</formula>
    <oldFormula>'SRS Reviews'!$A$1:$S$136</oldFormula>
  </rdn>
  <rdn rId="0" localSheetId="8" customView="1" name="Z_83E26134_8071_4B52_B9C2_8B5396DF70B4_.wvu.FilterData" hidden="1" oldHidden="1">
    <formula>Estimates!$A$2:$BC$460</formula>
    <oldFormula>Estimates!$A$2:$BC$460</oldFormula>
  </rdn>
  <rdn rId="0" localSheetId="10" customView="1" name="Z_83E26134_8071_4B52_B9C2_8B5396DF70B4_.wvu.FilterData" hidden="1" oldHidden="1">
    <formula>'Open SWPRs'!$A$1:$H$615</formula>
    <oldFormula>'Open SWPRs'!$A$1:$H$615</oldFormula>
  </rdn>
  <rdn rId="0" localSheetId="12" customView="1" name="Z_83E26134_8071_4B52_B9C2_8B5396DF70B4_.wvu.FilterData" hidden="1" oldHidden="1">
    <formula>'Build Plan'!$D$3:$L$48</formula>
    <oldFormula>'Build Plan'!$D$3:$L$48</oldFormula>
  </rdn>
  <rcv guid="{83E26134-8071-4B52-B9C2-8B5396DF70B4}" action="add"/>
</revisions>
</file>

<file path=xl/revisions/revisionLog83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25334" sheetId="3" source="E170" destination="F170" sourceSheetId="3">
    <rfmt sheetId="3" sqref="F170" start="0" length="0">
      <dxf>
        <font>
          <sz val="8"/>
          <color rgb="FF000000"/>
          <name val="Arial"/>
          <scheme val="none"/>
        </font>
        <alignment vertical="center" wrapText="1" readingOrder="0"/>
        <border outline="0">
          <left style="thin">
            <color indexed="64"/>
          </left>
          <right style="thin">
            <color indexed="64"/>
          </right>
        </border>
      </dxf>
    </rfmt>
  </rm>
  <rcc rId="25335" sId="3">
    <oc r="E64">
      <v>6247</v>
    </oc>
    <nc r="E64"/>
  </rcc>
  <rcc rId="25336" sId="3" odxf="1" dxf="1">
    <nc r="F64">
      <v>6247</v>
    </nc>
    <ndxf>
      <font>
        <sz val="8"/>
        <color rgb="FFFF0000"/>
      </font>
    </ndxf>
  </rcc>
  <rcc rId="25337" sId="3">
    <oc r="Z64">
      <v>60</v>
    </oc>
    <nc r="Z64">
      <v>100</v>
    </nc>
  </rcc>
  <rcc rId="25338" sId="3">
    <oc r="AI64">
      <v>60</v>
    </oc>
    <nc r="AI64">
      <v>100</v>
    </nc>
  </rcc>
  <rcc rId="25339" sId="3">
    <oc r="AY64">
      <v>60</v>
    </oc>
    <nc r="AY64">
      <v>100</v>
    </nc>
  </rcc>
  <rcv guid="{4C910842-2C9A-49B1-8859-E7171BF1B407}" action="delete"/>
  <rdn rId="0" localSheetId="3" customView="1" name="Z_4C910842_2C9A_49B1_8859_E7171BF1B407_.wvu.Rows" hidden="1" oldHidden="1">
    <formula>Plan!$489:$751</formula>
    <oldFormula>Plan!$489:$751</oldFormula>
  </rdn>
  <rdn rId="0" localSheetId="3" customView="1" name="Z_4C910842_2C9A_49B1_8859_E7171BF1B407_.wvu.Cols" hidden="1" oldHidden="1">
    <formula>Plan!$S:$U</formula>
    <oldFormula>Plan!$S:$U</oldFormula>
  </rdn>
  <rdn rId="0" localSheetId="3" customView="1" name="Z_4C910842_2C9A_49B1_8859_E7171BF1B407_.wvu.FilterData" hidden="1" oldHidden="1">
    <formula>Plan!$A$5:$BQ$469</formula>
    <oldFormula>Plan!$A$5:$BQ$469</oldFormula>
  </rdn>
  <rdn rId="0" localSheetId="4" customView="1" name="Z_4C910842_2C9A_49B1_8859_E7171BF1B407_.wvu.FilterData" hidden="1" oldHidden="1">
    <formula>'Delivery Docs Plan'!$I$1:$I$38</formula>
    <oldFormula>'Delivery Docs Plan'!$I$1:$I$38</oldFormula>
  </rdn>
  <rdn rId="0" localSheetId="5" customView="1" name="Z_4C910842_2C9A_49B1_8859_E7171BF1B407_.wvu.Rows" hidden="1" oldHidden="1">
    <formula>'PR Matrix'!$1:$1</formula>
    <oldFormula>'PR Matrix'!$1:$1</oldFormula>
  </rdn>
  <rdn rId="0" localSheetId="5" customView="1" name="Z_4C910842_2C9A_49B1_8859_E7171BF1B407_.wvu.Cols" hidden="1" oldHidden="1">
    <formula>'PR Matrix'!$JJ:$XFD</formula>
    <oldFormula>'PR Matrix'!$JJ:$XFD</oldFormula>
  </rdn>
  <rdn rId="0" localSheetId="6" customView="1" name="Z_4C910842_2C9A_49B1_8859_E7171BF1B407_.wvu.Cols" hidden="1" oldHidden="1">
    <formula>Allocation!$L:$XFD</formula>
    <oldFormula>Allocation!$L:$XFD</oldFormula>
  </rdn>
  <rdn rId="0" localSheetId="6" customView="1" name="Z_4C910842_2C9A_49B1_8859_E7171BF1B407_.wvu.FilterData" hidden="1" oldHidden="1">
    <formula>Allocation!$A$1:$K$1</formula>
    <oldFormula>Allocation!$A$1:$K$1</oldFormula>
  </rdn>
  <rdn rId="0" localSheetId="7" customView="1" name="Z_4C910842_2C9A_49B1_8859_E7171BF1B407_.wvu.FilterData" hidden="1" oldHidden="1">
    <formula>'SRS Reviews'!$A$1:$S$136</formula>
    <oldFormula>'SRS Reviews'!$A$1:$S$136</oldFormula>
  </rdn>
  <rdn rId="0" localSheetId="8" customView="1" name="Z_4C910842_2C9A_49B1_8859_E7171BF1B407_.wvu.FilterData" hidden="1" oldHidden="1">
    <formula>Estimates!$A$2:$BC$460</formula>
    <oldFormula>Estimates!$A$2:$BC$460</oldFormula>
  </rdn>
  <rdn rId="0" localSheetId="10" customView="1" name="Z_4C910842_2C9A_49B1_8859_E7171BF1B407_.wvu.FilterData" hidden="1" oldHidden="1">
    <formula>'Open SWPRs'!$A$1:$H$615</formula>
    <oldFormula>'Open SWPRs'!$A$1:$H$615</oldFormula>
  </rdn>
  <rdn rId="0" localSheetId="12" customView="1" name="Z_4C910842_2C9A_49B1_8859_E7171BF1B407_.wvu.FilterData" hidden="1" oldHidden="1">
    <formula>'Build Plan'!$D$3:$L$48</formula>
    <oldFormula>'Build Plan'!$D$3:$L$48</oldFormula>
  </rdn>
  <rcv guid="{4C910842-2C9A-49B1-8859-E7171BF1B407}" action="add"/>
</revisions>
</file>

<file path=xl/revisions/revisionLog83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5352" sId="3">
    <nc r="BA173">
      <v>30</v>
    </nc>
  </rcc>
  <rcc rId="25353" sId="3">
    <nc r="AQ171">
      <v>100</v>
    </nc>
  </rcc>
  <rcc rId="25354" sId="3">
    <oc r="BA180">
      <v>80</v>
    </oc>
    <nc r="BA180">
      <v>100</v>
    </nc>
  </rcc>
  <rcc rId="25355" sId="3">
    <nc r="AR171">
      <v>100</v>
    </nc>
  </rcc>
  <rcv guid="{39344E0E-2CC4-4BC6-A15E-A66B17AEE943}" action="delete"/>
  <rdn rId="0" localSheetId="3" customView="1" name="Z_39344E0E_2CC4_4BC6_A15E_A66B17AEE943_.wvu.Rows" hidden="1" oldHidden="1">
    <formula>Plan!$489:$751</formula>
    <oldFormula>Plan!$489:$751</oldFormula>
  </rdn>
  <rdn rId="0" localSheetId="3" customView="1" name="Z_39344E0E_2CC4_4BC6_A15E_A66B17AEE943_.wvu.Cols" hidden="1" oldHidden="1">
    <formula>Plan!$S:$U,Plan!$BN:$BT</formula>
    <oldFormula>Plan!$S:$U,Plan!$BN:$BT</oldFormula>
  </rdn>
  <rdn rId="0" localSheetId="3" customView="1" name="Z_39344E0E_2CC4_4BC6_A15E_A66B17AEE943_.wvu.FilterData" hidden="1" oldHidden="1">
    <formula>Plan!$A$5:$BQ$469</formula>
    <oldFormula>Plan!$A$5:$BQ$469</oldFormula>
  </rdn>
  <rdn rId="0" localSheetId="4" customView="1" name="Z_39344E0E_2CC4_4BC6_A15E_A66B17AEE943_.wvu.FilterData" hidden="1" oldHidden="1">
    <formula>'Delivery Docs Plan'!$I$1:$I$38</formula>
    <oldFormula>'Delivery Docs Plan'!$I$1:$I$38</oldFormula>
  </rdn>
  <rdn rId="0" localSheetId="5" customView="1" name="Z_39344E0E_2CC4_4BC6_A15E_A66B17AEE943_.wvu.Rows" hidden="1" oldHidden="1">
    <formula>'PR Matrix'!$1:$2</formula>
    <oldFormula>'PR Matrix'!$1:$2</oldFormula>
  </rdn>
  <rdn rId="0" localSheetId="5" customView="1" name="Z_39344E0E_2CC4_4BC6_A15E_A66B17AEE943_.wvu.Cols" hidden="1" oldHidden="1">
    <formula>'PR Matrix'!$JJ:$XFD</formula>
    <oldFormula>'PR Matrix'!$JJ:$XFD</oldFormula>
  </rdn>
  <rdn rId="0" localSheetId="6" customView="1" name="Z_39344E0E_2CC4_4BC6_A15E_A66B17AEE943_.wvu.Cols" hidden="1" oldHidden="1">
    <formula>Allocation!$L:$XFD</formula>
    <oldFormula>Allocation!$L:$XFD</oldFormula>
  </rdn>
  <rdn rId="0" localSheetId="6" customView="1" name="Z_39344E0E_2CC4_4BC6_A15E_A66B17AEE943_.wvu.FilterData" hidden="1" oldHidden="1">
    <formula>Allocation!$A$1:$K$1</formula>
    <oldFormula>Allocation!$A$1:$K$1</oldFormula>
  </rdn>
  <rdn rId="0" localSheetId="7" customView="1" name="Z_39344E0E_2CC4_4BC6_A15E_A66B17AEE943_.wvu.FilterData" hidden="1" oldHidden="1">
    <formula>'SRS Reviews'!$A$1:$S$136</formula>
    <oldFormula>'SRS Reviews'!$A$1:$S$136</oldFormula>
  </rdn>
  <rdn rId="0" localSheetId="8" customView="1" name="Z_39344E0E_2CC4_4BC6_A15E_A66B17AEE943_.wvu.FilterData" hidden="1" oldHidden="1">
    <formula>Estimates!$A$2:$BC$460</formula>
    <oldFormula>Estimates!$A$2:$BC$460</oldFormula>
  </rdn>
  <rdn rId="0" localSheetId="10" customView="1" name="Z_39344E0E_2CC4_4BC6_A15E_A66B17AEE943_.wvu.FilterData" hidden="1" oldHidden="1">
    <formula>'Open SWPRs'!$A$1:$H$615</formula>
    <oldFormula>'Open SWPRs'!$A$1:$H$615</oldFormula>
  </rdn>
  <rdn rId="0" localSheetId="12" customView="1" name="Z_39344E0E_2CC4_4BC6_A15E_A66B17AEE943_.wvu.FilterData" hidden="1" oldHidden="1">
    <formula>'Build Plan'!$D$3:$L$48</formula>
    <oldFormula>'Build Plan'!$D$3:$L$48</oldFormula>
  </rdn>
  <rcv guid="{39344E0E-2CC4-4BC6-A15E-A66B17AEE943}" action="add"/>
</revisions>
</file>

<file path=xl/revisions/revisionLog83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25368" sheetId="3" source="E168" destination="F168" sourceSheetId="3">
    <rfmt sheetId="3" sqref="F168" start="0" length="0">
      <dxf>
        <font>
          <sz val="8"/>
          <color auto="1"/>
          <name val="Arial"/>
          <scheme val="none"/>
        </font>
        <alignment horizontal="left" vertical="top" wrapText="1" readingOrder="0"/>
        <border outline="0">
          <left style="thin">
            <color indexed="64"/>
          </left>
          <right style="thin">
            <color indexed="64"/>
          </right>
        </border>
      </dxf>
    </rfmt>
  </rm>
  <rcv guid="{83E26134-8071-4B52-B9C2-8B5396DF70B4}" action="delete"/>
  <rdn rId="0" localSheetId="3" customView="1" name="Z_83E26134_8071_4B52_B9C2_8B5396DF70B4_.wvu.Rows" hidden="1" oldHidden="1">
    <formula>Plan!$489:$751</formula>
    <oldFormula>Plan!$489:$751</oldFormula>
  </rdn>
  <rdn rId="0" localSheetId="3" customView="1" name="Z_83E26134_8071_4B52_B9C2_8B5396DF70B4_.wvu.Cols" hidden="1" oldHidden="1">
    <formula>Plan!$S:$U</formula>
    <oldFormula>Plan!$S:$U</oldFormula>
  </rdn>
  <rdn rId="0" localSheetId="3" customView="1" name="Z_83E26134_8071_4B52_B9C2_8B5396DF70B4_.wvu.FilterData" hidden="1" oldHidden="1">
    <formula>Plan!$A$5:$BQ$469</formula>
    <oldFormula>Plan!$A$5:$BQ$469</oldFormula>
  </rdn>
  <rdn rId="0" localSheetId="4" customView="1" name="Z_83E26134_8071_4B52_B9C2_8B5396DF70B4_.wvu.FilterData" hidden="1" oldHidden="1">
    <formula>'Delivery Docs Plan'!$I$1:$I$38</formula>
    <oldFormula>'Delivery Docs Plan'!$I$1:$I$38</oldFormula>
  </rdn>
  <rdn rId="0" localSheetId="5" customView="1" name="Z_83E26134_8071_4B52_B9C2_8B5396DF70B4_.wvu.Rows" hidden="1" oldHidden="1">
    <formula>'PR Matrix'!$1:$1</formula>
    <oldFormula>'PR Matrix'!$1:$1</oldFormula>
  </rdn>
  <rdn rId="0" localSheetId="5" customView="1" name="Z_83E26134_8071_4B52_B9C2_8B5396DF70B4_.wvu.Cols" hidden="1" oldHidden="1">
    <formula>'PR Matrix'!$JJ:$XFD</formula>
    <oldFormula>'PR Matrix'!$JJ:$XFD</oldFormula>
  </rdn>
  <rdn rId="0" localSheetId="6" customView="1" name="Z_83E26134_8071_4B52_B9C2_8B5396DF70B4_.wvu.Cols" hidden="1" oldHidden="1">
    <formula>Allocation!$L:$XFD</formula>
    <oldFormula>Allocation!$L:$XFD</oldFormula>
  </rdn>
  <rdn rId="0" localSheetId="6" customView="1" name="Z_83E26134_8071_4B52_B9C2_8B5396DF70B4_.wvu.FilterData" hidden="1" oldHidden="1">
    <formula>Allocation!$A$1:$K$1</formula>
    <oldFormula>Allocation!$A$1:$K$1</oldFormula>
  </rdn>
  <rdn rId="0" localSheetId="7" customView="1" name="Z_83E26134_8071_4B52_B9C2_8B5396DF70B4_.wvu.FilterData" hidden="1" oldHidden="1">
    <formula>'SRS Reviews'!$A$1:$S$136</formula>
    <oldFormula>'SRS Reviews'!$A$1:$S$136</oldFormula>
  </rdn>
  <rdn rId="0" localSheetId="8" customView="1" name="Z_83E26134_8071_4B52_B9C2_8B5396DF70B4_.wvu.FilterData" hidden="1" oldHidden="1">
    <formula>Estimates!$A$2:$BC$460</formula>
    <oldFormula>Estimates!$A$2:$BC$460</oldFormula>
  </rdn>
  <rdn rId="0" localSheetId="10" customView="1" name="Z_83E26134_8071_4B52_B9C2_8B5396DF70B4_.wvu.FilterData" hidden="1" oldHidden="1">
    <formula>'Open SWPRs'!$A$1:$H$615</formula>
    <oldFormula>'Open SWPRs'!$A$1:$H$615</oldFormula>
  </rdn>
  <rdn rId="0" localSheetId="12" customView="1" name="Z_83E26134_8071_4B52_B9C2_8B5396DF70B4_.wvu.FilterData" hidden="1" oldHidden="1">
    <formula>'Build Plan'!$D$3:$L$48</formula>
    <oldFormula>'Build Plan'!$D$3:$L$48</oldFormula>
  </rdn>
  <rcv guid="{83E26134-8071-4B52-B9C2-8B5396DF70B4}" action="add"/>
</revisions>
</file>

<file path=xl/revisions/revisionLog83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5381" sId="3">
    <oc r="AA168">
      <v>1</v>
    </oc>
    <nc r="AA168">
      <v>100</v>
    </nc>
  </rcc>
  <rcc rId="25382" sId="3">
    <oc r="AJ168">
      <v>1</v>
    </oc>
    <nc r="AJ168">
      <v>100</v>
    </nc>
  </rcc>
  <rcc rId="25383" sId="3">
    <oc r="BA168">
      <v>1</v>
    </oc>
    <nc r="BA168">
      <v>100</v>
    </nc>
  </rcc>
  <rcc rId="25384" sId="3">
    <nc r="AR168">
      <v>100</v>
    </nc>
  </rcc>
</revisions>
</file>

<file path=xl/revisions/revisionLog84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5385" sId="3">
    <nc r="AA187">
      <v>1</v>
    </nc>
  </rcc>
  <rcc rId="25386" sId="3">
    <nc r="AJ187">
      <v>1</v>
    </nc>
  </rcc>
  <rcc rId="25387" sId="3">
    <nc r="AR187">
      <v>1</v>
    </nc>
  </rcc>
  <rcc rId="25388" sId="3">
    <nc r="BA187">
      <v>1</v>
    </nc>
  </rcc>
</revisions>
</file>

<file path=xl/revisions/revisionLog84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FAA25FCE-18C5-403C-9C68-9D1F88B3F7EB}" action="delete"/>
  <rdn rId="0" localSheetId="3" customView="1" name="Z_FAA25FCE_18C5_403C_9C68_9D1F88B3F7EB_.wvu.Rows" hidden="1" oldHidden="1">
    <formula>Plan!$489:$751</formula>
    <oldFormula>Plan!$489:$751</oldFormula>
  </rdn>
  <rdn rId="0" localSheetId="3" customView="1" name="Z_FAA25FCE_18C5_403C_9C68_9D1F88B3F7EB_.wvu.Cols" hidden="1" oldHidden="1">
    <formula>Plan!$I:$P,Plan!$S:$U,Plan!$BQ:$BT</formula>
    <oldFormula>Plan!$I:$P,Plan!$S:$U,Plan!$BQ:$BT</oldFormula>
  </rdn>
  <rdn rId="0" localSheetId="3" customView="1" name="Z_FAA25FCE_18C5_403C_9C68_9D1F88B3F7EB_.wvu.FilterData" hidden="1" oldHidden="1">
    <formula>Plan!$A$5:$BQ$469</formula>
    <oldFormula>Plan!$A$5:$BQ$469</oldFormula>
  </rdn>
  <rdn rId="0" localSheetId="4" customView="1" name="Z_FAA25FCE_18C5_403C_9C68_9D1F88B3F7EB_.wvu.FilterData" hidden="1" oldHidden="1">
    <formula>'Delivery Docs Plan'!$I$1:$I$38</formula>
    <oldFormula>'Delivery Docs Plan'!$I$1:$I$38</oldFormula>
  </rdn>
  <rdn rId="0" localSheetId="5" customView="1" name="Z_FAA25FCE_18C5_403C_9C68_9D1F88B3F7EB_.wvu.Rows" hidden="1" oldHidden="1">
    <formula>'PR Matrix'!$1:$1</formula>
    <oldFormula>'PR Matrix'!$1:$1</oldFormula>
  </rdn>
  <rdn rId="0" localSheetId="5" customView="1" name="Z_FAA25FCE_18C5_403C_9C68_9D1F88B3F7EB_.wvu.Cols" hidden="1" oldHidden="1">
    <formula>'PR Matrix'!$JJ:$XFD</formula>
    <oldFormula>'PR Matrix'!$JJ:$XFD</oldFormula>
  </rdn>
  <rdn rId="0" localSheetId="6" customView="1" name="Z_FAA25FCE_18C5_403C_9C68_9D1F88B3F7EB_.wvu.Cols" hidden="1" oldHidden="1">
    <formula>Allocation!$L:$XFD</formula>
    <oldFormula>Allocation!$L:$XFD</oldFormula>
  </rdn>
  <rdn rId="0" localSheetId="6" customView="1" name="Z_FAA25FCE_18C5_403C_9C68_9D1F88B3F7EB_.wvu.FilterData" hidden="1" oldHidden="1">
    <formula>Allocation!$A$1:$K$1</formula>
    <oldFormula>Allocation!$A$1:$K$1</oldFormula>
  </rdn>
  <rdn rId="0" localSheetId="7" customView="1" name="Z_FAA25FCE_18C5_403C_9C68_9D1F88B3F7EB_.wvu.FilterData" hidden="1" oldHidden="1">
    <formula>'SRS Reviews'!$A$1:$S$136</formula>
    <oldFormula>'SRS Reviews'!$A$1:$S$136</oldFormula>
  </rdn>
  <rdn rId="0" localSheetId="8" customView="1" name="Z_FAA25FCE_18C5_403C_9C68_9D1F88B3F7EB_.wvu.FilterData" hidden="1" oldHidden="1">
    <formula>Estimates!$A$2:$BC$460</formula>
    <oldFormula>Estimates!$A$2:$BC$460</oldFormula>
  </rdn>
  <rdn rId="0" localSheetId="10" customView="1" name="Z_FAA25FCE_18C5_403C_9C68_9D1F88B3F7EB_.wvu.FilterData" hidden="1" oldHidden="1">
    <formula>'Open SWPRs'!$A$1:$H$615</formula>
    <oldFormula>'Open SWPRs'!$A$1:$H$615</oldFormula>
  </rdn>
  <rdn rId="0" localSheetId="12" customView="1" name="Z_FAA25FCE_18C5_403C_9C68_9D1F88B3F7EB_.wvu.FilterData" hidden="1" oldHidden="1">
    <formula>'Build Plan'!$D$3:$L$48</formula>
    <oldFormula>'Build Plan'!$D$3:$L$48</oldFormula>
  </rdn>
  <rcv guid="{FAA25FCE-18C5-403C-9C68-9D1F88B3F7EB}" action="add"/>
</revisions>
</file>

<file path=xl/revisions/revisionLog84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E484:F484" start="0" length="2147483647">
    <dxf>
      <font>
        <strike/>
      </font>
    </dxf>
  </rfmt>
</revisions>
</file>

<file path=xl/revisions/revisionLog84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5401" sId="3">
    <oc r="Z170">
      <v>70</v>
    </oc>
    <nc r="Z170">
      <v>100</v>
    </nc>
  </rcc>
  <rcc rId="25402" sId="3">
    <oc r="AI170">
      <v>70</v>
    </oc>
    <nc r="AI170">
      <v>100</v>
    </nc>
  </rcc>
  <rcc rId="25403" sId="3">
    <nc r="AQ170">
      <v>100</v>
    </nc>
  </rcc>
  <rcv guid="{6C263B97-64ED-4CE6-9B05-42BE2811A349}" action="delete"/>
  <rdn rId="0" localSheetId="3" customView="1" name="Z_6C263B97_64ED_4CE6_9B05_42BE2811A349_.wvu.Rows" hidden="1" oldHidden="1">
    <formula>Plan!$489:$751</formula>
    <oldFormula>Plan!$489:$751</oldFormula>
  </rdn>
  <rdn rId="0" localSheetId="3" customView="1" name="Z_6C263B97_64ED_4CE6_9B05_42BE2811A349_.wvu.Cols" hidden="1" oldHidden="1">
    <formula>Plan!$S:$U,Plan!$BQ:$BT</formula>
    <oldFormula>Plan!$S:$U,Plan!$BQ:$BT</oldFormula>
  </rdn>
  <rdn rId="0" localSheetId="3" customView="1" name="Z_6C263B97_64ED_4CE6_9B05_42BE2811A349_.wvu.FilterData" hidden="1" oldHidden="1">
    <formula>Plan!$A$5:$BQ$469</formula>
    <oldFormula>Plan!$A$5:$BQ$469</oldFormula>
  </rdn>
  <rdn rId="0" localSheetId="4" customView="1" name="Z_6C263B97_64ED_4CE6_9B05_42BE2811A349_.wvu.FilterData" hidden="1" oldHidden="1">
    <formula>'Delivery Docs Plan'!$I$1:$I$38</formula>
    <oldFormula>'Delivery Docs Plan'!$I$1:$I$38</oldFormula>
  </rdn>
  <rdn rId="0" localSheetId="5" customView="1" name="Z_6C263B97_64ED_4CE6_9B05_42BE2811A349_.wvu.Rows" hidden="1" oldHidden="1">
    <formula>'PR Matrix'!$1:$1</formula>
    <oldFormula>'PR Matrix'!$1:$1</oldFormula>
  </rdn>
  <rdn rId="0" localSheetId="5" customView="1" name="Z_6C263B97_64ED_4CE6_9B05_42BE2811A349_.wvu.Cols" hidden="1" oldHidden="1">
    <formula>'PR Matrix'!$JJ:$XFD</formula>
    <oldFormula>'PR Matrix'!$JJ:$XFD</oldFormula>
  </rdn>
  <rdn rId="0" localSheetId="6" customView="1" name="Z_6C263B97_64ED_4CE6_9B05_42BE2811A349_.wvu.Cols" hidden="1" oldHidden="1">
    <formula>Allocation!$L:$XFD</formula>
    <oldFormula>Allocation!$L:$XFD</oldFormula>
  </rdn>
  <rdn rId="0" localSheetId="6" customView="1" name="Z_6C263B97_64ED_4CE6_9B05_42BE2811A349_.wvu.FilterData" hidden="1" oldHidden="1">
    <formula>Allocation!$A$1:$K$1</formula>
    <oldFormula>Allocation!$A$1:$K$1</oldFormula>
  </rdn>
  <rdn rId="0" localSheetId="7" customView="1" name="Z_6C263B97_64ED_4CE6_9B05_42BE2811A349_.wvu.FilterData" hidden="1" oldHidden="1">
    <formula>'SRS Reviews'!$A$1:$S$136</formula>
    <oldFormula>'SRS Reviews'!$A$1:$S$136</oldFormula>
  </rdn>
  <rdn rId="0" localSheetId="8" customView="1" name="Z_6C263B97_64ED_4CE6_9B05_42BE2811A349_.wvu.FilterData" hidden="1" oldHidden="1">
    <formula>Estimates!$A$2:$BC$460</formula>
    <oldFormula>Estimates!$A$2:$BC$460</oldFormula>
  </rdn>
  <rdn rId="0" localSheetId="10" customView="1" name="Z_6C263B97_64ED_4CE6_9B05_42BE2811A349_.wvu.FilterData" hidden="1" oldHidden="1">
    <formula>'Open SWPRs'!$A$1:$H$615</formula>
    <oldFormula>'Open SWPRs'!$A$1:$H$615</oldFormula>
  </rdn>
  <rdn rId="0" localSheetId="12" customView="1" name="Z_6C263B97_64ED_4CE6_9B05_42BE2811A349_.wvu.FilterData" hidden="1" oldHidden="1">
    <formula>'Build Plan'!$D$3:$L$48</formula>
    <oldFormula>'Build Plan'!$D$3:$L$48</oldFormula>
  </rdn>
  <rcv guid="{6C263B97-64ED-4CE6-9B05-42BE2811A349}" action="add"/>
</revisions>
</file>

<file path=xl/revisions/revisionLog84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5416" sId="3">
    <nc r="AK168">
      <v>1</v>
    </nc>
  </rcc>
  <rcc rId="25417" sId="3">
    <nc r="BB168">
      <v>1</v>
    </nc>
  </rcc>
  <rcv guid="{AE09ED29-F6F7-475A-B5BB-3958EA691268}" action="delete"/>
  <rdn rId="0" localSheetId="3" customView="1" name="Z_AE09ED29_F6F7_475A_B5BB_3958EA691268_.wvu.Rows" hidden="1" oldHidden="1">
    <formula>Plan!$489:$751</formula>
    <oldFormula>Plan!$489:$751</oldFormula>
  </rdn>
  <rdn rId="0" localSheetId="3" customView="1" name="Z_AE09ED29_F6F7_475A_B5BB_3958EA691268_.wvu.Cols" hidden="1" oldHidden="1">
    <formula>Plan!$S:$U</formula>
    <oldFormula>Plan!$S:$U</oldFormula>
  </rdn>
  <rdn rId="0" localSheetId="3" customView="1" name="Z_AE09ED29_F6F7_475A_B5BB_3958EA691268_.wvu.FilterData" hidden="1" oldHidden="1">
    <formula>Plan!$A$5:$BQ$469</formula>
    <oldFormula>Plan!$A$5:$BQ$469</oldFormula>
  </rdn>
  <rdn rId="0" localSheetId="4" customView="1" name="Z_AE09ED29_F6F7_475A_B5BB_3958EA691268_.wvu.FilterData" hidden="1" oldHidden="1">
    <formula>'Delivery Docs Plan'!$I$1:$I$38</formula>
    <oldFormula>'Delivery Docs Plan'!$I$1:$I$38</oldFormula>
  </rdn>
  <rdn rId="0" localSheetId="5" customView="1" name="Z_AE09ED29_F6F7_475A_B5BB_3958EA691268_.wvu.Rows" hidden="1" oldHidden="1">
    <formula>'PR Matrix'!$1:$1</formula>
    <oldFormula>'PR Matrix'!$1:$1</oldFormula>
  </rdn>
  <rdn rId="0" localSheetId="5" customView="1" name="Z_AE09ED29_F6F7_475A_B5BB_3958EA691268_.wvu.Cols" hidden="1" oldHidden="1">
    <formula>'PR Matrix'!$JJ:$XFD</formula>
    <oldFormula>'PR Matrix'!$JJ:$XFD</oldFormula>
  </rdn>
  <rdn rId="0" localSheetId="6" customView="1" name="Z_AE09ED29_F6F7_475A_B5BB_3958EA691268_.wvu.Cols" hidden="1" oldHidden="1">
    <formula>Allocation!$L:$XFD</formula>
    <oldFormula>Allocation!$L:$XFD</oldFormula>
  </rdn>
  <rdn rId="0" localSheetId="6" customView="1" name="Z_AE09ED29_F6F7_475A_B5BB_3958EA691268_.wvu.FilterData" hidden="1" oldHidden="1">
    <formula>Allocation!$A$1:$K$1</formula>
    <oldFormula>Allocation!$A$1:$K$1</oldFormula>
  </rdn>
  <rdn rId="0" localSheetId="7" customView="1" name="Z_AE09ED29_F6F7_475A_B5BB_3958EA691268_.wvu.FilterData" hidden="1" oldHidden="1">
    <formula>'SRS Reviews'!$A$1:$S$136</formula>
    <oldFormula>'SRS Reviews'!$A$1:$S$136</oldFormula>
  </rdn>
  <rdn rId="0" localSheetId="8" customView="1" name="Z_AE09ED29_F6F7_475A_B5BB_3958EA691268_.wvu.FilterData" hidden="1" oldHidden="1">
    <formula>Estimates!$A$2:$BC$460</formula>
    <oldFormula>Estimates!$A$2:$BC$460</oldFormula>
  </rdn>
  <rdn rId="0" localSheetId="10" customView="1" name="Z_AE09ED29_F6F7_475A_B5BB_3958EA691268_.wvu.FilterData" hidden="1" oldHidden="1">
    <formula>'Open SWPRs'!$A$1:$H$615</formula>
    <oldFormula>'Open SWPRs'!$A$1:$H$615</oldFormula>
  </rdn>
  <rdn rId="0" localSheetId="12" customView="1" name="Z_AE09ED29_F6F7_475A_B5BB_3958EA691268_.wvu.FilterData" hidden="1" oldHidden="1">
    <formula>'Build Plan'!$D$3:$L$48</formula>
    <oldFormula>'Build Plan'!$D$3:$L$48</oldFormula>
  </rdn>
  <rcv guid="{AE09ED29-F6F7-475A-B5BB-3958EA691268}" action="add"/>
</revisions>
</file>

<file path=xl/revisions/revisionLog84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5430" sId="3">
    <oc r="AY170">
      <v>70</v>
    </oc>
    <nc r="AY170">
      <v>100</v>
    </nc>
  </rcc>
  <rcv guid="{6C263B97-64ED-4CE6-9B05-42BE2811A349}" action="delete"/>
  <rdn rId="0" localSheetId="3" customView="1" name="Z_6C263B97_64ED_4CE6_9B05_42BE2811A349_.wvu.Rows" hidden="1" oldHidden="1">
    <formula>Plan!$489:$751</formula>
    <oldFormula>Plan!$489:$751</oldFormula>
  </rdn>
  <rdn rId="0" localSheetId="3" customView="1" name="Z_6C263B97_64ED_4CE6_9B05_42BE2811A349_.wvu.Cols" hidden="1" oldHidden="1">
    <formula>Plan!$S:$U,Plan!$BQ:$BT</formula>
    <oldFormula>Plan!$S:$U,Plan!$BQ:$BT</oldFormula>
  </rdn>
  <rdn rId="0" localSheetId="3" customView="1" name="Z_6C263B97_64ED_4CE6_9B05_42BE2811A349_.wvu.FilterData" hidden="1" oldHidden="1">
    <formula>Plan!$A$5:$BQ$469</formula>
    <oldFormula>Plan!$A$5:$BQ$469</oldFormula>
  </rdn>
  <rdn rId="0" localSheetId="4" customView="1" name="Z_6C263B97_64ED_4CE6_9B05_42BE2811A349_.wvu.FilterData" hidden="1" oldHidden="1">
    <formula>'Delivery Docs Plan'!$I$1:$I$38</formula>
    <oldFormula>'Delivery Docs Plan'!$I$1:$I$38</oldFormula>
  </rdn>
  <rdn rId="0" localSheetId="5" customView="1" name="Z_6C263B97_64ED_4CE6_9B05_42BE2811A349_.wvu.Rows" hidden="1" oldHidden="1">
    <formula>'PR Matrix'!$1:$1</formula>
    <oldFormula>'PR Matrix'!$1:$1</oldFormula>
  </rdn>
  <rdn rId="0" localSheetId="5" customView="1" name="Z_6C263B97_64ED_4CE6_9B05_42BE2811A349_.wvu.Cols" hidden="1" oldHidden="1">
    <formula>'PR Matrix'!$JJ:$XFD</formula>
    <oldFormula>'PR Matrix'!$JJ:$XFD</oldFormula>
  </rdn>
  <rdn rId="0" localSheetId="6" customView="1" name="Z_6C263B97_64ED_4CE6_9B05_42BE2811A349_.wvu.Cols" hidden="1" oldHidden="1">
    <formula>Allocation!$L:$XFD</formula>
    <oldFormula>Allocation!$L:$XFD</oldFormula>
  </rdn>
  <rdn rId="0" localSheetId="6" customView="1" name="Z_6C263B97_64ED_4CE6_9B05_42BE2811A349_.wvu.FilterData" hidden="1" oldHidden="1">
    <formula>Allocation!$A$1:$K$1</formula>
    <oldFormula>Allocation!$A$1:$K$1</oldFormula>
  </rdn>
  <rdn rId="0" localSheetId="7" customView="1" name="Z_6C263B97_64ED_4CE6_9B05_42BE2811A349_.wvu.FilterData" hidden="1" oldHidden="1">
    <formula>'SRS Reviews'!$A$1:$S$136</formula>
    <oldFormula>'SRS Reviews'!$A$1:$S$136</oldFormula>
  </rdn>
  <rdn rId="0" localSheetId="8" customView="1" name="Z_6C263B97_64ED_4CE6_9B05_42BE2811A349_.wvu.FilterData" hidden="1" oldHidden="1">
    <formula>Estimates!$A$2:$BC$460</formula>
    <oldFormula>Estimates!$A$2:$BC$460</oldFormula>
  </rdn>
  <rdn rId="0" localSheetId="10" customView="1" name="Z_6C263B97_64ED_4CE6_9B05_42BE2811A349_.wvu.FilterData" hidden="1" oldHidden="1">
    <formula>'Open SWPRs'!$A$1:$H$615</formula>
    <oldFormula>'Open SWPRs'!$A$1:$H$615</oldFormula>
  </rdn>
  <rdn rId="0" localSheetId="12" customView="1" name="Z_6C263B97_64ED_4CE6_9B05_42BE2811A349_.wvu.FilterData" hidden="1" oldHidden="1">
    <formula>'Build Plan'!$D$3:$L$48</formula>
    <oldFormula>'Build Plan'!$D$3:$L$48</oldFormula>
  </rdn>
  <rcv guid="{6C263B97-64ED-4CE6-9B05-42BE2811A349}" action="add"/>
</revisions>
</file>

<file path=xl/revisions/revisionLog84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5443" sId="3">
    <oc r="E135">
      <v>6247</v>
    </oc>
    <nc r="E135"/>
  </rcc>
  <rcc rId="25444" sId="3">
    <oc r="F135">
      <v>6207</v>
    </oc>
    <nc r="F135" t="inlineStr">
      <is>
        <t>6207, 6247</t>
      </is>
    </nc>
  </rcc>
  <rcc rId="25445" sId="3">
    <oc r="Z135">
      <v>50</v>
    </oc>
    <nc r="Z135">
      <v>100</v>
    </nc>
  </rcc>
  <rcmt sheetId="3" cell="Z135" guid="{00000000-0000-0000-0000-000000000000}" action="delete" author="Rajan, Pragadesh"/>
  <rcmt sheetId="3" cell="AI135" guid="{00000000-0000-0000-0000-000000000000}" action="delete" author="Rajan, Pragadesh"/>
  <rcc rId="25446" sId="3">
    <oc r="AI135">
      <v>50</v>
    </oc>
    <nc r="AI135">
      <v>100</v>
    </nc>
  </rcc>
  <rcmt sheetId="3" cell="AQ135" guid="{00000000-0000-0000-0000-000000000000}" action="delete" author="Rajan, Pragadesh"/>
  <rcc rId="25447" sId="3">
    <oc r="AQ135">
      <v>50</v>
    </oc>
    <nc r="AQ135">
      <v>100</v>
    </nc>
  </rcc>
  <rcmt sheetId="3" cell="AY135" guid="{00000000-0000-0000-0000-000000000000}" action="delete" author="Rajan, Pragadesh"/>
  <rcc rId="25448" sId="3">
    <oc r="AY135">
      <v>50</v>
    </oc>
    <nc r="AY135">
      <v>100</v>
    </nc>
  </rcc>
  <rcv guid="{00CA5430-6B3A-4E12-B07E-9C9EC9D8F7A7}" action="delete"/>
  <rdn rId="0" localSheetId="3" customView="1" name="Z_00CA5430_6B3A_4E12_B07E_9C9EC9D8F7A7_.wvu.Rows" hidden="1" oldHidden="1">
    <formula>Plan!$489:$751</formula>
    <oldFormula>Plan!$489:$751</oldFormula>
  </rdn>
  <rdn rId="0" localSheetId="3" customView="1" name="Z_00CA5430_6B3A_4E12_B07E_9C9EC9D8F7A7_.wvu.Cols" hidden="1" oldHidden="1">
    <formula>Plan!$S:$U,Plan!$AL:$AL,Plan!$AN:$AN,Plan!$BQ:$BT</formula>
    <oldFormula>Plan!$S:$U,Plan!$AL:$AL,Plan!$AN:$AN,Plan!$BQ:$BT</oldFormula>
  </rdn>
  <rdn rId="0" localSheetId="3" customView="1" name="Z_00CA5430_6B3A_4E12_B07E_9C9EC9D8F7A7_.wvu.FilterData" hidden="1" oldHidden="1">
    <formula>Plan!$A$5:$BQ$469</formula>
    <oldFormula>Plan!$A$5:$BQ$469</oldFormula>
  </rdn>
  <rdn rId="0" localSheetId="4" customView="1" name="Z_00CA5430_6B3A_4E12_B07E_9C9EC9D8F7A7_.wvu.FilterData" hidden="1" oldHidden="1">
    <formula>'Delivery Docs Plan'!$I$1:$I$38</formula>
    <oldFormula>'Delivery Docs Plan'!$I$1:$I$38</oldFormula>
  </rdn>
  <rdn rId="0" localSheetId="5" customView="1" name="Z_00CA5430_6B3A_4E12_B07E_9C9EC9D8F7A7_.wvu.Rows" hidden="1" oldHidden="1">
    <formula>'PR Matrix'!$1:$1</formula>
    <oldFormula>'PR Matrix'!$1:$1</oldFormula>
  </rdn>
  <rdn rId="0" localSheetId="5" customView="1" name="Z_00CA5430_6B3A_4E12_B07E_9C9EC9D8F7A7_.wvu.Cols" hidden="1" oldHidden="1">
    <formula>'PR Matrix'!$JJ:$XFD</formula>
    <oldFormula>'PR Matrix'!$JJ:$XFD</oldFormula>
  </rdn>
  <rdn rId="0" localSheetId="6" customView="1" name="Z_00CA5430_6B3A_4E12_B07E_9C9EC9D8F7A7_.wvu.Cols" hidden="1" oldHidden="1">
    <formula>Allocation!$L:$XFD</formula>
    <oldFormula>Allocation!$L:$XFD</oldFormula>
  </rdn>
  <rdn rId="0" localSheetId="6" customView="1" name="Z_00CA5430_6B3A_4E12_B07E_9C9EC9D8F7A7_.wvu.FilterData" hidden="1" oldHidden="1">
    <formula>Allocation!$A$1:$K$1</formula>
    <oldFormula>Allocation!$A$1:$K$1</oldFormula>
  </rdn>
  <rdn rId="0" localSheetId="7" customView="1" name="Z_00CA5430_6B3A_4E12_B07E_9C9EC9D8F7A7_.wvu.FilterData" hidden="1" oldHidden="1">
    <formula>'SRS Reviews'!$A$1:$S$136</formula>
    <oldFormula>'SRS Reviews'!$A$1:$S$136</oldFormula>
  </rdn>
  <rdn rId="0" localSheetId="8" customView="1" name="Z_00CA5430_6B3A_4E12_B07E_9C9EC9D8F7A7_.wvu.FilterData" hidden="1" oldHidden="1">
    <formula>Estimates!$A$2:$BC$460</formula>
    <oldFormula>Estimates!$A$2:$BC$460</oldFormula>
  </rdn>
  <rdn rId="0" localSheetId="10" customView="1" name="Z_00CA5430_6B3A_4E12_B07E_9C9EC9D8F7A7_.wvu.FilterData" hidden="1" oldHidden="1">
    <formula>'Open SWPRs'!$A$1:$H$615</formula>
    <oldFormula>'Open SWPRs'!$A$1:$H$615</oldFormula>
  </rdn>
  <rdn rId="0" localSheetId="12" customView="1" name="Z_00CA5430_6B3A_4E12_B07E_9C9EC9D8F7A7_.wvu.FilterData" hidden="1" oldHidden="1">
    <formula>'Build Plan'!$D$3:$L$48</formula>
    <oldFormula>'Build Plan'!$D$3:$L$48</oldFormula>
  </rdn>
  <rcv guid="{00CA5430-6B3A-4E12-B07E-9C9EC9D8F7A7}" action="add"/>
</revisions>
</file>

<file path=xl/revisions/revisionLog84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FAA25FCE-18C5-403C-9C68-9D1F88B3F7EB}" action="delete"/>
  <rdn rId="0" localSheetId="3" customView="1" name="Z_FAA25FCE_18C5_403C_9C68_9D1F88B3F7EB_.wvu.Rows" hidden="1" oldHidden="1">
    <formula>Plan!$489:$751</formula>
    <oldFormula>Plan!$489:$751</oldFormula>
  </rdn>
  <rdn rId="0" localSheetId="3" customView="1" name="Z_FAA25FCE_18C5_403C_9C68_9D1F88B3F7EB_.wvu.Cols" hidden="1" oldHidden="1">
    <formula>Plan!$I:$P,Plan!$S:$U,Plan!$BQ:$BT</formula>
    <oldFormula>Plan!$I:$P,Plan!$S:$U,Plan!$BQ:$BT</oldFormula>
  </rdn>
  <rdn rId="0" localSheetId="3" customView="1" name="Z_FAA25FCE_18C5_403C_9C68_9D1F88B3F7EB_.wvu.FilterData" hidden="1" oldHidden="1">
    <formula>Plan!$A$5:$BQ$469</formula>
    <oldFormula>Plan!$A$5:$BQ$469</oldFormula>
  </rdn>
  <rdn rId="0" localSheetId="4" customView="1" name="Z_FAA25FCE_18C5_403C_9C68_9D1F88B3F7EB_.wvu.FilterData" hidden="1" oldHidden="1">
    <formula>'Delivery Docs Plan'!$I$1:$I$38</formula>
    <oldFormula>'Delivery Docs Plan'!$I$1:$I$38</oldFormula>
  </rdn>
  <rdn rId="0" localSheetId="5" customView="1" name="Z_FAA25FCE_18C5_403C_9C68_9D1F88B3F7EB_.wvu.Rows" hidden="1" oldHidden="1">
    <formula>'PR Matrix'!$1:$1</formula>
    <oldFormula>'PR Matrix'!$1:$1</oldFormula>
  </rdn>
  <rdn rId="0" localSheetId="5" customView="1" name="Z_FAA25FCE_18C5_403C_9C68_9D1F88B3F7EB_.wvu.Cols" hidden="1" oldHidden="1">
    <formula>'PR Matrix'!$JJ:$XFD</formula>
    <oldFormula>'PR Matrix'!$JJ:$XFD</oldFormula>
  </rdn>
  <rdn rId="0" localSheetId="6" customView="1" name="Z_FAA25FCE_18C5_403C_9C68_9D1F88B3F7EB_.wvu.Cols" hidden="1" oldHidden="1">
    <formula>Allocation!$L:$XFD</formula>
    <oldFormula>Allocation!$L:$XFD</oldFormula>
  </rdn>
  <rdn rId="0" localSheetId="6" customView="1" name="Z_FAA25FCE_18C5_403C_9C68_9D1F88B3F7EB_.wvu.FilterData" hidden="1" oldHidden="1">
    <formula>Allocation!$A$1:$K$1</formula>
    <oldFormula>Allocation!$A$1:$K$1</oldFormula>
  </rdn>
  <rdn rId="0" localSheetId="7" customView="1" name="Z_FAA25FCE_18C5_403C_9C68_9D1F88B3F7EB_.wvu.FilterData" hidden="1" oldHidden="1">
    <formula>'SRS Reviews'!$A$1:$S$136</formula>
    <oldFormula>'SRS Reviews'!$A$1:$S$136</oldFormula>
  </rdn>
  <rdn rId="0" localSheetId="8" customView="1" name="Z_FAA25FCE_18C5_403C_9C68_9D1F88B3F7EB_.wvu.FilterData" hidden="1" oldHidden="1">
    <formula>Estimates!$A$2:$BC$460</formula>
    <oldFormula>Estimates!$A$2:$BC$460</oldFormula>
  </rdn>
  <rdn rId="0" localSheetId="10" customView="1" name="Z_FAA25FCE_18C5_403C_9C68_9D1F88B3F7EB_.wvu.FilterData" hidden="1" oldHidden="1">
    <formula>'Open SWPRs'!$A$1:$H$615</formula>
    <oldFormula>'Open SWPRs'!$A$1:$H$615</oldFormula>
  </rdn>
  <rdn rId="0" localSheetId="12" customView="1" name="Z_FAA25FCE_18C5_403C_9C68_9D1F88B3F7EB_.wvu.FilterData" hidden="1" oldHidden="1">
    <formula>'Build Plan'!$D$3:$L$48</formula>
    <oldFormula>'Build Plan'!$D$3:$L$48</oldFormula>
  </rdn>
  <rcv guid="{FAA25FCE-18C5-403C-9C68-9D1F88B3F7EB}" action="add"/>
</revisions>
</file>

<file path=xl/revisions/revisionLog84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5473" sId="3">
    <oc r="AR415">
      <v>50</v>
    </oc>
    <nc r="AR415">
      <v>99</v>
    </nc>
  </rcc>
  <rcv guid="{FAA25FCE-18C5-403C-9C68-9D1F88B3F7EB}" action="delete"/>
  <rdn rId="0" localSheetId="3" customView="1" name="Z_FAA25FCE_18C5_403C_9C68_9D1F88B3F7EB_.wvu.Rows" hidden="1" oldHidden="1">
    <formula>Plan!$489:$751</formula>
    <oldFormula>Plan!$489:$751</oldFormula>
  </rdn>
  <rdn rId="0" localSheetId="3" customView="1" name="Z_FAA25FCE_18C5_403C_9C68_9D1F88B3F7EB_.wvu.Cols" hidden="1" oldHidden="1">
    <formula>Plan!$I:$P,Plan!$S:$U,Plan!$BQ:$BT</formula>
    <oldFormula>Plan!$I:$P,Plan!$S:$U,Plan!$BQ:$BT</oldFormula>
  </rdn>
  <rdn rId="0" localSheetId="3" customView="1" name="Z_FAA25FCE_18C5_403C_9C68_9D1F88B3F7EB_.wvu.FilterData" hidden="1" oldHidden="1">
    <formula>Plan!$A$5:$BQ$469</formula>
    <oldFormula>Plan!$A$5:$BQ$469</oldFormula>
  </rdn>
  <rdn rId="0" localSheetId="4" customView="1" name="Z_FAA25FCE_18C5_403C_9C68_9D1F88B3F7EB_.wvu.FilterData" hidden="1" oldHidden="1">
    <formula>'Delivery Docs Plan'!$I$1:$I$38</formula>
    <oldFormula>'Delivery Docs Plan'!$I$1:$I$38</oldFormula>
  </rdn>
  <rdn rId="0" localSheetId="5" customView="1" name="Z_FAA25FCE_18C5_403C_9C68_9D1F88B3F7EB_.wvu.Rows" hidden="1" oldHidden="1">
    <formula>'PR Matrix'!$1:$1</formula>
    <oldFormula>'PR Matrix'!$1:$1</oldFormula>
  </rdn>
  <rdn rId="0" localSheetId="5" customView="1" name="Z_FAA25FCE_18C5_403C_9C68_9D1F88B3F7EB_.wvu.Cols" hidden="1" oldHidden="1">
    <formula>'PR Matrix'!$JJ:$XFD</formula>
    <oldFormula>'PR Matrix'!$JJ:$XFD</oldFormula>
  </rdn>
  <rdn rId="0" localSheetId="6" customView="1" name="Z_FAA25FCE_18C5_403C_9C68_9D1F88B3F7EB_.wvu.Cols" hidden="1" oldHidden="1">
    <formula>Allocation!$L:$XFD</formula>
    <oldFormula>Allocation!$L:$XFD</oldFormula>
  </rdn>
  <rdn rId="0" localSheetId="6" customView="1" name="Z_FAA25FCE_18C5_403C_9C68_9D1F88B3F7EB_.wvu.FilterData" hidden="1" oldHidden="1">
    <formula>Allocation!$A$1:$K$1</formula>
    <oldFormula>Allocation!$A$1:$K$1</oldFormula>
  </rdn>
  <rdn rId="0" localSheetId="7" customView="1" name="Z_FAA25FCE_18C5_403C_9C68_9D1F88B3F7EB_.wvu.FilterData" hidden="1" oldHidden="1">
    <formula>'SRS Reviews'!$A$1:$S$136</formula>
    <oldFormula>'SRS Reviews'!$A$1:$S$136</oldFormula>
  </rdn>
  <rdn rId="0" localSheetId="8" customView="1" name="Z_FAA25FCE_18C5_403C_9C68_9D1F88B3F7EB_.wvu.FilterData" hidden="1" oldHidden="1">
    <formula>Estimates!$A$2:$BC$460</formula>
    <oldFormula>Estimates!$A$2:$BC$460</oldFormula>
  </rdn>
  <rdn rId="0" localSheetId="10" customView="1" name="Z_FAA25FCE_18C5_403C_9C68_9D1F88B3F7EB_.wvu.FilterData" hidden="1" oldHidden="1">
    <formula>'Open SWPRs'!$A$1:$H$615</formula>
    <oldFormula>'Open SWPRs'!$A$1:$H$615</oldFormula>
  </rdn>
  <rdn rId="0" localSheetId="12" customView="1" name="Z_FAA25FCE_18C5_403C_9C68_9D1F88B3F7EB_.wvu.FilterData" hidden="1" oldHidden="1">
    <formula>'Build Plan'!$D$3:$L$48</formula>
    <oldFormula>'Build Plan'!$D$3:$L$48</oldFormula>
  </rdn>
  <rcv guid="{FAA25FCE-18C5-403C-9C68-9D1F88B3F7EB}" action="add"/>
</revisions>
</file>

<file path=xl/revisions/revisionLog84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5486" sId="3">
    <oc r="AY21">
      <v>90</v>
    </oc>
    <nc r="AY21">
      <v>100</v>
    </nc>
  </rcc>
  <rcv guid="{C86AD4D7-9E8D-47DB-A1F4-C303F6E9F37B}" action="delete"/>
  <rdn rId="0" localSheetId="3" customView="1" name="Z_C86AD4D7_9E8D_47DB_A1F4_C303F6E9F37B_.wvu.Rows" hidden="1" oldHidden="1">
    <formula>Plan!$489:$751</formula>
    <oldFormula>Plan!$489:$751</oldFormula>
  </rdn>
  <rdn rId="0" localSheetId="3" customView="1" name="Z_C86AD4D7_9E8D_47DB_A1F4_C303F6E9F37B_.wvu.Cols" hidden="1" oldHidden="1">
    <formula>Plan!$S:$U</formula>
    <oldFormula>Plan!$S:$U</oldFormula>
  </rdn>
  <rdn rId="0" localSheetId="3" customView="1" name="Z_C86AD4D7_9E8D_47DB_A1F4_C303F6E9F37B_.wvu.FilterData" hidden="1" oldHidden="1">
    <formula>Plan!$A$5:$BQ$469</formula>
    <oldFormula>Plan!$A$5:$BQ$469</oldFormula>
  </rdn>
  <rdn rId="0" localSheetId="4" customView="1" name="Z_C86AD4D7_9E8D_47DB_A1F4_C303F6E9F37B_.wvu.FilterData" hidden="1" oldHidden="1">
    <formula>'Delivery Docs Plan'!$I$1:$I$38</formula>
    <oldFormula>'Delivery Docs Plan'!$I$1:$I$38</oldFormula>
  </rdn>
  <rdn rId="0" localSheetId="5" customView="1" name="Z_C86AD4D7_9E8D_47DB_A1F4_C303F6E9F37B_.wvu.Rows" hidden="1" oldHidden="1">
    <formula>'PR Matrix'!$1:$1</formula>
    <oldFormula>'PR Matrix'!$1:$1</oldFormula>
  </rdn>
  <rdn rId="0" localSheetId="5" customView="1" name="Z_C86AD4D7_9E8D_47DB_A1F4_C303F6E9F37B_.wvu.Cols" hidden="1" oldHidden="1">
    <formula>'PR Matrix'!$JJ:$XFD</formula>
    <oldFormula>'PR Matrix'!$JJ:$XFD</oldFormula>
  </rdn>
  <rdn rId="0" localSheetId="6" customView="1" name="Z_C86AD4D7_9E8D_47DB_A1F4_C303F6E9F37B_.wvu.Cols" hidden="1" oldHidden="1">
    <formula>Allocation!$L:$XFD</formula>
    <oldFormula>Allocation!$L:$XFD</oldFormula>
  </rdn>
  <rdn rId="0" localSheetId="6" customView="1" name="Z_C86AD4D7_9E8D_47DB_A1F4_C303F6E9F37B_.wvu.FilterData" hidden="1" oldHidden="1">
    <formula>Allocation!$A$1:$K$1</formula>
    <oldFormula>Allocation!$A$1:$K$1</oldFormula>
  </rdn>
  <rdn rId="0" localSheetId="7" customView="1" name="Z_C86AD4D7_9E8D_47DB_A1F4_C303F6E9F37B_.wvu.FilterData" hidden="1" oldHidden="1">
    <formula>'SRS Reviews'!$A$1:$S$136</formula>
    <oldFormula>'SRS Reviews'!$A$1:$S$136</oldFormula>
  </rdn>
  <rdn rId="0" localSheetId="8" customView="1" name="Z_C86AD4D7_9E8D_47DB_A1F4_C303F6E9F37B_.wvu.FilterData" hidden="1" oldHidden="1">
    <formula>Estimates!$A$2:$BC$460</formula>
    <oldFormula>Estimates!$A$2:$BC$460</oldFormula>
  </rdn>
  <rdn rId="0" localSheetId="10" customView="1" name="Z_C86AD4D7_9E8D_47DB_A1F4_C303F6E9F37B_.wvu.FilterData" hidden="1" oldHidden="1">
    <formula>'Open SWPRs'!$A$1:$H$615</formula>
    <oldFormula>'Open SWPRs'!$A$1:$H$615</oldFormula>
  </rdn>
  <rdn rId="0" localSheetId="12" customView="1" name="Z_C86AD4D7_9E8D_47DB_A1F4_C303F6E9F37B_.wvu.FilterData" hidden="1" oldHidden="1">
    <formula>'Build Plan'!$D$3:$L$48</formula>
    <oldFormula>'Build Plan'!$D$3:$L$48</oldFormula>
  </rdn>
  <rcv guid="{C86AD4D7-9E8D-47DB-A1F4-C303F6E9F37B}" action="add"/>
</revisions>
</file>

<file path=xl/revisions/revisionLog85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C86AD4D7-9E8D-47DB-A1F4-C303F6E9F37B}" action="delete"/>
  <rdn rId="0" localSheetId="3" customView="1" name="Z_C86AD4D7_9E8D_47DB_A1F4_C303F6E9F37B_.wvu.Rows" hidden="1" oldHidden="1">
    <formula>Plan!$489:$751</formula>
    <oldFormula>Plan!$489:$751</oldFormula>
  </rdn>
  <rdn rId="0" localSheetId="3" customView="1" name="Z_C86AD4D7_9E8D_47DB_A1F4_C303F6E9F37B_.wvu.Cols" hidden="1" oldHidden="1">
    <formula>Plan!$S:$U</formula>
    <oldFormula>Plan!$S:$U</oldFormula>
  </rdn>
  <rdn rId="0" localSheetId="3" customView="1" name="Z_C86AD4D7_9E8D_47DB_A1F4_C303F6E9F37B_.wvu.FilterData" hidden="1" oldHidden="1">
    <formula>Plan!$A$5:$BQ$469</formula>
    <oldFormula>Plan!$A$5:$BQ$469</oldFormula>
  </rdn>
  <rdn rId="0" localSheetId="4" customView="1" name="Z_C86AD4D7_9E8D_47DB_A1F4_C303F6E9F37B_.wvu.FilterData" hidden="1" oldHidden="1">
    <formula>'Delivery Docs Plan'!$I$1:$I$38</formula>
    <oldFormula>'Delivery Docs Plan'!$I$1:$I$38</oldFormula>
  </rdn>
  <rdn rId="0" localSheetId="5" customView="1" name="Z_C86AD4D7_9E8D_47DB_A1F4_C303F6E9F37B_.wvu.Rows" hidden="1" oldHidden="1">
    <formula>'PR Matrix'!$1:$1</formula>
    <oldFormula>'PR Matrix'!$1:$1</oldFormula>
  </rdn>
  <rdn rId="0" localSheetId="5" customView="1" name="Z_C86AD4D7_9E8D_47DB_A1F4_C303F6E9F37B_.wvu.Cols" hidden="1" oldHidden="1">
    <formula>'PR Matrix'!$JJ:$XFD</formula>
    <oldFormula>'PR Matrix'!$JJ:$XFD</oldFormula>
  </rdn>
  <rdn rId="0" localSheetId="6" customView="1" name="Z_C86AD4D7_9E8D_47DB_A1F4_C303F6E9F37B_.wvu.Cols" hidden="1" oldHidden="1">
    <formula>Allocation!$L:$XFD</formula>
    <oldFormula>Allocation!$L:$XFD</oldFormula>
  </rdn>
  <rdn rId="0" localSheetId="6" customView="1" name="Z_C86AD4D7_9E8D_47DB_A1F4_C303F6E9F37B_.wvu.FilterData" hidden="1" oldHidden="1">
    <formula>Allocation!$A$1:$K$1</formula>
    <oldFormula>Allocation!$A$1:$K$1</oldFormula>
  </rdn>
  <rdn rId="0" localSheetId="7" customView="1" name="Z_C86AD4D7_9E8D_47DB_A1F4_C303F6E9F37B_.wvu.FilterData" hidden="1" oldHidden="1">
    <formula>'SRS Reviews'!$A$1:$S$136</formula>
    <oldFormula>'SRS Reviews'!$A$1:$S$136</oldFormula>
  </rdn>
  <rdn rId="0" localSheetId="8" customView="1" name="Z_C86AD4D7_9E8D_47DB_A1F4_C303F6E9F37B_.wvu.FilterData" hidden="1" oldHidden="1">
    <formula>Estimates!$A$2:$BC$460</formula>
    <oldFormula>Estimates!$A$2:$BC$460</oldFormula>
  </rdn>
  <rdn rId="0" localSheetId="10" customView="1" name="Z_C86AD4D7_9E8D_47DB_A1F4_C303F6E9F37B_.wvu.FilterData" hidden="1" oldHidden="1">
    <formula>'Open SWPRs'!$A$1:$H$615</formula>
    <oldFormula>'Open SWPRs'!$A$1:$H$615</oldFormula>
  </rdn>
  <rdn rId="0" localSheetId="12" customView="1" name="Z_C86AD4D7_9E8D_47DB_A1F4_C303F6E9F37B_.wvu.FilterData" hidden="1" oldHidden="1">
    <formula>'Build Plan'!$D$3:$L$48</formula>
    <oldFormula>'Build Plan'!$D$3:$L$48</oldFormula>
  </rdn>
  <rcv guid="{C86AD4D7-9E8D-47DB-A1F4-C303F6E9F37B}" action="add"/>
</revisions>
</file>

<file path=xl/revisions/revisionLog85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5511" sId="3">
    <nc r="F187" t="inlineStr">
      <is>
        <t>6232, 6275</t>
      </is>
    </nc>
  </rcc>
  <rcc rId="25512" sId="3" odxf="1" dxf="1">
    <oc r="E187" t="inlineStr">
      <is>
        <r>
          <t>6232, 6275,</t>
        </r>
        <r>
          <rPr>
            <sz val="8"/>
            <color theme="0" tint="-0.249977111117893"/>
            <rFont val="Arial"/>
            <family val="2"/>
          </rPr>
          <t xml:space="preserve"> NFPR222</t>
        </r>
      </is>
    </oc>
    <nc r="E187" t="inlineStr">
      <is>
        <t>NFPR222</t>
      </is>
    </nc>
    <ndxf>
      <font>
        <sz val="8"/>
        <color theme="0" tint="-0.249977111117893"/>
      </font>
    </ndxf>
  </rcc>
  <rcc rId="25513" sId="3">
    <oc r="F21">
      <v>6275</v>
    </oc>
    <nc r="F21" t="inlineStr">
      <is>
        <t>6275, 6247</t>
      </is>
    </nc>
  </rcc>
  <rcc rId="25514" sId="3">
    <oc r="E21">
      <v>6247</v>
    </oc>
    <nc r="E21"/>
  </rcc>
  <rcc rId="25515" sId="3">
    <nc r="F171">
      <v>6233</v>
    </nc>
  </rcc>
  <rcc rId="25516" sId="3">
    <nc r="F172">
      <v>6233</v>
    </nc>
  </rcc>
  <rcc rId="25517" sId="3">
    <oc r="E171">
      <v>6233</v>
    </oc>
    <nc r="E171"/>
  </rcc>
  <rcc rId="25518" sId="3">
    <oc r="E172">
      <v>6233</v>
    </oc>
    <nc r="E172"/>
  </rcc>
  <rcv guid="{83E26134-8071-4B52-B9C2-8B5396DF70B4}" action="delete"/>
  <rdn rId="0" localSheetId="3" customView="1" name="Z_83E26134_8071_4B52_B9C2_8B5396DF70B4_.wvu.Rows" hidden="1" oldHidden="1">
    <formula>Plan!$489:$751</formula>
    <oldFormula>Plan!$489:$751</oldFormula>
  </rdn>
  <rdn rId="0" localSheetId="3" customView="1" name="Z_83E26134_8071_4B52_B9C2_8B5396DF70B4_.wvu.Cols" hidden="1" oldHidden="1">
    <formula>Plan!$S:$U</formula>
    <oldFormula>Plan!$S:$U</oldFormula>
  </rdn>
  <rdn rId="0" localSheetId="3" customView="1" name="Z_83E26134_8071_4B52_B9C2_8B5396DF70B4_.wvu.FilterData" hidden="1" oldHidden="1">
    <formula>Plan!$A$5:$BQ$469</formula>
    <oldFormula>Plan!$A$5:$BQ$469</oldFormula>
  </rdn>
  <rdn rId="0" localSheetId="4" customView="1" name="Z_83E26134_8071_4B52_B9C2_8B5396DF70B4_.wvu.FilterData" hidden="1" oldHidden="1">
    <formula>'Delivery Docs Plan'!$I$1:$I$38</formula>
    <oldFormula>'Delivery Docs Plan'!$I$1:$I$38</oldFormula>
  </rdn>
  <rdn rId="0" localSheetId="5" customView="1" name="Z_83E26134_8071_4B52_B9C2_8B5396DF70B4_.wvu.Rows" hidden="1" oldHidden="1">
    <formula>'PR Matrix'!$1:$1</formula>
    <oldFormula>'PR Matrix'!$1:$1</oldFormula>
  </rdn>
  <rdn rId="0" localSheetId="5" customView="1" name="Z_83E26134_8071_4B52_B9C2_8B5396DF70B4_.wvu.Cols" hidden="1" oldHidden="1">
    <formula>'PR Matrix'!$JJ:$XFD</formula>
    <oldFormula>'PR Matrix'!$JJ:$XFD</oldFormula>
  </rdn>
  <rdn rId="0" localSheetId="6" customView="1" name="Z_83E26134_8071_4B52_B9C2_8B5396DF70B4_.wvu.Cols" hidden="1" oldHidden="1">
    <formula>Allocation!$L:$XFD</formula>
    <oldFormula>Allocation!$L:$XFD</oldFormula>
  </rdn>
  <rdn rId="0" localSheetId="6" customView="1" name="Z_83E26134_8071_4B52_B9C2_8B5396DF70B4_.wvu.FilterData" hidden="1" oldHidden="1">
    <formula>Allocation!$A$1:$K$1</formula>
    <oldFormula>Allocation!$A$1:$K$1</oldFormula>
  </rdn>
  <rdn rId="0" localSheetId="7" customView="1" name="Z_83E26134_8071_4B52_B9C2_8B5396DF70B4_.wvu.FilterData" hidden="1" oldHidden="1">
    <formula>'SRS Reviews'!$A$1:$S$136</formula>
    <oldFormula>'SRS Reviews'!$A$1:$S$136</oldFormula>
  </rdn>
  <rdn rId="0" localSheetId="8" customView="1" name="Z_83E26134_8071_4B52_B9C2_8B5396DF70B4_.wvu.FilterData" hidden="1" oldHidden="1">
    <formula>Estimates!$A$2:$BC$460</formula>
    <oldFormula>Estimates!$A$2:$BC$460</oldFormula>
  </rdn>
  <rdn rId="0" localSheetId="10" customView="1" name="Z_83E26134_8071_4B52_B9C2_8B5396DF70B4_.wvu.FilterData" hidden="1" oldHidden="1">
    <formula>'Open SWPRs'!$A$1:$H$615</formula>
    <oldFormula>'Open SWPRs'!$A$1:$H$615</oldFormula>
  </rdn>
  <rdn rId="0" localSheetId="12" customView="1" name="Z_83E26134_8071_4B52_B9C2_8B5396DF70B4_.wvu.FilterData" hidden="1" oldHidden="1">
    <formula>'Build Plan'!$D$3:$L$48</formula>
    <oldFormula>'Build Plan'!$D$3:$L$48</oldFormula>
  </rdn>
  <rcv guid="{83E26134-8071-4B52-B9C2-8B5396DF70B4}" action="add"/>
</revisions>
</file>

<file path=xl/revisions/revisionLog85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E187" start="0" length="0">
    <dxf>
      <font>
        <sz val="8"/>
        <color theme="0" tint="-0.249977111117893"/>
      </font>
    </dxf>
  </rfmt>
  <rcc rId="25531" sId="3">
    <oc r="F187" t="inlineStr">
      <is>
        <t>6232, 6275</t>
      </is>
    </oc>
    <nc r="F187" t="inlineStr">
      <is>
        <t>6232, 6275, NFPR222</t>
      </is>
    </nc>
  </rcc>
  <rcc rId="25532" sId="3">
    <oc r="E187" t="inlineStr">
      <is>
        <t>NFPR222</t>
      </is>
    </oc>
    <nc r="E187"/>
  </rcc>
</revisions>
</file>

<file path=xl/revisions/revisionLog85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5533" sId="3">
    <nc r="E410" t="inlineStr">
      <is>
        <t>NFPR1252</t>
      </is>
    </nc>
  </rcc>
</revisions>
</file>

<file path=xl/revisions/revisionLog85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5534" sId="3">
    <nc r="AA64">
      <v>1</v>
    </nc>
  </rcc>
  <rcc rId="25535" sId="3">
    <nc r="AJ64">
      <v>1</v>
    </nc>
  </rcc>
  <rcc rId="25536" sId="3">
    <nc r="AQ64">
      <v>100</v>
    </nc>
  </rcc>
  <rcc rId="25537" sId="3">
    <nc r="AR64">
      <v>1</v>
    </nc>
  </rcc>
  <rcc rId="25538" sId="3">
    <nc r="BA64">
      <v>1</v>
    </nc>
  </rcc>
  <rcv guid="{55F258A9-3656-464A-8209-65541A4A9294}" action="delete"/>
  <rdn rId="0" localSheetId="3" customView="1" name="Z_55F258A9_3656_464A_8209_65541A4A9294_.wvu.Rows" hidden="1" oldHidden="1">
    <formula>Plan!$489:$751</formula>
    <oldFormula>Plan!$489:$751</oldFormula>
  </rdn>
  <rdn rId="0" localSheetId="3" customView="1" name="Z_55F258A9_3656_464A_8209_65541A4A9294_.wvu.Cols" hidden="1" oldHidden="1">
    <formula>Plan!$S:$U,Plan!$BQ:$BT</formula>
    <oldFormula>Plan!$S:$U,Plan!$BQ:$BT</oldFormula>
  </rdn>
  <rdn rId="0" localSheetId="3" customView="1" name="Z_55F258A9_3656_464A_8209_65541A4A9294_.wvu.FilterData" hidden="1" oldHidden="1">
    <formula>Plan!$A$5:$BQ$469</formula>
    <oldFormula>Plan!$A$5:$BQ$469</oldFormula>
  </rdn>
  <rdn rId="0" localSheetId="4" customView="1" name="Z_55F258A9_3656_464A_8209_65541A4A9294_.wvu.FilterData" hidden="1" oldHidden="1">
    <formula>'Delivery Docs Plan'!$I$1:$I$38</formula>
    <oldFormula>'Delivery Docs Plan'!$I$1:$I$38</oldFormula>
  </rdn>
  <rdn rId="0" localSheetId="5" customView="1" name="Z_55F258A9_3656_464A_8209_65541A4A9294_.wvu.Rows" hidden="1" oldHidden="1">
    <formula>'PR Matrix'!$1:$1</formula>
    <oldFormula>'PR Matrix'!$1:$1</oldFormula>
  </rdn>
  <rdn rId="0" localSheetId="5" customView="1" name="Z_55F258A9_3656_464A_8209_65541A4A9294_.wvu.Cols" hidden="1" oldHidden="1">
    <formula>'PR Matrix'!$JJ:$XFD</formula>
    <oldFormula>'PR Matrix'!$JJ:$XFD</oldFormula>
  </rdn>
  <rdn rId="0" localSheetId="6" customView="1" name="Z_55F258A9_3656_464A_8209_65541A4A9294_.wvu.Cols" hidden="1" oldHidden="1">
    <formula>Allocation!$L:$XFD</formula>
    <oldFormula>Allocation!$L:$XFD</oldFormula>
  </rdn>
  <rdn rId="0" localSheetId="6" customView="1" name="Z_55F258A9_3656_464A_8209_65541A4A9294_.wvu.FilterData" hidden="1" oldHidden="1">
    <formula>Allocation!$A$1:$K$1</formula>
    <oldFormula>Allocation!$A$1:$K$1</oldFormula>
  </rdn>
  <rdn rId="0" localSheetId="7" customView="1" name="Z_55F258A9_3656_464A_8209_65541A4A9294_.wvu.FilterData" hidden="1" oldHidden="1">
    <formula>'SRS Reviews'!$A$1:$S$136</formula>
    <oldFormula>'SRS Reviews'!$A$1:$S$136</oldFormula>
  </rdn>
  <rdn rId="0" localSheetId="8" customView="1" name="Z_55F258A9_3656_464A_8209_65541A4A9294_.wvu.FilterData" hidden="1" oldHidden="1">
    <formula>Estimates!$A$2:$BC$460</formula>
    <oldFormula>Estimates!$A$2:$BC$460</oldFormula>
  </rdn>
  <rdn rId="0" localSheetId="10" customView="1" name="Z_55F258A9_3656_464A_8209_65541A4A9294_.wvu.FilterData" hidden="1" oldHidden="1">
    <formula>'Open SWPRs'!$A$1:$H$615</formula>
    <oldFormula>'Open SWPRs'!$A$1:$H$615</oldFormula>
  </rdn>
  <rdn rId="0" localSheetId="12" customView="1" name="Z_55F258A9_3656_464A_8209_65541A4A9294_.wvu.FilterData" hidden="1" oldHidden="1">
    <formula>'Build Plan'!$D$3:$L$48</formula>
    <oldFormula>'Build Plan'!$D$3:$L$48</oldFormula>
  </rdn>
  <rcv guid="{55F258A9-3656-464A-8209-65541A4A9294}" action="add"/>
</revisions>
</file>

<file path=xl/revisions/revisionLog85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5551" sId="4" numFmtId="21">
    <oc r="C43">
      <v>43203</v>
    </oc>
    <nc r="C43">
      <v>43224</v>
    </nc>
  </rcc>
  <rcc rId="25552" sId="4" numFmtId="21">
    <oc r="C46">
      <v>43250</v>
    </oc>
    <nc r="C46">
      <v>43266</v>
    </nc>
  </rcc>
  <rcc rId="25553" sId="3" odxf="1" dxf="1">
    <oc r="F485" t="inlineStr">
      <is>
        <t>TBD</t>
      </is>
    </oc>
    <nc r="F485">
      <f>'Delivery Docs Plan'!C43</f>
    </nc>
    <odxf>
      <numFmt numFmtId="0" formatCode="General"/>
    </odxf>
    <ndxf>
      <numFmt numFmtId="21" formatCode="dd\-mmm"/>
    </ndxf>
  </rcc>
</revisions>
</file>

<file path=xl/revisions/revisionLog85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5554" sId="3">
    <oc r="AA64">
      <v>1</v>
    </oc>
    <nc r="AA64">
      <v>80</v>
    </nc>
  </rcc>
  <rcv guid="{55F258A9-3656-464A-8209-65541A4A9294}" action="delete"/>
  <rdn rId="0" localSheetId="3" customView="1" name="Z_55F258A9_3656_464A_8209_65541A4A9294_.wvu.Rows" hidden="1" oldHidden="1">
    <formula>Plan!$489:$751</formula>
    <oldFormula>Plan!$489:$751</oldFormula>
  </rdn>
  <rdn rId="0" localSheetId="3" customView="1" name="Z_55F258A9_3656_464A_8209_65541A4A9294_.wvu.Cols" hidden="1" oldHidden="1">
    <formula>Plan!$S:$U,Plan!$BQ:$BT</formula>
    <oldFormula>Plan!$S:$U,Plan!$BQ:$BT</oldFormula>
  </rdn>
  <rdn rId="0" localSheetId="3" customView="1" name="Z_55F258A9_3656_464A_8209_65541A4A9294_.wvu.FilterData" hidden="1" oldHidden="1">
    <formula>Plan!$A$5:$BQ$469</formula>
    <oldFormula>Plan!$A$5:$BQ$469</oldFormula>
  </rdn>
  <rdn rId="0" localSheetId="4" customView="1" name="Z_55F258A9_3656_464A_8209_65541A4A9294_.wvu.FilterData" hidden="1" oldHidden="1">
    <formula>'Delivery Docs Plan'!$I$1:$I$38</formula>
    <oldFormula>'Delivery Docs Plan'!$I$1:$I$38</oldFormula>
  </rdn>
  <rdn rId="0" localSheetId="5" customView="1" name="Z_55F258A9_3656_464A_8209_65541A4A9294_.wvu.Rows" hidden="1" oldHidden="1">
    <formula>'PR Matrix'!$1:$1</formula>
    <oldFormula>'PR Matrix'!$1:$1</oldFormula>
  </rdn>
  <rdn rId="0" localSheetId="5" customView="1" name="Z_55F258A9_3656_464A_8209_65541A4A9294_.wvu.Cols" hidden="1" oldHidden="1">
    <formula>'PR Matrix'!$JJ:$XFD</formula>
    <oldFormula>'PR Matrix'!$JJ:$XFD</oldFormula>
  </rdn>
  <rdn rId="0" localSheetId="6" customView="1" name="Z_55F258A9_3656_464A_8209_65541A4A9294_.wvu.Cols" hidden="1" oldHidden="1">
    <formula>Allocation!$L:$XFD</formula>
    <oldFormula>Allocation!$L:$XFD</oldFormula>
  </rdn>
  <rdn rId="0" localSheetId="6" customView="1" name="Z_55F258A9_3656_464A_8209_65541A4A9294_.wvu.FilterData" hidden="1" oldHidden="1">
    <formula>Allocation!$A$1:$K$1</formula>
    <oldFormula>Allocation!$A$1:$K$1</oldFormula>
  </rdn>
  <rdn rId="0" localSheetId="7" customView="1" name="Z_55F258A9_3656_464A_8209_65541A4A9294_.wvu.FilterData" hidden="1" oldHidden="1">
    <formula>'SRS Reviews'!$A$1:$S$136</formula>
    <oldFormula>'SRS Reviews'!$A$1:$S$136</oldFormula>
  </rdn>
  <rdn rId="0" localSheetId="8" customView="1" name="Z_55F258A9_3656_464A_8209_65541A4A9294_.wvu.FilterData" hidden="1" oldHidden="1">
    <formula>Estimates!$A$2:$BC$460</formula>
    <oldFormula>Estimates!$A$2:$BC$460</oldFormula>
  </rdn>
  <rdn rId="0" localSheetId="10" customView="1" name="Z_55F258A9_3656_464A_8209_65541A4A9294_.wvu.FilterData" hidden="1" oldHidden="1">
    <formula>'Open SWPRs'!$A$1:$H$615</formula>
    <oldFormula>'Open SWPRs'!$A$1:$H$615</oldFormula>
  </rdn>
  <rdn rId="0" localSheetId="12" customView="1" name="Z_55F258A9_3656_464A_8209_65541A4A9294_.wvu.FilterData" hidden="1" oldHidden="1">
    <formula>'Build Plan'!$D$3:$L$48</formula>
    <oldFormula>'Build Plan'!$D$3:$L$48</oldFormula>
  </rdn>
  <rcv guid="{55F258A9-3656-464A-8209-65541A4A9294}" action="add"/>
</revisions>
</file>

<file path=xl/revisions/revisionLog85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5567" sId="3">
    <nc r="AR172">
      <v>100</v>
    </nc>
  </rcc>
  <rcv guid="{38797761-B6E7-4EBC-86AC-BCA6FEF8021E}" action="delete"/>
  <rdn rId="0" localSheetId="3" customView="1" name="Z_38797761_B6E7_4EBC_86AC_BCA6FEF8021E_.wvu.Rows" hidden="1" oldHidden="1">
    <formula>Plan!$489:$751</formula>
    <oldFormula>Plan!$489:$751</oldFormula>
  </rdn>
  <rdn rId="0" localSheetId="3" customView="1" name="Z_38797761_B6E7_4EBC_86AC_BCA6FEF8021E_.wvu.Cols" hidden="1" oldHidden="1">
    <formula>Plan!$S:$U,Plan!$AL:$AL,Plan!$AN:$AO,Plan!$BQ:$BT</formula>
    <oldFormula>Plan!$S:$U,Plan!$AL:$AL,Plan!$AN:$AO,Plan!$BQ:$BT</oldFormula>
  </rdn>
  <rdn rId="0" localSheetId="3" customView="1" name="Z_38797761_B6E7_4EBC_86AC_BCA6FEF8021E_.wvu.FilterData" hidden="1" oldHidden="1">
    <formula>Plan!$BG$5:$BQ$469</formula>
    <oldFormula>Plan!$BG$5:$BQ$469</oldFormula>
  </rdn>
  <rdn rId="0" localSheetId="4" customView="1" name="Z_38797761_B6E7_4EBC_86AC_BCA6FEF8021E_.wvu.FilterData" hidden="1" oldHidden="1">
    <formula>'Delivery Docs Plan'!$I$1:$I$38</formula>
    <oldFormula>'Delivery Docs Plan'!$I$1:$I$38</oldFormula>
  </rdn>
  <rdn rId="0" localSheetId="5" customView="1" name="Z_38797761_B6E7_4EBC_86AC_BCA6FEF8021E_.wvu.Rows" hidden="1" oldHidden="1">
    <formula>'PR Matrix'!$1:$2</formula>
    <oldFormula>'PR Matrix'!$1:$2</oldFormula>
  </rdn>
  <rdn rId="0" localSheetId="5" customView="1" name="Z_38797761_B6E7_4EBC_86AC_BCA6FEF8021E_.wvu.Cols" hidden="1" oldHidden="1">
    <formula>'PR Matrix'!$JJ:$XFD</formula>
    <oldFormula>'PR Matrix'!$JJ:$XFD</oldFormula>
  </rdn>
  <rdn rId="0" localSheetId="6" customView="1" name="Z_38797761_B6E7_4EBC_86AC_BCA6FEF8021E_.wvu.Cols" hidden="1" oldHidden="1">
    <formula>Allocation!$L:$XFD</formula>
    <oldFormula>Allocation!$L:$XFD</oldFormula>
  </rdn>
  <rdn rId="0" localSheetId="6" customView="1" name="Z_38797761_B6E7_4EBC_86AC_BCA6FEF8021E_.wvu.FilterData" hidden="1" oldHidden="1">
    <formula>Allocation!$A$1:$K$1</formula>
    <oldFormula>Allocation!$A$1:$K$1</oldFormula>
  </rdn>
  <rdn rId="0" localSheetId="7" customView="1" name="Z_38797761_B6E7_4EBC_86AC_BCA6FEF8021E_.wvu.FilterData" hidden="1" oldHidden="1">
    <formula>'SRS Reviews'!$A$1:$S$136</formula>
    <oldFormula>'SRS Reviews'!$A$1:$S$136</oldFormula>
  </rdn>
  <rdn rId="0" localSheetId="8" customView="1" name="Z_38797761_B6E7_4EBC_86AC_BCA6FEF8021E_.wvu.FilterData" hidden="1" oldHidden="1">
    <formula>Estimates!$A$2:$BC$460</formula>
    <oldFormula>Estimates!$A$2:$BC$460</oldFormula>
  </rdn>
  <rdn rId="0" localSheetId="10" customView="1" name="Z_38797761_B6E7_4EBC_86AC_BCA6FEF8021E_.wvu.FilterData" hidden="1" oldHidden="1">
    <formula>'Open SWPRs'!$A$1:$H$615</formula>
    <oldFormula>'Open SWPRs'!$A$1:$H$615</oldFormula>
  </rdn>
  <rdn rId="0" localSheetId="12" customView="1" name="Z_38797761_B6E7_4EBC_86AC_BCA6FEF8021E_.wvu.FilterData" hidden="1" oldHidden="1">
    <formula>'Build Plan'!$D$3:$L$48</formula>
    <oldFormula>'Build Plan'!$D$3:$L$48</oldFormula>
  </rdn>
  <rcv guid="{38797761-B6E7-4EBC-86AC-BCA6FEF8021E}" action="add"/>
</revisions>
</file>

<file path=xl/revisions/revisionLog85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5580" sId="3">
    <nc r="BA181">
      <v>100</v>
    </nc>
  </rcc>
  <rcv guid="{38797761-B6E7-4EBC-86AC-BCA6FEF8021E}" action="delete"/>
  <rdn rId="0" localSheetId="3" customView="1" name="Z_38797761_B6E7_4EBC_86AC_BCA6FEF8021E_.wvu.Rows" hidden="1" oldHidden="1">
    <formula>Plan!$489:$751</formula>
    <oldFormula>Plan!$489:$751</oldFormula>
  </rdn>
  <rdn rId="0" localSheetId="3" customView="1" name="Z_38797761_B6E7_4EBC_86AC_BCA6FEF8021E_.wvu.Cols" hidden="1" oldHidden="1">
    <formula>Plan!$S:$U,Plan!$AL:$AL,Plan!$AN:$AO,Plan!$BQ:$BT</formula>
    <oldFormula>Plan!$S:$U,Plan!$AL:$AL,Plan!$AN:$AO,Plan!$BQ:$BT</oldFormula>
  </rdn>
  <rdn rId="0" localSheetId="3" customView="1" name="Z_38797761_B6E7_4EBC_86AC_BCA6FEF8021E_.wvu.FilterData" hidden="1" oldHidden="1">
    <formula>Plan!$BG$5:$BQ$469</formula>
    <oldFormula>Plan!$BG$5:$BQ$469</oldFormula>
  </rdn>
  <rdn rId="0" localSheetId="4" customView="1" name="Z_38797761_B6E7_4EBC_86AC_BCA6FEF8021E_.wvu.FilterData" hidden="1" oldHidden="1">
    <formula>'Delivery Docs Plan'!$I$1:$I$38</formula>
    <oldFormula>'Delivery Docs Plan'!$I$1:$I$38</oldFormula>
  </rdn>
  <rdn rId="0" localSheetId="5" customView="1" name="Z_38797761_B6E7_4EBC_86AC_BCA6FEF8021E_.wvu.Rows" hidden="1" oldHidden="1">
    <formula>'PR Matrix'!$1:$2</formula>
    <oldFormula>'PR Matrix'!$1:$2</oldFormula>
  </rdn>
  <rdn rId="0" localSheetId="5" customView="1" name="Z_38797761_B6E7_4EBC_86AC_BCA6FEF8021E_.wvu.Cols" hidden="1" oldHidden="1">
    <formula>'PR Matrix'!$JJ:$XFD</formula>
    <oldFormula>'PR Matrix'!$JJ:$XFD</oldFormula>
  </rdn>
  <rdn rId="0" localSheetId="6" customView="1" name="Z_38797761_B6E7_4EBC_86AC_BCA6FEF8021E_.wvu.Cols" hidden="1" oldHidden="1">
    <formula>Allocation!$L:$XFD</formula>
    <oldFormula>Allocation!$L:$XFD</oldFormula>
  </rdn>
  <rdn rId="0" localSheetId="6" customView="1" name="Z_38797761_B6E7_4EBC_86AC_BCA6FEF8021E_.wvu.FilterData" hidden="1" oldHidden="1">
    <formula>Allocation!$A$1:$K$1</formula>
    <oldFormula>Allocation!$A$1:$K$1</oldFormula>
  </rdn>
  <rdn rId="0" localSheetId="7" customView="1" name="Z_38797761_B6E7_4EBC_86AC_BCA6FEF8021E_.wvu.FilterData" hidden="1" oldHidden="1">
    <formula>'SRS Reviews'!$A$1:$S$136</formula>
    <oldFormula>'SRS Reviews'!$A$1:$S$136</oldFormula>
  </rdn>
  <rdn rId="0" localSheetId="8" customView="1" name="Z_38797761_B6E7_4EBC_86AC_BCA6FEF8021E_.wvu.FilterData" hidden="1" oldHidden="1">
    <formula>Estimates!$A$2:$BC$460</formula>
    <oldFormula>Estimates!$A$2:$BC$460</oldFormula>
  </rdn>
  <rdn rId="0" localSheetId="10" customView="1" name="Z_38797761_B6E7_4EBC_86AC_BCA6FEF8021E_.wvu.FilterData" hidden="1" oldHidden="1">
    <formula>'Open SWPRs'!$A$1:$H$615</formula>
    <oldFormula>'Open SWPRs'!$A$1:$H$615</oldFormula>
  </rdn>
  <rdn rId="0" localSheetId="12" customView="1" name="Z_38797761_B6E7_4EBC_86AC_BCA6FEF8021E_.wvu.FilterData" hidden="1" oldHidden="1">
    <formula>'Build Plan'!$D$3:$L$48</formula>
    <oldFormula>'Build Plan'!$D$3:$L$48</oldFormula>
  </rdn>
  <rcv guid="{38797761-B6E7-4EBC-86AC-BCA6FEF8021E}" action="add"/>
</revisions>
</file>

<file path=xl/revisions/revisionLog85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5593" sId="3">
    <oc r="BA173">
      <v>30</v>
    </oc>
    <nc r="BA173">
      <v>70</v>
    </nc>
  </rcc>
  <rcv guid="{39344E0E-2CC4-4BC6-A15E-A66B17AEE943}" action="delete"/>
  <rdn rId="0" localSheetId="3" customView="1" name="Z_39344E0E_2CC4_4BC6_A15E_A66B17AEE943_.wvu.Rows" hidden="1" oldHidden="1">
    <formula>Plan!$489:$751</formula>
    <oldFormula>Plan!$489:$751</oldFormula>
  </rdn>
  <rdn rId="0" localSheetId="3" customView="1" name="Z_39344E0E_2CC4_4BC6_A15E_A66B17AEE943_.wvu.Cols" hidden="1" oldHidden="1">
    <formula>Plan!$S:$U,Plan!$BN:$BT</formula>
    <oldFormula>Plan!$S:$U,Plan!$BN:$BT</oldFormula>
  </rdn>
  <rdn rId="0" localSheetId="3" customView="1" name="Z_39344E0E_2CC4_4BC6_A15E_A66B17AEE943_.wvu.FilterData" hidden="1" oldHidden="1">
    <formula>Plan!$A$5:$BQ$469</formula>
    <oldFormula>Plan!$A$5:$BQ$469</oldFormula>
  </rdn>
  <rdn rId="0" localSheetId="4" customView="1" name="Z_39344E0E_2CC4_4BC6_A15E_A66B17AEE943_.wvu.FilterData" hidden="1" oldHidden="1">
    <formula>'Delivery Docs Plan'!$I$1:$I$38</formula>
    <oldFormula>'Delivery Docs Plan'!$I$1:$I$38</oldFormula>
  </rdn>
  <rdn rId="0" localSheetId="5" customView="1" name="Z_39344E0E_2CC4_4BC6_A15E_A66B17AEE943_.wvu.Rows" hidden="1" oldHidden="1">
    <formula>'PR Matrix'!$1:$2</formula>
    <oldFormula>'PR Matrix'!$1:$2</oldFormula>
  </rdn>
  <rdn rId="0" localSheetId="5" customView="1" name="Z_39344E0E_2CC4_4BC6_A15E_A66B17AEE943_.wvu.Cols" hidden="1" oldHidden="1">
    <formula>'PR Matrix'!$JJ:$XFD</formula>
    <oldFormula>'PR Matrix'!$JJ:$XFD</oldFormula>
  </rdn>
  <rdn rId="0" localSheetId="6" customView="1" name="Z_39344E0E_2CC4_4BC6_A15E_A66B17AEE943_.wvu.Cols" hidden="1" oldHidden="1">
    <formula>Allocation!$L:$XFD</formula>
    <oldFormula>Allocation!$L:$XFD</oldFormula>
  </rdn>
  <rdn rId="0" localSheetId="6" customView="1" name="Z_39344E0E_2CC4_4BC6_A15E_A66B17AEE943_.wvu.FilterData" hidden="1" oldHidden="1">
    <formula>Allocation!$A$1:$K$1</formula>
    <oldFormula>Allocation!$A$1:$K$1</oldFormula>
  </rdn>
  <rdn rId="0" localSheetId="7" customView="1" name="Z_39344E0E_2CC4_4BC6_A15E_A66B17AEE943_.wvu.FilterData" hidden="1" oldHidden="1">
    <formula>'SRS Reviews'!$A$1:$S$136</formula>
    <oldFormula>'SRS Reviews'!$A$1:$S$136</oldFormula>
  </rdn>
  <rdn rId="0" localSheetId="8" customView="1" name="Z_39344E0E_2CC4_4BC6_A15E_A66B17AEE943_.wvu.FilterData" hidden="1" oldHidden="1">
    <formula>Estimates!$A$2:$BC$460</formula>
    <oldFormula>Estimates!$A$2:$BC$460</oldFormula>
  </rdn>
  <rdn rId="0" localSheetId="10" customView="1" name="Z_39344E0E_2CC4_4BC6_A15E_A66B17AEE943_.wvu.FilterData" hidden="1" oldHidden="1">
    <formula>'Open SWPRs'!$A$1:$H$615</formula>
    <oldFormula>'Open SWPRs'!$A$1:$H$615</oldFormula>
  </rdn>
  <rdn rId="0" localSheetId="12" customView="1" name="Z_39344E0E_2CC4_4BC6_A15E_A66B17AEE943_.wvu.FilterData" hidden="1" oldHidden="1">
    <formula>'Build Plan'!$D$3:$L$48</formula>
    <oldFormula>'Build Plan'!$D$3:$L$48</oldFormula>
  </rdn>
  <rcv guid="{39344E0E-2CC4-4BC6-A15E-A66B17AEE943}" action="add"/>
</revisions>
</file>

<file path=xl/revisions/revisionLog86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5606" sId="3">
    <nc r="BB181">
      <v>100</v>
    </nc>
  </rcc>
  <rcv guid="{27A4B667-7EE5-4B37-A36E-7A71AE7736F5}" action="delete"/>
  <rdn rId="0" localSheetId="3" customView="1" name="Z_27A4B667_7EE5_4B37_A36E_7A71AE7736F5_.wvu.Rows" hidden="1" oldHidden="1">
    <formula>Plan!$489:$751</formula>
    <oldFormula>Plan!$489:$751</oldFormula>
  </rdn>
  <rdn rId="0" localSheetId="3" customView="1" name="Z_27A4B667_7EE5_4B37_A36E_7A71AE7736F5_.wvu.Cols" hidden="1" oldHidden="1">
    <formula>Plan!$S:$U,Plan!$BQ:$BT</formula>
    <oldFormula>Plan!$S:$U,Plan!$BQ:$BT</oldFormula>
  </rdn>
  <rdn rId="0" localSheetId="3" customView="1" name="Z_27A4B667_7EE5_4B37_A36E_7A71AE7736F5_.wvu.FilterData" hidden="1" oldHidden="1">
    <formula>Plan!$A$5:$BQ$469</formula>
    <oldFormula>Plan!$A$5:$BQ$469</oldFormula>
  </rdn>
  <rdn rId="0" localSheetId="4" customView="1" name="Z_27A4B667_7EE5_4B37_A36E_7A71AE7736F5_.wvu.FilterData" hidden="1" oldHidden="1">
    <formula>'Delivery Docs Plan'!$I$1:$I$38</formula>
    <oldFormula>'Delivery Docs Plan'!$I$1:$I$38</oldFormula>
  </rdn>
  <rdn rId="0" localSheetId="5" customView="1" name="Z_27A4B667_7EE5_4B37_A36E_7A71AE7736F5_.wvu.Rows" hidden="1" oldHidden="1">
    <formula>'PR Matrix'!$1:$2</formula>
    <oldFormula>'PR Matrix'!$1:$2</oldFormula>
  </rdn>
  <rdn rId="0" localSheetId="5" customView="1" name="Z_27A4B667_7EE5_4B37_A36E_7A71AE7736F5_.wvu.Cols" hidden="1" oldHidden="1">
    <formula>'PR Matrix'!$JJ:$XFD</formula>
    <oldFormula>'PR Matrix'!$JJ:$XFD</oldFormula>
  </rdn>
  <rdn rId="0" localSheetId="6" customView="1" name="Z_27A4B667_7EE5_4B37_A36E_7A71AE7736F5_.wvu.Cols" hidden="1" oldHidden="1">
    <formula>Allocation!$L:$XFD</formula>
    <oldFormula>Allocation!$L:$XFD</oldFormula>
  </rdn>
  <rdn rId="0" localSheetId="6" customView="1" name="Z_27A4B667_7EE5_4B37_A36E_7A71AE7736F5_.wvu.FilterData" hidden="1" oldHidden="1">
    <formula>Allocation!$A$1:$K$1</formula>
    <oldFormula>Allocation!$A$1:$K$1</oldFormula>
  </rdn>
  <rdn rId="0" localSheetId="7" customView="1" name="Z_27A4B667_7EE5_4B37_A36E_7A71AE7736F5_.wvu.FilterData" hidden="1" oldHidden="1">
    <formula>'SRS Reviews'!$A$1:$S$136</formula>
    <oldFormula>'SRS Reviews'!$A$1:$S$136</oldFormula>
  </rdn>
  <rdn rId="0" localSheetId="8" customView="1" name="Z_27A4B667_7EE5_4B37_A36E_7A71AE7736F5_.wvu.FilterData" hidden="1" oldHidden="1">
    <formula>Estimates!$A$2:$BC$460</formula>
    <oldFormula>Estimates!$A$2:$BC$460</oldFormula>
  </rdn>
  <rdn rId="0" localSheetId="10" customView="1" name="Z_27A4B667_7EE5_4B37_A36E_7A71AE7736F5_.wvu.FilterData" hidden="1" oldHidden="1">
    <formula>'Open SWPRs'!$A$1:$H$615</formula>
    <oldFormula>'Open SWPRs'!$A$1:$H$615</oldFormula>
  </rdn>
  <rdn rId="0" localSheetId="12" customView="1" name="Z_27A4B667_7EE5_4B37_A36E_7A71AE7736F5_.wvu.FilterData" hidden="1" oldHidden="1">
    <formula>'Build Plan'!$D$3:$L$48</formula>
    <oldFormula>'Build Plan'!$D$3:$L$48</oldFormula>
  </rdn>
  <rcv guid="{27A4B667-7EE5-4B37-A36E-7A71AE7736F5}" action="add"/>
</revisions>
</file>

<file path=xl/revisions/revisionLog86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27A4B667-7EE5-4B37-A36E-7A71AE7736F5}" action="delete"/>
  <rdn rId="0" localSheetId="3" customView="1" name="Z_27A4B667_7EE5_4B37_A36E_7A71AE7736F5_.wvu.Rows" hidden="1" oldHidden="1">
    <formula>Plan!$489:$751</formula>
    <oldFormula>Plan!$489:$751</oldFormula>
  </rdn>
  <rdn rId="0" localSheetId="3" customView="1" name="Z_27A4B667_7EE5_4B37_A36E_7A71AE7736F5_.wvu.Cols" hidden="1" oldHidden="1">
    <formula>Plan!$S:$U,Plan!$BQ:$BT</formula>
    <oldFormula>Plan!$S:$U,Plan!$BQ:$BT</oldFormula>
  </rdn>
  <rdn rId="0" localSheetId="3" customView="1" name="Z_27A4B667_7EE5_4B37_A36E_7A71AE7736F5_.wvu.FilterData" hidden="1" oldHidden="1">
    <formula>Plan!$A$5:$BQ$469</formula>
    <oldFormula>Plan!$A$5:$BQ$469</oldFormula>
  </rdn>
  <rdn rId="0" localSheetId="4" customView="1" name="Z_27A4B667_7EE5_4B37_A36E_7A71AE7736F5_.wvu.FilterData" hidden="1" oldHidden="1">
    <formula>'Delivery Docs Plan'!$I$1:$I$38</formula>
    <oldFormula>'Delivery Docs Plan'!$I$1:$I$38</oldFormula>
  </rdn>
  <rdn rId="0" localSheetId="5" customView="1" name="Z_27A4B667_7EE5_4B37_A36E_7A71AE7736F5_.wvu.Rows" hidden="1" oldHidden="1">
    <formula>'PR Matrix'!$1:$2</formula>
    <oldFormula>'PR Matrix'!$1:$2</oldFormula>
  </rdn>
  <rdn rId="0" localSheetId="5" customView="1" name="Z_27A4B667_7EE5_4B37_A36E_7A71AE7736F5_.wvu.Cols" hidden="1" oldHidden="1">
    <formula>'PR Matrix'!$JJ:$XFD</formula>
    <oldFormula>'PR Matrix'!$JJ:$XFD</oldFormula>
  </rdn>
  <rdn rId="0" localSheetId="6" customView="1" name="Z_27A4B667_7EE5_4B37_A36E_7A71AE7736F5_.wvu.Cols" hidden="1" oldHidden="1">
    <formula>Allocation!$L:$XFD</formula>
    <oldFormula>Allocation!$L:$XFD</oldFormula>
  </rdn>
  <rdn rId="0" localSheetId="6" customView="1" name="Z_27A4B667_7EE5_4B37_A36E_7A71AE7736F5_.wvu.FilterData" hidden="1" oldHidden="1">
    <formula>Allocation!$A$1:$K$1</formula>
    <oldFormula>Allocation!$A$1:$K$1</oldFormula>
  </rdn>
  <rdn rId="0" localSheetId="7" customView="1" name="Z_27A4B667_7EE5_4B37_A36E_7A71AE7736F5_.wvu.FilterData" hidden="1" oldHidden="1">
    <formula>'SRS Reviews'!$A$1:$S$136</formula>
    <oldFormula>'SRS Reviews'!$A$1:$S$136</oldFormula>
  </rdn>
  <rdn rId="0" localSheetId="8" customView="1" name="Z_27A4B667_7EE5_4B37_A36E_7A71AE7736F5_.wvu.FilterData" hidden="1" oldHidden="1">
    <formula>Estimates!$A$2:$BC$460</formula>
    <oldFormula>Estimates!$A$2:$BC$460</oldFormula>
  </rdn>
  <rdn rId="0" localSheetId="10" customView="1" name="Z_27A4B667_7EE5_4B37_A36E_7A71AE7736F5_.wvu.FilterData" hidden="1" oldHidden="1">
    <formula>'Open SWPRs'!$A$1:$H$615</formula>
    <oldFormula>'Open SWPRs'!$A$1:$H$615</oldFormula>
  </rdn>
  <rdn rId="0" localSheetId="12" customView="1" name="Z_27A4B667_7EE5_4B37_A36E_7A71AE7736F5_.wvu.FilterData" hidden="1" oldHidden="1">
    <formula>'Build Plan'!$D$3:$L$48</formula>
    <oldFormula>'Build Plan'!$D$3:$L$48</oldFormula>
  </rdn>
  <rcv guid="{27A4B667-7EE5-4B37-A36E-7A71AE7736F5}" action="add"/>
</revisions>
</file>

<file path=xl/revisions/revisionLog86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27A4B667-7EE5-4B37-A36E-7A71AE7736F5}" action="delete"/>
  <rdn rId="0" localSheetId="3" customView="1" name="Z_27A4B667_7EE5_4B37_A36E_7A71AE7736F5_.wvu.Rows" hidden="1" oldHidden="1">
    <formula>Plan!$489:$751</formula>
    <oldFormula>Plan!$489:$751</oldFormula>
  </rdn>
  <rdn rId="0" localSheetId="3" customView="1" name="Z_27A4B667_7EE5_4B37_A36E_7A71AE7736F5_.wvu.Cols" hidden="1" oldHidden="1">
    <formula>Plan!$S:$U,Plan!$BQ:$BT</formula>
    <oldFormula>Plan!$S:$U,Plan!$BQ:$BT</oldFormula>
  </rdn>
  <rdn rId="0" localSheetId="3" customView="1" name="Z_27A4B667_7EE5_4B37_A36E_7A71AE7736F5_.wvu.FilterData" hidden="1" oldHidden="1">
    <formula>Plan!$A$5:$BQ$469</formula>
    <oldFormula>Plan!$A$5:$BQ$469</oldFormula>
  </rdn>
  <rdn rId="0" localSheetId="4" customView="1" name="Z_27A4B667_7EE5_4B37_A36E_7A71AE7736F5_.wvu.FilterData" hidden="1" oldHidden="1">
    <formula>'Delivery Docs Plan'!$I$1:$I$38</formula>
    <oldFormula>'Delivery Docs Plan'!$I$1:$I$38</oldFormula>
  </rdn>
  <rdn rId="0" localSheetId="5" customView="1" name="Z_27A4B667_7EE5_4B37_A36E_7A71AE7736F5_.wvu.Rows" hidden="1" oldHidden="1">
    <formula>'PR Matrix'!$1:$2</formula>
    <oldFormula>'PR Matrix'!$1:$2</oldFormula>
  </rdn>
  <rdn rId="0" localSheetId="5" customView="1" name="Z_27A4B667_7EE5_4B37_A36E_7A71AE7736F5_.wvu.Cols" hidden="1" oldHidden="1">
    <formula>'PR Matrix'!$JJ:$XFD</formula>
    <oldFormula>'PR Matrix'!$JJ:$XFD</oldFormula>
  </rdn>
  <rdn rId="0" localSheetId="6" customView="1" name="Z_27A4B667_7EE5_4B37_A36E_7A71AE7736F5_.wvu.Cols" hidden="1" oldHidden="1">
    <formula>Allocation!$L:$XFD</formula>
    <oldFormula>Allocation!$L:$XFD</oldFormula>
  </rdn>
  <rdn rId="0" localSheetId="6" customView="1" name="Z_27A4B667_7EE5_4B37_A36E_7A71AE7736F5_.wvu.FilterData" hidden="1" oldHidden="1">
    <formula>Allocation!$A$1:$K$1</formula>
    <oldFormula>Allocation!$A$1:$K$1</oldFormula>
  </rdn>
  <rdn rId="0" localSheetId="7" customView="1" name="Z_27A4B667_7EE5_4B37_A36E_7A71AE7736F5_.wvu.FilterData" hidden="1" oldHidden="1">
    <formula>'SRS Reviews'!$A$1:$S$136</formula>
    <oldFormula>'SRS Reviews'!$A$1:$S$136</oldFormula>
  </rdn>
  <rdn rId="0" localSheetId="8" customView="1" name="Z_27A4B667_7EE5_4B37_A36E_7A71AE7736F5_.wvu.FilterData" hidden="1" oldHidden="1">
    <formula>Estimates!$A$2:$BC$460</formula>
    <oldFormula>Estimates!$A$2:$BC$460</oldFormula>
  </rdn>
  <rdn rId="0" localSheetId="10" customView="1" name="Z_27A4B667_7EE5_4B37_A36E_7A71AE7736F5_.wvu.FilterData" hidden="1" oldHidden="1">
    <formula>'Open SWPRs'!$A$1:$H$615</formula>
    <oldFormula>'Open SWPRs'!$A$1:$H$615</oldFormula>
  </rdn>
  <rdn rId="0" localSheetId="12" customView="1" name="Z_27A4B667_7EE5_4B37_A36E_7A71AE7736F5_.wvu.FilterData" hidden="1" oldHidden="1">
    <formula>'Build Plan'!$D$3:$L$48</formula>
    <oldFormula>'Build Plan'!$D$3:$L$48</oldFormula>
  </rdn>
  <rcv guid="{27A4B667-7EE5-4B37-A36E-7A71AE7736F5}" action="add"/>
</revisions>
</file>

<file path=xl/revisions/revisionLog86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5643" sId="3">
    <nc r="BD181">
      <v>80</v>
    </nc>
  </rcc>
  <rcv guid="{38797761-B6E7-4EBC-86AC-BCA6FEF8021E}" action="delete"/>
  <rdn rId="0" localSheetId="3" customView="1" name="Z_38797761_B6E7_4EBC_86AC_BCA6FEF8021E_.wvu.Rows" hidden="1" oldHidden="1">
    <formula>Plan!$489:$751</formula>
    <oldFormula>Plan!$489:$751</oldFormula>
  </rdn>
  <rdn rId="0" localSheetId="3" customView="1" name="Z_38797761_B6E7_4EBC_86AC_BCA6FEF8021E_.wvu.Cols" hidden="1" oldHidden="1">
    <formula>Plan!$S:$U,Plan!$AL:$AL,Plan!$AN:$AO,Plan!$BQ:$BT</formula>
    <oldFormula>Plan!$S:$U,Plan!$AL:$AL,Plan!$AN:$AO,Plan!$BQ:$BT</oldFormula>
  </rdn>
  <rdn rId="0" localSheetId="3" customView="1" name="Z_38797761_B6E7_4EBC_86AC_BCA6FEF8021E_.wvu.FilterData" hidden="1" oldHidden="1">
    <formula>Plan!$BG$5:$BQ$469</formula>
    <oldFormula>Plan!$BG$5:$BQ$469</oldFormula>
  </rdn>
  <rdn rId="0" localSheetId="4" customView="1" name="Z_38797761_B6E7_4EBC_86AC_BCA6FEF8021E_.wvu.FilterData" hidden="1" oldHidden="1">
    <formula>'Delivery Docs Plan'!$I$1:$I$38</formula>
    <oldFormula>'Delivery Docs Plan'!$I$1:$I$38</oldFormula>
  </rdn>
  <rdn rId="0" localSheetId="5" customView="1" name="Z_38797761_B6E7_4EBC_86AC_BCA6FEF8021E_.wvu.Rows" hidden="1" oldHidden="1">
    <formula>'PR Matrix'!$1:$2</formula>
    <oldFormula>'PR Matrix'!$1:$2</oldFormula>
  </rdn>
  <rdn rId="0" localSheetId="5" customView="1" name="Z_38797761_B6E7_4EBC_86AC_BCA6FEF8021E_.wvu.Cols" hidden="1" oldHidden="1">
    <formula>'PR Matrix'!$JJ:$XFD</formula>
    <oldFormula>'PR Matrix'!$JJ:$XFD</oldFormula>
  </rdn>
  <rdn rId="0" localSheetId="6" customView="1" name="Z_38797761_B6E7_4EBC_86AC_BCA6FEF8021E_.wvu.Cols" hidden="1" oldHidden="1">
    <formula>Allocation!$L:$XFD</formula>
    <oldFormula>Allocation!$L:$XFD</oldFormula>
  </rdn>
  <rdn rId="0" localSheetId="6" customView="1" name="Z_38797761_B6E7_4EBC_86AC_BCA6FEF8021E_.wvu.FilterData" hidden="1" oldHidden="1">
    <formula>Allocation!$A$1:$K$1</formula>
    <oldFormula>Allocation!$A$1:$K$1</oldFormula>
  </rdn>
  <rdn rId="0" localSheetId="7" customView="1" name="Z_38797761_B6E7_4EBC_86AC_BCA6FEF8021E_.wvu.FilterData" hidden="1" oldHidden="1">
    <formula>'SRS Reviews'!$A$1:$S$136</formula>
    <oldFormula>'SRS Reviews'!$A$1:$S$136</oldFormula>
  </rdn>
  <rdn rId="0" localSheetId="8" customView="1" name="Z_38797761_B6E7_4EBC_86AC_BCA6FEF8021E_.wvu.FilterData" hidden="1" oldHidden="1">
    <formula>Estimates!$A$2:$BC$460</formula>
    <oldFormula>Estimates!$A$2:$BC$460</oldFormula>
  </rdn>
  <rdn rId="0" localSheetId="10" customView="1" name="Z_38797761_B6E7_4EBC_86AC_BCA6FEF8021E_.wvu.FilterData" hidden="1" oldHidden="1">
    <formula>'Open SWPRs'!$A$1:$H$615</formula>
    <oldFormula>'Open SWPRs'!$A$1:$H$615</oldFormula>
  </rdn>
  <rdn rId="0" localSheetId="12" customView="1" name="Z_38797761_B6E7_4EBC_86AC_BCA6FEF8021E_.wvu.FilterData" hidden="1" oldHidden="1">
    <formula>'Build Plan'!$D$3:$L$48</formula>
    <oldFormula>'Build Plan'!$D$3:$L$48</oldFormula>
  </rdn>
  <rcv guid="{38797761-B6E7-4EBC-86AC-BCA6FEF8021E}" action="add"/>
</revisions>
</file>

<file path=xl/revisions/revisionLog86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38797761-B6E7-4EBC-86AC-BCA6FEF8021E}" action="delete"/>
  <rdn rId="0" localSheetId="3" customView="1" name="Z_38797761_B6E7_4EBC_86AC_BCA6FEF8021E_.wvu.Rows" hidden="1" oldHidden="1">
    <formula>Plan!$489:$751</formula>
    <oldFormula>Plan!$489:$751</oldFormula>
  </rdn>
  <rdn rId="0" localSheetId="3" customView="1" name="Z_38797761_B6E7_4EBC_86AC_BCA6FEF8021E_.wvu.Cols" hidden="1" oldHidden="1">
    <formula>Plan!$S:$U,Plan!$AL:$AL,Plan!$AN:$AO,Plan!$BQ:$BT</formula>
    <oldFormula>Plan!$S:$U,Plan!$AL:$AL,Plan!$AN:$AO,Plan!$BQ:$BT</oldFormula>
  </rdn>
  <rdn rId="0" localSheetId="3" customView="1" name="Z_38797761_B6E7_4EBC_86AC_BCA6FEF8021E_.wvu.FilterData" hidden="1" oldHidden="1">
    <formula>Plan!$BG$5:$BQ$469</formula>
    <oldFormula>Plan!$BG$5:$BQ$469</oldFormula>
  </rdn>
  <rdn rId="0" localSheetId="4" customView="1" name="Z_38797761_B6E7_4EBC_86AC_BCA6FEF8021E_.wvu.FilterData" hidden="1" oldHidden="1">
    <formula>'Delivery Docs Plan'!$I$1:$I$38</formula>
    <oldFormula>'Delivery Docs Plan'!$I$1:$I$38</oldFormula>
  </rdn>
  <rdn rId="0" localSheetId="5" customView="1" name="Z_38797761_B6E7_4EBC_86AC_BCA6FEF8021E_.wvu.Rows" hidden="1" oldHidden="1">
    <formula>'PR Matrix'!$1:$2</formula>
    <oldFormula>'PR Matrix'!$1:$2</oldFormula>
  </rdn>
  <rdn rId="0" localSheetId="5" customView="1" name="Z_38797761_B6E7_4EBC_86AC_BCA6FEF8021E_.wvu.Cols" hidden="1" oldHidden="1">
    <formula>'PR Matrix'!$JJ:$XFD</formula>
    <oldFormula>'PR Matrix'!$JJ:$XFD</oldFormula>
  </rdn>
  <rdn rId="0" localSheetId="6" customView="1" name="Z_38797761_B6E7_4EBC_86AC_BCA6FEF8021E_.wvu.Cols" hidden="1" oldHidden="1">
    <formula>Allocation!$L:$XFD</formula>
    <oldFormula>Allocation!$L:$XFD</oldFormula>
  </rdn>
  <rdn rId="0" localSheetId="6" customView="1" name="Z_38797761_B6E7_4EBC_86AC_BCA6FEF8021E_.wvu.FilterData" hidden="1" oldHidden="1">
    <formula>Allocation!$A$1:$K$1</formula>
    <oldFormula>Allocation!$A$1:$K$1</oldFormula>
  </rdn>
  <rdn rId="0" localSheetId="7" customView="1" name="Z_38797761_B6E7_4EBC_86AC_BCA6FEF8021E_.wvu.FilterData" hidden="1" oldHidden="1">
    <formula>'SRS Reviews'!$A$1:$S$136</formula>
    <oldFormula>'SRS Reviews'!$A$1:$S$136</oldFormula>
  </rdn>
  <rdn rId="0" localSheetId="8" customView="1" name="Z_38797761_B6E7_4EBC_86AC_BCA6FEF8021E_.wvu.FilterData" hidden="1" oldHidden="1">
    <formula>Estimates!$A$2:$BC$460</formula>
    <oldFormula>Estimates!$A$2:$BC$460</oldFormula>
  </rdn>
  <rdn rId="0" localSheetId="10" customView="1" name="Z_38797761_B6E7_4EBC_86AC_BCA6FEF8021E_.wvu.FilterData" hidden="1" oldHidden="1">
    <formula>'Open SWPRs'!$A$1:$H$615</formula>
    <oldFormula>'Open SWPRs'!$A$1:$H$615</oldFormula>
  </rdn>
  <rdn rId="0" localSheetId="12" customView="1" name="Z_38797761_B6E7_4EBC_86AC_BCA6FEF8021E_.wvu.FilterData" hidden="1" oldHidden="1">
    <formula>'Build Plan'!$D$3:$L$48</formula>
    <oldFormula>'Build Plan'!$D$3:$L$48</oldFormula>
  </rdn>
  <rcv guid="{38797761-B6E7-4EBC-86AC-BCA6FEF8021E}" action="add"/>
</revisions>
</file>

<file path=xl/revisions/revisionLog86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5668" sId="4">
    <oc r="I22" t="inlineStr">
      <is>
        <t>TCS/RRB</t>
      </is>
    </oc>
    <nc r="I22" t="inlineStr">
      <is>
        <t>AV</t>
      </is>
    </nc>
  </rcc>
  <rcc rId="25669" sId="4">
    <oc r="J22" t="inlineStr">
      <is>
        <t>TCS</t>
      </is>
    </oc>
    <nc r="J22" t="inlineStr">
      <is>
        <t>KV</t>
      </is>
    </nc>
  </rcc>
  <rcv guid="{FAA25FCE-18C5-403C-9C68-9D1F88B3F7EB}" action="delete"/>
  <rdn rId="0" localSheetId="3" customView="1" name="Z_FAA25FCE_18C5_403C_9C68_9D1F88B3F7EB_.wvu.Rows" hidden="1" oldHidden="1">
    <formula>Plan!$489:$751</formula>
    <oldFormula>Plan!$489:$751</oldFormula>
  </rdn>
  <rdn rId="0" localSheetId="3" customView="1" name="Z_FAA25FCE_18C5_403C_9C68_9D1F88B3F7EB_.wvu.Cols" hidden="1" oldHidden="1">
    <formula>Plan!$I:$P,Plan!$S:$U,Plan!$BQ:$BT</formula>
    <oldFormula>Plan!$I:$P,Plan!$S:$U,Plan!$BQ:$BT</oldFormula>
  </rdn>
  <rdn rId="0" localSheetId="3" customView="1" name="Z_FAA25FCE_18C5_403C_9C68_9D1F88B3F7EB_.wvu.FilterData" hidden="1" oldHidden="1">
    <formula>Plan!$A$5:$BQ$469</formula>
    <oldFormula>Plan!$A$5:$BQ$469</oldFormula>
  </rdn>
  <rdn rId="0" localSheetId="4" customView="1" name="Z_FAA25FCE_18C5_403C_9C68_9D1F88B3F7EB_.wvu.FilterData" hidden="1" oldHidden="1">
    <formula>'Delivery Docs Plan'!$I$1:$I$38</formula>
    <oldFormula>'Delivery Docs Plan'!$I$1:$I$38</oldFormula>
  </rdn>
  <rdn rId="0" localSheetId="5" customView="1" name="Z_FAA25FCE_18C5_403C_9C68_9D1F88B3F7EB_.wvu.Rows" hidden="1" oldHidden="1">
    <formula>'PR Matrix'!$1:$1</formula>
    <oldFormula>'PR Matrix'!$1:$1</oldFormula>
  </rdn>
  <rdn rId="0" localSheetId="5" customView="1" name="Z_FAA25FCE_18C5_403C_9C68_9D1F88B3F7EB_.wvu.Cols" hidden="1" oldHidden="1">
    <formula>'PR Matrix'!$JJ:$XFD</formula>
    <oldFormula>'PR Matrix'!$JJ:$XFD</oldFormula>
  </rdn>
  <rdn rId="0" localSheetId="6" customView="1" name="Z_FAA25FCE_18C5_403C_9C68_9D1F88B3F7EB_.wvu.Cols" hidden="1" oldHidden="1">
    <formula>Allocation!$L:$XFD</formula>
    <oldFormula>Allocation!$L:$XFD</oldFormula>
  </rdn>
  <rdn rId="0" localSheetId="6" customView="1" name="Z_FAA25FCE_18C5_403C_9C68_9D1F88B3F7EB_.wvu.FilterData" hidden="1" oldHidden="1">
    <formula>Allocation!$A$1:$K$1</formula>
    <oldFormula>Allocation!$A$1:$K$1</oldFormula>
  </rdn>
  <rdn rId="0" localSheetId="7" customView="1" name="Z_FAA25FCE_18C5_403C_9C68_9D1F88B3F7EB_.wvu.FilterData" hidden="1" oldHidden="1">
    <formula>'SRS Reviews'!$A$1:$S$136</formula>
    <oldFormula>'SRS Reviews'!$A$1:$S$136</oldFormula>
  </rdn>
  <rdn rId="0" localSheetId="8" customView="1" name="Z_FAA25FCE_18C5_403C_9C68_9D1F88B3F7EB_.wvu.FilterData" hidden="1" oldHidden="1">
    <formula>Estimates!$A$2:$BC$460</formula>
    <oldFormula>Estimates!$A$2:$BC$460</oldFormula>
  </rdn>
  <rdn rId="0" localSheetId="10" customView="1" name="Z_FAA25FCE_18C5_403C_9C68_9D1F88B3F7EB_.wvu.FilterData" hidden="1" oldHidden="1">
    <formula>'Open SWPRs'!$A$1:$H$615</formula>
    <oldFormula>'Open SWPRs'!$A$1:$H$615</oldFormula>
  </rdn>
  <rdn rId="0" localSheetId="12" customView="1" name="Z_FAA25FCE_18C5_403C_9C68_9D1F88B3F7EB_.wvu.FilterData" hidden="1" oldHidden="1">
    <formula>'Build Plan'!$D$3:$L$48</formula>
    <oldFormula>'Build Plan'!$D$3:$L$48</oldFormula>
  </rdn>
  <rcv guid="{FAA25FCE-18C5-403C-9C68-9D1F88B3F7EB}" action="add"/>
</revisions>
</file>

<file path=xl/revisions/revisionLog86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5682" sId="3">
    <nc r="BB180">
      <v>100</v>
    </nc>
  </rcc>
  <rcv guid="{B83B79D9-617A-4F50-8CCC-C97938364272}" action="delete"/>
  <rdn rId="0" localSheetId="3" customView="1" name="Z_B83B79D9_617A_4F50_8CCC_C97938364272_.wvu.Rows" hidden="1" oldHidden="1">
    <formula>Plan!$489:$751</formula>
    <oldFormula>Plan!$489:$751</oldFormula>
  </rdn>
  <rdn rId="0" localSheetId="3" customView="1" name="Z_B83B79D9_617A_4F50_8CCC_C97938364272_.wvu.Cols" hidden="1" oldHidden="1">
    <formula>Plan!$S:$U,Plan!$BQ:$BT</formula>
    <oldFormula>Plan!$S:$U,Plan!$BQ:$BT</oldFormula>
  </rdn>
  <rdn rId="0" localSheetId="3" customView="1" name="Z_B83B79D9_617A_4F50_8CCC_C97938364272_.wvu.FilterData" hidden="1" oldHidden="1">
    <formula>Plan!$A$5:$BQ$469</formula>
    <oldFormula>Plan!$A$5:$BQ$469</oldFormula>
  </rdn>
  <rdn rId="0" localSheetId="4" customView="1" name="Z_B83B79D9_617A_4F50_8CCC_C97938364272_.wvu.FilterData" hidden="1" oldHidden="1">
    <formula>'Delivery Docs Plan'!$I$1:$I$38</formula>
    <oldFormula>'Delivery Docs Plan'!$I$1:$I$38</oldFormula>
  </rdn>
  <rdn rId="0" localSheetId="5" customView="1" name="Z_B83B79D9_617A_4F50_8CCC_C97938364272_.wvu.Rows" hidden="1" oldHidden="1">
    <formula>'PR Matrix'!$1:$2</formula>
    <oldFormula>'PR Matrix'!$1:$2</oldFormula>
  </rdn>
  <rdn rId="0" localSheetId="5" customView="1" name="Z_B83B79D9_617A_4F50_8CCC_C97938364272_.wvu.Cols" hidden="1" oldHidden="1">
    <formula>'PR Matrix'!$JJ:$XFD</formula>
    <oldFormula>'PR Matrix'!$JJ:$XFD</oldFormula>
  </rdn>
  <rdn rId="0" localSheetId="6" customView="1" name="Z_B83B79D9_617A_4F50_8CCC_C97938364272_.wvu.Cols" hidden="1" oldHidden="1">
    <formula>Allocation!$L:$XFD</formula>
    <oldFormula>Allocation!$L:$XFD</oldFormula>
  </rdn>
  <rdn rId="0" localSheetId="6" customView="1" name="Z_B83B79D9_617A_4F50_8CCC_C97938364272_.wvu.FilterData" hidden="1" oldHidden="1">
    <formula>Allocation!$A$1:$K$1</formula>
    <oldFormula>Allocation!$A$1:$K$1</oldFormula>
  </rdn>
  <rdn rId="0" localSheetId="7" customView="1" name="Z_B83B79D9_617A_4F50_8CCC_C97938364272_.wvu.FilterData" hidden="1" oldHidden="1">
    <formula>'SRS Reviews'!$A$1:$S$136</formula>
    <oldFormula>'SRS Reviews'!$A$1:$S$136</oldFormula>
  </rdn>
  <rdn rId="0" localSheetId="8" customView="1" name="Z_B83B79D9_617A_4F50_8CCC_C97938364272_.wvu.FilterData" hidden="1" oldHidden="1">
    <formula>Estimates!$A$2:$BC$460</formula>
    <oldFormula>Estimates!$A$2:$BC$460</oldFormula>
  </rdn>
  <rdn rId="0" localSheetId="10" customView="1" name="Z_B83B79D9_617A_4F50_8CCC_C97938364272_.wvu.FilterData" hidden="1" oldHidden="1">
    <formula>'Open SWPRs'!$A$1:$H$615</formula>
    <oldFormula>'Open SWPRs'!$A$1:$H$615</oldFormula>
  </rdn>
  <rdn rId="0" localSheetId="12" customView="1" name="Z_B83B79D9_617A_4F50_8CCC_C97938364272_.wvu.FilterData" hidden="1" oldHidden="1">
    <formula>'Build Plan'!$D$3:$L$48</formula>
    <oldFormula>'Build Plan'!$D$3:$L$48</oldFormula>
  </rdn>
  <rcv guid="{B83B79D9-617A-4F50-8CCC-C97938364272}" action="add"/>
</revisions>
</file>

<file path=xl/revisions/revisionLog86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5695" sId="3">
    <nc r="AA170">
      <v>10</v>
    </nc>
  </rcc>
  <rcc rId="25696" sId="3">
    <nc r="AJ170">
      <v>10</v>
    </nc>
  </rcc>
  <rcc rId="25697" sId="3">
    <nc r="AR170">
      <v>10</v>
    </nc>
  </rcc>
  <rcc rId="25698" sId="3">
    <nc r="BA170">
      <v>10</v>
    </nc>
  </rcc>
  <rcv guid="{B83B79D9-617A-4F50-8CCC-C97938364272}" action="delete"/>
  <rdn rId="0" localSheetId="3" customView="1" name="Z_B83B79D9_617A_4F50_8CCC_C97938364272_.wvu.Rows" hidden="1" oldHidden="1">
    <formula>Plan!$489:$751</formula>
    <oldFormula>Plan!$489:$751</oldFormula>
  </rdn>
  <rdn rId="0" localSheetId="3" customView="1" name="Z_B83B79D9_617A_4F50_8CCC_C97938364272_.wvu.Cols" hidden="1" oldHidden="1">
    <formula>Plan!$S:$U,Plan!$BQ:$BT</formula>
    <oldFormula>Plan!$S:$U,Plan!$BQ:$BT</oldFormula>
  </rdn>
  <rdn rId="0" localSheetId="3" customView="1" name="Z_B83B79D9_617A_4F50_8CCC_C97938364272_.wvu.FilterData" hidden="1" oldHidden="1">
    <formula>Plan!$A$5:$BQ$469</formula>
    <oldFormula>Plan!$A$5:$BQ$469</oldFormula>
  </rdn>
  <rdn rId="0" localSheetId="4" customView="1" name="Z_B83B79D9_617A_4F50_8CCC_C97938364272_.wvu.FilterData" hidden="1" oldHidden="1">
    <formula>'Delivery Docs Plan'!$I$1:$I$38</formula>
    <oldFormula>'Delivery Docs Plan'!$I$1:$I$38</oldFormula>
  </rdn>
  <rdn rId="0" localSheetId="5" customView="1" name="Z_B83B79D9_617A_4F50_8CCC_C97938364272_.wvu.Rows" hidden="1" oldHidden="1">
    <formula>'PR Matrix'!$1:$2</formula>
    <oldFormula>'PR Matrix'!$1:$2</oldFormula>
  </rdn>
  <rdn rId="0" localSheetId="5" customView="1" name="Z_B83B79D9_617A_4F50_8CCC_C97938364272_.wvu.Cols" hidden="1" oldHidden="1">
    <formula>'PR Matrix'!$JJ:$XFD</formula>
    <oldFormula>'PR Matrix'!$JJ:$XFD</oldFormula>
  </rdn>
  <rdn rId="0" localSheetId="6" customView="1" name="Z_B83B79D9_617A_4F50_8CCC_C97938364272_.wvu.Cols" hidden="1" oldHidden="1">
    <formula>Allocation!$L:$XFD</formula>
    <oldFormula>Allocation!$L:$XFD</oldFormula>
  </rdn>
  <rdn rId="0" localSheetId="6" customView="1" name="Z_B83B79D9_617A_4F50_8CCC_C97938364272_.wvu.FilterData" hidden="1" oldHidden="1">
    <formula>Allocation!$A$1:$K$1</formula>
    <oldFormula>Allocation!$A$1:$K$1</oldFormula>
  </rdn>
  <rdn rId="0" localSheetId="7" customView="1" name="Z_B83B79D9_617A_4F50_8CCC_C97938364272_.wvu.FilterData" hidden="1" oldHidden="1">
    <formula>'SRS Reviews'!$A$1:$S$136</formula>
    <oldFormula>'SRS Reviews'!$A$1:$S$136</oldFormula>
  </rdn>
  <rdn rId="0" localSheetId="8" customView="1" name="Z_B83B79D9_617A_4F50_8CCC_C97938364272_.wvu.FilterData" hidden="1" oldHidden="1">
    <formula>Estimates!$A$2:$BC$460</formula>
    <oldFormula>Estimates!$A$2:$BC$460</oldFormula>
  </rdn>
  <rdn rId="0" localSheetId="10" customView="1" name="Z_B83B79D9_617A_4F50_8CCC_C97938364272_.wvu.FilterData" hidden="1" oldHidden="1">
    <formula>'Open SWPRs'!$A$1:$H$615</formula>
    <oldFormula>'Open SWPRs'!$A$1:$H$615</oldFormula>
  </rdn>
  <rdn rId="0" localSheetId="12" customView="1" name="Z_B83B79D9_617A_4F50_8CCC_C97938364272_.wvu.FilterData" hidden="1" oldHidden="1">
    <formula>'Build Plan'!$D$3:$L$48</formula>
    <oldFormula>'Build Plan'!$D$3:$L$48</oldFormula>
  </rdn>
  <rcv guid="{B83B79D9-617A-4F50-8CCC-C97938364272}" action="add"/>
</revisions>
</file>

<file path=xl/revisions/revisionLog86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5711" sId="4">
    <nc r="K27">
      <v>1</v>
    </nc>
  </rcc>
  <rcc rId="25712" sId="4">
    <oc r="P38" t="inlineStr">
      <is>
        <t>NFPR2271</t>
      </is>
    </oc>
    <nc r="P38" t="inlineStr">
      <is>
        <t>NFPR2271, NFPR2331</t>
      </is>
    </nc>
  </rcc>
</revisions>
</file>

<file path=xl/revisions/revisionLog86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5713" sId="3">
    <nc r="AB168">
      <v>100</v>
    </nc>
  </rcc>
  <rcc rId="25714" sId="3">
    <oc r="AK168">
      <v>1</v>
    </oc>
    <nc r="AK168">
      <v>100</v>
    </nc>
  </rcc>
  <rcc rId="25715" sId="3">
    <oc r="BB168">
      <v>1</v>
    </oc>
    <nc r="BB168">
      <v>100</v>
    </nc>
  </rcc>
  <rcv guid="{AE09ED29-F6F7-475A-B5BB-3958EA691268}" action="delete"/>
  <rdn rId="0" localSheetId="3" customView="1" name="Z_AE09ED29_F6F7_475A_B5BB_3958EA691268_.wvu.Rows" hidden="1" oldHidden="1">
    <formula>Plan!$489:$751</formula>
    <oldFormula>Plan!$489:$751</oldFormula>
  </rdn>
  <rdn rId="0" localSheetId="3" customView="1" name="Z_AE09ED29_F6F7_475A_B5BB_3958EA691268_.wvu.Cols" hidden="1" oldHidden="1">
    <formula>Plan!$S:$U</formula>
    <oldFormula>Plan!$S:$U</oldFormula>
  </rdn>
  <rdn rId="0" localSheetId="3" customView="1" name="Z_AE09ED29_F6F7_475A_B5BB_3958EA691268_.wvu.FilterData" hidden="1" oldHidden="1">
    <formula>Plan!$A$5:$BQ$469</formula>
    <oldFormula>Plan!$A$5:$BQ$469</oldFormula>
  </rdn>
  <rdn rId="0" localSheetId="4" customView="1" name="Z_AE09ED29_F6F7_475A_B5BB_3958EA691268_.wvu.FilterData" hidden="1" oldHidden="1">
    <formula>'Delivery Docs Plan'!$I$1:$I$38</formula>
    <oldFormula>'Delivery Docs Plan'!$I$1:$I$38</oldFormula>
  </rdn>
  <rdn rId="0" localSheetId="5" customView="1" name="Z_AE09ED29_F6F7_475A_B5BB_3958EA691268_.wvu.Rows" hidden="1" oldHidden="1">
    <formula>'PR Matrix'!$1:$1</formula>
    <oldFormula>'PR Matrix'!$1:$1</oldFormula>
  </rdn>
  <rdn rId="0" localSheetId="5" customView="1" name="Z_AE09ED29_F6F7_475A_B5BB_3958EA691268_.wvu.Cols" hidden="1" oldHidden="1">
    <formula>'PR Matrix'!$JJ:$XFD</formula>
    <oldFormula>'PR Matrix'!$JJ:$XFD</oldFormula>
  </rdn>
  <rdn rId="0" localSheetId="6" customView="1" name="Z_AE09ED29_F6F7_475A_B5BB_3958EA691268_.wvu.Cols" hidden="1" oldHidden="1">
    <formula>Allocation!$L:$XFD</formula>
    <oldFormula>Allocation!$L:$XFD</oldFormula>
  </rdn>
  <rdn rId="0" localSheetId="6" customView="1" name="Z_AE09ED29_F6F7_475A_B5BB_3958EA691268_.wvu.FilterData" hidden="1" oldHidden="1">
    <formula>Allocation!$A$1:$K$1</formula>
    <oldFormula>Allocation!$A$1:$K$1</oldFormula>
  </rdn>
  <rdn rId="0" localSheetId="7" customView="1" name="Z_AE09ED29_F6F7_475A_B5BB_3958EA691268_.wvu.FilterData" hidden="1" oldHidden="1">
    <formula>'SRS Reviews'!$A$1:$S$136</formula>
    <oldFormula>'SRS Reviews'!$A$1:$S$136</oldFormula>
  </rdn>
  <rdn rId="0" localSheetId="8" customView="1" name="Z_AE09ED29_F6F7_475A_B5BB_3958EA691268_.wvu.FilterData" hidden="1" oldHidden="1">
    <formula>Estimates!$A$2:$BC$460</formula>
    <oldFormula>Estimates!$A$2:$BC$460</oldFormula>
  </rdn>
  <rdn rId="0" localSheetId="10" customView="1" name="Z_AE09ED29_F6F7_475A_B5BB_3958EA691268_.wvu.FilterData" hidden="1" oldHidden="1">
    <formula>'Open SWPRs'!$A$1:$H$615</formula>
    <oldFormula>'Open SWPRs'!$A$1:$H$615</oldFormula>
  </rdn>
  <rdn rId="0" localSheetId="12" customView="1" name="Z_AE09ED29_F6F7_475A_B5BB_3958EA691268_.wvu.FilterData" hidden="1" oldHidden="1">
    <formula>'Build Plan'!$D$3:$L$48</formula>
    <oldFormula>'Build Plan'!$D$3:$L$48</oldFormula>
  </rdn>
  <rcv guid="{AE09ED29-F6F7-475A-B5BB-3958EA691268}" action="add"/>
</revisions>
</file>

<file path=xl/revisions/revisionLog87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AE09ED29-F6F7-475A-B5BB-3958EA691268}" action="delete"/>
  <rdn rId="0" localSheetId="3" customView="1" name="Z_AE09ED29_F6F7_475A_B5BB_3958EA691268_.wvu.Rows" hidden="1" oldHidden="1">
    <formula>Plan!$489:$751</formula>
    <oldFormula>Plan!$489:$751</oldFormula>
  </rdn>
  <rdn rId="0" localSheetId="3" customView="1" name="Z_AE09ED29_F6F7_475A_B5BB_3958EA691268_.wvu.Cols" hidden="1" oldHidden="1">
    <formula>Plan!$S:$U</formula>
    <oldFormula>Plan!$S:$U</oldFormula>
  </rdn>
  <rdn rId="0" localSheetId="3" customView="1" name="Z_AE09ED29_F6F7_475A_B5BB_3958EA691268_.wvu.FilterData" hidden="1" oldHidden="1">
    <formula>Plan!$A$5:$BQ$469</formula>
    <oldFormula>Plan!$A$5:$BQ$469</oldFormula>
  </rdn>
  <rdn rId="0" localSheetId="4" customView="1" name="Z_AE09ED29_F6F7_475A_B5BB_3958EA691268_.wvu.FilterData" hidden="1" oldHidden="1">
    <formula>'Delivery Docs Plan'!$I$1:$I$38</formula>
    <oldFormula>'Delivery Docs Plan'!$I$1:$I$38</oldFormula>
  </rdn>
  <rdn rId="0" localSheetId="5" customView="1" name="Z_AE09ED29_F6F7_475A_B5BB_3958EA691268_.wvu.Rows" hidden="1" oldHidden="1">
    <formula>'PR Matrix'!$1:$1</formula>
    <oldFormula>'PR Matrix'!$1:$1</oldFormula>
  </rdn>
  <rdn rId="0" localSheetId="5" customView="1" name="Z_AE09ED29_F6F7_475A_B5BB_3958EA691268_.wvu.Cols" hidden="1" oldHidden="1">
    <formula>'PR Matrix'!$JJ:$XFD</formula>
    <oldFormula>'PR Matrix'!$JJ:$XFD</oldFormula>
  </rdn>
  <rdn rId="0" localSheetId="6" customView="1" name="Z_AE09ED29_F6F7_475A_B5BB_3958EA691268_.wvu.Cols" hidden="1" oldHidden="1">
    <formula>Allocation!$L:$XFD</formula>
    <oldFormula>Allocation!$L:$XFD</oldFormula>
  </rdn>
  <rdn rId="0" localSheetId="6" customView="1" name="Z_AE09ED29_F6F7_475A_B5BB_3958EA691268_.wvu.FilterData" hidden="1" oldHidden="1">
    <formula>Allocation!$A$1:$K$1</formula>
    <oldFormula>Allocation!$A$1:$K$1</oldFormula>
  </rdn>
  <rdn rId="0" localSheetId="7" customView="1" name="Z_AE09ED29_F6F7_475A_B5BB_3958EA691268_.wvu.FilterData" hidden="1" oldHidden="1">
    <formula>'SRS Reviews'!$A$1:$S$136</formula>
    <oldFormula>'SRS Reviews'!$A$1:$S$136</oldFormula>
  </rdn>
  <rdn rId="0" localSheetId="8" customView="1" name="Z_AE09ED29_F6F7_475A_B5BB_3958EA691268_.wvu.FilterData" hidden="1" oldHidden="1">
    <formula>Estimates!$A$2:$BC$460</formula>
    <oldFormula>Estimates!$A$2:$BC$460</oldFormula>
  </rdn>
  <rdn rId="0" localSheetId="10" customView="1" name="Z_AE09ED29_F6F7_475A_B5BB_3958EA691268_.wvu.FilterData" hidden="1" oldHidden="1">
    <formula>'Open SWPRs'!$A$1:$H$615</formula>
    <oldFormula>'Open SWPRs'!$A$1:$H$615</oldFormula>
  </rdn>
  <rdn rId="0" localSheetId="12" customView="1" name="Z_AE09ED29_F6F7_475A_B5BB_3958EA691268_.wvu.FilterData" hidden="1" oldHidden="1">
    <formula>'Build Plan'!$D$3:$L$48</formula>
    <oldFormula>'Build Plan'!$D$3:$L$48</oldFormula>
  </rdn>
  <rcv guid="{AE09ED29-F6F7-475A-B5BB-3958EA691268}" action="add"/>
</revisions>
</file>

<file path=xl/revisions/revisionLog87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5740" sId="3">
    <nc r="BJ77">
      <v>5</v>
    </nc>
  </rcc>
  <rdn rId="0" localSheetId="5" customView="1" name="Z_5AC86898_99C0_40C8_A183_7BCAFD4A38C0_.wvu.FilterData" hidden="1" oldHidden="1">
    <oldFormula>'PR Matrix'!#REF!</oldFormula>
  </rdn>
  <rcv guid="{5AC86898-99C0-40C8-A183-7BCAFD4A38C0}" action="delete"/>
  <rdn rId="0" localSheetId="3" customView="1" name="Z_5AC86898_99C0_40C8_A183_7BCAFD4A38C0_.wvu.Rows" hidden="1" oldHidden="1">
    <formula>Plan!$489:$751</formula>
    <oldFormula>Plan!$489:$751</oldFormula>
  </rdn>
  <rdn rId="0" localSheetId="3" customView="1" name="Z_5AC86898_99C0_40C8_A183_7BCAFD4A38C0_.wvu.Cols" hidden="1" oldHidden="1">
    <formula>Plan!$S:$U,Plan!$BQ:$BT</formula>
    <oldFormula>Plan!$S:$U,Plan!$BQ:$BT</oldFormula>
  </rdn>
  <rdn rId="0" localSheetId="3" customView="1" name="Z_5AC86898_99C0_40C8_A183_7BCAFD4A38C0_.wvu.FilterData" hidden="1" oldHidden="1">
    <formula>Plan!$A$5:$BQ$469</formula>
    <oldFormula>Plan!$A$5:$BQ$468</oldFormula>
  </rdn>
  <rdn rId="0" localSheetId="4" customView="1" name="Z_5AC86898_99C0_40C8_A183_7BCAFD4A38C0_.wvu.FilterData" hidden="1" oldHidden="1">
    <formula>'Delivery Docs Plan'!$I$1:$I$38</formula>
    <oldFormula>'Delivery Docs Plan'!$A$4:$O$37</oldFormula>
  </rdn>
  <rdn rId="0" localSheetId="5" customView="1" name="Z_5AC86898_99C0_40C8_A183_7BCAFD4A38C0_.wvu.Rows" hidden="1" oldHidden="1">
    <formula>'PR Matrix'!$1:$2</formula>
    <oldFormula>'PR Matrix'!$1:$2</oldFormula>
  </rdn>
  <rdn rId="0" localSheetId="5" customView="1" name="Z_5AC86898_99C0_40C8_A183_7BCAFD4A38C0_.wvu.Cols" hidden="1" oldHidden="1">
    <formula>'PR Matrix'!$JJ:$XFD</formula>
    <oldFormula>'PR Matrix'!$JJ:$XFD</oldFormula>
  </rdn>
  <rdn rId="0" localSheetId="6" customView="1" name="Z_5AC86898_99C0_40C8_A183_7BCAFD4A38C0_.wvu.Cols" hidden="1" oldHidden="1">
    <formula>Allocation!$L:$XFD</formula>
    <oldFormula>Allocation!$L:$XFD</oldFormula>
  </rdn>
  <rdn rId="0" localSheetId="6" customView="1" name="Z_5AC86898_99C0_40C8_A183_7BCAFD4A38C0_.wvu.FilterData" hidden="1" oldHidden="1">
    <formula>Allocation!$A$1:$K$1</formula>
    <oldFormula>Allocation!$A$1:$K$1</oldFormula>
  </rdn>
  <rdn rId="0" localSheetId="7" customView="1" name="Z_5AC86898_99C0_40C8_A183_7BCAFD4A38C0_.wvu.FilterData" hidden="1" oldHidden="1">
    <formula>'SRS Reviews'!$A$1:$S$136</formula>
    <oldFormula>'SRS Reviews'!$A$1:$S$136</oldFormula>
  </rdn>
  <rdn rId="0" localSheetId="8" customView="1" name="Z_5AC86898_99C0_40C8_A183_7BCAFD4A38C0_.wvu.FilterData" hidden="1" oldHidden="1">
    <formula>Estimates!$A$2:$BC$460</formula>
    <oldFormula>Estimates!$A$2:$BC$460</oldFormula>
  </rdn>
  <rdn rId="0" localSheetId="10" customView="1" name="Z_5AC86898_99C0_40C8_A183_7BCAFD4A38C0_.wvu.FilterData" hidden="1" oldHidden="1">
    <formula>'Open SWPRs'!$A$1:$H$615</formula>
    <oldFormula>'Open SWPRs'!$A$1:$H$615</oldFormula>
  </rdn>
  <rdn rId="0" localSheetId="12" customView="1" name="Z_5AC86898_99C0_40C8_A183_7BCAFD4A38C0_.wvu.FilterData" hidden="1" oldHidden="1">
    <formula>'Build Plan'!$D$3:$L$48</formula>
    <oldFormula>'Build Plan'!$D$3:$L$48</oldFormula>
  </rdn>
  <rcv guid="{5AC86898-99C0-40C8-A183-7BCAFD4A38C0}" action="add"/>
</revisions>
</file>

<file path=xl/revisions/revisionLog87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5754" sId="3">
    <oc r="BJ77">
      <v>5</v>
    </oc>
    <nc r="BJ77">
      <v>50</v>
    </nc>
  </rcc>
</revisions>
</file>

<file path=xl/revisions/revisionLog87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5755" sId="4">
    <nc r="K22">
      <v>20</v>
    </nc>
  </rcc>
  <rcc rId="25756" sId="3">
    <oc r="BA173">
      <v>70</v>
    </oc>
    <nc r="BA173">
      <v>95</v>
    </nc>
  </rcc>
  <rcv guid="{39344E0E-2CC4-4BC6-A15E-A66B17AEE943}" action="delete"/>
  <rdn rId="0" localSheetId="3" customView="1" name="Z_39344E0E_2CC4_4BC6_A15E_A66B17AEE943_.wvu.Rows" hidden="1" oldHidden="1">
    <formula>Plan!$489:$751</formula>
    <oldFormula>Plan!$489:$751</oldFormula>
  </rdn>
  <rdn rId="0" localSheetId="3" customView="1" name="Z_39344E0E_2CC4_4BC6_A15E_A66B17AEE943_.wvu.Cols" hidden="1" oldHidden="1">
    <formula>Plan!$S:$U,Plan!$BN:$BT</formula>
    <oldFormula>Plan!$S:$U,Plan!$BN:$BT</oldFormula>
  </rdn>
  <rdn rId="0" localSheetId="3" customView="1" name="Z_39344E0E_2CC4_4BC6_A15E_A66B17AEE943_.wvu.FilterData" hidden="1" oldHidden="1">
    <formula>Plan!$A$5:$BQ$469</formula>
    <oldFormula>Plan!$A$5:$BQ$469</oldFormula>
  </rdn>
  <rdn rId="0" localSheetId="4" customView="1" name="Z_39344E0E_2CC4_4BC6_A15E_A66B17AEE943_.wvu.FilterData" hidden="1" oldHidden="1">
    <formula>'Delivery Docs Plan'!$I$1:$I$38</formula>
    <oldFormula>'Delivery Docs Plan'!$I$1:$I$38</oldFormula>
  </rdn>
  <rdn rId="0" localSheetId="5" customView="1" name="Z_39344E0E_2CC4_4BC6_A15E_A66B17AEE943_.wvu.Rows" hidden="1" oldHidden="1">
    <formula>'PR Matrix'!$1:$2</formula>
    <oldFormula>'PR Matrix'!$1:$2</oldFormula>
  </rdn>
  <rdn rId="0" localSheetId="5" customView="1" name="Z_39344E0E_2CC4_4BC6_A15E_A66B17AEE943_.wvu.Cols" hidden="1" oldHidden="1">
    <formula>'PR Matrix'!$JJ:$XFD</formula>
    <oldFormula>'PR Matrix'!$JJ:$XFD</oldFormula>
  </rdn>
  <rdn rId="0" localSheetId="6" customView="1" name="Z_39344E0E_2CC4_4BC6_A15E_A66B17AEE943_.wvu.Cols" hidden="1" oldHidden="1">
    <formula>Allocation!$L:$XFD</formula>
    <oldFormula>Allocation!$L:$XFD</oldFormula>
  </rdn>
  <rdn rId="0" localSheetId="6" customView="1" name="Z_39344E0E_2CC4_4BC6_A15E_A66B17AEE943_.wvu.FilterData" hidden="1" oldHidden="1">
    <formula>Allocation!$A$1:$K$1</formula>
    <oldFormula>Allocation!$A$1:$K$1</oldFormula>
  </rdn>
  <rdn rId="0" localSheetId="7" customView="1" name="Z_39344E0E_2CC4_4BC6_A15E_A66B17AEE943_.wvu.FilterData" hidden="1" oldHidden="1">
    <formula>'SRS Reviews'!$A$1:$S$136</formula>
    <oldFormula>'SRS Reviews'!$A$1:$S$136</oldFormula>
  </rdn>
  <rdn rId="0" localSheetId="8" customView="1" name="Z_39344E0E_2CC4_4BC6_A15E_A66B17AEE943_.wvu.FilterData" hidden="1" oldHidden="1">
    <formula>Estimates!$A$2:$BC$460</formula>
    <oldFormula>Estimates!$A$2:$BC$460</oldFormula>
  </rdn>
  <rdn rId="0" localSheetId="10" customView="1" name="Z_39344E0E_2CC4_4BC6_A15E_A66B17AEE943_.wvu.FilterData" hidden="1" oldHidden="1">
    <formula>'Open SWPRs'!$A$1:$H$615</formula>
    <oldFormula>'Open SWPRs'!$A$1:$H$615</oldFormula>
  </rdn>
  <rdn rId="0" localSheetId="12" customView="1" name="Z_39344E0E_2CC4_4BC6_A15E_A66B17AEE943_.wvu.FilterData" hidden="1" oldHidden="1">
    <formula>'Build Plan'!$D$3:$L$48</formula>
    <oldFormula>'Build Plan'!$D$3:$L$48</oldFormula>
  </rdn>
  <rcv guid="{39344E0E-2CC4-4BC6-A15E-A66B17AEE943}" action="add"/>
</revisions>
</file>

<file path=xl/revisions/revisionLog87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5769" sId="3">
    <oc r="F477">
      <v>2</v>
    </oc>
    <nc r="F477">
      <v>3</v>
    </nc>
  </rcc>
  <rcv guid="{83E26134-8071-4B52-B9C2-8B5396DF70B4}" action="delete"/>
  <rdn rId="0" localSheetId="3" customView="1" name="Z_83E26134_8071_4B52_B9C2_8B5396DF70B4_.wvu.Rows" hidden="1" oldHidden="1">
    <formula>Plan!$489:$751</formula>
    <oldFormula>Plan!$489:$751</oldFormula>
  </rdn>
  <rdn rId="0" localSheetId="3" customView="1" name="Z_83E26134_8071_4B52_B9C2_8B5396DF70B4_.wvu.Cols" hidden="1" oldHidden="1">
    <formula>Plan!$S:$U</formula>
    <oldFormula>Plan!$S:$U</oldFormula>
  </rdn>
  <rdn rId="0" localSheetId="3" customView="1" name="Z_83E26134_8071_4B52_B9C2_8B5396DF70B4_.wvu.FilterData" hidden="1" oldHidden="1">
    <formula>Plan!$A$5:$BQ$469</formula>
    <oldFormula>Plan!$A$5:$BQ$469</oldFormula>
  </rdn>
  <rdn rId="0" localSheetId="4" customView="1" name="Z_83E26134_8071_4B52_B9C2_8B5396DF70B4_.wvu.FilterData" hidden="1" oldHidden="1">
    <formula>'Delivery Docs Plan'!$I$1:$I$38</formula>
    <oldFormula>'Delivery Docs Plan'!$I$1:$I$38</oldFormula>
  </rdn>
  <rdn rId="0" localSheetId="5" customView="1" name="Z_83E26134_8071_4B52_B9C2_8B5396DF70B4_.wvu.Rows" hidden="1" oldHidden="1">
    <formula>'PR Matrix'!$1:$1</formula>
    <oldFormula>'PR Matrix'!$1:$1</oldFormula>
  </rdn>
  <rdn rId="0" localSheetId="5" customView="1" name="Z_83E26134_8071_4B52_B9C2_8B5396DF70B4_.wvu.Cols" hidden="1" oldHidden="1">
    <formula>'PR Matrix'!$JJ:$XFD</formula>
    <oldFormula>'PR Matrix'!$JJ:$XFD</oldFormula>
  </rdn>
  <rdn rId="0" localSheetId="6" customView="1" name="Z_83E26134_8071_4B52_B9C2_8B5396DF70B4_.wvu.Cols" hidden="1" oldHidden="1">
    <formula>Allocation!$L:$XFD</formula>
    <oldFormula>Allocation!$L:$XFD</oldFormula>
  </rdn>
  <rdn rId="0" localSheetId="6" customView="1" name="Z_83E26134_8071_4B52_B9C2_8B5396DF70B4_.wvu.FilterData" hidden="1" oldHidden="1">
    <formula>Allocation!$A$1:$K$1</formula>
    <oldFormula>Allocation!$A$1:$K$1</oldFormula>
  </rdn>
  <rdn rId="0" localSheetId="7" customView="1" name="Z_83E26134_8071_4B52_B9C2_8B5396DF70B4_.wvu.FilterData" hidden="1" oldHidden="1">
    <formula>'SRS Reviews'!$A$1:$S$136</formula>
    <oldFormula>'SRS Reviews'!$A$1:$S$136</oldFormula>
  </rdn>
  <rdn rId="0" localSheetId="8" customView="1" name="Z_83E26134_8071_4B52_B9C2_8B5396DF70B4_.wvu.FilterData" hidden="1" oldHidden="1">
    <formula>Estimates!$A$2:$BC$460</formula>
    <oldFormula>Estimates!$A$2:$BC$460</oldFormula>
  </rdn>
  <rdn rId="0" localSheetId="10" customView="1" name="Z_83E26134_8071_4B52_B9C2_8B5396DF70B4_.wvu.FilterData" hidden="1" oldHidden="1">
    <formula>'Open SWPRs'!$A$1:$H$615</formula>
    <oldFormula>'Open SWPRs'!$A$1:$H$615</oldFormula>
  </rdn>
  <rdn rId="0" localSheetId="12" customView="1" name="Z_83E26134_8071_4B52_B9C2_8B5396DF70B4_.wvu.FilterData" hidden="1" oldHidden="1">
    <formula>'Build Plan'!$D$3:$L$48</formula>
    <oldFormula>'Build Plan'!$D$3:$L$48</oldFormula>
  </rdn>
  <rcv guid="{83E26134-8071-4B52-B9C2-8B5396DF70B4}" action="add"/>
</revisions>
</file>

<file path=xl/revisions/revisionLog87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5782" sId="3">
    <oc r="AA64">
      <v>80</v>
    </oc>
    <nc r="AA64">
      <v>100</v>
    </nc>
  </rcc>
  <rcc rId="25783" sId="3">
    <oc r="AJ64">
      <v>1</v>
    </oc>
    <nc r="AJ64">
      <v>100</v>
    </nc>
  </rcc>
  <rcc rId="25784" sId="3">
    <oc r="AR64">
      <v>1</v>
    </oc>
    <nc r="AR64">
      <v>90</v>
    </nc>
  </rcc>
  <rcc rId="25785" sId="3">
    <nc r="AM64" t="inlineStr">
      <is>
        <t>Y</t>
      </is>
    </nc>
  </rcc>
  <rcc rId="25786" sId="3">
    <oc r="BA64">
      <v>1</v>
    </oc>
    <nc r="BA64">
      <v>100</v>
    </nc>
  </rcc>
  <rcv guid="{55F258A9-3656-464A-8209-65541A4A9294}" action="delete"/>
  <rdn rId="0" localSheetId="3" customView="1" name="Z_55F258A9_3656_464A_8209_65541A4A9294_.wvu.Rows" hidden="1" oldHidden="1">
    <formula>Plan!$489:$751</formula>
    <oldFormula>Plan!$489:$751</oldFormula>
  </rdn>
  <rdn rId="0" localSheetId="3" customView="1" name="Z_55F258A9_3656_464A_8209_65541A4A9294_.wvu.Cols" hidden="1" oldHidden="1">
    <formula>Plan!$S:$U,Plan!$BQ:$BT</formula>
    <oldFormula>Plan!$S:$U,Plan!$BQ:$BT</oldFormula>
  </rdn>
  <rdn rId="0" localSheetId="3" customView="1" name="Z_55F258A9_3656_464A_8209_65541A4A9294_.wvu.FilterData" hidden="1" oldHidden="1">
    <formula>Plan!$A$5:$BQ$469</formula>
    <oldFormula>Plan!$A$5:$BQ$469</oldFormula>
  </rdn>
  <rdn rId="0" localSheetId="4" customView="1" name="Z_55F258A9_3656_464A_8209_65541A4A9294_.wvu.FilterData" hidden="1" oldHidden="1">
    <formula>'Delivery Docs Plan'!$I$1:$I$38</formula>
    <oldFormula>'Delivery Docs Plan'!$I$1:$I$38</oldFormula>
  </rdn>
  <rdn rId="0" localSheetId="5" customView="1" name="Z_55F258A9_3656_464A_8209_65541A4A9294_.wvu.Rows" hidden="1" oldHidden="1">
    <formula>'PR Matrix'!$1:$1</formula>
    <oldFormula>'PR Matrix'!$1:$1</oldFormula>
  </rdn>
  <rdn rId="0" localSheetId="5" customView="1" name="Z_55F258A9_3656_464A_8209_65541A4A9294_.wvu.Cols" hidden="1" oldHidden="1">
    <formula>'PR Matrix'!$JJ:$XFD</formula>
    <oldFormula>'PR Matrix'!$JJ:$XFD</oldFormula>
  </rdn>
  <rdn rId="0" localSheetId="6" customView="1" name="Z_55F258A9_3656_464A_8209_65541A4A9294_.wvu.Cols" hidden="1" oldHidden="1">
    <formula>Allocation!$L:$XFD</formula>
    <oldFormula>Allocation!$L:$XFD</oldFormula>
  </rdn>
  <rdn rId="0" localSheetId="6" customView="1" name="Z_55F258A9_3656_464A_8209_65541A4A9294_.wvu.FilterData" hidden="1" oldHidden="1">
    <formula>Allocation!$A$1:$K$1</formula>
    <oldFormula>Allocation!$A$1:$K$1</oldFormula>
  </rdn>
  <rdn rId="0" localSheetId="7" customView="1" name="Z_55F258A9_3656_464A_8209_65541A4A9294_.wvu.FilterData" hidden="1" oldHidden="1">
    <formula>'SRS Reviews'!$A$1:$S$136</formula>
    <oldFormula>'SRS Reviews'!$A$1:$S$136</oldFormula>
  </rdn>
  <rdn rId="0" localSheetId="8" customView="1" name="Z_55F258A9_3656_464A_8209_65541A4A9294_.wvu.FilterData" hidden="1" oldHidden="1">
    <formula>Estimates!$A$2:$BC$460</formula>
    <oldFormula>Estimates!$A$2:$BC$460</oldFormula>
  </rdn>
  <rdn rId="0" localSheetId="10" customView="1" name="Z_55F258A9_3656_464A_8209_65541A4A9294_.wvu.FilterData" hidden="1" oldHidden="1">
    <formula>'Open SWPRs'!$A$1:$H$615</formula>
    <oldFormula>'Open SWPRs'!$A$1:$H$615</oldFormula>
  </rdn>
  <rdn rId="0" localSheetId="12" customView="1" name="Z_55F258A9_3656_464A_8209_65541A4A9294_.wvu.FilterData" hidden="1" oldHidden="1">
    <formula>'Build Plan'!$D$3:$L$48</formula>
    <oldFormula>'Build Plan'!$D$3:$L$48</oldFormula>
  </rdn>
  <rcv guid="{55F258A9-3656-464A-8209-65541A4A9294}" action="add"/>
</revisions>
</file>

<file path=xl/revisions/revisionLog87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5799" sId="3">
    <nc r="BA21">
      <v>1</v>
    </nc>
  </rcc>
  <rcv guid="{55F258A9-3656-464A-8209-65541A4A9294}" action="delete"/>
  <rdn rId="0" localSheetId="3" customView="1" name="Z_55F258A9_3656_464A_8209_65541A4A9294_.wvu.Rows" hidden="1" oldHidden="1">
    <formula>Plan!$489:$751</formula>
    <oldFormula>Plan!$489:$751</oldFormula>
  </rdn>
  <rdn rId="0" localSheetId="3" customView="1" name="Z_55F258A9_3656_464A_8209_65541A4A9294_.wvu.Cols" hidden="1" oldHidden="1">
    <formula>Plan!$S:$U,Plan!$BQ:$BT</formula>
    <oldFormula>Plan!$S:$U,Plan!$BQ:$BT</oldFormula>
  </rdn>
  <rdn rId="0" localSheetId="3" customView="1" name="Z_55F258A9_3656_464A_8209_65541A4A9294_.wvu.FilterData" hidden="1" oldHidden="1">
    <formula>Plan!$A$5:$BQ$469</formula>
    <oldFormula>Plan!$A$5:$BQ$469</oldFormula>
  </rdn>
  <rdn rId="0" localSheetId="4" customView="1" name="Z_55F258A9_3656_464A_8209_65541A4A9294_.wvu.FilterData" hidden="1" oldHidden="1">
    <formula>'Delivery Docs Plan'!$I$1:$I$38</formula>
    <oldFormula>'Delivery Docs Plan'!$I$1:$I$38</oldFormula>
  </rdn>
  <rdn rId="0" localSheetId="5" customView="1" name="Z_55F258A9_3656_464A_8209_65541A4A9294_.wvu.Rows" hidden="1" oldHidden="1">
    <formula>'PR Matrix'!$1:$1</formula>
    <oldFormula>'PR Matrix'!$1:$1</oldFormula>
  </rdn>
  <rdn rId="0" localSheetId="5" customView="1" name="Z_55F258A9_3656_464A_8209_65541A4A9294_.wvu.Cols" hidden="1" oldHidden="1">
    <formula>'PR Matrix'!$JJ:$XFD</formula>
    <oldFormula>'PR Matrix'!$JJ:$XFD</oldFormula>
  </rdn>
  <rdn rId="0" localSheetId="6" customView="1" name="Z_55F258A9_3656_464A_8209_65541A4A9294_.wvu.Cols" hidden="1" oldHidden="1">
    <formula>Allocation!$L:$XFD</formula>
    <oldFormula>Allocation!$L:$XFD</oldFormula>
  </rdn>
  <rdn rId="0" localSheetId="6" customView="1" name="Z_55F258A9_3656_464A_8209_65541A4A9294_.wvu.FilterData" hidden="1" oldHidden="1">
    <formula>Allocation!$A$1:$K$1</formula>
    <oldFormula>Allocation!$A$1:$K$1</oldFormula>
  </rdn>
  <rdn rId="0" localSheetId="7" customView="1" name="Z_55F258A9_3656_464A_8209_65541A4A9294_.wvu.FilterData" hidden="1" oldHidden="1">
    <formula>'SRS Reviews'!$A$1:$S$136</formula>
    <oldFormula>'SRS Reviews'!$A$1:$S$136</oldFormula>
  </rdn>
  <rdn rId="0" localSheetId="8" customView="1" name="Z_55F258A9_3656_464A_8209_65541A4A9294_.wvu.FilterData" hidden="1" oldHidden="1">
    <formula>Estimates!$A$2:$BC$460</formula>
    <oldFormula>Estimates!$A$2:$BC$460</oldFormula>
  </rdn>
  <rdn rId="0" localSheetId="10" customView="1" name="Z_55F258A9_3656_464A_8209_65541A4A9294_.wvu.FilterData" hidden="1" oldHidden="1">
    <formula>'Open SWPRs'!$A$1:$H$615</formula>
    <oldFormula>'Open SWPRs'!$A$1:$H$615</oldFormula>
  </rdn>
  <rdn rId="0" localSheetId="12" customView="1" name="Z_55F258A9_3656_464A_8209_65541A4A9294_.wvu.FilterData" hidden="1" oldHidden="1">
    <formula>'Build Plan'!$D$3:$L$48</formula>
    <oldFormula>'Build Plan'!$D$3:$L$48</oldFormula>
  </rdn>
  <rcv guid="{55F258A9-3656-464A-8209-65541A4A9294}" action="add"/>
</revisions>
</file>

<file path=xl/revisions/revisionLog87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5812" sId="3">
    <oc r="BJ77">
      <v>50</v>
    </oc>
    <nc r="BJ77">
      <v>100</v>
    </nc>
  </rcc>
  <rcv guid="{5AC86898-99C0-40C8-A183-7BCAFD4A38C0}" action="delete"/>
  <rdn rId="0" localSheetId="3" customView="1" name="Z_5AC86898_99C0_40C8_A183_7BCAFD4A38C0_.wvu.Rows" hidden="1" oldHidden="1">
    <formula>Plan!$489:$751</formula>
    <oldFormula>Plan!$489:$751</oldFormula>
  </rdn>
  <rdn rId="0" localSheetId="3" customView="1" name="Z_5AC86898_99C0_40C8_A183_7BCAFD4A38C0_.wvu.Cols" hidden="1" oldHidden="1">
    <formula>Plan!$S:$U,Plan!$BQ:$BT</formula>
    <oldFormula>Plan!$S:$U,Plan!$BQ:$BT</oldFormula>
  </rdn>
  <rdn rId="0" localSheetId="3" customView="1" name="Z_5AC86898_99C0_40C8_A183_7BCAFD4A38C0_.wvu.FilterData" hidden="1" oldHidden="1">
    <formula>Plan!$A$5:$BQ$469</formula>
    <oldFormula>Plan!$A$5:$BQ$469</oldFormula>
  </rdn>
  <rdn rId="0" localSheetId="4" customView="1" name="Z_5AC86898_99C0_40C8_A183_7BCAFD4A38C0_.wvu.FilterData" hidden="1" oldHidden="1">
    <formula>'Delivery Docs Plan'!$I$1:$I$38</formula>
    <oldFormula>'Delivery Docs Plan'!$I$1:$I$38</oldFormula>
  </rdn>
  <rdn rId="0" localSheetId="5" customView="1" name="Z_5AC86898_99C0_40C8_A183_7BCAFD4A38C0_.wvu.Rows" hidden="1" oldHidden="1">
    <formula>'PR Matrix'!$1:$2</formula>
    <oldFormula>'PR Matrix'!$1:$2</oldFormula>
  </rdn>
  <rdn rId="0" localSheetId="5" customView="1" name="Z_5AC86898_99C0_40C8_A183_7BCAFD4A38C0_.wvu.Cols" hidden="1" oldHidden="1">
    <formula>'PR Matrix'!$JJ:$XFD</formula>
    <oldFormula>'PR Matrix'!$JJ:$XFD</oldFormula>
  </rdn>
  <rdn rId="0" localSheetId="6" customView="1" name="Z_5AC86898_99C0_40C8_A183_7BCAFD4A38C0_.wvu.Cols" hidden="1" oldHidden="1">
    <formula>Allocation!$L:$XFD</formula>
    <oldFormula>Allocation!$L:$XFD</oldFormula>
  </rdn>
  <rdn rId="0" localSheetId="6" customView="1" name="Z_5AC86898_99C0_40C8_A183_7BCAFD4A38C0_.wvu.FilterData" hidden="1" oldHidden="1">
    <formula>Allocation!$A$1:$K$1</formula>
    <oldFormula>Allocation!$A$1:$K$1</oldFormula>
  </rdn>
  <rdn rId="0" localSheetId="7" customView="1" name="Z_5AC86898_99C0_40C8_A183_7BCAFD4A38C0_.wvu.FilterData" hidden="1" oldHidden="1">
    <formula>'SRS Reviews'!$A$1:$S$136</formula>
    <oldFormula>'SRS Reviews'!$A$1:$S$136</oldFormula>
  </rdn>
  <rdn rId="0" localSheetId="8" customView="1" name="Z_5AC86898_99C0_40C8_A183_7BCAFD4A38C0_.wvu.FilterData" hidden="1" oldHidden="1">
    <formula>Estimates!$A$2:$BC$460</formula>
    <oldFormula>Estimates!$A$2:$BC$460</oldFormula>
  </rdn>
  <rdn rId="0" localSheetId="10" customView="1" name="Z_5AC86898_99C0_40C8_A183_7BCAFD4A38C0_.wvu.FilterData" hidden="1" oldHidden="1">
    <formula>'Open SWPRs'!$A$1:$H$615</formula>
    <oldFormula>'Open SWPRs'!$A$1:$H$615</oldFormula>
  </rdn>
  <rdn rId="0" localSheetId="12" customView="1" name="Z_5AC86898_99C0_40C8_A183_7BCAFD4A38C0_.wvu.FilterData" hidden="1" oldHidden="1">
    <formula>'Build Plan'!$D$3:$L$48</formula>
    <oldFormula>'Build Plan'!$D$3:$L$48</oldFormula>
  </rdn>
  <rcv guid="{5AC86898-99C0-40C8-A183-7BCAFD4A38C0}" action="add"/>
</revisions>
</file>

<file path=xl/revisions/revisionLog87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5825" sId="3">
    <oc r="AA187">
      <v>1</v>
    </oc>
    <nc r="AA187">
      <v>100</v>
    </nc>
  </rcc>
  <rcc rId="25826" sId="3">
    <oc r="AJ187">
      <v>1</v>
    </oc>
    <nc r="AJ187">
      <v>100</v>
    </nc>
  </rcc>
  <rcc rId="25827" sId="3">
    <oc r="AR187">
      <v>1</v>
    </oc>
    <nc r="AR187">
      <v>100</v>
    </nc>
  </rcc>
  <rcc rId="25828" sId="3">
    <oc r="BA187">
      <v>1</v>
    </oc>
    <nc r="BA187">
      <v>100</v>
    </nc>
  </rcc>
</revisions>
</file>

<file path=xl/revisions/revisionLog87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5829" sId="3">
    <nc r="AB187">
      <v>100</v>
    </nc>
  </rcc>
  <rcc rId="25830" sId="3">
    <nc r="AK187">
      <v>100</v>
    </nc>
  </rcc>
  <rcc rId="25831" sId="3">
    <nc r="BB187">
      <v>100</v>
    </nc>
  </rcc>
  <rcv guid="{AE09ED29-F6F7-475A-B5BB-3958EA691268}" action="delete"/>
  <rdn rId="0" localSheetId="3" customView="1" name="Z_AE09ED29_F6F7_475A_B5BB_3958EA691268_.wvu.Rows" hidden="1" oldHidden="1">
    <formula>Plan!$489:$751</formula>
    <oldFormula>Plan!$489:$751</oldFormula>
  </rdn>
  <rdn rId="0" localSheetId="3" customView="1" name="Z_AE09ED29_F6F7_475A_B5BB_3958EA691268_.wvu.Cols" hidden="1" oldHidden="1">
    <formula>Plan!$S:$U</formula>
    <oldFormula>Plan!$S:$U</oldFormula>
  </rdn>
  <rdn rId="0" localSheetId="3" customView="1" name="Z_AE09ED29_F6F7_475A_B5BB_3958EA691268_.wvu.FilterData" hidden="1" oldHidden="1">
    <formula>Plan!$A$5:$BQ$469</formula>
    <oldFormula>Plan!$A$5:$BQ$469</oldFormula>
  </rdn>
  <rdn rId="0" localSheetId="4" customView="1" name="Z_AE09ED29_F6F7_475A_B5BB_3958EA691268_.wvu.FilterData" hidden="1" oldHidden="1">
    <formula>'Delivery Docs Plan'!$I$1:$I$38</formula>
    <oldFormula>'Delivery Docs Plan'!$I$1:$I$38</oldFormula>
  </rdn>
  <rdn rId="0" localSheetId="5" customView="1" name="Z_AE09ED29_F6F7_475A_B5BB_3958EA691268_.wvu.Rows" hidden="1" oldHidden="1">
    <formula>'PR Matrix'!$1:$1</formula>
    <oldFormula>'PR Matrix'!$1:$1</oldFormula>
  </rdn>
  <rdn rId="0" localSheetId="5" customView="1" name="Z_AE09ED29_F6F7_475A_B5BB_3958EA691268_.wvu.Cols" hidden="1" oldHidden="1">
    <formula>'PR Matrix'!$JJ:$XFD</formula>
    <oldFormula>'PR Matrix'!$JJ:$XFD</oldFormula>
  </rdn>
  <rdn rId="0" localSheetId="6" customView="1" name="Z_AE09ED29_F6F7_475A_B5BB_3958EA691268_.wvu.Cols" hidden="1" oldHidden="1">
    <formula>Allocation!$L:$XFD</formula>
    <oldFormula>Allocation!$L:$XFD</oldFormula>
  </rdn>
  <rdn rId="0" localSheetId="6" customView="1" name="Z_AE09ED29_F6F7_475A_B5BB_3958EA691268_.wvu.FilterData" hidden="1" oldHidden="1">
    <formula>Allocation!$A$1:$K$1</formula>
    <oldFormula>Allocation!$A$1:$K$1</oldFormula>
  </rdn>
  <rdn rId="0" localSheetId="7" customView="1" name="Z_AE09ED29_F6F7_475A_B5BB_3958EA691268_.wvu.FilterData" hidden="1" oldHidden="1">
    <formula>'SRS Reviews'!$A$1:$S$136</formula>
    <oldFormula>'SRS Reviews'!$A$1:$S$136</oldFormula>
  </rdn>
  <rdn rId="0" localSheetId="8" customView="1" name="Z_AE09ED29_F6F7_475A_B5BB_3958EA691268_.wvu.FilterData" hidden="1" oldHidden="1">
    <formula>Estimates!$A$2:$BC$460</formula>
    <oldFormula>Estimates!$A$2:$BC$460</oldFormula>
  </rdn>
  <rdn rId="0" localSheetId="10" customView="1" name="Z_AE09ED29_F6F7_475A_B5BB_3958EA691268_.wvu.FilterData" hidden="1" oldHidden="1">
    <formula>'Open SWPRs'!$A$1:$H$615</formula>
    <oldFormula>'Open SWPRs'!$A$1:$H$615</oldFormula>
  </rdn>
  <rdn rId="0" localSheetId="12" customView="1" name="Z_AE09ED29_F6F7_475A_B5BB_3958EA691268_.wvu.FilterData" hidden="1" oldHidden="1">
    <formula>'Build Plan'!$D$3:$L$48</formula>
    <oldFormula>'Build Plan'!$D$3:$L$48</oldFormula>
  </rdn>
  <rcv guid="{AE09ED29-F6F7-475A-B5BB-3958EA691268}" action="add"/>
</revisions>
</file>

<file path=xl/revisions/revisionLog88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5844" sId="3">
    <oc r="BA21">
      <v>1</v>
    </oc>
    <nc r="BA21">
      <v>20</v>
    </nc>
  </rcc>
  <rcv guid="{55F258A9-3656-464A-8209-65541A4A9294}" action="delete"/>
  <rdn rId="0" localSheetId="3" customView="1" name="Z_55F258A9_3656_464A_8209_65541A4A9294_.wvu.Rows" hidden="1" oldHidden="1">
    <formula>Plan!$489:$751</formula>
    <oldFormula>Plan!$489:$751</oldFormula>
  </rdn>
  <rdn rId="0" localSheetId="3" customView="1" name="Z_55F258A9_3656_464A_8209_65541A4A9294_.wvu.Cols" hidden="1" oldHidden="1">
    <formula>Plan!$S:$U,Plan!$BQ:$BT</formula>
    <oldFormula>Plan!$S:$U,Plan!$BQ:$BT</oldFormula>
  </rdn>
  <rdn rId="0" localSheetId="3" customView="1" name="Z_55F258A9_3656_464A_8209_65541A4A9294_.wvu.FilterData" hidden="1" oldHidden="1">
    <formula>Plan!$A$5:$BQ$469</formula>
    <oldFormula>Plan!$A$5:$BQ$469</oldFormula>
  </rdn>
  <rdn rId="0" localSheetId="4" customView="1" name="Z_55F258A9_3656_464A_8209_65541A4A9294_.wvu.FilterData" hidden="1" oldHidden="1">
    <formula>'Delivery Docs Plan'!$I$1:$I$38</formula>
    <oldFormula>'Delivery Docs Plan'!$I$1:$I$38</oldFormula>
  </rdn>
  <rdn rId="0" localSheetId="5" customView="1" name="Z_55F258A9_3656_464A_8209_65541A4A9294_.wvu.Rows" hidden="1" oldHidden="1">
    <formula>'PR Matrix'!$1:$1</formula>
    <oldFormula>'PR Matrix'!$1:$1</oldFormula>
  </rdn>
  <rdn rId="0" localSheetId="5" customView="1" name="Z_55F258A9_3656_464A_8209_65541A4A9294_.wvu.Cols" hidden="1" oldHidden="1">
    <formula>'PR Matrix'!$JJ:$XFD</formula>
    <oldFormula>'PR Matrix'!$JJ:$XFD</oldFormula>
  </rdn>
  <rdn rId="0" localSheetId="6" customView="1" name="Z_55F258A9_3656_464A_8209_65541A4A9294_.wvu.Cols" hidden="1" oldHidden="1">
    <formula>Allocation!$L:$XFD</formula>
    <oldFormula>Allocation!$L:$XFD</oldFormula>
  </rdn>
  <rdn rId="0" localSheetId="6" customView="1" name="Z_55F258A9_3656_464A_8209_65541A4A9294_.wvu.FilterData" hidden="1" oldHidden="1">
    <formula>Allocation!$A$1:$K$1</formula>
    <oldFormula>Allocation!$A$1:$K$1</oldFormula>
  </rdn>
  <rdn rId="0" localSheetId="7" customView="1" name="Z_55F258A9_3656_464A_8209_65541A4A9294_.wvu.FilterData" hidden="1" oldHidden="1">
    <formula>'SRS Reviews'!$A$1:$S$136</formula>
    <oldFormula>'SRS Reviews'!$A$1:$S$136</oldFormula>
  </rdn>
  <rdn rId="0" localSheetId="8" customView="1" name="Z_55F258A9_3656_464A_8209_65541A4A9294_.wvu.FilterData" hidden="1" oldHidden="1">
    <formula>Estimates!$A$2:$BC$460</formula>
    <oldFormula>Estimates!$A$2:$BC$460</oldFormula>
  </rdn>
  <rdn rId="0" localSheetId="10" customView="1" name="Z_55F258A9_3656_464A_8209_65541A4A9294_.wvu.FilterData" hidden="1" oldHidden="1">
    <formula>'Open SWPRs'!$A$1:$H$615</formula>
    <oldFormula>'Open SWPRs'!$A$1:$H$615</oldFormula>
  </rdn>
  <rdn rId="0" localSheetId="12" customView="1" name="Z_55F258A9_3656_464A_8209_65541A4A9294_.wvu.FilterData" hidden="1" oldHidden="1">
    <formula>'Build Plan'!$D$3:$L$48</formula>
    <oldFormula>'Build Plan'!$D$3:$L$48</oldFormula>
  </rdn>
  <rcv guid="{55F258A9-3656-464A-8209-65541A4A9294}" action="add"/>
</revisions>
</file>

<file path=xl/revisions/revisionLog88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5857" sId="3">
    <nc r="AC168">
      <v>90</v>
    </nc>
  </rcc>
  <rcc rId="25858" sId="3">
    <nc r="AP168">
      <v>90</v>
    </nc>
  </rcc>
  <rcc rId="25859" sId="3">
    <nc r="BD168">
      <v>95</v>
    </nc>
  </rcc>
  <rcv guid="{02668375-14EE-499B-A8A1-CFA0F3453F57}" action="delete"/>
  <rdn rId="0" localSheetId="3" customView="1" name="Z_02668375_14EE_499B_A8A1_CFA0F3453F57_.wvu.Rows" hidden="1" oldHidden="1">
    <formula>Plan!$489:$751</formula>
    <oldFormula>Plan!$489:$751</oldFormula>
  </rdn>
  <rdn rId="0" localSheetId="3" customView="1" name="Z_02668375_14EE_499B_A8A1_CFA0F3453F57_.wvu.Cols" hidden="1" oldHidden="1">
    <formula>Plan!$S:$U,Plan!$BQ:$BT</formula>
    <oldFormula>Plan!$S:$U,Plan!$BQ:$BT</oldFormula>
  </rdn>
  <rdn rId="0" localSheetId="3" customView="1" name="Z_02668375_14EE_499B_A8A1_CFA0F3453F57_.wvu.FilterData" hidden="1" oldHidden="1">
    <formula>Plan!$A$5:$BQ$469</formula>
    <oldFormula>Plan!$A$5:$BQ$469</oldFormula>
  </rdn>
  <rdn rId="0" localSheetId="4" customView="1" name="Z_02668375_14EE_499B_A8A1_CFA0F3453F57_.wvu.FilterData" hidden="1" oldHidden="1">
    <formula>'Delivery Docs Plan'!$I$1:$I$38</formula>
    <oldFormula>'Delivery Docs Plan'!$I$1:$I$38</oldFormula>
  </rdn>
  <rdn rId="0" localSheetId="5" customView="1" name="Z_02668375_14EE_499B_A8A1_CFA0F3453F57_.wvu.Rows" hidden="1" oldHidden="1">
    <formula>'PR Matrix'!$1:$1</formula>
    <oldFormula>'PR Matrix'!$1:$1</oldFormula>
  </rdn>
  <rdn rId="0" localSheetId="5" customView="1" name="Z_02668375_14EE_499B_A8A1_CFA0F3453F57_.wvu.Cols" hidden="1" oldHidden="1">
    <formula>'PR Matrix'!$JJ:$XFD</formula>
    <oldFormula>'PR Matrix'!$JJ:$XFD</oldFormula>
  </rdn>
  <rdn rId="0" localSheetId="6" customView="1" name="Z_02668375_14EE_499B_A8A1_CFA0F3453F57_.wvu.Cols" hidden="1" oldHidden="1">
    <formula>Allocation!$L:$XFD</formula>
    <oldFormula>Allocation!$L:$XFD</oldFormula>
  </rdn>
  <rdn rId="0" localSheetId="6" customView="1" name="Z_02668375_14EE_499B_A8A1_CFA0F3453F57_.wvu.FilterData" hidden="1" oldHidden="1">
    <formula>Allocation!$A$1:$K$1</formula>
    <oldFormula>Allocation!$A$1:$K$1</oldFormula>
  </rdn>
  <rdn rId="0" localSheetId="7" customView="1" name="Z_02668375_14EE_499B_A8A1_CFA0F3453F57_.wvu.FilterData" hidden="1" oldHidden="1">
    <formula>'SRS Reviews'!$A$1:$S$136</formula>
    <oldFormula>'SRS Reviews'!$A$1:$S$136</oldFormula>
  </rdn>
  <rdn rId="0" localSheetId="8" customView="1" name="Z_02668375_14EE_499B_A8A1_CFA0F3453F57_.wvu.FilterData" hidden="1" oldHidden="1">
    <formula>Estimates!$A$2:$BC$460</formula>
    <oldFormula>Estimates!$A$2:$BC$460</oldFormula>
  </rdn>
  <rdn rId="0" localSheetId="10" customView="1" name="Z_02668375_14EE_499B_A8A1_CFA0F3453F57_.wvu.FilterData" hidden="1" oldHidden="1">
    <formula>'Open SWPRs'!$A$1:$H$615</formula>
    <oldFormula>'Open SWPRs'!$A$1:$H$615</oldFormula>
  </rdn>
  <rdn rId="0" localSheetId="12" customView="1" name="Z_02668375_14EE_499B_A8A1_CFA0F3453F57_.wvu.FilterData" hidden="1" oldHidden="1">
    <formula>'Build Plan'!$D$3:$L$48</formula>
    <oldFormula>'Build Plan'!$D$3:$L$48</oldFormula>
  </rdn>
  <rcv guid="{02668375-14EE-499B-A8A1-CFA0F3453F57}" action="add"/>
</revisions>
</file>

<file path=xl/revisions/revisionLog88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5872" sId="3">
    <nc r="AB64">
      <v>100</v>
    </nc>
  </rcc>
  <rcc rId="25873" sId="3">
    <nc r="AK64">
      <v>100</v>
    </nc>
  </rcc>
  <rcc rId="25874" sId="3">
    <nc r="BB64">
      <v>100</v>
    </nc>
  </rcc>
  <rcv guid="{4C910842-2C9A-49B1-8859-E7171BF1B407}" action="delete"/>
  <rdn rId="0" localSheetId="3" customView="1" name="Z_4C910842_2C9A_49B1_8859_E7171BF1B407_.wvu.Rows" hidden="1" oldHidden="1">
    <formula>Plan!$489:$751</formula>
    <oldFormula>Plan!$489:$751</oldFormula>
  </rdn>
  <rdn rId="0" localSheetId="3" customView="1" name="Z_4C910842_2C9A_49B1_8859_E7171BF1B407_.wvu.Cols" hidden="1" oldHidden="1">
    <formula>Plan!$S:$U</formula>
    <oldFormula>Plan!$S:$U</oldFormula>
  </rdn>
  <rdn rId="0" localSheetId="3" customView="1" name="Z_4C910842_2C9A_49B1_8859_E7171BF1B407_.wvu.FilterData" hidden="1" oldHidden="1">
    <formula>Plan!$A$5:$BQ$469</formula>
    <oldFormula>Plan!$A$5:$BQ$469</oldFormula>
  </rdn>
  <rdn rId="0" localSheetId="4" customView="1" name="Z_4C910842_2C9A_49B1_8859_E7171BF1B407_.wvu.FilterData" hidden="1" oldHidden="1">
    <formula>'Delivery Docs Plan'!$I$1:$I$38</formula>
    <oldFormula>'Delivery Docs Plan'!$I$1:$I$38</oldFormula>
  </rdn>
  <rdn rId="0" localSheetId="5" customView="1" name="Z_4C910842_2C9A_49B1_8859_E7171BF1B407_.wvu.Rows" hidden="1" oldHidden="1">
    <formula>'PR Matrix'!$1:$1</formula>
    <oldFormula>'PR Matrix'!$1:$1</oldFormula>
  </rdn>
  <rdn rId="0" localSheetId="5" customView="1" name="Z_4C910842_2C9A_49B1_8859_E7171BF1B407_.wvu.Cols" hidden="1" oldHidden="1">
    <formula>'PR Matrix'!$JJ:$XFD</formula>
    <oldFormula>'PR Matrix'!$JJ:$XFD</oldFormula>
  </rdn>
  <rdn rId="0" localSheetId="6" customView="1" name="Z_4C910842_2C9A_49B1_8859_E7171BF1B407_.wvu.Cols" hidden="1" oldHidden="1">
    <formula>Allocation!$L:$XFD</formula>
    <oldFormula>Allocation!$L:$XFD</oldFormula>
  </rdn>
  <rdn rId="0" localSheetId="6" customView="1" name="Z_4C910842_2C9A_49B1_8859_E7171BF1B407_.wvu.FilterData" hidden="1" oldHidden="1">
    <formula>Allocation!$A$1:$K$1</formula>
    <oldFormula>Allocation!$A$1:$K$1</oldFormula>
  </rdn>
  <rdn rId="0" localSheetId="7" customView="1" name="Z_4C910842_2C9A_49B1_8859_E7171BF1B407_.wvu.FilterData" hidden="1" oldHidden="1">
    <formula>'SRS Reviews'!$A$1:$S$136</formula>
    <oldFormula>'SRS Reviews'!$A$1:$S$136</oldFormula>
  </rdn>
  <rdn rId="0" localSheetId="8" customView="1" name="Z_4C910842_2C9A_49B1_8859_E7171BF1B407_.wvu.FilterData" hidden="1" oldHidden="1">
    <formula>Estimates!$A$2:$BC$460</formula>
    <oldFormula>Estimates!$A$2:$BC$460</oldFormula>
  </rdn>
  <rdn rId="0" localSheetId="10" customView="1" name="Z_4C910842_2C9A_49B1_8859_E7171BF1B407_.wvu.FilterData" hidden="1" oldHidden="1">
    <formula>'Open SWPRs'!$A$1:$H$615</formula>
    <oldFormula>'Open SWPRs'!$A$1:$H$615</oldFormula>
  </rdn>
  <rdn rId="0" localSheetId="12" customView="1" name="Z_4C910842_2C9A_49B1_8859_E7171BF1B407_.wvu.FilterData" hidden="1" oldHidden="1">
    <formula>'Build Plan'!$D$3:$L$48</formula>
    <oldFormula>'Build Plan'!$D$3:$L$48</oldFormula>
  </rdn>
  <rcv guid="{4C910842-2C9A-49B1-8859-E7171BF1B407}" action="add"/>
</revisions>
</file>

<file path=xl/revisions/revisionLog88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5887" sId="3">
    <nc r="AM168" t="inlineStr">
      <is>
        <t>Y</t>
      </is>
    </nc>
  </rcc>
</revisions>
</file>

<file path=xl/revisions/revisionLog88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5888" sId="3">
    <nc r="AM187" t="inlineStr">
      <is>
        <t>Y</t>
      </is>
    </nc>
  </rcc>
</revisions>
</file>

<file path=xl/revisions/revisionLog88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5889" sId="3">
    <nc r="AC187">
      <v>1</v>
    </nc>
  </rcc>
  <rcc rId="25890" sId="3">
    <nc r="AP187">
      <v>1</v>
    </nc>
  </rcc>
  <rcc rId="25891" sId="3">
    <nc r="BD187">
      <v>1</v>
    </nc>
  </rcc>
</revisions>
</file>

<file path=xl/revisions/revisionLog88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5892" sId="3">
    <oc r="AC187">
      <v>1</v>
    </oc>
    <nc r="AC187">
      <v>90</v>
    </nc>
  </rcc>
  <rcc rId="25893" sId="3">
    <oc r="AP187">
      <v>1</v>
    </oc>
    <nc r="AP187">
      <v>90</v>
    </nc>
  </rcc>
  <rcc rId="25894" sId="3">
    <oc r="BD187">
      <v>1</v>
    </oc>
    <nc r="BD187">
      <v>95</v>
    </nc>
  </rcc>
</revisions>
</file>

<file path=xl/revisions/revisionLog88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AE09ED29-F6F7-475A-B5BB-3958EA691268}" action="delete"/>
  <rdn rId="0" localSheetId="3" customView="1" name="Z_AE09ED29_F6F7_475A_B5BB_3958EA691268_.wvu.Rows" hidden="1" oldHidden="1">
    <formula>Plan!$489:$751</formula>
    <oldFormula>Plan!$489:$751</oldFormula>
  </rdn>
  <rdn rId="0" localSheetId="3" customView="1" name="Z_AE09ED29_F6F7_475A_B5BB_3958EA691268_.wvu.Cols" hidden="1" oldHidden="1">
    <formula>Plan!$S:$U</formula>
    <oldFormula>Plan!$S:$U</oldFormula>
  </rdn>
  <rdn rId="0" localSheetId="3" customView="1" name="Z_AE09ED29_F6F7_475A_B5BB_3958EA691268_.wvu.FilterData" hidden="1" oldHidden="1">
    <formula>Plan!$A$5:$BQ$469</formula>
    <oldFormula>Plan!$A$5:$BQ$469</oldFormula>
  </rdn>
  <rdn rId="0" localSheetId="4" customView="1" name="Z_AE09ED29_F6F7_475A_B5BB_3958EA691268_.wvu.FilterData" hidden="1" oldHidden="1">
    <formula>'Delivery Docs Plan'!$I$1:$I$38</formula>
    <oldFormula>'Delivery Docs Plan'!$I$1:$I$38</oldFormula>
  </rdn>
  <rdn rId="0" localSheetId="5" customView="1" name="Z_AE09ED29_F6F7_475A_B5BB_3958EA691268_.wvu.Rows" hidden="1" oldHidden="1">
    <formula>'PR Matrix'!$1:$1</formula>
    <oldFormula>'PR Matrix'!$1:$1</oldFormula>
  </rdn>
  <rdn rId="0" localSheetId="5" customView="1" name="Z_AE09ED29_F6F7_475A_B5BB_3958EA691268_.wvu.Cols" hidden="1" oldHidden="1">
    <formula>'PR Matrix'!$JJ:$XFD</formula>
    <oldFormula>'PR Matrix'!$JJ:$XFD</oldFormula>
  </rdn>
  <rdn rId="0" localSheetId="6" customView="1" name="Z_AE09ED29_F6F7_475A_B5BB_3958EA691268_.wvu.Cols" hidden="1" oldHidden="1">
    <formula>Allocation!$L:$XFD</formula>
    <oldFormula>Allocation!$L:$XFD</oldFormula>
  </rdn>
  <rdn rId="0" localSheetId="6" customView="1" name="Z_AE09ED29_F6F7_475A_B5BB_3958EA691268_.wvu.FilterData" hidden="1" oldHidden="1">
    <formula>Allocation!$A$1:$K$1</formula>
    <oldFormula>Allocation!$A$1:$K$1</oldFormula>
  </rdn>
  <rdn rId="0" localSheetId="7" customView="1" name="Z_AE09ED29_F6F7_475A_B5BB_3958EA691268_.wvu.FilterData" hidden="1" oldHidden="1">
    <formula>'SRS Reviews'!$A$1:$S$136</formula>
    <oldFormula>'SRS Reviews'!$A$1:$S$136</oldFormula>
  </rdn>
  <rdn rId="0" localSheetId="8" customView="1" name="Z_AE09ED29_F6F7_475A_B5BB_3958EA691268_.wvu.FilterData" hidden="1" oldHidden="1">
    <formula>Estimates!$A$2:$BC$460</formula>
    <oldFormula>Estimates!$A$2:$BC$460</oldFormula>
  </rdn>
  <rdn rId="0" localSheetId="10" customView="1" name="Z_AE09ED29_F6F7_475A_B5BB_3958EA691268_.wvu.FilterData" hidden="1" oldHidden="1">
    <formula>'Open SWPRs'!$A$1:$H$615</formula>
    <oldFormula>'Open SWPRs'!$A$1:$H$615</oldFormula>
  </rdn>
  <rdn rId="0" localSheetId="12" customView="1" name="Z_AE09ED29_F6F7_475A_B5BB_3958EA691268_.wvu.FilterData" hidden="1" oldHidden="1">
    <formula>'Build Plan'!$D$3:$L$48</formula>
    <oldFormula>'Build Plan'!$D$3:$L$48</oldFormula>
  </rdn>
  <rcv guid="{AE09ED29-F6F7-475A-B5BB-3958EA691268}" action="add"/>
</revisions>
</file>

<file path=xl/revisions/revisionLog88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5907" sId="3">
    <nc r="AC64">
      <v>95</v>
    </nc>
  </rcc>
  <rcc rId="25908" sId="3">
    <nc r="AP64">
      <v>95</v>
    </nc>
  </rcc>
  <rcc rId="25909" sId="3">
    <nc r="BD64">
      <v>100</v>
    </nc>
  </rcc>
  <rcc rId="25910" sId="3">
    <oc r="AR64">
      <v>90</v>
    </oc>
    <nc r="AR64">
      <v>100</v>
    </nc>
  </rcc>
  <rcv guid="{55F258A9-3656-464A-8209-65541A4A9294}" action="delete"/>
  <rdn rId="0" localSheetId="3" customView="1" name="Z_55F258A9_3656_464A_8209_65541A4A9294_.wvu.Rows" hidden="1" oldHidden="1">
    <formula>Plan!$489:$751</formula>
    <oldFormula>Plan!$489:$751</oldFormula>
  </rdn>
  <rdn rId="0" localSheetId="3" customView="1" name="Z_55F258A9_3656_464A_8209_65541A4A9294_.wvu.Cols" hidden="1" oldHidden="1">
    <formula>Plan!$S:$U,Plan!$BQ:$BT</formula>
    <oldFormula>Plan!$S:$U,Plan!$BQ:$BT</oldFormula>
  </rdn>
  <rdn rId="0" localSheetId="3" customView="1" name="Z_55F258A9_3656_464A_8209_65541A4A9294_.wvu.FilterData" hidden="1" oldHidden="1">
    <formula>Plan!$A$5:$BQ$469</formula>
    <oldFormula>Plan!$A$5:$BQ$469</oldFormula>
  </rdn>
  <rdn rId="0" localSheetId="4" customView="1" name="Z_55F258A9_3656_464A_8209_65541A4A9294_.wvu.FilterData" hidden="1" oldHidden="1">
    <formula>'Delivery Docs Plan'!$I$1:$I$38</formula>
    <oldFormula>'Delivery Docs Plan'!$I$1:$I$38</oldFormula>
  </rdn>
  <rdn rId="0" localSheetId="5" customView="1" name="Z_55F258A9_3656_464A_8209_65541A4A9294_.wvu.Rows" hidden="1" oldHidden="1">
    <formula>'PR Matrix'!$1:$1</formula>
    <oldFormula>'PR Matrix'!$1:$1</oldFormula>
  </rdn>
  <rdn rId="0" localSheetId="5" customView="1" name="Z_55F258A9_3656_464A_8209_65541A4A9294_.wvu.Cols" hidden="1" oldHidden="1">
    <formula>'PR Matrix'!$JJ:$XFD</formula>
    <oldFormula>'PR Matrix'!$JJ:$XFD</oldFormula>
  </rdn>
  <rdn rId="0" localSheetId="6" customView="1" name="Z_55F258A9_3656_464A_8209_65541A4A9294_.wvu.Cols" hidden="1" oldHidden="1">
    <formula>Allocation!$L:$XFD</formula>
    <oldFormula>Allocation!$L:$XFD</oldFormula>
  </rdn>
  <rdn rId="0" localSheetId="6" customView="1" name="Z_55F258A9_3656_464A_8209_65541A4A9294_.wvu.FilterData" hidden="1" oldHidden="1">
    <formula>Allocation!$A$1:$K$1</formula>
    <oldFormula>Allocation!$A$1:$K$1</oldFormula>
  </rdn>
  <rdn rId="0" localSheetId="7" customView="1" name="Z_55F258A9_3656_464A_8209_65541A4A9294_.wvu.FilterData" hidden="1" oldHidden="1">
    <formula>'SRS Reviews'!$A$1:$S$136</formula>
    <oldFormula>'SRS Reviews'!$A$1:$S$136</oldFormula>
  </rdn>
  <rdn rId="0" localSheetId="8" customView="1" name="Z_55F258A9_3656_464A_8209_65541A4A9294_.wvu.FilterData" hidden="1" oldHidden="1">
    <formula>Estimates!$A$2:$BC$460</formula>
    <oldFormula>Estimates!$A$2:$BC$460</oldFormula>
  </rdn>
  <rdn rId="0" localSheetId="10" customView="1" name="Z_55F258A9_3656_464A_8209_65541A4A9294_.wvu.FilterData" hidden="1" oldHidden="1">
    <formula>'Open SWPRs'!$A$1:$H$615</formula>
    <oldFormula>'Open SWPRs'!$A$1:$H$615</oldFormula>
  </rdn>
  <rdn rId="0" localSheetId="12" customView="1" name="Z_55F258A9_3656_464A_8209_65541A4A9294_.wvu.FilterData" hidden="1" oldHidden="1">
    <formula>'Build Plan'!$D$3:$L$48</formula>
    <oldFormula>'Build Plan'!$D$3:$L$48</oldFormula>
  </rdn>
  <rcv guid="{55F258A9-3656-464A-8209-65541A4A9294}" action="add"/>
</revisions>
</file>

<file path=xl/revisions/revisionLog88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55F258A9-3656-464A-8209-65541A4A9294}" action="delete"/>
  <rdn rId="0" localSheetId="3" customView="1" name="Z_55F258A9_3656_464A_8209_65541A4A9294_.wvu.Rows" hidden="1" oldHidden="1">
    <formula>Plan!$489:$751</formula>
    <oldFormula>Plan!$489:$751</oldFormula>
  </rdn>
  <rdn rId="0" localSheetId="3" customView="1" name="Z_55F258A9_3656_464A_8209_65541A4A9294_.wvu.Cols" hidden="1" oldHidden="1">
    <formula>Plan!$S:$U,Plan!$BQ:$BT</formula>
    <oldFormula>Plan!$S:$U,Plan!$BQ:$BT</oldFormula>
  </rdn>
  <rdn rId="0" localSheetId="3" customView="1" name="Z_55F258A9_3656_464A_8209_65541A4A9294_.wvu.FilterData" hidden="1" oldHidden="1">
    <formula>Plan!$A$5:$BQ$469</formula>
    <oldFormula>Plan!$A$5:$BQ$469</oldFormula>
  </rdn>
  <rdn rId="0" localSheetId="4" customView="1" name="Z_55F258A9_3656_464A_8209_65541A4A9294_.wvu.FilterData" hidden="1" oldHidden="1">
    <formula>'Delivery Docs Plan'!$I$1:$I$38</formula>
    <oldFormula>'Delivery Docs Plan'!$I$1:$I$38</oldFormula>
  </rdn>
  <rdn rId="0" localSheetId="5" customView="1" name="Z_55F258A9_3656_464A_8209_65541A4A9294_.wvu.Rows" hidden="1" oldHidden="1">
    <formula>'PR Matrix'!$1:$1</formula>
    <oldFormula>'PR Matrix'!$1:$1</oldFormula>
  </rdn>
  <rdn rId="0" localSheetId="5" customView="1" name="Z_55F258A9_3656_464A_8209_65541A4A9294_.wvu.Cols" hidden="1" oldHidden="1">
    <formula>'PR Matrix'!$JJ:$XFD</formula>
    <oldFormula>'PR Matrix'!$JJ:$XFD</oldFormula>
  </rdn>
  <rdn rId="0" localSheetId="6" customView="1" name="Z_55F258A9_3656_464A_8209_65541A4A9294_.wvu.Cols" hidden="1" oldHidden="1">
    <formula>Allocation!$L:$XFD</formula>
    <oldFormula>Allocation!$L:$XFD</oldFormula>
  </rdn>
  <rdn rId="0" localSheetId="6" customView="1" name="Z_55F258A9_3656_464A_8209_65541A4A9294_.wvu.FilterData" hidden="1" oldHidden="1">
    <formula>Allocation!$A$1:$K$1</formula>
    <oldFormula>Allocation!$A$1:$K$1</oldFormula>
  </rdn>
  <rdn rId="0" localSheetId="7" customView="1" name="Z_55F258A9_3656_464A_8209_65541A4A9294_.wvu.FilterData" hidden="1" oldHidden="1">
    <formula>'SRS Reviews'!$A$1:$S$136</formula>
    <oldFormula>'SRS Reviews'!$A$1:$S$136</oldFormula>
  </rdn>
  <rdn rId="0" localSheetId="8" customView="1" name="Z_55F258A9_3656_464A_8209_65541A4A9294_.wvu.FilterData" hidden="1" oldHidden="1">
    <formula>Estimates!$A$2:$BC$460</formula>
    <oldFormula>Estimates!$A$2:$BC$460</oldFormula>
  </rdn>
  <rdn rId="0" localSheetId="10" customView="1" name="Z_55F258A9_3656_464A_8209_65541A4A9294_.wvu.FilterData" hidden="1" oldHidden="1">
    <formula>'Open SWPRs'!$A$1:$H$615</formula>
    <oldFormula>'Open SWPRs'!$A$1:$H$615</oldFormula>
  </rdn>
  <rdn rId="0" localSheetId="12" customView="1" name="Z_55F258A9_3656_464A_8209_65541A4A9294_.wvu.FilterData" hidden="1" oldHidden="1">
    <formula>'Build Plan'!$D$3:$L$48</formula>
    <oldFormula>'Build Plan'!$D$3:$L$48</oldFormula>
  </rdn>
  <rcv guid="{55F258A9-3656-464A-8209-65541A4A9294}" action="add"/>
</revisions>
</file>

<file path=xl/revisions/revisionLog89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5935" sId="3">
    <oc r="BA21">
      <v>20</v>
    </oc>
    <nc r="BA21">
      <v>100</v>
    </nc>
  </rcc>
  <rcv guid="{55F258A9-3656-464A-8209-65541A4A9294}" action="delete"/>
  <rdn rId="0" localSheetId="3" customView="1" name="Z_55F258A9_3656_464A_8209_65541A4A9294_.wvu.Rows" hidden="1" oldHidden="1">
    <formula>Plan!$489:$751</formula>
    <oldFormula>Plan!$489:$751</oldFormula>
  </rdn>
  <rdn rId="0" localSheetId="3" customView="1" name="Z_55F258A9_3656_464A_8209_65541A4A9294_.wvu.Cols" hidden="1" oldHidden="1">
    <formula>Plan!$S:$U,Plan!$BQ:$BT</formula>
    <oldFormula>Plan!$S:$U,Plan!$BQ:$BT</oldFormula>
  </rdn>
  <rdn rId="0" localSheetId="3" customView="1" name="Z_55F258A9_3656_464A_8209_65541A4A9294_.wvu.FilterData" hidden="1" oldHidden="1">
    <formula>Plan!$A$5:$BQ$469</formula>
    <oldFormula>Plan!$A$5:$BQ$469</oldFormula>
  </rdn>
  <rdn rId="0" localSheetId="4" customView="1" name="Z_55F258A9_3656_464A_8209_65541A4A9294_.wvu.FilterData" hidden="1" oldHidden="1">
    <formula>'Delivery Docs Plan'!$I$1:$I$38</formula>
    <oldFormula>'Delivery Docs Plan'!$I$1:$I$38</oldFormula>
  </rdn>
  <rdn rId="0" localSheetId="5" customView="1" name="Z_55F258A9_3656_464A_8209_65541A4A9294_.wvu.Rows" hidden="1" oldHidden="1">
    <formula>'PR Matrix'!$1:$1</formula>
    <oldFormula>'PR Matrix'!$1:$1</oldFormula>
  </rdn>
  <rdn rId="0" localSheetId="5" customView="1" name="Z_55F258A9_3656_464A_8209_65541A4A9294_.wvu.Cols" hidden="1" oldHidden="1">
    <formula>'PR Matrix'!$JJ:$XFD</formula>
    <oldFormula>'PR Matrix'!$JJ:$XFD</oldFormula>
  </rdn>
  <rdn rId="0" localSheetId="6" customView="1" name="Z_55F258A9_3656_464A_8209_65541A4A9294_.wvu.Cols" hidden="1" oldHidden="1">
    <formula>Allocation!$L:$XFD</formula>
    <oldFormula>Allocation!$L:$XFD</oldFormula>
  </rdn>
  <rdn rId="0" localSheetId="6" customView="1" name="Z_55F258A9_3656_464A_8209_65541A4A9294_.wvu.FilterData" hidden="1" oldHidden="1">
    <formula>Allocation!$A$1:$K$1</formula>
    <oldFormula>Allocation!$A$1:$K$1</oldFormula>
  </rdn>
  <rdn rId="0" localSheetId="7" customView="1" name="Z_55F258A9_3656_464A_8209_65541A4A9294_.wvu.FilterData" hidden="1" oldHidden="1">
    <formula>'SRS Reviews'!$A$1:$S$136</formula>
    <oldFormula>'SRS Reviews'!$A$1:$S$136</oldFormula>
  </rdn>
  <rdn rId="0" localSheetId="8" customView="1" name="Z_55F258A9_3656_464A_8209_65541A4A9294_.wvu.FilterData" hidden="1" oldHidden="1">
    <formula>Estimates!$A$2:$BC$460</formula>
    <oldFormula>Estimates!$A$2:$BC$460</oldFormula>
  </rdn>
  <rdn rId="0" localSheetId="10" customView="1" name="Z_55F258A9_3656_464A_8209_65541A4A9294_.wvu.FilterData" hidden="1" oldHidden="1">
    <formula>'Open SWPRs'!$A$1:$H$615</formula>
    <oldFormula>'Open SWPRs'!$A$1:$H$615</oldFormula>
  </rdn>
  <rdn rId="0" localSheetId="12" customView="1" name="Z_55F258A9_3656_464A_8209_65541A4A9294_.wvu.FilterData" hidden="1" oldHidden="1">
    <formula>'Build Plan'!$D$3:$L$48</formula>
    <oldFormula>'Build Plan'!$D$3:$L$48</oldFormula>
  </rdn>
  <rcv guid="{55F258A9-3656-464A-8209-65541A4A9294}" action="add"/>
</revisions>
</file>

<file path=xl/revisions/revisionLog89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5948" sId="3">
    <oc r="BI171" t="inlineStr">
      <is>
        <t>?</t>
      </is>
    </oc>
    <nc r="BI171" t="inlineStr">
      <is>
        <t>no</t>
      </is>
    </nc>
  </rcc>
  <rcc rId="25949" sId="3">
    <oc r="BI172" t="inlineStr">
      <is>
        <t>?</t>
      </is>
    </oc>
    <nc r="BI172" t="inlineStr">
      <is>
        <t>no</t>
      </is>
    </nc>
  </rcc>
  <rcc rId="25950" sId="3">
    <oc r="BI173" t="inlineStr">
      <is>
        <t>?</t>
      </is>
    </oc>
    <nc r="BI173" t="inlineStr">
      <is>
        <t>no</t>
      </is>
    </nc>
  </rcc>
  <rcc rId="25951" sId="3">
    <oc r="BI180" t="inlineStr">
      <is>
        <t>?</t>
      </is>
    </oc>
    <nc r="BI180" t="inlineStr">
      <is>
        <t>no</t>
      </is>
    </nc>
  </rcc>
  <rcc rId="25952" sId="3">
    <oc r="BI181" t="inlineStr">
      <is>
        <t>?</t>
      </is>
    </oc>
    <nc r="BI181" t="inlineStr">
      <is>
        <t>no</t>
      </is>
    </nc>
  </rcc>
  <rcc rId="25953" sId="3">
    <oc r="BI410" t="inlineStr">
      <is>
        <t>?</t>
      </is>
    </oc>
    <nc r="BI410" t="inlineStr">
      <is>
        <t>no</t>
      </is>
    </nc>
  </rcc>
  <rcc rId="25954" sId="3">
    <oc r="BI413" t="inlineStr">
      <is>
        <t>?</t>
      </is>
    </oc>
    <nc r="BI413" t="inlineStr">
      <is>
        <t>no</t>
      </is>
    </nc>
  </rcc>
  <rcc rId="25955" sId="3">
    <oc r="BI415" t="inlineStr">
      <is>
        <t>?</t>
      </is>
    </oc>
    <nc r="BI415" t="inlineStr">
      <is>
        <t>no</t>
      </is>
    </nc>
  </rcc>
  <rcc rId="25956" sId="3">
    <oc r="BI427" t="inlineStr">
      <is>
        <t>?</t>
      </is>
    </oc>
    <nc r="BI427" t="inlineStr">
      <is>
        <t>no</t>
      </is>
    </nc>
  </rcc>
  <rcc rId="25957" sId="3">
    <oc r="BI170" t="inlineStr">
      <is>
        <t>?</t>
      </is>
    </oc>
    <nc r="BI170" t="inlineStr">
      <is>
        <t>IH</t>
      </is>
    </nc>
  </rcc>
</revisions>
</file>

<file path=xl/revisions/revisionLog89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5958" sId="3">
    <oc r="AA135">
      <v>50</v>
    </oc>
    <nc r="AA135">
      <v>90</v>
    </nc>
  </rcc>
  <rcv guid="{55F258A9-3656-464A-8209-65541A4A9294}" action="delete"/>
  <rdn rId="0" localSheetId="3" customView="1" name="Z_55F258A9_3656_464A_8209_65541A4A9294_.wvu.Rows" hidden="1" oldHidden="1">
    <formula>Plan!$489:$751</formula>
    <oldFormula>Plan!$489:$751</oldFormula>
  </rdn>
  <rdn rId="0" localSheetId="3" customView="1" name="Z_55F258A9_3656_464A_8209_65541A4A9294_.wvu.Cols" hidden="1" oldHidden="1">
    <formula>Plan!$S:$U,Plan!$BQ:$BT</formula>
    <oldFormula>Plan!$S:$U,Plan!$BQ:$BT</oldFormula>
  </rdn>
  <rdn rId="0" localSheetId="3" customView="1" name="Z_55F258A9_3656_464A_8209_65541A4A9294_.wvu.FilterData" hidden="1" oldHidden="1">
    <formula>Plan!$A$5:$BQ$469</formula>
    <oldFormula>Plan!$A$5:$BQ$469</oldFormula>
  </rdn>
  <rdn rId="0" localSheetId="4" customView="1" name="Z_55F258A9_3656_464A_8209_65541A4A9294_.wvu.FilterData" hidden="1" oldHidden="1">
    <formula>'Delivery Docs Plan'!$I$1:$I$38</formula>
    <oldFormula>'Delivery Docs Plan'!$I$1:$I$38</oldFormula>
  </rdn>
  <rdn rId="0" localSheetId="5" customView="1" name="Z_55F258A9_3656_464A_8209_65541A4A9294_.wvu.Rows" hidden="1" oldHidden="1">
    <formula>'PR Matrix'!$1:$1</formula>
    <oldFormula>'PR Matrix'!$1:$1</oldFormula>
  </rdn>
  <rdn rId="0" localSheetId="5" customView="1" name="Z_55F258A9_3656_464A_8209_65541A4A9294_.wvu.Cols" hidden="1" oldHidden="1">
    <formula>'PR Matrix'!$JJ:$XFD</formula>
    <oldFormula>'PR Matrix'!$JJ:$XFD</oldFormula>
  </rdn>
  <rdn rId="0" localSheetId="6" customView="1" name="Z_55F258A9_3656_464A_8209_65541A4A9294_.wvu.Cols" hidden="1" oldHidden="1">
    <formula>Allocation!$L:$XFD</formula>
    <oldFormula>Allocation!$L:$XFD</oldFormula>
  </rdn>
  <rdn rId="0" localSheetId="6" customView="1" name="Z_55F258A9_3656_464A_8209_65541A4A9294_.wvu.FilterData" hidden="1" oldHidden="1">
    <formula>Allocation!$A$1:$K$1</formula>
    <oldFormula>Allocation!$A$1:$K$1</oldFormula>
  </rdn>
  <rdn rId="0" localSheetId="7" customView="1" name="Z_55F258A9_3656_464A_8209_65541A4A9294_.wvu.FilterData" hidden="1" oldHidden="1">
    <formula>'SRS Reviews'!$A$1:$S$136</formula>
    <oldFormula>'SRS Reviews'!$A$1:$S$136</oldFormula>
  </rdn>
  <rdn rId="0" localSheetId="8" customView="1" name="Z_55F258A9_3656_464A_8209_65541A4A9294_.wvu.FilterData" hidden="1" oldHidden="1">
    <formula>Estimates!$A$2:$BC$460</formula>
    <oldFormula>Estimates!$A$2:$BC$460</oldFormula>
  </rdn>
  <rdn rId="0" localSheetId="10" customView="1" name="Z_55F258A9_3656_464A_8209_65541A4A9294_.wvu.FilterData" hidden="1" oldHidden="1">
    <formula>'Open SWPRs'!$A$1:$H$615</formula>
    <oldFormula>'Open SWPRs'!$A$1:$H$615</oldFormula>
  </rdn>
  <rdn rId="0" localSheetId="12" customView="1" name="Z_55F258A9_3656_464A_8209_65541A4A9294_.wvu.FilterData" hidden="1" oldHidden="1">
    <formula>'Build Plan'!$D$3:$L$48</formula>
    <oldFormula>'Build Plan'!$D$3:$L$48</oldFormula>
  </rdn>
  <rcv guid="{55F258A9-3656-464A-8209-65541A4A9294}" action="add"/>
</revisions>
</file>

<file path=xl/revisions/revisionLog89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5971" sId="3">
    <nc r="BB21">
      <v>100</v>
    </nc>
  </rcc>
  <rcc rId="25972" sId="3">
    <nc r="BD21">
      <v>100</v>
    </nc>
  </rcc>
  <rcc rId="25973" sId="3">
    <oc r="AC64">
      <v>95</v>
    </oc>
    <nc r="AC64">
      <v>100</v>
    </nc>
  </rcc>
  <rcv guid="{55F258A9-3656-464A-8209-65541A4A9294}" action="delete"/>
  <rdn rId="0" localSheetId="3" customView="1" name="Z_55F258A9_3656_464A_8209_65541A4A9294_.wvu.Rows" hidden="1" oldHidden="1">
    <formula>Plan!$489:$751</formula>
    <oldFormula>Plan!$489:$751</oldFormula>
  </rdn>
  <rdn rId="0" localSheetId="3" customView="1" name="Z_55F258A9_3656_464A_8209_65541A4A9294_.wvu.Cols" hidden="1" oldHidden="1">
    <formula>Plan!$S:$U,Plan!$BQ:$BT</formula>
    <oldFormula>Plan!$S:$U,Plan!$BQ:$BT</oldFormula>
  </rdn>
  <rdn rId="0" localSheetId="3" customView="1" name="Z_55F258A9_3656_464A_8209_65541A4A9294_.wvu.FilterData" hidden="1" oldHidden="1">
    <formula>Plan!$A$5:$BQ$469</formula>
    <oldFormula>Plan!$A$5:$BQ$469</oldFormula>
  </rdn>
  <rdn rId="0" localSheetId="4" customView="1" name="Z_55F258A9_3656_464A_8209_65541A4A9294_.wvu.FilterData" hidden="1" oldHidden="1">
    <formula>'Delivery Docs Plan'!$I$1:$I$38</formula>
    <oldFormula>'Delivery Docs Plan'!$I$1:$I$38</oldFormula>
  </rdn>
  <rdn rId="0" localSheetId="5" customView="1" name="Z_55F258A9_3656_464A_8209_65541A4A9294_.wvu.Rows" hidden="1" oldHidden="1">
    <formula>'PR Matrix'!$1:$1</formula>
    <oldFormula>'PR Matrix'!$1:$1</oldFormula>
  </rdn>
  <rdn rId="0" localSheetId="5" customView="1" name="Z_55F258A9_3656_464A_8209_65541A4A9294_.wvu.Cols" hidden="1" oldHidden="1">
    <formula>'PR Matrix'!$JJ:$XFD</formula>
    <oldFormula>'PR Matrix'!$JJ:$XFD</oldFormula>
  </rdn>
  <rdn rId="0" localSheetId="6" customView="1" name="Z_55F258A9_3656_464A_8209_65541A4A9294_.wvu.Cols" hidden="1" oldHidden="1">
    <formula>Allocation!$L:$XFD</formula>
    <oldFormula>Allocation!$L:$XFD</oldFormula>
  </rdn>
  <rdn rId="0" localSheetId="6" customView="1" name="Z_55F258A9_3656_464A_8209_65541A4A9294_.wvu.FilterData" hidden="1" oldHidden="1">
    <formula>Allocation!$A$1:$K$1</formula>
    <oldFormula>Allocation!$A$1:$K$1</oldFormula>
  </rdn>
  <rdn rId="0" localSheetId="7" customView="1" name="Z_55F258A9_3656_464A_8209_65541A4A9294_.wvu.FilterData" hidden="1" oldHidden="1">
    <formula>'SRS Reviews'!$A$1:$S$136</formula>
    <oldFormula>'SRS Reviews'!$A$1:$S$136</oldFormula>
  </rdn>
  <rdn rId="0" localSheetId="8" customView="1" name="Z_55F258A9_3656_464A_8209_65541A4A9294_.wvu.FilterData" hidden="1" oldHidden="1">
    <formula>Estimates!$A$2:$BC$460</formula>
    <oldFormula>Estimates!$A$2:$BC$460</oldFormula>
  </rdn>
  <rdn rId="0" localSheetId="10" customView="1" name="Z_55F258A9_3656_464A_8209_65541A4A9294_.wvu.FilterData" hidden="1" oldHidden="1">
    <formula>'Open SWPRs'!$A$1:$H$615</formula>
    <oldFormula>'Open SWPRs'!$A$1:$H$615</oldFormula>
  </rdn>
  <rdn rId="0" localSheetId="12" customView="1" name="Z_55F258A9_3656_464A_8209_65541A4A9294_.wvu.FilterData" hidden="1" oldHidden="1">
    <formula>'Build Plan'!$D$3:$L$48</formula>
    <oldFormula>'Build Plan'!$D$3:$L$48</oldFormula>
  </rdn>
  <rcv guid="{55F258A9-3656-464A-8209-65541A4A9294}" action="add"/>
</revisions>
</file>

<file path=xl/revisions/revisionLog89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5986" sId="3">
    <oc r="AA170">
      <v>10</v>
    </oc>
    <nc r="AA170">
      <v>100</v>
    </nc>
  </rcc>
  <rcc rId="25987" sId="3">
    <oc r="AJ170">
      <v>10</v>
    </oc>
    <nc r="AJ170">
      <v>100</v>
    </nc>
  </rcc>
  <rcc rId="25988" sId="3">
    <oc r="AR170">
      <v>10</v>
    </oc>
    <nc r="AR170">
      <v>100</v>
    </nc>
  </rcc>
  <rcc rId="25989" sId="3">
    <oc r="BA170">
      <v>10</v>
    </oc>
    <nc r="BA170">
      <v>100</v>
    </nc>
  </rcc>
  <rcv guid="{B83B79D9-617A-4F50-8CCC-C97938364272}" action="delete"/>
  <rdn rId="0" localSheetId="3" customView="1" name="Z_B83B79D9_617A_4F50_8CCC_C97938364272_.wvu.Rows" hidden="1" oldHidden="1">
    <formula>Plan!$489:$751</formula>
    <oldFormula>Plan!$489:$751</oldFormula>
  </rdn>
  <rdn rId="0" localSheetId="3" customView="1" name="Z_B83B79D9_617A_4F50_8CCC_C97938364272_.wvu.Cols" hidden="1" oldHidden="1">
    <formula>Plan!$S:$U,Plan!$BQ:$BT</formula>
    <oldFormula>Plan!$S:$U,Plan!$BQ:$BT</oldFormula>
  </rdn>
  <rdn rId="0" localSheetId="3" customView="1" name="Z_B83B79D9_617A_4F50_8CCC_C97938364272_.wvu.FilterData" hidden="1" oldHidden="1">
    <formula>Plan!$A$5:$BQ$469</formula>
    <oldFormula>Plan!$A$5:$BQ$469</oldFormula>
  </rdn>
  <rdn rId="0" localSheetId="4" customView="1" name="Z_B83B79D9_617A_4F50_8CCC_C97938364272_.wvu.FilterData" hidden="1" oldHidden="1">
    <formula>'Delivery Docs Plan'!$I$1:$I$38</formula>
    <oldFormula>'Delivery Docs Plan'!$I$1:$I$38</oldFormula>
  </rdn>
  <rdn rId="0" localSheetId="5" customView="1" name="Z_B83B79D9_617A_4F50_8CCC_C97938364272_.wvu.Rows" hidden="1" oldHidden="1">
    <formula>'PR Matrix'!$1:$2</formula>
    <oldFormula>'PR Matrix'!$1:$2</oldFormula>
  </rdn>
  <rdn rId="0" localSheetId="5" customView="1" name="Z_B83B79D9_617A_4F50_8CCC_C97938364272_.wvu.Cols" hidden="1" oldHidden="1">
    <formula>'PR Matrix'!$JJ:$XFD</formula>
    <oldFormula>'PR Matrix'!$JJ:$XFD</oldFormula>
  </rdn>
  <rdn rId="0" localSheetId="6" customView="1" name="Z_B83B79D9_617A_4F50_8CCC_C97938364272_.wvu.Cols" hidden="1" oldHidden="1">
    <formula>Allocation!$L:$XFD</formula>
    <oldFormula>Allocation!$L:$XFD</oldFormula>
  </rdn>
  <rdn rId="0" localSheetId="6" customView="1" name="Z_B83B79D9_617A_4F50_8CCC_C97938364272_.wvu.FilterData" hidden="1" oldHidden="1">
    <formula>Allocation!$A$1:$K$1</formula>
    <oldFormula>Allocation!$A$1:$K$1</oldFormula>
  </rdn>
  <rdn rId="0" localSheetId="7" customView="1" name="Z_B83B79D9_617A_4F50_8CCC_C97938364272_.wvu.FilterData" hidden="1" oldHidden="1">
    <formula>'SRS Reviews'!$A$1:$S$136</formula>
    <oldFormula>'SRS Reviews'!$A$1:$S$136</oldFormula>
  </rdn>
  <rdn rId="0" localSheetId="8" customView="1" name="Z_B83B79D9_617A_4F50_8CCC_C97938364272_.wvu.FilterData" hidden="1" oldHidden="1">
    <formula>Estimates!$A$2:$BC$460</formula>
    <oldFormula>Estimates!$A$2:$BC$460</oldFormula>
  </rdn>
  <rdn rId="0" localSheetId="10" customView="1" name="Z_B83B79D9_617A_4F50_8CCC_C97938364272_.wvu.FilterData" hidden="1" oldHidden="1">
    <formula>'Open SWPRs'!$A$1:$H$615</formula>
    <oldFormula>'Open SWPRs'!$A$1:$H$615</oldFormula>
  </rdn>
  <rdn rId="0" localSheetId="12" customView="1" name="Z_B83B79D9_617A_4F50_8CCC_C97938364272_.wvu.FilterData" hidden="1" oldHidden="1">
    <formula>'Build Plan'!$D$3:$L$48</formula>
    <oldFormula>'Build Plan'!$D$3:$L$48</oldFormula>
  </rdn>
  <rcv guid="{B83B79D9-617A-4F50-8CCC-C97938364272}" action="add"/>
</revisions>
</file>

<file path=xl/revisions/revisionLog89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6002" sId="3">
    <oc r="AP64">
      <v>95</v>
    </oc>
    <nc r="AP64">
      <v>100</v>
    </nc>
  </rcc>
  <rcv guid="{55F258A9-3656-464A-8209-65541A4A9294}" action="delete"/>
  <rdn rId="0" localSheetId="3" customView="1" name="Z_55F258A9_3656_464A_8209_65541A4A9294_.wvu.Rows" hidden="1" oldHidden="1">
    <formula>Plan!$489:$751</formula>
    <oldFormula>Plan!$489:$751</oldFormula>
  </rdn>
  <rdn rId="0" localSheetId="3" customView="1" name="Z_55F258A9_3656_464A_8209_65541A4A9294_.wvu.Cols" hidden="1" oldHidden="1">
    <formula>Plan!$S:$U,Plan!$BQ:$BT</formula>
    <oldFormula>Plan!$S:$U,Plan!$BQ:$BT</oldFormula>
  </rdn>
  <rdn rId="0" localSheetId="3" customView="1" name="Z_55F258A9_3656_464A_8209_65541A4A9294_.wvu.FilterData" hidden="1" oldHidden="1">
    <formula>Plan!$A$5:$BQ$469</formula>
    <oldFormula>Plan!$A$5:$BQ$469</oldFormula>
  </rdn>
  <rdn rId="0" localSheetId="4" customView="1" name="Z_55F258A9_3656_464A_8209_65541A4A9294_.wvu.FilterData" hidden="1" oldHidden="1">
    <formula>'Delivery Docs Plan'!$I$1:$I$38</formula>
    <oldFormula>'Delivery Docs Plan'!$I$1:$I$38</oldFormula>
  </rdn>
  <rdn rId="0" localSheetId="5" customView="1" name="Z_55F258A9_3656_464A_8209_65541A4A9294_.wvu.Rows" hidden="1" oldHidden="1">
    <formula>'PR Matrix'!$1:$1</formula>
    <oldFormula>'PR Matrix'!$1:$1</oldFormula>
  </rdn>
  <rdn rId="0" localSheetId="5" customView="1" name="Z_55F258A9_3656_464A_8209_65541A4A9294_.wvu.Cols" hidden="1" oldHidden="1">
    <formula>'PR Matrix'!$JJ:$XFD</formula>
    <oldFormula>'PR Matrix'!$JJ:$XFD</oldFormula>
  </rdn>
  <rdn rId="0" localSheetId="6" customView="1" name="Z_55F258A9_3656_464A_8209_65541A4A9294_.wvu.Cols" hidden="1" oldHidden="1">
    <formula>Allocation!$L:$XFD</formula>
    <oldFormula>Allocation!$L:$XFD</oldFormula>
  </rdn>
  <rdn rId="0" localSheetId="6" customView="1" name="Z_55F258A9_3656_464A_8209_65541A4A9294_.wvu.FilterData" hidden="1" oldHidden="1">
    <formula>Allocation!$A$1:$K$1</formula>
    <oldFormula>Allocation!$A$1:$K$1</oldFormula>
  </rdn>
  <rdn rId="0" localSheetId="7" customView="1" name="Z_55F258A9_3656_464A_8209_65541A4A9294_.wvu.FilterData" hidden="1" oldHidden="1">
    <formula>'SRS Reviews'!$A$1:$S$136</formula>
    <oldFormula>'SRS Reviews'!$A$1:$S$136</oldFormula>
  </rdn>
  <rdn rId="0" localSheetId="8" customView="1" name="Z_55F258A9_3656_464A_8209_65541A4A9294_.wvu.FilterData" hidden="1" oldHidden="1">
    <formula>Estimates!$A$2:$BC$460</formula>
    <oldFormula>Estimates!$A$2:$BC$460</oldFormula>
  </rdn>
  <rdn rId="0" localSheetId="10" customView="1" name="Z_55F258A9_3656_464A_8209_65541A4A9294_.wvu.FilterData" hidden="1" oldHidden="1">
    <formula>'Open SWPRs'!$A$1:$H$615</formula>
    <oldFormula>'Open SWPRs'!$A$1:$H$615</oldFormula>
  </rdn>
  <rdn rId="0" localSheetId="12" customView="1" name="Z_55F258A9_3656_464A_8209_65541A4A9294_.wvu.FilterData" hidden="1" oldHidden="1">
    <formula>'Build Plan'!$D$3:$L$48</formula>
    <oldFormula>'Build Plan'!$D$3:$L$48</oldFormula>
  </rdn>
  <rcv guid="{55F258A9-3656-464A-8209-65541A4A9294}" action="add"/>
</revisions>
</file>

<file path=xl/revisions/revisionLog89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6015" sId="4">
    <oc r="I7" t="inlineStr">
      <is>
        <t>CN</t>
      </is>
    </oc>
    <nc r="I7" t="inlineStr">
      <is>
        <t>KC</t>
      </is>
    </nc>
  </rcc>
</revisions>
</file>

<file path=xl/revisions/revisionLog89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6016" sId="4">
    <oc r="K22">
      <v>20</v>
    </oc>
    <nc r="K22">
      <v>100</v>
    </nc>
  </rcc>
  <rcv guid="{39344E0E-2CC4-4BC6-A15E-A66B17AEE943}" action="delete"/>
  <rdn rId="0" localSheetId="3" customView="1" name="Z_39344E0E_2CC4_4BC6_A15E_A66B17AEE943_.wvu.Rows" hidden="1" oldHidden="1">
    <formula>Plan!$489:$751</formula>
    <oldFormula>Plan!$489:$751</oldFormula>
  </rdn>
  <rdn rId="0" localSheetId="3" customView="1" name="Z_39344E0E_2CC4_4BC6_A15E_A66B17AEE943_.wvu.Cols" hidden="1" oldHidden="1">
    <formula>Plan!$S:$U,Plan!$BN:$BT</formula>
    <oldFormula>Plan!$S:$U,Plan!$BN:$BT</oldFormula>
  </rdn>
  <rdn rId="0" localSheetId="3" customView="1" name="Z_39344E0E_2CC4_4BC6_A15E_A66B17AEE943_.wvu.FilterData" hidden="1" oldHidden="1">
    <formula>Plan!$A$5:$BQ$469</formula>
    <oldFormula>Plan!$A$5:$BQ$469</oldFormula>
  </rdn>
  <rdn rId="0" localSheetId="4" customView="1" name="Z_39344E0E_2CC4_4BC6_A15E_A66B17AEE943_.wvu.FilterData" hidden="1" oldHidden="1">
    <formula>'Delivery Docs Plan'!$I$1:$I$38</formula>
    <oldFormula>'Delivery Docs Plan'!$I$1:$I$38</oldFormula>
  </rdn>
  <rdn rId="0" localSheetId="5" customView="1" name="Z_39344E0E_2CC4_4BC6_A15E_A66B17AEE943_.wvu.Rows" hidden="1" oldHidden="1">
    <formula>'PR Matrix'!$1:$2</formula>
    <oldFormula>'PR Matrix'!$1:$2</oldFormula>
  </rdn>
  <rdn rId="0" localSheetId="5" customView="1" name="Z_39344E0E_2CC4_4BC6_A15E_A66B17AEE943_.wvu.Cols" hidden="1" oldHidden="1">
    <formula>'PR Matrix'!$JJ:$XFD</formula>
    <oldFormula>'PR Matrix'!$JJ:$XFD</oldFormula>
  </rdn>
  <rdn rId="0" localSheetId="6" customView="1" name="Z_39344E0E_2CC4_4BC6_A15E_A66B17AEE943_.wvu.Cols" hidden="1" oldHidden="1">
    <formula>Allocation!$L:$XFD</formula>
    <oldFormula>Allocation!$L:$XFD</oldFormula>
  </rdn>
  <rdn rId="0" localSheetId="6" customView="1" name="Z_39344E0E_2CC4_4BC6_A15E_A66B17AEE943_.wvu.FilterData" hidden="1" oldHidden="1">
    <formula>Allocation!$A$1:$K$1</formula>
    <oldFormula>Allocation!$A$1:$K$1</oldFormula>
  </rdn>
  <rdn rId="0" localSheetId="7" customView="1" name="Z_39344E0E_2CC4_4BC6_A15E_A66B17AEE943_.wvu.FilterData" hidden="1" oldHidden="1">
    <formula>'SRS Reviews'!$A$1:$S$136</formula>
    <oldFormula>'SRS Reviews'!$A$1:$S$136</oldFormula>
  </rdn>
  <rdn rId="0" localSheetId="8" customView="1" name="Z_39344E0E_2CC4_4BC6_A15E_A66B17AEE943_.wvu.FilterData" hidden="1" oldHidden="1">
    <formula>Estimates!$A$2:$BC$460</formula>
    <oldFormula>Estimates!$A$2:$BC$460</oldFormula>
  </rdn>
  <rdn rId="0" localSheetId="10" customView="1" name="Z_39344E0E_2CC4_4BC6_A15E_A66B17AEE943_.wvu.FilterData" hidden="1" oldHidden="1">
    <formula>'Open SWPRs'!$A$1:$H$615</formula>
    <oldFormula>'Open SWPRs'!$A$1:$H$615</oldFormula>
  </rdn>
  <rdn rId="0" localSheetId="12" customView="1" name="Z_39344E0E_2CC4_4BC6_A15E_A66B17AEE943_.wvu.FilterData" hidden="1" oldHidden="1">
    <formula>'Build Plan'!$D$3:$L$48</formula>
    <oldFormula>'Build Plan'!$D$3:$L$48</oldFormula>
  </rdn>
  <rcv guid="{39344E0E-2CC4-4BC6-A15E-A66B17AEE943}" action="add"/>
</revisions>
</file>

<file path=xl/revisions/revisionLog89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6029" sId="3">
    <nc r="BD180">
      <v>80</v>
    </nc>
  </rcc>
  <rcv guid="{39344E0E-2CC4-4BC6-A15E-A66B17AEE943}" action="delete"/>
  <rdn rId="0" localSheetId="3" customView="1" name="Z_39344E0E_2CC4_4BC6_A15E_A66B17AEE943_.wvu.Rows" hidden="1" oldHidden="1">
    <formula>Plan!$489:$751</formula>
    <oldFormula>Plan!$489:$751</oldFormula>
  </rdn>
  <rdn rId="0" localSheetId="3" customView="1" name="Z_39344E0E_2CC4_4BC6_A15E_A66B17AEE943_.wvu.Cols" hidden="1" oldHidden="1">
    <formula>Plan!$S:$U,Plan!$BN:$BT</formula>
    <oldFormula>Plan!$S:$U,Plan!$BN:$BT</oldFormula>
  </rdn>
  <rdn rId="0" localSheetId="3" customView="1" name="Z_39344E0E_2CC4_4BC6_A15E_A66B17AEE943_.wvu.FilterData" hidden="1" oldHidden="1">
    <formula>Plan!$A$5:$BQ$469</formula>
    <oldFormula>Plan!$A$5:$BQ$469</oldFormula>
  </rdn>
  <rdn rId="0" localSheetId="4" customView="1" name="Z_39344E0E_2CC4_4BC6_A15E_A66B17AEE943_.wvu.FilterData" hidden="1" oldHidden="1">
    <formula>'Delivery Docs Plan'!$I$1:$I$38</formula>
    <oldFormula>'Delivery Docs Plan'!$I$1:$I$38</oldFormula>
  </rdn>
  <rdn rId="0" localSheetId="5" customView="1" name="Z_39344E0E_2CC4_4BC6_A15E_A66B17AEE943_.wvu.Rows" hidden="1" oldHidden="1">
    <formula>'PR Matrix'!$1:$2</formula>
    <oldFormula>'PR Matrix'!$1:$2</oldFormula>
  </rdn>
  <rdn rId="0" localSheetId="5" customView="1" name="Z_39344E0E_2CC4_4BC6_A15E_A66B17AEE943_.wvu.Cols" hidden="1" oldHidden="1">
    <formula>'PR Matrix'!$JJ:$XFD</formula>
    <oldFormula>'PR Matrix'!$JJ:$XFD</oldFormula>
  </rdn>
  <rdn rId="0" localSheetId="6" customView="1" name="Z_39344E0E_2CC4_4BC6_A15E_A66B17AEE943_.wvu.Cols" hidden="1" oldHidden="1">
    <formula>Allocation!$L:$XFD</formula>
    <oldFormula>Allocation!$L:$XFD</oldFormula>
  </rdn>
  <rdn rId="0" localSheetId="6" customView="1" name="Z_39344E0E_2CC4_4BC6_A15E_A66B17AEE943_.wvu.FilterData" hidden="1" oldHidden="1">
    <formula>Allocation!$A$1:$K$1</formula>
    <oldFormula>Allocation!$A$1:$K$1</oldFormula>
  </rdn>
  <rdn rId="0" localSheetId="7" customView="1" name="Z_39344E0E_2CC4_4BC6_A15E_A66B17AEE943_.wvu.FilterData" hidden="1" oldHidden="1">
    <formula>'SRS Reviews'!$A$1:$S$136</formula>
    <oldFormula>'SRS Reviews'!$A$1:$S$136</oldFormula>
  </rdn>
  <rdn rId="0" localSheetId="8" customView="1" name="Z_39344E0E_2CC4_4BC6_A15E_A66B17AEE943_.wvu.FilterData" hidden="1" oldHidden="1">
    <formula>Estimates!$A$2:$BC$460</formula>
    <oldFormula>Estimates!$A$2:$BC$460</oldFormula>
  </rdn>
  <rdn rId="0" localSheetId="10" customView="1" name="Z_39344E0E_2CC4_4BC6_A15E_A66B17AEE943_.wvu.FilterData" hidden="1" oldHidden="1">
    <formula>'Open SWPRs'!$A$1:$H$615</formula>
    <oldFormula>'Open SWPRs'!$A$1:$H$615</oldFormula>
  </rdn>
  <rdn rId="0" localSheetId="12" customView="1" name="Z_39344E0E_2CC4_4BC6_A15E_A66B17AEE943_.wvu.FilterData" hidden="1" oldHidden="1">
    <formula>'Build Plan'!$D$3:$L$48</formula>
    <oldFormula>'Build Plan'!$D$3:$L$48</oldFormula>
  </rdn>
  <rcv guid="{39344E0E-2CC4-4BC6-A15E-A66B17AEE943}" action="add"/>
</revisions>
</file>

<file path=xl/revisions/revisionLog89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6042" sId="4">
    <oc r="I16" t="inlineStr">
      <is>
        <t>TCS/RRB</t>
      </is>
    </oc>
    <nc r="I16" t="inlineStr">
      <is>
        <t>TCS</t>
      </is>
    </nc>
  </rcc>
  <rcc rId="26043" sId="4">
    <oc r="J16" t="inlineStr">
      <is>
        <t>RRB/TCS</t>
      </is>
    </oc>
    <nc r="J16" t="inlineStr">
      <is>
        <t>TCS</t>
      </is>
    </nc>
  </rcc>
  <rcc rId="26044" sId="4">
    <oc r="J19" t="inlineStr">
      <is>
        <t>RRB/TCS</t>
      </is>
    </oc>
    <nc r="J19" t="inlineStr">
      <is>
        <t>TCS</t>
      </is>
    </nc>
  </rcc>
  <rcc rId="26045" sId="4">
    <oc r="I17" t="inlineStr">
      <is>
        <t>TCS/RRB</t>
      </is>
    </oc>
    <nc r="I17" t="inlineStr">
      <is>
        <t>ND</t>
      </is>
    </nc>
  </rcc>
  <rcc rId="26046" sId="4">
    <oc r="I19" t="inlineStr">
      <is>
        <t>TCS/RRB</t>
      </is>
    </oc>
    <nc r="I19" t="inlineStr">
      <is>
        <t>KC</t>
      </is>
    </nc>
  </rcc>
  <rcc rId="26047" sId="4">
    <oc r="J23" t="inlineStr">
      <is>
        <t>RRB/TCS</t>
      </is>
    </oc>
    <nc r="J23" t="inlineStr">
      <is>
        <t>HG</t>
      </is>
    </nc>
  </rcc>
  <rcc rId="26048" sId="4">
    <oc r="I23" t="inlineStr">
      <is>
        <t>TCS/RRB</t>
      </is>
    </oc>
    <nc r="I23" t="inlineStr">
      <is>
        <t>TCS</t>
      </is>
    </nc>
  </rcc>
</revisions>
</file>

<file path=xl/revisions/revisionLog90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FAA25FCE-18C5-403C-9C68-9D1F88B3F7EB}" action="delete"/>
  <rdn rId="0" localSheetId="3" customView="1" name="Z_FAA25FCE_18C5_403C_9C68_9D1F88B3F7EB_.wvu.Rows" hidden="1" oldHidden="1">
    <formula>Plan!$489:$751</formula>
    <oldFormula>Plan!$489:$751</oldFormula>
  </rdn>
  <rdn rId="0" localSheetId="3" customView="1" name="Z_FAA25FCE_18C5_403C_9C68_9D1F88B3F7EB_.wvu.Cols" hidden="1" oldHidden="1">
    <formula>Plan!$I:$P,Plan!$S:$U,Plan!$BQ:$BT</formula>
    <oldFormula>Plan!$I:$P,Plan!$S:$U,Plan!$BQ:$BT</oldFormula>
  </rdn>
  <rdn rId="0" localSheetId="3" customView="1" name="Z_FAA25FCE_18C5_403C_9C68_9D1F88B3F7EB_.wvu.FilterData" hidden="1" oldHidden="1">
    <formula>Plan!$A$5:$BQ$469</formula>
    <oldFormula>Plan!$A$5:$BQ$469</oldFormula>
  </rdn>
  <rdn rId="0" localSheetId="4" customView="1" name="Z_FAA25FCE_18C5_403C_9C68_9D1F88B3F7EB_.wvu.FilterData" hidden="1" oldHidden="1">
    <formula>'Delivery Docs Plan'!$I$1:$I$38</formula>
    <oldFormula>'Delivery Docs Plan'!$I$1:$I$38</oldFormula>
  </rdn>
  <rdn rId="0" localSheetId="5" customView="1" name="Z_FAA25FCE_18C5_403C_9C68_9D1F88B3F7EB_.wvu.Rows" hidden="1" oldHidden="1">
    <formula>'PR Matrix'!$1:$1</formula>
    <oldFormula>'PR Matrix'!$1:$1</oldFormula>
  </rdn>
  <rdn rId="0" localSheetId="5" customView="1" name="Z_FAA25FCE_18C5_403C_9C68_9D1F88B3F7EB_.wvu.Cols" hidden="1" oldHidden="1">
    <formula>'PR Matrix'!$JJ:$XFD</formula>
    <oldFormula>'PR Matrix'!$JJ:$XFD</oldFormula>
  </rdn>
  <rdn rId="0" localSheetId="6" customView="1" name="Z_FAA25FCE_18C5_403C_9C68_9D1F88B3F7EB_.wvu.Cols" hidden="1" oldHidden="1">
    <formula>Allocation!$L:$XFD</formula>
    <oldFormula>Allocation!$L:$XFD</oldFormula>
  </rdn>
  <rdn rId="0" localSheetId="6" customView="1" name="Z_FAA25FCE_18C5_403C_9C68_9D1F88B3F7EB_.wvu.FilterData" hidden="1" oldHidden="1">
    <formula>Allocation!$A$1:$K$1</formula>
    <oldFormula>Allocation!$A$1:$K$1</oldFormula>
  </rdn>
  <rdn rId="0" localSheetId="7" customView="1" name="Z_FAA25FCE_18C5_403C_9C68_9D1F88B3F7EB_.wvu.FilterData" hidden="1" oldHidden="1">
    <formula>'SRS Reviews'!$A$1:$S$136</formula>
    <oldFormula>'SRS Reviews'!$A$1:$S$136</oldFormula>
  </rdn>
  <rdn rId="0" localSheetId="8" customView="1" name="Z_FAA25FCE_18C5_403C_9C68_9D1F88B3F7EB_.wvu.FilterData" hidden="1" oldHidden="1">
    <formula>Estimates!$A$2:$BC$460</formula>
    <oldFormula>Estimates!$A$2:$BC$460</oldFormula>
  </rdn>
  <rdn rId="0" localSheetId="10" customView="1" name="Z_FAA25FCE_18C5_403C_9C68_9D1F88B3F7EB_.wvu.FilterData" hidden="1" oldHidden="1">
    <formula>'Open SWPRs'!$A$1:$H$615</formula>
    <oldFormula>'Open SWPRs'!$A$1:$H$615</oldFormula>
  </rdn>
  <rdn rId="0" localSheetId="12" customView="1" name="Z_FAA25FCE_18C5_403C_9C68_9D1F88B3F7EB_.wvu.FilterData" hidden="1" oldHidden="1">
    <formula>'Build Plan'!$D$3:$L$48</formula>
    <oldFormula>'Build Plan'!$D$3:$L$48</oldFormula>
  </rdn>
  <rcv guid="{FAA25FCE-18C5-403C-9C68-9D1F88B3F7EB}" action="add"/>
</revisions>
</file>

<file path=xl/revisions/revisionLog90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6061" sId="4">
    <oc r="I25" t="inlineStr">
      <is>
        <t>TCS/RRB</t>
      </is>
    </oc>
    <nc r="I25" t="inlineStr">
      <is>
        <t>TCS</t>
      </is>
    </nc>
  </rcc>
  <rcc rId="26062" sId="4">
    <oc r="J25" t="inlineStr">
      <is>
        <t>TCS</t>
      </is>
    </oc>
    <nc r="J25" t="inlineStr">
      <is>
        <t>NT</t>
      </is>
    </nc>
  </rcc>
  <rcc rId="26063" sId="4">
    <oc r="I19" t="inlineStr">
      <is>
        <t>KC</t>
      </is>
    </oc>
    <nc r="I19" t="inlineStr">
      <is>
        <t>SJ</t>
      </is>
    </nc>
  </rcc>
  <rcc rId="26064" sId="4">
    <oc r="J13" t="inlineStr">
      <is>
        <t>RRB/TCS</t>
      </is>
    </oc>
    <nc r="J13" t="inlineStr">
      <is>
        <t>KC</t>
      </is>
    </nc>
  </rcc>
  <rcc rId="26065" sId="4">
    <oc r="I13" t="inlineStr">
      <is>
        <t>TCS/RRB</t>
      </is>
    </oc>
    <nc r="I13" t="inlineStr">
      <is>
        <t>TCS</t>
      </is>
    </nc>
  </rcc>
</revisions>
</file>

<file path=xl/revisions/revisionLog90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6066" sId="4">
    <oc r="I25" t="inlineStr">
      <is>
        <t>TCS</t>
      </is>
    </oc>
    <nc r="I25" t="inlineStr">
      <is>
        <t>JR</t>
      </is>
    </nc>
  </rcc>
  <rcc rId="26067" sId="4">
    <oc r="I13" t="inlineStr">
      <is>
        <t>TCS</t>
      </is>
    </oc>
    <nc r="I13" t="inlineStr">
      <is>
        <t>RS</t>
      </is>
    </nc>
  </rcc>
</revisions>
</file>

<file path=xl/revisions/revisionLog90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7" sqref="I22:J22" start="0" length="2147483647">
    <dxf>
      <font>
        <color rgb="FF92D050"/>
      </font>
    </dxf>
  </rfmt>
  <rfmt sheetId="7" sqref="I22" start="0" length="0">
    <dxf>
      <font>
        <color rgb="FF00B050"/>
      </font>
    </dxf>
  </rfmt>
  <rcc rId="26068" sId="7" odxf="1" dxf="1">
    <nc r="J22" t="inlineStr">
      <is>
        <t>Yes</t>
      </is>
    </nc>
    <ndxf>
      <font>
        <color rgb="FF00B050"/>
      </font>
    </ndxf>
  </rcc>
  <rcv guid="{55F258A9-3656-464A-8209-65541A4A9294}" action="delete"/>
  <rdn rId="0" localSheetId="3" customView="1" name="Z_55F258A9_3656_464A_8209_65541A4A9294_.wvu.Rows" hidden="1" oldHidden="1">
    <formula>Plan!$489:$751</formula>
    <oldFormula>Plan!$489:$751</oldFormula>
  </rdn>
  <rdn rId="0" localSheetId="3" customView="1" name="Z_55F258A9_3656_464A_8209_65541A4A9294_.wvu.Cols" hidden="1" oldHidden="1">
    <formula>Plan!$S:$U,Plan!$BQ:$BT</formula>
    <oldFormula>Plan!$S:$U,Plan!$BQ:$BT</oldFormula>
  </rdn>
  <rdn rId="0" localSheetId="3" customView="1" name="Z_55F258A9_3656_464A_8209_65541A4A9294_.wvu.FilterData" hidden="1" oldHidden="1">
    <formula>Plan!$A$5:$BQ$469</formula>
    <oldFormula>Plan!$A$5:$BQ$469</oldFormula>
  </rdn>
  <rdn rId="0" localSheetId="4" customView="1" name="Z_55F258A9_3656_464A_8209_65541A4A9294_.wvu.FilterData" hidden="1" oldHidden="1">
    <formula>'Delivery Docs Plan'!$I$1:$I$38</formula>
    <oldFormula>'Delivery Docs Plan'!$I$1:$I$38</oldFormula>
  </rdn>
  <rdn rId="0" localSheetId="5" customView="1" name="Z_55F258A9_3656_464A_8209_65541A4A9294_.wvu.Rows" hidden="1" oldHidden="1">
    <formula>'PR Matrix'!$1:$1</formula>
    <oldFormula>'PR Matrix'!$1:$1</oldFormula>
  </rdn>
  <rdn rId="0" localSheetId="5" customView="1" name="Z_55F258A9_3656_464A_8209_65541A4A9294_.wvu.Cols" hidden="1" oldHidden="1">
    <formula>'PR Matrix'!$JJ:$XFD</formula>
    <oldFormula>'PR Matrix'!$JJ:$XFD</oldFormula>
  </rdn>
  <rdn rId="0" localSheetId="6" customView="1" name="Z_55F258A9_3656_464A_8209_65541A4A9294_.wvu.Cols" hidden="1" oldHidden="1">
    <formula>Allocation!$L:$XFD</formula>
    <oldFormula>Allocation!$L:$XFD</oldFormula>
  </rdn>
  <rdn rId="0" localSheetId="6" customView="1" name="Z_55F258A9_3656_464A_8209_65541A4A9294_.wvu.FilterData" hidden="1" oldHidden="1">
    <formula>Allocation!$A$1:$K$1</formula>
    <oldFormula>Allocation!$A$1:$K$1</oldFormula>
  </rdn>
  <rdn rId="0" localSheetId="7" customView="1" name="Z_55F258A9_3656_464A_8209_65541A4A9294_.wvu.FilterData" hidden="1" oldHidden="1">
    <formula>'SRS Reviews'!$A$1:$S$136</formula>
    <oldFormula>'SRS Reviews'!$A$1:$S$136</oldFormula>
  </rdn>
  <rdn rId="0" localSheetId="8" customView="1" name="Z_55F258A9_3656_464A_8209_65541A4A9294_.wvu.FilterData" hidden="1" oldHidden="1">
    <formula>Estimates!$A$2:$BC$460</formula>
    <oldFormula>Estimates!$A$2:$BC$460</oldFormula>
  </rdn>
  <rdn rId="0" localSheetId="10" customView="1" name="Z_55F258A9_3656_464A_8209_65541A4A9294_.wvu.FilterData" hidden="1" oldHidden="1">
    <formula>'Open SWPRs'!$A$1:$H$615</formula>
    <oldFormula>'Open SWPRs'!$A$1:$H$615</oldFormula>
  </rdn>
  <rdn rId="0" localSheetId="12" customView="1" name="Z_55F258A9_3656_464A_8209_65541A4A9294_.wvu.FilterData" hidden="1" oldHidden="1">
    <formula>'Build Plan'!$D$3:$L$48</formula>
    <oldFormula>'Build Plan'!$D$3:$L$48</oldFormula>
  </rdn>
  <rcv guid="{55F258A9-3656-464A-8209-65541A4A9294}" action="add"/>
</revisions>
</file>

<file path=xl/revisions/revisionLog90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FAA25FCE-18C5-403C-9C68-9D1F88B3F7EB}" action="delete"/>
  <rdn rId="0" localSheetId="3" customView="1" name="Z_FAA25FCE_18C5_403C_9C68_9D1F88B3F7EB_.wvu.Rows" hidden="1" oldHidden="1">
    <formula>Plan!$489:$751</formula>
    <oldFormula>Plan!$489:$751</oldFormula>
  </rdn>
  <rdn rId="0" localSheetId="3" customView="1" name="Z_FAA25FCE_18C5_403C_9C68_9D1F88B3F7EB_.wvu.Cols" hidden="1" oldHidden="1">
    <formula>Plan!$I:$P,Plan!$S:$U,Plan!$BQ:$BT</formula>
    <oldFormula>Plan!$I:$P,Plan!$S:$U,Plan!$BQ:$BT</oldFormula>
  </rdn>
  <rdn rId="0" localSheetId="3" customView="1" name="Z_FAA25FCE_18C5_403C_9C68_9D1F88B3F7EB_.wvu.FilterData" hidden="1" oldHidden="1">
    <formula>Plan!$A$5:$BQ$469</formula>
    <oldFormula>Plan!$A$5:$BQ$469</oldFormula>
  </rdn>
  <rdn rId="0" localSheetId="4" customView="1" name="Z_FAA25FCE_18C5_403C_9C68_9D1F88B3F7EB_.wvu.FilterData" hidden="1" oldHidden="1">
    <formula>'Delivery Docs Plan'!$I$1:$I$38</formula>
    <oldFormula>'Delivery Docs Plan'!$I$1:$I$38</oldFormula>
  </rdn>
  <rdn rId="0" localSheetId="5" customView="1" name="Z_FAA25FCE_18C5_403C_9C68_9D1F88B3F7EB_.wvu.Rows" hidden="1" oldHidden="1">
    <formula>'PR Matrix'!$1:$1</formula>
    <oldFormula>'PR Matrix'!$1:$1</oldFormula>
  </rdn>
  <rdn rId="0" localSheetId="5" customView="1" name="Z_FAA25FCE_18C5_403C_9C68_9D1F88B3F7EB_.wvu.Cols" hidden="1" oldHidden="1">
    <formula>'PR Matrix'!$JJ:$XFD</formula>
    <oldFormula>'PR Matrix'!$JJ:$XFD</oldFormula>
  </rdn>
  <rdn rId="0" localSheetId="6" customView="1" name="Z_FAA25FCE_18C5_403C_9C68_9D1F88B3F7EB_.wvu.Cols" hidden="1" oldHidden="1">
    <formula>Allocation!$L:$XFD</formula>
    <oldFormula>Allocation!$L:$XFD</oldFormula>
  </rdn>
  <rdn rId="0" localSheetId="6" customView="1" name="Z_FAA25FCE_18C5_403C_9C68_9D1F88B3F7EB_.wvu.FilterData" hidden="1" oldHidden="1">
    <formula>Allocation!$A$1:$K$1</formula>
    <oldFormula>Allocation!$A$1:$K$1</oldFormula>
  </rdn>
  <rdn rId="0" localSheetId="7" customView="1" name="Z_FAA25FCE_18C5_403C_9C68_9D1F88B3F7EB_.wvu.FilterData" hidden="1" oldHidden="1">
    <formula>'SRS Reviews'!$A$1:$S$136</formula>
    <oldFormula>'SRS Reviews'!$A$1:$S$136</oldFormula>
  </rdn>
  <rdn rId="0" localSheetId="8" customView="1" name="Z_FAA25FCE_18C5_403C_9C68_9D1F88B3F7EB_.wvu.FilterData" hidden="1" oldHidden="1">
    <formula>Estimates!$A$2:$BC$460</formula>
    <oldFormula>Estimates!$A$2:$BC$460</oldFormula>
  </rdn>
  <rdn rId="0" localSheetId="10" customView="1" name="Z_FAA25FCE_18C5_403C_9C68_9D1F88B3F7EB_.wvu.FilterData" hidden="1" oldHidden="1">
    <formula>'Open SWPRs'!$A$1:$H$615</formula>
    <oldFormula>'Open SWPRs'!$A$1:$H$615</oldFormula>
  </rdn>
  <rdn rId="0" localSheetId="12" customView="1" name="Z_FAA25FCE_18C5_403C_9C68_9D1F88B3F7EB_.wvu.FilterData" hidden="1" oldHidden="1">
    <formula>'Build Plan'!$D$3:$L$48</formula>
    <oldFormula>'Build Plan'!$D$3:$L$48</oldFormula>
  </rdn>
  <rcv guid="{FAA25FCE-18C5-403C-9C68-9D1F88B3F7EB}" action="add"/>
</revisions>
</file>

<file path=xl/revisions/revisionLog90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6093" sId="4">
    <oc r="J15" t="inlineStr">
      <is>
        <t xml:space="preserve">RRB </t>
      </is>
    </oc>
    <nc r="J15" t="inlineStr">
      <is>
        <t>KC</t>
      </is>
    </nc>
  </rcc>
  <rcc rId="26094" sId="4">
    <oc r="I19" t="inlineStr">
      <is>
        <t>SJ</t>
      </is>
    </oc>
    <nc r="I19" t="inlineStr">
      <is>
        <t>NT</t>
      </is>
    </nc>
  </rcc>
</revisions>
</file>

<file path=xl/revisions/revisionLog90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3ACD5A93-9B0E-40EA-8179-EDF0714A0F5F}" action="delete"/>
  <rdn rId="0" localSheetId="3" customView="1" name="Z_3ACD5A93_9B0E_40EA_8179_EDF0714A0F5F_.wvu.Rows" hidden="1" oldHidden="1">
    <formula>Plan!$489:$751</formula>
    <oldFormula>Plan!$489:$751</oldFormula>
  </rdn>
  <rdn rId="0" localSheetId="3" customView="1" name="Z_3ACD5A93_9B0E_40EA_8179_EDF0714A0F5F_.wvu.Cols" hidden="1" oldHidden="1">
    <formula>Plan!$S:$U,Plan!$BQ:$BT</formula>
    <oldFormula>Plan!$S:$U,Plan!$BQ:$BT</oldFormula>
  </rdn>
  <rdn rId="0" localSheetId="3" customView="1" name="Z_3ACD5A93_9B0E_40EA_8179_EDF0714A0F5F_.wvu.FilterData" hidden="1" oldHidden="1">
    <formula>Plan!$A$5:$BQ$469</formula>
    <oldFormula>Plan!$A$5:$BQ$469</oldFormula>
  </rdn>
  <rdn rId="0" localSheetId="4" customView="1" name="Z_3ACD5A93_9B0E_40EA_8179_EDF0714A0F5F_.wvu.FilterData" hidden="1" oldHidden="1">
    <formula>'Delivery Docs Plan'!$I$1:$I$38</formula>
    <oldFormula>'Delivery Docs Plan'!$I$1:$I$38</oldFormula>
  </rdn>
  <rdn rId="0" localSheetId="5" customView="1" name="Z_3ACD5A93_9B0E_40EA_8179_EDF0714A0F5F_.wvu.Rows" hidden="1" oldHidden="1">
    <formula>'PR Matrix'!$1:$1</formula>
    <oldFormula>'PR Matrix'!$1:$1</oldFormula>
  </rdn>
  <rdn rId="0" localSheetId="5" customView="1" name="Z_3ACD5A93_9B0E_40EA_8179_EDF0714A0F5F_.wvu.Cols" hidden="1" oldHidden="1">
    <formula>'PR Matrix'!$JJ:$XFD</formula>
    <oldFormula>'PR Matrix'!$JJ:$XFD</oldFormula>
  </rdn>
  <rdn rId="0" localSheetId="6" customView="1" name="Z_3ACD5A93_9B0E_40EA_8179_EDF0714A0F5F_.wvu.Cols" hidden="1" oldHidden="1">
    <formula>Allocation!$L:$XFD</formula>
    <oldFormula>Allocation!$L:$XFD</oldFormula>
  </rdn>
  <rdn rId="0" localSheetId="6" customView="1" name="Z_3ACD5A93_9B0E_40EA_8179_EDF0714A0F5F_.wvu.FilterData" hidden="1" oldHidden="1">
    <formula>Allocation!$A$1:$K$1</formula>
    <oldFormula>Allocation!$A$1:$K$1</oldFormula>
  </rdn>
  <rdn rId="0" localSheetId="7" customView="1" name="Z_3ACD5A93_9B0E_40EA_8179_EDF0714A0F5F_.wvu.FilterData" hidden="1" oldHidden="1">
    <formula>'SRS Reviews'!$A$1:$S$136</formula>
    <oldFormula>'SRS Reviews'!$A$1:$S$136</oldFormula>
  </rdn>
  <rdn rId="0" localSheetId="8" customView="1" name="Z_3ACD5A93_9B0E_40EA_8179_EDF0714A0F5F_.wvu.FilterData" hidden="1" oldHidden="1">
    <formula>Estimates!$A$2:$BC$460</formula>
    <oldFormula>Estimates!$A$2:$BC$460</oldFormula>
  </rdn>
  <rdn rId="0" localSheetId="10" customView="1" name="Z_3ACD5A93_9B0E_40EA_8179_EDF0714A0F5F_.wvu.FilterData" hidden="1" oldHidden="1">
    <formula>'Open SWPRs'!$A$1:$H$615</formula>
    <oldFormula>'Open SWPRs'!$A$1:$H$615</oldFormula>
  </rdn>
  <rdn rId="0" localSheetId="12" customView="1" name="Z_3ACD5A93_9B0E_40EA_8179_EDF0714A0F5F_.wvu.FilterData" hidden="1" oldHidden="1">
    <formula>'Build Plan'!$D$3:$L$48</formula>
    <oldFormula>'Build Plan'!$D$3:$L$48</oldFormula>
  </rdn>
  <rcv guid="{3ACD5A93-9B0E-40EA-8179-EDF0714A0F5F}" action="add"/>
</revisions>
</file>

<file path=xl/revisions/revisionLog90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6107" sId="3">
    <oc r="AA135">
      <v>90</v>
    </oc>
    <nc r="AA135">
      <v>100</v>
    </nc>
  </rcc>
  <rcc rId="26108" sId="3">
    <nc r="AB135">
      <v>100</v>
    </nc>
  </rcc>
  <rcc rId="26109" sId="3">
    <nc r="AC135">
      <v>100</v>
    </nc>
  </rcc>
  <rcc rId="26110" sId="3">
    <oc r="AJ135">
      <v>50</v>
    </oc>
    <nc r="AJ135">
      <v>80</v>
    </nc>
  </rcc>
  <rcv guid="{55F258A9-3656-464A-8209-65541A4A9294}" action="delete"/>
  <rdn rId="0" localSheetId="3" customView="1" name="Z_55F258A9_3656_464A_8209_65541A4A9294_.wvu.Rows" hidden="1" oldHidden="1">
    <formula>Plan!$489:$751</formula>
    <oldFormula>Plan!$489:$751</oldFormula>
  </rdn>
  <rdn rId="0" localSheetId="3" customView="1" name="Z_55F258A9_3656_464A_8209_65541A4A9294_.wvu.Cols" hidden="1" oldHidden="1">
    <formula>Plan!$S:$U,Plan!$BQ:$BT</formula>
    <oldFormula>Plan!$S:$U,Plan!$BQ:$BT</oldFormula>
  </rdn>
  <rdn rId="0" localSheetId="3" customView="1" name="Z_55F258A9_3656_464A_8209_65541A4A9294_.wvu.FilterData" hidden="1" oldHidden="1">
    <formula>Plan!$A$5:$BQ$469</formula>
    <oldFormula>Plan!$A$5:$BQ$469</oldFormula>
  </rdn>
  <rdn rId="0" localSheetId="4" customView="1" name="Z_55F258A9_3656_464A_8209_65541A4A9294_.wvu.FilterData" hidden="1" oldHidden="1">
    <formula>'Delivery Docs Plan'!$I$1:$I$38</formula>
    <oldFormula>'Delivery Docs Plan'!$I$1:$I$38</oldFormula>
  </rdn>
  <rdn rId="0" localSheetId="5" customView="1" name="Z_55F258A9_3656_464A_8209_65541A4A9294_.wvu.Rows" hidden="1" oldHidden="1">
    <formula>'PR Matrix'!$1:$1</formula>
    <oldFormula>'PR Matrix'!$1:$1</oldFormula>
  </rdn>
  <rdn rId="0" localSheetId="5" customView="1" name="Z_55F258A9_3656_464A_8209_65541A4A9294_.wvu.Cols" hidden="1" oldHidden="1">
    <formula>'PR Matrix'!$JJ:$XFD</formula>
    <oldFormula>'PR Matrix'!$JJ:$XFD</oldFormula>
  </rdn>
  <rdn rId="0" localSheetId="6" customView="1" name="Z_55F258A9_3656_464A_8209_65541A4A9294_.wvu.Cols" hidden="1" oldHidden="1">
    <formula>Allocation!$L:$XFD</formula>
    <oldFormula>Allocation!$L:$XFD</oldFormula>
  </rdn>
  <rdn rId="0" localSheetId="6" customView="1" name="Z_55F258A9_3656_464A_8209_65541A4A9294_.wvu.FilterData" hidden="1" oldHidden="1">
    <formula>Allocation!$A$1:$K$1</formula>
    <oldFormula>Allocation!$A$1:$K$1</oldFormula>
  </rdn>
  <rdn rId="0" localSheetId="7" customView="1" name="Z_55F258A9_3656_464A_8209_65541A4A9294_.wvu.FilterData" hidden="1" oldHidden="1">
    <formula>'SRS Reviews'!$A$1:$S$136</formula>
    <oldFormula>'SRS Reviews'!$A$1:$S$136</oldFormula>
  </rdn>
  <rdn rId="0" localSheetId="8" customView="1" name="Z_55F258A9_3656_464A_8209_65541A4A9294_.wvu.FilterData" hidden="1" oldHidden="1">
    <formula>Estimates!$A$2:$BC$460</formula>
    <oldFormula>Estimates!$A$2:$BC$460</oldFormula>
  </rdn>
  <rdn rId="0" localSheetId="10" customView="1" name="Z_55F258A9_3656_464A_8209_65541A4A9294_.wvu.FilterData" hidden="1" oldHidden="1">
    <formula>'Open SWPRs'!$A$1:$H$615</formula>
    <oldFormula>'Open SWPRs'!$A$1:$H$615</oldFormula>
  </rdn>
  <rdn rId="0" localSheetId="12" customView="1" name="Z_55F258A9_3656_464A_8209_65541A4A9294_.wvu.FilterData" hidden="1" oldHidden="1">
    <formula>'Build Plan'!$D$3:$L$48</formula>
    <oldFormula>'Build Plan'!$D$3:$L$48</oldFormula>
  </rdn>
  <rcv guid="{55F258A9-3656-464A-8209-65541A4A9294}" action="add"/>
</revisions>
</file>

<file path=xl/revisions/revisionLog90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6123" sId="3">
    <oc r="AJ135">
      <v>80</v>
    </oc>
    <nc r="AJ135">
      <v>100</v>
    </nc>
  </rcc>
  <rcc rId="26124" sId="3">
    <nc r="AK135">
      <v>100</v>
    </nc>
  </rcc>
  <rcc rId="26125" sId="3">
    <nc r="AP135">
      <v>100</v>
    </nc>
  </rcc>
  <rcc rId="26126" sId="3">
    <oc r="AR135">
      <v>50</v>
    </oc>
    <nc r="AR135">
      <v>100</v>
    </nc>
  </rcc>
  <rcc rId="26127" sId="3">
    <oc r="BA135">
      <v>50</v>
    </oc>
    <nc r="BA135">
      <v>100</v>
    </nc>
  </rcc>
  <rcc rId="26128" sId="3">
    <nc r="BB135">
      <v>100</v>
    </nc>
  </rcc>
  <rcc rId="26129" sId="3">
    <nc r="BD135">
      <v>100</v>
    </nc>
  </rcc>
  <rcv guid="{55F258A9-3656-464A-8209-65541A4A9294}" action="delete"/>
  <rdn rId="0" localSheetId="3" customView="1" name="Z_55F258A9_3656_464A_8209_65541A4A9294_.wvu.Rows" hidden="1" oldHidden="1">
    <formula>Plan!$489:$751</formula>
    <oldFormula>Plan!$489:$751</oldFormula>
  </rdn>
  <rdn rId="0" localSheetId="3" customView="1" name="Z_55F258A9_3656_464A_8209_65541A4A9294_.wvu.Cols" hidden="1" oldHidden="1">
    <formula>Plan!$S:$U,Plan!$BQ:$BT</formula>
    <oldFormula>Plan!$S:$U,Plan!$BQ:$BT</oldFormula>
  </rdn>
  <rdn rId="0" localSheetId="3" customView="1" name="Z_55F258A9_3656_464A_8209_65541A4A9294_.wvu.FilterData" hidden="1" oldHidden="1">
    <formula>Plan!$A$5:$BQ$469</formula>
    <oldFormula>Plan!$A$5:$BQ$469</oldFormula>
  </rdn>
  <rdn rId="0" localSheetId="4" customView="1" name="Z_55F258A9_3656_464A_8209_65541A4A9294_.wvu.FilterData" hidden="1" oldHidden="1">
    <formula>'Delivery Docs Plan'!$I$1:$I$38</formula>
    <oldFormula>'Delivery Docs Plan'!$I$1:$I$38</oldFormula>
  </rdn>
  <rdn rId="0" localSheetId="5" customView="1" name="Z_55F258A9_3656_464A_8209_65541A4A9294_.wvu.Rows" hidden="1" oldHidden="1">
    <formula>'PR Matrix'!$1:$1</formula>
    <oldFormula>'PR Matrix'!$1:$1</oldFormula>
  </rdn>
  <rdn rId="0" localSheetId="5" customView="1" name="Z_55F258A9_3656_464A_8209_65541A4A9294_.wvu.Cols" hidden="1" oldHidden="1">
    <formula>'PR Matrix'!$JJ:$XFD</formula>
    <oldFormula>'PR Matrix'!$JJ:$XFD</oldFormula>
  </rdn>
  <rdn rId="0" localSheetId="6" customView="1" name="Z_55F258A9_3656_464A_8209_65541A4A9294_.wvu.Cols" hidden="1" oldHidden="1">
    <formula>Allocation!$L:$XFD</formula>
    <oldFormula>Allocation!$L:$XFD</oldFormula>
  </rdn>
  <rdn rId="0" localSheetId="6" customView="1" name="Z_55F258A9_3656_464A_8209_65541A4A9294_.wvu.FilterData" hidden="1" oldHidden="1">
    <formula>Allocation!$A$1:$K$1</formula>
    <oldFormula>Allocation!$A$1:$K$1</oldFormula>
  </rdn>
  <rdn rId="0" localSheetId="7" customView="1" name="Z_55F258A9_3656_464A_8209_65541A4A9294_.wvu.FilterData" hidden="1" oldHidden="1">
    <formula>'SRS Reviews'!$A$1:$S$136</formula>
    <oldFormula>'SRS Reviews'!$A$1:$S$136</oldFormula>
  </rdn>
  <rdn rId="0" localSheetId="8" customView="1" name="Z_55F258A9_3656_464A_8209_65541A4A9294_.wvu.FilterData" hidden="1" oldHidden="1">
    <formula>Estimates!$A$2:$BC$460</formula>
    <oldFormula>Estimates!$A$2:$BC$460</oldFormula>
  </rdn>
  <rdn rId="0" localSheetId="10" customView="1" name="Z_55F258A9_3656_464A_8209_65541A4A9294_.wvu.FilterData" hidden="1" oldHidden="1">
    <formula>'Open SWPRs'!$A$1:$H$615</formula>
    <oldFormula>'Open SWPRs'!$A$1:$H$615</oldFormula>
  </rdn>
  <rdn rId="0" localSheetId="12" customView="1" name="Z_55F258A9_3656_464A_8209_65541A4A9294_.wvu.FilterData" hidden="1" oldHidden="1">
    <formula>'Build Plan'!$D$3:$L$48</formula>
    <oldFormula>'Build Plan'!$D$3:$L$48</oldFormula>
  </rdn>
  <rcv guid="{55F258A9-3656-464A-8209-65541A4A9294}" action="add"/>
</revisions>
</file>

<file path=xl/revisions/revisionLog90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6142" sId="3">
    <oc r="AK135">
      <v>100</v>
    </oc>
    <nc r="AK135"/>
  </rcc>
  <rcc rId="26143" sId="3">
    <oc r="AJ135">
      <v>100</v>
    </oc>
    <nc r="AJ135">
      <v>90</v>
    </nc>
  </rcc>
  <rcc rId="26144" sId="3">
    <oc r="AP135">
      <v>100</v>
    </oc>
    <nc r="AP135"/>
  </rcc>
  <rcv guid="{55F258A9-3656-464A-8209-65541A4A9294}" action="delete"/>
  <rdn rId="0" localSheetId="3" customView="1" name="Z_55F258A9_3656_464A_8209_65541A4A9294_.wvu.Rows" hidden="1" oldHidden="1">
    <formula>Plan!$489:$751</formula>
    <oldFormula>Plan!$489:$751</oldFormula>
  </rdn>
  <rdn rId="0" localSheetId="3" customView="1" name="Z_55F258A9_3656_464A_8209_65541A4A9294_.wvu.Cols" hidden="1" oldHidden="1">
    <formula>Plan!$S:$U,Plan!$BQ:$BT</formula>
    <oldFormula>Plan!$S:$U,Plan!$BQ:$BT</oldFormula>
  </rdn>
  <rdn rId="0" localSheetId="3" customView="1" name="Z_55F258A9_3656_464A_8209_65541A4A9294_.wvu.FilterData" hidden="1" oldHidden="1">
    <formula>Plan!$A$5:$BQ$469</formula>
    <oldFormula>Plan!$A$5:$BQ$469</oldFormula>
  </rdn>
  <rdn rId="0" localSheetId="4" customView="1" name="Z_55F258A9_3656_464A_8209_65541A4A9294_.wvu.FilterData" hidden="1" oldHidden="1">
    <formula>'Delivery Docs Plan'!$I$1:$I$38</formula>
    <oldFormula>'Delivery Docs Plan'!$I$1:$I$38</oldFormula>
  </rdn>
  <rdn rId="0" localSheetId="5" customView="1" name="Z_55F258A9_3656_464A_8209_65541A4A9294_.wvu.Rows" hidden="1" oldHidden="1">
    <formula>'PR Matrix'!$1:$1</formula>
    <oldFormula>'PR Matrix'!$1:$1</oldFormula>
  </rdn>
  <rdn rId="0" localSheetId="5" customView="1" name="Z_55F258A9_3656_464A_8209_65541A4A9294_.wvu.Cols" hidden="1" oldHidden="1">
    <formula>'PR Matrix'!$JJ:$XFD</formula>
    <oldFormula>'PR Matrix'!$JJ:$XFD</oldFormula>
  </rdn>
  <rdn rId="0" localSheetId="6" customView="1" name="Z_55F258A9_3656_464A_8209_65541A4A9294_.wvu.Cols" hidden="1" oldHidden="1">
    <formula>Allocation!$L:$XFD</formula>
    <oldFormula>Allocation!$L:$XFD</oldFormula>
  </rdn>
  <rdn rId="0" localSheetId="6" customView="1" name="Z_55F258A9_3656_464A_8209_65541A4A9294_.wvu.FilterData" hidden="1" oldHidden="1">
    <formula>Allocation!$A$1:$K$1</formula>
    <oldFormula>Allocation!$A$1:$K$1</oldFormula>
  </rdn>
  <rdn rId="0" localSheetId="7" customView="1" name="Z_55F258A9_3656_464A_8209_65541A4A9294_.wvu.FilterData" hidden="1" oldHidden="1">
    <formula>'SRS Reviews'!$A$1:$S$136</formula>
    <oldFormula>'SRS Reviews'!$A$1:$S$136</oldFormula>
  </rdn>
  <rdn rId="0" localSheetId="8" customView="1" name="Z_55F258A9_3656_464A_8209_65541A4A9294_.wvu.FilterData" hidden="1" oldHidden="1">
    <formula>Estimates!$A$2:$BC$460</formula>
    <oldFormula>Estimates!$A$2:$BC$460</oldFormula>
  </rdn>
  <rdn rId="0" localSheetId="10" customView="1" name="Z_55F258A9_3656_464A_8209_65541A4A9294_.wvu.FilterData" hidden="1" oldHidden="1">
    <formula>'Open SWPRs'!$A$1:$H$615</formula>
    <oldFormula>'Open SWPRs'!$A$1:$H$615</oldFormula>
  </rdn>
  <rdn rId="0" localSheetId="12" customView="1" name="Z_55F258A9_3656_464A_8209_65541A4A9294_.wvu.FilterData" hidden="1" oldHidden="1">
    <formula>'Build Plan'!$D$3:$L$48</formula>
    <oldFormula>'Build Plan'!$D$3:$L$48</oldFormula>
  </rdn>
  <rcv guid="{55F258A9-3656-464A-8209-65541A4A9294}" action="add"/>
</revisions>
</file>

<file path=xl/revisions/revisionLog91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6157" sId="3">
    <oc r="AJ135">
      <v>90</v>
    </oc>
    <nc r="AJ135">
      <v>100</v>
    </nc>
  </rcc>
  <rcv guid="{55F258A9-3656-464A-8209-65541A4A9294}" action="delete"/>
  <rdn rId="0" localSheetId="3" customView="1" name="Z_55F258A9_3656_464A_8209_65541A4A9294_.wvu.Rows" hidden="1" oldHidden="1">
    <formula>Plan!$489:$751</formula>
    <oldFormula>Plan!$489:$751</oldFormula>
  </rdn>
  <rdn rId="0" localSheetId="3" customView="1" name="Z_55F258A9_3656_464A_8209_65541A4A9294_.wvu.Cols" hidden="1" oldHidden="1">
    <formula>Plan!$S:$U,Plan!$BQ:$BT</formula>
    <oldFormula>Plan!$S:$U,Plan!$BQ:$BT</oldFormula>
  </rdn>
  <rdn rId="0" localSheetId="3" customView="1" name="Z_55F258A9_3656_464A_8209_65541A4A9294_.wvu.FilterData" hidden="1" oldHidden="1">
    <formula>Plan!$A$5:$BQ$469</formula>
    <oldFormula>Plan!$A$5:$BQ$469</oldFormula>
  </rdn>
  <rdn rId="0" localSheetId="4" customView="1" name="Z_55F258A9_3656_464A_8209_65541A4A9294_.wvu.FilterData" hidden="1" oldHidden="1">
    <formula>'Delivery Docs Plan'!$I$1:$I$38</formula>
    <oldFormula>'Delivery Docs Plan'!$I$1:$I$38</oldFormula>
  </rdn>
  <rdn rId="0" localSheetId="5" customView="1" name="Z_55F258A9_3656_464A_8209_65541A4A9294_.wvu.Rows" hidden="1" oldHidden="1">
    <formula>'PR Matrix'!$1:$1</formula>
    <oldFormula>'PR Matrix'!$1:$1</oldFormula>
  </rdn>
  <rdn rId="0" localSheetId="5" customView="1" name="Z_55F258A9_3656_464A_8209_65541A4A9294_.wvu.Cols" hidden="1" oldHidden="1">
    <formula>'PR Matrix'!$JJ:$XFD</formula>
    <oldFormula>'PR Matrix'!$JJ:$XFD</oldFormula>
  </rdn>
  <rdn rId="0" localSheetId="6" customView="1" name="Z_55F258A9_3656_464A_8209_65541A4A9294_.wvu.Cols" hidden="1" oldHidden="1">
    <formula>Allocation!$L:$XFD</formula>
    <oldFormula>Allocation!$L:$XFD</oldFormula>
  </rdn>
  <rdn rId="0" localSheetId="6" customView="1" name="Z_55F258A9_3656_464A_8209_65541A4A9294_.wvu.FilterData" hidden="1" oldHidden="1">
    <formula>Allocation!$A$1:$K$1</formula>
    <oldFormula>Allocation!$A$1:$K$1</oldFormula>
  </rdn>
  <rdn rId="0" localSheetId="7" customView="1" name="Z_55F258A9_3656_464A_8209_65541A4A9294_.wvu.FilterData" hidden="1" oldHidden="1">
    <formula>'SRS Reviews'!$A$1:$S$136</formula>
    <oldFormula>'SRS Reviews'!$A$1:$S$136</oldFormula>
  </rdn>
  <rdn rId="0" localSheetId="8" customView="1" name="Z_55F258A9_3656_464A_8209_65541A4A9294_.wvu.FilterData" hidden="1" oldHidden="1">
    <formula>Estimates!$A$2:$BC$460</formula>
    <oldFormula>Estimates!$A$2:$BC$460</oldFormula>
  </rdn>
  <rdn rId="0" localSheetId="10" customView="1" name="Z_55F258A9_3656_464A_8209_65541A4A9294_.wvu.FilterData" hidden="1" oldHidden="1">
    <formula>'Open SWPRs'!$A$1:$H$615</formula>
    <oldFormula>'Open SWPRs'!$A$1:$H$615</oldFormula>
  </rdn>
  <rdn rId="0" localSheetId="12" customView="1" name="Z_55F258A9_3656_464A_8209_65541A4A9294_.wvu.FilterData" hidden="1" oldHidden="1">
    <formula>'Build Plan'!$D$3:$L$48</formula>
    <oldFormula>'Build Plan'!$D$3:$L$48</oldFormula>
  </rdn>
  <rcv guid="{55F258A9-3656-464A-8209-65541A4A9294}" action="add"/>
</revisions>
</file>

<file path=xl/revisions/revisionLog91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6170" sId="3">
    <oc r="AJ135">
      <v>100</v>
    </oc>
    <nc r="AJ135">
      <v>90</v>
    </nc>
  </rcc>
  <rcc rId="26171" sId="3">
    <oc r="BD135">
      <v>100</v>
    </oc>
    <nc r="BD135"/>
  </rcc>
  <rcc rId="26172" sId="3">
    <oc r="BB135">
      <v>100</v>
    </oc>
    <nc r="BB135"/>
  </rcc>
  <rcc rId="26173" sId="3">
    <oc r="BA135">
      <v>100</v>
    </oc>
    <nc r="BA135">
      <v>90</v>
    </nc>
  </rcc>
  <rcv guid="{55F258A9-3656-464A-8209-65541A4A9294}" action="delete"/>
  <rdn rId="0" localSheetId="3" customView="1" name="Z_55F258A9_3656_464A_8209_65541A4A9294_.wvu.Rows" hidden="1" oldHidden="1">
    <formula>Plan!$489:$751</formula>
    <oldFormula>Plan!$489:$751</oldFormula>
  </rdn>
  <rdn rId="0" localSheetId="3" customView="1" name="Z_55F258A9_3656_464A_8209_65541A4A9294_.wvu.Cols" hidden="1" oldHidden="1">
    <formula>Plan!$S:$U,Plan!$BQ:$BT</formula>
    <oldFormula>Plan!$S:$U,Plan!$BQ:$BT</oldFormula>
  </rdn>
  <rdn rId="0" localSheetId="3" customView="1" name="Z_55F258A9_3656_464A_8209_65541A4A9294_.wvu.FilterData" hidden="1" oldHidden="1">
    <formula>Plan!$A$5:$BQ$469</formula>
    <oldFormula>Plan!$A$5:$BQ$469</oldFormula>
  </rdn>
  <rdn rId="0" localSheetId="4" customView="1" name="Z_55F258A9_3656_464A_8209_65541A4A9294_.wvu.FilterData" hidden="1" oldHidden="1">
    <formula>'Delivery Docs Plan'!$I$1:$I$38</formula>
    <oldFormula>'Delivery Docs Plan'!$I$1:$I$38</oldFormula>
  </rdn>
  <rdn rId="0" localSheetId="5" customView="1" name="Z_55F258A9_3656_464A_8209_65541A4A9294_.wvu.Rows" hidden="1" oldHidden="1">
    <formula>'PR Matrix'!$1:$1</formula>
    <oldFormula>'PR Matrix'!$1:$1</oldFormula>
  </rdn>
  <rdn rId="0" localSheetId="5" customView="1" name="Z_55F258A9_3656_464A_8209_65541A4A9294_.wvu.Cols" hidden="1" oldHidden="1">
    <formula>'PR Matrix'!$JJ:$XFD</formula>
    <oldFormula>'PR Matrix'!$JJ:$XFD</oldFormula>
  </rdn>
  <rdn rId="0" localSheetId="6" customView="1" name="Z_55F258A9_3656_464A_8209_65541A4A9294_.wvu.Cols" hidden="1" oldHidden="1">
    <formula>Allocation!$L:$XFD</formula>
    <oldFormula>Allocation!$L:$XFD</oldFormula>
  </rdn>
  <rdn rId="0" localSheetId="6" customView="1" name="Z_55F258A9_3656_464A_8209_65541A4A9294_.wvu.FilterData" hidden="1" oldHidden="1">
    <formula>Allocation!$A$1:$K$1</formula>
    <oldFormula>Allocation!$A$1:$K$1</oldFormula>
  </rdn>
  <rdn rId="0" localSheetId="7" customView="1" name="Z_55F258A9_3656_464A_8209_65541A4A9294_.wvu.FilterData" hidden="1" oldHidden="1">
    <formula>'SRS Reviews'!$A$1:$S$136</formula>
    <oldFormula>'SRS Reviews'!$A$1:$S$136</oldFormula>
  </rdn>
  <rdn rId="0" localSheetId="8" customView="1" name="Z_55F258A9_3656_464A_8209_65541A4A9294_.wvu.FilterData" hidden="1" oldHidden="1">
    <formula>Estimates!$A$2:$BC$460</formula>
    <oldFormula>Estimates!$A$2:$BC$460</oldFormula>
  </rdn>
  <rdn rId="0" localSheetId="10" customView="1" name="Z_55F258A9_3656_464A_8209_65541A4A9294_.wvu.FilterData" hidden="1" oldHidden="1">
    <formula>'Open SWPRs'!$A$1:$H$615</formula>
    <oldFormula>'Open SWPRs'!$A$1:$H$615</oldFormula>
  </rdn>
  <rdn rId="0" localSheetId="12" customView="1" name="Z_55F258A9_3656_464A_8209_65541A4A9294_.wvu.FilterData" hidden="1" oldHidden="1">
    <formula>'Build Plan'!$D$3:$L$48</formula>
    <oldFormula>'Build Plan'!$D$3:$L$48</oldFormula>
  </rdn>
  <rcv guid="{55F258A9-3656-464A-8209-65541A4A9294}" action="add"/>
</revisions>
</file>

<file path=xl/revisions/revisionLog91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6186" sId="3">
    <oc r="BD181">
      <v>80</v>
    </oc>
    <nc r="BD181">
      <v>100</v>
    </nc>
  </rcc>
  <rcv guid="{38797761-B6E7-4EBC-86AC-BCA6FEF8021E}" action="delete"/>
  <rdn rId="0" localSheetId="3" customView="1" name="Z_38797761_B6E7_4EBC_86AC_BCA6FEF8021E_.wvu.Rows" hidden="1" oldHidden="1">
    <formula>Plan!$489:$751</formula>
    <oldFormula>Plan!$489:$751</oldFormula>
  </rdn>
  <rdn rId="0" localSheetId="3" customView="1" name="Z_38797761_B6E7_4EBC_86AC_BCA6FEF8021E_.wvu.Cols" hidden="1" oldHidden="1">
    <formula>Plan!$S:$U,Plan!$AL:$AL,Plan!$AN:$AO,Plan!$BQ:$BT</formula>
    <oldFormula>Plan!$S:$U,Plan!$AL:$AL,Plan!$AN:$AO,Plan!$BQ:$BT</oldFormula>
  </rdn>
  <rdn rId="0" localSheetId="3" customView="1" name="Z_38797761_B6E7_4EBC_86AC_BCA6FEF8021E_.wvu.FilterData" hidden="1" oldHidden="1">
    <formula>Plan!$BG$5:$BQ$469</formula>
    <oldFormula>Plan!$BG$5:$BQ$469</oldFormula>
  </rdn>
  <rdn rId="0" localSheetId="4" customView="1" name="Z_38797761_B6E7_4EBC_86AC_BCA6FEF8021E_.wvu.FilterData" hidden="1" oldHidden="1">
    <formula>'Delivery Docs Plan'!$I$1:$I$38</formula>
    <oldFormula>'Delivery Docs Plan'!$I$1:$I$38</oldFormula>
  </rdn>
  <rdn rId="0" localSheetId="5" customView="1" name="Z_38797761_B6E7_4EBC_86AC_BCA6FEF8021E_.wvu.Rows" hidden="1" oldHidden="1">
    <formula>'PR Matrix'!$1:$2</formula>
    <oldFormula>'PR Matrix'!$1:$2</oldFormula>
  </rdn>
  <rdn rId="0" localSheetId="5" customView="1" name="Z_38797761_B6E7_4EBC_86AC_BCA6FEF8021E_.wvu.Cols" hidden="1" oldHidden="1">
    <formula>'PR Matrix'!$JJ:$XFD</formula>
    <oldFormula>'PR Matrix'!$JJ:$XFD</oldFormula>
  </rdn>
  <rdn rId="0" localSheetId="6" customView="1" name="Z_38797761_B6E7_4EBC_86AC_BCA6FEF8021E_.wvu.Cols" hidden="1" oldHidden="1">
    <formula>Allocation!$L:$XFD</formula>
    <oldFormula>Allocation!$L:$XFD</oldFormula>
  </rdn>
  <rdn rId="0" localSheetId="6" customView="1" name="Z_38797761_B6E7_4EBC_86AC_BCA6FEF8021E_.wvu.FilterData" hidden="1" oldHidden="1">
    <formula>Allocation!$A$1:$K$1</formula>
    <oldFormula>Allocation!$A$1:$K$1</oldFormula>
  </rdn>
  <rdn rId="0" localSheetId="7" customView="1" name="Z_38797761_B6E7_4EBC_86AC_BCA6FEF8021E_.wvu.FilterData" hidden="1" oldHidden="1">
    <formula>'SRS Reviews'!$A$1:$S$136</formula>
    <oldFormula>'SRS Reviews'!$A$1:$S$136</oldFormula>
  </rdn>
  <rdn rId="0" localSheetId="8" customView="1" name="Z_38797761_B6E7_4EBC_86AC_BCA6FEF8021E_.wvu.FilterData" hidden="1" oldHidden="1">
    <formula>Estimates!$A$2:$BC$460</formula>
    <oldFormula>Estimates!$A$2:$BC$460</oldFormula>
  </rdn>
  <rdn rId="0" localSheetId="10" customView="1" name="Z_38797761_B6E7_4EBC_86AC_BCA6FEF8021E_.wvu.FilterData" hidden="1" oldHidden="1">
    <formula>'Open SWPRs'!$A$1:$H$615</formula>
    <oldFormula>'Open SWPRs'!$A$1:$H$615</oldFormula>
  </rdn>
  <rdn rId="0" localSheetId="12" customView="1" name="Z_38797761_B6E7_4EBC_86AC_BCA6FEF8021E_.wvu.FilterData" hidden="1" oldHidden="1">
    <formula>'Build Plan'!$D$3:$L$48</formula>
    <oldFormula>'Build Plan'!$D$3:$L$48</oldFormula>
  </rdn>
  <rcv guid="{38797761-B6E7-4EBC-86AC-BCA6FEF8021E}" action="add"/>
</revisions>
</file>

<file path=xl/revisions/revisionLog91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6199" sId="3">
    <oc r="BD181">
      <v>100</v>
    </oc>
    <nc r="BD181">
      <v>80</v>
    </nc>
  </rcc>
  <rcv guid="{38797761-B6E7-4EBC-86AC-BCA6FEF8021E}" action="delete"/>
  <rdn rId="0" localSheetId="3" customView="1" name="Z_38797761_B6E7_4EBC_86AC_BCA6FEF8021E_.wvu.Rows" hidden="1" oldHidden="1">
    <formula>Plan!$489:$751</formula>
    <oldFormula>Plan!$489:$751</oldFormula>
  </rdn>
  <rdn rId="0" localSheetId="3" customView="1" name="Z_38797761_B6E7_4EBC_86AC_BCA6FEF8021E_.wvu.Cols" hidden="1" oldHidden="1">
    <formula>Plan!$S:$U,Plan!$AL:$AL,Plan!$AN:$AO,Plan!$BQ:$BT</formula>
    <oldFormula>Plan!$S:$U,Plan!$AL:$AL,Plan!$AN:$AO,Plan!$BQ:$BT</oldFormula>
  </rdn>
  <rdn rId="0" localSheetId="3" customView="1" name="Z_38797761_B6E7_4EBC_86AC_BCA6FEF8021E_.wvu.FilterData" hidden="1" oldHidden="1">
    <formula>Plan!$BG$5:$BQ$469</formula>
    <oldFormula>Plan!$BG$5:$BQ$469</oldFormula>
  </rdn>
  <rdn rId="0" localSheetId="4" customView="1" name="Z_38797761_B6E7_4EBC_86AC_BCA6FEF8021E_.wvu.FilterData" hidden="1" oldHidden="1">
    <formula>'Delivery Docs Plan'!$I$1:$I$38</formula>
    <oldFormula>'Delivery Docs Plan'!$I$1:$I$38</oldFormula>
  </rdn>
  <rdn rId="0" localSheetId="5" customView="1" name="Z_38797761_B6E7_4EBC_86AC_BCA6FEF8021E_.wvu.Rows" hidden="1" oldHidden="1">
    <formula>'PR Matrix'!$1:$2</formula>
    <oldFormula>'PR Matrix'!$1:$2</oldFormula>
  </rdn>
  <rdn rId="0" localSheetId="5" customView="1" name="Z_38797761_B6E7_4EBC_86AC_BCA6FEF8021E_.wvu.Cols" hidden="1" oldHidden="1">
    <formula>'PR Matrix'!$JJ:$XFD</formula>
    <oldFormula>'PR Matrix'!$JJ:$XFD</oldFormula>
  </rdn>
  <rdn rId="0" localSheetId="6" customView="1" name="Z_38797761_B6E7_4EBC_86AC_BCA6FEF8021E_.wvu.Cols" hidden="1" oldHidden="1">
    <formula>Allocation!$L:$XFD</formula>
    <oldFormula>Allocation!$L:$XFD</oldFormula>
  </rdn>
  <rdn rId="0" localSheetId="6" customView="1" name="Z_38797761_B6E7_4EBC_86AC_BCA6FEF8021E_.wvu.FilterData" hidden="1" oldHidden="1">
    <formula>Allocation!$A$1:$K$1</formula>
    <oldFormula>Allocation!$A$1:$K$1</oldFormula>
  </rdn>
  <rdn rId="0" localSheetId="7" customView="1" name="Z_38797761_B6E7_4EBC_86AC_BCA6FEF8021E_.wvu.FilterData" hidden="1" oldHidden="1">
    <formula>'SRS Reviews'!$A$1:$S$136</formula>
    <oldFormula>'SRS Reviews'!$A$1:$S$136</oldFormula>
  </rdn>
  <rdn rId="0" localSheetId="8" customView="1" name="Z_38797761_B6E7_4EBC_86AC_BCA6FEF8021E_.wvu.FilterData" hidden="1" oldHidden="1">
    <formula>Estimates!$A$2:$BC$460</formula>
    <oldFormula>Estimates!$A$2:$BC$460</oldFormula>
  </rdn>
  <rdn rId="0" localSheetId="10" customView="1" name="Z_38797761_B6E7_4EBC_86AC_BCA6FEF8021E_.wvu.FilterData" hidden="1" oldHidden="1">
    <formula>'Open SWPRs'!$A$1:$H$615</formula>
    <oldFormula>'Open SWPRs'!$A$1:$H$615</oldFormula>
  </rdn>
  <rdn rId="0" localSheetId="12" customView="1" name="Z_38797761_B6E7_4EBC_86AC_BCA6FEF8021E_.wvu.FilterData" hidden="1" oldHidden="1">
    <formula>'Build Plan'!$D$3:$L$48</formula>
    <oldFormula>'Build Plan'!$D$3:$L$48</oldFormula>
  </rdn>
  <rcv guid="{38797761-B6E7-4EBC-86AC-BCA6FEF8021E}" action="add"/>
</revisions>
</file>

<file path=xl/revisions/revisionLog91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6212" sId="3">
    <oc r="AJ135">
      <v>90</v>
    </oc>
    <nc r="AJ135">
      <v>100</v>
    </nc>
  </rcc>
  <rcc rId="26213" sId="3">
    <oc r="BA135">
      <v>90</v>
    </oc>
    <nc r="BA135">
      <v>100</v>
    </nc>
  </rcc>
  <rcc rId="26214" sId="3">
    <nc r="BB135">
      <v>100</v>
    </nc>
  </rcc>
  <rcc rId="26215" sId="3">
    <nc r="BD135">
      <v>100</v>
    </nc>
  </rcc>
  <rcv guid="{55F258A9-3656-464A-8209-65541A4A9294}" action="delete"/>
  <rdn rId="0" localSheetId="3" customView="1" name="Z_55F258A9_3656_464A_8209_65541A4A9294_.wvu.Rows" hidden="1" oldHidden="1">
    <formula>Plan!$489:$751</formula>
    <oldFormula>Plan!$489:$751</oldFormula>
  </rdn>
  <rdn rId="0" localSheetId="3" customView="1" name="Z_55F258A9_3656_464A_8209_65541A4A9294_.wvu.Cols" hidden="1" oldHidden="1">
    <formula>Plan!$S:$U,Plan!$BQ:$BT</formula>
    <oldFormula>Plan!$S:$U,Plan!$BQ:$BT</oldFormula>
  </rdn>
  <rdn rId="0" localSheetId="3" customView="1" name="Z_55F258A9_3656_464A_8209_65541A4A9294_.wvu.FilterData" hidden="1" oldHidden="1">
    <formula>Plan!$A$5:$BQ$469</formula>
    <oldFormula>Plan!$A$5:$BQ$469</oldFormula>
  </rdn>
  <rdn rId="0" localSheetId="4" customView="1" name="Z_55F258A9_3656_464A_8209_65541A4A9294_.wvu.FilterData" hidden="1" oldHidden="1">
    <formula>'Delivery Docs Plan'!$I$1:$I$38</formula>
    <oldFormula>'Delivery Docs Plan'!$I$1:$I$38</oldFormula>
  </rdn>
  <rdn rId="0" localSheetId="5" customView="1" name="Z_55F258A9_3656_464A_8209_65541A4A9294_.wvu.Rows" hidden="1" oldHidden="1">
    <formula>'PR Matrix'!$1:$1</formula>
    <oldFormula>'PR Matrix'!$1:$1</oldFormula>
  </rdn>
  <rdn rId="0" localSheetId="5" customView="1" name="Z_55F258A9_3656_464A_8209_65541A4A9294_.wvu.Cols" hidden="1" oldHidden="1">
    <formula>'PR Matrix'!$JJ:$XFD</formula>
    <oldFormula>'PR Matrix'!$JJ:$XFD</oldFormula>
  </rdn>
  <rdn rId="0" localSheetId="6" customView="1" name="Z_55F258A9_3656_464A_8209_65541A4A9294_.wvu.Cols" hidden="1" oldHidden="1">
    <formula>Allocation!$L:$XFD</formula>
    <oldFormula>Allocation!$L:$XFD</oldFormula>
  </rdn>
  <rdn rId="0" localSheetId="6" customView="1" name="Z_55F258A9_3656_464A_8209_65541A4A9294_.wvu.FilterData" hidden="1" oldHidden="1">
    <formula>Allocation!$A$1:$K$1</formula>
    <oldFormula>Allocation!$A$1:$K$1</oldFormula>
  </rdn>
  <rdn rId="0" localSheetId="7" customView="1" name="Z_55F258A9_3656_464A_8209_65541A4A9294_.wvu.FilterData" hidden="1" oldHidden="1">
    <formula>'SRS Reviews'!$A$1:$S$136</formula>
    <oldFormula>'SRS Reviews'!$A$1:$S$136</oldFormula>
  </rdn>
  <rdn rId="0" localSheetId="8" customView="1" name="Z_55F258A9_3656_464A_8209_65541A4A9294_.wvu.FilterData" hidden="1" oldHidden="1">
    <formula>Estimates!$A$2:$BC$460</formula>
    <oldFormula>Estimates!$A$2:$BC$460</oldFormula>
  </rdn>
  <rdn rId="0" localSheetId="10" customView="1" name="Z_55F258A9_3656_464A_8209_65541A4A9294_.wvu.FilterData" hidden="1" oldHidden="1">
    <formula>'Open SWPRs'!$A$1:$H$615</formula>
    <oldFormula>'Open SWPRs'!$A$1:$H$615</oldFormula>
  </rdn>
  <rdn rId="0" localSheetId="12" customView="1" name="Z_55F258A9_3656_464A_8209_65541A4A9294_.wvu.FilterData" hidden="1" oldHidden="1">
    <formula>'Build Plan'!$D$3:$L$48</formula>
    <oldFormula>'Build Plan'!$D$3:$L$48</oldFormula>
  </rdn>
  <rcv guid="{55F258A9-3656-464A-8209-65541A4A9294}" action="add"/>
</revisions>
</file>

<file path=xl/revisions/revisionLog91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6228" sId="3">
    <nc r="BJ170">
      <v>5</v>
    </nc>
  </rcc>
  <rcv guid="{5AC86898-99C0-40C8-A183-7BCAFD4A38C0}" action="delete"/>
  <rdn rId="0" localSheetId="3" customView="1" name="Z_5AC86898_99C0_40C8_A183_7BCAFD4A38C0_.wvu.Rows" hidden="1" oldHidden="1">
    <formula>Plan!$489:$751</formula>
    <oldFormula>Plan!$489:$751</oldFormula>
  </rdn>
  <rdn rId="0" localSheetId="3" customView="1" name="Z_5AC86898_99C0_40C8_A183_7BCAFD4A38C0_.wvu.Cols" hidden="1" oldHidden="1">
    <formula>Plan!$S:$U,Plan!$BQ:$BT</formula>
    <oldFormula>Plan!$S:$U,Plan!$BQ:$BT</oldFormula>
  </rdn>
  <rdn rId="0" localSheetId="3" customView="1" name="Z_5AC86898_99C0_40C8_A183_7BCAFD4A38C0_.wvu.FilterData" hidden="1" oldHidden="1">
    <formula>Plan!$A$5:$BQ$469</formula>
    <oldFormula>Plan!$A$5:$BQ$469</oldFormula>
  </rdn>
  <rdn rId="0" localSheetId="4" customView="1" name="Z_5AC86898_99C0_40C8_A183_7BCAFD4A38C0_.wvu.FilterData" hidden="1" oldHidden="1">
    <formula>'Delivery Docs Plan'!$I$1:$I$38</formula>
    <oldFormula>'Delivery Docs Plan'!$I$1:$I$38</oldFormula>
  </rdn>
  <rdn rId="0" localSheetId="5" customView="1" name="Z_5AC86898_99C0_40C8_A183_7BCAFD4A38C0_.wvu.Rows" hidden="1" oldHidden="1">
    <formula>'PR Matrix'!$1:$2</formula>
    <oldFormula>'PR Matrix'!$1:$2</oldFormula>
  </rdn>
  <rdn rId="0" localSheetId="5" customView="1" name="Z_5AC86898_99C0_40C8_A183_7BCAFD4A38C0_.wvu.Cols" hidden="1" oldHidden="1">
    <formula>'PR Matrix'!$JJ:$XFD</formula>
    <oldFormula>'PR Matrix'!$JJ:$XFD</oldFormula>
  </rdn>
  <rdn rId="0" localSheetId="6" customView="1" name="Z_5AC86898_99C0_40C8_A183_7BCAFD4A38C0_.wvu.Cols" hidden="1" oldHidden="1">
    <formula>Allocation!$L:$XFD</formula>
    <oldFormula>Allocation!$L:$XFD</oldFormula>
  </rdn>
  <rdn rId="0" localSheetId="6" customView="1" name="Z_5AC86898_99C0_40C8_A183_7BCAFD4A38C0_.wvu.FilterData" hidden="1" oldHidden="1">
    <formula>Allocation!$A$1:$K$1</formula>
    <oldFormula>Allocation!$A$1:$K$1</oldFormula>
  </rdn>
  <rdn rId="0" localSheetId="7" customView="1" name="Z_5AC86898_99C0_40C8_A183_7BCAFD4A38C0_.wvu.FilterData" hidden="1" oldHidden="1">
    <formula>'SRS Reviews'!$A$1:$S$136</formula>
    <oldFormula>'SRS Reviews'!$A$1:$S$136</oldFormula>
  </rdn>
  <rdn rId="0" localSheetId="8" customView="1" name="Z_5AC86898_99C0_40C8_A183_7BCAFD4A38C0_.wvu.FilterData" hidden="1" oldHidden="1">
    <formula>Estimates!$A$2:$BC$460</formula>
    <oldFormula>Estimates!$A$2:$BC$460</oldFormula>
  </rdn>
  <rdn rId="0" localSheetId="10" customView="1" name="Z_5AC86898_99C0_40C8_A183_7BCAFD4A38C0_.wvu.FilterData" hidden="1" oldHidden="1">
    <formula>'Open SWPRs'!$A$1:$H$615</formula>
    <oldFormula>'Open SWPRs'!$A$1:$H$615</oldFormula>
  </rdn>
  <rdn rId="0" localSheetId="12" customView="1" name="Z_5AC86898_99C0_40C8_A183_7BCAFD4A38C0_.wvu.FilterData" hidden="1" oldHidden="1">
    <formula>'Build Plan'!$D$3:$L$48</formula>
    <oldFormula>'Build Plan'!$D$3:$L$48</oldFormula>
  </rdn>
  <rcv guid="{5AC86898-99C0-40C8-A183-7BCAFD4A38C0}" action="add"/>
</revisions>
</file>

<file path=xl/revisions/revisionLog91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5AC86898-99C0-40C8-A183-7BCAFD4A38C0}" action="delete"/>
  <rdn rId="0" localSheetId="3" customView="1" name="Z_5AC86898_99C0_40C8_A183_7BCAFD4A38C0_.wvu.Rows" hidden="1" oldHidden="1">
    <formula>Plan!$489:$751</formula>
    <oldFormula>Plan!$489:$751</oldFormula>
  </rdn>
  <rdn rId="0" localSheetId="3" customView="1" name="Z_5AC86898_99C0_40C8_A183_7BCAFD4A38C0_.wvu.Cols" hidden="1" oldHidden="1">
    <formula>Plan!$S:$U,Plan!$BQ:$BT</formula>
    <oldFormula>Plan!$S:$U,Plan!$BQ:$BT</oldFormula>
  </rdn>
  <rdn rId="0" localSheetId="3" customView="1" name="Z_5AC86898_99C0_40C8_A183_7BCAFD4A38C0_.wvu.FilterData" hidden="1" oldHidden="1">
    <formula>Plan!$A$5:$BQ$469</formula>
    <oldFormula>Plan!$A$5:$BQ$469</oldFormula>
  </rdn>
  <rdn rId="0" localSheetId="4" customView="1" name="Z_5AC86898_99C0_40C8_A183_7BCAFD4A38C0_.wvu.FilterData" hidden="1" oldHidden="1">
    <formula>'Delivery Docs Plan'!$I$1:$I$38</formula>
    <oldFormula>'Delivery Docs Plan'!$I$1:$I$38</oldFormula>
  </rdn>
  <rdn rId="0" localSheetId="5" customView="1" name="Z_5AC86898_99C0_40C8_A183_7BCAFD4A38C0_.wvu.Rows" hidden="1" oldHidden="1">
    <formula>'PR Matrix'!$1:$2</formula>
    <oldFormula>'PR Matrix'!$1:$2</oldFormula>
  </rdn>
  <rdn rId="0" localSheetId="5" customView="1" name="Z_5AC86898_99C0_40C8_A183_7BCAFD4A38C0_.wvu.Cols" hidden="1" oldHidden="1">
    <formula>'PR Matrix'!$JJ:$XFD</formula>
    <oldFormula>'PR Matrix'!$JJ:$XFD</oldFormula>
  </rdn>
  <rdn rId="0" localSheetId="6" customView="1" name="Z_5AC86898_99C0_40C8_A183_7BCAFD4A38C0_.wvu.Cols" hidden="1" oldHidden="1">
    <formula>Allocation!$L:$XFD</formula>
    <oldFormula>Allocation!$L:$XFD</oldFormula>
  </rdn>
  <rdn rId="0" localSheetId="6" customView="1" name="Z_5AC86898_99C0_40C8_A183_7BCAFD4A38C0_.wvu.FilterData" hidden="1" oldHidden="1">
    <formula>Allocation!$A$1:$K$1</formula>
    <oldFormula>Allocation!$A$1:$K$1</oldFormula>
  </rdn>
  <rdn rId="0" localSheetId="7" customView="1" name="Z_5AC86898_99C0_40C8_A183_7BCAFD4A38C0_.wvu.FilterData" hidden="1" oldHidden="1">
    <formula>'SRS Reviews'!$A$1:$S$136</formula>
    <oldFormula>'SRS Reviews'!$A$1:$S$136</oldFormula>
  </rdn>
  <rdn rId="0" localSheetId="8" customView="1" name="Z_5AC86898_99C0_40C8_A183_7BCAFD4A38C0_.wvu.FilterData" hidden="1" oldHidden="1">
    <formula>Estimates!$A$2:$BC$460</formula>
    <oldFormula>Estimates!$A$2:$BC$460</oldFormula>
  </rdn>
  <rdn rId="0" localSheetId="10" customView="1" name="Z_5AC86898_99C0_40C8_A183_7BCAFD4A38C0_.wvu.FilterData" hidden="1" oldHidden="1">
    <formula>'Open SWPRs'!$A$1:$H$615</formula>
    <oldFormula>'Open SWPRs'!$A$1:$H$615</oldFormula>
  </rdn>
  <rdn rId="0" localSheetId="12" customView="1" name="Z_5AC86898_99C0_40C8_A183_7BCAFD4A38C0_.wvu.FilterData" hidden="1" oldHidden="1">
    <formula>'Build Plan'!$D$3:$L$48</formula>
    <oldFormula>'Build Plan'!$D$3:$L$48</oldFormula>
  </rdn>
  <rcv guid="{5AC86898-99C0-40C8-A183-7BCAFD4A38C0}" action="add"/>
</revisions>
</file>

<file path=xl/revisions/revisionLog91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6285" sId="3">
    <nc r="AB170">
      <v>70</v>
    </nc>
  </rcc>
  <rcc rId="26286" sId="3">
    <nc r="AK170">
      <v>70</v>
    </nc>
  </rcc>
  <rcc rId="26287" sId="3">
    <nc r="BB170">
      <v>95</v>
    </nc>
  </rcc>
  <rcmt sheetId="3" cell="AB170" guid="{7E2CA3B6-BCEA-4601-BE55-6BEBF24942F4}" author="Vinjamuri, Kalyan" newLength="79"/>
  <rcmt sheetId="3" cell="AK170" guid="{916146AE-86C3-43EC-BEF4-027306F3BE6B}" author="Vinjamuri, Kalyan" newLength="79"/>
  <rcmt sheetId="3" cell="BB170" guid="{37C7C163-7112-43FD-A3B0-1D7F0FA67AD0}" author="Vinjamuri, Kalyan" newLength="95"/>
  <rcv guid="{6C263B97-64ED-4CE6-9B05-42BE2811A349}" action="delete"/>
  <rdn rId="0" localSheetId="3" customView="1" name="Z_6C263B97_64ED_4CE6_9B05_42BE2811A349_.wvu.Rows" hidden="1" oldHidden="1">
    <formula>Plan!$489:$751</formula>
    <oldFormula>Plan!$489:$751</oldFormula>
  </rdn>
  <rdn rId="0" localSheetId="3" customView="1" name="Z_6C263B97_64ED_4CE6_9B05_42BE2811A349_.wvu.Cols" hidden="1" oldHidden="1">
    <formula>Plan!$S:$U,Plan!$BQ:$BT</formula>
    <oldFormula>Plan!$S:$U,Plan!$BQ:$BT</oldFormula>
  </rdn>
  <rdn rId="0" localSheetId="3" customView="1" name="Z_6C263B97_64ED_4CE6_9B05_42BE2811A349_.wvu.FilterData" hidden="1" oldHidden="1">
    <formula>Plan!$A$5:$BQ$469</formula>
    <oldFormula>Plan!$A$5:$BQ$469</oldFormula>
  </rdn>
  <rdn rId="0" localSheetId="4" customView="1" name="Z_6C263B97_64ED_4CE6_9B05_42BE2811A349_.wvu.FilterData" hidden="1" oldHidden="1">
    <formula>'Delivery Docs Plan'!$I$1:$I$38</formula>
    <oldFormula>'Delivery Docs Plan'!$I$1:$I$38</oldFormula>
  </rdn>
  <rdn rId="0" localSheetId="5" customView="1" name="Z_6C263B97_64ED_4CE6_9B05_42BE2811A349_.wvu.Rows" hidden="1" oldHidden="1">
    <formula>'PR Matrix'!$1:$1</formula>
    <oldFormula>'PR Matrix'!$1:$1</oldFormula>
  </rdn>
  <rdn rId="0" localSheetId="5" customView="1" name="Z_6C263B97_64ED_4CE6_9B05_42BE2811A349_.wvu.Cols" hidden="1" oldHidden="1">
    <formula>'PR Matrix'!$JJ:$XFD</formula>
    <oldFormula>'PR Matrix'!$JJ:$XFD</oldFormula>
  </rdn>
  <rdn rId="0" localSheetId="6" customView="1" name="Z_6C263B97_64ED_4CE6_9B05_42BE2811A349_.wvu.Cols" hidden="1" oldHidden="1">
    <formula>Allocation!$L:$XFD</formula>
    <oldFormula>Allocation!$L:$XFD</oldFormula>
  </rdn>
  <rdn rId="0" localSheetId="6" customView="1" name="Z_6C263B97_64ED_4CE6_9B05_42BE2811A349_.wvu.FilterData" hidden="1" oldHidden="1">
    <formula>Allocation!$A$1:$K$1</formula>
    <oldFormula>Allocation!$A$1:$K$1</oldFormula>
  </rdn>
  <rdn rId="0" localSheetId="7" customView="1" name="Z_6C263B97_64ED_4CE6_9B05_42BE2811A349_.wvu.FilterData" hidden="1" oldHidden="1">
    <formula>'SRS Reviews'!$A$1:$S$136</formula>
    <oldFormula>'SRS Reviews'!$A$1:$S$136</oldFormula>
  </rdn>
  <rdn rId="0" localSheetId="8" customView="1" name="Z_6C263B97_64ED_4CE6_9B05_42BE2811A349_.wvu.FilterData" hidden="1" oldHidden="1">
    <formula>Estimates!$A$2:$BC$460</formula>
    <oldFormula>Estimates!$A$2:$BC$460</oldFormula>
  </rdn>
  <rdn rId="0" localSheetId="10" customView="1" name="Z_6C263B97_64ED_4CE6_9B05_42BE2811A349_.wvu.FilterData" hidden="1" oldHidden="1">
    <formula>'Open SWPRs'!$A$1:$H$615</formula>
    <oldFormula>'Open SWPRs'!$A$1:$H$615</oldFormula>
  </rdn>
  <rdn rId="0" localSheetId="12" customView="1" name="Z_6C263B97_64ED_4CE6_9B05_42BE2811A349_.wvu.FilterData" hidden="1" oldHidden="1">
    <formula>'Build Plan'!$D$3:$L$48</formula>
    <oldFormula>'Build Plan'!$D$3:$L$48</oldFormula>
  </rdn>
  <rcv guid="{6C263B97-64ED-4CE6-9B05-42BE2811A349}" action="add"/>
</revisions>
</file>

<file path=xl/revisions/revisionLog91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6300" sId="3">
    <nc r="D413" t="inlineStr">
      <is>
        <t>NFPR1251</t>
      </is>
    </nc>
  </rcc>
</revisions>
</file>

<file path=xl/revisions/revisionLog91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6301" sId="3">
    <oc r="F477">
      <v>3</v>
    </oc>
    <nc r="F477">
      <v>4</v>
    </nc>
  </rcc>
  <rcv guid="{3ACD5A93-9B0E-40EA-8179-EDF0714A0F5F}" action="delete"/>
  <rdn rId="0" localSheetId="3" customView="1" name="Z_3ACD5A93_9B0E_40EA_8179_EDF0714A0F5F_.wvu.Rows" hidden="1" oldHidden="1">
    <formula>Plan!$489:$751</formula>
    <oldFormula>Plan!$489:$751</oldFormula>
  </rdn>
  <rdn rId="0" localSheetId="3" customView="1" name="Z_3ACD5A93_9B0E_40EA_8179_EDF0714A0F5F_.wvu.Cols" hidden="1" oldHidden="1">
    <formula>Plan!$S:$U,Plan!$BQ:$BT</formula>
    <oldFormula>Plan!$S:$U,Plan!$BQ:$BT</oldFormula>
  </rdn>
  <rdn rId="0" localSheetId="3" customView="1" name="Z_3ACD5A93_9B0E_40EA_8179_EDF0714A0F5F_.wvu.FilterData" hidden="1" oldHidden="1">
    <formula>Plan!$A$5:$BQ$469</formula>
    <oldFormula>Plan!$A$5:$BQ$469</oldFormula>
  </rdn>
  <rdn rId="0" localSheetId="4" customView="1" name="Z_3ACD5A93_9B0E_40EA_8179_EDF0714A0F5F_.wvu.FilterData" hidden="1" oldHidden="1">
    <formula>'Delivery Docs Plan'!$I$1:$I$38</formula>
    <oldFormula>'Delivery Docs Plan'!$I$1:$I$38</oldFormula>
  </rdn>
  <rdn rId="0" localSheetId="5" customView="1" name="Z_3ACD5A93_9B0E_40EA_8179_EDF0714A0F5F_.wvu.Rows" hidden="1" oldHidden="1">
    <formula>'PR Matrix'!$1:$1</formula>
    <oldFormula>'PR Matrix'!$1:$1</oldFormula>
  </rdn>
  <rdn rId="0" localSheetId="5" customView="1" name="Z_3ACD5A93_9B0E_40EA_8179_EDF0714A0F5F_.wvu.Cols" hidden="1" oldHidden="1">
    <formula>'PR Matrix'!$JJ:$XFD</formula>
    <oldFormula>'PR Matrix'!$JJ:$XFD</oldFormula>
  </rdn>
  <rdn rId="0" localSheetId="6" customView="1" name="Z_3ACD5A93_9B0E_40EA_8179_EDF0714A0F5F_.wvu.Cols" hidden="1" oldHidden="1">
    <formula>Allocation!$L:$XFD</formula>
    <oldFormula>Allocation!$L:$XFD</oldFormula>
  </rdn>
  <rdn rId="0" localSheetId="6" customView="1" name="Z_3ACD5A93_9B0E_40EA_8179_EDF0714A0F5F_.wvu.FilterData" hidden="1" oldHidden="1">
    <formula>Allocation!$A$1:$K$1</formula>
    <oldFormula>Allocation!$A$1:$K$1</oldFormula>
  </rdn>
  <rdn rId="0" localSheetId="7" customView="1" name="Z_3ACD5A93_9B0E_40EA_8179_EDF0714A0F5F_.wvu.FilterData" hidden="1" oldHidden="1">
    <formula>'SRS Reviews'!$A$1:$S$136</formula>
    <oldFormula>'SRS Reviews'!$A$1:$S$136</oldFormula>
  </rdn>
  <rdn rId="0" localSheetId="8" customView="1" name="Z_3ACD5A93_9B0E_40EA_8179_EDF0714A0F5F_.wvu.FilterData" hidden="1" oldHidden="1">
    <formula>Estimates!$A$2:$BC$460</formula>
    <oldFormula>Estimates!$A$2:$BC$460</oldFormula>
  </rdn>
  <rdn rId="0" localSheetId="10" customView="1" name="Z_3ACD5A93_9B0E_40EA_8179_EDF0714A0F5F_.wvu.FilterData" hidden="1" oldHidden="1">
    <formula>'Open SWPRs'!$A$1:$H$615</formula>
    <oldFormula>'Open SWPRs'!$A$1:$H$615</oldFormula>
  </rdn>
  <rdn rId="0" localSheetId="12" customView="1" name="Z_3ACD5A93_9B0E_40EA_8179_EDF0714A0F5F_.wvu.FilterData" hidden="1" oldHidden="1">
    <formula>'Build Plan'!$D$3:$L$48</formula>
    <oldFormula>'Build Plan'!$D$3:$L$48</oldFormula>
  </rdn>
  <rcv guid="{3ACD5A93-9B0E-40EA-8179-EDF0714A0F5F}" action="add"/>
</revisions>
</file>

<file path=xl/revisions/revisionLog92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mt sheetId="3" cell="AB170" guid="{00000000-0000-0000-0000-000000000000}" action="delete" author="Vinjamuri, Kalyan"/>
  <rcc rId="26314" sId="3">
    <oc r="AB170">
      <v>70</v>
    </oc>
    <nc r="AB170">
      <v>100</v>
    </nc>
  </rcc>
  <rcmt sheetId="3" cell="AK170" guid="{00000000-0000-0000-0000-000000000000}" action="delete" author="Vinjamuri, Kalyan"/>
  <rcc rId="26315" sId="3">
    <oc r="AK170">
      <v>70</v>
    </oc>
    <nc r="AK170">
      <v>100</v>
    </nc>
  </rcc>
  <rcmt sheetId="3" cell="BB170" guid="{00000000-0000-0000-0000-000000000000}" action="delete" author="Vinjamuri, Kalyan"/>
  <rcmt sheetId="3" cell="BB170" guid="{05D012CF-2E50-4121-A2AB-C63FB6A2D461}" author="Vinjamuri, Kalyan" newLength="68"/>
  <rcv guid="{6C263B97-64ED-4CE6-9B05-42BE2811A349}" action="delete"/>
  <rdn rId="0" localSheetId="3" customView="1" name="Z_6C263B97_64ED_4CE6_9B05_42BE2811A349_.wvu.Rows" hidden="1" oldHidden="1">
    <formula>Plan!$489:$751</formula>
    <oldFormula>Plan!$489:$751</oldFormula>
  </rdn>
  <rdn rId="0" localSheetId="3" customView="1" name="Z_6C263B97_64ED_4CE6_9B05_42BE2811A349_.wvu.Cols" hidden="1" oldHidden="1">
    <formula>Plan!$S:$U,Plan!$BQ:$BT</formula>
    <oldFormula>Plan!$S:$U,Plan!$BQ:$BT</oldFormula>
  </rdn>
  <rdn rId="0" localSheetId="3" customView="1" name="Z_6C263B97_64ED_4CE6_9B05_42BE2811A349_.wvu.FilterData" hidden="1" oldHidden="1">
    <formula>Plan!$A$5:$BQ$469</formula>
    <oldFormula>Plan!$A$5:$BQ$469</oldFormula>
  </rdn>
  <rdn rId="0" localSheetId="4" customView="1" name="Z_6C263B97_64ED_4CE6_9B05_42BE2811A349_.wvu.FilterData" hidden="1" oldHidden="1">
    <formula>'Delivery Docs Plan'!$I$1:$I$38</formula>
    <oldFormula>'Delivery Docs Plan'!$I$1:$I$38</oldFormula>
  </rdn>
  <rdn rId="0" localSheetId="5" customView="1" name="Z_6C263B97_64ED_4CE6_9B05_42BE2811A349_.wvu.Rows" hidden="1" oldHidden="1">
    <formula>'PR Matrix'!$1:$1</formula>
    <oldFormula>'PR Matrix'!$1:$1</oldFormula>
  </rdn>
  <rdn rId="0" localSheetId="5" customView="1" name="Z_6C263B97_64ED_4CE6_9B05_42BE2811A349_.wvu.Cols" hidden="1" oldHidden="1">
    <formula>'PR Matrix'!$JJ:$XFD</formula>
    <oldFormula>'PR Matrix'!$JJ:$XFD</oldFormula>
  </rdn>
  <rdn rId="0" localSheetId="6" customView="1" name="Z_6C263B97_64ED_4CE6_9B05_42BE2811A349_.wvu.Cols" hidden="1" oldHidden="1">
    <formula>Allocation!$L:$XFD</formula>
    <oldFormula>Allocation!$L:$XFD</oldFormula>
  </rdn>
  <rdn rId="0" localSheetId="6" customView="1" name="Z_6C263B97_64ED_4CE6_9B05_42BE2811A349_.wvu.FilterData" hidden="1" oldHidden="1">
    <formula>Allocation!$A$1:$K$1</formula>
    <oldFormula>Allocation!$A$1:$K$1</oldFormula>
  </rdn>
  <rdn rId="0" localSheetId="7" customView="1" name="Z_6C263B97_64ED_4CE6_9B05_42BE2811A349_.wvu.FilterData" hidden="1" oldHidden="1">
    <formula>'SRS Reviews'!$A$1:$S$136</formula>
    <oldFormula>'SRS Reviews'!$A$1:$S$136</oldFormula>
  </rdn>
  <rdn rId="0" localSheetId="8" customView="1" name="Z_6C263B97_64ED_4CE6_9B05_42BE2811A349_.wvu.FilterData" hidden="1" oldHidden="1">
    <formula>Estimates!$A$2:$BC$460</formula>
    <oldFormula>Estimates!$A$2:$BC$460</oldFormula>
  </rdn>
  <rdn rId="0" localSheetId="10" customView="1" name="Z_6C263B97_64ED_4CE6_9B05_42BE2811A349_.wvu.FilterData" hidden="1" oldHidden="1">
    <formula>'Open SWPRs'!$A$1:$H$615</formula>
    <oldFormula>'Open SWPRs'!$A$1:$H$615</oldFormula>
  </rdn>
  <rdn rId="0" localSheetId="12" customView="1" name="Z_6C263B97_64ED_4CE6_9B05_42BE2811A349_.wvu.FilterData" hidden="1" oldHidden="1">
    <formula>'Build Plan'!$D$3:$L$48</formula>
    <oldFormula>'Build Plan'!$D$3:$L$48</oldFormula>
  </rdn>
  <rcv guid="{6C263B97-64ED-4CE6-9B05-42BE2811A349}" action="add"/>
</revisions>
</file>

<file path=xl/revisions/revisionLog92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6328" sId="3">
    <nc r="D170" t="inlineStr">
      <is>
        <t>NFPR2342</t>
      </is>
    </nc>
  </rcc>
  <rcv guid="{3ACD5A93-9B0E-40EA-8179-EDF0714A0F5F}" action="delete"/>
  <rdn rId="0" localSheetId="3" customView="1" name="Z_3ACD5A93_9B0E_40EA_8179_EDF0714A0F5F_.wvu.Rows" hidden="1" oldHidden="1">
    <formula>Plan!$489:$751</formula>
    <oldFormula>Plan!$489:$751</oldFormula>
  </rdn>
  <rdn rId="0" localSheetId="3" customView="1" name="Z_3ACD5A93_9B0E_40EA_8179_EDF0714A0F5F_.wvu.Cols" hidden="1" oldHidden="1">
    <formula>Plan!$S:$U,Plan!$BQ:$BT</formula>
    <oldFormula>Plan!$S:$U,Plan!$BQ:$BT</oldFormula>
  </rdn>
  <rdn rId="0" localSheetId="3" customView="1" name="Z_3ACD5A93_9B0E_40EA_8179_EDF0714A0F5F_.wvu.FilterData" hidden="1" oldHidden="1">
    <formula>Plan!$A$5:$BQ$469</formula>
    <oldFormula>Plan!$A$5:$BQ$469</oldFormula>
  </rdn>
  <rdn rId="0" localSheetId="4" customView="1" name="Z_3ACD5A93_9B0E_40EA_8179_EDF0714A0F5F_.wvu.FilterData" hidden="1" oldHidden="1">
    <formula>'Delivery Docs Plan'!$I$1:$I$38</formula>
    <oldFormula>'Delivery Docs Plan'!$I$1:$I$38</oldFormula>
  </rdn>
  <rdn rId="0" localSheetId="5" customView="1" name="Z_3ACD5A93_9B0E_40EA_8179_EDF0714A0F5F_.wvu.Rows" hidden="1" oldHidden="1">
    <formula>'PR Matrix'!$1:$1</formula>
    <oldFormula>'PR Matrix'!$1:$1</oldFormula>
  </rdn>
  <rdn rId="0" localSheetId="5" customView="1" name="Z_3ACD5A93_9B0E_40EA_8179_EDF0714A0F5F_.wvu.Cols" hidden="1" oldHidden="1">
    <formula>'PR Matrix'!$JJ:$XFD</formula>
    <oldFormula>'PR Matrix'!$JJ:$XFD</oldFormula>
  </rdn>
  <rdn rId="0" localSheetId="6" customView="1" name="Z_3ACD5A93_9B0E_40EA_8179_EDF0714A0F5F_.wvu.Cols" hidden="1" oldHidden="1">
    <formula>Allocation!$L:$XFD</formula>
    <oldFormula>Allocation!$L:$XFD</oldFormula>
  </rdn>
  <rdn rId="0" localSheetId="6" customView="1" name="Z_3ACD5A93_9B0E_40EA_8179_EDF0714A0F5F_.wvu.FilterData" hidden="1" oldHidden="1">
    <formula>Allocation!$A$1:$K$1</formula>
    <oldFormula>Allocation!$A$1:$K$1</oldFormula>
  </rdn>
  <rdn rId="0" localSheetId="7" customView="1" name="Z_3ACD5A93_9B0E_40EA_8179_EDF0714A0F5F_.wvu.FilterData" hidden="1" oldHidden="1">
    <formula>'SRS Reviews'!$A$1:$S$136</formula>
    <oldFormula>'SRS Reviews'!$A$1:$S$136</oldFormula>
  </rdn>
  <rdn rId="0" localSheetId="8" customView="1" name="Z_3ACD5A93_9B0E_40EA_8179_EDF0714A0F5F_.wvu.FilterData" hidden="1" oldHidden="1">
    <formula>Estimates!$A$2:$BC$460</formula>
    <oldFormula>Estimates!$A$2:$BC$460</oldFormula>
  </rdn>
  <rdn rId="0" localSheetId="10" customView="1" name="Z_3ACD5A93_9B0E_40EA_8179_EDF0714A0F5F_.wvu.FilterData" hidden="1" oldHidden="1">
    <formula>'Open SWPRs'!$A$1:$H$615</formula>
    <oldFormula>'Open SWPRs'!$A$1:$H$615</oldFormula>
  </rdn>
  <rdn rId="0" localSheetId="12" customView="1" name="Z_3ACD5A93_9B0E_40EA_8179_EDF0714A0F5F_.wvu.FilterData" hidden="1" oldHidden="1">
    <formula>'Build Plan'!$D$3:$L$48</formula>
    <oldFormula>'Build Plan'!$D$3:$L$48</oldFormula>
  </rdn>
  <rcv guid="{3ACD5A93-9B0E-40EA-8179-EDF0714A0F5F}" action="add"/>
</revisions>
</file>

<file path=xl/revisions/revisionLog92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6341" sId="3">
    <oc r="AB64">
      <v>80</v>
    </oc>
    <nc r="AB64">
      <v>100</v>
    </nc>
  </rcc>
  <rcv guid="{55F258A9-3656-464A-8209-65541A4A9294}" action="delete"/>
  <rdn rId="0" localSheetId="3" customView="1" name="Z_55F258A9_3656_464A_8209_65541A4A9294_.wvu.Rows" hidden="1" oldHidden="1">
    <formula>Plan!$489:$751</formula>
    <oldFormula>Plan!$489:$751</oldFormula>
  </rdn>
  <rdn rId="0" localSheetId="3" customView="1" name="Z_55F258A9_3656_464A_8209_65541A4A9294_.wvu.Cols" hidden="1" oldHidden="1">
    <formula>Plan!$S:$U,Plan!$BQ:$BT</formula>
    <oldFormula>Plan!$S:$U,Plan!$BQ:$BT</oldFormula>
  </rdn>
  <rdn rId="0" localSheetId="3" customView="1" name="Z_55F258A9_3656_464A_8209_65541A4A9294_.wvu.FilterData" hidden="1" oldHidden="1">
    <formula>Plan!$A$5:$BQ$469</formula>
    <oldFormula>Plan!$A$5:$BQ$469</oldFormula>
  </rdn>
  <rdn rId="0" localSheetId="4" customView="1" name="Z_55F258A9_3656_464A_8209_65541A4A9294_.wvu.FilterData" hidden="1" oldHidden="1">
    <formula>'Delivery Docs Plan'!$I$1:$I$38</formula>
    <oldFormula>'Delivery Docs Plan'!$I$1:$I$38</oldFormula>
  </rdn>
  <rdn rId="0" localSheetId="5" customView="1" name="Z_55F258A9_3656_464A_8209_65541A4A9294_.wvu.Rows" hidden="1" oldHidden="1">
    <formula>'PR Matrix'!$1:$1</formula>
    <oldFormula>'PR Matrix'!$1:$1</oldFormula>
  </rdn>
  <rdn rId="0" localSheetId="5" customView="1" name="Z_55F258A9_3656_464A_8209_65541A4A9294_.wvu.Cols" hidden="1" oldHidden="1">
    <formula>'PR Matrix'!$JJ:$XFD</formula>
    <oldFormula>'PR Matrix'!$JJ:$XFD</oldFormula>
  </rdn>
  <rdn rId="0" localSheetId="6" customView="1" name="Z_55F258A9_3656_464A_8209_65541A4A9294_.wvu.Cols" hidden="1" oldHidden="1">
    <formula>Allocation!$L:$XFD</formula>
    <oldFormula>Allocation!$L:$XFD</oldFormula>
  </rdn>
  <rdn rId="0" localSheetId="6" customView="1" name="Z_55F258A9_3656_464A_8209_65541A4A9294_.wvu.FilterData" hidden="1" oldHidden="1">
    <formula>Allocation!$A$1:$K$1</formula>
    <oldFormula>Allocation!$A$1:$K$1</oldFormula>
  </rdn>
  <rdn rId="0" localSheetId="7" customView="1" name="Z_55F258A9_3656_464A_8209_65541A4A9294_.wvu.FilterData" hidden="1" oldHidden="1">
    <formula>'SRS Reviews'!$A$1:$S$136</formula>
    <oldFormula>'SRS Reviews'!$A$1:$S$136</oldFormula>
  </rdn>
  <rdn rId="0" localSheetId="8" customView="1" name="Z_55F258A9_3656_464A_8209_65541A4A9294_.wvu.FilterData" hidden="1" oldHidden="1">
    <formula>Estimates!$A$2:$BC$460</formula>
    <oldFormula>Estimates!$A$2:$BC$460</oldFormula>
  </rdn>
  <rdn rId="0" localSheetId="10" customView="1" name="Z_55F258A9_3656_464A_8209_65541A4A9294_.wvu.FilterData" hidden="1" oldHidden="1">
    <formula>'Open SWPRs'!$A$1:$H$615</formula>
    <oldFormula>'Open SWPRs'!$A$1:$H$615</oldFormula>
  </rdn>
  <rdn rId="0" localSheetId="12" customView="1" name="Z_55F258A9_3656_464A_8209_65541A4A9294_.wvu.FilterData" hidden="1" oldHidden="1">
    <formula>'Build Plan'!$D$3:$L$48</formula>
    <oldFormula>'Build Plan'!$D$3:$L$48</oldFormula>
  </rdn>
  <rcv guid="{55F258A9-3656-464A-8209-65541A4A9294}" action="add"/>
</revisions>
</file>

<file path=xl/revisions/revisionLog92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6354" sId="3">
    <nc r="AC170">
      <v>80</v>
    </nc>
  </rcc>
  <rcc rId="26355" sId="3">
    <nc r="BD170">
      <v>80</v>
    </nc>
  </rcc>
  <rcv guid="{B83B79D9-617A-4F50-8CCC-C97938364272}" action="delete"/>
  <rdn rId="0" localSheetId="3" customView="1" name="Z_B83B79D9_617A_4F50_8CCC_C97938364272_.wvu.Rows" hidden="1" oldHidden="1">
    <formula>Plan!$489:$751</formula>
    <oldFormula>Plan!$489:$751</oldFormula>
  </rdn>
  <rdn rId="0" localSheetId="3" customView="1" name="Z_B83B79D9_617A_4F50_8CCC_C97938364272_.wvu.Cols" hidden="1" oldHidden="1">
    <formula>Plan!$S:$U,Plan!$BQ:$BT</formula>
    <oldFormula>Plan!$S:$U,Plan!$BQ:$BT</oldFormula>
  </rdn>
  <rdn rId="0" localSheetId="3" customView="1" name="Z_B83B79D9_617A_4F50_8CCC_C97938364272_.wvu.FilterData" hidden="1" oldHidden="1">
    <formula>Plan!$A$5:$BQ$469</formula>
    <oldFormula>Plan!$A$5:$BQ$469</oldFormula>
  </rdn>
  <rdn rId="0" localSheetId="4" customView="1" name="Z_B83B79D9_617A_4F50_8CCC_C97938364272_.wvu.FilterData" hidden="1" oldHidden="1">
    <formula>'Delivery Docs Plan'!$I$1:$I$38</formula>
    <oldFormula>'Delivery Docs Plan'!$I$1:$I$38</oldFormula>
  </rdn>
  <rdn rId="0" localSheetId="5" customView="1" name="Z_B83B79D9_617A_4F50_8CCC_C97938364272_.wvu.Rows" hidden="1" oldHidden="1">
    <formula>'PR Matrix'!$1:$2</formula>
    <oldFormula>'PR Matrix'!$1:$2</oldFormula>
  </rdn>
  <rdn rId="0" localSheetId="5" customView="1" name="Z_B83B79D9_617A_4F50_8CCC_C97938364272_.wvu.Cols" hidden="1" oldHidden="1">
    <formula>'PR Matrix'!$JJ:$XFD</formula>
    <oldFormula>'PR Matrix'!$JJ:$XFD</oldFormula>
  </rdn>
  <rdn rId="0" localSheetId="6" customView="1" name="Z_B83B79D9_617A_4F50_8CCC_C97938364272_.wvu.Cols" hidden="1" oldHidden="1">
    <formula>Allocation!$L:$XFD</formula>
    <oldFormula>Allocation!$L:$XFD</oldFormula>
  </rdn>
  <rdn rId="0" localSheetId="6" customView="1" name="Z_B83B79D9_617A_4F50_8CCC_C97938364272_.wvu.FilterData" hidden="1" oldHidden="1">
    <formula>Allocation!$A$1:$K$1</formula>
    <oldFormula>Allocation!$A$1:$K$1</oldFormula>
  </rdn>
  <rdn rId="0" localSheetId="7" customView="1" name="Z_B83B79D9_617A_4F50_8CCC_C97938364272_.wvu.FilterData" hidden="1" oldHidden="1">
    <formula>'SRS Reviews'!$A$1:$S$136</formula>
    <oldFormula>'SRS Reviews'!$A$1:$S$136</oldFormula>
  </rdn>
  <rdn rId="0" localSheetId="8" customView="1" name="Z_B83B79D9_617A_4F50_8CCC_C97938364272_.wvu.FilterData" hidden="1" oldHidden="1">
    <formula>Estimates!$A$2:$BC$460</formula>
    <oldFormula>Estimates!$A$2:$BC$460</oldFormula>
  </rdn>
  <rdn rId="0" localSheetId="10" customView="1" name="Z_B83B79D9_617A_4F50_8CCC_C97938364272_.wvu.FilterData" hidden="1" oldHidden="1">
    <formula>'Open SWPRs'!$A$1:$H$615</formula>
    <oldFormula>'Open SWPRs'!$A$1:$H$615</oldFormula>
  </rdn>
  <rdn rId="0" localSheetId="12" customView="1" name="Z_B83B79D9_617A_4F50_8CCC_C97938364272_.wvu.FilterData" hidden="1" oldHidden="1">
    <formula>'Build Plan'!$D$3:$L$48</formula>
    <oldFormula>'Build Plan'!$D$3:$L$48</oldFormula>
  </rdn>
  <rcv guid="{B83B79D9-617A-4F50-8CCC-C97938364272}" action="add"/>
</revisions>
</file>

<file path=xl/revisions/revisionLog92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6368" sId="3">
    <oc r="AC64">
      <v>80</v>
    </oc>
    <nc r="AC64">
      <v>100</v>
    </nc>
  </rcc>
  <rcc rId="26369" sId="3">
    <oc r="AP64">
      <v>80</v>
    </oc>
    <nc r="AP64">
      <v>100</v>
    </nc>
  </rcc>
  <rcc rId="26370" sId="3">
    <oc r="AQ64">
      <v>80</v>
    </oc>
    <nc r="AQ64">
      <v>100</v>
    </nc>
  </rcc>
  <rcc rId="26371" sId="3">
    <oc r="AR64">
      <v>80</v>
    </oc>
    <nc r="AR64">
      <v>100</v>
    </nc>
  </rcc>
  <rcc rId="26372" sId="3">
    <oc r="BB64">
      <v>80</v>
    </oc>
    <nc r="BB64">
      <v>95</v>
    </nc>
  </rcc>
  <rcc rId="26373" sId="3">
    <oc r="BD64">
      <v>80</v>
    </oc>
    <nc r="BD64">
      <v>95</v>
    </nc>
  </rcc>
  <rcv guid="{55F258A9-3656-464A-8209-65541A4A9294}" action="delete"/>
  <rdn rId="0" localSheetId="3" customView="1" name="Z_55F258A9_3656_464A_8209_65541A4A9294_.wvu.Rows" hidden="1" oldHidden="1">
    <formula>Plan!$489:$751</formula>
    <oldFormula>Plan!$489:$751</oldFormula>
  </rdn>
  <rdn rId="0" localSheetId="3" customView="1" name="Z_55F258A9_3656_464A_8209_65541A4A9294_.wvu.Cols" hidden="1" oldHidden="1">
    <formula>Plan!$S:$U,Plan!$BQ:$BT</formula>
    <oldFormula>Plan!$S:$U,Plan!$BQ:$BT</oldFormula>
  </rdn>
  <rdn rId="0" localSheetId="3" customView="1" name="Z_55F258A9_3656_464A_8209_65541A4A9294_.wvu.FilterData" hidden="1" oldHidden="1">
    <formula>Plan!$A$5:$BQ$469</formula>
    <oldFormula>Plan!$A$5:$BQ$469</oldFormula>
  </rdn>
  <rdn rId="0" localSheetId="4" customView="1" name="Z_55F258A9_3656_464A_8209_65541A4A9294_.wvu.FilterData" hidden="1" oldHidden="1">
    <formula>'Delivery Docs Plan'!$I$1:$I$38</formula>
    <oldFormula>'Delivery Docs Plan'!$I$1:$I$38</oldFormula>
  </rdn>
  <rdn rId="0" localSheetId="5" customView="1" name="Z_55F258A9_3656_464A_8209_65541A4A9294_.wvu.Rows" hidden="1" oldHidden="1">
    <formula>'PR Matrix'!$1:$1</formula>
    <oldFormula>'PR Matrix'!$1:$1</oldFormula>
  </rdn>
  <rdn rId="0" localSheetId="5" customView="1" name="Z_55F258A9_3656_464A_8209_65541A4A9294_.wvu.Cols" hidden="1" oldHidden="1">
    <formula>'PR Matrix'!$JJ:$XFD</formula>
    <oldFormula>'PR Matrix'!$JJ:$XFD</oldFormula>
  </rdn>
  <rdn rId="0" localSheetId="6" customView="1" name="Z_55F258A9_3656_464A_8209_65541A4A9294_.wvu.Cols" hidden="1" oldHidden="1">
    <formula>Allocation!$L:$XFD</formula>
    <oldFormula>Allocation!$L:$XFD</oldFormula>
  </rdn>
  <rdn rId="0" localSheetId="6" customView="1" name="Z_55F258A9_3656_464A_8209_65541A4A9294_.wvu.FilterData" hidden="1" oldHidden="1">
    <formula>Allocation!$A$1:$K$1</formula>
    <oldFormula>Allocation!$A$1:$K$1</oldFormula>
  </rdn>
  <rdn rId="0" localSheetId="7" customView="1" name="Z_55F258A9_3656_464A_8209_65541A4A9294_.wvu.FilterData" hidden="1" oldHidden="1">
    <formula>'SRS Reviews'!$A$1:$S$136</formula>
    <oldFormula>'SRS Reviews'!$A$1:$S$136</oldFormula>
  </rdn>
  <rdn rId="0" localSheetId="8" customView="1" name="Z_55F258A9_3656_464A_8209_65541A4A9294_.wvu.FilterData" hidden="1" oldHidden="1">
    <formula>Estimates!$A$2:$BC$460</formula>
    <oldFormula>Estimates!$A$2:$BC$460</oldFormula>
  </rdn>
  <rdn rId="0" localSheetId="10" customView="1" name="Z_55F258A9_3656_464A_8209_65541A4A9294_.wvu.FilterData" hidden="1" oldHidden="1">
    <formula>'Open SWPRs'!$A$1:$H$615</formula>
    <oldFormula>'Open SWPRs'!$A$1:$H$615</oldFormula>
  </rdn>
  <rdn rId="0" localSheetId="12" customView="1" name="Z_55F258A9_3656_464A_8209_65541A4A9294_.wvu.FilterData" hidden="1" oldHidden="1">
    <formula>'Build Plan'!$D$3:$L$48</formula>
    <oldFormula>'Build Plan'!$D$3:$L$48</oldFormula>
  </rdn>
  <rcv guid="{55F258A9-3656-464A-8209-65541A4A9294}" action="add"/>
</revisions>
</file>

<file path=xl/revisions/revisionLog92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6386" sId="3">
    <nc r="AK135">
      <v>100</v>
    </nc>
  </rcc>
  <rcc rId="26387" sId="3">
    <nc r="AP135">
      <v>100</v>
    </nc>
  </rcc>
  <rcv guid="{55F258A9-3656-464A-8209-65541A4A9294}" action="delete"/>
  <rdn rId="0" localSheetId="3" customView="1" name="Z_55F258A9_3656_464A_8209_65541A4A9294_.wvu.Rows" hidden="1" oldHidden="1">
    <formula>Plan!$489:$751</formula>
    <oldFormula>Plan!$489:$751</oldFormula>
  </rdn>
  <rdn rId="0" localSheetId="3" customView="1" name="Z_55F258A9_3656_464A_8209_65541A4A9294_.wvu.Cols" hidden="1" oldHidden="1">
    <formula>Plan!$S:$U,Plan!$BQ:$BT</formula>
    <oldFormula>Plan!$S:$U,Plan!$BQ:$BT</oldFormula>
  </rdn>
  <rdn rId="0" localSheetId="3" customView="1" name="Z_55F258A9_3656_464A_8209_65541A4A9294_.wvu.FilterData" hidden="1" oldHidden="1">
    <formula>Plan!$A$5:$BQ$469</formula>
    <oldFormula>Plan!$A$5:$BQ$469</oldFormula>
  </rdn>
  <rdn rId="0" localSheetId="4" customView="1" name="Z_55F258A9_3656_464A_8209_65541A4A9294_.wvu.FilterData" hidden="1" oldHidden="1">
    <formula>'Delivery Docs Plan'!$I$1:$I$38</formula>
    <oldFormula>'Delivery Docs Plan'!$I$1:$I$38</oldFormula>
  </rdn>
  <rdn rId="0" localSheetId="5" customView="1" name="Z_55F258A9_3656_464A_8209_65541A4A9294_.wvu.Rows" hidden="1" oldHidden="1">
    <formula>'PR Matrix'!$1:$1</formula>
    <oldFormula>'PR Matrix'!$1:$1</oldFormula>
  </rdn>
  <rdn rId="0" localSheetId="5" customView="1" name="Z_55F258A9_3656_464A_8209_65541A4A9294_.wvu.Cols" hidden="1" oldHidden="1">
    <formula>'PR Matrix'!$JJ:$XFD</formula>
    <oldFormula>'PR Matrix'!$JJ:$XFD</oldFormula>
  </rdn>
  <rdn rId="0" localSheetId="6" customView="1" name="Z_55F258A9_3656_464A_8209_65541A4A9294_.wvu.Cols" hidden="1" oldHidden="1">
    <formula>Allocation!$L:$XFD</formula>
    <oldFormula>Allocation!$L:$XFD</oldFormula>
  </rdn>
  <rdn rId="0" localSheetId="6" customView="1" name="Z_55F258A9_3656_464A_8209_65541A4A9294_.wvu.FilterData" hidden="1" oldHidden="1">
    <formula>Allocation!$A$1:$K$1</formula>
    <oldFormula>Allocation!$A$1:$K$1</oldFormula>
  </rdn>
  <rdn rId="0" localSheetId="7" customView="1" name="Z_55F258A9_3656_464A_8209_65541A4A9294_.wvu.FilterData" hidden="1" oldHidden="1">
    <formula>'SRS Reviews'!$A$1:$S$136</formula>
    <oldFormula>'SRS Reviews'!$A$1:$S$136</oldFormula>
  </rdn>
  <rdn rId="0" localSheetId="8" customView="1" name="Z_55F258A9_3656_464A_8209_65541A4A9294_.wvu.FilterData" hidden="1" oldHidden="1">
    <formula>Estimates!$A$2:$BC$460</formula>
    <oldFormula>Estimates!$A$2:$BC$460</oldFormula>
  </rdn>
  <rdn rId="0" localSheetId="10" customView="1" name="Z_55F258A9_3656_464A_8209_65541A4A9294_.wvu.FilterData" hidden="1" oldHidden="1">
    <formula>'Open SWPRs'!$A$1:$H$615</formula>
    <oldFormula>'Open SWPRs'!$A$1:$H$615</oldFormula>
  </rdn>
  <rdn rId="0" localSheetId="12" customView="1" name="Z_55F258A9_3656_464A_8209_65541A4A9294_.wvu.FilterData" hidden="1" oldHidden="1">
    <formula>'Build Plan'!$D$3:$L$48</formula>
    <oldFormula>'Build Plan'!$D$3:$L$48</oldFormula>
  </rdn>
  <rcv guid="{55F258A9-3656-464A-8209-65541A4A9294}" action="add"/>
</revisions>
</file>

<file path=xl/revisions/revisionLog92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FAA25FCE-18C5-403C-9C68-9D1F88B3F7EB}" action="delete"/>
  <rdn rId="0" localSheetId="3" customView="1" name="Z_FAA25FCE_18C5_403C_9C68_9D1F88B3F7EB_.wvu.Rows" hidden="1" oldHidden="1">
    <formula>Plan!$489:$751</formula>
    <oldFormula>Plan!$489:$751</oldFormula>
  </rdn>
  <rdn rId="0" localSheetId="3" customView="1" name="Z_FAA25FCE_18C5_403C_9C68_9D1F88B3F7EB_.wvu.Cols" hidden="1" oldHidden="1">
    <formula>Plan!$I:$P,Plan!$S:$U,Plan!$BQ:$BT</formula>
    <oldFormula>Plan!$I:$P,Plan!$S:$U,Plan!$BQ:$BT</oldFormula>
  </rdn>
  <rdn rId="0" localSheetId="3" customView="1" name="Z_FAA25FCE_18C5_403C_9C68_9D1F88B3F7EB_.wvu.FilterData" hidden="1" oldHidden="1">
    <formula>Plan!$A$5:$BQ$469</formula>
    <oldFormula>Plan!$A$5:$BQ$469</oldFormula>
  </rdn>
  <rdn rId="0" localSheetId="4" customView="1" name="Z_FAA25FCE_18C5_403C_9C68_9D1F88B3F7EB_.wvu.FilterData" hidden="1" oldHidden="1">
    <formula>'Delivery Docs Plan'!$I$1:$I$38</formula>
    <oldFormula>'Delivery Docs Plan'!$I$1:$I$38</oldFormula>
  </rdn>
  <rdn rId="0" localSheetId="5" customView="1" name="Z_FAA25FCE_18C5_403C_9C68_9D1F88B3F7EB_.wvu.Rows" hidden="1" oldHidden="1">
    <formula>'PR Matrix'!$1:$1</formula>
    <oldFormula>'PR Matrix'!$1:$1</oldFormula>
  </rdn>
  <rdn rId="0" localSheetId="5" customView="1" name="Z_FAA25FCE_18C5_403C_9C68_9D1F88B3F7EB_.wvu.Cols" hidden="1" oldHidden="1">
    <formula>'PR Matrix'!$JJ:$XFD</formula>
    <oldFormula>'PR Matrix'!$JJ:$XFD</oldFormula>
  </rdn>
  <rdn rId="0" localSheetId="6" customView="1" name="Z_FAA25FCE_18C5_403C_9C68_9D1F88B3F7EB_.wvu.Cols" hidden="1" oldHidden="1">
    <formula>Allocation!$L:$XFD</formula>
    <oldFormula>Allocation!$L:$XFD</oldFormula>
  </rdn>
  <rdn rId="0" localSheetId="6" customView="1" name="Z_FAA25FCE_18C5_403C_9C68_9D1F88B3F7EB_.wvu.FilterData" hidden="1" oldHidden="1">
    <formula>Allocation!$A$1:$K$1</formula>
    <oldFormula>Allocation!$A$1:$K$1</oldFormula>
  </rdn>
  <rdn rId="0" localSheetId="7" customView="1" name="Z_FAA25FCE_18C5_403C_9C68_9D1F88B3F7EB_.wvu.FilterData" hidden="1" oldHidden="1">
    <formula>'SRS Reviews'!$A$1:$S$136</formula>
    <oldFormula>'SRS Reviews'!$A$1:$S$136</oldFormula>
  </rdn>
  <rdn rId="0" localSheetId="8" customView="1" name="Z_FAA25FCE_18C5_403C_9C68_9D1F88B3F7EB_.wvu.FilterData" hidden="1" oldHidden="1">
    <formula>Estimates!$A$2:$BC$460</formula>
    <oldFormula>Estimates!$A$2:$BC$460</oldFormula>
  </rdn>
  <rdn rId="0" localSheetId="10" customView="1" name="Z_FAA25FCE_18C5_403C_9C68_9D1F88B3F7EB_.wvu.FilterData" hidden="1" oldHidden="1">
    <formula>'Open SWPRs'!$A$1:$H$615</formula>
    <oldFormula>'Open SWPRs'!$A$1:$H$615</oldFormula>
  </rdn>
  <rdn rId="0" localSheetId="12" customView="1" name="Z_FAA25FCE_18C5_403C_9C68_9D1F88B3F7EB_.wvu.FilterData" hidden="1" oldHidden="1">
    <formula>'Build Plan'!$D$3:$L$48</formula>
    <oldFormula>'Build Plan'!$D$3:$L$48</oldFormula>
  </rdn>
  <rcv guid="{FAA25FCE-18C5-403C-9C68-9D1F88B3F7EB}" action="add"/>
</revisions>
</file>

<file path=xl/revisions/revisionLog92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6412" sId="3">
    <nc r="AM170" t="inlineStr">
      <is>
        <t>Y</t>
      </is>
    </nc>
  </rcc>
</revisions>
</file>

<file path=xl/revisions/revisionLog92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BK13">
    <dxf>
      <fill>
        <patternFill patternType="solid">
          <bgColor theme="9" tint="0.59999389629810485"/>
        </patternFill>
      </fill>
    </dxf>
  </rfmt>
  <rcc rId="26413" sId="3">
    <nc r="BK13" t="inlineStr">
      <is>
        <t>KC</t>
      </is>
    </nc>
  </rcc>
  <rcc rId="26414" sId="3">
    <nc r="BK427" t="inlineStr">
      <is>
        <t>SN</t>
      </is>
    </nc>
  </rcc>
  <rcc rId="26415" sId="3">
    <nc r="BK415" t="inlineStr">
      <is>
        <t>SN</t>
      </is>
    </nc>
  </rcc>
  <rcc rId="26416" sId="3">
    <nc r="BK413" t="inlineStr">
      <is>
        <t>SN</t>
      </is>
    </nc>
  </rcc>
  <rcc rId="26417" sId="3">
    <nc r="BK410" t="inlineStr">
      <is>
        <t>SN</t>
      </is>
    </nc>
  </rcc>
  <rcc rId="26418" sId="3">
    <nc r="BK316" t="inlineStr">
      <is>
        <t>SN</t>
      </is>
    </nc>
  </rcc>
  <rcc rId="26419" sId="3">
    <nc r="BK299" t="inlineStr">
      <is>
        <t>SN</t>
      </is>
    </nc>
  </rcc>
  <rcc rId="26420" sId="3">
    <nc r="BK298" t="inlineStr">
      <is>
        <t>SN</t>
      </is>
    </nc>
  </rcc>
  <rcc rId="26421" sId="3">
    <nc r="BK297" t="inlineStr">
      <is>
        <t>SN</t>
      </is>
    </nc>
  </rcc>
  <rcc rId="26422" sId="3">
    <nc r="BK226" t="inlineStr">
      <is>
        <t>SN</t>
      </is>
    </nc>
  </rcc>
  <rcc rId="26423" sId="3">
    <nc r="BK209" t="inlineStr">
      <is>
        <t>SN</t>
      </is>
    </nc>
  </rcc>
  <rcc rId="26424" sId="3">
    <nc r="BK187" t="inlineStr">
      <is>
        <t>SN</t>
      </is>
    </nc>
  </rcc>
  <rcc rId="26425" sId="3">
    <nc r="BK181" t="inlineStr">
      <is>
        <t>SN</t>
      </is>
    </nc>
  </rcc>
  <rcc rId="26426" sId="3">
    <nc r="BK180" t="inlineStr">
      <is>
        <t>SN</t>
      </is>
    </nc>
  </rcc>
  <rcc rId="26427" sId="3">
    <nc r="BK173" t="inlineStr">
      <is>
        <t>KC</t>
      </is>
    </nc>
  </rcc>
  <rcc rId="26428" sId="3">
    <nc r="BK172" t="inlineStr">
      <is>
        <t>KC</t>
      </is>
    </nc>
  </rcc>
  <rcc rId="26429" sId="3">
    <nc r="BK171" t="inlineStr">
      <is>
        <t>KC</t>
      </is>
    </nc>
  </rcc>
  <rcc rId="26430" sId="3">
    <nc r="BK170" t="inlineStr">
      <is>
        <t>KC</t>
      </is>
    </nc>
  </rcc>
  <rcc rId="26431" sId="3">
    <nc r="BK168" t="inlineStr">
      <is>
        <t>KC</t>
      </is>
    </nc>
  </rcc>
  <rcc rId="26432" sId="3">
    <nc r="BK136" t="inlineStr">
      <is>
        <t>KC</t>
      </is>
    </nc>
  </rcc>
  <rcc rId="26433" sId="3">
    <nc r="BK135" t="inlineStr">
      <is>
        <t>KC</t>
      </is>
    </nc>
  </rcc>
  <rcc rId="26434" sId="3">
    <nc r="BK77" t="inlineStr">
      <is>
        <t>KC</t>
      </is>
    </nc>
  </rcc>
  <rcc rId="26435" sId="3">
    <nc r="BK73" t="inlineStr">
      <is>
        <t>KC</t>
      </is>
    </nc>
  </rcc>
  <rcc rId="26436" sId="3">
    <nc r="BK64" t="inlineStr">
      <is>
        <t>KC</t>
      </is>
    </nc>
  </rcc>
  <rcc rId="26437" sId="3">
    <nc r="BK21" t="inlineStr">
      <is>
        <t>KC</t>
      </is>
    </nc>
  </rcc>
  <rfmt sheetId="3" sqref="BK13">
    <dxf>
      <fill>
        <patternFill patternType="none">
          <bgColor auto="1"/>
        </patternFill>
      </fill>
    </dxf>
  </rfmt>
</revisions>
</file>

<file path=xl/revisions/revisionLog92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6438" sId="3">
    <oc r="BA173">
      <v>95</v>
    </oc>
    <nc r="BA173">
      <v>100</v>
    </nc>
  </rcc>
  <rcc rId="26439" sId="3">
    <nc r="BB173">
      <v>100</v>
    </nc>
  </rcc>
  <rcv guid="{27A4B667-7EE5-4B37-A36E-7A71AE7736F5}" action="delete"/>
  <rdn rId="0" localSheetId="3" customView="1" name="Z_27A4B667_7EE5_4B37_A36E_7A71AE7736F5_.wvu.Rows" hidden="1" oldHidden="1">
    <formula>Plan!$489:$751</formula>
    <oldFormula>Plan!$489:$751</oldFormula>
  </rdn>
  <rdn rId="0" localSheetId="3" customView="1" name="Z_27A4B667_7EE5_4B37_A36E_7A71AE7736F5_.wvu.Cols" hidden="1" oldHidden="1">
    <formula>Plan!$S:$U,Plan!$BQ:$BT</formula>
    <oldFormula>Plan!$S:$U,Plan!$BQ:$BT</oldFormula>
  </rdn>
  <rdn rId="0" localSheetId="3" customView="1" name="Z_27A4B667_7EE5_4B37_A36E_7A71AE7736F5_.wvu.FilterData" hidden="1" oldHidden="1">
    <formula>Plan!$A$5:$BQ$469</formula>
    <oldFormula>Plan!$A$5:$BQ$469</oldFormula>
  </rdn>
  <rdn rId="0" localSheetId="4" customView="1" name="Z_27A4B667_7EE5_4B37_A36E_7A71AE7736F5_.wvu.FilterData" hidden="1" oldHidden="1">
    <formula>'Delivery Docs Plan'!$I$1:$I$38</formula>
    <oldFormula>'Delivery Docs Plan'!$I$1:$I$38</oldFormula>
  </rdn>
  <rdn rId="0" localSheetId="5" customView="1" name="Z_27A4B667_7EE5_4B37_A36E_7A71AE7736F5_.wvu.Rows" hidden="1" oldHidden="1">
    <formula>'PR Matrix'!$1:$2</formula>
    <oldFormula>'PR Matrix'!$1:$2</oldFormula>
  </rdn>
  <rdn rId="0" localSheetId="5" customView="1" name="Z_27A4B667_7EE5_4B37_A36E_7A71AE7736F5_.wvu.Cols" hidden="1" oldHidden="1">
    <formula>'PR Matrix'!$JJ:$XFD</formula>
    <oldFormula>'PR Matrix'!$JJ:$XFD</oldFormula>
  </rdn>
  <rdn rId="0" localSheetId="6" customView="1" name="Z_27A4B667_7EE5_4B37_A36E_7A71AE7736F5_.wvu.Cols" hidden="1" oldHidden="1">
    <formula>Allocation!$L:$XFD</formula>
    <oldFormula>Allocation!$L:$XFD</oldFormula>
  </rdn>
  <rdn rId="0" localSheetId="6" customView="1" name="Z_27A4B667_7EE5_4B37_A36E_7A71AE7736F5_.wvu.FilterData" hidden="1" oldHidden="1">
    <formula>Allocation!$A$1:$K$1</formula>
    <oldFormula>Allocation!$A$1:$K$1</oldFormula>
  </rdn>
  <rdn rId="0" localSheetId="7" customView="1" name="Z_27A4B667_7EE5_4B37_A36E_7A71AE7736F5_.wvu.FilterData" hidden="1" oldHidden="1">
    <formula>'SRS Reviews'!$A$1:$S$136</formula>
    <oldFormula>'SRS Reviews'!$A$1:$S$136</oldFormula>
  </rdn>
  <rdn rId="0" localSheetId="8" customView="1" name="Z_27A4B667_7EE5_4B37_A36E_7A71AE7736F5_.wvu.FilterData" hidden="1" oldHidden="1">
    <formula>Estimates!$A$2:$BC$460</formula>
    <oldFormula>Estimates!$A$2:$BC$460</oldFormula>
  </rdn>
  <rdn rId="0" localSheetId="10" customView="1" name="Z_27A4B667_7EE5_4B37_A36E_7A71AE7736F5_.wvu.FilterData" hidden="1" oldHidden="1">
    <formula>'Open SWPRs'!$A$1:$H$615</formula>
    <oldFormula>'Open SWPRs'!$A$1:$H$615</oldFormula>
  </rdn>
  <rdn rId="0" localSheetId="12" customView="1" name="Z_27A4B667_7EE5_4B37_A36E_7A71AE7736F5_.wvu.FilterData" hidden="1" oldHidden="1">
    <formula>'Build Plan'!$D$3:$L$48</formula>
    <oldFormula>'Build Plan'!$D$3:$L$48</oldFormula>
  </rdn>
  <rcv guid="{27A4B667-7EE5-4B37-A36E-7A71AE7736F5}" action="add"/>
</revisions>
</file>

<file path=xl/revisions/revisionLog93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6452" sId="3">
    <oc r="AQ413">
      <v>100</v>
    </oc>
    <nc r="AQ413">
      <v>90</v>
    </nc>
  </rcc>
  <rcc rId="26453" sId="3">
    <oc r="AR413">
      <v>99</v>
    </oc>
    <nc r="AR413">
      <v>90</v>
    </nc>
  </rcc>
  <rcmt sheetId="3" cell="AQ413" guid="{3D12FA00-AE95-466D-B482-D3BAE00E039E}" author="Shanmugavel, Ranjitha" newLength="46"/>
  <rcv guid="{27A4B667-7EE5-4B37-A36E-7A71AE7736F5}" action="delete"/>
  <rdn rId="0" localSheetId="3" customView="1" name="Z_27A4B667_7EE5_4B37_A36E_7A71AE7736F5_.wvu.Rows" hidden="1" oldHidden="1">
    <formula>Plan!$489:$751</formula>
    <oldFormula>Plan!$489:$751</oldFormula>
  </rdn>
  <rdn rId="0" localSheetId="3" customView="1" name="Z_27A4B667_7EE5_4B37_A36E_7A71AE7736F5_.wvu.Cols" hidden="1" oldHidden="1">
    <formula>Plan!$S:$U,Plan!$BQ:$BT</formula>
    <oldFormula>Plan!$S:$U,Plan!$BQ:$BT</oldFormula>
  </rdn>
  <rdn rId="0" localSheetId="3" customView="1" name="Z_27A4B667_7EE5_4B37_A36E_7A71AE7736F5_.wvu.FilterData" hidden="1" oldHidden="1">
    <formula>Plan!$A$5:$BQ$469</formula>
    <oldFormula>Plan!$A$5:$BQ$469</oldFormula>
  </rdn>
  <rdn rId="0" localSheetId="4" customView="1" name="Z_27A4B667_7EE5_4B37_A36E_7A71AE7736F5_.wvu.FilterData" hidden="1" oldHidden="1">
    <formula>'Delivery Docs Plan'!$I$1:$I$38</formula>
    <oldFormula>'Delivery Docs Plan'!$I$1:$I$38</oldFormula>
  </rdn>
  <rdn rId="0" localSheetId="5" customView="1" name="Z_27A4B667_7EE5_4B37_A36E_7A71AE7736F5_.wvu.Rows" hidden="1" oldHidden="1">
    <formula>'PR Matrix'!$1:$2</formula>
    <oldFormula>'PR Matrix'!$1:$2</oldFormula>
  </rdn>
  <rdn rId="0" localSheetId="5" customView="1" name="Z_27A4B667_7EE5_4B37_A36E_7A71AE7736F5_.wvu.Cols" hidden="1" oldHidden="1">
    <formula>'PR Matrix'!$JJ:$XFD</formula>
    <oldFormula>'PR Matrix'!$JJ:$XFD</oldFormula>
  </rdn>
  <rdn rId="0" localSheetId="6" customView="1" name="Z_27A4B667_7EE5_4B37_A36E_7A71AE7736F5_.wvu.Cols" hidden="1" oldHidden="1">
    <formula>Allocation!$L:$XFD</formula>
    <oldFormula>Allocation!$L:$XFD</oldFormula>
  </rdn>
  <rdn rId="0" localSheetId="6" customView="1" name="Z_27A4B667_7EE5_4B37_A36E_7A71AE7736F5_.wvu.FilterData" hidden="1" oldHidden="1">
    <formula>Allocation!$A$1:$K$1</formula>
    <oldFormula>Allocation!$A$1:$K$1</oldFormula>
  </rdn>
  <rdn rId="0" localSheetId="7" customView="1" name="Z_27A4B667_7EE5_4B37_A36E_7A71AE7736F5_.wvu.FilterData" hidden="1" oldHidden="1">
    <formula>'SRS Reviews'!$A$1:$S$136</formula>
    <oldFormula>'SRS Reviews'!$A$1:$S$136</oldFormula>
  </rdn>
  <rdn rId="0" localSheetId="8" customView="1" name="Z_27A4B667_7EE5_4B37_A36E_7A71AE7736F5_.wvu.FilterData" hidden="1" oldHidden="1">
    <formula>Estimates!$A$2:$BC$460</formula>
    <oldFormula>Estimates!$A$2:$BC$460</oldFormula>
  </rdn>
  <rdn rId="0" localSheetId="10" customView="1" name="Z_27A4B667_7EE5_4B37_A36E_7A71AE7736F5_.wvu.FilterData" hidden="1" oldHidden="1">
    <formula>'Open SWPRs'!$A$1:$H$615</formula>
    <oldFormula>'Open SWPRs'!$A$1:$H$615</oldFormula>
  </rdn>
  <rdn rId="0" localSheetId="12" customView="1" name="Z_27A4B667_7EE5_4B37_A36E_7A71AE7736F5_.wvu.FilterData" hidden="1" oldHidden="1">
    <formula>'Build Plan'!$D$3:$L$48</formula>
    <oldFormula>'Build Plan'!$D$3:$L$48</oldFormula>
  </rdn>
  <rcv guid="{27A4B667-7EE5-4B37-A36E-7A71AE7736F5}" action="add"/>
</revisions>
</file>

<file path=xl/revisions/revisionLog93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6466" sId="3">
    <oc r="AQ413">
      <v>90</v>
    </oc>
    <nc r="AQ413">
      <v>70</v>
    </nc>
  </rcc>
</revisions>
</file>

<file path=xl/revisions/revisionLog93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6467" sId="3">
    <oc r="AK64">
      <v>80</v>
    </oc>
    <nc r="AK64">
      <v>100</v>
    </nc>
  </rcc>
  <rcc rId="26468" sId="3">
    <nc r="AO64" t="inlineStr">
      <is>
        <t>Y</t>
      </is>
    </nc>
  </rcc>
  <rcc rId="26469" sId="3">
    <oc r="BB64">
      <v>95</v>
    </oc>
    <nc r="BB64">
      <v>100</v>
    </nc>
  </rcc>
  <rcc rId="26470" sId="3">
    <oc r="BD64">
      <v>95</v>
    </oc>
    <nc r="BD64">
      <v>100</v>
    </nc>
  </rcc>
  <rcv guid="{55F258A9-3656-464A-8209-65541A4A9294}" action="delete"/>
  <rdn rId="0" localSheetId="3" customView="1" name="Z_55F258A9_3656_464A_8209_65541A4A9294_.wvu.Rows" hidden="1" oldHidden="1">
    <formula>Plan!$489:$751</formula>
    <oldFormula>Plan!$489:$751</oldFormula>
  </rdn>
  <rdn rId="0" localSheetId="3" customView="1" name="Z_55F258A9_3656_464A_8209_65541A4A9294_.wvu.Cols" hidden="1" oldHidden="1">
    <formula>Plan!$S:$U,Plan!$BQ:$BT</formula>
    <oldFormula>Plan!$S:$U,Plan!$BQ:$BT</oldFormula>
  </rdn>
  <rdn rId="0" localSheetId="3" customView="1" name="Z_55F258A9_3656_464A_8209_65541A4A9294_.wvu.FilterData" hidden="1" oldHidden="1">
    <formula>Plan!$A$5:$BQ$469</formula>
    <oldFormula>Plan!$A$5:$BQ$469</oldFormula>
  </rdn>
  <rdn rId="0" localSheetId="4" customView="1" name="Z_55F258A9_3656_464A_8209_65541A4A9294_.wvu.FilterData" hidden="1" oldHidden="1">
    <formula>'Delivery Docs Plan'!$I$1:$I$38</formula>
    <oldFormula>'Delivery Docs Plan'!$I$1:$I$38</oldFormula>
  </rdn>
  <rdn rId="0" localSheetId="5" customView="1" name="Z_55F258A9_3656_464A_8209_65541A4A9294_.wvu.Rows" hidden="1" oldHidden="1">
    <formula>'PR Matrix'!$1:$1</formula>
    <oldFormula>'PR Matrix'!$1:$1</oldFormula>
  </rdn>
  <rdn rId="0" localSheetId="5" customView="1" name="Z_55F258A9_3656_464A_8209_65541A4A9294_.wvu.Cols" hidden="1" oldHidden="1">
    <formula>'PR Matrix'!$JJ:$XFD</formula>
    <oldFormula>'PR Matrix'!$JJ:$XFD</oldFormula>
  </rdn>
  <rdn rId="0" localSheetId="6" customView="1" name="Z_55F258A9_3656_464A_8209_65541A4A9294_.wvu.Cols" hidden="1" oldHidden="1">
    <formula>Allocation!$L:$XFD</formula>
    <oldFormula>Allocation!$L:$XFD</oldFormula>
  </rdn>
  <rdn rId="0" localSheetId="6" customView="1" name="Z_55F258A9_3656_464A_8209_65541A4A9294_.wvu.FilterData" hidden="1" oldHidden="1">
    <formula>Allocation!$A$1:$K$1</formula>
    <oldFormula>Allocation!$A$1:$K$1</oldFormula>
  </rdn>
  <rdn rId="0" localSheetId="7" customView="1" name="Z_55F258A9_3656_464A_8209_65541A4A9294_.wvu.FilterData" hidden="1" oldHidden="1">
    <formula>'SRS Reviews'!$A$1:$S$136</formula>
    <oldFormula>'SRS Reviews'!$A$1:$S$136</oldFormula>
  </rdn>
  <rdn rId="0" localSheetId="8" customView="1" name="Z_55F258A9_3656_464A_8209_65541A4A9294_.wvu.FilterData" hidden="1" oldHidden="1">
    <formula>Estimates!$A$2:$BC$460</formula>
    <oldFormula>Estimates!$A$2:$BC$460</oldFormula>
  </rdn>
  <rdn rId="0" localSheetId="10" customView="1" name="Z_55F258A9_3656_464A_8209_65541A4A9294_.wvu.FilterData" hidden="1" oldHidden="1">
    <formula>'Open SWPRs'!$A$1:$H$615</formula>
    <oldFormula>'Open SWPRs'!$A$1:$H$615</oldFormula>
  </rdn>
  <rdn rId="0" localSheetId="12" customView="1" name="Z_55F258A9_3656_464A_8209_65541A4A9294_.wvu.FilterData" hidden="1" oldHidden="1">
    <formula>'Build Plan'!$D$3:$L$48</formula>
    <oldFormula>'Build Plan'!$D$3:$L$48</oldFormula>
  </rdn>
  <rcv guid="{55F258A9-3656-464A-8209-65541A4A9294}" action="add"/>
</revisions>
</file>

<file path=xl/revisions/revisionLog93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6483" sId="3">
    <oc r="E410" t="inlineStr">
      <is>
        <t>NFPR1252</t>
      </is>
    </oc>
    <nc r="E410"/>
  </rcc>
  <rcc rId="26484" sId="3">
    <oc r="F410" t="inlineStr">
      <is>
        <t>6233, NFPR1564</t>
      </is>
    </oc>
    <nc r="F410" t="inlineStr">
      <is>
        <t>6233, NFPR1564,NFPR 1252</t>
      </is>
    </nc>
  </rcc>
  <rcv guid="{27A4B667-7EE5-4B37-A36E-7A71AE7736F5}" action="delete"/>
  <rdn rId="0" localSheetId="3" customView="1" name="Z_27A4B667_7EE5_4B37_A36E_7A71AE7736F5_.wvu.Rows" hidden="1" oldHidden="1">
    <formula>Plan!$489:$751</formula>
    <oldFormula>Plan!$489:$751</oldFormula>
  </rdn>
  <rdn rId="0" localSheetId="3" customView="1" name="Z_27A4B667_7EE5_4B37_A36E_7A71AE7736F5_.wvu.Cols" hidden="1" oldHidden="1">
    <formula>Plan!$S:$U,Plan!$BQ:$BT</formula>
    <oldFormula>Plan!$S:$U,Plan!$BQ:$BT</oldFormula>
  </rdn>
  <rdn rId="0" localSheetId="3" customView="1" name="Z_27A4B667_7EE5_4B37_A36E_7A71AE7736F5_.wvu.FilterData" hidden="1" oldHidden="1">
    <formula>Plan!$A$5:$BQ$469</formula>
    <oldFormula>Plan!$A$5:$BQ$469</oldFormula>
  </rdn>
  <rdn rId="0" localSheetId="4" customView="1" name="Z_27A4B667_7EE5_4B37_A36E_7A71AE7736F5_.wvu.FilterData" hidden="1" oldHidden="1">
    <formula>'Delivery Docs Plan'!$I$1:$I$38</formula>
    <oldFormula>'Delivery Docs Plan'!$I$1:$I$38</oldFormula>
  </rdn>
  <rdn rId="0" localSheetId="5" customView="1" name="Z_27A4B667_7EE5_4B37_A36E_7A71AE7736F5_.wvu.Rows" hidden="1" oldHidden="1">
    <formula>'PR Matrix'!$1:$2</formula>
    <oldFormula>'PR Matrix'!$1:$2</oldFormula>
  </rdn>
  <rdn rId="0" localSheetId="5" customView="1" name="Z_27A4B667_7EE5_4B37_A36E_7A71AE7736F5_.wvu.Cols" hidden="1" oldHidden="1">
    <formula>'PR Matrix'!$JJ:$XFD</formula>
    <oldFormula>'PR Matrix'!$JJ:$XFD</oldFormula>
  </rdn>
  <rdn rId="0" localSheetId="6" customView="1" name="Z_27A4B667_7EE5_4B37_A36E_7A71AE7736F5_.wvu.Cols" hidden="1" oldHidden="1">
    <formula>Allocation!$L:$XFD</formula>
    <oldFormula>Allocation!$L:$XFD</oldFormula>
  </rdn>
  <rdn rId="0" localSheetId="6" customView="1" name="Z_27A4B667_7EE5_4B37_A36E_7A71AE7736F5_.wvu.FilterData" hidden="1" oldHidden="1">
    <formula>Allocation!$A$1:$K$1</formula>
    <oldFormula>Allocation!$A$1:$K$1</oldFormula>
  </rdn>
  <rdn rId="0" localSheetId="7" customView="1" name="Z_27A4B667_7EE5_4B37_A36E_7A71AE7736F5_.wvu.FilterData" hidden="1" oldHidden="1">
    <formula>'SRS Reviews'!$A$1:$S$136</formula>
    <oldFormula>'SRS Reviews'!$A$1:$S$136</oldFormula>
  </rdn>
  <rdn rId="0" localSheetId="8" customView="1" name="Z_27A4B667_7EE5_4B37_A36E_7A71AE7736F5_.wvu.FilterData" hidden="1" oldHidden="1">
    <formula>Estimates!$A$2:$BC$460</formula>
    <oldFormula>Estimates!$A$2:$BC$460</oldFormula>
  </rdn>
  <rdn rId="0" localSheetId="10" customView="1" name="Z_27A4B667_7EE5_4B37_A36E_7A71AE7736F5_.wvu.FilterData" hidden="1" oldHidden="1">
    <formula>'Open SWPRs'!$A$1:$H$615</formula>
    <oldFormula>'Open SWPRs'!$A$1:$H$615</oldFormula>
  </rdn>
  <rdn rId="0" localSheetId="12" customView="1" name="Z_27A4B667_7EE5_4B37_A36E_7A71AE7736F5_.wvu.FilterData" hidden="1" oldHidden="1">
    <formula>'Build Plan'!$D$3:$L$48</formula>
    <oldFormula>'Build Plan'!$D$3:$L$48</oldFormula>
  </rdn>
  <rcv guid="{27A4B667-7EE5-4B37-A36E-7A71AE7736F5}" action="add"/>
</revisions>
</file>

<file path=xl/revisions/revisionLog93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6497" sId="3">
    <oc r="AC187">
      <v>90</v>
    </oc>
    <nc r="AC187">
      <v>100</v>
    </nc>
  </rcc>
  <rcc rId="26498" sId="3">
    <oc r="AC168">
      <v>90</v>
    </oc>
    <nc r="AC168">
      <v>100</v>
    </nc>
  </rcc>
  <rcc rId="26499" sId="3">
    <oc r="AP168">
      <v>90</v>
    </oc>
    <nc r="AP168">
      <v>100</v>
    </nc>
  </rcc>
  <rcc rId="26500" sId="3">
    <oc r="BD187">
      <v>95</v>
    </oc>
    <nc r="BD187">
      <v>100</v>
    </nc>
  </rcc>
  <rcc rId="26501" sId="3">
    <oc r="BD168">
      <v>95</v>
    </oc>
    <nc r="BD168">
      <v>100</v>
    </nc>
  </rcc>
  <rcc rId="26502" sId="3">
    <oc r="AP187">
      <v>90</v>
    </oc>
    <nc r="AP187">
      <v>99</v>
    </nc>
  </rcc>
  <rcv guid="{02668375-14EE-499B-A8A1-CFA0F3453F57}" action="delete"/>
  <rdn rId="0" localSheetId="3" customView="1" name="Z_02668375_14EE_499B_A8A1_CFA0F3453F57_.wvu.Rows" hidden="1" oldHidden="1">
    <formula>Plan!$489:$751</formula>
    <oldFormula>Plan!$489:$751</oldFormula>
  </rdn>
  <rdn rId="0" localSheetId="3" customView="1" name="Z_02668375_14EE_499B_A8A1_CFA0F3453F57_.wvu.Cols" hidden="1" oldHidden="1">
    <formula>Plan!$S:$U,Plan!$BQ:$BT</formula>
    <oldFormula>Plan!$S:$U,Plan!$BQ:$BT</oldFormula>
  </rdn>
  <rdn rId="0" localSheetId="3" customView="1" name="Z_02668375_14EE_499B_A8A1_CFA0F3453F57_.wvu.FilterData" hidden="1" oldHidden="1">
    <formula>Plan!$A$5:$BQ$469</formula>
    <oldFormula>Plan!$A$5:$BQ$469</oldFormula>
  </rdn>
  <rdn rId="0" localSheetId="4" customView="1" name="Z_02668375_14EE_499B_A8A1_CFA0F3453F57_.wvu.FilterData" hidden="1" oldHidden="1">
    <formula>'Delivery Docs Plan'!$I$1:$I$38</formula>
    <oldFormula>'Delivery Docs Plan'!$I$1:$I$38</oldFormula>
  </rdn>
  <rdn rId="0" localSheetId="5" customView="1" name="Z_02668375_14EE_499B_A8A1_CFA0F3453F57_.wvu.Rows" hidden="1" oldHidden="1">
    <formula>'PR Matrix'!$1:$1</formula>
    <oldFormula>'PR Matrix'!$1:$1</oldFormula>
  </rdn>
  <rdn rId="0" localSheetId="5" customView="1" name="Z_02668375_14EE_499B_A8A1_CFA0F3453F57_.wvu.Cols" hidden="1" oldHidden="1">
    <formula>'PR Matrix'!$JJ:$XFD</formula>
    <oldFormula>'PR Matrix'!$JJ:$XFD</oldFormula>
  </rdn>
  <rdn rId="0" localSheetId="6" customView="1" name="Z_02668375_14EE_499B_A8A1_CFA0F3453F57_.wvu.Cols" hidden="1" oldHidden="1">
    <formula>Allocation!$L:$XFD</formula>
    <oldFormula>Allocation!$L:$XFD</oldFormula>
  </rdn>
  <rdn rId="0" localSheetId="6" customView="1" name="Z_02668375_14EE_499B_A8A1_CFA0F3453F57_.wvu.FilterData" hidden="1" oldHidden="1">
    <formula>Allocation!$A$1:$K$1</formula>
    <oldFormula>Allocation!$A$1:$K$1</oldFormula>
  </rdn>
  <rdn rId="0" localSheetId="7" customView="1" name="Z_02668375_14EE_499B_A8A1_CFA0F3453F57_.wvu.FilterData" hidden="1" oldHidden="1">
    <formula>'SRS Reviews'!$A$1:$S$136</formula>
    <oldFormula>'SRS Reviews'!$A$1:$S$136</oldFormula>
  </rdn>
  <rdn rId="0" localSheetId="8" customView="1" name="Z_02668375_14EE_499B_A8A1_CFA0F3453F57_.wvu.FilterData" hidden="1" oldHidden="1">
    <formula>Estimates!$A$2:$BC$460</formula>
    <oldFormula>Estimates!$A$2:$BC$460</oldFormula>
  </rdn>
  <rdn rId="0" localSheetId="10" customView="1" name="Z_02668375_14EE_499B_A8A1_CFA0F3453F57_.wvu.FilterData" hidden="1" oldHidden="1">
    <formula>'Open SWPRs'!$A$1:$H$615</formula>
    <oldFormula>'Open SWPRs'!$A$1:$H$615</oldFormula>
  </rdn>
  <rdn rId="0" localSheetId="12" customView="1" name="Z_02668375_14EE_499B_A8A1_CFA0F3453F57_.wvu.FilterData" hidden="1" oldHidden="1">
    <formula>'Build Plan'!$D$3:$L$48</formula>
    <oldFormula>'Build Plan'!$D$3:$L$48</oldFormula>
  </rdn>
  <rcv guid="{02668375-14EE-499B-A8A1-CFA0F3453F57}" action="add"/>
</revisions>
</file>

<file path=xl/revisions/revisionLog93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6515" sId="3">
    <oc r="BK298" t="inlineStr">
      <is>
        <t>SN</t>
      </is>
    </oc>
    <nc r="BK298" t="inlineStr">
      <is>
        <t>SN-PASS</t>
      </is>
    </nc>
  </rcc>
  <rfmt sheetId="3" sqref="BK298">
    <dxf>
      <fill>
        <patternFill patternType="solid">
          <bgColor rgb="FFFFC000"/>
        </patternFill>
      </fill>
    </dxf>
  </rfmt>
  <rcc rId="26516" sId="3" odxf="1" dxf="1">
    <oc r="BK297" t="inlineStr">
      <is>
        <t>SN</t>
      </is>
    </oc>
    <nc r="BK297" t="inlineStr">
      <is>
        <t>SN-PASS</t>
      </is>
    </nc>
    <odxf>
      <fill>
        <patternFill patternType="none">
          <bgColor indexed="65"/>
        </patternFill>
      </fill>
    </odxf>
    <ndxf>
      <fill>
        <patternFill patternType="solid">
          <bgColor rgb="FFFFC000"/>
        </patternFill>
      </fill>
    </ndxf>
  </rcc>
</revisions>
</file>

<file path=xl/revisions/revisionLog93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mt sheetId="3" cell="AQ413" guid="{00000000-0000-0000-0000-000000000000}" action="delete" author="Shanmugavel, Ranjitha"/>
  <rcc rId="26517" sId="3">
    <oc r="AQ413">
      <v>70</v>
    </oc>
    <nc r="AQ413">
      <v>100</v>
    </nc>
  </rcc>
  <rfmt sheetId="3" sqref="F413" start="0" length="0">
    <dxf>
      <font>
        <sz val="8"/>
      </font>
    </dxf>
  </rfmt>
  <rcc rId="26518" sId="3">
    <oc r="D413" t="inlineStr">
      <is>
        <t>NFPR1251</t>
      </is>
    </oc>
    <nc r="D413"/>
  </rcc>
  <rcc rId="26519" sId="3">
    <oc r="F413" t="inlineStr">
      <is>
        <t>6233,NFPR1562</t>
      </is>
    </oc>
    <nc r="F413" t="inlineStr">
      <is>
        <t>6233,NFPR1562,NFPR1251</t>
      </is>
    </nc>
  </rcc>
  <rcv guid="{27A4B667-7EE5-4B37-A36E-7A71AE7736F5}" action="delete"/>
  <rdn rId="0" localSheetId="3" customView="1" name="Z_27A4B667_7EE5_4B37_A36E_7A71AE7736F5_.wvu.Rows" hidden="1" oldHidden="1">
    <formula>Plan!$489:$751</formula>
    <oldFormula>Plan!$489:$751</oldFormula>
  </rdn>
  <rdn rId="0" localSheetId="3" customView="1" name="Z_27A4B667_7EE5_4B37_A36E_7A71AE7736F5_.wvu.Cols" hidden="1" oldHidden="1">
    <formula>Plan!$S:$U,Plan!$BQ:$BT</formula>
    <oldFormula>Plan!$S:$U,Plan!$BQ:$BT</oldFormula>
  </rdn>
  <rdn rId="0" localSheetId="3" customView="1" name="Z_27A4B667_7EE5_4B37_A36E_7A71AE7736F5_.wvu.FilterData" hidden="1" oldHidden="1">
    <formula>Plan!$A$5:$BQ$469</formula>
    <oldFormula>Plan!$A$5:$BQ$469</oldFormula>
  </rdn>
  <rdn rId="0" localSheetId="4" customView="1" name="Z_27A4B667_7EE5_4B37_A36E_7A71AE7736F5_.wvu.FilterData" hidden="1" oldHidden="1">
    <formula>'Delivery Docs Plan'!$I$1:$I$38</formula>
    <oldFormula>'Delivery Docs Plan'!$I$1:$I$38</oldFormula>
  </rdn>
  <rdn rId="0" localSheetId="5" customView="1" name="Z_27A4B667_7EE5_4B37_A36E_7A71AE7736F5_.wvu.Rows" hidden="1" oldHidden="1">
    <formula>'PR Matrix'!$1:$2</formula>
    <oldFormula>'PR Matrix'!$1:$2</oldFormula>
  </rdn>
  <rdn rId="0" localSheetId="5" customView="1" name="Z_27A4B667_7EE5_4B37_A36E_7A71AE7736F5_.wvu.Cols" hidden="1" oldHidden="1">
    <formula>'PR Matrix'!$JJ:$XFD</formula>
    <oldFormula>'PR Matrix'!$JJ:$XFD</oldFormula>
  </rdn>
  <rdn rId="0" localSheetId="6" customView="1" name="Z_27A4B667_7EE5_4B37_A36E_7A71AE7736F5_.wvu.Cols" hidden="1" oldHidden="1">
    <formula>Allocation!$L:$XFD</formula>
    <oldFormula>Allocation!$L:$XFD</oldFormula>
  </rdn>
  <rdn rId="0" localSheetId="6" customView="1" name="Z_27A4B667_7EE5_4B37_A36E_7A71AE7736F5_.wvu.FilterData" hidden="1" oldHidden="1">
    <formula>Allocation!$A$1:$K$1</formula>
    <oldFormula>Allocation!$A$1:$K$1</oldFormula>
  </rdn>
  <rdn rId="0" localSheetId="7" customView="1" name="Z_27A4B667_7EE5_4B37_A36E_7A71AE7736F5_.wvu.FilterData" hidden="1" oldHidden="1">
    <formula>'SRS Reviews'!$A$1:$S$136</formula>
    <oldFormula>'SRS Reviews'!$A$1:$S$136</oldFormula>
  </rdn>
  <rdn rId="0" localSheetId="8" customView="1" name="Z_27A4B667_7EE5_4B37_A36E_7A71AE7736F5_.wvu.FilterData" hidden="1" oldHidden="1">
    <formula>Estimates!$A$2:$BC$460</formula>
    <oldFormula>Estimates!$A$2:$BC$460</oldFormula>
  </rdn>
  <rdn rId="0" localSheetId="10" customView="1" name="Z_27A4B667_7EE5_4B37_A36E_7A71AE7736F5_.wvu.FilterData" hidden="1" oldHidden="1">
    <formula>'Open SWPRs'!$A$1:$H$615</formula>
    <oldFormula>'Open SWPRs'!$A$1:$H$615</oldFormula>
  </rdn>
  <rdn rId="0" localSheetId="12" customView="1" name="Z_27A4B667_7EE5_4B37_A36E_7A71AE7736F5_.wvu.FilterData" hidden="1" oldHidden="1">
    <formula>'Build Plan'!$D$3:$L$48</formula>
    <oldFormula>'Build Plan'!$D$3:$L$48</oldFormula>
  </rdn>
  <rcv guid="{27A4B667-7EE5-4B37-A36E-7A71AE7736F5}" action="add"/>
</revisions>
</file>

<file path=xl/revisions/revisionLog93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6532" sId="3">
    <oc r="BK299" t="inlineStr">
      <is>
        <t>SN</t>
      </is>
    </oc>
    <nc r="BK299" t="inlineStr">
      <is>
        <t>SN-PASS</t>
      </is>
    </nc>
  </rcc>
  <rcc rId="26533" sId="3">
    <oc r="BK316" t="inlineStr">
      <is>
        <t>SN</t>
      </is>
    </oc>
    <nc r="BK316" t="inlineStr">
      <is>
        <t>SN-PASS</t>
      </is>
    </nc>
  </rcc>
  <rcmt sheetId="3" cell="BK316" guid="{274A2B81-2F9C-4C2D-A8B9-951A3DB5E024}" author="Nesarikar, Sumeet" newLength="44"/>
</revisions>
</file>

<file path=xl/revisions/revisionLog93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FAA25FCE-18C5-403C-9C68-9D1F88B3F7EB}" action="delete"/>
  <rdn rId="0" localSheetId="3" customView="1" name="Z_FAA25FCE_18C5_403C_9C68_9D1F88B3F7EB_.wvu.Rows" hidden="1" oldHidden="1">
    <formula>Plan!$489:$751</formula>
    <oldFormula>Plan!$489:$751</oldFormula>
  </rdn>
  <rdn rId="0" localSheetId="3" customView="1" name="Z_FAA25FCE_18C5_403C_9C68_9D1F88B3F7EB_.wvu.Cols" hidden="1" oldHidden="1">
    <formula>Plan!$I:$P,Plan!$S:$U,Plan!$BQ:$BT</formula>
    <oldFormula>Plan!$I:$P,Plan!$S:$U,Plan!$BQ:$BT</oldFormula>
  </rdn>
  <rdn rId="0" localSheetId="3" customView="1" name="Z_FAA25FCE_18C5_403C_9C68_9D1F88B3F7EB_.wvu.FilterData" hidden="1" oldHidden="1">
    <formula>Plan!$A$5:$BQ$469</formula>
    <oldFormula>Plan!$A$5:$BQ$469</oldFormula>
  </rdn>
  <rdn rId="0" localSheetId="4" customView="1" name="Z_FAA25FCE_18C5_403C_9C68_9D1F88B3F7EB_.wvu.FilterData" hidden="1" oldHidden="1">
    <formula>'Delivery Docs Plan'!$I$1:$I$38</formula>
    <oldFormula>'Delivery Docs Plan'!$I$1:$I$38</oldFormula>
  </rdn>
  <rdn rId="0" localSheetId="5" customView="1" name="Z_FAA25FCE_18C5_403C_9C68_9D1F88B3F7EB_.wvu.Rows" hidden="1" oldHidden="1">
    <formula>'PR Matrix'!$1:$1</formula>
    <oldFormula>'PR Matrix'!$1:$1</oldFormula>
  </rdn>
  <rdn rId="0" localSheetId="5" customView="1" name="Z_FAA25FCE_18C5_403C_9C68_9D1F88B3F7EB_.wvu.Cols" hidden="1" oldHidden="1">
    <formula>'PR Matrix'!$JJ:$XFD</formula>
    <oldFormula>'PR Matrix'!$JJ:$XFD</oldFormula>
  </rdn>
  <rdn rId="0" localSheetId="6" customView="1" name="Z_FAA25FCE_18C5_403C_9C68_9D1F88B3F7EB_.wvu.Cols" hidden="1" oldHidden="1">
    <formula>Allocation!$L:$XFD</formula>
    <oldFormula>Allocation!$L:$XFD</oldFormula>
  </rdn>
  <rdn rId="0" localSheetId="6" customView="1" name="Z_FAA25FCE_18C5_403C_9C68_9D1F88B3F7EB_.wvu.FilterData" hidden="1" oldHidden="1">
    <formula>Allocation!$A$1:$K$1</formula>
    <oldFormula>Allocation!$A$1:$K$1</oldFormula>
  </rdn>
  <rdn rId="0" localSheetId="7" customView="1" name="Z_FAA25FCE_18C5_403C_9C68_9D1F88B3F7EB_.wvu.FilterData" hidden="1" oldHidden="1">
    <formula>'SRS Reviews'!$A$1:$S$136</formula>
    <oldFormula>'SRS Reviews'!$A$1:$S$136</oldFormula>
  </rdn>
  <rdn rId="0" localSheetId="8" customView="1" name="Z_FAA25FCE_18C5_403C_9C68_9D1F88B3F7EB_.wvu.FilterData" hidden="1" oldHidden="1">
    <formula>Estimates!$A$2:$BC$460</formula>
    <oldFormula>Estimates!$A$2:$BC$460</oldFormula>
  </rdn>
  <rdn rId="0" localSheetId="10" customView="1" name="Z_FAA25FCE_18C5_403C_9C68_9D1F88B3F7EB_.wvu.FilterData" hidden="1" oldHidden="1">
    <formula>'Open SWPRs'!$A$1:$H$615</formula>
    <oldFormula>'Open SWPRs'!$A$1:$H$615</oldFormula>
  </rdn>
  <rdn rId="0" localSheetId="12" customView="1" name="Z_FAA25FCE_18C5_403C_9C68_9D1F88B3F7EB_.wvu.FilterData" hidden="1" oldHidden="1">
    <formula>'Build Plan'!$D$3:$L$48</formula>
    <oldFormula>'Build Plan'!$D$3:$L$48</oldFormula>
  </rdn>
  <rcv guid="{FAA25FCE-18C5-403C-9C68-9D1F88B3F7EB}" action="add"/>
</revisions>
</file>

<file path=xl/revisions/revisionLog93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FAA25FCE-18C5-403C-9C68-9D1F88B3F7EB}" action="delete"/>
  <rdn rId="0" localSheetId="3" customView="1" name="Z_FAA25FCE_18C5_403C_9C68_9D1F88B3F7EB_.wvu.Rows" hidden="1" oldHidden="1">
    <formula>Plan!$489:$751</formula>
    <oldFormula>Plan!$489:$751</oldFormula>
  </rdn>
  <rdn rId="0" localSheetId="3" customView="1" name="Z_FAA25FCE_18C5_403C_9C68_9D1F88B3F7EB_.wvu.Cols" hidden="1" oldHidden="1">
    <formula>Plan!$I:$P,Plan!$S:$U,Plan!$BQ:$BT</formula>
    <oldFormula>Plan!$I:$P,Plan!$S:$U,Plan!$BQ:$BT</oldFormula>
  </rdn>
  <rdn rId="0" localSheetId="3" customView="1" name="Z_FAA25FCE_18C5_403C_9C68_9D1F88B3F7EB_.wvu.FilterData" hidden="1" oldHidden="1">
    <formula>Plan!$A$5:$BQ$469</formula>
    <oldFormula>Plan!$A$5:$BQ$469</oldFormula>
  </rdn>
  <rdn rId="0" localSheetId="4" customView="1" name="Z_FAA25FCE_18C5_403C_9C68_9D1F88B3F7EB_.wvu.FilterData" hidden="1" oldHidden="1">
    <formula>'Delivery Docs Plan'!$I$1:$I$38</formula>
    <oldFormula>'Delivery Docs Plan'!$I$1:$I$38</oldFormula>
  </rdn>
  <rdn rId="0" localSheetId="5" customView="1" name="Z_FAA25FCE_18C5_403C_9C68_9D1F88B3F7EB_.wvu.Rows" hidden="1" oldHidden="1">
    <formula>'PR Matrix'!$1:$1</formula>
    <oldFormula>'PR Matrix'!$1:$1</oldFormula>
  </rdn>
  <rdn rId="0" localSheetId="5" customView="1" name="Z_FAA25FCE_18C5_403C_9C68_9D1F88B3F7EB_.wvu.Cols" hidden="1" oldHidden="1">
    <formula>'PR Matrix'!$JJ:$XFD</formula>
    <oldFormula>'PR Matrix'!$JJ:$XFD</oldFormula>
  </rdn>
  <rdn rId="0" localSheetId="6" customView="1" name="Z_FAA25FCE_18C5_403C_9C68_9D1F88B3F7EB_.wvu.Cols" hidden="1" oldHidden="1">
    <formula>Allocation!$L:$XFD</formula>
    <oldFormula>Allocation!$L:$XFD</oldFormula>
  </rdn>
  <rdn rId="0" localSheetId="6" customView="1" name="Z_FAA25FCE_18C5_403C_9C68_9D1F88B3F7EB_.wvu.FilterData" hidden="1" oldHidden="1">
    <formula>Allocation!$A$1:$K$1</formula>
    <oldFormula>Allocation!$A$1:$K$1</oldFormula>
  </rdn>
  <rdn rId="0" localSheetId="7" customView="1" name="Z_FAA25FCE_18C5_403C_9C68_9D1F88B3F7EB_.wvu.FilterData" hidden="1" oldHidden="1">
    <formula>'SRS Reviews'!$A$1:$S$136</formula>
    <oldFormula>'SRS Reviews'!$A$1:$S$136</oldFormula>
  </rdn>
  <rdn rId="0" localSheetId="8" customView="1" name="Z_FAA25FCE_18C5_403C_9C68_9D1F88B3F7EB_.wvu.FilterData" hidden="1" oldHidden="1">
    <formula>Estimates!$A$2:$BC$460</formula>
    <oldFormula>Estimates!$A$2:$BC$460</oldFormula>
  </rdn>
  <rdn rId="0" localSheetId="10" customView="1" name="Z_FAA25FCE_18C5_403C_9C68_9D1F88B3F7EB_.wvu.FilterData" hidden="1" oldHidden="1">
    <formula>'Open SWPRs'!$A$1:$H$615</formula>
    <oldFormula>'Open SWPRs'!$A$1:$H$615</oldFormula>
  </rdn>
  <rdn rId="0" localSheetId="12" customView="1" name="Z_FAA25FCE_18C5_403C_9C68_9D1F88B3F7EB_.wvu.FilterData" hidden="1" oldHidden="1">
    <formula>'Build Plan'!$D$3:$L$48</formula>
    <oldFormula>'Build Plan'!$D$3:$L$48</oldFormula>
  </rdn>
  <rcv guid="{FAA25FCE-18C5-403C-9C68-9D1F88B3F7EB}" action="add"/>
</revisions>
</file>

<file path=xl/revisions/revisionLog94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FAA25FCE-18C5-403C-9C68-9D1F88B3F7EB}" action="delete"/>
  <rdn rId="0" localSheetId="3" customView="1" name="Z_FAA25FCE_18C5_403C_9C68_9D1F88B3F7EB_.wvu.Rows" hidden="1" oldHidden="1">
    <formula>Plan!$489:$751</formula>
    <oldFormula>Plan!$489:$751</oldFormula>
  </rdn>
  <rdn rId="0" localSheetId="3" customView="1" name="Z_FAA25FCE_18C5_403C_9C68_9D1F88B3F7EB_.wvu.Cols" hidden="1" oldHidden="1">
    <formula>Plan!$I:$P,Plan!$S:$U,Plan!$BQ:$BT</formula>
    <oldFormula>Plan!$I:$P,Plan!$S:$U,Plan!$BQ:$BT</oldFormula>
  </rdn>
  <rdn rId="0" localSheetId="3" customView="1" name="Z_FAA25FCE_18C5_403C_9C68_9D1F88B3F7EB_.wvu.FilterData" hidden="1" oldHidden="1">
    <formula>Plan!$A$5:$BQ$469</formula>
    <oldFormula>Plan!$A$5:$BQ$469</oldFormula>
  </rdn>
  <rdn rId="0" localSheetId="4" customView="1" name="Z_FAA25FCE_18C5_403C_9C68_9D1F88B3F7EB_.wvu.FilterData" hidden="1" oldHidden="1">
    <formula>'Delivery Docs Plan'!$I$1:$I$38</formula>
    <oldFormula>'Delivery Docs Plan'!$I$1:$I$38</oldFormula>
  </rdn>
  <rdn rId="0" localSheetId="5" customView="1" name="Z_FAA25FCE_18C5_403C_9C68_9D1F88B3F7EB_.wvu.Rows" hidden="1" oldHidden="1">
    <formula>'PR Matrix'!$1:$1</formula>
    <oldFormula>'PR Matrix'!$1:$1</oldFormula>
  </rdn>
  <rdn rId="0" localSheetId="5" customView="1" name="Z_FAA25FCE_18C5_403C_9C68_9D1F88B3F7EB_.wvu.Cols" hidden="1" oldHidden="1">
    <formula>'PR Matrix'!$JJ:$XFD</formula>
    <oldFormula>'PR Matrix'!$JJ:$XFD</oldFormula>
  </rdn>
  <rdn rId="0" localSheetId="6" customView="1" name="Z_FAA25FCE_18C5_403C_9C68_9D1F88B3F7EB_.wvu.Cols" hidden="1" oldHidden="1">
    <formula>Allocation!$L:$XFD</formula>
    <oldFormula>Allocation!$L:$XFD</oldFormula>
  </rdn>
  <rdn rId="0" localSheetId="6" customView="1" name="Z_FAA25FCE_18C5_403C_9C68_9D1F88B3F7EB_.wvu.FilterData" hidden="1" oldHidden="1">
    <formula>Allocation!$A$1:$K$1</formula>
    <oldFormula>Allocation!$A$1:$K$1</oldFormula>
  </rdn>
  <rdn rId="0" localSheetId="7" customView="1" name="Z_FAA25FCE_18C5_403C_9C68_9D1F88B3F7EB_.wvu.FilterData" hidden="1" oldHidden="1">
    <formula>'SRS Reviews'!$A$1:$S$136</formula>
    <oldFormula>'SRS Reviews'!$A$1:$S$136</oldFormula>
  </rdn>
  <rdn rId="0" localSheetId="8" customView="1" name="Z_FAA25FCE_18C5_403C_9C68_9D1F88B3F7EB_.wvu.FilterData" hidden="1" oldHidden="1">
    <formula>Estimates!$A$2:$BC$460</formula>
    <oldFormula>Estimates!$A$2:$BC$460</oldFormula>
  </rdn>
  <rdn rId="0" localSheetId="10" customView="1" name="Z_FAA25FCE_18C5_403C_9C68_9D1F88B3F7EB_.wvu.FilterData" hidden="1" oldHidden="1">
    <formula>'Open SWPRs'!$A$1:$H$615</formula>
    <oldFormula>'Open SWPRs'!$A$1:$H$615</oldFormula>
  </rdn>
  <rdn rId="0" localSheetId="12" customView="1" name="Z_FAA25FCE_18C5_403C_9C68_9D1F88B3F7EB_.wvu.FilterData" hidden="1" oldHidden="1">
    <formula>'Build Plan'!$D$3:$L$48</formula>
    <oldFormula>'Build Plan'!$D$3:$L$48</oldFormula>
  </rdn>
  <rcv guid="{FAA25FCE-18C5-403C-9C68-9D1F88B3F7EB}" action="add"/>
</revisions>
</file>

<file path=xl/revisions/revisionLog94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6570" sId="3">
    <nc r="BD173">
      <v>99</v>
    </nc>
  </rcc>
  <rcc rId="26571" sId="3">
    <oc r="BD180">
      <v>80</v>
    </oc>
    <nc r="BD180">
      <v>99</v>
    </nc>
  </rcc>
  <rcmt sheetId="3" cell="BD173" guid="{57D8D436-76B3-462F-A631-270B3784DA1D}" author="Vuppulury, Agam" newLength="55"/>
  <rcmt sheetId="3" cell="BD180" guid="{709E34E9-5A90-482A-A704-5797A740A6A1}" author="Vuppulury, Agam" newLength="55"/>
  <rcv guid="{39344E0E-2CC4-4BC6-A15E-A66B17AEE943}" action="delete"/>
  <rdn rId="0" localSheetId="3" customView="1" name="Z_39344E0E_2CC4_4BC6_A15E_A66B17AEE943_.wvu.Rows" hidden="1" oldHidden="1">
    <formula>Plan!$489:$751</formula>
    <oldFormula>Plan!$489:$751</oldFormula>
  </rdn>
  <rdn rId="0" localSheetId="3" customView="1" name="Z_39344E0E_2CC4_4BC6_A15E_A66B17AEE943_.wvu.Cols" hidden="1" oldHidden="1">
    <formula>Plan!$S:$U,Plan!$BN:$BT</formula>
    <oldFormula>Plan!$S:$U,Plan!$BN:$BT</oldFormula>
  </rdn>
  <rdn rId="0" localSheetId="3" customView="1" name="Z_39344E0E_2CC4_4BC6_A15E_A66B17AEE943_.wvu.FilterData" hidden="1" oldHidden="1">
    <formula>Plan!$A$5:$BQ$469</formula>
    <oldFormula>Plan!$A$5:$BQ$469</oldFormula>
  </rdn>
  <rdn rId="0" localSheetId="4" customView="1" name="Z_39344E0E_2CC4_4BC6_A15E_A66B17AEE943_.wvu.FilterData" hidden="1" oldHidden="1">
    <formula>'Delivery Docs Plan'!$I$1:$I$38</formula>
    <oldFormula>'Delivery Docs Plan'!$I$1:$I$38</oldFormula>
  </rdn>
  <rdn rId="0" localSheetId="5" customView="1" name="Z_39344E0E_2CC4_4BC6_A15E_A66B17AEE943_.wvu.Rows" hidden="1" oldHidden="1">
    <formula>'PR Matrix'!$1:$2</formula>
    <oldFormula>'PR Matrix'!$1:$2</oldFormula>
  </rdn>
  <rdn rId="0" localSheetId="5" customView="1" name="Z_39344E0E_2CC4_4BC6_A15E_A66B17AEE943_.wvu.Cols" hidden="1" oldHidden="1">
    <formula>'PR Matrix'!$JJ:$XFD</formula>
    <oldFormula>'PR Matrix'!$JJ:$XFD</oldFormula>
  </rdn>
  <rdn rId="0" localSheetId="6" customView="1" name="Z_39344E0E_2CC4_4BC6_A15E_A66B17AEE943_.wvu.Cols" hidden="1" oldHidden="1">
    <formula>Allocation!$L:$XFD</formula>
    <oldFormula>Allocation!$L:$XFD</oldFormula>
  </rdn>
  <rdn rId="0" localSheetId="6" customView="1" name="Z_39344E0E_2CC4_4BC6_A15E_A66B17AEE943_.wvu.FilterData" hidden="1" oldHidden="1">
    <formula>Allocation!$A$1:$K$1</formula>
    <oldFormula>Allocation!$A$1:$K$1</oldFormula>
  </rdn>
  <rdn rId="0" localSheetId="7" customView="1" name="Z_39344E0E_2CC4_4BC6_A15E_A66B17AEE943_.wvu.FilterData" hidden="1" oldHidden="1">
    <formula>'SRS Reviews'!$A$1:$S$136</formula>
    <oldFormula>'SRS Reviews'!$A$1:$S$136</oldFormula>
  </rdn>
  <rdn rId="0" localSheetId="8" customView="1" name="Z_39344E0E_2CC4_4BC6_A15E_A66B17AEE943_.wvu.FilterData" hidden="1" oldHidden="1">
    <formula>Estimates!$A$2:$BC$460</formula>
    <oldFormula>Estimates!$A$2:$BC$460</oldFormula>
  </rdn>
  <rdn rId="0" localSheetId="10" customView="1" name="Z_39344E0E_2CC4_4BC6_A15E_A66B17AEE943_.wvu.FilterData" hidden="1" oldHidden="1">
    <formula>'Open SWPRs'!$A$1:$H$615</formula>
    <oldFormula>'Open SWPRs'!$A$1:$H$615</oldFormula>
  </rdn>
  <rdn rId="0" localSheetId="12" customView="1" name="Z_39344E0E_2CC4_4BC6_A15E_A66B17AEE943_.wvu.FilterData" hidden="1" oldHidden="1">
    <formula>'Build Plan'!$D$3:$L$48</formula>
    <oldFormula>'Build Plan'!$D$3:$L$48</oldFormula>
  </rdn>
  <rcv guid="{39344E0E-2CC4-4BC6-A15E-A66B17AEE943}" action="add"/>
</revisions>
</file>

<file path=xl/revisions/revisionLog94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6584" sId="3">
    <oc r="V64">
      <v>2</v>
    </oc>
    <nc r="V64">
      <v>3</v>
    </nc>
  </rcc>
</revisions>
</file>

<file path=xl/revisions/revisionLog94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6585" sId="3">
    <oc r="AB187">
      <v>100</v>
    </oc>
    <nc r="AB187">
      <v>80</v>
    </nc>
  </rcc>
  <rcc rId="26586" sId="3">
    <oc r="AC187">
      <v>100</v>
    </oc>
    <nc r="AC187">
      <v>80</v>
    </nc>
  </rcc>
  <rcc rId="26587" sId="3">
    <oc r="AK187">
      <v>100</v>
    </oc>
    <nc r="AK187">
      <v>80</v>
    </nc>
  </rcc>
  <rcc rId="26588" sId="3">
    <oc r="AP187">
      <v>99</v>
    </oc>
    <nc r="AP187">
      <v>80</v>
    </nc>
  </rcc>
  <rcc rId="26589" sId="3">
    <oc r="AQ187">
      <v>100</v>
    </oc>
    <nc r="AQ187">
      <v>80</v>
    </nc>
  </rcc>
  <rcc rId="26590" sId="3">
    <oc r="AR187">
      <v>100</v>
    </oc>
    <nc r="AR187">
      <v>80</v>
    </nc>
  </rcc>
  <rcc rId="26591" sId="3">
    <oc r="BB187">
      <v>100</v>
    </oc>
    <nc r="BB187">
      <v>80</v>
    </nc>
  </rcc>
  <rcc rId="26592" sId="3">
    <oc r="BD187">
      <v>100</v>
    </oc>
    <nc r="BD187">
      <v>80</v>
    </nc>
  </rcc>
  <rcv guid="{3ACD5A93-9B0E-40EA-8179-EDF0714A0F5F}" action="delete"/>
  <rdn rId="0" localSheetId="3" customView="1" name="Z_3ACD5A93_9B0E_40EA_8179_EDF0714A0F5F_.wvu.Rows" hidden="1" oldHidden="1">
    <formula>Plan!$489:$751</formula>
    <oldFormula>Plan!$489:$751</oldFormula>
  </rdn>
  <rdn rId="0" localSheetId="3" customView="1" name="Z_3ACD5A93_9B0E_40EA_8179_EDF0714A0F5F_.wvu.Cols" hidden="1" oldHidden="1">
    <formula>Plan!$S:$U,Plan!$BQ:$BT</formula>
    <oldFormula>Plan!$S:$U,Plan!$BQ:$BT</oldFormula>
  </rdn>
  <rdn rId="0" localSheetId="3" customView="1" name="Z_3ACD5A93_9B0E_40EA_8179_EDF0714A0F5F_.wvu.FilterData" hidden="1" oldHidden="1">
    <formula>Plan!$A$5:$BQ$469</formula>
    <oldFormula>Plan!$A$5:$BQ$469</oldFormula>
  </rdn>
  <rdn rId="0" localSheetId="4" customView="1" name="Z_3ACD5A93_9B0E_40EA_8179_EDF0714A0F5F_.wvu.FilterData" hidden="1" oldHidden="1">
    <formula>'Delivery Docs Plan'!$I$1:$I$38</formula>
    <oldFormula>'Delivery Docs Plan'!$I$1:$I$38</oldFormula>
  </rdn>
  <rdn rId="0" localSheetId="5" customView="1" name="Z_3ACD5A93_9B0E_40EA_8179_EDF0714A0F5F_.wvu.Rows" hidden="1" oldHidden="1">
    <formula>'PR Matrix'!$1:$1</formula>
    <oldFormula>'PR Matrix'!$1:$1</oldFormula>
  </rdn>
  <rdn rId="0" localSheetId="5" customView="1" name="Z_3ACD5A93_9B0E_40EA_8179_EDF0714A0F5F_.wvu.Cols" hidden="1" oldHidden="1">
    <formula>'PR Matrix'!$JJ:$XFD</formula>
    <oldFormula>'PR Matrix'!$JJ:$XFD</oldFormula>
  </rdn>
  <rdn rId="0" localSheetId="6" customView="1" name="Z_3ACD5A93_9B0E_40EA_8179_EDF0714A0F5F_.wvu.Cols" hidden="1" oldHidden="1">
    <formula>Allocation!$L:$XFD</formula>
    <oldFormula>Allocation!$L:$XFD</oldFormula>
  </rdn>
  <rdn rId="0" localSheetId="6" customView="1" name="Z_3ACD5A93_9B0E_40EA_8179_EDF0714A0F5F_.wvu.FilterData" hidden="1" oldHidden="1">
    <formula>Allocation!$A$1:$K$1</formula>
    <oldFormula>Allocation!$A$1:$K$1</oldFormula>
  </rdn>
  <rdn rId="0" localSheetId="7" customView="1" name="Z_3ACD5A93_9B0E_40EA_8179_EDF0714A0F5F_.wvu.FilterData" hidden="1" oldHidden="1">
    <formula>'SRS Reviews'!$A$1:$S$136</formula>
    <oldFormula>'SRS Reviews'!$A$1:$S$136</oldFormula>
  </rdn>
  <rdn rId="0" localSheetId="8" customView="1" name="Z_3ACD5A93_9B0E_40EA_8179_EDF0714A0F5F_.wvu.FilterData" hidden="1" oldHidden="1">
    <formula>Estimates!$A$2:$BC$460</formula>
    <oldFormula>Estimates!$A$2:$BC$460</oldFormula>
  </rdn>
  <rdn rId="0" localSheetId="10" customView="1" name="Z_3ACD5A93_9B0E_40EA_8179_EDF0714A0F5F_.wvu.FilterData" hidden="1" oldHidden="1">
    <formula>'Open SWPRs'!$A$1:$H$615</formula>
    <oldFormula>'Open SWPRs'!$A$1:$H$615</oldFormula>
  </rdn>
  <rdn rId="0" localSheetId="12" customView="1" name="Z_3ACD5A93_9B0E_40EA_8179_EDF0714A0F5F_.wvu.FilterData" hidden="1" oldHidden="1">
    <formula>'Build Plan'!$D$3:$L$48</formula>
    <oldFormula>'Build Plan'!$D$3:$L$48</oldFormula>
  </rdn>
  <rcv guid="{3ACD5A93-9B0E-40EA-8179-EDF0714A0F5F}" action="add"/>
</revisions>
</file>

<file path=xl/revisions/revisionLog94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FAA25FCE-18C5-403C-9C68-9D1F88B3F7EB}" action="delete"/>
  <rdn rId="0" localSheetId="3" customView="1" name="Z_FAA25FCE_18C5_403C_9C68_9D1F88B3F7EB_.wvu.Rows" hidden="1" oldHidden="1">
    <formula>Plan!$489:$751</formula>
    <oldFormula>Plan!$489:$751</oldFormula>
  </rdn>
  <rdn rId="0" localSheetId="3" customView="1" name="Z_FAA25FCE_18C5_403C_9C68_9D1F88B3F7EB_.wvu.Cols" hidden="1" oldHidden="1">
    <formula>Plan!$I:$P,Plan!$S:$U,Plan!$BQ:$BT</formula>
    <oldFormula>Plan!$I:$P,Plan!$S:$U,Plan!$BQ:$BT</oldFormula>
  </rdn>
  <rdn rId="0" localSheetId="3" customView="1" name="Z_FAA25FCE_18C5_403C_9C68_9D1F88B3F7EB_.wvu.FilterData" hidden="1" oldHidden="1">
    <formula>Plan!$A$5:$BQ$469</formula>
    <oldFormula>Plan!$A$5:$BQ$469</oldFormula>
  </rdn>
  <rdn rId="0" localSheetId="4" customView="1" name="Z_FAA25FCE_18C5_403C_9C68_9D1F88B3F7EB_.wvu.FilterData" hidden="1" oldHidden="1">
    <formula>'Delivery Docs Plan'!$I$1:$I$38</formula>
    <oldFormula>'Delivery Docs Plan'!$I$1:$I$38</oldFormula>
  </rdn>
  <rdn rId="0" localSheetId="5" customView="1" name="Z_FAA25FCE_18C5_403C_9C68_9D1F88B3F7EB_.wvu.Rows" hidden="1" oldHidden="1">
    <formula>'PR Matrix'!$1:$1</formula>
    <oldFormula>'PR Matrix'!$1:$1</oldFormula>
  </rdn>
  <rdn rId="0" localSheetId="5" customView="1" name="Z_FAA25FCE_18C5_403C_9C68_9D1F88B3F7EB_.wvu.Cols" hidden="1" oldHidden="1">
    <formula>'PR Matrix'!$JJ:$XFD</formula>
    <oldFormula>'PR Matrix'!$JJ:$XFD</oldFormula>
  </rdn>
  <rdn rId="0" localSheetId="6" customView="1" name="Z_FAA25FCE_18C5_403C_9C68_9D1F88B3F7EB_.wvu.Cols" hidden="1" oldHidden="1">
    <formula>Allocation!$L:$XFD</formula>
    <oldFormula>Allocation!$L:$XFD</oldFormula>
  </rdn>
  <rdn rId="0" localSheetId="6" customView="1" name="Z_FAA25FCE_18C5_403C_9C68_9D1F88B3F7EB_.wvu.FilterData" hidden="1" oldHidden="1">
    <formula>Allocation!$A$1:$K$1</formula>
    <oldFormula>Allocation!$A$1:$K$1</oldFormula>
  </rdn>
  <rdn rId="0" localSheetId="7" customView="1" name="Z_FAA25FCE_18C5_403C_9C68_9D1F88B3F7EB_.wvu.FilterData" hidden="1" oldHidden="1">
    <formula>'SRS Reviews'!$A$1:$S$136</formula>
    <oldFormula>'SRS Reviews'!$A$1:$S$136</oldFormula>
  </rdn>
  <rdn rId="0" localSheetId="8" customView="1" name="Z_FAA25FCE_18C5_403C_9C68_9D1F88B3F7EB_.wvu.FilterData" hidden="1" oldHidden="1">
    <formula>Estimates!$A$2:$BC$460</formula>
    <oldFormula>Estimates!$A$2:$BC$460</oldFormula>
  </rdn>
  <rdn rId="0" localSheetId="10" customView="1" name="Z_FAA25FCE_18C5_403C_9C68_9D1F88B3F7EB_.wvu.FilterData" hidden="1" oldHidden="1">
    <formula>'Open SWPRs'!$A$1:$H$615</formula>
    <oldFormula>'Open SWPRs'!$A$1:$H$615</oldFormula>
  </rdn>
  <rdn rId="0" localSheetId="12" customView="1" name="Z_FAA25FCE_18C5_403C_9C68_9D1F88B3F7EB_.wvu.FilterData" hidden="1" oldHidden="1">
    <formula>'Build Plan'!$D$3:$L$48</formula>
    <oldFormula>'Build Plan'!$D$3:$L$48</oldFormula>
  </rdn>
  <rcv guid="{FAA25FCE-18C5-403C-9C68-9D1F88B3F7EB}" action="add"/>
</revisions>
</file>

<file path=xl/revisions/revisionLog94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6617" sId="3">
    <oc r="F187" t="inlineStr">
      <is>
        <t>6232, 6275, NFPR222</t>
      </is>
    </oc>
    <nc r="F187" t="inlineStr">
      <is>
        <t>6275, NFPR222</t>
      </is>
    </nc>
  </rcc>
  <rcv guid="{3ACD5A93-9B0E-40EA-8179-EDF0714A0F5F}" action="delete"/>
  <rdn rId="0" localSheetId="3" customView="1" name="Z_3ACD5A93_9B0E_40EA_8179_EDF0714A0F5F_.wvu.Rows" hidden="1" oldHidden="1">
    <formula>Plan!$489:$751</formula>
    <oldFormula>Plan!$489:$751</oldFormula>
  </rdn>
  <rdn rId="0" localSheetId="3" customView="1" name="Z_3ACD5A93_9B0E_40EA_8179_EDF0714A0F5F_.wvu.Cols" hidden="1" oldHidden="1">
    <formula>Plan!$S:$U,Plan!$BQ:$BT</formula>
    <oldFormula>Plan!$S:$U,Plan!$BQ:$BT</oldFormula>
  </rdn>
  <rdn rId="0" localSheetId="3" customView="1" name="Z_3ACD5A93_9B0E_40EA_8179_EDF0714A0F5F_.wvu.FilterData" hidden="1" oldHidden="1">
    <formula>Plan!$A$5:$BQ$469</formula>
    <oldFormula>Plan!$A$5:$BQ$469</oldFormula>
  </rdn>
  <rdn rId="0" localSheetId="4" customView="1" name="Z_3ACD5A93_9B0E_40EA_8179_EDF0714A0F5F_.wvu.FilterData" hidden="1" oldHidden="1">
    <formula>'Delivery Docs Plan'!$I$1:$I$38</formula>
    <oldFormula>'Delivery Docs Plan'!$I$1:$I$38</oldFormula>
  </rdn>
  <rdn rId="0" localSheetId="5" customView="1" name="Z_3ACD5A93_9B0E_40EA_8179_EDF0714A0F5F_.wvu.Rows" hidden="1" oldHidden="1">
    <formula>'PR Matrix'!$1:$1</formula>
    <oldFormula>'PR Matrix'!$1:$1</oldFormula>
  </rdn>
  <rdn rId="0" localSheetId="5" customView="1" name="Z_3ACD5A93_9B0E_40EA_8179_EDF0714A0F5F_.wvu.Cols" hidden="1" oldHidden="1">
    <formula>'PR Matrix'!$JJ:$XFD</formula>
    <oldFormula>'PR Matrix'!$JJ:$XFD</oldFormula>
  </rdn>
  <rdn rId="0" localSheetId="6" customView="1" name="Z_3ACD5A93_9B0E_40EA_8179_EDF0714A0F5F_.wvu.Cols" hidden="1" oldHidden="1">
    <formula>Allocation!$L:$XFD</formula>
    <oldFormula>Allocation!$L:$XFD</oldFormula>
  </rdn>
  <rdn rId="0" localSheetId="6" customView="1" name="Z_3ACD5A93_9B0E_40EA_8179_EDF0714A0F5F_.wvu.FilterData" hidden="1" oldHidden="1">
    <formula>Allocation!$A$1:$K$1</formula>
    <oldFormula>Allocation!$A$1:$K$1</oldFormula>
  </rdn>
  <rdn rId="0" localSheetId="7" customView="1" name="Z_3ACD5A93_9B0E_40EA_8179_EDF0714A0F5F_.wvu.FilterData" hidden="1" oldHidden="1">
    <formula>'SRS Reviews'!$A$1:$S$136</formula>
    <oldFormula>'SRS Reviews'!$A$1:$S$136</oldFormula>
  </rdn>
  <rdn rId="0" localSheetId="8" customView="1" name="Z_3ACD5A93_9B0E_40EA_8179_EDF0714A0F5F_.wvu.FilterData" hidden="1" oldHidden="1">
    <formula>Estimates!$A$2:$BC$460</formula>
    <oldFormula>Estimates!$A$2:$BC$460</oldFormula>
  </rdn>
  <rdn rId="0" localSheetId="10" customView="1" name="Z_3ACD5A93_9B0E_40EA_8179_EDF0714A0F5F_.wvu.FilterData" hidden="1" oldHidden="1">
    <formula>'Open SWPRs'!$A$1:$H$615</formula>
    <oldFormula>'Open SWPRs'!$A$1:$H$615</oldFormula>
  </rdn>
  <rdn rId="0" localSheetId="12" customView="1" name="Z_3ACD5A93_9B0E_40EA_8179_EDF0714A0F5F_.wvu.FilterData" hidden="1" oldHidden="1">
    <formula>'Build Plan'!$D$3:$L$48</formula>
    <oldFormula>'Build Plan'!$D$3:$L$48</oldFormula>
  </rdn>
  <rcv guid="{3ACD5A93-9B0E-40EA-8179-EDF0714A0F5F}" action="add"/>
</revisions>
</file>

<file path=xl/revisions/revisionLog94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AE09ED29-F6F7-475A-B5BB-3958EA691268}" action="delete"/>
  <rdn rId="0" localSheetId="3" customView="1" name="Z_AE09ED29_F6F7_475A_B5BB_3958EA691268_.wvu.Rows" hidden="1" oldHidden="1">
    <formula>Plan!$489:$751</formula>
    <oldFormula>Plan!$489:$751</oldFormula>
  </rdn>
  <rdn rId="0" localSheetId="3" customView="1" name="Z_AE09ED29_F6F7_475A_B5BB_3958EA691268_.wvu.Cols" hidden="1" oldHidden="1">
    <formula>Plan!$S:$U</formula>
    <oldFormula>Plan!$S:$U</oldFormula>
  </rdn>
  <rdn rId="0" localSheetId="3" customView="1" name="Z_AE09ED29_F6F7_475A_B5BB_3958EA691268_.wvu.FilterData" hidden="1" oldHidden="1">
    <formula>Plan!$A$5:$BQ$469</formula>
    <oldFormula>Plan!$A$5:$BQ$469</oldFormula>
  </rdn>
  <rdn rId="0" localSheetId="4" customView="1" name="Z_AE09ED29_F6F7_475A_B5BB_3958EA691268_.wvu.FilterData" hidden="1" oldHidden="1">
    <formula>'Delivery Docs Plan'!$I$1:$I$38</formula>
    <oldFormula>'Delivery Docs Plan'!$I$1:$I$38</oldFormula>
  </rdn>
  <rdn rId="0" localSheetId="5" customView="1" name="Z_AE09ED29_F6F7_475A_B5BB_3958EA691268_.wvu.Rows" hidden="1" oldHidden="1">
    <formula>'PR Matrix'!$1:$1</formula>
    <oldFormula>'PR Matrix'!$1:$1</oldFormula>
  </rdn>
  <rdn rId="0" localSheetId="5" customView="1" name="Z_AE09ED29_F6F7_475A_B5BB_3958EA691268_.wvu.Cols" hidden="1" oldHidden="1">
    <formula>'PR Matrix'!$JJ:$XFD</formula>
    <oldFormula>'PR Matrix'!$JJ:$XFD</oldFormula>
  </rdn>
  <rdn rId="0" localSheetId="6" customView="1" name="Z_AE09ED29_F6F7_475A_B5BB_3958EA691268_.wvu.Cols" hidden="1" oldHidden="1">
    <formula>Allocation!$L:$XFD</formula>
    <oldFormula>Allocation!$L:$XFD</oldFormula>
  </rdn>
  <rdn rId="0" localSheetId="6" customView="1" name="Z_AE09ED29_F6F7_475A_B5BB_3958EA691268_.wvu.FilterData" hidden="1" oldHidden="1">
    <formula>Allocation!$A$1:$K$1</formula>
    <oldFormula>Allocation!$A$1:$K$1</oldFormula>
  </rdn>
  <rdn rId="0" localSheetId="7" customView="1" name="Z_AE09ED29_F6F7_475A_B5BB_3958EA691268_.wvu.FilterData" hidden="1" oldHidden="1">
    <formula>'SRS Reviews'!$A$1:$S$136</formula>
    <oldFormula>'SRS Reviews'!$A$1:$S$136</oldFormula>
  </rdn>
  <rdn rId="0" localSheetId="8" customView="1" name="Z_AE09ED29_F6F7_475A_B5BB_3958EA691268_.wvu.FilterData" hidden="1" oldHidden="1">
    <formula>Estimates!$A$2:$BC$460</formula>
    <oldFormula>Estimates!$A$2:$BC$460</oldFormula>
  </rdn>
  <rdn rId="0" localSheetId="10" customView="1" name="Z_AE09ED29_F6F7_475A_B5BB_3958EA691268_.wvu.FilterData" hidden="1" oldHidden="1">
    <formula>'Open SWPRs'!$A$1:$H$615</formula>
    <oldFormula>'Open SWPRs'!$A$1:$H$615</oldFormula>
  </rdn>
  <rdn rId="0" localSheetId="12" customView="1" name="Z_AE09ED29_F6F7_475A_B5BB_3958EA691268_.wvu.FilterData" hidden="1" oldHidden="1">
    <formula>'Build Plan'!$D$3:$L$48</formula>
    <oldFormula>'Build Plan'!$D$3:$L$48</oldFormula>
  </rdn>
  <rcv guid="{AE09ED29-F6F7-475A-B5BB-3958EA691268}" action="add"/>
</revisions>
</file>

<file path=xl/revisions/revisionLog94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6642" sId="3" odxf="1" dxf="1">
    <oc r="BK13" t="inlineStr">
      <is>
        <t>KC</t>
      </is>
    </oc>
    <nc r="BK13" t="inlineStr">
      <is>
        <t>KC-PASS</t>
      </is>
    </nc>
    <ndxf>
      <fill>
        <patternFill patternType="solid">
          <bgColor rgb="FFFFC000"/>
        </patternFill>
      </fill>
    </ndxf>
  </rcc>
</revisions>
</file>

<file path=xl/revisions/revisionLog94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6643" sId="3">
    <oc r="AB187">
      <v>80</v>
    </oc>
    <nc r="AB187">
      <v>100</v>
    </nc>
  </rcc>
  <rcc rId="26644" sId="3">
    <oc r="AK187">
      <v>80</v>
    </oc>
    <nc r="AK187">
      <v>100</v>
    </nc>
  </rcc>
  <rcc rId="26645" sId="3">
    <oc r="BB187">
      <v>80</v>
    </oc>
    <nc r="BB187">
      <v>100</v>
    </nc>
  </rcc>
  <rcv guid="{AE09ED29-F6F7-475A-B5BB-3958EA691268}" action="delete"/>
  <rdn rId="0" localSheetId="3" customView="1" name="Z_AE09ED29_F6F7_475A_B5BB_3958EA691268_.wvu.Rows" hidden="1" oldHidden="1">
    <formula>Plan!$489:$751</formula>
    <oldFormula>Plan!$489:$751</oldFormula>
  </rdn>
  <rdn rId="0" localSheetId="3" customView="1" name="Z_AE09ED29_F6F7_475A_B5BB_3958EA691268_.wvu.Cols" hidden="1" oldHidden="1">
    <formula>Plan!$S:$U</formula>
    <oldFormula>Plan!$S:$U</oldFormula>
  </rdn>
  <rdn rId="0" localSheetId="3" customView="1" name="Z_AE09ED29_F6F7_475A_B5BB_3958EA691268_.wvu.FilterData" hidden="1" oldHidden="1">
    <formula>Plan!$A$5:$BQ$469</formula>
    <oldFormula>Plan!$A$5:$BQ$469</oldFormula>
  </rdn>
  <rdn rId="0" localSheetId="4" customView="1" name="Z_AE09ED29_F6F7_475A_B5BB_3958EA691268_.wvu.FilterData" hidden="1" oldHidden="1">
    <formula>'Delivery Docs Plan'!$I$1:$I$38</formula>
    <oldFormula>'Delivery Docs Plan'!$I$1:$I$38</oldFormula>
  </rdn>
  <rdn rId="0" localSheetId="5" customView="1" name="Z_AE09ED29_F6F7_475A_B5BB_3958EA691268_.wvu.Rows" hidden="1" oldHidden="1">
    <formula>'PR Matrix'!$1:$1</formula>
    <oldFormula>'PR Matrix'!$1:$1</oldFormula>
  </rdn>
  <rdn rId="0" localSheetId="5" customView="1" name="Z_AE09ED29_F6F7_475A_B5BB_3958EA691268_.wvu.Cols" hidden="1" oldHidden="1">
    <formula>'PR Matrix'!$JJ:$XFD</formula>
    <oldFormula>'PR Matrix'!$JJ:$XFD</oldFormula>
  </rdn>
  <rdn rId="0" localSheetId="6" customView="1" name="Z_AE09ED29_F6F7_475A_B5BB_3958EA691268_.wvu.Cols" hidden="1" oldHidden="1">
    <formula>Allocation!$L:$XFD</formula>
    <oldFormula>Allocation!$L:$XFD</oldFormula>
  </rdn>
  <rdn rId="0" localSheetId="6" customView="1" name="Z_AE09ED29_F6F7_475A_B5BB_3958EA691268_.wvu.FilterData" hidden="1" oldHidden="1">
    <formula>Allocation!$A$1:$K$1</formula>
    <oldFormula>Allocation!$A$1:$K$1</oldFormula>
  </rdn>
  <rdn rId="0" localSheetId="7" customView="1" name="Z_AE09ED29_F6F7_475A_B5BB_3958EA691268_.wvu.FilterData" hidden="1" oldHidden="1">
    <formula>'SRS Reviews'!$A$1:$S$136</formula>
    <oldFormula>'SRS Reviews'!$A$1:$S$136</oldFormula>
  </rdn>
  <rdn rId="0" localSheetId="8" customView="1" name="Z_AE09ED29_F6F7_475A_B5BB_3958EA691268_.wvu.FilterData" hidden="1" oldHidden="1">
    <formula>Estimates!$A$2:$BC$460</formula>
    <oldFormula>Estimates!$A$2:$BC$460</oldFormula>
  </rdn>
  <rdn rId="0" localSheetId="10" customView="1" name="Z_AE09ED29_F6F7_475A_B5BB_3958EA691268_.wvu.FilterData" hidden="1" oldHidden="1">
    <formula>'Open SWPRs'!$A$1:$H$615</formula>
    <oldFormula>'Open SWPRs'!$A$1:$H$615</oldFormula>
  </rdn>
  <rdn rId="0" localSheetId="12" customView="1" name="Z_AE09ED29_F6F7_475A_B5BB_3958EA691268_.wvu.FilterData" hidden="1" oldHidden="1">
    <formula>'Build Plan'!$D$3:$L$48</formula>
    <oldFormula>'Build Plan'!$D$3:$L$48</oldFormula>
  </rdn>
  <rcv guid="{AE09ED29-F6F7-475A-B5BB-3958EA691268}" action="add"/>
</revisions>
</file>

<file path=xl/revisions/revisionLog94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6658" sId="3">
    <oc r="BK21" t="inlineStr">
      <is>
        <t>KC</t>
      </is>
    </oc>
    <nc r="BK21" t="inlineStr">
      <is>
        <t>KC-PASS</t>
      </is>
    </nc>
  </rcc>
  <rcc rId="26659" sId="3">
    <oc r="BK73" t="inlineStr">
      <is>
        <t>KC</t>
      </is>
    </oc>
    <nc r="BK73" t="inlineStr">
      <is>
        <t>KC-PASS</t>
      </is>
    </nc>
  </rcc>
  <rcc rId="26660" sId="3">
    <oc r="BK77" t="inlineStr">
      <is>
        <t>KC</t>
      </is>
    </oc>
    <nc r="BK77" t="inlineStr">
      <is>
        <t>KC-PASS</t>
      </is>
    </nc>
  </rcc>
  <rcmt sheetId="3" cell="BK21" guid="{00000000-0000-0000-0000-000000000000}" action="delete" author="Chippa, Kiran"/>
  <rcmt sheetId="3" cell="BK21" guid="{09772C4F-F6D5-474C-8374-F027E0ECC876}" author="Chippa, Kiran" newLength="72"/>
  <rcmt sheetId="3" cell="BK77" guid="{3B8B03FA-35F3-4105-B721-417E103CEA94}" author="Chippa, Kiran" oldLength="63" newLength="60"/>
</revisions>
</file>

<file path=xl/revisions/revisionLog95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6661" sId="3">
    <oc r="BK77" t="inlineStr">
      <is>
        <t>KC-PASS</t>
      </is>
    </oc>
    <nc r="BK77" t="inlineStr">
      <is>
        <t>KC</t>
      </is>
    </nc>
  </rcc>
</revisions>
</file>

<file path=xl/revisions/revisionLog95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6662" sId="3">
    <oc r="BK135" t="inlineStr">
      <is>
        <t>KC</t>
      </is>
    </oc>
    <nc r="BK135" t="inlineStr">
      <is>
        <t>KC-PASS</t>
      </is>
    </nc>
  </rcc>
  <rcc rId="26663" sId="3" odxf="1" dxf="1">
    <oc r="BK136" t="inlineStr">
      <is>
        <t>KC</t>
      </is>
    </oc>
    <nc r="BK136" t="inlineStr">
      <is>
        <t>KC-PASS</t>
      </is>
    </nc>
    <ndxf>
      <fill>
        <patternFill patternType="solid">
          <bgColor rgb="FFFFC000"/>
        </patternFill>
      </fill>
    </ndxf>
  </rcc>
</revisions>
</file>

<file path=xl/revisions/revisionLog95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mt sheetId="3" cell="BK73" guid="{00000000-0000-0000-0000-000000000000}" action="delete" author="Chippa, Kiran"/>
  <rcmt sheetId="3" cell="BK77" guid="{00000000-0000-0000-0000-000000000000}" action="delete" author="Chippa, Kiran"/>
  <rcc rId="26664" sId="3">
    <oc r="BK77" t="inlineStr">
      <is>
        <t>KC</t>
      </is>
    </oc>
    <nc r="BK77" t="inlineStr">
      <is>
        <t>KC-PASS</t>
      </is>
    </nc>
  </rcc>
  <rcmt sheetId="3" cell="BK21" guid="{DE2738FB-F8EE-4CFC-AEB9-B30A7951E0F1}" author="Chippa, Kiran" oldLength="87" newLength="15"/>
  <rcmt sheetId="3" cell="BK73" guid="{478BA09C-7463-4F49-997B-6AA1B8BD418F}" author="Chippa, Kiran" newLength="52"/>
  <rcmt sheetId="3" cell="BK77" guid="{1376BA49-347E-43F1-8D92-80042CBA451E}" author="Chippa, Kiran" newLength="56"/>
</revisions>
</file>

<file path=xl/revisions/revisionLog95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6665" sId="3">
    <oc r="BD181">
      <v>80</v>
    </oc>
    <nc r="BD181">
      <v>100</v>
    </nc>
  </rcc>
  <rcv guid="{FAA25FCE-18C5-403C-9C68-9D1F88B3F7EB}" action="delete"/>
  <rdn rId="0" localSheetId="3" customView="1" name="Z_FAA25FCE_18C5_403C_9C68_9D1F88B3F7EB_.wvu.Rows" hidden="1" oldHidden="1">
    <formula>Plan!$489:$751</formula>
    <oldFormula>Plan!$489:$751</oldFormula>
  </rdn>
  <rdn rId="0" localSheetId="3" customView="1" name="Z_FAA25FCE_18C5_403C_9C68_9D1F88B3F7EB_.wvu.Cols" hidden="1" oldHidden="1">
    <formula>Plan!$I:$P,Plan!$S:$U,Plan!$BQ:$BT</formula>
    <oldFormula>Plan!$I:$P,Plan!$S:$U,Plan!$BQ:$BT</oldFormula>
  </rdn>
  <rdn rId="0" localSheetId="3" customView="1" name="Z_FAA25FCE_18C5_403C_9C68_9D1F88B3F7EB_.wvu.FilterData" hidden="1" oldHidden="1">
    <formula>Plan!$A$5:$BQ$469</formula>
    <oldFormula>Plan!$A$5:$BQ$469</oldFormula>
  </rdn>
  <rdn rId="0" localSheetId="4" customView="1" name="Z_FAA25FCE_18C5_403C_9C68_9D1F88B3F7EB_.wvu.FilterData" hidden="1" oldHidden="1">
    <formula>'Delivery Docs Plan'!$I$1:$I$38</formula>
    <oldFormula>'Delivery Docs Plan'!$I$1:$I$38</oldFormula>
  </rdn>
  <rdn rId="0" localSheetId="5" customView="1" name="Z_FAA25FCE_18C5_403C_9C68_9D1F88B3F7EB_.wvu.Rows" hidden="1" oldHidden="1">
    <formula>'PR Matrix'!$1:$1</formula>
    <oldFormula>'PR Matrix'!$1:$1</oldFormula>
  </rdn>
  <rdn rId="0" localSheetId="5" customView="1" name="Z_FAA25FCE_18C5_403C_9C68_9D1F88B3F7EB_.wvu.Cols" hidden="1" oldHidden="1">
    <formula>'PR Matrix'!$JJ:$XFD</formula>
    <oldFormula>'PR Matrix'!$JJ:$XFD</oldFormula>
  </rdn>
  <rdn rId="0" localSheetId="6" customView="1" name="Z_FAA25FCE_18C5_403C_9C68_9D1F88B3F7EB_.wvu.Cols" hidden="1" oldHidden="1">
    <formula>Allocation!$L:$XFD</formula>
    <oldFormula>Allocation!$L:$XFD</oldFormula>
  </rdn>
  <rdn rId="0" localSheetId="6" customView="1" name="Z_FAA25FCE_18C5_403C_9C68_9D1F88B3F7EB_.wvu.FilterData" hidden="1" oldHidden="1">
    <formula>Allocation!$A$1:$K$1</formula>
    <oldFormula>Allocation!$A$1:$K$1</oldFormula>
  </rdn>
  <rdn rId="0" localSheetId="7" customView="1" name="Z_FAA25FCE_18C5_403C_9C68_9D1F88B3F7EB_.wvu.FilterData" hidden="1" oldHidden="1">
    <formula>'SRS Reviews'!$A$1:$S$136</formula>
    <oldFormula>'SRS Reviews'!$A$1:$S$136</oldFormula>
  </rdn>
  <rdn rId="0" localSheetId="8" customView="1" name="Z_FAA25FCE_18C5_403C_9C68_9D1F88B3F7EB_.wvu.FilterData" hidden="1" oldHidden="1">
    <formula>Estimates!$A$2:$BC$460</formula>
    <oldFormula>Estimates!$A$2:$BC$460</oldFormula>
  </rdn>
  <rdn rId="0" localSheetId="10" customView="1" name="Z_FAA25FCE_18C5_403C_9C68_9D1F88B3F7EB_.wvu.FilterData" hidden="1" oldHidden="1">
    <formula>'Open SWPRs'!$A$1:$H$615</formula>
    <oldFormula>'Open SWPRs'!$A$1:$H$615</oldFormula>
  </rdn>
  <rdn rId="0" localSheetId="12" customView="1" name="Z_FAA25FCE_18C5_403C_9C68_9D1F88B3F7EB_.wvu.FilterData" hidden="1" oldHidden="1">
    <formula>'Build Plan'!$D$3:$L$48</formula>
    <oldFormula>'Build Plan'!$D$3:$L$48</oldFormula>
  </rdn>
  <rcv guid="{FAA25FCE-18C5-403C-9C68-9D1F88B3F7EB}" action="add"/>
</revisions>
</file>

<file path=xl/revisions/revisionLog95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6678" sId="3">
    <oc r="AR413">
      <v>90</v>
    </oc>
    <nc r="AR413">
      <v>100</v>
    </nc>
  </rcc>
  <rcc rId="26679" sId="3">
    <oc r="AR410">
      <v>99</v>
    </oc>
    <nc r="AR410">
      <v>100</v>
    </nc>
  </rcc>
  <rcc rId="26680" sId="3">
    <oc r="AR415">
      <v>99</v>
    </oc>
    <nc r="AR415">
      <v>100</v>
    </nc>
  </rcc>
  <rcc rId="26681" sId="3">
    <oc r="AR427">
      <v>99</v>
    </oc>
    <nc r="AR427">
      <v>100</v>
    </nc>
  </rcc>
  <rcv guid="{FAA25FCE-18C5-403C-9C68-9D1F88B3F7EB}" action="delete"/>
  <rdn rId="0" localSheetId="3" customView="1" name="Z_FAA25FCE_18C5_403C_9C68_9D1F88B3F7EB_.wvu.Rows" hidden="1" oldHidden="1">
    <formula>Plan!$489:$751</formula>
    <oldFormula>Plan!$489:$751</oldFormula>
  </rdn>
  <rdn rId="0" localSheetId="3" customView="1" name="Z_FAA25FCE_18C5_403C_9C68_9D1F88B3F7EB_.wvu.Cols" hidden="1" oldHidden="1">
    <formula>Plan!$I:$P,Plan!$S:$U,Plan!$BQ:$BT</formula>
    <oldFormula>Plan!$I:$P,Plan!$S:$U,Plan!$BQ:$BT</oldFormula>
  </rdn>
  <rdn rId="0" localSheetId="3" customView="1" name="Z_FAA25FCE_18C5_403C_9C68_9D1F88B3F7EB_.wvu.FilterData" hidden="1" oldHidden="1">
    <formula>Plan!$A$5:$BQ$469</formula>
    <oldFormula>Plan!$A$5:$BQ$469</oldFormula>
  </rdn>
  <rdn rId="0" localSheetId="4" customView="1" name="Z_FAA25FCE_18C5_403C_9C68_9D1F88B3F7EB_.wvu.FilterData" hidden="1" oldHidden="1">
    <formula>'Delivery Docs Plan'!$I$1:$I$38</formula>
    <oldFormula>'Delivery Docs Plan'!$I$1:$I$38</oldFormula>
  </rdn>
  <rdn rId="0" localSheetId="5" customView="1" name="Z_FAA25FCE_18C5_403C_9C68_9D1F88B3F7EB_.wvu.Rows" hidden="1" oldHidden="1">
    <formula>'PR Matrix'!$1:$1</formula>
    <oldFormula>'PR Matrix'!$1:$1</oldFormula>
  </rdn>
  <rdn rId="0" localSheetId="5" customView="1" name="Z_FAA25FCE_18C5_403C_9C68_9D1F88B3F7EB_.wvu.Cols" hidden="1" oldHidden="1">
    <formula>'PR Matrix'!$JJ:$XFD</formula>
    <oldFormula>'PR Matrix'!$JJ:$XFD</oldFormula>
  </rdn>
  <rdn rId="0" localSheetId="6" customView="1" name="Z_FAA25FCE_18C5_403C_9C68_9D1F88B3F7EB_.wvu.Cols" hidden="1" oldHidden="1">
    <formula>Allocation!$L:$XFD</formula>
    <oldFormula>Allocation!$L:$XFD</oldFormula>
  </rdn>
  <rdn rId="0" localSheetId="6" customView="1" name="Z_FAA25FCE_18C5_403C_9C68_9D1F88B3F7EB_.wvu.FilterData" hidden="1" oldHidden="1">
    <formula>Allocation!$A$1:$K$1</formula>
    <oldFormula>Allocation!$A$1:$K$1</oldFormula>
  </rdn>
  <rdn rId="0" localSheetId="7" customView="1" name="Z_FAA25FCE_18C5_403C_9C68_9D1F88B3F7EB_.wvu.FilterData" hidden="1" oldHidden="1">
    <formula>'SRS Reviews'!$A$1:$S$136</formula>
    <oldFormula>'SRS Reviews'!$A$1:$S$136</oldFormula>
  </rdn>
  <rdn rId="0" localSheetId="8" customView="1" name="Z_FAA25FCE_18C5_403C_9C68_9D1F88B3F7EB_.wvu.FilterData" hidden="1" oldHidden="1">
    <formula>Estimates!$A$2:$BC$460</formula>
    <oldFormula>Estimates!$A$2:$BC$460</oldFormula>
  </rdn>
  <rdn rId="0" localSheetId="10" customView="1" name="Z_FAA25FCE_18C5_403C_9C68_9D1F88B3F7EB_.wvu.FilterData" hidden="1" oldHidden="1">
    <formula>'Open SWPRs'!$A$1:$H$615</formula>
    <oldFormula>'Open SWPRs'!$A$1:$H$615</oldFormula>
  </rdn>
  <rdn rId="0" localSheetId="12" customView="1" name="Z_FAA25FCE_18C5_403C_9C68_9D1F88B3F7EB_.wvu.FilterData" hidden="1" oldHidden="1">
    <formula>'Build Plan'!$D$3:$L$48</formula>
    <oldFormula>'Build Plan'!$D$3:$L$48</oldFormula>
  </rdn>
  <rcv guid="{FAA25FCE-18C5-403C-9C68-9D1F88B3F7EB}" action="add"/>
</revisions>
</file>

<file path=xl/revisions/revisionLog95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6694" sId="3">
    <oc r="BK171" t="inlineStr">
      <is>
        <t>KC</t>
      </is>
    </oc>
    <nc r="BK171" t="inlineStr">
      <is>
        <t>KC-PASS</t>
      </is>
    </nc>
  </rcc>
  <rcc rId="26695" sId="3">
    <oc r="BK172" t="inlineStr">
      <is>
        <t>KC</t>
      </is>
    </oc>
    <nc r="BK172" t="inlineStr">
      <is>
        <t>KC-PASS</t>
      </is>
    </nc>
  </rcc>
  <rcc rId="26696" sId="3">
    <oc r="BK173" t="inlineStr">
      <is>
        <t>KC</t>
      </is>
    </oc>
    <nc r="BK173" t="inlineStr">
      <is>
        <t>KC-PASS</t>
      </is>
    </nc>
  </rcc>
  <rcc rId="26697" sId="3">
    <oc r="BK64" t="inlineStr">
      <is>
        <t>KC</t>
      </is>
    </oc>
    <nc r="BK64" t="inlineStr">
      <is>
        <t>KC-PASS</t>
      </is>
    </nc>
  </rcc>
  <rcmt sheetId="3" cell="BK64" guid="{118B3B51-ADE6-4A29-B5D1-B2E9325390AA}" author="Chippa, Kiran" newLength="76"/>
</revisions>
</file>

<file path=xl/revisions/revisionLog95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FAA25FCE-18C5-403C-9C68-9D1F88B3F7EB}" action="delete"/>
  <rdn rId="0" localSheetId="3" customView="1" name="Z_FAA25FCE_18C5_403C_9C68_9D1F88B3F7EB_.wvu.Rows" hidden="1" oldHidden="1">
    <formula>Plan!$489:$751</formula>
    <oldFormula>Plan!$489:$751</oldFormula>
  </rdn>
  <rdn rId="0" localSheetId="3" customView="1" name="Z_FAA25FCE_18C5_403C_9C68_9D1F88B3F7EB_.wvu.Cols" hidden="1" oldHidden="1">
    <formula>Plan!$I:$P,Plan!$S:$U,Plan!$BQ:$BT</formula>
    <oldFormula>Plan!$I:$P,Plan!$S:$U,Plan!$BQ:$BT</oldFormula>
  </rdn>
  <rdn rId="0" localSheetId="3" customView="1" name="Z_FAA25FCE_18C5_403C_9C68_9D1F88B3F7EB_.wvu.FilterData" hidden="1" oldHidden="1">
    <formula>Plan!$A$5:$BQ$469</formula>
    <oldFormula>Plan!$A$5:$BQ$469</oldFormula>
  </rdn>
  <rdn rId="0" localSheetId="4" customView="1" name="Z_FAA25FCE_18C5_403C_9C68_9D1F88B3F7EB_.wvu.FilterData" hidden="1" oldHidden="1">
    <formula>'Delivery Docs Plan'!$I$1:$I$38</formula>
    <oldFormula>'Delivery Docs Plan'!$I$1:$I$38</oldFormula>
  </rdn>
  <rdn rId="0" localSheetId="5" customView="1" name="Z_FAA25FCE_18C5_403C_9C68_9D1F88B3F7EB_.wvu.Rows" hidden="1" oldHidden="1">
    <formula>'PR Matrix'!$1:$1</formula>
    <oldFormula>'PR Matrix'!$1:$1</oldFormula>
  </rdn>
  <rdn rId="0" localSheetId="5" customView="1" name="Z_FAA25FCE_18C5_403C_9C68_9D1F88B3F7EB_.wvu.Cols" hidden="1" oldHidden="1">
    <formula>'PR Matrix'!$JJ:$XFD</formula>
    <oldFormula>'PR Matrix'!$JJ:$XFD</oldFormula>
  </rdn>
  <rdn rId="0" localSheetId="6" customView="1" name="Z_FAA25FCE_18C5_403C_9C68_9D1F88B3F7EB_.wvu.Cols" hidden="1" oldHidden="1">
    <formula>Allocation!$L:$XFD</formula>
    <oldFormula>Allocation!$L:$XFD</oldFormula>
  </rdn>
  <rdn rId="0" localSheetId="6" customView="1" name="Z_FAA25FCE_18C5_403C_9C68_9D1F88B3F7EB_.wvu.FilterData" hidden="1" oldHidden="1">
    <formula>Allocation!$A$1:$K$1</formula>
    <oldFormula>Allocation!$A$1:$K$1</oldFormula>
  </rdn>
  <rdn rId="0" localSheetId="7" customView="1" name="Z_FAA25FCE_18C5_403C_9C68_9D1F88B3F7EB_.wvu.FilterData" hidden="1" oldHidden="1">
    <formula>'SRS Reviews'!$A$1:$S$136</formula>
    <oldFormula>'SRS Reviews'!$A$1:$S$136</oldFormula>
  </rdn>
  <rdn rId="0" localSheetId="8" customView="1" name="Z_FAA25FCE_18C5_403C_9C68_9D1F88B3F7EB_.wvu.FilterData" hidden="1" oldHidden="1">
    <formula>Estimates!$A$2:$BC$460</formula>
    <oldFormula>Estimates!$A$2:$BC$460</oldFormula>
  </rdn>
  <rdn rId="0" localSheetId="10" customView="1" name="Z_FAA25FCE_18C5_403C_9C68_9D1F88B3F7EB_.wvu.FilterData" hidden="1" oldHidden="1">
    <formula>'Open SWPRs'!$A$1:$H$615</formula>
    <oldFormula>'Open SWPRs'!$A$1:$H$615</oldFormula>
  </rdn>
  <rdn rId="0" localSheetId="12" customView="1" name="Z_FAA25FCE_18C5_403C_9C68_9D1F88B3F7EB_.wvu.FilterData" hidden="1" oldHidden="1">
    <formula>'Build Plan'!$D$3:$L$48</formula>
    <oldFormula>'Build Plan'!$D$3:$L$48</oldFormula>
  </rdn>
  <rcv guid="{FAA25FCE-18C5-403C-9C68-9D1F88B3F7EB}" action="add"/>
</revisions>
</file>

<file path=xl/revisions/revisionLog95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6710" sId="3">
    <oc r="BK180" t="inlineStr">
      <is>
        <t>SN</t>
      </is>
    </oc>
    <nc r="BK180" t="inlineStr">
      <is>
        <t>SN-PASS</t>
      </is>
    </nc>
  </rcc>
  <rcc rId="26711" sId="3">
    <oc r="BK181" t="inlineStr">
      <is>
        <t>SN</t>
      </is>
    </oc>
    <nc r="BK181" t="inlineStr">
      <is>
        <t>SN-PASS</t>
      </is>
    </nc>
  </rcc>
  <rcc rId="26712" sId="3">
    <oc r="BK410" t="inlineStr">
      <is>
        <t>SN</t>
      </is>
    </oc>
    <nc r="BK410" t="inlineStr">
      <is>
        <t>SN-PASS</t>
      </is>
    </nc>
  </rcc>
  <rcmt sheetId="3" cell="BK410" guid="{43F48835-9993-49F6-953C-3725B5FE933A}" author="Nesarikar, Sumeet" newLength="59"/>
  <rcv guid="{FAA25FCE-18C5-403C-9C68-9D1F88B3F7EB}" action="delete"/>
  <rdn rId="0" localSheetId="3" customView="1" name="Z_FAA25FCE_18C5_403C_9C68_9D1F88B3F7EB_.wvu.Rows" hidden="1" oldHidden="1">
    <formula>Plan!$489:$751</formula>
    <oldFormula>Plan!$489:$751</oldFormula>
  </rdn>
  <rdn rId="0" localSheetId="3" customView="1" name="Z_FAA25FCE_18C5_403C_9C68_9D1F88B3F7EB_.wvu.Cols" hidden="1" oldHidden="1">
    <formula>Plan!$I:$P,Plan!$S:$U,Plan!$BQ:$BT</formula>
    <oldFormula>Plan!$I:$P,Plan!$S:$U,Plan!$BQ:$BT</oldFormula>
  </rdn>
  <rdn rId="0" localSheetId="3" customView="1" name="Z_FAA25FCE_18C5_403C_9C68_9D1F88B3F7EB_.wvu.FilterData" hidden="1" oldHidden="1">
    <formula>Plan!$A$5:$BQ$469</formula>
    <oldFormula>Plan!$A$5:$BQ$469</oldFormula>
  </rdn>
  <rdn rId="0" localSheetId="4" customView="1" name="Z_FAA25FCE_18C5_403C_9C68_9D1F88B3F7EB_.wvu.FilterData" hidden="1" oldHidden="1">
    <formula>'Delivery Docs Plan'!$I$1:$I$38</formula>
    <oldFormula>'Delivery Docs Plan'!$I$1:$I$38</oldFormula>
  </rdn>
  <rdn rId="0" localSheetId="5" customView="1" name="Z_FAA25FCE_18C5_403C_9C68_9D1F88B3F7EB_.wvu.Rows" hidden="1" oldHidden="1">
    <formula>'PR Matrix'!$1:$1</formula>
    <oldFormula>'PR Matrix'!$1:$1</oldFormula>
  </rdn>
  <rdn rId="0" localSheetId="5" customView="1" name="Z_FAA25FCE_18C5_403C_9C68_9D1F88B3F7EB_.wvu.Cols" hidden="1" oldHidden="1">
    <formula>'PR Matrix'!$JJ:$XFD</formula>
    <oldFormula>'PR Matrix'!$JJ:$XFD</oldFormula>
  </rdn>
  <rdn rId="0" localSheetId="6" customView="1" name="Z_FAA25FCE_18C5_403C_9C68_9D1F88B3F7EB_.wvu.Cols" hidden="1" oldHidden="1">
    <formula>Allocation!$L:$XFD</formula>
    <oldFormula>Allocation!$L:$XFD</oldFormula>
  </rdn>
  <rdn rId="0" localSheetId="6" customView="1" name="Z_FAA25FCE_18C5_403C_9C68_9D1F88B3F7EB_.wvu.FilterData" hidden="1" oldHidden="1">
    <formula>Allocation!$A$1:$K$1</formula>
    <oldFormula>Allocation!$A$1:$K$1</oldFormula>
  </rdn>
  <rdn rId="0" localSheetId="7" customView="1" name="Z_FAA25FCE_18C5_403C_9C68_9D1F88B3F7EB_.wvu.FilterData" hidden="1" oldHidden="1">
    <formula>'SRS Reviews'!$A$1:$S$136</formula>
    <oldFormula>'SRS Reviews'!$A$1:$S$136</oldFormula>
  </rdn>
  <rdn rId="0" localSheetId="8" customView="1" name="Z_FAA25FCE_18C5_403C_9C68_9D1F88B3F7EB_.wvu.FilterData" hidden="1" oldHidden="1">
    <formula>Estimates!$A$2:$BC$460</formula>
    <oldFormula>Estimates!$A$2:$BC$460</oldFormula>
  </rdn>
  <rdn rId="0" localSheetId="10" customView="1" name="Z_FAA25FCE_18C5_403C_9C68_9D1F88B3F7EB_.wvu.FilterData" hidden="1" oldHidden="1">
    <formula>'Open SWPRs'!$A$1:$H$615</formula>
    <oldFormula>'Open SWPRs'!$A$1:$H$615</oldFormula>
  </rdn>
  <rdn rId="0" localSheetId="12" customView="1" name="Z_FAA25FCE_18C5_403C_9C68_9D1F88B3F7EB_.wvu.FilterData" hidden="1" oldHidden="1">
    <formula>'Build Plan'!$D$3:$L$48</formula>
    <oldFormula>'Build Plan'!$D$3:$L$48</oldFormula>
  </rdn>
  <rcv guid="{FAA25FCE-18C5-403C-9C68-9D1F88B3F7EB}" action="add"/>
</revisions>
</file>

<file path=xl/revisions/revisionLog95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6725" sId="3">
    <oc r="AC187">
      <v>80</v>
    </oc>
    <nc r="AC187">
      <v>100</v>
    </nc>
  </rcc>
  <rcc rId="26726" sId="3">
    <oc r="AP187">
      <v>80</v>
    </oc>
    <nc r="AP187">
      <v>100</v>
    </nc>
  </rcc>
  <rcc rId="26727" sId="3">
    <nc r="AO187" t="inlineStr">
      <is>
        <t>Y</t>
      </is>
    </nc>
  </rcc>
  <rcc rId="26728" sId="3">
    <oc r="AQ187">
      <v>80</v>
    </oc>
    <nc r="AQ187">
      <v>100</v>
    </nc>
  </rcc>
  <rcc rId="26729" sId="3">
    <oc r="AR187">
      <v>80</v>
    </oc>
    <nc r="AR187">
      <v>100</v>
    </nc>
  </rcc>
  <rcc rId="26730" sId="3">
    <oc r="BD187">
      <v>80</v>
    </oc>
    <nc r="BD187">
      <v>100</v>
    </nc>
  </rcc>
</revisions>
</file>

<file path=xl/revisions/revisionLog95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6731" sId="3">
    <nc r="AO168" t="inlineStr">
      <is>
        <t>Y</t>
      </is>
    </nc>
  </rcc>
</revisions>
</file>

<file path=xl/revisions/revisionLog96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6732" sId="3">
    <nc r="AO170" t="inlineStr">
      <is>
        <t>Y</t>
      </is>
    </nc>
  </rcc>
  <rcc rId="26733" sId="3">
    <nc r="AP170">
      <v>99</v>
    </nc>
  </rcc>
  <rcc rId="26734" sId="3">
    <oc r="AC170">
      <v>80</v>
    </oc>
    <nc r="AC170">
      <v>99</v>
    </nc>
  </rcc>
  <rcv guid="{FAA25FCE-18C5-403C-9C68-9D1F88B3F7EB}" action="delete"/>
  <rdn rId="0" localSheetId="3" customView="1" name="Z_FAA25FCE_18C5_403C_9C68_9D1F88B3F7EB_.wvu.Rows" hidden="1" oldHidden="1">
    <formula>Plan!$489:$751</formula>
    <oldFormula>Plan!$489:$751</oldFormula>
  </rdn>
  <rdn rId="0" localSheetId="3" customView="1" name="Z_FAA25FCE_18C5_403C_9C68_9D1F88B3F7EB_.wvu.Cols" hidden="1" oldHidden="1">
    <formula>Plan!$I:$P,Plan!$S:$U,Plan!$BQ:$BT</formula>
    <oldFormula>Plan!$I:$P,Plan!$S:$U,Plan!$BQ:$BT</oldFormula>
  </rdn>
  <rdn rId="0" localSheetId="3" customView="1" name="Z_FAA25FCE_18C5_403C_9C68_9D1F88B3F7EB_.wvu.FilterData" hidden="1" oldHidden="1">
    <formula>Plan!$A$5:$BQ$469</formula>
    <oldFormula>Plan!$A$5:$BQ$469</oldFormula>
  </rdn>
  <rdn rId="0" localSheetId="4" customView="1" name="Z_FAA25FCE_18C5_403C_9C68_9D1F88B3F7EB_.wvu.FilterData" hidden="1" oldHidden="1">
    <formula>'Delivery Docs Plan'!$I$1:$I$38</formula>
    <oldFormula>'Delivery Docs Plan'!$I$1:$I$38</oldFormula>
  </rdn>
  <rdn rId="0" localSheetId="5" customView="1" name="Z_FAA25FCE_18C5_403C_9C68_9D1F88B3F7EB_.wvu.Rows" hidden="1" oldHidden="1">
    <formula>'PR Matrix'!$1:$1</formula>
    <oldFormula>'PR Matrix'!$1:$1</oldFormula>
  </rdn>
  <rdn rId="0" localSheetId="5" customView="1" name="Z_FAA25FCE_18C5_403C_9C68_9D1F88B3F7EB_.wvu.Cols" hidden="1" oldHidden="1">
    <formula>'PR Matrix'!$JJ:$XFD</formula>
    <oldFormula>'PR Matrix'!$JJ:$XFD</oldFormula>
  </rdn>
  <rdn rId="0" localSheetId="6" customView="1" name="Z_FAA25FCE_18C5_403C_9C68_9D1F88B3F7EB_.wvu.Cols" hidden="1" oldHidden="1">
    <formula>Allocation!$L:$XFD</formula>
    <oldFormula>Allocation!$L:$XFD</oldFormula>
  </rdn>
  <rdn rId="0" localSheetId="6" customView="1" name="Z_FAA25FCE_18C5_403C_9C68_9D1F88B3F7EB_.wvu.FilterData" hidden="1" oldHidden="1">
    <formula>Allocation!$A$1:$K$1</formula>
    <oldFormula>Allocation!$A$1:$K$1</oldFormula>
  </rdn>
  <rdn rId="0" localSheetId="7" customView="1" name="Z_FAA25FCE_18C5_403C_9C68_9D1F88B3F7EB_.wvu.FilterData" hidden="1" oldHidden="1">
    <formula>'SRS Reviews'!$A$1:$S$136</formula>
    <oldFormula>'SRS Reviews'!$A$1:$S$136</oldFormula>
  </rdn>
  <rdn rId="0" localSheetId="8" customView="1" name="Z_FAA25FCE_18C5_403C_9C68_9D1F88B3F7EB_.wvu.FilterData" hidden="1" oldHidden="1">
    <formula>Estimates!$A$2:$BC$460</formula>
    <oldFormula>Estimates!$A$2:$BC$460</oldFormula>
  </rdn>
  <rdn rId="0" localSheetId="10" customView="1" name="Z_FAA25FCE_18C5_403C_9C68_9D1F88B3F7EB_.wvu.FilterData" hidden="1" oldHidden="1">
    <formula>'Open SWPRs'!$A$1:$H$615</formula>
    <oldFormula>'Open SWPRs'!$A$1:$H$615</oldFormula>
  </rdn>
  <rdn rId="0" localSheetId="12" customView="1" name="Z_FAA25FCE_18C5_403C_9C68_9D1F88B3F7EB_.wvu.FilterData" hidden="1" oldHidden="1">
    <formula>'Build Plan'!$D$3:$L$48</formula>
    <oldFormula>'Build Plan'!$D$3:$L$48</oldFormula>
  </rdn>
  <rcv guid="{FAA25FCE-18C5-403C-9C68-9D1F88B3F7EB}" action="add"/>
</revisions>
</file>

<file path=xl/revisions/revisionLog96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6747" sId="3">
    <oc r="D170" t="inlineStr">
      <is>
        <t>NFPR2342</t>
      </is>
    </oc>
    <nc r="D170"/>
  </rcc>
  <rcc rId="26748" sId="3" quotePrefix="1">
    <oc r="F170">
      <v>6247</v>
    </oc>
    <nc r="F170" t="inlineStr">
      <is>
        <t>6247,NFPR2342</t>
      </is>
    </nc>
  </rcc>
  <rcv guid="{6C263B97-64ED-4CE6-9B05-42BE2811A349}" action="delete"/>
  <rdn rId="0" localSheetId="3" customView="1" name="Z_6C263B97_64ED_4CE6_9B05_42BE2811A349_.wvu.Rows" hidden="1" oldHidden="1">
    <formula>Plan!$489:$751</formula>
    <oldFormula>Plan!$489:$751</oldFormula>
  </rdn>
  <rdn rId="0" localSheetId="3" customView="1" name="Z_6C263B97_64ED_4CE6_9B05_42BE2811A349_.wvu.Cols" hidden="1" oldHidden="1">
    <formula>Plan!$S:$U,Plan!$BQ:$BT</formula>
    <oldFormula>Plan!$S:$U,Plan!$BQ:$BT</oldFormula>
  </rdn>
  <rdn rId="0" localSheetId="3" customView="1" name="Z_6C263B97_64ED_4CE6_9B05_42BE2811A349_.wvu.FilterData" hidden="1" oldHidden="1">
    <formula>Plan!$A$5:$BQ$469</formula>
    <oldFormula>Plan!$A$5:$BQ$469</oldFormula>
  </rdn>
  <rdn rId="0" localSheetId="4" customView="1" name="Z_6C263B97_64ED_4CE6_9B05_42BE2811A349_.wvu.FilterData" hidden="1" oldHidden="1">
    <formula>'Delivery Docs Plan'!$I$1:$I$38</formula>
    <oldFormula>'Delivery Docs Plan'!$I$1:$I$38</oldFormula>
  </rdn>
  <rdn rId="0" localSheetId="5" customView="1" name="Z_6C263B97_64ED_4CE6_9B05_42BE2811A349_.wvu.Rows" hidden="1" oldHidden="1">
    <formula>'PR Matrix'!$1:$1</formula>
    <oldFormula>'PR Matrix'!$1:$1</oldFormula>
  </rdn>
  <rdn rId="0" localSheetId="5" customView="1" name="Z_6C263B97_64ED_4CE6_9B05_42BE2811A349_.wvu.Cols" hidden="1" oldHidden="1">
    <formula>'PR Matrix'!$JJ:$XFD</formula>
    <oldFormula>'PR Matrix'!$JJ:$XFD</oldFormula>
  </rdn>
  <rdn rId="0" localSheetId="6" customView="1" name="Z_6C263B97_64ED_4CE6_9B05_42BE2811A349_.wvu.Cols" hidden="1" oldHidden="1">
    <formula>Allocation!$L:$XFD</formula>
    <oldFormula>Allocation!$L:$XFD</oldFormula>
  </rdn>
  <rdn rId="0" localSheetId="6" customView="1" name="Z_6C263B97_64ED_4CE6_9B05_42BE2811A349_.wvu.FilterData" hidden="1" oldHidden="1">
    <formula>Allocation!$A$1:$K$1</formula>
    <oldFormula>Allocation!$A$1:$K$1</oldFormula>
  </rdn>
  <rdn rId="0" localSheetId="7" customView="1" name="Z_6C263B97_64ED_4CE6_9B05_42BE2811A349_.wvu.FilterData" hidden="1" oldHidden="1">
    <formula>'SRS Reviews'!$A$1:$S$136</formula>
    <oldFormula>'SRS Reviews'!$A$1:$S$136</oldFormula>
  </rdn>
  <rdn rId="0" localSheetId="8" customView="1" name="Z_6C263B97_64ED_4CE6_9B05_42BE2811A349_.wvu.FilterData" hidden="1" oldHidden="1">
    <formula>Estimates!$A$2:$BC$460</formula>
    <oldFormula>Estimates!$A$2:$BC$460</oldFormula>
  </rdn>
  <rdn rId="0" localSheetId="10" customView="1" name="Z_6C263B97_64ED_4CE6_9B05_42BE2811A349_.wvu.FilterData" hidden="1" oldHidden="1">
    <formula>'Open SWPRs'!$A$1:$H$615</formula>
    <oldFormula>'Open SWPRs'!$A$1:$H$615</oldFormula>
  </rdn>
  <rdn rId="0" localSheetId="12" customView="1" name="Z_6C263B97_64ED_4CE6_9B05_42BE2811A349_.wvu.FilterData" hidden="1" oldHidden="1">
    <formula>'Build Plan'!$D$3:$L$48</formula>
    <oldFormula>'Build Plan'!$D$3:$L$48</oldFormula>
  </rdn>
  <rcv guid="{6C263B97-64ED-4CE6-9B05-42BE2811A349}" action="add"/>
</revisions>
</file>

<file path=xl/revisions/revisionLog96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mt sheetId="3" cell="BB170" guid="{00000000-0000-0000-0000-000000000000}" action="delete" author="Vinjamuri, Kalyan"/>
  <rcc rId="26761" sId="3">
    <oc r="BB170">
      <v>95</v>
    </oc>
    <nc r="BB170">
      <v>100</v>
    </nc>
  </rcc>
</revisions>
</file>

<file path=xl/revisions/revisionLog96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AP170" start="0" length="0">
    <dxf>
      <border outline="0">
        <right/>
      </border>
    </dxf>
  </rfmt>
  <rcc rId="26762" sId="3">
    <oc r="BK413" t="inlineStr">
      <is>
        <t>SN</t>
      </is>
    </oc>
    <nc r="BK413" t="inlineStr">
      <is>
        <t>SN-PASS</t>
      </is>
    </nc>
  </rcc>
  <rcc rId="26763" sId="3">
    <oc r="BK415" t="inlineStr">
      <is>
        <t>SN</t>
      </is>
    </oc>
    <nc r="BK415" t="inlineStr">
      <is>
        <t>SN-PASS</t>
      </is>
    </nc>
  </rcc>
  <rcc rId="26764" sId="3">
    <oc r="BK427" t="inlineStr">
      <is>
        <t>SN</t>
      </is>
    </oc>
    <nc r="BK427" t="inlineStr">
      <is>
        <t>SN-PASS</t>
      </is>
    </nc>
  </rcc>
  <rcmt sheetId="3" cell="BK427" guid="{0385D05E-D0C4-4B5D-8FE6-0B673FFD2F8B}" author="Nesarikar, Sumeet" newLength="44"/>
  <rcv guid="{FAA25FCE-18C5-403C-9C68-9D1F88B3F7EB}" action="delete"/>
  <rdn rId="0" localSheetId="3" customView="1" name="Z_FAA25FCE_18C5_403C_9C68_9D1F88B3F7EB_.wvu.Rows" hidden="1" oldHidden="1">
    <formula>Plan!$489:$751</formula>
    <oldFormula>Plan!$489:$751</oldFormula>
  </rdn>
  <rdn rId="0" localSheetId="3" customView="1" name="Z_FAA25FCE_18C5_403C_9C68_9D1F88B3F7EB_.wvu.Cols" hidden="1" oldHidden="1">
    <formula>Plan!$I:$P,Plan!$S:$U,Plan!$BQ:$BT</formula>
    <oldFormula>Plan!$I:$P,Plan!$S:$U,Plan!$BQ:$BT</oldFormula>
  </rdn>
  <rdn rId="0" localSheetId="3" customView="1" name="Z_FAA25FCE_18C5_403C_9C68_9D1F88B3F7EB_.wvu.FilterData" hidden="1" oldHidden="1">
    <formula>Plan!$A$5:$BQ$469</formula>
    <oldFormula>Plan!$A$5:$BQ$469</oldFormula>
  </rdn>
  <rdn rId="0" localSheetId="4" customView="1" name="Z_FAA25FCE_18C5_403C_9C68_9D1F88B3F7EB_.wvu.FilterData" hidden="1" oldHidden="1">
    <formula>'Delivery Docs Plan'!$I$1:$I$38</formula>
    <oldFormula>'Delivery Docs Plan'!$I$1:$I$38</oldFormula>
  </rdn>
  <rdn rId="0" localSheetId="5" customView="1" name="Z_FAA25FCE_18C5_403C_9C68_9D1F88B3F7EB_.wvu.Rows" hidden="1" oldHidden="1">
    <formula>'PR Matrix'!$1:$1</formula>
    <oldFormula>'PR Matrix'!$1:$1</oldFormula>
  </rdn>
  <rdn rId="0" localSheetId="5" customView="1" name="Z_FAA25FCE_18C5_403C_9C68_9D1F88B3F7EB_.wvu.Cols" hidden="1" oldHidden="1">
    <formula>'PR Matrix'!$JJ:$XFD</formula>
    <oldFormula>'PR Matrix'!$JJ:$XFD</oldFormula>
  </rdn>
  <rdn rId="0" localSheetId="6" customView="1" name="Z_FAA25FCE_18C5_403C_9C68_9D1F88B3F7EB_.wvu.Cols" hidden="1" oldHidden="1">
    <formula>Allocation!$L:$XFD</formula>
    <oldFormula>Allocation!$L:$XFD</oldFormula>
  </rdn>
  <rdn rId="0" localSheetId="6" customView="1" name="Z_FAA25FCE_18C5_403C_9C68_9D1F88B3F7EB_.wvu.FilterData" hidden="1" oldHidden="1">
    <formula>Allocation!$A$1:$K$1</formula>
    <oldFormula>Allocation!$A$1:$K$1</oldFormula>
  </rdn>
  <rdn rId="0" localSheetId="7" customView="1" name="Z_FAA25FCE_18C5_403C_9C68_9D1F88B3F7EB_.wvu.FilterData" hidden="1" oldHidden="1">
    <formula>'SRS Reviews'!$A$1:$S$136</formula>
    <oldFormula>'SRS Reviews'!$A$1:$S$136</oldFormula>
  </rdn>
  <rdn rId="0" localSheetId="8" customView="1" name="Z_FAA25FCE_18C5_403C_9C68_9D1F88B3F7EB_.wvu.FilterData" hidden="1" oldHidden="1">
    <formula>Estimates!$A$2:$BC$460</formula>
    <oldFormula>Estimates!$A$2:$BC$460</oldFormula>
  </rdn>
  <rdn rId="0" localSheetId="10" customView="1" name="Z_FAA25FCE_18C5_403C_9C68_9D1F88B3F7EB_.wvu.FilterData" hidden="1" oldHidden="1">
    <formula>'Open SWPRs'!$A$1:$H$615</formula>
    <oldFormula>'Open SWPRs'!$A$1:$H$615</oldFormula>
  </rdn>
  <rdn rId="0" localSheetId="12" customView="1" name="Z_FAA25FCE_18C5_403C_9C68_9D1F88B3F7EB_.wvu.FilterData" hidden="1" oldHidden="1">
    <formula>'Build Plan'!$D$3:$L$48</formula>
    <oldFormula>'Build Plan'!$D$3:$L$48</oldFormula>
  </rdn>
  <rcv guid="{FAA25FCE-18C5-403C-9C68-9D1F88B3F7EB}" action="add"/>
</revisions>
</file>

<file path=xl/revisions/revisionLog96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FAA25FCE-18C5-403C-9C68-9D1F88B3F7EB}" action="delete"/>
  <rdn rId="0" localSheetId="3" customView="1" name="Z_FAA25FCE_18C5_403C_9C68_9D1F88B3F7EB_.wvu.Rows" hidden="1" oldHidden="1">
    <formula>Plan!$489:$751</formula>
    <oldFormula>Plan!$489:$751</oldFormula>
  </rdn>
  <rdn rId="0" localSheetId="3" customView="1" name="Z_FAA25FCE_18C5_403C_9C68_9D1F88B3F7EB_.wvu.Cols" hidden="1" oldHidden="1">
    <formula>Plan!$I:$P,Plan!$S:$U,Plan!$BQ:$BT</formula>
    <oldFormula>Plan!$I:$P,Plan!$S:$U,Plan!$BQ:$BT</oldFormula>
  </rdn>
  <rdn rId="0" localSheetId="3" customView="1" name="Z_FAA25FCE_18C5_403C_9C68_9D1F88B3F7EB_.wvu.FilterData" hidden="1" oldHidden="1">
    <formula>Plan!$A$5:$BQ$469</formula>
    <oldFormula>Plan!$A$5:$BQ$469</oldFormula>
  </rdn>
  <rdn rId="0" localSheetId="4" customView="1" name="Z_FAA25FCE_18C5_403C_9C68_9D1F88B3F7EB_.wvu.FilterData" hidden="1" oldHidden="1">
    <formula>'Delivery Docs Plan'!$I$1:$I$38</formula>
    <oldFormula>'Delivery Docs Plan'!$I$1:$I$38</oldFormula>
  </rdn>
  <rdn rId="0" localSheetId="5" customView="1" name="Z_FAA25FCE_18C5_403C_9C68_9D1F88B3F7EB_.wvu.Rows" hidden="1" oldHidden="1">
    <formula>'PR Matrix'!$1:$1</formula>
    <oldFormula>'PR Matrix'!$1:$1</oldFormula>
  </rdn>
  <rdn rId="0" localSheetId="5" customView="1" name="Z_FAA25FCE_18C5_403C_9C68_9D1F88B3F7EB_.wvu.Cols" hidden="1" oldHidden="1">
    <formula>'PR Matrix'!$JJ:$XFD</formula>
    <oldFormula>'PR Matrix'!$JJ:$XFD</oldFormula>
  </rdn>
  <rdn rId="0" localSheetId="6" customView="1" name="Z_FAA25FCE_18C5_403C_9C68_9D1F88B3F7EB_.wvu.Cols" hidden="1" oldHidden="1">
    <formula>Allocation!$L:$XFD</formula>
    <oldFormula>Allocation!$L:$XFD</oldFormula>
  </rdn>
  <rdn rId="0" localSheetId="6" customView="1" name="Z_FAA25FCE_18C5_403C_9C68_9D1F88B3F7EB_.wvu.FilterData" hidden="1" oldHidden="1">
    <formula>Allocation!$A$1:$K$1</formula>
    <oldFormula>Allocation!$A$1:$K$1</oldFormula>
  </rdn>
  <rdn rId="0" localSheetId="7" customView="1" name="Z_FAA25FCE_18C5_403C_9C68_9D1F88B3F7EB_.wvu.FilterData" hidden="1" oldHidden="1">
    <formula>'SRS Reviews'!$A$1:$S$136</formula>
    <oldFormula>'SRS Reviews'!$A$1:$S$136</oldFormula>
  </rdn>
  <rdn rId="0" localSheetId="8" customView="1" name="Z_FAA25FCE_18C5_403C_9C68_9D1F88B3F7EB_.wvu.FilterData" hidden="1" oldHidden="1">
    <formula>Estimates!$A$2:$BC$460</formula>
    <oldFormula>Estimates!$A$2:$BC$460</oldFormula>
  </rdn>
  <rdn rId="0" localSheetId="10" customView="1" name="Z_FAA25FCE_18C5_403C_9C68_9D1F88B3F7EB_.wvu.FilterData" hidden="1" oldHidden="1">
    <formula>'Open SWPRs'!$A$1:$H$615</formula>
    <oldFormula>'Open SWPRs'!$A$1:$H$615</oldFormula>
  </rdn>
  <rdn rId="0" localSheetId="12" customView="1" name="Z_FAA25FCE_18C5_403C_9C68_9D1F88B3F7EB_.wvu.FilterData" hidden="1" oldHidden="1">
    <formula>'Build Plan'!$D$3:$L$48</formula>
    <oldFormula>'Build Plan'!$D$3:$L$48</oldFormula>
  </rdn>
  <rcv guid="{FAA25FCE-18C5-403C-9C68-9D1F88B3F7EB}" action="add"/>
</revisions>
</file>

<file path=xl/revisions/revisionLog96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BJ170">
    <dxf>
      <numFmt numFmtId="0" formatCode="General"/>
    </dxf>
  </rfmt>
  <rfmt sheetId="3" sqref="F5:H5 Q5:R5 V5:AW5 F13:H13 Q13:R13 V13:AW13 F21:H21 Q21:R21 V21:AW21 F64:H64 Q64:R64 V64:AW64 F73:H73 Q73:R73 V73:AW73 F77:H77 Q77:R77 V77:AW77 F135:H136 Q135:R136 V135:AW136 F168:H168 Q168:R168 V168:AW168 F170:H173 Q170:R173 V170:AW173 F180:H181 Q180:R181 V180:AW181 F187:H187 Q187:R187 V187:AW187 F209:H209 Q209:R209 V209:AW209 F226:H226 Q226:R226 V226:AW226 F297:H299 Q297:R299 V297:AW299 F316:H316 Q316:R316 V316:AW316 F410:H410 Q410:R410 V410:AW410 F413:H413 Q413:R413 V413:AW413 F415:H415 Q415:R415 V415:AW415 F427:H427 Q427:R427 V427:AW427 F470:H473 Q470:R473 V470:AW473">
    <dxf>
      <numFmt numFmtId="0" formatCode="General"/>
    </dxf>
  </rfmt>
  <rfmt sheetId="3" sqref="AY5:BO5 AY13:BO13 AY21:BO21 AY64:BO64 AY73:BO73 AY77:BO77 AY135:BO136 AY168:BO168 AY170:BO173 AY180:BO181 AY187:BO187 AY209:BO209 AY226:BO226 AY297:BO299 AY316:BO316 AY410:BO410 AY413:BO413 AY415:BO415 AY427:BO427 AY470:BO475">
    <dxf>
      <numFmt numFmtId="0" formatCode="General"/>
    </dxf>
  </rfmt>
  <rfmt sheetId="3" sqref="A477:H488 Q477:R488 V477:X488 A752:H777 Q752:R777 V752:X777">
    <dxf>
      <numFmt numFmtId="0" formatCode="General"/>
    </dxf>
  </rfmt>
  <rfmt sheetId="3" sqref="F482:F483">
    <dxf>
      <numFmt numFmtId="19" formatCode="dd/mm/yyyy"/>
    </dxf>
  </rfmt>
  <rfmt sheetId="3" sqref="F485">
    <dxf>
      <numFmt numFmtId="19" formatCode="dd/mm/yyyy"/>
    </dxf>
  </rfmt>
  <rcv guid="{FAA25FCE-18C5-403C-9C68-9D1F88B3F7EB}" action="delete"/>
  <rdn rId="0" localSheetId="3" customView="1" name="Z_FAA25FCE_18C5_403C_9C68_9D1F88B3F7EB_.wvu.Rows" hidden="1" oldHidden="1">
    <formula>Plan!$489:$751</formula>
    <oldFormula>Plan!$489:$751</oldFormula>
  </rdn>
  <rdn rId="0" localSheetId="3" customView="1" name="Z_FAA25FCE_18C5_403C_9C68_9D1F88B3F7EB_.wvu.Cols" hidden="1" oldHidden="1">
    <formula>Plan!$I:$P,Plan!$S:$U,Plan!$BQ:$BT</formula>
    <oldFormula>Plan!$I:$P,Plan!$S:$U,Plan!$BQ:$BT</oldFormula>
  </rdn>
  <rdn rId="0" localSheetId="3" customView="1" name="Z_FAA25FCE_18C5_403C_9C68_9D1F88B3F7EB_.wvu.FilterData" hidden="1" oldHidden="1">
    <formula>Plan!$A$5:$BQ$469</formula>
    <oldFormula>Plan!$A$5:$BQ$469</oldFormula>
  </rdn>
  <rdn rId="0" localSheetId="4" customView="1" name="Z_FAA25FCE_18C5_403C_9C68_9D1F88B3F7EB_.wvu.FilterData" hidden="1" oldHidden="1">
    <formula>'Delivery Docs Plan'!$I$1:$I$38</formula>
    <oldFormula>'Delivery Docs Plan'!$I$1:$I$38</oldFormula>
  </rdn>
  <rdn rId="0" localSheetId="5" customView="1" name="Z_FAA25FCE_18C5_403C_9C68_9D1F88B3F7EB_.wvu.Rows" hidden="1" oldHidden="1">
    <formula>'PR Matrix'!$1:$1</formula>
    <oldFormula>'PR Matrix'!$1:$1</oldFormula>
  </rdn>
  <rdn rId="0" localSheetId="5" customView="1" name="Z_FAA25FCE_18C5_403C_9C68_9D1F88B3F7EB_.wvu.Cols" hidden="1" oldHidden="1">
    <formula>'PR Matrix'!$JJ:$XFD</formula>
    <oldFormula>'PR Matrix'!$JJ:$XFD</oldFormula>
  </rdn>
  <rdn rId="0" localSheetId="6" customView="1" name="Z_FAA25FCE_18C5_403C_9C68_9D1F88B3F7EB_.wvu.Cols" hidden="1" oldHidden="1">
    <formula>Allocation!$L:$XFD</formula>
    <oldFormula>Allocation!$L:$XFD</oldFormula>
  </rdn>
  <rdn rId="0" localSheetId="6" customView="1" name="Z_FAA25FCE_18C5_403C_9C68_9D1F88B3F7EB_.wvu.FilterData" hidden="1" oldHidden="1">
    <formula>Allocation!$A$1:$K$1</formula>
    <oldFormula>Allocation!$A$1:$K$1</oldFormula>
  </rdn>
  <rdn rId="0" localSheetId="7" customView="1" name="Z_FAA25FCE_18C5_403C_9C68_9D1F88B3F7EB_.wvu.FilterData" hidden="1" oldHidden="1">
    <formula>'SRS Reviews'!$A$1:$S$136</formula>
    <oldFormula>'SRS Reviews'!$A$1:$S$136</oldFormula>
  </rdn>
  <rdn rId="0" localSheetId="8" customView="1" name="Z_FAA25FCE_18C5_403C_9C68_9D1F88B3F7EB_.wvu.FilterData" hidden="1" oldHidden="1">
    <formula>Estimates!$A$2:$BC$460</formula>
    <oldFormula>Estimates!$A$2:$BC$460</oldFormula>
  </rdn>
  <rdn rId="0" localSheetId="10" customView="1" name="Z_FAA25FCE_18C5_403C_9C68_9D1F88B3F7EB_.wvu.FilterData" hidden="1" oldHidden="1">
    <formula>'Open SWPRs'!$A$1:$H$615</formula>
    <oldFormula>'Open SWPRs'!$A$1:$H$615</oldFormula>
  </rdn>
  <rdn rId="0" localSheetId="12" customView="1" name="Z_FAA25FCE_18C5_403C_9C68_9D1F88B3F7EB_.wvu.FilterData" hidden="1" oldHidden="1">
    <formula>'Build Plan'!$D$3:$L$48</formula>
    <oldFormula>'Build Plan'!$D$3:$L$48</oldFormula>
  </rdn>
  <rcv guid="{FAA25FCE-18C5-403C-9C68-9D1F88B3F7EB}" action="add"/>
</revisions>
</file>

<file path=xl/revisions/revisionLog96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4" sqref="A2:S41">
    <dxf>
      <numFmt numFmtId="0" formatCode="General"/>
    </dxf>
  </rfmt>
  <rfmt sheetId="5" sqref="A1:XFD1048576">
    <dxf>
      <numFmt numFmtId="0" formatCode="General"/>
    </dxf>
  </rfmt>
  <rfmt sheetId="8" sqref="E10:F10 E18:F18 E60:F60 E68:F68 E72:F72 E130:F131 E162:F162 E164:F167 E174:F175 E181:F181 E203:F203 E219:F219 E290:F292 E309:F309 E402:F402 E405:F405 E407:F407 E419:F419">
    <dxf>
      <numFmt numFmtId="0" formatCode="General"/>
    </dxf>
  </rfmt>
  <rfmt sheetId="8" sqref="AW402:AY402 AW405:AY405 AW407:AY407 AW419:AY419">
    <dxf>
      <numFmt numFmtId="0" formatCode="General"/>
    </dxf>
  </rfmt>
  <rcv guid="{FAA25FCE-18C5-403C-9C68-9D1F88B3F7EB}" action="delete"/>
  <rdn rId="0" localSheetId="3" customView="1" name="Z_FAA25FCE_18C5_403C_9C68_9D1F88B3F7EB_.wvu.Rows" hidden="1" oldHidden="1">
    <formula>Plan!$489:$751</formula>
    <oldFormula>Plan!$489:$751</oldFormula>
  </rdn>
  <rdn rId="0" localSheetId="3" customView="1" name="Z_FAA25FCE_18C5_403C_9C68_9D1F88B3F7EB_.wvu.Cols" hidden="1" oldHidden="1">
    <formula>Plan!$I:$P,Plan!$S:$U,Plan!$BQ:$BT</formula>
    <oldFormula>Plan!$I:$P,Plan!$S:$U,Plan!$BQ:$BT</oldFormula>
  </rdn>
  <rdn rId="0" localSheetId="3" customView="1" name="Z_FAA25FCE_18C5_403C_9C68_9D1F88B3F7EB_.wvu.FilterData" hidden="1" oldHidden="1">
    <formula>Plan!$A$5:$BQ$469</formula>
    <oldFormula>Plan!$A$5:$BQ$469</oldFormula>
  </rdn>
  <rdn rId="0" localSheetId="4" customView="1" name="Z_FAA25FCE_18C5_403C_9C68_9D1F88B3F7EB_.wvu.FilterData" hidden="1" oldHidden="1">
    <formula>'Delivery Docs Plan'!$I$1:$I$38</formula>
    <oldFormula>'Delivery Docs Plan'!$I$1:$I$38</oldFormula>
  </rdn>
  <rdn rId="0" localSheetId="5" customView="1" name="Z_FAA25FCE_18C5_403C_9C68_9D1F88B3F7EB_.wvu.Rows" hidden="1" oldHidden="1">
    <formula>'PR Matrix'!$1:$1</formula>
    <oldFormula>'PR Matrix'!$1:$1</oldFormula>
  </rdn>
  <rdn rId="0" localSheetId="5" customView="1" name="Z_FAA25FCE_18C5_403C_9C68_9D1F88B3F7EB_.wvu.Cols" hidden="1" oldHidden="1">
    <formula>'PR Matrix'!$JJ:$XFD</formula>
    <oldFormula>'PR Matrix'!$JJ:$XFD</oldFormula>
  </rdn>
  <rdn rId="0" localSheetId="6" customView="1" name="Z_FAA25FCE_18C5_403C_9C68_9D1F88B3F7EB_.wvu.Cols" hidden="1" oldHidden="1">
    <formula>Allocation!$L:$XFD</formula>
    <oldFormula>Allocation!$L:$XFD</oldFormula>
  </rdn>
  <rdn rId="0" localSheetId="6" customView="1" name="Z_FAA25FCE_18C5_403C_9C68_9D1F88B3F7EB_.wvu.FilterData" hidden="1" oldHidden="1">
    <formula>Allocation!$A$1:$K$1</formula>
    <oldFormula>Allocation!$A$1:$K$1</oldFormula>
  </rdn>
  <rdn rId="0" localSheetId="7" customView="1" name="Z_FAA25FCE_18C5_403C_9C68_9D1F88B3F7EB_.wvu.FilterData" hidden="1" oldHidden="1">
    <formula>'SRS Reviews'!$A$1:$S$136</formula>
    <oldFormula>'SRS Reviews'!$A$1:$S$136</oldFormula>
  </rdn>
  <rdn rId="0" localSheetId="8" customView="1" name="Z_FAA25FCE_18C5_403C_9C68_9D1F88B3F7EB_.wvu.FilterData" hidden="1" oldHidden="1">
    <formula>Estimates!$A$2:$BC$460</formula>
    <oldFormula>Estimates!$A$2:$BC$460</oldFormula>
  </rdn>
  <rdn rId="0" localSheetId="10" customView="1" name="Z_FAA25FCE_18C5_403C_9C68_9D1F88B3F7EB_.wvu.FilterData" hidden="1" oldHidden="1">
    <formula>'Open SWPRs'!$A$1:$H$615</formula>
    <oldFormula>'Open SWPRs'!$A$1:$H$615</oldFormula>
  </rdn>
  <rdn rId="0" localSheetId="12" customView="1" name="Z_FAA25FCE_18C5_403C_9C68_9D1F88B3F7EB_.wvu.FilterData" hidden="1" oldHidden="1">
    <formula>'Build Plan'!$D$3:$L$48</formula>
    <oldFormula>'Build Plan'!$D$3:$L$48</oldFormula>
  </rdn>
  <rcv guid="{FAA25FCE-18C5-403C-9C68-9D1F88B3F7EB}" action="add"/>
</revisions>
</file>

<file path=xl/revisions/revisionLog96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FAA25FCE-18C5-403C-9C68-9D1F88B3F7EB}" action="delete"/>
  <rdn rId="0" localSheetId="3" customView="1" name="Z_FAA25FCE_18C5_403C_9C68_9D1F88B3F7EB_.wvu.Rows" hidden="1" oldHidden="1">
    <formula>Plan!$489:$751</formula>
    <oldFormula>Plan!$489:$751</oldFormula>
  </rdn>
  <rdn rId="0" localSheetId="3" customView="1" name="Z_FAA25FCE_18C5_403C_9C68_9D1F88B3F7EB_.wvu.Cols" hidden="1" oldHidden="1">
    <formula>Plan!$I:$P,Plan!$S:$U,Plan!$BQ:$BT</formula>
    <oldFormula>Plan!$I:$P,Plan!$S:$U,Plan!$BQ:$BT</oldFormula>
  </rdn>
  <rdn rId="0" localSheetId="3" customView="1" name="Z_FAA25FCE_18C5_403C_9C68_9D1F88B3F7EB_.wvu.FilterData" hidden="1" oldHidden="1">
    <formula>Plan!$A$5:$BQ$469</formula>
    <oldFormula>Plan!$A$5:$BQ$469</oldFormula>
  </rdn>
  <rdn rId="0" localSheetId="4" customView="1" name="Z_FAA25FCE_18C5_403C_9C68_9D1F88B3F7EB_.wvu.FilterData" hidden="1" oldHidden="1">
    <formula>'Delivery Docs Plan'!$I$1:$I$38</formula>
    <oldFormula>'Delivery Docs Plan'!$I$1:$I$38</oldFormula>
  </rdn>
  <rdn rId="0" localSheetId="5" customView="1" name="Z_FAA25FCE_18C5_403C_9C68_9D1F88B3F7EB_.wvu.Rows" hidden="1" oldHidden="1">
    <formula>'PR Matrix'!$1:$1</formula>
    <oldFormula>'PR Matrix'!$1:$1</oldFormula>
  </rdn>
  <rdn rId="0" localSheetId="5" customView="1" name="Z_FAA25FCE_18C5_403C_9C68_9D1F88B3F7EB_.wvu.Cols" hidden="1" oldHidden="1">
    <formula>'PR Matrix'!$JJ:$XFD</formula>
    <oldFormula>'PR Matrix'!$JJ:$XFD</oldFormula>
  </rdn>
  <rdn rId="0" localSheetId="6" customView="1" name="Z_FAA25FCE_18C5_403C_9C68_9D1F88B3F7EB_.wvu.Cols" hidden="1" oldHidden="1">
    <formula>Allocation!$L:$XFD</formula>
    <oldFormula>Allocation!$L:$XFD</oldFormula>
  </rdn>
  <rdn rId="0" localSheetId="6" customView="1" name="Z_FAA25FCE_18C5_403C_9C68_9D1F88B3F7EB_.wvu.FilterData" hidden="1" oldHidden="1">
    <formula>Allocation!$A$1:$K$1</formula>
    <oldFormula>Allocation!$A$1:$K$1</oldFormula>
  </rdn>
  <rdn rId="0" localSheetId="7" customView="1" name="Z_FAA25FCE_18C5_403C_9C68_9D1F88B3F7EB_.wvu.FilterData" hidden="1" oldHidden="1">
    <formula>'SRS Reviews'!$A$1:$S$136</formula>
    <oldFormula>'SRS Reviews'!$A$1:$S$136</oldFormula>
  </rdn>
  <rdn rId="0" localSheetId="8" customView="1" name="Z_FAA25FCE_18C5_403C_9C68_9D1F88B3F7EB_.wvu.FilterData" hidden="1" oldHidden="1">
    <formula>Estimates!$A$2:$BC$460</formula>
    <oldFormula>Estimates!$A$2:$BC$460</oldFormula>
  </rdn>
  <rdn rId="0" localSheetId="10" customView="1" name="Z_FAA25FCE_18C5_403C_9C68_9D1F88B3F7EB_.wvu.FilterData" hidden="1" oldHidden="1">
    <formula>'Open SWPRs'!$A$1:$H$615</formula>
    <oldFormula>'Open SWPRs'!$A$1:$H$615</oldFormula>
  </rdn>
  <rdn rId="0" localSheetId="12" customView="1" name="Z_FAA25FCE_18C5_403C_9C68_9D1F88B3F7EB_.wvu.FilterData" hidden="1" oldHidden="1">
    <formula>'Build Plan'!$D$3:$L$48</formula>
    <oldFormula>'Build Plan'!$D$3:$L$48</oldFormula>
  </rdn>
  <rcv guid="{FAA25FCE-18C5-403C-9C68-9D1F88B3F7EB}" action="add"/>
</revisions>
</file>

<file path=xl/revisions/revisionLog96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6825" sId="3">
    <oc r="BD170">
      <v>80</v>
    </oc>
    <nc r="BD170">
      <v>99</v>
    </nc>
  </rcc>
  <rcmt sheetId="3" cell="BD170" guid="{08872FFC-2907-43D8-852B-E0AE416DB980}" author="Vuppulury, Agam" newLength="55"/>
</revisions>
</file>

<file path=xl/revisions/revisionLog96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rc rId="26826" sId="4" ref="A32:XFD32" action="insertRow"/>
  <rfmt sheetId="4" sqref="A32" start="0" length="0">
    <dxf>
      <numFmt numFmtId="174" formatCode="[$-809]dd\ mmmm\ yyyy;@"/>
    </dxf>
  </rfmt>
  <rcc rId="26827" sId="4" odxf="1" dxf="1">
    <nc r="B32" t="inlineStr">
      <is>
        <t>Trent XWB EEC Software Array Accesses Analysis</t>
      </is>
    </nc>
    <odxf>
      <numFmt numFmtId="0" formatCode="General"/>
    </odxf>
    <ndxf>
      <numFmt numFmtId="174" formatCode="[$-809]dd\ mmmm\ yyyy;@"/>
    </ndxf>
  </rcc>
  <rcc rId="26828" sId="4" odxf="1" dxf="1">
    <nc r="C32" t="inlineStr">
      <is>
        <t>JXW001/3155</t>
      </is>
    </nc>
    <odxf>
      <numFmt numFmtId="0" formatCode="General"/>
    </odxf>
    <ndxf>
      <numFmt numFmtId="169" formatCode="&quot;JXW001/&quot;0000"/>
    </ndxf>
  </rcc>
  <rcc rId="26829" sId="4">
    <nc r="D32" t="inlineStr">
      <is>
        <t>Software Freeze</t>
      </is>
    </nc>
  </rcc>
  <rcc rId="26830" sId="4" odxf="1" dxf="1">
    <nc r="E32" t="inlineStr">
      <is>
        <t>N/A</t>
      </is>
    </nc>
    <odxf>
      <numFmt numFmtId="0" formatCode="General"/>
    </odxf>
    <ndxf>
      <numFmt numFmtId="170" formatCode="&quot;XWB&quot;##.#"/>
    </ndxf>
  </rcc>
  <rcc rId="26831" sId="4">
    <nc r="F32" t="inlineStr">
      <is>
        <t>Conformity</t>
      </is>
    </nc>
  </rcc>
  <rcc rId="26832" sId="4" odxf="1" dxf="1">
    <nc r="H32" t="inlineStr">
      <is>
        <t>Y</t>
      </is>
    </nc>
    <odxf>
      <numFmt numFmtId="0" formatCode="General"/>
    </odxf>
    <ndxf>
      <numFmt numFmtId="174" formatCode="[$-809]dd\ mmmm\ yyyy;@"/>
    </ndxf>
  </rcc>
  <rfmt sheetId="4" sqref="I32" start="0" length="0">
    <dxf>
      <numFmt numFmtId="174" formatCode="[$-809]dd\ mmmm\ yyyy;@"/>
    </dxf>
  </rfmt>
  <rfmt sheetId="4" sqref="J32" start="0" length="0">
    <dxf>
      <numFmt numFmtId="174" formatCode="[$-809]dd\ mmmm\ yyyy;@"/>
    </dxf>
  </rfmt>
  <rfmt sheetId="4" sqref="K32" start="0" length="0">
    <dxf>
      <numFmt numFmtId="174" formatCode="[$-809]dd\ mmmm\ yyyy;@"/>
    </dxf>
  </rfmt>
  <rfmt sheetId="4" sqref="L32" start="0" length="0">
    <dxf>
      <numFmt numFmtId="174" formatCode="[$-809]dd\ mmmm\ yyyy;@"/>
    </dxf>
  </rfmt>
  <rfmt sheetId="4" sqref="M32" start="0" length="0">
    <dxf>
      <numFmt numFmtId="174" formatCode="[$-809]dd\ mmmm\ yyyy;@"/>
      <border outline="0">
        <right/>
      </border>
    </dxf>
  </rfmt>
  <rfmt sheetId="4" sqref="N32" start="0" length="0">
    <dxf>
      <numFmt numFmtId="174" formatCode="[$-809]dd\ mmmm\ yyyy;@"/>
    </dxf>
  </rfmt>
  <rfmt sheetId="4" sqref="O32" start="0" length="0">
    <dxf>
      <numFmt numFmtId="174" formatCode="[$-809]dd\ mmmm\ yyyy;@"/>
      <border outline="0">
        <right/>
      </border>
    </dxf>
  </rfmt>
  <rfmt sheetId="4" s="1" sqref="P32" start="0" length="0">
    <dxf>
      <font>
        <sz val="10"/>
        <color auto="1"/>
        <name val="Arial"/>
        <scheme val="none"/>
      </font>
      <numFmt numFmtId="174" formatCode="[$-809]dd\ mmmm\ yyyy;@"/>
      <fill>
        <patternFill patternType="solid">
          <bgColor indexed="22"/>
        </patternFill>
      </fill>
    </dxf>
  </rfmt>
  <rfmt sheetId="4" s="1" sqref="Q32" start="0" length="0">
    <dxf>
      <font>
        <sz val="10"/>
        <color auto="1"/>
        <name val="Arial"/>
        <scheme val="none"/>
      </font>
      <numFmt numFmtId="174" formatCode="[$-809]dd\ mmmm\ yyyy;@"/>
      <fill>
        <patternFill patternType="solid">
          <bgColor indexed="22"/>
        </patternFill>
      </fill>
    </dxf>
  </rfmt>
  <rfmt sheetId="4" s="1" sqref="R32" start="0" length="0">
    <dxf>
      <font>
        <sz val="10"/>
        <color auto="1"/>
        <name val="Arial"/>
        <scheme val="none"/>
      </font>
      <numFmt numFmtId="174" formatCode="[$-809]dd\ mmmm\ yyyy;@"/>
      <fill>
        <patternFill patternType="solid">
          <bgColor indexed="22"/>
        </patternFill>
      </fill>
      <border outline="0">
        <right style="thin">
          <color indexed="64"/>
        </right>
      </border>
    </dxf>
  </rfmt>
  <rfmt sheetId="4" sqref="S32" start="0" length="0">
    <dxf>
      <numFmt numFmtId="174" formatCode="[$-809]dd\ mmmm\ yyyy;@"/>
    </dxf>
  </rfmt>
  <rcc rId="26833" sId="4">
    <nc r="U32" t="inlineStr">
      <is>
        <t>RRB/RRB</t>
      </is>
    </nc>
  </rcc>
  <rfmt sheetId="4" s="1" sqref="P32" start="0" length="0">
    <dxf>
      <font>
        <sz val="10"/>
        <color auto="1"/>
        <name val="Arial"/>
        <scheme val="none"/>
      </font>
      <numFmt numFmtId="0" formatCode="General"/>
      <fill>
        <patternFill patternType="none">
          <bgColor indexed="65"/>
        </patternFill>
      </fill>
    </dxf>
  </rfmt>
  <rfmt sheetId="4" s="1" sqref="Q32" start="0" length="0">
    <dxf>
      <font>
        <sz val="10"/>
        <color auto="1"/>
        <name val="Arial"/>
        <scheme val="none"/>
      </font>
      <numFmt numFmtId="0" formatCode="General"/>
      <fill>
        <patternFill patternType="none">
          <bgColor indexed="65"/>
        </patternFill>
      </fill>
    </dxf>
  </rfmt>
  <rfmt sheetId="4" s="1" sqref="R32" start="0" length="0">
    <dxf>
      <font>
        <sz val="10"/>
        <color auto="1"/>
        <name val="Arial"/>
        <scheme val="none"/>
      </font>
      <numFmt numFmtId="0" formatCode="General"/>
      <fill>
        <patternFill patternType="none">
          <bgColor indexed="65"/>
        </patternFill>
      </fill>
      <border outline="0">
        <right/>
      </border>
    </dxf>
  </rfmt>
  <rfmt sheetId="4" sqref="O32" start="0" length="0">
    <dxf>
      <border>
        <left style="thin">
          <color indexed="64"/>
        </left>
        <right style="thin">
          <color indexed="64"/>
        </right>
        <top/>
        <bottom/>
      </border>
    </dxf>
  </rfmt>
  <rcc rId="26834" sId="4">
    <nc r="I32" t="inlineStr">
      <is>
        <t>NT</t>
      </is>
    </nc>
  </rcc>
  <rcc rId="26835" sId="4">
    <nc r="J32" t="inlineStr">
      <is>
        <t>HG</t>
      </is>
    </nc>
  </rcc>
  <rcv guid="{02B12058-110B-4DCD-A5EA-5F27400FB028}" action="delete"/>
  <rdn rId="0" localSheetId="3" customView="1" name="Z_02B12058_110B_4DCD_A5EA_5F27400FB028_.wvu.Rows" hidden="1" oldHidden="1">
    <formula>Plan!$489:$751</formula>
    <oldFormula>Plan!$489:$751</oldFormula>
  </rdn>
  <rdn rId="0" localSheetId="3" customView="1" name="Z_02B12058_110B_4DCD_A5EA_5F27400FB028_.wvu.Cols" hidden="1" oldHidden="1">
    <formula>Plan!$S:$U,Plan!$BQ:$BT</formula>
    <oldFormula>Plan!$S:$U,Plan!$BQ:$BT</oldFormula>
  </rdn>
  <rdn rId="0" localSheetId="3" customView="1" name="Z_02B12058_110B_4DCD_A5EA_5F27400FB028_.wvu.FilterData" hidden="1" oldHidden="1">
    <formula>Plan!$A$5:$BQ$469</formula>
    <oldFormula>Plan!$A$5:$BQ$469</oldFormula>
  </rdn>
  <rdn rId="0" localSheetId="4" customView="1" name="Z_02B12058_110B_4DCD_A5EA_5F27400FB028_.wvu.FilterData" hidden="1" oldHidden="1">
    <formula>'Delivery Docs Plan'!$I$1:$I$39</formula>
    <oldFormula>'Delivery Docs Plan'!$I$1:$I$39</oldFormula>
  </rdn>
  <rdn rId="0" localSheetId="5" customView="1" name="Z_02B12058_110B_4DCD_A5EA_5F27400FB028_.wvu.Rows" hidden="1" oldHidden="1">
    <formula>'PR Matrix'!$1:$2</formula>
    <oldFormula>'PR Matrix'!$1:$2</oldFormula>
  </rdn>
  <rdn rId="0" localSheetId="5" customView="1" name="Z_02B12058_110B_4DCD_A5EA_5F27400FB028_.wvu.Cols" hidden="1" oldHidden="1">
    <formula>'PR Matrix'!$JJ:$XFD</formula>
    <oldFormula>'PR Matrix'!$JJ:$XFD</oldFormula>
  </rdn>
  <rdn rId="0" localSheetId="6" customView="1" name="Z_02B12058_110B_4DCD_A5EA_5F27400FB028_.wvu.Cols" hidden="1" oldHidden="1">
    <formula>Allocation!$L:$XFD</formula>
    <oldFormula>Allocation!$L:$XFD</oldFormula>
  </rdn>
  <rdn rId="0" localSheetId="6" customView="1" name="Z_02B12058_110B_4DCD_A5EA_5F27400FB028_.wvu.FilterData" hidden="1" oldHidden="1">
    <formula>Allocation!$A$1:$K$1</formula>
    <oldFormula>Allocation!$A$1:$K$1</oldFormula>
  </rdn>
  <rdn rId="0" localSheetId="7" customView="1" name="Z_02B12058_110B_4DCD_A5EA_5F27400FB028_.wvu.FilterData" hidden="1" oldHidden="1">
    <formula>'SRS Reviews'!$A$1:$S$136</formula>
    <oldFormula>'SRS Reviews'!$A$1:$S$136</oldFormula>
  </rdn>
  <rdn rId="0" localSheetId="8" customView="1" name="Z_02B12058_110B_4DCD_A5EA_5F27400FB028_.wvu.FilterData" hidden="1" oldHidden="1">
    <formula>Estimates!$A$2:$BC$460</formula>
    <oldFormula>Estimates!$A$2:$BC$460</oldFormula>
  </rdn>
  <rdn rId="0" localSheetId="10" customView="1" name="Z_02B12058_110B_4DCD_A5EA_5F27400FB028_.wvu.FilterData" hidden="1" oldHidden="1">
    <formula>'Open SWPRs'!$A$1:$H$615</formula>
    <oldFormula>'Open SWPRs'!$A$1:$H$615</oldFormula>
  </rdn>
  <rdn rId="0" localSheetId="12" customView="1" name="Z_02B12058_110B_4DCD_A5EA_5F27400FB028_.wvu.FilterData" hidden="1" oldHidden="1">
    <formula>'Build Plan'!$D$3:$L$48</formula>
    <oldFormula>'Build Plan'!$D$3:$L$48</oldFormula>
  </rdn>
  <rcv guid="{02B12058-110B-4DCD-A5EA-5F27400FB028}" action="add"/>
</revisions>
</file>

<file path=xl/revisions/revisionLog97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6848" sId="4">
    <nc r="G32">
      <v>3</v>
    </nc>
  </rcc>
</revisions>
</file>

<file path=xl/revisions/revisionLog97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mt sheetId="3" cell="BK73" guid="{00000000-0000-0000-0000-000000000000}" action="delete" author="Chippa, Kiran"/>
  <rfmt sheetId="3" sqref="BK73" start="0" length="0">
    <dxf>
      <fill>
        <patternFill patternType="solid">
          <bgColor rgb="FFFFC000"/>
        </patternFill>
      </fill>
    </dxf>
  </rfmt>
  <rcmt sheetId="3" cell="BK135" guid="{0F1EFB5E-44FB-4933-B4D3-BF272161F6C1}" author="Chippa, Kiran" newLength="63"/>
</revisions>
</file>

<file path=xl/revisions/revisionLog97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mt sheetId="3" cell="BK171" guid="{9A86093C-5097-4E9D-BD2E-EE206177304B}" author="Chippa, Kiran" newLength="69"/>
  <rcmt sheetId="3" cell="BK172" guid="{5C7D2DC9-1963-45F3-813A-086F0511F6BB}" author="Chippa, Kiran" newLength="69"/>
  <rcmt sheetId="3" cell="BK173" guid="{27133D0E-2585-487E-9647-E368BB3E8B35}" author="Chippa, Kiran" newLength="104"/>
</revisions>
</file>

<file path=xl/revisions/revisionLog97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6849" sId="3">
    <oc r="BK168" t="inlineStr">
      <is>
        <t>KC</t>
      </is>
    </oc>
    <nc r="BK168" t="inlineStr">
      <is>
        <t>KC-PASS</t>
      </is>
    </nc>
  </rcc>
  <rcmt sheetId="3" cell="BK168" guid="{BDDA3C4F-B939-4C72-A600-421E9735D84E}" author="Chippa, Kiran" newLength="53"/>
</revisions>
</file>

<file path=xl/revisions/revisionLog97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6850" sId="3">
    <oc r="BJ170">
      <v>5</v>
    </oc>
    <nc r="BJ170">
      <v>90</v>
    </nc>
  </rcc>
  <rcv guid="{5AC86898-99C0-40C8-A183-7BCAFD4A38C0}" action="delete"/>
  <rdn rId="0" localSheetId="3" customView="1" name="Z_5AC86898_99C0_40C8_A183_7BCAFD4A38C0_.wvu.Rows" hidden="1" oldHidden="1">
    <formula>Plan!$489:$751</formula>
    <oldFormula>Plan!$489:$751</oldFormula>
  </rdn>
  <rdn rId="0" localSheetId="3" customView="1" name="Z_5AC86898_99C0_40C8_A183_7BCAFD4A38C0_.wvu.Cols" hidden="1" oldHidden="1">
    <formula>Plan!$S:$U,Plan!$BQ:$BT</formula>
    <oldFormula>Plan!$S:$U,Plan!$BQ:$BT</oldFormula>
  </rdn>
  <rdn rId="0" localSheetId="3" customView="1" name="Z_5AC86898_99C0_40C8_A183_7BCAFD4A38C0_.wvu.FilterData" hidden="1" oldHidden="1">
    <formula>Plan!$A$5:$BQ$469</formula>
    <oldFormula>Plan!$A$5:$BQ$469</oldFormula>
  </rdn>
  <rdn rId="0" localSheetId="4" customView="1" name="Z_5AC86898_99C0_40C8_A183_7BCAFD4A38C0_.wvu.FilterData" hidden="1" oldHidden="1">
    <formula>'Delivery Docs Plan'!$I$1:$I$39</formula>
    <oldFormula>'Delivery Docs Plan'!$I$1:$I$39</oldFormula>
  </rdn>
  <rdn rId="0" localSheetId="5" customView="1" name="Z_5AC86898_99C0_40C8_A183_7BCAFD4A38C0_.wvu.Rows" hidden="1" oldHidden="1">
    <formula>'PR Matrix'!$1:$2</formula>
    <oldFormula>'PR Matrix'!$1:$2</oldFormula>
  </rdn>
  <rdn rId="0" localSheetId="5" customView="1" name="Z_5AC86898_99C0_40C8_A183_7BCAFD4A38C0_.wvu.Cols" hidden="1" oldHidden="1">
    <formula>'PR Matrix'!$JJ:$XFD</formula>
    <oldFormula>'PR Matrix'!$JJ:$XFD</oldFormula>
  </rdn>
  <rdn rId="0" localSheetId="6" customView="1" name="Z_5AC86898_99C0_40C8_A183_7BCAFD4A38C0_.wvu.Cols" hidden="1" oldHidden="1">
    <formula>Allocation!$L:$XFD</formula>
    <oldFormula>Allocation!$L:$XFD</oldFormula>
  </rdn>
  <rdn rId="0" localSheetId="6" customView="1" name="Z_5AC86898_99C0_40C8_A183_7BCAFD4A38C0_.wvu.FilterData" hidden="1" oldHidden="1">
    <formula>Allocation!$A$1:$K$1</formula>
    <oldFormula>Allocation!$A$1:$K$1</oldFormula>
  </rdn>
  <rdn rId="0" localSheetId="7" customView="1" name="Z_5AC86898_99C0_40C8_A183_7BCAFD4A38C0_.wvu.FilterData" hidden="1" oldHidden="1">
    <formula>'SRS Reviews'!$A$1:$S$136</formula>
    <oldFormula>'SRS Reviews'!$A$1:$S$136</oldFormula>
  </rdn>
  <rdn rId="0" localSheetId="8" customView="1" name="Z_5AC86898_99C0_40C8_A183_7BCAFD4A38C0_.wvu.FilterData" hidden="1" oldHidden="1">
    <formula>Estimates!$A$2:$BC$460</formula>
    <oldFormula>Estimates!$A$2:$BC$460</oldFormula>
  </rdn>
  <rdn rId="0" localSheetId="10" customView="1" name="Z_5AC86898_99C0_40C8_A183_7BCAFD4A38C0_.wvu.FilterData" hidden="1" oldHidden="1">
    <formula>'Open SWPRs'!$A$1:$H$615</formula>
    <oldFormula>'Open SWPRs'!$A$1:$H$615</oldFormula>
  </rdn>
  <rdn rId="0" localSheetId="12" customView="1" name="Z_5AC86898_99C0_40C8_A183_7BCAFD4A38C0_.wvu.FilterData" hidden="1" oldHidden="1">
    <formula>'Build Plan'!$D$3:$L$48</formula>
    <oldFormula>'Build Plan'!$D$3:$L$48</oldFormula>
  </rdn>
  <rcv guid="{5AC86898-99C0-40C8-A183-7BCAFD4A38C0}" action="add"/>
</revisions>
</file>

<file path=xl/revisions/revisionLog97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6863" sId="3">
    <oc r="BJ170">
      <v>90</v>
    </oc>
    <nc r="BJ170">
      <v>99</v>
    </nc>
  </rcc>
  <rcmt sheetId="3" cell="BJ170" guid="{325825A9-0650-416B-8171-09A2952EC5A9}" author="Heggie, Ian" newLength="48"/>
</revisions>
</file>

<file path=xl/revisions/revisionLog97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5AC86898-99C0-40C8-A183-7BCAFD4A38C0}" action="delete"/>
  <rdn rId="0" localSheetId="3" customView="1" name="Z_5AC86898_99C0_40C8_A183_7BCAFD4A38C0_.wvu.Rows" hidden="1" oldHidden="1">
    <formula>Plan!$489:$751</formula>
    <oldFormula>Plan!$489:$751</oldFormula>
  </rdn>
  <rdn rId="0" localSheetId="3" customView="1" name="Z_5AC86898_99C0_40C8_A183_7BCAFD4A38C0_.wvu.Cols" hidden="1" oldHidden="1">
    <formula>Plan!$S:$U,Plan!$BQ:$BT</formula>
    <oldFormula>Plan!$S:$U,Plan!$BQ:$BT</oldFormula>
  </rdn>
  <rdn rId="0" localSheetId="3" customView="1" name="Z_5AC86898_99C0_40C8_A183_7BCAFD4A38C0_.wvu.FilterData" hidden="1" oldHidden="1">
    <formula>Plan!$A$5:$BQ$469</formula>
    <oldFormula>Plan!$A$5:$BQ$469</oldFormula>
  </rdn>
  <rdn rId="0" localSheetId="4" customView="1" name="Z_5AC86898_99C0_40C8_A183_7BCAFD4A38C0_.wvu.FilterData" hidden="1" oldHidden="1">
    <formula>'Delivery Docs Plan'!$I$1:$I$39</formula>
    <oldFormula>'Delivery Docs Plan'!$I$1:$I$39</oldFormula>
  </rdn>
  <rdn rId="0" localSheetId="5" customView="1" name="Z_5AC86898_99C0_40C8_A183_7BCAFD4A38C0_.wvu.Rows" hidden="1" oldHidden="1">
    <formula>'PR Matrix'!$1:$2</formula>
    <oldFormula>'PR Matrix'!$1:$2</oldFormula>
  </rdn>
  <rdn rId="0" localSheetId="5" customView="1" name="Z_5AC86898_99C0_40C8_A183_7BCAFD4A38C0_.wvu.Cols" hidden="1" oldHidden="1">
    <formula>'PR Matrix'!$JJ:$XFD</formula>
    <oldFormula>'PR Matrix'!$JJ:$XFD</oldFormula>
  </rdn>
  <rdn rId="0" localSheetId="6" customView="1" name="Z_5AC86898_99C0_40C8_A183_7BCAFD4A38C0_.wvu.Cols" hidden="1" oldHidden="1">
    <formula>Allocation!$L:$XFD</formula>
    <oldFormula>Allocation!$L:$XFD</oldFormula>
  </rdn>
  <rdn rId="0" localSheetId="6" customView="1" name="Z_5AC86898_99C0_40C8_A183_7BCAFD4A38C0_.wvu.FilterData" hidden="1" oldHidden="1">
    <formula>Allocation!$A$1:$K$1</formula>
    <oldFormula>Allocation!$A$1:$K$1</oldFormula>
  </rdn>
  <rdn rId="0" localSheetId="7" customView="1" name="Z_5AC86898_99C0_40C8_A183_7BCAFD4A38C0_.wvu.FilterData" hidden="1" oldHidden="1">
    <formula>'SRS Reviews'!$A$1:$S$136</formula>
    <oldFormula>'SRS Reviews'!$A$1:$S$136</oldFormula>
  </rdn>
  <rdn rId="0" localSheetId="8" customView="1" name="Z_5AC86898_99C0_40C8_A183_7BCAFD4A38C0_.wvu.FilterData" hidden="1" oldHidden="1">
    <formula>Estimates!$A$2:$BC$460</formula>
    <oldFormula>Estimates!$A$2:$BC$460</oldFormula>
  </rdn>
  <rdn rId="0" localSheetId="10" customView="1" name="Z_5AC86898_99C0_40C8_A183_7BCAFD4A38C0_.wvu.FilterData" hidden="1" oldHidden="1">
    <formula>'Open SWPRs'!$A$1:$H$615</formula>
    <oldFormula>'Open SWPRs'!$A$1:$H$615</oldFormula>
  </rdn>
  <rdn rId="0" localSheetId="12" customView="1" name="Z_5AC86898_99C0_40C8_A183_7BCAFD4A38C0_.wvu.FilterData" hidden="1" oldHidden="1">
    <formula>'Build Plan'!$D$3:$L$48</formula>
    <oldFormula>'Build Plan'!$D$3:$L$48</oldFormula>
  </rdn>
  <rcv guid="{5AC86898-99C0-40C8-A183-7BCAFD4A38C0}" action="add"/>
</revisions>
</file>

<file path=xl/revisions/revisionLog97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FAA25FCE-18C5-403C-9C68-9D1F88B3F7EB}" action="delete"/>
  <rdn rId="0" localSheetId="3" customView="1" name="Z_FAA25FCE_18C5_403C_9C68_9D1F88B3F7EB_.wvu.Rows" hidden="1" oldHidden="1">
    <formula>Plan!$489:$751</formula>
    <oldFormula>Plan!$489:$751</oldFormula>
  </rdn>
  <rdn rId="0" localSheetId="3" customView="1" name="Z_FAA25FCE_18C5_403C_9C68_9D1F88B3F7EB_.wvu.Cols" hidden="1" oldHidden="1">
    <formula>Plan!$I:$P,Plan!$S:$U,Plan!$BQ:$BT</formula>
    <oldFormula>Plan!$I:$P,Plan!$S:$U,Plan!$BQ:$BT</oldFormula>
  </rdn>
  <rdn rId="0" localSheetId="3" customView="1" name="Z_FAA25FCE_18C5_403C_9C68_9D1F88B3F7EB_.wvu.FilterData" hidden="1" oldHidden="1">
    <formula>Plan!$A$5:$BQ$469</formula>
    <oldFormula>Plan!$A$5:$BQ$469</oldFormula>
  </rdn>
  <rdn rId="0" localSheetId="4" customView="1" name="Z_FAA25FCE_18C5_403C_9C68_9D1F88B3F7EB_.wvu.FilterData" hidden="1" oldHidden="1">
    <formula>'Delivery Docs Plan'!$I$1:$I$39</formula>
    <oldFormula>'Delivery Docs Plan'!$I$1:$I$39</oldFormula>
  </rdn>
  <rdn rId="0" localSheetId="5" customView="1" name="Z_FAA25FCE_18C5_403C_9C68_9D1F88B3F7EB_.wvu.Rows" hidden="1" oldHidden="1">
    <formula>'PR Matrix'!$1:$1</formula>
    <oldFormula>'PR Matrix'!$1:$1</oldFormula>
  </rdn>
  <rdn rId="0" localSheetId="5" customView="1" name="Z_FAA25FCE_18C5_403C_9C68_9D1F88B3F7EB_.wvu.Cols" hidden="1" oldHidden="1">
    <formula>'PR Matrix'!$JJ:$XFD</formula>
    <oldFormula>'PR Matrix'!$JJ:$XFD</oldFormula>
  </rdn>
  <rdn rId="0" localSheetId="6" customView="1" name="Z_FAA25FCE_18C5_403C_9C68_9D1F88B3F7EB_.wvu.Cols" hidden="1" oldHidden="1">
    <formula>Allocation!$L:$XFD</formula>
    <oldFormula>Allocation!$L:$XFD</oldFormula>
  </rdn>
  <rdn rId="0" localSheetId="6" customView="1" name="Z_FAA25FCE_18C5_403C_9C68_9D1F88B3F7EB_.wvu.FilterData" hidden="1" oldHidden="1">
    <formula>Allocation!$A$1:$K$1</formula>
    <oldFormula>Allocation!$A$1:$K$1</oldFormula>
  </rdn>
  <rdn rId="0" localSheetId="7" customView="1" name="Z_FAA25FCE_18C5_403C_9C68_9D1F88B3F7EB_.wvu.FilterData" hidden="1" oldHidden="1">
    <formula>'SRS Reviews'!$A$1:$S$136</formula>
    <oldFormula>'SRS Reviews'!$A$1:$S$136</oldFormula>
  </rdn>
  <rdn rId="0" localSheetId="8" customView="1" name="Z_FAA25FCE_18C5_403C_9C68_9D1F88B3F7EB_.wvu.FilterData" hidden="1" oldHidden="1">
    <formula>Estimates!$A$2:$BC$460</formula>
    <oldFormula>Estimates!$A$2:$BC$460</oldFormula>
  </rdn>
  <rdn rId="0" localSheetId="10" customView="1" name="Z_FAA25FCE_18C5_403C_9C68_9D1F88B3F7EB_.wvu.FilterData" hidden="1" oldHidden="1">
    <formula>'Open SWPRs'!$A$1:$H$615</formula>
    <oldFormula>'Open SWPRs'!$A$1:$H$615</oldFormula>
  </rdn>
  <rdn rId="0" localSheetId="12" customView="1" name="Z_FAA25FCE_18C5_403C_9C68_9D1F88B3F7EB_.wvu.FilterData" hidden="1" oldHidden="1">
    <formula>'Build Plan'!$D$3:$L$48</formula>
    <oldFormula>'Build Plan'!$D$3:$L$48</oldFormula>
  </rdn>
  <rcv guid="{FAA25FCE-18C5-403C-9C68-9D1F88B3F7EB}" action="add"/>
</revisions>
</file>

<file path=xl/revisions/revisionLog97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6888" sId="4">
    <oc r="J17" t="inlineStr">
      <is>
        <t>TCS</t>
      </is>
    </oc>
    <nc r="J17" t="inlineStr">
      <is>
        <t>JR</t>
      </is>
    </nc>
  </rcc>
  <rcc rId="26889" sId="4">
    <oc r="J16" t="inlineStr">
      <is>
        <t>TCS</t>
      </is>
    </oc>
    <nc r="J16" t="inlineStr">
      <is>
        <t>JR</t>
      </is>
    </nc>
  </rcc>
  <rcc rId="26890" sId="4">
    <oc r="I16" t="inlineStr">
      <is>
        <t>TCS</t>
      </is>
    </oc>
    <nc r="I16" t="inlineStr">
      <is>
        <t>DHB</t>
      </is>
    </nc>
  </rcc>
  <rcc rId="26891" sId="4">
    <oc r="J24" t="inlineStr">
      <is>
        <t>JR</t>
      </is>
    </oc>
    <nc r="J24" t="inlineStr">
      <is>
        <t>SN</t>
      </is>
    </nc>
  </rcc>
  <rcc rId="26892" sId="4">
    <oc r="I38" t="inlineStr">
      <is>
        <t>TCS</t>
      </is>
    </oc>
    <nc r="I38" t="inlineStr">
      <is>
        <t>SN</t>
      </is>
    </nc>
  </rcc>
  <rcv guid="{FAA25FCE-18C5-403C-9C68-9D1F88B3F7EB}" action="delete"/>
  <rdn rId="0" localSheetId="3" customView="1" name="Z_FAA25FCE_18C5_403C_9C68_9D1F88B3F7EB_.wvu.Rows" hidden="1" oldHidden="1">
    <formula>Plan!$489:$751</formula>
    <oldFormula>Plan!$489:$751</oldFormula>
  </rdn>
  <rdn rId="0" localSheetId="3" customView="1" name="Z_FAA25FCE_18C5_403C_9C68_9D1F88B3F7EB_.wvu.Cols" hidden="1" oldHidden="1">
    <formula>Plan!$I:$P,Plan!$S:$U,Plan!$BQ:$BT</formula>
    <oldFormula>Plan!$I:$P,Plan!$S:$U,Plan!$BQ:$BT</oldFormula>
  </rdn>
  <rdn rId="0" localSheetId="3" customView="1" name="Z_FAA25FCE_18C5_403C_9C68_9D1F88B3F7EB_.wvu.FilterData" hidden="1" oldHidden="1">
    <formula>Plan!$A$5:$BQ$469</formula>
    <oldFormula>Plan!$A$5:$BQ$469</oldFormula>
  </rdn>
  <rdn rId="0" localSheetId="4" customView="1" name="Z_FAA25FCE_18C5_403C_9C68_9D1F88B3F7EB_.wvu.FilterData" hidden="1" oldHidden="1">
    <formula>'Delivery Docs Plan'!$I$1:$I$39</formula>
    <oldFormula>'Delivery Docs Plan'!$I$1:$I$39</oldFormula>
  </rdn>
  <rdn rId="0" localSheetId="5" customView="1" name="Z_FAA25FCE_18C5_403C_9C68_9D1F88B3F7EB_.wvu.Rows" hidden="1" oldHidden="1">
    <formula>'PR Matrix'!$1:$1</formula>
    <oldFormula>'PR Matrix'!$1:$1</oldFormula>
  </rdn>
  <rdn rId="0" localSheetId="5" customView="1" name="Z_FAA25FCE_18C5_403C_9C68_9D1F88B3F7EB_.wvu.Cols" hidden="1" oldHidden="1">
    <formula>'PR Matrix'!$JJ:$XFD</formula>
    <oldFormula>'PR Matrix'!$JJ:$XFD</oldFormula>
  </rdn>
  <rdn rId="0" localSheetId="6" customView="1" name="Z_FAA25FCE_18C5_403C_9C68_9D1F88B3F7EB_.wvu.Cols" hidden="1" oldHidden="1">
    <formula>Allocation!$L:$XFD</formula>
    <oldFormula>Allocation!$L:$XFD</oldFormula>
  </rdn>
  <rdn rId="0" localSheetId="6" customView="1" name="Z_FAA25FCE_18C5_403C_9C68_9D1F88B3F7EB_.wvu.FilterData" hidden="1" oldHidden="1">
    <formula>Allocation!$A$1:$K$1</formula>
    <oldFormula>Allocation!$A$1:$K$1</oldFormula>
  </rdn>
  <rdn rId="0" localSheetId="7" customView="1" name="Z_FAA25FCE_18C5_403C_9C68_9D1F88B3F7EB_.wvu.FilterData" hidden="1" oldHidden="1">
    <formula>'SRS Reviews'!$A$1:$S$136</formula>
    <oldFormula>'SRS Reviews'!$A$1:$S$136</oldFormula>
  </rdn>
  <rdn rId="0" localSheetId="8" customView="1" name="Z_FAA25FCE_18C5_403C_9C68_9D1F88B3F7EB_.wvu.FilterData" hidden="1" oldHidden="1">
    <formula>Estimates!$A$2:$BC$460</formula>
    <oldFormula>Estimates!$A$2:$BC$460</oldFormula>
  </rdn>
  <rdn rId="0" localSheetId="10" customView="1" name="Z_FAA25FCE_18C5_403C_9C68_9D1F88B3F7EB_.wvu.FilterData" hidden="1" oldHidden="1">
    <formula>'Open SWPRs'!$A$1:$H$615</formula>
    <oldFormula>'Open SWPRs'!$A$1:$H$615</oldFormula>
  </rdn>
  <rdn rId="0" localSheetId="12" customView="1" name="Z_FAA25FCE_18C5_403C_9C68_9D1F88B3F7EB_.wvu.FilterData" hidden="1" oldHidden="1">
    <formula>'Build Plan'!$D$3:$L$48</formula>
    <oldFormula>'Build Plan'!$D$3:$L$48</oldFormula>
  </rdn>
  <rcv guid="{FAA25FCE-18C5-403C-9C68-9D1F88B3F7EB}" action="add"/>
</revisions>
</file>

<file path=xl/revisions/revisionLog97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mt sheetId="3" cell="BK168" guid="{00000000-0000-0000-0000-000000000000}" action="delete" author="Chippa, Kiran"/>
  <rfmt sheetId="3" sqref="BK168" start="0" length="0">
    <dxf>
      <fill>
        <patternFill patternType="solid">
          <bgColor rgb="FFFFC000"/>
        </patternFill>
      </fill>
    </dxf>
  </rfmt>
  <rcv guid="{02B12058-110B-4DCD-A5EA-5F27400FB028}" action="delete"/>
  <rdn rId="0" localSheetId="3" customView="1" name="Z_02B12058_110B_4DCD_A5EA_5F27400FB028_.wvu.Rows" hidden="1" oldHidden="1">
    <formula>Plan!$489:$751</formula>
    <oldFormula>Plan!$489:$751</oldFormula>
  </rdn>
  <rdn rId="0" localSheetId="3" customView="1" name="Z_02B12058_110B_4DCD_A5EA_5F27400FB028_.wvu.Cols" hidden="1" oldHidden="1">
    <formula>Plan!$S:$U,Plan!$BQ:$BT</formula>
    <oldFormula>Plan!$S:$U,Plan!$BQ:$BT</oldFormula>
  </rdn>
  <rdn rId="0" localSheetId="3" customView="1" name="Z_02B12058_110B_4DCD_A5EA_5F27400FB028_.wvu.FilterData" hidden="1" oldHidden="1">
    <formula>Plan!$A$5:$BQ$469</formula>
    <oldFormula>Plan!$A$5:$BQ$469</oldFormula>
  </rdn>
  <rdn rId="0" localSheetId="4" customView="1" name="Z_02B12058_110B_4DCD_A5EA_5F27400FB028_.wvu.FilterData" hidden="1" oldHidden="1">
    <formula>'Delivery Docs Plan'!$I$1:$I$39</formula>
    <oldFormula>'Delivery Docs Plan'!$I$1:$I$39</oldFormula>
  </rdn>
  <rdn rId="0" localSheetId="5" customView="1" name="Z_02B12058_110B_4DCD_A5EA_5F27400FB028_.wvu.Rows" hidden="1" oldHidden="1">
    <formula>'PR Matrix'!$1:$2</formula>
    <oldFormula>'PR Matrix'!$1:$2</oldFormula>
  </rdn>
  <rdn rId="0" localSheetId="5" customView="1" name="Z_02B12058_110B_4DCD_A5EA_5F27400FB028_.wvu.Cols" hidden="1" oldHidden="1">
    <formula>'PR Matrix'!$JJ:$XFD</formula>
    <oldFormula>'PR Matrix'!$JJ:$XFD</oldFormula>
  </rdn>
  <rdn rId="0" localSheetId="6" customView="1" name="Z_02B12058_110B_4DCD_A5EA_5F27400FB028_.wvu.Cols" hidden="1" oldHidden="1">
    <formula>Allocation!$L:$XFD</formula>
    <oldFormula>Allocation!$L:$XFD</oldFormula>
  </rdn>
  <rdn rId="0" localSheetId="6" customView="1" name="Z_02B12058_110B_4DCD_A5EA_5F27400FB028_.wvu.FilterData" hidden="1" oldHidden="1">
    <formula>Allocation!$A$1:$K$1</formula>
    <oldFormula>Allocation!$A$1:$K$1</oldFormula>
  </rdn>
  <rdn rId="0" localSheetId="7" customView="1" name="Z_02B12058_110B_4DCD_A5EA_5F27400FB028_.wvu.FilterData" hidden="1" oldHidden="1">
    <formula>'SRS Reviews'!$A$1:$S$136</formula>
    <oldFormula>'SRS Reviews'!$A$1:$S$136</oldFormula>
  </rdn>
  <rdn rId="0" localSheetId="8" customView="1" name="Z_02B12058_110B_4DCD_A5EA_5F27400FB028_.wvu.FilterData" hidden="1" oldHidden="1">
    <formula>Estimates!$A$2:$BC$460</formula>
    <oldFormula>Estimates!$A$2:$BC$460</oldFormula>
  </rdn>
  <rdn rId="0" localSheetId="10" customView="1" name="Z_02B12058_110B_4DCD_A5EA_5F27400FB028_.wvu.FilterData" hidden="1" oldHidden="1">
    <formula>'Open SWPRs'!$A$1:$H$615</formula>
    <oldFormula>'Open SWPRs'!$A$1:$H$615</oldFormula>
  </rdn>
  <rdn rId="0" localSheetId="12" customView="1" name="Z_02B12058_110B_4DCD_A5EA_5F27400FB028_.wvu.FilterData" hidden="1" oldHidden="1">
    <formula>'Build Plan'!$D$3:$L$48</formula>
    <oldFormula>'Build Plan'!$D$3:$L$48</oldFormula>
  </rdn>
  <rcv guid="{02B12058-110B-4DCD-A5EA-5F27400FB028}" action="add"/>
</revisions>
</file>

<file path=xl/revisions/revisionLog98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6917" sId="3">
    <oc r="BK187" t="inlineStr">
      <is>
        <t>SN</t>
      </is>
    </oc>
    <nc r="BK187" t="inlineStr">
      <is>
        <t>SN-FAIL</t>
      </is>
    </nc>
  </rcc>
  <rcv guid="{FAA25FCE-18C5-403C-9C68-9D1F88B3F7EB}" action="delete"/>
  <rdn rId="0" localSheetId="3" customView="1" name="Z_FAA25FCE_18C5_403C_9C68_9D1F88B3F7EB_.wvu.Rows" hidden="1" oldHidden="1">
    <formula>Plan!$489:$751</formula>
    <oldFormula>Plan!$489:$751</oldFormula>
  </rdn>
  <rdn rId="0" localSheetId="3" customView="1" name="Z_FAA25FCE_18C5_403C_9C68_9D1F88B3F7EB_.wvu.Cols" hidden="1" oldHidden="1">
    <formula>Plan!$I:$P,Plan!$S:$U,Plan!$BQ:$BT</formula>
    <oldFormula>Plan!$I:$P,Plan!$S:$U,Plan!$BQ:$BT</oldFormula>
  </rdn>
  <rdn rId="0" localSheetId="3" customView="1" name="Z_FAA25FCE_18C5_403C_9C68_9D1F88B3F7EB_.wvu.FilterData" hidden="1" oldHidden="1">
    <formula>Plan!$A$5:$BQ$469</formula>
    <oldFormula>Plan!$A$5:$BQ$469</oldFormula>
  </rdn>
  <rdn rId="0" localSheetId="4" customView="1" name="Z_FAA25FCE_18C5_403C_9C68_9D1F88B3F7EB_.wvu.FilterData" hidden="1" oldHidden="1">
    <formula>'Delivery Docs Plan'!$I$1:$I$39</formula>
    <oldFormula>'Delivery Docs Plan'!$I$1:$I$39</oldFormula>
  </rdn>
  <rdn rId="0" localSheetId="5" customView="1" name="Z_FAA25FCE_18C5_403C_9C68_9D1F88B3F7EB_.wvu.Rows" hidden="1" oldHidden="1">
    <formula>'PR Matrix'!$1:$1</formula>
    <oldFormula>'PR Matrix'!$1:$1</oldFormula>
  </rdn>
  <rdn rId="0" localSheetId="5" customView="1" name="Z_FAA25FCE_18C5_403C_9C68_9D1F88B3F7EB_.wvu.Cols" hidden="1" oldHidden="1">
    <formula>'PR Matrix'!$JJ:$XFD</formula>
    <oldFormula>'PR Matrix'!$JJ:$XFD</oldFormula>
  </rdn>
  <rdn rId="0" localSheetId="6" customView="1" name="Z_FAA25FCE_18C5_403C_9C68_9D1F88B3F7EB_.wvu.Cols" hidden="1" oldHidden="1">
    <formula>Allocation!$L:$XFD</formula>
    <oldFormula>Allocation!$L:$XFD</oldFormula>
  </rdn>
  <rdn rId="0" localSheetId="6" customView="1" name="Z_FAA25FCE_18C5_403C_9C68_9D1F88B3F7EB_.wvu.FilterData" hidden="1" oldHidden="1">
    <formula>Allocation!$A$1:$K$1</formula>
    <oldFormula>Allocation!$A$1:$K$1</oldFormula>
  </rdn>
  <rdn rId="0" localSheetId="7" customView="1" name="Z_FAA25FCE_18C5_403C_9C68_9D1F88B3F7EB_.wvu.FilterData" hidden="1" oldHidden="1">
    <formula>'SRS Reviews'!$A$1:$S$136</formula>
    <oldFormula>'SRS Reviews'!$A$1:$S$136</oldFormula>
  </rdn>
  <rdn rId="0" localSheetId="8" customView="1" name="Z_FAA25FCE_18C5_403C_9C68_9D1F88B3F7EB_.wvu.FilterData" hidden="1" oldHidden="1">
    <formula>Estimates!$A$2:$BC$460</formula>
    <oldFormula>Estimates!$A$2:$BC$460</oldFormula>
  </rdn>
  <rdn rId="0" localSheetId="10" customView="1" name="Z_FAA25FCE_18C5_403C_9C68_9D1F88B3F7EB_.wvu.FilterData" hidden="1" oldHidden="1">
    <formula>'Open SWPRs'!$A$1:$H$615</formula>
    <oldFormula>'Open SWPRs'!$A$1:$H$615</oldFormula>
  </rdn>
  <rdn rId="0" localSheetId="12" customView="1" name="Z_FAA25FCE_18C5_403C_9C68_9D1F88B3F7EB_.wvu.FilterData" hidden="1" oldHidden="1">
    <formula>'Build Plan'!$D$3:$L$48</formula>
    <oldFormula>'Build Plan'!$D$3:$L$48</oldFormula>
  </rdn>
  <rcv guid="{FAA25FCE-18C5-403C-9C68-9D1F88B3F7EB}" action="add"/>
</revisions>
</file>

<file path=xl/revisions/revisionLog98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6930" sId="3">
    <oc r="BK209" t="inlineStr">
      <is>
        <t>SN</t>
      </is>
    </oc>
    <nc r="BK209" t="inlineStr">
      <is>
        <t>SN-FAIL</t>
      </is>
    </nc>
  </rcc>
  <rcv guid="{FAA25FCE-18C5-403C-9C68-9D1F88B3F7EB}" action="delete"/>
  <rdn rId="0" localSheetId="3" customView="1" name="Z_FAA25FCE_18C5_403C_9C68_9D1F88B3F7EB_.wvu.Rows" hidden="1" oldHidden="1">
    <formula>Plan!$489:$751</formula>
    <oldFormula>Plan!$489:$751</oldFormula>
  </rdn>
  <rdn rId="0" localSheetId="3" customView="1" name="Z_FAA25FCE_18C5_403C_9C68_9D1F88B3F7EB_.wvu.Cols" hidden="1" oldHidden="1">
    <formula>Plan!$I:$P,Plan!$S:$U,Plan!$BQ:$BT</formula>
    <oldFormula>Plan!$I:$P,Plan!$S:$U,Plan!$BQ:$BT</oldFormula>
  </rdn>
  <rdn rId="0" localSheetId="3" customView="1" name="Z_FAA25FCE_18C5_403C_9C68_9D1F88B3F7EB_.wvu.FilterData" hidden="1" oldHidden="1">
    <formula>Plan!$A$5:$BQ$469</formula>
    <oldFormula>Plan!$A$5:$BQ$469</oldFormula>
  </rdn>
  <rdn rId="0" localSheetId="4" customView="1" name="Z_FAA25FCE_18C5_403C_9C68_9D1F88B3F7EB_.wvu.FilterData" hidden="1" oldHidden="1">
    <formula>'Delivery Docs Plan'!$I$1:$I$39</formula>
    <oldFormula>'Delivery Docs Plan'!$I$1:$I$39</oldFormula>
  </rdn>
  <rdn rId="0" localSheetId="5" customView="1" name="Z_FAA25FCE_18C5_403C_9C68_9D1F88B3F7EB_.wvu.Rows" hidden="1" oldHidden="1">
    <formula>'PR Matrix'!$1:$1</formula>
    <oldFormula>'PR Matrix'!$1:$1</oldFormula>
  </rdn>
  <rdn rId="0" localSheetId="5" customView="1" name="Z_FAA25FCE_18C5_403C_9C68_9D1F88B3F7EB_.wvu.Cols" hidden="1" oldHidden="1">
    <formula>'PR Matrix'!$JJ:$XFD</formula>
    <oldFormula>'PR Matrix'!$JJ:$XFD</oldFormula>
  </rdn>
  <rdn rId="0" localSheetId="6" customView="1" name="Z_FAA25FCE_18C5_403C_9C68_9D1F88B3F7EB_.wvu.Cols" hidden="1" oldHidden="1">
    <formula>Allocation!$L:$XFD</formula>
    <oldFormula>Allocation!$L:$XFD</oldFormula>
  </rdn>
  <rdn rId="0" localSheetId="6" customView="1" name="Z_FAA25FCE_18C5_403C_9C68_9D1F88B3F7EB_.wvu.FilterData" hidden="1" oldHidden="1">
    <formula>Allocation!$A$1:$K$1</formula>
    <oldFormula>Allocation!$A$1:$K$1</oldFormula>
  </rdn>
  <rdn rId="0" localSheetId="7" customView="1" name="Z_FAA25FCE_18C5_403C_9C68_9D1F88B3F7EB_.wvu.FilterData" hidden="1" oldHidden="1">
    <formula>'SRS Reviews'!$A$1:$S$136</formula>
    <oldFormula>'SRS Reviews'!$A$1:$S$136</oldFormula>
  </rdn>
  <rdn rId="0" localSheetId="8" customView="1" name="Z_FAA25FCE_18C5_403C_9C68_9D1F88B3F7EB_.wvu.FilterData" hidden="1" oldHidden="1">
    <formula>Estimates!$A$2:$BC$460</formula>
    <oldFormula>Estimates!$A$2:$BC$460</oldFormula>
  </rdn>
  <rdn rId="0" localSheetId="10" customView="1" name="Z_FAA25FCE_18C5_403C_9C68_9D1F88B3F7EB_.wvu.FilterData" hidden="1" oldHidden="1">
    <formula>'Open SWPRs'!$A$1:$H$615</formula>
    <oldFormula>'Open SWPRs'!$A$1:$H$615</oldFormula>
  </rdn>
  <rdn rId="0" localSheetId="12" customView="1" name="Z_FAA25FCE_18C5_403C_9C68_9D1F88B3F7EB_.wvu.FilterData" hidden="1" oldHidden="1">
    <formula>'Build Plan'!$D$3:$L$48</formula>
    <oldFormula>'Build Plan'!$D$3:$L$48</oldFormula>
  </rdn>
  <rcv guid="{FAA25FCE-18C5-403C-9C68-9D1F88B3F7EB}" action="add"/>
</revisions>
</file>

<file path=xl/revisions/revisionLog98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6943" sId="3">
    <oc r="BK226" t="inlineStr">
      <is>
        <t>SN</t>
      </is>
    </oc>
    <nc r="BK226" t="inlineStr">
      <is>
        <t>SN-FAIL</t>
      </is>
    </nc>
  </rcc>
  <rcv guid="{FAA25FCE-18C5-403C-9C68-9D1F88B3F7EB}" action="delete"/>
  <rdn rId="0" localSheetId="3" customView="1" name="Z_FAA25FCE_18C5_403C_9C68_9D1F88B3F7EB_.wvu.Rows" hidden="1" oldHidden="1">
    <formula>Plan!$489:$751</formula>
    <oldFormula>Plan!$489:$751</oldFormula>
  </rdn>
  <rdn rId="0" localSheetId="3" customView="1" name="Z_FAA25FCE_18C5_403C_9C68_9D1F88B3F7EB_.wvu.Cols" hidden="1" oldHidden="1">
    <formula>Plan!$I:$P,Plan!$S:$U,Plan!$BQ:$BT</formula>
    <oldFormula>Plan!$I:$P,Plan!$S:$U,Plan!$BQ:$BT</oldFormula>
  </rdn>
  <rdn rId="0" localSheetId="3" customView="1" name="Z_FAA25FCE_18C5_403C_9C68_9D1F88B3F7EB_.wvu.FilterData" hidden="1" oldHidden="1">
    <formula>Plan!$A$5:$BQ$469</formula>
    <oldFormula>Plan!$A$5:$BQ$469</oldFormula>
  </rdn>
  <rdn rId="0" localSheetId="4" customView="1" name="Z_FAA25FCE_18C5_403C_9C68_9D1F88B3F7EB_.wvu.FilterData" hidden="1" oldHidden="1">
    <formula>'Delivery Docs Plan'!$I$1:$I$39</formula>
    <oldFormula>'Delivery Docs Plan'!$I$1:$I$39</oldFormula>
  </rdn>
  <rdn rId="0" localSheetId="5" customView="1" name="Z_FAA25FCE_18C5_403C_9C68_9D1F88B3F7EB_.wvu.Rows" hidden="1" oldHidden="1">
    <formula>'PR Matrix'!$1:$1</formula>
    <oldFormula>'PR Matrix'!$1:$1</oldFormula>
  </rdn>
  <rdn rId="0" localSheetId="5" customView="1" name="Z_FAA25FCE_18C5_403C_9C68_9D1F88B3F7EB_.wvu.Cols" hidden="1" oldHidden="1">
    <formula>'PR Matrix'!$JJ:$XFD</formula>
    <oldFormula>'PR Matrix'!$JJ:$XFD</oldFormula>
  </rdn>
  <rdn rId="0" localSheetId="6" customView="1" name="Z_FAA25FCE_18C5_403C_9C68_9D1F88B3F7EB_.wvu.Cols" hidden="1" oldHidden="1">
    <formula>Allocation!$L:$XFD</formula>
    <oldFormula>Allocation!$L:$XFD</oldFormula>
  </rdn>
  <rdn rId="0" localSheetId="6" customView="1" name="Z_FAA25FCE_18C5_403C_9C68_9D1F88B3F7EB_.wvu.FilterData" hidden="1" oldHidden="1">
    <formula>Allocation!$A$1:$K$1</formula>
    <oldFormula>Allocation!$A$1:$K$1</oldFormula>
  </rdn>
  <rdn rId="0" localSheetId="7" customView="1" name="Z_FAA25FCE_18C5_403C_9C68_9D1F88B3F7EB_.wvu.FilterData" hidden="1" oldHidden="1">
    <formula>'SRS Reviews'!$A$1:$S$136</formula>
    <oldFormula>'SRS Reviews'!$A$1:$S$136</oldFormula>
  </rdn>
  <rdn rId="0" localSheetId="8" customView="1" name="Z_FAA25FCE_18C5_403C_9C68_9D1F88B3F7EB_.wvu.FilterData" hidden="1" oldHidden="1">
    <formula>Estimates!$A$2:$BC$460</formula>
    <oldFormula>Estimates!$A$2:$BC$460</oldFormula>
  </rdn>
  <rdn rId="0" localSheetId="10" customView="1" name="Z_FAA25FCE_18C5_403C_9C68_9D1F88B3F7EB_.wvu.FilterData" hidden="1" oldHidden="1">
    <formula>'Open SWPRs'!$A$1:$H$615</formula>
    <oldFormula>'Open SWPRs'!$A$1:$H$615</oldFormula>
  </rdn>
  <rdn rId="0" localSheetId="12" customView="1" name="Z_FAA25FCE_18C5_403C_9C68_9D1F88B3F7EB_.wvu.FilterData" hidden="1" oldHidden="1">
    <formula>'Build Plan'!$D$3:$L$48</formula>
    <oldFormula>'Build Plan'!$D$3:$L$48</oldFormula>
  </rdn>
  <rcv guid="{FAA25FCE-18C5-403C-9C68-9D1F88B3F7EB}" action="add"/>
</revisions>
</file>

<file path=xl/revisions/revisionLog98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6956" sId="3">
    <oc r="BK187" t="inlineStr">
      <is>
        <t>SN-FAIL</t>
      </is>
    </oc>
    <nc r="BK187" t="inlineStr">
      <is>
        <t>SN-PASS</t>
      </is>
    </nc>
  </rcc>
  <rcmt sheetId="3" cell="BK187" guid="{C85430D7-2870-4AD4-A902-6C2A8B9D81AE}" author="Nesarikar, Sumeet" newLength="59"/>
  <rcv guid="{FAA25FCE-18C5-403C-9C68-9D1F88B3F7EB}" action="delete"/>
  <rdn rId="0" localSheetId="3" customView="1" name="Z_FAA25FCE_18C5_403C_9C68_9D1F88B3F7EB_.wvu.Rows" hidden="1" oldHidden="1">
    <formula>Plan!$489:$751</formula>
    <oldFormula>Plan!$489:$751</oldFormula>
  </rdn>
  <rdn rId="0" localSheetId="3" customView="1" name="Z_FAA25FCE_18C5_403C_9C68_9D1F88B3F7EB_.wvu.Cols" hidden="1" oldHidden="1">
    <formula>Plan!$I:$P,Plan!$S:$U,Plan!$BQ:$BT</formula>
    <oldFormula>Plan!$I:$P,Plan!$S:$U,Plan!$BQ:$BT</oldFormula>
  </rdn>
  <rdn rId="0" localSheetId="3" customView="1" name="Z_FAA25FCE_18C5_403C_9C68_9D1F88B3F7EB_.wvu.FilterData" hidden="1" oldHidden="1">
    <formula>Plan!$A$5:$BQ$469</formula>
    <oldFormula>Plan!$A$5:$BQ$469</oldFormula>
  </rdn>
  <rdn rId="0" localSheetId="4" customView="1" name="Z_FAA25FCE_18C5_403C_9C68_9D1F88B3F7EB_.wvu.FilterData" hidden="1" oldHidden="1">
    <formula>'Delivery Docs Plan'!$I$1:$I$39</formula>
    <oldFormula>'Delivery Docs Plan'!$I$1:$I$39</oldFormula>
  </rdn>
  <rdn rId="0" localSheetId="5" customView="1" name="Z_FAA25FCE_18C5_403C_9C68_9D1F88B3F7EB_.wvu.Rows" hidden="1" oldHidden="1">
    <formula>'PR Matrix'!$1:$1</formula>
    <oldFormula>'PR Matrix'!$1:$1</oldFormula>
  </rdn>
  <rdn rId="0" localSheetId="5" customView="1" name="Z_FAA25FCE_18C5_403C_9C68_9D1F88B3F7EB_.wvu.Cols" hidden="1" oldHidden="1">
    <formula>'PR Matrix'!$JJ:$XFD</formula>
    <oldFormula>'PR Matrix'!$JJ:$XFD</oldFormula>
  </rdn>
  <rdn rId="0" localSheetId="6" customView="1" name="Z_FAA25FCE_18C5_403C_9C68_9D1F88B3F7EB_.wvu.Cols" hidden="1" oldHidden="1">
    <formula>Allocation!$L:$XFD</formula>
    <oldFormula>Allocation!$L:$XFD</oldFormula>
  </rdn>
  <rdn rId="0" localSheetId="6" customView="1" name="Z_FAA25FCE_18C5_403C_9C68_9D1F88B3F7EB_.wvu.FilterData" hidden="1" oldHidden="1">
    <formula>Allocation!$A$1:$K$1</formula>
    <oldFormula>Allocation!$A$1:$K$1</oldFormula>
  </rdn>
  <rdn rId="0" localSheetId="7" customView="1" name="Z_FAA25FCE_18C5_403C_9C68_9D1F88B3F7EB_.wvu.FilterData" hidden="1" oldHidden="1">
    <formula>'SRS Reviews'!$A$1:$S$136</formula>
    <oldFormula>'SRS Reviews'!$A$1:$S$136</oldFormula>
  </rdn>
  <rdn rId="0" localSheetId="8" customView="1" name="Z_FAA25FCE_18C5_403C_9C68_9D1F88B3F7EB_.wvu.FilterData" hidden="1" oldHidden="1">
    <formula>Estimates!$A$2:$BC$460</formula>
    <oldFormula>Estimates!$A$2:$BC$460</oldFormula>
  </rdn>
  <rdn rId="0" localSheetId="10" customView="1" name="Z_FAA25FCE_18C5_403C_9C68_9D1F88B3F7EB_.wvu.FilterData" hidden="1" oldHidden="1">
    <formula>'Open SWPRs'!$A$1:$H$615</formula>
    <oldFormula>'Open SWPRs'!$A$1:$H$615</oldFormula>
  </rdn>
  <rdn rId="0" localSheetId="12" customView="1" name="Z_FAA25FCE_18C5_403C_9C68_9D1F88B3F7EB_.wvu.FilterData" hidden="1" oldHidden="1">
    <formula>'Build Plan'!$D$3:$L$48</formula>
    <oldFormula>'Build Plan'!$D$3:$L$48</oldFormula>
  </rdn>
  <rcv guid="{FAA25FCE-18C5-403C-9C68-9D1F88B3F7EB}" action="add"/>
</revisions>
</file>

<file path=xl/revisions/revisionLog98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6969" sId="3">
    <oc r="BD180">
      <v>99</v>
    </oc>
    <nc r="BD180">
      <v>80</v>
    </nc>
  </rcc>
  <rcc rId="26970" sId="3">
    <oc r="BD173">
      <v>99</v>
    </oc>
    <nc r="BD173">
      <v>80</v>
    </nc>
  </rcc>
  <rcc rId="26971" sId="3">
    <oc r="BD181">
      <v>100</v>
    </oc>
    <nc r="BD181">
      <v>80</v>
    </nc>
  </rcc>
  <rcv guid="{3ACD5A93-9B0E-40EA-8179-EDF0714A0F5F}" action="delete"/>
  <rdn rId="0" localSheetId="3" customView="1" name="Z_3ACD5A93_9B0E_40EA_8179_EDF0714A0F5F_.wvu.Rows" hidden="1" oldHidden="1">
    <formula>Plan!$489:$751</formula>
    <oldFormula>Plan!$489:$751</oldFormula>
  </rdn>
  <rdn rId="0" localSheetId="3" customView="1" name="Z_3ACD5A93_9B0E_40EA_8179_EDF0714A0F5F_.wvu.Cols" hidden="1" oldHidden="1">
    <formula>Plan!$S:$U,Plan!$BQ:$BT</formula>
    <oldFormula>Plan!$S:$U,Plan!$BQ:$BT</oldFormula>
  </rdn>
  <rdn rId="0" localSheetId="3" customView="1" name="Z_3ACD5A93_9B0E_40EA_8179_EDF0714A0F5F_.wvu.FilterData" hidden="1" oldHidden="1">
    <formula>Plan!$A$5:$BQ$469</formula>
    <oldFormula>Plan!$A$5:$BQ$469</oldFormula>
  </rdn>
  <rdn rId="0" localSheetId="4" customView="1" name="Z_3ACD5A93_9B0E_40EA_8179_EDF0714A0F5F_.wvu.FilterData" hidden="1" oldHidden="1">
    <formula>'Delivery Docs Plan'!$I$1:$I$39</formula>
    <oldFormula>'Delivery Docs Plan'!$I$1:$I$39</oldFormula>
  </rdn>
  <rdn rId="0" localSheetId="5" customView="1" name="Z_3ACD5A93_9B0E_40EA_8179_EDF0714A0F5F_.wvu.Rows" hidden="1" oldHidden="1">
    <formula>'PR Matrix'!$1:$1</formula>
    <oldFormula>'PR Matrix'!$1:$1</oldFormula>
  </rdn>
  <rdn rId="0" localSheetId="5" customView="1" name="Z_3ACD5A93_9B0E_40EA_8179_EDF0714A0F5F_.wvu.Cols" hidden="1" oldHidden="1">
    <formula>'PR Matrix'!$JJ:$XFD</formula>
    <oldFormula>'PR Matrix'!$JJ:$XFD</oldFormula>
  </rdn>
  <rdn rId="0" localSheetId="6" customView="1" name="Z_3ACD5A93_9B0E_40EA_8179_EDF0714A0F5F_.wvu.Cols" hidden="1" oldHidden="1">
    <formula>Allocation!$L:$XFD</formula>
    <oldFormula>Allocation!$L:$XFD</oldFormula>
  </rdn>
  <rdn rId="0" localSheetId="6" customView="1" name="Z_3ACD5A93_9B0E_40EA_8179_EDF0714A0F5F_.wvu.FilterData" hidden="1" oldHidden="1">
    <formula>Allocation!$A$1:$K$1</formula>
    <oldFormula>Allocation!$A$1:$K$1</oldFormula>
  </rdn>
  <rdn rId="0" localSheetId="7" customView="1" name="Z_3ACD5A93_9B0E_40EA_8179_EDF0714A0F5F_.wvu.FilterData" hidden="1" oldHidden="1">
    <formula>'SRS Reviews'!$A$1:$S$136</formula>
    <oldFormula>'SRS Reviews'!$A$1:$S$136</oldFormula>
  </rdn>
  <rdn rId="0" localSheetId="8" customView="1" name="Z_3ACD5A93_9B0E_40EA_8179_EDF0714A0F5F_.wvu.FilterData" hidden="1" oldHidden="1">
    <formula>Estimates!$A$2:$BC$460</formula>
    <oldFormula>Estimates!$A$2:$BC$460</oldFormula>
  </rdn>
  <rdn rId="0" localSheetId="10" customView="1" name="Z_3ACD5A93_9B0E_40EA_8179_EDF0714A0F5F_.wvu.FilterData" hidden="1" oldHidden="1">
    <formula>'Open SWPRs'!$A$1:$H$615</formula>
    <oldFormula>'Open SWPRs'!$A$1:$H$615</oldFormula>
  </rdn>
  <rdn rId="0" localSheetId="12" customView="1" name="Z_3ACD5A93_9B0E_40EA_8179_EDF0714A0F5F_.wvu.FilterData" hidden="1" oldHidden="1">
    <formula>'Build Plan'!$D$3:$L$48</formula>
    <oldFormula>'Build Plan'!$D$3:$L$48</oldFormula>
  </rdn>
  <rcv guid="{3ACD5A93-9B0E-40EA-8179-EDF0714A0F5F}" action="add"/>
</revisions>
</file>

<file path=xl/revisions/revisionLog98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6984" sId="4">
    <oc r="I15" t="inlineStr">
      <is>
        <t>TCS</t>
      </is>
    </oc>
    <nc r="I15" t="inlineStr">
      <is>
        <t>RS</t>
      </is>
    </nc>
  </rcc>
  <rcc rId="26985" sId="4">
    <oc r="J19" t="inlineStr">
      <is>
        <t>TCS</t>
      </is>
    </oc>
    <nc r="J19" t="inlineStr">
      <is>
        <t>SN</t>
      </is>
    </nc>
  </rcc>
</revisions>
</file>

<file path=xl/revisions/revisionLog98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6986" sId="3">
    <oc r="AK64">
      <v>100</v>
    </oc>
    <nc r="AK64">
      <v>90</v>
    </nc>
  </rcc>
  <rcc rId="26987" sId="3">
    <oc r="AP64">
      <v>100</v>
    </oc>
    <nc r="AP64">
      <v>90</v>
    </nc>
  </rcc>
  <rcc rId="26988" sId="3">
    <oc r="AO64" t="inlineStr">
      <is>
        <t>Y</t>
      </is>
    </oc>
    <nc r="AO64"/>
  </rcc>
  <rcc rId="26989" sId="3">
    <oc r="BB64">
      <v>100</v>
    </oc>
    <nc r="BB64">
      <v>90</v>
    </nc>
  </rcc>
  <rcc rId="26990" sId="3">
    <oc r="BD64">
      <v>100</v>
    </oc>
    <nc r="BD64">
      <v>90</v>
    </nc>
  </rcc>
  <rcmt sheetId="3" cell="AK64" guid="{0203D378-B220-4AEB-8D73-5C73E529DDF5}" author="Pulman, Stephen" newLength="45"/>
  <rcmt sheetId="3" cell="BB64" guid="{8C68CFBE-B35D-46DA-AB22-5338049BF147}" author="Pulman, Stephen" newLength="44"/>
  <rcv guid="{55F258A9-3656-464A-8209-65541A4A9294}" action="delete"/>
  <rdn rId="0" localSheetId="3" customView="1" name="Z_55F258A9_3656_464A_8209_65541A4A9294_.wvu.Rows" hidden="1" oldHidden="1">
    <formula>Plan!$489:$751</formula>
    <oldFormula>Plan!$489:$751</oldFormula>
  </rdn>
  <rdn rId="0" localSheetId="3" customView="1" name="Z_55F258A9_3656_464A_8209_65541A4A9294_.wvu.Cols" hidden="1" oldHidden="1">
    <formula>Plan!$S:$U,Plan!$BQ:$BT</formula>
    <oldFormula>Plan!$S:$U,Plan!$BQ:$BT</oldFormula>
  </rdn>
  <rdn rId="0" localSheetId="3" customView="1" name="Z_55F258A9_3656_464A_8209_65541A4A9294_.wvu.FilterData" hidden="1" oldHidden="1">
    <formula>Plan!$A$5:$BQ$469</formula>
    <oldFormula>Plan!$A$5:$BQ$469</oldFormula>
  </rdn>
  <rdn rId="0" localSheetId="4" customView="1" name="Z_55F258A9_3656_464A_8209_65541A4A9294_.wvu.FilterData" hidden="1" oldHidden="1">
    <formula>'Delivery Docs Plan'!$I$1:$I$39</formula>
    <oldFormula>'Delivery Docs Plan'!$I$1:$I$39</oldFormula>
  </rdn>
  <rdn rId="0" localSheetId="5" customView="1" name="Z_55F258A9_3656_464A_8209_65541A4A9294_.wvu.Rows" hidden="1" oldHidden="1">
    <formula>'PR Matrix'!$1:$1</formula>
    <oldFormula>'PR Matrix'!$1:$1</oldFormula>
  </rdn>
  <rdn rId="0" localSheetId="5" customView="1" name="Z_55F258A9_3656_464A_8209_65541A4A9294_.wvu.Cols" hidden="1" oldHidden="1">
    <formula>'PR Matrix'!$JJ:$XFD</formula>
    <oldFormula>'PR Matrix'!$JJ:$XFD</oldFormula>
  </rdn>
  <rdn rId="0" localSheetId="6" customView="1" name="Z_55F258A9_3656_464A_8209_65541A4A9294_.wvu.Cols" hidden="1" oldHidden="1">
    <formula>Allocation!$L:$XFD</formula>
    <oldFormula>Allocation!$L:$XFD</oldFormula>
  </rdn>
  <rdn rId="0" localSheetId="6" customView="1" name="Z_55F258A9_3656_464A_8209_65541A4A9294_.wvu.FilterData" hidden="1" oldHidden="1">
    <formula>Allocation!$A$1:$K$1</formula>
    <oldFormula>Allocation!$A$1:$K$1</oldFormula>
  </rdn>
  <rdn rId="0" localSheetId="7" customView="1" name="Z_55F258A9_3656_464A_8209_65541A4A9294_.wvu.FilterData" hidden="1" oldHidden="1">
    <formula>'SRS Reviews'!$A$1:$S$136</formula>
    <oldFormula>'SRS Reviews'!$A$1:$S$136</oldFormula>
  </rdn>
  <rdn rId="0" localSheetId="8" customView="1" name="Z_55F258A9_3656_464A_8209_65541A4A9294_.wvu.FilterData" hidden="1" oldHidden="1">
    <formula>Estimates!$A$2:$BC$460</formula>
    <oldFormula>Estimates!$A$2:$BC$460</oldFormula>
  </rdn>
  <rdn rId="0" localSheetId="10" customView="1" name="Z_55F258A9_3656_464A_8209_65541A4A9294_.wvu.FilterData" hidden="1" oldHidden="1">
    <formula>'Open SWPRs'!$A$1:$H$615</formula>
    <oldFormula>'Open SWPRs'!$A$1:$H$615</oldFormula>
  </rdn>
  <rdn rId="0" localSheetId="12" customView="1" name="Z_55F258A9_3656_464A_8209_65541A4A9294_.wvu.FilterData" hidden="1" oldHidden="1">
    <formula>'Build Plan'!$D$3:$L$48</formula>
    <oldFormula>'Build Plan'!$D$3:$L$48</oldFormula>
  </rdn>
  <rcv guid="{55F258A9-3656-464A-8209-65541A4A9294}" action="add"/>
</revisions>
</file>

<file path=xl/revisions/revisionLog98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mt sheetId="3" cell="BK170" guid="{00000000-0000-0000-0000-000000000000}" action="delete" alwaysShow="1" author="Chippa, Kiran"/>
  <rcc rId="27003" sId="3">
    <oc r="BK170" t="inlineStr">
      <is>
        <t>KC</t>
      </is>
    </oc>
    <nc r="BK170" t="inlineStr">
      <is>
        <t>KC-PASS</t>
      </is>
    </nc>
  </rcc>
  <rcmt sheetId="3" cell="BK170" guid="{21E2860A-B8C0-4FBE-B307-B4FF68E71B84}" author="Chippa, Kiran" newLength="55"/>
</revisions>
</file>

<file path=xl/revisions/revisionLog98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mt sheetId="3" cell="BK173" guid="{00000000-0000-0000-0000-000000000000}" action="delete" author="Chippa, Kiran"/>
  <rcmt sheetId="3" cell="BK173" guid="{7A37F802-A210-4B73-85FB-9401AB690FDA}" author="Chippa, Kiran" newLength="63"/>
</revisions>
</file>

<file path=xl/revisions/revisionLog98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7004" sId="3">
    <oc r="BK209" t="inlineStr">
      <is>
        <t>SN-FAIL</t>
      </is>
    </oc>
    <nc r="BK209" t="inlineStr">
      <is>
        <t>SN-PASS</t>
      </is>
    </nc>
  </rcc>
  <rcv guid="{FAA25FCE-18C5-403C-9C68-9D1F88B3F7EB}" action="delete"/>
  <rdn rId="0" localSheetId="3" customView="1" name="Z_FAA25FCE_18C5_403C_9C68_9D1F88B3F7EB_.wvu.Rows" hidden="1" oldHidden="1">
    <formula>Plan!$489:$751</formula>
    <oldFormula>Plan!$489:$751</oldFormula>
  </rdn>
  <rdn rId="0" localSheetId="3" customView="1" name="Z_FAA25FCE_18C5_403C_9C68_9D1F88B3F7EB_.wvu.Cols" hidden="1" oldHidden="1">
    <formula>Plan!$I:$P,Plan!$S:$U,Plan!$BQ:$BT</formula>
    <oldFormula>Plan!$I:$P,Plan!$S:$U,Plan!$BQ:$BT</oldFormula>
  </rdn>
  <rdn rId="0" localSheetId="3" customView="1" name="Z_FAA25FCE_18C5_403C_9C68_9D1F88B3F7EB_.wvu.FilterData" hidden="1" oldHidden="1">
    <formula>Plan!$A$5:$BQ$469</formula>
    <oldFormula>Plan!$A$5:$BQ$469</oldFormula>
  </rdn>
  <rdn rId="0" localSheetId="4" customView="1" name="Z_FAA25FCE_18C5_403C_9C68_9D1F88B3F7EB_.wvu.FilterData" hidden="1" oldHidden="1">
    <formula>'Delivery Docs Plan'!$I$1:$I$39</formula>
    <oldFormula>'Delivery Docs Plan'!$I$1:$I$39</oldFormula>
  </rdn>
  <rdn rId="0" localSheetId="5" customView="1" name="Z_FAA25FCE_18C5_403C_9C68_9D1F88B3F7EB_.wvu.Rows" hidden="1" oldHidden="1">
    <formula>'PR Matrix'!$1:$1</formula>
    <oldFormula>'PR Matrix'!$1:$1</oldFormula>
  </rdn>
  <rdn rId="0" localSheetId="5" customView="1" name="Z_FAA25FCE_18C5_403C_9C68_9D1F88B3F7EB_.wvu.Cols" hidden="1" oldHidden="1">
    <formula>'PR Matrix'!$JJ:$XFD</formula>
    <oldFormula>'PR Matrix'!$JJ:$XFD</oldFormula>
  </rdn>
  <rdn rId="0" localSheetId="6" customView="1" name="Z_FAA25FCE_18C5_403C_9C68_9D1F88B3F7EB_.wvu.Cols" hidden="1" oldHidden="1">
    <formula>Allocation!$L:$XFD</formula>
    <oldFormula>Allocation!$L:$XFD</oldFormula>
  </rdn>
  <rdn rId="0" localSheetId="6" customView="1" name="Z_FAA25FCE_18C5_403C_9C68_9D1F88B3F7EB_.wvu.FilterData" hidden="1" oldHidden="1">
    <formula>Allocation!$A$1:$K$1</formula>
    <oldFormula>Allocation!$A$1:$K$1</oldFormula>
  </rdn>
  <rdn rId="0" localSheetId="7" customView="1" name="Z_FAA25FCE_18C5_403C_9C68_9D1F88B3F7EB_.wvu.FilterData" hidden="1" oldHidden="1">
    <formula>'SRS Reviews'!$A$1:$S$136</formula>
    <oldFormula>'SRS Reviews'!$A$1:$S$136</oldFormula>
  </rdn>
  <rdn rId="0" localSheetId="8" customView="1" name="Z_FAA25FCE_18C5_403C_9C68_9D1F88B3F7EB_.wvu.FilterData" hidden="1" oldHidden="1">
    <formula>Estimates!$A$2:$BC$460</formula>
    <oldFormula>Estimates!$A$2:$BC$460</oldFormula>
  </rdn>
  <rdn rId="0" localSheetId="10" customView="1" name="Z_FAA25FCE_18C5_403C_9C68_9D1F88B3F7EB_.wvu.FilterData" hidden="1" oldHidden="1">
    <formula>'Open SWPRs'!$A$1:$H$615</formula>
    <oldFormula>'Open SWPRs'!$A$1:$H$615</oldFormula>
  </rdn>
  <rdn rId="0" localSheetId="12" customView="1" name="Z_FAA25FCE_18C5_403C_9C68_9D1F88B3F7EB_.wvu.FilterData" hidden="1" oldHidden="1">
    <formula>'Build Plan'!$D$3:$L$48</formula>
    <oldFormula>'Build Plan'!$D$3:$L$48</oldFormula>
  </rdn>
  <rcv guid="{FAA25FCE-18C5-403C-9C68-9D1F88B3F7EB}" action="add"/>
</revisions>
</file>

<file path=xl/revisions/revisionLog99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7017" sId="3">
    <oc r="BK226" t="inlineStr">
      <is>
        <t>SN-FAIL</t>
      </is>
    </oc>
    <nc r="BK226" t="inlineStr">
      <is>
        <t>SN-PASS</t>
      </is>
    </nc>
  </rcc>
  <rcv guid="{FAA25FCE-18C5-403C-9C68-9D1F88B3F7EB}" action="delete"/>
  <rdn rId="0" localSheetId="3" customView="1" name="Z_FAA25FCE_18C5_403C_9C68_9D1F88B3F7EB_.wvu.Rows" hidden="1" oldHidden="1">
    <formula>Plan!$489:$751</formula>
    <oldFormula>Plan!$489:$751</oldFormula>
  </rdn>
  <rdn rId="0" localSheetId="3" customView="1" name="Z_FAA25FCE_18C5_403C_9C68_9D1F88B3F7EB_.wvu.Cols" hidden="1" oldHidden="1">
    <formula>Plan!$I:$P,Plan!$S:$U,Plan!$BQ:$BT</formula>
    <oldFormula>Plan!$I:$P,Plan!$S:$U,Plan!$BQ:$BT</oldFormula>
  </rdn>
  <rdn rId="0" localSheetId="3" customView="1" name="Z_FAA25FCE_18C5_403C_9C68_9D1F88B3F7EB_.wvu.FilterData" hidden="1" oldHidden="1">
    <formula>Plan!$A$5:$BQ$469</formula>
    <oldFormula>Plan!$A$5:$BQ$469</oldFormula>
  </rdn>
  <rdn rId="0" localSheetId="4" customView="1" name="Z_FAA25FCE_18C5_403C_9C68_9D1F88B3F7EB_.wvu.FilterData" hidden="1" oldHidden="1">
    <formula>'Delivery Docs Plan'!$I$1:$I$39</formula>
    <oldFormula>'Delivery Docs Plan'!$I$1:$I$39</oldFormula>
  </rdn>
  <rdn rId="0" localSheetId="5" customView="1" name="Z_FAA25FCE_18C5_403C_9C68_9D1F88B3F7EB_.wvu.Rows" hidden="1" oldHidden="1">
    <formula>'PR Matrix'!$1:$1</formula>
    <oldFormula>'PR Matrix'!$1:$1</oldFormula>
  </rdn>
  <rdn rId="0" localSheetId="5" customView="1" name="Z_FAA25FCE_18C5_403C_9C68_9D1F88B3F7EB_.wvu.Cols" hidden="1" oldHidden="1">
    <formula>'PR Matrix'!$JJ:$XFD</formula>
    <oldFormula>'PR Matrix'!$JJ:$XFD</oldFormula>
  </rdn>
  <rdn rId="0" localSheetId="6" customView="1" name="Z_FAA25FCE_18C5_403C_9C68_9D1F88B3F7EB_.wvu.Cols" hidden="1" oldHidden="1">
    <formula>Allocation!$L:$XFD</formula>
    <oldFormula>Allocation!$L:$XFD</oldFormula>
  </rdn>
  <rdn rId="0" localSheetId="6" customView="1" name="Z_FAA25FCE_18C5_403C_9C68_9D1F88B3F7EB_.wvu.FilterData" hidden="1" oldHidden="1">
    <formula>Allocation!$A$1:$K$1</formula>
    <oldFormula>Allocation!$A$1:$K$1</oldFormula>
  </rdn>
  <rdn rId="0" localSheetId="7" customView="1" name="Z_FAA25FCE_18C5_403C_9C68_9D1F88B3F7EB_.wvu.FilterData" hidden="1" oldHidden="1">
    <formula>'SRS Reviews'!$A$1:$S$136</formula>
    <oldFormula>'SRS Reviews'!$A$1:$S$136</oldFormula>
  </rdn>
  <rdn rId="0" localSheetId="8" customView="1" name="Z_FAA25FCE_18C5_403C_9C68_9D1F88B3F7EB_.wvu.FilterData" hidden="1" oldHidden="1">
    <formula>Estimates!$A$2:$BC$460</formula>
    <oldFormula>Estimates!$A$2:$BC$460</oldFormula>
  </rdn>
  <rdn rId="0" localSheetId="10" customView="1" name="Z_FAA25FCE_18C5_403C_9C68_9D1F88B3F7EB_.wvu.FilterData" hidden="1" oldHidden="1">
    <formula>'Open SWPRs'!$A$1:$H$615</formula>
    <oldFormula>'Open SWPRs'!$A$1:$H$615</oldFormula>
  </rdn>
  <rdn rId="0" localSheetId="12" customView="1" name="Z_FAA25FCE_18C5_403C_9C68_9D1F88B3F7EB_.wvu.FilterData" hidden="1" oldHidden="1">
    <formula>'Build Plan'!$D$3:$L$48</formula>
    <oldFormula>'Build Plan'!$D$3:$L$48</oldFormula>
  </rdn>
  <rcv guid="{FAA25FCE-18C5-403C-9C68-9D1F88B3F7EB}" action="add"/>
</revisions>
</file>

<file path=xl/revisions/revisionLog99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7030" sId="3">
    <oc r="AK64">
      <v>90</v>
    </oc>
    <nc r="AK64">
      <v>100</v>
    </nc>
  </rcc>
  <rcmt sheetId="3" cell="AK64" guid="{00000000-0000-0000-0000-000000000000}" action="delete" author="Pulman, Stephen"/>
  <rcmt sheetId="3" cell="BB64" guid="{00000000-0000-0000-0000-000000000000}" action="delete" author="Pulman, Stephen"/>
  <rcc rId="27031" sId="3">
    <oc r="BB64">
      <v>90</v>
    </oc>
    <nc r="BB64">
      <v>100</v>
    </nc>
  </rcc>
  <rcc rId="27032" sId="3">
    <oc r="AP64">
      <v>90</v>
    </oc>
    <nc r="AP64">
      <v>99</v>
    </nc>
  </rcc>
  <rcc rId="27033" sId="3">
    <oc r="AC64">
      <v>100</v>
    </oc>
    <nc r="AC64">
      <v>99</v>
    </nc>
  </rcc>
  <rcc rId="27034" sId="3">
    <oc r="BD64">
      <v>90</v>
    </oc>
    <nc r="BD64">
      <v>99</v>
    </nc>
  </rcc>
  <rcmt sheetId="3" cell="AC64" guid="{A3A198BE-C3E5-48D3-9F42-16049EBCF547}" author="Pulman, Stephen" newLength="43"/>
  <rcmt sheetId="3" cell="BD64" guid="{F0466646-FFF1-460C-8D5A-A060D6926664}" author="Pulman, Stephen" newLength="43"/>
  <rcv guid="{55F258A9-3656-464A-8209-65541A4A9294}" action="delete"/>
  <rdn rId="0" localSheetId="3" customView="1" name="Z_55F258A9_3656_464A_8209_65541A4A9294_.wvu.Rows" hidden="1" oldHidden="1">
    <formula>Plan!$489:$751</formula>
    <oldFormula>Plan!$489:$751</oldFormula>
  </rdn>
  <rdn rId="0" localSheetId="3" customView="1" name="Z_55F258A9_3656_464A_8209_65541A4A9294_.wvu.Cols" hidden="1" oldHidden="1">
    <formula>Plan!$S:$U,Plan!$BQ:$BT</formula>
    <oldFormula>Plan!$S:$U,Plan!$BQ:$BT</oldFormula>
  </rdn>
  <rdn rId="0" localSheetId="3" customView="1" name="Z_55F258A9_3656_464A_8209_65541A4A9294_.wvu.FilterData" hidden="1" oldHidden="1">
    <formula>Plan!$A$5:$BQ$469</formula>
    <oldFormula>Plan!$A$5:$BQ$469</oldFormula>
  </rdn>
  <rdn rId="0" localSheetId="4" customView="1" name="Z_55F258A9_3656_464A_8209_65541A4A9294_.wvu.FilterData" hidden="1" oldHidden="1">
    <formula>'Delivery Docs Plan'!$I$1:$I$39</formula>
    <oldFormula>'Delivery Docs Plan'!$I$1:$I$39</oldFormula>
  </rdn>
  <rdn rId="0" localSheetId="5" customView="1" name="Z_55F258A9_3656_464A_8209_65541A4A9294_.wvu.Rows" hidden="1" oldHidden="1">
    <formula>'PR Matrix'!$1:$1</formula>
    <oldFormula>'PR Matrix'!$1:$1</oldFormula>
  </rdn>
  <rdn rId="0" localSheetId="5" customView="1" name="Z_55F258A9_3656_464A_8209_65541A4A9294_.wvu.Cols" hidden="1" oldHidden="1">
    <formula>'PR Matrix'!$JJ:$XFD</formula>
    <oldFormula>'PR Matrix'!$JJ:$XFD</oldFormula>
  </rdn>
  <rdn rId="0" localSheetId="6" customView="1" name="Z_55F258A9_3656_464A_8209_65541A4A9294_.wvu.Cols" hidden="1" oldHidden="1">
    <formula>Allocation!$L:$XFD</formula>
    <oldFormula>Allocation!$L:$XFD</oldFormula>
  </rdn>
  <rdn rId="0" localSheetId="6" customView="1" name="Z_55F258A9_3656_464A_8209_65541A4A9294_.wvu.FilterData" hidden="1" oldHidden="1">
    <formula>Allocation!$A$1:$K$1</formula>
    <oldFormula>Allocation!$A$1:$K$1</oldFormula>
  </rdn>
  <rdn rId="0" localSheetId="7" customView="1" name="Z_55F258A9_3656_464A_8209_65541A4A9294_.wvu.FilterData" hidden="1" oldHidden="1">
    <formula>'SRS Reviews'!$A$1:$S$136</formula>
    <oldFormula>'SRS Reviews'!$A$1:$S$136</oldFormula>
  </rdn>
  <rdn rId="0" localSheetId="8" customView="1" name="Z_55F258A9_3656_464A_8209_65541A4A9294_.wvu.FilterData" hidden="1" oldHidden="1">
    <formula>Estimates!$A$2:$BC$460</formula>
    <oldFormula>Estimates!$A$2:$BC$460</oldFormula>
  </rdn>
  <rdn rId="0" localSheetId="10" customView="1" name="Z_55F258A9_3656_464A_8209_65541A4A9294_.wvu.FilterData" hidden="1" oldHidden="1">
    <formula>'Open SWPRs'!$A$1:$H$615</formula>
    <oldFormula>'Open SWPRs'!$A$1:$H$615</oldFormula>
  </rdn>
  <rdn rId="0" localSheetId="12" customView="1" name="Z_55F258A9_3656_464A_8209_65541A4A9294_.wvu.FilterData" hidden="1" oldHidden="1">
    <formula>'Build Plan'!$D$3:$L$48</formula>
    <oldFormula>'Build Plan'!$D$3:$L$48</oldFormula>
  </rdn>
  <rcv guid="{55F258A9-3656-464A-8209-65541A4A9294}" action="add"/>
</revisions>
</file>

<file path=xl/revisions/revisionLog99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BK187" start="0" length="0">
    <dxf>
      <fill>
        <patternFill patternType="solid">
          <bgColor rgb="FFFFC000"/>
        </patternFill>
      </fill>
    </dxf>
  </rfmt>
  <rcmt sheetId="3" cell="BK187" guid="{00000000-0000-0000-0000-000000000000}" action="delete" author="Nesarikar, Sumeet"/>
  <rcv guid="{FAA25FCE-18C5-403C-9C68-9D1F88B3F7EB}" action="delete"/>
  <rdn rId="0" localSheetId="3" customView="1" name="Z_FAA25FCE_18C5_403C_9C68_9D1F88B3F7EB_.wvu.Rows" hidden="1" oldHidden="1">
    <formula>Plan!$489:$751</formula>
    <oldFormula>Plan!$489:$751</oldFormula>
  </rdn>
  <rdn rId="0" localSheetId="3" customView="1" name="Z_FAA25FCE_18C5_403C_9C68_9D1F88B3F7EB_.wvu.Cols" hidden="1" oldHidden="1">
    <formula>Plan!$B:$BJ,Plan!$BQ:$BT</formula>
    <oldFormula>Plan!$I:$P,Plan!$S:$U,Plan!$BQ:$BT</oldFormula>
  </rdn>
  <rdn rId="0" localSheetId="3" customView="1" name="Z_FAA25FCE_18C5_403C_9C68_9D1F88B3F7EB_.wvu.FilterData" hidden="1" oldHidden="1">
    <formula>Plan!$A$5:$BQ$469</formula>
    <oldFormula>Plan!$A$5:$BQ$469</oldFormula>
  </rdn>
  <rdn rId="0" localSheetId="4" customView="1" name="Z_FAA25FCE_18C5_403C_9C68_9D1F88B3F7EB_.wvu.FilterData" hidden="1" oldHidden="1">
    <formula>'Delivery Docs Plan'!$I$1:$I$39</formula>
    <oldFormula>'Delivery Docs Plan'!$I$1:$I$39</oldFormula>
  </rdn>
  <rdn rId="0" localSheetId="5" customView="1" name="Z_FAA25FCE_18C5_403C_9C68_9D1F88B3F7EB_.wvu.Rows" hidden="1" oldHidden="1">
    <formula>'PR Matrix'!$1:$1</formula>
    <oldFormula>'PR Matrix'!$1:$1</oldFormula>
  </rdn>
  <rdn rId="0" localSheetId="5" customView="1" name="Z_FAA25FCE_18C5_403C_9C68_9D1F88B3F7EB_.wvu.Cols" hidden="1" oldHidden="1">
    <formula>'PR Matrix'!$JJ:$XFD</formula>
    <oldFormula>'PR Matrix'!$JJ:$XFD</oldFormula>
  </rdn>
  <rdn rId="0" localSheetId="6" customView="1" name="Z_FAA25FCE_18C5_403C_9C68_9D1F88B3F7EB_.wvu.Cols" hidden="1" oldHidden="1">
    <formula>Allocation!$L:$XFD</formula>
    <oldFormula>Allocation!$L:$XFD</oldFormula>
  </rdn>
  <rdn rId="0" localSheetId="6" customView="1" name="Z_FAA25FCE_18C5_403C_9C68_9D1F88B3F7EB_.wvu.FilterData" hidden="1" oldHidden="1">
    <formula>Allocation!$A$1:$K$1</formula>
    <oldFormula>Allocation!$A$1:$K$1</oldFormula>
  </rdn>
  <rdn rId="0" localSheetId="7" customView="1" name="Z_FAA25FCE_18C5_403C_9C68_9D1F88B3F7EB_.wvu.FilterData" hidden="1" oldHidden="1">
    <formula>'SRS Reviews'!$A$1:$S$136</formula>
    <oldFormula>'SRS Reviews'!$A$1:$S$136</oldFormula>
  </rdn>
  <rdn rId="0" localSheetId="8" customView="1" name="Z_FAA25FCE_18C5_403C_9C68_9D1F88B3F7EB_.wvu.FilterData" hidden="1" oldHidden="1">
    <formula>Estimates!$A$2:$BC$460</formula>
    <oldFormula>Estimates!$A$2:$BC$460</oldFormula>
  </rdn>
  <rdn rId="0" localSheetId="10" customView="1" name="Z_FAA25FCE_18C5_403C_9C68_9D1F88B3F7EB_.wvu.FilterData" hidden="1" oldHidden="1">
    <formula>'Open SWPRs'!$A$1:$H$615</formula>
    <oldFormula>'Open SWPRs'!$A$1:$H$615</oldFormula>
  </rdn>
  <rdn rId="0" localSheetId="12" customView="1" name="Z_FAA25FCE_18C5_403C_9C68_9D1F88B3F7EB_.wvu.FilterData" hidden="1" oldHidden="1">
    <formula>'Build Plan'!$D$3:$L$48</formula>
    <oldFormula>'Build Plan'!$D$3:$L$48</oldFormula>
  </rdn>
  <rcv guid="{FAA25FCE-18C5-403C-9C68-9D1F88B3F7EB}" action="add"/>
</revisions>
</file>

<file path=xl/revisions/revisionLog99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7059" sId="3">
    <oc r="BK180" t="inlineStr">
      <is>
        <t>SN-PASS</t>
      </is>
    </oc>
    <nc r="BK180" t="inlineStr">
      <is>
        <t>SN-FAIL</t>
      </is>
    </nc>
  </rcc>
  <rcc rId="27060" sId="3">
    <oc r="BK181" t="inlineStr">
      <is>
        <t>SN-PASS</t>
      </is>
    </oc>
    <nc r="BK181" t="inlineStr">
      <is>
        <t>SN-FAIL</t>
      </is>
    </nc>
  </rcc>
  <rfmt sheetId="3" sqref="BK226" start="0" length="0">
    <dxf>
      <fill>
        <patternFill patternType="solid">
          <bgColor rgb="FFFFC000"/>
        </patternFill>
      </fill>
    </dxf>
  </rfmt>
  <rcv guid="{FAA25FCE-18C5-403C-9C68-9D1F88B3F7EB}" action="delete"/>
  <rdn rId="0" localSheetId="3" customView="1" name="Z_FAA25FCE_18C5_403C_9C68_9D1F88B3F7EB_.wvu.Rows" hidden="1" oldHidden="1">
    <formula>Plan!$489:$751</formula>
    <oldFormula>Plan!$489:$751</oldFormula>
  </rdn>
  <rdn rId="0" localSheetId="3" customView="1" name="Z_FAA25FCE_18C5_403C_9C68_9D1F88B3F7EB_.wvu.Cols" hidden="1" oldHidden="1">
    <formula>Plan!$B:$BJ,Plan!$BQ:$BT</formula>
    <oldFormula>Plan!$B:$BJ,Plan!$BQ:$BT</oldFormula>
  </rdn>
  <rdn rId="0" localSheetId="3" customView="1" name="Z_FAA25FCE_18C5_403C_9C68_9D1F88B3F7EB_.wvu.FilterData" hidden="1" oldHidden="1">
    <formula>Plan!$A$5:$BQ$469</formula>
    <oldFormula>Plan!$A$5:$BQ$469</oldFormula>
  </rdn>
  <rdn rId="0" localSheetId="4" customView="1" name="Z_FAA25FCE_18C5_403C_9C68_9D1F88B3F7EB_.wvu.FilterData" hidden="1" oldHidden="1">
    <formula>'Delivery Docs Plan'!$I$1:$I$39</formula>
    <oldFormula>'Delivery Docs Plan'!$I$1:$I$39</oldFormula>
  </rdn>
  <rdn rId="0" localSheetId="5" customView="1" name="Z_FAA25FCE_18C5_403C_9C68_9D1F88B3F7EB_.wvu.Rows" hidden="1" oldHidden="1">
    <formula>'PR Matrix'!$1:$1</formula>
    <oldFormula>'PR Matrix'!$1:$1</oldFormula>
  </rdn>
  <rdn rId="0" localSheetId="5" customView="1" name="Z_FAA25FCE_18C5_403C_9C68_9D1F88B3F7EB_.wvu.Cols" hidden="1" oldHidden="1">
    <formula>'PR Matrix'!$JJ:$XFD</formula>
    <oldFormula>'PR Matrix'!$JJ:$XFD</oldFormula>
  </rdn>
  <rdn rId="0" localSheetId="6" customView="1" name="Z_FAA25FCE_18C5_403C_9C68_9D1F88B3F7EB_.wvu.Cols" hidden="1" oldHidden="1">
    <formula>Allocation!$L:$XFD</formula>
    <oldFormula>Allocation!$L:$XFD</oldFormula>
  </rdn>
  <rdn rId="0" localSheetId="6" customView="1" name="Z_FAA25FCE_18C5_403C_9C68_9D1F88B3F7EB_.wvu.FilterData" hidden="1" oldHidden="1">
    <formula>Allocation!$A$1:$K$1</formula>
    <oldFormula>Allocation!$A$1:$K$1</oldFormula>
  </rdn>
  <rdn rId="0" localSheetId="7" customView="1" name="Z_FAA25FCE_18C5_403C_9C68_9D1F88B3F7EB_.wvu.FilterData" hidden="1" oldHidden="1">
    <formula>'SRS Reviews'!$A$1:$S$136</formula>
    <oldFormula>'SRS Reviews'!$A$1:$S$136</oldFormula>
  </rdn>
  <rdn rId="0" localSheetId="8" customView="1" name="Z_FAA25FCE_18C5_403C_9C68_9D1F88B3F7EB_.wvu.FilterData" hidden="1" oldHidden="1">
    <formula>Estimates!$A$2:$BC$460</formula>
    <oldFormula>Estimates!$A$2:$BC$460</oldFormula>
  </rdn>
  <rdn rId="0" localSheetId="10" customView="1" name="Z_FAA25FCE_18C5_403C_9C68_9D1F88B3F7EB_.wvu.FilterData" hidden="1" oldHidden="1">
    <formula>'Open SWPRs'!$A$1:$H$615</formula>
    <oldFormula>'Open SWPRs'!$A$1:$H$615</oldFormula>
  </rdn>
  <rdn rId="0" localSheetId="12" customView="1" name="Z_FAA25FCE_18C5_403C_9C68_9D1F88B3F7EB_.wvu.FilterData" hidden="1" oldHidden="1">
    <formula>'Build Plan'!$D$3:$L$48</formula>
    <oldFormula>'Build Plan'!$D$3:$L$48</oldFormula>
  </rdn>
  <rcv guid="{FAA25FCE-18C5-403C-9C68-9D1F88B3F7EB}" action="add"/>
</revisions>
</file>

<file path=xl/revisions/revisionLog99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FAA25FCE-18C5-403C-9C68-9D1F88B3F7EB}" action="delete"/>
  <rdn rId="0" localSheetId="3" customView="1" name="Z_FAA25FCE_18C5_403C_9C68_9D1F88B3F7EB_.wvu.Rows" hidden="1" oldHidden="1">
    <formula>Plan!$489:$751</formula>
    <oldFormula>Plan!$489:$751</oldFormula>
  </rdn>
  <rdn rId="0" localSheetId="3" customView="1" name="Z_FAA25FCE_18C5_403C_9C68_9D1F88B3F7EB_.wvu.Cols" hidden="1" oldHidden="1">
    <formula>Plan!$BQ:$BT</formula>
    <oldFormula>Plan!$B:$BJ,Plan!$BQ:$BT</oldFormula>
  </rdn>
  <rdn rId="0" localSheetId="3" customView="1" name="Z_FAA25FCE_18C5_403C_9C68_9D1F88B3F7EB_.wvu.FilterData" hidden="1" oldHidden="1">
    <formula>Plan!$A$5:$BQ$469</formula>
    <oldFormula>Plan!$A$5:$BQ$469</oldFormula>
  </rdn>
  <rdn rId="0" localSheetId="4" customView="1" name="Z_FAA25FCE_18C5_403C_9C68_9D1F88B3F7EB_.wvu.FilterData" hidden="1" oldHidden="1">
    <formula>'Delivery Docs Plan'!$I$1:$I$39</formula>
    <oldFormula>'Delivery Docs Plan'!$I$1:$I$39</oldFormula>
  </rdn>
  <rdn rId="0" localSheetId="5" customView="1" name="Z_FAA25FCE_18C5_403C_9C68_9D1F88B3F7EB_.wvu.Rows" hidden="1" oldHidden="1">
    <formula>'PR Matrix'!$1:$1</formula>
    <oldFormula>'PR Matrix'!$1:$1</oldFormula>
  </rdn>
  <rdn rId="0" localSheetId="5" customView="1" name="Z_FAA25FCE_18C5_403C_9C68_9D1F88B3F7EB_.wvu.Cols" hidden="1" oldHidden="1">
    <formula>'PR Matrix'!$JJ:$XFD</formula>
    <oldFormula>'PR Matrix'!$JJ:$XFD</oldFormula>
  </rdn>
  <rdn rId="0" localSheetId="6" customView="1" name="Z_FAA25FCE_18C5_403C_9C68_9D1F88B3F7EB_.wvu.Cols" hidden="1" oldHidden="1">
    <formula>Allocation!$L:$XFD</formula>
    <oldFormula>Allocation!$L:$XFD</oldFormula>
  </rdn>
  <rdn rId="0" localSheetId="6" customView="1" name="Z_FAA25FCE_18C5_403C_9C68_9D1F88B3F7EB_.wvu.FilterData" hidden="1" oldHidden="1">
    <formula>Allocation!$A$1:$K$1</formula>
    <oldFormula>Allocation!$A$1:$K$1</oldFormula>
  </rdn>
  <rdn rId="0" localSheetId="7" customView="1" name="Z_FAA25FCE_18C5_403C_9C68_9D1F88B3F7EB_.wvu.FilterData" hidden="1" oldHidden="1">
    <formula>'SRS Reviews'!$A$1:$S$136</formula>
    <oldFormula>'SRS Reviews'!$A$1:$S$136</oldFormula>
  </rdn>
  <rdn rId="0" localSheetId="8" customView="1" name="Z_FAA25FCE_18C5_403C_9C68_9D1F88B3F7EB_.wvu.FilterData" hidden="1" oldHidden="1">
    <formula>Estimates!$A$2:$BC$460</formula>
    <oldFormula>Estimates!$A$2:$BC$460</oldFormula>
  </rdn>
  <rdn rId="0" localSheetId="10" customView="1" name="Z_FAA25FCE_18C5_403C_9C68_9D1F88B3F7EB_.wvu.FilterData" hidden="1" oldHidden="1">
    <formula>'Open SWPRs'!$A$1:$H$615</formula>
    <oldFormula>'Open SWPRs'!$A$1:$H$615</oldFormula>
  </rdn>
  <rdn rId="0" localSheetId="12" customView="1" name="Z_FAA25FCE_18C5_403C_9C68_9D1F88B3F7EB_.wvu.FilterData" hidden="1" oldHidden="1">
    <formula>'Build Plan'!$D$3:$L$48</formula>
    <oldFormula>'Build Plan'!$D$3:$L$48</oldFormula>
  </rdn>
  <rcv guid="{FAA25FCE-18C5-403C-9C68-9D1F88B3F7EB}" action="add"/>
</revisions>
</file>

<file path=xl/revisions/revisionLog99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7085" sId="4">
    <nc r="L22">
      <v>90</v>
    </nc>
  </rcc>
  <rcv guid="{6C263B97-64ED-4CE6-9B05-42BE2811A349}" action="delete"/>
  <rdn rId="0" localSheetId="3" customView="1" name="Z_6C263B97_64ED_4CE6_9B05_42BE2811A349_.wvu.Rows" hidden="1" oldHidden="1">
    <formula>Plan!$489:$751</formula>
    <oldFormula>Plan!$489:$751</oldFormula>
  </rdn>
  <rdn rId="0" localSheetId="3" customView="1" name="Z_6C263B97_64ED_4CE6_9B05_42BE2811A349_.wvu.Cols" hidden="1" oldHidden="1">
    <formula>Plan!$S:$U,Plan!$BQ:$BT</formula>
    <oldFormula>Plan!$S:$U,Plan!$BQ:$BT</oldFormula>
  </rdn>
  <rdn rId="0" localSheetId="3" customView="1" name="Z_6C263B97_64ED_4CE6_9B05_42BE2811A349_.wvu.FilterData" hidden="1" oldHidden="1">
    <formula>Plan!$A$5:$BQ$469</formula>
    <oldFormula>Plan!$A$5:$BQ$469</oldFormula>
  </rdn>
  <rdn rId="0" localSheetId="4" customView="1" name="Z_6C263B97_64ED_4CE6_9B05_42BE2811A349_.wvu.FilterData" hidden="1" oldHidden="1">
    <formula>'Delivery Docs Plan'!$I$1:$I$39</formula>
    <oldFormula>'Delivery Docs Plan'!$I$1:$I$39</oldFormula>
  </rdn>
  <rdn rId="0" localSheetId="5" customView="1" name="Z_6C263B97_64ED_4CE6_9B05_42BE2811A349_.wvu.Rows" hidden="1" oldHidden="1">
    <formula>'PR Matrix'!$1:$1</formula>
    <oldFormula>'PR Matrix'!$1:$1</oldFormula>
  </rdn>
  <rdn rId="0" localSheetId="5" customView="1" name="Z_6C263B97_64ED_4CE6_9B05_42BE2811A349_.wvu.Cols" hidden="1" oldHidden="1">
    <formula>'PR Matrix'!$JJ:$XFD</formula>
    <oldFormula>'PR Matrix'!$JJ:$XFD</oldFormula>
  </rdn>
  <rdn rId="0" localSheetId="6" customView="1" name="Z_6C263B97_64ED_4CE6_9B05_42BE2811A349_.wvu.Cols" hidden="1" oldHidden="1">
    <formula>Allocation!$L:$XFD</formula>
    <oldFormula>Allocation!$L:$XFD</oldFormula>
  </rdn>
  <rdn rId="0" localSheetId="6" customView="1" name="Z_6C263B97_64ED_4CE6_9B05_42BE2811A349_.wvu.FilterData" hidden="1" oldHidden="1">
    <formula>Allocation!$A$1:$K$1</formula>
    <oldFormula>Allocation!$A$1:$K$1</oldFormula>
  </rdn>
  <rdn rId="0" localSheetId="7" customView="1" name="Z_6C263B97_64ED_4CE6_9B05_42BE2811A349_.wvu.FilterData" hidden="1" oldHidden="1">
    <formula>'SRS Reviews'!$A$1:$S$136</formula>
    <oldFormula>'SRS Reviews'!$A$1:$S$136</oldFormula>
  </rdn>
  <rdn rId="0" localSheetId="8" customView="1" name="Z_6C263B97_64ED_4CE6_9B05_42BE2811A349_.wvu.FilterData" hidden="1" oldHidden="1">
    <formula>Estimates!$A$2:$BC$460</formula>
    <oldFormula>Estimates!$A$2:$BC$460</oldFormula>
  </rdn>
  <rdn rId="0" localSheetId="10" customView="1" name="Z_6C263B97_64ED_4CE6_9B05_42BE2811A349_.wvu.FilterData" hidden="1" oldHidden="1">
    <formula>'Open SWPRs'!$A$1:$H$615</formula>
    <oldFormula>'Open SWPRs'!$A$1:$H$615</oldFormula>
  </rdn>
  <rdn rId="0" localSheetId="12" customView="1" name="Z_6C263B97_64ED_4CE6_9B05_42BE2811A349_.wvu.FilterData" hidden="1" oldHidden="1">
    <formula>'Build Plan'!$D$3:$L$48</formula>
    <oldFormula>'Build Plan'!$D$3:$L$48</oldFormula>
  </rdn>
  <rcv guid="{6C263B97-64ED-4CE6-9B05-42BE2811A349}" action="add"/>
</revisions>
</file>

<file path=xl/revisions/revisionLog99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mt sheetId="3" cell="AC170" guid="{00000000-0000-0000-0000-000000000000}" action="delete" author="Vuppulury, Agam"/>
  <rcmt sheetId="3" cell="AP170" guid="{00000000-0000-0000-0000-000000000000}" action="delete" author="Vuppulury, Agam"/>
</revisions>
</file>

<file path=xl/revisions/revisionLog99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mt sheetId="3" cell="AC170" guid="{59A6BBB0-9998-4EAC-9C4E-A67CD24BC686}" author="Vinjamuri, Kalyan" newLength="64"/>
  <rcmt sheetId="3" cell="AP170" guid="{9F6BB50A-EBAF-4262-ADA9-DA5F669CCD47}" author="Vinjamuri, Kalyan" newLength="64"/>
  <rcv guid="{6C263B97-64ED-4CE6-9B05-42BE2811A349}" action="delete"/>
  <rdn rId="0" localSheetId="3" customView="1" name="Z_6C263B97_64ED_4CE6_9B05_42BE2811A349_.wvu.Rows" hidden="1" oldHidden="1">
    <formula>Plan!$489:$751</formula>
    <oldFormula>Plan!$489:$751</oldFormula>
  </rdn>
  <rdn rId="0" localSheetId="3" customView="1" name="Z_6C263B97_64ED_4CE6_9B05_42BE2811A349_.wvu.Cols" hidden="1" oldHidden="1">
    <formula>Plan!$S:$U,Plan!$BQ:$BT</formula>
    <oldFormula>Plan!$S:$U,Plan!$BQ:$BT</oldFormula>
  </rdn>
  <rdn rId="0" localSheetId="3" customView="1" name="Z_6C263B97_64ED_4CE6_9B05_42BE2811A349_.wvu.FilterData" hidden="1" oldHidden="1">
    <formula>Plan!$A$5:$BQ$469</formula>
    <oldFormula>Plan!$A$5:$BQ$469</oldFormula>
  </rdn>
  <rdn rId="0" localSheetId="4" customView="1" name="Z_6C263B97_64ED_4CE6_9B05_42BE2811A349_.wvu.FilterData" hidden="1" oldHidden="1">
    <formula>'Delivery Docs Plan'!$I$1:$I$39</formula>
    <oldFormula>'Delivery Docs Plan'!$I$1:$I$39</oldFormula>
  </rdn>
  <rdn rId="0" localSheetId="5" customView="1" name="Z_6C263B97_64ED_4CE6_9B05_42BE2811A349_.wvu.Rows" hidden="1" oldHidden="1">
    <formula>'PR Matrix'!$1:$1</formula>
    <oldFormula>'PR Matrix'!$1:$1</oldFormula>
  </rdn>
  <rdn rId="0" localSheetId="5" customView="1" name="Z_6C263B97_64ED_4CE6_9B05_42BE2811A349_.wvu.Cols" hidden="1" oldHidden="1">
    <formula>'PR Matrix'!$JJ:$XFD</formula>
    <oldFormula>'PR Matrix'!$JJ:$XFD</oldFormula>
  </rdn>
  <rdn rId="0" localSheetId="6" customView="1" name="Z_6C263B97_64ED_4CE6_9B05_42BE2811A349_.wvu.Cols" hidden="1" oldHidden="1">
    <formula>Allocation!$L:$XFD</formula>
    <oldFormula>Allocation!$L:$XFD</oldFormula>
  </rdn>
  <rdn rId="0" localSheetId="6" customView="1" name="Z_6C263B97_64ED_4CE6_9B05_42BE2811A349_.wvu.FilterData" hidden="1" oldHidden="1">
    <formula>Allocation!$A$1:$K$1</formula>
    <oldFormula>Allocation!$A$1:$K$1</oldFormula>
  </rdn>
  <rdn rId="0" localSheetId="7" customView="1" name="Z_6C263B97_64ED_4CE6_9B05_42BE2811A349_.wvu.FilterData" hidden="1" oldHidden="1">
    <formula>'SRS Reviews'!$A$1:$S$136</formula>
    <oldFormula>'SRS Reviews'!$A$1:$S$136</oldFormula>
  </rdn>
  <rdn rId="0" localSheetId="8" customView="1" name="Z_6C263B97_64ED_4CE6_9B05_42BE2811A349_.wvu.FilterData" hidden="1" oldHidden="1">
    <formula>Estimates!$A$2:$BC$460</formula>
    <oldFormula>Estimates!$A$2:$BC$460</oldFormula>
  </rdn>
  <rdn rId="0" localSheetId="10" customView="1" name="Z_6C263B97_64ED_4CE6_9B05_42BE2811A349_.wvu.FilterData" hidden="1" oldHidden="1">
    <formula>'Open SWPRs'!$A$1:$H$615</formula>
    <oldFormula>'Open SWPRs'!$A$1:$H$615</oldFormula>
  </rdn>
  <rdn rId="0" localSheetId="12" customView="1" name="Z_6C263B97_64ED_4CE6_9B05_42BE2811A349_.wvu.FilterData" hidden="1" oldHidden="1">
    <formula>'Build Plan'!$D$3:$L$48</formula>
    <oldFormula>'Build Plan'!$D$3:$L$48</oldFormula>
  </rdn>
  <rcv guid="{6C263B97-64ED-4CE6-9B05-42BE2811A349}" action="add"/>
</revisions>
</file>

<file path=xl/revisions/revisionLog99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7110" sId="4">
    <nc r="K7">
      <v>100</v>
    </nc>
  </rcc>
  <rcv guid="{02B12058-110B-4DCD-A5EA-5F27400FB028}" action="delete"/>
  <rdn rId="0" localSheetId="3" customView="1" name="Z_02B12058_110B_4DCD_A5EA_5F27400FB028_.wvu.Rows" hidden="1" oldHidden="1">
    <formula>Plan!$489:$751</formula>
    <oldFormula>Plan!$489:$751</oldFormula>
  </rdn>
  <rdn rId="0" localSheetId="3" customView="1" name="Z_02B12058_110B_4DCD_A5EA_5F27400FB028_.wvu.Cols" hidden="1" oldHidden="1">
    <formula>Plan!$S:$U,Plan!$BQ:$BT</formula>
    <oldFormula>Plan!$S:$U,Plan!$BQ:$BT</oldFormula>
  </rdn>
  <rdn rId="0" localSheetId="3" customView="1" name="Z_02B12058_110B_4DCD_A5EA_5F27400FB028_.wvu.FilterData" hidden="1" oldHidden="1">
    <formula>Plan!$A$5:$BQ$469</formula>
    <oldFormula>Plan!$A$5:$BQ$469</oldFormula>
  </rdn>
  <rdn rId="0" localSheetId="4" customView="1" name="Z_02B12058_110B_4DCD_A5EA_5F27400FB028_.wvu.FilterData" hidden="1" oldHidden="1">
    <formula>'Delivery Docs Plan'!$I$1:$I$39</formula>
    <oldFormula>'Delivery Docs Plan'!$I$1:$I$39</oldFormula>
  </rdn>
  <rdn rId="0" localSheetId="5" customView="1" name="Z_02B12058_110B_4DCD_A5EA_5F27400FB028_.wvu.Rows" hidden="1" oldHidden="1">
    <formula>'PR Matrix'!$1:$2</formula>
    <oldFormula>'PR Matrix'!$1:$2</oldFormula>
  </rdn>
  <rdn rId="0" localSheetId="5" customView="1" name="Z_02B12058_110B_4DCD_A5EA_5F27400FB028_.wvu.Cols" hidden="1" oldHidden="1">
    <formula>'PR Matrix'!$JJ:$XFD</formula>
    <oldFormula>'PR Matrix'!$JJ:$XFD</oldFormula>
  </rdn>
  <rdn rId="0" localSheetId="6" customView="1" name="Z_02B12058_110B_4DCD_A5EA_5F27400FB028_.wvu.Cols" hidden="1" oldHidden="1">
    <formula>Allocation!$L:$XFD</formula>
    <oldFormula>Allocation!$L:$XFD</oldFormula>
  </rdn>
  <rdn rId="0" localSheetId="6" customView="1" name="Z_02B12058_110B_4DCD_A5EA_5F27400FB028_.wvu.FilterData" hidden="1" oldHidden="1">
    <formula>Allocation!$A$1:$K$1</formula>
    <oldFormula>Allocation!$A$1:$K$1</oldFormula>
  </rdn>
  <rdn rId="0" localSheetId="7" customView="1" name="Z_02B12058_110B_4DCD_A5EA_5F27400FB028_.wvu.FilterData" hidden="1" oldHidden="1">
    <formula>'SRS Reviews'!$A$1:$S$136</formula>
    <oldFormula>'SRS Reviews'!$A$1:$S$136</oldFormula>
  </rdn>
  <rdn rId="0" localSheetId="8" customView="1" name="Z_02B12058_110B_4DCD_A5EA_5F27400FB028_.wvu.FilterData" hidden="1" oldHidden="1">
    <formula>Estimates!$A$2:$BC$460</formula>
    <oldFormula>Estimates!$A$2:$BC$460</oldFormula>
  </rdn>
  <rdn rId="0" localSheetId="10" customView="1" name="Z_02B12058_110B_4DCD_A5EA_5F27400FB028_.wvu.FilterData" hidden="1" oldHidden="1">
    <formula>'Open SWPRs'!$A$1:$H$615</formula>
    <oldFormula>'Open SWPRs'!$A$1:$H$615</oldFormula>
  </rdn>
  <rdn rId="0" localSheetId="12" customView="1" name="Z_02B12058_110B_4DCD_A5EA_5F27400FB028_.wvu.FilterData" hidden="1" oldHidden="1">
    <formula>'Build Plan'!$D$3:$L$48</formula>
    <oldFormula>'Build Plan'!$D$3:$L$48</oldFormula>
  </rdn>
  <rcv guid="{02B12058-110B-4DCD-A5EA-5F27400FB028}" action="add"/>
</revisions>
</file>

<file path=xl/revisions/revisionLog99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7123" sId="3">
    <nc r="AS209" t="inlineStr">
      <is>
        <t>Y</t>
      </is>
    </nc>
  </rcc>
  <rcc rId="27124" sId="3">
    <nc r="AT209" t="inlineStr">
      <is>
        <t>Y</t>
      </is>
    </nc>
  </rcc>
  <rcc rId="27125" sId="3">
    <nc r="BC209" t="inlineStr">
      <is>
        <t>Y</t>
      </is>
    </nc>
  </rcc>
  <rcc rId="27126" sId="3">
    <nc r="BE209" t="inlineStr">
      <is>
        <t>Y</t>
      </is>
    </nc>
  </rcc>
  <rcv guid="{3ACD5A93-9B0E-40EA-8179-EDF0714A0F5F}" action="delete"/>
  <rdn rId="0" localSheetId="3" customView="1" name="Z_3ACD5A93_9B0E_40EA_8179_EDF0714A0F5F_.wvu.Rows" hidden="1" oldHidden="1">
    <formula>Plan!$489:$751</formula>
    <oldFormula>Plan!$489:$751</oldFormula>
  </rdn>
  <rdn rId="0" localSheetId="3" customView="1" name="Z_3ACD5A93_9B0E_40EA_8179_EDF0714A0F5F_.wvu.Cols" hidden="1" oldHidden="1">
    <formula>Plan!$S:$U,Plan!$BQ:$BT</formula>
    <oldFormula>Plan!$S:$U,Plan!$BQ:$BT</oldFormula>
  </rdn>
  <rdn rId="0" localSheetId="3" customView="1" name="Z_3ACD5A93_9B0E_40EA_8179_EDF0714A0F5F_.wvu.FilterData" hidden="1" oldHidden="1">
    <formula>Plan!$A$5:$BQ$469</formula>
    <oldFormula>Plan!$A$5:$BQ$469</oldFormula>
  </rdn>
  <rdn rId="0" localSheetId="4" customView="1" name="Z_3ACD5A93_9B0E_40EA_8179_EDF0714A0F5F_.wvu.FilterData" hidden="1" oldHidden="1">
    <formula>'Delivery Docs Plan'!$I$1:$I$39</formula>
    <oldFormula>'Delivery Docs Plan'!$I$1:$I$39</oldFormula>
  </rdn>
  <rdn rId="0" localSheetId="5" customView="1" name="Z_3ACD5A93_9B0E_40EA_8179_EDF0714A0F5F_.wvu.Rows" hidden="1" oldHidden="1">
    <formula>'PR Matrix'!$1:$1</formula>
    <oldFormula>'PR Matrix'!$1:$1</oldFormula>
  </rdn>
  <rdn rId="0" localSheetId="5" customView="1" name="Z_3ACD5A93_9B0E_40EA_8179_EDF0714A0F5F_.wvu.Cols" hidden="1" oldHidden="1">
    <formula>'PR Matrix'!$JJ:$XFD</formula>
    <oldFormula>'PR Matrix'!$JJ:$XFD</oldFormula>
  </rdn>
  <rdn rId="0" localSheetId="6" customView="1" name="Z_3ACD5A93_9B0E_40EA_8179_EDF0714A0F5F_.wvu.Cols" hidden="1" oldHidden="1">
    <formula>Allocation!$L:$XFD</formula>
    <oldFormula>Allocation!$L:$XFD</oldFormula>
  </rdn>
  <rdn rId="0" localSheetId="6" customView="1" name="Z_3ACD5A93_9B0E_40EA_8179_EDF0714A0F5F_.wvu.FilterData" hidden="1" oldHidden="1">
    <formula>Allocation!$A$1:$K$1</formula>
    <oldFormula>Allocation!$A$1:$K$1</oldFormula>
  </rdn>
  <rdn rId="0" localSheetId="7" customView="1" name="Z_3ACD5A93_9B0E_40EA_8179_EDF0714A0F5F_.wvu.FilterData" hidden="1" oldHidden="1">
    <formula>'SRS Reviews'!$A$1:$S$136</formula>
    <oldFormula>'SRS Reviews'!$A$1:$S$136</oldFormula>
  </rdn>
  <rdn rId="0" localSheetId="8" customView="1" name="Z_3ACD5A93_9B0E_40EA_8179_EDF0714A0F5F_.wvu.FilterData" hidden="1" oldHidden="1">
    <formula>Estimates!$A$2:$BC$460</formula>
    <oldFormula>Estimates!$A$2:$BC$460</oldFormula>
  </rdn>
  <rdn rId="0" localSheetId="10" customView="1" name="Z_3ACD5A93_9B0E_40EA_8179_EDF0714A0F5F_.wvu.FilterData" hidden="1" oldHidden="1">
    <formula>'Open SWPRs'!$A$1:$H$615</formula>
    <oldFormula>'Open SWPRs'!$A$1:$H$615</oldFormula>
  </rdn>
  <rdn rId="0" localSheetId="12" customView="1" name="Z_3ACD5A93_9B0E_40EA_8179_EDF0714A0F5F_.wvu.FilterData" hidden="1" oldHidden="1">
    <formula>'Build Plan'!$D$3:$L$48</formula>
    <oldFormula>'Build Plan'!$D$3:$L$48</oldFormula>
  </rdn>
  <rcv guid="{3ACD5A93-9B0E-40EA-8179-EDF0714A0F5F}" action="add"/>
</revisions>
</file>

<file path=xl/revisions/revisionLog100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7139" sId="3">
    <nc r="AS299" t="inlineStr">
      <is>
        <t>Y</t>
      </is>
    </nc>
  </rcc>
  <rcc rId="27140" sId="3">
    <nc r="AT299" t="inlineStr">
      <is>
        <t>Y</t>
      </is>
    </nc>
  </rcc>
  <rcc rId="27141" sId="3">
    <nc r="AS316" t="inlineStr">
      <is>
        <t>Y</t>
      </is>
    </nc>
  </rcc>
  <rcc rId="27142" sId="3">
    <nc r="AT316" t="inlineStr">
      <is>
        <t>Y</t>
      </is>
    </nc>
  </rcc>
  <rcc rId="27143" sId="3">
    <nc r="BE316" t="inlineStr">
      <is>
        <t>Y</t>
      </is>
    </nc>
  </rcc>
  <rcc rId="27144" sId="3">
    <nc r="BC316" t="inlineStr">
      <is>
        <t>Y</t>
      </is>
    </nc>
  </rcc>
  <rcv guid="{3ACD5A93-9B0E-40EA-8179-EDF0714A0F5F}" action="delete"/>
  <rdn rId="0" localSheetId="3" customView="1" name="Z_3ACD5A93_9B0E_40EA_8179_EDF0714A0F5F_.wvu.Rows" hidden="1" oldHidden="1">
    <formula>Plan!$489:$751</formula>
    <oldFormula>Plan!$489:$751</oldFormula>
  </rdn>
  <rdn rId="0" localSheetId="3" customView="1" name="Z_3ACD5A93_9B0E_40EA_8179_EDF0714A0F5F_.wvu.Cols" hidden="1" oldHidden="1">
    <formula>Plan!$S:$U,Plan!$BQ:$BT</formula>
    <oldFormula>Plan!$S:$U,Plan!$BQ:$BT</oldFormula>
  </rdn>
  <rdn rId="0" localSheetId="3" customView="1" name="Z_3ACD5A93_9B0E_40EA_8179_EDF0714A0F5F_.wvu.FilterData" hidden="1" oldHidden="1">
    <formula>Plan!$A$5:$BQ$469</formula>
    <oldFormula>Plan!$A$5:$BQ$469</oldFormula>
  </rdn>
  <rdn rId="0" localSheetId="4" customView="1" name="Z_3ACD5A93_9B0E_40EA_8179_EDF0714A0F5F_.wvu.FilterData" hidden="1" oldHidden="1">
    <formula>'Delivery Docs Plan'!$I$1:$I$39</formula>
    <oldFormula>'Delivery Docs Plan'!$I$1:$I$39</oldFormula>
  </rdn>
  <rdn rId="0" localSheetId="5" customView="1" name="Z_3ACD5A93_9B0E_40EA_8179_EDF0714A0F5F_.wvu.Rows" hidden="1" oldHidden="1">
    <formula>'PR Matrix'!$1:$1</formula>
    <oldFormula>'PR Matrix'!$1:$1</oldFormula>
  </rdn>
  <rdn rId="0" localSheetId="5" customView="1" name="Z_3ACD5A93_9B0E_40EA_8179_EDF0714A0F5F_.wvu.Cols" hidden="1" oldHidden="1">
    <formula>'PR Matrix'!$JJ:$XFD</formula>
    <oldFormula>'PR Matrix'!$JJ:$XFD</oldFormula>
  </rdn>
  <rdn rId="0" localSheetId="6" customView="1" name="Z_3ACD5A93_9B0E_40EA_8179_EDF0714A0F5F_.wvu.Cols" hidden="1" oldHidden="1">
    <formula>Allocation!$L:$XFD</formula>
    <oldFormula>Allocation!$L:$XFD</oldFormula>
  </rdn>
  <rdn rId="0" localSheetId="6" customView="1" name="Z_3ACD5A93_9B0E_40EA_8179_EDF0714A0F5F_.wvu.FilterData" hidden="1" oldHidden="1">
    <formula>Allocation!$A$1:$K$1</formula>
    <oldFormula>Allocation!$A$1:$K$1</oldFormula>
  </rdn>
  <rdn rId="0" localSheetId="7" customView="1" name="Z_3ACD5A93_9B0E_40EA_8179_EDF0714A0F5F_.wvu.FilterData" hidden="1" oldHidden="1">
    <formula>'SRS Reviews'!$A$1:$S$136</formula>
    <oldFormula>'SRS Reviews'!$A$1:$S$136</oldFormula>
  </rdn>
  <rdn rId="0" localSheetId="8" customView="1" name="Z_3ACD5A93_9B0E_40EA_8179_EDF0714A0F5F_.wvu.FilterData" hidden="1" oldHidden="1">
    <formula>Estimates!$A$2:$BC$460</formula>
    <oldFormula>Estimates!$A$2:$BC$460</oldFormula>
  </rdn>
  <rdn rId="0" localSheetId="10" customView="1" name="Z_3ACD5A93_9B0E_40EA_8179_EDF0714A0F5F_.wvu.FilterData" hidden="1" oldHidden="1">
    <formula>'Open SWPRs'!$A$1:$H$615</formula>
    <oldFormula>'Open SWPRs'!$A$1:$H$615</oldFormula>
  </rdn>
  <rdn rId="0" localSheetId="12" customView="1" name="Z_3ACD5A93_9B0E_40EA_8179_EDF0714A0F5F_.wvu.FilterData" hidden="1" oldHidden="1">
    <formula>'Build Plan'!$D$3:$L$48</formula>
    <oldFormula>'Build Plan'!$D$3:$L$48</oldFormula>
  </rdn>
  <rcv guid="{3ACD5A93-9B0E-40EA-8179-EDF0714A0F5F}" action="add"/>
</revisions>
</file>

<file path=xl/revisions/revisionLog100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7157" sId="3">
    <nc r="I168" t="inlineStr">
      <is>
        <t>Y</t>
      </is>
    </nc>
  </rcc>
</revisions>
</file>

<file path=xl/revisions/revisionLog100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3ACD5A93-9B0E-40EA-8179-EDF0714A0F5F}" action="delete"/>
  <rdn rId="0" localSheetId="3" customView="1" name="Z_3ACD5A93_9B0E_40EA_8179_EDF0714A0F5F_.wvu.Rows" hidden="1" oldHidden="1">
    <formula>Plan!$489:$751</formula>
    <oldFormula>Plan!$489:$751</oldFormula>
  </rdn>
  <rdn rId="0" localSheetId="3" customView="1" name="Z_3ACD5A93_9B0E_40EA_8179_EDF0714A0F5F_.wvu.Cols" hidden="1" oldHidden="1">
    <formula>Plan!$S:$U,Plan!$BQ:$BT</formula>
    <oldFormula>Plan!$S:$U,Plan!$BQ:$BT</oldFormula>
  </rdn>
  <rdn rId="0" localSheetId="3" customView="1" name="Z_3ACD5A93_9B0E_40EA_8179_EDF0714A0F5F_.wvu.FilterData" hidden="1" oldHidden="1">
    <formula>Plan!$A$5:$BQ$469</formula>
    <oldFormula>Plan!$A$5:$BQ$469</oldFormula>
  </rdn>
  <rdn rId="0" localSheetId="4" customView="1" name="Z_3ACD5A93_9B0E_40EA_8179_EDF0714A0F5F_.wvu.FilterData" hidden="1" oldHidden="1">
    <formula>'Delivery Docs Plan'!$I$1:$I$39</formula>
    <oldFormula>'Delivery Docs Plan'!$I$1:$I$39</oldFormula>
  </rdn>
  <rdn rId="0" localSheetId="5" customView="1" name="Z_3ACD5A93_9B0E_40EA_8179_EDF0714A0F5F_.wvu.Rows" hidden="1" oldHidden="1">
    <formula>'PR Matrix'!$1:$1</formula>
    <oldFormula>'PR Matrix'!$1:$1</oldFormula>
  </rdn>
  <rdn rId="0" localSheetId="5" customView="1" name="Z_3ACD5A93_9B0E_40EA_8179_EDF0714A0F5F_.wvu.Cols" hidden="1" oldHidden="1">
    <formula>'PR Matrix'!$JJ:$XFD</formula>
    <oldFormula>'PR Matrix'!$JJ:$XFD</oldFormula>
  </rdn>
  <rdn rId="0" localSheetId="6" customView="1" name="Z_3ACD5A93_9B0E_40EA_8179_EDF0714A0F5F_.wvu.Cols" hidden="1" oldHidden="1">
    <formula>Allocation!$L:$XFD</formula>
    <oldFormula>Allocation!$L:$XFD</oldFormula>
  </rdn>
  <rdn rId="0" localSheetId="6" customView="1" name="Z_3ACD5A93_9B0E_40EA_8179_EDF0714A0F5F_.wvu.FilterData" hidden="1" oldHidden="1">
    <formula>Allocation!$A$1:$K$1</formula>
    <oldFormula>Allocation!$A$1:$K$1</oldFormula>
  </rdn>
  <rdn rId="0" localSheetId="7" customView="1" name="Z_3ACD5A93_9B0E_40EA_8179_EDF0714A0F5F_.wvu.FilterData" hidden="1" oldHidden="1">
    <formula>'SRS Reviews'!$A$1:$S$136</formula>
    <oldFormula>'SRS Reviews'!$A$1:$S$136</oldFormula>
  </rdn>
  <rdn rId="0" localSheetId="8" customView="1" name="Z_3ACD5A93_9B0E_40EA_8179_EDF0714A0F5F_.wvu.FilterData" hidden="1" oldHidden="1">
    <formula>Estimates!$A$2:$BC$460</formula>
    <oldFormula>Estimates!$A$2:$BC$460</oldFormula>
  </rdn>
  <rdn rId="0" localSheetId="10" customView="1" name="Z_3ACD5A93_9B0E_40EA_8179_EDF0714A0F5F_.wvu.FilterData" hidden="1" oldHidden="1">
    <formula>'Open SWPRs'!$A$1:$H$615</formula>
    <oldFormula>'Open SWPRs'!$A$1:$H$615</oldFormula>
  </rdn>
  <rdn rId="0" localSheetId="12" customView="1" name="Z_3ACD5A93_9B0E_40EA_8179_EDF0714A0F5F_.wvu.FilterData" hidden="1" oldHidden="1">
    <formula>'Build Plan'!$D$3:$L$48</formula>
    <oldFormula>'Build Plan'!$D$3:$L$48</oldFormula>
  </rdn>
  <rcv guid="{3ACD5A93-9B0E-40EA-8179-EDF0714A0F5F}" action="add"/>
</revisions>
</file>

<file path=xl/revisions/revisionLog100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7170" sId="3">
    <nc r="AD187" t="inlineStr">
      <is>
        <t>Y</t>
      </is>
    </nc>
  </rcc>
  <rcc rId="27171" sId="3">
    <nc r="AS187" t="inlineStr">
      <is>
        <t>Y</t>
      </is>
    </nc>
  </rcc>
  <rcc rId="27172" sId="3">
    <nc r="AT187" t="inlineStr">
      <is>
        <t>Y</t>
      </is>
    </nc>
  </rcc>
  <rcc rId="27173" sId="3">
    <nc r="BC187" t="inlineStr">
      <is>
        <t>Y</t>
      </is>
    </nc>
  </rcc>
  <rcc rId="27174" sId="3">
    <nc r="BE187" t="inlineStr">
      <is>
        <t>Y</t>
      </is>
    </nc>
  </rcc>
  <rcv guid="{3ACD5A93-9B0E-40EA-8179-EDF0714A0F5F}" action="delete"/>
  <rdn rId="0" localSheetId="3" customView="1" name="Z_3ACD5A93_9B0E_40EA_8179_EDF0714A0F5F_.wvu.Rows" hidden="1" oldHidden="1">
    <formula>Plan!$489:$751</formula>
    <oldFormula>Plan!$489:$751</oldFormula>
  </rdn>
  <rdn rId="0" localSheetId="3" customView="1" name="Z_3ACD5A93_9B0E_40EA_8179_EDF0714A0F5F_.wvu.Cols" hidden="1" oldHidden="1">
    <formula>Plan!$S:$U,Plan!$BQ:$BT</formula>
    <oldFormula>Plan!$S:$U,Plan!$BQ:$BT</oldFormula>
  </rdn>
  <rdn rId="0" localSheetId="3" customView="1" name="Z_3ACD5A93_9B0E_40EA_8179_EDF0714A0F5F_.wvu.FilterData" hidden="1" oldHidden="1">
    <formula>Plan!$A$5:$BQ$469</formula>
    <oldFormula>Plan!$A$5:$BQ$469</oldFormula>
  </rdn>
  <rdn rId="0" localSheetId="4" customView="1" name="Z_3ACD5A93_9B0E_40EA_8179_EDF0714A0F5F_.wvu.FilterData" hidden="1" oldHidden="1">
    <formula>'Delivery Docs Plan'!$I$1:$I$39</formula>
    <oldFormula>'Delivery Docs Plan'!$I$1:$I$39</oldFormula>
  </rdn>
  <rdn rId="0" localSheetId="5" customView="1" name="Z_3ACD5A93_9B0E_40EA_8179_EDF0714A0F5F_.wvu.Rows" hidden="1" oldHidden="1">
    <formula>'PR Matrix'!$1:$1</formula>
    <oldFormula>'PR Matrix'!$1:$1</oldFormula>
  </rdn>
  <rdn rId="0" localSheetId="5" customView="1" name="Z_3ACD5A93_9B0E_40EA_8179_EDF0714A0F5F_.wvu.Cols" hidden="1" oldHidden="1">
    <formula>'PR Matrix'!$JJ:$XFD</formula>
    <oldFormula>'PR Matrix'!$JJ:$XFD</oldFormula>
  </rdn>
  <rdn rId="0" localSheetId="6" customView="1" name="Z_3ACD5A93_9B0E_40EA_8179_EDF0714A0F5F_.wvu.Cols" hidden="1" oldHidden="1">
    <formula>Allocation!$L:$XFD</formula>
    <oldFormula>Allocation!$L:$XFD</oldFormula>
  </rdn>
  <rdn rId="0" localSheetId="6" customView="1" name="Z_3ACD5A93_9B0E_40EA_8179_EDF0714A0F5F_.wvu.FilterData" hidden="1" oldHidden="1">
    <formula>Allocation!$A$1:$K$1</formula>
    <oldFormula>Allocation!$A$1:$K$1</oldFormula>
  </rdn>
  <rdn rId="0" localSheetId="7" customView="1" name="Z_3ACD5A93_9B0E_40EA_8179_EDF0714A0F5F_.wvu.FilterData" hidden="1" oldHidden="1">
    <formula>'SRS Reviews'!$A$1:$S$136</formula>
    <oldFormula>'SRS Reviews'!$A$1:$S$136</oldFormula>
  </rdn>
  <rdn rId="0" localSheetId="8" customView="1" name="Z_3ACD5A93_9B0E_40EA_8179_EDF0714A0F5F_.wvu.FilterData" hidden="1" oldHidden="1">
    <formula>Estimates!$A$2:$BC$460</formula>
    <oldFormula>Estimates!$A$2:$BC$460</oldFormula>
  </rdn>
  <rdn rId="0" localSheetId="10" customView="1" name="Z_3ACD5A93_9B0E_40EA_8179_EDF0714A0F5F_.wvu.FilterData" hidden="1" oldHidden="1">
    <formula>'Open SWPRs'!$A$1:$H$615</formula>
    <oldFormula>'Open SWPRs'!$A$1:$H$615</oldFormula>
  </rdn>
  <rdn rId="0" localSheetId="12" customView="1" name="Z_3ACD5A93_9B0E_40EA_8179_EDF0714A0F5F_.wvu.FilterData" hidden="1" oldHidden="1">
    <formula>'Build Plan'!$D$3:$L$48</formula>
    <oldFormula>'Build Plan'!$D$3:$L$48</oldFormula>
  </rdn>
  <rcv guid="{3ACD5A93-9B0E-40EA-8179-EDF0714A0F5F}" action="add"/>
</revisions>
</file>

<file path=xl/revisions/revisionLog100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7187" sId="3">
    <nc r="AD13" t="inlineStr">
      <is>
        <t>Y</t>
      </is>
    </nc>
  </rcc>
  <rcc rId="27188" sId="3">
    <nc r="AS13" t="inlineStr">
      <is>
        <t>Y</t>
      </is>
    </nc>
  </rcc>
  <rcc rId="27189" sId="3">
    <nc r="AT13" t="inlineStr">
      <is>
        <t>Y</t>
      </is>
    </nc>
  </rcc>
  <rcc rId="27190" sId="3">
    <nc r="BE13" t="inlineStr">
      <is>
        <t>Y</t>
      </is>
    </nc>
  </rcc>
  <rcc rId="27191" sId="3">
    <nc r="BC13" t="inlineStr">
      <is>
        <t>Y</t>
      </is>
    </nc>
  </rcc>
  <rcv guid="{3ACD5A93-9B0E-40EA-8179-EDF0714A0F5F}" action="delete"/>
  <rdn rId="0" localSheetId="3" customView="1" name="Z_3ACD5A93_9B0E_40EA_8179_EDF0714A0F5F_.wvu.Rows" hidden="1" oldHidden="1">
    <formula>Plan!$489:$751</formula>
    <oldFormula>Plan!$489:$751</oldFormula>
  </rdn>
  <rdn rId="0" localSheetId="3" customView="1" name="Z_3ACD5A93_9B0E_40EA_8179_EDF0714A0F5F_.wvu.Cols" hidden="1" oldHidden="1">
    <formula>Plan!$S:$U,Plan!$BQ:$BT</formula>
    <oldFormula>Plan!$S:$U,Plan!$BQ:$BT</oldFormula>
  </rdn>
  <rdn rId="0" localSheetId="3" customView="1" name="Z_3ACD5A93_9B0E_40EA_8179_EDF0714A0F5F_.wvu.FilterData" hidden="1" oldHidden="1">
    <formula>Plan!$A$5:$BQ$469</formula>
    <oldFormula>Plan!$A$5:$BQ$469</oldFormula>
  </rdn>
  <rdn rId="0" localSheetId="4" customView="1" name="Z_3ACD5A93_9B0E_40EA_8179_EDF0714A0F5F_.wvu.FilterData" hidden="1" oldHidden="1">
    <formula>'Delivery Docs Plan'!$I$1:$I$39</formula>
    <oldFormula>'Delivery Docs Plan'!$I$1:$I$39</oldFormula>
  </rdn>
  <rdn rId="0" localSheetId="5" customView="1" name="Z_3ACD5A93_9B0E_40EA_8179_EDF0714A0F5F_.wvu.Rows" hidden="1" oldHidden="1">
    <formula>'PR Matrix'!$1:$1</formula>
    <oldFormula>'PR Matrix'!$1:$1</oldFormula>
  </rdn>
  <rdn rId="0" localSheetId="5" customView="1" name="Z_3ACD5A93_9B0E_40EA_8179_EDF0714A0F5F_.wvu.Cols" hidden="1" oldHidden="1">
    <formula>'PR Matrix'!$JJ:$XFD</formula>
    <oldFormula>'PR Matrix'!$JJ:$XFD</oldFormula>
  </rdn>
  <rdn rId="0" localSheetId="6" customView="1" name="Z_3ACD5A93_9B0E_40EA_8179_EDF0714A0F5F_.wvu.Cols" hidden="1" oldHidden="1">
    <formula>Allocation!$L:$XFD</formula>
    <oldFormula>Allocation!$L:$XFD</oldFormula>
  </rdn>
  <rdn rId="0" localSheetId="6" customView="1" name="Z_3ACD5A93_9B0E_40EA_8179_EDF0714A0F5F_.wvu.FilterData" hidden="1" oldHidden="1">
    <formula>Allocation!$A$1:$K$1</formula>
    <oldFormula>Allocation!$A$1:$K$1</oldFormula>
  </rdn>
  <rdn rId="0" localSheetId="7" customView="1" name="Z_3ACD5A93_9B0E_40EA_8179_EDF0714A0F5F_.wvu.FilterData" hidden="1" oldHidden="1">
    <formula>'SRS Reviews'!$A$1:$S$136</formula>
    <oldFormula>'SRS Reviews'!$A$1:$S$136</oldFormula>
  </rdn>
  <rdn rId="0" localSheetId="8" customView="1" name="Z_3ACD5A93_9B0E_40EA_8179_EDF0714A0F5F_.wvu.FilterData" hidden="1" oldHidden="1">
    <formula>Estimates!$A$2:$BC$460</formula>
    <oldFormula>Estimates!$A$2:$BC$460</oldFormula>
  </rdn>
  <rdn rId="0" localSheetId="10" customView="1" name="Z_3ACD5A93_9B0E_40EA_8179_EDF0714A0F5F_.wvu.FilterData" hidden="1" oldHidden="1">
    <formula>'Open SWPRs'!$A$1:$H$615</formula>
    <oldFormula>'Open SWPRs'!$A$1:$H$615</oldFormula>
  </rdn>
  <rdn rId="0" localSheetId="12" customView="1" name="Z_3ACD5A93_9B0E_40EA_8179_EDF0714A0F5F_.wvu.FilterData" hidden="1" oldHidden="1">
    <formula>'Build Plan'!$D$3:$L$48</formula>
    <oldFormula>'Build Plan'!$D$3:$L$48</oldFormula>
  </rdn>
  <rcv guid="{3ACD5A93-9B0E-40EA-8179-EDF0714A0F5F}" action="add"/>
</revisions>
</file>

<file path=xl/revisions/revisionLog100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7204" sId="3">
    <nc r="AD77" t="inlineStr">
      <is>
        <t>Y</t>
      </is>
    </nc>
  </rcc>
  <rcc rId="27205" sId="3">
    <nc r="AS77" t="inlineStr">
      <is>
        <t>Y</t>
      </is>
    </nc>
  </rcc>
  <rcc rId="27206" sId="3">
    <nc r="AT77" t="inlineStr">
      <is>
        <t>Y</t>
      </is>
    </nc>
  </rcc>
  <rcc rId="27207" sId="3">
    <nc r="BC73" t="inlineStr">
      <is>
        <t>Y</t>
      </is>
    </nc>
  </rcc>
  <rcc rId="27208" sId="3">
    <nc r="BE73" t="inlineStr">
      <is>
        <t>Y</t>
      </is>
    </nc>
  </rcc>
  <rcc rId="27209" sId="3">
    <nc r="AS73" t="inlineStr">
      <is>
        <t>Y</t>
      </is>
    </nc>
  </rcc>
  <rcc rId="27210" sId="3">
    <nc r="AT73" t="inlineStr">
      <is>
        <t>Y</t>
      </is>
    </nc>
  </rcc>
  <rcv guid="{3ACD5A93-9B0E-40EA-8179-EDF0714A0F5F}" action="delete"/>
  <rdn rId="0" localSheetId="3" customView="1" name="Z_3ACD5A93_9B0E_40EA_8179_EDF0714A0F5F_.wvu.Rows" hidden="1" oldHidden="1">
    <formula>Plan!$489:$751</formula>
    <oldFormula>Plan!$489:$751</oldFormula>
  </rdn>
  <rdn rId="0" localSheetId="3" customView="1" name="Z_3ACD5A93_9B0E_40EA_8179_EDF0714A0F5F_.wvu.Cols" hidden="1" oldHidden="1">
    <formula>Plan!$S:$U,Plan!$BQ:$BT</formula>
    <oldFormula>Plan!$S:$U,Plan!$BQ:$BT</oldFormula>
  </rdn>
  <rdn rId="0" localSheetId="3" customView="1" name="Z_3ACD5A93_9B0E_40EA_8179_EDF0714A0F5F_.wvu.FilterData" hidden="1" oldHidden="1">
    <formula>Plan!$A$5:$BQ$469</formula>
    <oldFormula>Plan!$A$5:$BQ$469</oldFormula>
  </rdn>
  <rdn rId="0" localSheetId="4" customView="1" name="Z_3ACD5A93_9B0E_40EA_8179_EDF0714A0F5F_.wvu.FilterData" hidden="1" oldHidden="1">
    <formula>'Delivery Docs Plan'!$I$1:$I$39</formula>
    <oldFormula>'Delivery Docs Plan'!$I$1:$I$39</oldFormula>
  </rdn>
  <rdn rId="0" localSheetId="5" customView="1" name="Z_3ACD5A93_9B0E_40EA_8179_EDF0714A0F5F_.wvu.Rows" hidden="1" oldHidden="1">
    <formula>'PR Matrix'!$1:$1</formula>
    <oldFormula>'PR Matrix'!$1:$1</oldFormula>
  </rdn>
  <rdn rId="0" localSheetId="5" customView="1" name="Z_3ACD5A93_9B0E_40EA_8179_EDF0714A0F5F_.wvu.Cols" hidden="1" oldHidden="1">
    <formula>'PR Matrix'!$JJ:$XFD</formula>
    <oldFormula>'PR Matrix'!$JJ:$XFD</oldFormula>
  </rdn>
  <rdn rId="0" localSheetId="6" customView="1" name="Z_3ACD5A93_9B0E_40EA_8179_EDF0714A0F5F_.wvu.Cols" hidden="1" oldHidden="1">
    <formula>Allocation!$L:$XFD</formula>
    <oldFormula>Allocation!$L:$XFD</oldFormula>
  </rdn>
  <rdn rId="0" localSheetId="6" customView="1" name="Z_3ACD5A93_9B0E_40EA_8179_EDF0714A0F5F_.wvu.FilterData" hidden="1" oldHidden="1">
    <formula>Allocation!$A$1:$K$1</formula>
    <oldFormula>Allocation!$A$1:$K$1</oldFormula>
  </rdn>
  <rdn rId="0" localSheetId="7" customView="1" name="Z_3ACD5A93_9B0E_40EA_8179_EDF0714A0F5F_.wvu.FilterData" hidden="1" oldHidden="1">
    <formula>'SRS Reviews'!$A$1:$S$136</formula>
    <oldFormula>'SRS Reviews'!$A$1:$S$136</oldFormula>
  </rdn>
  <rdn rId="0" localSheetId="8" customView="1" name="Z_3ACD5A93_9B0E_40EA_8179_EDF0714A0F5F_.wvu.FilterData" hidden="1" oldHidden="1">
    <formula>Estimates!$A$2:$BC$460</formula>
    <oldFormula>Estimates!$A$2:$BC$460</oldFormula>
  </rdn>
  <rdn rId="0" localSheetId="10" customView="1" name="Z_3ACD5A93_9B0E_40EA_8179_EDF0714A0F5F_.wvu.FilterData" hidden="1" oldHidden="1">
    <formula>'Open SWPRs'!$A$1:$H$615</formula>
    <oldFormula>'Open SWPRs'!$A$1:$H$615</oldFormula>
  </rdn>
  <rdn rId="0" localSheetId="12" customView="1" name="Z_3ACD5A93_9B0E_40EA_8179_EDF0714A0F5F_.wvu.FilterData" hidden="1" oldHidden="1">
    <formula>'Build Plan'!$D$3:$L$48</formula>
    <oldFormula>'Build Plan'!$D$3:$L$48</oldFormula>
  </rdn>
  <rcv guid="{3ACD5A93-9B0E-40EA-8179-EDF0714A0F5F}" action="add"/>
</revisions>
</file>

<file path=xl/revisions/revisionLog100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7223" sId="3">
    <nc r="AS226" t="inlineStr">
      <is>
        <t>Y</t>
      </is>
    </nc>
  </rcc>
  <rcc rId="27224" sId="3">
    <nc r="AT226" t="inlineStr">
      <is>
        <t>Y</t>
      </is>
    </nc>
  </rcc>
  <rcv guid="{3ACD5A93-9B0E-40EA-8179-EDF0714A0F5F}" action="delete"/>
  <rdn rId="0" localSheetId="3" customView="1" name="Z_3ACD5A93_9B0E_40EA_8179_EDF0714A0F5F_.wvu.Rows" hidden="1" oldHidden="1">
    <formula>Plan!$489:$751</formula>
    <oldFormula>Plan!$489:$751</oldFormula>
  </rdn>
  <rdn rId="0" localSheetId="3" customView="1" name="Z_3ACD5A93_9B0E_40EA_8179_EDF0714A0F5F_.wvu.Cols" hidden="1" oldHidden="1">
    <formula>Plan!$S:$U,Plan!$BQ:$BT</formula>
    <oldFormula>Plan!$S:$U,Plan!$BQ:$BT</oldFormula>
  </rdn>
  <rdn rId="0" localSheetId="3" customView="1" name="Z_3ACD5A93_9B0E_40EA_8179_EDF0714A0F5F_.wvu.FilterData" hidden="1" oldHidden="1">
    <formula>Plan!$A$5:$BQ$469</formula>
    <oldFormula>Plan!$A$5:$BQ$469</oldFormula>
  </rdn>
  <rdn rId="0" localSheetId="4" customView="1" name="Z_3ACD5A93_9B0E_40EA_8179_EDF0714A0F5F_.wvu.FilterData" hidden="1" oldHidden="1">
    <formula>'Delivery Docs Plan'!$I$1:$I$39</formula>
    <oldFormula>'Delivery Docs Plan'!$I$1:$I$39</oldFormula>
  </rdn>
  <rdn rId="0" localSheetId="5" customView="1" name="Z_3ACD5A93_9B0E_40EA_8179_EDF0714A0F5F_.wvu.Rows" hidden="1" oldHidden="1">
    <formula>'PR Matrix'!$1:$1</formula>
    <oldFormula>'PR Matrix'!$1:$1</oldFormula>
  </rdn>
  <rdn rId="0" localSheetId="5" customView="1" name="Z_3ACD5A93_9B0E_40EA_8179_EDF0714A0F5F_.wvu.Cols" hidden="1" oldHidden="1">
    <formula>'PR Matrix'!$JJ:$XFD</formula>
    <oldFormula>'PR Matrix'!$JJ:$XFD</oldFormula>
  </rdn>
  <rdn rId="0" localSheetId="6" customView="1" name="Z_3ACD5A93_9B0E_40EA_8179_EDF0714A0F5F_.wvu.Cols" hidden="1" oldHidden="1">
    <formula>Allocation!$L:$XFD</formula>
    <oldFormula>Allocation!$L:$XFD</oldFormula>
  </rdn>
  <rdn rId="0" localSheetId="6" customView="1" name="Z_3ACD5A93_9B0E_40EA_8179_EDF0714A0F5F_.wvu.FilterData" hidden="1" oldHidden="1">
    <formula>Allocation!$A$1:$K$1</formula>
    <oldFormula>Allocation!$A$1:$K$1</oldFormula>
  </rdn>
  <rdn rId="0" localSheetId="7" customView="1" name="Z_3ACD5A93_9B0E_40EA_8179_EDF0714A0F5F_.wvu.FilterData" hidden="1" oldHidden="1">
    <formula>'SRS Reviews'!$A$1:$S$136</formula>
    <oldFormula>'SRS Reviews'!$A$1:$S$136</oldFormula>
  </rdn>
  <rdn rId="0" localSheetId="8" customView="1" name="Z_3ACD5A93_9B0E_40EA_8179_EDF0714A0F5F_.wvu.FilterData" hidden="1" oldHidden="1">
    <formula>Estimates!$A$2:$BC$460</formula>
    <oldFormula>Estimates!$A$2:$BC$460</oldFormula>
  </rdn>
  <rdn rId="0" localSheetId="10" customView="1" name="Z_3ACD5A93_9B0E_40EA_8179_EDF0714A0F5F_.wvu.FilterData" hidden="1" oldHidden="1">
    <formula>'Open SWPRs'!$A$1:$H$615</formula>
    <oldFormula>'Open SWPRs'!$A$1:$H$615</oldFormula>
  </rdn>
  <rdn rId="0" localSheetId="12" customView="1" name="Z_3ACD5A93_9B0E_40EA_8179_EDF0714A0F5F_.wvu.FilterData" hidden="1" oldHidden="1">
    <formula>'Build Plan'!$D$3:$L$48</formula>
    <oldFormula>'Build Plan'!$D$3:$L$48</oldFormula>
  </rdn>
  <rcv guid="{3ACD5A93-9B0E-40EA-8179-EDF0714A0F5F}" action="add"/>
</revisions>
</file>

<file path=xl/revisions/revisionLog100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7237" sId="4">
    <oc r="I16" t="inlineStr">
      <is>
        <t>DHB</t>
      </is>
    </oc>
    <nc r="I16" t="inlineStr">
      <is>
        <t>RS</t>
      </is>
    </nc>
  </rcc>
  <rcc rId="27238" sId="4">
    <oc r="I13" t="inlineStr">
      <is>
        <t>RS</t>
      </is>
    </oc>
    <nc r="I13" t="inlineStr">
      <is>
        <t>DHB</t>
      </is>
    </nc>
  </rcc>
  <rcv guid="{B83B79D9-617A-4F50-8CCC-C97938364272}" action="delete"/>
  <rdn rId="0" localSheetId="3" customView="1" name="Z_B83B79D9_617A_4F50_8CCC_C97938364272_.wvu.Rows" hidden="1" oldHidden="1">
    <formula>Plan!$489:$751</formula>
    <oldFormula>Plan!$489:$751</oldFormula>
  </rdn>
  <rdn rId="0" localSheetId="3" customView="1" name="Z_B83B79D9_617A_4F50_8CCC_C97938364272_.wvu.Cols" hidden="1" oldHidden="1">
    <formula>Plan!$S:$U,Plan!$BQ:$BT</formula>
    <oldFormula>Plan!$S:$U,Plan!$BQ:$BT</oldFormula>
  </rdn>
  <rdn rId="0" localSheetId="3" customView="1" name="Z_B83B79D9_617A_4F50_8CCC_C97938364272_.wvu.FilterData" hidden="1" oldHidden="1">
    <formula>Plan!$A$5:$BQ$469</formula>
    <oldFormula>Plan!$A$5:$BQ$469</oldFormula>
  </rdn>
  <rdn rId="0" localSheetId="4" customView="1" name="Z_B83B79D9_617A_4F50_8CCC_C97938364272_.wvu.FilterData" hidden="1" oldHidden="1">
    <formula>'Delivery Docs Plan'!$I$1:$I$39</formula>
    <oldFormula>'Delivery Docs Plan'!$I$1:$I$39</oldFormula>
  </rdn>
  <rdn rId="0" localSheetId="5" customView="1" name="Z_B83B79D9_617A_4F50_8CCC_C97938364272_.wvu.Rows" hidden="1" oldHidden="1">
    <formula>'PR Matrix'!$1:$2</formula>
    <oldFormula>'PR Matrix'!$1:$2</oldFormula>
  </rdn>
  <rdn rId="0" localSheetId="5" customView="1" name="Z_B83B79D9_617A_4F50_8CCC_C97938364272_.wvu.Cols" hidden="1" oldHidden="1">
    <formula>'PR Matrix'!$JJ:$XFD</formula>
    <oldFormula>'PR Matrix'!$JJ:$XFD</oldFormula>
  </rdn>
  <rdn rId="0" localSheetId="6" customView="1" name="Z_B83B79D9_617A_4F50_8CCC_C97938364272_.wvu.Cols" hidden="1" oldHidden="1">
    <formula>Allocation!$L:$XFD</formula>
    <oldFormula>Allocation!$L:$XFD</oldFormula>
  </rdn>
  <rdn rId="0" localSheetId="6" customView="1" name="Z_B83B79D9_617A_4F50_8CCC_C97938364272_.wvu.FilterData" hidden="1" oldHidden="1">
    <formula>Allocation!$A$1:$K$1</formula>
    <oldFormula>Allocation!$A$1:$K$1</oldFormula>
  </rdn>
  <rdn rId="0" localSheetId="7" customView="1" name="Z_B83B79D9_617A_4F50_8CCC_C97938364272_.wvu.FilterData" hidden="1" oldHidden="1">
    <formula>'SRS Reviews'!$A$1:$S$136</formula>
    <oldFormula>'SRS Reviews'!$A$1:$S$136</oldFormula>
  </rdn>
  <rdn rId="0" localSheetId="8" customView="1" name="Z_B83B79D9_617A_4F50_8CCC_C97938364272_.wvu.FilterData" hidden="1" oldHidden="1">
    <formula>Estimates!$A$2:$BC$460</formula>
    <oldFormula>Estimates!$A$2:$BC$460</oldFormula>
  </rdn>
  <rdn rId="0" localSheetId="10" customView="1" name="Z_B83B79D9_617A_4F50_8CCC_C97938364272_.wvu.FilterData" hidden="1" oldHidden="1">
    <formula>'Open SWPRs'!$A$1:$H$615</formula>
    <oldFormula>'Open SWPRs'!$A$1:$H$615</oldFormula>
  </rdn>
  <rdn rId="0" localSheetId="12" customView="1" name="Z_B83B79D9_617A_4F50_8CCC_C97938364272_.wvu.FilterData" hidden="1" oldHidden="1">
    <formula>'Build Plan'!$D$3:$L$48</formula>
    <oldFormula>'Build Plan'!$D$3:$L$48</oldFormula>
  </rdn>
  <rcv guid="{B83B79D9-617A-4F50-8CCC-C97938364272}" action="add"/>
</revisions>
</file>

<file path=xl/revisions/revisionLog100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7251" sId="4">
    <oc r="I25" t="inlineStr">
      <is>
        <t>JR</t>
      </is>
    </oc>
    <nc r="I25" t="inlineStr">
      <is>
        <t>RS</t>
      </is>
    </nc>
  </rcc>
  <rcv guid="{27A4B667-7EE5-4B37-A36E-7A71AE7736F5}" action="delete"/>
  <rdn rId="0" localSheetId="3" customView="1" name="Z_27A4B667_7EE5_4B37_A36E_7A71AE7736F5_.wvu.Rows" hidden="1" oldHidden="1">
    <formula>Plan!$489:$751</formula>
    <oldFormula>Plan!$489:$751</oldFormula>
  </rdn>
  <rdn rId="0" localSheetId="3" customView="1" name="Z_27A4B667_7EE5_4B37_A36E_7A71AE7736F5_.wvu.Cols" hidden="1" oldHidden="1">
    <formula>Plan!$S:$U,Plan!$BQ:$BT</formula>
    <oldFormula>Plan!$S:$U,Plan!$BQ:$BT</oldFormula>
  </rdn>
  <rdn rId="0" localSheetId="3" customView="1" name="Z_27A4B667_7EE5_4B37_A36E_7A71AE7736F5_.wvu.FilterData" hidden="1" oldHidden="1">
    <formula>Plan!$A$5:$BQ$469</formula>
    <oldFormula>Plan!$A$5:$BQ$469</oldFormula>
  </rdn>
  <rdn rId="0" localSheetId="4" customView="1" name="Z_27A4B667_7EE5_4B37_A36E_7A71AE7736F5_.wvu.FilterData" hidden="1" oldHidden="1">
    <formula>'Delivery Docs Plan'!$I$1:$I$39</formula>
    <oldFormula>'Delivery Docs Plan'!$I$1:$I$39</oldFormula>
  </rdn>
  <rdn rId="0" localSheetId="5" customView="1" name="Z_27A4B667_7EE5_4B37_A36E_7A71AE7736F5_.wvu.Rows" hidden="1" oldHidden="1">
    <formula>'PR Matrix'!$1:$2</formula>
    <oldFormula>'PR Matrix'!$1:$2</oldFormula>
  </rdn>
  <rdn rId="0" localSheetId="5" customView="1" name="Z_27A4B667_7EE5_4B37_A36E_7A71AE7736F5_.wvu.Cols" hidden="1" oldHidden="1">
    <formula>'PR Matrix'!$JJ:$XFD</formula>
    <oldFormula>'PR Matrix'!$JJ:$XFD</oldFormula>
  </rdn>
  <rdn rId="0" localSheetId="6" customView="1" name="Z_27A4B667_7EE5_4B37_A36E_7A71AE7736F5_.wvu.Cols" hidden="1" oldHidden="1">
    <formula>Allocation!$L:$XFD</formula>
    <oldFormula>Allocation!$L:$XFD</oldFormula>
  </rdn>
  <rdn rId="0" localSheetId="6" customView="1" name="Z_27A4B667_7EE5_4B37_A36E_7A71AE7736F5_.wvu.FilterData" hidden="1" oldHidden="1">
    <formula>Allocation!$A$1:$K$1</formula>
    <oldFormula>Allocation!$A$1:$K$1</oldFormula>
  </rdn>
  <rdn rId="0" localSheetId="7" customView="1" name="Z_27A4B667_7EE5_4B37_A36E_7A71AE7736F5_.wvu.FilterData" hidden="1" oldHidden="1">
    <formula>'SRS Reviews'!$A$1:$S$136</formula>
    <oldFormula>'SRS Reviews'!$A$1:$S$136</oldFormula>
  </rdn>
  <rdn rId="0" localSheetId="8" customView="1" name="Z_27A4B667_7EE5_4B37_A36E_7A71AE7736F5_.wvu.FilterData" hidden="1" oldHidden="1">
    <formula>Estimates!$A$2:$BC$460</formula>
    <oldFormula>Estimates!$A$2:$BC$460</oldFormula>
  </rdn>
  <rdn rId="0" localSheetId="10" customView="1" name="Z_27A4B667_7EE5_4B37_A36E_7A71AE7736F5_.wvu.FilterData" hidden="1" oldHidden="1">
    <formula>'Open SWPRs'!$A$1:$H$615</formula>
    <oldFormula>'Open SWPRs'!$A$1:$H$615</oldFormula>
  </rdn>
  <rdn rId="0" localSheetId="12" customView="1" name="Z_27A4B667_7EE5_4B37_A36E_7A71AE7736F5_.wvu.FilterData" hidden="1" oldHidden="1">
    <formula>'Build Plan'!$D$3:$L$48</formula>
    <oldFormula>'Build Plan'!$D$3:$L$48</oldFormula>
  </rdn>
  <rcv guid="{27A4B667-7EE5-4B37-A36E-7A71AE7736F5}" action="add"/>
</revisions>
</file>

<file path=xl/revisions/revisionLog100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7264" sId="4">
    <nc r="K17">
      <v>90</v>
    </nc>
  </rcc>
  <rcv guid="{4D08A3CF-1088-461D-8FD0-F77F7A12F47A}" action="delete"/>
  <rdn rId="0" localSheetId="3" customView="1" name="Z_4D08A3CF_1088_461D_8FD0_F77F7A12F47A_.wvu.Rows" hidden="1" oldHidden="1">
    <formula>Plan!$489:$751</formula>
    <oldFormula>Plan!$489:$751</oldFormula>
  </rdn>
  <rdn rId="0" localSheetId="3" customView="1" name="Z_4D08A3CF_1088_461D_8FD0_F77F7A12F47A_.wvu.Cols" hidden="1" oldHidden="1">
    <formula>Plan!$S:$U,Plan!$BQ:$BT</formula>
    <oldFormula>Plan!$S:$U,Plan!$BQ:$BT</oldFormula>
  </rdn>
  <rdn rId="0" localSheetId="3" customView="1" name="Z_4D08A3CF_1088_461D_8FD0_F77F7A12F47A_.wvu.FilterData" hidden="1" oldHidden="1">
    <formula>Plan!$A$5:$BQ$469</formula>
    <oldFormula>Plan!$A$5:$BQ$469</oldFormula>
  </rdn>
  <rdn rId="0" localSheetId="4" customView="1" name="Z_4D08A3CF_1088_461D_8FD0_F77F7A12F47A_.wvu.FilterData" hidden="1" oldHidden="1">
    <formula>'Delivery Docs Plan'!$I$1:$I$39</formula>
    <oldFormula>'Delivery Docs Plan'!$I$1:$I$39</oldFormula>
  </rdn>
  <rdn rId="0" localSheetId="5" customView="1" name="Z_4D08A3CF_1088_461D_8FD0_F77F7A12F47A_.wvu.Rows" hidden="1" oldHidden="1">
    <formula>'PR Matrix'!$1:$1</formula>
    <oldFormula>'PR Matrix'!$1:$1</oldFormula>
  </rdn>
  <rdn rId="0" localSheetId="5" customView="1" name="Z_4D08A3CF_1088_461D_8FD0_F77F7A12F47A_.wvu.Cols" hidden="1" oldHidden="1">
    <formula>'PR Matrix'!$JJ:$XFD</formula>
    <oldFormula>'PR Matrix'!$JJ:$XFD</oldFormula>
  </rdn>
  <rdn rId="0" localSheetId="6" customView="1" name="Z_4D08A3CF_1088_461D_8FD0_F77F7A12F47A_.wvu.Cols" hidden="1" oldHidden="1">
    <formula>Allocation!$L:$XFD</formula>
    <oldFormula>Allocation!$L:$XFD</oldFormula>
  </rdn>
  <rdn rId="0" localSheetId="6" customView="1" name="Z_4D08A3CF_1088_461D_8FD0_F77F7A12F47A_.wvu.FilterData" hidden="1" oldHidden="1">
    <formula>Allocation!$A$1:$K$1</formula>
    <oldFormula>Allocation!$A$1:$K$1</oldFormula>
  </rdn>
  <rdn rId="0" localSheetId="7" customView="1" name="Z_4D08A3CF_1088_461D_8FD0_F77F7A12F47A_.wvu.FilterData" hidden="1" oldHidden="1">
    <formula>'SRS Reviews'!$A$1:$S$136</formula>
    <oldFormula>'SRS Reviews'!$A$1:$S$136</oldFormula>
  </rdn>
  <rdn rId="0" localSheetId="8" customView="1" name="Z_4D08A3CF_1088_461D_8FD0_F77F7A12F47A_.wvu.FilterData" hidden="1" oldHidden="1">
    <formula>Estimates!$A$2:$BC$460</formula>
    <oldFormula>Estimates!$A$2:$BC$460</oldFormula>
  </rdn>
  <rdn rId="0" localSheetId="10" customView="1" name="Z_4D08A3CF_1088_461D_8FD0_F77F7A12F47A_.wvu.FilterData" hidden="1" oldHidden="1">
    <formula>'Open SWPRs'!$A$1:$H$615</formula>
    <oldFormula>'Open SWPRs'!$A$1:$H$615</oldFormula>
  </rdn>
  <rdn rId="0" localSheetId="12" customView="1" name="Z_4D08A3CF_1088_461D_8FD0_F77F7A12F47A_.wvu.FilterData" hidden="1" oldHidden="1">
    <formula>'Build Plan'!$D$3:$L$48</formula>
    <oldFormula>'Build Plan'!$D$3:$L$48</oldFormula>
  </rdn>
  <rcv guid="{4D08A3CF-1088-461D-8FD0-F77F7A12F47A}" action="add"/>
</revisions>
</file>

<file path=xl/revisions/revisionLog101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7277" sId="5">
    <nc r="I324" t="inlineStr">
      <is>
        <t>Y</t>
      </is>
    </nc>
  </rcc>
  <rcc rId="27278" sId="5">
    <nc r="B324">
      <v>6233</v>
    </nc>
  </rcc>
  <rfmt sheetId="3" sqref="E313">
    <dxf>
      <numFmt numFmtId="0" formatCode="General"/>
    </dxf>
  </rfmt>
  <rcc rId="27279" sId="3">
    <nc r="E313" t="inlineStr">
      <is>
        <t>6233, NFPR 1272</t>
      </is>
    </nc>
  </rcc>
  <rcc rId="27280" sId="3">
    <nc r="O313" t="inlineStr">
      <is>
        <t>Y</t>
      </is>
    </nc>
  </rcc>
  <rcv guid="{3ACD5A93-9B0E-40EA-8179-EDF0714A0F5F}" action="delete"/>
  <rdn rId="0" localSheetId="3" customView="1" name="Z_3ACD5A93_9B0E_40EA_8179_EDF0714A0F5F_.wvu.Rows" hidden="1" oldHidden="1">
    <formula>Plan!$489:$751</formula>
    <oldFormula>Plan!$489:$751</oldFormula>
  </rdn>
  <rdn rId="0" localSheetId="3" customView="1" name="Z_3ACD5A93_9B0E_40EA_8179_EDF0714A0F5F_.wvu.Cols" hidden="1" oldHidden="1">
    <formula>Plan!$S:$U,Plan!$BQ:$BT</formula>
    <oldFormula>Plan!$S:$U,Plan!$BQ:$BT</oldFormula>
  </rdn>
  <rdn rId="0" localSheetId="3" customView="1" name="Z_3ACD5A93_9B0E_40EA_8179_EDF0714A0F5F_.wvu.FilterData" hidden="1" oldHidden="1">
    <formula>Plan!$A$5:$BQ$469</formula>
    <oldFormula>Plan!$A$5:$BQ$469</oldFormula>
  </rdn>
  <rdn rId="0" localSheetId="4" customView="1" name="Z_3ACD5A93_9B0E_40EA_8179_EDF0714A0F5F_.wvu.FilterData" hidden="1" oldHidden="1">
    <formula>'Delivery Docs Plan'!$I$1:$I$39</formula>
    <oldFormula>'Delivery Docs Plan'!$I$1:$I$39</oldFormula>
  </rdn>
  <rdn rId="0" localSheetId="5" customView="1" name="Z_3ACD5A93_9B0E_40EA_8179_EDF0714A0F5F_.wvu.Rows" hidden="1" oldHidden="1">
    <formula>'PR Matrix'!$1:$1</formula>
    <oldFormula>'PR Matrix'!$1:$1</oldFormula>
  </rdn>
  <rdn rId="0" localSheetId="5" customView="1" name="Z_3ACD5A93_9B0E_40EA_8179_EDF0714A0F5F_.wvu.Cols" hidden="1" oldHidden="1">
    <formula>'PR Matrix'!$JJ:$XFD</formula>
    <oldFormula>'PR Matrix'!$JJ:$XFD</oldFormula>
  </rdn>
  <rdn rId="0" localSheetId="6" customView="1" name="Z_3ACD5A93_9B0E_40EA_8179_EDF0714A0F5F_.wvu.Cols" hidden="1" oldHidden="1">
    <formula>Allocation!$L:$XFD</formula>
    <oldFormula>Allocation!$L:$XFD</oldFormula>
  </rdn>
  <rdn rId="0" localSheetId="6" customView="1" name="Z_3ACD5A93_9B0E_40EA_8179_EDF0714A0F5F_.wvu.FilterData" hidden="1" oldHidden="1">
    <formula>Allocation!$A$1:$K$1</formula>
    <oldFormula>Allocation!$A$1:$K$1</oldFormula>
  </rdn>
  <rdn rId="0" localSheetId="7" customView="1" name="Z_3ACD5A93_9B0E_40EA_8179_EDF0714A0F5F_.wvu.FilterData" hidden="1" oldHidden="1">
    <formula>'SRS Reviews'!$A$1:$S$136</formula>
    <oldFormula>'SRS Reviews'!$A$1:$S$136</oldFormula>
  </rdn>
  <rdn rId="0" localSheetId="8" customView="1" name="Z_3ACD5A93_9B0E_40EA_8179_EDF0714A0F5F_.wvu.FilterData" hidden="1" oldHidden="1">
    <formula>Estimates!$A$2:$BC$460</formula>
    <oldFormula>Estimates!$A$2:$BC$460</oldFormula>
  </rdn>
  <rdn rId="0" localSheetId="10" customView="1" name="Z_3ACD5A93_9B0E_40EA_8179_EDF0714A0F5F_.wvu.FilterData" hidden="1" oldHidden="1">
    <formula>'Open SWPRs'!$A$1:$H$615</formula>
    <oldFormula>'Open SWPRs'!$A$1:$H$615</oldFormula>
  </rdn>
  <rdn rId="0" localSheetId="12" customView="1" name="Z_3ACD5A93_9B0E_40EA_8179_EDF0714A0F5F_.wvu.FilterData" hidden="1" oldHidden="1">
    <formula>'Build Plan'!$D$3:$L$48</formula>
    <oldFormula>'Build Plan'!$D$3:$L$48</oldFormula>
  </rdn>
  <rcv guid="{3ACD5A93-9B0E-40EA-8179-EDF0714A0F5F}" action="add"/>
</revisions>
</file>

<file path=xl/revisions/revisionLog101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7293" sId="3">
    <nc r="AF313" t="inlineStr">
      <is>
        <t>DHB</t>
      </is>
    </nc>
  </rcc>
  <rcc rId="27294" sId="3">
    <nc r="AG313" t="inlineStr">
      <is>
        <t>PR</t>
      </is>
    </nc>
  </rcc>
  <rfmt sheetId="3" sqref="Y313" start="0" length="0">
    <dxf>
      <numFmt numFmtId="0" formatCode="General"/>
    </dxf>
  </rfmt>
  <rfmt sheetId="3" sqref="AH313" start="0" length="0">
    <dxf>
      <numFmt numFmtId="0" formatCode="General"/>
    </dxf>
  </rfmt>
  <rcc rId="27295" sId="3" odxf="1" dxf="1">
    <nc r="AQ313">
      <v>10</v>
    </nc>
    <ndxf>
      <numFmt numFmtId="0" formatCode="General"/>
    </ndxf>
  </rcc>
  <rcv guid="{FAA25FCE-18C5-403C-9C68-9D1F88B3F7EB}" action="delete"/>
  <rdn rId="0" localSheetId="3" customView="1" name="Z_FAA25FCE_18C5_403C_9C68_9D1F88B3F7EB_.wvu.Rows" hidden="1" oldHidden="1">
    <formula>Plan!$489:$751</formula>
    <oldFormula>Plan!$489:$751</oldFormula>
  </rdn>
  <rdn rId="0" localSheetId="3" customView="1" name="Z_FAA25FCE_18C5_403C_9C68_9D1F88B3F7EB_.wvu.Cols" hidden="1" oldHidden="1">
    <formula>Plan!$BQ:$BT</formula>
    <oldFormula>Plan!$BQ:$BT</oldFormula>
  </rdn>
  <rdn rId="0" localSheetId="3" customView="1" name="Z_FAA25FCE_18C5_403C_9C68_9D1F88B3F7EB_.wvu.FilterData" hidden="1" oldHidden="1">
    <formula>Plan!$A$5:$BQ$469</formula>
    <oldFormula>Plan!$A$5:$BQ$469</oldFormula>
  </rdn>
  <rdn rId="0" localSheetId="4" customView="1" name="Z_FAA25FCE_18C5_403C_9C68_9D1F88B3F7EB_.wvu.FilterData" hidden="1" oldHidden="1">
    <formula>'Delivery Docs Plan'!$I$1:$I$39</formula>
    <oldFormula>'Delivery Docs Plan'!$I$1:$I$39</oldFormula>
  </rdn>
  <rdn rId="0" localSheetId="5" customView="1" name="Z_FAA25FCE_18C5_403C_9C68_9D1F88B3F7EB_.wvu.Rows" hidden="1" oldHidden="1">
    <formula>'PR Matrix'!$1:$1</formula>
    <oldFormula>'PR Matrix'!$1:$1</oldFormula>
  </rdn>
  <rdn rId="0" localSheetId="5" customView="1" name="Z_FAA25FCE_18C5_403C_9C68_9D1F88B3F7EB_.wvu.Cols" hidden="1" oldHidden="1">
    <formula>'PR Matrix'!$JJ:$XFD</formula>
    <oldFormula>'PR Matrix'!$JJ:$XFD</oldFormula>
  </rdn>
  <rdn rId="0" localSheetId="6" customView="1" name="Z_FAA25FCE_18C5_403C_9C68_9D1F88B3F7EB_.wvu.Cols" hidden="1" oldHidden="1">
    <formula>Allocation!$L:$XFD</formula>
    <oldFormula>Allocation!$L:$XFD</oldFormula>
  </rdn>
  <rdn rId="0" localSheetId="6" customView="1" name="Z_FAA25FCE_18C5_403C_9C68_9D1F88B3F7EB_.wvu.FilterData" hidden="1" oldHidden="1">
    <formula>Allocation!$A$1:$K$1</formula>
    <oldFormula>Allocation!$A$1:$K$1</oldFormula>
  </rdn>
  <rdn rId="0" localSheetId="7" customView="1" name="Z_FAA25FCE_18C5_403C_9C68_9D1F88B3F7EB_.wvu.FilterData" hidden="1" oldHidden="1">
    <formula>'SRS Reviews'!$A$1:$S$136</formula>
    <oldFormula>'SRS Reviews'!$A$1:$S$136</oldFormula>
  </rdn>
  <rdn rId="0" localSheetId="8" customView="1" name="Z_FAA25FCE_18C5_403C_9C68_9D1F88B3F7EB_.wvu.FilterData" hidden="1" oldHidden="1">
    <formula>Estimates!$A$2:$BC$460</formula>
    <oldFormula>Estimates!$A$2:$BC$460</oldFormula>
  </rdn>
  <rdn rId="0" localSheetId="10" customView="1" name="Z_FAA25FCE_18C5_403C_9C68_9D1F88B3F7EB_.wvu.FilterData" hidden="1" oldHidden="1">
    <formula>'Open SWPRs'!$A$1:$H$615</formula>
    <oldFormula>'Open SWPRs'!$A$1:$H$615</oldFormula>
  </rdn>
  <rdn rId="0" localSheetId="12" customView="1" name="Z_FAA25FCE_18C5_403C_9C68_9D1F88B3F7EB_.wvu.FilterData" hidden="1" oldHidden="1">
    <formula>'Build Plan'!$D$3:$L$48</formula>
    <oldFormula>'Build Plan'!$D$3:$L$48</oldFormula>
  </rdn>
  <rcv guid="{FAA25FCE-18C5-403C-9C68-9D1F88B3F7EB}" action="add"/>
</revisions>
</file>

<file path=xl/revisions/revisionLog101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7308" sId="3">
    <nc r="AD135" t="inlineStr">
      <is>
        <t>Y</t>
      </is>
    </nc>
  </rcc>
  <rcv guid="{3ACD5A93-9B0E-40EA-8179-EDF0714A0F5F}" action="delete"/>
  <rdn rId="0" localSheetId="3" customView="1" name="Z_3ACD5A93_9B0E_40EA_8179_EDF0714A0F5F_.wvu.Rows" hidden="1" oldHidden="1">
    <formula>Plan!$489:$751</formula>
    <oldFormula>Plan!$489:$751</oldFormula>
  </rdn>
  <rdn rId="0" localSheetId="3" customView="1" name="Z_3ACD5A93_9B0E_40EA_8179_EDF0714A0F5F_.wvu.Cols" hidden="1" oldHidden="1">
    <formula>Plan!$S:$U,Plan!$BQ:$BT</formula>
    <oldFormula>Plan!$S:$U,Plan!$BQ:$BT</oldFormula>
  </rdn>
  <rdn rId="0" localSheetId="3" customView="1" name="Z_3ACD5A93_9B0E_40EA_8179_EDF0714A0F5F_.wvu.FilterData" hidden="1" oldHidden="1">
    <formula>Plan!$A$5:$BQ$469</formula>
    <oldFormula>Plan!$A$5:$BQ$469</oldFormula>
  </rdn>
  <rdn rId="0" localSheetId="4" customView="1" name="Z_3ACD5A93_9B0E_40EA_8179_EDF0714A0F5F_.wvu.FilterData" hidden="1" oldHidden="1">
    <formula>'Delivery Docs Plan'!$I$1:$I$39</formula>
    <oldFormula>'Delivery Docs Plan'!$I$1:$I$39</oldFormula>
  </rdn>
  <rdn rId="0" localSheetId="5" customView="1" name="Z_3ACD5A93_9B0E_40EA_8179_EDF0714A0F5F_.wvu.Rows" hidden="1" oldHidden="1">
    <formula>'PR Matrix'!$1:$1</formula>
    <oldFormula>'PR Matrix'!$1:$1</oldFormula>
  </rdn>
  <rdn rId="0" localSheetId="5" customView="1" name="Z_3ACD5A93_9B0E_40EA_8179_EDF0714A0F5F_.wvu.Cols" hidden="1" oldHidden="1">
    <formula>'PR Matrix'!$JJ:$XFD</formula>
    <oldFormula>'PR Matrix'!$JJ:$XFD</oldFormula>
  </rdn>
  <rdn rId="0" localSheetId="6" customView="1" name="Z_3ACD5A93_9B0E_40EA_8179_EDF0714A0F5F_.wvu.Cols" hidden="1" oldHidden="1">
    <formula>Allocation!$L:$XFD</formula>
    <oldFormula>Allocation!$L:$XFD</oldFormula>
  </rdn>
  <rdn rId="0" localSheetId="6" customView="1" name="Z_3ACD5A93_9B0E_40EA_8179_EDF0714A0F5F_.wvu.FilterData" hidden="1" oldHidden="1">
    <formula>Allocation!$A$1:$K$1</formula>
    <oldFormula>Allocation!$A$1:$K$1</oldFormula>
  </rdn>
  <rdn rId="0" localSheetId="7" customView="1" name="Z_3ACD5A93_9B0E_40EA_8179_EDF0714A0F5F_.wvu.FilterData" hidden="1" oldHidden="1">
    <formula>'SRS Reviews'!$A$1:$S$136</formula>
    <oldFormula>'SRS Reviews'!$A$1:$S$136</oldFormula>
  </rdn>
  <rdn rId="0" localSheetId="8" customView="1" name="Z_3ACD5A93_9B0E_40EA_8179_EDF0714A0F5F_.wvu.FilterData" hidden="1" oldHidden="1">
    <formula>Estimates!$A$2:$BC$460</formula>
    <oldFormula>Estimates!$A$2:$BC$460</oldFormula>
  </rdn>
  <rdn rId="0" localSheetId="10" customView="1" name="Z_3ACD5A93_9B0E_40EA_8179_EDF0714A0F5F_.wvu.FilterData" hidden="1" oldHidden="1">
    <formula>'Open SWPRs'!$A$1:$H$615</formula>
    <oldFormula>'Open SWPRs'!$A$1:$H$615</oldFormula>
  </rdn>
  <rdn rId="0" localSheetId="12" customView="1" name="Z_3ACD5A93_9B0E_40EA_8179_EDF0714A0F5F_.wvu.FilterData" hidden="1" oldHidden="1">
    <formula>'Build Plan'!$D$3:$L$48</formula>
    <oldFormula>'Build Plan'!$D$3:$L$48</oldFormula>
  </rdn>
  <rcv guid="{3ACD5A93-9B0E-40EA-8179-EDF0714A0F5F}" action="add"/>
</revisions>
</file>

<file path=xl/revisions/revisionLog101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7321" sId="3">
    <nc r="AD136" t="inlineStr">
      <is>
        <t>Y</t>
      </is>
    </nc>
  </rcc>
  <rcc rId="27322" sId="3">
    <nc r="AS136" t="inlineStr">
      <is>
        <t>Y</t>
      </is>
    </nc>
  </rcc>
  <rcc rId="27323" sId="3">
    <nc r="AT136" t="inlineStr">
      <is>
        <t>Y</t>
      </is>
    </nc>
  </rcc>
  <rcv guid="{3ACD5A93-9B0E-40EA-8179-EDF0714A0F5F}" action="delete"/>
  <rdn rId="0" localSheetId="3" customView="1" name="Z_3ACD5A93_9B0E_40EA_8179_EDF0714A0F5F_.wvu.Rows" hidden="1" oldHidden="1">
    <formula>Plan!$489:$751</formula>
    <oldFormula>Plan!$489:$751</oldFormula>
  </rdn>
  <rdn rId="0" localSheetId="3" customView="1" name="Z_3ACD5A93_9B0E_40EA_8179_EDF0714A0F5F_.wvu.Cols" hidden="1" oldHidden="1">
    <formula>Plan!$S:$U,Plan!$BQ:$BT</formula>
    <oldFormula>Plan!$S:$U,Plan!$BQ:$BT</oldFormula>
  </rdn>
  <rdn rId="0" localSheetId="3" customView="1" name="Z_3ACD5A93_9B0E_40EA_8179_EDF0714A0F5F_.wvu.FilterData" hidden="1" oldHidden="1">
    <formula>Plan!$A$5:$BQ$469</formula>
    <oldFormula>Plan!$A$5:$BQ$469</oldFormula>
  </rdn>
  <rdn rId="0" localSheetId="4" customView="1" name="Z_3ACD5A93_9B0E_40EA_8179_EDF0714A0F5F_.wvu.FilterData" hidden="1" oldHidden="1">
    <formula>'Delivery Docs Plan'!$I$1:$I$39</formula>
    <oldFormula>'Delivery Docs Plan'!$I$1:$I$39</oldFormula>
  </rdn>
  <rdn rId="0" localSheetId="5" customView="1" name="Z_3ACD5A93_9B0E_40EA_8179_EDF0714A0F5F_.wvu.Rows" hidden="1" oldHidden="1">
    <formula>'PR Matrix'!$1:$1</formula>
    <oldFormula>'PR Matrix'!$1:$1</oldFormula>
  </rdn>
  <rdn rId="0" localSheetId="5" customView="1" name="Z_3ACD5A93_9B0E_40EA_8179_EDF0714A0F5F_.wvu.Cols" hidden="1" oldHidden="1">
    <formula>'PR Matrix'!$JJ:$XFD</formula>
    <oldFormula>'PR Matrix'!$JJ:$XFD</oldFormula>
  </rdn>
  <rdn rId="0" localSheetId="6" customView="1" name="Z_3ACD5A93_9B0E_40EA_8179_EDF0714A0F5F_.wvu.Cols" hidden="1" oldHidden="1">
    <formula>Allocation!$L:$XFD</formula>
    <oldFormula>Allocation!$L:$XFD</oldFormula>
  </rdn>
  <rdn rId="0" localSheetId="6" customView="1" name="Z_3ACD5A93_9B0E_40EA_8179_EDF0714A0F5F_.wvu.FilterData" hidden="1" oldHidden="1">
    <formula>Allocation!$A$1:$K$1</formula>
    <oldFormula>Allocation!$A$1:$K$1</oldFormula>
  </rdn>
  <rdn rId="0" localSheetId="7" customView="1" name="Z_3ACD5A93_9B0E_40EA_8179_EDF0714A0F5F_.wvu.FilterData" hidden="1" oldHidden="1">
    <formula>'SRS Reviews'!$A$1:$S$136</formula>
    <oldFormula>'SRS Reviews'!$A$1:$S$136</oldFormula>
  </rdn>
  <rdn rId="0" localSheetId="8" customView="1" name="Z_3ACD5A93_9B0E_40EA_8179_EDF0714A0F5F_.wvu.FilterData" hidden="1" oldHidden="1">
    <formula>Estimates!$A$2:$BC$460</formula>
    <oldFormula>Estimates!$A$2:$BC$460</oldFormula>
  </rdn>
  <rdn rId="0" localSheetId="10" customView="1" name="Z_3ACD5A93_9B0E_40EA_8179_EDF0714A0F5F_.wvu.FilterData" hidden="1" oldHidden="1">
    <formula>'Open SWPRs'!$A$1:$H$615</formula>
    <oldFormula>'Open SWPRs'!$A$1:$H$615</oldFormula>
  </rdn>
  <rdn rId="0" localSheetId="12" customView="1" name="Z_3ACD5A93_9B0E_40EA_8179_EDF0714A0F5F_.wvu.FilterData" hidden="1" oldHidden="1">
    <formula>'Build Plan'!$D$3:$L$48</formula>
    <oldFormula>'Build Plan'!$D$3:$L$48</oldFormula>
  </rdn>
  <rcv guid="{3ACD5A93-9B0E-40EA-8179-EDF0714A0F5F}" action="add"/>
</revisions>
</file>

<file path=xl/revisions/revisionLog101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7336" sId="3">
    <nc r="AD298" t="inlineStr">
      <is>
        <t>Y</t>
      </is>
    </nc>
  </rcc>
  <rcc rId="27337" sId="3">
    <nc r="AS298" t="inlineStr">
      <is>
        <t>Y</t>
      </is>
    </nc>
  </rcc>
  <rcc rId="27338" sId="3">
    <nc r="AT298" t="inlineStr">
      <is>
        <t>Y</t>
      </is>
    </nc>
  </rcc>
  <rcc rId="27339" sId="3">
    <nc r="BC298" t="inlineStr">
      <is>
        <t>Y</t>
      </is>
    </nc>
  </rcc>
  <rcc rId="27340" sId="3">
    <nc r="BE298" t="inlineStr">
      <is>
        <t>Y</t>
      </is>
    </nc>
  </rcc>
  <rcv guid="{3ACD5A93-9B0E-40EA-8179-EDF0714A0F5F}" action="delete"/>
  <rdn rId="0" localSheetId="3" customView="1" name="Z_3ACD5A93_9B0E_40EA_8179_EDF0714A0F5F_.wvu.Rows" hidden="1" oldHidden="1">
    <formula>Plan!$489:$751</formula>
    <oldFormula>Plan!$489:$751</oldFormula>
  </rdn>
  <rdn rId="0" localSheetId="3" customView="1" name="Z_3ACD5A93_9B0E_40EA_8179_EDF0714A0F5F_.wvu.Cols" hidden="1" oldHidden="1">
    <formula>Plan!$S:$U,Plan!$BQ:$BT</formula>
    <oldFormula>Plan!$S:$U,Plan!$BQ:$BT</oldFormula>
  </rdn>
  <rdn rId="0" localSheetId="3" customView="1" name="Z_3ACD5A93_9B0E_40EA_8179_EDF0714A0F5F_.wvu.FilterData" hidden="1" oldHidden="1">
    <formula>Plan!$A$5:$BQ$469</formula>
    <oldFormula>Plan!$A$5:$BQ$469</oldFormula>
  </rdn>
  <rdn rId="0" localSheetId="4" customView="1" name="Z_3ACD5A93_9B0E_40EA_8179_EDF0714A0F5F_.wvu.FilterData" hidden="1" oldHidden="1">
    <formula>'Delivery Docs Plan'!$I$1:$I$39</formula>
    <oldFormula>'Delivery Docs Plan'!$I$1:$I$39</oldFormula>
  </rdn>
  <rdn rId="0" localSheetId="5" customView="1" name="Z_3ACD5A93_9B0E_40EA_8179_EDF0714A0F5F_.wvu.Rows" hidden="1" oldHidden="1">
    <formula>'PR Matrix'!$1:$1</formula>
    <oldFormula>'PR Matrix'!$1:$1</oldFormula>
  </rdn>
  <rdn rId="0" localSheetId="5" customView="1" name="Z_3ACD5A93_9B0E_40EA_8179_EDF0714A0F5F_.wvu.Cols" hidden="1" oldHidden="1">
    <formula>'PR Matrix'!$JJ:$XFD</formula>
    <oldFormula>'PR Matrix'!$JJ:$XFD</oldFormula>
  </rdn>
  <rdn rId="0" localSheetId="6" customView="1" name="Z_3ACD5A93_9B0E_40EA_8179_EDF0714A0F5F_.wvu.Cols" hidden="1" oldHidden="1">
    <formula>Allocation!$L:$XFD</formula>
    <oldFormula>Allocation!$L:$XFD</oldFormula>
  </rdn>
  <rdn rId="0" localSheetId="6" customView="1" name="Z_3ACD5A93_9B0E_40EA_8179_EDF0714A0F5F_.wvu.FilterData" hidden="1" oldHidden="1">
    <formula>Allocation!$A$1:$K$1</formula>
    <oldFormula>Allocation!$A$1:$K$1</oldFormula>
  </rdn>
  <rdn rId="0" localSheetId="7" customView="1" name="Z_3ACD5A93_9B0E_40EA_8179_EDF0714A0F5F_.wvu.FilterData" hidden="1" oldHidden="1">
    <formula>'SRS Reviews'!$A$1:$S$136</formula>
    <oldFormula>'SRS Reviews'!$A$1:$S$136</oldFormula>
  </rdn>
  <rdn rId="0" localSheetId="8" customView="1" name="Z_3ACD5A93_9B0E_40EA_8179_EDF0714A0F5F_.wvu.FilterData" hidden="1" oldHidden="1">
    <formula>Estimates!$A$2:$BC$460</formula>
    <oldFormula>Estimates!$A$2:$BC$460</oldFormula>
  </rdn>
  <rdn rId="0" localSheetId="10" customView="1" name="Z_3ACD5A93_9B0E_40EA_8179_EDF0714A0F5F_.wvu.FilterData" hidden="1" oldHidden="1">
    <formula>'Open SWPRs'!$A$1:$H$615</formula>
    <oldFormula>'Open SWPRs'!$A$1:$H$615</oldFormula>
  </rdn>
  <rdn rId="0" localSheetId="12" customView="1" name="Z_3ACD5A93_9B0E_40EA_8179_EDF0714A0F5F_.wvu.FilterData" hidden="1" oldHidden="1">
    <formula>'Build Plan'!$D$3:$L$48</formula>
    <oldFormula>'Build Plan'!$D$3:$L$48</oldFormula>
  </rdn>
  <rcv guid="{3ACD5A93-9B0E-40EA-8179-EDF0714A0F5F}" action="add"/>
</revisions>
</file>

<file path=xl/revisions/revisionLog101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7353" sId="3">
    <nc r="AS297" t="inlineStr">
      <is>
        <t>Y</t>
      </is>
    </nc>
  </rcc>
  <rcc rId="27354" sId="3">
    <nc r="AT297" t="inlineStr">
      <is>
        <t>Y</t>
      </is>
    </nc>
  </rcc>
  <rcv guid="{3ACD5A93-9B0E-40EA-8179-EDF0714A0F5F}" action="delete"/>
  <rdn rId="0" localSheetId="3" customView="1" name="Z_3ACD5A93_9B0E_40EA_8179_EDF0714A0F5F_.wvu.Rows" hidden="1" oldHidden="1">
    <formula>Plan!$489:$751</formula>
    <oldFormula>Plan!$489:$751</oldFormula>
  </rdn>
  <rdn rId="0" localSheetId="3" customView="1" name="Z_3ACD5A93_9B0E_40EA_8179_EDF0714A0F5F_.wvu.Cols" hidden="1" oldHidden="1">
    <formula>Plan!$S:$U,Plan!$BQ:$BT</formula>
    <oldFormula>Plan!$S:$U,Plan!$BQ:$BT</oldFormula>
  </rdn>
  <rdn rId="0" localSheetId="3" customView="1" name="Z_3ACD5A93_9B0E_40EA_8179_EDF0714A0F5F_.wvu.FilterData" hidden="1" oldHidden="1">
    <formula>Plan!$A$5:$BQ$469</formula>
    <oldFormula>Plan!$A$5:$BQ$469</oldFormula>
  </rdn>
  <rdn rId="0" localSheetId="4" customView="1" name="Z_3ACD5A93_9B0E_40EA_8179_EDF0714A0F5F_.wvu.FilterData" hidden="1" oldHidden="1">
    <formula>'Delivery Docs Plan'!$I$1:$I$39</formula>
    <oldFormula>'Delivery Docs Plan'!$I$1:$I$39</oldFormula>
  </rdn>
  <rdn rId="0" localSheetId="5" customView="1" name="Z_3ACD5A93_9B0E_40EA_8179_EDF0714A0F5F_.wvu.Rows" hidden="1" oldHidden="1">
    <formula>'PR Matrix'!$1:$1</formula>
    <oldFormula>'PR Matrix'!$1:$1</oldFormula>
  </rdn>
  <rdn rId="0" localSheetId="5" customView="1" name="Z_3ACD5A93_9B0E_40EA_8179_EDF0714A0F5F_.wvu.Cols" hidden="1" oldHidden="1">
    <formula>'PR Matrix'!$JJ:$XFD</formula>
    <oldFormula>'PR Matrix'!$JJ:$XFD</oldFormula>
  </rdn>
  <rdn rId="0" localSheetId="6" customView="1" name="Z_3ACD5A93_9B0E_40EA_8179_EDF0714A0F5F_.wvu.Cols" hidden="1" oldHidden="1">
    <formula>Allocation!$L:$XFD</formula>
    <oldFormula>Allocation!$L:$XFD</oldFormula>
  </rdn>
  <rdn rId="0" localSheetId="6" customView="1" name="Z_3ACD5A93_9B0E_40EA_8179_EDF0714A0F5F_.wvu.FilterData" hidden="1" oldHidden="1">
    <formula>Allocation!$A$1:$K$1</formula>
    <oldFormula>Allocation!$A$1:$K$1</oldFormula>
  </rdn>
  <rdn rId="0" localSheetId="7" customView="1" name="Z_3ACD5A93_9B0E_40EA_8179_EDF0714A0F5F_.wvu.FilterData" hidden="1" oldHidden="1">
    <formula>'SRS Reviews'!$A$1:$S$136</formula>
    <oldFormula>'SRS Reviews'!$A$1:$S$136</oldFormula>
  </rdn>
  <rdn rId="0" localSheetId="8" customView="1" name="Z_3ACD5A93_9B0E_40EA_8179_EDF0714A0F5F_.wvu.FilterData" hidden="1" oldHidden="1">
    <formula>Estimates!$A$2:$BC$460</formula>
    <oldFormula>Estimates!$A$2:$BC$460</oldFormula>
  </rdn>
  <rdn rId="0" localSheetId="10" customView="1" name="Z_3ACD5A93_9B0E_40EA_8179_EDF0714A0F5F_.wvu.FilterData" hidden="1" oldHidden="1">
    <formula>'Open SWPRs'!$A$1:$H$615</formula>
    <oldFormula>'Open SWPRs'!$A$1:$H$615</oldFormula>
  </rdn>
  <rdn rId="0" localSheetId="12" customView="1" name="Z_3ACD5A93_9B0E_40EA_8179_EDF0714A0F5F_.wvu.FilterData" hidden="1" oldHidden="1">
    <formula>'Build Plan'!$D$3:$L$48</formula>
    <oldFormula>'Build Plan'!$D$3:$L$48</oldFormula>
  </rdn>
  <rcv guid="{3ACD5A93-9B0E-40EA-8179-EDF0714A0F5F}" action="add"/>
</revisions>
</file>

<file path=xl/revisions/revisionLog101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7367" sId="3">
    <nc r="BC77" t="inlineStr">
      <is>
        <t>Y</t>
      </is>
    </nc>
  </rcc>
  <rcc rId="27368" sId="3">
    <nc r="BE77" t="inlineStr">
      <is>
        <t>Y</t>
      </is>
    </nc>
  </rcc>
  <rcv guid="{3ACD5A93-9B0E-40EA-8179-EDF0714A0F5F}" action="delete"/>
  <rdn rId="0" localSheetId="3" customView="1" name="Z_3ACD5A93_9B0E_40EA_8179_EDF0714A0F5F_.wvu.Rows" hidden="1" oldHidden="1">
    <formula>Plan!$489:$751</formula>
    <oldFormula>Plan!$489:$751</oldFormula>
  </rdn>
  <rdn rId="0" localSheetId="3" customView="1" name="Z_3ACD5A93_9B0E_40EA_8179_EDF0714A0F5F_.wvu.Cols" hidden="1" oldHidden="1">
    <formula>Plan!$S:$U,Plan!$BQ:$BT</formula>
    <oldFormula>Plan!$S:$U,Plan!$BQ:$BT</oldFormula>
  </rdn>
  <rdn rId="0" localSheetId="3" customView="1" name="Z_3ACD5A93_9B0E_40EA_8179_EDF0714A0F5F_.wvu.FilterData" hidden="1" oldHidden="1">
    <formula>Plan!$A$5:$BQ$469</formula>
    <oldFormula>Plan!$A$5:$BQ$469</oldFormula>
  </rdn>
  <rdn rId="0" localSheetId="4" customView="1" name="Z_3ACD5A93_9B0E_40EA_8179_EDF0714A0F5F_.wvu.FilterData" hidden="1" oldHidden="1">
    <formula>'Delivery Docs Plan'!$I$1:$I$39</formula>
    <oldFormula>'Delivery Docs Plan'!$I$1:$I$39</oldFormula>
  </rdn>
  <rdn rId="0" localSheetId="5" customView="1" name="Z_3ACD5A93_9B0E_40EA_8179_EDF0714A0F5F_.wvu.Rows" hidden="1" oldHidden="1">
    <formula>'PR Matrix'!$1:$1</formula>
    <oldFormula>'PR Matrix'!$1:$1</oldFormula>
  </rdn>
  <rdn rId="0" localSheetId="5" customView="1" name="Z_3ACD5A93_9B0E_40EA_8179_EDF0714A0F5F_.wvu.Cols" hidden="1" oldHidden="1">
    <formula>'PR Matrix'!$JJ:$XFD</formula>
    <oldFormula>'PR Matrix'!$JJ:$XFD</oldFormula>
  </rdn>
  <rdn rId="0" localSheetId="6" customView="1" name="Z_3ACD5A93_9B0E_40EA_8179_EDF0714A0F5F_.wvu.Cols" hidden="1" oldHidden="1">
    <formula>Allocation!$L:$XFD</formula>
    <oldFormula>Allocation!$L:$XFD</oldFormula>
  </rdn>
  <rdn rId="0" localSheetId="6" customView="1" name="Z_3ACD5A93_9B0E_40EA_8179_EDF0714A0F5F_.wvu.FilterData" hidden="1" oldHidden="1">
    <formula>Allocation!$A$1:$K$1</formula>
    <oldFormula>Allocation!$A$1:$K$1</oldFormula>
  </rdn>
  <rdn rId="0" localSheetId="7" customView="1" name="Z_3ACD5A93_9B0E_40EA_8179_EDF0714A0F5F_.wvu.FilterData" hidden="1" oldHidden="1">
    <formula>'SRS Reviews'!$A$1:$S$136</formula>
    <oldFormula>'SRS Reviews'!$A$1:$S$136</oldFormula>
  </rdn>
  <rdn rId="0" localSheetId="8" customView="1" name="Z_3ACD5A93_9B0E_40EA_8179_EDF0714A0F5F_.wvu.FilterData" hidden="1" oldHidden="1">
    <formula>Estimates!$A$2:$BC$460</formula>
    <oldFormula>Estimates!$A$2:$BC$460</oldFormula>
  </rdn>
  <rdn rId="0" localSheetId="10" customView="1" name="Z_3ACD5A93_9B0E_40EA_8179_EDF0714A0F5F_.wvu.FilterData" hidden="1" oldHidden="1">
    <formula>'Open SWPRs'!$A$1:$H$615</formula>
    <oldFormula>'Open SWPRs'!$A$1:$H$615</oldFormula>
  </rdn>
  <rdn rId="0" localSheetId="12" customView="1" name="Z_3ACD5A93_9B0E_40EA_8179_EDF0714A0F5F_.wvu.FilterData" hidden="1" oldHidden="1">
    <formula>'Build Plan'!$D$3:$L$48</formula>
    <oldFormula>'Build Plan'!$D$3:$L$48</oldFormula>
  </rdn>
  <rcv guid="{3ACD5A93-9B0E-40EA-8179-EDF0714A0F5F}" action="add"/>
</revisions>
</file>

<file path=xl/revisions/revisionLog101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7381" sId="3">
    <nc r="BE226" t="inlineStr">
      <is>
        <t>Y</t>
      </is>
    </nc>
  </rcc>
  <rcc rId="27382" sId="3">
    <nc r="BC226" t="inlineStr">
      <is>
        <t>Y</t>
      </is>
    </nc>
  </rcc>
  <rcv guid="{3ACD5A93-9B0E-40EA-8179-EDF0714A0F5F}" action="delete"/>
  <rdn rId="0" localSheetId="3" customView="1" name="Z_3ACD5A93_9B0E_40EA_8179_EDF0714A0F5F_.wvu.Rows" hidden="1" oldHidden="1">
    <formula>Plan!$489:$751</formula>
    <oldFormula>Plan!$489:$751</oldFormula>
  </rdn>
  <rdn rId="0" localSheetId="3" customView="1" name="Z_3ACD5A93_9B0E_40EA_8179_EDF0714A0F5F_.wvu.Cols" hidden="1" oldHidden="1">
    <formula>Plan!$S:$U,Plan!$BQ:$BT</formula>
    <oldFormula>Plan!$S:$U,Plan!$BQ:$BT</oldFormula>
  </rdn>
  <rdn rId="0" localSheetId="3" customView="1" name="Z_3ACD5A93_9B0E_40EA_8179_EDF0714A0F5F_.wvu.FilterData" hidden="1" oldHidden="1">
    <formula>Plan!$A$5:$BQ$469</formula>
    <oldFormula>Plan!$A$5:$BQ$469</oldFormula>
  </rdn>
  <rdn rId="0" localSheetId="4" customView="1" name="Z_3ACD5A93_9B0E_40EA_8179_EDF0714A0F5F_.wvu.FilterData" hidden="1" oldHidden="1">
    <formula>'Delivery Docs Plan'!$I$1:$I$39</formula>
    <oldFormula>'Delivery Docs Plan'!$I$1:$I$39</oldFormula>
  </rdn>
  <rdn rId="0" localSheetId="5" customView="1" name="Z_3ACD5A93_9B0E_40EA_8179_EDF0714A0F5F_.wvu.Rows" hidden="1" oldHidden="1">
    <formula>'PR Matrix'!$1:$1</formula>
    <oldFormula>'PR Matrix'!$1:$1</oldFormula>
  </rdn>
  <rdn rId="0" localSheetId="5" customView="1" name="Z_3ACD5A93_9B0E_40EA_8179_EDF0714A0F5F_.wvu.Cols" hidden="1" oldHidden="1">
    <formula>'PR Matrix'!$JJ:$XFD</formula>
    <oldFormula>'PR Matrix'!$JJ:$XFD</oldFormula>
  </rdn>
  <rdn rId="0" localSheetId="6" customView="1" name="Z_3ACD5A93_9B0E_40EA_8179_EDF0714A0F5F_.wvu.Cols" hidden="1" oldHidden="1">
    <formula>Allocation!$L:$XFD</formula>
    <oldFormula>Allocation!$L:$XFD</oldFormula>
  </rdn>
  <rdn rId="0" localSheetId="6" customView="1" name="Z_3ACD5A93_9B0E_40EA_8179_EDF0714A0F5F_.wvu.FilterData" hidden="1" oldHidden="1">
    <formula>Allocation!$A$1:$K$1</formula>
    <oldFormula>Allocation!$A$1:$K$1</oldFormula>
  </rdn>
  <rdn rId="0" localSheetId="7" customView="1" name="Z_3ACD5A93_9B0E_40EA_8179_EDF0714A0F5F_.wvu.FilterData" hidden="1" oldHidden="1">
    <formula>'SRS Reviews'!$A$1:$S$136</formula>
    <oldFormula>'SRS Reviews'!$A$1:$S$136</oldFormula>
  </rdn>
  <rdn rId="0" localSheetId="8" customView="1" name="Z_3ACD5A93_9B0E_40EA_8179_EDF0714A0F5F_.wvu.FilterData" hidden="1" oldHidden="1">
    <formula>Estimates!$A$2:$BC$460</formula>
    <oldFormula>Estimates!$A$2:$BC$460</oldFormula>
  </rdn>
  <rdn rId="0" localSheetId="10" customView="1" name="Z_3ACD5A93_9B0E_40EA_8179_EDF0714A0F5F_.wvu.FilterData" hidden="1" oldHidden="1">
    <formula>'Open SWPRs'!$A$1:$H$615</formula>
    <oldFormula>'Open SWPRs'!$A$1:$H$615</oldFormula>
  </rdn>
  <rdn rId="0" localSheetId="12" customView="1" name="Z_3ACD5A93_9B0E_40EA_8179_EDF0714A0F5F_.wvu.FilterData" hidden="1" oldHidden="1">
    <formula>'Build Plan'!$D$3:$L$48</formula>
    <oldFormula>'Build Plan'!$D$3:$L$48</oldFormula>
  </rdn>
  <rcv guid="{3ACD5A93-9B0E-40EA-8179-EDF0714A0F5F}" action="add"/>
</revisions>
</file>

<file path=xl/revisions/revisionLog101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7395" sId="3">
    <nc r="AD168" t="inlineStr">
      <is>
        <t>Y</t>
      </is>
    </nc>
  </rcc>
  <rcc rId="27396" sId="3">
    <nc r="AS168" t="inlineStr">
      <is>
        <t>Y</t>
      </is>
    </nc>
  </rcc>
  <rcc rId="27397" sId="3">
    <nc r="AT168" t="inlineStr">
      <is>
        <t>Y</t>
      </is>
    </nc>
  </rcc>
  <rcv guid="{3ACD5A93-9B0E-40EA-8179-EDF0714A0F5F}" action="delete"/>
  <rdn rId="0" localSheetId="3" customView="1" name="Z_3ACD5A93_9B0E_40EA_8179_EDF0714A0F5F_.wvu.Rows" hidden="1" oldHidden="1">
    <formula>Plan!$489:$751</formula>
    <oldFormula>Plan!$489:$751</oldFormula>
  </rdn>
  <rdn rId="0" localSheetId="3" customView="1" name="Z_3ACD5A93_9B0E_40EA_8179_EDF0714A0F5F_.wvu.Cols" hidden="1" oldHidden="1">
    <formula>Plan!$S:$U,Plan!$BQ:$BT</formula>
    <oldFormula>Plan!$S:$U,Plan!$BQ:$BT</oldFormula>
  </rdn>
  <rdn rId="0" localSheetId="3" customView="1" name="Z_3ACD5A93_9B0E_40EA_8179_EDF0714A0F5F_.wvu.FilterData" hidden="1" oldHidden="1">
    <formula>Plan!$A$5:$BQ$469</formula>
    <oldFormula>Plan!$A$5:$BQ$469</oldFormula>
  </rdn>
  <rdn rId="0" localSheetId="4" customView="1" name="Z_3ACD5A93_9B0E_40EA_8179_EDF0714A0F5F_.wvu.FilterData" hidden="1" oldHidden="1">
    <formula>'Delivery Docs Plan'!$I$1:$I$39</formula>
    <oldFormula>'Delivery Docs Plan'!$I$1:$I$39</oldFormula>
  </rdn>
  <rdn rId="0" localSheetId="5" customView="1" name="Z_3ACD5A93_9B0E_40EA_8179_EDF0714A0F5F_.wvu.Rows" hidden="1" oldHidden="1">
    <formula>'PR Matrix'!$1:$1</formula>
    <oldFormula>'PR Matrix'!$1:$1</oldFormula>
  </rdn>
  <rdn rId="0" localSheetId="5" customView="1" name="Z_3ACD5A93_9B0E_40EA_8179_EDF0714A0F5F_.wvu.Cols" hidden="1" oldHidden="1">
    <formula>'PR Matrix'!$JJ:$XFD</formula>
    <oldFormula>'PR Matrix'!$JJ:$XFD</oldFormula>
  </rdn>
  <rdn rId="0" localSheetId="6" customView="1" name="Z_3ACD5A93_9B0E_40EA_8179_EDF0714A0F5F_.wvu.Cols" hidden="1" oldHidden="1">
    <formula>Allocation!$L:$XFD</formula>
    <oldFormula>Allocation!$L:$XFD</oldFormula>
  </rdn>
  <rdn rId="0" localSheetId="6" customView="1" name="Z_3ACD5A93_9B0E_40EA_8179_EDF0714A0F5F_.wvu.FilterData" hidden="1" oldHidden="1">
    <formula>Allocation!$A$1:$K$1</formula>
    <oldFormula>Allocation!$A$1:$K$1</oldFormula>
  </rdn>
  <rdn rId="0" localSheetId="7" customView="1" name="Z_3ACD5A93_9B0E_40EA_8179_EDF0714A0F5F_.wvu.FilterData" hidden="1" oldHidden="1">
    <formula>'SRS Reviews'!$A$1:$S$136</formula>
    <oldFormula>'SRS Reviews'!$A$1:$S$136</oldFormula>
  </rdn>
  <rdn rId="0" localSheetId="8" customView="1" name="Z_3ACD5A93_9B0E_40EA_8179_EDF0714A0F5F_.wvu.FilterData" hidden="1" oldHidden="1">
    <formula>Estimates!$A$2:$BC$460</formula>
    <oldFormula>Estimates!$A$2:$BC$460</oldFormula>
  </rdn>
  <rdn rId="0" localSheetId="10" customView="1" name="Z_3ACD5A93_9B0E_40EA_8179_EDF0714A0F5F_.wvu.FilterData" hidden="1" oldHidden="1">
    <formula>'Open SWPRs'!$A$1:$H$615</formula>
    <oldFormula>'Open SWPRs'!$A$1:$H$615</oldFormula>
  </rdn>
  <rdn rId="0" localSheetId="12" customView="1" name="Z_3ACD5A93_9B0E_40EA_8179_EDF0714A0F5F_.wvu.FilterData" hidden="1" oldHidden="1">
    <formula>'Build Plan'!$D$3:$L$48</formula>
    <oldFormula>'Build Plan'!$D$3:$L$48</oldFormula>
  </rdn>
  <rcv guid="{3ACD5A93-9B0E-40EA-8179-EDF0714A0F5F}" action="add"/>
</revisions>
</file>

<file path=xl/revisions/revisionLog101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4" sqref="I6" start="0" length="0">
    <dxf>
      <numFmt numFmtId="174" formatCode="[$-809]dd\ mmmm\ yyyy;@"/>
    </dxf>
  </rfmt>
  <rcc rId="27410" sId="4" odxf="1" dxf="1">
    <nc r="J6" t="inlineStr">
      <is>
        <t>LC</t>
      </is>
    </nc>
    <odxf>
      <numFmt numFmtId="0" formatCode="General"/>
    </odxf>
    <ndxf>
      <numFmt numFmtId="174" formatCode="[$-809]dd\ mmmm\ yyyy;@"/>
    </ndxf>
  </rcc>
  <rcc rId="27411" sId="4" odxf="1" dxf="1">
    <oc r="I7" t="inlineStr">
      <is>
        <t>KC</t>
      </is>
    </oc>
    <nc r="I7" t="inlineStr">
      <is>
        <t>CN</t>
      </is>
    </nc>
    <odxf>
      <numFmt numFmtId="0" formatCode="General"/>
    </odxf>
    <ndxf>
      <numFmt numFmtId="174" formatCode="[$-809]dd\ mmmm\ yyyy;@"/>
    </ndxf>
  </rcc>
  <rfmt sheetId="4" sqref="J7" start="0" length="0">
    <dxf>
      <numFmt numFmtId="174" formatCode="[$-809]dd\ mmmm\ yyyy;@"/>
    </dxf>
  </rfmt>
  <rfmt sheetId="4" sqref="I8" start="0" length="0">
    <dxf>
      <numFmt numFmtId="174" formatCode="[$-809]dd\ mmmm\ yyyy;@"/>
    </dxf>
  </rfmt>
  <rfmt sheetId="4" sqref="J8" start="0" length="0">
    <dxf>
      <numFmt numFmtId="174" formatCode="[$-809]dd\ mmmm\ yyyy;@"/>
    </dxf>
  </rfmt>
  <rfmt sheetId="4" sqref="I9" start="0" length="0">
    <dxf>
      <numFmt numFmtId="174" formatCode="[$-809]dd\ mmmm\ yyyy;@"/>
    </dxf>
  </rfmt>
  <rfmt sheetId="4" sqref="J9" start="0" length="0">
    <dxf>
      <numFmt numFmtId="174" formatCode="[$-809]dd\ mmmm\ yyyy;@"/>
    </dxf>
  </rfmt>
  <rcc rId="27412" sId="4" odxf="1" dxf="1">
    <nc r="I10" t="inlineStr">
      <is>
        <t>PR</t>
      </is>
    </nc>
    <odxf>
      <numFmt numFmtId="0" formatCode="General"/>
    </odxf>
    <ndxf>
      <numFmt numFmtId="174" formatCode="[$-809]dd\ mmmm\ yyyy;@"/>
    </ndxf>
  </rcc>
  <rcc rId="27413" sId="4" odxf="1" dxf="1">
    <nc r="J10" t="inlineStr">
      <is>
        <t>RS</t>
      </is>
    </nc>
    <odxf>
      <numFmt numFmtId="0" formatCode="General"/>
    </odxf>
    <ndxf>
      <numFmt numFmtId="174" formatCode="[$-809]dd\ mmmm\ yyyy;@"/>
    </ndxf>
  </rcc>
  <rcc rId="27414" sId="4" odxf="1" dxf="1">
    <oc r="I11" t="inlineStr">
      <is>
        <t>IH/Baz</t>
      </is>
    </oc>
    <nc r="I11" t="inlineStr">
      <is>
        <t>IH</t>
      </is>
    </nc>
    <odxf>
      <numFmt numFmtId="0" formatCode="General"/>
    </odxf>
    <ndxf>
      <numFmt numFmtId="174" formatCode="[$-809]dd\ mmmm\ yyyy;@"/>
    </ndxf>
  </rcc>
  <rcc rId="27415" sId="4" odxf="1" dxf="1">
    <oc r="J11" t="inlineStr">
      <is>
        <t>Baz/IH</t>
      </is>
    </oc>
    <nc r="J11" t="inlineStr">
      <is>
        <t>Baz</t>
      </is>
    </nc>
    <odxf>
      <numFmt numFmtId="0" formatCode="General"/>
      <border outline="0">
        <left/>
      </border>
    </odxf>
    <ndxf>
      <numFmt numFmtId="174" formatCode="[$-809]dd\ mmmm\ yyyy;@"/>
      <border outline="0">
        <left style="thin">
          <color indexed="64"/>
        </left>
      </border>
    </ndxf>
  </rcc>
  <rfmt sheetId="4" sqref="I12" start="0" length="0">
    <dxf>
      <numFmt numFmtId="174" formatCode="[$-809]dd\ mmmm\ yyyy;@"/>
    </dxf>
  </rfmt>
  <rfmt sheetId="4" sqref="J12" start="0" length="0">
    <dxf>
      <numFmt numFmtId="174" formatCode="[$-809]dd\ mmmm\ yyyy;@"/>
    </dxf>
  </rfmt>
  <rcc rId="27416" sId="4" odxf="1" dxf="1">
    <oc r="I13" t="inlineStr">
      <is>
        <t>DHB</t>
      </is>
    </oc>
    <nc r="I13" t="inlineStr">
      <is>
        <t>KV</t>
      </is>
    </nc>
    <odxf>
      <numFmt numFmtId="0" formatCode="General"/>
    </odxf>
    <ndxf>
      <numFmt numFmtId="174" formatCode="[$-809]dd\ mmmm\ yyyy;@"/>
    </ndxf>
  </rcc>
  <rcc rId="27417" sId="4" odxf="1" dxf="1">
    <oc r="J13" t="inlineStr">
      <is>
        <t>KC</t>
      </is>
    </oc>
    <nc r="J13" t="inlineStr">
      <is>
        <t>HG</t>
      </is>
    </nc>
    <odxf>
      <numFmt numFmtId="0" formatCode="General"/>
      <border outline="0">
        <left/>
      </border>
    </odxf>
    <ndxf>
      <numFmt numFmtId="174" formatCode="[$-809]dd\ mmmm\ yyyy;@"/>
      <border outline="0">
        <left style="thin">
          <color indexed="64"/>
        </left>
      </border>
    </ndxf>
  </rcc>
  <rfmt sheetId="4" sqref="I14" start="0" length="0">
    <dxf>
      <numFmt numFmtId="174" formatCode="[$-809]dd\ mmmm\ yyyy;@"/>
    </dxf>
  </rfmt>
  <rfmt sheetId="4" sqref="J14" start="0" length="0">
    <dxf>
      <numFmt numFmtId="174" formatCode="[$-809]dd\ mmmm\ yyyy;@"/>
    </dxf>
  </rfmt>
  <rcc rId="27418" sId="4" odxf="1" dxf="1">
    <oc r="I15" t="inlineStr">
      <is>
        <t>RS</t>
      </is>
    </oc>
    <nc r="I15" t="inlineStr">
      <is>
        <t>DHB</t>
      </is>
    </nc>
    <odxf>
      <numFmt numFmtId="0" formatCode="General"/>
    </odxf>
    <ndxf>
      <numFmt numFmtId="174" formatCode="[$-809]dd\ mmmm\ yyyy;@"/>
    </ndxf>
  </rcc>
  <rcc rId="27419" sId="4" odxf="1" dxf="1">
    <oc r="J15" t="inlineStr">
      <is>
        <t>KC</t>
      </is>
    </oc>
    <nc r="J15" t="inlineStr">
      <is>
        <t>AT</t>
      </is>
    </nc>
    <odxf>
      <numFmt numFmtId="0" formatCode="General"/>
      <border outline="0">
        <left/>
      </border>
    </odxf>
    <ndxf>
      <numFmt numFmtId="174" formatCode="[$-809]dd\ mmmm\ yyyy;@"/>
      <border outline="0">
        <left style="thin">
          <color indexed="64"/>
        </left>
      </border>
    </ndxf>
  </rcc>
  <rcc rId="27420" sId="4" odxf="1" dxf="1">
    <oc r="I16" t="inlineStr">
      <is>
        <t>RS</t>
      </is>
    </oc>
    <nc r="I16"/>
    <odxf>
      <numFmt numFmtId="0" formatCode="General"/>
      <fill>
        <patternFill>
          <bgColor indexed="22"/>
        </patternFill>
      </fill>
      <alignment horizontal="general" vertical="bottom" wrapText="0" readingOrder="0"/>
      <border outline="0">
        <right/>
      </border>
    </odxf>
    <ndxf>
      <numFmt numFmtId="174" formatCode="[$-809]dd\ mmmm\ yyyy;@"/>
      <fill>
        <patternFill>
          <bgColor indexed="41"/>
        </patternFill>
      </fill>
      <alignment horizontal="left" vertical="top" wrapText="1" readingOrder="0"/>
      <border outline="0">
        <right style="thin">
          <color indexed="64"/>
        </right>
      </border>
    </ndxf>
  </rcc>
  <rcc rId="27421" sId="4" odxf="1" dxf="1">
    <oc r="J16" t="inlineStr">
      <is>
        <t>JR</t>
      </is>
    </oc>
    <nc r="J16"/>
    <odxf>
      <numFmt numFmtId="0" formatCode="General"/>
    </odxf>
    <ndxf>
      <numFmt numFmtId="174" formatCode="[$-809]dd\ mmmm\ yyyy;@"/>
    </ndxf>
  </rcc>
  <rcc rId="27422" sId="4" odxf="1" dxf="1">
    <oc r="I17" t="inlineStr">
      <is>
        <t>ND</t>
      </is>
    </oc>
    <nc r="I17" t="inlineStr">
      <is>
        <t>AU</t>
      </is>
    </nc>
    <odxf>
      <numFmt numFmtId="0" formatCode="General"/>
    </odxf>
    <ndxf>
      <numFmt numFmtId="174" formatCode="[$-809]dd\ mmmm\ yyyy;@"/>
    </ndxf>
  </rcc>
  <rfmt sheetId="4" sqref="J17" start="0" length="0">
    <dxf>
      <numFmt numFmtId="174" formatCode="[$-809]dd\ mmmm\ yyyy;@"/>
      <border outline="0">
        <left style="thin">
          <color indexed="64"/>
        </left>
      </border>
    </dxf>
  </rfmt>
  <rfmt sheetId="4" sqref="I18" start="0" length="0">
    <dxf>
      <numFmt numFmtId="174" formatCode="[$-809]dd\ mmmm\ yyyy;@"/>
    </dxf>
  </rfmt>
  <rfmt sheetId="4" sqref="J18" start="0" length="0">
    <dxf>
      <numFmt numFmtId="174" formatCode="[$-809]dd\ mmmm\ yyyy;@"/>
    </dxf>
  </rfmt>
  <rcc rId="27423" sId="4" odxf="1" dxf="1">
    <oc r="I19" t="inlineStr">
      <is>
        <t>NT</t>
      </is>
    </oc>
    <nc r="I19" t="inlineStr">
      <is>
        <t>ND</t>
      </is>
    </nc>
    <odxf>
      <numFmt numFmtId="0" formatCode="General"/>
    </odxf>
    <ndxf>
      <numFmt numFmtId="174" formatCode="[$-809]dd\ mmmm\ yyyy;@"/>
    </ndxf>
  </rcc>
  <rcc rId="27424" sId="4" odxf="1" dxf="1">
    <oc r="J19" t="inlineStr">
      <is>
        <t>SN</t>
      </is>
    </oc>
    <nc r="J19" t="inlineStr">
      <is>
        <t>RS</t>
      </is>
    </nc>
    <odxf>
      <numFmt numFmtId="0" formatCode="General"/>
      <border outline="0">
        <left/>
      </border>
    </odxf>
    <ndxf>
      <numFmt numFmtId="174" formatCode="[$-809]dd\ mmmm\ yyyy;@"/>
      <border outline="0">
        <left style="thin">
          <color indexed="64"/>
        </left>
      </border>
    </ndxf>
  </rcc>
  <rfmt sheetId="4" sqref="I20" start="0" length="0">
    <dxf>
      <font>
        <sz val="10"/>
        <color rgb="FFFF0000"/>
      </font>
      <numFmt numFmtId="174" formatCode="[$-809]dd\ mmmm\ yyyy;@"/>
    </dxf>
  </rfmt>
  <rfmt sheetId="4" sqref="J20" start="0" length="0">
    <dxf>
      <numFmt numFmtId="174" formatCode="[$-809]dd\ mmmm\ yyyy;@"/>
    </dxf>
  </rfmt>
  <rcc rId="27425" sId="4" odxf="1" dxf="1">
    <nc r="I21" t="inlineStr">
      <is>
        <t>Baz (ASSESS)</t>
      </is>
    </nc>
    <odxf>
      <numFmt numFmtId="0" formatCode="General"/>
    </odxf>
    <ndxf>
      <numFmt numFmtId="174" formatCode="[$-809]dd\ mmmm\ yyyy;@"/>
    </ndxf>
  </rcc>
  <rcc rId="27426" sId="4" odxf="1" dxf="1">
    <nc r="J21" t="inlineStr">
      <is>
        <t>CP</t>
      </is>
    </nc>
    <odxf>
      <numFmt numFmtId="0" formatCode="General"/>
    </odxf>
    <ndxf>
      <numFmt numFmtId="174" formatCode="[$-809]dd\ mmmm\ yyyy;@"/>
    </ndxf>
  </rcc>
  <rcc rId="27427" sId="4" odxf="1" dxf="1">
    <oc r="I22" t="inlineStr">
      <is>
        <t>AV</t>
      </is>
    </oc>
    <nc r="I22" t="inlineStr">
      <is>
        <t>AT</t>
      </is>
    </nc>
    <odxf>
      <numFmt numFmtId="0" formatCode="General"/>
    </odxf>
    <ndxf>
      <numFmt numFmtId="174" formatCode="[$-809]dd\ mmmm\ yyyy;@"/>
    </ndxf>
  </rcc>
  <rfmt sheetId="4" sqref="J22" start="0" length="0">
    <dxf>
      <numFmt numFmtId="174" formatCode="[$-809]dd\ mmmm\ yyyy;@"/>
      <border outline="0">
        <left style="thin">
          <color indexed="64"/>
        </left>
      </border>
    </dxf>
  </rfmt>
  <rcc rId="27428" sId="4" odxf="1" dxf="1">
    <oc r="I23" t="inlineStr">
      <is>
        <t>TCS</t>
      </is>
    </oc>
    <nc r="I23" t="inlineStr">
      <is>
        <t>KV</t>
      </is>
    </nc>
    <odxf>
      <numFmt numFmtId="0" formatCode="General"/>
    </odxf>
    <ndxf>
      <numFmt numFmtId="174" formatCode="[$-809]dd\ mmmm\ yyyy;@"/>
    </ndxf>
  </rcc>
  <rcc rId="27429" sId="4" odxf="1" dxf="1">
    <oc r="J23" t="inlineStr">
      <is>
        <t>HG</t>
      </is>
    </oc>
    <nc r="J23" t="inlineStr">
      <is>
        <t>KC</t>
      </is>
    </nc>
    <odxf>
      <numFmt numFmtId="0" formatCode="General"/>
      <border outline="0">
        <left/>
      </border>
    </odxf>
    <ndxf>
      <numFmt numFmtId="174" formatCode="[$-809]dd\ mmmm\ yyyy;@"/>
      <border outline="0">
        <left style="thin">
          <color indexed="64"/>
        </left>
      </border>
    </ndxf>
  </rcc>
  <rcc rId="27430" sId="4" odxf="1" dxf="1">
    <oc r="I24" t="inlineStr">
      <is>
        <t xml:space="preserve">BAZ  </t>
      </is>
    </oc>
    <nc r="I24" t="inlineStr">
      <is>
        <t xml:space="preserve">RS </t>
      </is>
    </nc>
    <odxf>
      <numFmt numFmtId="0" formatCode="General"/>
    </odxf>
    <ndxf>
      <numFmt numFmtId="174" formatCode="[$-809]dd\ mmmm\ yyyy;@"/>
    </ndxf>
  </rcc>
  <rcc rId="27431" sId="4" odxf="1" dxf="1">
    <oc r="J24" t="inlineStr">
      <is>
        <t>SN</t>
      </is>
    </oc>
    <nc r="J24" t="inlineStr">
      <is>
        <t>SN/TS</t>
      </is>
    </nc>
    <odxf>
      <numFmt numFmtId="0" formatCode="General"/>
    </odxf>
    <ndxf>
      <numFmt numFmtId="174" formatCode="[$-809]dd\ mmmm\ yyyy;@"/>
    </ndxf>
  </rcc>
  <rcc rId="27432" sId="4" odxf="1" dxf="1">
    <oc r="I25" t="inlineStr">
      <is>
        <t>RS</t>
      </is>
    </oc>
    <nc r="I25" t="inlineStr">
      <is>
        <t>NT</t>
      </is>
    </nc>
    <odxf>
      <numFmt numFmtId="0" formatCode="General"/>
    </odxf>
    <ndxf>
      <numFmt numFmtId="174" formatCode="[$-809]dd\ mmmm\ yyyy;@"/>
    </ndxf>
  </rcc>
  <rcc rId="27433" sId="4" odxf="1" dxf="1">
    <oc r="J25" t="inlineStr">
      <is>
        <t>NT</t>
      </is>
    </oc>
    <nc r="J25" t="inlineStr">
      <is>
        <t>AV</t>
      </is>
    </nc>
    <odxf>
      <numFmt numFmtId="0" formatCode="General"/>
      <border outline="0">
        <left/>
      </border>
    </odxf>
    <ndxf>
      <numFmt numFmtId="174" formatCode="[$-809]dd\ mmmm\ yyyy;@"/>
      <border outline="0">
        <left style="thin">
          <color indexed="64"/>
        </left>
      </border>
    </ndxf>
  </rcc>
  <rfmt sheetId="4" sqref="I26" start="0" length="0">
    <dxf>
      <numFmt numFmtId="174" formatCode="[$-809]dd\ mmmm\ yyyy;@"/>
    </dxf>
  </rfmt>
  <rfmt sheetId="4" sqref="J26" start="0" length="0">
    <dxf>
      <numFmt numFmtId="174" formatCode="[$-809]dd\ mmmm\ yyyy;@"/>
    </dxf>
  </rfmt>
  <rfmt sheetId="4" sqref="I27" start="0" length="0">
    <dxf>
      <numFmt numFmtId="174" formatCode="[$-809]dd\ mmmm\ yyyy;@"/>
    </dxf>
  </rfmt>
  <rcc rId="27434" sId="4" odxf="1" dxf="1">
    <oc r="J27" t="inlineStr">
      <is>
        <t>CP</t>
      </is>
    </oc>
    <nc r="J27" t="inlineStr">
      <is>
        <t>LC</t>
      </is>
    </nc>
    <odxf>
      <numFmt numFmtId="0" formatCode="General"/>
    </odxf>
    <ndxf>
      <numFmt numFmtId="174" formatCode="[$-809]dd\ mmmm\ yyyy;@"/>
    </ndxf>
  </rcc>
  <rfmt sheetId="4" sqref="I28" start="0" length="0">
    <dxf>
      <numFmt numFmtId="174" formatCode="[$-809]dd\ mmmm\ yyyy;@"/>
    </dxf>
  </rfmt>
  <rcc rId="27435" sId="4" odxf="1" dxf="1">
    <oc r="J28" t="inlineStr">
      <is>
        <t>LC</t>
      </is>
    </oc>
    <nc r="J28" t="inlineStr">
      <is>
        <t>WB</t>
      </is>
    </nc>
    <odxf>
      <numFmt numFmtId="0" formatCode="General"/>
    </odxf>
    <ndxf>
      <numFmt numFmtId="174" formatCode="[$-809]dd\ mmmm\ yyyy;@"/>
    </ndxf>
  </rcc>
  <rfmt sheetId="4" sqref="I29" start="0" length="0">
    <dxf>
      <numFmt numFmtId="174" formatCode="[$-809]dd\ mmmm\ yyyy;@"/>
    </dxf>
  </rfmt>
  <rfmt sheetId="4" sqref="J29" start="0" length="0">
    <dxf>
      <numFmt numFmtId="174" formatCode="[$-809]dd\ mmmm\ yyyy;@"/>
    </dxf>
  </rfmt>
  <rfmt sheetId="4" sqref="I30" start="0" length="0">
    <dxf>
      <font>
        <sz val="10"/>
        <color rgb="FFFF0000"/>
      </font>
      <numFmt numFmtId="174" formatCode="[$-809]dd\ mmmm\ yyyy;@"/>
    </dxf>
  </rfmt>
  <rfmt sheetId="4" sqref="J30" start="0" length="0">
    <dxf>
      <numFmt numFmtId="174" formatCode="[$-809]dd\ mmmm\ yyyy;@"/>
    </dxf>
  </rfmt>
  <rfmt sheetId="4" sqref="I31" start="0" length="0">
    <dxf>
      <numFmt numFmtId="174" formatCode="[$-809]dd\ mmmm\ yyyy;@"/>
    </dxf>
  </rfmt>
  <rfmt sheetId="4" sqref="J31" start="0" length="0">
    <dxf>
      <numFmt numFmtId="174" formatCode="[$-809]dd\ mmmm\ yyyy;@"/>
    </dxf>
  </rfmt>
  <rcc rId="27436" sId="4">
    <oc r="I32" t="inlineStr">
      <is>
        <t>NT</t>
      </is>
    </oc>
    <nc r="I32" t="inlineStr">
      <is>
        <t>ND/KC</t>
      </is>
    </nc>
  </rcc>
  <rcc rId="27437" sId="4">
    <oc r="J32" t="inlineStr">
      <is>
        <t>HG</t>
      </is>
    </oc>
    <nc r="J32" t="inlineStr">
      <is>
        <t>HG/AS</t>
      </is>
    </nc>
  </rcc>
  <rfmt sheetId="4" sqref="I33" start="0" length="0">
    <dxf>
      <numFmt numFmtId="174" formatCode="[$-809]dd\ mmmm\ yyyy;@"/>
    </dxf>
  </rfmt>
  <rfmt sheetId="4" sqref="J33" start="0" length="0">
    <dxf>
      <numFmt numFmtId="174" formatCode="[$-809]dd\ mmmm\ yyyy;@"/>
    </dxf>
  </rfmt>
  <rcc rId="27438" sId="4" odxf="1" dxf="1">
    <oc r="I34" t="inlineStr">
      <is>
        <t>Baz/IH</t>
      </is>
    </oc>
    <nc r="I34" t="inlineStr">
      <is>
        <t>Baz</t>
      </is>
    </nc>
    <odxf>
      <numFmt numFmtId="0" formatCode="General"/>
    </odxf>
    <ndxf>
      <numFmt numFmtId="174" formatCode="[$-809]dd\ mmmm\ yyyy;@"/>
    </ndxf>
  </rcc>
  <rcc rId="27439" sId="4" odxf="1" dxf="1">
    <oc r="J34" t="inlineStr">
      <is>
        <t>CP</t>
      </is>
    </oc>
    <nc r="J34"/>
    <odxf>
      <numFmt numFmtId="0" formatCode="General"/>
    </odxf>
    <ndxf>
      <numFmt numFmtId="174" formatCode="[$-809]dd\ mmmm\ yyyy;@"/>
    </ndxf>
  </rcc>
  <rfmt sheetId="4" sqref="I35" start="0" length="0">
    <dxf>
      <numFmt numFmtId="174" formatCode="[$-809]dd\ mmmm\ yyyy;@"/>
    </dxf>
  </rfmt>
  <rfmt sheetId="4" sqref="J35" start="0" length="0">
    <dxf>
      <numFmt numFmtId="174" formatCode="[$-809]dd\ mmmm\ yyyy;@"/>
    </dxf>
  </rfmt>
  <rcc rId="27440" sId="4" odxf="1" dxf="1">
    <oc r="I36" t="inlineStr">
      <is>
        <t>Baz/IH</t>
      </is>
    </oc>
    <nc r="I36" t="inlineStr">
      <is>
        <t>Baz</t>
      </is>
    </nc>
    <odxf>
      <numFmt numFmtId="0" formatCode="General"/>
    </odxf>
    <ndxf>
      <numFmt numFmtId="174" formatCode="[$-809]dd\ mmmm\ yyyy;@"/>
    </ndxf>
  </rcc>
  <rfmt sheetId="4" sqref="J36" start="0" length="0">
    <dxf>
      <numFmt numFmtId="174" formatCode="[$-809]dd\ mmmm\ yyyy;@"/>
    </dxf>
  </rfmt>
  <rcc rId="27441" sId="4" odxf="1" dxf="1">
    <oc r="I37" t="inlineStr">
      <is>
        <t>Baz/IH</t>
      </is>
    </oc>
    <nc r="I37" t="inlineStr">
      <is>
        <t>Baz</t>
      </is>
    </nc>
    <odxf>
      <numFmt numFmtId="0" formatCode="General"/>
    </odxf>
    <ndxf>
      <numFmt numFmtId="174" formatCode="[$-809]dd\ mmmm\ yyyy;@"/>
    </ndxf>
  </rcc>
  <rcc rId="27442" sId="4" odxf="1" dxf="1">
    <oc r="J37" t="inlineStr">
      <is>
        <t>CP</t>
      </is>
    </oc>
    <nc r="J37"/>
    <odxf>
      <numFmt numFmtId="0" formatCode="General"/>
    </odxf>
    <ndxf>
      <numFmt numFmtId="174" formatCode="[$-809]dd\ mmmm\ yyyy;@"/>
    </ndxf>
  </rcc>
  <rfmt sheetId="4" sqref="I38" start="0" length="0">
    <dxf>
      <numFmt numFmtId="174" formatCode="[$-809]dd\ mmmm\ yyyy;@"/>
    </dxf>
  </rfmt>
  <rfmt sheetId="4" sqref="J38" start="0" length="0">
    <dxf>
      <numFmt numFmtId="174" formatCode="[$-809]dd\ mmmm\ yyyy;@"/>
    </dxf>
  </rfmt>
  <rcc rId="27443" sId="4" odxf="1" dxf="1">
    <oc r="I39" t="inlineStr">
      <is>
        <t>TCS</t>
      </is>
    </oc>
    <nc r="I39" t="inlineStr">
      <is>
        <t>RRB</t>
      </is>
    </nc>
    <odxf>
      <numFmt numFmtId="0" formatCode="General"/>
    </odxf>
    <ndxf>
      <numFmt numFmtId="174" formatCode="[$-809]dd\ mmmm\ yyyy;@"/>
    </ndxf>
  </rcc>
  <rcc rId="27444" sId="4" odxf="1" dxf="1">
    <oc r="J39" t="inlineStr">
      <is>
        <t>LC</t>
      </is>
    </oc>
    <nc r="J39" t="inlineStr">
      <is>
        <t>n/a</t>
      </is>
    </nc>
    <odxf>
      <numFmt numFmtId="0" formatCode="General"/>
    </odxf>
    <ndxf>
      <numFmt numFmtId="174" formatCode="[$-809]dd\ mmmm\ yyyy;@"/>
    </ndxf>
  </rcc>
  <rcc rId="27445" sId="4" odxf="1" dxf="1">
    <oc r="I40" t="inlineStr">
      <is>
        <t>RRB</t>
      </is>
    </oc>
    <nc r="I40" t="inlineStr">
      <is>
        <t>n/a</t>
      </is>
    </nc>
    <odxf>
      <numFmt numFmtId="0" formatCode="General"/>
    </odxf>
    <ndxf>
      <numFmt numFmtId="174" formatCode="[$-809]dd\ mmmm\ yyyy;@"/>
    </ndxf>
  </rcc>
  <rfmt sheetId="4" sqref="J40" start="0" length="0">
    <dxf>
      <numFmt numFmtId="174" formatCode="[$-809]dd\ mmmm\ yyyy;@"/>
    </dxf>
  </rfmt>
  <rcc rId="27446" sId="4">
    <oc r="I12" t="inlineStr">
      <is>
        <t>LC</t>
      </is>
    </oc>
    <nc r="I12" t="inlineStr">
      <is>
        <t>RRB</t>
      </is>
    </nc>
  </rcc>
  <rcc rId="27447" sId="4">
    <oc r="J12" t="inlineStr">
      <is>
        <t>CP</t>
      </is>
    </oc>
    <nc r="J12" t="inlineStr">
      <is>
        <t>LC</t>
      </is>
    </nc>
  </rcc>
</revisions>
</file>

<file path=xl/revisions/revisionLog102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7448" sId="4">
    <oc r="I22" t="inlineStr">
      <is>
        <t>AT</t>
      </is>
    </oc>
    <nc r="I22" t="inlineStr">
      <is>
        <t>NT</t>
      </is>
    </nc>
  </rcc>
  <rcc rId="27449" sId="4">
    <oc r="I7" t="inlineStr">
      <is>
        <t>CN</t>
      </is>
    </oc>
    <nc r="I7" t="inlineStr">
      <is>
        <t>KC</t>
      </is>
    </nc>
  </rcc>
</revisions>
</file>

<file path=xl/revisions/revisionLog102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7450" sId="4">
    <nc r="I16" t="inlineStr">
      <is>
        <t xml:space="preserve">RS </t>
      </is>
    </nc>
  </rcc>
  <rcc rId="27451" sId="4">
    <nc r="J16" t="inlineStr">
      <is>
        <t>JR</t>
      </is>
    </nc>
  </rcc>
  <rcc rId="27452" sId="4">
    <nc r="K16">
      <v>10</v>
    </nc>
  </rcc>
  <rcv guid="{27A4B667-7EE5-4B37-A36E-7A71AE7736F5}" action="delete"/>
  <rdn rId="0" localSheetId="3" customView="1" name="Z_27A4B667_7EE5_4B37_A36E_7A71AE7736F5_.wvu.Rows" hidden="1" oldHidden="1">
    <formula>Plan!$489:$751</formula>
    <oldFormula>Plan!$489:$751</oldFormula>
  </rdn>
  <rdn rId="0" localSheetId="3" customView="1" name="Z_27A4B667_7EE5_4B37_A36E_7A71AE7736F5_.wvu.Cols" hidden="1" oldHidden="1">
    <formula>Plan!$S:$U,Plan!$BQ:$BT</formula>
    <oldFormula>Plan!$S:$U,Plan!$BQ:$BT</oldFormula>
  </rdn>
  <rdn rId="0" localSheetId="3" customView="1" name="Z_27A4B667_7EE5_4B37_A36E_7A71AE7736F5_.wvu.FilterData" hidden="1" oldHidden="1">
    <formula>Plan!$A$5:$BQ$469</formula>
    <oldFormula>Plan!$A$5:$BQ$469</oldFormula>
  </rdn>
  <rdn rId="0" localSheetId="4" customView="1" name="Z_27A4B667_7EE5_4B37_A36E_7A71AE7736F5_.wvu.FilterData" hidden="1" oldHidden="1">
    <formula>'Delivery Docs Plan'!$I$1:$I$39</formula>
    <oldFormula>'Delivery Docs Plan'!$I$1:$I$39</oldFormula>
  </rdn>
  <rdn rId="0" localSheetId="5" customView="1" name="Z_27A4B667_7EE5_4B37_A36E_7A71AE7736F5_.wvu.Rows" hidden="1" oldHidden="1">
    <formula>'PR Matrix'!$1:$2</formula>
    <oldFormula>'PR Matrix'!$1:$2</oldFormula>
  </rdn>
  <rdn rId="0" localSheetId="5" customView="1" name="Z_27A4B667_7EE5_4B37_A36E_7A71AE7736F5_.wvu.Cols" hidden="1" oldHidden="1">
    <formula>'PR Matrix'!$JJ:$XFD</formula>
    <oldFormula>'PR Matrix'!$JJ:$XFD</oldFormula>
  </rdn>
  <rdn rId="0" localSheetId="6" customView="1" name="Z_27A4B667_7EE5_4B37_A36E_7A71AE7736F5_.wvu.Cols" hidden="1" oldHidden="1">
    <formula>Allocation!$L:$XFD</formula>
    <oldFormula>Allocation!$L:$XFD</oldFormula>
  </rdn>
  <rdn rId="0" localSheetId="6" customView="1" name="Z_27A4B667_7EE5_4B37_A36E_7A71AE7736F5_.wvu.FilterData" hidden="1" oldHidden="1">
    <formula>Allocation!$A$1:$K$1</formula>
    <oldFormula>Allocation!$A$1:$K$1</oldFormula>
  </rdn>
  <rdn rId="0" localSheetId="7" customView="1" name="Z_27A4B667_7EE5_4B37_A36E_7A71AE7736F5_.wvu.FilterData" hidden="1" oldHidden="1">
    <formula>'SRS Reviews'!$A$1:$S$136</formula>
    <oldFormula>'SRS Reviews'!$A$1:$S$136</oldFormula>
  </rdn>
  <rdn rId="0" localSheetId="8" customView="1" name="Z_27A4B667_7EE5_4B37_A36E_7A71AE7736F5_.wvu.FilterData" hidden="1" oldHidden="1">
    <formula>Estimates!$A$2:$BC$460</formula>
    <oldFormula>Estimates!$A$2:$BC$460</oldFormula>
  </rdn>
  <rdn rId="0" localSheetId="10" customView="1" name="Z_27A4B667_7EE5_4B37_A36E_7A71AE7736F5_.wvu.FilterData" hidden="1" oldHidden="1">
    <formula>'Open SWPRs'!$A$1:$H$615</formula>
    <oldFormula>'Open SWPRs'!$A$1:$H$615</oldFormula>
  </rdn>
  <rdn rId="0" localSheetId="12" customView="1" name="Z_27A4B667_7EE5_4B37_A36E_7A71AE7736F5_.wvu.FilterData" hidden="1" oldHidden="1">
    <formula>'Build Plan'!$D$3:$L$48</formula>
    <oldFormula>'Build Plan'!$D$3:$L$48</oldFormula>
  </rdn>
  <rcv guid="{27A4B667-7EE5-4B37-A36E-7A71AE7736F5}" action="add"/>
</revisions>
</file>

<file path=xl/revisions/revisionLog102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7465" sId="4">
    <oc r="I13" t="inlineStr">
      <is>
        <t>KV</t>
      </is>
    </oc>
    <nc r="I13" t="inlineStr">
      <is>
        <t>DHB</t>
      </is>
    </nc>
  </rcc>
  <rcc rId="27466" sId="4">
    <oc r="I15" t="inlineStr">
      <is>
        <t>DHB</t>
      </is>
    </oc>
    <nc r="I15"/>
  </rcc>
</revisions>
</file>

<file path=xl/revisions/revisionLog102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7467" sId="4">
    <nc r="K13">
      <v>100</v>
    </nc>
  </rcc>
</revisions>
</file>

<file path=xl/revisions/revisionLog102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7468" sId="4">
    <oc r="I17" t="inlineStr">
      <is>
        <t>AU</t>
      </is>
    </oc>
    <nc r="I17" t="inlineStr">
      <is>
        <t>ND</t>
      </is>
    </nc>
  </rcc>
  <rcc rId="27469" sId="4">
    <oc r="J15" t="inlineStr">
      <is>
        <t>AT</t>
      </is>
    </oc>
    <nc r="J15" t="inlineStr">
      <is>
        <t>KC</t>
      </is>
    </nc>
  </rcc>
  <rcc rId="27470" sId="4">
    <oc r="J13" t="inlineStr">
      <is>
        <t>HG</t>
      </is>
    </oc>
    <nc r="J13" t="inlineStr">
      <is>
        <t>KC</t>
      </is>
    </nc>
  </rcc>
  <rcc rId="27471" sId="4">
    <oc r="I19" t="inlineStr">
      <is>
        <t>ND</t>
      </is>
    </oc>
    <nc r="I19" t="inlineStr">
      <is>
        <t>NT</t>
      </is>
    </nc>
  </rcc>
  <rcc rId="27472" sId="4">
    <oc r="J23" t="inlineStr">
      <is>
        <t>KC</t>
      </is>
    </oc>
    <nc r="J23" t="inlineStr">
      <is>
        <t>HG</t>
      </is>
    </nc>
  </rcc>
  <rcc rId="27473" sId="4">
    <oc r="I25" t="inlineStr">
      <is>
        <t>NT</t>
      </is>
    </oc>
    <nc r="I25" t="inlineStr">
      <is>
        <t>TCS</t>
      </is>
    </nc>
  </rcc>
  <rcc rId="27474" sId="4">
    <oc r="J25" t="inlineStr">
      <is>
        <t>AV</t>
      </is>
    </oc>
    <nc r="J25" t="inlineStr">
      <is>
        <t>NT</t>
      </is>
    </nc>
  </rcc>
  <rcc rId="27475" sId="4">
    <oc r="I32" t="inlineStr">
      <is>
        <t>ND/KC</t>
      </is>
    </oc>
    <nc r="I32" t="inlineStr">
      <is>
        <t>ND</t>
      </is>
    </nc>
  </rcc>
  <rcc rId="27476" sId="4">
    <oc r="J32" t="inlineStr">
      <is>
        <t>HG/AS</t>
      </is>
    </oc>
    <nc r="J32" t="inlineStr">
      <is>
        <t>HG</t>
      </is>
    </nc>
  </rcc>
  <rcc rId="27477" sId="4">
    <oc r="I12" t="inlineStr">
      <is>
        <t>RRB</t>
      </is>
    </oc>
    <nc r="I12" t="inlineStr">
      <is>
        <t>HG</t>
      </is>
    </nc>
  </rcc>
  <rcc rId="27478" sId="4">
    <nc r="I15" t="inlineStr">
      <is>
        <t>TCS</t>
      </is>
    </nc>
  </rcc>
  <rcv guid="{02B12058-110B-4DCD-A5EA-5F27400FB028}" action="delete"/>
  <rdn rId="0" localSheetId="3" customView="1" name="Z_02B12058_110B_4DCD_A5EA_5F27400FB028_.wvu.Rows" hidden="1" oldHidden="1">
    <formula>Plan!$489:$751</formula>
    <oldFormula>Plan!$489:$751</oldFormula>
  </rdn>
  <rdn rId="0" localSheetId="3" customView="1" name="Z_02B12058_110B_4DCD_A5EA_5F27400FB028_.wvu.Cols" hidden="1" oldHidden="1">
    <formula>Plan!$S:$U,Plan!$BQ:$BT</formula>
    <oldFormula>Plan!$S:$U,Plan!$BQ:$BT</oldFormula>
  </rdn>
  <rdn rId="0" localSheetId="3" customView="1" name="Z_02B12058_110B_4DCD_A5EA_5F27400FB028_.wvu.FilterData" hidden="1" oldHidden="1">
    <formula>Plan!$A$5:$BQ$469</formula>
    <oldFormula>Plan!$A$5:$BQ$469</oldFormula>
  </rdn>
  <rdn rId="0" localSheetId="4" customView="1" name="Z_02B12058_110B_4DCD_A5EA_5F27400FB028_.wvu.FilterData" hidden="1" oldHidden="1">
    <formula>'Delivery Docs Plan'!$I$1:$I$39</formula>
    <oldFormula>'Delivery Docs Plan'!$I$1:$I$39</oldFormula>
  </rdn>
  <rdn rId="0" localSheetId="5" customView="1" name="Z_02B12058_110B_4DCD_A5EA_5F27400FB028_.wvu.Rows" hidden="1" oldHidden="1">
    <formula>'PR Matrix'!$1:$2</formula>
    <oldFormula>'PR Matrix'!$1:$2</oldFormula>
  </rdn>
  <rdn rId="0" localSheetId="5" customView="1" name="Z_02B12058_110B_4DCD_A5EA_5F27400FB028_.wvu.Cols" hidden="1" oldHidden="1">
    <formula>'PR Matrix'!$JJ:$XFD</formula>
    <oldFormula>'PR Matrix'!$JJ:$XFD</oldFormula>
  </rdn>
  <rdn rId="0" localSheetId="6" customView="1" name="Z_02B12058_110B_4DCD_A5EA_5F27400FB028_.wvu.Cols" hidden="1" oldHidden="1">
    <formula>Allocation!$L:$XFD</formula>
    <oldFormula>Allocation!$L:$XFD</oldFormula>
  </rdn>
  <rdn rId="0" localSheetId="6" customView="1" name="Z_02B12058_110B_4DCD_A5EA_5F27400FB028_.wvu.FilterData" hidden="1" oldHidden="1">
    <formula>Allocation!$A$1:$K$1</formula>
    <oldFormula>Allocation!$A$1:$K$1</oldFormula>
  </rdn>
  <rdn rId="0" localSheetId="7" customView="1" name="Z_02B12058_110B_4DCD_A5EA_5F27400FB028_.wvu.FilterData" hidden="1" oldHidden="1">
    <formula>'SRS Reviews'!$A$1:$S$136</formula>
    <oldFormula>'SRS Reviews'!$A$1:$S$136</oldFormula>
  </rdn>
  <rdn rId="0" localSheetId="8" customView="1" name="Z_02B12058_110B_4DCD_A5EA_5F27400FB028_.wvu.FilterData" hidden="1" oldHidden="1">
    <formula>Estimates!$A$2:$BC$460</formula>
    <oldFormula>Estimates!$A$2:$BC$460</oldFormula>
  </rdn>
  <rdn rId="0" localSheetId="10" customView="1" name="Z_02B12058_110B_4DCD_A5EA_5F27400FB028_.wvu.FilterData" hidden="1" oldHidden="1">
    <formula>'Open SWPRs'!$A$1:$H$615</formula>
    <oldFormula>'Open SWPRs'!$A$1:$H$615</oldFormula>
  </rdn>
  <rdn rId="0" localSheetId="12" customView="1" name="Z_02B12058_110B_4DCD_A5EA_5F27400FB028_.wvu.FilterData" hidden="1" oldHidden="1">
    <formula>'Build Plan'!$D$3:$L$48</formula>
    <oldFormula>'Build Plan'!$D$3:$L$48</oldFormula>
  </rdn>
  <rcv guid="{02B12058-110B-4DCD-A5EA-5F27400FB028}" action="add"/>
</revisions>
</file>

<file path=xl/revisions/revisionLog102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7491" sId="4">
    <oc r="J24" t="inlineStr">
      <is>
        <t>SN/TS</t>
      </is>
    </oc>
    <nc r="J24" t="inlineStr">
      <is>
        <t>SN</t>
      </is>
    </nc>
  </rcc>
  <rcv guid="{FAA25FCE-18C5-403C-9C68-9D1F88B3F7EB}" action="delete"/>
  <rdn rId="0" localSheetId="3" customView="1" name="Z_FAA25FCE_18C5_403C_9C68_9D1F88B3F7EB_.wvu.Rows" hidden="1" oldHidden="1">
    <formula>Plan!$489:$751</formula>
    <oldFormula>Plan!$489:$751</oldFormula>
  </rdn>
  <rdn rId="0" localSheetId="3" customView="1" name="Z_FAA25FCE_18C5_403C_9C68_9D1F88B3F7EB_.wvu.Cols" hidden="1" oldHidden="1">
    <formula>Plan!$BQ:$BT</formula>
    <oldFormula>Plan!$BQ:$BT</oldFormula>
  </rdn>
  <rdn rId="0" localSheetId="3" customView="1" name="Z_FAA25FCE_18C5_403C_9C68_9D1F88B3F7EB_.wvu.FilterData" hidden="1" oldHidden="1">
    <formula>Plan!$A$5:$BQ$469</formula>
    <oldFormula>Plan!$A$5:$BQ$469</oldFormula>
  </rdn>
  <rdn rId="0" localSheetId="4" customView="1" name="Z_FAA25FCE_18C5_403C_9C68_9D1F88B3F7EB_.wvu.FilterData" hidden="1" oldHidden="1">
    <formula>'Delivery Docs Plan'!$I$1:$I$39</formula>
    <oldFormula>'Delivery Docs Plan'!$I$1:$I$39</oldFormula>
  </rdn>
  <rdn rId="0" localSheetId="5" customView="1" name="Z_FAA25FCE_18C5_403C_9C68_9D1F88B3F7EB_.wvu.Rows" hidden="1" oldHidden="1">
    <formula>'PR Matrix'!$1:$1</formula>
    <oldFormula>'PR Matrix'!$1:$1</oldFormula>
  </rdn>
  <rdn rId="0" localSheetId="5" customView="1" name="Z_FAA25FCE_18C5_403C_9C68_9D1F88B3F7EB_.wvu.Cols" hidden="1" oldHidden="1">
    <formula>'PR Matrix'!$JJ:$XFD</formula>
    <oldFormula>'PR Matrix'!$JJ:$XFD</oldFormula>
  </rdn>
  <rdn rId="0" localSheetId="6" customView="1" name="Z_FAA25FCE_18C5_403C_9C68_9D1F88B3F7EB_.wvu.Cols" hidden="1" oldHidden="1">
    <formula>Allocation!$L:$XFD</formula>
    <oldFormula>Allocation!$L:$XFD</oldFormula>
  </rdn>
  <rdn rId="0" localSheetId="6" customView="1" name="Z_FAA25FCE_18C5_403C_9C68_9D1F88B3F7EB_.wvu.FilterData" hidden="1" oldHidden="1">
    <formula>Allocation!$A$1:$K$1</formula>
    <oldFormula>Allocation!$A$1:$K$1</oldFormula>
  </rdn>
  <rdn rId="0" localSheetId="7" customView="1" name="Z_FAA25FCE_18C5_403C_9C68_9D1F88B3F7EB_.wvu.FilterData" hidden="1" oldHidden="1">
    <formula>'SRS Reviews'!$A$1:$S$136</formula>
    <oldFormula>'SRS Reviews'!$A$1:$S$136</oldFormula>
  </rdn>
  <rdn rId="0" localSheetId="8" customView="1" name="Z_FAA25FCE_18C5_403C_9C68_9D1F88B3F7EB_.wvu.FilterData" hidden="1" oldHidden="1">
    <formula>Estimates!$A$2:$BC$460</formula>
    <oldFormula>Estimates!$A$2:$BC$460</oldFormula>
  </rdn>
  <rdn rId="0" localSheetId="10" customView="1" name="Z_FAA25FCE_18C5_403C_9C68_9D1F88B3F7EB_.wvu.FilterData" hidden="1" oldHidden="1">
    <formula>'Open SWPRs'!$A$1:$H$615</formula>
    <oldFormula>'Open SWPRs'!$A$1:$H$615</oldFormula>
  </rdn>
  <rdn rId="0" localSheetId="12" customView="1" name="Z_FAA25FCE_18C5_403C_9C68_9D1F88B3F7EB_.wvu.FilterData" hidden="1" oldHidden="1">
    <formula>'Build Plan'!$D$3:$L$48</formula>
    <oldFormula>'Build Plan'!$D$3:$L$48</oldFormula>
  </rdn>
  <rcv guid="{FAA25FCE-18C5-403C-9C68-9D1F88B3F7EB}" action="add"/>
</revisions>
</file>

<file path=xl/revisions/revisionLog102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7504" sId="4">
    <oc r="I39" t="inlineStr">
      <is>
        <t>RRB</t>
      </is>
    </oc>
    <nc r="I39"/>
  </rcc>
</revisions>
</file>

<file path=xl/revisions/revisionLog102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7505" sId="4">
    <oc r="L22">
      <v>90</v>
    </oc>
    <nc r="L22">
      <v>100</v>
    </nc>
  </rcc>
  <rcv guid="{FAA25FCE-18C5-403C-9C68-9D1F88B3F7EB}" action="delete"/>
  <rdn rId="0" localSheetId="3" customView="1" name="Z_FAA25FCE_18C5_403C_9C68_9D1F88B3F7EB_.wvu.Rows" hidden="1" oldHidden="1">
    <formula>Plan!$489:$751</formula>
    <oldFormula>Plan!$489:$751</oldFormula>
  </rdn>
  <rdn rId="0" localSheetId="3" customView="1" name="Z_FAA25FCE_18C5_403C_9C68_9D1F88B3F7EB_.wvu.Cols" hidden="1" oldHidden="1">
    <formula>Plan!$BQ:$BT</formula>
    <oldFormula>Plan!$BQ:$BT</oldFormula>
  </rdn>
  <rdn rId="0" localSheetId="3" customView="1" name="Z_FAA25FCE_18C5_403C_9C68_9D1F88B3F7EB_.wvu.FilterData" hidden="1" oldHidden="1">
    <formula>Plan!$A$5:$BQ$469</formula>
    <oldFormula>Plan!$A$5:$BQ$469</oldFormula>
  </rdn>
  <rdn rId="0" localSheetId="4" customView="1" name="Z_FAA25FCE_18C5_403C_9C68_9D1F88B3F7EB_.wvu.FilterData" hidden="1" oldHidden="1">
    <formula>'Delivery Docs Plan'!$I$1:$I$39</formula>
    <oldFormula>'Delivery Docs Plan'!$I$1:$I$39</oldFormula>
  </rdn>
  <rdn rId="0" localSheetId="5" customView="1" name="Z_FAA25FCE_18C5_403C_9C68_9D1F88B3F7EB_.wvu.Rows" hidden="1" oldHidden="1">
    <formula>'PR Matrix'!$1:$1</formula>
    <oldFormula>'PR Matrix'!$1:$1</oldFormula>
  </rdn>
  <rdn rId="0" localSheetId="5" customView="1" name="Z_FAA25FCE_18C5_403C_9C68_9D1F88B3F7EB_.wvu.Cols" hidden="1" oldHidden="1">
    <formula>'PR Matrix'!$JJ:$XFD</formula>
    <oldFormula>'PR Matrix'!$JJ:$XFD</oldFormula>
  </rdn>
  <rdn rId="0" localSheetId="6" customView="1" name="Z_FAA25FCE_18C5_403C_9C68_9D1F88B3F7EB_.wvu.Cols" hidden="1" oldHidden="1">
    <formula>Allocation!$L:$XFD</formula>
    <oldFormula>Allocation!$L:$XFD</oldFormula>
  </rdn>
  <rdn rId="0" localSheetId="6" customView="1" name="Z_FAA25FCE_18C5_403C_9C68_9D1F88B3F7EB_.wvu.FilterData" hidden="1" oldHidden="1">
    <formula>Allocation!$A$1:$K$1</formula>
    <oldFormula>Allocation!$A$1:$K$1</oldFormula>
  </rdn>
  <rdn rId="0" localSheetId="7" customView="1" name="Z_FAA25FCE_18C5_403C_9C68_9D1F88B3F7EB_.wvu.FilterData" hidden="1" oldHidden="1">
    <formula>'SRS Reviews'!$A$1:$S$136</formula>
    <oldFormula>'SRS Reviews'!$A$1:$S$136</oldFormula>
  </rdn>
  <rdn rId="0" localSheetId="8" customView="1" name="Z_FAA25FCE_18C5_403C_9C68_9D1F88B3F7EB_.wvu.FilterData" hidden="1" oldHidden="1">
    <formula>Estimates!$A$2:$BC$460</formula>
    <oldFormula>Estimates!$A$2:$BC$460</oldFormula>
  </rdn>
  <rdn rId="0" localSheetId="10" customView="1" name="Z_FAA25FCE_18C5_403C_9C68_9D1F88B3F7EB_.wvu.FilterData" hidden="1" oldHidden="1">
    <formula>'Open SWPRs'!$A$1:$H$615</formula>
    <oldFormula>'Open SWPRs'!$A$1:$H$615</oldFormula>
  </rdn>
  <rdn rId="0" localSheetId="12" customView="1" name="Z_FAA25FCE_18C5_403C_9C68_9D1F88B3F7EB_.wvu.FilterData" hidden="1" oldHidden="1">
    <formula>'Build Plan'!$D$3:$L$48</formula>
    <oldFormula>'Build Plan'!$D$3:$L$48</oldFormula>
  </rdn>
  <rcv guid="{FAA25FCE-18C5-403C-9C68-9D1F88B3F7EB}" action="add"/>
</revisions>
</file>

<file path=xl/revisions/revisionLog102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7518" sId="4">
    <nc r="I39" t="inlineStr">
      <is>
        <t>ND</t>
      </is>
    </nc>
  </rcc>
</revisions>
</file>

<file path=xl/revisions/revisionLog102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7519" sId="4">
    <oc r="I39" t="inlineStr">
      <is>
        <t>ND</t>
      </is>
    </oc>
    <nc r="I39" t="inlineStr">
      <is>
        <t>HG</t>
      </is>
    </nc>
  </rcc>
</revisions>
</file>

<file path=xl/revisions/revisionLog103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7520" sId="3">
    <oc r="AQ313">
      <v>10</v>
    </oc>
    <nc r="AQ313">
      <v>30</v>
    </nc>
  </rcc>
</revisions>
</file>

<file path=xl/revisions/revisionLog103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7521" sId="4">
    <oc r="K16">
      <v>10</v>
    </oc>
    <nc r="K16">
      <v>20</v>
    </nc>
  </rcc>
</revisions>
</file>

<file path=xl/revisions/revisionLog103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7522" sId="3">
    <oc r="AD187" t="inlineStr">
      <is>
        <t>Y</t>
      </is>
    </oc>
    <nc r="AD187"/>
  </rcc>
  <rcc rId="27523" sId="3">
    <oc r="AB187">
      <v>100</v>
    </oc>
    <nc r="AB187">
      <v>80</v>
    </nc>
  </rcc>
  <rcc rId="27524" sId="3">
    <oc r="AC187">
      <v>100</v>
    </oc>
    <nc r="AC187">
      <v>80</v>
    </nc>
  </rcc>
  <rcc rId="27525" sId="3">
    <oc r="AB168">
      <v>100</v>
    </oc>
    <nc r="AB168">
      <v>80</v>
    </nc>
  </rcc>
  <rcc rId="27526" sId="3">
    <oc r="AC168">
      <v>100</v>
    </oc>
    <nc r="AC168">
      <v>80</v>
    </nc>
  </rcc>
  <rcc rId="27527" sId="3">
    <oc r="AD168" t="inlineStr">
      <is>
        <t>Y</t>
      </is>
    </oc>
    <nc r="AD168"/>
  </rcc>
  <rcc rId="27528" sId="3">
    <oc r="AS168" t="inlineStr">
      <is>
        <t>Y</t>
      </is>
    </oc>
    <nc r="AS168"/>
  </rcc>
  <rcc rId="27529" sId="3">
    <oc r="AT168" t="inlineStr">
      <is>
        <t>Y</t>
      </is>
    </oc>
    <nc r="AT168"/>
  </rcc>
  <rcc rId="27530" sId="3">
    <oc r="AQ168">
      <v>100</v>
    </oc>
    <nc r="AQ168">
      <v>80</v>
    </nc>
  </rcc>
  <rcc rId="27531" sId="3">
    <oc r="AR168">
      <v>100</v>
    </oc>
    <nc r="AR168">
      <v>80</v>
    </nc>
  </rcc>
  <rcc rId="27532" sId="3">
    <oc r="AR187">
      <v>100</v>
    </oc>
    <nc r="AR187">
      <v>80</v>
    </nc>
  </rcc>
  <rcc rId="27533" sId="3">
    <oc r="AQ187">
      <v>100</v>
    </oc>
    <nc r="AQ187">
      <v>80</v>
    </nc>
  </rcc>
  <rcc rId="27534" sId="3">
    <oc r="AS187" t="inlineStr">
      <is>
        <t>Y</t>
      </is>
    </oc>
    <nc r="AS187"/>
  </rcc>
  <rcc rId="27535" sId="3">
    <oc r="AT187" t="inlineStr">
      <is>
        <t>Y</t>
      </is>
    </oc>
    <nc r="AT187"/>
  </rcc>
</revisions>
</file>

<file path=xl/revisions/revisionLog103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7536" sId="4">
    <oc r="I39" t="inlineStr">
      <is>
        <t>HG</t>
      </is>
    </oc>
    <nc r="I39" t="inlineStr">
      <is>
        <t>TCS</t>
      </is>
    </nc>
  </rcc>
  <rcc rId="27537" sId="4">
    <oc r="I19" t="inlineStr">
      <is>
        <t>NT</t>
      </is>
    </oc>
    <nc r="I19" t="inlineStr">
      <is>
        <t>TCS</t>
      </is>
    </nc>
  </rcc>
</revisions>
</file>

<file path=xl/revisions/revisionLog103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FAA25FCE-18C5-403C-9C68-9D1F88B3F7EB}" action="delete"/>
  <rdn rId="0" localSheetId="3" customView="1" name="Z_FAA25FCE_18C5_403C_9C68_9D1F88B3F7EB_.wvu.Rows" hidden="1" oldHidden="1">
    <formula>Plan!$489:$751</formula>
    <oldFormula>Plan!$489:$751</oldFormula>
  </rdn>
  <rdn rId="0" localSheetId="3" customView="1" name="Z_FAA25FCE_18C5_403C_9C68_9D1F88B3F7EB_.wvu.Cols" hidden="1" oldHidden="1">
    <formula>Plan!$BQ:$BT</formula>
    <oldFormula>Plan!$BQ:$BT</oldFormula>
  </rdn>
  <rdn rId="0" localSheetId="3" customView="1" name="Z_FAA25FCE_18C5_403C_9C68_9D1F88B3F7EB_.wvu.FilterData" hidden="1" oldHidden="1">
    <formula>Plan!$A$5:$BQ$469</formula>
    <oldFormula>Plan!$A$5:$BQ$469</oldFormula>
  </rdn>
  <rdn rId="0" localSheetId="4" customView="1" name="Z_FAA25FCE_18C5_403C_9C68_9D1F88B3F7EB_.wvu.FilterData" hidden="1" oldHidden="1">
    <formula>'Delivery Docs Plan'!$I$1:$I$47</formula>
    <oldFormula>'Delivery Docs Plan'!$I$1:$I$39</oldFormula>
  </rdn>
  <rdn rId="0" localSheetId="5" customView="1" name="Z_FAA25FCE_18C5_403C_9C68_9D1F88B3F7EB_.wvu.Rows" hidden="1" oldHidden="1">
    <formula>'PR Matrix'!$1:$1</formula>
    <oldFormula>'PR Matrix'!$1:$1</oldFormula>
  </rdn>
  <rdn rId="0" localSheetId="5" customView="1" name="Z_FAA25FCE_18C5_403C_9C68_9D1F88B3F7EB_.wvu.Cols" hidden="1" oldHidden="1">
    <formula>'PR Matrix'!$JJ:$XFD</formula>
    <oldFormula>'PR Matrix'!$JJ:$XFD</oldFormula>
  </rdn>
  <rdn rId="0" localSheetId="6" customView="1" name="Z_FAA25FCE_18C5_403C_9C68_9D1F88B3F7EB_.wvu.Cols" hidden="1" oldHidden="1">
    <formula>Allocation!$L:$XFD</formula>
    <oldFormula>Allocation!$L:$XFD</oldFormula>
  </rdn>
  <rdn rId="0" localSheetId="6" customView="1" name="Z_FAA25FCE_18C5_403C_9C68_9D1F88B3F7EB_.wvu.FilterData" hidden="1" oldHidden="1">
    <formula>Allocation!$A$1:$K$1</formula>
    <oldFormula>Allocation!$A$1:$K$1</oldFormula>
  </rdn>
  <rdn rId="0" localSheetId="7" customView="1" name="Z_FAA25FCE_18C5_403C_9C68_9D1F88B3F7EB_.wvu.FilterData" hidden="1" oldHidden="1">
    <formula>'SRS Reviews'!$A$1:$S$136</formula>
    <oldFormula>'SRS Reviews'!$A$1:$S$136</oldFormula>
  </rdn>
  <rdn rId="0" localSheetId="8" customView="1" name="Z_FAA25FCE_18C5_403C_9C68_9D1F88B3F7EB_.wvu.FilterData" hidden="1" oldHidden="1">
    <formula>Estimates!$A$2:$BC$460</formula>
    <oldFormula>Estimates!$A$2:$BC$460</oldFormula>
  </rdn>
  <rdn rId="0" localSheetId="10" customView="1" name="Z_FAA25FCE_18C5_403C_9C68_9D1F88B3F7EB_.wvu.FilterData" hidden="1" oldHidden="1">
    <formula>'Open SWPRs'!$A$1:$H$615</formula>
    <oldFormula>'Open SWPRs'!$A$1:$H$615</oldFormula>
  </rdn>
  <rdn rId="0" localSheetId="12" customView="1" name="Z_FAA25FCE_18C5_403C_9C68_9D1F88B3F7EB_.wvu.FilterData" hidden="1" oldHidden="1">
    <formula>'Build Plan'!$D$3:$L$48</formula>
    <oldFormula>'Build Plan'!$D$3:$L$48</oldFormula>
  </rdn>
  <rcv guid="{FAA25FCE-18C5-403C-9C68-9D1F88B3F7EB}" action="add"/>
</revisions>
</file>

<file path=xl/revisions/revisionLog103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4" sqref="I1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fill>
        <patternFill patternType="solid">
          <fgColor indexed="65"/>
          <bgColor indexed="44"/>
        </patternFill>
      </fill>
    </dxf>
  </rfmt>
  <rcc rId="27550" sId="3">
    <oc r="E313" t="inlineStr">
      <is>
        <t>6233, NFPR 1272</t>
      </is>
    </oc>
    <nc r="E313"/>
  </rcc>
  <rcc rId="27551" sId="3">
    <nc r="F313" t="inlineStr">
      <is>
        <t>6233, NFPR1272</t>
      </is>
    </nc>
  </rcc>
  <rcc rId="27552" sId="3">
    <oc r="AQ313">
      <v>30</v>
    </oc>
    <nc r="AQ313">
      <v>100</v>
    </nc>
  </rcc>
  <rcv guid="{B83B79D9-617A-4F50-8CCC-C97938364272}" action="delete"/>
  <rdn rId="0" localSheetId="3" customView="1" name="Z_B83B79D9_617A_4F50_8CCC_C97938364272_.wvu.Rows" hidden="1" oldHidden="1">
    <formula>Plan!$489:$751</formula>
    <oldFormula>Plan!$489:$751</oldFormula>
  </rdn>
  <rdn rId="0" localSheetId="3" customView="1" name="Z_B83B79D9_617A_4F50_8CCC_C97938364272_.wvu.Cols" hidden="1" oldHidden="1">
    <formula>Plan!$S:$U,Plan!$BQ:$BT</formula>
    <oldFormula>Plan!$S:$U,Plan!$BQ:$BT</oldFormula>
  </rdn>
  <rdn rId="0" localSheetId="3" customView="1" name="Z_B83B79D9_617A_4F50_8CCC_C97938364272_.wvu.FilterData" hidden="1" oldHidden="1">
    <formula>Plan!$A$5:$BQ$469</formula>
    <oldFormula>Plan!$A$5:$BQ$469</oldFormula>
  </rdn>
  <rdn rId="0" localSheetId="4" customView="1" name="Z_B83B79D9_617A_4F50_8CCC_C97938364272_.wvu.FilterData" hidden="1" oldHidden="1">
    <formula>'Delivery Docs Plan'!$I$1:$I$47</formula>
    <oldFormula>'Delivery Docs Plan'!$I$1:$I$39</oldFormula>
  </rdn>
  <rdn rId="0" localSheetId="5" customView="1" name="Z_B83B79D9_617A_4F50_8CCC_C97938364272_.wvu.Rows" hidden="1" oldHidden="1">
    <formula>'PR Matrix'!$1:$2</formula>
    <oldFormula>'PR Matrix'!$1:$2</oldFormula>
  </rdn>
  <rdn rId="0" localSheetId="5" customView="1" name="Z_B83B79D9_617A_4F50_8CCC_C97938364272_.wvu.Cols" hidden="1" oldHidden="1">
    <formula>'PR Matrix'!$JJ:$XFD</formula>
    <oldFormula>'PR Matrix'!$JJ:$XFD</oldFormula>
  </rdn>
  <rdn rId="0" localSheetId="6" customView="1" name="Z_B83B79D9_617A_4F50_8CCC_C97938364272_.wvu.Cols" hidden="1" oldHidden="1">
    <formula>Allocation!$L:$XFD</formula>
    <oldFormula>Allocation!$L:$XFD</oldFormula>
  </rdn>
  <rdn rId="0" localSheetId="6" customView="1" name="Z_B83B79D9_617A_4F50_8CCC_C97938364272_.wvu.FilterData" hidden="1" oldHidden="1">
    <formula>Allocation!$A$1:$K$1</formula>
    <oldFormula>Allocation!$A$1:$K$1</oldFormula>
  </rdn>
  <rdn rId="0" localSheetId="7" customView="1" name="Z_B83B79D9_617A_4F50_8CCC_C97938364272_.wvu.FilterData" hidden="1" oldHidden="1">
    <formula>'SRS Reviews'!$A$1:$S$136</formula>
    <oldFormula>'SRS Reviews'!$A$1:$S$136</oldFormula>
  </rdn>
  <rdn rId="0" localSheetId="8" customView="1" name="Z_B83B79D9_617A_4F50_8CCC_C97938364272_.wvu.FilterData" hidden="1" oldHidden="1">
    <formula>Estimates!$A$2:$BC$460</formula>
    <oldFormula>Estimates!$A$2:$BC$460</oldFormula>
  </rdn>
  <rdn rId="0" localSheetId="10" customView="1" name="Z_B83B79D9_617A_4F50_8CCC_C97938364272_.wvu.FilterData" hidden="1" oldHidden="1">
    <formula>'Open SWPRs'!$A$1:$H$615</formula>
    <oldFormula>'Open SWPRs'!$A$1:$H$615</oldFormula>
  </rdn>
  <rdn rId="0" localSheetId="12" customView="1" name="Z_B83B79D9_617A_4F50_8CCC_C97938364272_.wvu.FilterData" hidden="1" oldHidden="1">
    <formula>'Build Plan'!$D$3:$L$48</formula>
    <oldFormula>'Build Plan'!$D$3:$L$48</oldFormula>
  </rdn>
  <rcv guid="{B83B79D9-617A-4F50-8CCC-C97938364272}" action="add"/>
</revisions>
</file>

<file path=xl/revisions/revisionLog103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BK77" start="0" length="0">
    <dxf>
      <fill>
        <patternFill patternType="solid">
          <bgColor rgb="FFFFC000"/>
        </patternFill>
      </fill>
    </dxf>
  </rfmt>
  <rcmt sheetId="3" cell="BK77" guid="{00000000-0000-0000-0000-000000000000}" action="delete" author="Chippa, Kiran"/>
</revisions>
</file>

<file path=xl/revisions/revisionLog103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7565" sId="3">
    <nc r="AS135" t="inlineStr">
      <is>
        <t>Y</t>
      </is>
    </nc>
  </rcc>
  <rcc rId="27566" sId="3">
    <nc r="AT135" t="inlineStr">
      <is>
        <t>Y</t>
      </is>
    </nc>
  </rcc>
  <rcc rId="27567" sId="3">
    <nc r="BC135" t="inlineStr">
      <is>
        <t>Y</t>
      </is>
    </nc>
  </rcc>
  <rcc rId="27568" sId="3">
    <nc r="BE135" t="inlineStr">
      <is>
        <t>Y</t>
      </is>
    </nc>
  </rcc>
</revisions>
</file>

<file path=xl/revisions/revisionLog103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7569" sId="3">
    <oc r="BD181">
      <v>80</v>
    </oc>
    <nc r="BD181">
      <v>100</v>
    </nc>
  </rcc>
  <rcc rId="27570" sId="3">
    <oc r="BD180">
      <v>80</v>
    </oc>
    <nc r="BD180">
      <v>100</v>
    </nc>
  </rcc>
  <rcc rId="27571" sId="3">
    <oc r="BD173">
      <v>80</v>
    </oc>
    <nc r="BD173">
      <v>100</v>
    </nc>
  </rcc>
  <rcc rId="27572" sId="3">
    <oc r="BD170">
      <v>99</v>
    </oc>
    <nc r="BD170">
      <v>100</v>
    </nc>
  </rcc>
  <rcc rId="27573" sId="3">
    <oc r="AP170">
      <v>99</v>
    </oc>
    <nc r="AP170">
      <v>100</v>
    </nc>
  </rcc>
  <rcc rId="27574" sId="3">
    <oc r="AC170">
      <v>99</v>
    </oc>
    <nc r="AC170">
      <v>100</v>
    </nc>
  </rcc>
  <rcv guid="{FAA25FCE-18C5-403C-9C68-9D1F88B3F7EB}" action="delete"/>
  <rdn rId="0" localSheetId="3" customView="1" name="Z_FAA25FCE_18C5_403C_9C68_9D1F88B3F7EB_.wvu.Rows" hidden="1" oldHidden="1">
    <formula>Plan!$489:$751</formula>
    <oldFormula>Plan!$489:$751</oldFormula>
  </rdn>
  <rdn rId="0" localSheetId="3" customView="1" name="Z_FAA25FCE_18C5_403C_9C68_9D1F88B3F7EB_.wvu.Cols" hidden="1" oldHidden="1">
    <formula>Plan!$BQ:$BT</formula>
    <oldFormula>Plan!$BQ:$BT</oldFormula>
  </rdn>
  <rdn rId="0" localSheetId="3" customView="1" name="Z_FAA25FCE_18C5_403C_9C68_9D1F88B3F7EB_.wvu.FilterData" hidden="1" oldHidden="1">
    <formula>Plan!$A$5:$BQ$469</formula>
    <oldFormula>Plan!$A$5:$BQ$469</oldFormula>
  </rdn>
  <rdn rId="0" localSheetId="4" customView="1" name="Z_FAA25FCE_18C5_403C_9C68_9D1F88B3F7EB_.wvu.FilterData" hidden="1" oldHidden="1">
    <formula>'Delivery Docs Plan'!$I$1:$I$47</formula>
    <oldFormula>'Delivery Docs Plan'!$I$1:$I$47</oldFormula>
  </rdn>
  <rdn rId="0" localSheetId="5" customView="1" name="Z_FAA25FCE_18C5_403C_9C68_9D1F88B3F7EB_.wvu.Rows" hidden="1" oldHidden="1">
    <formula>'PR Matrix'!$1:$1</formula>
    <oldFormula>'PR Matrix'!$1:$1</oldFormula>
  </rdn>
  <rdn rId="0" localSheetId="5" customView="1" name="Z_FAA25FCE_18C5_403C_9C68_9D1F88B3F7EB_.wvu.Cols" hidden="1" oldHidden="1">
    <formula>'PR Matrix'!$JJ:$XFD</formula>
    <oldFormula>'PR Matrix'!$JJ:$XFD</oldFormula>
  </rdn>
  <rdn rId="0" localSheetId="6" customView="1" name="Z_FAA25FCE_18C5_403C_9C68_9D1F88B3F7EB_.wvu.Cols" hidden="1" oldHidden="1">
    <formula>Allocation!$L:$XFD</formula>
    <oldFormula>Allocation!$L:$XFD</oldFormula>
  </rdn>
  <rdn rId="0" localSheetId="6" customView="1" name="Z_FAA25FCE_18C5_403C_9C68_9D1F88B3F7EB_.wvu.FilterData" hidden="1" oldHidden="1">
    <formula>Allocation!$A$1:$K$1</formula>
    <oldFormula>Allocation!$A$1:$K$1</oldFormula>
  </rdn>
  <rdn rId="0" localSheetId="7" customView="1" name="Z_FAA25FCE_18C5_403C_9C68_9D1F88B3F7EB_.wvu.FilterData" hidden="1" oldHidden="1">
    <formula>'SRS Reviews'!$A$1:$S$136</formula>
    <oldFormula>'SRS Reviews'!$A$1:$S$136</oldFormula>
  </rdn>
  <rdn rId="0" localSheetId="8" customView="1" name="Z_FAA25FCE_18C5_403C_9C68_9D1F88B3F7EB_.wvu.FilterData" hidden="1" oldHidden="1">
    <formula>Estimates!$A$2:$BC$460</formula>
    <oldFormula>Estimates!$A$2:$BC$460</oldFormula>
  </rdn>
  <rdn rId="0" localSheetId="10" customView="1" name="Z_FAA25FCE_18C5_403C_9C68_9D1F88B3F7EB_.wvu.FilterData" hidden="1" oldHidden="1">
    <formula>'Open SWPRs'!$A$1:$H$615</formula>
    <oldFormula>'Open SWPRs'!$A$1:$H$615</oldFormula>
  </rdn>
  <rdn rId="0" localSheetId="12" customView="1" name="Z_FAA25FCE_18C5_403C_9C68_9D1F88B3F7EB_.wvu.FilterData" hidden="1" oldHidden="1">
    <formula>'Build Plan'!$D$3:$L$48</formula>
    <oldFormula>'Build Plan'!$D$3:$L$48</oldFormula>
  </rdn>
  <rcv guid="{FAA25FCE-18C5-403C-9C68-9D1F88B3F7EB}" action="add"/>
</revisions>
</file>

<file path=xl/revisions/revisionLog103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7587" sId="3">
    <oc r="AC64">
      <v>99</v>
    </oc>
    <nc r="AC64">
      <v>100</v>
    </nc>
  </rcc>
  <rcc rId="27588" sId="3">
    <nc r="AD64" t="inlineStr">
      <is>
        <t>Y</t>
      </is>
    </nc>
  </rcc>
  <rcc rId="27589" sId="3">
    <nc r="AO64" t="inlineStr">
      <is>
        <t>Y</t>
      </is>
    </nc>
  </rcc>
  <rcc rId="27590" sId="3">
    <oc r="AP64">
      <v>99</v>
    </oc>
    <nc r="AP64">
      <v>100</v>
    </nc>
  </rcc>
  <rcc rId="27591" sId="3">
    <nc r="AS64" t="inlineStr">
      <is>
        <t>Y</t>
      </is>
    </nc>
  </rcc>
  <rcc rId="27592" sId="3">
    <nc r="AT64" t="inlineStr">
      <is>
        <t>Y</t>
      </is>
    </nc>
  </rcc>
  <rcc rId="27593" sId="3">
    <nc r="BC64" t="inlineStr">
      <is>
        <t>Y</t>
      </is>
    </nc>
  </rcc>
  <rcc rId="27594" sId="3">
    <oc r="BD64">
      <v>99</v>
    </oc>
    <nc r="BD64">
      <v>100</v>
    </nc>
  </rcc>
  <rcc rId="27595" sId="3">
    <nc r="BE64" t="inlineStr">
      <is>
        <t>Y</t>
      </is>
    </nc>
  </rcc>
  <rcv guid="{3ACD5A93-9B0E-40EA-8179-EDF0714A0F5F}" action="delete"/>
  <rdn rId="0" localSheetId="3" customView="1" name="Z_3ACD5A93_9B0E_40EA_8179_EDF0714A0F5F_.wvu.Rows" hidden="1" oldHidden="1">
    <formula>Plan!$489:$751</formula>
    <oldFormula>Plan!$489:$751</oldFormula>
  </rdn>
  <rdn rId="0" localSheetId="3" customView="1" name="Z_3ACD5A93_9B0E_40EA_8179_EDF0714A0F5F_.wvu.Cols" hidden="1" oldHidden="1">
    <formula>Plan!$S:$U,Plan!$BQ:$BT</formula>
    <oldFormula>Plan!$S:$U,Plan!$BQ:$BT</oldFormula>
  </rdn>
  <rdn rId="0" localSheetId="3" customView="1" name="Z_3ACD5A93_9B0E_40EA_8179_EDF0714A0F5F_.wvu.FilterData" hidden="1" oldHidden="1">
    <formula>Plan!$A$5:$BQ$469</formula>
    <oldFormula>Plan!$A$5:$BQ$469</oldFormula>
  </rdn>
  <rdn rId="0" localSheetId="4" customView="1" name="Z_3ACD5A93_9B0E_40EA_8179_EDF0714A0F5F_.wvu.FilterData" hidden="1" oldHidden="1">
    <formula>'Delivery Docs Plan'!$I$1:$I$47</formula>
    <oldFormula>'Delivery Docs Plan'!$I$1:$I$39</oldFormula>
  </rdn>
  <rdn rId="0" localSheetId="5" customView="1" name="Z_3ACD5A93_9B0E_40EA_8179_EDF0714A0F5F_.wvu.Rows" hidden="1" oldHidden="1">
    <formula>'PR Matrix'!$1:$1</formula>
    <oldFormula>'PR Matrix'!$1:$1</oldFormula>
  </rdn>
  <rdn rId="0" localSheetId="5" customView="1" name="Z_3ACD5A93_9B0E_40EA_8179_EDF0714A0F5F_.wvu.Cols" hidden="1" oldHidden="1">
    <formula>'PR Matrix'!$JJ:$XFD</formula>
    <oldFormula>'PR Matrix'!$JJ:$XFD</oldFormula>
  </rdn>
  <rdn rId="0" localSheetId="6" customView="1" name="Z_3ACD5A93_9B0E_40EA_8179_EDF0714A0F5F_.wvu.Cols" hidden="1" oldHidden="1">
    <formula>Allocation!$L:$XFD</formula>
    <oldFormula>Allocation!$L:$XFD</oldFormula>
  </rdn>
  <rdn rId="0" localSheetId="6" customView="1" name="Z_3ACD5A93_9B0E_40EA_8179_EDF0714A0F5F_.wvu.FilterData" hidden="1" oldHidden="1">
    <formula>Allocation!$A$1:$K$1</formula>
    <oldFormula>Allocation!$A$1:$K$1</oldFormula>
  </rdn>
  <rdn rId="0" localSheetId="7" customView="1" name="Z_3ACD5A93_9B0E_40EA_8179_EDF0714A0F5F_.wvu.FilterData" hidden="1" oldHidden="1">
    <formula>'SRS Reviews'!$A$1:$S$136</formula>
    <oldFormula>'SRS Reviews'!$A$1:$S$136</oldFormula>
  </rdn>
  <rdn rId="0" localSheetId="8" customView="1" name="Z_3ACD5A93_9B0E_40EA_8179_EDF0714A0F5F_.wvu.FilterData" hidden="1" oldHidden="1">
    <formula>Estimates!$A$2:$BC$460</formula>
    <oldFormula>Estimates!$A$2:$BC$460</oldFormula>
  </rdn>
  <rdn rId="0" localSheetId="10" customView="1" name="Z_3ACD5A93_9B0E_40EA_8179_EDF0714A0F5F_.wvu.FilterData" hidden="1" oldHidden="1">
    <formula>'Open SWPRs'!$A$1:$H$615</formula>
    <oldFormula>'Open SWPRs'!$A$1:$H$615</oldFormula>
  </rdn>
  <rdn rId="0" localSheetId="12" customView="1" name="Z_3ACD5A93_9B0E_40EA_8179_EDF0714A0F5F_.wvu.FilterData" hidden="1" oldHidden="1">
    <formula>'Build Plan'!$D$3:$L$48</formula>
    <oldFormula>'Build Plan'!$D$3:$L$48</oldFormula>
  </rdn>
  <rcv guid="{3ACD5A93-9B0E-40EA-8179-EDF0714A0F5F}" action="add"/>
</revisions>
</file>

<file path=xl/revisions/revisionLog104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7608" sId="3">
    <nc r="BC21" t="inlineStr">
      <is>
        <t>Y</t>
      </is>
    </nc>
  </rcc>
  <rcc rId="27609" sId="3">
    <nc r="BE21" t="inlineStr">
      <is>
        <t>Y</t>
      </is>
    </nc>
  </rcc>
</revisions>
</file>

<file path=xl/revisions/revisionLog104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7610" sId="3">
    <nc r="AD170" t="inlineStr">
      <is>
        <t>Y</t>
      </is>
    </nc>
  </rcc>
  <rcc rId="27611" sId="3">
    <nc r="AS170" t="inlineStr">
      <is>
        <t>Y</t>
      </is>
    </nc>
  </rcc>
  <rcc rId="27612" sId="3">
    <nc r="AT170" t="inlineStr">
      <is>
        <t>Y</t>
      </is>
    </nc>
  </rcc>
  <rcc rId="27613" sId="3">
    <nc r="BC170" t="inlineStr">
      <is>
        <t>Y</t>
      </is>
    </nc>
  </rcc>
  <rcc rId="27614" sId="3">
    <nc r="BE170" t="inlineStr">
      <is>
        <t>Y</t>
      </is>
    </nc>
  </rcc>
  <rcv guid="{3ACD5A93-9B0E-40EA-8179-EDF0714A0F5F}" action="delete"/>
  <rdn rId="0" localSheetId="3" customView="1" name="Z_3ACD5A93_9B0E_40EA_8179_EDF0714A0F5F_.wvu.Rows" hidden="1" oldHidden="1">
    <formula>Plan!$489:$751</formula>
    <oldFormula>Plan!$489:$751</oldFormula>
  </rdn>
  <rdn rId="0" localSheetId="3" customView="1" name="Z_3ACD5A93_9B0E_40EA_8179_EDF0714A0F5F_.wvu.Cols" hidden="1" oldHidden="1">
    <formula>Plan!$S:$U,Plan!$BQ:$BT</formula>
    <oldFormula>Plan!$S:$U,Plan!$BQ:$BT</oldFormula>
  </rdn>
  <rdn rId="0" localSheetId="3" customView="1" name="Z_3ACD5A93_9B0E_40EA_8179_EDF0714A0F5F_.wvu.FilterData" hidden="1" oldHidden="1">
    <formula>Plan!$A$5:$BQ$469</formula>
    <oldFormula>Plan!$A$5:$BQ$469</oldFormula>
  </rdn>
  <rdn rId="0" localSheetId="4" customView="1" name="Z_3ACD5A93_9B0E_40EA_8179_EDF0714A0F5F_.wvu.FilterData" hidden="1" oldHidden="1">
    <formula>'Delivery Docs Plan'!$I$1:$I$47</formula>
    <oldFormula>'Delivery Docs Plan'!$I$1:$I$47</oldFormula>
  </rdn>
  <rdn rId="0" localSheetId="5" customView="1" name="Z_3ACD5A93_9B0E_40EA_8179_EDF0714A0F5F_.wvu.Rows" hidden="1" oldHidden="1">
    <formula>'PR Matrix'!$1:$1</formula>
    <oldFormula>'PR Matrix'!$1:$1</oldFormula>
  </rdn>
  <rdn rId="0" localSheetId="5" customView="1" name="Z_3ACD5A93_9B0E_40EA_8179_EDF0714A0F5F_.wvu.Cols" hidden="1" oldHidden="1">
    <formula>'PR Matrix'!$JJ:$XFD</formula>
    <oldFormula>'PR Matrix'!$JJ:$XFD</oldFormula>
  </rdn>
  <rdn rId="0" localSheetId="6" customView="1" name="Z_3ACD5A93_9B0E_40EA_8179_EDF0714A0F5F_.wvu.Cols" hidden="1" oldHidden="1">
    <formula>Allocation!$L:$XFD</formula>
    <oldFormula>Allocation!$L:$XFD</oldFormula>
  </rdn>
  <rdn rId="0" localSheetId="6" customView="1" name="Z_3ACD5A93_9B0E_40EA_8179_EDF0714A0F5F_.wvu.FilterData" hidden="1" oldHidden="1">
    <formula>Allocation!$A$1:$K$1</formula>
    <oldFormula>Allocation!$A$1:$K$1</oldFormula>
  </rdn>
  <rdn rId="0" localSheetId="7" customView="1" name="Z_3ACD5A93_9B0E_40EA_8179_EDF0714A0F5F_.wvu.FilterData" hidden="1" oldHidden="1">
    <formula>'SRS Reviews'!$A$1:$S$136</formula>
    <oldFormula>'SRS Reviews'!$A$1:$S$136</oldFormula>
  </rdn>
  <rdn rId="0" localSheetId="8" customView="1" name="Z_3ACD5A93_9B0E_40EA_8179_EDF0714A0F5F_.wvu.FilterData" hidden="1" oldHidden="1">
    <formula>Estimates!$A$2:$BC$460</formula>
    <oldFormula>Estimates!$A$2:$BC$460</oldFormula>
  </rdn>
  <rdn rId="0" localSheetId="10" customView="1" name="Z_3ACD5A93_9B0E_40EA_8179_EDF0714A0F5F_.wvu.FilterData" hidden="1" oldHidden="1">
    <formula>'Open SWPRs'!$A$1:$H$615</formula>
    <oldFormula>'Open SWPRs'!$A$1:$H$615</oldFormula>
  </rdn>
  <rdn rId="0" localSheetId="12" customView="1" name="Z_3ACD5A93_9B0E_40EA_8179_EDF0714A0F5F_.wvu.FilterData" hidden="1" oldHidden="1">
    <formula>'Build Plan'!$D$3:$L$48</formula>
    <oldFormula>'Build Plan'!$D$3:$L$48</oldFormula>
  </rdn>
  <rcv guid="{3ACD5A93-9B0E-40EA-8179-EDF0714A0F5F}" action="add"/>
</revisions>
</file>

<file path=xl/revisions/revisionLog104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7627" sId="3">
    <nc r="BC173" t="inlineStr">
      <is>
        <t>Y</t>
      </is>
    </nc>
  </rcc>
  <rcc rId="27628" sId="3">
    <nc r="BE173" t="inlineStr">
      <is>
        <t>Y</t>
      </is>
    </nc>
  </rcc>
  <rcv guid="{3ACD5A93-9B0E-40EA-8179-EDF0714A0F5F}" action="delete"/>
  <rdn rId="0" localSheetId="3" customView="1" name="Z_3ACD5A93_9B0E_40EA_8179_EDF0714A0F5F_.wvu.Rows" hidden="1" oldHidden="1">
    <formula>Plan!$489:$751</formula>
    <oldFormula>Plan!$489:$751</oldFormula>
  </rdn>
  <rdn rId="0" localSheetId="3" customView="1" name="Z_3ACD5A93_9B0E_40EA_8179_EDF0714A0F5F_.wvu.Cols" hidden="1" oldHidden="1">
    <formula>Plan!$S:$U,Plan!$BQ:$BT</formula>
    <oldFormula>Plan!$S:$U,Plan!$BQ:$BT</oldFormula>
  </rdn>
  <rdn rId="0" localSheetId="3" customView="1" name="Z_3ACD5A93_9B0E_40EA_8179_EDF0714A0F5F_.wvu.FilterData" hidden="1" oldHidden="1">
    <formula>Plan!$A$5:$BQ$469</formula>
    <oldFormula>Plan!$A$5:$BQ$469</oldFormula>
  </rdn>
  <rdn rId="0" localSheetId="4" customView="1" name="Z_3ACD5A93_9B0E_40EA_8179_EDF0714A0F5F_.wvu.FilterData" hidden="1" oldHidden="1">
    <formula>'Delivery Docs Plan'!$I$1:$I$47</formula>
    <oldFormula>'Delivery Docs Plan'!$I$1:$I$47</oldFormula>
  </rdn>
  <rdn rId="0" localSheetId="5" customView="1" name="Z_3ACD5A93_9B0E_40EA_8179_EDF0714A0F5F_.wvu.Rows" hidden="1" oldHidden="1">
    <formula>'PR Matrix'!$1:$1</formula>
    <oldFormula>'PR Matrix'!$1:$1</oldFormula>
  </rdn>
  <rdn rId="0" localSheetId="5" customView="1" name="Z_3ACD5A93_9B0E_40EA_8179_EDF0714A0F5F_.wvu.Cols" hidden="1" oldHidden="1">
    <formula>'PR Matrix'!$JJ:$XFD</formula>
    <oldFormula>'PR Matrix'!$JJ:$XFD</oldFormula>
  </rdn>
  <rdn rId="0" localSheetId="6" customView="1" name="Z_3ACD5A93_9B0E_40EA_8179_EDF0714A0F5F_.wvu.Cols" hidden="1" oldHidden="1">
    <formula>Allocation!$L:$XFD</formula>
    <oldFormula>Allocation!$L:$XFD</oldFormula>
  </rdn>
  <rdn rId="0" localSheetId="6" customView="1" name="Z_3ACD5A93_9B0E_40EA_8179_EDF0714A0F5F_.wvu.FilterData" hidden="1" oldHidden="1">
    <formula>Allocation!$A$1:$K$1</formula>
    <oldFormula>Allocation!$A$1:$K$1</oldFormula>
  </rdn>
  <rdn rId="0" localSheetId="7" customView="1" name="Z_3ACD5A93_9B0E_40EA_8179_EDF0714A0F5F_.wvu.FilterData" hidden="1" oldHidden="1">
    <formula>'SRS Reviews'!$A$1:$S$136</formula>
    <oldFormula>'SRS Reviews'!$A$1:$S$136</oldFormula>
  </rdn>
  <rdn rId="0" localSheetId="8" customView="1" name="Z_3ACD5A93_9B0E_40EA_8179_EDF0714A0F5F_.wvu.FilterData" hidden="1" oldHidden="1">
    <formula>Estimates!$A$2:$BC$460</formula>
    <oldFormula>Estimates!$A$2:$BC$460</oldFormula>
  </rdn>
  <rdn rId="0" localSheetId="10" customView="1" name="Z_3ACD5A93_9B0E_40EA_8179_EDF0714A0F5F_.wvu.FilterData" hidden="1" oldHidden="1">
    <formula>'Open SWPRs'!$A$1:$H$615</formula>
    <oldFormula>'Open SWPRs'!$A$1:$H$615</oldFormula>
  </rdn>
  <rdn rId="0" localSheetId="12" customView="1" name="Z_3ACD5A93_9B0E_40EA_8179_EDF0714A0F5F_.wvu.FilterData" hidden="1" oldHidden="1">
    <formula>'Build Plan'!$D$3:$L$48</formula>
    <oldFormula>'Build Plan'!$D$3:$L$48</oldFormula>
  </rdn>
  <rcv guid="{3ACD5A93-9B0E-40EA-8179-EDF0714A0F5F}" action="add"/>
</revisions>
</file>

<file path=xl/revisions/revisionLog104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7641" sId="3">
    <oc r="F477">
      <v>4</v>
    </oc>
    <nc r="F477">
      <v>6</v>
    </nc>
  </rcc>
</revisions>
</file>

<file path=xl/revisions/revisionLog104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7642" sId="3">
    <oc r="BK180" t="inlineStr">
      <is>
        <t>SN-FAIL</t>
      </is>
    </oc>
    <nc r="BK180" t="inlineStr">
      <is>
        <t>SN-PASS</t>
      </is>
    </nc>
  </rcc>
  <rcc rId="27643" sId="3">
    <oc r="BK181" t="inlineStr">
      <is>
        <t>SN-FAIL</t>
      </is>
    </oc>
    <nc r="BK181" t="inlineStr">
      <is>
        <t>SN-PASS</t>
      </is>
    </nc>
  </rcc>
</revisions>
</file>

<file path=xl/revisions/revisionLog104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FAA25FCE-18C5-403C-9C68-9D1F88B3F7EB}" action="delete"/>
  <rdn rId="0" localSheetId="3" customView="1" name="Z_FAA25FCE_18C5_403C_9C68_9D1F88B3F7EB_.wvu.Rows" hidden="1" oldHidden="1">
    <formula>Plan!$489:$751</formula>
    <oldFormula>Plan!$489:$751</oldFormula>
  </rdn>
  <rdn rId="0" localSheetId="3" customView="1" name="Z_FAA25FCE_18C5_403C_9C68_9D1F88B3F7EB_.wvu.Cols" hidden="1" oldHidden="1">
    <formula>Plan!$BQ:$BT</formula>
    <oldFormula>Plan!$BQ:$BT</oldFormula>
  </rdn>
  <rdn rId="0" localSheetId="3" customView="1" name="Z_FAA25FCE_18C5_403C_9C68_9D1F88B3F7EB_.wvu.FilterData" hidden="1" oldHidden="1">
    <formula>Plan!$A$5:$BQ$469</formula>
    <oldFormula>Plan!$A$5:$BQ$469</oldFormula>
  </rdn>
  <rdn rId="0" localSheetId="4" customView="1" name="Z_FAA25FCE_18C5_403C_9C68_9D1F88B3F7EB_.wvu.FilterData" hidden="1" oldHidden="1">
    <formula>'Delivery Docs Plan'!$I$1:$I$47</formula>
    <oldFormula>'Delivery Docs Plan'!$I$1:$I$47</oldFormula>
  </rdn>
  <rdn rId="0" localSheetId="5" customView="1" name="Z_FAA25FCE_18C5_403C_9C68_9D1F88B3F7EB_.wvu.Rows" hidden="1" oldHidden="1">
    <formula>'PR Matrix'!$1:$1</formula>
    <oldFormula>'PR Matrix'!$1:$1</oldFormula>
  </rdn>
  <rdn rId="0" localSheetId="5" customView="1" name="Z_FAA25FCE_18C5_403C_9C68_9D1F88B3F7EB_.wvu.Cols" hidden="1" oldHidden="1">
    <formula>'PR Matrix'!$JJ:$XFD</formula>
    <oldFormula>'PR Matrix'!$JJ:$XFD</oldFormula>
  </rdn>
  <rdn rId="0" localSheetId="6" customView="1" name="Z_FAA25FCE_18C5_403C_9C68_9D1F88B3F7EB_.wvu.Cols" hidden="1" oldHidden="1">
    <formula>Allocation!$L:$XFD</formula>
    <oldFormula>Allocation!$L:$XFD</oldFormula>
  </rdn>
  <rdn rId="0" localSheetId="6" customView="1" name="Z_FAA25FCE_18C5_403C_9C68_9D1F88B3F7EB_.wvu.FilterData" hidden="1" oldHidden="1">
    <formula>Allocation!$A$1:$K$1</formula>
    <oldFormula>Allocation!$A$1:$K$1</oldFormula>
  </rdn>
  <rdn rId="0" localSheetId="7" customView="1" name="Z_FAA25FCE_18C5_403C_9C68_9D1F88B3F7EB_.wvu.FilterData" hidden="1" oldHidden="1">
    <formula>'SRS Reviews'!$A$1:$S$136</formula>
    <oldFormula>'SRS Reviews'!$A$1:$S$136</oldFormula>
  </rdn>
  <rdn rId="0" localSheetId="8" customView="1" name="Z_FAA25FCE_18C5_403C_9C68_9D1F88B3F7EB_.wvu.FilterData" hidden="1" oldHidden="1">
    <formula>Estimates!$A$2:$BC$460</formula>
    <oldFormula>Estimates!$A$2:$BC$460</oldFormula>
  </rdn>
  <rdn rId="0" localSheetId="10" customView="1" name="Z_FAA25FCE_18C5_403C_9C68_9D1F88B3F7EB_.wvu.FilterData" hidden="1" oldHidden="1">
    <formula>'Open SWPRs'!$A$1:$H$615</formula>
    <oldFormula>'Open SWPRs'!$A$1:$H$615</oldFormula>
  </rdn>
  <rdn rId="0" localSheetId="12" customView="1" name="Z_FAA25FCE_18C5_403C_9C68_9D1F88B3F7EB_.wvu.FilterData" hidden="1" oldHidden="1">
    <formula>'Build Plan'!$D$3:$L$48</formula>
    <oldFormula>'Build Plan'!$D$3:$L$48</oldFormula>
  </rdn>
  <rcv guid="{FAA25FCE-18C5-403C-9C68-9D1F88B3F7EB}" action="add"/>
</revisions>
</file>

<file path=xl/revisions/revisionLog104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FAA25FCE-18C5-403C-9C68-9D1F88B3F7EB}" action="delete"/>
  <rdn rId="0" localSheetId="3" customView="1" name="Z_FAA25FCE_18C5_403C_9C68_9D1F88B3F7EB_.wvu.Rows" hidden="1" oldHidden="1">
    <formula>Plan!$489:$751</formula>
    <oldFormula>Plan!$489:$751</oldFormula>
  </rdn>
  <rdn rId="0" localSheetId="3" customView="1" name="Z_FAA25FCE_18C5_403C_9C68_9D1F88B3F7EB_.wvu.Cols" hidden="1" oldHidden="1">
    <formula>Plan!$BQ:$BT</formula>
    <oldFormula>Plan!$BQ:$BT</oldFormula>
  </rdn>
  <rdn rId="0" localSheetId="3" customView="1" name="Z_FAA25FCE_18C5_403C_9C68_9D1F88B3F7EB_.wvu.FilterData" hidden="1" oldHidden="1">
    <formula>Plan!$A$5:$BQ$469</formula>
    <oldFormula>Plan!$A$5:$BQ$469</oldFormula>
  </rdn>
  <rdn rId="0" localSheetId="4" customView="1" name="Z_FAA25FCE_18C5_403C_9C68_9D1F88B3F7EB_.wvu.FilterData" hidden="1" oldHidden="1">
    <formula>'Delivery Docs Plan'!$I$1:$I$47</formula>
    <oldFormula>'Delivery Docs Plan'!$I$1:$I$47</oldFormula>
  </rdn>
  <rdn rId="0" localSheetId="5" customView="1" name="Z_FAA25FCE_18C5_403C_9C68_9D1F88B3F7EB_.wvu.Rows" hidden="1" oldHidden="1">
    <formula>'PR Matrix'!$1:$1</formula>
    <oldFormula>'PR Matrix'!$1:$1</oldFormula>
  </rdn>
  <rdn rId="0" localSheetId="5" customView="1" name="Z_FAA25FCE_18C5_403C_9C68_9D1F88B3F7EB_.wvu.Cols" hidden="1" oldHidden="1">
    <formula>'PR Matrix'!$JJ:$XFD</formula>
    <oldFormula>'PR Matrix'!$JJ:$XFD</oldFormula>
  </rdn>
  <rdn rId="0" localSheetId="6" customView="1" name="Z_FAA25FCE_18C5_403C_9C68_9D1F88B3F7EB_.wvu.Cols" hidden="1" oldHidden="1">
    <formula>Allocation!$L:$XFD</formula>
    <oldFormula>Allocation!$L:$XFD</oldFormula>
  </rdn>
  <rdn rId="0" localSheetId="6" customView="1" name="Z_FAA25FCE_18C5_403C_9C68_9D1F88B3F7EB_.wvu.FilterData" hidden="1" oldHidden="1">
    <formula>Allocation!$A$1:$K$1</formula>
    <oldFormula>Allocation!$A$1:$K$1</oldFormula>
  </rdn>
  <rdn rId="0" localSheetId="7" customView="1" name="Z_FAA25FCE_18C5_403C_9C68_9D1F88B3F7EB_.wvu.FilterData" hidden="1" oldHidden="1">
    <formula>'SRS Reviews'!$A$1:$S$136</formula>
    <oldFormula>'SRS Reviews'!$A$1:$S$136</oldFormula>
  </rdn>
  <rdn rId="0" localSheetId="8" customView="1" name="Z_FAA25FCE_18C5_403C_9C68_9D1F88B3F7EB_.wvu.FilterData" hidden="1" oldHidden="1">
    <formula>Estimates!$A$2:$BC$460</formula>
    <oldFormula>Estimates!$A$2:$BC$460</oldFormula>
  </rdn>
  <rdn rId="0" localSheetId="10" customView="1" name="Z_FAA25FCE_18C5_403C_9C68_9D1F88B3F7EB_.wvu.FilterData" hidden="1" oldHidden="1">
    <formula>'Open SWPRs'!$A$1:$H$615</formula>
    <oldFormula>'Open SWPRs'!$A$1:$H$615</oldFormula>
  </rdn>
  <rdn rId="0" localSheetId="12" customView="1" name="Z_FAA25FCE_18C5_403C_9C68_9D1F88B3F7EB_.wvu.FilterData" hidden="1" oldHidden="1">
    <formula>'Build Plan'!$D$3:$L$48</formula>
    <oldFormula>'Build Plan'!$D$3:$L$48</oldFormula>
  </rdn>
  <rcv guid="{FAA25FCE-18C5-403C-9C68-9D1F88B3F7EB}" action="add"/>
</revisions>
</file>

<file path=xl/revisions/revisionLog104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FAA25FCE-18C5-403C-9C68-9D1F88B3F7EB}" action="delete"/>
  <rdn rId="0" localSheetId="3" customView="1" name="Z_FAA25FCE_18C5_403C_9C68_9D1F88B3F7EB_.wvu.Rows" hidden="1" oldHidden="1">
    <formula>Plan!$489:$751</formula>
    <oldFormula>Plan!$489:$751</oldFormula>
  </rdn>
  <rdn rId="0" localSheetId="3" customView="1" name="Z_FAA25FCE_18C5_403C_9C68_9D1F88B3F7EB_.wvu.Cols" hidden="1" oldHidden="1">
    <formula>Plan!$BQ:$BT</formula>
    <oldFormula>Plan!$BQ:$BT</oldFormula>
  </rdn>
  <rdn rId="0" localSheetId="3" customView="1" name="Z_FAA25FCE_18C5_403C_9C68_9D1F88B3F7EB_.wvu.FilterData" hidden="1" oldHidden="1">
    <formula>Plan!$A$5:$BQ$469</formula>
    <oldFormula>Plan!$A$5:$BQ$469</oldFormula>
  </rdn>
  <rdn rId="0" localSheetId="4" customView="1" name="Z_FAA25FCE_18C5_403C_9C68_9D1F88B3F7EB_.wvu.FilterData" hidden="1" oldHidden="1">
    <formula>'Delivery Docs Plan'!$I$1:$I$47</formula>
    <oldFormula>'Delivery Docs Plan'!$I$1:$I$47</oldFormula>
  </rdn>
  <rdn rId="0" localSheetId="5" customView="1" name="Z_FAA25FCE_18C5_403C_9C68_9D1F88B3F7EB_.wvu.Rows" hidden="1" oldHidden="1">
    <formula>'PR Matrix'!$1:$1</formula>
    <oldFormula>'PR Matrix'!$1:$1</oldFormula>
  </rdn>
  <rdn rId="0" localSheetId="5" customView="1" name="Z_FAA25FCE_18C5_403C_9C68_9D1F88B3F7EB_.wvu.Cols" hidden="1" oldHidden="1">
    <formula>'PR Matrix'!$JJ:$XFD</formula>
    <oldFormula>'PR Matrix'!$JJ:$XFD</oldFormula>
  </rdn>
  <rdn rId="0" localSheetId="6" customView="1" name="Z_FAA25FCE_18C5_403C_9C68_9D1F88B3F7EB_.wvu.Cols" hidden="1" oldHidden="1">
    <formula>Allocation!$L:$XFD</formula>
    <oldFormula>Allocation!$L:$XFD</oldFormula>
  </rdn>
  <rdn rId="0" localSheetId="6" customView="1" name="Z_FAA25FCE_18C5_403C_9C68_9D1F88B3F7EB_.wvu.FilterData" hidden="1" oldHidden="1">
    <formula>Allocation!$A$1:$K$1</formula>
    <oldFormula>Allocation!$A$1:$K$1</oldFormula>
  </rdn>
  <rdn rId="0" localSheetId="7" customView="1" name="Z_FAA25FCE_18C5_403C_9C68_9D1F88B3F7EB_.wvu.FilterData" hidden="1" oldHidden="1">
    <formula>'SRS Reviews'!$A$1:$S$136</formula>
    <oldFormula>'SRS Reviews'!$A$1:$S$136</oldFormula>
  </rdn>
  <rdn rId="0" localSheetId="8" customView="1" name="Z_FAA25FCE_18C5_403C_9C68_9D1F88B3F7EB_.wvu.FilterData" hidden="1" oldHidden="1">
    <formula>Estimates!$A$2:$BC$460</formula>
    <oldFormula>Estimates!$A$2:$BC$460</oldFormula>
  </rdn>
  <rdn rId="0" localSheetId="10" customView="1" name="Z_FAA25FCE_18C5_403C_9C68_9D1F88B3F7EB_.wvu.FilterData" hidden="1" oldHidden="1">
    <formula>'Open SWPRs'!$A$1:$H$615</formula>
    <oldFormula>'Open SWPRs'!$A$1:$H$615</oldFormula>
  </rdn>
  <rdn rId="0" localSheetId="12" customView="1" name="Z_FAA25FCE_18C5_403C_9C68_9D1F88B3F7EB_.wvu.FilterData" hidden="1" oldHidden="1">
    <formula>'Build Plan'!$D$3:$L$48</formula>
    <oldFormula>'Build Plan'!$D$3:$L$48</oldFormula>
  </rdn>
  <rcv guid="{FAA25FCE-18C5-403C-9C68-9D1F88B3F7EB}" action="add"/>
</revisions>
</file>

<file path=xl/revisions/revisionLog104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FAA25FCE-18C5-403C-9C68-9D1F88B3F7EB}" action="delete"/>
  <rdn rId="0" localSheetId="3" customView="1" name="Z_FAA25FCE_18C5_403C_9C68_9D1F88B3F7EB_.wvu.Rows" hidden="1" oldHidden="1">
    <formula>Plan!$489:$751</formula>
    <oldFormula>Plan!$489:$751</oldFormula>
  </rdn>
  <rdn rId="0" localSheetId="3" customView="1" name="Z_FAA25FCE_18C5_403C_9C68_9D1F88B3F7EB_.wvu.Cols" hidden="1" oldHidden="1">
    <formula>Plan!$BQ:$BT</formula>
    <oldFormula>Plan!$BQ:$BT</oldFormula>
  </rdn>
  <rdn rId="0" localSheetId="3" customView="1" name="Z_FAA25FCE_18C5_403C_9C68_9D1F88B3F7EB_.wvu.FilterData" hidden="1" oldHidden="1">
    <formula>Plan!$A$5:$BQ$469</formula>
    <oldFormula>Plan!$A$5:$BQ$469</oldFormula>
  </rdn>
  <rdn rId="0" localSheetId="4" customView="1" name="Z_FAA25FCE_18C5_403C_9C68_9D1F88B3F7EB_.wvu.FilterData" hidden="1" oldHidden="1">
    <formula>'Delivery Docs Plan'!$I$1:$I$47</formula>
    <oldFormula>'Delivery Docs Plan'!$I$1:$I$47</oldFormula>
  </rdn>
  <rdn rId="0" localSheetId="5" customView="1" name="Z_FAA25FCE_18C5_403C_9C68_9D1F88B3F7EB_.wvu.Rows" hidden="1" oldHidden="1">
    <formula>'PR Matrix'!$1:$1</formula>
    <oldFormula>'PR Matrix'!$1:$1</oldFormula>
  </rdn>
  <rdn rId="0" localSheetId="5" customView="1" name="Z_FAA25FCE_18C5_403C_9C68_9D1F88B3F7EB_.wvu.Cols" hidden="1" oldHidden="1">
    <formula>'PR Matrix'!$JJ:$XFD</formula>
    <oldFormula>'PR Matrix'!$JJ:$XFD</oldFormula>
  </rdn>
  <rdn rId="0" localSheetId="6" customView="1" name="Z_FAA25FCE_18C5_403C_9C68_9D1F88B3F7EB_.wvu.Cols" hidden="1" oldHidden="1">
    <formula>Allocation!$L:$XFD</formula>
    <oldFormula>Allocation!$L:$XFD</oldFormula>
  </rdn>
  <rdn rId="0" localSheetId="6" customView="1" name="Z_FAA25FCE_18C5_403C_9C68_9D1F88B3F7EB_.wvu.FilterData" hidden="1" oldHidden="1">
    <formula>Allocation!$A$1:$K$1</formula>
    <oldFormula>Allocation!$A$1:$K$1</oldFormula>
  </rdn>
  <rdn rId="0" localSheetId="7" customView="1" name="Z_FAA25FCE_18C5_403C_9C68_9D1F88B3F7EB_.wvu.FilterData" hidden="1" oldHidden="1">
    <formula>'SRS Reviews'!$A$1:$S$136</formula>
    <oldFormula>'SRS Reviews'!$A$1:$S$136</oldFormula>
  </rdn>
  <rdn rId="0" localSheetId="8" customView="1" name="Z_FAA25FCE_18C5_403C_9C68_9D1F88B3F7EB_.wvu.FilterData" hidden="1" oldHidden="1">
    <formula>Estimates!$A$2:$BC$460</formula>
    <oldFormula>Estimates!$A$2:$BC$460</oldFormula>
  </rdn>
  <rdn rId="0" localSheetId="10" customView="1" name="Z_FAA25FCE_18C5_403C_9C68_9D1F88B3F7EB_.wvu.FilterData" hidden="1" oldHidden="1">
    <formula>'Open SWPRs'!$A$1:$H$615</formula>
    <oldFormula>'Open SWPRs'!$A$1:$H$615</oldFormula>
  </rdn>
  <rdn rId="0" localSheetId="12" customView="1" name="Z_FAA25FCE_18C5_403C_9C68_9D1F88B3F7EB_.wvu.FilterData" hidden="1" oldHidden="1">
    <formula>'Build Plan'!$D$3:$L$48</formula>
    <oldFormula>'Build Plan'!$D$3:$L$48</oldFormula>
  </rdn>
  <rcv guid="{FAA25FCE-18C5-403C-9C68-9D1F88B3F7EB}" action="add"/>
</revisions>
</file>

<file path=xl/revisions/revisionLog104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7692" sId="3">
    <oc r="AQ168">
      <v>80</v>
    </oc>
    <nc r="AQ168">
      <v>100</v>
    </nc>
  </rcc>
  <rcc rId="27693" sId="3">
    <oc r="AR168">
      <v>80</v>
    </oc>
    <nc r="AR168">
      <v>100</v>
    </nc>
  </rcc>
  <rcc rId="27694" sId="3">
    <oc r="AB168">
      <v>80</v>
    </oc>
    <nc r="AB168">
      <v>100</v>
    </nc>
  </rcc>
  <rcc rId="27695" sId="3">
    <oc r="AC168">
      <v>80</v>
    </oc>
    <nc r="AC168">
      <v>100</v>
    </nc>
  </rcc>
  <rcc rId="27696" sId="3">
    <oc r="AB187">
      <v>80</v>
    </oc>
    <nc r="AB187">
      <v>100</v>
    </nc>
  </rcc>
  <rcc rId="27697" sId="3">
    <oc r="AC187">
      <v>80</v>
    </oc>
    <nc r="AC187">
      <v>100</v>
    </nc>
  </rcc>
  <rcc rId="27698" sId="3">
    <oc r="AQ187">
      <v>80</v>
    </oc>
    <nc r="AQ187">
      <v>100</v>
    </nc>
  </rcc>
  <rcc rId="27699" sId="3">
    <oc r="AR187">
      <v>80</v>
    </oc>
    <nc r="AR187">
      <v>100</v>
    </nc>
  </rcc>
  <rcv guid="{02668375-14EE-499B-A8A1-CFA0F3453F57}" action="delete"/>
  <rdn rId="0" localSheetId="3" customView="1" name="Z_02668375_14EE_499B_A8A1_CFA0F3453F57_.wvu.Rows" hidden="1" oldHidden="1">
    <formula>Plan!$489:$751</formula>
    <oldFormula>Plan!$489:$751</oldFormula>
  </rdn>
  <rdn rId="0" localSheetId="3" customView="1" name="Z_02668375_14EE_499B_A8A1_CFA0F3453F57_.wvu.Cols" hidden="1" oldHidden="1">
    <formula>Plan!$S:$U,Plan!$BQ:$BT</formula>
    <oldFormula>Plan!$S:$U,Plan!$BQ:$BT</oldFormula>
  </rdn>
  <rdn rId="0" localSheetId="3" customView="1" name="Z_02668375_14EE_499B_A8A1_CFA0F3453F57_.wvu.FilterData" hidden="1" oldHidden="1">
    <formula>Plan!$A$5:$BQ$469</formula>
    <oldFormula>Plan!$A$5:$BQ$469</oldFormula>
  </rdn>
  <rdn rId="0" localSheetId="4" customView="1" name="Z_02668375_14EE_499B_A8A1_CFA0F3453F57_.wvu.FilterData" hidden="1" oldHidden="1">
    <formula>'Delivery Docs Plan'!$I$1:$I$47</formula>
    <oldFormula>'Delivery Docs Plan'!$I$1:$I$39</oldFormula>
  </rdn>
  <rdn rId="0" localSheetId="5" customView="1" name="Z_02668375_14EE_499B_A8A1_CFA0F3453F57_.wvu.Rows" hidden="1" oldHidden="1">
    <formula>'PR Matrix'!$1:$1</formula>
    <oldFormula>'PR Matrix'!$1:$1</oldFormula>
  </rdn>
  <rdn rId="0" localSheetId="5" customView="1" name="Z_02668375_14EE_499B_A8A1_CFA0F3453F57_.wvu.Cols" hidden="1" oldHidden="1">
    <formula>'PR Matrix'!$JJ:$XFD</formula>
    <oldFormula>'PR Matrix'!$JJ:$XFD</oldFormula>
  </rdn>
  <rdn rId="0" localSheetId="6" customView="1" name="Z_02668375_14EE_499B_A8A1_CFA0F3453F57_.wvu.Cols" hidden="1" oldHidden="1">
    <formula>Allocation!$L:$XFD</formula>
    <oldFormula>Allocation!$L:$XFD</oldFormula>
  </rdn>
  <rdn rId="0" localSheetId="6" customView="1" name="Z_02668375_14EE_499B_A8A1_CFA0F3453F57_.wvu.FilterData" hidden="1" oldHidden="1">
    <formula>Allocation!$A$1:$K$1</formula>
    <oldFormula>Allocation!$A$1:$K$1</oldFormula>
  </rdn>
  <rdn rId="0" localSheetId="7" customView="1" name="Z_02668375_14EE_499B_A8A1_CFA0F3453F57_.wvu.FilterData" hidden="1" oldHidden="1">
    <formula>'SRS Reviews'!$A$1:$S$136</formula>
    <oldFormula>'SRS Reviews'!$A$1:$S$136</oldFormula>
  </rdn>
  <rdn rId="0" localSheetId="8" customView="1" name="Z_02668375_14EE_499B_A8A1_CFA0F3453F57_.wvu.FilterData" hidden="1" oldHidden="1">
    <formula>Estimates!$A$2:$BC$460</formula>
    <oldFormula>Estimates!$A$2:$BC$460</oldFormula>
  </rdn>
  <rdn rId="0" localSheetId="10" customView="1" name="Z_02668375_14EE_499B_A8A1_CFA0F3453F57_.wvu.FilterData" hidden="1" oldHidden="1">
    <formula>'Open SWPRs'!$A$1:$H$615</formula>
    <oldFormula>'Open SWPRs'!$A$1:$H$615</oldFormula>
  </rdn>
  <rdn rId="0" localSheetId="12" customView="1" name="Z_02668375_14EE_499B_A8A1_CFA0F3453F57_.wvu.FilterData" hidden="1" oldHidden="1">
    <formula>'Build Plan'!$D$3:$L$48</formula>
    <oldFormula>'Build Plan'!$D$3:$L$48</oldFormula>
  </rdn>
  <rcv guid="{02668375-14EE-499B-A8A1-CFA0F3453F57}" action="add"/>
</revisions>
</file>

<file path=xl/revisions/revisionLog105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7712" sId="4">
    <oc r="I15" t="inlineStr">
      <is>
        <t>TCS</t>
      </is>
    </oc>
    <nc r="I15" t="inlineStr">
      <is>
        <t>DHB</t>
      </is>
    </nc>
  </rcc>
  <rcc rId="27713" sId="4">
    <nc r="K15">
      <v>10</v>
    </nc>
  </rcc>
  <rcc rId="27714" sId="4">
    <oc r="I19" t="inlineStr">
      <is>
        <t>TCS</t>
      </is>
    </oc>
    <nc r="I19" t="inlineStr">
      <is>
        <t>SN</t>
      </is>
    </nc>
  </rcc>
  <rcc rId="27715" sId="4">
    <nc r="K19">
      <v>1</v>
    </nc>
  </rcc>
  <rcc rId="27716" sId="4">
    <oc r="I23" t="inlineStr">
      <is>
        <t>KV</t>
      </is>
    </oc>
    <nc r="I23" t="inlineStr">
      <is>
        <t>DHB</t>
      </is>
    </nc>
  </rcc>
  <rcc rId="27717" sId="4">
    <oc r="I25" t="inlineStr">
      <is>
        <t>TCS</t>
      </is>
    </oc>
    <nc r="I25" t="inlineStr">
      <is>
        <t xml:space="preserve">RS </t>
      </is>
    </nc>
  </rcc>
  <rcv guid="{FAA25FCE-18C5-403C-9C68-9D1F88B3F7EB}" action="delete"/>
  <rdn rId="0" localSheetId="3" customView="1" name="Z_FAA25FCE_18C5_403C_9C68_9D1F88B3F7EB_.wvu.Rows" hidden="1" oldHidden="1">
    <formula>Plan!$489:$751</formula>
    <oldFormula>Plan!$489:$751</oldFormula>
  </rdn>
  <rdn rId="0" localSheetId="3" customView="1" name="Z_FAA25FCE_18C5_403C_9C68_9D1F88B3F7EB_.wvu.Cols" hidden="1" oldHidden="1">
    <formula>Plan!$BQ:$BT</formula>
    <oldFormula>Plan!$BQ:$BT</oldFormula>
  </rdn>
  <rdn rId="0" localSheetId="3" customView="1" name="Z_FAA25FCE_18C5_403C_9C68_9D1F88B3F7EB_.wvu.FilterData" hidden="1" oldHidden="1">
    <formula>Plan!$A$5:$BQ$469</formula>
    <oldFormula>Plan!$A$5:$BQ$469</oldFormula>
  </rdn>
  <rdn rId="0" localSheetId="4" customView="1" name="Z_FAA25FCE_18C5_403C_9C68_9D1F88B3F7EB_.wvu.FilterData" hidden="1" oldHidden="1">
    <formula>'Delivery Docs Plan'!$I$1:$I$47</formula>
    <oldFormula>'Delivery Docs Plan'!$I$1:$I$47</oldFormula>
  </rdn>
  <rdn rId="0" localSheetId="5" customView="1" name="Z_FAA25FCE_18C5_403C_9C68_9D1F88B3F7EB_.wvu.Rows" hidden="1" oldHidden="1">
    <formula>'PR Matrix'!$1:$1</formula>
    <oldFormula>'PR Matrix'!$1:$1</oldFormula>
  </rdn>
  <rdn rId="0" localSheetId="5" customView="1" name="Z_FAA25FCE_18C5_403C_9C68_9D1F88B3F7EB_.wvu.Cols" hidden="1" oldHidden="1">
    <formula>'PR Matrix'!$JJ:$XFD</formula>
    <oldFormula>'PR Matrix'!$JJ:$XFD</oldFormula>
  </rdn>
  <rdn rId="0" localSheetId="6" customView="1" name="Z_FAA25FCE_18C5_403C_9C68_9D1F88B3F7EB_.wvu.Cols" hidden="1" oldHidden="1">
    <formula>Allocation!$L:$XFD</formula>
    <oldFormula>Allocation!$L:$XFD</oldFormula>
  </rdn>
  <rdn rId="0" localSheetId="6" customView="1" name="Z_FAA25FCE_18C5_403C_9C68_9D1F88B3F7EB_.wvu.FilterData" hidden="1" oldHidden="1">
    <formula>Allocation!$A$1:$K$1</formula>
    <oldFormula>Allocation!$A$1:$K$1</oldFormula>
  </rdn>
  <rdn rId="0" localSheetId="7" customView="1" name="Z_FAA25FCE_18C5_403C_9C68_9D1F88B3F7EB_.wvu.FilterData" hidden="1" oldHidden="1">
    <formula>'SRS Reviews'!$A$1:$S$136</formula>
    <oldFormula>'SRS Reviews'!$A$1:$S$136</oldFormula>
  </rdn>
  <rdn rId="0" localSheetId="8" customView="1" name="Z_FAA25FCE_18C5_403C_9C68_9D1F88B3F7EB_.wvu.FilterData" hidden="1" oldHidden="1">
    <formula>Estimates!$A$2:$BC$460</formula>
    <oldFormula>Estimates!$A$2:$BC$460</oldFormula>
  </rdn>
  <rdn rId="0" localSheetId="10" customView="1" name="Z_FAA25FCE_18C5_403C_9C68_9D1F88B3F7EB_.wvu.FilterData" hidden="1" oldHidden="1">
    <formula>'Open SWPRs'!$A$1:$H$615</formula>
    <oldFormula>'Open SWPRs'!$A$1:$H$615</oldFormula>
  </rdn>
  <rdn rId="0" localSheetId="12" customView="1" name="Z_FAA25FCE_18C5_403C_9C68_9D1F88B3F7EB_.wvu.FilterData" hidden="1" oldHidden="1">
    <formula>'Build Plan'!$D$3:$L$48</formula>
    <oldFormula>'Build Plan'!$D$3:$L$48</oldFormula>
  </rdn>
  <rcv guid="{FAA25FCE-18C5-403C-9C68-9D1F88B3F7EB}" action="add"/>
</revisions>
</file>

<file path=xl/revisions/revisionLog105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7730" sId="3">
    <nc r="BC180" t="inlineStr">
      <is>
        <t>Y</t>
      </is>
    </nc>
  </rcc>
  <rcc rId="27731" sId="3">
    <nc r="BC181" t="inlineStr">
      <is>
        <t>Y</t>
      </is>
    </nc>
  </rcc>
  <rcc rId="27732" sId="3">
    <nc r="BE181" t="inlineStr">
      <is>
        <t>Y</t>
      </is>
    </nc>
  </rcc>
  <rcc rId="27733" sId="3">
    <nc r="BE180" t="inlineStr">
      <is>
        <t>Y</t>
      </is>
    </nc>
  </rcc>
  <rcv guid="{3ACD5A93-9B0E-40EA-8179-EDF0714A0F5F}" action="delete"/>
  <rdn rId="0" localSheetId="3" customView="1" name="Z_3ACD5A93_9B0E_40EA_8179_EDF0714A0F5F_.wvu.Rows" hidden="1" oldHidden="1">
    <formula>Plan!$489:$751</formula>
    <oldFormula>Plan!$489:$751</oldFormula>
  </rdn>
  <rdn rId="0" localSheetId="3" customView="1" name="Z_3ACD5A93_9B0E_40EA_8179_EDF0714A0F5F_.wvu.Cols" hidden="1" oldHidden="1">
    <formula>Plan!$S:$U,Plan!$BQ:$BT</formula>
    <oldFormula>Plan!$S:$U,Plan!$BQ:$BT</oldFormula>
  </rdn>
  <rdn rId="0" localSheetId="3" customView="1" name="Z_3ACD5A93_9B0E_40EA_8179_EDF0714A0F5F_.wvu.FilterData" hidden="1" oldHidden="1">
    <formula>Plan!$A$5:$BQ$469</formula>
    <oldFormula>Plan!$A$5:$BQ$469</oldFormula>
  </rdn>
  <rdn rId="0" localSheetId="4" customView="1" name="Z_3ACD5A93_9B0E_40EA_8179_EDF0714A0F5F_.wvu.FilterData" hidden="1" oldHidden="1">
    <formula>'Delivery Docs Plan'!$I$1:$I$47</formula>
    <oldFormula>'Delivery Docs Plan'!$I$1:$I$47</oldFormula>
  </rdn>
  <rdn rId="0" localSheetId="5" customView="1" name="Z_3ACD5A93_9B0E_40EA_8179_EDF0714A0F5F_.wvu.Rows" hidden="1" oldHidden="1">
    <formula>'PR Matrix'!$1:$1</formula>
    <oldFormula>'PR Matrix'!$1:$1</oldFormula>
  </rdn>
  <rdn rId="0" localSheetId="5" customView="1" name="Z_3ACD5A93_9B0E_40EA_8179_EDF0714A0F5F_.wvu.Cols" hidden="1" oldHidden="1">
    <formula>'PR Matrix'!$JJ:$XFD</formula>
    <oldFormula>'PR Matrix'!$JJ:$XFD</oldFormula>
  </rdn>
  <rdn rId="0" localSheetId="6" customView="1" name="Z_3ACD5A93_9B0E_40EA_8179_EDF0714A0F5F_.wvu.Cols" hidden="1" oldHidden="1">
    <formula>Allocation!$L:$XFD</formula>
    <oldFormula>Allocation!$L:$XFD</oldFormula>
  </rdn>
  <rdn rId="0" localSheetId="6" customView="1" name="Z_3ACD5A93_9B0E_40EA_8179_EDF0714A0F5F_.wvu.FilterData" hidden="1" oldHidden="1">
    <formula>Allocation!$A$1:$K$1</formula>
    <oldFormula>Allocation!$A$1:$K$1</oldFormula>
  </rdn>
  <rdn rId="0" localSheetId="7" customView="1" name="Z_3ACD5A93_9B0E_40EA_8179_EDF0714A0F5F_.wvu.FilterData" hidden="1" oldHidden="1">
    <formula>'SRS Reviews'!$A$1:$S$136</formula>
    <oldFormula>'SRS Reviews'!$A$1:$S$136</oldFormula>
  </rdn>
  <rdn rId="0" localSheetId="8" customView="1" name="Z_3ACD5A93_9B0E_40EA_8179_EDF0714A0F5F_.wvu.FilterData" hidden="1" oldHidden="1">
    <formula>Estimates!$A$2:$BC$460</formula>
    <oldFormula>Estimates!$A$2:$BC$460</oldFormula>
  </rdn>
  <rdn rId="0" localSheetId="10" customView="1" name="Z_3ACD5A93_9B0E_40EA_8179_EDF0714A0F5F_.wvu.FilterData" hidden="1" oldHidden="1">
    <formula>'Open SWPRs'!$A$1:$H$615</formula>
    <oldFormula>'Open SWPRs'!$A$1:$H$615</oldFormula>
  </rdn>
  <rdn rId="0" localSheetId="12" customView="1" name="Z_3ACD5A93_9B0E_40EA_8179_EDF0714A0F5F_.wvu.FilterData" hidden="1" oldHidden="1">
    <formula>'Build Plan'!$D$3:$L$48</formula>
    <oldFormula>'Build Plan'!$D$3:$L$48</oldFormula>
  </rdn>
  <rcv guid="{3ACD5A93-9B0E-40EA-8179-EDF0714A0F5F}" action="add"/>
</revisions>
</file>

<file path=xl/revisions/revisionLog105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7746" sId="3">
    <nc r="AS171" t="inlineStr">
      <is>
        <t>Y</t>
      </is>
    </nc>
  </rcc>
  <rcc rId="27747" sId="3">
    <nc r="AT171" t="inlineStr">
      <is>
        <t>Y</t>
      </is>
    </nc>
  </rcc>
  <rcc rId="27748" sId="3">
    <nc r="AT172" t="inlineStr">
      <is>
        <t>Y</t>
      </is>
    </nc>
  </rcc>
  <rcc rId="27749" sId="3">
    <nc r="AS172" t="inlineStr">
      <is>
        <t>Y</t>
      </is>
    </nc>
  </rcc>
  <rcc rId="27750" sId="3">
    <nc r="AS410" t="inlineStr">
      <is>
        <t>Y</t>
      </is>
    </nc>
  </rcc>
  <rcc rId="27751" sId="3">
    <nc r="AT410" t="inlineStr">
      <is>
        <t>Y</t>
      </is>
    </nc>
  </rcc>
  <rcc rId="27752" sId="3">
    <nc r="AS413" t="inlineStr">
      <is>
        <t>Y</t>
      </is>
    </nc>
  </rcc>
  <rcc rId="27753" sId="3">
    <nc r="AT413" t="inlineStr">
      <is>
        <t>Y</t>
      </is>
    </nc>
  </rcc>
  <rcc rId="27754" sId="3">
    <nc r="AS415" t="inlineStr">
      <is>
        <t>Y</t>
      </is>
    </nc>
  </rcc>
  <rcc rId="27755" sId="3">
    <nc r="AT415" t="inlineStr">
      <is>
        <t>Y</t>
      </is>
    </nc>
  </rcc>
  <rcc rId="27756" sId="3">
    <nc r="AT427" t="inlineStr">
      <is>
        <t>Y</t>
      </is>
    </nc>
  </rcc>
  <rcc rId="27757" sId="3">
    <nc r="AS427" t="inlineStr">
      <is>
        <t>Y</t>
      </is>
    </nc>
  </rcc>
  <rcc rId="27758" sId="3">
    <nc r="AS313" t="inlineStr">
      <is>
        <t>Y</t>
      </is>
    </nc>
  </rcc>
  <rcc rId="27759" sId="3">
    <nc r="AT313" t="inlineStr">
      <is>
        <t>Y</t>
      </is>
    </nc>
  </rcc>
  <rfmt sheetId="3" sqref="AR313" start="0" length="0">
    <dxf>
      <numFmt numFmtId="0" formatCode="General"/>
    </dxf>
  </rfmt>
  <rcc rId="27760" sId="3">
    <nc r="AR313">
      <v>100</v>
    </nc>
  </rcc>
  <rcv guid="{3ACD5A93-9B0E-40EA-8179-EDF0714A0F5F}" action="delete"/>
  <rdn rId="0" localSheetId="3" customView="1" name="Z_3ACD5A93_9B0E_40EA_8179_EDF0714A0F5F_.wvu.Rows" hidden="1" oldHidden="1">
    <formula>Plan!$489:$751</formula>
    <oldFormula>Plan!$489:$751</oldFormula>
  </rdn>
  <rdn rId="0" localSheetId="3" customView="1" name="Z_3ACD5A93_9B0E_40EA_8179_EDF0714A0F5F_.wvu.Cols" hidden="1" oldHidden="1">
    <formula>Plan!$S:$U,Plan!$BQ:$BT</formula>
    <oldFormula>Plan!$S:$U,Plan!$BQ:$BT</oldFormula>
  </rdn>
  <rdn rId="0" localSheetId="3" customView="1" name="Z_3ACD5A93_9B0E_40EA_8179_EDF0714A0F5F_.wvu.FilterData" hidden="1" oldHidden="1">
    <formula>Plan!$A$5:$BQ$469</formula>
    <oldFormula>Plan!$A$5:$BQ$469</oldFormula>
  </rdn>
  <rdn rId="0" localSheetId="4" customView="1" name="Z_3ACD5A93_9B0E_40EA_8179_EDF0714A0F5F_.wvu.FilterData" hidden="1" oldHidden="1">
    <formula>'Delivery Docs Plan'!$I$1:$I$47</formula>
    <oldFormula>'Delivery Docs Plan'!$I$1:$I$47</oldFormula>
  </rdn>
  <rdn rId="0" localSheetId="5" customView="1" name="Z_3ACD5A93_9B0E_40EA_8179_EDF0714A0F5F_.wvu.Rows" hidden="1" oldHidden="1">
    <formula>'PR Matrix'!$1:$1</formula>
    <oldFormula>'PR Matrix'!$1:$1</oldFormula>
  </rdn>
  <rdn rId="0" localSheetId="5" customView="1" name="Z_3ACD5A93_9B0E_40EA_8179_EDF0714A0F5F_.wvu.Cols" hidden="1" oldHidden="1">
    <formula>'PR Matrix'!$JJ:$XFD</formula>
    <oldFormula>'PR Matrix'!$JJ:$XFD</oldFormula>
  </rdn>
  <rdn rId="0" localSheetId="6" customView="1" name="Z_3ACD5A93_9B0E_40EA_8179_EDF0714A0F5F_.wvu.Cols" hidden="1" oldHidden="1">
    <formula>Allocation!$L:$XFD</formula>
    <oldFormula>Allocation!$L:$XFD</oldFormula>
  </rdn>
  <rdn rId="0" localSheetId="6" customView="1" name="Z_3ACD5A93_9B0E_40EA_8179_EDF0714A0F5F_.wvu.FilterData" hidden="1" oldHidden="1">
    <formula>Allocation!$A$1:$K$1</formula>
    <oldFormula>Allocation!$A$1:$K$1</oldFormula>
  </rdn>
  <rdn rId="0" localSheetId="7" customView="1" name="Z_3ACD5A93_9B0E_40EA_8179_EDF0714A0F5F_.wvu.FilterData" hidden="1" oldHidden="1">
    <formula>'SRS Reviews'!$A$1:$S$136</formula>
    <oldFormula>'SRS Reviews'!$A$1:$S$136</oldFormula>
  </rdn>
  <rdn rId="0" localSheetId="8" customView="1" name="Z_3ACD5A93_9B0E_40EA_8179_EDF0714A0F5F_.wvu.FilterData" hidden="1" oldHidden="1">
    <formula>Estimates!$A$2:$BC$460</formula>
    <oldFormula>Estimates!$A$2:$BC$460</oldFormula>
  </rdn>
  <rdn rId="0" localSheetId="10" customView="1" name="Z_3ACD5A93_9B0E_40EA_8179_EDF0714A0F5F_.wvu.FilterData" hidden="1" oldHidden="1">
    <formula>'Open SWPRs'!$A$1:$H$615</formula>
    <oldFormula>'Open SWPRs'!$A$1:$H$615</oldFormula>
  </rdn>
  <rdn rId="0" localSheetId="12" customView="1" name="Z_3ACD5A93_9B0E_40EA_8179_EDF0714A0F5F_.wvu.FilterData" hidden="1" oldHidden="1">
    <formula>'Build Plan'!$D$3:$L$48</formula>
    <oldFormula>'Build Plan'!$D$3:$L$48</oldFormula>
  </rdn>
  <rcv guid="{3ACD5A93-9B0E-40EA-8179-EDF0714A0F5F}" action="add"/>
</revisions>
</file>

<file path=xl/revisions/revisionLog105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7773" sId="3">
    <nc r="BC136" t="inlineStr">
      <is>
        <t>Y</t>
      </is>
    </nc>
  </rcc>
  <rcc rId="27774" sId="3">
    <nc r="BE136" t="inlineStr">
      <is>
        <t>Y</t>
      </is>
    </nc>
  </rcc>
  <rcc rId="27775" sId="3">
    <nc r="AD168" t="inlineStr">
      <is>
        <t>Y</t>
      </is>
    </nc>
  </rcc>
  <rcc rId="27776" sId="3">
    <nc r="AS168" t="inlineStr">
      <is>
        <t>Y</t>
      </is>
    </nc>
  </rcc>
  <rcc rId="27777" sId="3">
    <nc r="AT168" t="inlineStr">
      <is>
        <t>Y</t>
      </is>
    </nc>
  </rcc>
  <rcc rId="27778" sId="3">
    <nc r="BE168" t="inlineStr">
      <is>
        <t>Y</t>
      </is>
    </nc>
  </rcc>
  <rcc rId="27779" sId="3">
    <nc r="BC168" t="inlineStr">
      <is>
        <t>Y</t>
      </is>
    </nc>
  </rcc>
  <rcc rId="27780" sId="3">
    <nc r="AS187" t="inlineStr">
      <is>
        <t>Y</t>
      </is>
    </nc>
  </rcc>
  <rcc rId="27781" sId="3">
    <nc r="AT187" t="inlineStr">
      <is>
        <t>Y</t>
      </is>
    </nc>
  </rcc>
  <rcc rId="27782" sId="3">
    <nc r="AD187" t="inlineStr">
      <is>
        <t>Y</t>
      </is>
    </nc>
  </rcc>
  <rcv guid="{3ACD5A93-9B0E-40EA-8179-EDF0714A0F5F}" action="delete"/>
  <rdn rId="0" localSheetId="3" customView="1" name="Z_3ACD5A93_9B0E_40EA_8179_EDF0714A0F5F_.wvu.Rows" hidden="1" oldHidden="1">
    <formula>Plan!$489:$751</formula>
    <oldFormula>Plan!$489:$751</oldFormula>
  </rdn>
  <rdn rId="0" localSheetId="3" customView="1" name="Z_3ACD5A93_9B0E_40EA_8179_EDF0714A0F5F_.wvu.Cols" hidden="1" oldHidden="1">
    <formula>Plan!$S:$U,Plan!$BQ:$BT</formula>
    <oldFormula>Plan!$S:$U,Plan!$BQ:$BT</oldFormula>
  </rdn>
  <rdn rId="0" localSheetId="3" customView="1" name="Z_3ACD5A93_9B0E_40EA_8179_EDF0714A0F5F_.wvu.FilterData" hidden="1" oldHidden="1">
    <formula>Plan!$A$5:$BQ$469</formula>
    <oldFormula>Plan!$A$5:$BQ$469</oldFormula>
  </rdn>
  <rdn rId="0" localSheetId="4" customView="1" name="Z_3ACD5A93_9B0E_40EA_8179_EDF0714A0F5F_.wvu.FilterData" hidden="1" oldHidden="1">
    <formula>'Delivery Docs Plan'!$I$1:$I$47</formula>
    <oldFormula>'Delivery Docs Plan'!$I$1:$I$47</oldFormula>
  </rdn>
  <rdn rId="0" localSheetId="5" customView="1" name="Z_3ACD5A93_9B0E_40EA_8179_EDF0714A0F5F_.wvu.Rows" hidden="1" oldHidden="1">
    <formula>'PR Matrix'!$1:$1</formula>
    <oldFormula>'PR Matrix'!$1:$1</oldFormula>
  </rdn>
  <rdn rId="0" localSheetId="5" customView="1" name="Z_3ACD5A93_9B0E_40EA_8179_EDF0714A0F5F_.wvu.Cols" hidden="1" oldHidden="1">
    <formula>'PR Matrix'!$JJ:$XFD</formula>
    <oldFormula>'PR Matrix'!$JJ:$XFD</oldFormula>
  </rdn>
  <rdn rId="0" localSheetId="6" customView="1" name="Z_3ACD5A93_9B0E_40EA_8179_EDF0714A0F5F_.wvu.Cols" hidden="1" oldHidden="1">
    <formula>Allocation!$L:$XFD</formula>
    <oldFormula>Allocation!$L:$XFD</oldFormula>
  </rdn>
  <rdn rId="0" localSheetId="6" customView="1" name="Z_3ACD5A93_9B0E_40EA_8179_EDF0714A0F5F_.wvu.FilterData" hidden="1" oldHidden="1">
    <formula>Allocation!$A$1:$K$1</formula>
    <oldFormula>Allocation!$A$1:$K$1</oldFormula>
  </rdn>
  <rdn rId="0" localSheetId="7" customView="1" name="Z_3ACD5A93_9B0E_40EA_8179_EDF0714A0F5F_.wvu.FilterData" hidden="1" oldHidden="1">
    <formula>'SRS Reviews'!$A$1:$S$136</formula>
    <oldFormula>'SRS Reviews'!$A$1:$S$136</oldFormula>
  </rdn>
  <rdn rId="0" localSheetId="8" customView="1" name="Z_3ACD5A93_9B0E_40EA_8179_EDF0714A0F5F_.wvu.FilterData" hidden="1" oldHidden="1">
    <formula>Estimates!$A$2:$BC$460</formula>
    <oldFormula>Estimates!$A$2:$BC$460</oldFormula>
  </rdn>
  <rdn rId="0" localSheetId="10" customView="1" name="Z_3ACD5A93_9B0E_40EA_8179_EDF0714A0F5F_.wvu.FilterData" hidden="1" oldHidden="1">
    <formula>'Open SWPRs'!$A$1:$H$615</formula>
    <oldFormula>'Open SWPRs'!$A$1:$H$615</oldFormula>
  </rdn>
  <rdn rId="0" localSheetId="12" customView="1" name="Z_3ACD5A93_9B0E_40EA_8179_EDF0714A0F5F_.wvu.FilterData" hidden="1" oldHidden="1">
    <formula>'Build Plan'!$D$3:$L$48</formula>
    <oldFormula>'Build Plan'!$D$3:$L$48</oldFormula>
  </rdn>
  <rcv guid="{3ACD5A93-9B0E-40EA-8179-EDF0714A0F5F}" action="add"/>
</revisions>
</file>

<file path=xl/revisions/revisionLog105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7795" sId="4">
    <oc r="I25" t="inlineStr">
      <is>
        <t xml:space="preserve">RS </t>
      </is>
    </oc>
    <nc r="I25" t="inlineStr">
      <is>
        <t>AV</t>
      </is>
    </nc>
  </rcc>
  <rcv guid="{FAA25FCE-18C5-403C-9C68-9D1F88B3F7EB}" action="delete"/>
  <rdn rId="0" localSheetId="3" customView="1" name="Z_FAA25FCE_18C5_403C_9C68_9D1F88B3F7EB_.wvu.Rows" hidden="1" oldHidden="1">
    <formula>Plan!$489:$751</formula>
    <oldFormula>Plan!$489:$751</oldFormula>
  </rdn>
  <rdn rId="0" localSheetId="3" customView="1" name="Z_FAA25FCE_18C5_403C_9C68_9D1F88B3F7EB_.wvu.Cols" hidden="1" oldHidden="1">
    <formula>Plan!$BQ:$BT</formula>
    <oldFormula>Plan!$BQ:$BT</oldFormula>
  </rdn>
  <rdn rId="0" localSheetId="3" customView="1" name="Z_FAA25FCE_18C5_403C_9C68_9D1F88B3F7EB_.wvu.FilterData" hidden="1" oldHidden="1">
    <formula>Plan!$A$5:$BQ$469</formula>
    <oldFormula>Plan!$A$5:$BQ$469</oldFormula>
  </rdn>
  <rdn rId="0" localSheetId="4" customView="1" name="Z_FAA25FCE_18C5_403C_9C68_9D1F88B3F7EB_.wvu.FilterData" hidden="1" oldHidden="1">
    <formula>'Delivery Docs Plan'!$I$1:$I$47</formula>
    <oldFormula>'Delivery Docs Plan'!$I$1:$I$47</oldFormula>
  </rdn>
  <rdn rId="0" localSheetId="5" customView="1" name="Z_FAA25FCE_18C5_403C_9C68_9D1F88B3F7EB_.wvu.Rows" hidden="1" oldHidden="1">
    <formula>'PR Matrix'!$1:$1</formula>
    <oldFormula>'PR Matrix'!$1:$1</oldFormula>
  </rdn>
  <rdn rId="0" localSheetId="5" customView="1" name="Z_FAA25FCE_18C5_403C_9C68_9D1F88B3F7EB_.wvu.Cols" hidden="1" oldHidden="1">
    <formula>'PR Matrix'!$JJ:$XFD</formula>
    <oldFormula>'PR Matrix'!$JJ:$XFD</oldFormula>
  </rdn>
  <rdn rId="0" localSheetId="6" customView="1" name="Z_FAA25FCE_18C5_403C_9C68_9D1F88B3F7EB_.wvu.Cols" hidden="1" oldHidden="1">
    <formula>Allocation!$L:$XFD</formula>
    <oldFormula>Allocation!$L:$XFD</oldFormula>
  </rdn>
  <rdn rId="0" localSheetId="6" customView="1" name="Z_FAA25FCE_18C5_403C_9C68_9D1F88B3F7EB_.wvu.FilterData" hidden="1" oldHidden="1">
    <formula>Allocation!$A$1:$K$1</formula>
    <oldFormula>Allocation!$A$1:$K$1</oldFormula>
  </rdn>
  <rdn rId="0" localSheetId="7" customView="1" name="Z_FAA25FCE_18C5_403C_9C68_9D1F88B3F7EB_.wvu.FilterData" hidden="1" oldHidden="1">
    <formula>'SRS Reviews'!$A$1:$S$136</formula>
    <oldFormula>'SRS Reviews'!$A$1:$S$136</oldFormula>
  </rdn>
  <rdn rId="0" localSheetId="8" customView="1" name="Z_FAA25FCE_18C5_403C_9C68_9D1F88B3F7EB_.wvu.FilterData" hidden="1" oldHidden="1">
    <formula>Estimates!$A$2:$BC$460</formula>
    <oldFormula>Estimates!$A$2:$BC$460</oldFormula>
  </rdn>
  <rdn rId="0" localSheetId="10" customView="1" name="Z_FAA25FCE_18C5_403C_9C68_9D1F88B3F7EB_.wvu.FilterData" hidden="1" oldHidden="1">
    <formula>'Open SWPRs'!$A$1:$H$615</formula>
    <oldFormula>'Open SWPRs'!$A$1:$H$615</oldFormula>
  </rdn>
  <rdn rId="0" localSheetId="12" customView="1" name="Z_FAA25FCE_18C5_403C_9C68_9D1F88B3F7EB_.wvu.FilterData" hidden="1" oldHidden="1">
    <formula>'Build Plan'!$D$3:$L$48</formula>
    <oldFormula>'Build Plan'!$D$3:$L$48</oldFormula>
  </rdn>
  <rcv guid="{FAA25FCE-18C5-403C-9C68-9D1F88B3F7EB}" action="add"/>
</revisions>
</file>

<file path=xl/revisions/revisionLog105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7808" sId="4">
    <oc r="K19">
      <v>1</v>
    </oc>
    <nc r="K19">
      <v>40</v>
    </nc>
  </rcc>
  <rcv guid="{FAA25FCE-18C5-403C-9C68-9D1F88B3F7EB}" action="delete"/>
  <rdn rId="0" localSheetId="3" customView="1" name="Z_FAA25FCE_18C5_403C_9C68_9D1F88B3F7EB_.wvu.Rows" hidden="1" oldHidden="1">
    <formula>Plan!$489:$751</formula>
    <oldFormula>Plan!$489:$751</oldFormula>
  </rdn>
  <rdn rId="0" localSheetId="3" customView="1" name="Z_FAA25FCE_18C5_403C_9C68_9D1F88B3F7EB_.wvu.Cols" hidden="1" oldHidden="1">
    <formula>Plan!$BQ:$BT</formula>
    <oldFormula>Plan!$BQ:$BT</oldFormula>
  </rdn>
  <rdn rId="0" localSheetId="3" customView="1" name="Z_FAA25FCE_18C5_403C_9C68_9D1F88B3F7EB_.wvu.FilterData" hidden="1" oldHidden="1">
    <formula>Plan!$A$5:$BQ$469</formula>
    <oldFormula>Plan!$A$5:$BQ$469</oldFormula>
  </rdn>
  <rdn rId="0" localSheetId="4" customView="1" name="Z_FAA25FCE_18C5_403C_9C68_9D1F88B3F7EB_.wvu.FilterData" hidden="1" oldHidden="1">
    <formula>'Delivery Docs Plan'!$I$1:$I$47</formula>
    <oldFormula>'Delivery Docs Plan'!$I$1:$I$47</oldFormula>
  </rdn>
  <rdn rId="0" localSheetId="5" customView="1" name="Z_FAA25FCE_18C5_403C_9C68_9D1F88B3F7EB_.wvu.Rows" hidden="1" oldHidden="1">
    <formula>'PR Matrix'!$1:$1</formula>
    <oldFormula>'PR Matrix'!$1:$1</oldFormula>
  </rdn>
  <rdn rId="0" localSheetId="5" customView="1" name="Z_FAA25FCE_18C5_403C_9C68_9D1F88B3F7EB_.wvu.Cols" hidden="1" oldHidden="1">
    <formula>'PR Matrix'!$JJ:$XFD</formula>
    <oldFormula>'PR Matrix'!$JJ:$XFD</oldFormula>
  </rdn>
  <rdn rId="0" localSheetId="6" customView="1" name="Z_FAA25FCE_18C5_403C_9C68_9D1F88B3F7EB_.wvu.Cols" hidden="1" oldHidden="1">
    <formula>Allocation!$L:$XFD</formula>
    <oldFormula>Allocation!$L:$XFD</oldFormula>
  </rdn>
  <rdn rId="0" localSheetId="6" customView="1" name="Z_FAA25FCE_18C5_403C_9C68_9D1F88B3F7EB_.wvu.FilterData" hidden="1" oldHidden="1">
    <formula>Allocation!$A$1:$K$1</formula>
    <oldFormula>Allocation!$A$1:$K$1</oldFormula>
  </rdn>
  <rdn rId="0" localSheetId="7" customView="1" name="Z_FAA25FCE_18C5_403C_9C68_9D1F88B3F7EB_.wvu.FilterData" hidden="1" oldHidden="1">
    <formula>'SRS Reviews'!$A$1:$S$136</formula>
    <oldFormula>'SRS Reviews'!$A$1:$S$136</oldFormula>
  </rdn>
  <rdn rId="0" localSheetId="8" customView="1" name="Z_FAA25FCE_18C5_403C_9C68_9D1F88B3F7EB_.wvu.FilterData" hidden="1" oldHidden="1">
    <formula>Estimates!$A$2:$BC$460</formula>
    <oldFormula>Estimates!$A$2:$BC$460</oldFormula>
  </rdn>
  <rdn rId="0" localSheetId="10" customView="1" name="Z_FAA25FCE_18C5_403C_9C68_9D1F88B3F7EB_.wvu.FilterData" hidden="1" oldHidden="1">
    <formula>'Open SWPRs'!$A$1:$H$615</formula>
    <oldFormula>'Open SWPRs'!$A$1:$H$615</oldFormula>
  </rdn>
  <rdn rId="0" localSheetId="12" customView="1" name="Z_FAA25FCE_18C5_403C_9C68_9D1F88B3F7EB_.wvu.FilterData" hidden="1" oldHidden="1">
    <formula>'Build Plan'!$D$3:$L$48</formula>
    <oldFormula>'Build Plan'!$D$3:$L$48</oldFormula>
  </rdn>
  <rcv guid="{FAA25FCE-18C5-403C-9C68-9D1F88B3F7EB}" action="add"/>
</revisions>
</file>

<file path=xl/revisions/revisionLog105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7821" sId="4">
    <oc r="K16">
      <v>20</v>
    </oc>
    <nc r="K16">
      <v>70</v>
    </nc>
  </rcc>
  <rcv guid="{27A4B667-7EE5-4B37-A36E-7A71AE7736F5}" action="delete"/>
  <rdn rId="0" localSheetId="3" customView="1" name="Z_27A4B667_7EE5_4B37_A36E_7A71AE7736F5_.wvu.Rows" hidden="1" oldHidden="1">
    <formula>Plan!$489:$751</formula>
    <oldFormula>Plan!$489:$751</oldFormula>
  </rdn>
  <rdn rId="0" localSheetId="3" customView="1" name="Z_27A4B667_7EE5_4B37_A36E_7A71AE7736F5_.wvu.Cols" hidden="1" oldHidden="1">
    <formula>Plan!$S:$U,Plan!$BQ:$BT</formula>
    <oldFormula>Plan!$S:$U,Plan!$BQ:$BT</oldFormula>
  </rdn>
  <rdn rId="0" localSheetId="3" customView="1" name="Z_27A4B667_7EE5_4B37_A36E_7A71AE7736F5_.wvu.FilterData" hidden="1" oldHidden="1">
    <formula>Plan!$A$5:$BQ$469</formula>
    <oldFormula>Plan!$A$5:$BQ$469</oldFormula>
  </rdn>
  <rdn rId="0" localSheetId="4" customView="1" name="Z_27A4B667_7EE5_4B37_A36E_7A71AE7736F5_.wvu.FilterData" hidden="1" oldHidden="1">
    <formula>'Delivery Docs Plan'!$I$1:$I$47</formula>
    <oldFormula>'Delivery Docs Plan'!$I$1:$I$39</oldFormula>
  </rdn>
  <rdn rId="0" localSheetId="5" customView="1" name="Z_27A4B667_7EE5_4B37_A36E_7A71AE7736F5_.wvu.Rows" hidden="1" oldHidden="1">
    <formula>'PR Matrix'!$1:$2</formula>
    <oldFormula>'PR Matrix'!$1:$2</oldFormula>
  </rdn>
  <rdn rId="0" localSheetId="5" customView="1" name="Z_27A4B667_7EE5_4B37_A36E_7A71AE7736F5_.wvu.Cols" hidden="1" oldHidden="1">
    <formula>'PR Matrix'!$JJ:$XFD</formula>
    <oldFormula>'PR Matrix'!$JJ:$XFD</oldFormula>
  </rdn>
  <rdn rId="0" localSheetId="6" customView="1" name="Z_27A4B667_7EE5_4B37_A36E_7A71AE7736F5_.wvu.Cols" hidden="1" oldHidden="1">
    <formula>Allocation!$L:$XFD</formula>
    <oldFormula>Allocation!$L:$XFD</oldFormula>
  </rdn>
  <rdn rId="0" localSheetId="6" customView="1" name="Z_27A4B667_7EE5_4B37_A36E_7A71AE7736F5_.wvu.FilterData" hidden="1" oldHidden="1">
    <formula>Allocation!$A$1:$K$1</formula>
    <oldFormula>Allocation!$A$1:$K$1</oldFormula>
  </rdn>
  <rdn rId="0" localSheetId="7" customView="1" name="Z_27A4B667_7EE5_4B37_A36E_7A71AE7736F5_.wvu.FilterData" hidden="1" oldHidden="1">
    <formula>'SRS Reviews'!$A$1:$S$136</formula>
    <oldFormula>'SRS Reviews'!$A$1:$S$136</oldFormula>
  </rdn>
  <rdn rId="0" localSheetId="8" customView="1" name="Z_27A4B667_7EE5_4B37_A36E_7A71AE7736F5_.wvu.FilterData" hidden="1" oldHidden="1">
    <formula>Estimates!$A$2:$BC$460</formula>
    <oldFormula>Estimates!$A$2:$BC$460</oldFormula>
  </rdn>
  <rdn rId="0" localSheetId="10" customView="1" name="Z_27A4B667_7EE5_4B37_A36E_7A71AE7736F5_.wvu.FilterData" hidden="1" oldHidden="1">
    <formula>'Open SWPRs'!$A$1:$H$615</formula>
    <oldFormula>'Open SWPRs'!$A$1:$H$615</oldFormula>
  </rdn>
  <rdn rId="0" localSheetId="12" customView="1" name="Z_27A4B667_7EE5_4B37_A36E_7A71AE7736F5_.wvu.FilterData" hidden="1" oldHidden="1">
    <formula>'Build Plan'!$D$3:$L$48</formula>
    <oldFormula>'Build Plan'!$D$3:$L$48</oldFormula>
  </rdn>
  <rcv guid="{27A4B667-7EE5-4B37-A36E-7A71AE7736F5}" action="add"/>
</revisions>
</file>

<file path=xl/revisions/revisionLog105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7834" sId="4">
    <oc r="K17">
      <v>90</v>
    </oc>
    <nc r="K17">
      <v>100</v>
    </nc>
  </rcc>
  <rcc rId="27835" sId="4" odxf="1" dxf="1">
    <nc r="K32">
      <v>100</v>
    </nc>
    <odxf>
      <numFmt numFmtId="174" formatCode="[$-809]dd\ mmmm\ yyyy;@"/>
    </odxf>
    <ndxf>
      <numFmt numFmtId="0" formatCode="General"/>
    </ndxf>
  </rcc>
  <rcv guid="{4D08A3CF-1088-461D-8FD0-F77F7A12F47A}" action="delete"/>
  <rdn rId="0" localSheetId="3" customView="1" name="Z_4D08A3CF_1088_461D_8FD0_F77F7A12F47A_.wvu.Rows" hidden="1" oldHidden="1">
    <formula>Plan!$489:$751</formula>
    <oldFormula>Plan!$489:$751</oldFormula>
  </rdn>
  <rdn rId="0" localSheetId="3" customView="1" name="Z_4D08A3CF_1088_461D_8FD0_F77F7A12F47A_.wvu.Cols" hidden="1" oldHidden="1">
    <formula>Plan!$S:$U,Plan!$BQ:$BT</formula>
    <oldFormula>Plan!$S:$U,Plan!$BQ:$BT</oldFormula>
  </rdn>
  <rdn rId="0" localSheetId="3" customView="1" name="Z_4D08A3CF_1088_461D_8FD0_F77F7A12F47A_.wvu.FilterData" hidden="1" oldHidden="1">
    <formula>Plan!$A$5:$BQ$469</formula>
    <oldFormula>Plan!$A$5:$BQ$469</oldFormula>
  </rdn>
  <rdn rId="0" localSheetId="4" customView="1" name="Z_4D08A3CF_1088_461D_8FD0_F77F7A12F47A_.wvu.FilterData" hidden="1" oldHidden="1">
    <formula>'Delivery Docs Plan'!$I$1:$I$47</formula>
    <oldFormula>'Delivery Docs Plan'!$I$1:$I$39</oldFormula>
  </rdn>
  <rdn rId="0" localSheetId="5" customView="1" name="Z_4D08A3CF_1088_461D_8FD0_F77F7A12F47A_.wvu.Rows" hidden="1" oldHidden="1">
    <formula>'PR Matrix'!$1:$1</formula>
    <oldFormula>'PR Matrix'!$1:$1</oldFormula>
  </rdn>
  <rdn rId="0" localSheetId="5" customView="1" name="Z_4D08A3CF_1088_461D_8FD0_F77F7A12F47A_.wvu.Cols" hidden="1" oldHidden="1">
    <formula>'PR Matrix'!$JJ:$XFD</formula>
    <oldFormula>'PR Matrix'!$JJ:$XFD</oldFormula>
  </rdn>
  <rdn rId="0" localSheetId="6" customView="1" name="Z_4D08A3CF_1088_461D_8FD0_F77F7A12F47A_.wvu.Cols" hidden="1" oldHidden="1">
    <formula>Allocation!$L:$XFD</formula>
    <oldFormula>Allocation!$L:$XFD</oldFormula>
  </rdn>
  <rdn rId="0" localSheetId="6" customView="1" name="Z_4D08A3CF_1088_461D_8FD0_F77F7A12F47A_.wvu.FilterData" hidden="1" oldHidden="1">
    <formula>Allocation!$A$1:$K$1</formula>
    <oldFormula>Allocation!$A$1:$K$1</oldFormula>
  </rdn>
  <rdn rId="0" localSheetId="7" customView="1" name="Z_4D08A3CF_1088_461D_8FD0_F77F7A12F47A_.wvu.FilterData" hidden="1" oldHidden="1">
    <formula>'SRS Reviews'!$A$1:$S$136</formula>
    <oldFormula>'SRS Reviews'!$A$1:$S$136</oldFormula>
  </rdn>
  <rdn rId="0" localSheetId="8" customView="1" name="Z_4D08A3CF_1088_461D_8FD0_F77F7A12F47A_.wvu.FilterData" hidden="1" oldHidden="1">
    <formula>Estimates!$A$2:$BC$460</formula>
    <oldFormula>Estimates!$A$2:$BC$460</oldFormula>
  </rdn>
  <rdn rId="0" localSheetId="10" customView="1" name="Z_4D08A3CF_1088_461D_8FD0_F77F7A12F47A_.wvu.FilterData" hidden="1" oldHidden="1">
    <formula>'Open SWPRs'!$A$1:$H$615</formula>
    <oldFormula>'Open SWPRs'!$A$1:$H$615</oldFormula>
  </rdn>
  <rdn rId="0" localSheetId="12" customView="1" name="Z_4D08A3CF_1088_461D_8FD0_F77F7A12F47A_.wvu.FilterData" hidden="1" oldHidden="1">
    <formula>'Build Plan'!$D$3:$L$48</formula>
    <oldFormula>'Build Plan'!$D$3:$L$48</oldFormula>
  </rdn>
  <rcv guid="{4D08A3CF-1088-461D-8FD0-F77F7A12F47A}" action="add"/>
</revisions>
</file>

<file path=xl/revisions/revisionLog105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7848" sId="4">
    <oc r="K15">
      <v>10</v>
    </oc>
    <nc r="K15">
      <v>100</v>
    </nc>
  </rcc>
  <rcv guid="{B83B79D9-617A-4F50-8CCC-C97938364272}" action="delete"/>
  <rdn rId="0" localSheetId="3" customView="1" name="Z_B83B79D9_617A_4F50_8CCC_C97938364272_.wvu.Rows" hidden="1" oldHidden="1">
    <formula>Plan!$489:$751</formula>
    <oldFormula>Plan!$489:$751</oldFormula>
  </rdn>
  <rdn rId="0" localSheetId="3" customView="1" name="Z_B83B79D9_617A_4F50_8CCC_C97938364272_.wvu.Cols" hidden="1" oldHidden="1">
    <formula>Plan!$S:$U,Plan!$BQ:$BT</formula>
    <oldFormula>Plan!$S:$U,Plan!$BQ:$BT</oldFormula>
  </rdn>
  <rdn rId="0" localSheetId="3" customView="1" name="Z_B83B79D9_617A_4F50_8CCC_C97938364272_.wvu.FilterData" hidden="1" oldHidden="1">
    <formula>Plan!$A$5:$BQ$469</formula>
    <oldFormula>Plan!$A$5:$BQ$469</oldFormula>
  </rdn>
  <rdn rId="0" localSheetId="4" customView="1" name="Z_B83B79D9_617A_4F50_8CCC_C97938364272_.wvu.FilterData" hidden="1" oldHidden="1">
    <formula>'Delivery Docs Plan'!$I$1:$I$47</formula>
    <oldFormula>'Delivery Docs Plan'!$I$1:$I$47</oldFormula>
  </rdn>
  <rdn rId="0" localSheetId="5" customView="1" name="Z_B83B79D9_617A_4F50_8CCC_C97938364272_.wvu.Rows" hidden="1" oldHidden="1">
    <formula>'PR Matrix'!$1:$2</formula>
    <oldFormula>'PR Matrix'!$1:$2</oldFormula>
  </rdn>
  <rdn rId="0" localSheetId="5" customView="1" name="Z_B83B79D9_617A_4F50_8CCC_C97938364272_.wvu.Cols" hidden="1" oldHidden="1">
    <formula>'PR Matrix'!$JJ:$XFD</formula>
    <oldFormula>'PR Matrix'!$JJ:$XFD</oldFormula>
  </rdn>
  <rdn rId="0" localSheetId="6" customView="1" name="Z_B83B79D9_617A_4F50_8CCC_C97938364272_.wvu.Cols" hidden="1" oldHidden="1">
    <formula>Allocation!$L:$XFD</formula>
    <oldFormula>Allocation!$L:$XFD</oldFormula>
  </rdn>
  <rdn rId="0" localSheetId="6" customView="1" name="Z_B83B79D9_617A_4F50_8CCC_C97938364272_.wvu.FilterData" hidden="1" oldHidden="1">
    <formula>Allocation!$A$1:$K$1</formula>
    <oldFormula>Allocation!$A$1:$K$1</oldFormula>
  </rdn>
  <rdn rId="0" localSheetId="7" customView="1" name="Z_B83B79D9_617A_4F50_8CCC_C97938364272_.wvu.FilterData" hidden="1" oldHidden="1">
    <formula>'SRS Reviews'!$A$1:$S$136</formula>
    <oldFormula>'SRS Reviews'!$A$1:$S$136</oldFormula>
  </rdn>
  <rdn rId="0" localSheetId="8" customView="1" name="Z_B83B79D9_617A_4F50_8CCC_C97938364272_.wvu.FilterData" hidden="1" oldHidden="1">
    <formula>Estimates!$A$2:$BC$460</formula>
    <oldFormula>Estimates!$A$2:$BC$460</oldFormula>
  </rdn>
  <rdn rId="0" localSheetId="10" customView="1" name="Z_B83B79D9_617A_4F50_8CCC_C97938364272_.wvu.FilterData" hidden="1" oldHidden="1">
    <formula>'Open SWPRs'!$A$1:$H$615</formula>
    <oldFormula>'Open SWPRs'!$A$1:$H$615</oldFormula>
  </rdn>
  <rdn rId="0" localSheetId="12" customView="1" name="Z_B83B79D9_617A_4F50_8CCC_C97938364272_.wvu.FilterData" hidden="1" oldHidden="1">
    <formula>'Build Plan'!$D$3:$L$48</formula>
    <oldFormula>'Build Plan'!$D$3:$L$48</oldFormula>
  </rdn>
  <rcv guid="{B83B79D9-617A-4F50-8CCC-C97938364272}" action="add"/>
</revisions>
</file>

<file path=xl/revisions/revisionLog105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7861" sId="4">
    <oc r="J15" t="inlineStr">
      <is>
        <t>KC</t>
      </is>
    </oc>
    <nc r="J15" t="inlineStr">
      <is>
        <t>NT</t>
      </is>
    </nc>
  </rcc>
  <rcv guid="{02B12058-110B-4DCD-A5EA-5F27400FB028}" action="delete"/>
  <rdn rId="0" localSheetId="3" customView="1" name="Z_02B12058_110B_4DCD_A5EA_5F27400FB028_.wvu.Rows" hidden="1" oldHidden="1">
    <formula>Plan!$489:$751</formula>
    <oldFormula>Plan!$489:$751</oldFormula>
  </rdn>
  <rdn rId="0" localSheetId="3" customView="1" name="Z_02B12058_110B_4DCD_A5EA_5F27400FB028_.wvu.Cols" hidden="1" oldHidden="1">
    <formula>Plan!$S:$U,Plan!$BQ:$BT</formula>
    <oldFormula>Plan!$S:$U,Plan!$BQ:$BT</oldFormula>
  </rdn>
  <rdn rId="0" localSheetId="3" customView="1" name="Z_02B12058_110B_4DCD_A5EA_5F27400FB028_.wvu.FilterData" hidden="1" oldHidden="1">
    <formula>Plan!$A$5:$BQ$469</formula>
    <oldFormula>Plan!$A$5:$BQ$469</oldFormula>
  </rdn>
  <rdn rId="0" localSheetId="4" customView="1" name="Z_02B12058_110B_4DCD_A5EA_5F27400FB028_.wvu.FilterData" hidden="1" oldHidden="1">
    <formula>'Delivery Docs Plan'!$I$1:$I$47</formula>
    <oldFormula>'Delivery Docs Plan'!$I$1:$I$39</oldFormula>
  </rdn>
  <rdn rId="0" localSheetId="5" customView="1" name="Z_02B12058_110B_4DCD_A5EA_5F27400FB028_.wvu.Rows" hidden="1" oldHidden="1">
    <formula>'PR Matrix'!$1:$2</formula>
    <oldFormula>'PR Matrix'!$1:$2</oldFormula>
  </rdn>
  <rdn rId="0" localSheetId="5" customView="1" name="Z_02B12058_110B_4DCD_A5EA_5F27400FB028_.wvu.Cols" hidden="1" oldHidden="1">
    <formula>'PR Matrix'!$JJ:$XFD</formula>
    <oldFormula>'PR Matrix'!$JJ:$XFD</oldFormula>
  </rdn>
  <rdn rId="0" localSheetId="6" customView="1" name="Z_02B12058_110B_4DCD_A5EA_5F27400FB028_.wvu.Cols" hidden="1" oldHidden="1">
    <formula>Allocation!$L:$XFD</formula>
    <oldFormula>Allocation!$L:$XFD</oldFormula>
  </rdn>
  <rdn rId="0" localSheetId="6" customView="1" name="Z_02B12058_110B_4DCD_A5EA_5F27400FB028_.wvu.FilterData" hidden="1" oldHidden="1">
    <formula>Allocation!$A$1:$K$1</formula>
    <oldFormula>Allocation!$A$1:$K$1</oldFormula>
  </rdn>
  <rdn rId="0" localSheetId="7" customView="1" name="Z_02B12058_110B_4DCD_A5EA_5F27400FB028_.wvu.FilterData" hidden="1" oldHidden="1">
    <formula>'SRS Reviews'!$A$1:$S$136</formula>
    <oldFormula>'SRS Reviews'!$A$1:$S$136</oldFormula>
  </rdn>
  <rdn rId="0" localSheetId="8" customView="1" name="Z_02B12058_110B_4DCD_A5EA_5F27400FB028_.wvu.FilterData" hidden="1" oldHidden="1">
    <formula>Estimates!$A$2:$BC$460</formula>
    <oldFormula>Estimates!$A$2:$BC$460</oldFormula>
  </rdn>
  <rdn rId="0" localSheetId="10" customView="1" name="Z_02B12058_110B_4DCD_A5EA_5F27400FB028_.wvu.FilterData" hidden="1" oldHidden="1">
    <formula>'Open SWPRs'!$A$1:$H$615</formula>
    <oldFormula>'Open SWPRs'!$A$1:$H$615</oldFormula>
  </rdn>
  <rdn rId="0" localSheetId="12" customView="1" name="Z_02B12058_110B_4DCD_A5EA_5F27400FB028_.wvu.FilterData" hidden="1" oldHidden="1">
    <formula>'Build Plan'!$D$3:$L$48</formula>
    <oldFormula>'Build Plan'!$D$3:$L$48</oldFormula>
  </rdn>
  <rcv guid="{02B12058-110B-4DCD-A5EA-5F27400FB028}" action="add"/>
</revisions>
</file>

<file path=xl/revisions/revisionLog106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7874" sId="4">
    <nc r="K25">
      <v>70</v>
    </nc>
  </rcc>
  <rcv guid="{39344E0E-2CC4-4BC6-A15E-A66B17AEE943}" action="delete"/>
  <rdn rId="0" localSheetId="3" customView="1" name="Z_39344E0E_2CC4_4BC6_A15E_A66B17AEE943_.wvu.Rows" hidden="1" oldHidden="1">
    <formula>Plan!$489:$751</formula>
    <oldFormula>Plan!$489:$751</oldFormula>
  </rdn>
  <rdn rId="0" localSheetId="3" customView="1" name="Z_39344E0E_2CC4_4BC6_A15E_A66B17AEE943_.wvu.Cols" hidden="1" oldHidden="1">
    <formula>Plan!$S:$U,Plan!$BN:$BT</formula>
    <oldFormula>Plan!$S:$U,Plan!$BN:$BT</oldFormula>
  </rdn>
  <rdn rId="0" localSheetId="3" customView="1" name="Z_39344E0E_2CC4_4BC6_A15E_A66B17AEE943_.wvu.FilterData" hidden="1" oldHidden="1">
    <formula>Plan!$A$5:$BQ$469</formula>
    <oldFormula>Plan!$A$5:$BQ$469</oldFormula>
  </rdn>
  <rdn rId="0" localSheetId="4" customView="1" name="Z_39344E0E_2CC4_4BC6_A15E_A66B17AEE943_.wvu.FilterData" hidden="1" oldHidden="1">
    <formula>'Delivery Docs Plan'!$I$1:$I$47</formula>
    <oldFormula>'Delivery Docs Plan'!$I$1:$I$39</oldFormula>
  </rdn>
  <rdn rId="0" localSheetId="5" customView="1" name="Z_39344E0E_2CC4_4BC6_A15E_A66B17AEE943_.wvu.Rows" hidden="1" oldHidden="1">
    <formula>'PR Matrix'!$1:$2</formula>
    <oldFormula>'PR Matrix'!$1:$2</oldFormula>
  </rdn>
  <rdn rId="0" localSheetId="5" customView="1" name="Z_39344E0E_2CC4_4BC6_A15E_A66B17AEE943_.wvu.Cols" hidden="1" oldHidden="1">
    <formula>'PR Matrix'!$JJ:$XFD</formula>
    <oldFormula>'PR Matrix'!$JJ:$XFD</oldFormula>
  </rdn>
  <rdn rId="0" localSheetId="6" customView="1" name="Z_39344E0E_2CC4_4BC6_A15E_A66B17AEE943_.wvu.Cols" hidden="1" oldHidden="1">
    <formula>Allocation!$L:$XFD</formula>
    <oldFormula>Allocation!$L:$XFD</oldFormula>
  </rdn>
  <rdn rId="0" localSheetId="6" customView="1" name="Z_39344E0E_2CC4_4BC6_A15E_A66B17AEE943_.wvu.FilterData" hidden="1" oldHidden="1">
    <formula>Allocation!$A$1:$K$1</formula>
    <oldFormula>Allocation!$A$1:$K$1</oldFormula>
  </rdn>
  <rdn rId="0" localSheetId="7" customView="1" name="Z_39344E0E_2CC4_4BC6_A15E_A66B17AEE943_.wvu.FilterData" hidden="1" oldHidden="1">
    <formula>'SRS Reviews'!$A$1:$S$136</formula>
    <oldFormula>'SRS Reviews'!$A$1:$S$136</oldFormula>
  </rdn>
  <rdn rId="0" localSheetId="8" customView="1" name="Z_39344E0E_2CC4_4BC6_A15E_A66B17AEE943_.wvu.FilterData" hidden="1" oldHidden="1">
    <formula>Estimates!$A$2:$BC$460</formula>
    <oldFormula>Estimates!$A$2:$BC$460</oldFormula>
  </rdn>
  <rdn rId="0" localSheetId="10" customView="1" name="Z_39344E0E_2CC4_4BC6_A15E_A66B17AEE943_.wvu.FilterData" hidden="1" oldHidden="1">
    <formula>'Open SWPRs'!$A$1:$H$615</formula>
    <oldFormula>'Open SWPRs'!$A$1:$H$615</oldFormula>
  </rdn>
  <rdn rId="0" localSheetId="12" customView="1" name="Z_39344E0E_2CC4_4BC6_A15E_A66B17AEE943_.wvu.FilterData" hidden="1" oldHidden="1">
    <formula>'Build Plan'!$D$3:$L$48</formula>
    <oldFormula>'Build Plan'!$D$3:$L$48</oldFormula>
  </rdn>
  <rcv guid="{39344E0E-2CC4-4BC6-A15E-A66B17AEE943}" action="add"/>
</revisions>
</file>

<file path=xl/revisions/revisionLog106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7887" sId="4">
    <nc r="L17">
      <v>50</v>
    </nc>
  </rcc>
  <rcv guid="{38797761-B6E7-4EBC-86AC-BCA6FEF8021E}" action="delete"/>
  <rdn rId="0" localSheetId="3" customView="1" name="Z_38797761_B6E7_4EBC_86AC_BCA6FEF8021E_.wvu.Rows" hidden="1" oldHidden="1">
    <formula>Plan!$489:$751</formula>
    <oldFormula>Plan!$489:$751</oldFormula>
  </rdn>
  <rdn rId="0" localSheetId="3" customView="1" name="Z_38797761_B6E7_4EBC_86AC_BCA6FEF8021E_.wvu.Cols" hidden="1" oldHidden="1">
    <formula>Plan!$S:$U,Plan!$AL:$AL,Plan!$AN:$AO,Plan!$BQ:$BT</formula>
    <oldFormula>Plan!$S:$U,Plan!$AL:$AL,Plan!$AN:$AO,Plan!$BQ:$BT</oldFormula>
  </rdn>
  <rdn rId="0" localSheetId="3" customView="1" name="Z_38797761_B6E7_4EBC_86AC_BCA6FEF8021E_.wvu.FilterData" hidden="1" oldHidden="1">
    <formula>Plan!$BG$5:$BQ$469</formula>
    <oldFormula>Plan!$BG$5:$BQ$469</oldFormula>
  </rdn>
  <rdn rId="0" localSheetId="4" customView="1" name="Z_38797761_B6E7_4EBC_86AC_BCA6FEF8021E_.wvu.FilterData" hidden="1" oldHidden="1">
    <formula>'Delivery Docs Plan'!$I$1:$I$47</formula>
    <oldFormula>'Delivery Docs Plan'!$I$1:$I$39</oldFormula>
  </rdn>
  <rdn rId="0" localSheetId="5" customView="1" name="Z_38797761_B6E7_4EBC_86AC_BCA6FEF8021E_.wvu.Rows" hidden="1" oldHidden="1">
    <formula>'PR Matrix'!$1:$2</formula>
    <oldFormula>'PR Matrix'!$1:$2</oldFormula>
  </rdn>
  <rdn rId="0" localSheetId="5" customView="1" name="Z_38797761_B6E7_4EBC_86AC_BCA6FEF8021E_.wvu.Cols" hidden="1" oldHidden="1">
    <formula>'PR Matrix'!$JJ:$XFD</formula>
    <oldFormula>'PR Matrix'!$JJ:$XFD</oldFormula>
  </rdn>
  <rdn rId="0" localSheetId="6" customView="1" name="Z_38797761_B6E7_4EBC_86AC_BCA6FEF8021E_.wvu.Cols" hidden="1" oldHidden="1">
    <formula>Allocation!$L:$XFD</formula>
    <oldFormula>Allocation!$L:$XFD</oldFormula>
  </rdn>
  <rdn rId="0" localSheetId="6" customView="1" name="Z_38797761_B6E7_4EBC_86AC_BCA6FEF8021E_.wvu.FilterData" hidden="1" oldHidden="1">
    <formula>Allocation!$A$1:$K$1</formula>
    <oldFormula>Allocation!$A$1:$K$1</oldFormula>
  </rdn>
  <rdn rId="0" localSheetId="7" customView="1" name="Z_38797761_B6E7_4EBC_86AC_BCA6FEF8021E_.wvu.FilterData" hidden="1" oldHidden="1">
    <formula>'SRS Reviews'!$A$1:$S$136</formula>
    <oldFormula>'SRS Reviews'!$A$1:$S$136</oldFormula>
  </rdn>
  <rdn rId="0" localSheetId="8" customView="1" name="Z_38797761_B6E7_4EBC_86AC_BCA6FEF8021E_.wvu.FilterData" hidden="1" oldHidden="1">
    <formula>Estimates!$A$2:$BC$460</formula>
    <oldFormula>Estimates!$A$2:$BC$460</oldFormula>
  </rdn>
  <rdn rId="0" localSheetId="10" customView="1" name="Z_38797761_B6E7_4EBC_86AC_BCA6FEF8021E_.wvu.FilterData" hidden="1" oldHidden="1">
    <formula>'Open SWPRs'!$A$1:$H$615</formula>
    <oldFormula>'Open SWPRs'!$A$1:$H$615</oldFormula>
  </rdn>
  <rdn rId="0" localSheetId="12" customView="1" name="Z_38797761_B6E7_4EBC_86AC_BCA6FEF8021E_.wvu.FilterData" hidden="1" oldHidden="1">
    <formula>'Build Plan'!$D$3:$L$48</formula>
    <oldFormula>'Build Plan'!$D$3:$L$48</oldFormula>
  </rdn>
  <rcv guid="{38797761-B6E7-4EBC-86AC-BCA6FEF8021E}" action="add"/>
</revisions>
</file>

<file path=xl/revisions/revisionLog106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7900" sId="4">
    <nc r="L13">
      <v>1</v>
    </nc>
  </rcc>
</revisions>
</file>

<file path=xl/revisions/revisionLog106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7901" sId="4">
    <nc r="K12">
      <v>50</v>
    </nc>
  </rcc>
  <rcc rId="27902" sId="4">
    <nc r="L15">
      <v>1</v>
    </nc>
  </rcc>
</revisions>
</file>

<file path=xl/revisions/revisionLog106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7903" sId="4">
    <nc r="K23">
      <v>60</v>
    </nc>
  </rcc>
  <rcc rId="27904" sId="4">
    <nc r="K38">
      <v>1</v>
    </nc>
  </rcc>
  <rcc rId="27905" sId="4">
    <oc r="I39" t="inlineStr">
      <is>
        <t>TCS</t>
      </is>
    </oc>
    <nc r="I39" t="inlineStr">
      <is>
        <t>PR</t>
      </is>
    </nc>
  </rcc>
</revisions>
</file>

<file path=xl/revisions/revisionLog106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7906" sId="4">
    <nc r="K39">
      <v>20</v>
    </nc>
  </rcc>
</revisions>
</file>

<file path=xl/revisions/revisionLog106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7907" sId="4">
    <nc r="M22">
      <v>1</v>
    </nc>
  </rcc>
  <rcv guid="{AE09ED29-F6F7-475A-B5BB-3958EA691268}" action="delete"/>
  <rdn rId="0" localSheetId="3" customView="1" name="Z_AE09ED29_F6F7_475A_B5BB_3958EA691268_.wvu.Rows" hidden="1" oldHidden="1">
    <formula>Plan!$489:$751</formula>
    <oldFormula>Plan!$489:$751</oldFormula>
  </rdn>
  <rdn rId="0" localSheetId="3" customView="1" name="Z_AE09ED29_F6F7_475A_B5BB_3958EA691268_.wvu.Cols" hidden="1" oldHidden="1">
    <formula>Plan!$S:$U</formula>
    <oldFormula>Plan!$S:$U</oldFormula>
  </rdn>
  <rdn rId="0" localSheetId="3" customView="1" name="Z_AE09ED29_F6F7_475A_B5BB_3958EA691268_.wvu.FilterData" hidden="1" oldHidden="1">
    <formula>Plan!$A$5:$BQ$469</formula>
    <oldFormula>Plan!$A$5:$BQ$469</oldFormula>
  </rdn>
  <rdn rId="0" localSheetId="4" customView="1" name="Z_AE09ED29_F6F7_475A_B5BB_3958EA691268_.wvu.FilterData" hidden="1" oldHidden="1">
    <formula>'Delivery Docs Plan'!$I$1:$I$47</formula>
    <oldFormula>'Delivery Docs Plan'!$I$1:$I$39</oldFormula>
  </rdn>
  <rdn rId="0" localSheetId="5" customView="1" name="Z_AE09ED29_F6F7_475A_B5BB_3958EA691268_.wvu.Rows" hidden="1" oldHidden="1">
    <formula>'PR Matrix'!$1:$1</formula>
    <oldFormula>'PR Matrix'!$1:$1</oldFormula>
  </rdn>
  <rdn rId="0" localSheetId="5" customView="1" name="Z_AE09ED29_F6F7_475A_B5BB_3958EA691268_.wvu.Cols" hidden="1" oldHidden="1">
    <formula>'PR Matrix'!$JJ:$XFD</formula>
    <oldFormula>'PR Matrix'!$JJ:$XFD</oldFormula>
  </rdn>
  <rdn rId="0" localSheetId="6" customView="1" name="Z_AE09ED29_F6F7_475A_B5BB_3958EA691268_.wvu.Cols" hidden="1" oldHidden="1">
    <formula>Allocation!$L:$XFD</formula>
    <oldFormula>Allocation!$L:$XFD</oldFormula>
  </rdn>
  <rdn rId="0" localSheetId="6" customView="1" name="Z_AE09ED29_F6F7_475A_B5BB_3958EA691268_.wvu.FilterData" hidden="1" oldHidden="1">
    <formula>Allocation!$A$1:$K$1</formula>
    <oldFormula>Allocation!$A$1:$K$1</oldFormula>
  </rdn>
  <rdn rId="0" localSheetId="7" customView="1" name="Z_AE09ED29_F6F7_475A_B5BB_3958EA691268_.wvu.FilterData" hidden="1" oldHidden="1">
    <formula>'SRS Reviews'!$A$1:$S$136</formula>
    <oldFormula>'SRS Reviews'!$A$1:$S$136</oldFormula>
  </rdn>
  <rdn rId="0" localSheetId="8" customView="1" name="Z_AE09ED29_F6F7_475A_B5BB_3958EA691268_.wvu.FilterData" hidden="1" oldHidden="1">
    <formula>Estimates!$A$2:$BC$460</formula>
    <oldFormula>Estimates!$A$2:$BC$460</oldFormula>
  </rdn>
  <rdn rId="0" localSheetId="10" customView="1" name="Z_AE09ED29_F6F7_475A_B5BB_3958EA691268_.wvu.FilterData" hidden="1" oldHidden="1">
    <formula>'Open SWPRs'!$A$1:$H$615</formula>
    <oldFormula>'Open SWPRs'!$A$1:$H$615</oldFormula>
  </rdn>
  <rdn rId="0" localSheetId="12" customView="1" name="Z_AE09ED29_F6F7_475A_B5BB_3958EA691268_.wvu.FilterData" hidden="1" oldHidden="1">
    <formula>'Build Plan'!$D$3:$L$48</formula>
    <oldFormula>'Build Plan'!$D$3:$L$48</oldFormula>
  </rdn>
  <rcv guid="{AE09ED29-F6F7-475A-B5BB-3958EA691268}" action="add"/>
</revisions>
</file>

<file path=xl/revisions/revisionLog106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7920" sId="4">
    <nc r="P4" t="inlineStr">
      <is>
        <t>Comments</t>
      </is>
    </nc>
  </rcc>
  <rfmt sheetId="4" sqref="P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10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90" wrapText="0" indent="0" justifyLastLine="0" shrinkToFit="0" readingOrder="0"/>
      <border diagonalUp="0" diagonalDown="0" outline="0">
        <left/>
        <right/>
        <top/>
        <bottom/>
      </border>
    </dxf>
  </rfmt>
  <rcc rId="27921" sId="4">
    <oc r="P11" t="inlineStr">
      <is>
        <t>NFPR2267</t>
      </is>
    </oc>
    <nc r="P11"/>
  </rcc>
  <rcc rId="27922" sId="4">
    <oc r="P15" t="inlineStr">
      <is>
        <t>NFPR2308 &amp; note Minor Loops embedded spreadsheet will need update</t>
      </is>
    </oc>
    <nc r="P15"/>
  </rcc>
  <rcc rId="27923" sId="4">
    <oc r="P17" t="inlineStr">
      <is>
        <t>NFPR2261</t>
      </is>
    </oc>
    <nc r="P17"/>
  </rcc>
  <rcc rId="27924" sId="4">
    <oc r="P23" t="inlineStr">
      <is>
        <t>NFPR2268 - only if we are otherwise updating doc</t>
      </is>
    </oc>
    <nc r="P23"/>
  </rcc>
  <rcc rId="27925" sId="4">
    <oc r="P39" t="inlineStr">
      <is>
        <t>NFPR2271, NFPR2331</t>
      </is>
    </oc>
    <nc r="P39"/>
  </rcc>
  <rcc rId="27926" sId="4">
    <oc r="I11" t="inlineStr">
      <is>
        <t>IH</t>
      </is>
    </oc>
    <nc r="I11" t="inlineStr">
      <is>
        <t>Baz</t>
      </is>
    </nc>
  </rcc>
  <rcc rId="27927" sId="4">
    <oc r="J11" t="inlineStr">
      <is>
        <t>Baz</t>
      </is>
    </oc>
    <nc r="J11" t="inlineStr">
      <is>
        <t>IH</t>
      </is>
    </nc>
  </rcc>
</revisions>
</file>

<file path=xl/revisions/revisionLog106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7928" sId="4">
    <oc r="M22">
      <v>1</v>
    </oc>
    <nc r="M22">
      <v>100</v>
    </nc>
  </rcc>
  <rcv guid="{AE09ED29-F6F7-475A-B5BB-3958EA691268}" action="delete"/>
  <rdn rId="0" localSheetId="3" customView="1" name="Z_AE09ED29_F6F7_475A_B5BB_3958EA691268_.wvu.Rows" hidden="1" oldHidden="1">
    <formula>Plan!$489:$751</formula>
    <oldFormula>Plan!$489:$751</oldFormula>
  </rdn>
  <rdn rId="0" localSheetId="3" customView="1" name="Z_AE09ED29_F6F7_475A_B5BB_3958EA691268_.wvu.Cols" hidden="1" oldHidden="1">
    <formula>Plan!$S:$U</formula>
    <oldFormula>Plan!$S:$U</oldFormula>
  </rdn>
  <rdn rId="0" localSheetId="3" customView="1" name="Z_AE09ED29_F6F7_475A_B5BB_3958EA691268_.wvu.FilterData" hidden="1" oldHidden="1">
    <formula>Plan!$A$5:$BQ$469</formula>
    <oldFormula>Plan!$A$5:$BQ$469</oldFormula>
  </rdn>
  <rdn rId="0" localSheetId="4" customView="1" name="Z_AE09ED29_F6F7_475A_B5BB_3958EA691268_.wvu.FilterData" hidden="1" oldHidden="1">
    <formula>'Delivery Docs Plan'!$I$1:$I$47</formula>
    <oldFormula>'Delivery Docs Plan'!$I$1:$I$47</oldFormula>
  </rdn>
  <rdn rId="0" localSheetId="5" customView="1" name="Z_AE09ED29_F6F7_475A_B5BB_3958EA691268_.wvu.Rows" hidden="1" oldHidden="1">
    <formula>'PR Matrix'!$1:$1</formula>
    <oldFormula>'PR Matrix'!$1:$1</oldFormula>
  </rdn>
  <rdn rId="0" localSheetId="5" customView="1" name="Z_AE09ED29_F6F7_475A_B5BB_3958EA691268_.wvu.Cols" hidden="1" oldHidden="1">
    <formula>'PR Matrix'!$JJ:$XFD</formula>
    <oldFormula>'PR Matrix'!$JJ:$XFD</oldFormula>
  </rdn>
  <rdn rId="0" localSheetId="6" customView="1" name="Z_AE09ED29_F6F7_475A_B5BB_3958EA691268_.wvu.Cols" hidden="1" oldHidden="1">
    <formula>Allocation!$L:$XFD</formula>
    <oldFormula>Allocation!$L:$XFD</oldFormula>
  </rdn>
  <rdn rId="0" localSheetId="6" customView="1" name="Z_AE09ED29_F6F7_475A_B5BB_3958EA691268_.wvu.FilterData" hidden="1" oldHidden="1">
    <formula>Allocation!$A$1:$K$1</formula>
    <oldFormula>Allocation!$A$1:$K$1</oldFormula>
  </rdn>
  <rdn rId="0" localSheetId="7" customView="1" name="Z_AE09ED29_F6F7_475A_B5BB_3958EA691268_.wvu.FilterData" hidden="1" oldHidden="1">
    <formula>'SRS Reviews'!$A$1:$S$136</formula>
    <oldFormula>'SRS Reviews'!$A$1:$S$136</oldFormula>
  </rdn>
  <rdn rId="0" localSheetId="8" customView="1" name="Z_AE09ED29_F6F7_475A_B5BB_3958EA691268_.wvu.FilterData" hidden="1" oldHidden="1">
    <formula>Estimates!$A$2:$BC$460</formula>
    <oldFormula>Estimates!$A$2:$BC$460</oldFormula>
  </rdn>
  <rdn rId="0" localSheetId="10" customView="1" name="Z_AE09ED29_F6F7_475A_B5BB_3958EA691268_.wvu.FilterData" hidden="1" oldHidden="1">
    <formula>'Open SWPRs'!$A$1:$H$615</formula>
    <oldFormula>'Open SWPRs'!$A$1:$H$615</oldFormula>
  </rdn>
  <rdn rId="0" localSheetId="12" customView="1" name="Z_AE09ED29_F6F7_475A_B5BB_3958EA691268_.wvu.FilterData" hidden="1" oldHidden="1">
    <formula>'Build Plan'!$D$3:$L$48</formula>
    <oldFormula>'Build Plan'!$D$3:$L$48</oldFormula>
  </rdn>
  <rcv guid="{AE09ED29-F6F7-475A-B5BB-3958EA691268}" action="add"/>
</revisions>
</file>

<file path=xl/revisions/revisionLog106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7941" sId="4">
    <oc r="K16">
      <v>70</v>
    </oc>
    <nc r="K16">
      <v>100</v>
    </nc>
  </rcc>
  <rcc rId="27942" sId="4">
    <nc r="L16">
      <v>1</v>
    </nc>
  </rcc>
  <rcv guid="{27A4B667-7EE5-4B37-A36E-7A71AE7736F5}" action="delete"/>
  <rdn rId="0" localSheetId="3" customView="1" name="Z_27A4B667_7EE5_4B37_A36E_7A71AE7736F5_.wvu.Rows" hidden="1" oldHidden="1">
    <formula>Plan!$489:$751</formula>
    <oldFormula>Plan!$489:$751</oldFormula>
  </rdn>
  <rdn rId="0" localSheetId="3" customView="1" name="Z_27A4B667_7EE5_4B37_A36E_7A71AE7736F5_.wvu.Cols" hidden="1" oldHidden="1">
    <formula>Plan!$S:$U,Plan!$BQ:$BT</formula>
    <oldFormula>Plan!$S:$U,Plan!$BQ:$BT</oldFormula>
  </rdn>
  <rdn rId="0" localSheetId="3" customView="1" name="Z_27A4B667_7EE5_4B37_A36E_7A71AE7736F5_.wvu.FilterData" hidden="1" oldHidden="1">
    <formula>Plan!$A$5:$BQ$469</formula>
    <oldFormula>Plan!$A$5:$BQ$469</oldFormula>
  </rdn>
  <rdn rId="0" localSheetId="4" customView="1" name="Z_27A4B667_7EE5_4B37_A36E_7A71AE7736F5_.wvu.FilterData" hidden="1" oldHidden="1">
    <formula>'Delivery Docs Plan'!$I$1:$I$47</formula>
    <oldFormula>'Delivery Docs Plan'!$I$1:$I$47</oldFormula>
  </rdn>
  <rdn rId="0" localSheetId="5" customView="1" name="Z_27A4B667_7EE5_4B37_A36E_7A71AE7736F5_.wvu.Rows" hidden="1" oldHidden="1">
    <formula>'PR Matrix'!$1:$2</formula>
    <oldFormula>'PR Matrix'!$1:$2</oldFormula>
  </rdn>
  <rdn rId="0" localSheetId="5" customView="1" name="Z_27A4B667_7EE5_4B37_A36E_7A71AE7736F5_.wvu.Cols" hidden="1" oldHidden="1">
    <formula>'PR Matrix'!$JJ:$XFD</formula>
    <oldFormula>'PR Matrix'!$JJ:$XFD</oldFormula>
  </rdn>
  <rdn rId="0" localSheetId="6" customView="1" name="Z_27A4B667_7EE5_4B37_A36E_7A71AE7736F5_.wvu.Cols" hidden="1" oldHidden="1">
    <formula>Allocation!$L:$XFD</formula>
    <oldFormula>Allocation!$L:$XFD</oldFormula>
  </rdn>
  <rdn rId="0" localSheetId="6" customView="1" name="Z_27A4B667_7EE5_4B37_A36E_7A71AE7736F5_.wvu.FilterData" hidden="1" oldHidden="1">
    <formula>Allocation!$A$1:$K$1</formula>
    <oldFormula>Allocation!$A$1:$K$1</oldFormula>
  </rdn>
  <rdn rId="0" localSheetId="7" customView="1" name="Z_27A4B667_7EE5_4B37_A36E_7A71AE7736F5_.wvu.FilterData" hidden="1" oldHidden="1">
    <formula>'SRS Reviews'!$A$1:$S$136</formula>
    <oldFormula>'SRS Reviews'!$A$1:$S$136</oldFormula>
  </rdn>
  <rdn rId="0" localSheetId="8" customView="1" name="Z_27A4B667_7EE5_4B37_A36E_7A71AE7736F5_.wvu.FilterData" hidden="1" oldHidden="1">
    <formula>Estimates!$A$2:$BC$460</formula>
    <oldFormula>Estimates!$A$2:$BC$460</oldFormula>
  </rdn>
  <rdn rId="0" localSheetId="10" customView="1" name="Z_27A4B667_7EE5_4B37_A36E_7A71AE7736F5_.wvu.FilterData" hidden="1" oldHidden="1">
    <formula>'Open SWPRs'!$A$1:$H$615</formula>
    <oldFormula>'Open SWPRs'!$A$1:$H$615</oldFormula>
  </rdn>
  <rdn rId="0" localSheetId="12" customView="1" name="Z_27A4B667_7EE5_4B37_A36E_7A71AE7736F5_.wvu.FilterData" hidden="1" oldHidden="1">
    <formula>'Build Plan'!$D$3:$L$48</formula>
    <oldFormula>'Build Plan'!$D$3:$L$48</oldFormula>
  </rdn>
  <rcv guid="{27A4B667-7EE5-4B37-A36E-7A71AE7736F5}" action="add"/>
</revisions>
</file>

<file path=xl/revisions/revisionLog107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7955" sId="4">
    <oc r="L17">
      <v>50</v>
    </oc>
    <nc r="L17">
      <v>70</v>
    </nc>
  </rcc>
</revisions>
</file>

<file path=xl/revisions/revisionLog107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7956" sId="4">
    <oc r="K19">
      <v>40</v>
    </oc>
    <nc r="K19">
      <v>100</v>
    </nc>
  </rcc>
</revisions>
</file>

<file path=xl/revisions/revisionLog107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7957" sId="4">
    <oc r="L13">
      <v>1</v>
    </oc>
    <nc r="L13">
      <v>100</v>
    </nc>
  </rcc>
  <rcv guid="{02B12058-110B-4DCD-A5EA-5F27400FB028}" action="delete"/>
  <rdn rId="0" localSheetId="3" customView="1" name="Z_02B12058_110B_4DCD_A5EA_5F27400FB028_.wvu.Rows" hidden="1" oldHidden="1">
    <formula>Plan!$489:$751</formula>
    <oldFormula>Plan!$489:$751</oldFormula>
  </rdn>
  <rdn rId="0" localSheetId="3" customView="1" name="Z_02B12058_110B_4DCD_A5EA_5F27400FB028_.wvu.Cols" hidden="1" oldHidden="1">
    <formula>Plan!$S:$U,Plan!$BQ:$BT</formula>
    <oldFormula>Plan!$S:$U,Plan!$BQ:$BT</oldFormula>
  </rdn>
  <rdn rId="0" localSheetId="3" customView="1" name="Z_02B12058_110B_4DCD_A5EA_5F27400FB028_.wvu.FilterData" hidden="1" oldHidden="1">
    <formula>Plan!$A$5:$BQ$469</formula>
    <oldFormula>Plan!$A$5:$BQ$469</oldFormula>
  </rdn>
  <rdn rId="0" localSheetId="4" customView="1" name="Z_02B12058_110B_4DCD_A5EA_5F27400FB028_.wvu.FilterData" hidden="1" oldHidden="1">
    <formula>'Delivery Docs Plan'!$I$1:$I$47</formula>
    <oldFormula>'Delivery Docs Plan'!$I$1:$I$47</oldFormula>
  </rdn>
  <rdn rId="0" localSheetId="5" customView="1" name="Z_02B12058_110B_4DCD_A5EA_5F27400FB028_.wvu.Rows" hidden="1" oldHidden="1">
    <formula>'PR Matrix'!$1:$2</formula>
    <oldFormula>'PR Matrix'!$1:$2</oldFormula>
  </rdn>
  <rdn rId="0" localSheetId="5" customView="1" name="Z_02B12058_110B_4DCD_A5EA_5F27400FB028_.wvu.Cols" hidden="1" oldHidden="1">
    <formula>'PR Matrix'!$JJ:$XFD</formula>
    <oldFormula>'PR Matrix'!$JJ:$XFD</oldFormula>
  </rdn>
  <rdn rId="0" localSheetId="6" customView="1" name="Z_02B12058_110B_4DCD_A5EA_5F27400FB028_.wvu.Cols" hidden="1" oldHidden="1">
    <formula>Allocation!$L:$XFD</formula>
    <oldFormula>Allocation!$L:$XFD</oldFormula>
  </rdn>
  <rdn rId="0" localSheetId="6" customView="1" name="Z_02B12058_110B_4DCD_A5EA_5F27400FB028_.wvu.FilterData" hidden="1" oldHidden="1">
    <formula>Allocation!$A$1:$K$1</formula>
    <oldFormula>Allocation!$A$1:$K$1</oldFormula>
  </rdn>
  <rdn rId="0" localSheetId="7" customView="1" name="Z_02B12058_110B_4DCD_A5EA_5F27400FB028_.wvu.FilterData" hidden="1" oldHidden="1">
    <formula>'SRS Reviews'!$A$1:$S$136</formula>
    <oldFormula>'SRS Reviews'!$A$1:$S$136</oldFormula>
  </rdn>
  <rdn rId="0" localSheetId="8" customView="1" name="Z_02B12058_110B_4DCD_A5EA_5F27400FB028_.wvu.FilterData" hidden="1" oldHidden="1">
    <formula>Estimates!$A$2:$BC$460</formula>
    <oldFormula>Estimates!$A$2:$BC$460</oldFormula>
  </rdn>
  <rdn rId="0" localSheetId="10" customView="1" name="Z_02B12058_110B_4DCD_A5EA_5F27400FB028_.wvu.FilterData" hidden="1" oldHidden="1">
    <formula>'Open SWPRs'!$A$1:$H$615</formula>
    <oldFormula>'Open SWPRs'!$A$1:$H$615</oldFormula>
  </rdn>
  <rdn rId="0" localSheetId="12" customView="1" name="Z_02B12058_110B_4DCD_A5EA_5F27400FB028_.wvu.FilterData" hidden="1" oldHidden="1">
    <formula>'Build Plan'!$D$3:$L$48</formula>
    <oldFormula>'Build Plan'!$D$3:$L$48</oldFormula>
  </rdn>
  <rcv guid="{02B12058-110B-4DCD-A5EA-5F27400FB028}" action="add"/>
</revisions>
</file>

<file path=xl/revisions/revisionLog107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7970" sId="4">
    <nc r="N22">
      <v>100</v>
    </nc>
  </rcc>
  <rcv guid="{6C263B97-64ED-4CE6-9B05-42BE2811A349}" action="delete"/>
  <rdn rId="0" localSheetId="3" customView="1" name="Z_6C263B97_64ED_4CE6_9B05_42BE2811A349_.wvu.Rows" hidden="1" oldHidden="1">
    <formula>Plan!$489:$751</formula>
    <oldFormula>Plan!$489:$751</oldFormula>
  </rdn>
  <rdn rId="0" localSheetId="3" customView="1" name="Z_6C263B97_64ED_4CE6_9B05_42BE2811A349_.wvu.Cols" hidden="1" oldHidden="1">
    <formula>Plan!$S:$U,Plan!$BQ:$BT</formula>
    <oldFormula>Plan!$S:$U,Plan!$BQ:$BT</oldFormula>
  </rdn>
  <rdn rId="0" localSheetId="3" customView="1" name="Z_6C263B97_64ED_4CE6_9B05_42BE2811A349_.wvu.FilterData" hidden="1" oldHidden="1">
    <formula>Plan!$A$5:$BQ$469</formula>
    <oldFormula>Plan!$A$5:$BQ$469</oldFormula>
  </rdn>
  <rdn rId="0" localSheetId="4" customView="1" name="Z_6C263B97_64ED_4CE6_9B05_42BE2811A349_.wvu.FilterData" hidden="1" oldHidden="1">
    <formula>'Delivery Docs Plan'!$I$1:$I$47</formula>
    <oldFormula>'Delivery Docs Plan'!$I$1:$I$39</oldFormula>
  </rdn>
  <rdn rId="0" localSheetId="5" customView="1" name="Z_6C263B97_64ED_4CE6_9B05_42BE2811A349_.wvu.Rows" hidden="1" oldHidden="1">
    <formula>'PR Matrix'!$1:$1</formula>
    <oldFormula>'PR Matrix'!$1:$1</oldFormula>
  </rdn>
  <rdn rId="0" localSheetId="5" customView="1" name="Z_6C263B97_64ED_4CE6_9B05_42BE2811A349_.wvu.Cols" hidden="1" oldHidden="1">
    <formula>'PR Matrix'!$JJ:$XFD</formula>
    <oldFormula>'PR Matrix'!$JJ:$XFD</oldFormula>
  </rdn>
  <rdn rId="0" localSheetId="6" customView="1" name="Z_6C263B97_64ED_4CE6_9B05_42BE2811A349_.wvu.Cols" hidden="1" oldHidden="1">
    <formula>Allocation!$L:$XFD</formula>
    <oldFormula>Allocation!$L:$XFD</oldFormula>
  </rdn>
  <rdn rId="0" localSheetId="6" customView="1" name="Z_6C263B97_64ED_4CE6_9B05_42BE2811A349_.wvu.FilterData" hidden="1" oldHidden="1">
    <formula>Allocation!$A$1:$K$1</formula>
    <oldFormula>Allocation!$A$1:$K$1</oldFormula>
  </rdn>
  <rdn rId="0" localSheetId="7" customView="1" name="Z_6C263B97_64ED_4CE6_9B05_42BE2811A349_.wvu.FilterData" hidden="1" oldHidden="1">
    <formula>'SRS Reviews'!$A$1:$S$136</formula>
    <oldFormula>'SRS Reviews'!$A$1:$S$136</oldFormula>
  </rdn>
  <rdn rId="0" localSheetId="8" customView="1" name="Z_6C263B97_64ED_4CE6_9B05_42BE2811A349_.wvu.FilterData" hidden="1" oldHidden="1">
    <formula>Estimates!$A$2:$BC$460</formula>
    <oldFormula>Estimates!$A$2:$BC$460</oldFormula>
  </rdn>
  <rdn rId="0" localSheetId="10" customView="1" name="Z_6C263B97_64ED_4CE6_9B05_42BE2811A349_.wvu.FilterData" hidden="1" oldHidden="1">
    <formula>'Open SWPRs'!$A$1:$H$615</formula>
    <oldFormula>'Open SWPRs'!$A$1:$H$615</oldFormula>
  </rdn>
  <rdn rId="0" localSheetId="12" customView="1" name="Z_6C263B97_64ED_4CE6_9B05_42BE2811A349_.wvu.FilterData" hidden="1" oldHidden="1">
    <formula>'Build Plan'!$D$3:$L$48</formula>
    <oldFormula>'Build Plan'!$D$3:$L$48</oldFormula>
  </rdn>
  <rcv guid="{6C263B97-64ED-4CE6-9B05-42BE2811A349}" action="add"/>
</revisions>
</file>

<file path=xl/revisions/revisionLog107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7983" sId="4">
    <nc r="K34">
      <v>100</v>
    </nc>
  </rcc>
  <rcc rId="27984" sId="4">
    <nc r="K37">
      <v>20</v>
    </nc>
  </rcc>
  <rdn rId="0" localSheetId="5" customView="1" name="Z_E1C450DA_5A25_49EE_AC15_82D55BC93335_.wvu.FilterData" hidden="1" oldHidden="1">
    <oldFormula>'PR Matrix'!#REF!</oldFormula>
  </rdn>
  <rcv guid="{E1C450DA-5A25-49EE-AC15-82D55BC93335}" action="delete"/>
  <rdn rId="0" localSheetId="3" customView="1" name="Z_E1C450DA_5A25_49EE_AC15_82D55BC93335_.wvu.Rows" hidden="1" oldHidden="1">
    <formula>Plan!$489:$751</formula>
    <oldFormula>Plan!$489:$751</oldFormula>
  </rdn>
  <rdn rId="0" localSheetId="3" customView="1" name="Z_E1C450DA_5A25_49EE_AC15_82D55BC93335_.wvu.Cols" hidden="1" oldHidden="1">
    <formula>Plan!$S:$U,Plan!$BQ:$BT</formula>
    <oldFormula>Plan!$S:$U,Plan!$BQ:$BT</oldFormula>
  </rdn>
  <rdn rId="0" localSheetId="3" customView="1" name="Z_E1C450DA_5A25_49EE_AC15_82D55BC93335_.wvu.FilterData" hidden="1" oldHidden="1">
    <formula>Plan!$A$5:$BQ$469</formula>
    <oldFormula>Plan!$A$5:$BQ$468</oldFormula>
  </rdn>
  <rdn rId="0" localSheetId="4" customView="1" name="Z_E1C450DA_5A25_49EE_AC15_82D55BC93335_.wvu.FilterData" hidden="1" oldHidden="1">
    <formula>'Delivery Docs Plan'!$I$1:$I$47</formula>
    <oldFormula>'Delivery Docs Plan'!$A$4:$O$38</oldFormula>
  </rdn>
  <rdn rId="0" localSheetId="5" customView="1" name="Z_E1C450DA_5A25_49EE_AC15_82D55BC93335_.wvu.Rows" hidden="1" oldHidden="1">
    <formula>'PR Matrix'!$1:$2</formula>
    <oldFormula>'PR Matrix'!$1:$2</oldFormula>
  </rdn>
  <rdn rId="0" localSheetId="5" customView="1" name="Z_E1C450DA_5A25_49EE_AC15_82D55BC93335_.wvu.Cols" hidden="1" oldHidden="1">
    <formula>'PR Matrix'!$JJ:$XFD</formula>
    <oldFormula>'PR Matrix'!$JJ:$XFD</oldFormula>
  </rdn>
  <rdn rId="0" localSheetId="6" customView="1" name="Z_E1C450DA_5A25_49EE_AC15_82D55BC93335_.wvu.Cols" hidden="1" oldHidden="1">
    <formula>Allocation!$L:$XFD</formula>
    <oldFormula>Allocation!$L:$XFD</oldFormula>
  </rdn>
  <rdn rId="0" localSheetId="6" customView="1" name="Z_E1C450DA_5A25_49EE_AC15_82D55BC93335_.wvu.FilterData" hidden="1" oldHidden="1">
    <formula>Allocation!$A$1:$K$1</formula>
    <oldFormula>Allocation!$A$1:$K$1</oldFormula>
  </rdn>
  <rdn rId="0" localSheetId="7" customView="1" name="Z_E1C450DA_5A25_49EE_AC15_82D55BC93335_.wvu.FilterData" hidden="1" oldHidden="1">
    <formula>'SRS Reviews'!$A$1:$S$136</formula>
    <oldFormula>'SRS Reviews'!$A$1:$S$136</oldFormula>
  </rdn>
  <rdn rId="0" localSheetId="8" customView="1" name="Z_E1C450DA_5A25_49EE_AC15_82D55BC93335_.wvu.FilterData" hidden="1" oldHidden="1">
    <formula>Estimates!$A$2:$BC$460</formula>
    <oldFormula>Estimates!$A$2:$BC$460</oldFormula>
  </rdn>
  <rdn rId="0" localSheetId="10" customView="1" name="Z_E1C450DA_5A25_49EE_AC15_82D55BC93335_.wvu.FilterData" hidden="1" oldHidden="1">
    <formula>'Open SWPRs'!$A$1:$H$615</formula>
    <oldFormula>'Open SWPRs'!$A$1:$H$615</oldFormula>
  </rdn>
  <rdn rId="0" localSheetId="12" customView="1" name="Z_E1C450DA_5A25_49EE_AC15_82D55BC93335_.wvu.FilterData" hidden="1" oldHidden="1">
    <formula>'Build Plan'!$D$3:$L$48</formula>
    <oldFormula>'Build Plan'!$D$3:$L$48</oldFormula>
  </rdn>
  <rcv guid="{E1C450DA-5A25-49EE-AC15-82D55BC93335}" action="add"/>
</revisions>
</file>

<file path=xl/revisions/revisionLog107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7998" sId="4">
    <nc r="L7">
      <v>100</v>
    </nc>
  </rcc>
  <rcc rId="27999" sId="4">
    <nc r="M7">
      <v>1</v>
    </nc>
  </rcc>
</revisions>
</file>

<file path=xl/revisions/revisionLog107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8000" sId="4">
    <oc r="J25" t="inlineStr">
      <is>
        <t>NT</t>
      </is>
    </oc>
    <nc r="J25" t="inlineStr">
      <is>
        <t>HG</t>
      </is>
    </nc>
  </rcc>
  <rcv guid="{02B12058-110B-4DCD-A5EA-5F27400FB028}" action="delete"/>
  <rdn rId="0" localSheetId="3" customView="1" name="Z_02B12058_110B_4DCD_A5EA_5F27400FB028_.wvu.Rows" hidden="1" oldHidden="1">
    <formula>Plan!$489:$751</formula>
    <oldFormula>Plan!$489:$751</oldFormula>
  </rdn>
  <rdn rId="0" localSheetId="3" customView="1" name="Z_02B12058_110B_4DCD_A5EA_5F27400FB028_.wvu.Cols" hidden="1" oldHidden="1">
    <formula>Plan!$S:$U,Plan!$BQ:$BT</formula>
    <oldFormula>Plan!$S:$U,Plan!$BQ:$BT</oldFormula>
  </rdn>
  <rdn rId="0" localSheetId="3" customView="1" name="Z_02B12058_110B_4DCD_A5EA_5F27400FB028_.wvu.FilterData" hidden="1" oldHidden="1">
    <formula>Plan!$A$5:$BQ$469</formula>
    <oldFormula>Plan!$A$5:$BQ$469</oldFormula>
  </rdn>
  <rdn rId="0" localSheetId="4" customView="1" name="Z_02B12058_110B_4DCD_A5EA_5F27400FB028_.wvu.FilterData" hidden="1" oldHidden="1">
    <formula>'Delivery Docs Plan'!$I$1:$I$47</formula>
    <oldFormula>'Delivery Docs Plan'!$I$1:$I$47</oldFormula>
  </rdn>
  <rdn rId="0" localSheetId="5" customView="1" name="Z_02B12058_110B_4DCD_A5EA_5F27400FB028_.wvu.Rows" hidden="1" oldHidden="1">
    <formula>'PR Matrix'!$1:$2</formula>
    <oldFormula>'PR Matrix'!$1:$2</oldFormula>
  </rdn>
  <rdn rId="0" localSheetId="5" customView="1" name="Z_02B12058_110B_4DCD_A5EA_5F27400FB028_.wvu.Cols" hidden="1" oldHidden="1">
    <formula>'PR Matrix'!$JJ:$XFD</formula>
    <oldFormula>'PR Matrix'!$JJ:$XFD</oldFormula>
  </rdn>
  <rdn rId="0" localSheetId="6" customView="1" name="Z_02B12058_110B_4DCD_A5EA_5F27400FB028_.wvu.Cols" hidden="1" oldHidden="1">
    <formula>Allocation!$L:$XFD</formula>
    <oldFormula>Allocation!$L:$XFD</oldFormula>
  </rdn>
  <rdn rId="0" localSheetId="6" customView="1" name="Z_02B12058_110B_4DCD_A5EA_5F27400FB028_.wvu.FilterData" hidden="1" oldHidden="1">
    <formula>Allocation!$A$1:$K$1</formula>
    <oldFormula>Allocation!$A$1:$K$1</oldFormula>
  </rdn>
  <rdn rId="0" localSheetId="7" customView="1" name="Z_02B12058_110B_4DCD_A5EA_5F27400FB028_.wvu.FilterData" hidden="1" oldHidden="1">
    <formula>'SRS Reviews'!$A$1:$S$136</formula>
    <oldFormula>'SRS Reviews'!$A$1:$S$136</oldFormula>
  </rdn>
  <rdn rId="0" localSheetId="8" customView="1" name="Z_02B12058_110B_4DCD_A5EA_5F27400FB028_.wvu.FilterData" hidden="1" oldHidden="1">
    <formula>Estimates!$A$2:$BC$460</formula>
    <oldFormula>Estimates!$A$2:$BC$460</oldFormula>
  </rdn>
  <rdn rId="0" localSheetId="10" customView="1" name="Z_02B12058_110B_4DCD_A5EA_5F27400FB028_.wvu.FilterData" hidden="1" oldHidden="1">
    <formula>'Open SWPRs'!$A$1:$H$615</formula>
    <oldFormula>'Open SWPRs'!$A$1:$H$615</oldFormula>
  </rdn>
  <rdn rId="0" localSheetId="12" customView="1" name="Z_02B12058_110B_4DCD_A5EA_5F27400FB028_.wvu.FilterData" hidden="1" oldHidden="1">
    <formula>'Build Plan'!$D$3:$L$48</formula>
    <oldFormula>'Build Plan'!$D$3:$L$48</oldFormula>
  </rdn>
  <rcv guid="{02B12058-110B-4DCD-A5EA-5F27400FB028}" action="add"/>
</revisions>
</file>

<file path=xl/revisions/revisionLog107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8013" sId="4">
    <nc r="L19">
      <v>20</v>
    </nc>
  </rcc>
  <rcv guid="{38797761-B6E7-4EBC-86AC-BCA6FEF8021E}" action="delete"/>
  <rdn rId="0" localSheetId="3" customView="1" name="Z_38797761_B6E7_4EBC_86AC_BCA6FEF8021E_.wvu.Rows" hidden="1" oldHidden="1">
    <formula>Plan!$489:$751</formula>
    <oldFormula>Plan!$489:$751</oldFormula>
  </rdn>
  <rdn rId="0" localSheetId="3" customView="1" name="Z_38797761_B6E7_4EBC_86AC_BCA6FEF8021E_.wvu.Cols" hidden="1" oldHidden="1">
    <formula>Plan!$S:$U,Plan!$AL:$AL,Plan!$AN:$AO,Plan!$BQ:$BT</formula>
    <oldFormula>Plan!$S:$U,Plan!$AL:$AL,Plan!$AN:$AO,Plan!$BQ:$BT</oldFormula>
  </rdn>
  <rdn rId="0" localSheetId="3" customView="1" name="Z_38797761_B6E7_4EBC_86AC_BCA6FEF8021E_.wvu.FilterData" hidden="1" oldHidden="1">
    <formula>Plan!$BG$5:$BQ$469</formula>
    <oldFormula>Plan!$BG$5:$BQ$469</oldFormula>
  </rdn>
  <rdn rId="0" localSheetId="4" customView="1" name="Z_38797761_B6E7_4EBC_86AC_BCA6FEF8021E_.wvu.FilterData" hidden="1" oldHidden="1">
    <formula>'Delivery Docs Plan'!$I$1:$I$47</formula>
    <oldFormula>'Delivery Docs Plan'!$I$1:$I$47</oldFormula>
  </rdn>
  <rdn rId="0" localSheetId="5" customView="1" name="Z_38797761_B6E7_4EBC_86AC_BCA6FEF8021E_.wvu.Rows" hidden="1" oldHidden="1">
    <formula>'PR Matrix'!$1:$2</formula>
    <oldFormula>'PR Matrix'!$1:$2</oldFormula>
  </rdn>
  <rdn rId="0" localSheetId="5" customView="1" name="Z_38797761_B6E7_4EBC_86AC_BCA6FEF8021E_.wvu.Cols" hidden="1" oldHidden="1">
    <formula>'PR Matrix'!$JJ:$XFD</formula>
    <oldFormula>'PR Matrix'!$JJ:$XFD</oldFormula>
  </rdn>
  <rdn rId="0" localSheetId="6" customView="1" name="Z_38797761_B6E7_4EBC_86AC_BCA6FEF8021E_.wvu.Cols" hidden="1" oldHidden="1">
    <formula>Allocation!$L:$XFD</formula>
    <oldFormula>Allocation!$L:$XFD</oldFormula>
  </rdn>
  <rdn rId="0" localSheetId="6" customView="1" name="Z_38797761_B6E7_4EBC_86AC_BCA6FEF8021E_.wvu.FilterData" hidden="1" oldHidden="1">
    <formula>Allocation!$A$1:$K$1</formula>
    <oldFormula>Allocation!$A$1:$K$1</oldFormula>
  </rdn>
  <rdn rId="0" localSheetId="7" customView="1" name="Z_38797761_B6E7_4EBC_86AC_BCA6FEF8021E_.wvu.FilterData" hidden="1" oldHidden="1">
    <formula>'SRS Reviews'!$A$1:$S$136</formula>
    <oldFormula>'SRS Reviews'!$A$1:$S$136</oldFormula>
  </rdn>
  <rdn rId="0" localSheetId="8" customView="1" name="Z_38797761_B6E7_4EBC_86AC_BCA6FEF8021E_.wvu.FilterData" hidden="1" oldHidden="1">
    <formula>Estimates!$A$2:$BC$460</formula>
    <oldFormula>Estimates!$A$2:$BC$460</oldFormula>
  </rdn>
  <rdn rId="0" localSheetId="10" customView="1" name="Z_38797761_B6E7_4EBC_86AC_BCA6FEF8021E_.wvu.FilterData" hidden="1" oldHidden="1">
    <formula>'Open SWPRs'!$A$1:$H$615</formula>
    <oldFormula>'Open SWPRs'!$A$1:$H$615</oldFormula>
  </rdn>
  <rdn rId="0" localSheetId="12" customView="1" name="Z_38797761_B6E7_4EBC_86AC_BCA6FEF8021E_.wvu.FilterData" hidden="1" oldHidden="1">
    <formula>'Build Plan'!$D$3:$L$48</formula>
    <oldFormula>'Build Plan'!$D$3:$L$48</oldFormula>
  </rdn>
  <rcv guid="{38797761-B6E7-4EBC-86AC-BCA6FEF8021E}" action="add"/>
</revisions>
</file>

<file path=xl/revisions/revisionLog107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8026" sId="4">
    <oc r="I40" t="inlineStr">
      <is>
        <t>n/a</t>
      </is>
    </oc>
    <nc r="I40" t="inlineStr">
      <is>
        <t>HG</t>
      </is>
    </nc>
  </rcc>
  <rcc rId="28027" sId="4">
    <nc r="K40">
      <v>100</v>
    </nc>
  </rcc>
  <rfmt sheetId="4" sqref="K4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indexed="22"/>
        </patternFill>
      </fill>
      <border diagonalUp="0" diagonalDown="0" outline="0">
        <left/>
        <right/>
        <top/>
        <bottom/>
      </border>
    </dxf>
  </rfmt>
  <rcc rId="28028" sId="4" numFmtId="19">
    <nc r="L32">
      <v>100</v>
    </nc>
  </rcc>
  <rfmt sheetId="4" sqref="L32">
    <dxf>
      <numFmt numFmtId="0" formatCode="General"/>
    </dxf>
  </rfmt>
  <rcv guid="{4C910842-2C9A-49B1-8859-E7171BF1B407}" action="delete"/>
  <rdn rId="0" localSheetId="3" customView="1" name="Z_4C910842_2C9A_49B1_8859_E7171BF1B407_.wvu.Rows" hidden="1" oldHidden="1">
    <formula>Plan!$489:$751</formula>
    <oldFormula>Plan!$489:$751</oldFormula>
  </rdn>
  <rdn rId="0" localSheetId="3" customView="1" name="Z_4C910842_2C9A_49B1_8859_E7171BF1B407_.wvu.Cols" hidden="1" oldHidden="1">
    <formula>Plan!$S:$U</formula>
    <oldFormula>Plan!$S:$U</oldFormula>
  </rdn>
  <rdn rId="0" localSheetId="3" customView="1" name="Z_4C910842_2C9A_49B1_8859_E7171BF1B407_.wvu.FilterData" hidden="1" oldHidden="1">
    <formula>Plan!$A$5:$BQ$469</formula>
    <oldFormula>Plan!$A$5:$BQ$469</oldFormula>
  </rdn>
  <rdn rId="0" localSheetId="4" customView="1" name="Z_4C910842_2C9A_49B1_8859_E7171BF1B407_.wvu.FilterData" hidden="1" oldHidden="1">
    <formula>'Delivery Docs Plan'!$I$1:$I$47</formula>
    <oldFormula>'Delivery Docs Plan'!$I$1:$I$39</oldFormula>
  </rdn>
  <rdn rId="0" localSheetId="5" customView="1" name="Z_4C910842_2C9A_49B1_8859_E7171BF1B407_.wvu.Rows" hidden="1" oldHidden="1">
    <formula>'PR Matrix'!$1:$1</formula>
    <oldFormula>'PR Matrix'!$1:$1</oldFormula>
  </rdn>
  <rdn rId="0" localSheetId="5" customView="1" name="Z_4C910842_2C9A_49B1_8859_E7171BF1B407_.wvu.Cols" hidden="1" oldHidden="1">
    <formula>'PR Matrix'!$JJ:$XFD</formula>
    <oldFormula>'PR Matrix'!$JJ:$XFD</oldFormula>
  </rdn>
  <rdn rId="0" localSheetId="6" customView="1" name="Z_4C910842_2C9A_49B1_8859_E7171BF1B407_.wvu.Cols" hidden="1" oldHidden="1">
    <formula>Allocation!$L:$XFD</formula>
    <oldFormula>Allocation!$L:$XFD</oldFormula>
  </rdn>
  <rdn rId="0" localSheetId="6" customView="1" name="Z_4C910842_2C9A_49B1_8859_E7171BF1B407_.wvu.FilterData" hidden="1" oldHidden="1">
    <formula>Allocation!$A$1:$K$1</formula>
    <oldFormula>Allocation!$A$1:$K$1</oldFormula>
  </rdn>
  <rdn rId="0" localSheetId="7" customView="1" name="Z_4C910842_2C9A_49B1_8859_E7171BF1B407_.wvu.FilterData" hidden="1" oldHidden="1">
    <formula>'SRS Reviews'!$A$1:$S$136</formula>
    <oldFormula>'SRS Reviews'!$A$1:$S$136</oldFormula>
  </rdn>
  <rdn rId="0" localSheetId="8" customView="1" name="Z_4C910842_2C9A_49B1_8859_E7171BF1B407_.wvu.FilterData" hidden="1" oldHidden="1">
    <formula>Estimates!$A$2:$BC$460</formula>
    <oldFormula>Estimates!$A$2:$BC$460</oldFormula>
  </rdn>
  <rdn rId="0" localSheetId="10" customView="1" name="Z_4C910842_2C9A_49B1_8859_E7171BF1B407_.wvu.FilterData" hidden="1" oldHidden="1">
    <formula>'Open SWPRs'!$A$1:$H$615</formula>
    <oldFormula>'Open SWPRs'!$A$1:$H$615</oldFormula>
  </rdn>
  <rdn rId="0" localSheetId="12" customView="1" name="Z_4C910842_2C9A_49B1_8859_E7171BF1B407_.wvu.FilterData" hidden="1" oldHidden="1">
    <formula>'Build Plan'!$D$3:$L$48</formula>
    <oldFormula>'Build Plan'!$D$3:$L$48</oldFormula>
  </rdn>
  <rcv guid="{4C910842-2C9A-49B1-8859-E7171BF1B407}" action="add"/>
</revisions>
</file>

<file path=xl/revisions/revisionLog107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8041" sId="4">
    <oc r="L15">
      <v>1</v>
    </oc>
    <nc r="L15">
      <v>100</v>
    </nc>
  </rcc>
  <rcv guid="{AE09ED29-F6F7-475A-B5BB-3958EA691268}" action="delete"/>
  <rdn rId="0" localSheetId="3" customView="1" name="Z_AE09ED29_F6F7_475A_B5BB_3958EA691268_.wvu.Rows" hidden="1" oldHidden="1">
    <formula>Plan!$489:$751</formula>
    <oldFormula>Plan!$489:$751</oldFormula>
  </rdn>
  <rdn rId="0" localSheetId="3" customView="1" name="Z_AE09ED29_F6F7_475A_B5BB_3958EA691268_.wvu.Cols" hidden="1" oldHidden="1">
    <formula>Plan!$S:$U</formula>
    <oldFormula>Plan!$S:$U</oldFormula>
  </rdn>
  <rdn rId="0" localSheetId="3" customView="1" name="Z_AE09ED29_F6F7_475A_B5BB_3958EA691268_.wvu.FilterData" hidden="1" oldHidden="1">
    <formula>Plan!$A$5:$BQ$469</formula>
    <oldFormula>Plan!$A$5:$BQ$469</oldFormula>
  </rdn>
  <rdn rId="0" localSheetId="4" customView="1" name="Z_AE09ED29_F6F7_475A_B5BB_3958EA691268_.wvu.FilterData" hidden="1" oldHidden="1">
    <formula>'Delivery Docs Plan'!$I$1:$I$47</formula>
    <oldFormula>'Delivery Docs Plan'!$I$1:$I$47</oldFormula>
  </rdn>
  <rdn rId="0" localSheetId="5" customView="1" name="Z_AE09ED29_F6F7_475A_B5BB_3958EA691268_.wvu.Rows" hidden="1" oldHidden="1">
    <formula>'PR Matrix'!$1:$1</formula>
    <oldFormula>'PR Matrix'!$1:$1</oldFormula>
  </rdn>
  <rdn rId="0" localSheetId="5" customView="1" name="Z_AE09ED29_F6F7_475A_B5BB_3958EA691268_.wvu.Cols" hidden="1" oldHidden="1">
    <formula>'PR Matrix'!$JJ:$XFD</formula>
    <oldFormula>'PR Matrix'!$JJ:$XFD</oldFormula>
  </rdn>
  <rdn rId="0" localSheetId="6" customView="1" name="Z_AE09ED29_F6F7_475A_B5BB_3958EA691268_.wvu.Cols" hidden="1" oldHidden="1">
    <formula>Allocation!$L:$XFD</formula>
    <oldFormula>Allocation!$L:$XFD</oldFormula>
  </rdn>
  <rdn rId="0" localSheetId="6" customView="1" name="Z_AE09ED29_F6F7_475A_B5BB_3958EA691268_.wvu.FilterData" hidden="1" oldHidden="1">
    <formula>Allocation!$A$1:$K$1</formula>
    <oldFormula>Allocation!$A$1:$K$1</oldFormula>
  </rdn>
  <rdn rId="0" localSheetId="7" customView="1" name="Z_AE09ED29_F6F7_475A_B5BB_3958EA691268_.wvu.FilterData" hidden="1" oldHidden="1">
    <formula>'SRS Reviews'!$A$1:$S$136</formula>
    <oldFormula>'SRS Reviews'!$A$1:$S$136</oldFormula>
  </rdn>
  <rdn rId="0" localSheetId="8" customView="1" name="Z_AE09ED29_F6F7_475A_B5BB_3958EA691268_.wvu.FilterData" hidden="1" oldHidden="1">
    <formula>Estimates!$A$2:$BC$460</formula>
    <oldFormula>Estimates!$A$2:$BC$460</oldFormula>
  </rdn>
  <rdn rId="0" localSheetId="10" customView="1" name="Z_AE09ED29_F6F7_475A_B5BB_3958EA691268_.wvu.FilterData" hidden="1" oldHidden="1">
    <formula>'Open SWPRs'!$A$1:$H$615</formula>
    <oldFormula>'Open SWPRs'!$A$1:$H$615</oldFormula>
  </rdn>
  <rdn rId="0" localSheetId="12" customView="1" name="Z_AE09ED29_F6F7_475A_B5BB_3958EA691268_.wvu.FilterData" hidden="1" oldHidden="1">
    <formula>'Build Plan'!$D$3:$L$48</formula>
    <oldFormula>'Build Plan'!$D$3:$L$48</oldFormula>
  </rdn>
  <rcv guid="{AE09ED29-F6F7-475A-B5BB-3958EA691268}" action="add"/>
</revisions>
</file>

<file path=xl/revisions/revisionLog108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8054" sId="4">
    <oc r="K38">
      <v>1</v>
    </oc>
    <nc r="K38">
      <v>100</v>
    </nc>
  </rcc>
</revisions>
</file>

<file path=xl/revisions/revisionLog108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8055" sId="4">
    <nc r="P15" t="inlineStr">
      <is>
        <t>NFPR 2308</t>
      </is>
    </nc>
  </rcc>
  <rcc rId="28056" sId="4">
    <nc r="P17" t="inlineStr">
      <is>
        <t>NFPR 2261</t>
      </is>
    </nc>
  </rcc>
</revisions>
</file>

<file path=xl/revisions/revisionLog108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8057" sId="4">
    <oc r="K37">
      <v>20</v>
    </oc>
    <nc r="K37">
      <v>100</v>
    </nc>
  </rcc>
  <rcv guid="{E1C450DA-5A25-49EE-AC15-82D55BC93335}" action="delete"/>
  <rdn rId="0" localSheetId="3" customView="1" name="Z_E1C450DA_5A25_49EE_AC15_82D55BC93335_.wvu.Rows" hidden="1" oldHidden="1">
    <formula>Plan!$489:$751</formula>
    <oldFormula>Plan!$489:$751</oldFormula>
  </rdn>
  <rdn rId="0" localSheetId="3" customView="1" name="Z_E1C450DA_5A25_49EE_AC15_82D55BC93335_.wvu.Cols" hidden="1" oldHidden="1">
    <formula>Plan!$S:$U,Plan!$BQ:$BT</formula>
    <oldFormula>Plan!$S:$U,Plan!$BQ:$BT</oldFormula>
  </rdn>
  <rdn rId="0" localSheetId="3" customView="1" name="Z_E1C450DA_5A25_49EE_AC15_82D55BC93335_.wvu.FilterData" hidden="1" oldHidden="1">
    <formula>Plan!$A$5:$BQ$469</formula>
    <oldFormula>Plan!$A$5:$BQ$469</oldFormula>
  </rdn>
  <rdn rId="0" localSheetId="4" customView="1" name="Z_E1C450DA_5A25_49EE_AC15_82D55BC93335_.wvu.FilterData" hidden="1" oldHidden="1">
    <formula>'Delivery Docs Plan'!$I$1:$I$47</formula>
    <oldFormula>'Delivery Docs Plan'!$I$1:$I$47</oldFormula>
  </rdn>
  <rdn rId="0" localSheetId="5" customView="1" name="Z_E1C450DA_5A25_49EE_AC15_82D55BC93335_.wvu.Rows" hidden="1" oldHidden="1">
    <formula>'PR Matrix'!$1:$2</formula>
    <oldFormula>'PR Matrix'!$1:$2</oldFormula>
  </rdn>
  <rdn rId="0" localSheetId="5" customView="1" name="Z_E1C450DA_5A25_49EE_AC15_82D55BC93335_.wvu.Cols" hidden="1" oldHidden="1">
    <formula>'PR Matrix'!$JJ:$XFD</formula>
    <oldFormula>'PR Matrix'!$JJ:$XFD</oldFormula>
  </rdn>
  <rdn rId="0" localSheetId="6" customView="1" name="Z_E1C450DA_5A25_49EE_AC15_82D55BC93335_.wvu.Cols" hidden="1" oldHidden="1">
    <formula>Allocation!$L:$XFD</formula>
    <oldFormula>Allocation!$L:$XFD</oldFormula>
  </rdn>
  <rdn rId="0" localSheetId="6" customView="1" name="Z_E1C450DA_5A25_49EE_AC15_82D55BC93335_.wvu.FilterData" hidden="1" oldHidden="1">
    <formula>Allocation!$A$1:$K$1</formula>
    <oldFormula>Allocation!$A$1:$K$1</oldFormula>
  </rdn>
  <rdn rId="0" localSheetId="7" customView="1" name="Z_E1C450DA_5A25_49EE_AC15_82D55BC93335_.wvu.FilterData" hidden="1" oldHidden="1">
    <formula>'SRS Reviews'!$A$1:$S$136</formula>
    <oldFormula>'SRS Reviews'!$A$1:$S$136</oldFormula>
  </rdn>
  <rdn rId="0" localSheetId="8" customView="1" name="Z_E1C450DA_5A25_49EE_AC15_82D55BC93335_.wvu.FilterData" hidden="1" oldHidden="1">
    <formula>Estimates!$A$2:$BC$460</formula>
    <oldFormula>Estimates!$A$2:$BC$460</oldFormula>
  </rdn>
  <rdn rId="0" localSheetId="10" customView="1" name="Z_E1C450DA_5A25_49EE_AC15_82D55BC93335_.wvu.FilterData" hidden="1" oldHidden="1">
    <formula>'Open SWPRs'!$A$1:$H$615</formula>
    <oldFormula>'Open SWPRs'!$A$1:$H$615</oldFormula>
  </rdn>
  <rdn rId="0" localSheetId="12" customView="1" name="Z_E1C450DA_5A25_49EE_AC15_82D55BC93335_.wvu.FilterData" hidden="1" oldHidden="1">
    <formula>'Build Plan'!$D$3:$L$48</formula>
    <oldFormula>'Build Plan'!$D$3:$L$48</oldFormula>
  </rdn>
  <rcv guid="{E1C450DA-5A25-49EE-AC15-82D55BC93335}" action="add"/>
</revisions>
</file>

<file path=xl/revisions/revisionLog108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8070" sId="4">
    <oc r="B36" t="inlineStr">
      <is>
        <t>Build Witness with QA</t>
      </is>
    </oc>
    <nc r="B36" t="inlineStr">
      <is>
        <t>Build Witness/Review with QA</t>
      </is>
    </nc>
  </rcc>
  <rcc rId="28071" sId="4">
    <oc r="I36" t="inlineStr">
      <is>
        <t>Baz</t>
      </is>
    </oc>
    <nc r="I36" t="inlineStr">
      <is>
        <t>IH</t>
      </is>
    </nc>
  </rcc>
</revisions>
</file>

<file path=xl/revisions/revisionLog108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8072" sId="4">
    <oc r="J6" t="inlineStr">
      <is>
        <t>LC</t>
      </is>
    </oc>
    <nc r="J6" t="inlineStr">
      <is>
        <t>Baz</t>
      </is>
    </nc>
  </rcc>
</revisions>
</file>

<file path=xl/revisions/revisionLog108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8073" sId="4">
    <oc r="M7">
      <v>1</v>
    </oc>
    <nc r="M7">
      <v>100</v>
    </nc>
  </rcc>
  <rcc rId="28074" sId="4">
    <nc r="N7">
      <v>1</v>
    </nc>
  </rcc>
</revisions>
</file>

<file path=xl/revisions/revisionLog108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8075" sId="4">
    <nc r="O22">
      <v>100</v>
    </nc>
  </rcc>
</revisions>
</file>

<file path=xl/revisions/revisionLog108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8076" sId="4">
    <oc r="M7">
      <v>100</v>
    </oc>
    <nc r="M7">
      <v>80</v>
    </nc>
  </rcc>
  <rcc rId="28077" sId="4">
    <oc r="N7">
      <v>1</v>
    </oc>
    <nc r="N7">
      <v>80</v>
    </nc>
  </rcc>
  <rcc rId="28078" sId="4">
    <nc r="L38">
      <v>100</v>
    </nc>
  </rcc>
  <rcc rId="28079" sId="4">
    <nc r="M38">
      <v>100</v>
    </nc>
  </rcc>
  <rcc rId="28080" sId="4">
    <nc r="N38">
      <v>90</v>
    </nc>
  </rcc>
  <rcmt sheetId="4" cell="N38" guid="{501C503E-C74B-4FAF-8A98-0D8B34D9127E}" author="Pemberton, Craig" newLength="50"/>
  <rcv guid="{3ACD5A93-9B0E-40EA-8179-EDF0714A0F5F}" action="delete"/>
  <rdn rId="0" localSheetId="3" customView="1" name="Z_3ACD5A93_9B0E_40EA_8179_EDF0714A0F5F_.wvu.Rows" hidden="1" oldHidden="1">
    <formula>Plan!$489:$751</formula>
    <oldFormula>Plan!$489:$751</oldFormula>
  </rdn>
  <rdn rId="0" localSheetId="3" customView="1" name="Z_3ACD5A93_9B0E_40EA_8179_EDF0714A0F5F_.wvu.Cols" hidden="1" oldHidden="1">
    <formula>Plan!$S:$U,Plan!$BQ:$BT</formula>
    <oldFormula>Plan!$S:$U,Plan!$BQ:$BT</oldFormula>
  </rdn>
  <rdn rId="0" localSheetId="3" customView="1" name="Z_3ACD5A93_9B0E_40EA_8179_EDF0714A0F5F_.wvu.FilterData" hidden="1" oldHidden="1">
    <formula>Plan!$A$5:$BQ$469</formula>
    <oldFormula>Plan!$A$5:$BQ$469</oldFormula>
  </rdn>
  <rdn rId="0" localSheetId="4" customView="1" name="Z_3ACD5A93_9B0E_40EA_8179_EDF0714A0F5F_.wvu.FilterData" hidden="1" oldHidden="1">
    <formula>'Delivery Docs Plan'!$I$1:$I$47</formula>
    <oldFormula>'Delivery Docs Plan'!$I$1:$I$47</oldFormula>
  </rdn>
  <rdn rId="0" localSheetId="5" customView="1" name="Z_3ACD5A93_9B0E_40EA_8179_EDF0714A0F5F_.wvu.Rows" hidden="1" oldHidden="1">
    <formula>'PR Matrix'!$1:$1</formula>
    <oldFormula>'PR Matrix'!$1:$1</oldFormula>
  </rdn>
  <rdn rId="0" localSheetId="5" customView="1" name="Z_3ACD5A93_9B0E_40EA_8179_EDF0714A0F5F_.wvu.Cols" hidden="1" oldHidden="1">
    <formula>'PR Matrix'!$JJ:$XFD</formula>
    <oldFormula>'PR Matrix'!$JJ:$XFD</oldFormula>
  </rdn>
  <rdn rId="0" localSheetId="6" customView="1" name="Z_3ACD5A93_9B0E_40EA_8179_EDF0714A0F5F_.wvu.Cols" hidden="1" oldHidden="1">
    <formula>Allocation!$L:$XFD</formula>
    <oldFormula>Allocation!$L:$XFD</oldFormula>
  </rdn>
  <rdn rId="0" localSheetId="6" customView="1" name="Z_3ACD5A93_9B0E_40EA_8179_EDF0714A0F5F_.wvu.FilterData" hidden="1" oldHidden="1">
    <formula>Allocation!$A$1:$K$1</formula>
    <oldFormula>Allocation!$A$1:$K$1</oldFormula>
  </rdn>
  <rdn rId="0" localSheetId="7" customView="1" name="Z_3ACD5A93_9B0E_40EA_8179_EDF0714A0F5F_.wvu.FilterData" hidden="1" oldHidden="1">
    <formula>'SRS Reviews'!$A$1:$S$136</formula>
    <oldFormula>'SRS Reviews'!$A$1:$S$136</oldFormula>
  </rdn>
  <rdn rId="0" localSheetId="8" customView="1" name="Z_3ACD5A93_9B0E_40EA_8179_EDF0714A0F5F_.wvu.FilterData" hidden="1" oldHidden="1">
    <formula>Estimates!$A$2:$BC$460</formula>
    <oldFormula>Estimates!$A$2:$BC$460</oldFormula>
  </rdn>
  <rdn rId="0" localSheetId="10" customView="1" name="Z_3ACD5A93_9B0E_40EA_8179_EDF0714A0F5F_.wvu.FilterData" hidden="1" oldHidden="1">
    <formula>'Open SWPRs'!$A$1:$H$615</formula>
    <oldFormula>'Open SWPRs'!$A$1:$H$615</oldFormula>
  </rdn>
  <rdn rId="0" localSheetId="12" customView="1" name="Z_3ACD5A93_9B0E_40EA_8179_EDF0714A0F5F_.wvu.FilterData" hidden="1" oldHidden="1">
    <formula>'Build Plan'!$D$3:$L$48</formula>
    <oldFormula>'Build Plan'!$D$3:$L$48</oldFormula>
  </rdn>
  <rcv guid="{3ACD5A93-9B0E-40EA-8179-EDF0714A0F5F}" action="add"/>
</revisions>
</file>

<file path=xl/revisions/revisionLog108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8093" sId="3">
    <nc r="BV13" t="inlineStr">
      <is>
        <t>TCS</t>
      </is>
    </nc>
  </rcc>
  <rcc rId="28094" sId="3">
    <nc r="BW13" t="inlineStr">
      <is>
        <t>UK</t>
      </is>
    </nc>
  </rcc>
  <rcc rId="28095" sId="3">
    <nc r="BW21" t="inlineStr">
      <is>
        <t>UK</t>
      </is>
    </nc>
  </rcc>
  <rcc rId="28096" sId="3">
    <nc r="BW64" t="inlineStr">
      <is>
        <t>UK</t>
      </is>
    </nc>
  </rcc>
  <rcc rId="28097" sId="3">
    <nc r="BW73" t="inlineStr">
      <is>
        <t>RRB</t>
      </is>
    </nc>
  </rcc>
  <rcc rId="28098" sId="3">
    <nc r="BW77" t="inlineStr">
      <is>
        <t>RRB</t>
      </is>
    </nc>
  </rcc>
  <rcc rId="28099" sId="3">
    <nc r="BW135" t="inlineStr">
      <is>
        <t>UK</t>
      </is>
    </nc>
  </rcc>
  <rcc rId="28100" sId="3">
    <nc r="BW136" t="inlineStr">
      <is>
        <t>UK</t>
      </is>
    </nc>
  </rcc>
  <rcc rId="28101" sId="3">
    <nc r="BW168" t="inlineStr">
      <is>
        <t>UK</t>
      </is>
    </nc>
  </rcc>
  <rcc rId="28102" sId="3">
    <nc r="BV64" t="inlineStr">
      <is>
        <t>RRB</t>
      </is>
    </nc>
  </rcc>
  <rcc rId="28103" sId="3">
    <nc r="BV73" t="inlineStr">
      <is>
        <t>UK</t>
      </is>
    </nc>
  </rcc>
  <rcc rId="28104" sId="3">
    <nc r="BV77" t="inlineStr">
      <is>
        <t>UK</t>
      </is>
    </nc>
  </rcc>
  <rcc rId="28105" sId="3">
    <nc r="BV135" t="inlineStr">
      <is>
        <t>TCS</t>
      </is>
    </nc>
  </rcc>
  <rcc rId="28106" sId="3">
    <nc r="BV136" t="inlineStr">
      <is>
        <t>TCS</t>
      </is>
    </nc>
  </rcc>
  <rcc rId="28107" sId="3">
    <nc r="BV21" t="inlineStr">
      <is>
        <t>RRB</t>
      </is>
    </nc>
  </rcc>
  <rcc rId="28108" sId="3">
    <nc r="BV168" t="inlineStr">
      <is>
        <t>RRB</t>
      </is>
    </nc>
  </rcc>
  <rcc rId="28109" sId="3">
    <nc r="BV170" t="inlineStr">
      <is>
        <t>TCS</t>
      </is>
    </nc>
  </rcc>
  <rcc rId="28110" sId="3">
    <nc r="BW170" t="inlineStr">
      <is>
        <t>TCS</t>
      </is>
    </nc>
  </rcc>
  <rcc rId="28111" sId="3">
    <nc r="BV171" t="inlineStr">
      <is>
        <t>TCS</t>
      </is>
    </nc>
  </rcc>
  <rcc rId="28112" sId="3">
    <nc r="BV180" t="inlineStr">
      <is>
        <t>TCS</t>
      </is>
    </nc>
  </rcc>
  <rcc rId="28113" sId="3">
    <nc r="BW171" t="inlineStr">
      <is>
        <t>TCS</t>
      </is>
    </nc>
  </rcc>
  <rcc rId="28114" sId="3">
    <nc r="BW173" t="inlineStr">
      <is>
        <t>TCS</t>
      </is>
    </nc>
  </rcc>
  <rcc rId="28115" sId="3">
    <nc r="BW180" t="inlineStr">
      <is>
        <t>TCS</t>
      </is>
    </nc>
  </rcc>
  <rcc rId="28116" sId="3">
    <nc r="BV172" t="inlineStr">
      <is>
        <t>TCS</t>
      </is>
    </nc>
  </rcc>
  <rcc rId="28117" sId="3">
    <nc r="BW172" t="inlineStr">
      <is>
        <t>TCS</t>
      </is>
    </nc>
  </rcc>
  <rcc rId="28118" sId="3">
    <nc r="BV173" t="inlineStr">
      <is>
        <t>TCS</t>
      </is>
    </nc>
  </rcc>
  <rcc rId="28119" sId="3">
    <nc r="BV181" t="inlineStr">
      <is>
        <t>TCS</t>
      </is>
    </nc>
  </rcc>
  <rcc rId="28120" sId="3">
    <nc r="BW181" t="inlineStr">
      <is>
        <t>TCS</t>
      </is>
    </nc>
  </rcc>
  <rcc rId="28121" sId="3">
    <nc r="BV187" t="inlineStr">
      <is>
        <t>RRB</t>
      </is>
    </nc>
  </rcc>
  <rcc rId="28122" sId="3">
    <nc r="BW187" t="inlineStr">
      <is>
        <t>UK</t>
      </is>
    </nc>
  </rcc>
  <rcc rId="28123" sId="3">
    <nc r="BW209" t="inlineStr">
      <is>
        <t>UK</t>
      </is>
    </nc>
  </rcc>
  <rcc rId="28124" sId="3">
    <nc r="BV209" t="inlineStr">
      <is>
        <t>RRB</t>
      </is>
    </nc>
  </rcc>
  <rcc rId="28125" sId="3">
    <nc r="BV226" t="inlineStr">
      <is>
        <t>UK</t>
      </is>
    </nc>
  </rcc>
  <rcc rId="28126" sId="3">
    <nc r="BW226" t="inlineStr">
      <is>
        <t>RRB</t>
      </is>
    </nc>
  </rcc>
  <rcc rId="28127" sId="3">
    <nc r="BV298" t="inlineStr">
      <is>
        <t>TCS</t>
      </is>
    </nc>
  </rcc>
  <rcc rId="28128" sId="3">
    <nc r="BW298" t="inlineStr">
      <is>
        <t>UK</t>
      </is>
    </nc>
  </rcc>
  <rcc rId="28129" sId="3">
    <nc r="BW316" t="inlineStr">
      <is>
        <t>UK</t>
      </is>
    </nc>
  </rcc>
  <rcc rId="28130" sId="3">
    <nc r="BV316" t="inlineStr">
      <is>
        <t>RRB</t>
      </is>
    </nc>
  </rcc>
  <rcc rId="28131" sId="3">
    <nc r="BV297" t="inlineStr">
      <is>
        <t>TCS</t>
      </is>
    </nc>
  </rcc>
  <rcc rId="28132" sId="3">
    <nc r="BW299" t="inlineStr">
      <is>
        <t>SP</t>
      </is>
    </nc>
  </rcc>
  <rcc rId="28133" sId="3">
    <nc r="BW313" t="inlineStr">
      <is>
        <t>TCS</t>
      </is>
    </nc>
  </rcc>
  <rcc rId="28134" sId="3">
    <nc r="BV299" t="inlineStr">
      <is>
        <t>RRB</t>
      </is>
    </nc>
  </rcc>
  <rcc rId="28135" sId="3">
    <nc r="BV313" t="inlineStr">
      <is>
        <t>TCS</t>
      </is>
    </nc>
  </rcc>
  <rcc rId="28136" sId="3">
    <nc r="BV410" t="inlineStr">
      <is>
        <t>TCS</t>
      </is>
    </nc>
  </rcc>
  <rcc rId="28137" sId="3">
    <nc r="BW410" t="inlineStr">
      <is>
        <t>TCS</t>
      </is>
    </nc>
  </rcc>
  <rcc rId="28138" sId="3">
    <nc r="BW413" t="inlineStr">
      <is>
        <t>TCS</t>
      </is>
    </nc>
  </rcc>
  <rcc rId="28139" sId="3">
    <nc r="BV413" t="inlineStr">
      <is>
        <t>TCS</t>
      </is>
    </nc>
  </rcc>
  <rcc rId="28140" sId="3">
    <nc r="BV415" t="inlineStr">
      <is>
        <t>TCS</t>
      </is>
    </nc>
  </rcc>
  <rcc rId="28141" sId="3">
    <nc r="BW415" t="inlineStr">
      <is>
        <t>TCS</t>
      </is>
    </nc>
  </rcc>
  <rcc rId="28142" sId="3">
    <nc r="BW427" t="inlineStr">
      <is>
        <t>TCS</t>
      </is>
    </nc>
  </rcc>
  <rcc rId="28143" sId="3">
    <nc r="BV427" t="inlineStr">
      <is>
        <t>TCS</t>
      </is>
    </nc>
  </rcc>
  <rcc rId="28144" sId="3">
    <nc r="BW297" t="inlineStr">
      <is>
        <t>UK</t>
      </is>
    </nc>
  </rcc>
  <rcc rId="28145" sId="3">
    <nc r="BX170" t="inlineStr">
      <is>
        <t>OVERSIGHT</t>
      </is>
    </nc>
  </rcc>
  <rcv guid="{3ACD5A93-9B0E-40EA-8179-EDF0714A0F5F}" action="delete"/>
  <rdn rId="0" localSheetId="3" customView="1" name="Z_3ACD5A93_9B0E_40EA_8179_EDF0714A0F5F_.wvu.Rows" hidden="1" oldHidden="1">
    <formula>Plan!$489:$751</formula>
    <oldFormula>Plan!$489:$751</oldFormula>
  </rdn>
  <rdn rId="0" localSheetId="3" customView="1" name="Z_3ACD5A93_9B0E_40EA_8179_EDF0714A0F5F_.wvu.Cols" hidden="1" oldHidden="1">
    <formula>Plan!$S:$U,Plan!$BQ:$BT</formula>
    <oldFormula>Plan!$S:$U,Plan!$BQ:$BT</oldFormula>
  </rdn>
  <rdn rId="0" localSheetId="3" customView="1" name="Z_3ACD5A93_9B0E_40EA_8179_EDF0714A0F5F_.wvu.FilterData" hidden="1" oldHidden="1">
    <formula>Plan!$A$5:$BQ$469</formula>
    <oldFormula>Plan!$A$5:$BQ$469</oldFormula>
  </rdn>
  <rdn rId="0" localSheetId="4" customView="1" name="Z_3ACD5A93_9B0E_40EA_8179_EDF0714A0F5F_.wvu.FilterData" hidden="1" oldHidden="1">
    <formula>'Delivery Docs Plan'!$I$1:$I$47</formula>
    <oldFormula>'Delivery Docs Plan'!$I$1:$I$47</oldFormula>
  </rdn>
  <rdn rId="0" localSheetId="5" customView="1" name="Z_3ACD5A93_9B0E_40EA_8179_EDF0714A0F5F_.wvu.Rows" hidden="1" oldHidden="1">
    <formula>'PR Matrix'!$1:$1</formula>
    <oldFormula>'PR Matrix'!$1:$1</oldFormula>
  </rdn>
  <rdn rId="0" localSheetId="5" customView="1" name="Z_3ACD5A93_9B0E_40EA_8179_EDF0714A0F5F_.wvu.Cols" hidden="1" oldHidden="1">
    <formula>'PR Matrix'!$JJ:$XFD</formula>
    <oldFormula>'PR Matrix'!$JJ:$XFD</oldFormula>
  </rdn>
  <rdn rId="0" localSheetId="6" customView="1" name="Z_3ACD5A93_9B0E_40EA_8179_EDF0714A0F5F_.wvu.Cols" hidden="1" oldHidden="1">
    <formula>Allocation!$L:$XFD</formula>
    <oldFormula>Allocation!$L:$XFD</oldFormula>
  </rdn>
  <rdn rId="0" localSheetId="6" customView="1" name="Z_3ACD5A93_9B0E_40EA_8179_EDF0714A0F5F_.wvu.FilterData" hidden="1" oldHidden="1">
    <formula>Allocation!$A$1:$K$1</formula>
    <oldFormula>Allocation!$A$1:$K$1</oldFormula>
  </rdn>
  <rdn rId="0" localSheetId="7" customView="1" name="Z_3ACD5A93_9B0E_40EA_8179_EDF0714A0F5F_.wvu.FilterData" hidden="1" oldHidden="1">
    <formula>'SRS Reviews'!$A$1:$S$136</formula>
    <oldFormula>'SRS Reviews'!$A$1:$S$136</oldFormula>
  </rdn>
  <rdn rId="0" localSheetId="8" customView="1" name="Z_3ACD5A93_9B0E_40EA_8179_EDF0714A0F5F_.wvu.FilterData" hidden="1" oldHidden="1">
    <formula>Estimates!$A$2:$BC$460</formula>
    <oldFormula>Estimates!$A$2:$BC$460</oldFormula>
  </rdn>
  <rdn rId="0" localSheetId="10" customView="1" name="Z_3ACD5A93_9B0E_40EA_8179_EDF0714A0F5F_.wvu.FilterData" hidden="1" oldHidden="1">
    <formula>'Open SWPRs'!$A$1:$H$615</formula>
    <oldFormula>'Open SWPRs'!$A$1:$H$615</oldFormula>
  </rdn>
  <rdn rId="0" localSheetId="12" customView="1" name="Z_3ACD5A93_9B0E_40EA_8179_EDF0714A0F5F_.wvu.FilterData" hidden="1" oldHidden="1">
    <formula>'Build Plan'!$D$3:$L$48</formula>
    <oldFormula>'Build Plan'!$D$3:$L$48</oldFormula>
  </rdn>
  <rcv guid="{3ACD5A93-9B0E-40EA-8179-EDF0714A0F5F}" action="add"/>
</revisions>
</file>

<file path=xl/revisions/revisionLog108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8158" sId="3">
    <nc r="BX77" t="inlineStr">
      <is>
        <t>OVERSIGHT</t>
      </is>
    </nc>
  </rcc>
  <rcc rId="28159" sId="3">
    <oc r="BW299" t="inlineStr">
      <is>
        <t>SP</t>
      </is>
    </oc>
    <nc r="BW299" t="inlineStr">
      <is>
        <t>uk</t>
      </is>
    </nc>
  </rcc>
  <rcv guid="{3ACD5A93-9B0E-40EA-8179-EDF0714A0F5F}" action="delete"/>
  <rdn rId="0" localSheetId="3" customView="1" name="Z_3ACD5A93_9B0E_40EA_8179_EDF0714A0F5F_.wvu.Rows" hidden="1" oldHidden="1">
    <formula>Plan!$489:$751</formula>
    <oldFormula>Plan!$489:$751</oldFormula>
  </rdn>
  <rdn rId="0" localSheetId="3" customView="1" name="Z_3ACD5A93_9B0E_40EA_8179_EDF0714A0F5F_.wvu.Cols" hidden="1" oldHidden="1">
    <formula>Plan!$S:$U,Plan!$BQ:$BT</formula>
    <oldFormula>Plan!$S:$U,Plan!$BQ:$BT</oldFormula>
  </rdn>
  <rdn rId="0" localSheetId="3" customView="1" name="Z_3ACD5A93_9B0E_40EA_8179_EDF0714A0F5F_.wvu.FilterData" hidden="1" oldHidden="1">
    <formula>Plan!$A$5:$BQ$469</formula>
    <oldFormula>Plan!$A$5:$BQ$469</oldFormula>
  </rdn>
  <rdn rId="0" localSheetId="4" customView="1" name="Z_3ACD5A93_9B0E_40EA_8179_EDF0714A0F5F_.wvu.FilterData" hidden="1" oldHidden="1">
    <formula>'Delivery Docs Plan'!$I$1:$I$47</formula>
    <oldFormula>'Delivery Docs Plan'!$I$1:$I$47</oldFormula>
  </rdn>
  <rdn rId="0" localSheetId="5" customView="1" name="Z_3ACD5A93_9B0E_40EA_8179_EDF0714A0F5F_.wvu.Rows" hidden="1" oldHidden="1">
    <formula>'PR Matrix'!$1:$1</formula>
    <oldFormula>'PR Matrix'!$1:$1</oldFormula>
  </rdn>
  <rdn rId="0" localSheetId="5" customView="1" name="Z_3ACD5A93_9B0E_40EA_8179_EDF0714A0F5F_.wvu.Cols" hidden="1" oldHidden="1">
    <formula>'PR Matrix'!$JJ:$XFD</formula>
    <oldFormula>'PR Matrix'!$JJ:$XFD</oldFormula>
  </rdn>
  <rdn rId="0" localSheetId="6" customView="1" name="Z_3ACD5A93_9B0E_40EA_8179_EDF0714A0F5F_.wvu.Cols" hidden="1" oldHidden="1">
    <formula>Allocation!$L:$XFD</formula>
    <oldFormula>Allocation!$L:$XFD</oldFormula>
  </rdn>
  <rdn rId="0" localSheetId="6" customView="1" name="Z_3ACD5A93_9B0E_40EA_8179_EDF0714A0F5F_.wvu.FilterData" hidden="1" oldHidden="1">
    <formula>Allocation!$A$1:$K$1</formula>
    <oldFormula>Allocation!$A$1:$K$1</oldFormula>
  </rdn>
  <rdn rId="0" localSheetId="7" customView="1" name="Z_3ACD5A93_9B0E_40EA_8179_EDF0714A0F5F_.wvu.FilterData" hidden="1" oldHidden="1">
    <formula>'SRS Reviews'!$A$1:$S$136</formula>
    <oldFormula>'SRS Reviews'!$A$1:$S$136</oldFormula>
  </rdn>
  <rdn rId="0" localSheetId="8" customView="1" name="Z_3ACD5A93_9B0E_40EA_8179_EDF0714A0F5F_.wvu.FilterData" hidden="1" oldHidden="1">
    <formula>Estimates!$A$2:$BC$460</formula>
    <oldFormula>Estimates!$A$2:$BC$460</oldFormula>
  </rdn>
  <rdn rId="0" localSheetId="10" customView="1" name="Z_3ACD5A93_9B0E_40EA_8179_EDF0714A0F5F_.wvu.FilterData" hidden="1" oldHidden="1">
    <formula>'Open SWPRs'!$A$1:$H$615</formula>
    <oldFormula>'Open SWPRs'!$A$1:$H$615</oldFormula>
  </rdn>
  <rdn rId="0" localSheetId="12" customView="1" name="Z_3ACD5A93_9B0E_40EA_8179_EDF0714A0F5F_.wvu.FilterData" hidden="1" oldHidden="1">
    <formula>'Build Plan'!$D$3:$L$48</formula>
    <oldFormula>'Build Plan'!$D$3:$L$48</oldFormula>
  </rdn>
  <rcv guid="{3ACD5A93-9B0E-40EA-8179-EDF0714A0F5F}" action="add"/>
</revisions>
</file>

<file path=xl/revisions/revisionLog109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8172" sId="4">
    <nc r="M13">
      <v>100</v>
    </nc>
  </rcc>
  <rcc rId="28173" sId="4">
    <nc r="N13">
      <v>100</v>
    </nc>
  </rcc>
  <rcv guid="{02B12058-110B-4DCD-A5EA-5F27400FB028}" action="delete"/>
  <rdn rId="0" localSheetId="3" customView="1" name="Z_02B12058_110B_4DCD_A5EA_5F27400FB028_.wvu.Rows" hidden="1" oldHidden="1">
    <formula>Plan!$489:$751</formula>
    <oldFormula>Plan!$489:$751</oldFormula>
  </rdn>
  <rdn rId="0" localSheetId="3" customView="1" name="Z_02B12058_110B_4DCD_A5EA_5F27400FB028_.wvu.Cols" hidden="1" oldHidden="1">
    <formula>Plan!$S:$U,Plan!$BQ:$BT</formula>
    <oldFormula>Plan!$S:$U,Plan!$BQ:$BT</oldFormula>
  </rdn>
  <rdn rId="0" localSheetId="3" customView="1" name="Z_02B12058_110B_4DCD_A5EA_5F27400FB028_.wvu.FilterData" hidden="1" oldHidden="1">
    <formula>Plan!$A$5:$BQ$469</formula>
    <oldFormula>Plan!$A$5:$BQ$469</oldFormula>
  </rdn>
  <rdn rId="0" localSheetId="4" customView="1" name="Z_02B12058_110B_4DCD_A5EA_5F27400FB028_.wvu.FilterData" hidden="1" oldHidden="1">
    <formula>'Delivery Docs Plan'!$I$1:$I$47</formula>
    <oldFormula>'Delivery Docs Plan'!$I$1:$I$47</oldFormula>
  </rdn>
  <rdn rId="0" localSheetId="5" customView="1" name="Z_02B12058_110B_4DCD_A5EA_5F27400FB028_.wvu.Rows" hidden="1" oldHidden="1">
    <formula>'PR Matrix'!$1:$2</formula>
    <oldFormula>'PR Matrix'!$1:$2</oldFormula>
  </rdn>
  <rdn rId="0" localSheetId="5" customView="1" name="Z_02B12058_110B_4DCD_A5EA_5F27400FB028_.wvu.Cols" hidden="1" oldHidden="1">
    <formula>'PR Matrix'!$JJ:$XFD</formula>
    <oldFormula>'PR Matrix'!$JJ:$XFD</oldFormula>
  </rdn>
  <rdn rId="0" localSheetId="6" customView="1" name="Z_02B12058_110B_4DCD_A5EA_5F27400FB028_.wvu.Cols" hidden="1" oldHidden="1">
    <formula>Allocation!$L:$XFD</formula>
    <oldFormula>Allocation!$L:$XFD</oldFormula>
  </rdn>
  <rdn rId="0" localSheetId="6" customView="1" name="Z_02B12058_110B_4DCD_A5EA_5F27400FB028_.wvu.FilterData" hidden="1" oldHidden="1">
    <formula>Allocation!$A$1:$K$1</formula>
    <oldFormula>Allocation!$A$1:$K$1</oldFormula>
  </rdn>
  <rdn rId="0" localSheetId="7" customView="1" name="Z_02B12058_110B_4DCD_A5EA_5F27400FB028_.wvu.FilterData" hidden="1" oldHidden="1">
    <formula>'SRS Reviews'!$A$1:$S$136</formula>
    <oldFormula>'SRS Reviews'!$A$1:$S$136</oldFormula>
  </rdn>
  <rdn rId="0" localSheetId="8" customView="1" name="Z_02B12058_110B_4DCD_A5EA_5F27400FB028_.wvu.FilterData" hidden="1" oldHidden="1">
    <formula>Estimates!$A$2:$BC$460</formula>
    <oldFormula>Estimates!$A$2:$BC$460</oldFormula>
  </rdn>
  <rdn rId="0" localSheetId="10" customView="1" name="Z_02B12058_110B_4DCD_A5EA_5F27400FB028_.wvu.FilterData" hidden="1" oldHidden="1">
    <formula>'Open SWPRs'!$A$1:$H$615</formula>
    <oldFormula>'Open SWPRs'!$A$1:$H$615</oldFormula>
  </rdn>
  <rdn rId="0" localSheetId="12" customView="1" name="Z_02B12058_110B_4DCD_A5EA_5F27400FB028_.wvu.FilterData" hidden="1" oldHidden="1">
    <formula>'Build Plan'!$D$3:$L$48</formula>
    <oldFormula>'Build Plan'!$D$3:$L$48</oldFormula>
  </rdn>
  <rcv guid="{02B12058-110B-4DCD-A5EA-5F27400FB028}" action="add"/>
</revisions>
</file>

<file path=xl/revisions/revisionLog109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8186" sId="4">
    <nc r="M17">
      <v>100</v>
    </nc>
  </rcc>
  <rcc rId="28187" sId="4" odxf="1" dxf="1">
    <nc r="M32">
      <v>100</v>
    </nc>
    <odxf>
      <numFmt numFmtId="174" formatCode="[$-809]dd\ mmmm\ yyyy;@"/>
      <border outline="0">
        <left/>
        <right/>
      </border>
    </odxf>
    <ndxf>
      <numFmt numFmtId="0" formatCode="General"/>
      <border outline="0">
        <left style="thin">
          <color indexed="64"/>
        </left>
        <right style="thin">
          <color indexed="64"/>
        </right>
      </border>
    </ndxf>
  </rcc>
  <rcv guid="{4D08A3CF-1088-461D-8FD0-F77F7A12F47A}" action="delete"/>
  <rdn rId="0" localSheetId="3" customView="1" name="Z_4D08A3CF_1088_461D_8FD0_F77F7A12F47A_.wvu.Rows" hidden="1" oldHidden="1">
    <formula>Plan!$489:$751</formula>
    <oldFormula>Plan!$489:$751</oldFormula>
  </rdn>
  <rdn rId="0" localSheetId="3" customView="1" name="Z_4D08A3CF_1088_461D_8FD0_F77F7A12F47A_.wvu.Cols" hidden="1" oldHidden="1">
    <formula>Plan!$S:$U,Plan!$BQ:$BT</formula>
    <oldFormula>Plan!$S:$U,Plan!$BQ:$BT</oldFormula>
  </rdn>
  <rdn rId="0" localSheetId="3" customView="1" name="Z_4D08A3CF_1088_461D_8FD0_F77F7A12F47A_.wvu.FilterData" hidden="1" oldHidden="1">
    <formula>Plan!$A$5:$BQ$469</formula>
    <oldFormula>Plan!$A$5:$BQ$469</oldFormula>
  </rdn>
  <rdn rId="0" localSheetId="4" customView="1" name="Z_4D08A3CF_1088_461D_8FD0_F77F7A12F47A_.wvu.FilterData" hidden="1" oldHidden="1">
    <formula>'Delivery Docs Plan'!$I$1:$I$47</formula>
    <oldFormula>'Delivery Docs Plan'!$I$1:$I$47</oldFormula>
  </rdn>
  <rdn rId="0" localSheetId="5" customView="1" name="Z_4D08A3CF_1088_461D_8FD0_F77F7A12F47A_.wvu.Rows" hidden="1" oldHidden="1">
    <formula>'PR Matrix'!$1:$1</formula>
    <oldFormula>'PR Matrix'!$1:$1</oldFormula>
  </rdn>
  <rdn rId="0" localSheetId="5" customView="1" name="Z_4D08A3CF_1088_461D_8FD0_F77F7A12F47A_.wvu.Cols" hidden="1" oldHidden="1">
    <formula>'PR Matrix'!$JJ:$XFD</formula>
    <oldFormula>'PR Matrix'!$JJ:$XFD</oldFormula>
  </rdn>
  <rdn rId="0" localSheetId="6" customView="1" name="Z_4D08A3CF_1088_461D_8FD0_F77F7A12F47A_.wvu.Cols" hidden="1" oldHidden="1">
    <formula>Allocation!$L:$XFD</formula>
    <oldFormula>Allocation!$L:$XFD</oldFormula>
  </rdn>
  <rdn rId="0" localSheetId="6" customView="1" name="Z_4D08A3CF_1088_461D_8FD0_F77F7A12F47A_.wvu.FilterData" hidden="1" oldHidden="1">
    <formula>Allocation!$A$1:$K$1</formula>
    <oldFormula>Allocation!$A$1:$K$1</oldFormula>
  </rdn>
  <rdn rId="0" localSheetId="7" customView="1" name="Z_4D08A3CF_1088_461D_8FD0_F77F7A12F47A_.wvu.FilterData" hidden="1" oldHidden="1">
    <formula>'SRS Reviews'!$A$1:$S$136</formula>
    <oldFormula>'SRS Reviews'!$A$1:$S$136</oldFormula>
  </rdn>
  <rdn rId="0" localSheetId="8" customView="1" name="Z_4D08A3CF_1088_461D_8FD0_F77F7A12F47A_.wvu.FilterData" hidden="1" oldHidden="1">
    <formula>Estimates!$A$2:$BC$460</formula>
    <oldFormula>Estimates!$A$2:$BC$460</oldFormula>
  </rdn>
  <rdn rId="0" localSheetId="10" customView="1" name="Z_4D08A3CF_1088_461D_8FD0_F77F7A12F47A_.wvu.FilterData" hidden="1" oldHidden="1">
    <formula>'Open SWPRs'!$A$1:$H$615</formula>
    <oldFormula>'Open SWPRs'!$A$1:$H$615</oldFormula>
  </rdn>
  <rdn rId="0" localSheetId="12" customView="1" name="Z_4D08A3CF_1088_461D_8FD0_F77F7A12F47A_.wvu.FilterData" hidden="1" oldHidden="1">
    <formula>'Build Plan'!$D$3:$L$48</formula>
    <oldFormula>'Build Plan'!$D$3:$L$48</oldFormula>
  </rdn>
  <rcv guid="{4D08A3CF-1088-461D-8FD0-F77F7A12F47A}" action="add"/>
</revisions>
</file>

<file path=xl/revisions/revisionLog109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8200" sId="4">
    <oc r="J25" t="inlineStr">
      <is>
        <t>HG</t>
      </is>
    </oc>
    <nc r="J25" t="inlineStr">
      <is>
        <t>NT</t>
      </is>
    </nc>
  </rcc>
</revisions>
</file>

<file path=xl/revisions/revisionLog109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8201" sId="4">
    <oc r="L19">
      <v>20</v>
    </oc>
    <nc r="L19">
      <v>100</v>
    </nc>
  </rcc>
  <rcc rId="28202" sId="4">
    <oc r="L16">
      <v>1</v>
    </oc>
    <nc r="L16">
      <v>100</v>
    </nc>
  </rcc>
  <rcc rId="28203" sId="4">
    <nc r="M16">
      <v>1</v>
    </nc>
  </rcc>
  <rcv guid="{27A4B667-7EE5-4B37-A36E-7A71AE7736F5}" action="delete"/>
  <rdn rId="0" localSheetId="3" customView="1" name="Z_27A4B667_7EE5_4B37_A36E_7A71AE7736F5_.wvu.Rows" hidden="1" oldHidden="1">
    <formula>Plan!$489:$751</formula>
    <oldFormula>Plan!$489:$751</oldFormula>
  </rdn>
  <rdn rId="0" localSheetId="3" customView="1" name="Z_27A4B667_7EE5_4B37_A36E_7A71AE7736F5_.wvu.Cols" hidden="1" oldHidden="1">
    <formula>Plan!$S:$U,Plan!$BQ:$BT</formula>
    <oldFormula>Plan!$S:$U,Plan!$BQ:$BT</oldFormula>
  </rdn>
  <rdn rId="0" localSheetId="3" customView="1" name="Z_27A4B667_7EE5_4B37_A36E_7A71AE7736F5_.wvu.FilterData" hidden="1" oldHidden="1">
    <formula>Plan!$A$5:$BQ$469</formula>
    <oldFormula>Plan!$A$5:$BQ$469</oldFormula>
  </rdn>
  <rdn rId="0" localSheetId="4" customView="1" name="Z_27A4B667_7EE5_4B37_A36E_7A71AE7736F5_.wvu.FilterData" hidden="1" oldHidden="1">
    <formula>'Delivery Docs Plan'!$I$1:$I$47</formula>
    <oldFormula>'Delivery Docs Plan'!$I$1:$I$47</oldFormula>
  </rdn>
  <rdn rId="0" localSheetId="5" customView="1" name="Z_27A4B667_7EE5_4B37_A36E_7A71AE7736F5_.wvu.Rows" hidden="1" oldHidden="1">
    <formula>'PR Matrix'!$1:$2</formula>
    <oldFormula>'PR Matrix'!$1:$2</oldFormula>
  </rdn>
  <rdn rId="0" localSheetId="5" customView="1" name="Z_27A4B667_7EE5_4B37_A36E_7A71AE7736F5_.wvu.Cols" hidden="1" oldHidden="1">
    <formula>'PR Matrix'!$JJ:$XFD</formula>
    <oldFormula>'PR Matrix'!$JJ:$XFD</oldFormula>
  </rdn>
  <rdn rId="0" localSheetId="6" customView="1" name="Z_27A4B667_7EE5_4B37_A36E_7A71AE7736F5_.wvu.Cols" hidden="1" oldHidden="1">
    <formula>Allocation!$L:$XFD</formula>
    <oldFormula>Allocation!$L:$XFD</oldFormula>
  </rdn>
  <rdn rId="0" localSheetId="6" customView="1" name="Z_27A4B667_7EE5_4B37_A36E_7A71AE7736F5_.wvu.FilterData" hidden="1" oldHidden="1">
    <formula>Allocation!$A$1:$K$1</formula>
    <oldFormula>Allocation!$A$1:$K$1</oldFormula>
  </rdn>
  <rdn rId="0" localSheetId="7" customView="1" name="Z_27A4B667_7EE5_4B37_A36E_7A71AE7736F5_.wvu.FilterData" hidden="1" oldHidden="1">
    <formula>'SRS Reviews'!$A$1:$S$136</formula>
    <oldFormula>'SRS Reviews'!$A$1:$S$136</oldFormula>
  </rdn>
  <rdn rId="0" localSheetId="8" customView="1" name="Z_27A4B667_7EE5_4B37_A36E_7A71AE7736F5_.wvu.FilterData" hidden="1" oldHidden="1">
    <formula>Estimates!$A$2:$BC$460</formula>
    <oldFormula>Estimates!$A$2:$BC$460</oldFormula>
  </rdn>
  <rdn rId="0" localSheetId="10" customView="1" name="Z_27A4B667_7EE5_4B37_A36E_7A71AE7736F5_.wvu.FilterData" hidden="1" oldHidden="1">
    <formula>'Open SWPRs'!$A$1:$H$615</formula>
    <oldFormula>'Open SWPRs'!$A$1:$H$615</oldFormula>
  </rdn>
  <rdn rId="0" localSheetId="12" customView="1" name="Z_27A4B667_7EE5_4B37_A36E_7A71AE7736F5_.wvu.FilterData" hidden="1" oldHidden="1">
    <formula>'Build Plan'!$D$3:$L$48</formula>
    <oldFormula>'Build Plan'!$D$3:$L$48</oldFormula>
  </rdn>
  <rcv guid="{27A4B667-7EE5-4B37-A36E-7A71AE7736F5}" action="add"/>
</revisions>
</file>

<file path=xl/revisions/revisionLog109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8216" sId="4">
    <oc r="K39">
      <v>20</v>
    </oc>
    <nc r="K39">
      <v>50</v>
    </nc>
  </rcc>
</revisions>
</file>

<file path=xl/revisions/revisionLog109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8217" sId="4">
    <oc r="M7">
      <v>80</v>
    </oc>
    <nc r="M7">
      <v>100</v>
    </nc>
  </rcc>
</revisions>
</file>

<file path=xl/revisions/revisionLog109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8218" sId="4">
    <oc r="N7">
      <v>80</v>
    </oc>
    <nc r="N7">
      <v>100</v>
    </nc>
  </rcc>
  <rcc rId="28219" sId="4">
    <nc r="O7">
      <v>90</v>
    </nc>
  </rcc>
  <rcc rId="28220" sId="4">
    <nc r="P7" t="inlineStr">
      <is>
        <t>with Ian</t>
      </is>
    </nc>
  </rcc>
  <rcv guid="{3ACD5A93-9B0E-40EA-8179-EDF0714A0F5F}" action="delete"/>
  <rdn rId="0" localSheetId="3" customView="1" name="Z_3ACD5A93_9B0E_40EA_8179_EDF0714A0F5F_.wvu.Rows" hidden="1" oldHidden="1">
    <formula>Plan!$489:$751</formula>
    <oldFormula>Plan!$489:$751</oldFormula>
  </rdn>
  <rdn rId="0" localSheetId="3" customView="1" name="Z_3ACD5A93_9B0E_40EA_8179_EDF0714A0F5F_.wvu.Cols" hidden="1" oldHidden="1">
    <formula>Plan!$S:$U,Plan!$BQ:$BT</formula>
    <oldFormula>Plan!$S:$U,Plan!$BQ:$BT</oldFormula>
  </rdn>
  <rdn rId="0" localSheetId="3" customView="1" name="Z_3ACD5A93_9B0E_40EA_8179_EDF0714A0F5F_.wvu.FilterData" hidden="1" oldHidden="1">
    <formula>Plan!$A$5:$BQ$469</formula>
    <oldFormula>Plan!$A$5:$BQ$469</oldFormula>
  </rdn>
  <rdn rId="0" localSheetId="4" customView="1" name="Z_3ACD5A93_9B0E_40EA_8179_EDF0714A0F5F_.wvu.FilterData" hidden="1" oldHidden="1">
    <formula>'Delivery Docs Plan'!$I$1:$I$47</formula>
    <oldFormula>'Delivery Docs Plan'!$I$1:$I$47</oldFormula>
  </rdn>
  <rdn rId="0" localSheetId="5" customView="1" name="Z_3ACD5A93_9B0E_40EA_8179_EDF0714A0F5F_.wvu.Rows" hidden="1" oldHidden="1">
    <formula>'PR Matrix'!$1:$1</formula>
    <oldFormula>'PR Matrix'!$1:$1</oldFormula>
  </rdn>
  <rdn rId="0" localSheetId="5" customView="1" name="Z_3ACD5A93_9B0E_40EA_8179_EDF0714A0F5F_.wvu.Cols" hidden="1" oldHidden="1">
    <formula>'PR Matrix'!$JJ:$XFD</formula>
    <oldFormula>'PR Matrix'!$JJ:$XFD</oldFormula>
  </rdn>
  <rdn rId="0" localSheetId="6" customView="1" name="Z_3ACD5A93_9B0E_40EA_8179_EDF0714A0F5F_.wvu.Cols" hidden="1" oldHidden="1">
    <formula>Allocation!$L:$XFD</formula>
    <oldFormula>Allocation!$L:$XFD</oldFormula>
  </rdn>
  <rdn rId="0" localSheetId="6" customView="1" name="Z_3ACD5A93_9B0E_40EA_8179_EDF0714A0F5F_.wvu.FilterData" hidden="1" oldHidden="1">
    <formula>Allocation!$A$1:$K$1</formula>
    <oldFormula>Allocation!$A$1:$K$1</oldFormula>
  </rdn>
  <rdn rId="0" localSheetId="7" customView="1" name="Z_3ACD5A93_9B0E_40EA_8179_EDF0714A0F5F_.wvu.FilterData" hidden="1" oldHidden="1">
    <formula>'SRS Reviews'!$A$1:$S$136</formula>
    <oldFormula>'SRS Reviews'!$A$1:$S$136</oldFormula>
  </rdn>
  <rdn rId="0" localSheetId="8" customView="1" name="Z_3ACD5A93_9B0E_40EA_8179_EDF0714A0F5F_.wvu.FilterData" hidden="1" oldHidden="1">
    <formula>Estimates!$A$2:$BC$460</formula>
    <oldFormula>Estimates!$A$2:$BC$460</oldFormula>
  </rdn>
  <rdn rId="0" localSheetId="10" customView="1" name="Z_3ACD5A93_9B0E_40EA_8179_EDF0714A0F5F_.wvu.FilterData" hidden="1" oldHidden="1">
    <formula>'Open SWPRs'!$A$1:$H$615</formula>
    <oldFormula>'Open SWPRs'!$A$1:$H$615</oldFormula>
  </rdn>
  <rdn rId="0" localSheetId="12" customView="1" name="Z_3ACD5A93_9B0E_40EA_8179_EDF0714A0F5F_.wvu.FilterData" hidden="1" oldHidden="1">
    <formula>'Build Plan'!$D$3:$L$48</formula>
    <oldFormula>'Build Plan'!$D$3:$L$48</oldFormula>
  </rdn>
  <rcv guid="{3ACD5A93-9B0E-40EA-8179-EDF0714A0F5F}" action="add"/>
</revisions>
</file>

<file path=xl/revisions/revisionLog109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FAA25FCE-18C5-403C-9C68-9D1F88B3F7EB}" action="delete"/>
  <rdn rId="0" localSheetId="3" customView="1" name="Z_FAA25FCE_18C5_403C_9C68_9D1F88B3F7EB_.wvu.Rows" hidden="1" oldHidden="1">
    <formula>Plan!$489:$751</formula>
    <oldFormula>Plan!$489:$751</oldFormula>
  </rdn>
  <rdn rId="0" localSheetId="3" customView="1" name="Z_FAA25FCE_18C5_403C_9C68_9D1F88B3F7EB_.wvu.Cols" hidden="1" oldHidden="1">
    <formula>Plan!$BQ:$BT</formula>
    <oldFormula>Plan!$BQ:$BT</oldFormula>
  </rdn>
  <rdn rId="0" localSheetId="3" customView="1" name="Z_FAA25FCE_18C5_403C_9C68_9D1F88B3F7EB_.wvu.FilterData" hidden="1" oldHidden="1">
    <formula>Plan!$A$5:$BQ$469</formula>
    <oldFormula>Plan!$A$5:$BQ$469</oldFormula>
  </rdn>
  <rdn rId="0" localSheetId="4" customView="1" name="Z_FAA25FCE_18C5_403C_9C68_9D1F88B3F7EB_.wvu.FilterData" hidden="1" oldHidden="1">
    <formula>'Delivery Docs Plan'!$I$1:$I$47</formula>
    <oldFormula>'Delivery Docs Plan'!$I$1:$I$47</oldFormula>
  </rdn>
  <rdn rId="0" localSheetId="5" customView="1" name="Z_FAA25FCE_18C5_403C_9C68_9D1F88B3F7EB_.wvu.Rows" hidden="1" oldHidden="1">
    <formula>'PR Matrix'!$1:$1</formula>
    <oldFormula>'PR Matrix'!$1:$1</oldFormula>
  </rdn>
  <rdn rId="0" localSheetId="5" customView="1" name="Z_FAA25FCE_18C5_403C_9C68_9D1F88B3F7EB_.wvu.Cols" hidden="1" oldHidden="1">
    <formula>'PR Matrix'!$JJ:$XFD</formula>
    <oldFormula>'PR Matrix'!$JJ:$XFD</oldFormula>
  </rdn>
  <rdn rId="0" localSheetId="6" customView="1" name="Z_FAA25FCE_18C5_403C_9C68_9D1F88B3F7EB_.wvu.Cols" hidden="1" oldHidden="1">
    <formula>Allocation!$L:$XFD</formula>
    <oldFormula>Allocation!$L:$XFD</oldFormula>
  </rdn>
  <rdn rId="0" localSheetId="6" customView="1" name="Z_FAA25FCE_18C5_403C_9C68_9D1F88B3F7EB_.wvu.FilterData" hidden="1" oldHidden="1">
    <formula>Allocation!$A$1:$K$1</formula>
    <oldFormula>Allocation!$A$1:$K$1</oldFormula>
  </rdn>
  <rdn rId="0" localSheetId="7" customView="1" name="Z_FAA25FCE_18C5_403C_9C68_9D1F88B3F7EB_.wvu.FilterData" hidden="1" oldHidden="1">
    <formula>'SRS Reviews'!$A$1:$S$136</formula>
    <oldFormula>'SRS Reviews'!$A$1:$S$136</oldFormula>
  </rdn>
  <rdn rId="0" localSheetId="8" customView="1" name="Z_FAA25FCE_18C5_403C_9C68_9D1F88B3F7EB_.wvu.FilterData" hidden="1" oldHidden="1">
    <formula>Estimates!$A$2:$BC$460</formula>
    <oldFormula>Estimates!$A$2:$BC$460</oldFormula>
  </rdn>
  <rdn rId="0" localSheetId="10" customView="1" name="Z_FAA25FCE_18C5_403C_9C68_9D1F88B3F7EB_.wvu.FilterData" hidden="1" oldHidden="1">
    <formula>'Open SWPRs'!$A$1:$H$615</formula>
    <oldFormula>'Open SWPRs'!$A$1:$H$615</oldFormula>
  </rdn>
  <rdn rId="0" localSheetId="12" customView="1" name="Z_FAA25FCE_18C5_403C_9C68_9D1F88B3F7EB_.wvu.FilterData" hidden="1" oldHidden="1">
    <formula>'Build Plan'!$D$3:$L$48</formula>
    <oldFormula>'Build Plan'!$D$3:$L$48</oldFormula>
  </rdn>
  <rcv guid="{FAA25FCE-18C5-403C-9C68-9D1F88B3F7EB}" action="add"/>
</revisions>
</file>

<file path=xl/revisions/revisionLog109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8245" sId="4">
    <oc r="K25">
      <v>70</v>
    </oc>
    <nc r="K25">
      <v>100</v>
    </nc>
  </rcc>
  <rcc rId="28246" sId="4">
    <nc r="L25">
      <v>30</v>
    </nc>
  </rcc>
  <rcv guid="{39344E0E-2CC4-4BC6-A15E-A66B17AEE943}" action="delete"/>
  <rdn rId="0" localSheetId="3" customView="1" name="Z_39344E0E_2CC4_4BC6_A15E_A66B17AEE943_.wvu.Rows" hidden="1" oldHidden="1">
    <formula>Plan!$489:$751</formula>
    <oldFormula>Plan!$489:$751</oldFormula>
  </rdn>
  <rdn rId="0" localSheetId="3" customView="1" name="Z_39344E0E_2CC4_4BC6_A15E_A66B17AEE943_.wvu.Cols" hidden="1" oldHidden="1">
    <formula>Plan!$S:$U,Plan!$BN:$BT</formula>
    <oldFormula>Plan!$S:$U,Plan!$BN:$BT</oldFormula>
  </rdn>
  <rdn rId="0" localSheetId="3" customView="1" name="Z_39344E0E_2CC4_4BC6_A15E_A66B17AEE943_.wvu.FilterData" hidden="1" oldHidden="1">
    <formula>Plan!$A$5:$BQ$469</formula>
    <oldFormula>Plan!$A$5:$BQ$469</oldFormula>
  </rdn>
  <rdn rId="0" localSheetId="4" customView="1" name="Z_39344E0E_2CC4_4BC6_A15E_A66B17AEE943_.wvu.FilterData" hidden="1" oldHidden="1">
    <formula>'Delivery Docs Plan'!$I$1:$I$47</formula>
    <oldFormula>'Delivery Docs Plan'!$I$1:$I$47</oldFormula>
  </rdn>
  <rdn rId="0" localSheetId="5" customView="1" name="Z_39344E0E_2CC4_4BC6_A15E_A66B17AEE943_.wvu.Rows" hidden="1" oldHidden="1">
    <formula>'PR Matrix'!$1:$2</formula>
    <oldFormula>'PR Matrix'!$1:$2</oldFormula>
  </rdn>
  <rdn rId="0" localSheetId="5" customView="1" name="Z_39344E0E_2CC4_4BC6_A15E_A66B17AEE943_.wvu.Cols" hidden="1" oldHidden="1">
    <formula>'PR Matrix'!$JJ:$XFD</formula>
    <oldFormula>'PR Matrix'!$JJ:$XFD</oldFormula>
  </rdn>
  <rdn rId="0" localSheetId="6" customView="1" name="Z_39344E0E_2CC4_4BC6_A15E_A66B17AEE943_.wvu.Cols" hidden="1" oldHidden="1">
    <formula>Allocation!$L:$XFD</formula>
    <oldFormula>Allocation!$L:$XFD</oldFormula>
  </rdn>
  <rdn rId="0" localSheetId="6" customView="1" name="Z_39344E0E_2CC4_4BC6_A15E_A66B17AEE943_.wvu.FilterData" hidden="1" oldHidden="1">
    <formula>Allocation!$A$1:$K$1</formula>
    <oldFormula>Allocation!$A$1:$K$1</oldFormula>
  </rdn>
  <rdn rId="0" localSheetId="7" customView="1" name="Z_39344E0E_2CC4_4BC6_A15E_A66B17AEE943_.wvu.FilterData" hidden="1" oldHidden="1">
    <formula>'SRS Reviews'!$A$1:$S$136</formula>
    <oldFormula>'SRS Reviews'!$A$1:$S$136</oldFormula>
  </rdn>
  <rdn rId="0" localSheetId="8" customView="1" name="Z_39344E0E_2CC4_4BC6_A15E_A66B17AEE943_.wvu.FilterData" hidden="1" oldHidden="1">
    <formula>Estimates!$A$2:$BC$460</formula>
    <oldFormula>Estimates!$A$2:$BC$460</oldFormula>
  </rdn>
  <rdn rId="0" localSheetId="10" customView="1" name="Z_39344E0E_2CC4_4BC6_A15E_A66B17AEE943_.wvu.FilterData" hidden="1" oldHidden="1">
    <formula>'Open SWPRs'!$A$1:$H$615</formula>
    <oldFormula>'Open SWPRs'!$A$1:$H$615</oldFormula>
  </rdn>
  <rdn rId="0" localSheetId="12" customView="1" name="Z_39344E0E_2CC4_4BC6_A15E_A66B17AEE943_.wvu.FilterData" hidden="1" oldHidden="1">
    <formula>'Build Plan'!$D$3:$L$48</formula>
    <oldFormula>'Build Plan'!$D$3:$L$48</oldFormula>
  </rdn>
  <rcv guid="{39344E0E-2CC4-4BC6-A15E-A66B17AEE943}" action="add"/>
</revisions>
</file>

<file path=xl/revisions/revisionLog109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8259" sId="3">
    <oc r="BI415" t="inlineStr">
      <is>
        <t>no</t>
      </is>
    </oc>
    <nc r="BI415"/>
  </rcc>
  <rcc rId="28260" sId="3">
    <oc r="BI415" t="inlineStr">
      <is>
        <t>no</t>
      </is>
    </oc>
    <nc r="BI415" t="inlineStr">
      <is>
        <t>LC</t>
      </is>
    </nc>
  </rcc>
  <rcc rId="28261" sId="3">
    <nc r="BJ415">
      <v>95</v>
    </nc>
  </rcc>
</revisions>
</file>

<file path=xl/revisions/revisionLog110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8262" sId="4">
    <nc r="M19">
      <v>50</v>
    </nc>
  </rcc>
</revisions>
</file>

<file path=xl/revisions/revisionLog110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8263" sId="4">
    <nc r="O13">
      <v>100</v>
    </nc>
  </rcc>
  <rcv guid="{3ACD5A93-9B0E-40EA-8179-EDF0714A0F5F}" action="delete"/>
  <rdn rId="0" localSheetId="3" customView="1" name="Z_3ACD5A93_9B0E_40EA_8179_EDF0714A0F5F_.wvu.Rows" hidden="1" oldHidden="1">
    <formula>Plan!$489:$751</formula>
    <oldFormula>Plan!$489:$751</oldFormula>
  </rdn>
  <rdn rId="0" localSheetId="3" customView="1" name="Z_3ACD5A93_9B0E_40EA_8179_EDF0714A0F5F_.wvu.Cols" hidden="1" oldHidden="1">
    <formula>Plan!$S:$U,Plan!$BQ:$BT</formula>
    <oldFormula>Plan!$S:$U,Plan!$BQ:$BT</oldFormula>
  </rdn>
  <rdn rId="0" localSheetId="3" customView="1" name="Z_3ACD5A93_9B0E_40EA_8179_EDF0714A0F5F_.wvu.FilterData" hidden="1" oldHidden="1">
    <formula>Plan!$A$5:$BQ$469</formula>
    <oldFormula>Plan!$A$5:$BQ$469</oldFormula>
  </rdn>
  <rdn rId="0" localSheetId="4" customView="1" name="Z_3ACD5A93_9B0E_40EA_8179_EDF0714A0F5F_.wvu.FilterData" hidden="1" oldHidden="1">
    <formula>'Delivery Docs Plan'!$I$1:$I$47</formula>
    <oldFormula>'Delivery Docs Plan'!$I$1:$I$47</oldFormula>
  </rdn>
  <rdn rId="0" localSheetId="5" customView="1" name="Z_3ACD5A93_9B0E_40EA_8179_EDF0714A0F5F_.wvu.Rows" hidden="1" oldHidden="1">
    <formula>'PR Matrix'!$1:$1</formula>
    <oldFormula>'PR Matrix'!$1:$1</oldFormula>
  </rdn>
  <rdn rId="0" localSheetId="5" customView="1" name="Z_3ACD5A93_9B0E_40EA_8179_EDF0714A0F5F_.wvu.Cols" hidden="1" oldHidden="1">
    <formula>'PR Matrix'!$JJ:$XFD</formula>
    <oldFormula>'PR Matrix'!$JJ:$XFD</oldFormula>
  </rdn>
  <rdn rId="0" localSheetId="6" customView="1" name="Z_3ACD5A93_9B0E_40EA_8179_EDF0714A0F5F_.wvu.Cols" hidden="1" oldHidden="1">
    <formula>Allocation!$L:$XFD</formula>
    <oldFormula>Allocation!$L:$XFD</oldFormula>
  </rdn>
  <rdn rId="0" localSheetId="6" customView="1" name="Z_3ACD5A93_9B0E_40EA_8179_EDF0714A0F5F_.wvu.FilterData" hidden="1" oldHidden="1">
    <formula>Allocation!$A$1:$K$1</formula>
    <oldFormula>Allocation!$A$1:$K$1</oldFormula>
  </rdn>
  <rdn rId="0" localSheetId="7" customView="1" name="Z_3ACD5A93_9B0E_40EA_8179_EDF0714A0F5F_.wvu.FilterData" hidden="1" oldHidden="1">
    <formula>'SRS Reviews'!$A$1:$S$136</formula>
    <oldFormula>'SRS Reviews'!$A$1:$S$136</oldFormula>
  </rdn>
  <rdn rId="0" localSheetId="8" customView="1" name="Z_3ACD5A93_9B0E_40EA_8179_EDF0714A0F5F_.wvu.FilterData" hidden="1" oldHidden="1">
    <formula>Estimates!$A$2:$BC$460</formula>
    <oldFormula>Estimates!$A$2:$BC$460</oldFormula>
  </rdn>
  <rdn rId="0" localSheetId="10" customView="1" name="Z_3ACD5A93_9B0E_40EA_8179_EDF0714A0F5F_.wvu.FilterData" hidden="1" oldHidden="1">
    <formula>'Open SWPRs'!$A$1:$H$615</formula>
    <oldFormula>'Open SWPRs'!$A$1:$H$615</oldFormula>
  </rdn>
  <rdn rId="0" localSheetId="12" customView="1" name="Z_3ACD5A93_9B0E_40EA_8179_EDF0714A0F5F_.wvu.FilterData" hidden="1" oldHidden="1">
    <formula>'Build Plan'!$D$3:$L$48</formula>
    <oldFormula>'Build Plan'!$D$3:$L$48</oldFormula>
  </rdn>
  <rcv guid="{3ACD5A93-9B0E-40EA-8179-EDF0714A0F5F}" action="add"/>
</revisions>
</file>

<file path=xl/revisions/revisionLog110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8276" sId="4">
    <oc r="K39">
      <v>50</v>
    </oc>
    <nc r="K39">
      <v>100</v>
    </nc>
  </rcc>
  <rcc rId="28277" sId="4">
    <oc r="J39" t="inlineStr">
      <is>
        <t>n/a</t>
      </is>
    </oc>
    <nc r="J39" t="inlineStr">
      <is>
        <t>LC</t>
      </is>
    </nc>
  </rcc>
  <rcv guid="{00CA5430-6B3A-4E12-B07E-9C9EC9D8F7A7}" action="delete"/>
  <rdn rId="0" localSheetId="3" customView="1" name="Z_00CA5430_6B3A_4E12_B07E_9C9EC9D8F7A7_.wvu.Rows" hidden="1" oldHidden="1">
    <formula>Plan!$489:$751</formula>
    <oldFormula>Plan!$489:$751</oldFormula>
  </rdn>
  <rdn rId="0" localSheetId="3" customView="1" name="Z_00CA5430_6B3A_4E12_B07E_9C9EC9D8F7A7_.wvu.Cols" hidden="1" oldHidden="1">
    <formula>Plan!$S:$U,Plan!$AL:$AL,Plan!$AN:$AN,Plan!$BQ:$BT</formula>
    <oldFormula>Plan!$S:$U,Plan!$AL:$AL,Plan!$AN:$AN,Plan!$BQ:$BT</oldFormula>
  </rdn>
  <rdn rId="0" localSheetId="3" customView="1" name="Z_00CA5430_6B3A_4E12_B07E_9C9EC9D8F7A7_.wvu.FilterData" hidden="1" oldHidden="1">
    <formula>Plan!$A$5:$BQ$469</formula>
    <oldFormula>Plan!$A$5:$BQ$469</oldFormula>
  </rdn>
  <rdn rId="0" localSheetId="4" customView="1" name="Z_00CA5430_6B3A_4E12_B07E_9C9EC9D8F7A7_.wvu.FilterData" hidden="1" oldHidden="1">
    <formula>'Delivery Docs Plan'!$I$1:$I$47</formula>
    <oldFormula>'Delivery Docs Plan'!$I$1:$I$39</oldFormula>
  </rdn>
  <rdn rId="0" localSheetId="5" customView="1" name="Z_00CA5430_6B3A_4E12_B07E_9C9EC9D8F7A7_.wvu.Rows" hidden="1" oldHidden="1">
    <formula>'PR Matrix'!$1:$1</formula>
    <oldFormula>'PR Matrix'!$1:$1</oldFormula>
  </rdn>
  <rdn rId="0" localSheetId="5" customView="1" name="Z_00CA5430_6B3A_4E12_B07E_9C9EC9D8F7A7_.wvu.Cols" hidden="1" oldHidden="1">
    <formula>'PR Matrix'!$JJ:$XFD</formula>
    <oldFormula>'PR Matrix'!$JJ:$XFD</oldFormula>
  </rdn>
  <rdn rId="0" localSheetId="6" customView="1" name="Z_00CA5430_6B3A_4E12_B07E_9C9EC9D8F7A7_.wvu.Cols" hidden="1" oldHidden="1">
    <formula>Allocation!$L:$XFD</formula>
    <oldFormula>Allocation!$L:$XFD</oldFormula>
  </rdn>
  <rdn rId="0" localSheetId="6" customView="1" name="Z_00CA5430_6B3A_4E12_B07E_9C9EC9D8F7A7_.wvu.FilterData" hidden="1" oldHidden="1">
    <formula>Allocation!$A$1:$K$1</formula>
    <oldFormula>Allocation!$A$1:$K$1</oldFormula>
  </rdn>
  <rdn rId="0" localSheetId="7" customView="1" name="Z_00CA5430_6B3A_4E12_B07E_9C9EC9D8F7A7_.wvu.FilterData" hidden="1" oldHidden="1">
    <formula>'SRS Reviews'!$A$1:$S$136</formula>
    <oldFormula>'SRS Reviews'!$A$1:$S$136</oldFormula>
  </rdn>
  <rdn rId="0" localSheetId="8" customView="1" name="Z_00CA5430_6B3A_4E12_B07E_9C9EC9D8F7A7_.wvu.FilterData" hidden="1" oldHidden="1">
    <formula>Estimates!$A$2:$BC$460</formula>
    <oldFormula>Estimates!$A$2:$BC$460</oldFormula>
  </rdn>
  <rdn rId="0" localSheetId="10" customView="1" name="Z_00CA5430_6B3A_4E12_B07E_9C9EC9D8F7A7_.wvu.FilterData" hidden="1" oldHidden="1">
    <formula>'Open SWPRs'!$A$1:$H$615</formula>
    <oldFormula>'Open SWPRs'!$A$1:$H$615</oldFormula>
  </rdn>
  <rdn rId="0" localSheetId="12" customView="1" name="Z_00CA5430_6B3A_4E12_B07E_9C9EC9D8F7A7_.wvu.FilterData" hidden="1" oldHidden="1">
    <formula>'Build Plan'!$D$3:$L$48</formula>
    <oldFormula>'Build Plan'!$D$3:$L$48</oldFormula>
  </rdn>
  <rcv guid="{00CA5430-6B3A-4E12-B07E-9C9EC9D8F7A7}" action="add"/>
</revisions>
</file>

<file path=xl/revisions/revisionLog110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3ACD5A93-9B0E-40EA-8179-EDF0714A0F5F}" action="delete"/>
  <rdn rId="0" localSheetId="3" customView="1" name="Z_3ACD5A93_9B0E_40EA_8179_EDF0714A0F5F_.wvu.Rows" hidden="1" oldHidden="1">
    <formula>Plan!$489:$751</formula>
    <oldFormula>Plan!$489:$751</oldFormula>
  </rdn>
  <rdn rId="0" localSheetId="3" customView="1" name="Z_3ACD5A93_9B0E_40EA_8179_EDF0714A0F5F_.wvu.Cols" hidden="1" oldHidden="1">
    <formula>Plan!$S:$U,Plan!$BQ:$BT</formula>
    <oldFormula>Plan!$S:$U,Plan!$BQ:$BT</oldFormula>
  </rdn>
  <rdn rId="0" localSheetId="3" customView="1" name="Z_3ACD5A93_9B0E_40EA_8179_EDF0714A0F5F_.wvu.FilterData" hidden="1" oldHidden="1">
    <formula>Plan!$A$5:$BQ$469</formula>
    <oldFormula>Plan!$A$5:$BQ$469</oldFormula>
  </rdn>
  <rdn rId="0" localSheetId="4" customView="1" name="Z_3ACD5A93_9B0E_40EA_8179_EDF0714A0F5F_.wvu.FilterData" hidden="1" oldHidden="1">
    <formula>'Delivery Docs Plan'!$I$1:$I$47</formula>
    <oldFormula>'Delivery Docs Plan'!$I$1:$I$47</oldFormula>
  </rdn>
  <rdn rId="0" localSheetId="5" customView="1" name="Z_3ACD5A93_9B0E_40EA_8179_EDF0714A0F5F_.wvu.Rows" hidden="1" oldHidden="1">
    <formula>'PR Matrix'!$1:$1</formula>
    <oldFormula>'PR Matrix'!$1:$1</oldFormula>
  </rdn>
  <rdn rId="0" localSheetId="5" customView="1" name="Z_3ACD5A93_9B0E_40EA_8179_EDF0714A0F5F_.wvu.Cols" hidden="1" oldHidden="1">
    <formula>'PR Matrix'!$JJ:$XFD</formula>
    <oldFormula>'PR Matrix'!$JJ:$XFD</oldFormula>
  </rdn>
  <rdn rId="0" localSheetId="6" customView="1" name="Z_3ACD5A93_9B0E_40EA_8179_EDF0714A0F5F_.wvu.Cols" hidden="1" oldHidden="1">
    <formula>Allocation!$L:$XFD</formula>
    <oldFormula>Allocation!$L:$XFD</oldFormula>
  </rdn>
  <rdn rId="0" localSheetId="6" customView="1" name="Z_3ACD5A93_9B0E_40EA_8179_EDF0714A0F5F_.wvu.FilterData" hidden="1" oldHidden="1">
    <formula>Allocation!$A$1:$K$1</formula>
    <oldFormula>Allocation!$A$1:$K$1</oldFormula>
  </rdn>
  <rdn rId="0" localSheetId="7" customView="1" name="Z_3ACD5A93_9B0E_40EA_8179_EDF0714A0F5F_.wvu.FilterData" hidden="1" oldHidden="1">
    <formula>'SRS Reviews'!$A$1:$S$136</formula>
    <oldFormula>'SRS Reviews'!$A$1:$S$136</oldFormula>
  </rdn>
  <rdn rId="0" localSheetId="8" customView="1" name="Z_3ACD5A93_9B0E_40EA_8179_EDF0714A0F5F_.wvu.FilterData" hidden="1" oldHidden="1">
    <formula>Estimates!$A$2:$BC$460</formula>
    <oldFormula>Estimates!$A$2:$BC$460</oldFormula>
  </rdn>
  <rdn rId="0" localSheetId="10" customView="1" name="Z_3ACD5A93_9B0E_40EA_8179_EDF0714A0F5F_.wvu.FilterData" hidden="1" oldHidden="1">
    <formula>'Open SWPRs'!$A$1:$H$615</formula>
    <oldFormula>'Open SWPRs'!$A$1:$H$615</oldFormula>
  </rdn>
  <rdn rId="0" localSheetId="12" customView="1" name="Z_3ACD5A93_9B0E_40EA_8179_EDF0714A0F5F_.wvu.FilterData" hidden="1" oldHidden="1">
    <formula>'Build Plan'!$D$3:$L$48</formula>
    <oldFormula>'Build Plan'!$D$3:$L$48</oldFormula>
  </rdn>
  <rcv guid="{3ACD5A93-9B0E-40EA-8179-EDF0714A0F5F}" action="add"/>
</revisions>
</file>

<file path=xl/revisions/revisionLog110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8302" sId="4">
    <oc r="O7">
      <v>90</v>
    </oc>
    <nc r="O7">
      <v>100</v>
    </nc>
  </rcc>
  <rcc rId="28303" sId="4">
    <oc r="P7" t="inlineStr">
      <is>
        <t>with Ian</t>
      </is>
    </oc>
    <nc r="P7"/>
  </rcc>
  <rcv guid="{3ACD5A93-9B0E-40EA-8179-EDF0714A0F5F}" action="delete"/>
  <rdn rId="0" localSheetId="3" customView="1" name="Z_3ACD5A93_9B0E_40EA_8179_EDF0714A0F5F_.wvu.Rows" hidden="1" oldHidden="1">
    <formula>Plan!$489:$751</formula>
    <oldFormula>Plan!$489:$751</oldFormula>
  </rdn>
  <rdn rId="0" localSheetId="3" customView="1" name="Z_3ACD5A93_9B0E_40EA_8179_EDF0714A0F5F_.wvu.Cols" hidden="1" oldHidden="1">
    <formula>Plan!$S:$U,Plan!$BQ:$BT</formula>
    <oldFormula>Plan!$S:$U,Plan!$BQ:$BT</oldFormula>
  </rdn>
  <rdn rId="0" localSheetId="3" customView="1" name="Z_3ACD5A93_9B0E_40EA_8179_EDF0714A0F5F_.wvu.FilterData" hidden="1" oldHidden="1">
    <formula>Plan!$A$5:$BQ$469</formula>
    <oldFormula>Plan!$A$5:$BQ$469</oldFormula>
  </rdn>
  <rdn rId="0" localSheetId="4" customView="1" name="Z_3ACD5A93_9B0E_40EA_8179_EDF0714A0F5F_.wvu.FilterData" hidden="1" oldHidden="1">
    <formula>'Delivery Docs Plan'!$I$1:$I$47</formula>
    <oldFormula>'Delivery Docs Plan'!$I$1:$I$47</oldFormula>
  </rdn>
  <rdn rId="0" localSheetId="5" customView="1" name="Z_3ACD5A93_9B0E_40EA_8179_EDF0714A0F5F_.wvu.Rows" hidden="1" oldHidden="1">
    <formula>'PR Matrix'!$1:$1</formula>
    <oldFormula>'PR Matrix'!$1:$1</oldFormula>
  </rdn>
  <rdn rId="0" localSheetId="5" customView="1" name="Z_3ACD5A93_9B0E_40EA_8179_EDF0714A0F5F_.wvu.Cols" hidden="1" oldHidden="1">
    <formula>'PR Matrix'!$JJ:$XFD</formula>
    <oldFormula>'PR Matrix'!$JJ:$XFD</oldFormula>
  </rdn>
  <rdn rId="0" localSheetId="6" customView="1" name="Z_3ACD5A93_9B0E_40EA_8179_EDF0714A0F5F_.wvu.Cols" hidden="1" oldHidden="1">
    <formula>Allocation!$L:$XFD</formula>
    <oldFormula>Allocation!$L:$XFD</oldFormula>
  </rdn>
  <rdn rId="0" localSheetId="6" customView="1" name="Z_3ACD5A93_9B0E_40EA_8179_EDF0714A0F5F_.wvu.FilterData" hidden="1" oldHidden="1">
    <formula>Allocation!$A$1:$K$1</formula>
    <oldFormula>Allocation!$A$1:$K$1</oldFormula>
  </rdn>
  <rdn rId="0" localSheetId="7" customView="1" name="Z_3ACD5A93_9B0E_40EA_8179_EDF0714A0F5F_.wvu.FilterData" hidden="1" oldHidden="1">
    <formula>'SRS Reviews'!$A$1:$S$136</formula>
    <oldFormula>'SRS Reviews'!$A$1:$S$136</oldFormula>
  </rdn>
  <rdn rId="0" localSheetId="8" customView="1" name="Z_3ACD5A93_9B0E_40EA_8179_EDF0714A0F5F_.wvu.FilterData" hidden="1" oldHidden="1">
    <formula>Estimates!$A$2:$BC$460</formula>
    <oldFormula>Estimates!$A$2:$BC$460</oldFormula>
  </rdn>
  <rdn rId="0" localSheetId="10" customView="1" name="Z_3ACD5A93_9B0E_40EA_8179_EDF0714A0F5F_.wvu.FilterData" hidden="1" oldHidden="1">
    <formula>'Open SWPRs'!$A$1:$H$615</formula>
    <oldFormula>'Open SWPRs'!$A$1:$H$615</oldFormula>
  </rdn>
  <rdn rId="0" localSheetId="12" customView="1" name="Z_3ACD5A93_9B0E_40EA_8179_EDF0714A0F5F_.wvu.FilterData" hidden="1" oldHidden="1">
    <formula>'Build Plan'!$D$3:$L$48</formula>
    <oldFormula>'Build Plan'!$D$3:$L$48</oldFormula>
  </rdn>
  <rcv guid="{3ACD5A93-9B0E-40EA-8179-EDF0714A0F5F}" action="add"/>
</revisions>
</file>

<file path=xl/revisions/revisionLog110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8316" sId="4">
    <oc r="M19">
      <v>50</v>
    </oc>
    <nc r="M19">
      <v>90</v>
    </nc>
  </rcc>
  <rcv guid="{FAA25FCE-18C5-403C-9C68-9D1F88B3F7EB}" action="delete"/>
  <rdn rId="0" localSheetId="3" customView="1" name="Z_FAA25FCE_18C5_403C_9C68_9D1F88B3F7EB_.wvu.Rows" hidden="1" oldHidden="1">
    <formula>Plan!$489:$751</formula>
    <oldFormula>Plan!$489:$751</oldFormula>
  </rdn>
  <rdn rId="0" localSheetId="3" customView="1" name="Z_FAA25FCE_18C5_403C_9C68_9D1F88B3F7EB_.wvu.Cols" hidden="1" oldHidden="1">
    <formula>Plan!$BQ:$BT</formula>
    <oldFormula>Plan!$BQ:$BT</oldFormula>
  </rdn>
  <rdn rId="0" localSheetId="3" customView="1" name="Z_FAA25FCE_18C5_403C_9C68_9D1F88B3F7EB_.wvu.FilterData" hidden="1" oldHidden="1">
    <formula>Plan!$A$5:$BQ$469</formula>
    <oldFormula>Plan!$A$5:$BQ$469</oldFormula>
  </rdn>
  <rdn rId="0" localSheetId="4" customView="1" name="Z_FAA25FCE_18C5_403C_9C68_9D1F88B3F7EB_.wvu.FilterData" hidden="1" oldHidden="1">
    <formula>'Delivery Docs Plan'!$I$1:$I$47</formula>
    <oldFormula>'Delivery Docs Plan'!$I$1:$I$47</oldFormula>
  </rdn>
  <rdn rId="0" localSheetId="5" customView="1" name="Z_FAA25FCE_18C5_403C_9C68_9D1F88B3F7EB_.wvu.Rows" hidden="1" oldHidden="1">
    <formula>'PR Matrix'!$1:$1</formula>
    <oldFormula>'PR Matrix'!$1:$1</oldFormula>
  </rdn>
  <rdn rId="0" localSheetId="5" customView="1" name="Z_FAA25FCE_18C5_403C_9C68_9D1F88B3F7EB_.wvu.Cols" hidden="1" oldHidden="1">
    <formula>'PR Matrix'!$JJ:$XFD</formula>
    <oldFormula>'PR Matrix'!$JJ:$XFD</oldFormula>
  </rdn>
  <rdn rId="0" localSheetId="6" customView="1" name="Z_FAA25FCE_18C5_403C_9C68_9D1F88B3F7EB_.wvu.Cols" hidden="1" oldHidden="1">
    <formula>Allocation!$L:$XFD</formula>
    <oldFormula>Allocation!$L:$XFD</oldFormula>
  </rdn>
  <rdn rId="0" localSheetId="6" customView="1" name="Z_FAA25FCE_18C5_403C_9C68_9D1F88B3F7EB_.wvu.FilterData" hidden="1" oldHidden="1">
    <formula>Allocation!$A$1:$K$1</formula>
    <oldFormula>Allocation!$A$1:$K$1</oldFormula>
  </rdn>
  <rdn rId="0" localSheetId="7" customView="1" name="Z_FAA25FCE_18C5_403C_9C68_9D1F88B3F7EB_.wvu.FilterData" hidden="1" oldHidden="1">
    <formula>'SRS Reviews'!$A$1:$S$136</formula>
    <oldFormula>'SRS Reviews'!$A$1:$S$136</oldFormula>
  </rdn>
  <rdn rId="0" localSheetId="8" customView="1" name="Z_FAA25FCE_18C5_403C_9C68_9D1F88B3F7EB_.wvu.FilterData" hidden="1" oldHidden="1">
    <formula>Estimates!$A$2:$BC$460</formula>
    <oldFormula>Estimates!$A$2:$BC$460</oldFormula>
  </rdn>
  <rdn rId="0" localSheetId="10" customView="1" name="Z_FAA25FCE_18C5_403C_9C68_9D1F88B3F7EB_.wvu.FilterData" hidden="1" oldHidden="1">
    <formula>'Open SWPRs'!$A$1:$H$615</formula>
    <oldFormula>'Open SWPRs'!$A$1:$H$615</oldFormula>
  </rdn>
  <rdn rId="0" localSheetId="12" customView="1" name="Z_FAA25FCE_18C5_403C_9C68_9D1F88B3F7EB_.wvu.FilterData" hidden="1" oldHidden="1">
    <formula>'Build Plan'!$D$3:$L$48</formula>
    <oldFormula>'Build Plan'!$D$3:$L$48</oldFormula>
  </rdn>
  <rcv guid="{FAA25FCE-18C5-403C-9C68-9D1F88B3F7EB}" action="add"/>
</revisions>
</file>

<file path=xl/revisions/revisionLog110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8329" sId="4">
    <oc r="L17">
      <v>70</v>
    </oc>
    <nc r="L17">
      <v>100</v>
    </nc>
  </rcc>
  <rcc rId="28330" sId="4">
    <nc r="N17">
      <v>100</v>
    </nc>
  </rcc>
  <rcmt sheetId="4" cell="M19" guid="{61AEAE49-C5FC-41C7-89B1-650F016036B3}" author="Nesarikar, Sumeet" newLength="62"/>
</revisions>
</file>

<file path=xl/revisions/revisionLog110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8331" sId="4">
    <nc r="N19">
      <v>1</v>
    </nc>
  </rcc>
  <rcc rId="28332" sId="4">
    <oc r="M16">
      <v>1</v>
    </oc>
    <nc r="M16">
      <v>90</v>
    </nc>
  </rcc>
  <rcv guid="{27A4B667-7EE5-4B37-A36E-7A71AE7736F5}" action="delete"/>
  <rdn rId="0" localSheetId="3" customView="1" name="Z_27A4B667_7EE5_4B37_A36E_7A71AE7736F5_.wvu.Rows" hidden="1" oldHidden="1">
    <formula>Plan!$489:$751</formula>
    <oldFormula>Plan!$489:$751</oldFormula>
  </rdn>
  <rdn rId="0" localSheetId="3" customView="1" name="Z_27A4B667_7EE5_4B37_A36E_7A71AE7736F5_.wvu.Cols" hidden="1" oldHidden="1">
    <formula>Plan!$S:$U,Plan!$BQ:$BT</formula>
    <oldFormula>Plan!$S:$U,Plan!$BQ:$BT</oldFormula>
  </rdn>
  <rdn rId="0" localSheetId="3" customView="1" name="Z_27A4B667_7EE5_4B37_A36E_7A71AE7736F5_.wvu.FilterData" hidden="1" oldHidden="1">
    <formula>Plan!$A$5:$BQ$469</formula>
    <oldFormula>Plan!$A$5:$BQ$469</oldFormula>
  </rdn>
  <rdn rId="0" localSheetId="4" customView="1" name="Z_27A4B667_7EE5_4B37_A36E_7A71AE7736F5_.wvu.FilterData" hidden="1" oldHidden="1">
    <formula>'Delivery Docs Plan'!$I$1:$I$47</formula>
    <oldFormula>'Delivery Docs Plan'!$I$1:$I$47</oldFormula>
  </rdn>
  <rdn rId="0" localSheetId="5" customView="1" name="Z_27A4B667_7EE5_4B37_A36E_7A71AE7736F5_.wvu.Rows" hidden="1" oldHidden="1">
    <formula>'PR Matrix'!$1:$2</formula>
    <oldFormula>'PR Matrix'!$1:$2</oldFormula>
  </rdn>
  <rdn rId="0" localSheetId="5" customView="1" name="Z_27A4B667_7EE5_4B37_A36E_7A71AE7736F5_.wvu.Cols" hidden="1" oldHidden="1">
    <formula>'PR Matrix'!$JJ:$XFD</formula>
    <oldFormula>'PR Matrix'!$JJ:$XFD</oldFormula>
  </rdn>
  <rdn rId="0" localSheetId="6" customView="1" name="Z_27A4B667_7EE5_4B37_A36E_7A71AE7736F5_.wvu.Cols" hidden="1" oldHidden="1">
    <formula>Allocation!$L:$XFD</formula>
    <oldFormula>Allocation!$L:$XFD</oldFormula>
  </rdn>
  <rdn rId="0" localSheetId="6" customView="1" name="Z_27A4B667_7EE5_4B37_A36E_7A71AE7736F5_.wvu.FilterData" hidden="1" oldHidden="1">
    <formula>Allocation!$A$1:$K$1</formula>
    <oldFormula>Allocation!$A$1:$K$1</oldFormula>
  </rdn>
  <rdn rId="0" localSheetId="7" customView="1" name="Z_27A4B667_7EE5_4B37_A36E_7A71AE7736F5_.wvu.FilterData" hidden="1" oldHidden="1">
    <formula>'SRS Reviews'!$A$1:$S$136</formula>
    <oldFormula>'SRS Reviews'!$A$1:$S$136</oldFormula>
  </rdn>
  <rdn rId="0" localSheetId="8" customView="1" name="Z_27A4B667_7EE5_4B37_A36E_7A71AE7736F5_.wvu.FilterData" hidden="1" oldHidden="1">
    <formula>Estimates!$A$2:$BC$460</formula>
    <oldFormula>Estimates!$A$2:$BC$460</oldFormula>
  </rdn>
  <rdn rId="0" localSheetId="10" customView="1" name="Z_27A4B667_7EE5_4B37_A36E_7A71AE7736F5_.wvu.FilterData" hidden="1" oldHidden="1">
    <formula>'Open SWPRs'!$A$1:$H$615</formula>
    <oldFormula>'Open SWPRs'!$A$1:$H$615</oldFormula>
  </rdn>
  <rdn rId="0" localSheetId="12" customView="1" name="Z_27A4B667_7EE5_4B37_A36E_7A71AE7736F5_.wvu.FilterData" hidden="1" oldHidden="1">
    <formula>'Build Plan'!$D$3:$L$48</formula>
    <oldFormula>'Build Plan'!$D$3:$L$48</oldFormula>
  </rdn>
  <rcv guid="{27A4B667-7EE5-4B37-A36E-7A71AE7736F5}" action="add"/>
</revisions>
</file>

<file path=xl/revisions/revisionLog110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8345" sId="4">
    <nc r="M15">
      <v>90</v>
    </nc>
  </rcc>
</revisions>
</file>

<file path=xl/revisions/revisionLog110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8346" sId="4">
    <oc r="M16">
      <v>90</v>
    </oc>
    <nc r="M16">
      <v>100</v>
    </nc>
  </rcc>
  <rcc rId="28347" sId="4">
    <nc r="N16">
      <v>100</v>
    </nc>
  </rcc>
  <rcv guid="{27A4B667-7EE5-4B37-A36E-7A71AE7736F5}" action="delete"/>
  <rdn rId="0" localSheetId="3" customView="1" name="Z_27A4B667_7EE5_4B37_A36E_7A71AE7736F5_.wvu.Rows" hidden="1" oldHidden="1">
    <formula>Plan!$489:$751</formula>
    <oldFormula>Plan!$489:$751</oldFormula>
  </rdn>
  <rdn rId="0" localSheetId="3" customView="1" name="Z_27A4B667_7EE5_4B37_A36E_7A71AE7736F5_.wvu.Cols" hidden="1" oldHidden="1">
    <formula>Plan!$S:$U,Plan!$BQ:$BT</formula>
    <oldFormula>Plan!$S:$U,Plan!$BQ:$BT</oldFormula>
  </rdn>
  <rdn rId="0" localSheetId="3" customView="1" name="Z_27A4B667_7EE5_4B37_A36E_7A71AE7736F5_.wvu.FilterData" hidden="1" oldHidden="1">
    <formula>Plan!$A$5:$BQ$469</formula>
    <oldFormula>Plan!$A$5:$BQ$469</oldFormula>
  </rdn>
  <rdn rId="0" localSheetId="4" customView="1" name="Z_27A4B667_7EE5_4B37_A36E_7A71AE7736F5_.wvu.FilterData" hidden="1" oldHidden="1">
    <formula>'Delivery Docs Plan'!$I$1:$I$47</formula>
    <oldFormula>'Delivery Docs Plan'!$I$1:$I$47</oldFormula>
  </rdn>
  <rdn rId="0" localSheetId="5" customView="1" name="Z_27A4B667_7EE5_4B37_A36E_7A71AE7736F5_.wvu.Rows" hidden="1" oldHidden="1">
    <formula>'PR Matrix'!$1:$2</formula>
    <oldFormula>'PR Matrix'!$1:$2</oldFormula>
  </rdn>
  <rdn rId="0" localSheetId="5" customView="1" name="Z_27A4B667_7EE5_4B37_A36E_7A71AE7736F5_.wvu.Cols" hidden="1" oldHidden="1">
    <formula>'PR Matrix'!$JJ:$XFD</formula>
    <oldFormula>'PR Matrix'!$JJ:$XFD</oldFormula>
  </rdn>
  <rdn rId="0" localSheetId="6" customView="1" name="Z_27A4B667_7EE5_4B37_A36E_7A71AE7736F5_.wvu.Cols" hidden="1" oldHidden="1">
    <formula>Allocation!$L:$XFD</formula>
    <oldFormula>Allocation!$L:$XFD</oldFormula>
  </rdn>
  <rdn rId="0" localSheetId="6" customView="1" name="Z_27A4B667_7EE5_4B37_A36E_7A71AE7736F5_.wvu.FilterData" hidden="1" oldHidden="1">
    <formula>Allocation!$A$1:$K$1</formula>
    <oldFormula>Allocation!$A$1:$K$1</oldFormula>
  </rdn>
  <rdn rId="0" localSheetId="7" customView="1" name="Z_27A4B667_7EE5_4B37_A36E_7A71AE7736F5_.wvu.FilterData" hidden="1" oldHidden="1">
    <formula>'SRS Reviews'!$A$1:$S$136</formula>
    <oldFormula>'SRS Reviews'!$A$1:$S$136</oldFormula>
  </rdn>
  <rdn rId="0" localSheetId="8" customView="1" name="Z_27A4B667_7EE5_4B37_A36E_7A71AE7736F5_.wvu.FilterData" hidden="1" oldHidden="1">
    <formula>Estimates!$A$2:$BC$460</formula>
    <oldFormula>Estimates!$A$2:$BC$460</oldFormula>
  </rdn>
  <rdn rId="0" localSheetId="10" customView="1" name="Z_27A4B667_7EE5_4B37_A36E_7A71AE7736F5_.wvu.FilterData" hidden="1" oldHidden="1">
    <formula>'Open SWPRs'!$A$1:$H$615</formula>
    <oldFormula>'Open SWPRs'!$A$1:$H$615</oldFormula>
  </rdn>
  <rdn rId="0" localSheetId="12" customView="1" name="Z_27A4B667_7EE5_4B37_A36E_7A71AE7736F5_.wvu.FilterData" hidden="1" oldHidden="1">
    <formula>'Build Plan'!$D$3:$L$48</formula>
    <oldFormula>'Build Plan'!$D$3:$L$48</oldFormula>
  </rdn>
  <rcv guid="{27A4B667-7EE5-4B37-A36E-7A71AE7736F5}" action="add"/>
</revisions>
</file>

<file path=xl/revisions/revisionLog111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8360" sId="4">
    <oc r="L25">
      <v>30</v>
    </oc>
    <nc r="L25">
      <v>90</v>
    </nc>
  </rcc>
  <rcv guid="{AE09ED29-F6F7-475A-B5BB-3958EA691268}" action="delete"/>
  <rdn rId="0" localSheetId="3" customView="1" name="Z_AE09ED29_F6F7_475A_B5BB_3958EA691268_.wvu.Rows" hidden="1" oldHidden="1">
    <formula>Plan!$489:$751</formula>
    <oldFormula>Plan!$489:$751</oldFormula>
  </rdn>
  <rdn rId="0" localSheetId="3" customView="1" name="Z_AE09ED29_F6F7_475A_B5BB_3958EA691268_.wvu.Cols" hidden="1" oldHidden="1">
    <formula>Plan!$S:$U</formula>
    <oldFormula>Plan!$S:$U</oldFormula>
  </rdn>
  <rdn rId="0" localSheetId="3" customView="1" name="Z_AE09ED29_F6F7_475A_B5BB_3958EA691268_.wvu.FilterData" hidden="1" oldHidden="1">
    <formula>Plan!$A$5:$BQ$469</formula>
    <oldFormula>Plan!$A$5:$BQ$469</oldFormula>
  </rdn>
  <rdn rId="0" localSheetId="4" customView="1" name="Z_AE09ED29_F6F7_475A_B5BB_3958EA691268_.wvu.FilterData" hidden="1" oldHidden="1">
    <formula>'Delivery Docs Plan'!$I$1:$I$47</formula>
    <oldFormula>'Delivery Docs Plan'!$I$1:$I$47</oldFormula>
  </rdn>
  <rdn rId="0" localSheetId="5" customView="1" name="Z_AE09ED29_F6F7_475A_B5BB_3958EA691268_.wvu.Rows" hidden="1" oldHidden="1">
    <formula>'PR Matrix'!$1:$1</formula>
    <oldFormula>'PR Matrix'!$1:$1</oldFormula>
  </rdn>
  <rdn rId="0" localSheetId="5" customView="1" name="Z_AE09ED29_F6F7_475A_B5BB_3958EA691268_.wvu.Cols" hidden="1" oldHidden="1">
    <formula>'PR Matrix'!$JJ:$XFD</formula>
    <oldFormula>'PR Matrix'!$JJ:$XFD</oldFormula>
  </rdn>
  <rdn rId="0" localSheetId="6" customView="1" name="Z_AE09ED29_F6F7_475A_B5BB_3958EA691268_.wvu.Cols" hidden="1" oldHidden="1">
    <formula>Allocation!$L:$XFD</formula>
    <oldFormula>Allocation!$L:$XFD</oldFormula>
  </rdn>
  <rdn rId="0" localSheetId="6" customView="1" name="Z_AE09ED29_F6F7_475A_B5BB_3958EA691268_.wvu.FilterData" hidden="1" oldHidden="1">
    <formula>Allocation!$A$1:$K$1</formula>
    <oldFormula>Allocation!$A$1:$K$1</oldFormula>
  </rdn>
  <rdn rId="0" localSheetId="7" customView="1" name="Z_AE09ED29_F6F7_475A_B5BB_3958EA691268_.wvu.FilterData" hidden="1" oldHidden="1">
    <formula>'SRS Reviews'!$A$1:$S$136</formula>
    <oldFormula>'SRS Reviews'!$A$1:$S$136</oldFormula>
  </rdn>
  <rdn rId="0" localSheetId="8" customView="1" name="Z_AE09ED29_F6F7_475A_B5BB_3958EA691268_.wvu.FilterData" hidden="1" oldHidden="1">
    <formula>Estimates!$A$2:$BC$460</formula>
    <oldFormula>Estimates!$A$2:$BC$460</oldFormula>
  </rdn>
  <rdn rId="0" localSheetId="10" customView="1" name="Z_AE09ED29_F6F7_475A_B5BB_3958EA691268_.wvu.FilterData" hidden="1" oldHidden="1">
    <formula>'Open SWPRs'!$A$1:$H$615</formula>
    <oldFormula>'Open SWPRs'!$A$1:$H$615</oldFormula>
  </rdn>
  <rdn rId="0" localSheetId="12" customView="1" name="Z_AE09ED29_F6F7_475A_B5BB_3958EA691268_.wvu.FilterData" hidden="1" oldHidden="1">
    <formula>'Build Plan'!$D$3:$L$48</formula>
    <oldFormula>'Build Plan'!$D$3:$L$48</oldFormula>
  </rdn>
  <rcv guid="{AE09ED29-F6F7-475A-B5BB-3958EA691268}" action="add"/>
</revisions>
</file>

<file path=xl/revisions/revisionLog111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8373" sId="4">
    <oc r="I24" t="inlineStr">
      <is>
        <t xml:space="preserve">RS </t>
      </is>
    </oc>
    <nc r="I24"/>
  </rcc>
  <rcc rId="28374" sId="4">
    <oc r="J24" t="inlineStr">
      <is>
        <t>SN</t>
      </is>
    </oc>
    <nc r="J24"/>
  </rcc>
</revisions>
</file>

<file path=xl/revisions/revisionLog111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E1C450DA-5A25-49EE-AC15-82D55BC93335}" action="delete"/>
  <rdn rId="0" localSheetId="3" customView="1" name="Z_E1C450DA_5A25_49EE_AC15_82D55BC93335_.wvu.Rows" hidden="1" oldHidden="1">
    <formula>Plan!$489:$751</formula>
    <oldFormula>Plan!$489:$751</oldFormula>
  </rdn>
  <rdn rId="0" localSheetId="3" customView="1" name="Z_E1C450DA_5A25_49EE_AC15_82D55BC93335_.wvu.Cols" hidden="1" oldHidden="1">
    <formula>Plan!$S:$U,Plan!$BQ:$BT</formula>
    <oldFormula>Plan!$S:$U,Plan!$BQ:$BT</oldFormula>
  </rdn>
  <rdn rId="0" localSheetId="3" customView="1" name="Z_E1C450DA_5A25_49EE_AC15_82D55BC93335_.wvu.FilterData" hidden="1" oldHidden="1">
    <formula>Plan!$A$5:$BQ$469</formula>
    <oldFormula>Plan!$A$5:$BQ$469</oldFormula>
  </rdn>
  <rdn rId="0" localSheetId="4" customView="1" name="Z_E1C450DA_5A25_49EE_AC15_82D55BC93335_.wvu.FilterData" hidden="1" oldHidden="1">
    <formula>'Delivery Docs Plan'!$I$1:$I$47</formula>
    <oldFormula>'Delivery Docs Plan'!$I$1:$I$47</oldFormula>
  </rdn>
  <rdn rId="0" localSheetId="5" customView="1" name="Z_E1C450DA_5A25_49EE_AC15_82D55BC93335_.wvu.Rows" hidden="1" oldHidden="1">
    <formula>'PR Matrix'!$1:$2</formula>
    <oldFormula>'PR Matrix'!$1:$2</oldFormula>
  </rdn>
  <rdn rId="0" localSheetId="5" customView="1" name="Z_E1C450DA_5A25_49EE_AC15_82D55BC93335_.wvu.Cols" hidden="1" oldHidden="1">
    <formula>'PR Matrix'!$JJ:$XFD</formula>
    <oldFormula>'PR Matrix'!$JJ:$XFD</oldFormula>
  </rdn>
  <rdn rId="0" localSheetId="6" customView="1" name="Z_E1C450DA_5A25_49EE_AC15_82D55BC93335_.wvu.Cols" hidden="1" oldHidden="1">
    <formula>Allocation!$L:$XFD</formula>
    <oldFormula>Allocation!$L:$XFD</oldFormula>
  </rdn>
  <rdn rId="0" localSheetId="6" customView="1" name="Z_E1C450DA_5A25_49EE_AC15_82D55BC93335_.wvu.FilterData" hidden="1" oldHidden="1">
    <formula>Allocation!$A$1:$K$1</formula>
    <oldFormula>Allocation!$A$1:$K$1</oldFormula>
  </rdn>
  <rdn rId="0" localSheetId="7" customView="1" name="Z_E1C450DA_5A25_49EE_AC15_82D55BC93335_.wvu.FilterData" hidden="1" oldHidden="1">
    <formula>'SRS Reviews'!$A$1:$S$136</formula>
    <oldFormula>'SRS Reviews'!$A$1:$S$136</oldFormula>
  </rdn>
  <rdn rId="0" localSheetId="8" customView="1" name="Z_E1C450DA_5A25_49EE_AC15_82D55BC93335_.wvu.FilterData" hidden="1" oldHidden="1">
    <formula>Estimates!$A$2:$BC$460</formula>
    <oldFormula>Estimates!$A$2:$BC$460</oldFormula>
  </rdn>
  <rdn rId="0" localSheetId="10" customView="1" name="Z_E1C450DA_5A25_49EE_AC15_82D55BC93335_.wvu.FilterData" hidden="1" oldHidden="1">
    <formula>'Open SWPRs'!$A$1:$H$615</formula>
    <oldFormula>'Open SWPRs'!$A$1:$H$615</oldFormula>
  </rdn>
  <rdn rId="0" localSheetId="12" customView="1" name="Z_E1C450DA_5A25_49EE_AC15_82D55BC93335_.wvu.FilterData" hidden="1" oldHidden="1">
    <formula>'Build Plan'!$D$3:$L$48</formula>
    <oldFormula>'Build Plan'!$D$3:$L$48</oldFormula>
  </rdn>
  <rcv guid="{E1C450DA-5A25-49EE-AC15-82D55BC93335}" action="add"/>
</revisions>
</file>

<file path=xl/revisions/revisionLog111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8387" sId="4">
    <oc r="L25">
      <v>90</v>
    </oc>
    <nc r="L25">
      <v>100</v>
    </nc>
  </rcc>
  <rcc rId="28388" sId="4">
    <nc r="M25">
      <v>100</v>
    </nc>
  </rcc>
  <rcc rId="28389" sId="4">
    <nc r="N25">
      <v>50</v>
    </nc>
  </rcc>
  <rcv guid="{39344E0E-2CC4-4BC6-A15E-A66B17AEE943}" action="delete"/>
  <rdn rId="0" localSheetId="3" customView="1" name="Z_39344E0E_2CC4_4BC6_A15E_A66B17AEE943_.wvu.Rows" hidden="1" oldHidden="1">
    <formula>Plan!$489:$751</formula>
    <oldFormula>Plan!$489:$751</oldFormula>
  </rdn>
  <rdn rId="0" localSheetId="3" customView="1" name="Z_39344E0E_2CC4_4BC6_A15E_A66B17AEE943_.wvu.Cols" hidden="1" oldHidden="1">
    <formula>Plan!$S:$U,Plan!$BN:$BT</formula>
    <oldFormula>Plan!$S:$U,Plan!$BN:$BT</oldFormula>
  </rdn>
  <rdn rId="0" localSheetId="3" customView="1" name="Z_39344E0E_2CC4_4BC6_A15E_A66B17AEE943_.wvu.FilterData" hidden="1" oldHidden="1">
    <formula>Plan!$A$5:$BQ$469</formula>
    <oldFormula>Plan!$A$5:$BQ$469</oldFormula>
  </rdn>
  <rdn rId="0" localSheetId="4" customView="1" name="Z_39344E0E_2CC4_4BC6_A15E_A66B17AEE943_.wvu.FilterData" hidden="1" oldHidden="1">
    <formula>'Delivery Docs Plan'!$I$1:$I$47</formula>
    <oldFormula>'Delivery Docs Plan'!$I$1:$I$47</oldFormula>
  </rdn>
  <rdn rId="0" localSheetId="5" customView="1" name="Z_39344E0E_2CC4_4BC6_A15E_A66B17AEE943_.wvu.Rows" hidden="1" oldHidden="1">
    <formula>'PR Matrix'!$1:$2</formula>
    <oldFormula>'PR Matrix'!$1:$2</oldFormula>
  </rdn>
  <rdn rId="0" localSheetId="5" customView="1" name="Z_39344E0E_2CC4_4BC6_A15E_A66B17AEE943_.wvu.Cols" hidden="1" oldHidden="1">
    <formula>'PR Matrix'!$JJ:$XFD</formula>
    <oldFormula>'PR Matrix'!$JJ:$XFD</oldFormula>
  </rdn>
  <rdn rId="0" localSheetId="6" customView="1" name="Z_39344E0E_2CC4_4BC6_A15E_A66B17AEE943_.wvu.Cols" hidden="1" oldHidden="1">
    <formula>Allocation!$L:$XFD</formula>
    <oldFormula>Allocation!$L:$XFD</oldFormula>
  </rdn>
  <rdn rId="0" localSheetId="6" customView="1" name="Z_39344E0E_2CC4_4BC6_A15E_A66B17AEE943_.wvu.FilterData" hidden="1" oldHidden="1">
    <formula>Allocation!$A$1:$K$1</formula>
    <oldFormula>Allocation!$A$1:$K$1</oldFormula>
  </rdn>
  <rdn rId="0" localSheetId="7" customView="1" name="Z_39344E0E_2CC4_4BC6_A15E_A66B17AEE943_.wvu.FilterData" hidden="1" oldHidden="1">
    <formula>'SRS Reviews'!$A$1:$S$136</formula>
    <oldFormula>'SRS Reviews'!$A$1:$S$136</oldFormula>
  </rdn>
  <rdn rId="0" localSheetId="8" customView="1" name="Z_39344E0E_2CC4_4BC6_A15E_A66B17AEE943_.wvu.FilterData" hidden="1" oldHidden="1">
    <formula>Estimates!$A$2:$BC$460</formula>
    <oldFormula>Estimates!$A$2:$BC$460</oldFormula>
  </rdn>
  <rdn rId="0" localSheetId="10" customView="1" name="Z_39344E0E_2CC4_4BC6_A15E_A66B17AEE943_.wvu.FilterData" hidden="1" oldHidden="1">
    <formula>'Open SWPRs'!$A$1:$H$615</formula>
    <oldFormula>'Open SWPRs'!$A$1:$H$615</oldFormula>
  </rdn>
  <rdn rId="0" localSheetId="12" customView="1" name="Z_39344E0E_2CC4_4BC6_A15E_A66B17AEE943_.wvu.FilterData" hidden="1" oldHidden="1">
    <formula>'Build Plan'!$D$3:$L$48</formula>
    <oldFormula>'Build Plan'!$D$3:$L$48</oldFormula>
  </rdn>
  <rcv guid="{39344E0E-2CC4-4BC6-A15E-A66B17AEE943}" action="add"/>
</revisions>
</file>

<file path=xl/revisions/revisionLog111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8402" sId="4">
    <nc r="K11">
      <v>100</v>
    </nc>
  </rcc>
  <rcc rId="28403" sId="4">
    <nc r="L11">
      <v>1</v>
    </nc>
  </rcc>
</revisions>
</file>

<file path=xl/revisions/revisionLog111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8404" sId="4">
    <oc r="K12">
      <v>50</v>
    </oc>
    <nc r="K12">
      <v>100</v>
    </nc>
  </rcc>
  <rcc rId="28405" sId="4">
    <nc r="L12">
      <v>100</v>
    </nc>
  </rcc>
  <rcv guid="{4C910842-2C9A-49B1-8859-E7171BF1B407}" action="delete"/>
  <rdn rId="0" localSheetId="3" customView="1" name="Z_4C910842_2C9A_49B1_8859_E7171BF1B407_.wvu.Rows" hidden="1" oldHidden="1">
    <formula>Plan!$489:$751</formula>
    <oldFormula>Plan!$489:$751</oldFormula>
  </rdn>
  <rdn rId="0" localSheetId="3" customView="1" name="Z_4C910842_2C9A_49B1_8859_E7171BF1B407_.wvu.Cols" hidden="1" oldHidden="1">
    <formula>Plan!$S:$U</formula>
    <oldFormula>Plan!$S:$U</oldFormula>
  </rdn>
  <rdn rId="0" localSheetId="3" customView="1" name="Z_4C910842_2C9A_49B1_8859_E7171BF1B407_.wvu.FilterData" hidden="1" oldHidden="1">
    <formula>Plan!$A$5:$BQ$469</formula>
    <oldFormula>Plan!$A$5:$BQ$469</oldFormula>
  </rdn>
  <rdn rId="0" localSheetId="4" customView="1" name="Z_4C910842_2C9A_49B1_8859_E7171BF1B407_.wvu.FilterData" hidden="1" oldHidden="1">
    <formula>'Delivery Docs Plan'!$I$1:$I$47</formula>
    <oldFormula>'Delivery Docs Plan'!$I$1:$I$47</oldFormula>
  </rdn>
  <rdn rId="0" localSheetId="5" customView="1" name="Z_4C910842_2C9A_49B1_8859_E7171BF1B407_.wvu.Rows" hidden="1" oldHidden="1">
    <formula>'PR Matrix'!$1:$1</formula>
    <oldFormula>'PR Matrix'!$1:$1</oldFormula>
  </rdn>
  <rdn rId="0" localSheetId="5" customView="1" name="Z_4C910842_2C9A_49B1_8859_E7171BF1B407_.wvu.Cols" hidden="1" oldHidden="1">
    <formula>'PR Matrix'!$JJ:$XFD</formula>
    <oldFormula>'PR Matrix'!$JJ:$XFD</oldFormula>
  </rdn>
  <rdn rId="0" localSheetId="6" customView="1" name="Z_4C910842_2C9A_49B1_8859_E7171BF1B407_.wvu.Cols" hidden="1" oldHidden="1">
    <formula>Allocation!$L:$XFD</formula>
    <oldFormula>Allocation!$L:$XFD</oldFormula>
  </rdn>
  <rdn rId="0" localSheetId="6" customView="1" name="Z_4C910842_2C9A_49B1_8859_E7171BF1B407_.wvu.FilterData" hidden="1" oldHidden="1">
    <formula>Allocation!$A$1:$K$1</formula>
    <oldFormula>Allocation!$A$1:$K$1</oldFormula>
  </rdn>
  <rdn rId="0" localSheetId="7" customView="1" name="Z_4C910842_2C9A_49B1_8859_E7171BF1B407_.wvu.FilterData" hidden="1" oldHidden="1">
    <formula>'SRS Reviews'!$A$1:$S$136</formula>
    <oldFormula>'SRS Reviews'!$A$1:$S$136</oldFormula>
  </rdn>
  <rdn rId="0" localSheetId="8" customView="1" name="Z_4C910842_2C9A_49B1_8859_E7171BF1B407_.wvu.FilterData" hidden="1" oldHidden="1">
    <formula>Estimates!$A$2:$BC$460</formula>
    <oldFormula>Estimates!$A$2:$BC$460</oldFormula>
  </rdn>
  <rdn rId="0" localSheetId="10" customView="1" name="Z_4C910842_2C9A_49B1_8859_E7171BF1B407_.wvu.FilterData" hidden="1" oldHidden="1">
    <formula>'Open SWPRs'!$A$1:$H$615</formula>
    <oldFormula>'Open SWPRs'!$A$1:$H$615</oldFormula>
  </rdn>
  <rdn rId="0" localSheetId="12" customView="1" name="Z_4C910842_2C9A_49B1_8859_E7171BF1B407_.wvu.FilterData" hidden="1" oldHidden="1">
    <formula>'Build Plan'!$D$3:$L$48</formula>
    <oldFormula>'Build Plan'!$D$3:$L$48</oldFormula>
  </rdn>
  <rcv guid="{4C910842-2C9A-49B1-8859-E7171BF1B407}" action="add"/>
</revisions>
</file>

<file path=xl/revisions/revisionLog111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8418" sId="4" odxf="1" dxf="1">
    <nc r="N32">
      <v>100</v>
    </nc>
    <ndxf>
      <numFmt numFmtId="0" formatCode="General"/>
    </ndxf>
  </rcc>
  <rcv guid="{4C910842-2C9A-49B1-8859-E7171BF1B407}" action="delete"/>
  <rdn rId="0" localSheetId="3" customView="1" name="Z_4C910842_2C9A_49B1_8859_E7171BF1B407_.wvu.Rows" hidden="1" oldHidden="1">
    <formula>Plan!$489:$751</formula>
    <oldFormula>Plan!$489:$751</oldFormula>
  </rdn>
  <rdn rId="0" localSheetId="3" customView="1" name="Z_4C910842_2C9A_49B1_8859_E7171BF1B407_.wvu.Cols" hidden="1" oldHidden="1">
    <formula>Plan!$S:$U</formula>
    <oldFormula>Plan!$S:$U</oldFormula>
  </rdn>
  <rdn rId="0" localSheetId="3" customView="1" name="Z_4C910842_2C9A_49B1_8859_E7171BF1B407_.wvu.FilterData" hidden="1" oldHidden="1">
    <formula>Plan!$A$5:$BQ$469</formula>
    <oldFormula>Plan!$A$5:$BQ$469</oldFormula>
  </rdn>
  <rdn rId="0" localSheetId="4" customView="1" name="Z_4C910842_2C9A_49B1_8859_E7171BF1B407_.wvu.FilterData" hidden="1" oldHidden="1">
    <formula>'Delivery Docs Plan'!$I$1:$I$47</formula>
    <oldFormula>'Delivery Docs Plan'!$I$1:$I$47</oldFormula>
  </rdn>
  <rdn rId="0" localSheetId="5" customView="1" name="Z_4C910842_2C9A_49B1_8859_E7171BF1B407_.wvu.Rows" hidden="1" oldHidden="1">
    <formula>'PR Matrix'!$1:$1</formula>
    <oldFormula>'PR Matrix'!$1:$1</oldFormula>
  </rdn>
  <rdn rId="0" localSheetId="5" customView="1" name="Z_4C910842_2C9A_49B1_8859_E7171BF1B407_.wvu.Cols" hidden="1" oldHidden="1">
    <formula>'PR Matrix'!$JJ:$XFD</formula>
    <oldFormula>'PR Matrix'!$JJ:$XFD</oldFormula>
  </rdn>
  <rdn rId="0" localSheetId="6" customView="1" name="Z_4C910842_2C9A_49B1_8859_E7171BF1B407_.wvu.Cols" hidden="1" oldHidden="1">
    <formula>Allocation!$L:$XFD</formula>
    <oldFormula>Allocation!$L:$XFD</oldFormula>
  </rdn>
  <rdn rId="0" localSheetId="6" customView="1" name="Z_4C910842_2C9A_49B1_8859_E7171BF1B407_.wvu.FilterData" hidden="1" oldHidden="1">
    <formula>Allocation!$A$1:$K$1</formula>
    <oldFormula>Allocation!$A$1:$K$1</oldFormula>
  </rdn>
  <rdn rId="0" localSheetId="7" customView="1" name="Z_4C910842_2C9A_49B1_8859_E7171BF1B407_.wvu.FilterData" hidden="1" oldHidden="1">
    <formula>'SRS Reviews'!$A$1:$S$136</formula>
    <oldFormula>'SRS Reviews'!$A$1:$S$136</oldFormula>
  </rdn>
  <rdn rId="0" localSheetId="8" customView="1" name="Z_4C910842_2C9A_49B1_8859_E7171BF1B407_.wvu.FilterData" hidden="1" oldHidden="1">
    <formula>Estimates!$A$2:$BC$460</formula>
    <oldFormula>Estimates!$A$2:$BC$460</oldFormula>
  </rdn>
  <rdn rId="0" localSheetId="10" customView="1" name="Z_4C910842_2C9A_49B1_8859_E7171BF1B407_.wvu.FilterData" hidden="1" oldHidden="1">
    <formula>'Open SWPRs'!$A$1:$H$615</formula>
    <oldFormula>'Open SWPRs'!$A$1:$H$615</oldFormula>
  </rdn>
  <rdn rId="0" localSheetId="12" customView="1" name="Z_4C910842_2C9A_49B1_8859_E7171BF1B407_.wvu.FilterData" hidden="1" oldHidden="1">
    <formula>'Build Plan'!$D$3:$L$48</formula>
    <oldFormula>'Build Plan'!$D$3:$L$48</oldFormula>
  </rdn>
  <rcv guid="{4C910842-2C9A-49B1-8859-E7171BF1B407}" action="add"/>
</revisions>
</file>

<file path=xl/revisions/revisionLog111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8431" sId="4">
    <nc r="M12">
      <v>90</v>
    </nc>
  </rcc>
</revisions>
</file>

<file path=xl/revisions/revisionLog111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8432" sId="4">
    <oc r="M12">
      <v>90</v>
    </oc>
    <nc r="M12">
      <v>99</v>
    </nc>
  </rcc>
  <rcmt sheetId="4" cell="M12" guid="{5A28A34B-BC94-4F15-B4C4-06BFE77F61C0}" author="Gokhale, Hemanth" newLength="58"/>
</revisions>
</file>

<file path=xl/revisions/revisionLog111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8433" sId="4">
    <oc r="N25">
      <v>50</v>
    </oc>
    <nc r="N25">
      <v>100</v>
    </nc>
  </rcc>
  <rcv guid="{39344E0E-2CC4-4BC6-A15E-A66B17AEE943}" action="delete"/>
  <rdn rId="0" localSheetId="3" customView="1" name="Z_39344E0E_2CC4_4BC6_A15E_A66B17AEE943_.wvu.Rows" hidden="1" oldHidden="1">
    <formula>Plan!$489:$751</formula>
    <oldFormula>Plan!$489:$751</oldFormula>
  </rdn>
  <rdn rId="0" localSheetId="3" customView="1" name="Z_39344E0E_2CC4_4BC6_A15E_A66B17AEE943_.wvu.Cols" hidden="1" oldHidden="1">
    <formula>Plan!$S:$U,Plan!$BN:$BT</formula>
    <oldFormula>Plan!$S:$U,Plan!$BN:$BT</oldFormula>
  </rdn>
  <rdn rId="0" localSheetId="3" customView="1" name="Z_39344E0E_2CC4_4BC6_A15E_A66B17AEE943_.wvu.FilterData" hidden="1" oldHidden="1">
    <formula>Plan!$A$5:$BQ$469</formula>
    <oldFormula>Plan!$A$5:$BQ$469</oldFormula>
  </rdn>
  <rdn rId="0" localSheetId="4" customView="1" name="Z_39344E0E_2CC4_4BC6_A15E_A66B17AEE943_.wvu.FilterData" hidden="1" oldHidden="1">
    <formula>'Delivery Docs Plan'!$I$1:$I$47</formula>
    <oldFormula>'Delivery Docs Plan'!$I$1:$I$47</oldFormula>
  </rdn>
  <rdn rId="0" localSheetId="5" customView="1" name="Z_39344E0E_2CC4_4BC6_A15E_A66B17AEE943_.wvu.Rows" hidden="1" oldHidden="1">
    <formula>'PR Matrix'!$1:$2</formula>
    <oldFormula>'PR Matrix'!$1:$2</oldFormula>
  </rdn>
  <rdn rId="0" localSheetId="5" customView="1" name="Z_39344E0E_2CC4_4BC6_A15E_A66B17AEE943_.wvu.Cols" hidden="1" oldHidden="1">
    <formula>'PR Matrix'!$JJ:$XFD</formula>
    <oldFormula>'PR Matrix'!$JJ:$XFD</oldFormula>
  </rdn>
  <rdn rId="0" localSheetId="6" customView="1" name="Z_39344E0E_2CC4_4BC6_A15E_A66B17AEE943_.wvu.Cols" hidden="1" oldHidden="1">
    <formula>Allocation!$L:$XFD</formula>
    <oldFormula>Allocation!$L:$XFD</oldFormula>
  </rdn>
  <rdn rId="0" localSheetId="6" customView="1" name="Z_39344E0E_2CC4_4BC6_A15E_A66B17AEE943_.wvu.FilterData" hidden="1" oldHidden="1">
    <formula>Allocation!$A$1:$K$1</formula>
    <oldFormula>Allocation!$A$1:$K$1</oldFormula>
  </rdn>
  <rdn rId="0" localSheetId="7" customView="1" name="Z_39344E0E_2CC4_4BC6_A15E_A66B17AEE943_.wvu.FilterData" hidden="1" oldHidden="1">
    <formula>'SRS Reviews'!$A$1:$S$136</formula>
    <oldFormula>'SRS Reviews'!$A$1:$S$136</oldFormula>
  </rdn>
  <rdn rId="0" localSheetId="8" customView="1" name="Z_39344E0E_2CC4_4BC6_A15E_A66B17AEE943_.wvu.FilterData" hidden="1" oldHidden="1">
    <formula>Estimates!$A$2:$BC$460</formula>
    <oldFormula>Estimates!$A$2:$BC$460</oldFormula>
  </rdn>
  <rdn rId="0" localSheetId="10" customView="1" name="Z_39344E0E_2CC4_4BC6_A15E_A66B17AEE943_.wvu.FilterData" hidden="1" oldHidden="1">
    <formula>'Open SWPRs'!$A$1:$H$615</formula>
    <oldFormula>'Open SWPRs'!$A$1:$H$615</oldFormula>
  </rdn>
  <rdn rId="0" localSheetId="12" customView="1" name="Z_39344E0E_2CC4_4BC6_A15E_A66B17AEE943_.wvu.FilterData" hidden="1" oldHidden="1">
    <formula>'Build Plan'!$D$3:$L$48</formula>
    <oldFormula>'Build Plan'!$D$3:$L$48</oldFormula>
  </rdn>
  <rcv guid="{39344E0E-2CC4-4BC6-A15E-A66B17AEE943}" action="add"/>
</revisions>
</file>

<file path=xl/revisions/revisionLog112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FAA25FCE-18C5-403C-9C68-9D1F88B3F7EB}" action="delete"/>
  <rdn rId="0" localSheetId="3" customView="1" name="Z_FAA25FCE_18C5_403C_9C68_9D1F88B3F7EB_.wvu.Rows" hidden="1" oldHidden="1">
    <formula>Plan!$489:$751</formula>
    <oldFormula>Plan!$489:$751</oldFormula>
  </rdn>
  <rdn rId="0" localSheetId="3" customView="1" name="Z_FAA25FCE_18C5_403C_9C68_9D1F88B3F7EB_.wvu.Cols" hidden="1" oldHidden="1">
    <formula>Plan!$BQ:$BT</formula>
    <oldFormula>Plan!$BQ:$BT</oldFormula>
  </rdn>
  <rdn rId="0" localSheetId="3" customView="1" name="Z_FAA25FCE_18C5_403C_9C68_9D1F88B3F7EB_.wvu.FilterData" hidden="1" oldHidden="1">
    <formula>Plan!$A$5:$BQ$469</formula>
    <oldFormula>Plan!$A$5:$BQ$469</oldFormula>
  </rdn>
  <rdn rId="0" localSheetId="4" customView="1" name="Z_FAA25FCE_18C5_403C_9C68_9D1F88B3F7EB_.wvu.FilterData" hidden="1" oldHidden="1">
    <formula>'Delivery Docs Plan'!$I$1:$I$47</formula>
    <oldFormula>'Delivery Docs Plan'!$I$1:$I$47</oldFormula>
  </rdn>
  <rdn rId="0" localSheetId="5" customView="1" name="Z_FAA25FCE_18C5_403C_9C68_9D1F88B3F7EB_.wvu.Rows" hidden="1" oldHidden="1">
    <formula>'PR Matrix'!$1:$1</formula>
    <oldFormula>'PR Matrix'!$1:$1</oldFormula>
  </rdn>
  <rdn rId="0" localSheetId="5" customView="1" name="Z_FAA25FCE_18C5_403C_9C68_9D1F88B3F7EB_.wvu.Cols" hidden="1" oldHidden="1">
    <formula>'PR Matrix'!$JJ:$XFD</formula>
    <oldFormula>'PR Matrix'!$JJ:$XFD</oldFormula>
  </rdn>
  <rdn rId="0" localSheetId="6" customView="1" name="Z_FAA25FCE_18C5_403C_9C68_9D1F88B3F7EB_.wvu.Cols" hidden="1" oldHidden="1">
    <formula>Allocation!$L:$XFD</formula>
    <oldFormula>Allocation!$L:$XFD</oldFormula>
  </rdn>
  <rdn rId="0" localSheetId="6" customView="1" name="Z_FAA25FCE_18C5_403C_9C68_9D1F88B3F7EB_.wvu.FilterData" hidden="1" oldHidden="1">
    <formula>Allocation!$A$1:$K$1</formula>
    <oldFormula>Allocation!$A$1:$K$1</oldFormula>
  </rdn>
  <rdn rId="0" localSheetId="7" customView="1" name="Z_FAA25FCE_18C5_403C_9C68_9D1F88B3F7EB_.wvu.FilterData" hidden="1" oldHidden="1">
    <formula>'SRS Reviews'!$A$1:$S$136</formula>
    <oldFormula>'SRS Reviews'!$A$1:$S$136</oldFormula>
  </rdn>
  <rdn rId="0" localSheetId="8" customView="1" name="Z_FAA25FCE_18C5_403C_9C68_9D1F88B3F7EB_.wvu.FilterData" hidden="1" oldHidden="1">
    <formula>Estimates!$A$2:$BC$460</formula>
    <oldFormula>Estimates!$A$2:$BC$460</oldFormula>
  </rdn>
  <rdn rId="0" localSheetId="10" customView="1" name="Z_FAA25FCE_18C5_403C_9C68_9D1F88B3F7EB_.wvu.FilterData" hidden="1" oldHidden="1">
    <formula>'Open SWPRs'!$A$1:$H$615</formula>
    <oldFormula>'Open SWPRs'!$A$1:$H$615</oldFormula>
  </rdn>
  <rdn rId="0" localSheetId="12" customView="1" name="Z_FAA25FCE_18C5_403C_9C68_9D1F88B3F7EB_.wvu.FilterData" hidden="1" oldHidden="1">
    <formula>'Build Plan'!$D$3:$L$48</formula>
    <oldFormula>'Build Plan'!$D$3:$L$48</oldFormula>
  </rdn>
  <rcv guid="{FAA25FCE-18C5-403C-9C68-9D1F88B3F7EB}" action="add"/>
</revisions>
</file>

<file path=xl/revisions/revisionLog112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8458" sId="4">
    <nc r="N15">
      <v>100</v>
    </nc>
  </rcc>
  <rcc rId="28459" sId="4">
    <oc r="M15">
      <v>90</v>
    </oc>
    <nc r="M15">
      <v>100</v>
    </nc>
  </rcc>
  <rcv guid="{AE09ED29-F6F7-475A-B5BB-3958EA691268}" action="delete"/>
  <rdn rId="0" localSheetId="3" customView="1" name="Z_AE09ED29_F6F7_475A_B5BB_3958EA691268_.wvu.Rows" hidden="1" oldHidden="1">
    <formula>Plan!$489:$751</formula>
    <oldFormula>Plan!$489:$751</oldFormula>
  </rdn>
  <rdn rId="0" localSheetId="3" customView="1" name="Z_AE09ED29_F6F7_475A_B5BB_3958EA691268_.wvu.Cols" hidden="1" oldHidden="1">
    <formula>Plan!$S:$U</formula>
    <oldFormula>Plan!$S:$U</oldFormula>
  </rdn>
  <rdn rId="0" localSheetId="3" customView="1" name="Z_AE09ED29_F6F7_475A_B5BB_3958EA691268_.wvu.FilterData" hidden="1" oldHidden="1">
    <formula>Plan!$A$5:$BQ$469</formula>
    <oldFormula>Plan!$A$5:$BQ$469</oldFormula>
  </rdn>
  <rdn rId="0" localSheetId="4" customView="1" name="Z_AE09ED29_F6F7_475A_B5BB_3958EA691268_.wvu.FilterData" hidden="1" oldHidden="1">
    <formula>'Delivery Docs Plan'!$I$1:$I$47</formula>
    <oldFormula>'Delivery Docs Plan'!$I$1:$I$47</oldFormula>
  </rdn>
  <rdn rId="0" localSheetId="5" customView="1" name="Z_AE09ED29_F6F7_475A_B5BB_3958EA691268_.wvu.Rows" hidden="1" oldHidden="1">
    <formula>'PR Matrix'!$1:$1</formula>
    <oldFormula>'PR Matrix'!$1:$1</oldFormula>
  </rdn>
  <rdn rId="0" localSheetId="5" customView="1" name="Z_AE09ED29_F6F7_475A_B5BB_3958EA691268_.wvu.Cols" hidden="1" oldHidden="1">
    <formula>'PR Matrix'!$JJ:$XFD</formula>
    <oldFormula>'PR Matrix'!$JJ:$XFD</oldFormula>
  </rdn>
  <rdn rId="0" localSheetId="6" customView="1" name="Z_AE09ED29_F6F7_475A_B5BB_3958EA691268_.wvu.Cols" hidden="1" oldHidden="1">
    <formula>Allocation!$L:$XFD</formula>
    <oldFormula>Allocation!$L:$XFD</oldFormula>
  </rdn>
  <rdn rId="0" localSheetId="6" customView="1" name="Z_AE09ED29_F6F7_475A_B5BB_3958EA691268_.wvu.FilterData" hidden="1" oldHidden="1">
    <formula>Allocation!$A$1:$K$1</formula>
    <oldFormula>Allocation!$A$1:$K$1</oldFormula>
  </rdn>
  <rdn rId="0" localSheetId="7" customView="1" name="Z_AE09ED29_F6F7_475A_B5BB_3958EA691268_.wvu.FilterData" hidden="1" oldHidden="1">
    <formula>'SRS Reviews'!$A$1:$S$136</formula>
    <oldFormula>'SRS Reviews'!$A$1:$S$136</oldFormula>
  </rdn>
  <rdn rId="0" localSheetId="8" customView="1" name="Z_AE09ED29_F6F7_475A_B5BB_3958EA691268_.wvu.FilterData" hidden="1" oldHidden="1">
    <formula>Estimates!$A$2:$BC$460</formula>
    <oldFormula>Estimates!$A$2:$BC$460</oldFormula>
  </rdn>
  <rdn rId="0" localSheetId="10" customView="1" name="Z_AE09ED29_F6F7_475A_B5BB_3958EA691268_.wvu.FilterData" hidden="1" oldHidden="1">
    <formula>'Open SWPRs'!$A$1:$H$615</formula>
    <oldFormula>'Open SWPRs'!$A$1:$H$615</oldFormula>
  </rdn>
  <rdn rId="0" localSheetId="12" customView="1" name="Z_AE09ED29_F6F7_475A_B5BB_3958EA691268_.wvu.FilterData" hidden="1" oldHidden="1">
    <formula>'Build Plan'!$D$3:$L$48</formula>
    <oldFormula>'Build Plan'!$D$3:$L$48</oldFormula>
  </rdn>
  <rcv guid="{AE09ED29-F6F7-475A-B5BB-3958EA691268}" action="add"/>
</revisions>
</file>

<file path=xl/revisions/revisionLog112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FAA25FCE-18C5-403C-9C68-9D1F88B3F7EB}" action="delete"/>
  <rdn rId="0" localSheetId="3" customView="1" name="Z_FAA25FCE_18C5_403C_9C68_9D1F88B3F7EB_.wvu.Rows" hidden="1" oldHidden="1">
    <formula>Plan!$489:$751</formula>
    <oldFormula>Plan!$489:$751</oldFormula>
  </rdn>
  <rdn rId="0" localSheetId="3" customView="1" name="Z_FAA25FCE_18C5_403C_9C68_9D1F88B3F7EB_.wvu.Cols" hidden="1" oldHidden="1">
    <formula>Plan!$BQ:$BT</formula>
    <oldFormula>Plan!$BQ:$BT</oldFormula>
  </rdn>
  <rdn rId="0" localSheetId="3" customView="1" name="Z_FAA25FCE_18C5_403C_9C68_9D1F88B3F7EB_.wvu.FilterData" hidden="1" oldHidden="1">
    <formula>Plan!$A$5:$BQ$469</formula>
    <oldFormula>Plan!$A$5:$BQ$469</oldFormula>
  </rdn>
  <rdn rId="0" localSheetId="4" customView="1" name="Z_FAA25FCE_18C5_403C_9C68_9D1F88B3F7EB_.wvu.FilterData" hidden="1" oldHidden="1">
    <formula>'Delivery Docs Plan'!$I$1:$I$47</formula>
    <oldFormula>'Delivery Docs Plan'!$I$1:$I$47</oldFormula>
  </rdn>
  <rdn rId="0" localSheetId="5" customView="1" name="Z_FAA25FCE_18C5_403C_9C68_9D1F88B3F7EB_.wvu.Rows" hidden="1" oldHidden="1">
    <formula>'PR Matrix'!$1:$1</formula>
    <oldFormula>'PR Matrix'!$1:$1</oldFormula>
  </rdn>
  <rdn rId="0" localSheetId="5" customView="1" name="Z_FAA25FCE_18C5_403C_9C68_9D1F88B3F7EB_.wvu.Cols" hidden="1" oldHidden="1">
    <formula>'PR Matrix'!$JJ:$XFD</formula>
    <oldFormula>'PR Matrix'!$JJ:$XFD</oldFormula>
  </rdn>
  <rdn rId="0" localSheetId="6" customView="1" name="Z_FAA25FCE_18C5_403C_9C68_9D1F88B3F7EB_.wvu.Cols" hidden="1" oldHidden="1">
    <formula>Allocation!$L:$XFD</formula>
    <oldFormula>Allocation!$L:$XFD</oldFormula>
  </rdn>
  <rdn rId="0" localSheetId="6" customView="1" name="Z_FAA25FCE_18C5_403C_9C68_9D1F88B3F7EB_.wvu.FilterData" hidden="1" oldHidden="1">
    <formula>Allocation!$A$1:$K$1</formula>
    <oldFormula>Allocation!$A$1:$K$1</oldFormula>
  </rdn>
  <rdn rId="0" localSheetId="7" customView="1" name="Z_FAA25FCE_18C5_403C_9C68_9D1F88B3F7EB_.wvu.FilterData" hidden="1" oldHidden="1">
    <formula>'SRS Reviews'!$A$1:$S$136</formula>
    <oldFormula>'SRS Reviews'!$A$1:$S$136</oldFormula>
  </rdn>
  <rdn rId="0" localSheetId="8" customView="1" name="Z_FAA25FCE_18C5_403C_9C68_9D1F88B3F7EB_.wvu.FilterData" hidden="1" oldHidden="1">
    <formula>Estimates!$A$2:$BC$460</formula>
    <oldFormula>Estimates!$A$2:$BC$460</oldFormula>
  </rdn>
  <rdn rId="0" localSheetId="10" customView="1" name="Z_FAA25FCE_18C5_403C_9C68_9D1F88B3F7EB_.wvu.FilterData" hidden="1" oldHidden="1">
    <formula>'Open SWPRs'!$A$1:$H$615</formula>
    <oldFormula>'Open SWPRs'!$A$1:$H$615</oldFormula>
  </rdn>
  <rdn rId="0" localSheetId="12" customView="1" name="Z_FAA25FCE_18C5_403C_9C68_9D1F88B3F7EB_.wvu.FilterData" hidden="1" oldHidden="1">
    <formula>'Build Plan'!$D$3:$L$48</formula>
    <oldFormula>'Build Plan'!$D$3:$L$48</oldFormula>
  </rdn>
  <rcv guid="{FAA25FCE-18C5-403C-9C68-9D1F88B3F7EB}" action="add"/>
</revisions>
</file>

<file path=xl/revisions/revisionLog112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AE09ED29-F6F7-475A-B5BB-3958EA691268}" action="delete"/>
  <rdn rId="0" localSheetId="3" customView="1" name="Z_AE09ED29_F6F7_475A_B5BB_3958EA691268_.wvu.Rows" hidden="1" oldHidden="1">
    <formula>Plan!$489:$751</formula>
    <oldFormula>Plan!$489:$751</oldFormula>
  </rdn>
  <rdn rId="0" localSheetId="3" customView="1" name="Z_AE09ED29_F6F7_475A_B5BB_3958EA691268_.wvu.Cols" hidden="1" oldHidden="1">
    <formula>Plan!$S:$U</formula>
    <oldFormula>Plan!$S:$U</oldFormula>
  </rdn>
  <rdn rId="0" localSheetId="3" customView="1" name="Z_AE09ED29_F6F7_475A_B5BB_3958EA691268_.wvu.FilterData" hidden="1" oldHidden="1">
    <formula>Plan!$A$5:$BQ$469</formula>
    <oldFormula>Plan!$A$5:$BQ$469</oldFormula>
  </rdn>
  <rdn rId="0" localSheetId="4" customView="1" name="Z_AE09ED29_F6F7_475A_B5BB_3958EA691268_.wvu.FilterData" hidden="1" oldHidden="1">
    <formula>'Delivery Docs Plan'!$I$1:$I$47</formula>
    <oldFormula>'Delivery Docs Plan'!$I$1:$I$47</oldFormula>
  </rdn>
  <rdn rId="0" localSheetId="5" customView="1" name="Z_AE09ED29_F6F7_475A_B5BB_3958EA691268_.wvu.Rows" hidden="1" oldHidden="1">
    <formula>'PR Matrix'!$1:$1</formula>
    <oldFormula>'PR Matrix'!$1:$1</oldFormula>
  </rdn>
  <rdn rId="0" localSheetId="5" customView="1" name="Z_AE09ED29_F6F7_475A_B5BB_3958EA691268_.wvu.Cols" hidden="1" oldHidden="1">
    <formula>'PR Matrix'!$JJ:$XFD</formula>
    <oldFormula>'PR Matrix'!$JJ:$XFD</oldFormula>
  </rdn>
  <rdn rId="0" localSheetId="6" customView="1" name="Z_AE09ED29_F6F7_475A_B5BB_3958EA691268_.wvu.Cols" hidden="1" oldHidden="1">
    <formula>Allocation!$L:$XFD</formula>
    <oldFormula>Allocation!$L:$XFD</oldFormula>
  </rdn>
  <rdn rId="0" localSheetId="6" customView="1" name="Z_AE09ED29_F6F7_475A_B5BB_3958EA691268_.wvu.FilterData" hidden="1" oldHidden="1">
    <formula>Allocation!$A$1:$K$1</formula>
    <oldFormula>Allocation!$A$1:$K$1</oldFormula>
  </rdn>
  <rdn rId="0" localSheetId="7" customView="1" name="Z_AE09ED29_F6F7_475A_B5BB_3958EA691268_.wvu.FilterData" hidden="1" oldHidden="1">
    <formula>'SRS Reviews'!$A$1:$S$136</formula>
    <oldFormula>'SRS Reviews'!$A$1:$S$136</oldFormula>
  </rdn>
  <rdn rId="0" localSheetId="8" customView="1" name="Z_AE09ED29_F6F7_475A_B5BB_3958EA691268_.wvu.FilterData" hidden="1" oldHidden="1">
    <formula>Estimates!$A$2:$BC$460</formula>
    <oldFormula>Estimates!$A$2:$BC$460</oldFormula>
  </rdn>
  <rdn rId="0" localSheetId="10" customView="1" name="Z_AE09ED29_F6F7_475A_B5BB_3958EA691268_.wvu.FilterData" hidden="1" oldHidden="1">
    <formula>'Open SWPRs'!$A$1:$H$615</formula>
    <oldFormula>'Open SWPRs'!$A$1:$H$615</oldFormula>
  </rdn>
  <rdn rId="0" localSheetId="12" customView="1" name="Z_AE09ED29_F6F7_475A_B5BB_3958EA691268_.wvu.FilterData" hidden="1" oldHidden="1">
    <formula>'Build Plan'!$D$3:$L$48</formula>
    <oldFormula>'Build Plan'!$D$3:$L$48</oldFormula>
  </rdn>
  <rcv guid="{AE09ED29-F6F7-475A-B5BB-3958EA691268}" action="add"/>
</revisions>
</file>

<file path=xl/revisions/revisionLog112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8496" sId="4">
    <oc r="K23">
      <v>60</v>
    </oc>
    <nc r="K23">
      <v>100</v>
    </nc>
  </rcc>
  <rcv guid="{B83B79D9-617A-4F50-8CCC-C97938364272}" action="delete"/>
  <rdn rId="0" localSheetId="3" customView="1" name="Z_B83B79D9_617A_4F50_8CCC_C97938364272_.wvu.Rows" hidden="1" oldHidden="1">
    <formula>Plan!$489:$751</formula>
    <oldFormula>Plan!$489:$751</oldFormula>
  </rdn>
  <rdn rId="0" localSheetId="3" customView="1" name="Z_B83B79D9_617A_4F50_8CCC_C97938364272_.wvu.Cols" hidden="1" oldHidden="1">
    <formula>Plan!$S:$U,Plan!$BQ:$BT</formula>
    <oldFormula>Plan!$S:$U,Plan!$BQ:$BT</oldFormula>
  </rdn>
  <rdn rId="0" localSheetId="3" customView="1" name="Z_B83B79D9_617A_4F50_8CCC_C97938364272_.wvu.FilterData" hidden="1" oldHidden="1">
    <formula>Plan!$A$5:$BQ$469</formula>
    <oldFormula>Plan!$A$5:$BQ$469</oldFormula>
  </rdn>
  <rdn rId="0" localSheetId="4" customView="1" name="Z_B83B79D9_617A_4F50_8CCC_C97938364272_.wvu.FilterData" hidden="1" oldHidden="1">
    <formula>'Delivery Docs Plan'!$I$1:$I$47</formula>
    <oldFormula>'Delivery Docs Plan'!$I$1:$I$47</oldFormula>
  </rdn>
  <rdn rId="0" localSheetId="5" customView="1" name="Z_B83B79D9_617A_4F50_8CCC_C97938364272_.wvu.Rows" hidden="1" oldHidden="1">
    <formula>'PR Matrix'!$1:$2</formula>
    <oldFormula>'PR Matrix'!$1:$2</oldFormula>
  </rdn>
  <rdn rId="0" localSheetId="5" customView="1" name="Z_B83B79D9_617A_4F50_8CCC_C97938364272_.wvu.Cols" hidden="1" oldHidden="1">
    <formula>'PR Matrix'!$JJ:$XFD</formula>
    <oldFormula>'PR Matrix'!$JJ:$XFD</oldFormula>
  </rdn>
  <rdn rId="0" localSheetId="6" customView="1" name="Z_B83B79D9_617A_4F50_8CCC_C97938364272_.wvu.Cols" hidden="1" oldHidden="1">
    <formula>Allocation!$L:$XFD</formula>
    <oldFormula>Allocation!$L:$XFD</oldFormula>
  </rdn>
  <rdn rId="0" localSheetId="6" customView="1" name="Z_B83B79D9_617A_4F50_8CCC_C97938364272_.wvu.FilterData" hidden="1" oldHidden="1">
    <formula>Allocation!$A$1:$K$1</formula>
    <oldFormula>Allocation!$A$1:$K$1</oldFormula>
  </rdn>
  <rdn rId="0" localSheetId="7" customView="1" name="Z_B83B79D9_617A_4F50_8CCC_C97938364272_.wvu.FilterData" hidden="1" oldHidden="1">
    <formula>'SRS Reviews'!$A$1:$S$136</formula>
    <oldFormula>'SRS Reviews'!$A$1:$S$136</oldFormula>
  </rdn>
  <rdn rId="0" localSheetId="8" customView="1" name="Z_B83B79D9_617A_4F50_8CCC_C97938364272_.wvu.FilterData" hidden="1" oldHidden="1">
    <formula>Estimates!$A$2:$BC$460</formula>
    <oldFormula>Estimates!$A$2:$BC$460</oldFormula>
  </rdn>
  <rdn rId="0" localSheetId="10" customView="1" name="Z_B83B79D9_617A_4F50_8CCC_C97938364272_.wvu.FilterData" hidden="1" oldHidden="1">
    <formula>'Open SWPRs'!$A$1:$H$615</formula>
    <oldFormula>'Open SWPRs'!$A$1:$H$615</oldFormula>
  </rdn>
  <rdn rId="0" localSheetId="12" customView="1" name="Z_B83B79D9_617A_4F50_8CCC_C97938364272_.wvu.FilterData" hidden="1" oldHidden="1">
    <formula>'Build Plan'!$D$3:$L$48</formula>
    <oldFormula>'Build Plan'!$D$3:$L$48</oldFormula>
  </rdn>
  <rcv guid="{B83B79D9-617A-4F50-8CCC-C97938364272}" action="add"/>
</revisions>
</file>

<file path=xl/revisions/revisionLog112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8509" sId="4">
    <nc r="A11" t="inlineStr">
      <is>
        <t>Check</t>
      </is>
    </nc>
  </rcc>
  <rcc rId="28510" sId="4">
    <nc r="A33" t="inlineStr">
      <is>
        <t>Check</t>
      </is>
    </nc>
  </rcc>
  <rcc rId="28511" sId="4">
    <nc r="A24" t="inlineStr">
      <is>
        <t>Check</t>
      </is>
    </nc>
  </rcc>
  <rcc rId="28512" sId="4">
    <nc r="A27" t="inlineStr">
      <is>
        <t>Check</t>
      </is>
    </nc>
  </rcc>
  <rcc rId="28513" sId="4">
    <nc r="A35" t="inlineStr">
      <is>
        <t>Check</t>
      </is>
    </nc>
  </rcc>
  <rcc rId="28514" sId="4">
    <nc r="A39" t="inlineStr">
      <is>
        <t>Check</t>
      </is>
    </nc>
  </rcc>
  <rcc rId="28515" sId="4">
    <nc r="A28" t="inlineStr">
      <is>
        <t>Check</t>
      </is>
    </nc>
  </rcc>
</revisions>
</file>

<file path=xl/revisions/revisionLog112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8516" sId="4">
    <oc r="L11">
      <v>1</v>
    </oc>
    <nc r="L11">
      <v>50</v>
    </nc>
  </rcc>
  <rcv guid="{5AC86898-99C0-40C8-A183-7BCAFD4A38C0}" action="delete"/>
  <rdn rId="0" localSheetId="3" customView="1" name="Z_5AC86898_99C0_40C8_A183_7BCAFD4A38C0_.wvu.Rows" hidden="1" oldHidden="1">
    <formula>Plan!$489:$751</formula>
    <oldFormula>Plan!$489:$751</oldFormula>
  </rdn>
  <rdn rId="0" localSheetId="3" customView="1" name="Z_5AC86898_99C0_40C8_A183_7BCAFD4A38C0_.wvu.Cols" hidden="1" oldHidden="1">
    <formula>Plan!$S:$U,Plan!$BQ:$BT</formula>
    <oldFormula>Plan!$S:$U,Plan!$BQ:$BT</oldFormula>
  </rdn>
  <rdn rId="0" localSheetId="3" customView="1" name="Z_5AC86898_99C0_40C8_A183_7BCAFD4A38C0_.wvu.FilterData" hidden="1" oldHidden="1">
    <formula>Plan!$A$5:$BQ$469</formula>
    <oldFormula>Plan!$A$5:$BQ$469</oldFormula>
  </rdn>
  <rdn rId="0" localSheetId="4" customView="1" name="Z_5AC86898_99C0_40C8_A183_7BCAFD4A38C0_.wvu.FilterData" hidden="1" oldHidden="1">
    <formula>'Delivery Docs Plan'!$I$1:$I$47</formula>
    <oldFormula>'Delivery Docs Plan'!$I$1:$I$39</oldFormula>
  </rdn>
  <rdn rId="0" localSheetId="5" customView="1" name="Z_5AC86898_99C0_40C8_A183_7BCAFD4A38C0_.wvu.Rows" hidden="1" oldHidden="1">
    <formula>'PR Matrix'!$1:$2</formula>
    <oldFormula>'PR Matrix'!$1:$2</oldFormula>
  </rdn>
  <rdn rId="0" localSheetId="5" customView="1" name="Z_5AC86898_99C0_40C8_A183_7BCAFD4A38C0_.wvu.Cols" hidden="1" oldHidden="1">
    <formula>'PR Matrix'!$JJ:$XFD</formula>
    <oldFormula>'PR Matrix'!$JJ:$XFD</oldFormula>
  </rdn>
  <rdn rId="0" localSheetId="6" customView="1" name="Z_5AC86898_99C0_40C8_A183_7BCAFD4A38C0_.wvu.Cols" hidden="1" oldHidden="1">
    <formula>Allocation!$L:$XFD</formula>
    <oldFormula>Allocation!$L:$XFD</oldFormula>
  </rdn>
  <rdn rId="0" localSheetId="6" customView="1" name="Z_5AC86898_99C0_40C8_A183_7BCAFD4A38C0_.wvu.FilterData" hidden="1" oldHidden="1">
    <formula>Allocation!$A$1:$K$1</formula>
    <oldFormula>Allocation!$A$1:$K$1</oldFormula>
  </rdn>
  <rdn rId="0" localSheetId="7" customView="1" name="Z_5AC86898_99C0_40C8_A183_7BCAFD4A38C0_.wvu.FilterData" hidden="1" oldHidden="1">
    <formula>'SRS Reviews'!$A$1:$S$136</formula>
    <oldFormula>'SRS Reviews'!$A$1:$S$136</oldFormula>
  </rdn>
  <rdn rId="0" localSheetId="8" customView="1" name="Z_5AC86898_99C0_40C8_A183_7BCAFD4A38C0_.wvu.FilterData" hidden="1" oldHidden="1">
    <formula>Estimates!$A$2:$BC$460</formula>
    <oldFormula>Estimates!$A$2:$BC$460</oldFormula>
  </rdn>
  <rdn rId="0" localSheetId="10" customView="1" name="Z_5AC86898_99C0_40C8_A183_7BCAFD4A38C0_.wvu.FilterData" hidden="1" oldHidden="1">
    <formula>'Open SWPRs'!$A$1:$H$615</formula>
    <oldFormula>'Open SWPRs'!$A$1:$H$615</oldFormula>
  </rdn>
  <rdn rId="0" localSheetId="12" customView="1" name="Z_5AC86898_99C0_40C8_A183_7BCAFD4A38C0_.wvu.FilterData" hidden="1" oldHidden="1">
    <formula>'Build Plan'!$D$3:$L$48</formula>
    <oldFormula>'Build Plan'!$D$3:$L$48</oldFormula>
  </rdn>
  <rcv guid="{5AC86898-99C0-40C8-A183-7BCAFD4A38C0}" action="add"/>
</revisions>
</file>

<file path=xl/revisions/revisionLog112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8529" sId="4">
    <nc r="L39">
      <v>100</v>
    </nc>
  </rcc>
</revisions>
</file>

<file path=xl/revisions/revisionLog112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8530" sId="4">
    <nc r="L23">
      <v>20</v>
    </nc>
  </rcc>
  <rcv guid="{4C910842-2C9A-49B1-8859-E7171BF1B407}" action="delete"/>
  <rdn rId="0" localSheetId="3" customView="1" name="Z_4C910842_2C9A_49B1_8859_E7171BF1B407_.wvu.Rows" hidden="1" oldHidden="1">
    <formula>Plan!$489:$751</formula>
    <oldFormula>Plan!$489:$751</oldFormula>
  </rdn>
  <rdn rId="0" localSheetId="3" customView="1" name="Z_4C910842_2C9A_49B1_8859_E7171BF1B407_.wvu.Cols" hidden="1" oldHidden="1">
    <formula>Plan!$S:$U</formula>
    <oldFormula>Plan!$S:$U</oldFormula>
  </rdn>
  <rdn rId="0" localSheetId="3" customView="1" name="Z_4C910842_2C9A_49B1_8859_E7171BF1B407_.wvu.FilterData" hidden="1" oldHidden="1">
    <formula>Plan!$A$5:$BQ$469</formula>
    <oldFormula>Plan!$A$5:$BQ$469</oldFormula>
  </rdn>
  <rdn rId="0" localSheetId="4" customView="1" name="Z_4C910842_2C9A_49B1_8859_E7171BF1B407_.wvu.FilterData" hidden="1" oldHidden="1">
    <formula>'Delivery Docs Plan'!$I$1:$I$47</formula>
    <oldFormula>'Delivery Docs Plan'!$I$1:$I$47</oldFormula>
  </rdn>
  <rdn rId="0" localSheetId="5" customView="1" name="Z_4C910842_2C9A_49B1_8859_E7171BF1B407_.wvu.Rows" hidden="1" oldHidden="1">
    <formula>'PR Matrix'!$1:$1</formula>
    <oldFormula>'PR Matrix'!$1:$1</oldFormula>
  </rdn>
  <rdn rId="0" localSheetId="5" customView="1" name="Z_4C910842_2C9A_49B1_8859_E7171BF1B407_.wvu.Cols" hidden="1" oldHidden="1">
    <formula>'PR Matrix'!$JJ:$XFD</formula>
    <oldFormula>'PR Matrix'!$JJ:$XFD</oldFormula>
  </rdn>
  <rdn rId="0" localSheetId="6" customView="1" name="Z_4C910842_2C9A_49B1_8859_E7171BF1B407_.wvu.Cols" hidden="1" oldHidden="1">
    <formula>Allocation!$L:$XFD</formula>
    <oldFormula>Allocation!$L:$XFD</oldFormula>
  </rdn>
  <rdn rId="0" localSheetId="6" customView="1" name="Z_4C910842_2C9A_49B1_8859_E7171BF1B407_.wvu.FilterData" hidden="1" oldHidden="1">
    <formula>Allocation!$A$1:$K$1</formula>
    <oldFormula>Allocation!$A$1:$K$1</oldFormula>
  </rdn>
  <rdn rId="0" localSheetId="7" customView="1" name="Z_4C910842_2C9A_49B1_8859_E7171BF1B407_.wvu.FilterData" hidden="1" oldHidden="1">
    <formula>'SRS Reviews'!$A$1:$S$136</formula>
    <oldFormula>'SRS Reviews'!$A$1:$S$136</oldFormula>
  </rdn>
  <rdn rId="0" localSheetId="8" customView="1" name="Z_4C910842_2C9A_49B1_8859_E7171BF1B407_.wvu.FilterData" hidden="1" oldHidden="1">
    <formula>Estimates!$A$2:$BC$460</formula>
    <oldFormula>Estimates!$A$2:$BC$460</oldFormula>
  </rdn>
  <rdn rId="0" localSheetId="10" customView="1" name="Z_4C910842_2C9A_49B1_8859_E7171BF1B407_.wvu.FilterData" hidden="1" oldHidden="1">
    <formula>'Open SWPRs'!$A$1:$H$615</formula>
    <oldFormula>'Open SWPRs'!$A$1:$H$615</oldFormula>
  </rdn>
  <rdn rId="0" localSheetId="12" customView="1" name="Z_4C910842_2C9A_49B1_8859_E7171BF1B407_.wvu.FilterData" hidden="1" oldHidden="1">
    <formula>'Build Plan'!$D$3:$L$48</formula>
    <oldFormula>'Build Plan'!$D$3:$L$48</oldFormula>
  </rdn>
  <rcv guid="{4C910842-2C9A-49B1-8859-E7171BF1B407}" action="add"/>
</revisions>
</file>

<file path=xl/revisions/revisionLog112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8543" sId="4">
    <oc r="L23">
      <v>20</v>
    </oc>
    <nc r="L23">
      <v>100</v>
    </nc>
  </rcc>
  <rcv guid="{4C910842-2C9A-49B1-8859-E7171BF1B407}" action="delete"/>
  <rdn rId="0" localSheetId="3" customView="1" name="Z_4C910842_2C9A_49B1_8859_E7171BF1B407_.wvu.Rows" hidden="1" oldHidden="1">
    <formula>Plan!$489:$751</formula>
    <oldFormula>Plan!$489:$751</oldFormula>
  </rdn>
  <rdn rId="0" localSheetId="3" customView="1" name="Z_4C910842_2C9A_49B1_8859_E7171BF1B407_.wvu.Cols" hidden="1" oldHidden="1">
    <formula>Plan!$S:$U</formula>
    <oldFormula>Plan!$S:$U</oldFormula>
  </rdn>
  <rdn rId="0" localSheetId="3" customView="1" name="Z_4C910842_2C9A_49B1_8859_E7171BF1B407_.wvu.FilterData" hidden="1" oldHidden="1">
    <formula>Plan!$A$5:$BQ$469</formula>
    <oldFormula>Plan!$A$5:$BQ$469</oldFormula>
  </rdn>
  <rdn rId="0" localSheetId="4" customView="1" name="Z_4C910842_2C9A_49B1_8859_E7171BF1B407_.wvu.FilterData" hidden="1" oldHidden="1">
    <formula>'Delivery Docs Plan'!$I$1:$I$47</formula>
    <oldFormula>'Delivery Docs Plan'!$I$1:$I$47</oldFormula>
  </rdn>
  <rdn rId="0" localSheetId="5" customView="1" name="Z_4C910842_2C9A_49B1_8859_E7171BF1B407_.wvu.Rows" hidden="1" oldHidden="1">
    <formula>'PR Matrix'!$1:$1</formula>
    <oldFormula>'PR Matrix'!$1:$1</oldFormula>
  </rdn>
  <rdn rId="0" localSheetId="5" customView="1" name="Z_4C910842_2C9A_49B1_8859_E7171BF1B407_.wvu.Cols" hidden="1" oldHidden="1">
    <formula>'PR Matrix'!$JJ:$XFD</formula>
    <oldFormula>'PR Matrix'!$JJ:$XFD</oldFormula>
  </rdn>
  <rdn rId="0" localSheetId="6" customView="1" name="Z_4C910842_2C9A_49B1_8859_E7171BF1B407_.wvu.Cols" hidden="1" oldHidden="1">
    <formula>Allocation!$L:$XFD</formula>
    <oldFormula>Allocation!$L:$XFD</oldFormula>
  </rdn>
  <rdn rId="0" localSheetId="6" customView="1" name="Z_4C910842_2C9A_49B1_8859_E7171BF1B407_.wvu.FilterData" hidden="1" oldHidden="1">
    <formula>Allocation!$A$1:$K$1</formula>
    <oldFormula>Allocation!$A$1:$K$1</oldFormula>
  </rdn>
  <rdn rId="0" localSheetId="7" customView="1" name="Z_4C910842_2C9A_49B1_8859_E7171BF1B407_.wvu.FilterData" hidden="1" oldHidden="1">
    <formula>'SRS Reviews'!$A$1:$S$136</formula>
    <oldFormula>'SRS Reviews'!$A$1:$S$136</oldFormula>
  </rdn>
  <rdn rId="0" localSheetId="8" customView="1" name="Z_4C910842_2C9A_49B1_8859_E7171BF1B407_.wvu.FilterData" hidden="1" oldHidden="1">
    <formula>Estimates!$A$2:$BC$460</formula>
    <oldFormula>Estimates!$A$2:$BC$460</oldFormula>
  </rdn>
  <rdn rId="0" localSheetId="10" customView="1" name="Z_4C910842_2C9A_49B1_8859_E7171BF1B407_.wvu.FilterData" hidden="1" oldHidden="1">
    <formula>'Open SWPRs'!$A$1:$H$615</formula>
    <oldFormula>'Open SWPRs'!$A$1:$H$615</oldFormula>
  </rdn>
  <rdn rId="0" localSheetId="12" customView="1" name="Z_4C910842_2C9A_49B1_8859_E7171BF1B407_.wvu.FilterData" hidden="1" oldHidden="1">
    <formula>'Build Plan'!$D$3:$L$48</formula>
    <oldFormula>'Build Plan'!$D$3:$L$48</oldFormula>
  </rdn>
  <rcv guid="{4C910842-2C9A-49B1-8859-E7171BF1B407}" action="add"/>
</revisions>
</file>

<file path=xl/revisions/revisionLog113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8556" sId="4">
    <nc r="M23">
      <v>100</v>
    </nc>
  </rcc>
  <rcc rId="28557" sId="4">
    <nc r="N23">
      <v>100</v>
    </nc>
  </rcc>
  <rcv guid="{FAA25FCE-18C5-403C-9C68-9D1F88B3F7EB}" action="delete"/>
  <rdn rId="0" localSheetId="3" customView="1" name="Z_FAA25FCE_18C5_403C_9C68_9D1F88B3F7EB_.wvu.Rows" hidden="1" oldHidden="1">
    <formula>Plan!$489:$751</formula>
    <oldFormula>Plan!$489:$751</oldFormula>
  </rdn>
  <rdn rId="0" localSheetId="3" customView="1" name="Z_FAA25FCE_18C5_403C_9C68_9D1F88B3F7EB_.wvu.Cols" hidden="1" oldHidden="1">
    <formula>Plan!$BQ:$BT</formula>
    <oldFormula>Plan!$BQ:$BT</oldFormula>
  </rdn>
  <rdn rId="0" localSheetId="3" customView="1" name="Z_FAA25FCE_18C5_403C_9C68_9D1F88B3F7EB_.wvu.FilterData" hidden="1" oldHidden="1">
    <formula>Plan!$A$5:$BQ$469</formula>
    <oldFormula>Plan!$A$5:$BQ$469</oldFormula>
  </rdn>
  <rdn rId="0" localSheetId="4" customView="1" name="Z_FAA25FCE_18C5_403C_9C68_9D1F88B3F7EB_.wvu.FilterData" hidden="1" oldHidden="1">
    <formula>'Delivery Docs Plan'!$I$1:$I$47</formula>
    <oldFormula>'Delivery Docs Plan'!$I$1:$I$47</oldFormula>
  </rdn>
  <rdn rId="0" localSheetId="5" customView="1" name="Z_FAA25FCE_18C5_403C_9C68_9D1F88B3F7EB_.wvu.Rows" hidden="1" oldHidden="1">
    <formula>'PR Matrix'!$1:$1</formula>
    <oldFormula>'PR Matrix'!$1:$1</oldFormula>
  </rdn>
  <rdn rId="0" localSheetId="5" customView="1" name="Z_FAA25FCE_18C5_403C_9C68_9D1F88B3F7EB_.wvu.Cols" hidden="1" oldHidden="1">
    <formula>'PR Matrix'!$JJ:$XFD</formula>
    <oldFormula>'PR Matrix'!$JJ:$XFD</oldFormula>
  </rdn>
  <rdn rId="0" localSheetId="6" customView="1" name="Z_FAA25FCE_18C5_403C_9C68_9D1F88B3F7EB_.wvu.Cols" hidden="1" oldHidden="1">
    <formula>Allocation!$L:$XFD</formula>
    <oldFormula>Allocation!$L:$XFD</oldFormula>
  </rdn>
  <rdn rId="0" localSheetId="6" customView="1" name="Z_FAA25FCE_18C5_403C_9C68_9D1F88B3F7EB_.wvu.FilterData" hidden="1" oldHidden="1">
    <formula>Allocation!$A$1:$K$1</formula>
    <oldFormula>Allocation!$A$1:$K$1</oldFormula>
  </rdn>
  <rdn rId="0" localSheetId="7" customView="1" name="Z_FAA25FCE_18C5_403C_9C68_9D1F88B3F7EB_.wvu.FilterData" hidden="1" oldHidden="1">
    <formula>'SRS Reviews'!$A$1:$S$136</formula>
    <oldFormula>'SRS Reviews'!$A$1:$S$136</oldFormula>
  </rdn>
  <rdn rId="0" localSheetId="8" customView="1" name="Z_FAA25FCE_18C5_403C_9C68_9D1F88B3F7EB_.wvu.FilterData" hidden="1" oldHidden="1">
    <formula>Estimates!$A$2:$BC$460</formula>
    <oldFormula>Estimates!$A$2:$BC$460</oldFormula>
  </rdn>
  <rdn rId="0" localSheetId="10" customView="1" name="Z_FAA25FCE_18C5_403C_9C68_9D1F88B3F7EB_.wvu.FilterData" hidden="1" oldHidden="1">
    <formula>'Open SWPRs'!$A$1:$H$615</formula>
    <oldFormula>'Open SWPRs'!$A$1:$H$615</oldFormula>
  </rdn>
  <rdn rId="0" localSheetId="12" customView="1" name="Z_FAA25FCE_18C5_403C_9C68_9D1F88B3F7EB_.wvu.FilterData" hidden="1" oldHidden="1">
    <formula>'Build Plan'!$D$3:$L$48</formula>
    <oldFormula>'Build Plan'!$D$3:$L$48</oldFormula>
  </rdn>
  <rcv guid="{FAA25FCE-18C5-403C-9C68-9D1F88B3F7EB}" action="add"/>
</revisions>
</file>

<file path=xl/revisions/revisionLog113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8570" sId="4">
    <oc r="L11">
      <v>50</v>
    </oc>
    <nc r="L11">
      <v>100</v>
    </nc>
  </rcc>
  <rcv guid="{5AC86898-99C0-40C8-A183-7BCAFD4A38C0}" action="delete"/>
  <rdn rId="0" localSheetId="3" customView="1" name="Z_5AC86898_99C0_40C8_A183_7BCAFD4A38C0_.wvu.Rows" hidden="1" oldHidden="1">
    <formula>Plan!$489:$751</formula>
    <oldFormula>Plan!$489:$751</oldFormula>
  </rdn>
  <rdn rId="0" localSheetId="3" customView="1" name="Z_5AC86898_99C0_40C8_A183_7BCAFD4A38C0_.wvu.Cols" hidden="1" oldHidden="1">
    <formula>Plan!$S:$U,Plan!$BQ:$BT</formula>
    <oldFormula>Plan!$S:$U,Plan!$BQ:$BT</oldFormula>
  </rdn>
  <rdn rId="0" localSheetId="3" customView="1" name="Z_5AC86898_99C0_40C8_A183_7BCAFD4A38C0_.wvu.FilterData" hidden="1" oldHidden="1">
    <formula>Plan!$A$5:$BQ$469</formula>
    <oldFormula>Plan!$A$5:$BQ$469</oldFormula>
  </rdn>
  <rdn rId="0" localSheetId="4" customView="1" name="Z_5AC86898_99C0_40C8_A183_7BCAFD4A38C0_.wvu.FilterData" hidden="1" oldHidden="1">
    <formula>'Delivery Docs Plan'!$I$1:$I$47</formula>
    <oldFormula>'Delivery Docs Plan'!$I$1:$I$47</oldFormula>
  </rdn>
  <rdn rId="0" localSheetId="5" customView="1" name="Z_5AC86898_99C0_40C8_A183_7BCAFD4A38C0_.wvu.Rows" hidden="1" oldHidden="1">
    <formula>'PR Matrix'!$1:$2</formula>
    <oldFormula>'PR Matrix'!$1:$2</oldFormula>
  </rdn>
  <rdn rId="0" localSheetId="5" customView="1" name="Z_5AC86898_99C0_40C8_A183_7BCAFD4A38C0_.wvu.Cols" hidden="1" oldHidden="1">
    <formula>'PR Matrix'!$JJ:$XFD</formula>
    <oldFormula>'PR Matrix'!$JJ:$XFD</oldFormula>
  </rdn>
  <rdn rId="0" localSheetId="6" customView="1" name="Z_5AC86898_99C0_40C8_A183_7BCAFD4A38C0_.wvu.Cols" hidden="1" oldHidden="1">
    <formula>Allocation!$L:$XFD</formula>
    <oldFormula>Allocation!$L:$XFD</oldFormula>
  </rdn>
  <rdn rId="0" localSheetId="6" customView="1" name="Z_5AC86898_99C0_40C8_A183_7BCAFD4A38C0_.wvu.FilterData" hidden="1" oldHidden="1">
    <formula>Allocation!$A$1:$K$1</formula>
    <oldFormula>Allocation!$A$1:$K$1</oldFormula>
  </rdn>
  <rdn rId="0" localSheetId="7" customView="1" name="Z_5AC86898_99C0_40C8_A183_7BCAFD4A38C0_.wvu.FilterData" hidden="1" oldHidden="1">
    <formula>'SRS Reviews'!$A$1:$S$136</formula>
    <oldFormula>'SRS Reviews'!$A$1:$S$136</oldFormula>
  </rdn>
  <rdn rId="0" localSheetId="8" customView="1" name="Z_5AC86898_99C0_40C8_A183_7BCAFD4A38C0_.wvu.FilterData" hidden="1" oldHidden="1">
    <formula>Estimates!$A$2:$BC$460</formula>
    <oldFormula>Estimates!$A$2:$BC$460</oldFormula>
  </rdn>
  <rdn rId="0" localSheetId="10" customView="1" name="Z_5AC86898_99C0_40C8_A183_7BCAFD4A38C0_.wvu.FilterData" hidden="1" oldHidden="1">
    <formula>'Open SWPRs'!$A$1:$H$615</formula>
    <oldFormula>'Open SWPRs'!$A$1:$H$615</oldFormula>
  </rdn>
  <rdn rId="0" localSheetId="12" customView="1" name="Z_5AC86898_99C0_40C8_A183_7BCAFD4A38C0_.wvu.FilterData" hidden="1" oldHidden="1">
    <formula>'Build Plan'!$D$3:$L$48</formula>
    <oldFormula>'Build Plan'!$D$3:$L$48</oldFormula>
  </rdn>
  <rcv guid="{5AC86898-99C0-40C8-A183-7BCAFD4A38C0}" action="add"/>
</revisions>
</file>

<file path=xl/revisions/revisionLog113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8583" sId="4">
    <nc r="M11">
      <v>100</v>
    </nc>
  </rcc>
  <rcv guid="{5AC86898-99C0-40C8-A183-7BCAFD4A38C0}" action="delete"/>
  <rdn rId="0" localSheetId="3" customView="1" name="Z_5AC86898_99C0_40C8_A183_7BCAFD4A38C0_.wvu.Rows" hidden="1" oldHidden="1">
    <formula>Plan!$489:$751</formula>
    <oldFormula>Plan!$489:$751</oldFormula>
  </rdn>
  <rdn rId="0" localSheetId="3" customView="1" name="Z_5AC86898_99C0_40C8_A183_7BCAFD4A38C0_.wvu.Cols" hidden="1" oldHidden="1">
    <formula>Plan!$S:$U,Plan!$BQ:$BT</formula>
    <oldFormula>Plan!$S:$U,Plan!$BQ:$BT</oldFormula>
  </rdn>
  <rdn rId="0" localSheetId="3" customView="1" name="Z_5AC86898_99C0_40C8_A183_7BCAFD4A38C0_.wvu.FilterData" hidden="1" oldHidden="1">
    <formula>Plan!$A$5:$BQ$469</formula>
    <oldFormula>Plan!$A$5:$BQ$469</oldFormula>
  </rdn>
  <rdn rId="0" localSheetId="4" customView="1" name="Z_5AC86898_99C0_40C8_A183_7BCAFD4A38C0_.wvu.FilterData" hidden="1" oldHidden="1">
    <formula>'Delivery Docs Plan'!$I$1:$I$47</formula>
    <oldFormula>'Delivery Docs Plan'!$I$1:$I$47</oldFormula>
  </rdn>
  <rdn rId="0" localSheetId="5" customView="1" name="Z_5AC86898_99C0_40C8_A183_7BCAFD4A38C0_.wvu.Rows" hidden="1" oldHidden="1">
    <formula>'PR Matrix'!$1:$2</formula>
    <oldFormula>'PR Matrix'!$1:$2</oldFormula>
  </rdn>
  <rdn rId="0" localSheetId="5" customView="1" name="Z_5AC86898_99C0_40C8_A183_7BCAFD4A38C0_.wvu.Cols" hidden="1" oldHidden="1">
    <formula>'PR Matrix'!$JJ:$XFD</formula>
    <oldFormula>'PR Matrix'!$JJ:$XFD</oldFormula>
  </rdn>
  <rdn rId="0" localSheetId="6" customView="1" name="Z_5AC86898_99C0_40C8_A183_7BCAFD4A38C0_.wvu.Cols" hidden="1" oldHidden="1">
    <formula>Allocation!$L:$XFD</formula>
    <oldFormula>Allocation!$L:$XFD</oldFormula>
  </rdn>
  <rdn rId="0" localSheetId="6" customView="1" name="Z_5AC86898_99C0_40C8_A183_7BCAFD4A38C0_.wvu.FilterData" hidden="1" oldHidden="1">
    <formula>Allocation!$A$1:$K$1</formula>
    <oldFormula>Allocation!$A$1:$K$1</oldFormula>
  </rdn>
  <rdn rId="0" localSheetId="7" customView="1" name="Z_5AC86898_99C0_40C8_A183_7BCAFD4A38C0_.wvu.FilterData" hidden="1" oldHidden="1">
    <formula>'SRS Reviews'!$A$1:$S$136</formula>
    <oldFormula>'SRS Reviews'!$A$1:$S$136</oldFormula>
  </rdn>
  <rdn rId="0" localSheetId="8" customView="1" name="Z_5AC86898_99C0_40C8_A183_7BCAFD4A38C0_.wvu.FilterData" hidden="1" oldHidden="1">
    <formula>Estimates!$A$2:$BC$460</formula>
    <oldFormula>Estimates!$A$2:$BC$460</oldFormula>
  </rdn>
  <rdn rId="0" localSheetId="10" customView="1" name="Z_5AC86898_99C0_40C8_A183_7BCAFD4A38C0_.wvu.FilterData" hidden="1" oldHidden="1">
    <formula>'Open SWPRs'!$A$1:$H$615</formula>
    <oldFormula>'Open SWPRs'!$A$1:$H$615</oldFormula>
  </rdn>
  <rdn rId="0" localSheetId="12" customView="1" name="Z_5AC86898_99C0_40C8_A183_7BCAFD4A38C0_.wvu.FilterData" hidden="1" oldHidden="1">
    <formula>'Build Plan'!$D$3:$L$48</formula>
    <oldFormula>'Build Plan'!$D$3:$L$48</oldFormula>
  </rdn>
  <rcv guid="{5AC86898-99C0-40C8-A183-7BCAFD4A38C0}" action="add"/>
</revisions>
</file>

<file path=xl/revisions/revisionLog113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8596" sId="4">
    <nc r="O17">
      <v>100</v>
    </nc>
  </rcc>
  <rcc rId="28597" sId="4">
    <nc r="O16">
      <v>100</v>
    </nc>
  </rcc>
</revisions>
</file>

<file path=xl/revisions/revisionLog113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8598" sId="4">
    <nc r="O15">
      <v>100</v>
    </nc>
  </rcc>
  <rcc rId="28599" sId="4">
    <nc r="O25">
      <v>100</v>
    </nc>
  </rcc>
</revisions>
</file>

<file path=xl/revisions/revisionLog113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FAA25FCE-18C5-403C-9C68-9D1F88B3F7EB}" action="delete"/>
  <rdn rId="0" localSheetId="3" customView="1" name="Z_FAA25FCE_18C5_403C_9C68_9D1F88B3F7EB_.wvu.Rows" hidden="1" oldHidden="1">
    <formula>Plan!$489:$751</formula>
    <oldFormula>Plan!$489:$751</oldFormula>
  </rdn>
  <rdn rId="0" localSheetId="3" customView="1" name="Z_FAA25FCE_18C5_403C_9C68_9D1F88B3F7EB_.wvu.Cols" hidden="1" oldHidden="1">
    <formula>Plan!$BQ:$BT</formula>
    <oldFormula>Plan!$BQ:$BT</oldFormula>
  </rdn>
  <rdn rId="0" localSheetId="3" customView="1" name="Z_FAA25FCE_18C5_403C_9C68_9D1F88B3F7EB_.wvu.FilterData" hidden="1" oldHidden="1">
    <formula>Plan!$A$5:$BQ$469</formula>
    <oldFormula>Plan!$A$5:$BQ$469</oldFormula>
  </rdn>
  <rdn rId="0" localSheetId="4" customView="1" name="Z_FAA25FCE_18C5_403C_9C68_9D1F88B3F7EB_.wvu.FilterData" hidden="1" oldHidden="1">
    <formula>'Delivery Docs Plan'!$I$1:$I$47</formula>
    <oldFormula>'Delivery Docs Plan'!$I$1:$I$47</oldFormula>
  </rdn>
  <rdn rId="0" localSheetId="5" customView="1" name="Z_FAA25FCE_18C5_403C_9C68_9D1F88B3F7EB_.wvu.Rows" hidden="1" oldHidden="1">
    <formula>'PR Matrix'!$1:$1</formula>
    <oldFormula>'PR Matrix'!$1:$1</oldFormula>
  </rdn>
  <rdn rId="0" localSheetId="5" customView="1" name="Z_FAA25FCE_18C5_403C_9C68_9D1F88B3F7EB_.wvu.Cols" hidden="1" oldHidden="1">
    <formula>'PR Matrix'!$JJ:$XFD</formula>
    <oldFormula>'PR Matrix'!$JJ:$XFD</oldFormula>
  </rdn>
  <rdn rId="0" localSheetId="6" customView="1" name="Z_FAA25FCE_18C5_403C_9C68_9D1F88B3F7EB_.wvu.Cols" hidden="1" oldHidden="1">
    <formula>Allocation!$L:$XFD</formula>
    <oldFormula>Allocation!$L:$XFD</oldFormula>
  </rdn>
  <rdn rId="0" localSheetId="6" customView="1" name="Z_FAA25FCE_18C5_403C_9C68_9D1F88B3F7EB_.wvu.FilterData" hidden="1" oldHidden="1">
    <formula>Allocation!$A$1:$K$1</formula>
    <oldFormula>Allocation!$A$1:$K$1</oldFormula>
  </rdn>
  <rdn rId="0" localSheetId="7" customView="1" name="Z_FAA25FCE_18C5_403C_9C68_9D1F88B3F7EB_.wvu.FilterData" hidden="1" oldHidden="1">
    <formula>'SRS Reviews'!$A$1:$S$136</formula>
    <oldFormula>'SRS Reviews'!$A$1:$S$136</oldFormula>
  </rdn>
  <rdn rId="0" localSheetId="8" customView="1" name="Z_FAA25FCE_18C5_403C_9C68_9D1F88B3F7EB_.wvu.FilterData" hidden="1" oldHidden="1">
    <formula>Estimates!$A$2:$BC$460</formula>
    <oldFormula>Estimates!$A$2:$BC$460</oldFormula>
  </rdn>
  <rdn rId="0" localSheetId="10" customView="1" name="Z_FAA25FCE_18C5_403C_9C68_9D1F88B3F7EB_.wvu.FilterData" hidden="1" oldHidden="1">
    <formula>'Open SWPRs'!$A$1:$H$615</formula>
    <oldFormula>'Open SWPRs'!$A$1:$H$615</oldFormula>
  </rdn>
  <rdn rId="0" localSheetId="12" customView="1" name="Z_FAA25FCE_18C5_403C_9C68_9D1F88B3F7EB_.wvu.FilterData" hidden="1" oldHidden="1">
    <formula>'Build Plan'!$D$3:$L$48</formula>
    <oldFormula>'Build Plan'!$D$3:$L$48</oldFormula>
  </rdn>
  <rcv guid="{FAA25FCE-18C5-403C-9C68-9D1F88B3F7EB}" action="add"/>
</revisions>
</file>

<file path=xl/revisions/revisionLog113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8612" sId="4">
    <nc r="O23">
      <v>100</v>
    </nc>
  </rcc>
</revisions>
</file>

<file path=xl/revisions/revisionLog113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4" sqref="O32" start="0" length="0">
    <dxf>
      <numFmt numFmtId="0" formatCode="General"/>
      <border outline="0">
        <left/>
      </border>
    </dxf>
  </rfmt>
  <rcc rId="28613" sId="4">
    <nc r="O32">
      <v>90</v>
    </nc>
  </rcc>
</revisions>
</file>

<file path=xl/revisions/revisionLog113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8614" sId="4">
    <oc r="O32">
      <v>90</v>
    </oc>
    <nc r="O32"/>
  </rcc>
  <rcc rId="28615" sId="4">
    <nc r="O38">
      <v>90</v>
    </nc>
  </rcc>
  <rcc rId="28616" sId="4">
    <oc r="N38">
      <v>90</v>
    </oc>
    <nc r="N38">
      <v>100</v>
    </nc>
  </rcc>
</revisions>
</file>

<file path=xl/revisions/revisionLog113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8617" sId="4">
    <oc r="O38">
      <v>90</v>
    </oc>
    <nc r="O38">
      <v>100</v>
    </nc>
  </rcc>
  <rcc rId="28618" sId="4">
    <nc r="O32">
      <v>100</v>
    </nc>
  </rcc>
  <rcc rId="28619" sId="4">
    <nc r="N11">
      <v>100</v>
    </nc>
  </rcc>
  <rcc rId="28620" sId="4">
    <nc r="O11">
      <v>90</v>
    </nc>
  </rcc>
</revisions>
</file>

<file path=xl/revisions/revisionLog114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8621" sId="4">
    <oc r="O11">
      <v>90</v>
    </oc>
    <nc r="O11">
      <v>100</v>
    </nc>
  </rcc>
</revisions>
</file>

<file path=xl/revisions/revisionLog114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4" sqref="Q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10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90" wrapText="0" indent="0" justifyLastLine="0" shrinkToFit="0" readingOrder="0"/>
      <border diagonalUp="0" diagonalDown="0" outline="0">
        <left/>
        <right/>
        <top/>
        <bottom/>
      </border>
    </dxf>
  </rfmt>
  <rcc rId="28622" sId="4" odxf="1" dxf="1">
    <nc r="R4" t="inlineStr">
      <is>
        <t>Previous oversight</t>
      </is>
    </nc>
    <odxf>
      <font>
        <sz val="10"/>
        <color auto="1"/>
        <name val="Arial"/>
        <scheme val="none"/>
      </font>
      <alignment horizontal="general" vertical="bottom" textRotation="0" readingOrder="0"/>
    </odxf>
    <ndxf>
      <font>
        <sz val="10"/>
        <color indexed="10"/>
        <name val="Arial"/>
        <scheme val="none"/>
      </font>
      <alignment horizontal="left" vertical="top" textRotation="90" readingOrder="0"/>
    </ndxf>
  </rcc>
  <rcc rId="28623" sId="4">
    <nc r="R13" t="inlineStr">
      <is>
        <t>5.4.1</t>
      </is>
    </nc>
  </rcc>
  <rcc rId="28624" sId="4">
    <nc r="R15" t="inlineStr">
      <is>
        <t>5.3.3</t>
      </is>
    </nc>
  </rcc>
  <rcc rId="28625" sId="4">
    <nc r="R17" t="inlineStr">
      <is>
        <t>5.3.3</t>
      </is>
    </nc>
  </rcc>
  <rcc rId="28626" sId="4">
    <nc r="R19" t="inlineStr">
      <is>
        <t>5.4.1</t>
      </is>
    </nc>
  </rcc>
  <rcc rId="28627" sId="4">
    <nc r="Q4" t="inlineStr">
      <is>
        <t>Oversight</t>
      </is>
    </nc>
  </rcc>
  <rcc rId="28628" sId="4">
    <nc r="Q11" t="inlineStr">
      <is>
        <t>N/A</t>
      </is>
    </nc>
  </rcc>
  <rcc rId="28629" sId="4">
    <nc r="Q7" t="inlineStr">
      <is>
        <t>N/A</t>
      </is>
    </nc>
  </rcc>
  <rcc rId="28630" sId="4">
    <nc r="Q12" t="inlineStr">
      <is>
        <t>N/A</t>
      </is>
    </nc>
  </rcc>
  <rcc rId="28631" sId="4">
    <nc r="Q22" t="inlineStr">
      <is>
        <t xml:space="preserve">Yes </t>
      </is>
    </nc>
  </rcc>
  <rcc rId="28632" sId="4">
    <nc r="Q23" t="inlineStr">
      <is>
        <t xml:space="preserve">Yes </t>
      </is>
    </nc>
  </rcc>
  <rcc rId="28633" sId="4">
    <nc r="Q27" t="inlineStr">
      <is>
        <t>N/A</t>
      </is>
    </nc>
  </rcc>
  <rcc rId="28634" sId="4">
    <oc r="K27">
      <v>1</v>
    </oc>
    <nc r="K27"/>
  </rcc>
  <rcc rId="28635" sId="4">
    <nc r="Q28" t="inlineStr">
      <is>
        <t>N/A</t>
      </is>
    </nc>
  </rcc>
  <rfmt sheetId="4" sqref="Q22:Q23">
    <dxf>
      <fill>
        <patternFill patternType="solid">
          <bgColor rgb="FFFFFF00"/>
        </patternFill>
      </fill>
    </dxf>
  </rfmt>
  <rcv guid="{3ACD5A93-9B0E-40EA-8179-EDF0714A0F5F}" action="delete"/>
  <rdn rId="0" localSheetId="3" customView="1" name="Z_3ACD5A93_9B0E_40EA_8179_EDF0714A0F5F_.wvu.Rows" hidden="1" oldHidden="1">
    <formula>Plan!$489:$751</formula>
    <oldFormula>Plan!$489:$751</oldFormula>
  </rdn>
  <rdn rId="0" localSheetId="3" customView="1" name="Z_3ACD5A93_9B0E_40EA_8179_EDF0714A0F5F_.wvu.Cols" hidden="1" oldHidden="1">
    <formula>Plan!$S:$U,Plan!$BQ:$BT</formula>
    <oldFormula>Plan!$S:$U,Plan!$BQ:$BT</oldFormula>
  </rdn>
  <rdn rId="0" localSheetId="3" customView="1" name="Z_3ACD5A93_9B0E_40EA_8179_EDF0714A0F5F_.wvu.FilterData" hidden="1" oldHidden="1">
    <formula>Plan!$A$5:$BQ$469</formula>
    <oldFormula>Plan!$A$5:$BQ$469</oldFormula>
  </rdn>
  <rdn rId="0" localSheetId="4" customView="1" name="Z_3ACD5A93_9B0E_40EA_8179_EDF0714A0F5F_.wvu.FilterData" hidden="1" oldHidden="1">
    <formula>'Delivery Docs Plan'!$I$1:$I$47</formula>
    <oldFormula>'Delivery Docs Plan'!$I$1:$I$47</oldFormula>
  </rdn>
  <rdn rId="0" localSheetId="5" customView="1" name="Z_3ACD5A93_9B0E_40EA_8179_EDF0714A0F5F_.wvu.Rows" hidden="1" oldHidden="1">
    <formula>'PR Matrix'!$1:$1</formula>
    <oldFormula>'PR Matrix'!$1:$1</oldFormula>
  </rdn>
  <rdn rId="0" localSheetId="5" customView="1" name="Z_3ACD5A93_9B0E_40EA_8179_EDF0714A0F5F_.wvu.Cols" hidden="1" oldHidden="1">
    <formula>'PR Matrix'!$JJ:$XFD</formula>
    <oldFormula>'PR Matrix'!$JJ:$XFD</oldFormula>
  </rdn>
  <rdn rId="0" localSheetId="6" customView="1" name="Z_3ACD5A93_9B0E_40EA_8179_EDF0714A0F5F_.wvu.Cols" hidden="1" oldHidden="1">
    <formula>Allocation!$L:$XFD</formula>
    <oldFormula>Allocation!$L:$XFD</oldFormula>
  </rdn>
  <rdn rId="0" localSheetId="6" customView="1" name="Z_3ACD5A93_9B0E_40EA_8179_EDF0714A0F5F_.wvu.FilterData" hidden="1" oldHidden="1">
    <formula>Allocation!$A$1:$K$1</formula>
    <oldFormula>Allocation!$A$1:$K$1</oldFormula>
  </rdn>
  <rdn rId="0" localSheetId="7" customView="1" name="Z_3ACD5A93_9B0E_40EA_8179_EDF0714A0F5F_.wvu.FilterData" hidden="1" oldHidden="1">
    <formula>'SRS Reviews'!$A$1:$S$136</formula>
    <oldFormula>'SRS Reviews'!$A$1:$S$136</oldFormula>
  </rdn>
  <rdn rId="0" localSheetId="8" customView="1" name="Z_3ACD5A93_9B0E_40EA_8179_EDF0714A0F5F_.wvu.FilterData" hidden="1" oldHidden="1">
    <formula>Estimates!$A$2:$BC$460</formula>
    <oldFormula>Estimates!$A$2:$BC$460</oldFormula>
  </rdn>
  <rdn rId="0" localSheetId="10" customView="1" name="Z_3ACD5A93_9B0E_40EA_8179_EDF0714A0F5F_.wvu.FilterData" hidden="1" oldHidden="1">
    <formula>'Open SWPRs'!$A$1:$H$615</formula>
    <oldFormula>'Open SWPRs'!$A$1:$H$615</oldFormula>
  </rdn>
  <rdn rId="0" localSheetId="12" customView="1" name="Z_3ACD5A93_9B0E_40EA_8179_EDF0714A0F5F_.wvu.FilterData" hidden="1" oldHidden="1">
    <formula>'Build Plan'!$D$3:$L$48</formula>
    <oldFormula>'Build Plan'!$D$3:$L$48</oldFormula>
  </rdn>
  <rcv guid="{3ACD5A93-9B0E-40EA-8179-EDF0714A0F5F}" action="add"/>
</revisions>
</file>

<file path=xl/revisions/revisionLog114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8648" sId="4">
    <oc r="Q22" t="inlineStr">
      <is>
        <t xml:space="preserve">Yes </t>
      </is>
    </oc>
    <nc r="Q22" t="inlineStr">
      <is>
        <t>Yes (BP)</t>
      </is>
    </nc>
  </rcc>
  <rcc rId="28649" sId="4">
    <oc r="Q23" t="inlineStr">
      <is>
        <t xml:space="preserve">Yes </t>
      </is>
    </oc>
    <nc r="Q23" t="inlineStr">
      <is>
        <t>Yes (BP)</t>
      </is>
    </nc>
  </rcc>
</revisions>
</file>

<file path=xl/revisions/revisionLog114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8650" sId="4">
    <oc r="M12">
      <v>99</v>
    </oc>
    <nc r="M12">
      <v>100</v>
    </nc>
  </rcc>
  <rcmt sheetId="4" cell="M12" guid="{00000000-0000-0000-0000-000000000000}" action="delete" author="Gokhale, Hemanth"/>
  <rcv guid="{4C910842-2C9A-49B1-8859-E7171BF1B407}" action="delete"/>
  <rdn rId="0" localSheetId="3" customView="1" name="Z_4C910842_2C9A_49B1_8859_E7171BF1B407_.wvu.Rows" hidden="1" oldHidden="1">
    <formula>Plan!$489:$751</formula>
    <oldFormula>Plan!$489:$751</oldFormula>
  </rdn>
  <rdn rId="0" localSheetId="3" customView="1" name="Z_4C910842_2C9A_49B1_8859_E7171BF1B407_.wvu.Cols" hidden="1" oldHidden="1">
    <formula>Plan!$S:$U</formula>
    <oldFormula>Plan!$S:$U</oldFormula>
  </rdn>
  <rdn rId="0" localSheetId="3" customView="1" name="Z_4C910842_2C9A_49B1_8859_E7171BF1B407_.wvu.FilterData" hidden="1" oldHidden="1">
    <formula>Plan!$A$5:$BQ$469</formula>
    <oldFormula>Plan!$A$5:$BQ$469</oldFormula>
  </rdn>
  <rdn rId="0" localSheetId="4" customView="1" name="Z_4C910842_2C9A_49B1_8859_E7171BF1B407_.wvu.FilterData" hidden="1" oldHidden="1">
    <formula>'Delivery Docs Plan'!$I$1:$I$47</formula>
    <oldFormula>'Delivery Docs Plan'!$I$1:$I$47</oldFormula>
  </rdn>
  <rdn rId="0" localSheetId="5" customView="1" name="Z_4C910842_2C9A_49B1_8859_E7171BF1B407_.wvu.Rows" hidden="1" oldHidden="1">
    <formula>'PR Matrix'!$1:$1</formula>
    <oldFormula>'PR Matrix'!$1:$1</oldFormula>
  </rdn>
  <rdn rId="0" localSheetId="5" customView="1" name="Z_4C910842_2C9A_49B1_8859_E7171BF1B407_.wvu.Cols" hidden="1" oldHidden="1">
    <formula>'PR Matrix'!$JJ:$XFD</formula>
    <oldFormula>'PR Matrix'!$JJ:$XFD</oldFormula>
  </rdn>
  <rdn rId="0" localSheetId="6" customView="1" name="Z_4C910842_2C9A_49B1_8859_E7171BF1B407_.wvu.Cols" hidden="1" oldHidden="1">
    <formula>Allocation!$L:$XFD</formula>
    <oldFormula>Allocation!$L:$XFD</oldFormula>
  </rdn>
  <rdn rId="0" localSheetId="6" customView="1" name="Z_4C910842_2C9A_49B1_8859_E7171BF1B407_.wvu.FilterData" hidden="1" oldHidden="1">
    <formula>Allocation!$A$1:$K$1</formula>
    <oldFormula>Allocation!$A$1:$K$1</oldFormula>
  </rdn>
  <rdn rId="0" localSheetId="7" customView="1" name="Z_4C910842_2C9A_49B1_8859_E7171BF1B407_.wvu.FilterData" hidden="1" oldHidden="1">
    <formula>'SRS Reviews'!$A$1:$S$136</formula>
    <oldFormula>'SRS Reviews'!$A$1:$S$136</oldFormula>
  </rdn>
  <rdn rId="0" localSheetId="8" customView="1" name="Z_4C910842_2C9A_49B1_8859_E7171BF1B407_.wvu.FilterData" hidden="1" oldHidden="1">
    <formula>Estimates!$A$2:$BC$460</formula>
    <oldFormula>Estimates!$A$2:$BC$460</oldFormula>
  </rdn>
  <rdn rId="0" localSheetId="10" customView="1" name="Z_4C910842_2C9A_49B1_8859_E7171BF1B407_.wvu.FilterData" hidden="1" oldHidden="1">
    <formula>'Open SWPRs'!$A$1:$H$615</formula>
    <oldFormula>'Open SWPRs'!$A$1:$H$615</oldFormula>
  </rdn>
  <rdn rId="0" localSheetId="12" customView="1" name="Z_4C910842_2C9A_49B1_8859_E7171BF1B407_.wvu.FilterData" hidden="1" oldHidden="1">
    <formula>'Build Plan'!$D$3:$L$48</formula>
    <oldFormula>'Build Plan'!$D$3:$L$48</oldFormula>
  </rdn>
  <rcv guid="{4C910842-2C9A-49B1-8859-E7171BF1B407}" action="add"/>
</revisions>
</file>

<file path=xl/revisions/revisionLog114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8663" sId="4">
    <nc r="M39">
      <v>100</v>
    </nc>
  </rcc>
  <rcv guid="{00CA5430-6B3A-4E12-B07E-9C9EC9D8F7A7}" action="delete"/>
  <rdn rId="0" localSheetId="3" customView="1" name="Z_00CA5430_6B3A_4E12_B07E_9C9EC9D8F7A7_.wvu.Rows" hidden="1" oldHidden="1">
    <formula>Plan!$489:$751</formula>
    <oldFormula>Plan!$489:$751</oldFormula>
  </rdn>
  <rdn rId="0" localSheetId="3" customView="1" name="Z_00CA5430_6B3A_4E12_B07E_9C9EC9D8F7A7_.wvu.Cols" hidden="1" oldHidden="1">
    <formula>Plan!$S:$U,Plan!$AL:$AL,Plan!$AN:$AN,Plan!$BQ:$BT</formula>
    <oldFormula>Plan!$S:$U,Plan!$AL:$AL,Plan!$AN:$AN,Plan!$BQ:$BT</oldFormula>
  </rdn>
  <rdn rId="0" localSheetId="3" customView="1" name="Z_00CA5430_6B3A_4E12_B07E_9C9EC9D8F7A7_.wvu.FilterData" hidden="1" oldHidden="1">
    <formula>Plan!$A$5:$BQ$469</formula>
    <oldFormula>Plan!$A$5:$BQ$469</oldFormula>
  </rdn>
  <rdn rId="0" localSheetId="4" customView="1" name="Z_00CA5430_6B3A_4E12_B07E_9C9EC9D8F7A7_.wvu.FilterData" hidden="1" oldHidden="1">
    <formula>'Delivery Docs Plan'!$I$1:$I$47</formula>
    <oldFormula>'Delivery Docs Plan'!$I$1:$I$47</oldFormula>
  </rdn>
  <rdn rId="0" localSheetId="5" customView="1" name="Z_00CA5430_6B3A_4E12_B07E_9C9EC9D8F7A7_.wvu.Rows" hidden="1" oldHidden="1">
    <formula>'PR Matrix'!$1:$1</formula>
    <oldFormula>'PR Matrix'!$1:$1</oldFormula>
  </rdn>
  <rdn rId="0" localSheetId="5" customView="1" name="Z_00CA5430_6B3A_4E12_B07E_9C9EC9D8F7A7_.wvu.Cols" hidden="1" oldHidden="1">
    <formula>'PR Matrix'!$JJ:$XFD</formula>
    <oldFormula>'PR Matrix'!$JJ:$XFD</oldFormula>
  </rdn>
  <rdn rId="0" localSheetId="6" customView="1" name="Z_00CA5430_6B3A_4E12_B07E_9C9EC9D8F7A7_.wvu.Cols" hidden="1" oldHidden="1">
    <formula>Allocation!$L:$XFD</formula>
    <oldFormula>Allocation!$L:$XFD</oldFormula>
  </rdn>
  <rdn rId="0" localSheetId="6" customView="1" name="Z_00CA5430_6B3A_4E12_B07E_9C9EC9D8F7A7_.wvu.FilterData" hidden="1" oldHidden="1">
    <formula>Allocation!$A$1:$K$1</formula>
    <oldFormula>Allocation!$A$1:$K$1</oldFormula>
  </rdn>
  <rdn rId="0" localSheetId="7" customView="1" name="Z_00CA5430_6B3A_4E12_B07E_9C9EC9D8F7A7_.wvu.FilterData" hidden="1" oldHidden="1">
    <formula>'SRS Reviews'!$A$1:$S$136</formula>
    <oldFormula>'SRS Reviews'!$A$1:$S$136</oldFormula>
  </rdn>
  <rdn rId="0" localSheetId="8" customView="1" name="Z_00CA5430_6B3A_4E12_B07E_9C9EC9D8F7A7_.wvu.FilterData" hidden="1" oldHidden="1">
    <formula>Estimates!$A$2:$BC$460</formula>
    <oldFormula>Estimates!$A$2:$BC$460</oldFormula>
  </rdn>
  <rdn rId="0" localSheetId="10" customView="1" name="Z_00CA5430_6B3A_4E12_B07E_9C9EC9D8F7A7_.wvu.FilterData" hidden="1" oldHidden="1">
    <formula>'Open SWPRs'!$A$1:$H$615</formula>
    <oldFormula>'Open SWPRs'!$A$1:$H$615</oldFormula>
  </rdn>
  <rdn rId="0" localSheetId="12" customView="1" name="Z_00CA5430_6B3A_4E12_B07E_9C9EC9D8F7A7_.wvu.FilterData" hidden="1" oldHidden="1">
    <formula>'Build Plan'!$D$3:$L$48</formula>
    <oldFormula>'Build Plan'!$D$3:$L$48</oldFormula>
  </rdn>
  <rcv guid="{00CA5430-6B3A-4E12-B07E-9C9EC9D8F7A7}" action="add"/>
</revisions>
</file>

<file path=xl/revisions/revisionLog114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FAA25FCE-18C5-403C-9C68-9D1F88B3F7EB}" action="delete"/>
  <rdn rId="0" localSheetId="3" customView="1" name="Z_FAA25FCE_18C5_403C_9C68_9D1F88B3F7EB_.wvu.Rows" hidden="1" oldHidden="1">
    <formula>Plan!$489:$751</formula>
    <oldFormula>Plan!$489:$751</oldFormula>
  </rdn>
  <rdn rId="0" localSheetId="3" customView="1" name="Z_FAA25FCE_18C5_403C_9C68_9D1F88B3F7EB_.wvu.Cols" hidden="1" oldHidden="1">
    <formula>Plan!$BQ:$BT</formula>
    <oldFormula>Plan!$BQ:$BT</oldFormula>
  </rdn>
  <rdn rId="0" localSheetId="3" customView="1" name="Z_FAA25FCE_18C5_403C_9C68_9D1F88B3F7EB_.wvu.FilterData" hidden="1" oldHidden="1">
    <formula>Plan!$A$5:$BQ$469</formula>
    <oldFormula>Plan!$A$5:$BQ$469</oldFormula>
  </rdn>
  <rdn rId="0" localSheetId="4" customView="1" name="Z_FAA25FCE_18C5_403C_9C68_9D1F88B3F7EB_.wvu.FilterData" hidden="1" oldHidden="1">
    <formula>'Delivery Docs Plan'!$I$1:$I$47</formula>
    <oldFormula>'Delivery Docs Plan'!$I$1:$I$47</oldFormula>
  </rdn>
  <rdn rId="0" localSheetId="5" customView="1" name="Z_FAA25FCE_18C5_403C_9C68_9D1F88B3F7EB_.wvu.Rows" hidden="1" oldHidden="1">
    <formula>'PR Matrix'!$1:$1</formula>
    <oldFormula>'PR Matrix'!$1:$1</oldFormula>
  </rdn>
  <rdn rId="0" localSheetId="5" customView="1" name="Z_FAA25FCE_18C5_403C_9C68_9D1F88B3F7EB_.wvu.Cols" hidden="1" oldHidden="1">
    <formula>'PR Matrix'!$JJ:$XFD</formula>
    <oldFormula>'PR Matrix'!$JJ:$XFD</oldFormula>
  </rdn>
  <rdn rId="0" localSheetId="6" customView="1" name="Z_FAA25FCE_18C5_403C_9C68_9D1F88B3F7EB_.wvu.Cols" hidden="1" oldHidden="1">
    <formula>Allocation!$L:$XFD</formula>
    <oldFormula>Allocation!$L:$XFD</oldFormula>
  </rdn>
  <rdn rId="0" localSheetId="6" customView="1" name="Z_FAA25FCE_18C5_403C_9C68_9D1F88B3F7EB_.wvu.FilterData" hidden="1" oldHidden="1">
    <formula>Allocation!$A$1:$K$1</formula>
    <oldFormula>Allocation!$A$1:$K$1</oldFormula>
  </rdn>
  <rdn rId="0" localSheetId="7" customView="1" name="Z_FAA25FCE_18C5_403C_9C68_9D1F88B3F7EB_.wvu.FilterData" hidden="1" oldHidden="1">
    <formula>'SRS Reviews'!$A$1:$S$136</formula>
    <oldFormula>'SRS Reviews'!$A$1:$S$136</oldFormula>
  </rdn>
  <rdn rId="0" localSheetId="8" customView="1" name="Z_FAA25FCE_18C5_403C_9C68_9D1F88B3F7EB_.wvu.FilterData" hidden="1" oldHidden="1">
    <formula>Estimates!$A$2:$BC$460</formula>
    <oldFormula>Estimates!$A$2:$BC$460</oldFormula>
  </rdn>
  <rdn rId="0" localSheetId="10" customView="1" name="Z_FAA25FCE_18C5_403C_9C68_9D1F88B3F7EB_.wvu.FilterData" hidden="1" oldHidden="1">
    <formula>'Open SWPRs'!$A$1:$H$615</formula>
    <oldFormula>'Open SWPRs'!$A$1:$H$615</oldFormula>
  </rdn>
  <rdn rId="0" localSheetId="12" customView="1" name="Z_FAA25FCE_18C5_403C_9C68_9D1F88B3F7EB_.wvu.FilterData" hidden="1" oldHidden="1">
    <formula>'Build Plan'!$D$3:$L$48</formula>
    <oldFormula>'Build Plan'!$D$3:$L$48</oldFormula>
  </rdn>
  <rcv guid="{FAA25FCE-18C5-403C-9C68-9D1F88B3F7EB}" action="add"/>
</revisions>
</file>

<file path=xl/revisions/revisionLog114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8688" sId="4">
    <oc r="I28" t="inlineStr">
      <is>
        <t>IH</t>
      </is>
    </oc>
    <nc r="I28" t="inlineStr">
      <is>
        <t>SJ</t>
      </is>
    </nc>
  </rcc>
  <rcc rId="28689" sId="4">
    <oc r="J28" t="inlineStr">
      <is>
        <t>WB</t>
      </is>
    </oc>
    <nc r="J28" t="inlineStr">
      <is>
        <t>LC</t>
      </is>
    </nc>
  </rcc>
  <rcc rId="28690" sId="4">
    <nc r="K28">
      <v>40</v>
    </nc>
  </rcc>
  <rcv guid="{02B12058-110B-4DCD-A5EA-5F27400FB028}" action="delete"/>
  <rdn rId="0" localSheetId="3" customView="1" name="Z_02B12058_110B_4DCD_A5EA_5F27400FB028_.wvu.Rows" hidden="1" oldHidden="1">
    <formula>Plan!$489:$751</formula>
    <oldFormula>Plan!$489:$751</oldFormula>
  </rdn>
  <rdn rId="0" localSheetId="3" customView="1" name="Z_02B12058_110B_4DCD_A5EA_5F27400FB028_.wvu.Cols" hidden="1" oldHidden="1">
    <formula>Plan!$S:$U,Plan!$BQ:$BT</formula>
    <oldFormula>Plan!$S:$U,Plan!$BQ:$BT</oldFormula>
  </rdn>
  <rdn rId="0" localSheetId="3" customView="1" name="Z_02B12058_110B_4DCD_A5EA_5F27400FB028_.wvu.FilterData" hidden="1" oldHidden="1">
    <formula>Plan!$A$5:$BQ$469</formula>
    <oldFormula>Plan!$A$5:$BQ$469</oldFormula>
  </rdn>
  <rdn rId="0" localSheetId="4" customView="1" name="Z_02B12058_110B_4DCD_A5EA_5F27400FB028_.wvu.FilterData" hidden="1" oldHidden="1">
    <formula>'Delivery Docs Plan'!$I$1:$I$47</formula>
    <oldFormula>'Delivery Docs Plan'!$I$1:$I$47</oldFormula>
  </rdn>
  <rdn rId="0" localSheetId="5" customView="1" name="Z_02B12058_110B_4DCD_A5EA_5F27400FB028_.wvu.Rows" hidden="1" oldHidden="1">
    <formula>'PR Matrix'!$1:$2</formula>
    <oldFormula>'PR Matrix'!$1:$2</oldFormula>
  </rdn>
  <rdn rId="0" localSheetId="5" customView="1" name="Z_02B12058_110B_4DCD_A5EA_5F27400FB028_.wvu.Cols" hidden="1" oldHidden="1">
    <formula>'PR Matrix'!$JJ:$XFD</formula>
    <oldFormula>'PR Matrix'!$JJ:$XFD</oldFormula>
  </rdn>
  <rdn rId="0" localSheetId="6" customView="1" name="Z_02B12058_110B_4DCD_A5EA_5F27400FB028_.wvu.Cols" hidden="1" oldHidden="1">
    <formula>Allocation!$L:$XFD</formula>
    <oldFormula>Allocation!$L:$XFD</oldFormula>
  </rdn>
  <rdn rId="0" localSheetId="6" customView="1" name="Z_02B12058_110B_4DCD_A5EA_5F27400FB028_.wvu.FilterData" hidden="1" oldHidden="1">
    <formula>Allocation!$A$1:$K$1</formula>
    <oldFormula>Allocation!$A$1:$K$1</oldFormula>
  </rdn>
  <rdn rId="0" localSheetId="7" customView="1" name="Z_02B12058_110B_4DCD_A5EA_5F27400FB028_.wvu.FilterData" hidden="1" oldHidden="1">
    <formula>'SRS Reviews'!$A$1:$S$136</formula>
    <oldFormula>'SRS Reviews'!$A$1:$S$136</oldFormula>
  </rdn>
  <rdn rId="0" localSheetId="8" customView="1" name="Z_02B12058_110B_4DCD_A5EA_5F27400FB028_.wvu.FilterData" hidden="1" oldHidden="1">
    <formula>Estimates!$A$2:$BC$460</formula>
    <oldFormula>Estimates!$A$2:$BC$460</oldFormula>
  </rdn>
  <rdn rId="0" localSheetId="10" customView="1" name="Z_02B12058_110B_4DCD_A5EA_5F27400FB028_.wvu.FilterData" hidden="1" oldHidden="1">
    <formula>'Open SWPRs'!$A$1:$H$615</formula>
    <oldFormula>'Open SWPRs'!$A$1:$H$615</oldFormula>
  </rdn>
  <rdn rId="0" localSheetId="12" customView="1" name="Z_02B12058_110B_4DCD_A5EA_5F27400FB028_.wvu.FilterData" hidden="1" oldHidden="1">
    <formula>'Build Plan'!$D$3:$L$48</formula>
    <oldFormula>'Build Plan'!$D$3:$L$48</oldFormula>
  </rdn>
  <rcv guid="{02B12058-110B-4DCD-A5EA-5F27400FB028}" action="add"/>
</revisions>
</file>

<file path=xl/revisions/revisionLog114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8703" sId="4">
    <nc r="N12">
      <v>100</v>
    </nc>
  </rcc>
  <rcc rId="28704" sId="4">
    <nc r="O12">
      <v>100</v>
    </nc>
  </rcc>
  <rcv guid="{3ACD5A93-9B0E-40EA-8179-EDF0714A0F5F}" action="delete"/>
  <rdn rId="0" localSheetId="3" customView="1" name="Z_3ACD5A93_9B0E_40EA_8179_EDF0714A0F5F_.wvu.Rows" hidden="1" oldHidden="1">
    <formula>Plan!$489:$751</formula>
    <oldFormula>Plan!$489:$751</oldFormula>
  </rdn>
  <rdn rId="0" localSheetId="3" customView="1" name="Z_3ACD5A93_9B0E_40EA_8179_EDF0714A0F5F_.wvu.Cols" hidden="1" oldHidden="1">
    <formula>Plan!$S:$U,Plan!$BQ:$BT</formula>
    <oldFormula>Plan!$S:$U,Plan!$BQ:$BT</oldFormula>
  </rdn>
  <rdn rId="0" localSheetId="3" customView="1" name="Z_3ACD5A93_9B0E_40EA_8179_EDF0714A0F5F_.wvu.FilterData" hidden="1" oldHidden="1">
    <formula>Plan!$A$5:$BQ$469</formula>
    <oldFormula>Plan!$A$5:$BQ$469</oldFormula>
  </rdn>
  <rdn rId="0" localSheetId="4" customView="1" name="Z_3ACD5A93_9B0E_40EA_8179_EDF0714A0F5F_.wvu.FilterData" hidden="1" oldHidden="1">
    <formula>'Delivery Docs Plan'!$I$1:$I$47</formula>
    <oldFormula>'Delivery Docs Plan'!$I$1:$I$47</oldFormula>
  </rdn>
  <rdn rId="0" localSheetId="5" customView="1" name="Z_3ACD5A93_9B0E_40EA_8179_EDF0714A0F5F_.wvu.Rows" hidden="1" oldHidden="1">
    <formula>'PR Matrix'!$1:$1</formula>
    <oldFormula>'PR Matrix'!$1:$1</oldFormula>
  </rdn>
  <rdn rId="0" localSheetId="5" customView="1" name="Z_3ACD5A93_9B0E_40EA_8179_EDF0714A0F5F_.wvu.Cols" hidden="1" oldHidden="1">
    <formula>'PR Matrix'!$JJ:$XFD</formula>
    <oldFormula>'PR Matrix'!$JJ:$XFD</oldFormula>
  </rdn>
  <rdn rId="0" localSheetId="6" customView="1" name="Z_3ACD5A93_9B0E_40EA_8179_EDF0714A0F5F_.wvu.Cols" hidden="1" oldHidden="1">
    <formula>Allocation!$L:$XFD</formula>
    <oldFormula>Allocation!$L:$XFD</oldFormula>
  </rdn>
  <rdn rId="0" localSheetId="6" customView="1" name="Z_3ACD5A93_9B0E_40EA_8179_EDF0714A0F5F_.wvu.FilterData" hidden="1" oldHidden="1">
    <formula>Allocation!$A$1:$K$1</formula>
    <oldFormula>Allocation!$A$1:$K$1</oldFormula>
  </rdn>
  <rdn rId="0" localSheetId="7" customView="1" name="Z_3ACD5A93_9B0E_40EA_8179_EDF0714A0F5F_.wvu.FilterData" hidden="1" oldHidden="1">
    <formula>'SRS Reviews'!$A$1:$S$136</formula>
    <oldFormula>'SRS Reviews'!$A$1:$S$136</oldFormula>
  </rdn>
  <rdn rId="0" localSheetId="8" customView="1" name="Z_3ACD5A93_9B0E_40EA_8179_EDF0714A0F5F_.wvu.FilterData" hidden="1" oldHidden="1">
    <formula>Estimates!$A$2:$BC$460</formula>
    <oldFormula>Estimates!$A$2:$BC$460</oldFormula>
  </rdn>
  <rdn rId="0" localSheetId="10" customView="1" name="Z_3ACD5A93_9B0E_40EA_8179_EDF0714A0F5F_.wvu.FilterData" hidden="1" oldHidden="1">
    <formula>'Open SWPRs'!$A$1:$H$615</formula>
    <oldFormula>'Open SWPRs'!$A$1:$H$615</oldFormula>
  </rdn>
  <rdn rId="0" localSheetId="12" customView="1" name="Z_3ACD5A93_9B0E_40EA_8179_EDF0714A0F5F_.wvu.FilterData" hidden="1" oldHidden="1">
    <formula>'Build Plan'!$D$3:$L$48</formula>
    <oldFormula>'Build Plan'!$D$3:$L$48</oldFormula>
  </rdn>
  <rcv guid="{3ACD5A93-9B0E-40EA-8179-EDF0714A0F5F}" action="add"/>
</revisions>
</file>

<file path=xl/revisions/revisionLog114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8717" sId="4">
    <oc r="M19">
      <v>90</v>
    </oc>
    <nc r="M19">
      <v>100</v>
    </nc>
  </rcc>
  <rcc rId="28718" sId="4">
    <oc r="N19">
      <v>1</v>
    </oc>
    <nc r="N19">
      <v>100</v>
    </nc>
  </rcc>
  <rcv guid="{FAA25FCE-18C5-403C-9C68-9D1F88B3F7EB}" action="delete"/>
  <rdn rId="0" localSheetId="3" customView="1" name="Z_FAA25FCE_18C5_403C_9C68_9D1F88B3F7EB_.wvu.Rows" hidden="1" oldHidden="1">
    <formula>Plan!$489:$751</formula>
    <oldFormula>Plan!$489:$751</oldFormula>
  </rdn>
  <rdn rId="0" localSheetId="3" customView="1" name="Z_FAA25FCE_18C5_403C_9C68_9D1F88B3F7EB_.wvu.Cols" hidden="1" oldHidden="1">
    <formula>Plan!$BQ:$BT</formula>
    <oldFormula>Plan!$BQ:$BT</oldFormula>
  </rdn>
  <rdn rId="0" localSheetId="3" customView="1" name="Z_FAA25FCE_18C5_403C_9C68_9D1F88B3F7EB_.wvu.FilterData" hidden="1" oldHidden="1">
    <formula>Plan!$A$5:$BQ$469</formula>
    <oldFormula>Plan!$A$5:$BQ$469</oldFormula>
  </rdn>
  <rdn rId="0" localSheetId="4" customView="1" name="Z_FAA25FCE_18C5_403C_9C68_9D1F88B3F7EB_.wvu.FilterData" hidden="1" oldHidden="1">
    <formula>'Delivery Docs Plan'!$I$1:$I$47</formula>
    <oldFormula>'Delivery Docs Plan'!$I$1:$I$47</oldFormula>
  </rdn>
  <rdn rId="0" localSheetId="5" customView="1" name="Z_FAA25FCE_18C5_403C_9C68_9D1F88B3F7EB_.wvu.Rows" hidden="1" oldHidden="1">
    <formula>'PR Matrix'!$1:$1</formula>
    <oldFormula>'PR Matrix'!$1:$1</oldFormula>
  </rdn>
  <rdn rId="0" localSheetId="5" customView="1" name="Z_FAA25FCE_18C5_403C_9C68_9D1F88B3F7EB_.wvu.Cols" hidden="1" oldHidden="1">
    <formula>'PR Matrix'!$JJ:$XFD</formula>
    <oldFormula>'PR Matrix'!$JJ:$XFD</oldFormula>
  </rdn>
  <rdn rId="0" localSheetId="6" customView="1" name="Z_FAA25FCE_18C5_403C_9C68_9D1F88B3F7EB_.wvu.Cols" hidden="1" oldHidden="1">
    <formula>Allocation!$L:$XFD</formula>
    <oldFormula>Allocation!$L:$XFD</oldFormula>
  </rdn>
  <rdn rId="0" localSheetId="6" customView="1" name="Z_FAA25FCE_18C5_403C_9C68_9D1F88B3F7EB_.wvu.FilterData" hidden="1" oldHidden="1">
    <formula>Allocation!$A$1:$K$1</formula>
    <oldFormula>Allocation!$A$1:$K$1</oldFormula>
  </rdn>
  <rdn rId="0" localSheetId="7" customView="1" name="Z_FAA25FCE_18C5_403C_9C68_9D1F88B3F7EB_.wvu.FilterData" hidden="1" oldHidden="1">
    <formula>'SRS Reviews'!$A$1:$S$136</formula>
    <oldFormula>'SRS Reviews'!$A$1:$S$136</oldFormula>
  </rdn>
  <rdn rId="0" localSheetId="8" customView="1" name="Z_FAA25FCE_18C5_403C_9C68_9D1F88B3F7EB_.wvu.FilterData" hidden="1" oldHidden="1">
    <formula>Estimates!$A$2:$BC$460</formula>
    <oldFormula>Estimates!$A$2:$BC$460</oldFormula>
  </rdn>
  <rdn rId="0" localSheetId="10" customView="1" name="Z_FAA25FCE_18C5_403C_9C68_9D1F88B3F7EB_.wvu.FilterData" hidden="1" oldHidden="1">
    <formula>'Open SWPRs'!$A$1:$H$615</formula>
    <oldFormula>'Open SWPRs'!$A$1:$H$615</oldFormula>
  </rdn>
  <rdn rId="0" localSheetId="12" customView="1" name="Z_FAA25FCE_18C5_403C_9C68_9D1F88B3F7EB_.wvu.FilterData" hidden="1" oldHidden="1">
    <formula>'Build Plan'!$D$3:$L$48</formula>
    <oldFormula>'Build Plan'!$D$3:$L$48</oldFormula>
  </rdn>
  <rcv guid="{FAA25FCE-18C5-403C-9C68-9D1F88B3F7EB}" action="add"/>
</revisions>
</file>

<file path=xl/revisions/revisionLog114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8731" sId="4">
    <oc r="K28">
      <v>40</v>
    </oc>
    <nc r="K28">
      <v>50</v>
    </nc>
  </rcc>
  <rcv guid="{02B12058-110B-4DCD-A5EA-5F27400FB028}" action="delete"/>
  <rdn rId="0" localSheetId="3" customView="1" name="Z_02B12058_110B_4DCD_A5EA_5F27400FB028_.wvu.Rows" hidden="1" oldHidden="1">
    <formula>Plan!$489:$751</formula>
    <oldFormula>Plan!$489:$751</oldFormula>
  </rdn>
  <rdn rId="0" localSheetId="3" customView="1" name="Z_02B12058_110B_4DCD_A5EA_5F27400FB028_.wvu.Cols" hidden="1" oldHidden="1">
    <formula>Plan!$S:$U,Plan!$BQ:$BT</formula>
    <oldFormula>Plan!$S:$U,Plan!$BQ:$BT</oldFormula>
  </rdn>
  <rdn rId="0" localSheetId="3" customView="1" name="Z_02B12058_110B_4DCD_A5EA_5F27400FB028_.wvu.FilterData" hidden="1" oldHidden="1">
    <formula>Plan!$A$5:$BQ$469</formula>
    <oldFormula>Plan!$A$5:$BQ$469</oldFormula>
  </rdn>
  <rdn rId="0" localSheetId="4" customView="1" name="Z_02B12058_110B_4DCD_A5EA_5F27400FB028_.wvu.FilterData" hidden="1" oldHidden="1">
    <formula>'Delivery Docs Plan'!$I$1:$I$47</formula>
    <oldFormula>'Delivery Docs Plan'!$I$1:$I$47</oldFormula>
  </rdn>
  <rdn rId="0" localSheetId="5" customView="1" name="Z_02B12058_110B_4DCD_A5EA_5F27400FB028_.wvu.Rows" hidden="1" oldHidden="1">
    <formula>'PR Matrix'!$1:$2</formula>
    <oldFormula>'PR Matrix'!$1:$2</oldFormula>
  </rdn>
  <rdn rId="0" localSheetId="5" customView="1" name="Z_02B12058_110B_4DCD_A5EA_5F27400FB028_.wvu.Cols" hidden="1" oldHidden="1">
    <formula>'PR Matrix'!$JJ:$XFD</formula>
    <oldFormula>'PR Matrix'!$JJ:$XFD</oldFormula>
  </rdn>
  <rdn rId="0" localSheetId="6" customView="1" name="Z_02B12058_110B_4DCD_A5EA_5F27400FB028_.wvu.Cols" hidden="1" oldHidden="1">
    <formula>Allocation!$L:$XFD</formula>
    <oldFormula>Allocation!$L:$XFD</oldFormula>
  </rdn>
  <rdn rId="0" localSheetId="6" customView="1" name="Z_02B12058_110B_4DCD_A5EA_5F27400FB028_.wvu.FilterData" hidden="1" oldHidden="1">
    <formula>Allocation!$A$1:$K$1</formula>
    <oldFormula>Allocation!$A$1:$K$1</oldFormula>
  </rdn>
  <rdn rId="0" localSheetId="7" customView="1" name="Z_02B12058_110B_4DCD_A5EA_5F27400FB028_.wvu.FilterData" hidden="1" oldHidden="1">
    <formula>'SRS Reviews'!$A$1:$S$136</formula>
    <oldFormula>'SRS Reviews'!$A$1:$S$136</oldFormula>
  </rdn>
  <rdn rId="0" localSheetId="8" customView="1" name="Z_02B12058_110B_4DCD_A5EA_5F27400FB028_.wvu.FilterData" hidden="1" oldHidden="1">
    <formula>Estimates!$A$2:$BC$460</formula>
    <oldFormula>Estimates!$A$2:$BC$460</oldFormula>
  </rdn>
  <rdn rId="0" localSheetId="10" customView="1" name="Z_02B12058_110B_4DCD_A5EA_5F27400FB028_.wvu.FilterData" hidden="1" oldHidden="1">
    <formula>'Open SWPRs'!$A$1:$H$615</formula>
    <oldFormula>'Open SWPRs'!$A$1:$H$615</oldFormula>
  </rdn>
  <rdn rId="0" localSheetId="12" customView="1" name="Z_02B12058_110B_4DCD_A5EA_5F27400FB028_.wvu.FilterData" hidden="1" oldHidden="1">
    <formula>'Build Plan'!$D$3:$L$48</formula>
    <oldFormula>'Build Plan'!$D$3:$L$48</oldFormula>
  </rdn>
  <rcv guid="{02B12058-110B-4DCD-A5EA-5F27400FB028}" action="add"/>
</revisions>
</file>

<file path=xl/revisions/revisionLog115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4" sqref="Q22" start="0" length="0">
    <dxf>
      <font>
        <sz val="10"/>
        <color auto="1"/>
        <name val="Arial"/>
        <scheme val="none"/>
      </font>
    </dxf>
  </rfmt>
  <rfmt sheetId="4" sqref="Q22">
    <dxf>
      <fill>
        <patternFill>
          <bgColor rgb="FF92D050"/>
        </patternFill>
      </fill>
    </dxf>
  </rfmt>
  <rfmt sheetId="4" sqref="Q23">
    <dxf>
      <fill>
        <patternFill>
          <bgColor rgb="FF92D050"/>
        </patternFill>
      </fill>
    </dxf>
  </rfmt>
</revisions>
</file>

<file path=xl/revisions/revisionLog115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8744" sId="4">
    <nc r="O19">
      <v>90</v>
    </nc>
  </rcc>
  <rcv guid="{3ACD5A93-9B0E-40EA-8179-EDF0714A0F5F}" action="delete"/>
  <rdn rId="0" localSheetId="3" customView="1" name="Z_3ACD5A93_9B0E_40EA_8179_EDF0714A0F5F_.wvu.Rows" hidden="1" oldHidden="1">
    <formula>Plan!$489:$751</formula>
    <oldFormula>Plan!$489:$751</oldFormula>
  </rdn>
  <rdn rId="0" localSheetId="3" customView="1" name="Z_3ACD5A93_9B0E_40EA_8179_EDF0714A0F5F_.wvu.Cols" hidden="1" oldHidden="1">
    <formula>Plan!$S:$U,Plan!$BQ:$BT</formula>
    <oldFormula>Plan!$S:$U,Plan!$BQ:$BT</oldFormula>
  </rdn>
  <rdn rId="0" localSheetId="3" customView="1" name="Z_3ACD5A93_9B0E_40EA_8179_EDF0714A0F5F_.wvu.FilterData" hidden="1" oldHidden="1">
    <formula>Plan!$A$5:$BQ$469</formula>
    <oldFormula>Plan!$A$5:$BQ$469</oldFormula>
  </rdn>
  <rdn rId="0" localSheetId="4" customView="1" name="Z_3ACD5A93_9B0E_40EA_8179_EDF0714A0F5F_.wvu.FilterData" hidden="1" oldHidden="1">
    <formula>'Delivery Docs Plan'!$I$1:$I$47</formula>
    <oldFormula>'Delivery Docs Plan'!$I$1:$I$47</oldFormula>
  </rdn>
  <rdn rId="0" localSheetId="5" customView="1" name="Z_3ACD5A93_9B0E_40EA_8179_EDF0714A0F5F_.wvu.Rows" hidden="1" oldHidden="1">
    <formula>'PR Matrix'!$1:$1</formula>
    <oldFormula>'PR Matrix'!$1:$1</oldFormula>
  </rdn>
  <rdn rId="0" localSheetId="5" customView="1" name="Z_3ACD5A93_9B0E_40EA_8179_EDF0714A0F5F_.wvu.Cols" hidden="1" oldHidden="1">
    <formula>'PR Matrix'!$JJ:$XFD</formula>
    <oldFormula>'PR Matrix'!$JJ:$XFD</oldFormula>
  </rdn>
  <rdn rId="0" localSheetId="6" customView="1" name="Z_3ACD5A93_9B0E_40EA_8179_EDF0714A0F5F_.wvu.Cols" hidden="1" oldHidden="1">
    <formula>Allocation!$L:$XFD</formula>
    <oldFormula>Allocation!$L:$XFD</oldFormula>
  </rdn>
  <rdn rId="0" localSheetId="6" customView="1" name="Z_3ACD5A93_9B0E_40EA_8179_EDF0714A0F5F_.wvu.FilterData" hidden="1" oldHidden="1">
    <formula>Allocation!$A$1:$K$1</formula>
    <oldFormula>Allocation!$A$1:$K$1</oldFormula>
  </rdn>
  <rdn rId="0" localSheetId="7" customView="1" name="Z_3ACD5A93_9B0E_40EA_8179_EDF0714A0F5F_.wvu.FilterData" hidden="1" oldHidden="1">
    <formula>'SRS Reviews'!$A$1:$S$136</formula>
    <oldFormula>'SRS Reviews'!$A$1:$S$136</oldFormula>
  </rdn>
  <rdn rId="0" localSheetId="8" customView="1" name="Z_3ACD5A93_9B0E_40EA_8179_EDF0714A0F5F_.wvu.FilterData" hidden="1" oldHidden="1">
    <formula>Estimates!$A$2:$BC$460</formula>
    <oldFormula>Estimates!$A$2:$BC$460</oldFormula>
  </rdn>
  <rdn rId="0" localSheetId="10" customView="1" name="Z_3ACD5A93_9B0E_40EA_8179_EDF0714A0F5F_.wvu.FilterData" hidden="1" oldHidden="1">
    <formula>'Open SWPRs'!$A$1:$H$615</formula>
    <oldFormula>'Open SWPRs'!$A$1:$H$615</oldFormula>
  </rdn>
  <rdn rId="0" localSheetId="12" customView="1" name="Z_3ACD5A93_9B0E_40EA_8179_EDF0714A0F5F_.wvu.FilterData" hidden="1" oldHidden="1">
    <formula>'Build Plan'!$D$3:$L$48</formula>
    <oldFormula>'Build Plan'!$D$3:$L$48</oldFormula>
  </rdn>
  <rcv guid="{3ACD5A93-9B0E-40EA-8179-EDF0714A0F5F}" action="add"/>
</revisions>
</file>

<file path=xl/revisions/revisionLog115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8757" sId="4">
    <nc r="K36">
      <v>10</v>
    </nc>
  </rcc>
</revisions>
</file>

<file path=xl/revisions/revisionLog115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8758" sId="4">
    <oc r="K36">
      <v>10</v>
    </oc>
    <nc r="K36">
      <v>100</v>
    </nc>
  </rcc>
  <rcv guid="{5AC86898-99C0-40C8-A183-7BCAFD4A38C0}" action="delete"/>
  <rdn rId="0" localSheetId="3" customView="1" name="Z_5AC86898_99C0_40C8_A183_7BCAFD4A38C0_.wvu.Rows" hidden="1" oldHidden="1">
    <formula>Plan!$489:$751</formula>
    <oldFormula>Plan!$489:$751</oldFormula>
  </rdn>
  <rdn rId="0" localSheetId="3" customView="1" name="Z_5AC86898_99C0_40C8_A183_7BCAFD4A38C0_.wvu.Cols" hidden="1" oldHidden="1">
    <formula>Plan!$S:$U,Plan!$BQ:$BT</formula>
    <oldFormula>Plan!$S:$U,Plan!$BQ:$BT</oldFormula>
  </rdn>
  <rdn rId="0" localSheetId="3" customView="1" name="Z_5AC86898_99C0_40C8_A183_7BCAFD4A38C0_.wvu.FilterData" hidden="1" oldHidden="1">
    <formula>Plan!$A$5:$BQ$469</formula>
    <oldFormula>Plan!$A$5:$BQ$469</oldFormula>
  </rdn>
  <rdn rId="0" localSheetId="4" customView="1" name="Z_5AC86898_99C0_40C8_A183_7BCAFD4A38C0_.wvu.FilterData" hidden="1" oldHidden="1">
    <formula>'Delivery Docs Plan'!$I$1:$I$47</formula>
    <oldFormula>'Delivery Docs Plan'!$I$1:$I$47</oldFormula>
  </rdn>
  <rdn rId="0" localSheetId="5" customView="1" name="Z_5AC86898_99C0_40C8_A183_7BCAFD4A38C0_.wvu.Rows" hidden="1" oldHidden="1">
    <formula>'PR Matrix'!$1:$2</formula>
    <oldFormula>'PR Matrix'!$1:$2</oldFormula>
  </rdn>
  <rdn rId="0" localSheetId="5" customView="1" name="Z_5AC86898_99C0_40C8_A183_7BCAFD4A38C0_.wvu.Cols" hidden="1" oldHidden="1">
    <formula>'PR Matrix'!$JJ:$XFD</formula>
    <oldFormula>'PR Matrix'!$JJ:$XFD</oldFormula>
  </rdn>
  <rdn rId="0" localSheetId="6" customView="1" name="Z_5AC86898_99C0_40C8_A183_7BCAFD4A38C0_.wvu.Cols" hidden="1" oldHidden="1">
    <formula>Allocation!$L:$XFD</formula>
    <oldFormula>Allocation!$L:$XFD</oldFormula>
  </rdn>
  <rdn rId="0" localSheetId="6" customView="1" name="Z_5AC86898_99C0_40C8_A183_7BCAFD4A38C0_.wvu.FilterData" hidden="1" oldHidden="1">
    <formula>Allocation!$A$1:$K$1</formula>
    <oldFormula>Allocation!$A$1:$K$1</oldFormula>
  </rdn>
  <rdn rId="0" localSheetId="7" customView="1" name="Z_5AC86898_99C0_40C8_A183_7BCAFD4A38C0_.wvu.FilterData" hidden="1" oldHidden="1">
    <formula>'SRS Reviews'!$A$1:$S$136</formula>
    <oldFormula>'SRS Reviews'!$A$1:$S$136</oldFormula>
  </rdn>
  <rdn rId="0" localSheetId="8" customView="1" name="Z_5AC86898_99C0_40C8_A183_7BCAFD4A38C0_.wvu.FilterData" hidden="1" oldHidden="1">
    <formula>Estimates!$A$2:$BC$460</formula>
    <oldFormula>Estimates!$A$2:$BC$460</oldFormula>
  </rdn>
  <rdn rId="0" localSheetId="10" customView="1" name="Z_5AC86898_99C0_40C8_A183_7BCAFD4A38C0_.wvu.FilterData" hidden="1" oldHidden="1">
    <formula>'Open SWPRs'!$A$1:$H$615</formula>
    <oldFormula>'Open SWPRs'!$A$1:$H$615</oldFormula>
  </rdn>
  <rdn rId="0" localSheetId="12" customView="1" name="Z_5AC86898_99C0_40C8_A183_7BCAFD4A38C0_.wvu.FilterData" hidden="1" oldHidden="1">
    <formula>'Build Plan'!$D$3:$L$48</formula>
    <oldFormula>'Build Plan'!$D$3:$L$48</oldFormula>
  </rdn>
  <rcv guid="{5AC86898-99C0-40C8-A183-7BCAFD4A38C0}" action="add"/>
</revisions>
</file>

<file path=xl/revisions/revisionLog115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8771" sId="4">
    <oc r="J6" t="inlineStr">
      <is>
        <t>Baz</t>
      </is>
    </oc>
    <nc r="J6" t="inlineStr">
      <is>
        <t>Billy</t>
      </is>
    </nc>
  </rcc>
  <rcv guid="{3ACD5A93-9B0E-40EA-8179-EDF0714A0F5F}" action="delete"/>
  <rdn rId="0" localSheetId="3" customView="1" name="Z_3ACD5A93_9B0E_40EA_8179_EDF0714A0F5F_.wvu.Rows" hidden="1" oldHidden="1">
    <formula>Plan!$489:$751</formula>
    <oldFormula>Plan!$489:$751</oldFormula>
  </rdn>
  <rdn rId="0" localSheetId="3" customView="1" name="Z_3ACD5A93_9B0E_40EA_8179_EDF0714A0F5F_.wvu.Cols" hidden="1" oldHidden="1">
    <formula>Plan!$S:$U,Plan!$BQ:$BT</formula>
    <oldFormula>Plan!$S:$U,Plan!$BQ:$BT</oldFormula>
  </rdn>
  <rdn rId="0" localSheetId="3" customView="1" name="Z_3ACD5A93_9B0E_40EA_8179_EDF0714A0F5F_.wvu.FilterData" hidden="1" oldHidden="1">
    <formula>Plan!$A$5:$BQ$469</formula>
    <oldFormula>Plan!$A$5:$BQ$469</oldFormula>
  </rdn>
  <rdn rId="0" localSheetId="4" customView="1" name="Z_3ACD5A93_9B0E_40EA_8179_EDF0714A0F5F_.wvu.FilterData" hidden="1" oldHidden="1">
    <formula>'Delivery Docs Plan'!$I$1:$I$47</formula>
    <oldFormula>'Delivery Docs Plan'!$I$1:$I$47</oldFormula>
  </rdn>
  <rdn rId="0" localSheetId="5" customView="1" name="Z_3ACD5A93_9B0E_40EA_8179_EDF0714A0F5F_.wvu.Rows" hidden="1" oldHidden="1">
    <formula>'PR Matrix'!$1:$1</formula>
    <oldFormula>'PR Matrix'!$1:$1</oldFormula>
  </rdn>
  <rdn rId="0" localSheetId="5" customView="1" name="Z_3ACD5A93_9B0E_40EA_8179_EDF0714A0F5F_.wvu.Cols" hidden="1" oldHidden="1">
    <formula>'PR Matrix'!$JJ:$XFD</formula>
    <oldFormula>'PR Matrix'!$JJ:$XFD</oldFormula>
  </rdn>
  <rdn rId="0" localSheetId="6" customView="1" name="Z_3ACD5A93_9B0E_40EA_8179_EDF0714A0F5F_.wvu.Cols" hidden="1" oldHidden="1">
    <formula>Allocation!$L:$XFD</formula>
    <oldFormula>Allocation!$L:$XFD</oldFormula>
  </rdn>
  <rdn rId="0" localSheetId="6" customView="1" name="Z_3ACD5A93_9B0E_40EA_8179_EDF0714A0F5F_.wvu.FilterData" hidden="1" oldHidden="1">
    <formula>Allocation!$A$1:$K$1</formula>
    <oldFormula>Allocation!$A$1:$K$1</oldFormula>
  </rdn>
  <rdn rId="0" localSheetId="7" customView="1" name="Z_3ACD5A93_9B0E_40EA_8179_EDF0714A0F5F_.wvu.FilterData" hidden="1" oldHidden="1">
    <formula>'SRS Reviews'!$A$1:$S$136</formula>
    <oldFormula>'SRS Reviews'!$A$1:$S$136</oldFormula>
  </rdn>
  <rdn rId="0" localSheetId="8" customView="1" name="Z_3ACD5A93_9B0E_40EA_8179_EDF0714A0F5F_.wvu.FilterData" hidden="1" oldHidden="1">
    <formula>Estimates!$A$2:$BC$460</formula>
    <oldFormula>Estimates!$A$2:$BC$460</oldFormula>
  </rdn>
  <rdn rId="0" localSheetId="10" customView="1" name="Z_3ACD5A93_9B0E_40EA_8179_EDF0714A0F5F_.wvu.FilterData" hidden="1" oldHidden="1">
    <formula>'Open SWPRs'!$A$1:$H$615</formula>
    <oldFormula>'Open SWPRs'!$A$1:$H$615</oldFormula>
  </rdn>
  <rdn rId="0" localSheetId="12" customView="1" name="Z_3ACD5A93_9B0E_40EA_8179_EDF0714A0F5F_.wvu.FilterData" hidden="1" oldHidden="1">
    <formula>'Build Plan'!$D$3:$L$48</formula>
    <oldFormula>'Build Plan'!$D$3:$L$48</oldFormula>
  </rdn>
  <rcv guid="{3ACD5A93-9B0E-40EA-8179-EDF0714A0F5F}" action="add"/>
</revisions>
</file>

<file path=xl/revisions/revisionLog115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8784" sId="4">
    <nc r="T7" t="inlineStr">
      <is>
        <t>RRB</t>
      </is>
    </nc>
  </rcc>
  <rcc rId="28785" sId="4">
    <nc r="U7" t="inlineStr">
      <is>
        <t>UK</t>
      </is>
    </nc>
  </rcc>
  <rcc rId="28786" sId="4">
    <nc r="T11" t="inlineStr">
      <is>
        <t>UK</t>
      </is>
    </nc>
  </rcc>
  <rcc rId="28787" sId="4">
    <nc r="U11" t="inlineStr">
      <is>
        <t>UK</t>
      </is>
    </nc>
  </rcc>
  <rcc rId="28788" sId="4">
    <nc r="T12" t="inlineStr">
      <is>
        <t>RRB</t>
      </is>
    </nc>
  </rcc>
  <rcc rId="28789" sId="4">
    <nc r="U12" t="inlineStr">
      <is>
        <t>UK</t>
      </is>
    </nc>
  </rcc>
  <rcc rId="28790" sId="4">
    <nc r="T13" t="inlineStr">
      <is>
        <t>TCS</t>
      </is>
    </nc>
  </rcc>
  <rcc rId="28791" sId="4">
    <nc r="U13" t="inlineStr">
      <is>
        <t>RRB</t>
      </is>
    </nc>
  </rcc>
  <rcc rId="28792" sId="4">
    <nc r="T15" t="inlineStr">
      <is>
        <t>TCS</t>
      </is>
    </nc>
  </rcc>
  <rcc rId="28793" sId="4">
    <nc r="U15" t="inlineStr">
      <is>
        <t>RRB</t>
      </is>
    </nc>
  </rcc>
  <rfmt sheetId="4" sqref="U15">
    <dxf>
      <numFmt numFmtId="0" formatCode="General"/>
      <border diagonalUp="0" diagonalDown="0" outline="0">
        <left/>
        <right/>
        <top/>
        <bottom/>
      </border>
    </dxf>
  </rfmt>
  <rcc rId="28794" sId="4">
    <nc r="T16" t="inlineStr">
      <is>
        <t>TCS</t>
      </is>
    </nc>
  </rcc>
  <rcc rId="28795" sId="4">
    <nc r="U16" t="inlineStr">
      <is>
        <t>TCS</t>
      </is>
    </nc>
  </rcc>
  <rcc rId="28796" sId="4">
    <nc r="U17" t="inlineStr">
      <is>
        <t>TCS</t>
      </is>
    </nc>
  </rcc>
  <rcc rId="28797" sId="4">
    <nc r="T17" t="inlineStr">
      <is>
        <t>RRB</t>
      </is>
    </nc>
  </rcc>
  <rcc rId="28798" sId="4">
    <nc r="T19" t="inlineStr">
      <is>
        <t>TCS</t>
      </is>
    </nc>
  </rcc>
  <rcc rId="28799" sId="4">
    <nc r="U19" t="inlineStr">
      <is>
        <t>TCS</t>
      </is>
    </nc>
  </rcc>
  <rcc rId="28800" sId="4">
    <nc r="T22" t="inlineStr">
      <is>
        <t>RRB</t>
      </is>
    </nc>
  </rcc>
  <rcc rId="28801" sId="4">
    <nc r="U22" t="inlineStr">
      <is>
        <t>TCS</t>
      </is>
    </nc>
  </rcc>
  <rcc rId="28802" sId="4">
    <nc r="T23" t="inlineStr">
      <is>
        <t>TCS</t>
      </is>
    </nc>
  </rcc>
  <rcc rId="28803" sId="4">
    <nc r="U23" t="inlineStr">
      <is>
        <t>RRB</t>
      </is>
    </nc>
  </rcc>
  <rcc rId="28804" sId="4">
    <nc r="T25" t="inlineStr">
      <is>
        <t>TCS</t>
      </is>
    </nc>
  </rcc>
  <rcc rId="28805" sId="4">
    <nc r="U25" t="inlineStr">
      <is>
        <t>RRB</t>
      </is>
    </nc>
  </rcc>
  <rcc rId="28806" sId="4">
    <nc r="T32" t="inlineStr">
      <is>
        <t>RRB</t>
      </is>
    </nc>
  </rcc>
  <rcc rId="28807" sId="4">
    <oc r="U32" t="inlineStr">
      <is>
        <t>RRB/RRB</t>
      </is>
    </oc>
    <nc r="U32" t="inlineStr">
      <is>
        <t>RRB</t>
      </is>
    </nc>
  </rcc>
</revisions>
</file>

<file path=xl/revisions/revisionLog115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8808" sId="4">
    <oc r="I6" t="inlineStr">
      <is>
        <t>CP</t>
      </is>
    </oc>
    <nc r="I6" t="inlineStr">
      <is>
        <t>LC</t>
      </is>
    </nc>
  </rcc>
  <rcc rId="28809" sId="4">
    <oc r="J6" t="inlineStr">
      <is>
        <t>Billy</t>
      </is>
    </oc>
    <nc r="J6" t="inlineStr">
      <is>
        <t>IH</t>
      </is>
    </nc>
  </rcc>
  <rcc rId="28810" sId="4">
    <nc r="K6">
      <v>10</v>
    </nc>
  </rcc>
  <rcv guid="{5AC86898-99C0-40C8-A183-7BCAFD4A38C0}" action="delete"/>
  <rdn rId="0" localSheetId="3" customView="1" name="Z_5AC86898_99C0_40C8_A183_7BCAFD4A38C0_.wvu.Rows" hidden="1" oldHidden="1">
    <formula>Plan!$489:$751</formula>
    <oldFormula>Plan!$489:$751</oldFormula>
  </rdn>
  <rdn rId="0" localSheetId="3" customView="1" name="Z_5AC86898_99C0_40C8_A183_7BCAFD4A38C0_.wvu.Cols" hidden="1" oldHidden="1">
    <formula>Plan!$S:$U,Plan!$BQ:$BT</formula>
    <oldFormula>Plan!$S:$U,Plan!$BQ:$BT</oldFormula>
  </rdn>
  <rdn rId="0" localSheetId="3" customView="1" name="Z_5AC86898_99C0_40C8_A183_7BCAFD4A38C0_.wvu.FilterData" hidden="1" oldHidden="1">
    <formula>Plan!$A$5:$BQ$469</formula>
    <oldFormula>Plan!$A$5:$BQ$469</oldFormula>
  </rdn>
  <rdn rId="0" localSheetId="4" customView="1" name="Z_5AC86898_99C0_40C8_A183_7BCAFD4A38C0_.wvu.FilterData" hidden="1" oldHidden="1">
    <formula>'Delivery Docs Plan'!$I$1:$I$47</formula>
    <oldFormula>'Delivery Docs Plan'!$I$1:$I$47</oldFormula>
  </rdn>
  <rdn rId="0" localSheetId="5" customView="1" name="Z_5AC86898_99C0_40C8_A183_7BCAFD4A38C0_.wvu.Rows" hidden="1" oldHidden="1">
    <formula>'PR Matrix'!$1:$2</formula>
    <oldFormula>'PR Matrix'!$1:$2</oldFormula>
  </rdn>
  <rdn rId="0" localSheetId="5" customView="1" name="Z_5AC86898_99C0_40C8_A183_7BCAFD4A38C0_.wvu.Cols" hidden="1" oldHidden="1">
    <formula>'PR Matrix'!$JJ:$XFD</formula>
    <oldFormula>'PR Matrix'!$JJ:$XFD</oldFormula>
  </rdn>
  <rdn rId="0" localSheetId="6" customView="1" name="Z_5AC86898_99C0_40C8_A183_7BCAFD4A38C0_.wvu.Cols" hidden="1" oldHidden="1">
    <formula>Allocation!$L:$XFD</formula>
    <oldFormula>Allocation!$L:$XFD</oldFormula>
  </rdn>
  <rdn rId="0" localSheetId="6" customView="1" name="Z_5AC86898_99C0_40C8_A183_7BCAFD4A38C0_.wvu.FilterData" hidden="1" oldHidden="1">
    <formula>Allocation!$A$1:$K$1</formula>
    <oldFormula>Allocation!$A$1:$K$1</oldFormula>
  </rdn>
  <rdn rId="0" localSheetId="7" customView="1" name="Z_5AC86898_99C0_40C8_A183_7BCAFD4A38C0_.wvu.FilterData" hidden="1" oldHidden="1">
    <formula>'SRS Reviews'!$A$1:$S$136</formula>
    <oldFormula>'SRS Reviews'!$A$1:$S$136</oldFormula>
  </rdn>
  <rdn rId="0" localSheetId="8" customView="1" name="Z_5AC86898_99C0_40C8_A183_7BCAFD4A38C0_.wvu.FilterData" hidden="1" oldHidden="1">
    <formula>Estimates!$A$2:$BC$460</formula>
    <oldFormula>Estimates!$A$2:$BC$460</oldFormula>
  </rdn>
  <rdn rId="0" localSheetId="10" customView="1" name="Z_5AC86898_99C0_40C8_A183_7BCAFD4A38C0_.wvu.FilterData" hidden="1" oldHidden="1">
    <formula>'Open SWPRs'!$A$1:$H$615</formula>
    <oldFormula>'Open SWPRs'!$A$1:$H$615</oldFormula>
  </rdn>
  <rdn rId="0" localSheetId="12" customView="1" name="Z_5AC86898_99C0_40C8_A183_7BCAFD4A38C0_.wvu.FilterData" hidden="1" oldHidden="1">
    <formula>'Build Plan'!$D$3:$L$48</formula>
    <oldFormula>'Build Plan'!$D$3:$L$48</oldFormula>
  </rdn>
  <rcv guid="{5AC86898-99C0-40C8-A183-7BCAFD4A38C0}" action="add"/>
</revisions>
</file>

<file path=xl/revisions/revisionLog115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8823" sId="4">
    <oc r="O19">
      <v>90</v>
    </oc>
    <nc r="O19">
      <v>100</v>
    </nc>
  </rcc>
</revisions>
</file>

<file path=xl/revisions/revisionLog115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8824" sId="4">
    <oc r="H27" t="inlineStr">
      <is>
        <t>Y</t>
      </is>
    </oc>
    <nc r="H27" t="inlineStr">
      <is>
        <t>N</t>
      </is>
    </nc>
  </rcc>
  <rcc rId="28825" sId="4">
    <nc r="P27" t="inlineStr">
      <is>
        <t>N/A for 6.0. Will be worked at IP 6.1</t>
      </is>
    </nc>
  </rcc>
  <rfmt sheetId="4" sqref="P27">
    <dxf>
      <alignment wrapText="1" readingOrder="0"/>
    </dxf>
  </rfmt>
  <rcc rId="28826" sId="4" odxf="1" dxf="1">
    <nc r="P24" t="inlineStr">
      <is>
        <t>N/A for 6.0. Will be worked at IP 6.1</t>
      </is>
    </nc>
    <odxf>
      <alignment vertical="bottom" wrapText="0" readingOrder="0"/>
    </odxf>
    <ndxf>
      <alignment vertical="top" wrapText="1" readingOrder="0"/>
    </ndxf>
  </rcc>
  <rcv guid="{FAA25FCE-18C5-403C-9C68-9D1F88B3F7EB}" action="delete"/>
  <rdn rId="0" localSheetId="3" customView="1" name="Z_FAA25FCE_18C5_403C_9C68_9D1F88B3F7EB_.wvu.Rows" hidden="1" oldHidden="1">
    <formula>Plan!$489:$751</formula>
    <oldFormula>Plan!$489:$751</oldFormula>
  </rdn>
  <rdn rId="0" localSheetId="3" customView="1" name="Z_FAA25FCE_18C5_403C_9C68_9D1F88B3F7EB_.wvu.Cols" hidden="1" oldHidden="1">
    <formula>Plan!$BQ:$BT</formula>
    <oldFormula>Plan!$BQ:$BT</oldFormula>
  </rdn>
  <rdn rId="0" localSheetId="3" customView="1" name="Z_FAA25FCE_18C5_403C_9C68_9D1F88B3F7EB_.wvu.FilterData" hidden="1" oldHidden="1">
    <formula>Plan!$A$5:$BQ$469</formula>
    <oldFormula>Plan!$A$5:$BQ$469</oldFormula>
  </rdn>
  <rdn rId="0" localSheetId="4" customView="1" name="Z_FAA25FCE_18C5_403C_9C68_9D1F88B3F7EB_.wvu.FilterData" hidden="1" oldHidden="1">
    <formula>'Delivery Docs Plan'!$I$1:$I$47</formula>
    <oldFormula>'Delivery Docs Plan'!$I$1:$I$47</oldFormula>
  </rdn>
  <rdn rId="0" localSheetId="5" customView="1" name="Z_FAA25FCE_18C5_403C_9C68_9D1F88B3F7EB_.wvu.Rows" hidden="1" oldHidden="1">
    <formula>'PR Matrix'!$1:$1</formula>
    <oldFormula>'PR Matrix'!$1:$1</oldFormula>
  </rdn>
  <rdn rId="0" localSheetId="5" customView="1" name="Z_FAA25FCE_18C5_403C_9C68_9D1F88B3F7EB_.wvu.Cols" hidden="1" oldHidden="1">
    <formula>'PR Matrix'!$JJ:$XFD</formula>
    <oldFormula>'PR Matrix'!$JJ:$XFD</oldFormula>
  </rdn>
  <rdn rId="0" localSheetId="6" customView="1" name="Z_FAA25FCE_18C5_403C_9C68_9D1F88B3F7EB_.wvu.Cols" hidden="1" oldHidden="1">
    <formula>Allocation!$L:$XFD</formula>
    <oldFormula>Allocation!$L:$XFD</oldFormula>
  </rdn>
  <rdn rId="0" localSheetId="6" customView="1" name="Z_FAA25FCE_18C5_403C_9C68_9D1F88B3F7EB_.wvu.FilterData" hidden="1" oldHidden="1">
    <formula>Allocation!$A$1:$K$1</formula>
    <oldFormula>Allocation!$A$1:$K$1</oldFormula>
  </rdn>
  <rdn rId="0" localSheetId="7" customView="1" name="Z_FAA25FCE_18C5_403C_9C68_9D1F88B3F7EB_.wvu.FilterData" hidden="1" oldHidden="1">
    <formula>'SRS Reviews'!$A$1:$S$136</formula>
    <oldFormula>'SRS Reviews'!$A$1:$S$136</oldFormula>
  </rdn>
  <rdn rId="0" localSheetId="8" customView="1" name="Z_FAA25FCE_18C5_403C_9C68_9D1F88B3F7EB_.wvu.FilterData" hidden="1" oldHidden="1">
    <formula>Estimates!$A$2:$BC$460</formula>
    <oldFormula>Estimates!$A$2:$BC$460</oldFormula>
  </rdn>
  <rdn rId="0" localSheetId="10" customView="1" name="Z_FAA25FCE_18C5_403C_9C68_9D1F88B3F7EB_.wvu.FilterData" hidden="1" oldHidden="1">
    <formula>'Open SWPRs'!$A$1:$H$615</formula>
    <oldFormula>'Open SWPRs'!$A$1:$H$615</oldFormula>
  </rdn>
  <rdn rId="0" localSheetId="12" customView="1" name="Z_FAA25FCE_18C5_403C_9C68_9D1F88B3F7EB_.wvu.FilterData" hidden="1" oldHidden="1">
    <formula>'Build Plan'!$D$3:$L$48</formula>
    <oldFormula>'Build Plan'!$D$3:$L$48</oldFormula>
  </rdn>
  <rcv guid="{FAA25FCE-18C5-403C-9C68-9D1F88B3F7EB}" action="add"/>
</revisions>
</file>

<file path=xl/revisions/revisionLog115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8839" sId="4">
    <oc r="H24" t="inlineStr">
      <is>
        <t>Y</t>
      </is>
    </oc>
    <nc r="H24" t="inlineStr">
      <is>
        <t>N</t>
      </is>
    </nc>
  </rcc>
</revisions>
</file>

<file path=xl/revisions/revisionLog116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mt sheetId="4" cell="K28" guid="{1A71C858-A25A-49C4-A69E-4F3F8131784F}" author="Gokhale, Hemanth" newLength="90"/>
  <rcv guid="{4C910842-2C9A-49B1-8859-E7171BF1B407}" action="delete"/>
  <rdn rId="0" localSheetId="3" customView="1" name="Z_4C910842_2C9A_49B1_8859_E7171BF1B407_.wvu.Rows" hidden="1" oldHidden="1">
    <formula>Plan!$489:$751</formula>
    <oldFormula>Plan!$489:$751</oldFormula>
  </rdn>
  <rdn rId="0" localSheetId="3" customView="1" name="Z_4C910842_2C9A_49B1_8859_E7171BF1B407_.wvu.Cols" hidden="1" oldHidden="1">
    <formula>Plan!$S:$U</formula>
    <oldFormula>Plan!$S:$U</oldFormula>
  </rdn>
  <rdn rId="0" localSheetId="3" customView="1" name="Z_4C910842_2C9A_49B1_8859_E7171BF1B407_.wvu.FilterData" hidden="1" oldHidden="1">
    <formula>Plan!$A$5:$BQ$469</formula>
    <oldFormula>Plan!$A$5:$BQ$469</oldFormula>
  </rdn>
  <rdn rId="0" localSheetId="4" customView="1" name="Z_4C910842_2C9A_49B1_8859_E7171BF1B407_.wvu.FilterData" hidden="1" oldHidden="1">
    <formula>'Delivery Docs Plan'!$I$1:$I$47</formula>
    <oldFormula>'Delivery Docs Plan'!$I$1:$I$47</oldFormula>
  </rdn>
  <rdn rId="0" localSheetId="5" customView="1" name="Z_4C910842_2C9A_49B1_8859_E7171BF1B407_.wvu.Rows" hidden="1" oldHidden="1">
    <formula>'PR Matrix'!$1:$1</formula>
    <oldFormula>'PR Matrix'!$1:$1</oldFormula>
  </rdn>
  <rdn rId="0" localSheetId="5" customView="1" name="Z_4C910842_2C9A_49B1_8859_E7171BF1B407_.wvu.Cols" hidden="1" oldHidden="1">
    <formula>'PR Matrix'!$JJ:$XFD</formula>
    <oldFormula>'PR Matrix'!$JJ:$XFD</oldFormula>
  </rdn>
  <rdn rId="0" localSheetId="6" customView="1" name="Z_4C910842_2C9A_49B1_8859_E7171BF1B407_.wvu.Cols" hidden="1" oldHidden="1">
    <formula>Allocation!$L:$XFD</formula>
    <oldFormula>Allocation!$L:$XFD</oldFormula>
  </rdn>
  <rdn rId="0" localSheetId="6" customView="1" name="Z_4C910842_2C9A_49B1_8859_E7171BF1B407_.wvu.FilterData" hidden="1" oldHidden="1">
    <formula>Allocation!$A$1:$K$1</formula>
    <oldFormula>Allocation!$A$1:$K$1</oldFormula>
  </rdn>
  <rdn rId="0" localSheetId="7" customView="1" name="Z_4C910842_2C9A_49B1_8859_E7171BF1B407_.wvu.FilterData" hidden="1" oldHidden="1">
    <formula>'SRS Reviews'!$A$1:$S$136</formula>
    <oldFormula>'SRS Reviews'!$A$1:$S$136</oldFormula>
  </rdn>
  <rdn rId="0" localSheetId="8" customView="1" name="Z_4C910842_2C9A_49B1_8859_E7171BF1B407_.wvu.FilterData" hidden="1" oldHidden="1">
    <formula>Estimates!$A$2:$BC$460</formula>
    <oldFormula>Estimates!$A$2:$BC$460</oldFormula>
  </rdn>
  <rdn rId="0" localSheetId="10" customView="1" name="Z_4C910842_2C9A_49B1_8859_E7171BF1B407_.wvu.FilterData" hidden="1" oldHidden="1">
    <formula>'Open SWPRs'!$A$1:$H$615</formula>
    <oldFormula>'Open SWPRs'!$A$1:$H$615</oldFormula>
  </rdn>
  <rdn rId="0" localSheetId="12" customView="1" name="Z_4C910842_2C9A_49B1_8859_E7171BF1B407_.wvu.FilterData" hidden="1" oldHidden="1">
    <formula>'Build Plan'!$D$3:$L$48</formula>
    <oldFormula>'Build Plan'!$D$3:$L$48</oldFormula>
  </rdn>
  <rcv guid="{4C910842-2C9A-49B1-8859-E7171BF1B407}" action="add"/>
</revisions>
</file>

<file path=xl/revisions/revisionLog116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8852" sId="4">
    <nc r="N39">
      <v>100</v>
    </nc>
  </rcc>
  <rcv guid="{00CA5430-6B3A-4E12-B07E-9C9EC9D8F7A7}" action="delete"/>
  <rdn rId="0" localSheetId="3" customView="1" name="Z_00CA5430_6B3A_4E12_B07E_9C9EC9D8F7A7_.wvu.Rows" hidden="1" oldHidden="1">
    <formula>Plan!$489:$751</formula>
    <oldFormula>Plan!$489:$751</oldFormula>
  </rdn>
  <rdn rId="0" localSheetId="3" customView="1" name="Z_00CA5430_6B3A_4E12_B07E_9C9EC9D8F7A7_.wvu.Cols" hidden="1" oldHidden="1">
    <formula>Plan!$S:$U,Plan!$AL:$AL,Plan!$AN:$AN,Plan!$BQ:$BT</formula>
    <oldFormula>Plan!$S:$U,Plan!$AL:$AL,Plan!$AN:$AN,Plan!$BQ:$BT</oldFormula>
  </rdn>
  <rdn rId="0" localSheetId="3" customView="1" name="Z_00CA5430_6B3A_4E12_B07E_9C9EC9D8F7A7_.wvu.FilterData" hidden="1" oldHidden="1">
    <formula>Plan!$A$5:$BQ$469</formula>
    <oldFormula>Plan!$A$5:$BQ$469</oldFormula>
  </rdn>
  <rdn rId="0" localSheetId="4" customView="1" name="Z_00CA5430_6B3A_4E12_B07E_9C9EC9D8F7A7_.wvu.FilterData" hidden="1" oldHidden="1">
    <formula>'Delivery Docs Plan'!$I$1:$I$47</formula>
    <oldFormula>'Delivery Docs Plan'!$I$1:$I$47</oldFormula>
  </rdn>
  <rdn rId="0" localSheetId="5" customView="1" name="Z_00CA5430_6B3A_4E12_B07E_9C9EC9D8F7A7_.wvu.Rows" hidden="1" oldHidden="1">
    <formula>'PR Matrix'!$1:$1</formula>
    <oldFormula>'PR Matrix'!$1:$1</oldFormula>
  </rdn>
  <rdn rId="0" localSheetId="5" customView="1" name="Z_00CA5430_6B3A_4E12_B07E_9C9EC9D8F7A7_.wvu.Cols" hidden="1" oldHidden="1">
    <formula>'PR Matrix'!$JJ:$XFD</formula>
    <oldFormula>'PR Matrix'!$JJ:$XFD</oldFormula>
  </rdn>
  <rdn rId="0" localSheetId="6" customView="1" name="Z_00CA5430_6B3A_4E12_B07E_9C9EC9D8F7A7_.wvu.Cols" hidden="1" oldHidden="1">
    <formula>Allocation!$L:$XFD</formula>
    <oldFormula>Allocation!$L:$XFD</oldFormula>
  </rdn>
  <rdn rId="0" localSheetId="6" customView="1" name="Z_00CA5430_6B3A_4E12_B07E_9C9EC9D8F7A7_.wvu.FilterData" hidden="1" oldHidden="1">
    <formula>Allocation!$A$1:$K$1</formula>
    <oldFormula>Allocation!$A$1:$K$1</oldFormula>
  </rdn>
  <rdn rId="0" localSheetId="7" customView="1" name="Z_00CA5430_6B3A_4E12_B07E_9C9EC9D8F7A7_.wvu.FilterData" hidden="1" oldHidden="1">
    <formula>'SRS Reviews'!$A$1:$S$136</formula>
    <oldFormula>'SRS Reviews'!$A$1:$S$136</oldFormula>
  </rdn>
  <rdn rId="0" localSheetId="8" customView="1" name="Z_00CA5430_6B3A_4E12_B07E_9C9EC9D8F7A7_.wvu.FilterData" hidden="1" oldHidden="1">
    <formula>Estimates!$A$2:$BC$460</formula>
    <oldFormula>Estimates!$A$2:$BC$460</oldFormula>
  </rdn>
  <rdn rId="0" localSheetId="10" customView="1" name="Z_00CA5430_6B3A_4E12_B07E_9C9EC9D8F7A7_.wvu.FilterData" hidden="1" oldHidden="1">
    <formula>'Open SWPRs'!$A$1:$H$615</formula>
    <oldFormula>'Open SWPRs'!$A$1:$H$615</oldFormula>
  </rdn>
  <rdn rId="0" localSheetId="12" customView="1" name="Z_00CA5430_6B3A_4E12_B07E_9C9EC9D8F7A7_.wvu.FilterData" hidden="1" oldHidden="1">
    <formula>'Build Plan'!$D$3:$L$48</formula>
    <oldFormula>'Build Plan'!$D$3:$L$48</oldFormula>
  </rdn>
  <rcv guid="{00CA5430-6B3A-4E12-B07E-9C9EC9D8F7A7}" action="add"/>
</revisions>
</file>

<file path=xl/revisions/revisionLog116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8865" sId="4">
    <oc r="I10" t="inlineStr">
      <is>
        <t>PR</t>
      </is>
    </oc>
    <nc r="I10"/>
  </rcc>
  <rcc rId="28866" sId="4">
    <oc r="J10" t="inlineStr">
      <is>
        <t>RS</t>
      </is>
    </oc>
    <nc r="J10"/>
  </rcc>
</revisions>
</file>

<file path=xl/revisions/revisionLog116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8867" sId="4">
    <oc r="I28" t="inlineStr">
      <is>
        <t>SJ</t>
      </is>
    </oc>
    <nc r="I28" t="inlineStr">
      <is>
        <t>LC</t>
      </is>
    </nc>
  </rcc>
  <rcc rId="28868" sId="4">
    <oc r="J28" t="inlineStr">
      <is>
        <t>LC</t>
      </is>
    </oc>
    <nc r="J28" t="inlineStr">
      <is>
        <t>IH</t>
      </is>
    </nc>
  </rcc>
  <rcc rId="28869" sId="4">
    <oc r="K28">
      <v>50</v>
    </oc>
    <nc r="K28">
      <v>100</v>
    </nc>
  </rcc>
  <rcc rId="28870" sId="4">
    <nc r="L28">
      <v>100</v>
    </nc>
  </rcc>
  <rcc rId="28871" sId="4">
    <nc r="M28">
      <v>100</v>
    </nc>
  </rcc>
  <rcv guid="{5AC86898-99C0-40C8-A183-7BCAFD4A38C0}" action="delete"/>
  <rdn rId="0" localSheetId="3" customView="1" name="Z_5AC86898_99C0_40C8_A183_7BCAFD4A38C0_.wvu.Rows" hidden="1" oldHidden="1">
    <formula>Plan!$489:$751</formula>
    <oldFormula>Plan!$489:$751</oldFormula>
  </rdn>
  <rdn rId="0" localSheetId="3" customView="1" name="Z_5AC86898_99C0_40C8_A183_7BCAFD4A38C0_.wvu.Cols" hidden="1" oldHidden="1">
    <formula>Plan!$S:$U,Plan!$BQ:$BT</formula>
    <oldFormula>Plan!$S:$U,Plan!$BQ:$BT</oldFormula>
  </rdn>
  <rdn rId="0" localSheetId="3" customView="1" name="Z_5AC86898_99C0_40C8_A183_7BCAFD4A38C0_.wvu.FilterData" hidden="1" oldHidden="1">
    <formula>Plan!$A$5:$BQ$469</formula>
    <oldFormula>Plan!$A$5:$BQ$469</oldFormula>
  </rdn>
  <rdn rId="0" localSheetId="4" customView="1" name="Z_5AC86898_99C0_40C8_A183_7BCAFD4A38C0_.wvu.FilterData" hidden="1" oldHidden="1">
    <formula>'Delivery Docs Plan'!$I$1:$I$47</formula>
    <oldFormula>'Delivery Docs Plan'!$I$1:$I$47</oldFormula>
  </rdn>
  <rdn rId="0" localSheetId="5" customView="1" name="Z_5AC86898_99C0_40C8_A183_7BCAFD4A38C0_.wvu.Rows" hidden="1" oldHidden="1">
    <formula>'PR Matrix'!$1:$2</formula>
    <oldFormula>'PR Matrix'!$1:$2</oldFormula>
  </rdn>
  <rdn rId="0" localSheetId="5" customView="1" name="Z_5AC86898_99C0_40C8_A183_7BCAFD4A38C0_.wvu.Cols" hidden="1" oldHidden="1">
    <formula>'PR Matrix'!$JJ:$XFD</formula>
    <oldFormula>'PR Matrix'!$JJ:$XFD</oldFormula>
  </rdn>
  <rdn rId="0" localSheetId="6" customView="1" name="Z_5AC86898_99C0_40C8_A183_7BCAFD4A38C0_.wvu.Cols" hidden="1" oldHidden="1">
    <formula>Allocation!$L:$XFD</formula>
    <oldFormula>Allocation!$L:$XFD</oldFormula>
  </rdn>
  <rdn rId="0" localSheetId="6" customView="1" name="Z_5AC86898_99C0_40C8_A183_7BCAFD4A38C0_.wvu.FilterData" hidden="1" oldHidden="1">
    <formula>Allocation!$A$1:$K$1</formula>
    <oldFormula>Allocation!$A$1:$K$1</oldFormula>
  </rdn>
  <rdn rId="0" localSheetId="7" customView="1" name="Z_5AC86898_99C0_40C8_A183_7BCAFD4A38C0_.wvu.FilterData" hidden="1" oldHidden="1">
    <formula>'SRS Reviews'!$A$1:$S$136</formula>
    <oldFormula>'SRS Reviews'!$A$1:$S$136</oldFormula>
  </rdn>
  <rdn rId="0" localSheetId="8" customView="1" name="Z_5AC86898_99C0_40C8_A183_7BCAFD4A38C0_.wvu.FilterData" hidden="1" oldHidden="1">
    <formula>Estimates!$A$2:$BC$460</formula>
    <oldFormula>Estimates!$A$2:$BC$460</oldFormula>
  </rdn>
  <rdn rId="0" localSheetId="10" customView="1" name="Z_5AC86898_99C0_40C8_A183_7BCAFD4A38C0_.wvu.FilterData" hidden="1" oldHidden="1">
    <formula>'Open SWPRs'!$A$1:$H$615</formula>
    <oldFormula>'Open SWPRs'!$A$1:$H$615</oldFormula>
  </rdn>
  <rdn rId="0" localSheetId="12" customView="1" name="Z_5AC86898_99C0_40C8_A183_7BCAFD4A38C0_.wvu.FilterData" hidden="1" oldHidden="1">
    <formula>'Build Plan'!$D$3:$L$48</formula>
    <oldFormula>'Build Plan'!$D$3:$L$48</oldFormula>
  </rdn>
  <rcv guid="{5AC86898-99C0-40C8-A183-7BCAFD4A38C0}" action="add"/>
</revisions>
</file>

<file path=xl/revisions/revisionLog116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8884" sId="4">
    <oc r="K6">
      <v>10</v>
    </oc>
    <nc r="K6">
      <v>100</v>
    </nc>
  </rcc>
  <rcc rId="28885" sId="4">
    <oc r="I6" t="inlineStr">
      <is>
        <t>LC</t>
      </is>
    </oc>
    <nc r="I6" t="inlineStr">
      <is>
        <t>CP</t>
      </is>
    </nc>
  </rcc>
  <rcc rId="28886" sId="4">
    <oc r="J6" t="inlineStr">
      <is>
        <t>IH</t>
      </is>
    </oc>
    <nc r="J6" t="inlineStr">
      <is>
        <t>BP</t>
      </is>
    </nc>
  </rcc>
</revisions>
</file>

<file path=xl/revisions/revisionLog116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8887" sId="4">
    <nc r="L6">
      <v>100</v>
    </nc>
  </rcc>
  <rcc rId="28888" sId="4">
    <nc r="M6">
      <v>100</v>
    </nc>
  </rcc>
</revisions>
</file>

<file path=xl/revisions/revisionLog116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8889" sId="4">
    <oc r="G28">
      <v>25</v>
    </oc>
    <nc r="G28" t="inlineStr">
      <is>
        <t>n/a</t>
      </is>
    </nc>
  </rcc>
</revisions>
</file>

<file path=xl/revisions/userNames.xml><?xml version="1.0" encoding="utf-8"?>
<user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 count="193">
  <userInfo guid="{FC8ACF83-F7A0-4917-977E-64BA4E8B8BFE}" name="Chippa, Kiran" id="-1720043039" dateTime="2017-08-31T05:17:45"/>
  <userInfo guid="{91792392-32F0-4B9A-8576-1E5D7AEBD5E4}" name="Chippa, Kiran" id="-1719998280" dateTime="2017-09-01T05:05:28"/>
  <userInfo guid="{91792392-32F0-4B9A-8576-1E5D7AEBD5E4}" name="Shah, Jigar" id="-783609344" dateTime="2017-09-01T06:18:11"/>
  <userInfo guid="{DDF7633A-377A-494E-B717-55A9200A0F23}" name="Chippa, Kiran" id="-1720042640" dateTime="2017-09-04T04:16:16"/>
  <userInfo guid="{51BCA9F2-5765-42CE-AA8E-F0AA698E7103}" name="Chippa, Kiran" id="-1720032162" dateTime="2017-09-05T07:02:50"/>
  <userInfo guid="{5630F2A6-0595-4607-8F9F-9AF370798573}" name="Chippa, Kiran" id="-1720012551" dateTime="2017-09-11T08:28:42"/>
  <userInfo guid="{1BA540C2-4AC9-48B4-9B9A-A6D7F35824BE}" name="Chippa, Kiran" id="-1720033309" dateTime="2017-09-13T05:01:49"/>
  <userInfo guid="{9DAFF80F-2B60-4D4B-BC8D-E7D4588D5D0B}" name="Chippa, Kiran" id="-1720032124" dateTime="2017-09-14T04:04:51"/>
  <userInfo guid="{9DAFF80F-2B60-4D4B-BC8D-E7D4588D5D0B}" name="Tripathi, Archana" id="-1773386806" dateTime="2017-09-14T05:27:54"/>
  <userInfo guid="{9DAFF80F-2B60-4D4B-BC8D-E7D4588D5D0B}" name="Shah, Jigar" id="-783578639" dateTime="2017-09-14T06:44:42"/>
  <userInfo guid="{AE2512F4-0DE7-48E1-9BEC-8B8212F329AD}" name="Tripathi, Archana" id="-1773389841" dateTime="2017-09-18T05:26:11"/>
  <userInfo guid="{08FB2AEA-900A-444F-B7FC-E76E7A05F92F}" name="Chippa, Kiran" id="-1720025418" dateTime="2017-09-18T12:47:55"/>
  <userInfo guid="{3300113C-52C8-4F47-80EC-BCEC3943F951}" name="Nag, Venkat" id="-240779402" dateTime="2017-09-19T09:01:56"/>
  <userInfo guid="{78870646-51F8-486C-8FA3-49D22645DB5E}" name="Nesarikar, Sumeet" id="-1895412706" dateTime="2017-09-20T05:48:37"/>
  <userInfo guid="{B4640B4E-9DDA-48AC-A747-A1A846A21F9E}" name="Chippa, Kiran" id="-1720017342" dateTime="2017-09-25T04:59:38"/>
  <userInfo guid="{3E84C7DB-E11A-4A83-A0CB-E84E9BB6B379}" name="Chippa, Kiran" id="-1720009976" dateTime="2017-09-26T07:21:40"/>
  <userInfo guid="{86363097-D6E1-4828-A77B-42200EFE52FE}" name="Caterer, Lee" id="-1061292163" dateTime="2017-09-28T16:53:09"/>
  <userInfo guid="{3181FD1C-A077-4442-AF33-0A0CBDF5B9C0}" name="Davies, David" id="-1071965814" dateTime="2017-10-02T08:36:33"/>
  <userInfo guid="{446EAA85-8B00-4F14-A312-31FE4E71DD34}" name="Nesarikar, Sumeet" id="-1895428765" dateTime="2017-10-03T11:24:21"/>
  <userInfo guid="{2CA99201-714A-4F08-A752-05CDC115F066}" name="Nesarikar, Sumeet" id="-1895430201" dateTime="2017-10-04T11:36:54"/>
  <userInfo guid="{FB9AD156-7B32-403B-AA08-5F8121F010FC}" name="Nag, Venkat" id="-240790708" dateTime="2017-10-05T08:48:31"/>
  <userInfo guid="{043104B1-F227-4452-BA5F-893712A60FD1}" name="Nag, Venkat" id="-240827323" dateTime="2017-10-09T06:49:23"/>
  <userInfo guid="{145382B1-9F11-43B9-B93E-2902C23F3C5D}" name="Chippa, Kiran" id="-1720040605" dateTime="2017-10-09T12:36:56"/>
  <userInfo guid="{DF717CB9-479F-4B5F-9322-921222FB2D73}" name="Pathi Reddy, Maheswar" id="-2043042876" dateTime="2017-10-11T14:16:17"/>
  <userInfo guid="{DF717CB9-479F-4B5F-9322-921222FB2D73}" name="Pemberton, Craig" id="-746149935" dateTime="2017-10-11T09:50:36"/>
  <userInfo guid="{5CFF63E1-930D-4BD9-B3BE-4397ACB949F5}" name="Shanmugavel, Ranjitha" id="-1062375433" dateTime="2017-10-11T11:19:53"/>
  <userInfo guid="{3DA0A7AC-217C-44CF-B80B-CEBF65031497}" name="Caterer, Lee" id="-1061354763" dateTime="2017-10-12T08:52:04"/>
  <userInfo guid="{AB7237A4-0175-4DDC-AE40-90693846DDE6}" name="Chippa, Kiran" id="-1720056582" dateTime="2017-10-16T11:14:33"/>
  <userInfo guid="{164A808F-01A8-4ADE-A017-2CCD1CC478BD}" name="Chippa, Kiran" id="-1720026184" dateTime="2017-10-17T09:44:59"/>
  <userInfo guid="{0906BC72-62C3-441D-A91D-7BF234DD2CFE}" name="Rajan, Pragadesh" id="-2072303874" dateTime="2017-10-17T09:29:38"/>
  <userInfo guid="{2C511E09-A6B6-4E34-A10F-7EE934F7E9DF}" name="Chippa, Kiran" id="-1720035887" dateTime="2017-10-18T14:01:44"/>
  <userInfo guid="{AD4283A5-2EF6-422A-9550-040346B930BF}" name="Chippa, Kiran" id="-1720035397" dateTime="2017-10-19T14:00:18"/>
  <userInfo guid="{25BF4F14-59A2-43FB-BD4A-63653E35BABF}" name="Shanmugavel, Ranjitha" id="-1062366292" dateTime="2017-10-23T10:04:49"/>
  <userInfo guid="{25BF4F14-59A2-43FB-BD4A-63653E35BABF}" name="Caterer, Lee" id="-1061316400" dateTime="2017-10-23T15:55:29"/>
  <userInfo guid="{908A4ADD-03F9-41B8-A4A5-76EBE403C17B}" name="Caterer, Lee" id="-1061297406" dateTime="2017-10-24T08:53:39"/>
  <userInfo guid="{34045117-2CA6-4166-A3F6-D9EE86F32B5F}" name="Chippa, Kiran" id="-1720013987" dateTime="2017-10-24T15:11:30"/>
  <userInfo guid="{F5241BA6-97C0-48A7-BEA1-78A5AE4A0FC0}" name="Chippa, Kiran" id="-1720040587" dateTime="2017-10-26T11:23:04"/>
  <userInfo guid="{88202073-55E7-49D4-8A9D-499922FD05CD}" name="Pulman, Stephen" id="-177458231" dateTime="2017-10-26T07:04:28"/>
  <userInfo guid="{88202073-55E7-49D4-8A9D-499922FD05CD}" name="Norris, Clare" id="-769315840" dateTime="2017-10-26T08:16:50"/>
  <userInfo guid="{88202073-55E7-49D4-8A9D-499922FD05CD}" name="Pathi Reddy, Maheswar" id="-2043036089" dateTime="2017-10-26T13:15:15"/>
  <userInfo guid="{88202073-55E7-49D4-8A9D-499922FD05CD}" name="Sevathan, Thambidurai" id="-1960614759" dateTime="2017-10-26T09:13:32"/>
  <userInfo guid="{88202073-55E7-49D4-8A9D-499922FD05CD}" name="Caterer, Lee" id="-1061315650" dateTime="2017-10-26T10:08:26"/>
  <userInfo guid="{A5844D92-FFC6-4F62-9796-9C42A616B3D6}" name="Pulman, Stephen" id="-177467728" dateTime="2017-12-01T08:13:40"/>
  <userInfo guid="{A5844D92-FFC6-4F62-9796-9C42A616B3D6}" name="Chippa, Kiran" id="-1720000499" dateTime="2017-12-13T11:40:53"/>
  <userInfo guid="{A5844D92-FFC6-4F62-9796-9C42A616B3D6}" name="Norris, Clare" id="-769274288" dateTime="2017-12-13T15:47:23"/>
  <userInfo guid="{E0346C53-4152-4684-8558-187960501214}" name="Norris, Clare" id="-769312237" dateTime="2017-12-14T14:25:31"/>
  <userInfo guid="{8C1F2ED6-2AC5-4C3B-9436-A11D99E54132}" name="Norris, Clare" id="-769297867" dateTime="2018-01-16T16:02:15"/>
  <userInfo guid="{8C1F2ED6-2AC5-4C3B-9436-A11D99E54132}" name="Norris, Clare" id="-769295025" dateTime="2018-01-16T16:03:01"/>
  <userInfo guid="{E023DB1D-3041-4498-9A5A-12AE48A75A61}" name="Norris, Clare" id="-769261977" dateTime="2018-01-17T16:42:21"/>
  <userInfo guid="{16058150-5A66-427D-8CB7-9B89908D1762}" name="Pemberton, Craig" id="-746140508" dateTime="2018-01-23T07:52:09"/>
  <userInfo guid="{16058150-5A66-427D-8CB7-9B89908D1762}" name="Chippa, Kiran" id="-1720008890" dateTime="2018-01-23T14:56:34"/>
  <userInfo guid="{16058150-5A66-427D-8CB7-9B89908D1762}" name="Norris, Clare" id="-769312001" dateTime="2018-01-25T14:51:26"/>
  <userInfo guid="{6B2FA729-63D8-4A7E-A50F-6C3988FAE0E8}" name="Chippa, Kiran" id="-1720003753" dateTime="2018-02-01T17:20:51"/>
  <userInfo guid="{2E26A446-DDF5-4505-8C3F-2C39BEA500B4}" name="Chippa, Kiran" id="-1720002743" dateTime="2018-02-02T17:52:07"/>
  <userInfo guid="{B7811EF1-3705-4610-B558-E9AE4B0D65A7}" name="Norris, Clare" id="-769275526" dateTime="2018-02-06T09:28:03"/>
  <userInfo guid="{B7811EF1-3705-4610-B558-E9AE4B0D65A7}" name="Chippa, Kiran" id="-1720035352" dateTime="2018-02-08T17:24:21"/>
  <userInfo guid="{624752B4-5D93-41EB-A9F5-4B5071E74DCF}" name="Chippa, Kiran" id="-1720042565" dateTime="2018-02-09T10:46:19"/>
  <userInfo guid="{FD2E82E4-024C-47FB-93CE-01B520B3C0F2}" name="Chippa, Kiran" id="-1720008042" dateTime="2018-02-15T14:37:56"/>
  <userInfo guid="{FD2E82E4-024C-47FB-93CE-01B520B3C0F2}" name="Chippa, Kiran" id="-1720026026" dateTime="2018-02-16T12:01:05"/>
  <userInfo guid="{FD2E82E4-024C-47FB-93CE-01B520B3C0F2}" name="Chippa, Kiran" id="-1720057163" dateTime="2018-02-16T12:10:15"/>
  <userInfo guid="{37AB75F2-55C4-4288-A105-92F3C0410E9F}" name="Chippa, Kiran" id="-1720027692" dateTime="2018-02-17T11:15:19"/>
  <userInfo guid="{37AB75F2-55C4-4288-A105-92F3C0410E9F}" name="Chippa, Kiran" id="-1720020987" dateTime="2018-02-19T10:27:08"/>
  <userInfo guid="{D99B65CC-2B9E-4CD4-91B3-DAA344C6E827}" name="Chippa, Kiran" id="-1720006771" dateTime="2018-02-19T16:55:24"/>
  <userInfo guid="{DBA7FA6D-AA8E-4D9B-8CD3-82699EF492D3}" name="Chippa, Kiran" id="-1720039645" dateTime="2018-02-20T17:29:49"/>
  <userInfo guid="{E9DADC81-180F-44A5-9C00-9DAFCDD4AFA3}" name="Chippa, Kiran" id="-1720014810" dateTime="2018-02-21T09:26:56"/>
  <userInfo guid="{F7BE0F50-5B09-4486-B410-F61548665CF0}" name="Chippa, Kiran" id="-1720000640" dateTime="2018-02-22T16:11:17"/>
  <userInfo guid="{FF5FEC49-6568-4960-A26B-14BEA63C903C}" name="Nesarikar, Sumeet" id="-1895394068" dateTime="2018-02-26T16:08:55"/>
  <userInfo guid="{BB433B72-3EF9-437D-A435-B4C83398AE7A}" name="Chippa, Kiran" id="-1720013529" dateTime="2018-02-27T09:58:40"/>
  <userInfo guid="{0BCBB32B-A9A4-4835-82DB-1D3D04151F79}" name="Pemberton, Craig" id="-746180910" dateTime="2018-02-28T02:57:24"/>
  <userInfo guid="{0BCBB32B-A9A4-4835-82DB-1D3D04151F79}" name="Nesarikar, Sumeet" id="-1895369728" dateTime="2018-02-28T13:41:48"/>
  <userInfo guid="{4B5AFDD1-BADF-4231-BC7B-CC48D9655426}" name="Chippa, Kiran" id="-1720044706" dateTime="2018-03-05T09:41:45"/>
  <userInfo guid="{C974EF38-9F79-44F2-8717-EEB8CF349291}" name="Chippa, Kiran" id="-1719999883" dateTime="2018-03-06T09:30:01"/>
  <userInfo guid="{D3C6A4DB-2E96-4E7B-B57C-6011FECAA77A}" name="Pulman, Stephen" id="-177431549" dateTime="2018-03-06T14:04:47"/>
  <userInfo guid="{E4C0D8BE-035F-4094-8E39-D3D766027CFD}" name="Chippa, Kiran" id="-1720012910" dateTime="2018-03-07T11:03:43"/>
  <userInfo guid="{9F2869E9-732B-480E-9382-C8FD5864311D}" name="Chippa, Kiran" id="-1720044717" dateTime="2018-03-08T11:43:07"/>
  <userInfo guid="{9F2869E9-732B-480E-9382-C8FD5864311D}" name="Choudhary, Ammiraju" id="-1468516897" dateTime="2018-03-08T11:58:37"/>
  <userInfo guid="{1CC697B7-C6E9-454A-A263-FFA266C6964A}" name="Chippa, Kiran" id="-1720008687" dateTime="2018-03-09T12:27:44"/>
  <userInfo guid="{C0F4016F-529B-4214-89FF-AADA385F7879}" name="Chippa, Kiran" id="-1720000985" dateTime="2018-03-09T18:01:50"/>
  <userInfo guid="{6B74D376-8173-433D-A29A-D981E211D87B}" name="Chippa, Kiran" id="-1720051968" dateTime="2018-03-12T09:30:13"/>
  <userInfo guid="{61559029-7AF7-4254-A817-AF69FEE4768F}" name="Nesarikar, Sumeet" id="-1895391271" dateTime="2018-03-15T05:13:48"/>
  <userInfo guid="{09393EBF-FEFB-4FE1-BC43-B4E6747440BB}" name="Chippa, Kiran" id="-1720054049" dateTime="2018-03-16T14:44:18"/>
  <userInfo guid="{DAD1B526-BD30-4286-8CD4-A7A0E2A960F3}" name="Vuppulury, Agam" id="-455971760" dateTime="2018-03-16T11:34:56"/>
  <userInfo guid="{D1166C2C-0015-4487-8374-B2728D37BF78}" name="Chippa, Kiran" id="-1720033059" dateTime="2018-03-19T15:03:11"/>
  <userInfo guid="{731E3F4F-A2A5-4FC7-83E7-50418FF2B1E5}" name="Chippa, Kiran" id="-1720019149" dateTime="2018-03-20T09:46:52"/>
  <userInfo guid="{5A4C146C-865E-47EC-B7B5-B1EAC9FAD672}" name="Nesarikar, Sumeet" id="-1895429578" dateTime="2018-03-20T05:46:41"/>
  <userInfo guid="{0B056269-B207-4DF9-BBD6-28E0170DED87}" name="Norris, Clare" id="-769284983" dateTime="2018-03-20T08:15:49"/>
  <userInfo guid="{80B6C37D-3457-4F56-847C-AA53F24BF3A7}" name="Caterer, Lee" id="-1061353158" dateTime="2018-03-20T09:15:24"/>
  <userInfo guid="{80B6C37D-3457-4F56-847C-AA53F24BF3A7}" name="Pemberton, Craig" id="-746182596" dateTime="2018-03-20T09:18:37"/>
  <userInfo guid="{84749710-B647-4BDB-8113-7427A4B1B09A}" name="Chippa, Kiran" id="-1720039786" dateTime="2018-03-21T10:48:05"/>
  <userInfo guid="{88E843B3-0459-4A59-A617-1FF0E0CC6A02}" name="Norris, Clare" id="-769297207" dateTime="2018-03-21T08:28:06"/>
  <userInfo guid="{2EE8DD80-A273-49B7-B868-8F68750B4955}" name="Thankachan, Neenu" id="-1655530342" dateTime="2018-03-22T09:49:15"/>
  <userInfo guid="{6DBDFA01-484A-4D22-B02A-83F6A859F7BC}" name="Chippa, Kiran" id="-1720034130" dateTime="2018-03-22T13:41:07"/>
  <userInfo guid="{D57811B4-F6E1-4CC9-B22D-7A88890D9106}" name="Chippa, Kiran" id="-1720052270" dateTime="2018-03-26T16:48:28"/>
  <userInfo guid="{D57811B4-F6E1-4CC9-B22D-7A88890D9106}" name="Thankachan, Neenu" id="-1655560556" dateTime="2018-03-26T17:59:51"/>
  <userInfo guid="{E7FE0639-3C8C-4BC7-8BF0-98325E752328}" name="Thankachan, Neenu" id="-1655567301" dateTime="2018-03-27T12:16:16"/>
  <userInfo guid="{7C913484-E8F9-44D2-9F92-A9116C85ACD7}" name="Chippa, Kiran" id="-1720040352" dateTime="2018-03-28T09:27:45"/>
  <userInfo guid="{5A49EFDE-D900-4C7E-A72C-AE3D0F106D7B}" name="Nesarikar, Sumeet" id="-1895420059" dateTime="2018-03-28T07:41:47"/>
  <userInfo guid="{4579AB18-9BE5-43FF-99D5-9EA901EEB918}" name="Chippa, Kiran" id="-1719995405" dateTime="2018-03-28T14:36:50"/>
  <userInfo guid="{FB04F550-C032-4F6F-A181-E857092AB29F}" name="Nesarikar, Sumeet" id="-1895380994" dateTime="2018-03-29T05:35:39"/>
  <userInfo guid="{45C1C699-EF88-4147-99E6-7C5C6803DC92}" name="Choudhary, Ammiraju" id="-1468492565" dateTime="2018-03-29T11:32:29"/>
  <userInfo guid="{181C409A-DCB6-4373-9F98-D89ABC51FEFB}" name="Caterer, Lee" id="-1061327573" dateTime="2018-03-29T13:28:53"/>
  <userInfo guid="{E5684B8C-0863-425E-A1EC-8FEDD5BC3814}" name="Chippa, Kiran" id="-1720010601" dateTime="2018-04-04T09:37:34"/>
  <userInfo guid="{D5E93523-E464-4B18-8712-AA621CC07EEF}" name="Shanmugavel, Ranjitha" id="-1062383474" dateTime="2018-04-04T05:30:35"/>
  <userInfo guid="{25A42D27-8398-423B-9BAD-A241A56C1227}" name="Caterer, Lee" id="-1061343925" dateTime="2018-04-04T14:13:03"/>
  <userInfo guid="{1A5D7318-9401-4725-A5EB-133885249888}" name="Rajula, Jayashubha" id="-1031705937" dateTime="2018-04-06T08:20:45"/>
  <userInfo guid="{D36D449E-CE20-41C3-AE0B-4657248F72B5}" name="Chippa, Kiran" id="-1720013119" dateTime="2018-04-09T13:26:49"/>
  <userInfo guid="{A3D730EA-272E-4391-8649-FB685E75489C}" name="Rajula, Jayashubha" id="-1031692077" dateTime="2018-04-10T10:05:59"/>
  <userInfo guid="{8285B16A-900F-4AF3-A0A3-3C1652E7F95B}" name="Chippa, Kiran" id="-1720026473" dateTime="2018-04-10T06:33:08"/>
  <userInfo guid="{F00A8B96-65D9-4AF5-99B3-016841E115F8}" name="Chippa, Kiran" id="-1720042667" dateTime="2018-04-11T07:34:17"/>
  <userInfo guid="{1538F725-965C-4E90-8F22-8D6A8ED5C0C1}" name="Chippa, Kiran" id="-1720050580" dateTime="2018-04-12T10:16:33"/>
  <userInfo guid="{65165DCA-7029-48AD-8459-8FCAAB60AD9C}" name="Pulman, Stephen" id="-177429636" dateTime="2018-04-13T08:23:51"/>
  <userInfo guid="{73F470FE-FFCC-4146-BE46-04187C905003}" name="Chippa, Kiran" id="-1720026407" dateTime="2018-04-16T11:26:13"/>
  <userInfo guid="{73F470FE-FFCC-4146-BE46-04187C905003}" name="Nesarikar, Sumeet" id="-1895422744" dateTime="2018-04-16T08:06:22"/>
  <userInfo guid="{D8D0B76E-B1A3-4BCA-81A9-F9C65BC61EA2}" name="Heggie, Ian" id="-1905733523" dateTime="2018-04-17T14:29:11"/>
  <userInfo guid="{D12BFDCE-06F2-482F-A87A-77A999AC1529}" name="Chippa, Kiran" id="-1720051760" dateTime="2018-04-18T10:40:08"/>
  <userInfo guid="{7E43AC20-0024-4B1E-ACF8-DF5B569DF6B2}" name="Chippa, Kiran" id="-1720047851" dateTime="2018-04-19T12:35:43"/>
  <userInfo guid="{D3B3ABDE-6752-4043-8E35-0E48A4F1A6A3}" name="Chippa, Kiran" id="-1720013411" dateTime="2018-04-20T09:22:21"/>
  <userInfo guid="{0A855302-CCFD-4E2F-96A8-5558C3FB2406}" name="Caterer, Lee" id="-1061291369" dateTime="2018-04-20T13:55:20"/>
  <userInfo guid="{159FA819-74E7-464C-BEEA-4825F3853F51}" name="Chippa, Kiran" id="-1720027786" dateTime="2018-04-24T10:09:43"/>
  <userInfo guid="{E414DCD6-EFBD-4B18-8541-65911033502D}" name="Pemberton, Craig" id="-746182719" dateTime="2018-04-26T06:54:04"/>
  <userInfo guid="{DF046F82-017E-45A8-BFB9-80EA6EB599B4}" name="Nesarikar, Sumeet" id="-1895381390" dateTime="2018-04-26T06:59:06"/>
  <userInfo guid="{DF046F82-017E-45A8-BFB9-80EA6EB599B4}" name="Chippa, Kiran" id="-1720049508" dateTime="2018-04-27T13:08:15"/>
  <userInfo guid="{E81C08C2-1FD4-42B0-91F1-B39BEE1DF2B0}" name="Chippa, Kiran" id="-1720048528" dateTime="2018-04-27T13:08:31"/>
  <userInfo guid="{72CC3B98-81B0-4624-A5A1-BC9BC3A9663F}" name="Chippa, Kiran" id="-1720039534" dateTime="2018-04-30T12:27:26"/>
  <userInfo guid="{E520A543-F9D2-4095-B470-43B321988948}" name="Nesarikar, Sumeet" id="-1895372920" dateTime="2018-05-02T07:32:25"/>
  <userInfo guid="{88557E84-0A2A-4A85-BDF2-2873A4CD4C2E}" name="Chippa, Kiran" id="-1720012618" dateTime="2018-05-02T13:20:44"/>
  <userInfo guid="{88557E84-0A2A-4A85-BDF2-2873A4CD4C2E}" name="Caterer, Lee" id="-1061319181" dateTime="2018-05-02T11:12:52"/>
  <userInfo guid="{1DEBE04C-6242-4C19-B36B-2243F9F97639}" name="Chippa, Kiran" id="-1719998475" dateTime="2018-05-03T09:34:42"/>
  <userInfo guid="{FAA35F33-C737-48FB-9F0E-6A9A144CEBD7}" name="Chippa, Kiran" id="-1720046896" dateTime="2018-05-03T16:03:44"/>
  <userInfo guid="{673FF916-F74D-46F4-9ADC-5EFC4FD390DE}" name="Chippa, Kiran" id="-1720023488" dateTime="2018-05-04T11:26:58"/>
  <userInfo guid="{D54BF611-2264-45C2-9DBB-881B1D5C9A6E}" name="Chippa, Kiran" id="-1720021418" dateTime="2018-05-07T09:25:41"/>
  <userInfo guid="{E3DE2204-F862-4103-94CD-5BBC69223618}" name="Pemberton, Craig" id="-746147255" dateTime="2018-05-08T08:24:08"/>
  <userInfo guid="{79075EFE-2556-48C8-85BB-901EDD065F20}" name="Pemberton, Craig" id="-746171910" dateTime="2018-05-08T18:08:56"/>
  <userInfo guid="{E8A524EA-A690-4739-BB5E-AB81A4C0C497}" name="Chippa, Kiran" id="-1719997949" dateTime="2018-05-09T11:24:46"/>
  <userInfo guid="{7569790C-EDB3-4927-BBAE-004C06B3DACC}" name="Chippa, Kiran" id="-1720040520" dateTime="2018-05-09T12:27:39"/>
  <userInfo guid="{7569790C-EDB3-4927-BBAE-004C06B3DACC}" name="Caterer, Lee" id="-1061325970" dateTime="2018-05-09T11:30:17"/>
  <userInfo guid="{58B68709-8CA0-4A3D-967C-9A56C9981EE2}" name="Pemberton, Craig" id="-746165288" dateTime="2018-05-09T18:40:16"/>
  <userInfo guid="{B27B5F2F-8053-4D54-8CAF-C9BEC0008406}" name="Chippa, Kiran" id="-1720049929" dateTime="2018-05-10T10:29:56"/>
  <userInfo guid="{BDAEF25D-554A-4FCE-9182-45D0189663CF}" name="Balasubramanian, Dhaarini" id="-598377252" dateTime="2018-05-10T09:38:53"/>
  <userInfo guid="{296B9D67-1718-43D7-A218-162D4B081686}" name="Chippa, Kiran" id="-1720036278" dateTime="2018-05-14T18:55:51"/>
  <userInfo guid="{D1F6DD46-F359-4130-9D44-FB74DE17C2FF}" name="Chippa, Kiran" id="-1720028487" dateTime="2018-05-15T11:02:28"/>
  <userInfo guid="{59E3872B-E71B-4F01-84CA-50993496138A}" name="Rajula, Jayashubha" id="-1031705787" dateTime="2018-05-15T07:46:56"/>
  <userInfo guid="{6C4D910F-58F2-4FFE-A9AC-FA3C60A96CE5}" name="Thankachan, Neenu" id="-1655566029" dateTime="2018-05-15T13:52:33"/>
  <userInfo guid="{8D986DFD-681D-41AA-AB4C-12368AAD38DA}" name="Rajula, Jayashubha" id="-1031701356" dateTime="2018-05-15T11:17:50"/>
  <userInfo guid="{177FB8E7-6110-4C9E-8FF1-0137B0E50058}" name="Pemberton, Craig" id="-746181164" dateTime="2018-05-15T19:13:13"/>
  <userInfo guid="{0C2BF487-E6BB-4203-950C-DBE153F805E7}" name="Chippa, Kiran" id="-1720009831" dateTime="2018-05-16T07:19:00"/>
  <userInfo guid="{13EA10AC-D7F3-4A7A-8B3E-F0D505DB8F27}" name="Nesarikar, Sumeet" id="-1895428941" dateTime="2018-05-16T06:50:41"/>
  <userInfo guid="{DE7F8545-C039-4C2B-B8FE-1CAA9A80B635}" name="Chippa, Kiran" id="-1720047896" dateTime="2018-05-16T13:50:48"/>
  <userInfo guid="{A6E7779A-883F-4F07-8180-8F4E34E3BC95}" name="Gokhale, Hemanth" id="-74234855" dateTime="2018-05-16T14:29:23"/>
  <userInfo guid="{C9D0199A-2FA0-413B-8186-37734072037F}" name="Chippa, Kiran" id="-1720001252" dateTime="2018-05-17T09:24:53"/>
  <userInfo guid="{DDFDF307-7811-4E94-ABFA-FDF755EE461D}" name="Chippa, Kiran" id="-1720004051" dateTime="2018-05-17T13:11:19"/>
  <userInfo guid="{07B079CF-C080-4BF0-917B-DA6409EE383B}" name="Sevathan, Thambidurai" id="-1960623361" dateTime="2018-05-17T09:16:06"/>
  <userInfo guid="{07B079CF-C080-4BF0-917B-DA6409EE383B}" name="Gokhale, Hemanth" id="-74239273" dateTime="2018-05-17T13:51:57"/>
  <userInfo guid="{23987ABA-69BE-4A11-83C2-6E59D41E9ED9}" name="Pemberton, Craig" id="-746170389" dateTime="2018-05-18T07:47:17"/>
  <userInfo guid="{33D8A50A-5E05-4974-A2BC-967F94A5E9CD}" name="Chippa, Kiran" id="-1720043660" dateTime="2018-05-18T14:55:42"/>
  <userInfo guid="{CE3F033A-B1C3-45E4-9AB9-CCFD68F5C725}" name="Chippa, Kiran" id="-1720000999" dateTime="2018-05-21T10:17:35"/>
  <userInfo guid="{CE3F033A-B1C3-45E4-9AB9-CCFD68F5C725}" name="Chippa, Kiran" id="-1720001103" dateTime="2018-05-21T10:35:02"/>
  <userInfo guid="{75C54370-9788-4319-8B99-2B5DE9EFDD6E}" name="Chippa, Kiran" id="-1720031678" dateTime="2018-05-22T08:24:46"/>
  <userInfo guid="{7B6C12FA-4AC2-4852-B4BD-0736C968A620}" name="Chippa, Kiran" id="-1719995471" dateTime="2018-05-22T13:31:31"/>
  <userInfo guid="{7B6C12FA-4AC2-4852-B4BD-0736C968A620}" name="Chippa, Kiran" id="-1720048721" dateTime="2018-05-23T07:45:20"/>
  <userInfo guid="{758E45EE-F691-4A04-A45A-F4A8BF99890E}" name="Caterer, Lee" id="-1061299634" dateTime="2018-05-23T13:03:10"/>
  <userInfo guid="{D6BCD9D4-96D2-41F4-BCF8-08C6BF86C9F5}" name="Caterer, Lee" id="-1061339919" dateTime="2018-05-24T08:40:46"/>
  <userInfo guid="{0ADAE9B3-D6F2-406B-B206-8F540FA4CACE}" name="Chippa, Kiran" id="-1720014413" dateTime="2018-05-25T09:58:04"/>
  <userInfo guid="{7B4E2497-E3F3-4FBC-AD5C-D06FB8EA4558}" name="Chippa, Kiran" id="-1720030054" dateTime="2018-05-30T17:45:52"/>
  <userInfo guid="{A136EDCF-2F3F-4690-88F6-1AE5BF58FC6B}" name="Chippa, Kiran" id="-1720001367" dateTime="2018-06-06T10:24:43"/>
  <userInfo guid="{9F806515-1BED-44BF-9410-1D02D86523C3}" name="Chippa, Kiran" id="-1720053521" dateTime="2018-06-07T13:06:18"/>
  <userInfo guid="{9F806515-1BED-44BF-9410-1D02D86523C3}" name="Chippa, Kiran" id="-1720001035" dateTime="2018-06-08T16:32:16"/>
  <userInfo guid="{9F806515-1BED-44BF-9410-1D02D86523C3}" name="Chippa, Kiran" id="-1720043754" dateTime="2018-06-11T13:11:20"/>
  <userInfo guid="{C59DF699-D877-486F-8429-FA5442D5B96B}" name="Chippa, Kiran" id="-1720038883" dateTime="2018-06-12T10:00:08"/>
  <userInfo guid="{C59DF699-D877-486F-8429-FA5442D5B96B}" name="Chippa, Kiran" id="-1720047099" dateTime="2018-06-12T18:59:41"/>
  <userInfo guid="{C59DF699-D877-486F-8429-FA5442D5B96B}" name="Chippa, Kiran" id="-1719995427" dateTime="2018-06-13T10:26:45"/>
  <userInfo guid="{C59DF699-D877-486F-8429-FA5442D5B96B}" name="Chippa, Kiran" id="-1720054957" dateTime="2018-06-14T11:10:28"/>
  <userInfo guid="{A5DB3109-67D4-4CD0-B6F3-06E95C04446B}" name="Pemberton, Craig" id="-746156001" dateTime="2018-06-18T08:36:24"/>
  <userInfo guid="{54C8F217-A306-4CE8-AB8A-CE7ABF3D98C8}" name="Tripathi, Archana" id="-1773346123" dateTime="2018-06-19T10:39:44"/>
  <userInfo guid="{54C8F217-A306-4CE8-AB8A-CE7ABF3D98C8}" name="Tripathi, Archana" id="-1773344850" dateTime="2018-06-19T10:40:04"/>
  <userInfo guid="{54C8F217-A306-4CE8-AB8A-CE7ABF3D98C8}" name="Tripathi, Archana" id="-1773403662" dateTime="2018-06-19T10:41:51"/>
  <userInfo guid="{54C8F217-A306-4CE8-AB8A-CE7ABF3D98C8}" name="Chippa, Kiran" id="-1719998624" dateTime="2018-06-20T13:38:04"/>
  <userInfo guid="{54C8F217-A306-4CE8-AB8A-CE7ABF3D98C8}" name="Nesarikar, Sumeet" id="-1895429985" dateTime="2018-06-21T08:02:33"/>
  <userInfo guid="{A0635C3A-BB8D-468D-8711-758A9A26BD5C}" name="Chippa, Kiran" id="-1720020144" dateTime="2018-06-22T14:07:37"/>
  <userInfo guid="{A0635C3A-BB8D-468D-8711-758A9A26BD5C}" name="Nesarikar, Sumeet" id="-1895395974" dateTime="2018-06-25T10:31:04"/>
  <userInfo guid="{FE803DAA-105F-4D22-AEB6-206A0B02D2C4}" name="Nesarikar, Sumeet" id="-1895392161" dateTime="2018-06-26T06:56:36"/>
  <userInfo guid="{FE803DAA-105F-4D22-AEB6-206A0B02D2C4}" name="Chippa, Kiran" id="-1720006588" dateTime="2018-06-26T12:44:48"/>
  <userInfo guid="{FE803DAA-105F-4D22-AEB6-206A0B02D2C4}" name="Caterer, Lee" id="-1061346654" dateTime="2018-06-26T16:03:21"/>
  <userInfo guid="{FE803DAA-105F-4D22-AEB6-206A0B02D2C4}" name="Chippa, Kiran" id="-1720007798" dateTime="2018-06-27T10:33:51"/>
  <userInfo guid="{39EEC110-5339-4511-8D5F-17593FEE3A9F}" name="Nesarikar, Sumeet" id="-1895375699" dateTime="2018-06-27T14:07:23"/>
  <userInfo guid="{39EEC110-5339-4511-8D5F-17593FEE3A9F}" name="Chippa, Kiran" id="-1720020885" dateTime="2018-06-28T10:16:22"/>
  <userInfo guid="{39EEC110-5339-4511-8D5F-17593FEE3A9F}" name="Pemberton, Craig" id="-746138844" dateTime="2018-06-28T07:15:54"/>
  <userInfo guid="{D0AFF257-6286-4040-919B-823CBEA78BE6}" name="Srivatsa, Raghu" id="-1158536499" dateTime="2018-07-04T13:42:30"/>
  <userInfo guid="{8D69411D-6175-43D7-AB23-1D7FEA1C6C5F}" name="Chippa, Kiran" id="-1719997367" dateTime="2018-07-16T17:22:09"/>
  <userInfo guid="{8D69411D-6175-43D7-AB23-1D7FEA1C6C5F}" name="Thankachan, Neenu" id="-1655569219" dateTime="2018-07-17T16:08:00"/>
  <userInfo guid="{8D69411D-6175-43D7-AB23-1D7FEA1C6C5F}" name="Caterer, Lee" id="-1061334138" dateTime="2018-07-17T15:58:35"/>
  <userInfo guid="{8D69411D-6175-43D7-AB23-1D7FEA1C6C5F}" name="Unniyappan, Amrutha" id="-336536141" dateTime="2018-07-26T14:57:42"/>
  <userInfo guid="{8D69411D-6175-43D7-AB23-1D7FEA1C6C5F}" name="Unniyappan, Amrutha" id="-336533127" dateTime="2018-07-27T11:59:20"/>
</user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printerSettings" Target="../printerSettings/printerSettings117.bin"/><Relationship Id="rId21" Type="http://schemas.openxmlformats.org/officeDocument/2006/relationships/printerSettings" Target="../printerSettings/printerSettings21.bin"/><Relationship Id="rId42" Type="http://schemas.openxmlformats.org/officeDocument/2006/relationships/printerSettings" Target="../printerSettings/printerSettings42.bin"/><Relationship Id="rId63" Type="http://schemas.openxmlformats.org/officeDocument/2006/relationships/printerSettings" Target="../printerSettings/printerSettings63.bin"/><Relationship Id="rId84" Type="http://schemas.openxmlformats.org/officeDocument/2006/relationships/printerSettings" Target="../printerSettings/printerSettings84.bin"/><Relationship Id="rId138" Type="http://schemas.openxmlformats.org/officeDocument/2006/relationships/printerSettings" Target="../printerSettings/printerSettings138.bin"/><Relationship Id="rId159" Type="http://schemas.openxmlformats.org/officeDocument/2006/relationships/printerSettings" Target="../printerSettings/printerSettings159.bin"/><Relationship Id="rId170" Type="http://schemas.openxmlformats.org/officeDocument/2006/relationships/printerSettings" Target="../printerSettings/printerSettings170.bin"/><Relationship Id="rId191" Type="http://schemas.openxmlformats.org/officeDocument/2006/relationships/printerSettings" Target="../printerSettings/printerSettings191.bin"/><Relationship Id="rId205" Type="http://schemas.openxmlformats.org/officeDocument/2006/relationships/printerSettings" Target="../printerSettings/printerSettings205.bin"/><Relationship Id="rId226" Type="http://schemas.openxmlformats.org/officeDocument/2006/relationships/printerSettings" Target="../printerSettings/printerSettings226.bin"/><Relationship Id="rId107" Type="http://schemas.openxmlformats.org/officeDocument/2006/relationships/printerSettings" Target="../printerSettings/printerSettings107.bin"/><Relationship Id="rId11" Type="http://schemas.openxmlformats.org/officeDocument/2006/relationships/printerSettings" Target="../printerSettings/printerSettings11.bin"/><Relationship Id="rId32" Type="http://schemas.openxmlformats.org/officeDocument/2006/relationships/printerSettings" Target="../printerSettings/printerSettings32.bin"/><Relationship Id="rId53" Type="http://schemas.openxmlformats.org/officeDocument/2006/relationships/printerSettings" Target="../printerSettings/printerSettings53.bin"/><Relationship Id="rId74" Type="http://schemas.openxmlformats.org/officeDocument/2006/relationships/printerSettings" Target="../printerSettings/printerSettings74.bin"/><Relationship Id="rId128" Type="http://schemas.openxmlformats.org/officeDocument/2006/relationships/printerSettings" Target="../printerSettings/printerSettings128.bin"/><Relationship Id="rId149" Type="http://schemas.openxmlformats.org/officeDocument/2006/relationships/printerSettings" Target="../printerSettings/printerSettings149.bin"/><Relationship Id="rId5" Type="http://schemas.openxmlformats.org/officeDocument/2006/relationships/printerSettings" Target="../printerSettings/printerSettings5.bin"/><Relationship Id="rId95" Type="http://schemas.openxmlformats.org/officeDocument/2006/relationships/printerSettings" Target="../printerSettings/printerSettings95.bin"/><Relationship Id="rId160" Type="http://schemas.openxmlformats.org/officeDocument/2006/relationships/printerSettings" Target="../printerSettings/printerSettings160.bin"/><Relationship Id="rId181" Type="http://schemas.openxmlformats.org/officeDocument/2006/relationships/printerSettings" Target="../printerSettings/printerSettings181.bin"/><Relationship Id="rId216" Type="http://schemas.openxmlformats.org/officeDocument/2006/relationships/printerSettings" Target="../printerSettings/printerSettings216.bin"/><Relationship Id="rId211" Type="http://schemas.openxmlformats.org/officeDocument/2006/relationships/printerSettings" Target="../printerSettings/printerSettings211.bin"/><Relationship Id="rId22" Type="http://schemas.openxmlformats.org/officeDocument/2006/relationships/printerSettings" Target="../printerSettings/printerSettings22.bin"/><Relationship Id="rId27" Type="http://schemas.openxmlformats.org/officeDocument/2006/relationships/printerSettings" Target="../printerSettings/printerSettings27.bin"/><Relationship Id="rId43" Type="http://schemas.openxmlformats.org/officeDocument/2006/relationships/printerSettings" Target="../printerSettings/printerSettings43.bin"/><Relationship Id="rId48" Type="http://schemas.openxmlformats.org/officeDocument/2006/relationships/printerSettings" Target="../printerSettings/printerSettings48.bin"/><Relationship Id="rId64" Type="http://schemas.openxmlformats.org/officeDocument/2006/relationships/printerSettings" Target="../printerSettings/printerSettings64.bin"/><Relationship Id="rId69" Type="http://schemas.openxmlformats.org/officeDocument/2006/relationships/printerSettings" Target="../printerSettings/printerSettings69.bin"/><Relationship Id="rId113" Type="http://schemas.openxmlformats.org/officeDocument/2006/relationships/printerSettings" Target="../printerSettings/printerSettings113.bin"/><Relationship Id="rId118" Type="http://schemas.openxmlformats.org/officeDocument/2006/relationships/printerSettings" Target="../printerSettings/printerSettings118.bin"/><Relationship Id="rId134" Type="http://schemas.openxmlformats.org/officeDocument/2006/relationships/printerSettings" Target="../printerSettings/printerSettings134.bin"/><Relationship Id="rId139" Type="http://schemas.openxmlformats.org/officeDocument/2006/relationships/printerSettings" Target="../printerSettings/printerSettings139.bin"/><Relationship Id="rId80" Type="http://schemas.openxmlformats.org/officeDocument/2006/relationships/printerSettings" Target="../printerSettings/printerSettings80.bin"/><Relationship Id="rId85" Type="http://schemas.openxmlformats.org/officeDocument/2006/relationships/printerSettings" Target="../printerSettings/printerSettings85.bin"/><Relationship Id="rId150" Type="http://schemas.openxmlformats.org/officeDocument/2006/relationships/printerSettings" Target="../printerSettings/printerSettings150.bin"/><Relationship Id="rId155" Type="http://schemas.openxmlformats.org/officeDocument/2006/relationships/printerSettings" Target="../printerSettings/printerSettings155.bin"/><Relationship Id="rId171" Type="http://schemas.openxmlformats.org/officeDocument/2006/relationships/printerSettings" Target="../printerSettings/printerSettings171.bin"/><Relationship Id="rId176" Type="http://schemas.openxmlformats.org/officeDocument/2006/relationships/printerSettings" Target="../printerSettings/printerSettings176.bin"/><Relationship Id="rId192" Type="http://schemas.openxmlformats.org/officeDocument/2006/relationships/printerSettings" Target="../printerSettings/printerSettings192.bin"/><Relationship Id="rId197" Type="http://schemas.openxmlformats.org/officeDocument/2006/relationships/printerSettings" Target="../printerSettings/printerSettings197.bin"/><Relationship Id="rId206" Type="http://schemas.openxmlformats.org/officeDocument/2006/relationships/printerSettings" Target="../printerSettings/printerSettings206.bin"/><Relationship Id="rId201" Type="http://schemas.openxmlformats.org/officeDocument/2006/relationships/printerSettings" Target="../printerSettings/printerSettings201.bin"/><Relationship Id="rId222" Type="http://schemas.openxmlformats.org/officeDocument/2006/relationships/printerSettings" Target="../printerSettings/printerSettings222.bin"/><Relationship Id="rId12" Type="http://schemas.openxmlformats.org/officeDocument/2006/relationships/printerSettings" Target="../printerSettings/printerSettings12.bin"/><Relationship Id="rId17" Type="http://schemas.openxmlformats.org/officeDocument/2006/relationships/printerSettings" Target="../printerSettings/printerSettings17.bin"/><Relationship Id="rId33" Type="http://schemas.openxmlformats.org/officeDocument/2006/relationships/printerSettings" Target="../printerSettings/printerSettings33.bin"/><Relationship Id="rId38" Type="http://schemas.openxmlformats.org/officeDocument/2006/relationships/printerSettings" Target="../printerSettings/printerSettings38.bin"/><Relationship Id="rId59" Type="http://schemas.openxmlformats.org/officeDocument/2006/relationships/printerSettings" Target="../printerSettings/printerSettings59.bin"/><Relationship Id="rId103" Type="http://schemas.openxmlformats.org/officeDocument/2006/relationships/printerSettings" Target="../printerSettings/printerSettings103.bin"/><Relationship Id="rId108" Type="http://schemas.openxmlformats.org/officeDocument/2006/relationships/printerSettings" Target="../printerSettings/printerSettings108.bin"/><Relationship Id="rId124" Type="http://schemas.openxmlformats.org/officeDocument/2006/relationships/printerSettings" Target="../printerSettings/printerSettings124.bin"/><Relationship Id="rId129" Type="http://schemas.openxmlformats.org/officeDocument/2006/relationships/printerSettings" Target="../printerSettings/printerSettings129.bin"/><Relationship Id="rId54" Type="http://schemas.openxmlformats.org/officeDocument/2006/relationships/printerSettings" Target="../printerSettings/printerSettings54.bin"/><Relationship Id="rId70" Type="http://schemas.openxmlformats.org/officeDocument/2006/relationships/printerSettings" Target="../printerSettings/printerSettings70.bin"/><Relationship Id="rId75" Type="http://schemas.openxmlformats.org/officeDocument/2006/relationships/printerSettings" Target="../printerSettings/printerSettings75.bin"/><Relationship Id="rId91" Type="http://schemas.openxmlformats.org/officeDocument/2006/relationships/printerSettings" Target="../printerSettings/printerSettings91.bin"/><Relationship Id="rId96" Type="http://schemas.openxmlformats.org/officeDocument/2006/relationships/printerSettings" Target="../printerSettings/printerSettings96.bin"/><Relationship Id="rId140" Type="http://schemas.openxmlformats.org/officeDocument/2006/relationships/printerSettings" Target="../printerSettings/printerSettings140.bin"/><Relationship Id="rId145" Type="http://schemas.openxmlformats.org/officeDocument/2006/relationships/printerSettings" Target="../printerSettings/printerSettings145.bin"/><Relationship Id="rId161" Type="http://schemas.openxmlformats.org/officeDocument/2006/relationships/printerSettings" Target="../printerSettings/printerSettings161.bin"/><Relationship Id="rId166" Type="http://schemas.openxmlformats.org/officeDocument/2006/relationships/printerSettings" Target="../printerSettings/printerSettings166.bin"/><Relationship Id="rId182" Type="http://schemas.openxmlformats.org/officeDocument/2006/relationships/printerSettings" Target="../printerSettings/printerSettings182.bin"/><Relationship Id="rId187" Type="http://schemas.openxmlformats.org/officeDocument/2006/relationships/printerSettings" Target="../printerSettings/printerSettings187.bin"/><Relationship Id="rId217" Type="http://schemas.openxmlformats.org/officeDocument/2006/relationships/printerSettings" Target="../printerSettings/printerSettings217.bin"/><Relationship Id="rId1" Type="http://schemas.openxmlformats.org/officeDocument/2006/relationships/printerSettings" Target="../printerSettings/printerSettings1.bin"/><Relationship Id="rId6" Type="http://schemas.openxmlformats.org/officeDocument/2006/relationships/printerSettings" Target="../printerSettings/printerSettings6.bin"/><Relationship Id="rId212" Type="http://schemas.openxmlformats.org/officeDocument/2006/relationships/printerSettings" Target="../printerSettings/printerSettings212.bin"/><Relationship Id="rId23" Type="http://schemas.openxmlformats.org/officeDocument/2006/relationships/printerSettings" Target="../printerSettings/printerSettings23.bin"/><Relationship Id="rId28" Type="http://schemas.openxmlformats.org/officeDocument/2006/relationships/printerSettings" Target="../printerSettings/printerSettings28.bin"/><Relationship Id="rId49" Type="http://schemas.openxmlformats.org/officeDocument/2006/relationships/printerSettings" Target="../printerSettings/printerSettings49.bin"/><Relationship Id="rId114" Type="http://schemas.openxmlformats.org/officeDocument/2006/relationships/printerSettings" Target="../printerSettings/printerSettings114.bin"/><Relationship Id="rId119" Type="http://schemas.openxmlformats.org/officeDocument/2006/relationships/printerSettings" Target="../printerSettings/printerSettings119.bin"/><Relationship Id="rId44" Type="http://schemas.openxmlformats.org/officeDocument/2006/relationships/printerSettings" Target="../printerSettings/printerSettings44.bin"/><Relationship Id="rId60" Type="http://schemas.openxmlformats.org/officeDocument/2006/relationships/printerSettings" Target="../printerSettings/printerSettings60.bin"/><Relationship Id="rId65" Type="http://schemas.openxmlformats.org/officeDocument/2006/relationships/printerSettings" Target="../printerSettings/printerSettings65.bin"/><Relationship Id="rId81" Type="http://schemas.openxmlformats.org/officeDocument/2006/relationships/printerSettings" Target="../printerSettings/printerSettings81.bin"/><Relationship Id="rId86" Type="http://schemas.openxmlformats.org/officeDocument/2006/relationships/printerSettings" Target="../printerSettings/printerSettings86.bin"/><Relationship Id="rId130" Type="http://schemas.openxmlformats.org/officeDocument/2006/relationships/printerSettings" Target="../printerSettings/printerSettings130.bin"/><Relationship Id="rId135" Type="http://schemas.openxmlformats.org/officeDocument/2006/relationships/printerSettings" Target="../printerSettings/printerSettings135.bin"/><Relationship Id="rId151" Type="http://schemas.openxmlformats.org/officeDocument/2006/relationships/printerSettings" Target="../printerSettings/printerSettings151.bin"/><Relationship Id="rId156" Type="http://schemas.openxmlformats.org/officeDocument/2006/relationships/printerSettings" Target="../printerSettings/printerSettings156.bin"/><Relationship Id="rId177" Type="http://schemas.openxmlformats.org/officeDocument/2006/relationships/printerSettings" Target="../printerSettings/printerSettings177.bin"/><Relationship Id="rId198" Type="http://schemas.openxmlformats.org/officeDocument/2006/relationships/printerSettings" Target="../printerSettings/printerSettings198.bin"/><Relationship Id="rId172" Type="http://schemas.openxmlformats.org/officeDocument/2006/relationships/printerSettings" Target="../printerSettings/printerSettings172.bin"/><Relationship Id="rId193" Type="http://schemas.openxmlformats.org/officeDocument/2006/relationships/printerSettings" Target="../printerSettings/printerSettings193.bin"/><Relationship Id="rId202" Type="http://schemas.openxmlformats.org/officeDocument/2006/relationships/printerSettings" Target="../printerSettings/printerSettings202.bin"/><Relationship Id="rId207" Type="http://schemas.openxmlformats.org/officeDocument/2006/relationships/printerSettings" Target="../printerSettings/printerSettings207.bin"/><Relationship Id="rId223" Type="http://schemas.openxmlformats.org/officeDocument/2006/relationships/printerSettings" Target="../printerSettings/printerSettings223.bin"/><Relationship Id="rId13" Type="http://schemas.openxmlformats.org/officeDocument/2006/relationships/printerSettings" Target="../printerSettings/printerSettings13.bin"/><Relationship Id="rId18" Type="http://schemas.openxmlformats.org/officeDocument/2006/relationships/printerSettings" Target="../printerSettings/printerSettings18.bin"/><Relationship Id="rId39" Type="http://schemas.openxmlformats.org/officeDocument/2006/relationships/printerSettings" Target="../printerSettings/printerSettings39.bin"/><Relationship Id="rId109" Type="http://schemas.openxmlformats.org/officeDocument/2006/relationships/printerSettings" Target="../printerSettings/printerSettings109.bin"/><Relationship Id="rId34" Type="http://schemas.openxmlformats.org/officeDocument/2006/relationships/printerSettings" Target="../printerSettings/printerSettings34.bin"/><Relationship Id="rId50" Type="http://schemas.openxmlformats.org/officeDocument/2006/relationships/printerSettings" Target="../printerSettings/printerSettings50.bin"/><Relationship Id="rId55" Type="http://schemas.openxmlformats.org/officeDocument/2006/relationships/printerSettings" Target="../printerSettings/printerSettings55.bin"/><Relationship Id="rId76" Type="http://schemas.openxmlformats.org/officeDocument/2006/relationships/printerSettings" Target="../printerSettings/printerSettings76.bin"/><Relationship Id="rId97" Type="http://schemas.openxmlformats.org/officeDocument/2006/relationships/printerSettings" Target="../printerSettings/printerSettings97.bin"/><Relationship Id="rId104" Type="http://schemas.openxmlformats.org/officeDocument/2006/relationships/printerSettings" Target="../printerSettings/printerSettings104.bin"/><Relationship Id="rId120" Type="http://schemas.openxmlformats.org/officeDocument/2006/relationships/printerSettings" Target="../printerSettings/printerSettings120.bin"/><Relationship Id="rId125" Type="http://schemas.openxmlformats.org/officeDocument/2006/relationships/printerSettings" Target="../printerSettings/printerSettings125.bin"/><Relationship Id="rId141" Type="http://schemas.openxmlformats.org/officeDocument/2006/relationships/printerSettings" Target="../printerSettings/printerSettings141.bin"/><Relationship Id="rId146" Type="http://schemas.openxmlformats.org/officeDocument/2006/relationships/printerSettings" Target="../printerSettings/printerSettings146.bin"/><Relationship Id="rId167" Type="http://schemas.openxmlformats.org/officeDocument/2006/relationships/printerSettings" Target="../printerSettings/printerSettings167.bin"/><Relationship Id="rId188" Type="http://schemas.openxmlformats.org/officeDocument/2006/relationships/printerSettings" Target="../printerSettings/printerSettings188.bin"/><Relationship Id="rId7" Type="http://schemas.openxmlformats.org/officeDocument/2006/relationships/printerSettings" Target="../printerSettings/printerSettings7.bin"/><Relationship Id="rId71" Type="http://schemas.openxmlformats.org/officeDocument/2006/relationships/printerSettings" Target="../printerSettings/printerSettings71.bin"/><Relationship Id="rId92" Type="http://schemas.openxmlformats.org/officeDocument/2006/relationships/printerSettings" Target="../printerSettings/printerSettings92.bin"/><Relationship Id="rId162" Type="http://schemas.openxmlformats.org/officeDocument/2006/relationships/printerSettings" Target="../printerSettings/printerSettings162.bin"/><Relationship Id="rId183" Type="http://schemas.openxmlformats.org/officeDocument/2006/relationships/printerSettings" Target="../printerSettings/printerSettings183.bin"/><Relationship Id="rId213" Type="http://schemas.openxmlformats.org/officeDocument/2006/relationships/printerSettings" Target="../printerSettings/printerSettings213.bin"/><Relationship Id="rId218" Type="http://schemas.openxmlformats.org/officeDocument/2006/relationships/printerSettings" Target="../printerSettings/printerSettings218.bin"/><Relationship Id="rId2" Type="http://schemas.openxmlformats.org/officeDocument/2006/relationships/printerSettings" Target="../printerSettings/printerSettings2.bin"/><Relationship Id="rId29" Type="http://schemas.openxmlformats.org/officeDocument/2006/relationships/printerSettings" Target="../printerSettings/printerSettings29.bin"/><Relationship Id="rId24" Type="http://schemas.openxmlformats.org/officeDocument/2006/relationships/printerSettings" Target="../printerSettings/printerSettings24.bin"/><Relationship Id="rId40" Type="http://schemas.openxmlformats.org/officeDocument/2006/relationships/printerSettings" Target="../printerSettings/printerSettings40.bin"/><Relationship Id="rId45" Type="http://schemas.openxmlformats.org/officeDocument/2006/relationships/printerSettings" Target="../printerSettings/printerSettings45.bin"/><Relationship Id="rId66" Type="http://schemas.openxmlformats.org/officeDocument/2006/relationships/printerSettings" Target="../printerSettings/printerSettings66.bin"/><Relationship Id="rId87" Type="http://schemas.openxmlformats.org/officeDocument/2006/relationships/printerSettings" Target="../printerSettings/printerSettings87.bin"/><Relationship Id="rId110" Type="http://schemas.openxmlformats.org/officeDocument/2006/relationships/printerSettings" Target="../printerSettings/printerSettings110.bin"/><Relationship Id="rId115" Type="http://schemas.openxmlformats.org/officeDocument/2006/relationships/printerSettings" Target="../printerSettings/printerSettings115.bin"/><Relationship Id="rId131" Type="http://schemas.openxmlformats.org/officeDocument/2006/relationships/printerSettings" Target="../printerSettings/printerSettings131.bin"/><Relationship Id="rId136" Type="http://schemas.openxmlformats.org/officeDocument/2006/relationships/printerSettings" Target="../printerSettings/printerSettings136.bin"/><Relationship Id="rId157" Type="http://schemas.openxmlformats.org/officeDocument/2006/relationships/printerSettings" Target="../printerSettings/printerSettings157.bin"/><Relationship Id="rId178" Type="http://schemas.openxmlformats.org/officeDocument/2006/relationships/printerSettings" Target="../printerSettings/printerSettings178.bin"/><Relationship Id="rId61" Type="http://schemas.openxmlformats.org/officeDocument/2006/relationships/printerSettings" Target="../printerSettings/printerSettings61.bin"/><Relationship Id="rId82" Type="http://schemas.openxmlformats.org/officeDocument/2006/relationships/printerSettings" Target="../printerSettings/printerSettings82.bin"/><Relationship Id="rId152" Type="http://schemas.openxmlformats.org/officeDocument/2006/relationships/printerSettings" Target="../printerSettings/printerSettings152.bin"/><Relationship Id="rId173" Type="http://schemas.openxmlformats.org/officeDocument/2006/relationships/printerSettings" Target="../printerSettings/printerSettings173.bin"/><Relationship Id="rId194" Type="http://schemas.openxmlformats.org/officeDocument/2006/relationships/printerSettings" Target="../printerSettings/printerSettings194.bin"/><Relationship Id="rId199" Type="http://schemas.openxmlformats.org/officeDocument/2006/relationships/printerSettings" Target="../printerSettings/printerSettings199.bin"/><Relationship Id="rId203" Type="http://schemas.openxmlformats.org/officeDocument/2006/relationships/printerSettings" Target="../printerSettings/printerSettings203.bin"/><Relationship Id="rId208" Type="http://schemas.openxmlformats.org/officeDocument/2006/relationships/printerSettings" Target="../printerSettings/printerSettings208.bin"/><Relationship Id="rId19" Type="http://schemas.openxmlformats.org/officeDocument/2006/relationships/printerSettings" Target="../printerSettings/printerSettings19.bin"/><Relationship Id="rId224" Type="http://schemas.openxmlformats.org/officeDocument/2006/relationships/printerSettings" Target="../printerSettings/printerSettings224.bin"/><Relationship Id="rId14" Type="http://schemas.openxmlformats.org/officeDocument/2006/relationships/printerSettings" Target="../printerSettings/printerSettings14.bin"/><Relationship Id="rId30" Type="http://schemas.openxmlformats.org/officeDocument/2006/relationships/printerSettings" Target="../printerSettings/printerSettings30.bin"/><Relationship Id="rId35" Type="http://schemas.openxmlformats.org/officeDocument/2006/relationships/printerSettings" Target="../printerSettings/printerSettings35.bin"/><Relationship Id="rId56" Type="http://schemas.openxmlformats.org/officeDocument/2006/relationships/printerSettings" Target="../printerSettings/printerSettings56.bin"/><Relationship Id="rId77" Type="http://schemas.openxmlformats.org/officeDocument/2006/relationships/printerSettings" Target="../printerSettings/printerSettings77.bin"/><Relationship Id="rId100" Type="http://schemas.openxmlformats.org/officeDocument/2006/relationships/printerSettings" Target="../printerSettings/printerSettings100.bin"/><Relationship Id="rId105" Type="http://schemas.openxmlformats.org/officeDocument/2006/relationships/printerSettings" Target="../printerSettings/printerSettings105.bin"/><Relationship Id="rId126" Type="http://schemas.openxmlformats.org/officeDocument/2006/relationships/printerSettings" Target="../printerSettings/printerSettings126.bin"/><Relationship Id="rId147" Type="http://schemas.openxmlformats.org/officeDocument/2006/relationships/printerSettings" Target="../printerSettings/printerSettings147.bin"/><Relationship Id="rId168" Type="http://schemas.openxmlformats.org/officeDocument/2006/relationships/printerSettings" Target="../printerSettings/printerSettings168.bin"/><Relationship Id="rId8" Type="http://schemas.openxmlformats.org/officeDocument/2006/relationships/printerSettings" Target="../printerSettings/printerSettings8.bin"/><Relationship Id="rId51" Type="http://schemas.openxmlformats.org/officeDocument/2006/relationships/printerSettings" Target="../printerSettings/printerSettings51.bin"/><Relationship Id="rId72" Type="http://schemas.openxmlformats.org/officeDocument/2006/relationships/printerSettings" Target="../printerSettings/printerSettings72.bin"/><Relationship Id="rId93" Type="http://schemas.openxmlformats.org/officeDocument/2006/relationships/printerSettings" Target="../printerSettings/printerSettings93.bin"/><Relationship Id="rId98" Type="http://schemas.openxmlformats.org/officeDocument/2006/relationships/printerSettings" Target="../printerSettings/printerSettings98.bin"/><Relationship Id="rId121" Type="http://schemas.openxmlformats.org/officeDocument/2006/relationships/printerSettings" Target="../printerSettings/printerSettings121.bin"/><Relationship Id="rId142" Type="http://schemas.openxmlformats.org/officeDocument/2006/relationships/printerSettings" Target="../printerSettings/printerSettings142.bin"/><Relationship Id="rId163" Type="http://schemas.openxmlformats.org/officeDocument/2006/relationships/printerSettings" Target="../printerSettings/printerSettings163.bin"/><Relationship Id="rId184" Type="http://schemas.openxmlformats.org/officeDocument/2006/relationships/printerSettings" Target="../printerSettings/printerSettings184.bin"/><Relationship Id="rId189" Type="http://schemas.openxmlformats.org/officeDocument/2006/relationships/printerSettings" Target="../printerSettings/printerSettings189.bin"/><Relationship Id="rId219" Type="http://schemas.openxmlformats.org/officeDocument/2006/relationships/printerSettings" Target="../printerSettings/printerSettings219.bin"/><Relationship Id="rId3" Type="http://schemas.openxmlformats.org/officeDocument/2006/relationships/printerSettings" Target="../printerSettings/printerSettings3.bin"/><Relationship Id="rId214" Type="http://schemas.openxmlformats.org/officeDocument/2006/relationships/printerSettings" Target="../printerSettings/printerSettings214.bin"/><Relationship Id="rId25" Type="http://schemas.openxmlformats.org/officeDocument/2006/relationships/printerSettings" Target="../printerSettings/printerSettings25.bin"/><Relationship Id="rId46" Type="http://schemas.openxmlformats.org/officeDocument/2006/relationships/printerSettings" Target="../printerSettings/printerSettings46.bin"/><Relationship Id="rId67" Type="http://schemas.openxmlformats.org/officeDocument/2006/relationships/printerSettings" Target="../printerSettings/printerSettings67.bin"/><Relationship Id="rId116" Type="http://schemas.openxmlformats.org/officeDocument/2006/relationships/printerSettings" Target="../printerSettings/printerSettings116.bin"/><Relationship Id="rId137" Type="http://schemas.openxmlformats.org/officeDocument/2006/relationships/printerSettings" Target="../printerSettings/printerSettings137.bin"/><Relationship Id="rId158" Type="http://schemas.openxmlformats.org/officeDocument/2006/relationships/printerSettings" Target="../printerSettings/printerSettings158.bin"/><Relationship Id="rId20" Type="http://schemas.openxmlformats.org/officeDocument/2006/relationships/printerSettings" Target="../printerSettings/printerSettings20.bin"/><Relationship Id="rId41" Type="http://schemas.openxmlformats.org/officeDocument/2006/relationships/printerSettings" Target="../printerSettings/printerSettings41.bin"/><Relationship Id="rId62" Type="http://schemas.openxmlformats.org/officeDocument/2006/relationships/printerSettings" Target="../printerSettings/printerSettings62.bin"/><Relationship Id="rId83" Type="http://schemas.openxmlformats.org/officeDocument/2006/relationships/printerSettings" Target="../printerSettings/printerSettings83.bin"/><Relationship Id="rId88" Type="http://schemas.openxmlformats.org/officeDocument/2006/relationships/printerSettings" Target="../printerSettings/printerSettings88.bin"/><Relationship Id="rId111" Type="http://schemas.openxmlformats.org/officeDocument/2006/relationships/printerSettings" Target="../printerSettings/printerSettings111.bin"/><Relationship Id="rId132" Type="http://schemas.openxmlformats.org/officeDocument/2006/relationships/printerSettings" Target="../printerSettings/printerSettings132.bin"/><Relationship Id="rId153" Type="http://schemas.openxmlformats.org/officeDocument/2006/relationships/printerSettings" Target="../printerSettings/printerSettings153.bin"/><Relationship Id="rId174" Type="http://schemas.openxmlformats.org/officeDocument/2006/relationships/printerSettings" Target="../printerSettings/printerSettings174.bin"/><Relationship Id="rId179" Type="http://schemas.openxmlformats.org/officeDocument/2006/relationships/printerSettings" Target="../printerSettings/printerSettings179.bin"/><Relationship Id="rId195" Type="http://schemas.openxmlformats.org/officeDocument/2006/relationships/printerSettings" Target="../printerSettings/printerSettings195.bin"/><Relationship Id="rId209" Type="http://schemas.openxmlformats.org/officeDocument/2006/relationships/printerSettings" Target="../printerSettings/printerSettings209.bin"/><Relationship Id="rId190" Type="http://schemas.openxmlformats.org/officeDocument/2006/relationships/printerSettings" Target="../printerSettings/printerSettings190.bin"/><Relationship Id="rId204" Type="http://schemas.openxmlformats.org/officeDocument/2006/relationships/printerSettings" Target="../printerSettings/printerSettings204.bin"/><Relationship Id="rId220" Type="http://schemas.openxmlformats.org/officeDocument/2006/relationships/printerSettings" Target="../printerSettings/printerSettings220.bin"/><Relationship Id="rId225" Type="http://schemas.openxmlformats.org/officeDocument/2006/relationships/printerSettings" Target="../printerSettings/printerSettings225.bin"/><Relationship Id="rId15" Type="http://schemas.openxmlformats.org/officeDocument/2006/relationships/printerSettings" Target="../printerSettings/printerSettings15.bin"/><Relationship Id="rId36" Type="http://schemas.openxmlformats.org/officeDocument/2006/relationships/printerSettings" Target="../printerSettings/printerSettings36.bin"/><Relationship Id="rId57" Type="http://schemas.openxmlformats.org/officeDocument/2006/relationships/printerSettings" Target="../printerSettings/printerSettings57.bin"/><Relationship Id="rId106" Type="http://schemas.openxmlformats.org/officeDocument/2006/relationships/printerSettings" Target="../printerSettings/printerSettings106.bin"/><Relationship Id="rId127" Type="http://schemas.openxmlformats.org/officeDocument/2006/relationships/printerSettings" Target="../printerSettings/printerSettings127.bin"/><Relationship Id="rId10" Type="http://schemas.openxmlformats.org/officeDocument/2006/relationships/printerSettings" Target="../printerSettings/printerSettings10.bin"/><Relationship Id="rId31" Type="http://schemas.openxmlformats.org/officeDocument/2006/relationships/printerSettings" Target="../printerSettings/printerSettings31.bin"/><Relationship Id="rId52" Type="http://schemas.openxmlformats.org/officeDocument/2006/relationships/printerSettings" Target="../printerSettings/printerSettings52.bin"/><Relationship Id="rId73" Type="http://schemas.openxmlformats.org/officeDocument/2006/relationships/printerSettings" Target="../printerSettings/printerSettings73.bin"/><Relationship Id="rId78" Type="http://schemas.openxmlformats.org/officeDocument/2006/relationships/printerSettings" Target="../printerSettings/printerSettings78.bin"/><Relationship Id="rId94" Type="http://schemas.openxmlformats.org/officeDocument/2006/relationships/printerSettings" Target="../printerSettings/printerSettings94.bin"/><Relationship Id="rId99" Type="http://schemas.openxmlformats.org/officeDocument/2006/relationships/printerSettings" Target="../printerSettings/printerSettings99.bin"/><Relationship Id="rId101" Type="http://schemas.openxmlformats.org/officeDocument/2006/relationships/printerSettings" Target="../printerSettings/printerSettings101.bin"/><Relationship Id="rId122" Type="http://schemas.openxmlformats.org/officeDocument/2006/relationships/printerSettings" Target="../printerSettings/printerSettings122.bin"/><Relationship Id="rId143" Type="http://schemas.openxmlformats.org/officeDocument/2006/relationships/printerSettings" Target="../printerSettings/printerSettings143.bin"/><Relationship Id="rId148" Type="http://schemas.openxmlformats.org/officeDocument/2006/relationships/printerSettings" Target="../printerSettings/printerSettings148.bin"/><Relationship Id="rId164" Type="http://schemas.openxmlformats.org/officeDocument/2006/relationships/printerSettings" Target="../printerSettings/printerSettings164.bin"/><Relationship Id="rId169" Type="http://schemas.openxmlformats.org/officeDocument/2006/relationships/printerSettings" Target="../printerSettings/printerSettings169.bin"/><Relationship Id="rId185" Type="http://schemas.openxmlformats.org/officeDocument/2006/relationships/printerSettings" Target="../printerSettings/printerSettings185.bin"/><Relationship Id="rId4" Type="http://schemas.openxmlformats.org/officeDocument/2006/relationships/printerSettings" Target="../printerSettings/printerSettings4.bin"/><Relationship Id="rId9" Type="http://schemas.openxmlformats.org/officeDocument/2006/relationships/printerSettings" Target="../printerSettings/printerSettings9.bin"/><Relationship Id="rId180" Type="http://schemas.openxmlformats.org/officeDocument/2006/relationships/printerSettings" Target="../printerSettings/printerSettings180.bin"/><Relationship Id="rId210" Type="http://schemas.openxmlformats.org/officeDocument/2006/relationships/printerSettings" Target="../printerSettings/printerSettings210.bin"/><Relationship Id="rId215" Type="http://schemas.openxmlformats.org/officeDocument/2006/relationships/printerSettings" Target="../printerSettings/printerSettings215.bin"/><Relationship Id="rId26" Type="http://schemas.openxmlformats.org/officeDocument/2006/relationships/printerSettings" Target="../printerSettings/printerSettings26.bin"/><Relationship Id="rId47" Type="http://schemas.openxmlformats.org/officeDocument/2006/relationships/printerSettings" Target="../printerSettings/printerSettings47.bin"/><Relationship Id="rId68" Type="http://schemas.openxmlformats.org/officeDocument/2006/relationships/printerSettings" Target="../printerSettings/printerSettings68.bin"/><Relationship Id="rId89" Type="http://schemas.openxmlformats.org/officeDocument/2006/relationships/printerSettings" Target="../printerSettings/printerSettings89.bin"/><Relationship Id="rId112" Type="http://schemas.openxmlformats.org/officeDocument/2006/relationships/printerSettings" Target="../printerSettings/printerSettings112.bin"/><Relationship Id="rId133" Type="http://schemas.openxmlformats.org/officeDocument/2006/relationships/printerSettings" Target="../printerSettings/printerSettings133.bin"/><Relationship Id="rId154" Type="http://schemas.openxmlformats.org/officeDocument/2006/relationships/printerSettings" Target="../printerSettings/printerSettings154.bin"/><Relationship Id="rId175" Type="http://schemas.openxmlformats.org/officeDocument/2006/relationships/printerSettings" Target="../printerSettings/printerSettings175.bin"/><Relationship Id="rId196" Type="http://schemas.openxmlformats.org/officeDocument/2006/relationships/printerSettings" Target="../printerSettings/printerSettings196.bin"/><Relationship Id="rId200" Type="http://schemas.openxmlformats.org/officeDocument/2006/relationships/printerSettings" Target="../printerSettings/printerSettings200.bin"/><Relationship Id="rId16" Type="http://schemas.openxmlformats.org/officeDocument/2006/relationships/printerSettings" Target="../printerSettings/printerSettings16.bin"/><Relationship Id="rId221" Type="http://schemas.openxmlformats.org/officeDocument/2006/relationships/printerSettings" Target="../printerSettings/printerSettings221.bin"/><Relationship Id="rId37" Type="http://schemas.openxmlformats.org/officeDocument/2006/relationships/printerSettings" Target="../printerSettings/printerSettings37.bin"/><Relationship Id="rId58" Type="http://schemas.openxmlformats.org/officeDocument/2006/relationships/printerSettings" Target="../printerSettings/printerSettings58.bin"/><Relationship Id="rId79" Type="http://schemas.openxmlformats.org/officeDocument/2006/relationships/printerSettings" Target="../printerSettings/printerSettings79.bin"/><Relationship Id="rId102" Type="http://schemas.openxmlformats.org/officeDocument/2006/relationships/printerSettings" Target="../printerSettings/printerSettings102.bin"/><Relationship Id="rId123" Type="http://schemas.openxmlformats.org/officeDocument/2006/relationships/printerSettings" Target="../printerSettings/printerSettings123.bin"/><Relationship Id="rId144" Type="http://schemas.openxmlformats.org/officeDocument/2006/relationships/printerSettings" Target="../printerSettings/printerSettings144.bin"/><Relationship Id="rId90" Type="http://schemas.openxmlformats.org/officeDocument/2006/relationships/printerSettings" Target="../printerSettings/printerSettings90.bin"/><Relationship Id="rId165" Type="http://schemas.openxmlformats.org/officeDocument/2006/relationships/printerSettings" Target="../printerSettings/printerSettings165.bin"/><Relationship Id="rId186" Type="http://schemas.openxmlformats.org/officeDocument/2006/relationships/printerSettings" Target="../printerSettings/printerSettings186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234.bin"/><Relationship Id="rId13" Type="http://schemas.openxmlformats.org/officeDocument/2006/relationships/printerSettings" Target="../printerSettings/printerSettings239.bin"/><Relationship Id="rId3" Type="http://schemas.openxmlformats.org/officeDocument/2006/relationships/printerSettings" Target="../printerSettings/printerSettings229.bin"/><Relationship Id="rId7" Type="http://schemas.openxmlformats.org/officeDocument/2006/relationships/printerSettings" Target="../printerSettings/printerSettings233.bin"/><Relationship Id="rId12" Type="http://schemas.openxmlformats.org/officeDocument/2006/relationships/printerSettings" Target="../printerSettings/printerSettings238.bin"/><Relationship Id="rId2" Type="http://schemas.openxmlformats.org/officeDocument/2006/relationships/printerSettings" Target="../printerSettings/printerSettings228.bin"/><Relationship Id="rId1" Type="http://schemas.openxmlformats.org/officeDocument/2006/relationships/printerSettings" Target="../printerSettings/printerSettings227.bin"/><Relationship Id="rId6" Type="http://schemas.openxmlformats.org/officeDocument/2006/relationships/printerSettings" Target="../printerSettings/printerSettings232.bin"/><Relationship Id="rId11" Type="http://schemas.openxmlformats.org/officeDocument/2006/relationships/printerSettings" Target="../printerSettings/printerSettings237.bin"/><Relationship Id="rId5" Type="http://schemas.openxmlformats.org/officeDocument/2006/relationships/printerSettings" Target="../printerSettings/printerSettings231.bin"/><Relationship Id="rId10" Type="http://schemas.openxmlformats.org/officeDocument/2006/relationships/printerSettings" Target="../printerSettings/printerSettings236.bin"/><Relationship Id="rId4" Type="http://schemas.openxmlformats.org/officeDocument/2006/relationships/printerSettings" Target="../printerSettings/printerSettings230.bin"/><Relationship Id="rId9" Type="http://schemas.openxmlformats.org/officeDocument/2006/relationships/printerSettings" Target="../printerSettings/printerSettings235.bin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printerSettings" Target="../printerSettings/printerSettings252.bin"/><Relationship Id="rId18" Type="http://schemas.openxmlformats.org/officeDocument/2006/relationships/printerSettings" Target="../printerSettings/printerSettings257.bin"/><Relationship Id="rId26" Type="http://schemas.openxmlformats.org/officeDocument/2006/relationships/printerSettings" Target="../printerSettings/printerSettings265.bin"/><Relationship Id="rId39" Type="http://schemas.openxmlformats.org/officeDocument/2006/relationships/printerSettings" Target="../printerSettings/printerSettings278.bin"/><Relationship Id="rId21" Type="http://schemas.openxmlformats.org/officeDocument/2006/relationships/printerSettings" Target="../printerSettings/printerSettings260.bin"/><Relationship Id="rId34" Type="http://schemas.openxmlformats.org/officeDocument/2006/relationships/printerSettings" Target="../printerSettings/printerSettings273.bin"/><Relationship Id="rId42" Type="http://schemas.openxmlformats.org/officeDocument/2006/relationships/printerSettings" Target="../printerSettings/printerSettings281.bin"/><Relationship Id="rId47" Type="http://schemas.openxmlformats.org/officeDocument/2006/relationships/printerSettings" Target="../printerSettings/printerSettings286.bin"/><Relationship Id="rId50" Type="http://schemas.openxmlformats.org/officeDocument/2006/relationships/printerSettings" Target="../printerSettings/printerSettings289.bin"/><Relationship Id="rId55" Type="http://schemas.openxmlformats.org/officeDocument/2006/relationships/printerSettings" Target="../printerSettings/printerSettings294.bin"/><Relationship Id="rId63" Type="http://schemas.openxmlformats.org/officeDocument/2006/relationships/image" Target="../media/image3.emf"/><Relationship Id="rId68" Type="http://schemas.openxmlformats.org/officeDocument/2006/relationships/control" Target="../activeX/activeX7.xml"/><Relationship Id="rId76" Type="http://schemas.openxmlformats.org/officeDocument/2006/relationships/control" Target="../activeX/activeX14.xml"/><Relationship Id="rId84" Type="http://schemas.openxmlformats.org/officeDocument/2006/relationships/control" Target="../activeX/activeX21.xml"/><Relationship Id="rId89" Type="http://schemas.openxmlformats.org/officeDocument/2006/relationships/control" Target="../activeX/activeX26.xml"/><Relationship Id="rId7" Type="http://schemas.openxmlformats.org/officeDocument/2006/relationships/printerSettings" Target="../printerSettings/printerSettings246.bin"/><Relationship Id="rId71" Type="http://schemas.openxmlformats.org/officeDocument/2006/relationships/control" Target="../activeX/activeX9.xml"/><Relationship Id="rId92" Type="http://schemas.openxmlformats.org/officeDocument/2006/relationships/comments" Target="../comments1.xml"/><Relationship Id="rId2" Type="http://schemas.openxmlformats.org/officeDocument/2006/relationships/printerSettings" Target="../printerSettings/printerSettings241.bin"/><Relationship Id="rId16" Type="http://schemas.openxmlformats.org/officeDocument/2006/relationships/printerSettings" Target="../printerSettings/printerSettings255.bin"/><Relationship Id="rId29" Type="http://schemas.openxmlformats.org/officeDocument/2006/relationships/printerSettings" Target="../printerSettings/printerSettings268.bin"/><Relationship Id="rId11" Type="http://schemas.openxmlformats.org/officeDocument/2006/relationships/printerSettings" Target="../printerSettings/printerSettings250.bin"/><Relationship Id="rId24" Type="http://schemas.openxmlformats.org/officeDocument/2006/relationships/printerSettings" Target="../printerSettings/printerSettings263.bin"/><Relationship Id="rId32" Type="http://schemas.openxmlformats.org/officeDocument/2006/relationships/printerSettings" Target="../printerSettings/printerSettings271.bin"/><Relationship Id="rId37" Type="http://schemas.openxmlformats.org/officeDocument/2006/relationships/printerSettings" Target="../printerSettings/printerSettings276.bin"/><Relationship Id="rId40" Type="http://schemas.openxmlformats.org/officeDocument/2006/relationships/printerSettings" Target="../printerSettings/printerSettings279.bin"/><Relationship Id="rId45" Type="http://schemas.openxmlformats.org/officeDocument/2006/relationships/printerSettings" Target="../printerSettings/printerSettings284.bin"/><Relationship Id="rId53" Type="http://schemas.openxmlformats.org/officeDocument/2006/relationships/printerSettings" Target="../printerSettings/printerSettings292.bin"/><Relationship Id="rId58" Type="http://schemas.openxmlformats.org/officeDocument/2006/relationships/control" Target="../activeX/activeX1.xml"/><Relationship Id="rId66" Type="http://schemas.openxmlformats.org/officeDocument/2006/relationships/control" Target="../activeX/activeX5.xml"/><Relationship Id="rId74" Type="http://schemas.openxmlformats.org/officeDocument/2006/relationships/control" Target="../activeX/activeX12.xml"/><Relationship Id="rId79" Type="http://schemas.openxmlformats.org/officeDocument/2006/relationships/control" Target="../activeX/activeX17.xml"/><Relationship Id="rId87" Type="http://schemas.openxmlformats.org/officeDocument/2006/relationships/control" Target="../activeX/activeX24.xml"/><Relationship Id="rId5" Type="http://schemas.openxmlformats.org/officeDocument/2006/relationships/printerSettings" Target="../printerSettings/printerSettings244.bin"/><Relationship Id="rId61" Type="http://schemas.openxmlformats.org/officeDocument/2006/relationships/image" Target="../media/image2.emf"/><Relationship Id="rId82" Type="http://schemas.openxmlformats.org/officeDocument/2006/relationships/image" Target="../media/image6.emf"/><Relationship Id="rId90" Type="http://schemas.openxmlformats.org/officeDocument/2006/relationships/control" Target="../activeX/activeX27.xml"/><Relationship Id="rId19" Type="http://schemas.openxmlformats.org/officeDocument/2006/relationships/printerSettings" Target="../printerSettings/printerSettings258.bin"/><Relationship Id="rId14" Type="http://schemas.openxmlformats.org/officeDocument/2006/relationships/printerSettings" Target="../printerSettings/printerSettings253.bin"/><Relationship Id="rId22" Type="http://schemas.openxmlformats.org/officeDocument/2006/relationships/printerSettings" Target="../printerSettings/printerSettings261.bin"/><Relationship Id="rId27" Type="http://schemas.openxmlformats.org/officeDocument/2006/relationships/printerSettings" Target="../printerSettings/printerSettings266.bin"/><Relationship Id="rId30" Type="http://schemas.openxmlformats.org/officeDocument/2006/relationships/printerSettings" Target="../printerSettings/printerSettings269.bin"/><Relationship Id="rId35" Type="http://schemas.openxmlformats.org/officeDocument/2006/relationships/printerSettings" Target="../printerSettings/printerSettings274.bin"/><Relationship Id="rId43" Type="http://schemas.openxmlformats.org/officeDocument/2006/relationships/printerSettings" Target="../printerSettings/printerSettings282.bin"/><Relationship Id="rId48" Type="http://schemas.openxmlformats.org/officeDocument/2006/relationships/printerSettings" Target="../printerSettings/printerSettings287.bin"/><Relationship Id="rId56" Type="http://schemas.openxmlformats.org/officeDocument/2006/relationships/drawing" Target="../drawings/drawing1.xml"/><Relationship Id="rId64" Type="http://schemas.openxmlformats.org/officeDocument/2006/relationships/control" Target="../activeX/activeX4.xml"/><Relationship Id="rId69" Type="http://schemas.openxmlformats.org/officeDocument/2006/relationships/control" Target="../activeX/activeX8.xml"/><Relationship Id="rId77" Type="http://schemas.openxmlformats.org/officeDocument/2006/relationships/control" Target="../activeX/activeX15.xml"/><Relationship Id="rId8" Type="http://schemas.openxmlformats.org/officeDocument/2006/relationships/printerSettings" Target="../printerSettings/printerSettings247.bin"/><Relationship Id="rId51" Type="http://schemas.openxmlformats.org/officeDocument/2006/relationships/printerSettings" Target="../printerSettings/printerSettings290.bin"/><Relationship Id="rId72" Type="http://schemas.openxmlformats.org/officeDocument/2006/relationships/control" Target="../activeX/activeX10.xml"/><Relationship Id="rId80" Type="http://schemas.openxmlformats.org/officeDocument/2006/relationships/control" Target="../activeX/activeX18.xml"/><Relationship Id="rId85" Type="http://schemas.openxmlformats.org/officeDocument/2006/relationships/control" Target="../activeX/activeX22.xml"/><Relationship Id="rId3" Type="http://schemas.openxmlformats.org/officeDocument/2006/relationships/printerSettings" Target="../printerSettings/printerSettings242.bin"/><Relationship Id="rId12" Type="http://schemas.openxmlformats.org/officeDocument/2006/relationships/printerSettings" Target="../printerSettings/printerSettings251.bin"/><Relationship Id="rId17" Type="http://schemas.openxmlformats.org/officeDocument/2006/relationships/printerSettings" Target="../printerSettings/printerSettings256.bin"/><Relationship Id="rId25" Type="http://schemas.openxmlformats.org/officeDocument/2006/relationships/printerSettings" Target="../printerSettings/printerSettings264.bin"/><Relationship Id="rId33" Type="http://schemas.openxmlformats.org/officeDocument/2006/relationships/printerSettings" Target="../printerSettings/printerSettings272.bin"/><Relationship Id="rId38" Type="http://schemas.openxmlformats.org/officeDocument/2006/relationships/printerSettings" Target="../printerSettings/printerSettings277.bin"/><Relationship Id="rId46" Type="http://schemas.openxmlformats.org/officeDocument/2006/relationships/printerSettings" Target="../printerSettings/printerSettings285.bin"/><Relationship Id="rId59" Type="http://schemas.openxmlformats.org/officeDocument/2006/relationships/image" Target="../media/image1.emf"/><Relationship Id="rId67" Type="http://schemas.openxmlformats.org/officeDocument/2006/relationships/control" Target="../activeX/activeX6.xml"/><Relationship Id="rId20" Type="http://schemas.openxmlformats.org/officeDocument/2006/relationships/printerSettings" Target="../printerSettings/printerSettings259.bin"/><Relationship Id="rId41" Type="http://schemas.openxmlformats.org/officeDocument/2006/relationships/printerSettings" Target="../printerSettings/printerSettings280.bin"/><Relationship Id="rId54" Type="http://schemas.openxmlformats.org/officeDocument/2006/relationships/printerSettings" Target="../printerSettings/printerSettings293.bin"/><Relationship Id="rId62" Type="http://schemas.openxmlformats.org/officeDocument/2006/relationships/control" Target="../activeX/activeX3.xml"/><Relationship Id="rId70" Type="http://schemas.openxmlformats.org/officeDocument/2006/relationships/image" Target="../media/image5.emf"/><Relationship Id="rId75" Type="http://schemas.openxmlformats.org/officeDocument/2006/relationships/control" Target="../activeX/activeX13.xml"/><Relationship Id="rId83" Type="http://schemas.openxmlformats.org/officeDocument/2006/relationships/control" Target="../activeX/activeX20.xml"/><Relationship Id="rId88" Type="http://schemas.openxmlformats.org/officeDocument/2006/relationships/control" Target="../activeX/activeX25.xml"/><Relationship Id="rId91" Type="http://schemas.openxmlformats.org/officeDocument/2006/relationships/image" Target="../media/image7.emf"/><Relationship Id="rId1" Type="http://schemas.openxmlformats.org/officeDocument/2006/relationships/printerSettings" Target="../printerSettings/printerSettings240.bin"/><Relationship Id="rId6" Type="http://schemas.openxmlformats.org/officeDocument/2006/relationships/printerSettings" Target="../printerSettings/printerSettings245.bin"/><Relationship Id="rId15" Type="http://schemas.openxmlformats.org/officeDocument/2006/relationships/printerSettings" Target="../printerSettings/printerSettings254.bin"/><Relationship Id="rId23" Type="http://schemas.openxmlformats.org/officeDocument/2006/relationships/printerSettings" Target="../printerSettings/printerSettings262.bin"/><Relationship Id="rId28" Type="http://schemas.openxmlformats.org/officeDocument/2006/relationships/printerSettings" Target="../printerSettings/printerSettings267.bin"/><Relationship Id="rId36" Type="http://schemas.openxmlformats.org/officeDocument/2006/relationships/printerSettings" Target="../printerSettings/printerSettings275.bin"/><Relationship Id="rId49" Type="http://schemas.openxmlformats.org/officeDocument/2006/relationships/printerSettings" Target="../printerSettings/printerSettings288.bin"/><Relationship Id="rId57" Type="http://schemas.openxmlformats.org/officeDocument/2006/relationships/vmlDrawing" Target="../drawings/vmlDrawing1.vml"/><Relationship Id="rId10" Type="http://schemas.openxmlformats.org/officeDocument/2006/relationships/printerSettings" Target="../printerSettings/printerSettings249.bin"/><Relationship Id="rId31" Type="http://schemas.openxmlformats.org/officeDocument/2006/relationships/printerSettings" Target="../printerSettings/printerSettings270.bin"/><Relationship Id="rId44" Type="http://schemas.openxmlformats.org/officeDocument/2006/relationships/printerSettings" Target="../printerSettings/printerSettings283.bin"/><Relationship Id="rId52" Type="http://schemas.openxmlformats.org/officeDocument/2006/relationships/printerSettings" Target="../printerSettings/printerSettings291.bin"/><Relationship Id="rId60" Type="http://schemas.openxmlformats.org/officeDocument/2006/relationships/control" Target="../activeX/activeX2.xml"/><Relationship Id="rId65" Type="http://schemas.openxmlformats.org/officeDocument/2006/relationships/image" Target="../media/image4.emf"/><Relationship Id="rId73" Type="http://schemas.openxmlformats.org/officeDocument/2006/relationships/control" Target="../activeX/activeX11.xml"/><Relationship Id="rId78" Type="http://schemas.openxmlformats.org/officeDocument/2006/relationships/control" Target="../activeX/activeX16.xml"/><Relationship Id="rId81" Type="http://schemas.openxmlformats.org/officeDocument/2006/relationships/control" Target="../activeX/activeX19.xml"/><Relationship Id="rId86" Type="http://schemas.openxmlformats.org/officeDocument/2006/relationships/control" Target="../activeX/activeX23.xml"/><Relationship Id="rId4" Type="http://schemas.openxmlformats.org/officeDocument/2006/relationships/printerSettings" Target="../printerSettings/printerSettings243.bin"/><Relationship Id="rId9" Type="http://schemas.openxmlformats.org/officeDocument/2006/relationships/printerSettings" Target="../printerSettings/printerSettings248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302.bin"/><Relationship Id="rId13" Type="http://schemas.openxmlformats.org/officeDocument/2006/relationships/printerSettings" Target="../printerSettings/printerSettings307.bin"/><Relationship Id="rId18" Type="http://schemas.openxmlformats.org/officeDocument/2006/relationships/printerSettings" Target="../printerSettings/printerSettings312.bin"/><Relationship Id="rId26" Type="http://schemas.openxmlformats.org/officeDocument/2006/relationships/printerSettings" Target="../printerSettings/printerSettings320.bin"/><Relationship Id="rId3" Type="http://schemas.openxmlformats.org/officeDocument/2006/relationships/printerSettings" Target="../printerSettings/printerSettings297.bin"/><Relationship Id="rId21" Type="http://schemas.openxmlformats.org/officeDocument/2006/relationships/printerSettings" Target="../printerSettings/printerSettings315.bin"/><Relationship Id="rId7" Type="http://schemas.openxmlformats.org/officeDocument/2006/relationships/printerSettings" Target="../printerSettings/printerSettings301.bin"/><Relationship Id="rId12" Type="http://schemas.openxmlformats.org/officeDocument/2006/relationships/printerSettings" Target="../printerSettings/printerSettings306.bin"/><Relationship Id="rId17" Type="http://schemas.openxmlformats.org/officeDocument/2006/relationships/printerSettings" Target="../printerSettings/printerSettings311.bin"/><Relationship Id="rId25" Type="http://schemas.openxmlformats.org/officeDocument/2006/relationships/printerSettings" Target="../printerSettings/printerSettings319.bin"/><Relationship Id="rId2" Type="http://schemas.openxmlformats.org/officeDocument/2006/relationships/printerSettings" Target="../printerSettings/printerSettings296.bin"/><Relationship Id="rId16" Type="http://schemas.openxmlformats.org/officeDocument/2006/relationships/printerSettings" Target="../printerSettings/printerSettings310.bin"/><Relationship Id="rId20" Type="http://schemas.openxmlformats.org/officeDocument/2006/relationships/printerSettings" Target="../printerSettings/printerSettings314.bin"/><Relationship Id="rId29" Type="http://schemas.openxmlformats.org/officeDocument/2006/relationships/comments" Target="../comments2.xml"/><Relationship Id="rId1" Type="http://schemas.openxmlformats.org/officeDocument/2006/relationships/printerSettings" Target="../printerSettings/printerSettings295.bin"/><Relationship Id="rId6" Type="http://schemas.openxmlformats.org/officeDocument/2006/relationships/printerSettings" Target="../printerSettings/printerSettings300.bin"/><Relationship Id="rId11" Type="http://schemas.openxmlformats.org/officeDocument/2006/relationships/printerSettings" Target="../printerSettings/printerSettings305.bin"/><Relationship Id="rId24" Type="http://schemas.openxmlformats.org/officeDocument/2006/relationships/printerSettings" Target="../printerSettings/printerSettings318.bin"/><Relationship Id="rId5" Type="http://schemas.openxmlformats.org/officeDocument/2006/relationships/printerSettings" Target="../printerSettings/printerSettings299.bin"/><Relationship Id="rId15" Type="http://schemas.openxmlformats.org/officeDocument/2006/relationships/printerSettings" Target="../printerSettings/printerSettings309.bin"/><Relationship Id="rId23" Type="http://schemas.openxmlformats.org/officeDocument/2006/relationships/printerSettings" Target="../printerSettings/printerSettings317.bin"/><Relationship Id="rId28" Type="http://schemas.openxmlformats.org/officeDocument/2006/relationships/vmlDrawing" Target="../drawings/vmlDrawing2.vml"/><Relationship Id="rId10" Type="http://schemas.openxmlformats.org/officeDocument/2006/relationships/printerSettings" Target="../printerSettings/printerSettings304.bin"/><Relationship Id="rId19" Type="http://schemas.openxmlformats.org/officeDocument/2006/relationships/printerSettings" Target="../printerSettings/printerSettings313.bin"/><Relationship Id="rId4" Type="http://schemas.openxmlformats.org/officeDocument/2006/relationships/printerSettings" Target="../printerSettings/printerSettings298.bin"/><Relationship Id="rId9" Type="http://schemas.openxmlformats.org/officeDocument/2006/relationships/printerSettings" Target="../printerSettings/printerSettings303.bin"/><Relationship Id="rId14" Type="http://schemas.openxmlformats.org/officeDocument/2006/relationships/printerSettings" Target="../printerSettings/printerSettings308.bin"/><Relationship Id="rId22" Type="http://schemas.openxmlformats.org/officeDocument/2006/relationships/printerSettings" Target="../printerSettings/printerSettings316.bin"/><Relationship Id="rId27" Type="http://schemas.openxmlformats.org/officeDocument/2006/relationships/printerSettings" Target="../printerSettings/printerSettings321.bin"/></Relationships>
</file>

<file path=xl/worksheets/_rels/sheet5.xml.rels><?xml version="1.0" encoding="UTF-8" standalone="yes"?>
<Relationships xmlns="http://schemas.openxmlformats.org/package/2006/relationships"><Relationship Id="rId13" Type="http://schemas.openxmlformats.org/officeDocument/2006/relationships/printerSettings" Target="../printerSettings/printerSettings334.bin"/><Relationship Id="rId18" Type="http://schemas.openxmlformats.org/officeDocument/2006/relationships/printerSettings" Target="../printerSettings/printerSettings339.bin"/><Relationship Id="rId26" Type="http://schemas.openxmlformats.org/officeDocument/2006/relationships/printerSettings" Target="../printerSettings/printerSettings347.bin"/><Relationship Id="rId39" Type="http://schemas.openxmlformats.org/officeDocument/2006/relationships/printerSettings" Target="../printerSettings/printerSettings360.bin"/><Relationship Id="rId21" Type="http://schemas.openxmlformats.org/officeDocument/2006/relationships/printerSettings" Target="../printerSettings/printerSettings342.bin"/><Relationship Id="rId34" Type="http://schemas.openxmlformats.org/officeDocument/2006/relationships/printerSettings" Target="../printerSettings/printerSettings355.bin"/><Relationship Id="rId42" Type="http://schemas.openxmlformats.org/officeDocument/2006/relationships/printerSettings" Target="../printerSettings/printerSettings363.bin"/><Relationship Id="rId47" Type="http://schemas.openxmlformats.org/officeDocument/2006/relationships/printerSettings" Target="../printerSettings/printerSettings368.bin"/><Relationship Id="rId50" Type="http://schemas.openxmlformats.org/officeDocument/2006/relationships/printerSettings" Target="../printerSettings/printerSettings371.bin"/><Relationship Id="rId55" Type="http://schemas.openxmlformats.org/officeDocument/2006/relationships/printerSettings" Target="../printerSettings/printerSettings376.bin"/><Relationship Id="rId7" Type="http://schemas.openxmlformats.org/officeDocument/2006/relationships/printerSettings" Target="../printerSettings/printerSettings328.bin"/><Relationship Id="rId12" Type="http://schemas.openxmlformats.org/officeDocument/2006/relationships/printerSettings" Target="../printerSettings/printerSettings333.bin"/><Relationship Id="rId17" Type="http://schemas.openxmlformats.org/officeDocument/2006/relationships/printerSettings" Target="../printerSettings/printerSettings338.bin"/><Relationship Id="rId25" Type="http://schemas.openxmlformats.org/officeDocument/2006/relationships/printerSettings" Target="../printerSettings/printerSettings346.bin"/><Relationship Id="rId33" Type="http://schemas.openxmlformats.org/officeDocument/2006/relationships/printerSettings" Target="../printerSettings/printerSettings354.bin"/><Relationship Id="rId38" Type="http://schemas.openxmlformats.org/officeDocument/2006/relationships/printerSettings" Target="../printerSettings/printerSettings359.bin"/><Relationship Id="rId46" Type="http://schemas.openxmlformats.org/officeDocument/2006/relationships/printerSettings" Target="../printerSettings/printerSettings367.bin"/><Relationship Id="rId59" Type="http://schemas.openxmlformats.org/officeDocument/2006/relationships/image" Target="../media/image8.emf"/><Relationship Id="rId2" Type="http://schemas.openxmlformats.org/officeDocument/2006/relationships/printerSettings" Target="../printerSettings/printerSettings323.bin"/><Relationship Id="rId16" Type="http://schemas.openxmlformats.org/officeDocument/2006/relationships/printerSettings" Target="../printerSettings/printerSettings337.bin"/><Relationship Id="rId20" Type="http://schemas.openxmlformats.org/officeDocument/2006/relationships/printerSettings" Target="../printerSettings/printerSettings341.bin"/><Relationship Id="rId29" Type="http://schemas.openxmlformats.org/officeDocument/2006/relationships/printerSettings" Target="../printerSettings/printerSettings350.bin"/><Relationship Id="rId41" Type="http://schemas.openxmlformats.org/officeDocument/2006/relationships/printerSettings" Target="../printerSettings/printerSettings362.bin"/><Relationship Id="rId54" Type="http://schemas.openxmlformats.org/officeDocument/2006/relationships/printerSettings" Target="../printerSettings/printerSettings375.bin"/><Relationship Id="rId1" Type="http://schemas.openxmlformats.org/officeDocument/2006/relationships/printerSettings" Target="../printerSettings/printerSettings322.bin"/><Relationship Id="rId6" Type="http://schemas.openxmlformats.org/officeDocument/2006/relationships/printerSettings" Target="../printerSettings/printerSettings327.bin"/><Relationship Id="rId11" Type="http://schemas.openxmlformats.org/officeDocument/2006/relationships/printerSettings" Target="../printerSettings/printerSettings332.bin"/><Relationship Id="rId24" Type="http://schemas.openxmlformats.org/officeDocument/2006/relationships/printerSettings" Target="../printerSettings/printerSettings345.bin"/><Relationship Id="rId32" Type="http://schemas.openxmlformats.org/officeDocument/2006/relationships/printerSettings" Target="../printerSettings/printerSettings353.bin"/><Relationship Id="rId37" Type="http://schemas.openxmlformats.org/officeDocument/2006/relationships/printerSettings" Target="../printerSettings/printerSettings358.bin"/><Relationship Id="rId40" Type="http://schemas.openxmlformats.org/officeDocument/2006/relationships/printerSettings" Target="../printerSettings/printerSettings361.bin"/><Relationship Id="rId45" Type="http://schemas.openxmlformats.org/officeDocument/2006/relationships/printerSettings" Target="../printerSettings/printerSettings366.bin"/><Relationship Id="rId53" Type="http://schemas.openxmlformats.org/officeDocument/2006/relationships/printerSettings" Target="../printerSettings/printerSettings374.bin"/><Relationship Id="rId58" Type="http://schemas.openxmlformats.org/officeDocument/2006/relationships/control" Target="../activeX/activeX28.xml"/><Relationship Id="rId5" Type="http://schemas.openxmlformats.org/officeDocument/2006/relationships/printerSettings" Target="../printerSettings/printerSettings326.bin"/><Relationship Id="rId15" Type="http://schemas.openxmlformats.org/officeDocument/2006/relationships/printerSettings" Target="../printerSettings/printerSettings336.bin"/><Relationship Id="rId23" Type="http://schemas.openxmlformats.org/officeDocument/2006/relationships/printerSettings" Target="../printerSettings/printerSettings344.bin"/><Relationship Id="rId28" Type="http://schemas.openxmlformats.org/officeDocument/2006/relationships/printerSettings" Target="../printerSettings/printerSettings349.bin"/><Relationship Id="rId36" Type="http://schemas.openxmlformats.org/officeDocument/2006/relationships/printerSettings" Target="../printerSettings/printerSettings357.bin"/><Relationship Id="rId49" Type="http://schemas.openxmlformats.org/officeDocument/2006/relationships/printerSettings" Target="../printerSettings/printerSettings370.bin"/><Relationship Id="rId57" Type="http://schemas.openxmlformats.org/officeDocument/2006/relationships/vmlDrawing" Target="../drawings/vmlDrawing3.vml"/><Relationship Id="rId10" Type="http://schemas.openxmlformats.org/officeDocument/2006/relationships/printerSettings" Target="../printerSettings/printerSettings331.bin"/><Relationship Id="rId19" Type="http://schemas.openxmlformats.org/officeDocument/2006/relationships/printerSettings" Target="../printerSettings/printerSettings340.bin"/><Relationship Id="rId31" Type="http://schemas.openxmlformats.org/officeDocument/2006/relationships/printerSettings" Target="../printerSettings/printerSettings352.bin"/><Relationship Id="rId44" Type="http://schemas.openxmlformats.org/officeDocument/2006/relationships/printerSettings" Target="../printerSettings/printerSettings365.bin"/><Relationship Id="rId52" Type="http://schemas.openxmlformats.org/officeDocument/2006/relationships/printerSettings" Target="../printerSettings/printerSettings373.bin"/><Relationship Id="rId4" Type="http://schemas.openxmlformats.org/officeDocument/2006/relationships/printerSettings" Target="../printerSettings/printerSettings325.bin"/><Relationship Id="rId9" Type="http://schemas.openxmlformats.org/officeDocument/2006/relationships/printerSettings" Target="../printerSettings/printerSettings330.bin"/><Relationship Id="rId14" Type="http://schemas.openxmlformats.org/officeDocument/2006/relationships/printerSettings" Target="../printerSettings/printerSettings335.bin"/><Relationship Id="rId22" Type="http://schemas.openxmlformats.org/officeDocument/2006/relationships/printerSettings" Target="../printerSettings/printerSettings343.bin"/><Relationship Id="rId27" Type="http://schemas.openxmlformats.org/officeDocument/2006/relationships/printerSettings" Target="../printerSettings/printerSettings348.bin"/><Relationship Id="rId30" Type="http://schemas.openxmlformats.org/officeDocument/2006/relationships/printerSettings" Target="../printerSettings/printerSettings351.bin"/><Relationship Id="rId35" Type="http://schemas.openxmlformats.org/officeDocument/2006/relationships/printerSettings" Target="../printerSettings/printerSettings356.bin"/><Relationship Id="rId43" Type="http://schemas.openxmlformats.org/officeDocument/2006/relationships/printerSettings" Target="../printerSettings/printerSettings364.bin"/><Relationship Id="rId48" Type="http://schemas.openxmlformats.org/officeDocument/2006/relationships/printerSettings" Target="../printerSettings/printerSettings369.bin"/><Relationship Id="rId56" Type="http://schemas.openxmlformats.org/officeDocument/2006/relationships/drawing" Target="../drawings/drawing2.xml"/><Relationship Id="rId8" Type="http://schemas.openxmlformats.org/officeDocument/2006/relationships/printerSettings" Target="../printerSettings/printerSettings329.bin"/><Relationship Id="rId51" Type="http://schemas.openxmlformats.org/officeDocument/2006/relationships/printerSettings" Target="../printerSettings/printerSettings372.bin"/><Relationship Id="rId3" Type="http://schemas.openxmlformats.org/officeDocument/2006/relationships/printerSettings" Target="../printerSettings/printerSettings324.bin"/></Relationships>
</file>

<file path=xl/worksheets/_rels/sheet6.xml.rels><?xml version="1.0" encoding="UTF-8" standalone="yes"?>
<Relationships xmlns="http://schemas.openxmlformats.org/package/2006/relationships"><Relationship Id="rId13" Type="http://schemas.openxmlformats.org/officeDocument/2006/relationships/printerSettings" Target="../printerSettings/printerSettings389.bin"/><Relationship Id="rId18" Type="http://schemas.openxmlformats.org/officeDocument/2006/relationships/printerSettings" Target="../printerSettings/printerSettings394.bin"/><Relationship Id="rId26" Type="http://schemas.openxmlformats.org/officeDocument/2006/relationships/printerSettings" Target="../printerSettings/printerSettings402.bin"/><Relationship Id="rId39" Type="http://schemas.openxmlformats.org/officeDocument/2006/relationships/printerSettings" Target="../printerSettings/printerSettings415.bin"/><Relationship Id="rId21" Type="http://schemas.openxmlformats.org/officeDocument/2006/relationships/printerSettings" Target="../printerSettings/printerSettings397.bin"/><Relationship Id="rId34" Type="http://schemas.openxmlformats.org/officeDocument/2006/relationships/printerSettings" Target="../printerSettings/printerSettings410.bin"/><Relationship Id="rId42" Type="http://schemas.openxmlformats.org/officeDocument/2006/relationships/printerSettings" Target="../printerSettings/printerSettings418.bin"/><Relationship Id="rId47" Type="http://schemas.openxmlformats.org/officeDocument/2006/relationships/printerSettings" Target="../printerSettings/printerSettings423.bin"/><Relationship Id="rId50" Type="http://schemas.openxmlformats.org/officeDocument/2006/relationships/printerSettings" Target="../printerSettings/printerSettings426.bin"/><Relationship Id="rId55" Type="http://schemas.openxmlformats.org/officeDocument/2006/relationships/printerSettings" Target="../printerSettings/printerSettings431.bin"/><Relationship Id="rId7" Type="http://schemas.openxmlformats.org/officeDocument/2006/relationships/printerSettings" Target="../printerSettings/printerSettings383.bin"/><Relationship Id="rId12" Type="http://schemas.openxmlformats.org/officeDocument/2006/relationships/printerSettings" Target="../printerSettings/printerSettings388.bin"/><Relationship Id="rId17" Type="http://schemas.openxmlformats.org/officeDocument/2006/relationships/printerSettings" Target="../printerSettings/printerSettings393.bin"/><Relationship Id="rId25" Type="http://schemas.openxmlformats.org/officeDocument/2006/relationships/printerSettings" Target="../printerSettings/printerSettings401.bin"/><Relationship Id="rId33" Type="http://schemas.openxmlformats.org/officeDocument/2006/relationships/printerSettings" Target="../printerSettings/printerSettings409.bin"/><Relationship Id="rId38" Type="http://schemas.openxmlformats.org/officeDocument/2006/relationships/printerSettings" Target="../printerSettings/printerSettings414.bin"/><Relationship Id="rId46" Type="http://schemas.openxmlformats.org/officeDocument/2006/relationships/printerSettings" Target="../printerSettings/printerSettings422.bin"/><Relationship Id="rId2" Type="http://schemas.openxmlformats.org/officeDocument/2006/relationships/printerSettings" Target="../printerSettings/printerSettings378.bin"/><Relationship Id="rId16" Type="http://schemas.openxmlformats.org/officeDocument/2006/relationships/printerSettings" Target="../printerSettings/printerSettings392.bin"/><Relationship Id="rId20" Type="http://schemas.openxmlformats.org/officeDocument/2006/relationships/printerSettings" Target="../printerSettings/printerSettings396.bin"/><Relationship Id="rId29" Type="http://schemas.openxmlformats.org/officeDocument/2006/relationships/printerSettings" Target="../printerSettings/printerSettings405.bin"/><Relationship Id="rId41" Type="http://schemas.openxmlformats.org/officeDocument/2006/relationships/printerSettings" Target="../printerSettings/printerSettings417.bin"/><Relationship Id="rId54" Type="http://schemas.openxmlformats.org/officeDocument/2006/relationships/printerSettings" Target="../printerSettings/printerSettings430.bin"/><Relationship Id="rId1" Type="http://schemas.openxmlformats.org/officeDocument/2006/relationships/printerSettings" Target="../printerSettings/printerSettings377.bin"/><Relationship Id="rId6" Type="http://schemas.openxmlformats.org/officeDocument/2006/relationships/printerSettings" Target="../printerSettings/printerSettings382.bin"/><Relationship Id="rId11" Type="http://schemas.openxmlformats.org/officeDocument/2006/relationships/printerSettings" Target="../printerSettings/printerSettings387.bin"/><Relationship Id="rId24" Type="http://schemas.openxmlformats.org/officeDocument/2006/relationships/printerSettings" Target="../printerSettings/printerSettings400.bin"/><Relationship Id="rId32" Type="http://schemas.openxmlformats.org/officeDocument/2006/relationships/printerSettings" Target="../printerSettings/printerSettings408.bin"/><Relationship Id="rId37" Type="http://schemas.openxmlformats.org/officeDocument/2006/relationships/printerSettings" Target="../printerSettings/printerSettings413.bin"/><Relationship Id="rId40" Type="http://schemas.openxmlformats.org/officeDocument/2006/relationships/printerSettings" Target="../printerSettings/printerSettings416.bin"/><Relationship Id="rId45" Type="http://schemas.openxmlformats.org/officeDocument/2006/relationships/printerSettings" Target="../printerSettings/printerSettings421.bin"/><Relationship Id="rId53" Type="http://schemas.openxmlformats.org/officeDocument/2006/relationships/printerSettings" Target="../printerSettings/printerSettings429.bin"/><Relationship Id="rId5" Type="http://schemas.openxmlformats.org/officeDocument/2006/relationships/printerSettings" Target="../printerSettings/printerSettings381.bin"/><Relationship Id="rId15" Type="http://schemas.openxmlformats.org/officeDocument/2006/relationships/printerSettings" Target="../printerSettings/printerSettings391.bin"/><Relationship Id="rId23" Type="http://schemas.openxmlformats.org/officeDocument/2006/relationships/printerSettings" Target="../printerSettings/printerSettings399.bin"/><Relationship Id="rId28" Type="http://schemas.openxmlformats.org/officeDocument/2006/relationships/printerSettings" Target="../printerSettings/printerSettings404.bin"/><Relationship Id="rId36" Type="http://schemas.openxmlformats.org/officeDocument/2006/relationships/printerSettings" Target="../printerSettings/printerSettings412.bin"/><Relationship Id="rId49" Type="http://schemas.openxmlformats.org/officeDocument/2006/relationships/printerSettings" Target="../printerSettings/printerSettings425.bin"/><Relationship Id="rId10" Type="http://schemas.openxmlformats.org/officeDocument/2006/relationships/printerSettings" Target="../printerSettings/printerSettings386.bin"/><Relationship Id="rId19" Type="http://schemas.openxmlformats.org/officeDocument/2006/relationships/printerSettings" Target="../printerSettings/printerSettings395.bin"/><Relationship Id="rId31" Type="http://schemas.openxmlformats.org/officeDocument/2006/relationships/printerSettings" Target="../printerSettings/printerSettings407.bin"/><Relationship Id="rId44" Type="http://schemas.openxmlformats.org/officeDocument/2006/relationships/printerSettings" Target="../printerSettings/printerSettings420.bin"/><Relationship Id="rId52" Type="http://schemas.openxmlformats.org/officeDocument/2006/relationships/printerSettings" Target="../printerSettings/printerSettings428.bin"/><Relationship Id="rId4" Type="http://schemas.openxmlformats.org/officeDocument/2006/relationships/printerSettings" Target="../printerSettings/printerSettings380.bin"/><Relationship Id="rId9" Type="http://schemas.openxmlformats.org/officeDocument/2006/relationships/printerSettings" Target="../printerSettings/printerSettings385.bin"/><Relationship Id="rId14" Type="http://schemas.openxmlformats.org/officeDocument/2006/relationships/printerSettings" Target="../printerSettings/printerSettings390.bin"/><Relationship Id="rId22" Type="http://schemas.openxmlformats.org/officeDocument/2006/relationships/printerSettings" Target="../printerSettings/printerSettings398.bin"/><Relationship Id="rId27" Type="http://schemas.openxmlformats.org/officeDocument/2006/relationships/printerSettings" Target="../printerSettings/printerSettings403.bin"/><Relationship Id="rId30" Type="http://schemas.openxmlformats.org/officeDocument/2006/relationships/printerSettings" Target="../printerSettings/printerSettings406.bin"/><Relationship Id="rId35" Type="http://schemas.openxmlformats.org/officeDocument/2006/relationships/printerSettings" Target="../printerSettings/printerSettings411.bin"/><Relationship Id="rId43" Type="http://schemas.openxmlformats.org/officeDocument/2006/relationships/printerSettings" Target="../printerSettings/printerSettings419.bin"/><Relationship Id="rId48" Type="http://schemas.openxmlformats.org/officeDocument/2006/relationships/printerSettings" Target="../printerSettings/printerSettings424.bin"/><Relationship Id="rId8" Type="http://schemas.openxmlformats.org/officeDocument/2006/relationships/printerSettings" Target="../printerSettings/printerSettings384.bin"/><Relationship Id="rId51" Type="http://schemas.openxmlformats.org/officeDocument/2006/relationships/printerSettings" Target="../printerSettings/printerSettings427.bin"/><Relationship Id="rId3" Type="http://schemas.openxmlformats.org/officeDocument/2006/relationships/printerSettings" Target="../printerSettings/printerSettings379.bin"/></Relationships>
</file>

<file path=xl/worksheets/_rels/sheet7.xml.rels><?xml version="1.0" encoding="UTF-8" standalone="yes"?>
<Relationships xmlns="http://schemas.openxmlformats.org/package/2006/relationships"><Relationship Id="rId26" Type="http://schemas.openxmlformats.org/officeDocument/2006/relationships/printerSettings" Target="../printerSettings/printerSettings457.bin"/><Relationship Id="rId21" Type="http://schemas.openxmlformats.org/officeDocument/2006/relationships/printerSettings" Target="../printerSettings/printerSettings452.bin"/><Relationship Id="rId42" Type="http://schemas.openxmlformats.org/officeDocument/2006/relationships/printerSettings" Target="../printerSettings/printerSettings473.bin"/><Relationship Id="rId47" Type="http://schemas.openxmlformats.org/officeDocument/2006/relationships/printerSettings" Target="../printerSettings/printerSettings478.bin"/><Relationship Id="rId63" Type="http://schemas.openxmlformats.org/officeDocument/2006/relationships/printerSettings" Target="../printerSettings/printerSettings494.bin"/><Relationship Id="rId68" Type="http://schemas.openxmlformats.org/officeDocument/2006/relationships/printerSettings" Target="../printerSettings/printerSettings499.bin"/><Relationship Id="rId84" Type="http://schemas.openxmlformats.org/officeDocument/2006/relationships/printerSettings" Target="../printerSettings/printerSettings515.bin"/><Relationship Id="rId89" Type="http://schemas.openxmlformats.org/officeDocument/2006/relationships/printerSettings" Target="../printerSettings/printerSettings520.bin"/><Relationship Id="rId7" Type="http://schemas.openxmlformats.org/officeDocument/2006/relationships/printerSettings" Target="../printerSettings/printerSettings438.bin"/><Relationship Id="rId71" Type="http://schemas.openxmlformats.org/officeDocument/2006/relationships/printerSettings" Target="../printerSettings/printerSettings502.bin"/><Relationship Id="rId92" Type="http://schemas.openxmlformats.org/officeDocument/2006/relationships/printerSettings" Target="../printerSettings/printerSettings523.bin"/><Relationship Id="rId2" Type="http://schemas.openxmlformats.org/officeDocument/2006/relationships/printerSettings" Target="../printerSettings/printerSettings433.bin"/><Relationship Id="rId16" Type="http://schemas.openxmlformats.org/officeDocument/2006/relationships/printerSettings" Target="../printerSettings/printerSettings447.bin"/><Relationship Id="rId29" Type="http://schemas.openxmlformats.org/officeDocument/2006/relationships/printerSettings" Target="../printerSettings/printerSettings460.bin"/><Relationship Id="rId11" Type="http://schemas.openxmlformats.org/officeDocument/2006/relationships/printerSettings" Target="../printerSettings/printerSettings442.bin"/><Relationship Id="rId24" Type="http://schemas.openxmlformats.org/officeDocument/2006/relationships/printerSettings" Target="../printerSettings/printerSettings455.bin"/><Relationship Id="rId32" Type="http://schemas.openxmlformats.org/officeDocument/2006/relationships/printerSettings" Target="../printerSettings/printerSettings463.bin"/><Relationship Id="rId37" Type="http://schemas.openxmlformats.org/officeDocument/2006/relationships/printerSettings" Target="../printerSettings/printerSettings468.bin"/><Relationship Id="rId40" Type="http://schemas.openxmlformats.org/officeDocument/2006/relationships/printerSettings" Target="../printerSettings/printerSettings471.bin"/><Relationship Id="rId45" Type="http://schemas.openxmlformats.org/officeDocument/2006/relationships/printerSettings" Target="../printerSettings/printerSettings476.bin"/><Relationship Id="rId53" Type="http://schemas.openxmlformats.org/officeDocument/2006/relationships/printerSettings" Target="../printerSettings/printerSettings484.bin"/><Relationship Id="rId58" Type="http://schemas.openxmlformats.org/officeDocument/2006/relationships/printerSettings" Target="../printerSettings/printerSettings489.bin"/><Relationship Id="rId66" Type="http://schemas.openxmlformats.org/officeDocument/2006/relationships/printerSettings" Target="../printerSettings/printerSettings497.bin"/><Relationship Id="rId74" Type="http://schemas.openxmlformats.org/officeDocument/2006/relationships/printerSettings" Target="../printerSettings/printerSettings505.bin"/><Relationship Id="rId79" Type="http://schemas.openxmlformats.org/officeDocument/2006/relationships/printerSettings" Target="../printerSettings/printerSettings510.bin"/><Relationship Id="rId87" Type="http://schemas.openxmlformats.org/officeDocument/2006/relationships/printerSettings" Target="../printerSettings/printerSettings518.bin"/><Relationship Id="rId102" Type="http://schemas.openxmlformats.org/officeDocument/2006/relationships/printerSettings" Target="../printerSettings/printerSettings533.bin"/><Relationship Id="rId5" Type="http://schemas.openxmlformats.org/officeDocument/2006/relationships/printerSettings" Target="../printerSettings/printerSettings436.bin"/><Relationship Id="rId61" Type="http://schemas.openxmlformats.org/officeDocument/2006/relationships/printerSettings" Target="../printerSettings/printerSettings492.bin"/><Relationship Id="rId82" Type="http://schemas.openxmlformats.org/officeDocument/2006/relationships/printerSettings" Target="../printerSettings/printerSettings513.bin"/><Relationship Id="rId90" Type="http://schemas.openxmlformats.org/officeDocument/2006/relationships/printerSettings" Target="../printerSettings/printerSettings521.bin"/><Relationship Id="rId95" Type="http://schemas.openxmlformats.org/officeDocument/2006/relationships/printerSettings" Target="../printerSettings/printerSettings526.bin"/><Relationship Id="rId19" Type="http://schemas.openxmlformats.org/officeDocument/2006/relationships/printerSettings" Target="../printerSettings/printerSettings450.bin"/><Relationship Id="rId14" Type="http://schemas.openxmlformats.org/officeDocument/2006/relationships/printerSettings" Target="../printerSettings/printerSettings445.bin"/><Relationship Id="rId22" Type="http://schemas.openxmlformats.org/officeDocument/2006/relationships/printerSettings" Target="../printerSettings/printerSettings453.bin"/><Relationship Id="rId27" Type="http://schemas.openxmlformats.org/officeDocument/2006/relationships/printerSettings" Target="../printerSettings/printerSettings458.bin"/><Relationship Id="rId30" Type="http://schemas.openxmlformats.org/officeDocument/2006/relationships/printerSettings" Target="../printerSettings/printerSettings461.bin"/><Relationship Id="rId35" Type="http://schemas.openxmlformats.org/officeDocument/2006/relationships/printerSettings" Target="../printerSettings/printerSettings466.bin"/><Relationship Id="rId43" Type="http://schemas.openxmlformats.org/officeDocument/2006/relationships/printerSettings" Target="../printerSettings/printerSettings474.bin"/><Relationship Id="rId48" Type="http://schemas.openxmlformats.org/officeDocument/2006/relationships/printerSettings" Target="../printerSettings/printerSettings479.bin"/><Relationship Id="rId56" Type="http://schemas.openxmlformats.org/officeDocument/2006/relationships/printerSettings" Target="../printerSettings/printerSettings487.bin"/><Relationship Id="rId64" Type="http://schemas.openxmlformats.org/officeDocument/2006/relationships/printerSettings" Target="../printerSettings/printerSettings495.bin"/><Relationship Id="rId69" Type="http://schemas.openxmlformats.org/officeDocument/2006/relationships/printerSettings" Target="../printerSettings/printerSettings500.bin"/><Relationship Id="rId77" Type="http://schemas.openxmlformats.org/officeDocument/2006/relationships/printerSettings" Target="../printerSettings/printerSettings508.bin"/><Relationship Id="rId100" Type="http://schemas.openxmlformats.org/officeDocument/2006/relationships/printerSettings" Target="../printerSettings/printerSettings531.bin"/><Relationship Id="rId105" Type="http://schemas.openxmlformats.org/officeDocument/2006/relationships/printerSettings" Target="../printerSettings/printerSettings536.bin"/><Relationship Id="rId8" Type="http://schemas.openxmlformats.org/officeDocument/2006/relationships/printerSettings" Target="../printerSettings/printerSettings439.bin"/><Relationship Id="rId51" Type="http://schemas.openxmlformats.org/officeDocument/2006/relationships/printerSettings" Target="../printerSettings/printerSettings482.bin"/><Relationship Id="rId72" Type="http://schemas.openxmlformats.org/officeDocument/2006/relationships/printerSettings" Target="../printerSettings/printerSettings503.bin"/><Relationship Id="rId80" Type="http://schemas.openxmlformats.org/officeDocument/2006/relationships/printerSettings" Target="../printerSettings/printerSettings511.bin"/><Relationship Id="rId85" Type="http://schemas.openxmlformats.org/officeDocument/2006/relationships/printerSettings" Target="../printerSettings/printerSettings516.bin"/><Relationship Id="rId93" Type="http://schemas.openxmlformats.org/officeDocument/2006/relationships/printerSettings" Target="../printerSettings/printerSettings524.bin"/><Relationship Id="rId98" Type="http://schemas.openxmlformats.org/officeDocument/2006/relationships/printerSettings" Target="../printerSettings/printerSettings529.bin"/><Relationship Id="rId3" Type="http://schemas.openxmlformats.org/officeDocument/2006/relationships/printerSettings" Target="../printerSettings/printerSettings434.bin"/><Relationship Id="rId12" Type="http://schemas.openxmlformats.org/officeDocument/2006/relationships/printerSettings" Target="../printerSettings/printerSettings443.bin"/><Relationship Id="rId17" Type="http://schemas.openxmlformats.org/officeDocument/2006/relationships/printerSettings" Target="../printerSettings/printerSettings448.bin"/><Relationship Id="rId25" Type="http://schemas.openxmlformats.org/officeDocument/2006/relationships/printerSettings" Target="../printerSettings/printerSettings456.bin"/><Relationship Id="rId33" Type="http://schemas.openxmlformats.org/officeDocument/2006/relationships/printerSettings" Target="../printerSettings/printerSettings464.bin"/><Relationship Id="rId38" Type="http://schemas.openxmlformats.org/officeDocument/2006/relationships/printerSettings" Target="../printerSettings/printerSettings469.bin"/><Relationship Id="rId46" Type="http://schemas.openxmlformats.org/officeDocument/2006/relationships/printerSettings" Target="../printerSettings/printerSettings477.bin"/><Relationship Id="rId59" Type="http://schemas.openxmlformats.org/officeDocument/2006/relationships/printerSettings" Target="../printerSettings/printerSettings490.bin"/><Relationship Id="rId67" Type="http://schemas.openxmlformats.org/officeDocument/2006/relationships/printerSettings" Target="../printerSettings/printerSettings498.bin"/><Relationship Id="rId103" Type="http://schemas.openxmlformats.org/officeDocument/2006/relationships/printerSettings" Target="../printerSettings/printerSettings534.bin"/><Relationship Id="rId20" Type="http://schemas.openxmlformats.org/officeDocument/2006/relationships/printerSettings" Target="../printerSettings/printerSettings451.bin"/><Relationship Id="rId41" Type="http://schemas.openxmlformats.org/officeDocument/2006/relationships/printerSettings" Target="../printerSettings/printerSettings472.bin"/><Relationship Id="rId54" Type="http://schemas.openxmlformats.org/officeDocument/2006/relationships/printerSettings" Target="../printerSettings/printerSettings485.bin"/><Relationship Id="rId62" Type="http://schemas.openxmlformats.org/officeDocument/2006/relationships/printerSettings" Target="../printerSettings/printerSettings493.bin"/><Relationship Id="rId70" Type="http://schemas.openxmlformats.org/officeDocument/2006/relationships/printerSettings" Target="../printerSettings/printerSettings501.bin"/><Relationship Id="rId75" Type="http://schemas.openxmlformats.org/officeDocument/2006/relationships/printerSettings" Target="../printerSettings/printerSettings506.bin"/><Relationship Id="rId83" Type="http://schemas.openxmlformats.org/officeDocument/2006/relationships/printerSettings" Target="../printerSettings/printerSettings514.bin"/><Relationship Id="rId88" Type="http://schemas.openxmlformats.org/officeDocument/2006/relationships/printerSettings" Target="../printerSettings/printerSettings519.bin"/><Relationship Id="rId91" Type="http://schemas.openxmlformats.org/officeDocument/2006/relationships/printerSettings" Target="../printerSettings/printerSettings522.bin"/><Relationship Id="rId96" Type="http://schemas.openxmlformats.org/officeDocument/2006/relationships/printerSettings" Target="../printerSettings/printerSettings527.bin"/><Relationship Id="rId1" Type="http://schemas.openxmlformats.org/officeDocument/2006/relationships/printerSettings" Target="../printerSettings/printerSettings432.bin"/><Relationship Id="rId6" Type="http://schemas.openxmlformats.org/officeDocument/2006/relationships/printerSettings" Target="../printerSettings/printerSettings437.bin"/><Relationship Id="rId15" Type="http://schemas.openxmlformats.org/officeDocument/2006/relationships/printerSettings" Target="../printerSettings/printerSettings446.bin"/><Relationship Id="rId23" Type="http://schemas.openxmlformats.org/officeDocument/2006/relationships/printerSettings" Target="../printerSettings/printerSettings454.bin"/><Relationship Id="rId28" Type="http://schemas.openxmlformats.org/officeDocument/2006/relationships/printerSettings" Target="../printerSettings/printerSettings459.bin"/><Relationship Id="rId36" Type="http://schemas.openxmlformats.org/officeDocument/2006/relationships/printerSettings" Target="../printerSettings/printerSettings467.bin"/><Relationship Id="rId49" Type="http://schemas.openxmlformats.org/officeDocument/2006/relationships/printerSettings" Target="../printerSettings/printerSettings480.bin"/><Relationship Id="rId57" Type="http://schemas.openxmlformats.org/officeDocument/2006/relationships/printerSettings" Target="../printerSettings/printerSettings488.bin"/><Relationship Id="rId10" Type="http://schemas.openxmlformats.org/officeDocument/2006/relationships/printerSettings" Target="../printerSettings/printerSettings441.bin"/><Relationship Id="rId31" Type="http://schemas.openxmlformats.org/officeDocument/2006/relationships/printerSettings" Target="../printerSettings/printerSettings462.bin"/><Relationship Id="rId44" Type="http://schemas.openxmlformats.org/officeDocument/2006/relationships/printerSettings" Target="../printerSettings/printerSettings475.bin"/><Relationship Id="rId52" Type="http://schemas.openxmlformats.org/officeDocument/2006/relationships/printerSettings" Target="../printerSettings/printerSettings483.bin"/><Relationship Id="rId60" Type="http://schemas.openxmlformats.org/officeDocument/2006/relationships/printerSettings" Target="../printerSettings/printerSettings491.bin"/><Relationship Id="rId65" Type="http://schemas.openxmlformats.org/officeDocument/2006/relationships/printerSettings" Target="../printerSettings/printerSettings496.bin"/><Relationship Id="rId73" Type="http://schemas.openxmlformats.org/officeDocument/2006/relationships/printerSettings" Target="../printerSettings/printerSettings504.bin"/><Relationship Id="rId78" Type="http://schemas.openxmlformats.org/officeDocument/2006/relationships/printerSettings" Target="../printerSettings/printerSettings509.bin"/><Relationship Id="rId81" Type="http://schemas.openxmlformats.org/officeDocument/2006/relationships/printerSettings" Target="../printerSettings/printerSettings512.bin"/><Relationship Id="rId86" Type="http://schemas.openxmlformats.org/officeDocument/2006/relationships/printerSettings" Target="../printerSettings/printerSettings517.bin"/><Relationship Id="rId94" Type="http://schemas.openxmlformats.org/officeDocument/2006/relationships/printerSettings" Target="../printerSettings/printerSettings525.bin"/><Relationship Id="rId99" Type="http://schemas.openxmlformats.org/officeDocument/2006/relationships/printerSettings" Target="../printerSettings/printerSettings530.bin"/><Relationship Id="rId101" Type="http://schemas.openxmlformats.org/officeDocument/2006/relationships/printerSettings" Target="../printerSettings/printerSettings532.bin"/><Relationship Id="rId4" Type="http://schemas.openxmlformats.org/officeDocument/2006/relationships/printerSettings" Target="../printerSettings/printerSettings435.bin"/><Relationship Id="rId9" Type="http://schemas.openxmlformats.org/officeDocument/2006/relationships/printerSettings" Target="../printerSettings/printerSettings440.bin"/><Relationship Id="rId13" Type="http://schemas.openxmlformats.org/officeDocument/2006/relationships/printerSettings" Target="../printerSettings/printerSettings444.bin"/><Relationship Id="rId18" Type="http://schemas.openxmlformats.org/officeDocument/2006/relationships/printerSettings" Target="../printerSettings/printerSettings449.bin"/><Relationship Id="rId39" Type="http://schemas.openxmlformats.org/officeDocument/2006/relationships/printerSettings" Target="../printerSettings/printerSettings470.bin"/><Relationship Id="rId34" Type="http://schemas.openxmlformats.org/officeDocument/2006/relationships/printerSettings" Target="../printerSettings/printerSettings465.bin"/><Relationship Id="rId50" Type="http://schemas.openxmlformats.org/officeDocument/2006/relationships/printerSettings" Target="../printerSettings/printerSettings481.bin"/><Relationship Id="rId55" Type="http://schemas.openxmlformats.org/officeDocument/2006/relationships/printerSettings" Target="../printerSettings/printerSettings486.bin"/><Relationship Id="rId76" Type="http://schemas.openxmlformats.org/officeDocument/2006/relationships/printerSettings" Target="../printerSettings/printerSettings507.bin"/><Relationship Id="rId97" Type="http://schemas.openxmlformats.org/officeDocument/2006/relationships/printerSettings" Target="../printerSettings/printerSettings528.bin"/><Relationship Id="rId104" Type="http://schemas.openxmlformats.org/officeDocument/2006/relationships/printerSettings" Target="../printerSettings/printerSettings535.bin"/></Relationships>
</file>

<file path=xl/worksheets/_rels/sheet8.xml.rels><?xml version="1.0" encoding="UTF-8" standalone="yes"?>
<Relationships xmlns="http://schemas.openxmlformats.org/package/2006/relationships"><Relationship Id="rId13" Type="http://schemas.openxmlformats.org/officeDocument/2006/relationships/printerSettings" Target="../printerSettings/printerSettings549.bin"/><Relationship Id="rId18" Type="http://schemas.openxmlformats.org/officeDocument/2006/relationships/printerSettings" Target="../printerSettings/printerSettings554.bin"/><Relationship Id="rId26" Type="http://schemas.openxmlformats.org/officeDocument/2006/relationships/printerSettings" Target="../printerSettings/printerSettings562.bin"/><Relationship Id="rId39" Type="http://schemas.openxmlformats.org/officeDocument/2006/relationships/printerSettings" Target="../printerSettings/printerSettings575.bin"/><Relationship Id="rId21" Type="http://schemas.openxmlformats.org/officeDocument/2006/relationships/printerSettings" Target="../printerSettings/printerSettings557.bin"/><Relationship Id="rId34" Type="http://schemas.openxmlformats.org/officeDocument/2006/relationships/printerSettings" Target="../printerSettings/printerSettings570.bin"/><Relationship Id="rId42" Type="http://schemas.openxmlformats.org/officeDocument/2006/relationships/printerSettings" Target="../printerSettings/printerSettings578.bin"/><Relationship Id="rId47" Type="http://schemas.openxmlformats.org/officeDocument/2006/relationships/printerSettings" Target="../printerSettings/printerSettings583.bin"/><Relationship Id="rId50" Type="http://schemas.openxmlformats.org/officeDocument/2006/relationships/printerSettings" Target="../printerSettings/printerSettings586.bin"/><Relationship Id="rId55" Type="http://schemas.openxmlformats.org/officeDocument/2006/relationships/printerSettings" Target="../printerSettings/printerSettings591.bin"/><Relationship Id="rId7" Type="http://schemas.openxmlformats.org/officeDocument/2006/relationships/printerSettings" Target="../printerSettings/printerSettings543.bin"/><Relationship Id="rId12" Type="http://schemas.openxmlformats.org/officeDocument/2006/relationships/printerSettings" Target="../printerSettings/printerSettings548.bin"/><Relationship Id="rId17" Type="http://schemas.openxmlformats.org/officeDocument/2006/relationships/printerSettings" Target="../printerSettings/printerSettings553.bin"/><Relationship Id="rId25" Type="http://schemas.openxmlformats.org/officeDocument/2006/relationships/printerSettings" Target="../printerSettings/printerSettings561.bin"/><Relationship Id="rId33" Type="http://schemas.openxmlformats.org/officeDocument/2006/relationships/printerSettings" Target="../printerSettings/printerSettings569.bin"/><Relationship Id="rId38" Type="http://schemas.openxmlformats.org/officeDocument/2006/relationships/printerSettings" Target="../printerSettings/printerSettings574.bin"/><Relationship Id="rId46" Type="http://schemas.openxmlformats.org/officeDocument/2006/relationships/printerSettings" Target="../printerSettings/printerSettings582.bin"/><Relationship Id="rId2" Type="http://schemas.openxmlformats.org/officeDocument/2006/relationships/printerSettings" Target="../printerSettings/printerSettings538.bin"/><Relationship Id="rId16" Type="http://schemas.openxmlformats.org/officeDocument/2006/relationships/printerSettings" Target="../printerSettings/printerSettings552.bin"/><Relationship Id="rId20" Type="http://schemas.openxmlformats.org/officeDocument/2006/relationships/printerSettings" Target="../printerSettings/printerSettings556.bin"/><Relationship Id="rId29" Type="http://schemas.openxmlformats.org/officeDocument/2006/relationships/printerSettings" Target="../printerSettings/printerSettings565.bin"/><Relationship Id="rId41" Type="http://schemas.openxmlformats.org/officeDocument/2006/relationships/printerSettings" Target="../printerSettings/printerSettings577.bin"/><Relationship Id="rId54" Type="http://schemas.openxmlformats.org/officeDocument/2006/relationships/printerSettings" Target="../printerSettings/printerSettings590.bin"/><Relationship Id="rId1" Type="http://schemas.openxmlformats.org/officeDocument/2006/relationships/printerSettings" Target="../printerSettings/printerSettings537.bin"/><Relationship Id="rId6" Type="http://schemas.openxmlformats.org/officeDocument/2006/relationships/printerSettings" Target="../printerSettings/printerSettings542.bin"/><Relationship Id="rId11" Type="http://schemas.openxmlformats.org/officeDocument/2006/relationships/printerSettings" Target="../printerSettings/printerSettings547.bin"/><Relationship Id="rId24" Type="http://schemas.openxmlformats.org/officeDocument/2006/relationships/printerSettings" Target="../printerSettings/printerSettings560.bin"/><Relationship Id="rId32" Type="http://schemas.openxmlformats.org/officeDocument/2006/relationships/printerSettings" Target="../printerSettings/printerSettings568.bin"/><Relationship Id="rId37" Type="http://schemas.openxmlformats.org/officeDocument/2006/relationships/printerSettings" Target="../printerSettings/printerSettings573.bin"/><Relationship Id="rId40" Type="http://schemas.openxmlformats.org/officeDocument/2006/relationships/printerSettings" Target="../printerSettings/printerSettings576.bin"/><Relationship Id="rId45" Type="http://schemas.openxmlformats.org/officeDocument/2006/relationships/printerSettings" Target="../printerSettings/printerSettings581.bin"/><Relationship Id="rId53" Type="http://schemas.openxmlformats.org/officeDocument/2006/relationships/printerSettings" Target="../printerSettings/printerSettings589.bin"/><Relationship Id="rId5" Type="http://schemas.openxmlformats.org/officeDocument/2006/relationships/printerSettings" Target="../printerSettings/printerSettings541.bin"/><Relationship Id="rId15" Type="http://schemas.openxmlformats.org/officeDocument/2006/relationships/printerSettings" Target="../printerSettings/printerSettings551.bin"/><Relationship Id="rId23" Type="http://schemas.openxmlformats.org/officeDocument/2006/relationships/printerSettings" Target="../printerSettings/printerSettings559.bin"/><Relationship Id="rId28" Type="http://schemas.openxmlformats.org/officeDocument/2006/relationships/printerSettings" Target="../printerSettings/printerSettings564.bin"/><Relationship Id="rId36" Type="http://schemas.openxmlformats.org/officeDocument/2006/relationships/printerSettings" Target="../printerSettings/printerSettings572.bin"/><Relationship Id="rId49" Type="http://schemas.openxmlformats.org/officeDocument/2006/relationships/printerSettings" Target="../printerSettings/printerSettings585.bin"/><Relationship Id="rId10" Type="http://schemas.openxmlformats.org/officeDocument/2006/relationships/printerSettings" Target="../printerSettings/printerSettings546.bin"/><Relationship Id="rId19" Type="http://schemas.openxmlformats.org/officeDocument/2006/relationships/printerSettings" Target="../printerSettings/printerSettings555.bin"/><Relationship Id="rId31" Type="http://schemas.openxmlformats.org/officeDocument/2006/relationships/printerSettings" Target="../printerSettings/printerSettings567.bin"/><Relationship Id="rId44" Type="http://schemas.openxmlformats.org/officeDocument/2006/relationships/printerSettings" Target="../printerSettings/printerSettings580.bin"/><Relationship Id="rId52" Type="http://schemas.openxmlformats.org/officeDocument/2006/relationships/printerSettings" Target="../printerSettings/printerSettings588.bin"/><Relationship Id="rId4" Type="http://schemas.openxmlformats.org/officeDocument/2006/relationships/printerSettings" Target="../printerSettings/printerSettings540.bin"/><Relationship Id="rId9" Type="http://schemas.openxmlformats.org/officeDocument/2006/relationships/printerSettings" Target="../printerSettings/printerSettings545.bin"/><Relationship Id="rId14" Type="http://schemas.openxmlformats.org/officeDocument/2006/relationships/printerSettings" Target="../printerSettings/printerSettings550.bin"/><Relationship Id="rId22" Type="http://schemas.openxmlformats.org/officeDocument/2006/relationships/printerSettings" Target="../printerSettings/printerSettings558.bin"/><Relationship Id="rId27" Type="http://schemas.openxmlformats.org/officeDocument/2006/relationships/printerSettings" Target="../printerSettings/printerSettings563.bin"/><Relationship Id="rId30" Type="http://schemas.openxmlformats.org/officeDocument/2006/relationships/printerSettings" Target="../printerSettings/printerSettings566.bin"/><Relationship Id="rId35" Type="http://schemas.openxmlformats.org/officeDocument/2006/relationships/printerSettings" Target="../printerSettings/printerSettings571.bin"/><Relationship Id="rId43" Type="http://schemas.openxmlformats.org/officeDocument/2006/relationships/printerSettings" Target="../printerSettings/printerSettings579.bin"/><Relationship Id="rId48" Type="http://schemas.openxmlformats.org/officeDocument/2006/relationships/printerSettings" Target="../printerSettings/printerSettings584.bin"/><Relationship Id="rId8" Type="http://schemas.openxmlformats.org/officeDocument/2006/relationships/printerSettings" Target="../printerSettings/printerSettings544.bin"/><Relationship Id="rId51" Type="http://schemas.openxmlformats.org/officeDocument/2006/relationships/printerSettings" Target="../printerSettings/printerSettings587.bin"/><Relationship Id="rId3" Type="http://schemas.openxmlformats.org/officeDocument/2006/relationships/printerSettings" Target="../printerSettings/printerSettings539.bin"/></Relationships>
</file>

<file path=xl/worksheets/_rels/sheet9.xml.rels><?xml version="1.0" encoding="UTF-8" standalone="yes"?>
<Relationships xmlns="http://schemas.openxmlformats.org/package/2006/relationships"><Relationship Id="rId26" Type="http://schemas.openxmlformats.org/officeDocument/2006/relationships/printerSettings" Target="../printerSettings/printerSettings617.bin"/><Relationship Id="rId21" Type="http://schemas.openxmlformats.org/officeDocument/2006/relationships/printerSettings" Target="../printerSettings/printerSettings612.bin"/><Relationship Id="rId42" Type="http://schemas.openxmlformats.org/officeDocument/2006/relationships/printerSettings" Target="../printerSettings/printerSettings633.bin"/><Relationship Id="rId47" Type="http://schemas.openxmlformats.org/officeDocument/2006/relationships/printerSettings" Target="../printerSettings/printerSettings638.bin"/><Relationship Id="rId63" Type="http://schemas.openxmlformats.org/officeDocument/2006/relationships/printerSettings" Target="../printerSettings/printerSettings654.bin"/><Relationship Id="rId68" Type="http://schemas.openxmlformats.org/officeDocument/2006/relationships/printerSettings" Target="../printerSettings/printerSettings659.bin"/><Relationship Id="rId84" Type="http://schemas.openxmlformats.org/officeDocument/2006/relationships/printerSettings" Target="../printerSettings/printerSettings675.bin"/><Relationship Id="rId89" Type="http://schemas.openxmlformats.org/officeDocument/2006/relationships/printerSettings" Target="../printerSettings/printerSettings680.bin"/><Relationship Id="rId7" Type="http://schemas.openxmlformats.org/officeDocument/2006/relationships/printerSettings" Target="../printerSettings/printerSettings598.bin"/><Relationship Id="rId71" Type="http://schemas.openxmlformats.org/officeDocument/2006/relationships/printerSettings" Target="../printerSettings/printerSettings662.bin"/><Relationship Id="rId92" Type="http://schemas.openxmlformats.org/officeDocument/2006/relationships/printerSettings" Target="../printerSettings/printerSettings683.bin"/><Relationship Id="rId2" Type="http://schemas.openxmlformats.org/officeDocument/2006/relationships/printerSettings" Target="../printerSettings/printerSettings593.bin"/><Relationship Id="rId16" Type="http://schemas.openxmlformats.org/officeDocument/2006/relationships/printerSettings" Target="../printerSettings/printerSettings607.bin"/><Relationship Id="rId29" Type="http://schemas.openxmlformats.org/officeDocument/2006/relationships/printerSettings" Target="../printerSettings/printerSettings620.bin"/><Relationship Id="rId11" Type="http://schemas.openxmlformats.org/officeDocument/2006/relationships/printerSettings" Target="../printerSettings/printerSettings602.bin"/><Relationship Id="rId24" Type="http://schemas.openxmlformats.org/officeDocument/2006/relationships/printerSettings" Target="../printerSettings/printerSettings615.bin"/><Relationship Id="rId32" Type="http://schemas.openxmlformats.org/officeDocument/2006/relationships/printerSettings" Target="../printerSettings/printerSettings623.bin"/><Relationship Id="rId37" Type="http://schemas.openxmlformats.org/officeDocument/2006/relationships/printerSettings" Target="../printerSettings/printerSettings628.bin"/><Relationship Id="rId40" Type="http://schemas.openxmlformats.org/officeDocument/2006/relationships/printerSettings" Target="../printerSettings/printerSettings631.bin"/><Relationship Id="rId45" Type="http://schemas.openxmlformats.org/officeDocument/2006/relationships/printerSettings" Target="../printerSettings/printerSettings636.bin"/><Relationship Id="rId53" Type="http://schemas.openxmlformats.org/officeDocument/2006/relationships/printerSettings" Target="../printerSettings/printerSettings644.bin"/><Relationship Id="rId58" Type="http://schemas.openxmlformats.org/officeDocument/2006/relationships/printerSettings" Target="../printerSettings/printerSettings649.bin"/><Relationship Id="rId66" Type="http://schemas.openxmlformats.org/officeDocument/2006/relationships/printerSettings" Target="../printerSettings/printerSettings657.bin"/><Relationship Id="rId74" Type="http://schemas.openxmlformats.org/officeDocument/2006/relationships/printerSettings" Target="../printerSettings/printerSettings665.bin"/><Relationship Id="rId79" Type="http://schemas.openxmlformats.org/officeDocument/2006/relationships/printerSettings" Target="../printerSettings/printerSettings670.bin"/><Relationship Id="rId87" Type="http://schemas.openxmlformats.org/officeDocument/2006/relationships/printerSettings" Target="../printerSettings/printerSettings678.bin"/><Relationship Id="rId102" Type="http://schemas.openxmlformats.org/officeDocument/2006/relationships/printerSettings" Target="../printerSettings/printerSettings693.bin"/><Relationship Id="rId5" Type="http://schemas.openxmlformats.org/officeDocument/2006/relationships/printerSettings" Target="../printerSettings/printerSettings596.bin"/><Relationship Id="rId61" Type="http://schemas.openxmlformats.org/officeDocument/2006/relationships/printerSettings" Target="../printerSettings/printerSettings652.bin"/><Relationship Id="rId82" Type="http://schemas.openxmlformats.org/officeDocument/2006/relationships/printerSettings" Target="../printerSettings/printerSettings673.bin"/><Relationship Id="rId90" Type="http://schemas.openxmlformats.org/officeDocument/2006/relationships/printerSettings" Target="../printerSettings/printerSettings681.bin"/><Relationship Id="rId95" Type="http://schemas.openxmlformats.org/officeDocument/2006/relationships/printerSettings" Target="../printerSettings/printerSettings686.bin"/><Relationship Id="rId19" Type="http://schemas.openxmlformats.org/officeDocument/2006/relationships/printerSettings" Target="../printerSettings/printerSettings610.bin"/><Relationship Id="rId14" Type="http://schemas.openxmlformats.org/officeDocument/2006/relationships/printerSettings" Target="../printerSettings/printerSettings605.bin"/><Relationship Id="rId22" Type="http://schemas.openxmlformats.org/officeDocument/2006/relationships/printerSettings" Target="../printerSettings/printerSettings613.bin"/><Relationship Id="rId27" Type="http://schemas.openxmlformats.org/officeDocument/2006/relationships/printerSettings" Target="../printerSettings/printerSettings618.bin"/><Relationship Id="rId30" Type="http://schemas.openxmlformats.org/officeDocument/2006/relationships/printerSettings" Target="../printerSettings/printerSettings621.bin"/><Relationship Id="rId35" Type="http://schemas.openxmlformats.org/officeDocument/2006/relationships/printerSettings" Target="../printerSettings/printerSettings626.bin"/><Relationship Id="rId43" Type="http://schemas.openxmlformats.org/officeDocument/2006/relationships/printerSettings" Target="../printerSettings/printerSettings634.bin"/><Relationship Id="rId48" Type="http://schemas.openxmlformats.org/officeDocument/2006/relationships/printerSettings" Target="../printerSettings/printerSettings639.bin"/><Relationship Id="rId56" Type="http://schemas.openxmlformats.org/officeDocument/2006/relationships/printerSettings" Target="../printerSettings/printerSettings647.bin"/><Relationship Id="rId64" Type="http://schemas.openxmlformats.org/officeDocument/2006/relationships/printerSettings" Target="../printerSettings/printerSettings655.bin"/><Relationship Id="rId69" Type="http://schemas.openxmlformats.org/officeDocument/2006/relationships/printerSettings" Target="../printerSettings/printerSettings660.bin"/><Relationship Id="rId77" Type="http://schemas.openxmlformats.org/officeDocument/2006/relationships/printerSettings" Target="../printerSettings/printerSettings668.bin"/><Relationship Id="rId100" Type="http://schemas.openxmlformats.org/officeDocument/2006/relationships/printerSettings" Target="../printerSettings/printerSettings691.bin"/><Relationship Id="rId105" Type="http://schemas.openxmlformats.org/officeDocument/2006/relationships/printerSettings" Target="../printerSettings/printerSettings696.bin"/><Relationship Id="rId8" Type="http://schemas.openxmlformats.org/officeDocument/2006/relationships/printerSettings" Target="../printerSettings/printerSettings599.bin"/><Relationship Id="rId51" Type="http://schemas.openxmlformats.org/officeDocument/2006/relationships/printerSettings" Target="../printerSettings/printerSettings642.bin"/><Relationship Id="rId72" Type="http://schemas.openxmlformats.org/officeDocument/2006/relationships/printerSettings" Target="../printerSettings/printerSettings663.bin"/><Relationship Id="rId80" Type="http://schemas.openxmlformats.org/officeDocument/2006/relationships/printerSettings" Target="../printerSettings/printerSettings671.bin"/><Relationship Id="rId85" Type="http://schemas.openxmlformats.org/officeDocument/2006/relationships/printerSettings" Target="../printerSettings/printerSettings676.bin"/><Relationship Id="rId93" Type="http://schemas.openxmlformats.org/officeDocument/2006/relationships/printerSettings" Target="../printerSettings/printerSettings684.bin"/><Relationship Id="rId98" Type="http://schemas.openxmlformats.org/officeDocument/2006/relationships/printerSettings" Target="../printerSettings/printerSettings689.bin"/><Relationship Id="rId3" Type="http://schemas.openxmlformats.org/officeDocument/2006/relationships/printerSettings" Target="../printerSettings/printerSettings594.bin"/><Relationship Id="rId12" Type="http://schemas.openxmlformats.org/officeDocument/2006/relationships/printerSettings" Target="../printerSettings/printerSettings603.bin"/><Relationship Id="rId17" Type="http://schemas.openxmlformats.org/officeDocument/2006/relationships/printerSettings" Target="../printerSettings/printerSettings608.bin"/><Relationship Id="rId25" Type="http://schemas.openxmlformats.org/officeDocument/2006/relationships/printerSettings" Target="../printerSettings/printerSettings616.bin"/><Relationship Id="rId33" Type="http://schemas.openxmlformats.org/officeDocument/2006/relationships/printerSettings" Target="../printerSettings/printerSettings624.bin"/><Relationship Id="rId38" Type="http://schemas.openxmlformats.org/officeDocument/2006/relationships/printerSettings" Target="../printerSettings/printerSettings629.bin"/><Relationship Id="rId46" Type="http://schemas.openxmlformats.org/officeDocument/2006/relationships/printerSettings" Target="../printerSettings/printerSettings637.bin"/><Relationship Id="rId59" Type="http://schemas.openxmlformats.org/officeDocument/2006/relationships/printerSettings" Target="../printerSettings/printerSettings650.bin"/><Relationship Id="rId67" Type="http://schemas.openxmlformats.org/officeDocument/2006/relationships/printerSettings" Target="../printerSettings/printerSettings658.bin"/><Relationship Id="rId103" Type="http://schemas.openxmlformats.org/officeDocument/2006/relationships/printerSettings" Target="../printerSettings/printerSettings694.bin"/><Relationship Id="rId20" Type="http://schemas.openxmlformats.org/officeDocument/2006/relationships/printerSettings" Target="../printerSettings/printerSettings611.bin"/><Relationship Id="rId41" Type="http://schemas.openxmlformats.org/officeDocument/2006/relationships/printerSettings" Target="../printerSettings/printerSettings632.bin"/><Relationship Id="rId54" Type="http://schemas.openxmlformats.org/officeDocument/2006/relationships/printerSettings" Target="../printerSettings/printerSettings645.bin"/><Relationship Id="rId62" Type="http://schemas.openxmlformats.org/officeDocument/2006/relationships/printerSettings" Target="../printerSettings/printerSettings653.bin"/><Relationship Id="rId70" Type="http://schemas.openxmlformats.org/officeDocument/2006/relationships/printerSettings" Target="../printerSettings/printerSettings661.bin"/><Relationship Id="rId75" Type="http://schemas.openxmlformats.org/officeDocument/2006/relationships/printerSettings" Target="../printerSettings/printerSettings666.bin"/><Relationship Id="rId83" Type="http://schemas.openxmlformats.org/officeDocument/2006/relationships/printerSettings" Target="../printerSettings/printerSettings674.bin"/><Relationship Id="rId88" Type="http://schemas.openxmlformats.org/officeDocument/2006/relationships/printerSettings" Target="../printerSettings/printerSettings679.bin"/><Relationship Id="rId91" Type="http://schemas.openxmlformats.org/officeDocument/2006/relationships/printerSettings" Target="../printerSettings/printerSettings682.bin"/><Relationship Id="rId96" Type="http://schemas.openxmlformats.org/officeDocument/2006/relationships/printerSettings" Target="../printerSettings/printerSettings687.bin"/><Relationship Id="rId1" Type="http://schemas.openxmlformats.org/officeDocument/2006/relationships/printerSettings" Target="../printerSettings/printerSettings592.bin"/><Relationship Id="rId6" Type="http://schemas.openxmlformats.org/officeDocument/2006/relationships/printerSettings" Target="../printerSettings/printerSettings597.bin"/><Relationship Id="rId15" Type="http://schemas.openxmlformats.org/officeDocument/2006/relationships/printerSettings" Target="../printerSettings/printerSettings606.bin"/><Relationship Id="rId23" Type="http://schemas.openxmlformats.org/officeDocument/2006/relationships/printerSettings" Target="../printerSettings/printerSettings614.bin"/><Relationship Id="rId28" Type="http://schemas.openxmlformats.org/officeDocument/2006/relationships/printerSettings" Target="../printerSettings/printerSettings619.bin"/><Relationship Id="rId36" Type="http://schemas.openxmlformats.org/officeDocument/2006/relationships/printerSettings" Target="../printerSettings/printerSettings627.bin"/><Relationship Id="rId49" Type="http://schemas.openxmlformats.org/officeDocument/2006/relationships/printerSettings" Target="../printerSettings/printerSettings640.bin"/><Relationship Id="rId57" Type="http://schemas.openxmlformats.org/officeDocument/2006/relationships/printerSettings" Target="../printerSettings/printerSettings648.bin"/><Relationship Id="rId10" Type="http://schemas.openxmlformats.org/officeDocument/2006/relationships/printerSettings" Target="../printerSettings/printerSettings601.bin"/><Relationship Id="rId31" Type="http://schemas.openxmlformats.org/officeDocument/2006/relationships/printerSettings" Target="../printerSettings/printerSettings622.bin"/><Relationship Id="rId44" Type="http://schemas.openxmlformats.org/officeDocument/2006/relationships/printerSettings" Target="../printerSettings/printerSettings635.bin"/><Relationship Id="rId52" Type="http://schemas.openxmlformats.org/officeDocument/2006/relationships/printerSettings" Target="../printerSettings/printerSettings643.bin"/><Relationship Id="rId60" Type="http://schemas.openxmlformats.org/officeDocument/2006/relationships/printerSettings" Target="../printerSettings/printerSettings651.bin"/><Relationship Id="rId65" Type="http://schemas.openxmlformats.org/officeDocument/2006/relationships/printerSettings" Target="../printerSettings/printerSettings656.bin"/><Relationship Id="rId73" Type="http://schemas.openxmlformats.org/officeDocument/2006/relationships/printerSettings" Target="../printerSettings/printerSettings664.bin"/><Relationship Id="rId78" Type="http://schemas.openxmlformats.org/officeDocument/2006/relationships/printerSettings" Target="../printerSettings/printerSettings669.bin"/><Relationship Id="rId81" Type="http://schemas.openxmlformats.org/officeDocument/2006/relationships/printerSettings" Target="../printerSettings/printerSettings672.bin"/><Relationship Id="rId86" Type="http://schemas.openxmlformats.org/officeDocument/2006/relationships/printerSettings" Target="../printerSettings/printerSettings677.bin"/><Relationship Id="rId94" Type="http://schemas.openxmlformats.org/officeDocument/2006/relationships/printerSettings" Target="../printerSettings/printerSettings685.bin"/><Relationship Id="rId99" Type="http://schemas.openxmlformats.org/officeDocument/2006/relationships/printerSettings" Target="../printerSettings/printerSettings690.bin"/><Relationship Id="rId101" Type="http://schemas.openxmlformats.org/officeDocument/2006/relationships/printerSettings" Target="../printerSettings/printerSettings692.bin"/><Relationship Id="rId4" Type="http://schemas.openxmlformats.org/officeDocument/2006/relationships/printerSettings" Target="../printerSettings/printerSettings595.bin"/><Relationship Id="rId9" Type="http://schemas.openxmlformats.org/officeDocument/2006/relationships/printerSettings" Target="../printerSettings/printerSettings600.bin"/><Relationship Id="rId13" Type="http://schemas.openxmlformats.org/officeDocument/2006/relationships/printerSettings" Target="../printerSettings/printerSettings604.bin"/><Relationship Id="rId18" Type="http://schemas.openxmlformats.org/officeDocument/2006/relationships/printerSettings" Target="../printerSettings/printerSettings609.bin"/><Relationship Id="rId39" Type="http://schemas.openxmlformats.org/officeDocument/2006/relationships/printerSettings" Target="../printerSettings/printerSettings630.bin"/><Relationship Id="rId34" Type="http://schemas.openxmlformats.org/officeDocument/2006/relationships/printerSettings" Target="../printerSettings/printerSettings625.bin"/><Relationship Id="rId50" Type="http://schemas.openxmlformats.org/officeDocument/2006/relationships/printerSettings" Target="../printerSettings/printerSettings641.bin"/><Relationship Id="rId55" Type="http://schemas.openxmlformats.org/officeDocument/2006/relationships/printerSettings" Target="../printerSettings/printerSettings646.bin"/><Relationship Id="rId76" Type="http://schemas.openxmlformats.org/officeDocument/2006/relationships/printerSettings" Target="../printerSettings/printerSettings667.bin"/><Relationship Id="rId97" Type="http://schemas.openxmlformats.org/officeDocument/2006/relationships/printerSettings" Target="../printerSettings/printerSettings688.bin"/><Relationship Id="rId104" Type="http://schemas.openxmlformats.org/officeDocument/2006/relationships/printerSettings" Target="../printerSettings/printerSettings695.bin"/></Relationships>
</file>

<file path=xl/worksheets/_rels/sheet10.xml.rels><?xml version="1.0" encoding="UTF-8" standalone="yes"?>
<Relationships xmlns="http://schemas.openxmlformats.org/package/2006/relationships"><Relationship Id="rId26" Type="http://schemas.openxmlformats.org/officeDocument/2006/relationships/printerSettings" Target="../printerSettings/printerSettings722.bin"/><Relationship Id="rId21" Type="http://schemas.openxmlformats.org/officeDocument/2006/relationships/printerSettings" Target="../printerSettings/printerSettings717.bin"/><Relationship Id="rId34" Type="http://schemas.openxmlformats.org/officeDocument/2006/relationships/printerSettings" Target="../printerSettings/printerSettings730.bin"/><Relationship Id="rId42" Type="http://schemas.openxmlformats.org/officeDocument/2006/relationships/printerSettings" Target="../printerSettings/printerSettings738.bin"/><Relationship Id="rId47" Type="http://schemas.openxmlformats.org/officeDocument/2006/relationships/printerSettings" Target="../printerSettings/printerSettings743.bin"/><Relationship Id="rId50" Type="http://schemas.openxmlformats.org/officeDocument/2006/relationships/printerSettings" Target="../printerSettings/printerSettings746.bin"/><Relationship Id="rId55" Type="http://schemas.openxmlformats.org/officeDocument/2006/relationships/printerSettings" Target="../printerSettings/printerSettings751.bin"/><Relationship Id="rId63" Type="http://schemas.openxmlformats.org/officeDocument/2006/relationships/printerSettings" Target="../printerSettings/printerSettings759.bin"/><Relationship Id="rId68" Type="http://schemas.openxmlformats.org/officeDocument/2006/relationships/printerSettings" Target="../printerSettings/printerSettings764.bin"/><Relationship Id="rId76" Type="http://schemas.openxmlformats.org/officeDocument/2006/relationships/printerSettings" Target="../printerSettings/printerSettings772.bin"/><Relationship Id="rId84" Type="http://schemas.openxmlformats.org/officeDocument/2006/relationships/printerSettings" Target="../printerSettings/printerSettings780.bin"/><Relationship Id="rId89" Type="http://schemas.openxmlformats.org/officeDocument/2006/relationships/printerSettings" Target="../printerSettings/printerSettings785.bin"/><Relationship Id="rId97" Type="http://schemas.openxmlformats.org/officeDocument/2006/relationships/printerSettings" Target="../printerSettings/printerSettings793.bin"/><Relationship Id="rId7" Type="http://schemas.openxmlformats.org/officeDocument/2006/relationships/printerSettings" Target="../printerSettings/printerSettings703.bin"/><Relationship Id="rId71" Type="http://schemas.openxmlformats.org/officeDocument/2006/relationships/printerSettings" Target="../printerSettings/printerSettings767.bin"/><Relationship Id="rId92" Type="http://schemas.openxmlformats.org/officeDocument/2006/relationships/printerSettings" Target="../printerSettings/printerSettings788.bin"/><Relationship Id="rId2" Type="http://schemas.openxmlformats.org/officeDocument/2006/relationships/printerSettings" Target="../printerSettings/printerSettings698.bin"/><Relationship Id="rId16" Type="http://schemas.openxmlformats.org/officeDocument/2006/relationships/printerSettings" Target="../printerSettings/printerSettings712.bin"/><Relationship Id="rId29" Type="http://schemas.openxmlformats.org/officeDocument/2006/relationships/printerSettings" Target="../printerSettings/printerSettings725.bin"/><Relationship Id="rId11" Type="http://schemas.openxmlformats.org/officeDocument/2006/relationships/printerSettings" Target="../printerSettings/printerSettings707.bin"/><Relationship Id="rId24" Type="http://schemas.openxmlformats.org/officeDocument/2006/relationships/printerSettings" Target="../printerSettings/printerSettings720.bin"/><Relationship Id="rId32" Type="http://schemas.openxmlformats.org/officeDocument/2006/relationships/printerSettings" Target="../printerSettings/printerSettings728.bin"/><Relationship Id="rId37" Type="http://schemas.openxmlformats.org/officeDocument/2006/relationships/printerSettings" Target="../printerSettings/printerSettings733.bin"/><Relationship Id="rId40" Type="http://schemas.openxmlformats.org/officeDocument/2006/relationships/printerSettings" Target="../printerSettings/printerSettings736.bin"/><Relationship Id="rId45" Type="http://schemas.openxmlformats.org/officeDocument/2006/relationships/printerSettings" Target="../printerSettings/printerSettings741.bin"/><Relationship Id="rId53" Type="http://schemas.openxmlformats.org/officeDocument/2006/relationships/printerSettings" Target="../printerSettings/printerSettings749.bin"/><Relationship Id="rId58" Type="http://schemas.openxmlformats.org/officeDocument/2006/relationships/printerSettings" Target="../printerSettings/printerSettings754.bin"/><Relationship Id="rId66" Type="http://schemas.openxmlformats.org/officeDocument/2006/relationships/printerSettings" Target="../printerSettings/printerSettings762.bin"/><Relationship Id="rId74" Type="http://schemas.openxmlformats.org/officeDocument/2006/relationships/printerSettings" Target="../printerSettings/printerSettings770.bin"/><Relationship Id="rId79" Type="http://schemas.openxmlformats.org/officeDocument/2006/relationships/printerSettings" Target="../printerSettings/printerSettings775.bin"/><Relationship Id="rId87" Type="http://schemas.openxmlformats.org/officeDocument/2006/relationships/printerSettings" Target="../printerSettings/printerSettings783.bin"/><Relationship Id="rId5" Type="http://schemas.openxmlformats.org/officeDocument/2006/relationships/printerSettings" Target="../printerSettings/printerSettings701.bin"/><Relationship Id="rId61" Type="http://schemas.openxmlformats.org/officeDocument/2006/relationships/printerSettings" Target="../printerSettings/printerSettings757.bin"/><Relationship Id="rId82" Type="http://schemas.openxmlformats.org/officeDocument/2006/relationships/printerSettings" Target="../printerSettings/printerSettings778.bin"/><Relationship Id="rId90" Type="http://schemas.openxmlformats.org/officeDocument/2006/relationships/printerSettings" Target="../printerSettings/printerSettings786.bin"/><Relationship Id="rId95" Type="http://schemas.openxmlformats.org/officeDocument/2006/relationships/printerSettings" Target="../printerSettings/printerSettings791.bin"/><Relationship Id="rId19" Type="http://schemas.openxmlformats.org/officeDocument/2006/relationships/printerSettings" Target="../printerSettings/printerSettings715.bin"/><Relationship Id="rId14" Type="http://schemas.openxmlformats.org/officeDocument/2006/relationships/printerSettings" Target="../printerSettings/printerSettings710.bin"/><Relationship Id="rId22" Type="http://schemas.openxmlformats.org/officeDocument/2006/relationships/printerSettings" Target="../printerSettings/printerSettings718.bin"/><Relationship Id="rId27" Type="http://schemas.openxmlformats.org/officeDocument/2006/relationships/printerSettings" Target="../printerSettings/printerSettings723.bin"/><Relationship Id="rId30" Type="http://schemas.openxmlformats.org/officeDocument/2006/relationships/printerSettings" Target="../printerSettings/printerSettings726.bin"/><Relationship Id="rId35" Type="http://schemas.openxmlformats.org/officeDocument/2006/relationships/printerSettings" Target="../printerSettings/printerSettings731.bin"/><Relationship Id="rId43" Type="http://schemas.openxmlformats.org/officeDocument/2006/relationships/printerSettings" Target="../printerSettings/printerSettings739.bin"/><Relationship Id="rId48" Type="http://schemas.openxmlformats.org/officeDocument/2006/relationships/printerSettings" Target="../printerSettings/printerSettings744.bin"/><Relationship Id="rId56" Type="http://schemas.openxmlformats.org/officeDocument/2006/relationships/printerSettings" Target="../printerSettings/printerSettings752.bin"/><Relationship Id="rId64" Type="http://schemas.openxmlformats.org/officeDocument/2006/relationships/printerSettings" Target="../printerSettings/printerSettings760.bin"/><Relationship Id="rId69" Type="http://schemas.openxmlformats.org/officeDocument/2006/relationships/printerSettings" Target="../printerSettings/printerSettings765.bin"/><Relationship Id="rId77" Type="http://schemas.openxmlformats.org/officeDocument/2006/relationships/printerSettings" Target="../printerSettings/printerSettings773.bin"/><Relationship Id="rId100" Type="http://schemas.openxmlformats.org/officeDocument/2006/relationships/printerSettings" Target="../printerSettings/printerSettings796.bin"/><Relationship Id="rId8" Type="http://schemas.openxmlformats.org/officeDocument/2006/relationships/printerSettings" Target="../printerSettings/printerSettings704.bin"/><Relationship Id="rId51" Type="http://schemas.openxmlformats.org/officeDocument/2006/relationships/printerSettings" Target="../printerSettings/printerSettings747.bin"/><Relationship Id="rId72" Type="http://schemas.openxmlformats.org/officeDocument/2006/relationships/printerSettings" Target="../printerSettings/printerSettings768.bin"/><Relationship Id="rId80" Type="http://schemas.openxmlformats.org/officeDocument/2006/relationships/printerSettings" Target="../printerSettings/printerSettings776.bin"/><Relationship Id="rId85" Type="http://schemas.openxmlformats.org/officeDocument/2006/relationships/printerSettings" Target="../printerSettings/printerSettings781.bin"/><Relationship Id="rId93" Type="http://schemas.openxmlformats.org/officeDocument/2006/relationships/printerSettings" Target="../printerSettings/printerSettings789.bin"/><Relationship Id="rId98" Type="http://schemas.openxmlformats.org/officeDocument/2006/relationships/printerSettings" Target="../printerSettings/printerSettings794.bin"/><Relationship Id="rId3" Type="http://schemas.openxmlformats.org/officeDocument/2006/relationships/printerSettings" Target="../printerSettings/printerSettings699.bin"/><Relationship Id="rId12" Type="http://schemas.openxmlformats.org/officeDocument/2006/relationships/printerSettings" Target="../printerSettings/printerSettings708.bin"/><Relationship Id="rId17" Type="http://schemas.openxmlformats.org/officeDocument/2006/relationships/printerSettings" Target="../printerSettings/printerSettings713.bin"/><Relationship Id="rId25" Type="http://schemas.openxmlformats.org/officeDocument/2006/relationships/printerSettings" Target="../printerSettings/printerSettings721.bin"/><Relationship Id="rId33" Type="http://schemas.openxmlformats.org/officeDocument/2006/relationships/printerSettings" Target="../printerSettings/printerSettings729.bin"/><Relationship Id="rId38" Type="http://schemas.openxmlformats.org/officeDocument/2006/relationships/printerSettings" Target="../printerSettings/printerSettings734.bin"/><Relationship Id="rId46" Type="http://schemas.openxmlformats.org/officeDocument/2006/relationships/printerSettings" Target="../printerSettings/printerSettings742.bin"/><Relationship Id="rId59" Type="http://schemas.openxmlformats.org/officeDocument/2006/relationships/printerSettings" Target="../printerSettings/printerSettings755.bin"/><Relationship Id="rId67" Type="http://schemas.openxmlformats.org/officeDocument/2006/relationships/printerSettings" Target="../printerSettings/printerSettings763.bin"/><Relationship Id="rId20" Type="http://schemas.openxmlformats.org/officeDocument/2006/relationships/printerSettings" Target="../printerSettings/printerSettings716.bin"/><Relationship Id="rId41" Type="http://schemas.openxmlformats.org/officeDocument/2006/relationships/printerSettings" Target="../printerSettings/printerSettings737.bin"/><Relationship Id="rId54" Type="http://schemas.openxmlformats.org/officeDocument/2006/relationships/printerSettings" Target="../printerSettings/printerSettings750.bin"/><Relationship Id="rId62" Type="http://schemas.openxmlformats.org/officeDocument/2006/relationships/printerSettings" Target="../printerSettings/printerSettings758.bin"/><Relationship Id="rId70" Type="http://schemas.openxmlformats.org/officeDocument/2006/relationships/printerSettings" Target="../printerSettings/printerSettings766.bin"/><Relationship Id="rId75" Type="http://schemas.openxmlformats.org/officeDocument/2006/relationships/printerSettings" Target="../printerSettings/printerSettings771.bin"/><Relationship Id="rId83" Type="http://schemas.openxmlformats.org/officeDocument/2006/relationships/printerSettings" Target="../printerSettings/printerSettings779.bin"/><Relationship Id="rId88" Type="http://schemas.openxmlformats.org/officeDocument/2006/relationships/printerSettings" Target="../printerSettings/printerSettings784.bin"/><Relationship Id="rId91" Type="http://schemas.openxmlformats.org/officeDocument/2006/relationships/printerSettings" Target="../printerSettings/printerSettings787.bin"/><Relationship Id="rId96" Type="http://schemas.openxmlformats.org/officeDocument/2006/relationships/printerSettings" Target="../printerSettings/printerSettings792.bin"/><Relationship Id="rId1" Type="http://schemas.openxmlformats.org/officeDocument/2006/relationships/printerSettings" Target="../printerSettings/printerSettings697.bin"/><Relationship Id="rId6" Type="http://schemas.openxmlformats.org/officeDocument/2006/relationships/printerSettings" Target="../printerSettings/printerSettings702.bin"/><Relationship Id="rId15" Type="http://schemas.openxmlformats.org/officeDocument/2006/relationships/printerSettings" Target="../printerSettings/printerSettings711.bin"/><Relationship Id="rId23" Type="http://schemas.openxmlformats.org/officeDocument/2006/relationships/printerSettings" Target="../printerSettings/printerSettings719.bin"/><Relationship Id="rId28" Type="http://schemas.openxmlformats.org/officeDocument/2006/relationships/printerSettings" Target="../printerSettings/printerSettings724.bin"/><Relationship Id="rId36" Type="http://schemas.openxmlformats.org/officeDocument/2006/relationships/printerSettings" Target="../printerSettings/printerSettings732.bin"/><Relationship Id="rId49" Type="http://schemas.openxmlformats.org/officeDocument/2006/relationships/printerSettings" Target="../printerSettings/printerSettings745.bin"/><Relationship Id="rId57" Type="http://schemas.openxmlformats.org/officeDocument/2006/relationships/printerSettings" Target="../printerSettings/printerSettings753.bin"/><Relationship Id="rId10" Type="http://schemas.openxmlformats.org/officeDocument/2006/relationships/printerSettings" Target="../printerSettings/printerSettings706.bin"/><Relationship Id="rId31" Type="http://schemas.openxmlformats.org/officeDocument/2006/relationships/printerSettings" Target="../printerSettings/printerSettings727.bin"/><Relationship Id="rId44" Type="http://schemas.openxmlformats.org/officeDocument/2006/relationships/printerSettings" Target="../printerSettings/printerSettings740.bin"/><Relationship Id="rId52" Type="http://schemas.openxmlformats.org/officeDocument/2006/relationships/printerSettings" Target="../printerSettings/printerSettings748.bin"/><Relationship Id="rId60" Type="http://schemas.openxmlformats.org/officeDocument/2006/relationships/printerSettings" Target="../printerSettings/printerSettings756.bin"/><Relationship Id="rId65" Type="http://schemas.openxmlformats.org/officeDocument/2006/relationships/printerSettings" Target="../printerSettings/printerSettings761.bin"/><Relationship Id="rId73" Type="http://schemas.openxmlformats.org/officeDocument/2006/relationships/printerSettings" Target="../printerSettings/printerSettings769.bin"/><Relationship Id="rId78" Type="http://schemas.openxmlformats.org/officeDocument/2006/relationships/printerSettings" Target="../printerSettings/printerSettings774.bin"/><Relationship Id="rId81" Type="http://schemas.openxmlformats.org/officeDocument/2006/relationships/printerSettings" Target="../printerSettings/printerSettings777.bin"/><Relationship Id="rId86" Type="http://schemas.openxmlformats.org/officeDocument/2006/relationships/printerSettings" Target="../printerSettings/printerSettings782.bin"/><Relationship Id="rId94" Type="http://schemas.openxmlformats.org/officeDocument/2006/relationships/printerSettings" Target="../printerSettings/printerSettings790.bin"/><Relationship Id="rId99" Type="http://schemas.openxmlformats.org/officeDocument/2006/relationships/printerSettings" Target="../printerSettings/printerSettings795.bin"/><Relationship Id="rId4" Type="http://schemas.openxmlformats.org/officeDocument/2006/relationships/printerSettings" Target="../printerSettings/printerSettings700.bin"/><Relationship Id="rId9" Type="http://schemas.openxmlformats.org/officeDocument/2006/relationships/printerSettings" Target="../printerSettings/printerSettings705.bin"/><Relationship Id="rId13" Type="http://schemas.openxmlformats.org/officeDocument/2006/relationships/printerSettings" Target="../printerSettings/printerSettings709.bin"/><Relationship Id="rId18" Type="http://schemas.openxmlformats.org/officeDocument/2006/relationships/printerSettings" Target="../printerSettings/printerSettings714.bin"/><Relationship Id="rId39" Type="http://schemas.openxmlformats.org/officeDocument/2006/relationships/printerSettings" Target="../printerSettings/printerSettings735.bin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804.bin"/><Relationship Id="rId13" Type="http://schemas.openxmlformats.org/officeDocument/2006/relationships/printerSettings" Target="../printerSettings/printerSettings809.bin"/><Relationship Id="rId18" Type="http://schemas.openxmlformats.org/officeDocument/2006/relationships/printerSettings" Target="../printerSettings/printerSettings814.bin"/><Relationship Id="rId26" Type="http://schemas.openxmlformats.org/officeDocument/2006/relationships/printerSettings" Target="../printerSettings/printerSettings822.bin"/><Relationship Id="rId39" Type="http://schemas.openxmlformats.org/officeDocument/2006/relationships/printerSettings" Target="../printerSettings/printerSettings835.bin"/><Relationship Id="rId3" Type="http://schemas.openxmlformats.org/officeDocument/2006/relationships/printerSettings" Target="../printerSettings/printerSettings799.bin"/><Relationship Id="rId21" Type="http://schemas.openxmlformats.org/officeDocument/2006/relationships/printerSettings" Target="../printerSettings/printerSettings817.bin"/><Relationship Id="rId34" Type="http://schemas.openxmlformats.org/officeDocument/2006/relationships/printerSettings" Target="../printerSettings/printerSettings830.bin"/><Relationship Id="rId42" Type="http://schemas.openxmlformats.org/officeDocument/2006/relationships/printerSettings" Target="../printerSettings/printerSettings838.bin"/><Relationship Id="rId7" Type="http://schemas.openxmlformats.org/officeDocument/2006/relationships/printerSettings" Target="../printerSettings/printerSettings803.bin"/><Relationship Id="rId12" Type="http://schemas.openxmlformats.org/officeDocument/2006/relationships/printerSettings" Target="../printerSettings/printerSettings808.bin"/><Relationship Id="rId17" Type="http://schemas.openxmlformats.org/officeDocument/2006/relationships/printerSettings" Target="../printerSettings/printerSettings813.bin"/><Relationship Id="rId25" Type="http://schemas.openxmlformats.org/officeDocument/2006/relationships/printerSettings" Target="../printerSettings/printerSettings821.bin"/><Relationship Id="rId33" Type="http://schemas.openxmlformats.org/officeDocument/2006/relationships/printerSettings" Target="../printerSettings/printerSettings829.bin"/><Relationship Id="rId38" Type="http://schemas.openxmlformats.org/officeDocument/2006/relationships/printerSettings" Target="../printerSettings/printerSettings834.bin"/><Relationship Id="rId2" Type="http://schemas.openxmlformats.org/officeDocument/2006/relationships/printerSettings" Target="../printerSettings/printerSettings798.bin"/><Relationship Id="rId16" Type="http://schemas.openxmlformats.org/officeDocument/2006/relationships/printerSettings" Target="../printerSettings/printerSettings812.bin"/><Relationship Id="rId20" Type="http://schemas.openxmlformats.org/officeDocument/2006/relationships/printerSettings" Target="../printerSettings/printerSettings816.bin"/><Relationship Id="rId29" Type="http://schemas.openxmlformats.org/officeDocument/2006/relationships/printerSettings" Target="../printerSettings/printerSettings825.bin"/><Relationship Id="rId41" Type="http://schemas.openxmlformats.org/officeDocument/2006/relationships/printerSettings" Target="../printerSettings/printerSettings837.bin"/><Relationship Id="rId1" Type="http://schemas.openxmlformats.org/officeDocument/2006/relationships/printerSettings" Target="../printerSettings/printerSettings797.bin"/><Relationship Id="rId6" Type="http://schemas.openxmlformats.org/officeDocument/2006/relationships/printerSettings" Target="../printerSettings/printerSettings802.bin"/><Relationship Id="rId11" Type="http://schemas.openxmlformats.org/officeDocument/2006/relationships/printerSettings" Target="../printerSettings/printerSettings807.bin"/><Relationship Id="rId24" Type="http://schemas.openxmlformats.org/officeDocument/2006/relationships/printerSettings" Target="../printerSettings/printerSettings820.bin"/><Relationship Id="rId32" Type="http://schemas.openxmlformats.org/officeDocument/2006/relationships/printerSettings" Target="../printerSettings/printerSettings828.bin"/><Relationship Id="rId37" Type="http://schemas.openxmlformats.org/officeDocument/2006/relationships/printerSettings" Target="../printerSettings/printerSettings833.bin"/><Relationship Id="rId40" Type="http://schemas.openxmlformats.org/officeDocument/2006/relationships/printerSettings" Target="../printerSettings/printerSettings836.bin"/><Relationship Id="rId5" Type="http://schemas.openxmlformats.org/officeDocument/2006/relationships/printerSettings" Target="../printerSettings/printerSettings801.bin"/><Relationship Id="rId15" Type="http://schemas.openxmlformats.org/officeDocument/2006/relationships/printerSettings" Target="../printerSettings/printerSettings811.bin"/><Relationship Id="rId23" Type="http://schemas.openxmlformats.org/officeDocument/2006/relationships/printerSettings" Target="../printerSettings/printerSettings819.bin"/><Relationship Id="rId28" Type="http://schemas.openxmlformats.org/officeDocument/2006/relationships/printerSettings" Target="../printerSettings/printerSettings824.bin"/><Relationship Id="rId36" Type="http://schemas.openxmlformats.org/officeDocument/2006/relationships/printerSettings" Target="../printerSettings/printerSettings832.bin"/><Relationship Id="rId10" Type="http://schemas.openxmlformats.org/officeDocument/2006/relationships/printerSettings" Target="../printerSettings/printerSettings806.bin"/><Relationship Id="rId19" Type="http://schemas.openxmlformats.org/officeDocument/2006/relationships/printerSettings" Target="../printerSettings/printerSettings815.bin"/><Relationship Id="rId31" Type="http://schemas.openxmlformats.org/officeDocument/2006/relationships/printerSettings" Target="../printerSettings/printerSettings827.bin"/><Relationship Id="rId4" Type="http://schemas.openxmlformats.org/officeDocument/2006/relationships/printerSettings" Target="../printerSettings/printerSettings800.bin"/><Relationship Id="rId9" Type="http://schemas.openxmlformats.org/officeDocument/2006/relationships/printerSettings" Target="../printerSettings/printerSettings805.bin"/><Relationship Id="rId14" Type="http://schemas.openxmlformats.org/officeDocument/2006/relationships/printerSettings" Target="../printerSettings/printerSettings810.bin"/><Relationship Id="rId22" Type="http://schemas.openxmlformats.org/officeDocument/2006/relationships/printerSettings" Target="../printerSettings/printerSettings818.bin"/><Relationship Id="rId27" Type="http://schemas.openxmlformats.org/officeDocument/2006/relationships/printerSettings" Target="../printerSettings/printerSettings823.bin"/><Relationship Id="rId30" Type="http://schemas.openxmlformats.org/officeDocument/2006/relationships/printerSettings" Target="../printerSettings/printerSettings826.bin"/><Relationship Id="rId35" Type="http://schemas.openxmlformats.org/officeDocument/2006/relationships/printerSettings" Target="../printerSettings/printerSettings831.bin"/><Relationship Id="rId43" Type="http://schemas.openxmlformats.org/officeDocument/2006/relationships/printerSettings" Target="../printerSettings/printerSettings839.bin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847.bin"/><Relationship Id="rId13" Type="http://schemas.openxmlformats.org/officeDocument/2006/relationships/printerSettings" Target="../printerSettings/printerSettings852.bin"/><Relationship Id="rId18" Type="http://schemas.openxmlformats.org/officeDocument/2006/relationships/printerSettings" Target="../printerSettings/printerSettings857.bin"/><Relationship Id="rId26" Type="http://schemas.openxmlformats.org/officeDocument/2006/relationships/printerSettings" Target="../printerSettings/printerSettings865.bin"/><Relationship Id="rId39" Type="http://schemas.openxmlformats.org/officeDocument/2006/relationships/printerSettings" Target="../printerSettings/printerSettings878.bin"/><Relationship Id="rId3" Type="http://schemas.openxmlformats.org/officeDocument/2006/relationships/printerSettings" Target="../printerSettings/printerSettings842.bin"/><Relationship Id="rId21" Type="http://schemas.openxmlformats.org/officeDocument/2006/relationships/printerSettings" Target="../printerSettings/printerSettings860.bin"/><Relationship Id="rId34" Type="http://schemas.openxmlformats.org/officeDocument/2006/relationships/printerSettings" Target="../printerSettings/printerSettings873.bin"/><Relationship Id="rId42" Type="http://schemas.openxmlformats.org/officeDocument/2006/relationships/printerSettings" Target="../printerSettings/printerSettings881.bin"/><Relationship Id="rId7" Type="http://schemas.openxmlformats.org/officeDocument/2006/relationships/printerSettings" Target="../printerSettings/printerSettings846.bin"/><Relationship Id="rId12" Type="http://schemas.openxmlformats.org/officeDocument/2006/relationships/printerSettings" Target="../printerSettings/printerSettings851.bin"/><Relationship Id="rId17" Type="http://schemas.openxmlformats.org/officeDocument/2006/relationships/printerSettings" Target="../printerSettings/printerSettings856.bin"/><Relationship Id="rId25" Type="http://schemas.openxmlformats.org/officeDocument/2006/relationships/printerSettings" Target="../printerSettings/printerSettings864.bin"/><Relationship Id="rId33" Type="http://schemas.openxmlformats.org/officeDocument/2006/relationships/printerSettings" Target="../printerSettings/printerSettings872.bin"/><Relationship Id="rId38" Type="http://schemas.openxmlformats.org/officeDocument/2006/relationships/printerSettings" Target="../printerSettings/printerSettings877.bin"/><Relationship Id="rId2" Type="http://schemas.openxmlformats.org/officeDocument/2006/relationships/printerSettings" Target="../printerSettings/printerSettings841.bin"/><Relationship Id="rId16" Type="http://schemas.openxmlformats.org/officeDocument/2006/relationships/printerSettings" Target="../printerSettings/printerSettings855.bin"/><Relationship Id="rId20" Type="http://schemas.openxmlformats.org/officeDocument/2006/relationships/printerSettings" Target="../printerSettings/printerSettings859.bin"/><Relationship Id="rId29" Type="http://schemas.openxmlformats.org/officeDocument/2006/relationships/printerSettings" Target="../printerSettings/printerSettings868.bin"/><Relationship Id="rId41" Type="http://schemas.openxmlformats.org/officeDocument/2006/relationships/printerSettings" Target="../printerSettings/printerSettings880.bin"/><Relationship Id="rId1" Type="http://schemas.openxmlformats.org/officeDocument/2006/relationships/printerSettings" Target="../printerSettings/printerSettings840.bin"/><Relationship Id="rId6" Type="http://schemas.openxmlformats.org/officeDocument/2006/relationships/printerSettings" Target="../printerSettings/printerSettings845.bin"/><Relationship Id="rId11" Type="http://schemas.openxmlformats.org/officeDocument/2006/relationships/printerSettings" Target="../printerSettings/printerSettings850.bin"/><Relationship Id="rId24" Type="http://schemas.openxmlformats.org/officeDocument/2006/relationships/printerSettings" Target="../printerSettings/printerSettings863.bin"/><Relationship Id="rId32" Type="http://schemas.openxmlformats.org/officeDocument/2006/relationships/printerSettings" Target="../printerSettings/printerSettings871.bin"/><Relationship Id="rId37" Type="http://schemas.openxmlformats.org/officeDocument/2006/relationships/printerSettings" Target="../printerSettings/printerSettings876.bin"/><Relationship Id="rId40" Type="http://schemas.openxmlformats.org/officeDocument/2006/relationships/printerSettings" Target="../printerSettings/printerSettings879.bin"/><Relationship Id="rId5" Type="http://schemas.openxmlformats.org/officeDocument/2006/relationships/printerSettings" Target="../printerSettings/printerSettings844.bin"/><Relationship Id="rId15" Type="http://schemas.openxmlformats.org/officeDocument/2006/relationships/printerSettings" Target="../printerSettings/printerSettings854.bin"/><Relationship Id="rId23" Type="http://schemas.openxmlformats.org/officeDocument/2006/relationships/printerSettings" Target="../printerSettings/printerSettings862.bin"/><Relationship Id="rId28" Type="http://schemas.openxmlformats.org/officeDocument/2006/relationships/printerSettings" Target="../printerSettings/printerSettings867.bin"/><Relationship Id="rId36" Type="http://schemas.openxmlformats.org/officeDocument/2006/relationships/printerSettings" Target="../printerSettings/printerSettings875.bin"/><Relationship Id="rId10" Type="http://schemas.openxmlformats.org/officeDocument/2006/relationships/printerSettings" Target="../printerSettings/printerSettings849.bin"/><Relationship Id="rId19" Type="http://schemas.openxmlformats.org/officeDocument/2006/relationships/printerSettings" Target="../printerSettings/printerSettings858.bin"/><Relationship Id="rId31" Type="http://schemas.openxmlformats.org/officeDocument/2006/relationships/printerSettings" Target="../printerSettings/printerSettings870.bin"/><Relationship Id="rId4" Type="http://schemas.openxmlformats.org/officeDocument/2006/relationships/printerSettings" Target="../printerSettings/printerSettings843.bin"/><Relationship Id="rId9" Type="http://schemas.openxmlformats.org/officeDocument/2006/relationships/printerSettings" Target="../printerSettings/printerSettings848.bin"/><Relationship Id="rId14" Type="http://schemas.openxmlformats.org/officeDocument/2006/relationships/printerSettings" Target="../printerSettings/printerSettings853.bin"/><Relationship Id="rId22" Type="http://schemas.openxmlformats.org/officeDocument/2006/relationships/printerSettings" Target="../printerSettings/printerSettings861.bin"/><Relationship Id="rId27" Type="http://schemas.openxmlformats.org/officeDocument/2006/relationships/printerSettings" Target="../printerSettings/printerSettings866.bin"/><Relationship Id="rId30" Type="http://schemas.openxmlformats.org/officeDocument/2006/relationships/printerSettings" Target="../printerSettings/printerSettings869.bin"/><Relationship Id="rId35" Type="http://schemas.openxmlformats.org/officeDocument/2006/relationships/printerSettings" Target="../printerSettings/printerSettings874.bin"/><Relationship Id="rId43" Type="http://schemas.openxmlformats.org/officeDocument/2006/relationships/printerSettings" Target="../printerSettings/printerSettings882.bin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890.bin"/><Relationship Id="rId13" Type="http://schemas.openxmlformats.org/officeDocument/2006/relationships/printerSettings" Target="../printerSettings/printerSettings895.bin"/><Relationship Id="rId18" Type="http://schemas.openxmlformats.org/officeDocument/2006/relationships/printerSettings" Target="../printerSettings/printerSettings900.bin"/><Relationship Id="rId3" Type="http://schemas.openxmlformats.org/officeDocument/2006/relationships/printerSettings" Target="../printerSettings/printerSettings885.bin"/><Relationship Id="rId21" Type="http://schemas.openxmlformats.org/officeDocument/2006/relationships/printerSettings" Target="../printerSettings/printerSettings903.bin"/><Relationship Id="rId7" Type="http://schemas.openxmlformats.org/officeDocument/2006/relationships/printerSettings" Target="../printerSettings/printerSettings889.bin"/><Relationship Id="rId12" Type="http://schemas.openxmlformats.org/officeDocument/2006/relationships/printerSettings" Target="../printerSettings/printerSettings894.bin"/><Relationship Id="rId17" Type="http://schemas.openxmlformats.org/officeDocument/2006/relationships/printerSettings" Target="../printerSettings/printerSettings899.bin"/><Relationship Id="rId2" Type="http://schemas.openxmlformats.org/officeDocument/2006/relationships/printerSettings" Target="../printerSettings/printerSettings884.bin"/><Relationship Id="rId16" Type="http://schemas.openxmlformats.org/officeDocument/2006/relationships/printerSettings" Target="../printerSettings/printerSettings898.bin"/><Relationship Id="rId20" Type="http://schemas.openxmlformats.org/officeDocument/2006/relationships/printerSettings" Target="../printerSettings/printerSettings902.bin"/><Relationship Id="rId1" Type="http://schemas.openxmlformats.org/officeDocument/2006/relationships/printerSettings" Target="../printerSettings/printerSettings883.bin"/><Relationship Id="rId6" Type="http://schemas.openxmlformats.org/officeDocument/2006/relationships/printerSettings" Target="../printerSettings/printerSettings888.bin"/><Relationship Id="rId11" Type="http://schemas.openxmlformats.org/officeDocument/2006/relationships/printerSettings" Target="../printerSettings/printerSettings893.bin"/><Relationship Id="rId5" Type="http://schemas.openxmlformats.org/officeDocument/2006/relationships/printerSettings" Target="../printerSettings/printerSettings887.bin"/><Relationship Id="rId15" Type="http://schemas.openxmlformats.org/officeDocument/2006/relationships/printerSettings" Target="../printerSettings/printerSettings897.bin"/><Relationship Id="rId23" Type="http://schemas.openxmlformats.org/officeDocument/2006/relationships/printerSettings" Target="../printerSettings/printerSettings905.bin"/><Relationship Id="rId10" Type="http://schemas.openxmlformats.org/officeDocument/2006/relationships/printerSettings" Target="../printerSettings/printerSettings892.bin"/><Relationship Id="rId19" Type="http://schemas.openxmlformats.org/officeDocument/2006/relationships/printerSettings" Target="../printerSettings/printerSettings901.bin"/><Relationship Id="rId4" Type="http://schemas.openxmlformats.org/officeDocument/2006/relationships/printerSettings" Target="../printerSettings/printerSettings886.bin"/><Relationship Id="rId9" Type="http://schemas.openxmlformats.org/officeDocument/2006/relationships/printerSettings" Target="../printerSettings/printerSettings891.bin"/><Relationship Id="rId14" Type="http://schemas.openxmlformats.org/officeDocument/2006/relationships/printerSettings" Target="../printerSettings/printerSettings896.bin"/><Relationship Id="rId22" Type="http://schemas.openxmlformats.org/officeDocument/2006/relationships/printerSettings" Target="../printerSettings/printerSettings90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E8"/>
  <sheetViews>
    <sheetView workbookViewId="0">
      <selection activeCell="B1" sqref="B1"/>
    </sheetView>
  </sheetViews>
  <sheetFormatPr defaultRowHeight="12.75" x14ac:dyDescent="0.2"/>
  <cols>
    <col min="1" max="1" width="22.85546875" style="1" bestFit="1" customWidth="1"/>
    <col min="2" max="2" width="10.85546875" customWidth="1"/>
  </cols>
  <sheetData>
    <row r="1" spans="1:5" x14ac:dyDescent="0.2">
      <c r="A1" s="1" t="s">
        <v>623</v>
      </c>
      <c r="B1" s="18" t="s">
        <v>1578</v>
      </c>
    </row>
    <row r="2" spans="1:5" x14ac:dyDescent="0.2">
      <c r="A2" s="1" t="s">
        <v>1488</v>
      </c>
      <c r="B2" t="s">
        <v>1489</v>
      </c>
    </row>
    <row r="3" spans="1:5" x14ac:dyDescent="0.2">
      <c r="A3" s="1" t="s">
        <v>908</v>
      </c>
      <c r="B3" s="19"/>
    </row>
    <row r="4" spans="1:5" x14ac:dyDescent="0.2">
      <c r="A4" s="1" t="s">
        <v>1129</v>
      </c>
      <c r="B4" s="302" t="s">
        <v>1745</v>
      </c>
    </row>
    <row r="5" spans="1:5" x14ac:dyDescent="0.2">
      <c r="A5" s="1" t="s">
        <v>586</v>
      </c>
      <c r="B5" t="s">
        <v>1580</v>
      </c>
      <c r="C5" t="s">
        <v>1579</v>
      </c>
      <c r="D5" t="s">
        <v>1581</v>
      </c>
      <c r="E5" t="s">
        <v>1582</v>
      </c>
    </row>
    <row r="6" spans="1:5" ht="15.75" x14ac:dyDescent="0.25">
      <c r="A6" s="1" t="s">
        <v>890</v>
      </c>
      <c r="B6" s="20" t="s">
        <v>891</v>
      </c>
    </row>
    <row r="7" spans="1:5" x14ac:dyDescent="0.2">
      <c r="A7" s="1" t="s">
        <v>550</v>
      </c>
      <c r="B7" s="3">
        <v>41954</v>
      </c>
    </row>
    <row r="8" spans="1:5" x14ac:dyDescent="0.2">
      <c r="A8" s="1" t="s">
        <v>1379</v>
      </c>
      <c r="B8" t="s">
        <v>2115</v>
      </c>
    </row>
  </sheetData>
  <customSheetViews>
    <customSheetView guid="{5AC86898-99C0-40C8-A183-7BCAFD4A38C0}" state="hidden">
      <selection activeCell="B1" sqref="B1"/>
      <pageMargins left="0.75" right="0.75" top="1" bottom="1" header="0.5" footer="0.5"/>
      <pageSetup paperSize="9" orientation="portrait" r:id="rId1"/>
      <headerFooter alignWithMargins="0"/>
    </customSheetView>
    <customSheetView guid="{4C910842-2C9A-49B1-8859-E7171BF1B407}" state="hidden" showRuler="0">
      <selection activeCell="B3" sqref="B3"/>
      <pageMargins left="0.75" right="0.75" top="1" bottom="1" header="0.5" footer="0.5"/>
      <pageSetup paperSize="9" orientation="portrait" r:id="rId2"/>
      <headerFooter alignWithMargins="0"/>
    </customSheetView>
    <customSheetView guid="{02B12058-110B-4DCD-A5EA-5F27400FB028}" state="hidden">
      <selection activeCell="B1" sqref="B1"/>
      <pageMargins left="0.75" right="0.75" top="1" bottom="1" header="0.5" footer="0.5"/>
      <pageSetup paperSize="9" orientation="portrait" r:id="rId3"/>
      <headerFooter alignWithMargins="0"/>
    </customSheetView>
    <customSheetView guid="{27A4B667-7EE5-4B37-A36E-7A71AE7736F5}" state="hidden">
      <selection activeCell="B1" sqref="B1"/>
      <pageMargins left="0.75" right="0.75" top="1" bottom="1" header="0.5" footer="0.5"/>
      <pageSetup paperSize="9" orientation="portrait" r:id="rId4"/>
      <headerFooter alignWithMargins="0"/>
    </customSheetView>
    <customSheetView guid="{02668375-14EE-499B-A8A1-CFA0F3453F57}" state="hidden">
      <selection activeCell="B1" sqref="B1"/>
      <pageMargins left="0.75" right="0.75" top="1" bottom="1" header="0.5" footer="0.5"/>
      <pageSetup paperSize="9" orientation="portrait" r:id="rId5"/>
      <headerFooter alignWithMargins="0"/>
    </customSheetView>
    <customSheetView guid="{83E26134-8071-4B52-B9C2-8B5396DF70B4}" showPageBreaks="1" state="hidden" showRuler="0">
      <selection activeCell="B3" sqref="B3"/>
      <pageMargins left="0.75" right="0.75" top="1" bottom="1" header="0.5" footer="0.5"/>
      <pageSetup paperSize="9" orientation="portrait" r:id="rId6"/>
      <headerFooter alignWithMargins="0"/>
    </customSheetView>
    <customSheetView guid="{C86AD4D7-9E8D-47DB-A1F4-C303F6E9F37B}" state="hidden" showRuler="0">
      <selection activeCell="B3" sqref="B3"/>
      <pageMargins left="0.75" right="0.75" top="1" bottom="1" header="0.5" footer="0.5"/>
      <pageSetup paperSize="9" orientation="portrait" r:id="rId7"/>
      <headerFooter alignWithMargins="0"/>
    </customSheetView>
    <customSheetView guid="{18DF35B7-CAA0-4050-BA63-78DA1CA747BE}" state="hidden">
      <selection activeCell="B1" sqref="B1"/>
      <pageMargins left="0.75" right="0.75" top="1" bottom="1" header="0.5" footer="0.5"/>
      <pageSetup paperSize="9" orientation="portrait" r:id="rId8"/>
      <headerFooter alignWithMargins="0"/>
    </customSheetView>
    <customSheetView guid="{DE76E38F-A1D1-4A3E-9C90-F4B6007A1049}" state="hidden" showRuler="0">
      <selection activeCell="B3" sqref="B3"/>
      <pageMargins left="0.75" right="0.75" top="1" bottom="1" header="0.5" footer="0.5"/>
      <pageSetup paperSize="9" orientation="portrait" r:id="rId9"/>
      <headerFooter alignWithMargins="0"/>
    </customSheetView>
    <customSheetView guid="{949F8C7F-DA00-479D-BDE6-6166B149A403}" state="hidden">
      <selection activeCell="B1" sqref="B1"/>
      <pageMargins left="0.75" right="0.75" top="1" bottom="1" header="0.5" footer="0.5"/>
      <pageSetup paperSize="9" orientation="portrait" r:id="rId10"/>
      <headerFooter alignWithMargins="0"/>
    </customSheetView>
    <customSheetView guid="{BC89DC8A-F93A-4EB3-ACCA-03228A52DC73}" state="hidden">
      <selection activeCell="B1" sqref="B1"/>
      <pageMargins left="0.75" right="0.75" top="1" bottom="1" header="0.5" footer="0.5"/>
      <pageSetup paperSize="9" orientation="portrait" r:id="rId11"/>
      <headerFooter alignWithMargins="0"/>
    </customSheetView>
    <customSheetView guid="{9D72E9D6-9DB4-482E-B9DD-F58734D01B5E}" state="hidden">
      <selection activeCell="B1" sqref="B1"/>
      <pageMargins left="0.75" right="0.75" top="1" bottom="1" header="0.5" footer="0.5"/>
      <pageSetup paperSize="9" orientation="portrait" r:id="rId12"/>
      <headerFooter alignWithMargins="0"/>
    </customSheetView>
    <customSheetView guid="{28D79C02-A415-42D9-AF37-1523DA21D815}" state="hidden">
      <selection activeCell="B1" sqref="B1"/>
      <pageMargins left="0.75" right="0.75" top="1" bottom="1" header="0.5" footer="0.5"/>
      <pageSetup paperSize="9" orientation="portrait" r:id="rId13"/>
      <headerFooter alignWithMargins="0"/>
    </customSheetView>
    <customSheetView guid="{519FF1E7-076F-47C2-91B9-C17D2E1B6520}" state="hidden">
      <selection activeCell="B1" sqref="B1"/>
      <pageMargins left="0.75" right="0.75" top="1" bottom="1" header="0.5" footer="0.5"/>
      <pageSetup paperSize="9" orientation="portrait" r:id="rId14"/>
      <headerFooter alignWithMargins="0"/>
    </customSheetView>
    <customSheetView guid="{9C0FECB6-0701-4CC9-8224-D04A63FFA855}" state="hidden">
      <selection activeCell="B1" sqref="B1"/>
      <pageMargins left="0.75" right="0.75" top="1" bottom="1" header="0.5" footer="0.5"/>
      <pageSetup paperSize="9" orientation="portrait" r:id="rId15"/>
      <headerFooter alignWithMargins="0"/>
    </customSheetView>
    <customSheetView guid="{90088769-7D29-4324-882D-1F352DFBE762}" state="hidden">
      <selection activeCell="B1" sqref="B1"/>
      <pageMargins left="0.75" right="0.75" top="1" bottom="1" header="0.5" footer="0.5"/>
      <pageSetup paperSize="9" orientation="portrait" r:id="rId16"/>
      <headerFooter alignWithMargins="0"/>
    </customSheetView>
    <customSheetView guid="{94202DE1-E113-4D8D-96A4-4561FB59780B}" state="hidden">
      <selection activeCell="B1" sqref="B1"/>
      <pageMargins left="0.75" right="0.75" top="1" bottom="1" header="0.5" footer="0.5"/>
      <pageSetup paperSize="9" orientation="portrait" r:id="rId17"/>
      <headerFooter alignWithMargins="0"/>
    </customSheetView>
    <customSheetView guid="{97AAAFE3-C681-4E27-A277-F09D7DA8C2DD}" state="hidden">
      <selection activeCell="B1" sqref="B1"/>
      <pageMargins left="0.75" right="0.75" top="1" bottom="1" header="0.5" footer="0.5"/>
      <pageSetup paperSize="9" orientation="portrait" r:id="rId18"/>
      <headerFooter alignWithMargins="0"/>
    </customSheetView>
    <customSheetView guid="{6568F72F-D597-4229-B333-125FDE9654F7}" showPageBreaks="1" state="hidden" showRuler="0">
      <selection activeCell="B3" sqref="B3"/>
      <pageMargins left="0.75" right="0.75" top="1" bottom="1" header="0.5" footer="0.5"/>
      <pageSetup paperSize="9" orientation="portrait" r:id="rId19"/>
      <headerFooter alignWithMargins="0"/>
    </customSheetView>
    <customSheetView guid="{E8B30110-1132-4597-87AA-506263477060}" state="hidden">
      <selection activeCell="B1" sqref="B1"/>
      <pageMargins left="0.75" right="0.75" top="1" bottom="1" header="0.5" footer="0.5"/>
      <pageSetup paperSize="9" orientation="portrait" r:id="rId20"/>
      <headerFooter alignWithMargins="0"/>
    </customSheetView>
    <customSheetView guid="{2843D43C-15A8-41DB-8AAA-3E8B8BBF0B92}" state="hidden">
      <selection activeCell="B1" sqref="B1"/>
      <pageMargins left="0.75" right="0.75" top="1" bottom="1" header="0.5" footer="0.5"/>
      <pageSetup paperSize="9" orientation="portrait" r:id="rId21"/>
      <headerFooter alignWithMargins="0"/>
    </customSheetView>
    <customSheetView guid="{4E796616-3F1B-4206-9288-54987A052220}" state="hidden" showRuler="0">
      <selection activeCell="B3" sqref="B3"/>
      <pageMargins left="0.75" right="0.75" top="1" bottom="1" header="0.5" footer="0.5"/>
      <pageSetup paperSize="9" orientation="portrait" r:id="rId22"/>
      <headerFooter alignWithMargins="0"/>
    </customSheetView>
    <customSheetView guid="{E1FB79D3-6139-4E9D-84E0-D806F17414E7}" showPageBreaks="1" state="hidden" showRuler="0">
      <selection activeCell="B3" sqref="B3"/>
      <pageMargins left="0.75" right="0.75" top="1" bottom="1" header="0.5" footer="0.5"/>
      <pageSetup paperSize="9" orientation="portrait" r:id="rId23"/>
      <headerFooter alignWithMargins="0"/>
    </customSheetView>
    <customSheetView guid="{7E493E76-89EF-40BE-995A-6CD5B38BE486}" state="hidden">
      <selection activeCell="B1" sqref="B1"/>
      <pageMargins left="0.75" right="0.75" top="1" bottom="1" header="0.5" footer="0.5"/>
      <pageSetup paperSize="9" orientation="portrait" r:id="rId24"/>
      <headerFooter alignWithMargins="0"/>
    </customSheetView>
    <customSheetView guid="{D0EC701B-BF59-424D-AF90-FAB54F5D9032}" state="hidden">
      <selection activeCell="B1" sqref="B1"/>
      <pageMargins left="0.75" right="0.75" top="1" bottom="1" header="0.5" footer="0.5"/>
      <pageSetup paperSize="9" orientation="portrait" r:id="rId25"/>
      <headerFooter alignWithMargins="0"/>
    </customSheetView>
    <customSheetView guid="{7F19FCB4-9655-4ECF-8001-8401CA1B1084}" state="hidden" showRuler="0">
      <selection activeCell="B3" sqref="B3"/>
      <pageMargins left="0.75" right="0.75" top="1" bottom="1" header="0.5" footer="0.5"/>
      <pageSetup paperSize="9" orientation="portrait" r:id="rId26"/>
      <headerFooter alignWithMargins="0"/>
    </customSheetView>
    <customSheetView guid="{5435B979-CD36-44F0-9662-F3B5AC1F741D}" state="hidden" showRuler="0">
      <selection activeCell="B3" sqref="B3"/>
      <pageMargins left="0.75" right="0.75" top="1" bottom="1" header="0.5" footer="0.5"/>
      <pageSetup paperSize="9" orientation="portrait" r:id="rId27"/>
      <headerFooter alignWithMargins="0"/>
    </customSheetView>
    <customSheetView guid="{F76A2777-C161-4121-A0E8-1678E85F68C6}" state="hidden">
      <selection activeCell="B1" sqref="B1"/>
      <pageMargins left="0.75" right="0.75" top="1" bottom="1" header="0.5" footer="0.5"/>
      <pageSetup paperSize="9" orientation="portrait" r:id="rId28"/>
      <headerFooter alignWithMargins="0"/>
    </customSheetView>
    <customSheetView guid="{0B513DDE-5559-48C9-BE83-B3BA05D50CBD}" state="hidden" showRuler="0">
      <selection activeCell="B3" sqref="B3"/>
      <pageMargins left="0.75" right="0.75" top="1" bottom="1" header="0.5" footer="0.5"/>
      <pageSetup paperSize="9" orientation="portrait" r:id="rId29"/>
      <headerFooter alignWithMargins="0"/>
    </customSheetView>
    <customSheetView guid="{FA025E0E-AAB4-48EA-A8D2-9619F0E6F664}" state="hidden">
      <selection activeCell="B1" sqref="B1"/>
      <pageMargins left="0.75" right="0.75" top="1" bottom="1" header="0.5" footer="0.5"/>
      <pageSetup paperSize="9" orientation="portrait" r:id="rId30"/>
      <headerFooter alignWithMargins="0"/>
    </customSheetView>
    <customSheetView guid="{EA2D852B-2EE3-41E7-8B54-530928E32534}" state="hidden" showRuler="0">
      <selection activeCell="B3" sqref="B3"/>
      <pageMargins left="0.75" right="0.75" top="1" bottom="1" header="0.5" footer="0.5"/>
      <pageSetup paperSize="9" orientation="portrait" r:id="rId31"/>
      <headerFooter alignWithMargins="0"/>
    </customSheetView>
    <customSheetView guid="{6FA7792A-1E8F-4225-B55B-C3225E2EEAC0}" state="hidden">
      <selection activeCell="B1" sqref="B1"/>
      <pageMargins left="0.75" right="0.75" top="1" bottom="1" header="0.5" footer="0.5"/>
      <pageSetup paperSize="9" orientation="portrait" r:id="rId32"/>
      <headerFooter alignWithMargins="0"/>
    </customSheetView>
    <customSheetView guid="{774D3B22-FAD7-45CC-9FF9-C08635F41395}" showPageBreaks="1" state="hidden" showRuler="0">
      <selection activeCell="B3" sqref="B3"/>
      <pageMargins left="0.75" right="0.75" top="1" bottom="1" header="0.5" footer="0.5"/>
      <pageSetup paperSize="9" orientation="portrait" r:id="rId33"/>
      <headerFooter alignWithMargins="0"/>
    </customSheetView>
    <customSheetView guid="{F2088572-AEF7-456E-8FEE-9EECE1B46675}" showPageBreaks="1" state="hidden" showRuler="0">
      <selection activeCell="B3" sqref="B3"/>
      <pageMargins left="0.75" right="0.75" top="1" bottom="1" header="0.5" footer="0.5"/>
      <pageSetup paperSize="9" orientation="portrait" r:id="rId34"/>
      <headerFooter alignWithMargins="0"/>
    </customSheetView>
    <customSheetView guid="{48B4B0F2-852F-46F9-A675-DD02136CF39B}" showPageBreaks="1" state="hidden" showRuler="0">
      <selection activeCell="B3" sqref="B3"/>
      <pageMargins left="0.75" right="0.75" top="1" bottom="1" header="0.5" footer="0.5"/>
      <pageSetup paperSize="9" orientation="portrait" r:id="rId35"/>
      <headerFooter alignWithMargins="0"/>
    </customSheetView>
    <customSheetView guid="{186AB716-4241-4317-9300-D6DC13524A2C}" scale="80" showPageBreaks="1" state="hidden" showRuler="0">
      <pane xSplit="1" ySplit="5" topLeftCell="B6" activePane="bottomRight" state="frozen"/>
      <selection pane="bottomRight" activeCell="B3" sqref="B3"/>
      <pageMargins left="0.75" right="0.75" top="1" bottom="1" header="0.5" footer="0.5"/>
      <pageSetup paperSize="9" orientation="portrait" r:id="rId36"/>
      <headerFooter alignWithMargins="0"/>
    </customSheetView>
    <customSheetView guid="{4E38BAA4-F7A0-4986-9C0B-2533153E78A8}" showPageBreaks="1" state="hidden" showRuler="0">
      <selection activeCell="B3" sqref="B3"/>
      <pageMargins left="0.75" right="0.75" top="1" bottom="1" header="0.5" footer="0.5"/>
      <pageSetup paperSize="9" orientation="portrait" r:id="rId37"/>
      <headerFooter alignWithMargins="0"/>
    </customSheetView>
    <customSheetView guid="{B6DA4F4E-AC5A-4095-8D8B-FD639A9E9F62}" showPageBreaks="1" state="hidden" showRuler="0">
      <selection activeCell="B3" sqref="B3"/>
      <pageMargins left="0.75" right="0.75" top="1" bottom="1" header="0.5" footer="0.5"/>
      <pageSetup paperSize="9" orientation="portrait" r:id="rId38"/>
      <headerFooter alignWithMargins="0"/>
    </customSheetView>
    <customSheetView guid="{AED99766-8BF3-43BC-B117-B7AB13470798}" scale="80" state="hidden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AEC31DE9-BA39-44BD-BD19-C1C878D510AE}" showPageBreaks="1" state="hidden" showRuler="0">
      <selection activeCell="A4" sqref="A4"/>
      <pageMargins left="0.75" right="0.75" top="1" bottom="1" header="0.5" footer="0.5"/>
      <pageSetup paperSize="9" orientation="portrait" r:id="rId39"/>
      <headerFooter alignWithMargins="0"/>
    </customSheetView>
    <customSheetView guid="{6D503B7C-817A-4EE5-94EC-A3726736B07C}" scale="80">
      <selection activeCell="B3" sqref="B3"/>
      <pageMargins left="0.75" right="0.75" top="1" bottom="1" header="0.5" footer="0.5"/>
      <headerFooter alignWithMargins="0"/>
    </customSheetView>
    <customSheetView guid="{AED99766-8BF3-43BC-B117-B7AB13470798}" state="hidden">
      <selection activeCell="B3" sqref="B3"/>
      <pageMargins left="0.75" right="0.75" top="1" bottom="1" header="0.5" footer="0.5"/>
      <headerFooter alignWithMargins="0"/>
    </customSheetView>
    <customSheetView guid="{AED99766-8BF3-43BC-B117-B7AB13470798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AED99766-8BF3-43BC-B117-B7AB13470798}" scale="80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AED99766-8BF3-43BC-B117-B7AB13470798}" scale="80" hiddenRows="1" hiddenColumns="1">
      <selection activeCell="B3" sqref="B3"/>
      <pageMargins left="0.75" right="0.75" top="1" bottom="1" header="0.5" footer="0.5"/>
      <headerFooter alignWithMargins="0"/>
    </customSheetView>
    <customSheetView guid="{AED99766-8BF3-43BC-B117-B7AB13470798}" scale="80" state="hidden">
      <pane ySplit="4" topLeftCell="A5" activePane="bottomLeft" state="frozen"/>
      <selection pane="bottomLeft" activeCell="B3" sqref="B3"/>
      <pageMargins left="0.75" right="0.75" top="1" bottom="1" header="0.5" footer="0.5"/>
      <headerFooter alignWithMargins="0"/>
    </customSheetView>
    <customSheetView guid="{AED99766-8BF3-43BC-B117-B7AB13470798}" scale="80" showAutoFilter="1" hiddenRows="1" topLeftCell="A3">
      <pane xSplit="2" ySplit="14" topLeftCell="C17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AED99766-8BF3-43BC-B117-B7AB13470798}" scale="80" filter="1" hiddenColumns="1">
      <pane ySplit="13" topLeftCell="A15" activePane="bottomLeft" state="frozen"/>
      <selection pane="bottomLeft" activeCell="B3" sqref="B3"/>
      <pageMargins left="0.75" right="0.75" top="1" bottom="1" header="0.5" footer="0.5"/>
      <headerFooter alignWithMargins="0"/>
    </customSheetView>
    <customSheetView guid="{AED99766-8BF3-43BC-B117-B7AB13470798}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AG1"/>
    </customSheetView>
    <customSheetView guid="{AED99766-8BF3-43BC-B117-B7AB13470798}" state="hidden">
      <selection activeCell="B3" sqref="B3"/>
      <pageMargins left="0.75" right="0.75" top="1" bottom="1" header="0.5" footer="0.5"/>
      <headerFooter alignWithMargins="0"/>
    </customSheetView>
    <customSheetView guid="{AED99766-8BF3-43BC-B117-B7AB13470798}" scale="80" filter="1" showAutoFilter="1" hiddenRows="1" hiddenColumns="1">
      <pane xSplit="1" ySplit="5" topLeftCell="AF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AED99766-8BF3-43BC-B117-B7AB13470798}" scale="80">
      <pane xSplit="1" ySplit="1" topLeftCell="B47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AED99766-8BF3-43BC-B117-B7AB13470798}" scale="80" hiddenRows="1" hiddenColumns="1">
      <selection activeCell="B3" sqref="B3"/>
      <pageMargins left="0.75" right="0.75" top="1" bottom="1" header="0.5" footer="0.5"/>
      <headerFooter alignWithMargins="0"/>
    </customSheetView>
    <customSheetView guid="{AED99766-8BF3-43BC-B117-B7AB13470798}" scale="80" state="hidden">
      <pane ySplit="4" topLeftCell="A5" activePane="bottomLeft" state="frozen"/>
      <selection pane="bottomLeft" activeCell="B3" sqref="B3"/>
      <pageMargins left="0.75" right="0.75" top="1" bottom="1" header="0.5" footer="0.5"/>
      <headerFooter alignWithMargins="0"/>
    </customSheetView>
    <customSheetView guid="{AED99766-8BF3-43BC-B117-B7AB13470798}" scale="80" showAutoFilter="1" hiddenRows="1" topLeftCell="A3">
      <pane xSplit="2" ySplit="14" topLeftCell="C17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AED99766-8BF3-43BC-B117-B7AB13470798}" scale="80" filter="1" hiddenColumns="1">
      <pane ySplit="13" topLeftCell="A15" activePane="bottomLeft" state="frozen"/>
      <selection pane="bottomLeft" activeCell="B3" sqref="B3"/>
      <pageMargins left="0.75" right="0.75" top="1" bottom="1" header="0.5" footer="0.5"/>
      <headerFooter alignWithMargins="0"/>
    </customSheetView>
    <customSheetView guid="{AED99766-8BF3-43BC-B117-B7AB13470798}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</customSheetView>
    <customSheetView guid="{AED99766-8BF3-43BC-B117-B7AB13470798}" state="hidden">
      <selection activeCell="B3" sqref="B3"/>
      <pageMargins left="0.75" right="0.75" top="1" bottom="1" header="0.5" footer="0.5"/>
      <headerFooter alignWithMargins="0"/>
    </customSheetView>
    <customSheetView guid="{AED99766-8BF3-43BC-B117-B7AB13470798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AED99766-8BF3-43BC-B117-B7AB13470798}" scale="80" showAutoFilter="1">
      <pane xSplit="1" ySplit="1" topLeftCell="E6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AED99766-8BF3-43BC-B117-B7AB13470798}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</customSheetView>
    <customSheetView guid="{AED99766-8BF3-43BC-B117-B7AB13470798}" scale="80" filter="1" hiddenColumns="1">
      <pane ySplit="13" topLeftCell="A15" activePane="bottomLeft" state="frozen"/>
      <selection pane="bottomLeft" activeCell="B3" sqref="B3"/>
      <pageMargins left="0.75" right="0.75" top="1" bottom="1" header="0.5" footer="0.5"/>
      <headerFooter alignWithMargins="0"/>
    </customSheetView>
    <customSheetView guid="{AED99766-8BF3-43BC-B117-B7AB13470798}" scale="80" showAutoFilter="1" hiddenRows="1" topLeftCell="A3">
      <pane xSplit="2" ySplit="14" topLeftCell="C17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AED99766-8BF3-43BC-B117-B7AB13470798}" scale="80" state="hidden">
      <pane ySplit="4" topLeftCell="A5" activePane="bottomLeft" state="frozen"/>
      <selection pane="bottomLeft" activeCell="A4" sqref="A4"/>
      <pageMargins left="0.75" right="0.75" top="1" bottom="1" header="0.5" footer="0.5"/>
      <headerFooter alignWithMargins="0"/>
    </customSheetView>
    <customSheetView guid="{AED99766-8BF3-43BC-B117-B7AB13470798}" scale="80" hiddenRows="1" hiddenColumns="1">
      <selection activeCell="B3" sqref="B3"/>
      <pageMargins left="0.75" right="0.75" top="1" bottom="1" header="0.5" footer="0.5"/>
      <headerFooter alignWithMargins="0"/>
    </customSheetView>
    <customSheetView guid="{AED99766-8BF3-43BC-B117-B7AB13470798}" scale="80">
      <pane xSplit="1" ySplit="1" topLeftCell="B47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AED99766-8BF3-43BC-B117-B7AB13470798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AED99766-8BF3-43BC-B117-B7AB13470798}" state="hidden">
      <selection activeCell="B3" sqref="B3"/>
      <pageMargins left="0.75" right="0.75" top="1" bottom="1" header="0.5" footer="0.5"/>
      <headerFooter alignWithMargins="0"/>
    </customSheetView>
    <customSheetView guid="{AED99766-8BF3-43BC-B117-B7AB13470798}" scale="80" state="hidden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AED99766-8BF3-43BC-B117-B7AB13470798}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</customSheetView>
    <customSheetView guid="{AED99766-8BF3-43BC-B117-B7AB13470798}" scale="80" filter="1" hiddenColumns="1">
      <pane ySplit="13" topLeftCell="A15" activePane="bottomLeft" state="frozen"/>
      <selection pane="bottomLeft" activeCell="B3" sqref="B3"/>
      <pageMargins left="0.75" right="0.75" top="1" bottom="1" header="0.5" footer="0.5"/>
      <headerFooter alignWithMargins="0"/>
    </customSheetView>
    <customSheetView guid="{AED99766-8BF3-43BC-B117-B7AB13470798}" scale="80" showAutoFilter="1" hiddenRows="1" topLeftCell="A3">
      <pane xSplit="2" ySplit="14" topLeftCell="C17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AED99766-8BF3-43BC-B117-B7AB13470798}" scale="80" state="hidden">
      <pane ySplit="4" topLeftCell="A5" activePane="bottomLeft" state="frozen"/>
      <selection pane="bottomLeft" activeCell="B3" sqref="B3"/>
      <pageMargins left="0.75" right="0.75" top="1" bottom="1" header="0.5" footer="0.5"/>
      <headerFooter alignWithMargins="0"/>
    </customSheetView>
    <customSheetView guid="{AED99766-8BF3-43BC-B117-B7AB13470798}" scale="80" hiddenRows="1" hiddenColumns="1">
      <selection activeCell="B3" sqref="B3"/>
      <pageMargins left="0.75" right="0.75" top="1" bottom="1" header="0.5" footer="0.5"/>
      <headerFooter alignWithMargins="0"/>
    </customSheetView>
    <customSheetView guid="{AED99766-8BF3-43BC-B117-B7AB13470798}" scale="80">
      <pane xSplit="1" ySplit="1" topLeftCell="B47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AED99766-8BF3-43BC-B117-B7AB13470798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AED99766-8BF3-43BC-B117-B7AB13470798}" state="hidden">
      <selection activeCell="B3" sqref="B3"/>
      <pageMargins left="0.75" right="0.75" top="1" bottom="1" header="0.5" footer="0.5"/>
      <headerFooter alignWithMargins="0"/>
    </customSheetView>
    <customSheetView guid="{AED99766-8BF3-43BC-B117-B7AB13470798}" state="hidden">
      <selection activeCell="B3" sqref="B3"/>
      <pageMargins left="0.75" right="0.75" top="1" bottom="1" header="0.5" footer="0.5"/>
      <headerFooter alignWithMargins="0"/>
    </customSheetView>
    <customSheetView guid="{AED99766-8BF3-43BC-B117-B7AB13470798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AED99766-8BF3-43BC-B117-B7AB13470798}" scale="80" showAutoFilter="1">
      <pane xSplit="1" ySplit="1" topLeftCell="E6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AED99766-8BF3-43BC-B117-B7AB13470798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AED99766-8BF3-43BC-B117-B7AB13470798}" state="hidden">
      <selection activeCell="B3" sqref="B3"/>
      <pageMargins left="0.75" right="0.75" top="1" bottom="1" header="0.5" footer="0.5"/>
      <headerFooter alignWithMargins="0"/>
    </customSheetView>
    <customSheetView guid="{AED99766-8BF3-43BC-B117-B7AB13470798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AED99766-8BF3-43BC-B117-B7AB13470798}" state="hidden">
      <selection activeCell="B3" sqref="B3"/>
      <pageMargins left="0.75" right="0.75" top="1" bottom="1" header="0.5" footer="0.5"/>
      <headerFooter alignWithMargins="0"/>
    </customSheetView>
    <customSheetView guid="{AED99766-8BF3-43BC-B117-B7AB13470798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AED99766-8BF3-43BC-B117-B7AB13470798}" scale="80" showAutoFilter="1">
      <pane xSplit="1" ySplit="1" topLeftCell="E6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AED99766-8BF3-43BC-B117-B7AB13470798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AED99766-8BF3-43BC-B117-B7AB13470798}" scale="80" state="hidden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AED99766-8BF3-43BC-B117-B7AB13470798}" state="hidden">
      <selection activeCell="B3" sqref="B3"/>
      <pageMargins left="0.75" right="0.75" top="1" bottom="1" header="0.5" footer="0.5"/>
      <headerFooter alignWithMargins="0"/>
    </customSheetView>
    <customSheetView guid="{AED99766-8BF3-43BC-B117-B7AB13470798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AED99766-8BF3-43BC-B117-B7AB13470798}" scale="80" showAutoFilter="1">
      <pane xSplit="1" ySplit="1" topLeftCell="E6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AED99766-8BF3-43BC-B117-B7AB13470798}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</customSheetView>
    <customSheetView guid="{AED99766-8BF3-43BC-B117-B7AB13470798}" scale="80" filter="1" hiddenColumns="1">
      <pane ySplit="13" topLeftCell="A15" activePane="bottomLeft" state="frozen"/>
      <selection pane="bottomLeft" activeCell="B3" sqref="B3"/>
      <pageMargins left="0.75" right="0.75" top="1" bottom="1" header="0.5" footer="0.5"/>
      <headerFooter alignWithMargins="0"/>
    </customSheetView>
    <customSheetView guid="{AED99766-8BF3-43BC-B117-B7AB13470798}" scale="80" showAutoFilter="1" hiddenRows="1" topLeftCell="A3">
      <pane xSplit="2" ySplit="14" topLeftCell="C17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AED99766-8BF3-43BC-B117-B7AB13470798}" scale="80" state="hidden">
      <pane ySplit="4" topLeftCell="A5" activePane="bottomLeft" state="frozen"/>
      <selection pane="bottomLeft" activeCell="A4" sqref="A4"/>
      <pageMargins left="0.75" right="0.75" top="1" bottom="1" header="0.5" footer="0.5"/>
      <headerFooter alignWithMargins="0"/>
    </customSheetView>
    <customSheetView guid="{AED99766-8BF3-43BC-B117-B7AB13470798}" scale="80" hiddenRows="1" hiddenColumns="1">
      <selection activeCell="B3" sqref="B3"/>
      <pageMargins left="0.75" right="0.75" top="1" bottom="1" header="0.5" footer="0.5"/>
      <headerFooter alignWithMargins="0"/>
    </customSheetView>
    <customSheetView guid="{AED99766-8BF3-43BC-B117-B7AB13470798}" scale="80">
      <pane xSplit="1" ySplit="1" topLeftCell="B47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AED99766-8BF3-43BC-B117-B7AB13470798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AED99766-8BF3-43BC-B117-B7AB13470798}" state="hidden">
      <selection activeCell="B3" sqref="B3"/>
      <pageMargins left="0.75" right="0.75" top="1" bottom="1" header="0.5" footer="0.5"/>
      <headerFooter alignWithMargins="0"/>
    </customSheetView>
    <customSheetView guid="{AED99766-8BF3-43BC-B117-B7AB13470798}" scale="80" state="hidden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AED99766-8BF3-43BC-B117-B7AB13470798}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</customSheetView>
    <customSheetView guid="{AED99766-8BF3-43BC-B117-B7AB13470798}" scale="80" filter="1" hiddenColumns="1">
      <pane ySplit="13" topLeftCell="A15" activePane="bottomLeft" state="frozen"/>
      <selection pane="bottomLeft" activeCell="B3" sqref="B3"/>
      <pageMargins left="0.75" right="0.75" top="1" bottom="1" header="0.5" footer="0.5"/>
      <headerFooter alignWithMargins="0"/>
    </customSheetView>
    <customSheetView guid="{AED99766-8BF3-43BC-B117-B7AB13470798}" scale="80" showAutoFilter="1" hiddenRows="1" topLeftCell="A3">
      <pane xSplit="2" ySplit="14" topLeftCell="C17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AED99766-8BF3-43BC-B117-B7AB13470798}" scale="80" state="hidden">
      <pane ySplit="4" topLeftCell="A5" activePane="bottomLeft" state="frozen"/>
      <selection pane="bottomLeft" activeCell="B3" sqref="B3"/>
      <pageMargins left="0.75" right="0.75" top="1" bottom="1" header="0.5" footer="0.5"/>
      <headerFooter alignWithMargins="0"/>
    </customSheetView>
    <customSheetView guid="{AED99766-8BF3-43BC-B117-B7AB13470798}" scale="80" hiddenRows="1" hiddenColumns="1">
      <selection activeCell="B3" sqref="B3"/>
      <pageMargins left="0.75" right="0.75" top="1" bottom="1" header="0.5" footer="0.5"/>
      <headerFooter alignWithMargins="0"/>
    </customSheetView>
    <customSheetView guid="{AED99766-8BF3-43BC-B117-B7AB13470798}" scale="80">
      <pane xSplit="1" ySplit="1" topLeftCell="B47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AED99766-8BF3-43BC-B117-B7AB13470798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AED99766-8BF3-43BC-B117-B7AB13470798}" state="hidden">
      <selection activeCell="B3" sqref="B3"/>
      <pageMargins left="0.75" right="0.75" top="1" bottom="1" header="0.5" footer="0.5"/>
      <headerFooter alignWithMargins="0"/>
    </customSheetView>
    <customSheetView guid="{AED99766-8BF3-43BC-B117-B7AB13470798}" state="hidden">
      <selection activeCell="B3" sqref="B3"/>
      <pageMargins left="0.75" right="0.75" top="1" bottom="1" header="0.5" footer="0.5"/>
      <headerFooter alignWithMargins="0"/>
    </customSheetView>
    <customSheetView guid="{AED99766-8BF3-43BC-B117-B7AB13470798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AED99766-8BF3-43BC-B117-B7AB13470798}" scale="80" showAutoFilter="1">
      <pane xSplit="1" ySplit="1" topLeftCell="E6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AED99766-8BF3-43BC-B117-B7AB13470798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AED99766-8BF3-43BC-B117-B7AB13470798}" state="hidden">
      <selection activeCell="B3" sqref="B3"/>
      <pageMargins left="0.75" right="0.75" top="1" bottom="1" header="0.5" footer="0.5"/>
      <headerFooter alignWithMargins="0"/>
    </customSheetView>
    <customSheetView guid="{AED99766-8BF3-43BC-B117-B7AB13470798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AED99766-8BF3-43BC-B117-B7AB13470798}" state="hidden">
      <selection activeCell="B3" sqref="B3"/>
      <pageMargins left="0.75" right="0.75" top="1" bottom="1" header="0.5" footer="0.5"/>
      <headerFooter alignWithMargins="0"/>
    </customSheetView>
    <customSheetView guid="{AED99766-8BF3-43BC-B117-B7AB13470798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AED99766-8BF3-43BC-B117-B7AB13470798}" scale="80" showAutoFilter="1">
      <pane xSplit="1" ySplit="1" topLeftCell="E6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AED99766-8BF3-43BC-B117-B7AB13470798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AED99766-8BF3-43BC-B117-B7AB13470798}" state="hidden">
      <selection activeCell="B3" sqref="B3"/>
      <pageMargins left="0.75" right="0.75" top="1" bottom="1" header="0.5" footer="0.5"/>
      <headerFooter alignWithMargins="0"/>
    </customSheetView>
    <customSheetView guid="{AED99766-8BF3-43BC-B117-B7AB13470798}" state="hidden">
      <selection activeCell="B3" sqref="B3"/>
      <pageMargins left="0.75" right="0.75" top="1" bottom="1" header="0.5" footer="0.5"/>
      <headerFooter alignWithMargins="0"/>
    </customSheetView>
    <customSheetView guid="{AED99766-8BF3-43BC-B117-B7AB13470798}" scale="80" filter="1" showAutoFilter="1" hiddenRows="1" hiddenColumns="1">
      <pane xSplit="1" ySplit="5" topLeftCell="AF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AED99766-8BF3-43BC-B117-B7AB13470798}" scale="80">
      <pane xSplit="1" ySplit="1" topLeftCell="B47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AED99766-8BF3-43BC-B117-B7AB13470798}" scale="80" hiddenRows="1" hiddenColumns="1">
      <selection activeCell="B3" sqref="B3"/>
      <pageMargins left="0.75" right="0.75" top="1" bottom="1" header="0.5" footer="0.5"/>
      <headerFooter alignWithMargins="0"/>
    </customSheetView>
    <customSheetView guid="{AED99766-8BF3-43BC-B117-B7AB13470798}" scale="80" state="hidden">
      <pane ySplit="4" topLeftCell="A5" activePane="bottomLeft" state="frozen"/>
      <selection pane="bottomLeft" activeCell="B3" sqref="B3"/>
      <pageMargins left="0.75" right="0.75" top="1" bottom="1" header="0.5" footer="0.5"/>
      <headerFooter alignWithMargins="0"/>
    </customSheetView>
    <customSheetView guid="{AED99766-8BF3-43BC-B117-B7AB13470798}" scale="80" showAutoFilter="1" hiddenRows="1" topLeftCell="A3">
      <pane xSplit="2" ySplit="14" topLeftCell="C17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AED99766-8BF3-43BC-B117-B7AB13470798}" scale="80" filter="1" hiddenColumns="1">
      <pane ySplit="13" topLeftCell="A15" activePane="bottomLeft" state="frozen"/>
      <selection pane="bottomLeft" activeCell="B3" sqref="B3"/>
      <pageMargins left="0.75" right="0.75" top="1" bottom="1" header="0.5" footer="0.5"/>
      <headerFooter alignWithMargins="0"/>
    </customSheetView>
    <customSheetView guid="{AED99766-8BF3-43BC-B117-B7AB13470798}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</customSheetView>
    <customSheetView guid="{AED99766-8BF3-43BC-B117-B7AB13470798}" state="hidden">
      <selection activeCell="B3" sqref="B3"/>
      <pageMargins left="0.75" right="0.75" top="1" bottom="1" header="0.5" footer="0.5"/>
      <headerFooter alignWithMargins="0"/>
    </customSheetView>
    <customSheetView guid="{AED99766-8BF3-43BC-B117-B7AB13470798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AED99766-8BF3-43BC-B117-B7AB13470798}" scale="80" showAutoFilter="1">
      <pane xSplit="1" ySplit="1" topLeftCell="E6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AED99766-8BF3-43BC-B117-B7AB13470798}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</customSheetView>
    <customSheetView guid="{AED99766-8BF3-43BC-B117-B7AB13470798}" scale="80" filter="1" hiddenColumns="1">
      <pane ySplit="13" topLeftCell="A15" activePane="bottomLeft" state="frozen"/>
      <selection pane="bottomLeft" activeCell="B3" sqref="B3"/>
      <pageMargins left="0.75" right="0.75" top="1" bottom="1" header="0.5" footer="0.5"/>
      <headerFooter alignWithMargins="0"/>
    </customSheetView>
    <customSheetView guid="{AED99766-8BF3-43BC-B117-B7AB13470798}" scale="80" showAutoFilter="1" hiddenRows="1" topLeftCell="A3">
      <pane xSplit="2" ySplit="14" topLeftCell="C17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AED99766-8BF3-43BC-B117-B7AB13470798}" scale="80" state="hidden">
      <pane ySplit="4" topLeftCell="A5" activePane="bottomLeft" state="frozen"/>
      <selection pane="bottomLeft" activeCell="A4" sqref="A4"/>
      <pageMargins left="0.75" right="0.75" top="1" bottom="1" header="0.5" footer="0.5"/>
      <headerFooter alignWithMargins="0"/>
    </customSheetView>
    <customSheetView guid="{AED99766-8BF3-43BC-B117-B7AB13470798}" scale="80" hiddenRows="1" hiddenColumns="1">
      <selection activeCell="B3" sqref="B3"/>
      <pageMargins left="0.75" right="0.75" top="1" bottom="1" header="0.5" footer="0.5"/>
      <headerFooter alignWithMargins="0"/>
    </customSheetView>
    <customSheetView guid="{AED99766-8BF3-43BC-B117-B7AB13470798}" scale="80">
      <pane xSplit="1" ySplit="1" topLeftCell="B47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AED99766-8BF3-43BC-B117-B7AB13470798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AED99766-8BF3-43BC-B117-B7AB13470798}" state="hidden">
      <selection activeCell="B3" sqref="B3"/>
      <pageMargins left="0.75" right="0.75" top="1" bottom="1" header="0.5" footer="0.5"/>
      <headerFooter alignWithMargins="0"/>
    </customSheetView>
    <customSheetView guid="{AED99766-8BF3-43BC-B117-B7AB13470798}" scale="80" state="hidden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AED99766-8BF3-43BC-B117-B7AB13470798}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</customSheetView>
    <customSheetView guid="{AED99766-8BF3-43BC-B117-B7AB13470798}" scale="80" filter="1" hiddenColumns="1">
      <pane ySplit="13" topLeftCell="A15" activePane="bottomLeft" state="frozen"/>
      <selection pane="bottomLeft" activeCell="B3" sqref="B3"/>
      <pageMargins left="0.75" right="0.75" top="1" bottom="1" header="0.5" footer="0.5"/>
      <headerFooter alignWithMargins="0"/>
    </customSheetView>
    <customSheetView guid="{AED99766-8BF3-43BC-B117-B7AB13470798}" scale="80" showAutoFilter="1" hiddenRows="1" topLeftCell="A3">
      <pane xSplit="2" ySplit="14" topLeftCell="C17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AED99766-8BF3-43BC-B117-B7AB13470798}" scale="80" state="hidden">
      <pane ySplit="4" topLeftCell="A5" activePane="bottomLeft" state="frozen"/>
      <selection pane="bottomLeft" activeCell="B3" sqref="B3"/>
      <pageMargins left="0.75" right="0.75" top="1" bottom="1" header="0.5" footer="0.5"/>
      <headerFooter alignWithMargins="0"/>
    </customSheetView>
    <customSheetView guid="{AED99766-8BF3-43BC-B117-B7AB13470798}" scale="80" hiddenRows="1" hiddenColumns="1">
      <selection activeCell="B3" sqref="B3"/>
      <pageMargins left="0.75" right="0.75" top="1" bottom="1" header="0.5" footer="0.5"/>
      <headerFooter alignWithMargins="0"/>
    </customSheetView>
    <customSheetView guid="{AED99766-8BF3-43BC-B117-B7AB13470798}" scale="80">
      <pane xSplit="1" ySplit="1" topLeftCell="B47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AED99766-8BF3-43BC-B117-B7AB13470798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AED99766-8BF3-43BC-B117-B7AB13470798}" state="hidden">
      <selection activeCell="B3" sqref="B3"/>
      <pageMargins left="0.75" right="0.75" top="1" bottom="1" header="0.5" footer="0.5"/>
      <headerFooter alignWithMargins="0"/>
    </customSheetView>
    <customSheetView guid="{AED99766-8BF3-43BC-B117-B7AB13470798}" state="hidden">
      <selection activeCell="B3" sqref="B3"/>
      <pageMargins left="0.75" right="0.75" top="1" bottom="1" header="0.5" footer="0.5"/>
      <headerFooter alignWithMargins="0"/>
    </customSheetView>
    <customSheetView guid="{AED99766-8BF3-43BC-B117-B7AB13470798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AED99766-8BF3-43BC-B117-B7AB13470798}" scale="80" showAutoFilter="1">
      <pane xSplit="1" ySplit="1" topLeftCell="E6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AED99766-8BF3-43BC-B117-B7AB13470798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AED99766-8BF3-43BC-B117-B7AB13470798}" state="hidden">
      <selection activeCell="B3" sqref="B3"/>
      <pageMargins left="0.75" right="0.75" top="1" bottom="1" header="0.5" footer="0.5"/>
      <headerFooter alignWithMargins="0"/>
    </customSheetView>
    <customSheetView guid="{AED99766-8BF3-43BC-B117-B7AB13470798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AED99766-8BF3-43BC-B117-B7AB13470798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U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U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U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U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U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U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U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U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filter="1" showAutoFilter="1" hiddenRows="1" hiddenColumns="1">
      <pane xSplit="1" ySplit="5" topLeftCell="U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U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U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filter="1" showAutoFilter="1" hiddenRows="1" hiddenColumns="1">
      <pane xSplit="1" ySplit="5" topLeftCell="U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U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U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U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U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U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U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U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U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filter="1" showAutoFilter="1" hiddenRows="1" hiddenColumns="1">
      <pane xSplit="1" ySplit="5" topLeftCell="U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U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U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filter="1" showAutoFilter="1" hiddenRows="1" hiddenColumns="1">
      <pane xSplit="1" ySplit="5" topLeftCell="U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U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U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U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U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U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U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U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U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filter="1" showAutoFilter="1" hiddenRows="1" hiddenColumns="1">
      <pane xSplit="1" ySplit="5" topLeftCell="U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U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U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filter="1" showAutoFilter="1" hiddenRows="1" hiddenColumns="1">
      <pane xSplit="1" ySplit="5" topLeftCell="U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howAutoFilter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Columns="1">
      <pane ySplit="13" topLeftCell="A15" activePane="bottomLeft" state="frozen"/>
      <selection pane="bottomLef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topLeftCell="A3">
      <pane xSplit="2" ySplit="14" topLeftCell="C29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pane ySplit="4" topLeftCell="A5" activePane="bottomLeft" state="frozen"/>
      <selection pane="bottomLef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47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C40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howAutoFilter="1">
      <pane ySplit="1" topLeftCell="A2" activePane="bottomLeft" state="frozen"/>
      <selection pane="bottomLeft" activeCell="B3" sqref="B3"/>
      <pageMargins left="0.75" right="0.75" top="1" bottom="1" header="0.5" footer="0.5"/>
      <pageSetup paperSize="9" orientation="portrait" r:id="rId40"/>
      <headerFooter alignWithMargins="0"/>
    </customSheetView>
    <customSheetView guid="{6D503B7C-817A-4EE5-94EC-A3726736B07C}" scale="80" filter="1" showAutoFilter="1" hiddenColumns="1">
      <pane ySplit="13" topLeftCell="A15" activePane="bottomLeft" state="frozen"/>
      <selection pane="bottomLeft" activeCell="B3" sqref="B3"/>
      <pageMargins left="0.75" right="0.75" top="1" bottom="1" header="0.5" footer="0.5"/>
      <pageSetup paperSize="9" orientation="portrait" r:id="rId41"/>
      <headerFooter alignWithMargins="0"/>
    </customSheetView>
    <customSheetView guid="{6D503B7C-817A-4EE5-94EC-A3726736B07C}" scale="80" showAutoFilter="1" hiddenRows="1" topLeftCell="A3">
      <pane xSplit="2" ySplit="14" topLeftCell="AM17" activePane="bottomRight" state="frozen"/>
      <selection pane="bottomRight" activeCell="B3" sqref="B3"/>
      <pageMargins left="0.75" right="0.75" top="1" bottom="1" header="0.5" footer="0.5"/>
      <pageSetup paperSize="9" orientation="portrait" r:id="rId42"/>
      <headerFooter alignWithMargins="0"/>
    </customSheetView>
    <customSheetView guid="{6D503B7C-817A-4EE5-94EC-A3726736B07C}" scale="80" state="hidden">
      <pane ySplit="4" topLeftCell="A5" activePane="bottomLeft" state="frozen"/>
      <selection pane="bottomLeft" activeCell="B3" sqref="B3"/>
      <pageMargins left="0.75" right="0.75" top="1" bottom="1" header="0.5" footer="0.5"/>
      <pageSetup paperSize="9" orientation="portrait" r:id="rId43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pageSetup paperSize="9" orientation="portrait" r:id="rId44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pageSetup paperSize="9" orientation="portrait" r:id="rId4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pageSetup paperSize="9" orientation="portrait" r:id="rId46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pageSetup paperSize="9" orientation="portrait" r:id="rId47"/>
      <headerFooter alignWithMargins="0"/>
    </customSheetView>
    <customSheetView guid="{6D503B7C-817A-4EE5-94EC-A3726736B07C}" scale="80" state="hidden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U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U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U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U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U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U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U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U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filter="1" showAutoFilter="1" hiddenRows="1" hiddenColumns="1">
      <pane xSplit="1" ySplit="5" topLeftCell="U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U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U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filter="1" showAutoFilter="1" hiddenRows="1" hiddenColumns="1">
      <pane xSplit="1" ySplit="5" topLeftCell="U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U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U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U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U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U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U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U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U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filter="1" showAutoFilter="1" hiddenRows="1" hiddenColumns="1">
      <pane xSplit="1" ySplit="5" topLeftCell="U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U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U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filter="1" showAutoFilter="1" hiddenRows="1" hiddenColumns="1">
      <pane xSplit="1" ySplit="5" topLeftCell="U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U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U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U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U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U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U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U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U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filter="1" showAutoFilter="1" hiddenRows="1" hiddenColumns="1">
      <pane xSplit="1" ySplit="5" topLeftCell="U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U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U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filter="1" showAutoFilter="1" hiddenRows="1" hiddenColumns="1">
      <pane xSplit="1" ySplit="5" topLeftCell="U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howAutoFilter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Columns="1">
      <pane ySplit="13" topLeftCell="A15" activePane="bottomLeft" state="frozen"/>
      <selection pane="bottomLef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topLeftCell="A3">
      <pane xSplit="2" ySplit="14" topLeftCell="C29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pane ySplit="4" topLeftCell="A5" activePane="bottomLeft" state="frozen"/>
      <selection pane="bottomLef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47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C40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howAutoFilter="1">
      <pane ySplit="1" topLeftCell="A2" activePane="bottomLeft" state="frozen"/>
      <selection pane="bottomLeft" activeCell="B3" sqref="B3"/>
      <pageMargins left="0.75" right="0.75" top="1" bottom="1" header="0.5" footer="0.5"/>
      <pageSetup paperSize="9" orientation="portrait" r:id="rId48"/>
      <headerFooter alignWithMargins="0"/>
    </customSheetView>
    <customSheetView guid="{6D503B7C-817A-4EE5-94EC-A3726736B07C}" scale="80" filter="1" showAutoFilter="1" hiddenColumns="1">
      <pane ySplit="13" topLeftCell="A15" activePane="bottomLeft" state="frozen"/>
      <selection pane="bottomLeft" activeCell="B3" sqref="B3"/>
      <pageMargins left="0.75" right="0.75" top="1" bottom="1" header="0.5" footer="0.5"/>
      <pageSetup paperSize="9" orientation="portrait" r:id="rId49"/>
      <headerFooter alignWithMargins="0"/>
    </customSheetView>
    <customSheetView guid="{6D503B7C-817A-4EE5-94EC-A3726736B07C}" scale="80" showAutoFilter="1" hiddenRows="1" topLeftCell="A3">
      <pane xSplit="2" ySplit="14" topLeftCell="AM17" activePane="bottomRight" state="frozen"/>
      <selection pane="bottomRight" activeCell="B3" sqref="B3"/>
      <pageMargins left="0.75" right="0.75" top="1" bottom="1" header="0.5" footer="0.5"/>
      <pageSetup paperSize="9" orientation="portrait" r:id="rId50"/>
      <headerFooter alignWithMargins="0"/>
    </customSheetView>
    <customSheetView guid="{6D503B7C-817A-4EE5-94EC-A3726736B07C}" scale="80" state="hidden">
      <pane ySplit="4" topLeftCell="A5" activePane="bottomLeft" state="frozen"/>
      <selection pane="bottomLeft" activeCell="B3" sqref="B3"/>
      <pageMargins left="0.75" right="0.75" top="1" bottom="1" header="0.5" footer="0.5"/>
      <pageSetup paperSize="9" orientation="portrait" r:id="rId51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pageSetup paperSize="9" orientation="portrait" r:id="rId52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pageSetup paperSize="9" orientation="portrait" r:id="rId53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pageSetup paperSize="9" orientation="portrait" r:id="rId54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pageSetup paperSize="9" orientation="portrait" r:id="rId55"/>
      <headerFooter alignWithMargins="0"/>
    </customSheetView>
    <customSheetView guid="{6D503B7C-817A-4EE5-94EC-A3726736B07C}" scale="80" state="hidden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pageSetup paperSize="9" orientation="portrait" r:id="rId56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pageSetup paperSize="9" orientation="portrait" r:id="rId57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pageSetup paperSize="9" orientation="portrait" r:id="rId58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pageSetup paperSize="9" orientation="portrait" r:id="rId59"/>
      <headerFooter alignWithMargins="0"/>
    </customSheetView>
    <customSheetView guid="{6D503B7C-817A-4EE5-94EC-A3726736B07C}" scale="80" state="hidden">
      <pane ySplit="4" topLeftCell="A5" activePane="bottomLeft" state="frozen"/>
      <selection pane="bottomLeft" activeCell="B3" sqref="B3"/>
      <pageMargins left="0.75" right="0.75" top="1" bottom="1" header="0.5" footer="0.5"/>
      <pageSetup paperSize="9" orientation="portrait" r:id="rId60"/>
      <headerFooter alignWithMargins="0"/>
    </customSheetView>
    <customSheetView guid="{6D503B7C-817A-4EE5-94EC-A3726736B07C}" scale="80" showAutoFilter="1" hiddenRows="1" topLeftCell="A3">
      <pane xSplit="2" ySplit="14" topLeftCell="AM17" activePane="bottomRight" state="frozen"/>
      <selection pane="bottomRight" activeCell="B3" sqref="B3"/>
      <pageMargins left="0.75" right="0.75" top="1" bottom="1" header="0.5" footer="0.5"/>
      <pageSetup paperSize="9" orientation="portrait" r:id="rId61"/>
      <headerFooter alignWithMargins="0"/>
    </customSheetView>
    <customSheetView guid="{6D503B7C-817A-4EE5-94EC-A3726736B07C}" scale="80" filter="1" showAutoFilter="1" hiddenColumns="1">
      <pane ySplit="13" topLeftCell="A15" activePane="bottomLeft" state="frozen"/>
      <selection pane="bottomLeft" activeCell="B3" sqref="B3"/>
      <pageMargins left="0.75" right="0.75" top="1" bottom="1" header="0.5" footer="0.5"/>
      <pageSetup paperSize="9" orientation="portrait" r:id="rId62"/>
      <headerFooter alignWithMargins="0"/>
    </customSheetView>
    <customSheetView guid="{6D503B7C-817A-4EE5-94EC-A3726736B07C}" showAutoFilter="1">
      <pane ySplit="1" topLeftCell="A2" activePane="bottomLeft" state="frozen"/>
      <selection pane="bottomLeft" activeCell="B3" sqref="B3"/>
      <pageMargins left="0.75" right="0.75" top="1" bottom="1" header="0.5" footer="0.5"/>
      <pageSetup paperSize="9" orientation="portrait" r:id="rId63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C40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47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pane ySplit="4" topLeftCell="A5" activePane="bottomLeft" state="frozen"/>
      <selection pane="bottomLef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topLeftCell="A3">
      <pane xSplit="2" ySplit="14" topLeftCell="C29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Columns="1">
      <pane ySplit="13" topLeftCell="A15" activePane="bottomLeft" state="frozen"/>
      <selection pane="bottomLeft" activeCell="B3" sqref="B3"/>
      <pageMargins left="0.75" right="0.75" top="1" bottom="1" header="0.5" footer="0.5"/>
      <headerFooter alignWithMargins="0"/>
    </customSheetView>
    <customSheetView guid="{6D503B7C-817A-4EE5-94EC-A3726736B07C}" showAutoFilter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</customSheetView>
    <customSheetView guid="{16543542-821D-4BC4-91AB-D2C631412736}" showPageBreaks="1" state="hidden" showRuler="0">
      <selection activeCell="B3" sqref="B3"/>
      <pageMargins left="0.75" right="0.75" top="1" bottom="1" header="0.5" footer="0.5"/>
      <pageSetup paperSize="9" orientation="portrait" r:id="rId64"/>
      <headerFooter alignWithMargins="0"/>
    </customSheetView>
    <customSheetView guid="{E2775F24-99E3-41F0-8A9C-006F4D3298D5}" showPageBreaks="1" state="hidden" showRuler="0">
      <selection activeCell="B3" sqref="B3"/>
      <pageMargins left="0.75" right="0.75" top="1" bottom="1" header="0.5" footer="0.5"/>
      <pageSetup paperSize="9" orientation="portrait" r:id="rId6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U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U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U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BEFB98C7-6620-4730-80CE-706FB1439778}" showPageBreaks="1" state="hidden" showRuler="0">
      <selection activeCell="B3" sqref="B3"/>
      <pageMargins left="0.75" right="0.75" top="1" bottom="1" header="0.5" footer="0.5"/>
      <pageSetup paperSize="9" orientation="portrait" r:id="rId66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U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U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U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U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U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filter="1" showAutoFilter="1" hiddenRows="1" hiddenColumns="1">
      <pane xSplit="1" ySplit="5" topLeftCell="U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U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U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filter="1" showAutoFilter="1" hiddenRows="1" hiddenColumns="1">
      <pane xSplit="1" ySplit="5" topLeftCell="U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U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U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U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U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U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U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U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U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filter="1" showAutoFilter="1" hiddenRows="1" hiddenColumns="1">
      <pane xSplit="1" ySplit="5" topLeftCell="U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U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U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filter="1" showAutoFilter="1" hiddenRows="1" hiddenColumns="1">
      <pane xSplit="1" ySplit="5" topLeftCell="U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U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U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U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U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U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U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U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U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filter="1" showAutoFilter="1" hiddenRows="1" hiddenColumns="1">
      <pane xSplit="1" ySplit="5" topLeftCell="U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U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U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filter="1" showAutoFilter="1" hiddenRows="1" hiddenColumns="1">
      <pane xSplit="1" ySplit="5" topLeftCell="U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AED99766-8BF3-43BC-B117-B7AB13470798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AED99766-8BF3-43BC-B117-B7AB13470798}" scale="80" showAutoFilter="1">
      <pane xSplit="1" ySplit="1" topLeftCell="E6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AED99766-8BF3-43BC-B117-B7AB13470798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pageSetup paperSize="9" orientation="portrait" r:id="rId67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pageSetup paperSize="9" orientation="portrait" r:id="rId68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pageSetup paperSize="9" orientation="portrait" r:id="rId69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pageSetup paperSize="9" orientation="portrait" r:id="rId70"/>
      <headerFooter alignWithMargins="0"/>
    </customSheetView>
    <customSheetView guid="{6D503B7C-817A-4EE5-94EC-A3726736B07C}" scale="80" state="hidden">
      <pane ySplit="4" topLeftCell="A5" activePane="bottomLeft" state="frozen"/>
      <selection pane="bottomLeft" activeCell="B3" sqref="B3"/>
      <pageMargins left="0.75" right="0.75" top="1" bottom="1" header="0.5" footer="0.5"/>
      <pageSetup paperSize="9" orientation="portrait" r:id="rId71"/>
      <headerFooter alignWithMargins="0"/>
    </customSheetView>
    <customSheetView guid="{6D503B7C-817A-4EE5-94EC-A3726736B07C}" scale="80" showAutoFilter="1" hiddenRows="1" topLeftCell="A3">
      <pane xSplit="2" ySplit="14" topLeftCell="AM17" activePane="bottomRight" state="frozen"/>
      <selection pane="bottomRight" activeCell="B3" sqref="B3"/>
      <pageMargins left="0.75" right="0.75" top="1" bottom="1" header="0.5" footer="0.5"/>
      <pageSetup paperSize="9" orientation="portrait" r:id="rId72"/>
      <headerFooter alignWithMargins="0"/>
    </customSheetView>
    <customSheetView guid="{6D503B7C-817A-4EE5-94EC-A3726736B07C}" scale="80" filter="1" showAutoFilter="1" hiddenColumns="1">
      <pane ySplit="13" topLeftCell="A15" activePane="bottomLeft" state="frozen"/>
      <selection pane="bottomLeft" activeCell="B3" sqref="B3"/>
      <pageMargins left="0.75" right="0.75" top="1" bottom="1" header="0.5" footer="0.5"/>
      <pageSetup paperSize="9" orientation="portrait" r:id="rId73"/>
      <headerFooter alignWithMargins="0"/>
    </customSheetView>
    <customSheetView guid="{6D503B7C-817A-4EE5-94EC-A3726736B07C}" showAutoFilter="1">
      <pane ySplit="1" topLeftCell="A2" activePane="bottomLeft" state="frozen"/>
      <selection pane="bottomLeft" activeCell="B3" sqref="B3"/>
      <pageMargins left="0.75" right="0.75" top="1" bottom="1" header="0.5" footer="0.5"/>
      <pageSetup paperSize="9" orientation="portrait" r:id="rId74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C40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47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pane ySplit="4" topLeftCell="A5" activePane="bottomLeft" state="frozen"/>
      <selection pane="bottomLef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topLeftCell="A3">
      <pane xSplit="2" ySplit="14" topLeftCell="C29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Columns="1">
      <pane ySplit="13" topLeftCell="A15" activePane="bottomLeft" state="frozen"/>
      <selection pane="bottomLeft" activeCell="B3" sqref="B3"/>
      <pageMargins left="0.75" right="0.75" top="1" bottom="1" header="0.5" footer="0.5"/>
      <headerFooter alignWithMargins="0"/>
    </customSheetView>
    <customSheetView guid="{6D503B7C-817A-4EE5-94EC-A3726736B07C}" showAutoFilter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U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U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U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U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U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U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U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U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filter="1" showAutoFilter="1" hiddenRows="1" hiddenColumns="1">
      <pane xSplit="1" ySplit="5" topLeftCell="U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U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U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filter="1" showAutoFilter="1" hiddenRows="1" hiddenColumns="1">
      <pane xSplit="1" ySplit="5" topLeftCell="U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U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U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U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U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U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U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U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U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filter="1" showAutoFilter="1" hiddenRows="1" hiddenColumns="1">
      <pane xSplit="1" ySplit="5" topLeftCell="U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U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U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filter="1" showAutoFilter="1" hiddenRows="1" hiddenColumns="1">
      <pane xSplit="1" ySplit="5" topLeftCell="U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U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U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U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U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U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U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U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U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filter="1" showAutoFilter="1" hiddenRows="1" hiddenColumns="1">
      <pane xSplit="1" ySplit="5" topLeftCell="U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U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U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filter="1" showAutoFilter="1" hiddenRows="1" hiddenColumns="1">
      <pane xSplit="1" ySplit="5" topLeftCell="U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" right="0.7" top="0.75" bottom="0.75" header="0.5" footer="0.5"/>
      <pageSetup paperSize="9" orientation="portrait" r:id="rId75"/>
      <headerFooter alignWithMargins="0"/>
      <autoFilter ref="B1:I1"/>
    </customSheetView>
    <customSheetView guid="{6D503B7C-817A-4EE5-94EC-A3726736B07C}" scale="80" showAutoFilter="1" hiddenRows="1" hiddenColumns="1" topLeftCell="A3">
      <pane xSplit="2" ySplit="11" topLeftCell="C16" activePane="bottomRight" state="frozen"/>
      <selection pane="bottomRight" activeCell="B3" sqref="B3"/>
      <pageMargins left="0.75" right="0.75" top="1" bottom="1" header="0.5" footer="0.5"/>
      <pageSetup paperSize="9" orientation="portrait" r:id="rId76"/>
      <headerFooter alignWithMargins="0"/>
    </customSheetView>
    <customSheetView guid="{6D503B7C-817A-4EE5-94EC-A3726736B07C}" scale="80" state="hidden" topLeftCell="A25">
      <selection activeCell="B3" sqref="B3"/>
      <pageMargins left="0.75" right="0.75" top="1" bottom="1" header="0.5" footer="0.5"/>
      <pageSetup paperSize="9" orientation="portrait" r:id="rId77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pageSetup paperSize="9" orientation="portrait" r:id="rId78"/>
      <headerFooter alignWithMargins="0"/>
    </customSheetView>
    <customSheetView guid="{6D503B7C-817A-4EE5-94EC-A3726736B07C}" scale="80" showAutoFilter="1">
      <pane xSplit="1" ySplit="1" topLeftCell="E62" activePane="bottomRight" state="frozen"/>
      <selection pane="bottomRight" activeCell="B3" sqref="B3"/>
      <pageMargins left="0.75" right="0.75" top="1" bottom="1" header="0.5" footer="0.5"/>
      <pageSetup paperSize="9" orientation="portrait" r:id="rId79"/>
      <headerFooter alignWithMargins="0"/>
    </customSheetView>
    <customSheetView guid="{6D503B7C-817A-4EE5-94EC-A3726736B07C}" scale="80" filter="1" showAutoFilter="1" hiddenRows="1" hiddenColumns="1">
      <pane xSplit="1" ySplit="28" topLeftCell="B30" activePane="bottomRight" state="frozen"/>
      <selection pane="bottomRight" activeCell="B3" sqref="B3"/>
      <pageMargins left="0.75" right="0.75" top="1" bottom="1" header="0.5" footer="0.5"/>
      <pageSetup paperSize="9" orientation="portrait" r:id="rId80"/>
      <headerFooter alignWithMargins="0"/>
    </customSheetView>
    <customSheetView guid="{EB824EDC-44B5-480C-9466-88CD55BCD011}" showPageBreaks="1" state="hidden" showRuler="0">
      <selection activeCell="B3" sqref="B3"/>
      <pageMargins left="0.75" right="0.75" top="1" bottom="1" header="0.5" footer="0.5"/>
      <pageSetup paperSize="9" orientation="portrait" r:id="rId81"/>
      <headerFooter alignWithMargins="0"/>
    </customSheetView>
    <customSheetView guid="{AED99766-8BF3-43BC-B117-B7AB13470798}" scale="80" state="hidden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AED99766-8BF3-43BC-B117-B7AB13470798}" state="hidden">
      <selection activeCell="B3" sqref="B3"/>
      <pageMargins left="0.75" right="0.75" top="1" bottom="1" header="0.5" footer="0.5"/>
      <headerFooter alignWithMargins="0"/>
    </customSheetView>
    <customSheetView guid="{AED99766-8BF3-43BC-B117-B7AB13470798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AED99766-8BF3-43BC-B117-B7AB13470798}" scale="80" showAutoFilter="1">
      <pane xSplit="1" ySplit="1" topLeftCell="E6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AED99766-8BF3-43BC-B117-B7AB13470798}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</customSheetView>
    <customSheetView guid="{AED99766-8BF3-43BC-B117-B7AB13470798}" scale="80" filter="1" hiddenColumns="1">
      <pane ySplit="13" topLeftCell="A15" activePane="bottomLeft" state="frozen"/>
      <selection pane="bottomLeft" activeCell="B3" sqref="B3"/>
      <pageMargins left="0.75" right="0.75" top="1" bottom="1" header="0.5" footer="0.5"/>
      <headerFooter alignWithMargins="0"/>
    </customSheetView>
    <customSheetView guid="{AED99766-8BF3-43BC-B117-B7AB13470798}" scale="80" showAutoFilter="1" hiddenRows="1" topLeftCell="A3">
      <pane xSplit="2" ySplit="14" topLeftCell="C17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AED99766-8BF3-43BC-B117-B7AB13470798}" scale="80" state="hidden">
      <pane ySplit="4" topLeftCell="A5" activePane="bottomLeft" state="frozen"/>
      <selection pane="bottomLeft" activeCell="A4" sqref="A4"/>
      <pageMargins left="0.75" right="0.75" top="1" bottom="1" header="0.5" footer="0.5"/>
      <headerFooter alignWithMargins="0"/>
    </customSheetView>
    <customSheetView guid="{AED99766-8BF3-43BC-B117-B7AB13470798}" scale="80" hiddenRows="1" hiddenColumns="1">
      <selection activeCell="B3" sqref="B3"/>
      <pageMargins left="0.75" right="0.75" top="1" bottom="1" header="0.5" footer="0.5"/>
      <headerFooter alignWithMargins="0"/>
    </customSheetView>
    <customSheetView guid="{AED99766-8BF3-43BC-B117-B7AB13470798}" scale="80">
      <pane xSplit="1" ySplit="1" topLeftCell="B47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AED99766-8BF3-43BC-B117-B7AB13470798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AED99766-8BF3-43BC-B117-B7AB13470798}" state="hidden">
      <selection activeCell="B3" sqref="B3"/>
      <pageMargins left="0.75" right="0.75" top="1" bottom="1" header="0.5" footer="0.5"/>
      <headerFooter alignWithMargins="0"/>
    </customSheetView>
    <customSheetView guid="{AED99766-8BF3-43BC-B117-B7AB13470798}" scale="80" state="hidden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AED99766-8BF3-43BC-B117-B7AB13470798}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</customSheetView>
    <customSheetView guid="{AED99766-8BF3-43BC-B117-B7AB13470798}" scale="80" filter="1" hiddenColumns="1">
      <pane ySplit="13" topLeftCell="A15" activePane="bottomLeft" state="frozen"/>
      <selection pane="bottomLeft" activeCell="B3" sqref="B3"/>
      <pageMargins left="0.75" right="0.75" top="1" bottom="1" header="0.5" footer="0.5"/>
      <headerFooter alignWithMargins="0"/>
    </customSheetView>
    <customSheetView guid="{AED99766-8BF3-43BC-B117-B7AB13470798}" scale="80" showAutoFilter="1" hiddenRows="1" topLeftCell="A3">
      <pane xSplit="2" ySplit="14" topLeftCell="C17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AED99766-8BF3-43BC-B117-B7AB13470798}" scale="80" state="hidden">
      <pane ySplit="4" topLeftCell="A5" activePane="bottomLeft" state="frozen"/>
      <selection pane="bottomLeft" activeCell="B3" sqref="B3"/>
      <pageMargins left="0.75" right="0.75" top="1" bottom="1" header="0.5" footer="0.5"/>
      <headerFooter alignWithMargins="0"/>
    </customSheetView>
    <customSheetView guid="{AED99766-8BF3-43BC-B117-B7AB13470798}" scale="80" hiddenRows="1" hiddenColumns="1">
      <selection activeCell="B3" sqref="B3"/>
      <pageMargins left="0.75" right="0.75" top="1" bottom="1" header="0.5" footer="0.5"/>
      <headerFooter alignWithMargins="0"/>
    </customSheetView>
    <customSheetView guid="{AED99766-8BF3-43BC-B117-B7AB13470798}" scale="80">
      <pane xSplit="1" ySplit="1" topLeftCell="B47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AED99766-8BF3-43BC-B117-B7AB13470798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AED99766-8BF3-43BC-B117-B7AB13470798}" state="hidden">
      <selection activeCell="B3" sqref="B3"/>
      <pageMargins left="0.75" right="0.75" top="1" bottom="1" header="0.5" footer="0.5"/>
      <headerFooter alignWithMargins="0"/>
    </customSheetView>
    <customSheetView guid="{AED99766-8BF3-43BC-B117-B7AB13470798}" state="hidden">
      <selection activeCell="B3" sqref="B3"/>
      <pageMargins left="0.75" right="0.75" top="1" bottom="1" header="0.5" footer="0.5"/>
      <headerFooter alignWithMargins="0"/>
    </customSheetView>
    <customSheetView guid="{AED99766-8BF3-43BC-B117-B7AB13470798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AED99766-8BF3-43BC-B117-B7AB13470798}" scale="80" showAutoFilter="1">
      <pane xSplit="1" ySplit="1" topLeftCell="E6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AED99766-8BF3-43BC-B117-B7AB13470798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AED99766-8BF3-43BC-B117-B7AB13470798}" state="hidden">
      <selection activeCell="B3" sqref="B3"/>
      <pageMargins left="0.75" right="0.75" top="1" bottom="1" header="0.5" footer="0.5"/>
      <headerFooter alignWithMargins="0"/>
    </customSheetView>
    <customSheetView guid="{AED99766-8BF3-43BC-B117-B7AB13470798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AED99766-8BF3-43BC-B117-B7AB13470798}" state="hidden">
      <selection activeCell="B3" sqref="B3"/>
      <pageMargins left="0.75" right="0.75" top="1" bottom="1" header="0.5" footer="0.5"/>
      <headerFooter alignWithMargins="0"/>
    </customSheetView>
    <customSheetView guid="{AED99766-8BF3-43BC-B117-B7AB13470798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AED99766-8BF3-43BC-B117-B7AB13470798}" scale="80" showAutoFilter="1">
      <pane xSplit="1" ySplit="1" topLeftCell="E6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AED99766-8BF3-43BC-B117-B7AB13470798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AED99766-8BF3-43BC-B117-B7AB13470798}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</customSheetView>
    <customSheetView guid="{AED99766-8BF3-43BC-B117-B7AB13470798}" scale="80" filter="1" hiddenColumns="1">
      <pane ySplit="13" topLeftCell="A15" activePane="bottomLeft" state="frozen"/>
      <selection pane="bottomLeft" activeCell="B3" sqref="B3"/>
      <pageMargins left="0.75" right="0.75" top="1" bottom="1" header="0.5" footer="0.5"/>
      <headerFooter alignWithMargins="0"/>
    </customSheetView>
    <customSheetView guid="{AED99766-8BF3-43BC-B117-B7AB13470798}" scale="80" showAutoFilter="1" hiddenRows="1" topLeftCell="A3">
      <pane xSplit="2" ySplit="14" topLeftCell="C17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AED99766-8BF3-43BC-B117-B7AB13470798}" scale="80" state="hidden">
      <pane ySplit="4" topLeftCell="A5" activePane="bottomLeft" state="frozen"/>
      <selection pane="bottomLeft" activeCell="B3" sqref="B3"/>
      <pageMargins left="0.75" right="0.75" top="1" bottom="1" header="0.5" footer="0.5"/>
      <headerFooter alignWithMargins="0"/>
    </customSheetView>
    <customSheetView guid="{AED99766-8BF3-43BC-B117-B7AB13470798}" scale="80" hiddenRows="1" hiddenColumns="1">
      <selection activeCell="B3" sqref="B3"/>
      <pageMargins left="0.75" right="0.75" top="1" bottom="1" header="0.5" footer="0.5"/>
      <headerFooter alignWithMargins="0"/>
    </customSheetView>
    <customSheetView guid="{AED99766-8BF3-43BC-B117-B7AB13470798}" scale="80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AED99766-8BF3-43BC-B117-B7AB13470798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AED99766-8BF3-43BC-B117-B7AB13470798}" state="hidden">
      <selection activeCell="B3" sqref="B3"/>
      <pageMargins left="0.75" right="0.75" top="1" bottom="1" header="0.5" footer="0.5"/>
      <headerFooter alignWithMargins="0"/>
    </customSheetView>
    <customSheetView guid="{7E4E90D1-59D3-46C2-B9C5-B4A6E53BE0B7}" showPageBreaks="1" state="hidden" showRuler="0">
      <selection activeCell="B3" sqref="B3"/>
      <pageMargins left="0.75" right="0.75" top="1" bottom="1" header="0.5" footer="0.5"/>
      <pageSetup paperSize="9" orientation="portrait" r:id="rId82"/>
      <headerFooter alignWithMargins="0"/>
    </customSheetView>
    <customSheetView guid="{5DABD3DD-3B7F-4D0A-8278-3CABF5A7C879}" showPageBreaks="1" state="hidden" showRuler="0">
      <selection activeCell="B3" sqref="B3"/>
      <pageMargins left="0.75" right="0.75" top="1" bottom="1" header="0.5" footer="0.5"/>
      <pageSetup paperSize="9" orientation="portrait" r:id="rId83"/>
      <headerFooter alignWithMargins="0"/>
    </customSheetView>
    <customSheetView guid="{4F91CC6A-177C-44AE-BD3E-9ACFF52E4BB6}" showPageBreaks="1" state="hidden" showRuler="0">
      <selection activeCell="B3" sqref="B3"/>
      <pageMargins left="0.75" right="0.75" top="1" bottom="1" header="0.5" footer="0.5"/>
      <pageSetup paperSize="9" orientation="portrait" r:id="rId84"/>
      <headerFooter alignWithMargins="0"/>
    </customSheetView>
    <customSheetView guid="{4864356C-2EA4-4798-837B-554A65950AB7}" showPageBreaks="1" state="hidden" showRuler="0">
      <selection activeCell="A4" sqref="A4"/>
      <pageMargins left="0.75" right="0.75" top="1" bottom="1" header="0.5" footer="0.5"/>
      <pageSetup paperSize="9" orientation="portrait" r:id="rId85"/>
      <headerFooter alignWithMargins="0"/>
    </customSheetView>
    <customSheetView guid="{FD5F77AF-5A8F-4B6D-961B-C7FD9D452FD5}" showPageBreaks="1" state="hidden" showRuler="0">
      <selection activeCell="B3" sqref="B3"/>
      <pageMargins left="0.75" right="0.75" top="1" bottom="1" header="0.5" footer="0.5"/>
      <pageSetup paperSize="9" orientation="portrait" r:id="rId86"/>
      <headerFooter alignWithMargins="0"/>
    </customSheetView>
    <customSheetView guid="{F78FCA81-B608-454A-B46D-DA1594BED295}" showPageBreaks="1" state="hidden" showRuler="0">
      <selection activeCell="B3" sqref="B3"/>
      <pageMargins left="0.75" right="0.75" top="1" bottom="1" header="0.5" footer="0.5"/>
      <pageSetup paperSize="9" orientation="portrait" r:id="rId87"/>
      <headerFooter alignWithMargins="0"/>
    </customSheetView>
    <customSheetView guid="{AED99766-8BF3-43BC-B117-B7AB13470798}" scale="80" state="hidden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AED99766-8BF3-43BC-B117-B7AB13470798}" state="hidden">
      <selection activeCell="B3" sqref="B3"/>
      <pageMargins left="0.75" right="0.75" top="1" bottom="1" header="0.5" footer="0.5"/>
      <headerFooter alignWithMargins="0"/>
    </customSheetView>
    <customSheetView guid="{AED99766-8BF3-43BC-B117-B7AB13470798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AED99766-8BF3-43BC-B117-B7AB13470798}" scale="80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AED99766-8BF3-43BC-B117-B7AB13470798}" scale="80" hiddenRows="1" hiddenColumns="1">
      <selection activeCell="B3" sqref="B3"/>
      <pageMargins left="0.75" right="0.75" top="1" bottom="1" header="0.5" footer="0.5"/>
      <headerFooter alignWithMargins="0"/>
    </customSheetView>
    <customSheetView guid="{AED99766-8BF3-43BC-B117-B7AB13470798}" scale="80" state="hidden">
      <pane ySplit="4" topLeftCell="A5" activePane="bottomLeft" state="frozen"/>
      <selection pane="bottomLeft" activeCell="B3" sqref="B3"/>
      <pageMargins left="0.75" right="0.75" top="1" bottom="1" header="0.5" footer="0.5"/>
      <headerFooter alignWithMargins="0"/>
    </customSheetView>
    <customSheetView guid="{AED99766-8BF3-43BC-B117-B7AB13470798}" scale="80" showAutoFilter="1" hiddenRows="1" topLeftCell="A3">
      <pane xSplit="2" ySplit="14" topLeftCell="C17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AED99766-8BF3-43BC-B117-B7AB13470798}" scale="80" filter="1" hiddenColumns="1">
      <pane ySplit="13" topLeftCell="A15" activePane="bottomLeft" state="frozen"/>
      <selection pane="bottomLeft" activeCell="B3" sqref="B3"/>
      <pageMargins left="0.75" right="0.75" top="1" bottom="1" header="0.5" footer="0.5"/>
      <headerFooter alignWithMargins="0"/>
    </customSheetView>
    <customSheetView guid="{AED99766-8BF3-43BC-B117-B7AB13470798}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</customSheetView>
    <customSheetView guid="{AED99766-8BF3-43BC-B117-B7AB13470798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AED99766-8BF3-43BC-B117-B7AB13470798}" scale="80" showAutoFilter="1">
      <pane xSplit="1" ySplit="1" topLeftCell="E6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AED99766-8BF3-43BC-B117-B7AB13470798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AED99766-8BF3-43BC-B117-B7AB13470798}" state="hidden">
      <selection activeCell="B3" sqref="B3"/>
      <pageMargins left="0.75" right="0.75" top="1" bottom="1" header="0.5" footer="0.5"/>
      <headerFooter alignWithMargins="0"/>
    </customSheetView>
    <customSheetView guid="{AED99766-8BF3-43BC-B117-B7AB13470798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AED99766-8BF3-43BC-B117-B7AB13470798}" state="hidden">
      <selection activeCell="B3" sqref="B3"/>
      <pageMargins left="0.75" right="0.75" top="1" bottom="1" header="0.5" footer="0.5"/>
      <headerFooter alignWithMargins="0"/>
    </customSheetView>
    <customSheetView guid="{AED99766-8BF3-43BC-B117-B7AB13470798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AED99766-8BF3-43BC-B117-B7AB13470798}" scale="80" showAutoFilter="1">
      <pane xSplit="1" ySplit="1" topLeftCell="E6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AED99766-8BF3-43BC-B117-B7AB13470798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AED99766-8BF3-43BC-B117-B7AB13470798}" state="hidden">
      <selection activeCell="B3" sqref="B3"/>
      <pageMargins left="0.75" right="0.75" top="1" bottom="1" header="0.5" footer="0.5"/>
      <headerFooter alignWithMargins="0"/>
    </customSheetView>
    <customSheetView guid="{AED99766-8BF3-43BC-B117-B7AB13470798}" state="hidden">
      <selection activeCell="B3" sqref="B3"/>
      <pageMargins left="0.75" right="0.75" top="1" bottom="1" header="0.5" footer="0.5"/>
      <headerFooter alignWithMargins="0"/>
    </customSheetView>
    <customSheetView guid="{AED99766-8BF3-43BC-B117-B7AB13470798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AED99766-8BF3-43BC-B117-B7AB13470798}" scale="80">
      <pane xSplit="1" ySplit="1" topLeftCell="B47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AED99766-8BF3-43BC-B117-B7AB13470798}" scale="80" hiddenRows="1" hiddenColumns="1">
      <selection activeCell="B3" sqref="B3"/>
      <pageMargins left="0.75" right="0.75" top="1" bottom="1" header="0.5" footer="0.5"/>
      <headerFooter alignWithMargins="0"/>
    </customSheetView>
    <customSheetView guid="{AED99766-8BF3-43BC-B117-B7AB13470798}" scale="80" state="hidden">
      <pane ySplit="4" topLeftCell="A5" activePane="bottomLeft" state="frozen"/>
      <selection pane="bottomLeft" activeCell="B3" sqref="B3"/>
      <pageMargins left="0.75" right="0.75" top="1" bottom="1" header="0.5" footer="0.5"/>
      <headerFooter alignWithMargins="0"/>
    </customSheetView>
    <customSheetView guid="{AED99766-8BF3-43BC-B117-B7AB13470798}" scale="80" showAutoFilter="1" hiddenRows="1" topLeftCell="A3">
      <pane xSplit="2" ySplit="14" topLeftCell="C17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AED99766-8BF3-43BC-B117-B7AB13470798}" scale="80" filter="1" hiddenColumns="1">
      <pane ySplit="13" topLeftCell="A15" activePane="bottomLeft" state="frozen"/>
      <selection pane="bottomLeft" activeCell="B3" sqref="B3"/>
      <pageMargins left="0.75" right="0.75" top="1" bottom="1" header="0.5" footer="0.5"/>
      <headerFooter alignWithMargins="0"/>
    </customSheetView>
    <customSheetView guid="{AED99766-8BF3-43BC-B117-B7AB13470798}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</customSheetView>
    <customSheetView guid="{AED99766-8BF3-43BC-B117-B7AB13470798}" scale="80" state="hidden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AED99766-8BF3-43BC-B117-B7AB13470798}" state="hidden">
      <selection activeCell="B3" sqref="B3"/>
      <pageMargins left="0.75" right="0.75" top="1" bottom="1" header="0.5" footer="0.5"/>
      <headerFooter alignWithMargins="0"/>
    </customSheetView>
    <customSheetView guid="{AED99766-8BF3-43BC-B117-B7AB13470798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AED99766-8BF3-43BC-B117-B7AB13470798}" scale="80">
      <pane xSplit="1" ySplit="1" topLeftCell="B47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AED99766-8BF3-43BC-B117-B7AB13470798}" scale="80" hiddenRows="1" hiddenColumns="1">
      <selection activeCell="B3" sqref="B3"/>
      <pageMargins left="0.75" right="0.75" top="1" bottom="1" header="0.5" footer="0.5"/>
      <headerFooter alignWithMargins="0"/>
    </customSheetView>
    <customSheetView guid="{AED99766-8BF3-43BC-B117-B7AB13470798}" scale="80" state="hidden">
      <pane ySplit="4" topLeftCell="A5" activePane="bottomLeft" state="frozen"/>
      <selection pane="bottomLeft" activeCell="A4" sqref="A4"/>
      <pageMargins left="0.75" right="0.75" top="1" bottom="1" header="0.5" footer="0.5"/>
      <headerFooter alignWithMargins="0"/>
    </customSheetView>
    <customSheetView guid="{AED99766-8BF3-43BC-B117-B7AB13470798}" scale="80" showAutoFilter="1" hiddenRows="1" topLeftCell="A3">
      <pane xSplit="2" ySplit="14" topLeftCell="C17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AED99766-8BF3-43BC-B117-B7AB13470798}" scale="80" filter="1" hiddenColumns="1">
      <pane ySplit="13" topLeftCell="A15" activePane="bottomLeft" state="frozen"/>
      <selection pane="bottomLeft" activeCell="B3" sqref="B3"/>
      <pageMargins left="0.75" right="0.75" top="1" bottom="1" header="0.5" footer="0.5"/>
      <headerFooter alignWithMargins="0"/>
    </customSheetView>
    <customSheetView guid="{AED99766-8BF3-43BC-B117-B7AB13470798}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</customSheetView>
    <customSheetView guid="{AED99766-8BF3-43BC-B117-B7AB13470798}" scale="80" showAutoFilter="1">
      <pane xSplit="1" ySplit="1" topLeftCell="E6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AED99766-8BF3-43BC-B117-B7AB13470798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AED99766-8BF3-43BC-B117-B7AB13470798}" state="hidden">
      <selection activeCell="B3" sqref="B3"/>
      <pageMargins left="0.75" right="0.75" top="1" bottom="1" header="0.5" footer="0.5"/>
      <headerFooter alignWithMargins="0"/>
    </customSheetView>
    <customSheetView guid="{AED99766-8BF3-43BC-B117-B7AB13470798}" scale="80" state="hidden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AED99766-8BF3-43BC-B117-B7AB13470798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AED99766-8BF3-43BC-B117-B7AB13470798}" scale="80" showAutoFilter="1">
      <pane xSplit="1" ySplit="1" topLeftCell="E6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AED99766-8BF3-43BC-B117-B7AB13470798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AED99766-8BF3-43BC-B117-B7AB13470798}" state="hidden">
      <selection activeCell="B3" sqref="B3"/>
      <pageMargins left="0.75" right="0.75" top="1" bottom="1" header="0.5" footer="0.5"/>
      <headerFooter alignWithMargins="0"/>
    </customSheetView>
    <customSheetView guid="{AED99766-8BF3-43BC-B117-B7AB13470798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AED99766-8BF3-43BC-B117-B7AB13470798}" state="hidden">
      <selection activeCell="B3" sqref="B3"/>
      <pageMargins left="0.75" right="0.75" top="1" bottom="1" header="0.5" footer="0.5"/>
      <headerFooter alignWithMargins="0"/>
    </customSheetView>
    <customSheetView guid="{AED99766-8BF3-43BC-B117-B7AB13470798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AED99766-8BF3-43BC-B117-B7AB13470798}" scale="80" showAutoFilter="1">
      <pane xSplit="1" ySplit="1" topLeftCell="E6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AED99766-8BF3-43BC-B117-B7AB13470798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AED99766-8BF3-43BC-B117-B7AB13470798}" state="hidden">
      <selection activeCell="B3" sqref="B3"/>
      <pageMargins left="0.75" right="0.75" top="1" bottom="1" header="0.5" footer="0.5"/>
      <headerFooter alignWithMargins="0"/>
    </customSheetView>
    <customSheetView guid="{AED99766-8BF3-43BC-B117-B7AB13470798}" state="hidden">
      <selection activeCell="B3" sqref="B3"/>
      <pageMargins left="0.75" right="0.75" top="1" bottom="1" header="0.5" footer="0.5"/>
      <headerFooter alignWithMargins="0"/>
    </customSheetView>
    <customSheetView guid="{AED99766-8BF3-43BC-B117-B7AB13470798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AED99766-8BF3-43BC-B117-B7AB13470798}" scale="80">
      <pane xSplit="1" ySplit="1" topLeftCell="B47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AED99766-8BF3-43BC-B117-B7AB13470798}" scale="80" hiddenRows="1" hiddenColumns="1">
      <selection activeCell="B3" sqref="B3"/>
      <pageMargins left="0.75" right="0.75" top="1" bottom="1" header="0.5" footer="0.5"/>
      <headerFooter alignWithMargins="0"/>
    </customSheetView>
    <customSheetView guid="{AED99766-8BF3-43BC-B117-B7AB13470798}" scale="80" state="hidden">
      <pane ySplit="4" topLeftCell="A5" activePane="bottomLeft" state="frozen"/>
      <selection pane="bottomLeft" activeCell="B3" sqref="B3"/>
      <pageMargins left="0.75" right="0.75" top="1" bottom="1" header="0.5" footer="0.5"/>
      <headerFooter alignWithMargins="0"/>
    </customSheetView>
    <customSheetView guid="{AED99766-8BF3-43BC-B117-B7AB13470798}" scale="80" showAutoFilter="1" hiddenRows="1" topLeftCell="A3">
      <pane xSplit="2" ySplit="14" topLeftCell="C17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AED99766-8BF3-43BC-B117-B7AB13470798}" scale="80" filter="1" hiddenColumns="1">
      <pane ySplit="13" topLeftCell="A15" activePane="bottomLeft" state="frozen"/>
      <selection pane="bottomLeft" activeCell="B3" sqref="B3"/>
      <pageMargins left="0.75" right="0.75" top="1" bottom="1" header="0.5" footer="0.5"/>
      <headerFooter alignWithMargins="0"/>
    </customSheetView>
    <customSheetView guid="{AED99766-8BF3-43BC-B117-B7AB13470798}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</customSheetView>
    <customSheetView guid="{AED99766-8BF3-43BC-B117-B7AB13470798}" scale="80" state="hidden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AED99766-8BF3-43BC-B117-B7AB13470798}" state="hidden">
      <selection activeCell="B3" sqref="B3"/>
      <pageMargins left="0.75" right="0.75" top="1" bottom="1" header="0.5" footer="0.5"/>
      <headerFooter alignWithMargins="0"/>
    </customSheetView>
    <customSheetView guid="{AED99766-8BF3-43BC-B117-B7AB13470798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AED99766-8BF3-43BC-B117-B7AB13470798}" scale="80">
      <pane xSplit="1" ySplit="1" topLeftCell="B47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AED99766-8BF3-43BC-B117-B7AB13470798}" scale="80" hiddenRows="1" hiddenColumns="1">
      <selection activeCell="B3" sqref="B3"/>
      <pageMargins left="0.75" right="0.75" top="1" bottom="1" header="0.5" footer="0.5"/>
      <headerFooter alignWithMargins="0"/>
    </customSheetView>
    <customSheetView guid="{AED99766-8BF3-43BC-B117-B7AB13470798}" scale="80" state="hidden">
      <pane ySplit="4" topLeftCell="A5" activePane="bottomLeft" state="frozen"/>
      <selection pane="bottomLeft" activeCell="A4" sqref="A4"/>
      <pageMargins left="0.75" right="0.75" top="1" bottom="1" header="0.5" footer="0.5"/>
      <headerFooter alignWithMargins="0"/>
    </customSheetView>
    <customSheetView guid="{AED99766-8BF3-43BC-B117-B7AB13470798}" scale="80" showAutoFilter="1" hiddenRows="1" topLeftCell="A3">
      <pane xSplit="2" ySplit="14" topLeftCell="C17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AED99766-8BF3-43BC-B117-B7AB13470798}" scale="80" filter="1" hiddenColumns="1">
      <pane ySplit="13" topLeftCell="A15" activePane="bottomLeft" state="frozen"/>
      <selection pane="bottomLeft" activeCell="B3" sqref="B3"/>
      <pageMargins left="0.75" right="0.75" top="1" bottom="1" header="0.5" footer="0.5"/>
      <headerFooter alignWithMargins="0"/>
    </customSheetView>
    <customSheetView guid="{AED99766-8BF3-43BC-B117-B7AB13470798}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</customSheetView>
    <customSheetView guid="{AED99766-8BF3-43BC-B117-B7AB13470798}" scale="80" showAutoFilter="1">
      <pane xSplit="1" ySplit="1" topLeftCell="E6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AED99766-8BF3-43BC-B117-B7AB13470798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AED99766-8BF3-43BC-B117-B7AB13470798}" state="hidden">
      <selection activeCell="B3" sqref="B3"/>
      <pageMargins left="0.75" right="0.75" top="1" bottom="1" header="0.5" footer="0.5"/>
      <headerFooter alignWithMargins="0"/>
    </customSheetView>
    <customSheetView guid="{AED99766-8BF3-43BC-B117-B7AB13470798}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</customSheetView>
    <customSheetView guid="{AED99766-8BF3-43BC-B117-B7AB13470798}" scale="80" filter="1" hiddenColumns="1">
      <pane ySplit="13" topLeftCell="A15" activePane="bottomLeft" state="frozen"/>
      <selection pane="bottomLeft" activeCell="B3" sqref="B3"/>
      <pageMargins left="0.75" right="0.75" top="1" bottom="1" header="0.5" footer="0.5"/>
      <headerFooter alignWithMargins="0"/>
    </customSheetView>
    <customSheetView guid="{AED99766-8BF3-43BC-B117-B7AB13470798}" scale="80" showAutoFilter="1" hiddenRows="1" topLeftCell="A3">
      <pane xSplit="2" ySplit="14" topLeftCell="C17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AED99766-8BF3-43BC-B117-B7AB13470798}" scale="80" state="hidden">
      <pane ySplit="4" topLeftCell="A5" activePane="bottomLeft" state="frozen"/>
      <selection pane="bottomLeft" activeCell="B3" sqref="B3"/>
      <pageMargins left="0.75" right="0.75" top="1" bottom="1" header="0.5" footer="0.5"/>
      <headerFooter alignWithMargins="0"/>
    </customSheetView>
    <customSheetView guid="{AED99766-8BF3-43BC-B117-B7AB13470798}" scale="80" hiddenRows="1" hiddenColumns="1">
      <selection activeCell="B3" sqref="B3"/>
      <pageMargins left="0.75" right="0.75" top="1" bottom="1" header="0.5" footer="0.5"/>
      <headerFooter alignWithMargins="0"/>
    </customSheetView>
    <customSheetView guid="{AED99766-8BF3-43BC-B117-B7AB13470798}" scale="80">
      <pane xSplit="1" ySplit="1" topLeftCell="B47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AED99766-8BF3-43BC-B117-B7AB13470798}" scale="80" filter="1" showAutoFilter="1" hiddenRows="1" hiddenColumns="1">
      <pane xSplit="1" ySplit="5" topLeftCell="AF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AED99766-8BF3-43BC-B117-B7AB13470798}" state="hidden">
      <selection activeCell="B3" sqref="B3"/>
      <pageMargins left="0.75" right="0.75" top="1" bottom="1" header="0.5" footer="0.5"/>
      <headerFooter alignWithMargins="0"/>
    </customSheetView>
    <customSheetView guid="{AED99766-8BF3-43BC-B117-B7AB13470798}" state="hidden">
      <selection activeCell="B3" sqref="B3"/>
      <pageMargins left="0.75" right="0.75" top="1" bottom="1" header="0.5" footer="0.5"/>
      <headerFooter alignWithMargins="0"/>
    </customSheetView>
    <customSheetView guid="{AED99766-8BF3-43BC-B117-B7AB13470798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AED99766-8BF3-43BC-B117-B7AB13470798}" scale="80" showAutoFilter="1">
      <pane xSplit="1" ySplit="1" topLeftCell="E6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AED99766-8BF3-43BC-B117-B7AB13470798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AED99766-8BF3-43BC-B117-B7AB13470798}" state="hidden">
      <selection activeCell="B3" sqref="B3"/>
      <pageMargins left="0.75" right="0.75" top="1" bottom="1" header="0.5" footer="0.5"/>
      <headerFooter alignWithMargins="0"/>
    </customSheetView>
    <customSheetView guid="{AED99766-8BF3-43BC-B117-B7AB13470798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AED99766-8BF3-43BC-B117-B7AB13470798}" state="hidden">
      <selection activeCell="B3" sqref="B3"/>
      <pageMargins left="0.75" right="0.75" top="1" bottom="1" header="0.5" footer="0.5"/>
      <headerFooter alignWithMargins="0"/>
    </customSheetView>
    <customSheetView guid="{AED99766-8BF3-43BC-B117-B7AB13470798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AED99766-8BF3-43BC-B117-B7AB13470798}" scale="80" showAutoFilter="1">
      <pane xSplit="1" ySplit="1" topLeftCell="E6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AED99766-8BF3-43BC-B117-B7AB13470798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AED99766-8BF3-43BC-B117-B7AB13470798}" state="hidden">
      <selection activeCell="B3" sqref="B3"/>
      <pageMargins left="0.75" right="0.75" top="1" bottom="1" header="0.5" footer="0.5"/>
      <headerFooter alignWithMargins="0"/>
    </customSheetView>
    <customSheetView guid="{AED99766-8BF3-43BC-B117-B7AB13470798}" state="hidden">
      <selection activeCell="B3" sqref="B3"/>
      <pageMargins left="0.75" right="0.75" top="1" bottom="1" header="0.5" footer="0.5"/>
      <headerFooter alignWithMargins="0"/>
    </customSheetView>
    <customSheetView guid="{AED99766-8BF3-43BC-B117-B7AB13470798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AED99766-8BF3-43BC-B117-B7AB13470798}" scale="80">
      <pane xSplit="1" ySplit="1" topLeftCell="B47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AED99766-8BF3-43BC-B117-B7AB13470798}" scale="80" hiddenRows="1" hiddenColumns="1">
      <selection activeCell="B3" sqref="B3"/>
      <pageMargins left="0.75" right="0.75" top="1" bottom="1" header="0.5" footer="0.5"/>
      <headerFooter alignWithMargins="0"/>
    </customSheetView>
    <customSheetView guid="{AED99766-8BF3-43BC-B117-B7AB13470798}" scale="80" state="hidden">
      <pane ySplit="4" topLeftCell="A5" activePane="bottomLeft" state="frozen"/>
      <selection pane="bottomLeft" activeCell="B3" sqref="B3"/>
      <pageMargins left="0.75" right="0.75" top="1" bottom="1" header="0.5" footer="0.5"/>
      <headerFooter alignWithMargins="0"/>
    </customSheetView>
    <customSheetView guid="{AED99766-8BF3-43BC-B117-B7AB13470798}" scale="80" showAutoFilter="1" hiddenRows="1" topLeftCell="A3">
      <pane xSplit="2" ySplit="14" topLeftCell="C17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AED99766-8BF3-43BC-B117-B7AB13470798}" scale="80" filter="1" hiddenColumns="1">
      <pane ySplit="13" topLeftCell="A15" activePane="bottomLeft" state="frozen"/>
      <selection pane="bottomLeft" activeCell="B3" sqref="B3"/>
      <pageMargins left="0.75" right="0.75" top="1" bottom="1" header="0.5" footer="0.5"/>
      <headerFooter alignWithMargins="0"/>
    </customSheetView>
    <customSheetView guid="{AED99766-8BF3-43BC-B117-B7AB13470798}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</customSheetView>
    <customSheetView guid="{AED99766-8BF3-43BC-B117-B7AB13470798}" scale="80" state="hidden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AED99766-8BF3-43BC-B117-B7AB13470798}" state="hidden">
      <selection activeCell="B3" sqref="B3"/>
      <pageMargins left="0.75" right="0.75" top="1" bottom="1" header="0.5" footer="0.5"/>
      <headerFooter alignWithMargins="0"/>
    </customSheetView>
    <customSheetView guid="{AED99766-8BF3-43BC-B117-B7AB13470798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AED99766-8BF3-43BC-B117-B7AB13470798}" scale="80">
      <pane xSplit="1" ySplit="1" topLeftCell="B47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AED99766-8BF3-43BC-B117-B7AB13470798}" scale="80" hiddenRows="1" hiddenColumns="1">
      <selection activeCell="B3" sqref="B3"/>
      <pageMargins left="0.75" right="0.75" top="1" bottom="1" header="0.5" footer="0.5"/>
      <headerFooter alignWithMargins="0"/>
    </customSheetView>
    <customSheetView guid="{AED99766-8BF3-43BC-B117-B7AB13470798}" scale="80" state="hidden">
      <pane ySplit="4" topLeftCell="A5" activePane="bottomLeft" state="frozen"/>
      <selection pane="bottomLeft" activeCell="A4" sqref="A4"/>
      <pageMargins left="0.75" right="0.75" top="1" bottom="1" header="0.5" footer="0.5"/>
      <headerFooter alignWithMargins="0"/>
    </customSheetView>
    <customSheetView guid="{AED99766-8BF3-43BC-B117-B7AB13470798}" scale="80" showAutoFilter="1" hiddenRows="1" topLeftCell="A3">
      <pane xSplit="2" ySplit="14" topLeftCell="C17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AED99766-8BF3-43BC-B117-B7AB13470798}" scale="80" filter="1" hiddenColumns="1">
      <pane ySplit="13" topLeftCell="A15" activePane="bottomLeft" state="frozen"/>
      <selection pane="bottomLeft" activeCell="B3" sqref="B3"/>
      <pageMargins left="0.75" right="0.75" top="1" bottom="1" header="0.5" footer="0.5"/>
      <headerFooter alignWithMargins="0"/>
    </customSheetView>
    <customSheetView guid="{AED99766-8BF3-43BC-B117-B7AB13470798}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</customSheetView>
    <customSheetView guid="{AED99766-8BF3-43BC-B117-B7AB13470798}" scale="80" showAutoFilter="1">
      <pane xSplit="1" ySplit="1" topLeftCell="E6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AED99766-8BF3-43BC-B117-B7AB13470798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AED99766-8BF3-43BC-B117-B7AB13470798}" state="hidden">
      <selection activeCell="B3" sqref="B3"/>
      <pageMargins left="0.75" right="0.75" top="1" bottom="1" header="0.5" footer="0.5"/>
      <headerFooter alignWithMargins="0"/>
    </customSheetView>
    <customSheetView guid="{AED99766-8BF3-43BC-B117-B7AB13470798}" scale="80" state="hidden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AED99766-8BF3-43BC-B117-B7AB13470798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AED99766-8BF3-43BC-B117-B7AB13470798}" scale="80" showAutoFilter="1">
      <pane xSplit="1" ySplit="1" topLeftCell="E6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AED99766-8BF3-43BC-B117-B7AB13470798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AED99766-8BF3-43BC-B117-B7AB13470798}" state="hidden">
      <selection activeCell="B3" sqref="B3"/>
      <pageMargins left="0.75" right="0.75" top="1" bottom="1" header="0.5" footer="0.5"/>
      <headerFooter alignWithMargins="0"/>
    </customSheetView>
    <customSheetView guid="{AED99766-8BF3-43BC-B117-B7AB13470798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AED99766-8BF3-43BC-B117-B7AB13470798}" state="hidden">
      <selection activeCell="B3" sqref="B3"/>
      <pageMargins left="0.75" right="0.75" top="1" bottom="1" header="0.5" footer="0.5"/>
      <headerFooter alignWithMargins="0"/>
    </customSheetView>
    <customSheetView guid="{AED99766-8BF3-43BC-B117-B7AB13470798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AED99766-8BF3-43BC-B117-B7AB13470798}" scale="80" showAutoFilter="1">
      <pane xSplit="1" ySplit="1" topLeftCell="E6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AED99766-8BF3-43BC-B117-B7AB13470798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AED99766-8BF3-43BC-B117-B7AB13470798}" state="hidden">
      <selection activeCell="B3" sqref="B3"/>
      <pageMargins left="0.75" right="0.75" top="1" bottom="1" header="0.5" footer="0.5"/>
      <headerFooter alignWithMargins="0"/>
    </customSheetView>
    <customSheetView guid="{AED99766-8BF3-43BC-B117-B7AB13470798}" state="hidden">
      <selection activeCell="B3" sqref="B3"/>
      <pageMargins left="0.75" right="0.75" top="1" bottom="1" header="0.5" footer="0.5"/>
      <headerFooter alignWithMargins="0"/>
    </customSheetView>
    <customSheetView guid="{AED99766-8BF3-43BC-B117-B7AB13470798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AED99766-8BF3-43BC-B117-B7AB13470798}" scale="80">
      <pane xSplit="1" ySplit="1" topLeftCell="B47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AED99766-8BF3-43BC-B117-B7AB13470798}" scale="80" hiddenRows="1" hiddenColumns="1">
      <selection activeCell="B3" sqref="B3"/>
      <pageMargins left="0.75" right="0.75" top="1" bottom="1" header="0.5" footer="0.5"/>
      <headerFooter alignWithMargins="0"/>
    </customSheetView>
    <customSheetView guid="{AED99766-8BF3-43BC-B117-B7AB13470798}" scale="80" state="hidden">
      <pane ySplit="4" topLeftCell="A5" activePane="bottomLeft" state="frozen"/>
      <selection pane="bottomLeft" activeCell="B3" sqref="B3"/>
      <pageMargins left="0.75" right="0.75" top="1" bottom="1" header="0.5" footer="0.5"/>
      <headerFooter alignWithMargins="0"/>
    </customSheetView>
    <customSheetView guid="{AED99766-8BF3-43BC-B117-B7AB13470798}" scale="80" showAutoFilter="1" hiddenRows="1" topLeftCell="A3">
      <pane xSplit="2" ySplit="14" topLeftCell="C17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AED99766-8BF3-43BC-B117-B7AB13470798}" scale="80" filter="1" hiddenColumns="1">
      <pane ySplit="13" topLeftCell="A15" activePane="bottomLeft" state="frozen"/>
      <selection pane="bottomLeft" activeCell="B3" sqref="B3"/>
      <pageMargins left="0.75" right="0.75" top="1" bottom="1" header="0.5" footer="0.5"/>
      <headerFooter alignWithMargins="0"/>
    </customSheetView>
    <customSheetView guid="{AED99766-8BF3-43BC-B117-B7AB13470798}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</customSheetView>
    <customSheetView guid="{AED99766-8BF3-43BC-B117-B7AB13470798}" scale="80" state="hidden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AED99766-8BF3-43BC-B117-B7AB13470798}" state="hidden">
      <selection activeCell="B3" sqref="B3"/>
      <pageMargins left="0.75" right="0.75" top="1" bottom="1" header="0.5" footer="0.5"/>
      <headerFooter alignWithMargins="0"/>
    </customSheetView>
    <customSheetView guid="{AED99766-8BF3-43BC-B117-B7AB13470798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AED99766-8BF3-43BC-B117-B7AB13470798}" scale="80">
      <pane xSplit="1" ySplit="1" topLeftCell="B47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AED99766-8BF3-43BC-B117-B7AB13470798}" scale="80" hiddenRows="1" hiddenColumns="1">
      <selection activeCell="B3" sqref="B3"/>
      <pageMargins left="0.75" right="0.75" top="1" bottom="1" header="0.5" footer="0.5"/>
      <headerFooter alignWithMargins="0"/>
    </customSheetView>
    <customSheetView guid="{AED99766-8BF3-43BC-B117-B7AB13470798}" scale="80" state="hidden">
      <pane ySplit="4" topLeftCell="A5" activePane="bottomLeft" state="frozen"/>
      <selection pane="bottomLeft" activeCell="A4" sqref="A4"/>
      <pageMargins left="0.75" right="0.75" top="1" bottom="1" header="0.5" footer="0.5"/>
      <headerFooter alignWithMargins="0"/>
    </customSheetView>
    <customSheetView guid="{AED99766-8BF3-43BC-B117-B7AB13470798}" scale="80" showAutoFilter="1" hiddenRows="1" topLeftCell="A3">
      <pane xSplit="2" ySplit="14" topLeftCell="C17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AED99766-8BF3-43BC-B117-B7AB13470798}" scale="80" filter="1" hiddenColumns="1">
      <pane ySplit="13" topLeftCell="A15" activePane="bottomLeft" state="frozen"/>
      <selection pane="bottomLeft" activeCell="B3" sqref="B3"/>
      <pageMargins left="0.75" right="0.75" top="1" bottom="1" header="0.5" footer="0.5"/>
      <headerFooter alignWithMargins="0"/>
    </customSheetView>
    <customSheetView guid="{AED99766-8BF3-43BC-B117-B7AB13470798}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</customSheetView>
    <customSheetView guid="{AED99766-8BF3-43BC-B117-B7AB13470798}" scale="80" showAutoFilter="1">
      <pane xSplit="1" ySplit="1" topLeftCell="E6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AED99766-8BF3-43BC-B117-B7AB13470798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AED99766-8BF3-43BC-B117-B7AB13470798}" state="hidden">
      <selection activeCell="B3" sqref="B3"/>
      <pageMargins left="0.75" right="0.75" top="1" bottom="1" header="0.5" footer="0.5"/>
      <headerFooter alignWithMargins="0"/>
    </customSheetView>
    <customSheetView guid="{AED99766-8BF3-43BC-B117-B7AB13470798}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</customSheetView>
    <customSheetView guid="{AED99766-8BF3-43BC-B117-B7AB13470798}" scale="80" filter="1" hiddenColumns="1">
      <pane ySplit="13" topLeftCell="A15" activePane="bottomLeft" state="frozen"/>
      <selection pane="bottomLeft" activeCell="B3" sqref="B3"/>
      <pageMargins left="0.75" right="0.75" top="1" bottom="1" header="0.5" footer="0.5"/>
      <headerFooter alignWithMargins="0"/>
    </customSheetView>
    <customSheetView guid="{AED99766-8BF3-43BC-B117-B7AB13470798}" scale="80" showAutoFilter="1" hiddenRows="1" topLeftCell="A3">
      <pane xSplit="2" ySplit="14" topLeftCell="C17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AED99766-8BF3-43BC-B117-B7AB13470798}" scale="80" state="hidden">
      <pane ySplit="4" topLeftCell="A5" activePane="bottomLeft" state="frozen"/>
      <selection pane="bottomLeft" activeCell="B3" sqref="B3"/>
      <pageMargins left="0.75" right="0.75" top="1" bottom="1" header="0.5" footer="0.5"/>
      <headerFooter alignWithMargins="0"/>
    </customSheetView>
    <customSheetView guid="{AED99766-8BF3-43BC-B117-B7AB13470798}" scale="80" hiddenRows="1" hiddenColumns="1">
      <selection activeCell="B3" sqref="B3"/>
      <pageMargins left="0.75" right="0.75" top="1" bottom="1" header="0.5" footer="0.5"/>
      <headerFooter alignWithMargins="0"/>
    </customSheetView>
    <customSheetView guid="{AED99766-8BF3-43BC-B117-B7AB13470798}" scale="80">
      <pane xSplit="1" ySplit="1" topLeftCell="B47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AED99766-8BF3-43BC-B117-B7AB13470798}" scale="80" filter="1" showAutoFilter="1" hiddenRows="1" hiddenColumns="1">
      <pane xSplit="1" ySplit="5" topLeftCell="AF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AED99766-8BF3-43BC-B117-B7AB13470798}" state="hidden">
      <selection activeCell="B3" sqref="B3"/>
      <pageMargins left="0.75" right="0.75" top="1" bottom="1" header="0.5" footer="0.5"/>
      <headerFooter alignWithMargins="0"/>
    </customSheetView>
    <customSheetView guid="{AED99766-8BF3-43BC-B117-B7AB13470798}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AG1"/>
    </customSheetView>
    <customSheetView guid="{AED99766-8BF3-43BC-B117-B7AB13470798}" scale="80" filter="1" hiddenColumns="1">
      <pane ySplit="13" topLeftCell="A15" activePane="bottomLeft" state="frozen"/>
      <selection pane="bottomLeft" activeCell="B3" sqref="B3"/>
      <pageMargins left="0.75" right="0.75" top="1" bottom="1" header="0.5" footer="0.5"/>
      <headerFooter alignWithMargins="0"/>
    </customSheetView>
    <customSheetView guid="{AED99766-8BF3-43BC-B117-B7AB13470798}" scale="80" showAutoFilter="1" hiddenRows="1" topLeftCell="A3">
      <pane xSplit="2" ySplit="14" topLeftCell="C17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AED99766-8BF3-43BC-B117-B7AB13470798}" scale="80" state="hidden">
      <pane ySplit="4" topLeftCell="A5" activePane="bottomLeft" state="frozen"/>
      <selection pane="bottomLeft" activeCell="B3" sqref="B3"/>
      <pageMargins left="0.75" right="0.75" top="1" bottom="1" header="0.5" footer="0.5"/>
      <headerFooter alignWithMargins="0"/>
    </customSheetView>
    <customSheetView guid="{AED99766-8BF3-43BC-B117-B7AB13470798}" scale="80" hiddenRows="1" hiddenColumns="1">
      <selection activeCell="B3" sqref="B3"/>
      <pageMargins left="0.75" right="0.75" top="1" bottom="1" header="0.5" footer="0.5"/>
      <headerFooter alignWithMargins="0"/>
    </customSheetView>
    <customSheetView guid="{AED99766-8BF3-43BC-B117-B7AB13470798}" scale="80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AED99766-8BF3-43BC-B117-B7AB13470798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AED99766-8BF3-43BC-B117-B7AB13470798}" state="hidden">
      <selection activeCell="B3" sqref="B3"/>
      <pageMargins left="0.75" right="0.75" top="1" bottom="1" header="0.5" footer="0.5"/>
      <headerFooter alignWithMargins="0"/>
    </customSheetView>
    <customSheetView guid="{AED99766-8BF3-43BC-B117-B7AB13470798}" state="hidden">
      <selection activeCell="B3" sqref="B3"/>
      <pageMargins left="0.75" right="0.75" top="1" bottom="1" header="0.5" footer="0.5"/>
      <headerFooter alignWithMargins="0"/>
    </customSheetView>
    <customSheetView guid="{AED99766-8BF3-43BC-B117-B7AB13470798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AED99766-8BF3-43BC-B117-B7AB13470798}" scale="80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AED99766-8BF3-43BC-B117-B7AB13470798}" scale="80" hiddenRows="1" hiddenColumns="1">
      <selection activeCell="B3" sqref="B3"/>
      <pageMargins left="0.75" right="0.75" top="1" bottom="1" header="0.5" footer="0.5"/>
      <headerFooter alignWithMargins="0"/>
    </customSheetView>
    <customSheetView guid="{AED99766-8BF3-43BC-B117-B7AB13470798}" scale="80" state="hidden">
      <pane ySplit="4" topLeftCell="A5" activePane="bottomLeft" state="frozen"/>
      <selection pane="bottomLeft" activeCell="B3" sqref="B3"/>
      <pageMargins left="0.75" right="0.75" top="1" bottom="1" header="0.5" footer="0.5"/>
      <headerFooter alignWithMargins="0"/>
    </customSheetView>
    <customSheetView guid="{AED99766-8BF3-43BC-B117-B7AB13470798}" scale="80" showAutoFilter="1" hiddenRows="1" topLeftCell="A3">
      <pane xSplit="2" ySplit="14" topLeftCell="C17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AED99766-8BF3-43BC-B117-B7AB13470798}" scale="80" filter="1" hiddenColumns="1">
      <pane ySplit="13" topLeftCell="A15" activePane="bottomLeft" state="frozen"/>
      <selection pane="bottomLeft" activeCell="B3" sqref="B3"/>
      <pageMargins left="0.75" right="0.75" top="1" bottom="1" header="0.5" footer="0.5"/>
      <headerFooter alignWithMargins="0"/>
    </customSheetView>
    <customSheetView guid="{AED99766-8BF3-43BC-B117-B7AB13470798}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AG1"/>
    </customSheetView>
    <customSheetView guid="{AED99766-8BF3-43BC-B117-B7AB13470798}" state="hidden">
      <selection activeCell="B3" sqref="B3"/>
      <pageMargins left="0.75" right="0.75" top="1" bottom="1" header="0.5" footer="0.5"/>
      <headerFooter alignWithMargins="0"/>
    </customSheetView>
    <customSheetView guid="{AED99766-8BF3-43BC-B117-B7AB13470798}" scale="80" filter="1" showAutoFilter="1" hiddenRows="1" hiddenColumns="1">
      <pane xSplit="1" ySplit="5" topLeftCell="AF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AED99766-8BF3-43BC-B117-B7AB13470798}" scale="80">
      <pane xSplit="1" ySplit="1" topLeftCell="B47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AED99766-8BF3-43BC-B117-B7AB13470798}" scale="80" hiddenRows="1" hiddenColumns="1">
      <selection activeCell="B3" sqref="B3"/>
      <pageMargins left="0.75" right="0.75" top="1" bottom="1" header="0.5" footer="0.5"/>
      <headerFooter alignWithMargins="0"/>
    </customSheetView>
    <customSheetView guid="{AED99766-8BF3-43BC-B117-B7AB13470798}" scale="80" state="hidden">
      <pane ySplit="4" topLeftCell="A5" activePane="bottomLeft" state="frozen"/>
      <selection pane="bottomLeft" activeCell="B3" sqref="B3"/>
      <pageMargins left="0.75" right="0.75" top="1" bottom="1" header="0.5" footer="0.5"/>
      <headerFooter alignWithMargins="0"/>
    </customSheetView>
    <customSheetView guid="{AED99766-8BF3-43BC-B117-B7AB13470798}" scale="80" showAutoFilter="1" hiddenRows="1" topLeftCell="A3">
      <pane xSplit="2" ySplit="14" topLeftCell="C17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AED99766-8BF3-43BC-B117-B7AB13470798}" scale="80" filter="1" hiddenColumns="1">
      <pane ySplit="13" topLeftCell="A15" activePane="bottomLeft" state="frozen"/>
      <selection pane="bottomLeft" activeCell="B3" sqref="B3"/>
      <pageMargins left="0.75" right="0.75" top="1" bottom="1" header="0.5" footer="0.5"/>
      <headerFooter alignWithMargins="0"/>
    </customSheetView>
    <customSheetView guid="{AED99766-8BF3-43BC-B117-B7AB13470798}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</customSheetView>
    <customSheetView guid="{AED99766-8BF3-43BC-B117-B7AB13470798}" state="hidden">
      <selection activeCell="B3" sqref="B3"/>
      <pageMargins left="0.75" right="0.75" top="1" bottom="1" header="0.5" footer="0.5"/>
      <headerFooter alignWithMargins="0"/>
    </customSheetView>
    <customSheetView guid="{AED99766-8BF3-43BC-B117-B7AB13470798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AED99766-8BF3-43BC-B117-B7AB13470798}" scale="80" showAutoFilter="1">
      <pane xSplit="1" ySplit="1" topLeftCell="E6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AED99766-8BF3-43BC-B117-B7AB13470798}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</customSheetView>
    <customSheetView guid="{AED99766-8BF3-43BC-B117-B7AB13470798}" scale="80" filter="1" hiddenColumns="1">
      <pane ySplit="13" topLeftCell="A15" activePane="bottomLeft" state="frozen"/>
      <selection pane="bottomLeft" activeCell="B3" sqref="B3"/>
      <pageMargins left="0.75" right="0.75" top="1" bottom="1" header="0.5" footer="0.5"/>
      <headerFooter alignWithMargins="0"/>
    </customSheetView>
    <customSheetView guid="{AED99766-8BF3-43BC-B117-B7AB13470798}" scale="80" showAutoFilter="1" hiddenRows="1" topLeftCell="A3">
      <pane xSplit="2" ySplit="14" topLeftCell="C17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AED99766-8BF3-43BC-B117-B7AB13470798}" scale="80" state="hidden">
      <pane ySplit="4" topLeftCell="A5" activePane="bottomLeft" state="frozen"/>
      <selection pane="bottomLeft" activeCell="A4" sqref="A4"/>
      <pageMargins left="0.75" right="0.75" top="1" bottom="1" header="0.5" footer="0.5"/>
      <headerFooter alignWithMargins="0"/>
    </customSheetView>
    <customSheetView guid="{AED99766-8BF3-43BC-B117-B7AB13470798}" scale="80" hiddenRows="1" hiddenColumns="1">
      <selection activeCell="B3" sqref="B3"/>
      <pageMargins left="0.75" right="0.75" top="1" bottom="1" header="0.5" footer="0.5"/>
      <headerFooter alignWithMargins="0"/>
    </customSheetView>
    <customSheetView guid="{AED99766-8BF3-43BC-B117-B7AB13470798}" scale="80">
      <pane xSplit="1" ySplit="1" topLeftCell="B47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AED99766-8BF3-43BC-B117-B7AB13470798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AED99766-8BF3-43BC-B117-B7AB13470798}" state="hidden">
      <selection activeCell="B3" sqref="B3"/>
      <pageMargins left="0.75" right="0.75" top="1" bottom="1" header="0.5" footer="0.5"/>
      <headerFooter alignWithMargins="0"/>
    </customSheetView>
    <customSheetView guid="{AED99766-8BF3-43BC-B117-B7AB13470798}" scale="80" state="hidden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AED99766-8BF3-43BC-B117-B7AB13470798}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</customSheetView>
    <customSheetView guid="{AED99766-8BF3-43BC-B117-B7AB13470798}" scale="80" filter="1" hiddenColumns="1">
      <pane ySplit="13" topLeftCell="A15" activePane="bottomLeft" state="frozen"/>
      <selection pane="bottomLeft" activeCell="B3" sqref="B3"/>
      <pageMargins left="0.75" right="0.75" top="1" bottom="1" header="0.5" footer="0.5"/>
      <headerFooter alignWithMargins="0"/>
    </customSheetView>
    <customSheetView guid="{AED99766-8BF3-43BC-B117-B7AB13470798}" scale="80" showAutoFilter="1" hiddenRows="1" topLeftCell="A3">
      <pane xSplit="2" ySplit="14" topLeftCell="C17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AED99766-8BF3-43BC-B117-B7AB13470798}" scale="80" state="hidden">
      <pane ySplit="4" topLeftCell="A5" activePane="bottomLeft" state="frozen"/>
      <selection pane="bottomLeft" activeCell="B3" sqref="B3"/>
      <pageMargins left="0.75" right="0.75" top="1" bottom="1" header="0.5" footer="0.5"/>
      <headerFooter alignWithMargins="0"/>
    </customSheetView>
    <customSheetView guid="{AED99766-8BF3-43BC-B117-B7AB13470798}" scale="80" hiddenRows="1" hiddenColumns="1">
      <selection activeCell="B3" sqref="B3"/>
      <pageMargins left="0.75" right="0.75" top="1" bottom="1" header="0.5" footer="0.5"/>
      <headerFooter alignWithMargins="0"/>
    </customSheetView>
    <customSheetView guid="{AED99766-8BF3-43BC-B117-B7AB13470798}" scale="80">
      <pane xSplit="1" ySplit="1" topLeftCell="B47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AED99766-8BF3-43BC-B117-B7AB13470798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AED99766-8BF3-43BC-B117-B7AB13470798}" state="hidden">
      <selection activeCell="B3" sqref="B3"/>
      <pageMargins left="0.75" right="0.75" top="1" bottom="1" header="0.5" footer="0.5"/>
      <headerFooter alignWithMargins="0"/>
    </customSheetView>
    <customSheetView guid="{AED99766-8BF3-43BC-B117-B7AB13470798}" state="hidden">
      <selection activeCell="B3" sqref="B3"/>
      <pageMargins left="0.75" right="0.75" top="1" bottom="1" header="0.5" footer="0.5"/>
      <headerFooter alignWithMargins="0"/>
    </customSheetView>
    <customSheetView guid="{AED99766-8BF3-43BC-B117-B7AB13470798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AED99766-8BF3-43BC-B117-B7AB13470798}" scale="80" showAutoFilter="1">
      <pane xSplit="1" ySplit="1" topLeftCell="E6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AED99766-8BF3-43BC-B117-B7AB13470798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AED99766-8BF3-43BC-B117-B7AB13470798}" state="hidden">
      <selection activeCell="B3" sqref="B3"/>
      <pageMargins left="0.75" right="0.75" top="1" bottom="1" header="0.5" footer="0.5"/>
      <headerFooter alignWithMargins="0"/>
    </customSheetView>
    <customSheetView guid="{AED99766-8BF3-43BC-B117-B7AB13470798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AED99766-8BF3-43BC-B117-B7AB13470798}" state="hidden">
      <selection activeCell="B3" sqref="B3"/>
      <pageMargins left="0.75" right="0.75" top="1" bottom="1" header="0.5" footer="0.5"/>
      <headerFooter alignWithMargins="0"/>
    </customSheetView>
    <customSheetView guid="{AED99766-8BF3-43BC-B117-B7AB13470798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AED99766-8BF3-43BC-B117-B7AB13470798}" scale="80" showAutoFilter="1">
      <pane xSplit="1" ySplit="1" topLeftCell="E6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AED99766-8BF3-43BC-B117-B7AB13470798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AED99766-8BF3-43BC-B117-B7AB13470798}" scale="80" state="hidden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AED99766-8BF3-43BC-B117-B7AB13470798}" state="hidden">
      <selection activeCell="B3" sqref="B3"/>
      <pageMargins left="0.75" right="0.75" top="1" bottom="1" header="0.5" footer="0.5"/>
      <headerFooter alignWithMargins="0"/>
    </customSheetView>
    <customSheetView guid="{AED99766-8BF3-43BC-B117-B7AB13470798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AED99766-8BF3-43BC-B117-B7AB13470798}" scale="80" showAutoFilter="1">
      <pane xSplit="1" ySplit="1" topLeftCell="E6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AED99766-8BF3-43BC-B117-B7AB13470798}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</customSheetView>
    <customSheetView guid="{AED99766-8BF3-43BC-B117-B7AB13470798}" scale="80" filter="1" hiddenColumns="1">
      <pane ySplit="13" topLeftCell="A15" activePane="bottomLeft" state="frozen"/>
      <selection pane="bottomLeft" activeCell="B3" sqref="B3"/>
      <pageMargins left="0.75" right="0.75" top="1" bottom="1" header="0.5" footer="0.5"/>
      <headerFooter alignWithMargins="0"/>
    </customSheetView>
    <customSheetView guid="{AED99766-8BF3-43BC-B117-B7AB13470798}" scale="80" showAutoFilter="1" hiddenRows="1" topLeftCell="A3">
      <pane xSplit="2" ySplit="14" topLeftCell="C17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AED99766-8BF3-43BC-B117-B7AB13470798}" scale="80" state="hidden">
      <pane ySplit="4" topLeftCell="A5" activePane="bottomLeft" state="frozen"/>
      <selection pane="bottomLeft" activeCell="A4" sqref="A4"/>
      <pageMargins left="0.75" right="0.75" top="1" bottom="1" header="0.5" footer="0.5"/>
      <headerFooter alignWithMargins="0"/>
    </customSheetView>
    <customSheetView guid="{AED99766-8BF3-43BC-B117-B7AB13470798}" scale="80" hiddenRows="1" hiddenColumns="1">
      <selection activeCell="B3" sqref="B3"/>
      <pageMargins left="0.75" right="0.75" top="1" bottom="1" header="0.5" footer="0.5"/>
      <headerFooter alignWithMargins="0"/>
    </customSheetView>
    <customSheetView guid="{AED99766-8BF3-43BC-B117-B7AB13470798}" scale="80">
      <pane xSplit="1" ySplit="1" topLeftCell="B47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AED99766-8BF3-43BC-B117-B7AB13470798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AED99766-8BF3-43BC-B117-B7AB13470798}" state="hidden">
      <selection activeCell="B3" sqref="B3"/>
      <pageMargins left="0.75" right="0.75" top="1" bottom="1" header="0.5" footer="0.5"/>
      <headerFooter alignWithMargins="0"/>
    </customSheetView>
    <customSheetView guid="{AED99766-8BF3-43BC-B117-B7AB13470798}" scale="80" state="hidden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AED99766-8BF3-43BC-B117-B7AB13470798}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</customSheetView>
    <customSheetView guid="{AED99766-8BF3-43BC-B117-B7AB13470798}" scale="80" filter="1" hiddenColumns="1">
      <pane ySplit="13" topLeftCell="A15" activePane="bottomLeft" state="frozen"/>
      <selection pane="bottomLeft" activeCell="B3" sqref="B3"/>
      <pageMargins left="0.75" right="0.75" top="1" bottom="1" header="0.5" footer="0.5"/>
      <headerFooter alignWithMargins="0"/>
    </customSheetView>
    <customSheetView guid="{AED99766-8BF3-43BC-B117-B7AB13470798}" scale="80" showAutoFilter="1" hiddenRows="1" topLeftCell="A3">
      <pane xSplit="2" ySplit="14" topLeftCell="C17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AED99766-8BF3-43BC-B117-B7AB13470798}" scale="80" state="hidden">
      <pane ySplit="4" topLeftCell="A5" activePane="bottomLeft" state="frozen"/>
      <selection pane="bottomLeft" activeCell="B3" sqref="B3"/>
      <pageMargins left="0.75" right="0.75" top="1" bottom="1" header="0.5" footer="0.5"/>
      <headerFooter alignWithMargins="0"/>
    </customSheetView>
    <customSheetView guid="{AED99766-8BF3-43BC-B117-B7AB13470798}" scale="80" hiddenRows="1" hiddenColumns="1">
      <selection activeCell="B3" sqref="B3"/>
      <pageMargins left="0.75" right="0.75" top="1" bottom="1" header="0.5" footer="0.5"/>
      <headerFooter alignWithMargins="0"/>
    </customSheetView>
    <customSheetView guid="{AED99766-8BF3-43BC-B117-B7AB13470798}" scale="80">
      <pane xSplit="1" ySplit="1" topLeftCell="B47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AED99766-8BF3-43BC-B117-B7AB13470798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AED99766-8BF3-43BC-B117-B7AB13470798}" state="hidden">
      <selection activeCell="B3" sqref="B3"/>
      <pageMargins left="0.75" right="0.75" top="1" bottom="1" header="0.5" footer="0.5"/>
      <headerFooter alignWithMargins="0"/>
    </customSheetView>
    <customSheetView guid="{AED99766-8BF3-43BC-B117-B7AB13470798}" state="hidden">
      <selection activeCell="B3" sqref="B3"/>
      <pageMargins left="0.75" right="0.75" top="1" bottom="1" header="0.5" footer="0.5"/>
      <headerFooter alignWithMargins="0"/>
    </customSheetView>
    <customSheetView guid="{AED99766-8BF3-43BC-B117-B7AB13470798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AED99766-8BF3-43BC-B117-B7AB13470798}" scale="80" showAutoFilter="1">
      <pane xSplit="1" ySplit="1" topLeftCell="E6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AED99766-8BF3-43BC-B117-B7AB13470798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AED99766-8BF3-43BC-B117-B7AB13470798}" state="hidden">
      <selection activeCell="B3" sqref="B3"/>
      <pageMargins left="0.75" right="0.75" top="1" bottom="1" header="0.5" footer="0.5"/>
      <headerFooter alignWithMargins="0"/>
    </customSheetView>
    <customSheetView guid="{AED99766-8BF3-43BC-B117-B7AB13470798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AED99766-8BF3-43BC-B117-B7AB13470798}" state="hidden">
      <selection activeCell="B3" sqref="B3"/>
      <pageMargins left="0.75" right="0.75" top="1" bottom="1" header="0.5" footer="0.5"/>
      <headerFooter alignWithMargins="0"/>
    </customSheetView>
    <customSheetView guid="{AED99766-8BF3-43BC-B117-B7AB13470798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AED99766-8BF3-43BC-B117-B7AB13470798}" scale="80" showAutoFilter="1">
      <pane xSplit="1" ySplit="1" topLeftCell="E6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AED99766-8BF3-43BC-B117-B7AB13470798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AED99766-8BF3-43BC-B117-B7AB13470798}" state="hidden">
      <selection activeCell="B3" sqref="B3"/>
      <pageMargins left="0.75" right="0.75" top="1" bottom="1" header="0.5" footer="0.5"/>
      <headerFooter alignWithMargins="0"/>
    </customSheetView>
    <customSheetView guid="{AED99766-8BF3-43BC-B117-B7AB13470798}" state="hidden">
      <selection activeCell="B3" sqref="B3"/>
      <pageMargins left="0.75" right="0.75" top="1" bottom="1" header="0.5" footer="0.5"/>
      <headerFooter alignWithMargins="0"/>
    </customSheetView>
    <customSheetView guid="{AED99766-8BF3-43BC-B117-B7AB13470798}" scale="80" filter="1" showAutoFilter="1" hiddenRows="1" hiddenColumns="1">
      <pane xSplit="1" ySplit="5" topLeftCell="AF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AED99766-8BF3-43BC-B117-B7AB13470798}" scale="80">
      <pane xSplit="1" ySplit="1" topLeftCell="B47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AED99766-8BF3-43BC-B117-B7AB13470798}" scale="80" hiddenRows="1" hiddenColumns="1">
      <selection activeCell="B3" sqref="B3"/>
      <pageMargins left="0.75" right="0.75" top="1" bottom="1" header="0.5" footer="0.5"/>
      <headerFooter alignWithMargins="0"/>
    </customSheetView>
    <customSheetView guid="{AED99766-8BF3-43BC-B117-B7AB13470798}" scale="80" state="hidden">
      <pane ySplit="4" topLeftCell="A5" activePane="bottomLeft" state="frozen"/>
      <selection pane="bottomLeft" activeCell="B3" sqref="B3"/>
      <pageMargins left="0.75" right="0.75" top="1" bottom="1" header="0.5" footer="0.5"/>
      <headerFooter alignWithMargins="0"/>
    </customSheetView>
    <customSheetView guid="{AED99766-8BF3-43BC-B117-B7AB13470798}" scale="80" showAutoFilter="1" hiddenRows="1" topLeftCell="A3">
      <pane xSplit="2" ySplit="14" topLeftCell="C17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AED99766-8BF3-43BC-B117-B7AB13470798}" scale="80" filter="1" hiddenColumns="1">
      <pane ySplit="13" topLeftCell="A15" activePane="bottomLeft" state="frozen"/>
      <selection pane="bottomLeft" activeCell="B3" sqref="B3"/>
      <pageMargins left="0.75" right="0.75" top="1" bottom="1" header="0.5" footer="0.5"/>
      <headerFooter alignWithMargins="0"/>
    </customSheetView>
    <customSheetView guid="{AED99766-8BF3-43BC-B117-B7AB13470798}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</customSheetView>
    <customSheetView guid="{AED99766-8BF3-43BC-B117-B7AB13470798}" state="hidden">
      <selection activeCell="B3" sqref="B3"/>
      <pageMargins left="0.75" right="0.75" top="1" bottom="1" header="0.5" footer="0.5"/>
      <headerFooter alignWithMargins="0"/>
    </customSheetView>
    <customSheetView guid="{AED99766-8BF3-43BC-B117-B7AB13470798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AED99766-8BF3-43BC-B117-B7AB13470798}" scale="80" showAutoFilter="1">
      <pane xSplit="1" ySplit="1" topLeftCell="E6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AED99766-8BF3-43BC-B117-B7AB13470798}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</customSheetView>
    <customSheetView guid="{AED99766-8BF3-43BC-B117-B7AB13470798}" scale="80" filter="1" hiddenColumns="1">
      <pane ySplit="13" topLeftCell="A15" activePane="bottomLeft" state="frozen"/>
      <selection pane="bottomLeft" activeCell="B3" sqref="B3"/>
      <pageMargins left="0.75" right="0.75" top="1" bottom="1" header="0.5" footer="0.5"/>
      <headerFooter alignWithMargins="0"/>
    </customSheetView>
    <customSheetView guid="{AED99766-8BF3-43BC-B117-B7AB13470798}" scale="80" showAutoFilter="1" hiddenRows="1" topLeftCell="A3">
      <pane xSplit="2" ySplit="14" topLeftCell="C17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AED99766-8BF3-43BC-B117-B7AB13470798}" scale="80" state="hidden">
      <pane ySplit="4" topLeftCell="A5" activePane="bottomLeft" state="frozen"/>
      <selection pane="bottomLeft" activeCell="A4" sqref="A4"/>
      <pageMargins left="0.75" right="0.75" top="1" bottom="1" header="0.5" footer="0.5"/>
      <headerFooter alignWithMargins="0"/>
    </customSheetView>
    <customSheetView guid="{AED99766-8BF3-43BC-B117-B7AB13470798}" scale="80" hiddenRows="1" hiddenColumns="1">
      <selection activeCell="B3" sqref="B3"/>
      <pageMargins left="0.75" right="0.75" top="1" bottom="1" header="0.5" footer="0.5"/>
      <headerFooter alignWithMargins="0"/>
    </customSheetView>
    <customSheetView guid="{AED99766-8BF3-43BC-B117-B7AB13470798}" scale="80">
      <pane xSplit="1" ySplit="1" topLeftCell="B47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AED99766-8BF3-43BC-B117-B7AB13470798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AED99766-8BF3-43BC-B117-B7AB13470798}" state="hidden">
      <selection activeCell="B3" sqref="B3"/>
      <pageMargins left="0.75" right="0.75" top="1" bottom="1" header="0.5" footer="0.5"/>
      <headerFooter alignWithMargins="0"/>
    </customSheetView>
    <customSheetView guid="{AED99766-8BF3-43BC-B117-B7AB13470798}" scale="80" state="hidden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AED99766-8BF3-43BC-B117-B7AB13470798}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</customSheetView>
    <customSheetView guid="{AED99766-8BF3-43BC-B117-B7AB13470798}" scale="80" filter="1" hiddenColumns="1">
      <pane ySplit="13" topLeftCell="A15" activePane="bottomLeft" state="frozen"/>
      <selection pane="bottomLeft" activeCell="B3" sqref="B3"/>
      <pageMargins left="0.75" right="0.75" top="1" bottom="1" header="0.5" footer="0.5"/>
      <headerFooter alignWithMargins="0"/>
    </customSheetView>
    <customSheetView guid="{AED99766-8BF3-43BC-B117-B7AB13470798}" scale="80" showAutoFilter="1" hiddenRows="1" topLeftCell="A3">
      <pane xSplit="2" ySplit="14" topLeftCell="C17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AED99766-8BF3-43BC-B117-B7AB13470798}" scale="80" state="hidden">
      <pane ySplit="4" topLeftCell="A5" activePane="bottomLeft" state="frozen"/>
      <selection pane="bottomLeft" activeCell="B3" sqref="B3"/>
      <pageMargins left="0.75" right="0.75" top="1" bottom="1" header="0.5" footer="0.5"/>
      <headerFooter alignWithMargins="0"/>
    </customSheetView>
    <customSheetView guid="{AED99766-8BF3-43BC-B117-B7AB13470798}" scale="80" hiddenRows="1" hiddenColumns="1">
      <selection activeCell="B3" sqref="B3"/>
      <pageMargins left="0.75" right="0.75" top="1" bottom="1" header="0.5" footer="0.5"/>
      <headerFooter alignWithMargins="0"/>
    </customSheetView>
    <customSheetView guid="{AED99766-8BF3-43BC-B117-B7AB13470798}" scale="80">
      <pane xSplit="1" ySplit="1" topLeftCell="B47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AED99766-8BF3-43BC-B117-B7AB13470798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AED99766-8BF3-43BC-B117-B7AB13470798}" state="hidden">
      <selection activeCell="B3" sqref="B3"/>
      <pageMargins left="0.75" right="0.75" top="1" bottom="1" header="0.5" footer="0.5"/>
      <headerFooter alignWithMargins="0"/>
    </customSheetView>
    <customSheetView guid="{AED99766-8BF3-43BC-B117-B7AB13470798}" state="hidden">
      <selection activeCell="B3" sqref="B3"/>
      <pageMargins left="0.75" right="0.75" top="1" bottom="1" header="0.5" footer="0.5"/>
      <headerFooter alignWithMargins="0"/>
    </customSheetView>
    <customSheetView guid="{AED99766-8BF3-43BC-B117-B7AB13470798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AED99766-8BF3-43BC-B117-B7AB13470798}" scale="80" showAutoFilter="1">
      <pane xSplit="1" ySplit="1" topLeftCell="E6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AED99766-8BF3-43BC-B117-B7AB13470798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AED99766-8BF3-43BC-B117-B7AB13470798}" state="hidden">
      <selection activeCell="B3" sqref="B3"/>
      <pageMargins left="0.75" right="0.75" top="1" bottom="1" header="0.5" footer="0.5"/>
      <headerFooter alignWithMargins="0"/>
    </customSheetView>
    <customSheetView guid="{AED99766-8BF3-43BC-B117-B7AB13470798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AED99766-8BF3-43BC-B117-B7AB13470798}" state="hidden">
      <selection activeCell="B3" sqref="B3"/>
      <pageMargins left="0.75" right="0.75" top="1" bottom="1" header="0.5" footer="0.5"/>
      <headerFooter alignWithMargins="0"/>
    </customSheetView>
    <customSheetView guid="{AED99766-8BF3-43BC-B117-B7AB13470798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AED99766-8BF3-43BC-B117-B7AB13470798}" scale="80" showAutoFilter="1">
      <pane xSplit="1" ySplit="1" topLeftCell="E6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AED99766-8BF3-43BC-B117-B7AB13470798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AED99766-8BF3-43BC-B117-B7AB13470798}" scale="80" state="hidden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AED99766-8BF3-43BC-B117-B7AB13470798}" state="hidden">
      <selection activeCell="B3" sqref="B3"/>
      <pageMargins left="0.75" right="0.75" top="1" bottom="1" header="0.5" footer="0.5"/>
      <headerFooter alignWithMargins="0"/>
    </customSheetView>
    <customSheetView guid="{AED99766-8BF3-43BC-B117-B7AB13470798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AED99766-8BF3-43BC-B117-B7AB13470798}" scale="80" showAutoFilter="1">
      <pane xSplit="1" ySplit="1" topLeftCell="E6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AED99766-8BF3-43BC-B117-B7AB13470798}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</customSheetView>
    <customSheetView guid="{AED99766-8BF3-43BC-B117-B7AB13470798}" scale="80" filter="1" hiddenColumns="1">
      <pane ySplit="13" topLeftCell="A15" activePane="bottomLeft" state="frozen"/>
      <selection pane="bottomLeft" activeCell="B3" sqref="B3"/>
      <pageMargins left="0.75" right="0.75" top="1" bottom="1" header="0.5" footer="0.5"/>
      <headerFooter alignWithMargins="0"/>
    </customSheetView>
    <customSheetView guid="{AED99766-8BF3-43BC-B117-B7AB13470798}" scale="80" showAutoFilter="1" hiddenRows="1" topLeftCell="A3">
      <pane xSplit="2" ySplit="14" topLeftCell="C17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AED99766-8BF3-43BC-B117-B7AB13470798}" scale="80" state="hidden">
      <pane ySplit="4" topLeftCell="A5" activePane="bottomLeft" state="frozen"/>
      <selection pane="bottomLeft" activeCell="A4" sqref="A4"/>
      <pageMargins left="0.75" right="0.75" top="1" bottom="1" header="0.5" footer="0.5"/>
      <headerFooter alignWithMargins="0"/>
    </customSheetView>
    <customSheetView guid="{AED99766-8BF3-43BC-B117-B7AB13470798}" scale="80" hiddenRows="1" hiddenColumns="1">
      <selection activeCell="B3" sqref="B3"/>
      <pageMargins left="0.75" right="0.75" top="1" bottom="1" header="0.5" footer="0.5"/>
      <headerFooter alignWithMargins="0"/>
    </customSheetView>
    <customSheetView guid="{AED99766-8BF3-43BC-B117-B7AB13470798}" scale="80">
      <pane xSplit="1" ySplit="1" topLeftCell="B47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AED99766-8BF3-43BC-B117-B7AB13470798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AED99766-8BF3-43BC-B117-B7AB13470798}" state="hidden">
      <selection activeCell="B3" sqref="B3"/>
      <pageMargins left="0.75" right="0.75" top="1" bottom="1" header="0.5" footer="0.5"/>
      <headerFooter alignWithMargins="0"/>
    </customSheetView>
    <customSheetView guid="{AED99766-8BF3-43BC-B117-B7AB13470798}" scale="80" state="hidden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AED99766-8BF3-43BC-B117-B7AB13470798}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</customSheetView>
    <customSheetView guid="{AED99766-8BF3-43BC-B117-B7AB13470798}" scale="80" filter="1" hiddenColumns="1">
      <pane ySplit="13" topLeftCell="A15" activePane="bottomLeft" state="frozen"/>
      <selection pane="bottomLeft" activeCell="B3" sqref="B3"/>
      <pageMargins left="0.75" right="0.75" top="1" bottom="1" header="0.5" footer="0.5"/>
      <headerFooter alignWithMargins="0"/>
    </customSheetView>
    <customSheetView guid="{AED99766-8BF3-43BC-B117-B7AB13470798}" scale="80" showAutoFilter="1" hiddenRows="1" topLeftCell="A3">
      <pane xSplit="2" ySplit="14" topLeftCell="C17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AED99766-8BF3-43BC-B117-B7AB13470798}" scale="80" state="hidden">
      <pane ySplit="4" topLeftCell="A5" activePane="bottomLeft" state="frozen"/>
      <selection pane="bottomLeft" activeCell="B3" sqref="B3"/>
      <pageMargins left="0.75" right="0.75" top="1" bottom="1" header="0.5" footer="0.5"/>
      <headerFooter alignWithMargins="0"/>
    </customSheetView>
    <customSheetView guid="{AED99766-8BF3-43BC-B117-B7AB13470798}" scale="80" hiddenRows="1" hiddenColumns="1">
      <selection activeCell="B3" sqref="B3"/>
      <pageMargins left="0.75" right="0.75" top="1" bottom="1" header="0.5" footer="0.5"/>
      <headerFooter alignWithMargins="0"/>
    </customSheetView>
    <customSheetView guid="{AED99766-8BF3-43BC-B117-B7AB13470798}" scale="80">
      <pane xSplit="1" ySplit="1" topLeftCell="B47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AED99766-8BF3-43BC-B117-B7AB13470798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AED99766-8BF3-43BC-B117-B7AB13470798}" state="hidden">
      <selection activeCell="B3" sqref="B3"/>
      <pageMargins left="0.75" right="0.75" top="1" bottom="1" header="0.5" footer="0.5"/>
      <headerFooter alignWithMargins="0"/>
    </customSheetView>
    <customSheetView guid="{AED99766-8BF3-43BC-B117-B7AB13470798}" state="hidden">
      <selection activeCell="B3" sqref="B3"/>
      <pageMargins left="0.75" right="0.75" top="1" bottom="1" header="0.5" footer="0.5"/>
      <headerFooter alignWithMargins="0"/>
    </customSheetView>
    <customSheetView guid="{AED99766-8BF3-43BC-B117-B7AB13470798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AED99766-8BF3-43BC-B117-B7AB13470798}" scale="80" showAutoFilter="1">
      <pane xSplit="1" ySplit="1" topLeftCell="E6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AED99766-8BF3-43BC-B117-B7AB13470798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AED99766-8BF3-43BC-B117-B7AB13470798}" state="hidden">
      <selection activeCell="B3" sqref="B3"/>
      <pageMargins left="0.75" right="0.75" top="1" bottom="1" header="0.5" footer="0.5"/>
      <headerFooter alignWithMargins="0"/>
    </customSheetView>
    <customSheetView guid="{AED99766-8BF3-43BC-B117-B7AB13470798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AED99766-8BF3-43BC-B117-B7AB13470798}" state="hidden">
      <selection activeCell="B3" sqref="B3"/>
      <pageMargins left="0.75" right="0.75" top="1" bottom="1" header="0.5" footer="0.5"/>
      <headerFooter alignWithMargins="0"/>
    </customSheetView>
    <customSheetView guid="{AED99766-8BF3-43BC-B117-B7AB13470798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AED99766-8BF3-43BC-B117-B7AB13470798}" scale="80" showAutoFilter="1">
      <pane xSplit="1" ySplit="1" topLeftCell="E6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AED99766-8BF3-43BC-B117-B7AB13470798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AED99766-8BF3-43BC-B117-B7AB13470798}">
      <pane ySplit="1" topLeftCell="A2" activePane="bottomLeft" state="frozen"/>
      <selection pane="bottomLeft" activeCell="B3" sqref="B3"/>
      <pageMargins left="0.75" right="0.75" top="1" bottom="1" header="0.5" footer="0.5"/>
      <pageSetup paperSize="9" orientation="portrait" r:id="rId88"/>
      <headerFooter alignWithMargins="0"/>
    </customSheetView>
    <customSheetView guid="{AED99766-8BF3-43BC-B117-B7AB13470798}" scale="80" filter="1" hiddenColumns="1">
      <pane ySplit="13" topLeftCell="A15" activePane="bottomLeft" state="frozen"/>
      <selection pane="bottomLeft" activeCell="B3" sqref="B3"/>
      <pageMargins left="0.75" right="0.75" top="1" bottom="1" header="0.5" footer="0.5"/>
      <pageSetup paperSize="9" orientation="portrait" r:id="rId89"/>
      <headerFooter alignWithMargins="0"/>
    </customSheetView>
    <customSheetView guid="{AED99766-8BF3-43BC-B117-B7AB13470798}" scale="80" showAutoFilter="1" hiddenRows="1" topLeftCell="A3">
      <pane xSplit="2" ySplit="14" topLeftCell="C17" activePane="bottomRight" state="frozen"/>
      <selection pane="bottomRight" activeCell="B3" sqref="B3"/>
      <pageMargins left="0.75" right="0.75" top="1" bottom="1" header="0.5" footer="0.5"/>
      <pageSetup paperSize="9" orientation="portrait" r:id="rId90"/>
      <headerFooter alignWithMargins="0"/>
    </customSheetView>
    <customSheetView guid="{AED99766-8BF3-43BC-B117-B7AB13470798}" scale="80" state="hidden">
      <pane ySplit="4" topLeftCell="A5" activePane="bottomLeft" state="frozen"/>
      <selection pane="bottomLeft" activeCell="B3" sqref="B3"/>
      <pageMargins left="0.75" right="0.75" top="1" bottom="1" header="0.5" footer="0.5"/>
      <pageSetup paperSize="9" orientation="portrait" r:id="rId91"/>
      <headerFooter alignWithMargins="0"/>
    </customSheetView>
    <customSheetView guid="{AED99766-8BF3-43BC-B117-B7AB13470798}" scale="80" hiddenRows="1" hiddenColumns="1">
      <selection activeCell="B3" sqref="B3"/>
      <pageMargins left="0.75" right="0.75" top="1" bottom="1" header="0.5" footer="0.5"/>
      <pageSetup paperSize="9" orientation="portrait" r:id="rId92"/>
      <headerFooter alignWithMargins="0"/>
    </customSheetView>
    <customSheetView guid="{AED99766-8BF3-43BC-B117-B7AB13470798}" scale="80">
      <pane xSplit="1" ySplit="1" topLeftCell="B2" activePane="bottomRight" state="frozen"/>
      <selection pane="bottomRight" activeCell="B3" sqref="B3"/>
      <pageMargins left="0.75" right="0.75" top="1" bottom="1" header="0.5" footer="0.5"/>
      <pageSetup paperSize="9" orientation="portrait" r:id="rId93"/>
      <headerFooter alignWithMargins="0"/>
    </customSheetView>
    <customSheetView guid="{AED99766-8BF3-43BC-B117-B7AB13470798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pageSetup paperSize="9" orientation="portrait" r:id="rId94"/>
      <headerFooter alignWithMargins="0"/>
    </customSheetView>
    <customSheetView guid="{AED99766-8BF3-43BC-B117-B7AB13470798}" state="hidden">
      <selection activeCell="B3" sqref="B3"/>
      <pageMargins left="0.75" right="0.75" top="1" bottom="1" header="0.5" footer="0.5"/>
      <pageSetup paperSize="9" orientation="portrait" r:id="rId95"/>
      <headerFooter alignWithMargins="0"/>
    </customSheetView>
    <customSheetView guid="{AED99766-8BF3-43BC-B117-B7AB13470798}" scale="80" state="hidden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AED99766-8BF3-43BC-B117-B7AB13470798}" state="hidden">
      <selection activeCell="B3" sqref="B3"/>
      <pageMargins left="0.75" right="0.75" top="1" bottom="1" header="0.5" footer="0.5"/>
      <headerFooter alignWithMargins="0"/>
    </customSheetView>
    <customSheetView guid="{AED99766-8BF3-43BC-B117-B7AB13470798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AED99766-8BF3-43BC-B117-B7AB13470798}" scale="80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AED99766-8BF3-43BC-B117-B7AB13470798}" scale="80" hiddenRows="1" hiddenColumns="1">
      <selection activeCell="B3" sqref="B3"/>
      <pageMargins left="0.75" right="0.75" top="1" bottom="1" header="0.5" footer="0.5"/>
      <headerFooter alignWithMargins="0"/>
    </customSheetView>
    <customSheetView guid="{AED99766-8BF3-43BC-B117-B7AB13470798}" scale="80" state="hidden">
      <pane ySplit="4" topLeftCell="A5" activePane="bottomLeft" state="frozen"/>
      <selection pane="bottomLeft" activeCell="B3" sqref="B3"/>
      <pageMargins left="0.75" right="0.75" top="1" bottom="1" header="0.5" footer="0.5"/>
      <headerFooter alignWithMargins="0"/>
    </customSheetView>
    <customSheetView guid="{AED99766-8BF3-43BC-B117-B7AB13470798}" scale="80" showAutoFilter="1" hiddenRows="1" topLeftCell="A3">
      <pane xSplit="2" ySplit="14" topLeftCell="C17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AED99766-8BF3-43BC-B117-B7AB13470798}" scale="80" filter="1" hiddenColumns="1">
      <pane ySplit="13" topLeftCell="A15" activePane="bottomLeft" state="frozen"/>
      <selection pane="bottomLeft" activeCell="B3" sqref="B3"/>
      <pageMargins left="0.75" right="0.75" top="1" bottom="1" header="0.5" footer="0.5"/>
      <headerFooter alignWithMargins="0"/>
    </customSheetView>
    <customSheetView guid="{AED99766-8BF3-43BC-B117-B7AB13470798}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</customSheetView>
    <customSheetView guid="{AED99766-8BF3-43BC-B117-B7AB13470798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AED99766-8BF3-43BC-B117-B7AB13470798}" scale="80" showAutoFilter="1">
      <pane xSplit="1" ySplit="1" topLeftCell="E6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AED99766-8BF3-43BC-B117-B7AB13470798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AED99766-8BF3-43BC-B117-B7AB13470798}" state="hidden">
      <selection activeCell="B3" sqref="B3"/>
      <pageMargins left="0.75" right="0.75" top="1" bottom="1" header="0.5" footer="0.5"/>
      <headerFooter alignWithMargins="0"/>
    </customSheetView>
    <customSheetView guid="{AED99766-8BF3-43BC-B117-B7AB13470798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AED99766-8BF3-43BC-B117-B7AB13470798}" state="hidden">
      <selection activeCell="B3" sqref="B3"/>
      <pageMargins left="0.75" right="0.75" top="1" bottom="1" header="0.5" footer="0.5"/>
      <headerFooter alignWithMargins="0"/>
    </customSheetView>
    <customSheetView guid="{AED99766-8BF3-43BC-B117-B7AB13470798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AED99766-8BF3-43BC-B117-B7AB13470798}" scale="80" showAutoFilter="1">
      <pane xSplit="1" ySplit="1" topLeftCell="E6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AED99766-8BF3-43BC-B117-B7AB13470798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AED99766-8BF3-43BC-B117-B7AB13470798}" state="hidden">
      <selection activeCell="B3" sqref="B3"/>
      <pageMargins left="0.75" right="0.75" top="1" bottom="1" header="0.5" footer="0.5"/>
      <headerFooter alignWithMargins="0"/>
    </customSheetView>
    <customSheetView guid="{AED99766-8BF3-43BC-B117-B7AB13470798}" state="hidden">
      <selection activeCell="B3" sqref="B3"/>
      <pageMargins left="0.75" right="0.75" top="1" bottom="1" header="0.5" footer="0.5"/>
      <headerFooter alignWithMargins="0"/>
    </customSheetView>
    <customSheetView guid="{AED99766-8BF3-43BC-B117-B7AB13470798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AED99766-8BF3-43BC-B117-B7AB13470798}" scale="80">
      <pane xSplit="1" ySplit="1" topLeftCell="B47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AED99766-8BF3-43BC-B117-B7AB13470798}" scale="80" hiddenRows="1" hiddenColumns="1">
      <selection activeCell="B3" sqref="B3"/>
      <pageMargins left="0.75" right="0.75" top="1" bottom="1" header="0.5" footer="0.5"/>
      <headerFooter alignWithMargins="0"/>
    </customSheetView>
    <customSheetView guid="{AED99766-8BF3-43BC-B117-B7AB13470798}" scale="80" state="hidden">
      <pane ySplit="4" topLeftCell="A5" activePane="bottomLeft" state="frozen"/>
      <selection pane="bottomLeft" activeCell="B3" sqref="B3"/>
      <pageMargins left="0.75" right="0.75" top="1" bottom="1" header="0.5" footer="0.5"/>
      <headerFooter alignWithMargins="0"/>
    </customSheetView>
    <customSheetView guid="{AED99766-8BF3-43BC-B117-B7AB13470798}" scale="80" showAutoFilter="1" hiddenRows="1" topLeftCell="A3">
      <pane xSplit="2" ySplit="14" topLeftCell="C17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AED99766-8BF3-43BC-B117-B7AB13470798}" scale="80" filter="1" hiddenColumns="1">
      <pane ySplit="13" topLeftCell="A15" activePane="bottomLeft" state="frozen"/>
      <selection pane="bottomLeft" activeCell="B3" sqref="B3"/>
      <pageMargins left="0.75" right="0.75" top="1" bottom="1" header="0.5" footer="0.5"/>
      <headerFooter alignWithMargins="0"/>
    </customSheetView>
    <customSheetView guid="{AED99766-8BF3-43BC-B117-B7AB13470798}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</customSheetView>
    <customSheetView guid="{AED99766-8BF3-43BC-B117-B7AB13470798}" scale="80" state="hidden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AED99766-8BF3-43BC-B117-B7AB13470798}" state="hidden">
      <selection activeCell="B3" sqref="B3"/>
      <pageMargins left="0.75" right="0.75" top="1" bottom="1" header="0.5" footer="0.5"/>
      <headerFooter alignWithMargins="0"/>
    </customSheetView>
    <customSheetView guid="{AED99766-8BF3-43BC-B117-B7AB13470798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AED99766-8BF3-43BC-B117-B7AB13470798}" scale="80">
      <pane xSplit="1" ySplit="1" topLeftCell="B47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AED99766-8BF3-43BC-B117-B7AB13470798}" scale="80" hiddenRows="1" hiddenColumns="1">
      <selection activeCell="B3" sqref="B3"/>
      <pageMargins left="0.75" right="0.75" top="1" bottom="1" header="0.5" footer="0.5"/>
      <headerFooter alignWithMargins="0"/>
    </customSheetView>
    <customSheetView guid="{AED99766-8BF3-43BC-B117-B7AB13470798}" scale="80" state="hidden">
      <pane ySplit="4" topLeftCell="A5" activePane="bottomLeft" state="frozen"/>
      <selection pane="bottomLeft" activeCell="A4" sqref="A4"/>
      <pageMargins left="0.75" right="0.75" top="1" bottom="1" header="0.5" footer="0.5"/>
      <headerFooter alignWithMargins="0"/>
    </customSheetView>
    <customSheetView guid="{AED99766-8BF3-43BC-B117-B7AB13470798}" scale="80" showAutoFilter="1" hiddenRows="1" topLeftCell="A3">
      <pane xSplit="2" ySplit="14" topLeftCell="C17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AED99766-8BF3-43BC-B117-B7AB13470798}" scale="80" filter="1" hiddenColumns="1">
      <pane ySplit="13" topLeftCell="A15" activePane="bottomLeft" state="frozen"/>
      <selection pane="bottomLeft" activeCell="B3" sqref="B3"/>
      <pageMargins left="0.75" right="0.75" top="1" bottom="1" header="0.5" footer="0.5"/>
      <headerFooter alignWithMargins="0"/>
    </customSheetView>
    <customSheetView guid="{AED99766-8BF3-43BC-B117-B7AB13470798}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</customSheetView>
    <customSheetView guid="{AED99766-8BF3-43BC-B117-B7AB13470798}" scale="80" showAutoFilter="1">
      <pane xSplit="1" ySplit="1" topLeftCell="E6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AED99766-8BF3-43BC-B117-B7AB13470798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AED99766-8BF3-43BC-B117-B7AB13470798}" state="hidden">
      <selection activeCell="B3" sqref="B3"/>
      <pageMargins left="0.75" right="0.75" top="1" bottom="1" header="0.5" footer="0.5"/>
      <headerFooter alignWithMargins="0"/>
    </customSheetView>
    <customSheetView guid="{AED99766-8BF3-43BC-B117-B7AB13470798}" scale="80" state="hidden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AED99766-8BF3-43BC-B117-B7AB13470798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AED99766-8BF3-43BC-B117-B7AB13470798}" scale="80" showAutoFilter="1">
      <pane xSplit="1" ySplit="1" topLeftCell="E6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AED99766-8BF3-43BC-B117-B7AB13470798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AED99766-8BF3-43BC-B117-B7AB13470798}" state="hidden">
      <selection activeCell="B3" sqref="B3"/>
      <pageMargins left="0.75" right="0.75" top="1" bottom="1" header="0.5" footer="0.5"/>
      <headerFooter alignWithMargins="0"/>
    </customSheetView>
    <customSheetView guid="{AED99766-8BF3-43BC-B117-B7AB13470798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AED99766-8BF3-43BC-B117-B7AB13470798}" state="hidden">
      <selection activeCell="B3" sqref="B3"/>
      <pageMargins left="0.75" right="0.75" top="1" bottom="1" header="0.5" footer="0.5"/>
      <headerFooter alignWithMargins="0"/>
    </customSheetView>
    <customSheetView guid="{AED99766-8BF3-43BC-B117-B7AB13470798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AED99766-8BF3-43BC-B117-B7AB13470798}" scale="80" showAutoFilter="1">
      <pane xSplit="1" ySplit="1" topLeftCell="E6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AED99766-8BF3-43BC-B117-B7AB13470798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AED99766-8BF3-43BC-B117-B7AB13470798}" state="hidden">
      <selection activeCell="B3" sqref="B3"/>
      <pageMargins left="0.75" right="0.75" top="1" bottom="1" header="0.5" footer="0.5"/>
      <headerFooter alignWithMargins="0"/>
    </customSheetView>
    <customSheetView guid="{AED99766-8BF3-43BC-B117-B7AB13470798}" state="hidden">
      <selection activeCell="B3" sqref="B3"/>
      <pageMargins left="0.75" right="0.75" top="1" bottom="1" header="0.5" footer="0.5"/>
      <headerFooter alignWithMargins="0"/>
    </customSheetView>
    <customSheetView guid="{AED99766-8BF3-43BC-B117-B7AB13470798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AED99766-8BF3-43BC-B117-B7AB13470798}" scale="80">
      <pane xSplit="1" ySplit="1" topLeftCell="B47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AED99766-8BF3-43BC-B117-B7AB13470798}" scale="80" hiddenRows="1" hiddenColumns="1">
      <selection activeCell="B3" sqref="B3"/>
      <pageMargins left="0.75" right="0.75" top="1" bottom="1" header="0.5" footer="0.5"/>
      <headerFooter alignWithMargins="0"/>
    </customSheetView>
    <customSheetView guid="{AED99766-8BF3-43BC-B117-B7AB13470798}" scale="80" state="hidden">
      <pane ySplit="4" topLeftCell="A5" activePane="bottomLeft" state="frozen"/>
      <selection pane="bottomLeft" activeCell="B3" sqref="B3"/>
      <pageMargins left="0.75" right="0.75" top="1" bottom="1" header="0.5" footer="0.5"/>
      <headerFooter alignWithMargins="0"/>
    </customSheetView>
    <customSheetView guid="{AED99766-8BF3-43BC-B117-B7AB13470798}" scale="80" showAutoFilter="1" hiddenRows="1" topLeftCell="A3">
      <pane xSplit="2" ySplit="14" topLeftCell="C17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AED99766-8BF3-43BC-B117-B7AB13470798}" scale="80" filter="1" hiddenColumns="1">
      <pane ySplit="13" topLeftCell="A15" activePane="bottomLeft" state="frozen"/>
      <selection pane="bottomLeft" activeCell="B3" sqref="B3"/>
      <pageMargins left="0.75" right="0.75" top="1" bottom="1" header="0.5" footer="0.5"/>
      <headerFooter alignWithMargins="0"/>
    </customSheetView>
    <customSheetView guid="{AED99766-8BF3-43BC-B117-B7AB13470798}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</customSheetView>
    <customSheetView guid="{AED99766-8BF3-43BC-B117-B7AB13470798}" scale="80" state="hidden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AED99766-8BF3-43BC-B117-B7AB13470798}" state="hidden">
      <selection activeCell="B3" sqref="B3"/>
      <pageMargins left="0.75" right="0.75" top="1" bottom="1" header="0.5" footer="0.5"/>
      <headerFooter alignWithMargins="0"/>
    </customSheetView>
    <customSheetView guid="{AED99766-8BF3-43BC-B117-B7AB13470798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AED99766-8BF3-43BC-B117-B7AB13470798}" scale="80">
      <pane xSplit="1" ySplit="1" topLeftCell="B47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AED99766-8BF3-43BC-B117-B7AB13470798}" scale="80" hiddenRows="1" hiddenColumns="1">
      <selection activeCell="B3" sqref="B3"/>
      <pageMargins left="0.75" right="0.75" top="1" bottom="1" header="0.5" footer="0.5"/>
      <headerFooter alignWithMargins="0"/>
    </customSheetView>
    <customSheetView guid="{AED99766-8BF3-43BC-B117-B7AB13470798}" scale="80" state="hidden">
      <pane ySplit="4" topLeftCell="A5" activePane="bottomLeft" state="frozen"/>
      <selection pane="bottomLeft" activeCell="A4" sqref="A4"/>
      <pageMargins left="0.75" right="0.75" top="1" bottom="1" header="0.5" footer="0.5"/>
      <headerFooter alignWithMargins="0"/>
    </customSheetView>
    <customSheetView guid="{AED99766-8BF3-43BC-B117-B7AB13470798}" scale="80" showAutoFilter="1" hiddenRows="1" topLeftCell="A3">
      <pane xSplit="2" ySplit="14" topLeftCell="C17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AED99766-8BF3-43BC-B117-B7AB13470798}" scale="80" filter="1" hiddenColumns="1">
      <pane ySplit="13" topLeftCell="A15" activePane="bottomLeft" state="frozen"/>
      <selection pane="bottomLeft" activeCell="B3" sqref="B3"/>
      <pageMargins left="0.75" right="0.75" top="1" bottom="1" header="0.5" footer="0.5"/>
      <headerFooter alignWithMargins="0"/>
    </customSheetView>
    <customSheetView guid="{AED99766-8BF3-43BC-B117-B7AB13470798}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</customSheetView>
    <customSheetView guid="{AED99766-8BF3-43BC-B117-B7AB13470798}" scale="80" showAutoFilter="1">
      <pane xSplit="1" ySplit="1" topLeftCell="E6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AED99766-8BF3-43BC-B117-B7AB13470798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AED99766-8BF3-43BC-B117-B7AB13470798}" state="hidden">
      <selection activeCell="B3" sqref="B3"/>
      <pageMargins left="0.75" right="0.75" top="1" bottom="1" header="0.5" footer="0.5"/>
      <headerFooter alignWithMargins="0"/>
    </customSheetView>
    <customSheetView guid="{AED99766-8BF3-43BC-B117-B7AB13470798}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</customSheetView>
    <customSheetView guid="{AED99766-8BF3-43BC-B117-B7AB13470798}" scale="80" filter="1" hiddenColumns="1">
      <pane ySplit="13" topLeftCell="A15" activePane="bottomLeft" state="frozen"/>
      <selection pane="bottomLeft" activeCell="B3" sqref="B3"/>
      <pageMargins left="0.75" right="0.75" top="1" bottom="1" header="0.5" footer="0.5"/>
      <headerFooter alignWithMargins="0"/>
    </customSheetView>
    <customSheetView guid="{AED99766-8BF3-43BC-B117-B7AB13470798}" scale="80" showAutoFilter="1" hiddenRows="1" topLeftCell="A3">
      <pane xSplit="2" ySplit="14" topLeftCell="C17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AED99766-8BF3-43BC-B117-B7AB13470798}" scale="80" state="hidden">
      <pane ySplit="4" topLeftCell="A5" activePane="bottomLeft" state="frozen"/>
      <selection pane="bottomLeft" activeCell="B3" sqref="B3"/>
      <pageMargins left="0.75" right="0.75" top="1" bottom="1" header="0.5" footer="0.5"/>
      <headerFooter alignWithMargins="0"/>
    </customSheetView>
    <customSheetView guid="{AED99766-8BF3-43BC-B117-B7AB13470798}" scale="80" hiddenRows="1" hiddenColumns="1">
      <selection activeCell="B3" sqref="B3"/>
      <pageMargins left="0.75" right="0.75" top="1" bottom="1" header="0.5" footer="0.5"/>
      <headerFooter alignWithMargins="0"/>
    </customSheetView>
    <customSheetView guid="{AED99766-8BF3-43BC-B117-B7AB13470798}" scale="80">
      <pane xSplit="1" ySplit="1" topLeftCell="B47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AED99766-8BF3-43BC-B117-B7AB13470798}" scale="80" filter="1" showAutoFilter="1" hiddenRows="1" hiddenColumns="1">
      <pane xSplit="1" ySplit="5" topLeftCell="AF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AED99766-8BF3-43BC-B117-B7AB13470798}" state="hidden">
      <selection activeCell="B3" sqref="B3"/>
      <pageMargins left="0.75" right="0.75" top="1" bottom="1" header="0.5" footer="0.5"/>
      <headerFooter alignWithMargins="0"/>
    </customSheetView>
    <customSheetView guid="{AED99766-8BF3-43BC-B117-B7AB13470798}" state="hidden">
      <selection activeCell="B3" sqref="B3"/>
      <pageMargins left="0.75" right="0.75" top="1" bottom="1" header="0.5" footer="0.5"/>
      <headerFooter alignWithMargins="0"/>
    </customSheetView>
    <customSheetView guid="{AED99766-8BF3-43BC-B117-B7AB13470798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AED99766-8BF3-43BC-B117-B7AB13470798}" scale="80" showAutoFilter="1">
      <pane xSplit="1" ySplit="1" topLeftCell="E6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AED99766-8BF3-43BC-B117-B7AB13470798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AED99766-8BF3-43BC-B117-B7AB13470798}" state="hidden">
      <selection activeCell="B3" sqref="B3"/>
      <pageMargins left="0.75" right="0.75" top="1" bottom="1" header="0.5" footer="0.5"/>
      <headerFooter alignWithMargins="0"/>
    </customSheetView>
    <customSheetView guid="{AED99766-8BF3-43BC-B117-B7AB13470798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AED99766-8BF3-43BC-B117-B7AB13470798}" state="hidden">
      <selection activeCell="B3" sqref="B3"/>
      <pageMargins left="0.75" right="0.75" top="1" bottom="1" header="0.5" footer="0.5"/>
      <headerFooter alignWithMargins="0"/>
    </customSheetView>
    <customSheetView guid="{AED99766-8BF3-43BC-B117-B7AB13470798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AED99766-8BF3-43BC-B117-B7AB13470798}" scale="80" showAutoFilter="1">
      <pane xSplit="1" ySplit="1" topLeftCell="E6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AED99766-8BF3-43BC-B117-B7AB13470798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AED99766-8BF3-43BC-B117-B7AB13470798}" state="hidden">
      <selection activeCell="B3" sqref="B3"/>
      <pageMargins left="0.75" right="0.75" top="1" bottom="1" header="0.5" footer="0.5"/>
      <headerFooter alignWithMargins="0"/>
    </customSheetView>
    <customSheetView guid="{AED99766-8BF3-43BC-B117-B7AB13470798}" state="hidden">
      <selection activeCell="B3" sqref="B3"/>
      <pageMargins left="0.75" right="0.75" top="1" bottom="1" header="0.5" footer="0.5"/>
      <headerFooter alignWithMargins="0"/>
    </customSheetView>
    <customSheetView guid="{AED99766-8BF3-43BC-B117-B7AB13470798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AED99766-8BF3-43BC-B117-B7AB13470798}" scale="80">
      <pane xSplit="1" ySplit="1" topLeftCell="B47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AED99766-8BF3-43BC-B117-B7AB13470798}" scale="80" hiddenRows="1" hiddenColumns="1">
      <selection activeCell="B3" sqref="B3"/>
      <pageMargins left="0.75" right="0.75" top="1" bottom="1" header="0.5" footer="0.5"/>
      <headerFooter alignWithMargins="0"/>
    </customSheetView>
    <customSheetView guid="{AED99766-8BF3-43BC-B117-B7AB13470798}" scale="80" state="hidden">
      <pane ySplit="4" topLeftCell="A5" activePane="bottomLeft" state="frozen"/>
      <selection pane="bottomLeft" activeCell="B3" sqref="B3"/>
      <pageMargins left="0.75" right="0.75" top="1" bottom="1" header="0.5" footer="0.5"/>
      <headerFooter alignWithMargins="0"/>
    </customSheetView>
    <customSheetView guid="{AED99766-8BF3-43BC-B117-B7AB13470798}" scale="80" showAutoFilter="1" hiddenRows="1" topLeftCell="A3">
      <pane xSplit="2" ySplit="14" topLeftCell="C17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AED99766-8BF3-43BC-B117-B7AB13470798}" scale="80" filter="1" hiddenColumns="1">
      <pane ySplit="13" topLeftCell="A15" activePane="bottomLeft" state="frozen"/>
      <selection pane="bottomLeft" activeCell="B3" sqref="B3"/>
      <pageMargins left="0.75" right="0.75" top="1" bottom="1" header="0.5" footer="0.5"/>
      <headerFooter alignWithMargins="0"/>
    </customSheetView>
    <customSheetView guid="{AED99766-8BF3-43BC-B117-B7AB13470798}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</customSheetView>
    <customSheetView guid="{AED99766-8BF3-43BC-B117-B7AB13470798}" scale="80" state="hidden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AED99766-8BF3-43BC-B117-B7AB13470798}" state="hidden">
      <selection activeCell="B3" sqref="B3"/>
      <pageMargins left="0.75" right="0.75" top="1" bottom="1" header="0.5" footer="0.5"/>
      <headerFooter alignWithMargins="0"/>
    </customSheetView>
    <customSheetView guid="{AED99766-8BF3-43BC-B117-B7AB13470798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AED99766-8BF3-43BC-B117-B7AB13470798}" scale="80">
      <pane xSplit="1" ySplit="1" topLeftCell="B47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AED99766-8BF3-43BC-B117-B7AB13470798}" scale="80" hiddenRows="1" hiddenColumns="1">
      <selection activeCell="B3" sqref="B3"/>
      <pageMargins left="0.75" right="0.75" top="1" bottom="1" header="0.5" footer="0.5"/>
      <headerFooter alignWithMargins="0"/>
    </customSheetView>
    <customSheetView guid="{AED99766-8BF3-43BC-B117-B7AB13470798}" scale="80" state="hidden">
      <pane ySplit="4" topLeftCell="A5" activePane="bottomLeft" state="frozen"/>
      <selection pane="bottomLeft" activeCell="A4" sqref="A4"/>
      <pageMargins left="0.75" right="0.75" top="1" bottom="1" header="0.5" footer="0.5"/>
      <headerFooter alignWithMargins="0"/>
    </customSheetView>
    <customSheetView guid="{AED99766-8BF3-43BC-B117-B7AB13470798}" scale="80" showAutoFilter="1" hiddenRows="1" topLeftCell="A3">
      <pane xSplit="2" ySplit="14" topLeftCell="C17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AED99766-8BF3-43BC-B117-B7AB13470798}" scale="80" filter="1" hiddenColumns="1">
      <pane ySplit="13" topLeftCell="A15" activePane="bottomLeft" state="frozen"/>
      <selection pane="bottomLeft" activeCell="B3" sqref="B3"/>
      <pageMargins left="0.75" right="0.75" top="1" bottom="1" header="0.5" footer="0.5"/>
      <headerFooter alignWithMargins="0"/>
    </customSheetView>
    <customSheetView guid="{AED99766-8BF3-43BC-B117-B7AB13470798}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</customSheetView>
    <customSheetView guid="{AED99766-8BF3-43BC-B117-B7AB13470798}" scale="80" showAutoFilter="1">
      <pane xSplit="1" ySplit="1" topLeftCell="E6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AED99766-8BF3-43BC-B117-B7AB13470798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AED99766-8BF3-43BC-B117-B7AB13470798}" state="hidden">
      <selection activeCell="B3" sqref="B3"/>
      <pageMargins left="0.75" right="0.75" top="1" bottom="1" header="0.5" footer="0.5"/>
      <headerFooter alignWithMargins="0"/>
    </customSheetView>
    <customSheetView guid="{AED99766-8BF3-43BC-B117-B7AB13470798}" scale="80" state="hidden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AED99766-8BF3-43BC-B117-B7AB13470798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AED99766-8BF3-43BC-B117-B7AB13470798}" scale="80" showAutoFilter="1">
      <pane xSplit="1" ySplit="1" topLeftCell="E6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AED99766-8BF3-43BC-B117-B7AB13470798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AED99766-8BF3-43BC-B117-B7AB13470798}" state="hidden">
      <selection activeCell="B3" sqref="B3"/>
      <pageMargins left="0.75" right="0.75" top="1" bottom="1" header="0.5" footer="0.5"/>
      <headerFooter alignWithMargins="0"/>
    </customSheetView>
    <customSheetView guid="{AED99766-8BF3-43BC-B117-B7AB13470798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AED99766-8BF3-43BC-B117-B7AB13470798}" state="hidden">
      <selection activeCell="B3" sqref="B3"/>
      <pageMargins left="0.75" right="0.75" top="1" bottom="1" header="0.5" footer="0.5"/>
      <headerFooter alignWithMargins="0"/>
    </customSheetView>
    <customSheetView guid="{AED99766-8BF3-43BC-B117-B7AB13470798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AED99766-8BF3-43BC-B117-B7AB13470798}" scale="80" showAutoFilter="1">
      <pane xSplit="1" ySplit="1" topLeftCell="E6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AED99766-8BF3-43BC-B117-B7AB13470798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AED99766-8BF3-43BC-B117-B7AB13470798}" state="hidden">
      <selection activeCell="B3" sqref="B3"/>
      <pageMargins left="0.75" right="0.75" top="1" bottom="1" header="0.5" footer="0.5"/>
      <headerFooter alignWithMargins="0"/>
    </customSheetView>
    <customSheetView guid="{AED99766-8BF3-43BC-B117-B7AB13470798}" state="hidden">
      <selection activeCell="B3" sqref="B3"/>
      <pageMargins left="0.75" right="0.75" top="1" bottom="1" header="0.5" footer="0.5"/>
      <headerFooter alignWithMargins="0"/>
    </customSheetView>
    <customSheetView guid="{AED99766-8BF3-43BC-B117-B7AB13470798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AED99766-8BF3-43BC-B117-B7AB13470798}" scale="80">
      <pane xSplit="1" ySplit="1" topLeftCell="B47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AED99766-8BF3-43BC-B117-B7AB13470798}" scale="80" hiddenRows="1" hiddenColumns="1">
      <selection activeCell="B3" sqref="B3"/>
      <pageMargins left="0.75" right="0.75" top="1" bottom="1" header="0.5" footer="0.5"/>
      <headerFooter alignWithMargins="0"/>
    </customSheetView>
    <customSheetView guid="{AED99766-8BF3-43BC-B117-B7AB13470798}" scale="80" state="hidden">
      <pane ySplit="4" topLeftCell="A5" activePane="bottomLeft" state="frozen"/>
      <selection pane="bottomLeft" activeCell="B3" sqref="B3"/>
      <pageMargins left="0.75" right="0.75" top="1" bottom="1" header="0.5" footer="0.5"/>
      <headerFooter alignWithMargins="0"/>
    </customSheetView>
    <customSheetView guid="{AED99766-8BF3-43BC-B117-B7AB13470798}" scale="80" showAutoFilter="1" hiddenRows="1" topLeftCell="A3">
      <pane xSplit="2" ySplit="14" topLeftCell="C17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AED99766-8BF3-43BC-B117-B7AB13470798}" scale="80" filter="1" hiddenColumns="1">
      <pane ySplit="13" topLeftCell="A15" activePane="bottomLeft" state="frozen"/>
      <selection pane="bottomLeft" activeCell="B3" sqref="B3"/>
      <pageMargins left="0.75" right="0.75" top="1" bottom="1" header="0.5" footer="0.5"/>
      <headerFooter alignWithMargins="0"/>
    </customSheetView>
    <customSheetView guid="{AED99766-8BF3-43BC-B117-B7AB13470798}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</customSheetView>
    <customSheetView guid="{AED99766-8BF3-43BC-B117-B7AB13470798}" scale="80" state="hidden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AED99766-8BF3-43BC-B117-B7AB13470798}" state="hidden">
      <selection activeCell="B3" sqref="B3"/>
      <pageMargins left="0.75" right="0.75" top="1" bottom="1" header="0.5" footer="0.5"/>
      <headerFooter alignWithMargins="0"/>
    </customSheetView>
    <customSheetView guid="{AED99766-8BF3-43BC-B117-B7AB13470798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AED99766-8BF3-43BC-B117-B7AB13470798}" scale="80">
      <pane xSplit="1" ySplit="1" topLeftCell="B47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AED99766-8BF3-43BC-B117-B7AB13470798}" scale="80" hiddenRows="1" hiddenColumns="1">
      <selection activeCell="B3" sqref="B3"/>
      <pageMargins left="0.75" right="0.75" top="1" bottom="1" header="0.5" footer="0.5"/>
      <headerFooter alignWithMargins="0"/>
    </customSheetView>
    <customSheetView guid="{AED99766-8BF3-43BC-B117-B7AB13470798}" scale="80" state="hidden">
      <pane ySplit="4" topLeftCell="A5" activePane="bottomLeft" state="frozen"/>
      <selection pane="bottomLeft" activeCell="A4" sqref="A4"/>
      <pageMargins left="0.75" right="0.75" top="1" bottom="1" header="0.5" footer="0.5"/>
      <headerFooter alignWithMargins="0"/>
    </customSheetView>
    <customSheetView guid="{AED99766-8BF3-43BC-B117-B7AB13470798}" scale="80" showAutoFilter="1" hiddenRows="1" topLeftCell="A3">
      <pane xSplit="2" ySplit="14" topLeftCell="C17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AED99766-8BF3-43BC-B117-B7AB13470798}" scale="80" filter="1" hiddenColumns="1">
      <pane ySplit="13" topLeftCell="A15" activePane="bottomLeft" state="frozen"/>
      <selection pane="bottomLeft" activeCell="B3" sqref="B3"/>
      <pageMargins left="0.75" right="0.75" top="1" bottom="1" header="0.5" footer="0.5"/>
      <headerFooter alignWithMargins="0"/>
    </customSheetView>
    <customSheetView guid="{AED99766-8BF3-43BC-B117-B7AB13470798}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</customSheetView>
    <customSheetView guid="{AED99766-8BF3-43BC-B117-B7AB13470798}" scale="80" showAutoFilter="1">
      <pane xSplit="1" ySplit="1" topLeftCell="E6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AED99766-8BF3-43BC-B117-B7AB13470798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AED99766-8BF3-43BC-B117-B7AB13470798}" state="hidden">
      <selection activeCell="B3" sqref="B3"/>
      <pageMargins left="0.75" right="0.75" top="1" bottom="1" header="0.5" footer="0.5"/>
      <headerFooter alignWithMargins="0"/>
    </customSheetView>
    <customSheetView guid="{AED99766-8BF3-43BC-B117-B7AB13470798}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</customSheetView>
    <customSheetView guid="{AED99766-8BF3-43BC-B117-B7AB13470798}" scale="80" filter="1" hiddenColumns="1">
      <pane ySplit="13" topLeftCell="A15" activePane="bottomLeft" state="frozen"/>
      <selection pane="bottomLeft" activeCell="B3" sqref="B3"/>
      <pageMargins left="0.75" right="0.75" top="1" bottom="1" header="0.5" footer="0.5"/>
      <headerFooter alignWithMargins="0"/>
    </customSheetView>
    <customSheetView guid="{AED99766-8BF3-43BC-B117-B7AB13470798}" scale="80" showAutoFilter="1" hiddenRows="1" topLeftCell="A3">
      <pane xSplit="2" ySplit="14" topLeftCell="C17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AED99766-8BF3-43BC-B117-B7AB13470798}" scale="80" state="hidden">
      <pane ySplit="4" topLeftCell="A5" activePane="bottomLeft" state="frozen"/>
      <selection pane="bottomLeft" activeCell="B3" sqref="B3"/>
      <pageMargins left="0.75" right="0.75" top="1" bottom="1" header="0.5" footer="0.5"/>
      <headerFooter alignWithMargins="0"/>
    </customSheetView>
    <customSheetView guid="{AED99766-8BF3-43BC-B117-B7AB13470798}" scale="80" hiddenRows="1" hiddenColumns="1">
      <selection activeCell="B3" sqref="B3"/>
      <pageMargins left="0.75" right="0.75" top="1" bottom="1" header="0.5" footer="0.5"/>
      <headerFooter alignWithMargins="0"/>
    </customSheetView>
    <customSheetView guid="{AED99766-8BF3-43BC-B117-B7AB13470798}" scale="80">
      <pane xSplit="1" ySplit="1" topLeftCell="B47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AED99766-8BF3-43BC-B117-B7AB13470798}" scale="80" filter="1" showAutoFilter="1" hiddenRows="1" hiddenColumns="1">
      <pane xSplit="1" ySplit="5" topLeftCell="AF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AED99766-8BF3-43BC-B117-B7AB13470798}" state="hidden">
      <selection activeCell="B3" sqref="B3"/>
      <pageMargins left="0.75" right="0.75" top="1" bottom="1" header="0.5" footer="0.5"/>
      <headerFooter alignWithMargins="0"/>
    </customSheetView>
    <customSheetView guid="{AED99766-8BF3-43BC-B117-B7AB13470798}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AG1"/>
    </customSheetView>
    <customSheetView guid="{AED99766-8BF3-43BC-B117-B7AB13470798}" scale="80" filter="1" hiddenColumns="1">
      <pane ySplit="13" topLeftCell="A15" activePane="bottomLeft" state="frozen"/>
      <selection pane="bottomLeft" activeCell="B3" sqref="B3"/>
      <pageMargins left="0.75" right="0.75" top="1" bottom="1" header="0.5" footer="0.5"/>
      <headerFooter alignWithMargins="0"/>
    </customSheetView>
    <customSheetView guid="{AED99766-8BF3-43BC-B117-B7AB13470798}" scale="80" showAutoFilter="1" hiddenRows="1" topLeftCell="A3">
      <pane xSplit="2" ySplit="14" topLeftCell="C17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AED99766-8BF3-43BC-B117-B7AB13470798}" scale="80" state="hidden">
      <pane ySplit="4" topLeftCell="A5" activePane="bottomLeft" state="frozen"/>
      <selection pane="bottomLeft" activeCell="B3" sqref="B3"/>
      <pageMargins left="0.75" right="0.75" top="1" bottom="1" header="0.5" footer="0.5"/>
      <headerFooter alignWithMargins="0"/>
    </customSheetView>
    <customSheetView guid="{AED99766-8BF3-43BC-B117-B7AB13470798}" scale="80" hiddenRows="1" hiddenColumns="1">
      <selection activeCell="B3" sqref="B3"/>
      <pageMargins left="0.75" right="0.75" top="1" bottom="1" header="0.5" footer="0.5"/>
      <headerFooter alignWithMargins="0"/>
    </customSheetView>
    <customSheetView guid="{AED99766-8BF3-43BC-B117-B7AB13470798}" scale="80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AED99766-8BF3-43BC-B117-B7AB13470798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AED99766-8BF3-43BC-B117-B7AB13470798}" state="hidden">
      <selection activeCell="B3" sqref="B3"/>
      <pageMargins left="0.75" right="0.75" top="1" bottom="1" header="0.5" footer="0.5"/>
      <headerFooter alignWithMargins="0"/>
    </customSheetView>
    <customSheetView guid="{AED99766-8BF3-43BC-B117-B7AB13470798}" scale="80" state="hidden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0B24AFFC-8D10-42B0-ADC8-378D1BCF1541}" showPageBreaks="1" state="hidden" showRuler="0">
      <selection activeCell="B3" sqref="B3"/>
      <pageMargins left="0.75" right="0.75" top="1" bottom="1" header="0.5" footer="0.5"/>
      <pageSetup paperSize="9" orientation="portrait" r:id="rId96"/>
      <headerFooter alignWithMargins="0"/>
    </customSheetView>
    <customSheetView guid="{0D63E466-D251-474F-9293-B76C0854AE18}" showPageBreaks="1" state="hidden" showRuler="0">
      <selection activeCell="B3" sqref="B3"/>
      <pageMargins left="0.75" right="0.75" top="1" bottom="1" header="0.5" footer="0.5"/>
      <pageSetup paperSize="9" orientation="portrait" r:id="rId97"/>
      <headerFooter alignWithMargins="0"/>
    </customSheetView>
    <customSheetView guid="{FAFF16D3-22B3-4C97-ACCF-EE39802F6088}" showPageBreaks="1" state="hidden" showRuler="0">
      <selection activeCell="B3" sqref="B3"/>
      <pageMargins left="0.75" right="0.75" top="1" bottom="1" header="0.5" footer="0.5"/>
      <pageSetup paperSize="9" orientation="portrait" r:id="rId98"/>
      <headerFooter alignWithMargins="0"/>
    </customSheetView>
    <customSheetView guid="{6D503B7C-817A-4EE5-94EC-A3726736B07C}" scale="80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28" topLeftCell="B30" activePane="bottomRight" state="frozen"/>
      <selection pane="bottomRight" activeCell="B3" sqref="B3"/>
      <pageMargins left="0.75" right="0.75" top="1" bottom="1" header="0.5" footer="0.5"/>
      <pageSetup paperSize="9" orientation="portrait" r:id="rId99"/>
      <headerFooter alignWithMargins="0"/>
    </customSheetView>
    <customSheetView guid="{6D503B7C-817A-4EE5-94EC-A3726736B07C}" scale="80" showAutoFilter="1">
      <pane xSplit="1" ySplit="1" topLeftCell="E62" activePane="bottomRight" state="frozen"/>
      <selection pane="bottomRight" activeCell="B3" sqref="B3"/>
      <pageMargins left="0.75" right="0.75" top="1" bottom="1" header="0.5" footer="0.5"/>
      <pageSetup paperSize="9" orientation="portrait" r:id="rId100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pageSetup paperSize="9" orientation="portrait" r:id="rId101"/>
      <headerFooter alignWithMargins="0"/>
    </customSheetView>
    <customSheetView guid="{6D503B7C-817A-4EE5-94EC-A3726736B07C}" scale="80" state="hidden" topLeftCell="A25">
      <selection activeCell="B3" sqref="B3"/>
      <pageMargins left="0.75" right="0.75" top="1" bottom="1" header="0.5" footer="0.5"/>
      <pageSetup paperSize="9" orientation="portrait" r:id="rId102"/>
      <headerFooter alignWithMargins="0"/>
    </customSheetView>
    <customSheetView guid="{6D503B7C-817A-4EE5-94EC-A3726736B07C}" scale="80" showAutoFilter="1" hiddenRows="1" hiddenColumns="1" topLeftCell="A3">
      <pane xSplit="2" ySplit="11" topLeftCell="C16" activePane="bottomRight" state="frozen"/>
      <selection pane="bottomRight" activeCell="B3" sqref="B3"/>
      <pageMargins left="0.75" right="0.75" top="1" bottom="1" header="0.5" footer="0.5"/>
      <pageSetup paperSize="9" orientation="portrait" r:id="rId103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" right="0.7" top="0.75" bottom="0.75" header="0.5" footer="0.5"/>
      <pageSetup paperSize="9" orientation="portrait" r:id="rId104"/>
      <headerFooter alignWithMargins="0"/>
      <autoFilter ref="B1:I1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U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U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U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U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U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U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U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U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filter="1" showAutoFilter="1" hiddenRows="1" hiddenColumns="1">
      <pane xSplit="1" ySplit="5" topLeftCell="U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U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U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filter="1" showAutoFilter="1" hiddenRows="1" hiddenColumns="1">
      <pane xSplit="1" ySplit="5" topLeftCell="U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U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U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U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U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U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U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U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U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filter="1" showAutoFilter="1" hiddenRows="1" hiddenColumns="1">
      <pane xSplit="1" ySplit="5" topLeftCell="U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U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U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filter="1" showAutoFilter="1" hiddenRows="1" hiddenColumns="1">
      <pane xSplit="1" ySplit="5" topLeftCell="U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U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U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U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U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U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U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U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U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filter="1" showAutoFilter="1" hiddenRows="1" hiddenColumns="1">
      <pane xSplit="1" ySplit="5" topLeftCell="U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U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U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filter="1" showAutoFilter="1" hiddenRows="1" hiddenColumns="1">
      <pane xSplit="1" ySplit="5" topLeftCell="U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howAutoFilter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Columns="1">
      <pane ySplit="13" topLeftCell="A15" activePane="bottomLeft" state="frozen"/>
      <selection pane="bottomLef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topLeftCell="A3">
      <pane xSplit="2" ySplit="14" topLeftCell="C29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pane ySplit="4" topLeftCell="A5" activePane="bottomLeft" state="frozen"/>
      <selection pane="bottomLef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47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C40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howAutoFilter="1">
      <pane ySplit="1" topLeftCell="A2" activePane="bottomLeft" state="frozen"/>
      <selection pane="bottomLeft" activeCell="B3" sqref="B3"/>
      <pageMargins left="0.75" right="0.75" top="1" bottom="1" header="0.5" footer="0.5"/>
      <pageSetup paperSize="9" orientation="portrait" r:id="rId105"/>
      <headerFooter alignWithMargins="0"/>
    </customSheetView>
    <customSheetView guid="{6D503B7C-817A-4EE5-94EC-A3726736B07C}" scale="80" filter="1" showAutoFilter="1" hiddenColumns="1">
      <pane ySplit="13" topLeftCell="A15" activePane="bottomLeft" state="frozen"/>
      <selection pane="bottomLeft" activeCell="B3" sqref="B3"/>
      <pageMargins left="0.75" right="0.75" top="1" bottom="1" header="0.5" footer="0.5"/>
      <pageSetup paperSize="9" orientation="portrait" r:id="rId106"/>
      <headerFooter alignWithMargins="0"/>
    </customSheetView>
    <customSheetView guid="{6D503B7C-817A-4EE5-94EC-A3726736B07C}" scale="80" showAutoFilter="1" hiddenRows="1" topLeftCell="A3">
      <pane xSplit="2" ySplit="14" topLeftCell="AM17" activePane="bottomRight" state="frozen"/>
      <selection pane="bottomRight" activeCell="B3" sqref="B3"/>
      <pageMargins left="0.75" right="0.75" top="1" bottom="1" header="0.5" footer="0.5"/>
      <pageSetup paperSize="9" orientation="portrait" r:id="rId107"/>
      <headerFooter alignWithMargins="0"/>
    </customSheetView>
    <customSheetView guid="{6D503B7C-817A-4EE5-94EC-A3726736B07C}" scale="80" state="hidden">
      <pane ySplit="4" topLeftCell="A5" activePane="bottomLeft" state="frozen"/>
      <selection pane="bottomLeft" activeCell="B3" sqref="B3"/>
      <pageMargins left="0.75" right="0.75" top="1" bottom="1" header="0.5" footer="0.5"/>
      <pageSetup paperSize="9" orientation="portrait" r:id="rId108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pageSetup paperSize="9" orientation="portrait" r:id="rId109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pageSetup paperSize="9" orientation="portrait" r:id="rId110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pageSetup paperSize="9" orientation="portrait" r:id="rId111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pageSetup paperSize="9" orientation="portrait" r:id="rId112"/>
      <headerFooter alignWithMargins="0"/>
    </customSheetView>
    <customSheetView guid="{6D503B7C-817A-4EE5-94EC-A3726736B07C}" scale="80" state="hidden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U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U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U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U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U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U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U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U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filter="1" showAutoFilter="1" hiddenRows="1" hiddenColumns="1">
      <pane xSplit="1" ySplit="5" topLeftCell="U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U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U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filter="1" showAutoFilter="1" hiddenRows="1" hiddenColumns="1">
      <pane xSplit="1" ySplit="5" topLeftCell="U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U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U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U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U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U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U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U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U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filter="1" showAutoFilter="1" hiddenRows="1" hiddenColumns="1">
      <pane xSplit="1" ySplit="5" topLeftCell="U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U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U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filter="1" showAutoFilter="1" hiddenRows="1" hiddenColumns="1">
      <pane xSplit="1" ySplit="5" topLeftCell="U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U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U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U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U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U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U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U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U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filter="1" showAutoFilter="1" hiddenRows="1" hiddenColumns="1">
      <pane xSplit="1" ySplit="5" topLeftCell="U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U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U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filter="1" showAutoFilter="1" hiddenRows="1" hiddenColumns="1">
      <pane xSplit="1" ySplit="5" topLeftCell="U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howAutoFilter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Columns="1">
      <pane ySplit="13" topLeftCell="A15" activePane="bottomLeft" state="frozen"/>
      <selection pane="bottomLef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topLeftCell="A3">
      <pane xSplit="2" ySplit="14" topLeftCell="C29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pane ySplit="4" topLeftCell="A5" activePane="bottomLeft" state="frozen"/>
      <selection pane="bottomLef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47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C40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howAutoFilter="1">
      <pane ySplit="1" topLeftCell="A2" activePane="bottomLeft" state="frozen"/>
      <selection pane="bottomLeft" activeCell="B3" sqref="B3"/>
      <pageMargins left="0.75" right="0.75" top="1" bottom="1" header="0.5" footer="0.5"/>
      <pageSetup paperSize="9" orientation="portrait" r:id="rId113"/>
      <headerFooter alignWithMargins="0"/>
    </customSheetView>
    <customSheetView guid="{6D503B7C-817A-4EE5-94EC-A3726736B07C}" scale="80" filter="1" showAutoFilter="1" hiddenColumns="1">
      <pane ySplit="13" topLeftCell="A15" activePane="bottomLeft" state="frozen"/>
      <selection pane="bottomLeft" activeCell="B3" sqref="B3"/>
      <pageMargins left="0.75" right="0.75" top="1" bottom="1" header="0.5" footer="0.5"/>
      <pageSetup paperSize="9" orientation="portrait" r:id="rId114"/>
      <headerFooter alignWithMargins="0"/>
    </customSheetView>
    <customSheetView guid="{6D503B7C-817A-4EE5-94EC-A3726736B07C}" scale="80" showAutoFilter="1" hiddenRows="1" topLeftCell="A3">
      <pane xSplit="2" ySplit="14" topLeftCell="AM17" activePane="bottomRight" state="frozen"/>
      <selection pane="bottomRight" activeCell="B3" sqref="B3"/>
      <pageMargins left="0.75" right="0.75" top="1" bottom="1" header="0.5" footer="0.5"/>
      <pageSetup paperSize="9" orientation="portrait" r:id="rId115"/>
      <headerFooter alignWithMargins="0"/>
    </customSheetView>
    <customSheetView guid="{6D503B7C-817A-4EE5-94EC-A3726736B07C}" scale="80" state="hidden">
      <pane ySplit="4" topLeftCell="A5" activePane="bottomLeft" state="frozen"/>
      <selection pane="bottomLeft" activeCell="B3" sqref="B3"/>
      <pageMargins left="0.75" right="0.75" top="1" bottom="1" header="0.5" footer="0.5"/>
      <pageSetup paperSize="9" orientation="portrait" r:id="rId116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pageSetup paperSize="9" orientation="portrait" r:id="rId117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pageSetup paperSize="9" orientation="portrait" r:id="rId118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pageSetup paperSize="9" orientation="portrait" r:id="rId119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pageSetup paperSize="9" orientation="portrait" r:id="rId120"/>
      <headerFooter alignWithMargins="0"/>
    </customSheetView>
    <customSheetView guid="{6D503B7C-817A-4EE5-94EC-A3726736B07C}" scale="80" state="hidden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pageSetup paperSize="9" orientation="portrait" r:id="rId121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pageSetup paperSize="9" orientation="portrait" r:id="rId122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pageSetup paperSize="9" orientation="portrait" r:id="rId123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pageSetup paperSize="9" orientation="portrait" r:id="rId124"/>
      <headerFooter alignWithMargins="0"/>
    </customSheetView>
    <customSheetView guid="{6D503B7C-817A-4EE5-94EC-A3726736B07C}" scale="80" state="hidden">
      <pane ySplit="4" topLeftCell="A5" activePane="bottomLeft" state="frozen"/>
      <selection pane="bottomLeft" activeCell="B3" sqref="B3"/>
      <pageMargins left="0.75" right="0.75" top="1" bottom="1" header="0.5" footer="0.5"/>
      <pageSetup paperSize="9" orientation="portrait" r:id="rId125"/>
      <headerFooter alignWithMargins="0"/>
    </customSheetView>
    <customSheetView guid="{6D503B7C-817A-4EE5-94EC-A3726736B07C}" scale="80" showAutoFilter="1" hiddenRows="1" topLeftCell="A3">
      <pane xSplit="2" ySplit="14" topLeftCell="AM17" activePane="bottomRight" state="frozen"/>
      <selection pane="bottomRight" activeCell="B3" sqref="B3"/>
      <pageMargins left="0.75" right="0.75" top="1" bottom="1" header="0.5" footer="0.5"/>
      <pageSetup paperSize="9" orientation="portrait" r:id="rId126"/>
      <headerFooter alignWithMargins="0"/>
    </customSheetView>
    <customSheetView guid="{6D503B7C-817A-4EE5-94EC-A3726736B07C}" scale="80" filter="1" showAutoFilter="1" hiddenColumns="1">
      <pane ySplit="13" topLeftCell="A15" activePane="bottomLeft" state="frozen"/>
      <selection pane="bottomLeft" activeCell="B3" sqref="B3"/>
      <pageMargins left="0.75" right="0.75" top="1" bottom="1" header="0.5" footer="0.5"/>
      <pageSetup paperSize="9" orientation="portrait" r:id="rId127"/>
      <headerFooter alignWithMargins="0"/>
    </customSheetView>
    <customSheetView guid="{6D503B7C-817A-4EE5-94EC-A3726736B07C}" showAutoFilter="1">
      <pane ySplit="1" topLeftCell="A2" activePane="bottomLeft" state="frozen"/>
      <selection pane="bottomLeft" activeCell="B3" sqref="B3"/>
      <pageMargins left="0.75" right="0.75" top="1" bottom="1" header="0.5" footer="0.5"/>
      <pageSetup paperSize="9" orientation="portrait" r:id="rId128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C40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47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pane ySplit="4" topLeftCell="A5" activePane="bottomLeft" state="frozen"/>
      <selection pane="bottomLef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topLeftCell="A3">
      <pane xSplit="2" ySplit="14" topLeftCell="C29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Columns="1">
      <pane ySplit="13" topLeftCell="A15" activePane="bottomLeft" state="frozen"/>
      <selection pane="bottomLeft" activeCell="B3" sqref="B3"/>
      <pageMargins left="0.75" right="0.75" top="1" bottom="1" header="0.5" footer="0.5"/>
      <headerFooter alignWithMargins="0"/>
    </customSheetView>
    <customSheetView guid="{6D503B7C-817A-4EE5-94EC-A3726736B07C}" showAutoFilter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U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U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U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U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U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U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U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U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filter="1" showAutoFilter="1" hiddenRows="1" hiddenColumns="1">
      <pane xSplit="1" ySplit="5" topLeftCell="U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U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U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filter="1" showAutoFilter="1" hiddenRows="1" hiddenColumns="1">
      <pane xSplit="1" ySplit="5" topLeftCell="U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U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U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U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U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U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U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U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U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filter="1" showAutoFilter="1" hiddenRows="1" hiddenColumns="1">
      <pane xSplit="1" ySplit="5" topLeftCell="U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U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U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filter="1" showAutoFilter="1" hiddenRows="1" hiddenColumns="1">
      <pane xSplit="1" ySplit="5" topLeftCell="U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U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U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U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U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U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U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U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U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filter="1" showAutoFilter="1" hiddenRows="1" hiddenColumns="1">
      <pane xSplit="1" ySplit="5" topLeftCell="U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U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U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filter="1" showAutoFilter="1" hiddenRows="1" hiddenColumns="1">
      <pane xSplit="1" ySplit="5" topLeftCell="U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pageSetup paperSize="9" orientation="portrait" r:id="rId129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pageSetup paperSize="9" orientation="portrait" r:id="rId130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pageSetup paperSize="9" orientation="portrait" r:id="rId131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pageSetup paperSize="9" orientation="portrait" r:id="rId132"/>
      <headerFooter alignWithMargins="0"/>
    </customSheetView>
    <customSheetView guid="{6D503B7C-817A-4EE5-94EC-A3726736B07C}" scale="80" state="hidden">
      <pane ySplit="4" topLeftCell="A5" activePane="bottomLeft" state="frozen"/>
      <selection pane="bottomLeft" activeCell="B3" sqref="B3"/>
      <pageMargins left="0.75" right="0.75" top="1" bottom="1" header="0.5" footer="0.5"/>
      <pageSetup paperSize="9" orientation="portrait" r:id="rId133"/>
      <headerFooter alignWithMargins="0"/>
    </customSheetView>
    <customSheetView guid="{6D503B7C-817A-4EE5-94EC-A3726736B07C}" scale="80" showAutoFilter="1" hiddenRows="1" topLeftCell="A3">
      <pane xSplit="2" ySplit="14" topLeftCell="AM17" activePane="bottomRight" state="frozen"/>
      <selection pane="bottomRight" activeCell="B3" sqref="B3"/>
      <pageMargins left="0.75" right="0.75" top="1" bottom="1" header="0.5" footer="0.5"/>
      <pageSetup paperSize="9" orientation="portrait" r:id="rId134"/>
      <headerFooter alignWithMargins="0"/>
    </customSheetView>
    <customSheetView guid="{6D503B7C-817A-4EE5-94EC-A3726736B07C}" scale="80" filter="1" showAutoFilter="1" hiddenColumns="1">
      <pane ySplit="13" topLeftCell="A15" activePane="bottomLeft" state="frozen"/>
      <selection pane="bottomLeft" activeCell="B3" sqref="B3"/>
      <pageMargins left="0.75" right="0.75" top="1" bottom="1" header="0.5" footer="0.5"/>
      <pageSetup paperSize="9" orientation="portrait" r:id="rId135"/>
      <headerFooter alignWithMargins="0"/>
    </customSheetView>
    <customSheetView guid="{6D503B7C-817A-4EE5-94EC-A3726736B07C}" showAutoFilter="1">
      <pane ySplit="1" topLeftCell="A2" activePane="bottomLeft" state="frozen"/>
      <selection pane="bottomLeft" activeCell="B3" sqref="B3"/>
      <pageMargins left="0.75" right="0.75" top="1" bottom="1" header="0.5" footer="0.5"/>
      <pageSetup paperSize="9" orientation="portrait" r:id="rId136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C40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47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pane ySplit="4" topLeftCell="A5" activePane="bottomLeft" state="frozen"/>
      <selection pane="bottomLef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topLeftCell="A3">
      <pane xSplit="2" ySplit="14" topLeftCell="C29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Columns="1">
      <pane ySplit="13" topLeftCell="A15" activePane="bottomLeft" state="frozen"/>
      <selection pane="bottomLeft" activeCell="B3" sqref="B3"/>
      <pageMargins left="0.75" right="0.75" top="1" bottom="1" header="0.5" footer="0.5"/>
      <headerFooter alignWithMargins="0"/>
    </customSheetView>
    <customSheetView guid="{6D503B7C-817A-4EE5-94EC-A3726736B07C}" showAutoFilter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U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U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U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U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U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U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U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U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filter="1" showAutoFilter="1" hiddenRows="1" hiddenColumns="1">
      <pane xSplit="1" ySplit="5" topLeftCell="U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U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U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filter="1" showAutoFilter="1" hiddenRows="1" hiddenColumns="1">
      <pane xSplit="1" ySplit="5" topLeftCell="U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U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U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U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U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U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U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U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U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filter="1" showAutoFilter="1" hiddenRows="1" hiddenColumns="1">
      <pane xSplit="1" ySplit="5" topLeftCell="U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U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U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filter="1" showAutoFilter="1" hiddenRows="1" hiddenColumns="1">
      <pane xSplit="1" ySplit="5" topLeftCell="U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U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U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U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U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U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U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U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U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filter="1" showAutoFilter="1" hiddenRows="1" hiddenColumns="1">
      <pane xSplit="1" ySplit="5" topLeftCell="U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U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U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filter="1" showAutoFilter="1" hiddenRows="1" hiddenColumns="1">
      <pane xSplit="1" ySplit="5" topLeftCell="U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3730BEA2-2AC7-4811-AC70-1FABD98B5F4A}" showPageBreaks="1" state="hidden" showRuler="0">
      <selection activeCell="B3" sqref="B3"/>
      <pageMargins left="0.75" right="0.75" top="1" bottom="1" header="0.5" footer="0.5"/>
      <pageSetup paperSize="9" orientation="portrait" r:id="rId137"/>
      <headerFooter alignWithMargins="0"/>
    </customSheetView>
    <customSheetView guid="{6D503B7C-817A-4EE5-94EC-A3726736B07C}" scale="80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28" topLeftCell="B30" activePane="bottomRight" state="frozen"/>
      <selection pane="bottomRight" activeCell="B3" sqref="B3"/>
      <pageMargins left="0.75" right="0.75" top="1" bottom="1" header="0.5" footer="0.5"/>
      <pageSetup paperSize="9" orientation="portrait" r:id="rId138"/>
      <headerFooter alignWithMargins="0"/>
    </customSheetView>
    <customSheetView guid="{6D503B7C-817A-4EE5-94EC-A3726736B07C}" scale="80" showAutoFilter="1">
      <pane xSplit="1" ySplit="1" topLeftCell="E62" activePane="bottomRight" state="frozen"/>
      <selection pane="bottomRight" activeCell="B3" sqref="B3"/>
      <pageMargins left="0.75" right="0.75" top="1" bottom="1" header="0.5" footer="0.5"/>
      <pageSetup paperSize="9" orientation="portrait" r:id="rId139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pageSetup paperSize="9" orientation="portrait" r:id="rId140"/>
      <headerFooter alignWithMargins="0"/>
    </customSheetView>
    <customSheetView guid="{6D503B7C-817A-4EE5-94EC-A3726736B07C}" scale="80" state="hidden" topLeftCell="A25">
      <selection activeCell="B3" sqref="B3"/>
      <pageMargins left="0.75" right="0.75" top="1" bottom="1" header="0.5" footer="0.5"/>
      <pageSetup paperSize="9" orientation="portrait" r:id="rId141"/>
      <headerFooter alignWithMargins="0"/>
    </customSheetView>
    <customSheetView guid="{6D503B7C-817A-4EE5-94EC-A3726736B07C}" scale="80" showAutoFilter="1" hiddenRows="1" hiddenColumns="1" topLeftCell="A3">
      <pane xSplit="2" ySplit="11" topLeftCell="C16" activePane="bottomRight" state="frozen"/>
      <selection pane="bottomRight" activeCell="B3" sqref="B3"/>
      <pageMargins left="0.75" right="0.75" top="1" bottom="1" header="0.5" footer="0.5"/>
      <pageSetup paperSize="9" orientation="portrait" r:id="rId142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" right="0.7" top="0.75" bottom="0.75" header="0.5" footer="0.5"/>
      <pageSetup paperSize="9" orientation="portrait" r:id="rId143"/>
      <headerFooter alignWithMargins="0"/>
      <autoFilter ref="B1:I1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U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U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U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U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U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U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U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U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filter="1" showAutoFilter="1" hiddenRows="1" hiddenColumns="1">
      <pane xSplit="1" ySplit="5" topLeftCell="U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U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U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filter="1" showAutoFilter="1" hiddenRows="1" hiddenColumns="1">
      <pane xSplit="1" ySplit="5" topLeftCell="U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U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U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U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U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U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U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U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U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filter="1" showAutoFilter="1" hiddenRows="1" hiddenColumns="1">
      <pane xSplit="1" ySplit="5" topLeftCell="U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U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U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filter="1" showAutoFilter="1" hiddenRows="1" hiddenColumns="1">
      <pane xSplit="1" ySplit="5" topLeftCell="U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U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U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U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U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U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U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U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U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filter="1" showAutoFilter="1" hiddenRows="1" hiddenColumns="1">
      <pane xSplit="1" ySplit="5" topLeftCell="U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U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U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filter="1" showAutoFilter="1" hiddenRows="1" hiddenColumns="1">
      <pane xSplit="1" ySplit="5" topLeftCell="U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howAutoFilter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Columns="1">
      <pane ySplit="13" topLeftCell="A15" activePane="bottomLeft" state="frozen"/>
      <selection pane="bottomLef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topLeftCell="A3">
      <pane xSplit="2" ySplit="14" topLeftCell="C29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pane ySplit="4" topLeftCell="A5" activePane="bottomLeft" state="frozen"/>
      <selection pane="bottomLef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47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C40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howAutoFilter="1">
      <pane ySplit="1" topLeftCell="A2" activePane="bottomLeft" state="frozen"/>
      <selection pane="bottomLeft" activeCell="B3" sqref="B3"/>
      <pageMargins left="0.75" right="0.75" top="1" bottom="1" header="0.5" footer="0.5"/>
      <pageSetup paperSize="9" orientation="portrait" r:id="rId144"/>
      <headerFooter alignWithMargins="0"/>
    </customSheetView>
    <customSheetView guid="{6D503B7C-817A-4EE5-94EC-A3726736B07C}" scale="80" filter="1" showAutoFilter="1" hiddenColumns="1">
      <pane ySplit="13" topLeftCell="A15" activePane="bottomLeft" state="frozen"/>
      <selection pane="bottomLeft" activeCell="B3" sqref="B3"/>
      <pageMargins left="0.75" right="0.75" top="1" bottom="1" header="0.5" footer="0.5"/>
      <pageSetup paperSize="9" orientation="portrait" r:id="rId145"/>
      <headerFooter alignWithMargins="0"/>
    </customSheetView>
    <customSheetView guid="{6D503B7C-817A-4EE5-94EC-A3726736B07C}" scale="80" showAutoFilter="1" hiddenRows="1" topLeftCell="A3">
      <pane xSplit="2" ySplit="14" topLeftCell="AM17" activePane="bottomRight" state="frozen"/>
      <selection pane="bottomRight" activeCell="B3" sqref="B3"/>
      <pageMargins left="0.75" right="0.75" top="1" bottom="1" header="0.5" footer="0.5"/>
      <pageSetup paperSize="9" orientation="portrait" r:id="rId146"/>
      <headerFooter alignWithMargins="0"/>
    </customSheetView>
    <customSheetView guid="{6D503B7C-817A-4EE5-94EC-A3726736B07C}" scale="80" state="hidden">
      <pane ySplit="4" topLeftCell="A5" activePane="bottomLeft" state="frozen"/>
      <selection pane="bottomLeft" activeCell="B3" sqref="B3"/>
      <pageMargins left="0.75" right="0.75" top="1" bottom="1" header="0.5" footer="0.5"/>
      <pageSetup paperSize="9" orientation="portrait" r:id="rId147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pageSetup paperSize="9" orientation="portrait" r:id="rId148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pageSetup paperSize="9" orientation="portrait" r:id="rId149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pageSetup paperSize="9" orientation="portrait" r:id="rId150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pageSetup paperSize="9" orientation="portrait" r:id="rId151"/>
      <headerFooter alignWithMargins="0"/>
    </customSheetView>
    <customSheetView guid="{6D503B7C-817A-4EE5-94EC-A3726736B07C}" scale="80" state="hidden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U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U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U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U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U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U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U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U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filter="1" showAutoFilter="1" hiddenRows="1" hiddenColumns="1">
      <pane xSplit="1" ySplit="5" topLeftCell="U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U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U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filter="1" showAutoFilter="1" hiddenRows="1" hiddenColumns="1">
      <pane xSplit="1" ySplit="5" topLeftCell="U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U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U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U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U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U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U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U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U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filter="1" showAutoFilter="1" hiddenRows="1" hiddenColumns="1">
      <pane xSplit="1" ySplit="5" topLeftCell="U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U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U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filter="1" showAutoFilter="1" hiddenRows="1" hiddenColumns="1">
      <pane xSplit="1" ySplit="5" topLeftCell="U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U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U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U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U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U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U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U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U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filter="1" showAutoFilter="1" hiddenRows="1" hiddenColumns="1">
      <pane xSplit="1" ySplit="5" topLeftCell="U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U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U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filter="1" showAutoFilter="1" hiddenRows="1" hiddenColumns="1">
      <pane xSplit="1" ySplit="5" topLeftCell="U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howAutoFilter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Columns="1">
      <pane ySplit="13" topLeftCell="A15" activePane="bottomLeft" state="frozen"/>
      <selection pane="bottomLef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topLeftCell="A3">
      <pane xSplit="2" ySplit="14" topLeftCell="C29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pane ySplit="4" topLeftCell="A5" activePane="bottomLeft" state="frozen"/>
      <selection pane="bottomLef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47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C40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howAutoFilter="1">
      <pane ySplit="1" topLeftCell="A2" activePane="bottomLeft" state="frozen"/>
      <selection pane="bottomLeft" activeCell="B3" sqref="B3"/>
      <pageMargins left="0.75" right="0.75" top="1" bottom="1" header="0.5" footer="0.5"/>
      <pageSetup paperSize="9" orientation="portrait" r:id="rId152"/>
      <headerFooter alignWithMargins="0"/>
    </customSheetView>
    <customSheetView guid="{6D503B7C-817A-4EE5-94EC-A3726736B07C}" scale="80" filter="1" showAutoFilter="1" hiddenColumns="1">
      <pane ySplit="13" topLeftCell="A15" activePane="bottomLeft" state="frozen"/>
      <selection pane="bottomLeft" activeCell="B3" sqref="B3"/>
      <pageMargins left="0.75" right="0.75" top="1" bottom="1" header="0.5" footer="0.5"/>
      <pageSetup paperSize="9" orientation="portrait" r:id="rId153"/>
      <headerFooter alignWithMargins="0"/>
    </customSheetView>
    <customSheetView guid="{6D503B7C-817A-4EE5-94EC-A3726736B07C}" scale="80" showAutoFilter="1" hiddenRows="1" topLeftCell="A3">
      <pane xSplit="2" ySplit="14" topLeftCell="AM17" activePane="bottomRight" state="frozen"/>
      <selection pane="bottomRight" activeCell="B3" sqref="B3"/>
      <pageMargins left="0.75" right="0.75" top="1" bottom="1" header="0.5" footer="0.5"/>
      <pageSetup paperSize="9" orientation="portrait" r:id="rId154"/>
      <headerFooter alignWithMargins="0"/>
    </customSheetView>
    <customSheetView guid="{6D503B7C-817A-4EE5-94EC-A3726736B07C}" scale="80" state="hidden">
      <pane ySplit="4" topLeftCell="A5" activePane="bottomLeft" state="frozen"/>
      <selection pane="bottomLeft" activeCell="B3" sqref="B3"/>
      <pageMargins left="0.75" right="0.75" top="1" bottom="1" header="0.5" footer="0.5"/>
      <pageSetup paperSize="9" orientation="portrait" r:id="rId15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pageSetup paperSize="9" orientation="portrait" r:id="rId156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pageSetup paperSize="9" orientation="portrait" r:id="rId157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pageSetup paperSize="9" orientation="portrait" r:id="rId158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pageSetup paperSize="9" orientation="portrait" r:id="rId159"/>
      <headerFooter alignWithMargins="0"/>
    </customSheetView>
    <customSheetView guid="{6D503B7C-817A-4EE5-94EC-A3726736B07C}" scale="80" state="hidden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pageSetup paperSize="9" orientation="portrait" r:id="rId160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pageSetup paperSize="9" orientation="portrait" r:id="rId161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pageSetup paperSize="9" orientation="portrait" r:id="rId162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pageSetup paperSize="9" orientation="portrait" r:id="rId163"/>
      <headerFooter alignWithMargins="0"/>
    </customSheetView>
    <customSheetView guid="{6D503B7C-817A-4EE5-94EC-A3726736B07C}" scale="80" state="hidden">
      <pane ySplit="4" topLeftCell="A5" activePane="bottomLeft" state="frozen"/>
      <selection pane="bottomLeft" activeCell="B3" sqref="B3"/>
      <pageMargins left="0.75" right="0.75" top="1" bottom="1" header="0.5" footer="0.5"/>
      <pageSetup paperSize="9" orientation="portrait" r:id="rId164"/>
      <headerFooter alignWithMargins="0"/>
    </customSheetView>
    <customSheetView guid="{6D503B7C-817A-4EE5-94EC-A3726736B07C}" scale="80" showAutoFilter="1" hiddenRows="1" topLeftCell="A3">
      <pane xSplit="2" ySplit="14" topLeftCell="AM17" activePane="bottomRight" state="frozen"/>
      <selection pane="bottomRight" activeCell="B3" sqref="B3"/>
      <pageMargins left="0.75" right="0.75" top="1" bottom="1" header="0.5" footer="0.5"/>
      <pageSetup paperSize="9" orientation="portrait" r:id="rId165"/>
      <headerFooter alignWithMargins="0"/>
    </customSheetView>
    <customSheetView guid="{6D503B7C-817A-4EE5-94EC-A3726736B07C}" scale="80" filter="1" showAutoFilter="1" hiddenColumns="1">
      <pane ySplit="13" topLeftCell="A15" activePane="bottomLeft" state="frozen"/>
      <selection pane="bottomLeft" activeCell="B3" sqref="B3"/>
      <pageMargins left="0.75" right="0.75" top="1" bottom="1" header="0.5" footer="0.5"/>
      <pageSetup paperSize="9" orientation="portrait" r:id="rId166"/>
      <headerFooter alignWithMargins="0"/>
    </customSheetView>
    <customSheetView guid="{6D503B7C-817A-4EE5-94EC-A3726736B07C}" showAutoFilter="1">
      <pane ySplit="1" topLeftCell="A2" activePane="bottomLeft" state="frozen"/>
      <selection pane="bottomLeft" activeCell="B3" sqref="B3"/>
      <pageMargins left="0.75" right="0.75" top="1" bottom="1" header="0.5" footer="0.5"/>
      <pageSetup paperSize="9" orientation="portrait" r:id="rId167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C40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47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pane ySplit="4" topLeftCell="A5" activePane="bottomLeft" state="frozen"/>
      <selection pane="bottomLef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topLeftCell="A3">
      <pane xSplit="2" ySplit="14" topLeftCell="C29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Columns="1">
      <pane ySplit="13" topLeftCell="A15" activePane="bottomLeft" state="frozen"/>
      <selection pane="bottomLeft" activeCell="B3" sqref="B3"/>
      <pageMargins left="0.75" right="0.75" top="1" bottom="1" header="0.5" footer="0.5"/>
      <headerFooter alignWithMargins="0"/>
    </customSheetView>
    <customSheetView guid="{6D503B7C-817A-4EE5-94EC-A3726736B07C}" showAutoFilter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U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U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U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U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U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U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U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U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filter="1" showAutoFilter="1" hiddenRows="1" hiddenColumns="1">
      <pane xSplit="1" ySplit="5" topLeftCell="U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U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U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filter="1" showAutoFilter="1" hiddenRows="1" hiddenColumns="1">
      <pane xSplit="1" ySplit="5" topLeftCell="U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U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U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U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U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U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U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U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U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filter="1" showAutoFilter="1" hiddenRows="1" hiddenColumns="1">
      <pane xSplit="1" ySplit="5" topLeftCell="U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U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U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filter="1" showAutoFilter="1" hiddenRows="1" hiddenColumns="1">
      <pane xSplit="1" ySplit="5" topLeftCell="U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U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U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U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U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U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U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U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U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filter="1" showAutoFilter="1" hiddenRows="1" hiddenColumns="1">
      <pane xSplit="1" ySplit="5" topLeftCell="U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U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U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filter="1" showAutoFilter="1" hiddenRows="1" hiddenColumns="1">
      <pane xSplit="1" ySplit="5" topLeftCell="U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pageSetup paperSize="9" orientation="portrait" r:id="rId168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pageSetup paperSize="9" orientation="portrait" r:id="rId169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pageSetup paperSize="9" orientation="portrait" r:id="rId170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pageSetup paperSize="9" orientation="portrait" r:id="rId171"/>
      <headerFooter alignWithMargins="0"/>
    </customSheetView>
    <customSheetView guid="{6D503B7C-817A-4EE5-94EC-A3726736B07C}" scale="80" state="hidden">
      <pane ySplit="4" topLeftCell="A5" activePane="bottomLeft" state="frozen"/>
      <selection pane="bottomLeft" activeCell="B3" sqref="B3"/>
      <pageMargins left="0.75" right="0.75" top="1" bottom="1" header="0.5" footer="0.5"/>
      <pageSetup paperSize="9" orientation="portrait" r:id="rId172"/>
      <headerFooter alignWithMargins="0"/>
    </customSheetView>
    <customSheetView guid="{6D503B7C-817A-4EE5-94EC-A3726736B07C}" scale="80" showAutoFilter="1" hiddenRows="1" topLeftCell="A3">
      <pane xSplit="2" ySplit="14" topLeftCell="AM17" activePane="bottomRight" state="frozen"/>
      <selection pane="bottomRight" activeCell="B3" sqref="B3"/>
      <pageMargins left="0.75" right="0.75" top="1" bottom="1" header="0.5" footer="0.5"/>
      <pageSetup paperSize="9" orientation="portrait" r:id="rId173"/>
      <headerFooter alignWithMargins="0"/>
    </customSheetView>
    <customSheetView guid="{6D503B7C-817A-4EE5-94EC-A3726736B07C}" scale="80" filter="1" showAutoFilter="1" hiddenColumns="1">
      <pane ySplit="13" topLeftCell="A15" activePane="bottomLeft" state="frozen"/>
      <selection pane="bottomLeft" activeCell="B3" sqref="B3"/>
      <pageMargins left="0.75" right="0.75" top="1" bottom="1" header="0.5" footer="0.5"/>
      <pageSetup paperSize="9" orientation="portrait" r:id="rId174"/>
      <headerFooter alignWithMargins="0"/>
    </customSheetView>
    <customSheetView guid="{6D503B7C-817A-4EE5-94EC-A3726736B07C}" showAutoFilter="1">
      <pane ySplit="1" topLeftCell="A2" activePane="bottomLeft" state="frozen"/>
      <selection pane="bottomLeft" activeCell="B3" sqref="B3"/>
      <pageMargins left="0.75" right="0.75" top="1" bottom="1" header="0.5" footer="0.5"/>
      <pageSetup paperSize="9" orientation="portrait" r:id="rId17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C40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47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pane ySplit="4" topLeftCell="A5" activePane="bottomLeft" state="frozen"/>
      <selection pane="bottomLef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topLeftCell="A3">
      <pane xSplit="2" ySplit="14" topLeftCell="C29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Columns="1">
      <pane ySplit="13" topLeftCell="A15" activePane="bottomLeft" state="frozen"/>
      <selection pane="bottomLeft" activeCell="B3" sqref="B3"/>
      <pageMargins left="0.75" right="0.75" top="1" bottom="1" header="0.5" footer="0.5"/>
      <headerFooter alignWithMargins="0"/>
    </customSheetView>
    <customSheetView guid="{6D503B7C-817A-4EE5-94EC-A3726736B07C}" showAutoFilter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U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U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U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U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U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U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U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U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filter="1" showAutoFilter="1" hiddenRows="1" hiddenColumns="1">
      <pane xSplit="1" ySplit="5" topLeftCell="U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U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U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filter="1" showAutoFilter="1" hiddenRows="1" hiddenColumns="1">
      <pane xSplit="1" ySplit="5" topLeftCell="U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U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U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U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U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U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U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U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U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filter="1" showAutoFilter="1" hiddenRows="1" hiddenColumns="1">
      <pane xSplit="1" ySplit="5" topLeftCell="U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U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U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filter="1" showAutoFilter="1" hiddenRows="1" hiddenColumns="1">
      <pane xSplit="1" ySplit="5" topLeftCell="U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U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U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U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U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U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U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U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U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filter="1" showAutoFilter="1" hiddenRows="1" hiddenColumns="1">
      <pane xSplit="1" ySplit="5" topLeftCell="U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U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U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filter="1" showAutoFilter="1" hiddenRows="1" hiddenColumns="1">
      <pane xSplit="1" ySplit="5" topLeftCell="U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tate="hidden" topLeftCell="A22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hiddenColumns="1">
      <pane ySplit="1" topLeftCell="A2" activePane="bottomLeft" state="frozen"/>
      <selection pane="bottomLeft" activeCell="B3" sqref="B3"/>
      <pageMargins left="0.75" right="0.75" top="1" bottom="1" header="0.5" footer="0.5"/>
      <headerFooter alignWithMargins="0"/>
      <autoFilter ref="B1:T1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>
      <pane xSplit="1" ySplit="1" topLeftCell="B2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filter="1" showAutoFilter="1" hiddenRows="1" hiddenColumns="1">
      <pane xSplit="1" ySplit="5" topLeftCell="B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 showAutoFilter="1" hiddenRows="1" hiddenColumns="1" topLeftCell="A3">
      <pane xSplit="2" ySplit="13" topLeftCell="C16" activePane="bottomRight" state="frozen"/>
      <selection pane="bottomRight" activeCell="B3" sqref="B3"/>
      <pageMargins left="0.75" right="0.75" top="1" bottom="1" header="0.5" footer="0.5"/>
      <headerFooter alignWithMargins="0"/>
    </customSheetView>
    <customSheetView guid="{6D503B7C-817A-4EE5-94EC-A3726736B07C}" scale="80" state="hidden">
      <selection activeCell="B3" sqref="B3"/>
      <pageMargins left="0.75" right="0.75" top="1" bottom="1" header="0.5" footer="0.5"/>
      <headerFooter alignWithMargins="0"/>
    </customSheetView>
    <customSheetView guid="{6D503B7C-817A-4EE5-94EC-A3726736B07C}" scale="80">
      <selection activeCell="B3" sqref="B3"/>
      <pageMargins left="0.75" right="0.75" top="1" bottom="1" header="0.5" footer="0.5"/>
      <headerFooter alignWithMargins="0"/>
    </customSheetView>
    <customSheetView guid="{A1C3F8A5-75DD-4A34-81BF-7D089563840A}" showPageBreaks="1" state="hidden" showRuler="0">
      <selection activeCell="B3" sqref="B3"/>
      <pageMargins left="0.75" right="0.75" top="1" bottom="1" header="0.5" footer="0.5"/>
      <pageSetup paperSize="9" orientation="portrait" r:id="rId176"/>
      <headerFooter alignWithMargins="0"/>
    </customSheetView>
    <customSheetView guid="{B3422A09-1AE8-49BC-8E88-11A236980630}" showPageBreaks="1" state="hidden" showRuler="0">
      <selection activeCell="B3" sqref="B3"/>
      <pageMargins left="0.75" right="0.75" top="1" bottom="1" header="0.5" footer="0.5"/>
      <pageSetup paperSize="9" orientation="portrait" r:id="rId177"/>
      <headerFooter alignWithMargins="0"/>
    </customSheetView>
    <customSheetView guid="{FDCD7FD4-7D62-43EB-A646-C382CC277444}" showPageBreaks="1" state="hidden" showRuler="0">
      <selection activeCell="B3" sqref="B3"/>
      <pageMargins left="0.75" right="0.75" top="1" bottom="1" header="0.5" footer="0.5"/>
      <pageSetup paperSize="9" orientation="portrait" r:id="rId178"/>
      <headerFooter alignWithMargins="0"/>
    </customSheetView>
    <customSheetView guid="{88EF00F5-A891-4E1F-BEBC-C770D5AFEF26}" showPageBreaks="1" state="hidden" showRuler="0">
      <selection activeCell="B3" sqref="B3"/>
      <pageMargins left="0.75" right="0.75" top="1" bottom="1" header="0.5" footer="0.5"/>
      <pageSetup paperSize="9" orientation="portrait" r:id="rId179"/>
      <headerFooter alignWithMargins="0"/>
    </customSheetView>
    <customSheetView guid="{C8A50DBD-6717-4739-8372-D23519BF2F10}" state="hidden">
      <selection activeCell="B1" sqref="B1"/>
      <pageMargins left="0.75" right="0.75" top="1" bottom="1" header="0.5" footer="0.5"/>
      <pageSetup paperSize="9" orientation="portrait" r:id="rId180"/>
      <headerFooter alignWithMargins="0"/>
    </customSheetView>
    <customSheetView guid="{0484FDF7-2DB5-4BF2-B382-43CE01593EDC}" state="hidden">
      <selection activeCell="B1" sqref="B1"/>
      <pageMargins left="0.75" right="0.75" top="1" bottom="1" header="0.5" footer="0.5"/>
      <pageSetup paperSize="9" orientation="portrait" r:id="rId181"/>
      <headerFooter alignWithMargins="0"/>
    </customSheetView>
    <customSheetView guid="{096F67F7-AEB5-413D-899E-0491F5B25FFD}" state="hidden">
      <selection activeCell="B1" sqref="B1"/>
      <pageMargins left="0.75" right="0.75" top="1" bottom="1" header="0.5" footer="0.5"/>
      <pageSetup paperSize="9" orientation="portrait" r:id="rId182"/>
      <headerFooter alignWithMargins="0"/>
    </customSheetView>
    <customSheetView guid="{29D4EA0C-C332-4606-AA75-F5E39836AAA2}" state="hidden" showRuler="0">
      <selection activeCell="B3" sqref="B3"/>
      <pageMargins left="0.75" right="0.75" top="1" bottom="1" header="0.5" footer="0.5"/>
      <pageSetup paperSize="9" orientation="portrait" r:id="rId183"/>
      <headerFooter alignWithMargins="0"/>
    </customSheetView>
    <customSheetView guid="{A158213F-CC1A-4B2F-8FB3-2D0E9377D318}" state="hidden" showRuler="0">
      <pageMargins left="0.75" right="0.75" top="1" bottom="1" header="0.5" footer="0.5"/>
      <pageSetup paperSize="9" orientation="portrait" r:id="rId184"/>
      <headerFooter alignWithMargins="0"/>
    </customSheetView>
    <customSheetView guid="{0EEF1658-6DED-493F-AB34-5C882B7D8D1D}" showPageBreaks="1" state="hidden" showRuler="0">
      <selection activeCell="B3" sqref="B3"/>
      <pageMargins left="0.75" right="0.75" top="1" bottom="1" header="0.5" footer="0.5"/>
      <pageSetup paperSize="9" orientation="portrait" r:id="rId185"/>
      <headerFooter alignWithMargins="0"/>
    </customSheetView>
    <customSheetView guid="{8B0C1710-8C04-443E-9575-8D8EEDA52030}" state="hidden">
      <selection activeCell="B1" sqref="B1"/>
      <pageMargins left="0.75" right="0.75" top="1" bottom="1" header="0.5" footer="0.5"/>
      <pageSetup paperSize="9" orientation="portrait" r:id="rId186"/>
      <headerFooter alignWithMargins="0"/>
    </customSheetView>
    <customSheetView guid="{9D5226FB-7DD3-447E-B45C-6EAA60152D32}" state="hidden">
      <selection activeCell="B1" sqref="B1"/>
      <pageMargins left="0.75" right="0.75" top="1" bottom="1" header="0.5" footer="0.5"/>
      <pageSetup paperSize="9" orientation="portrait" r:id="rId187"/>
      <headerFooter alignWithMargins="0"/>
    </customSheetView>
    <customSheetView guid="{607CCD9B-4659-4BD7-A174-E12C78E5291C}" state="hidden">
      <selection activeCell="B1" sqref="B1"/>
      <pageMargins left="0.75" right="0.75" top="1" bottom="1" header="0.5" footer="0.5"/>
      <pageSetup paperSize="9" orientation="portrait" r:id="rId188"/>
      <headerFooter alignWithMargins="0"/>
    </customSheetView>
    <customSheetView guid="{F320C882-6208-44BF-AD76-CAB3202B3D93}" state="hidden">
      <selection activeCell="B1" sqref="B1"/>
      <pageMargins left="0.75" right="0.75" top="1" bottom="1" header="0.5" footer="0.5"/>
      <pageSetup paperSize="9" orientation="portrait" r:id="rId189"/>
      <headerFooter alignWithMargins="0"/>
    </customSheetView>
    <customSheetView guid="{653F5373-3423-4857-B839-026BFFD3E0C5}" state="hidden" showRuler="0">
      <selection activeCell="B3" sqref="B3"/>
      <pageMargins left="0.75" right="0.75" top="1" bottom="1" header="0.5" footer="0.5"/>
      <pageSetup paperSize="9" orientation="portrait" r:id="rId190"/>
      <headerFooter alignWithMargins="0"/>
    </customSheetView>
    <customSheetView guid="{8AEE08A2-F73E-41EF-8662-F43F5532F7EC}" state="hidden">
      <selection activeCell="B1" sqref="B1"/>
      <pageMargins left="0.75" right="0.75" top="1" bottom="1" header="0.5" footer="0.5"/>
      <pageSetup paperSize="9" orientation="portrait" r:id="rId191"/>
      <headerFooter alignWithMargins="0"/>
    </customSheetView>
    <customSheetView guid="{1A677123-3181-47F1-8D94-D23E42118B34}" state="hidden">
      <selection activeCell="B1" sqref="B1"/>
      <pageMargins left="0.75" right="0.75" top="1" bottom="1" header="0.5" footer="0.5"/>
      <pageSetup paperSize="9" orientation="portrait" r:id="rId192"/>
      <headerFooter alignWithMargins="0"/>
    </customSheetView>
    <customSheetView guid="{5B263600-835E-44BD-B687-603D70FECA3D}" state="hidden">
      <selection activeCell="B1" sqref="B1"/>
      <pageMargins left="0.75" right="0.75" top="1" bottom="1" header="0.5" footer="0.5"/>
      <pageSetup paperSize="9" orientation="portrait" r:id="rId193"/>
      <headerFooter alignWithMargins="0"/>
    </customSheetView>
    <customSheetView guid="{B25C0761-BDC6-44DE-BC09-A587D4005716}" state="hidden" showRuler="0">
      <selection activeCell="B3" sqref="B3"/>
      <pageMargins left="0.75" right="0.75" top="1" bottom="1" header="0.5" footer="0.5"/>
      <pageSetup paperSize="9" orientation="portrait" r:id="rId194"/>
      <headerFooter alignWithMargins="0"/>
    </customSheetView>
    <customSheetView guid="{440820DD-D35F-4284-A020-75AFCB09A713}" state="hidden">
      <selection activeCell="B1" sqref="B1"/>
      <pageMargins left="0.75" right="0.75" top="1" bottom="1" header="0.5" footer="0.5"/>
      <pageSetup paperSize="9" orientation="portrait" r:id="rId195"/>
      <headerFooter alignWithMargins="0"/>
    </customSheetView>
    <customSheetView guid="{DD3C4055-6E9F-4337-AF3C-EAB14138E2FC}" state="hidden">
      <selection activeCell="B1" sqref="B1"/>
      <pageMargins left="0.75" right="0.75" top="1" bottom="1" header="0.5" footer="0.5"/>
      <pageSetup paperSize="9" orientation="portrait" r:id="rId196"/>
      <headerFooter alignWithMargins="0"/>
    </customSheetView>
    <customSheetView guid="{A779676E-2DE4-4B43-BC39-AEC5C199B098}" state="hidden">
      <selection activeCell="B1" sqref="B1"/>
      <pageMargins left="0.75" right="0.75" top="1" bottom="1" header="0.5" footer="0.5"/>
      <pageSetup paperSize="9" orientation="portrait" r:id="rId197"/>
      <headerFooter alignWithMargins="0"/>
    </customSheetView>
    <customSheetView guid="{D610A0E1-F9A9-4C9F-867A-9AA8DA5806C3}" state="hidden">
      <selection activeCell="B1" sqref="B1"/>
      <pageMargins left="0.75" right="0.75" top="1" bottom="1" header="0.5" footer="0.5"/>
      <pageSetup paperSize="9" orientation="portrait" r:id="rId198"/>
      <headerFooter alignWithMargins="0"/>
    </customSheetView>
    <customSheetView guid="{B3C29866-3474-43EA-99AD-F394C9416B2B}" state="hidden">
      <selection activeCell="B1" sqref="B1"/>
      <pageMargins left="0.75" right="0.75" top="1" bottom="1" header="0.5" footer="0.5"/>
      <pageSetup paperSize="9" orientation="portrait" r:id="rId199"/>
      <headerFooter alignWithMargins="0"/>
    </customSheetView>
    <customSheetView guid="{B0A275E6-A927-469D-A668-DC597A053ECA}" state="hidden">
      <selection activeCell="B1" sqref="B1"/>
      <pageMargins left="0.75" right="0.75" top="1" bottom="1" header="0.5" footer="0.5"/>
      <pageSetup paperSize="9" orientation="portrait" r:id="rId200"/>
      <headerFooter alignWithMargins="0"/>
    </customSheetView>
    <customSheetView guid="{2C6ABC28-880F-4FC3-AB4C-74CC7AFBB167}" state="hidden">
      <selection activeCell="B1" sqref="B1"/>
      <pageMargins left="0.75" right="0.75" top="1" bottom="1" header="0.5" footer="0.5"/>
      <pageSetup paperSize="9" orientation="portrait" r:id="rId201"/>
      <headerFooter alignWithMargins="0"/>
    </customSheetView>
    <customSheetView guid="{BFE285D7-067E-4802-A267-8E7CA36A08B9}" state="hidden">
      <selection activeCell="B1" sqref="B1"/>
      <pageMargins left="0.75" right="0.75" top="1" bottom="1" header="0.5" footer="0.5"/>
      <pageSetup paperSize="9" orientation="portrait" r:id="rId202"/>
      <headerFooter alignWithMargins="0"/>
    </customSheetView>
    <customSheetView guid="{840FED42-BEAD-40B5-87A2-918C1E6D4128}" state="hidden">
      <selection activeCell="B1" sqref="B1"/>
      <pageMargins left="0.75" right="0.75" top="1" bottom="1" header="0.5" footer="0.5"/>
      <pageSetup paperSize="9" orientation="portrait" r:id="rId203"/>
      <headerFooter alignWithMargins="0"/>
    </customSheetView>
    <customSheetView guid="{1CE7FAA3-375A-44FC-8395-7BB368E304B3}" state="hidden">
      <selection activeCell="B1" sqref="B1"/>
      <pageMargins left="0.75" right="0.75" top="1" bottom="1" header="0.5" footer="0.5"/>
      <pageSetup paperSize="9" orientation="portrait" r:id="rId204"/>
      <headerFooter alignWithMargins="0"/>
    </customSheetView>
    <customSheetView guid="{195EEB94-5611-43AB-AD4C-189BF5DF63BD}" state="hidden">
      <selection activeCell="B1" sqref="B1"/>
      <pageMargins left="0.75" right="0.75" top="1" bottom="1" header="0.5" footer="0.5"/>
      <pageSetup paperSize="9" orientation="portrait" r:id="rId205"/>
      <headerFooter alignWithMargins="0"/>
    </customSheetView>
    <customSheetView guid="{999D8AAC-C53E-4106-83D2-C9E986396FD9}" state="hidden">
      <selection activeCell="B1" sqref="B1"/>
      <pageMargins left="0.75" right="0.75" top="1" bottom="1" header="0.5" footer="0.5"/>
      <pageSetup paperSize="9" orientation="portrait" r:id="rId206"/>
      <headerFooter alignWithMargins="0"/>
    </customSheetView>
    <customSheetView guid="{34488582-FC68-47CC-ADEF-620C97FA3BE5}" state="hidden">
      <selection activeCell="B1" sqref="B1"/>
      <pageMargins left="0.75" right="0.75" top="1" bottom="1" header="0.5" footer="0.5"/>
      <pageSetup paperSize="9" orientation="portrait" r:id="rId207"/>
      <headerFooter alignWithMargins="0"/>
    </customSheetView>
    <customSheetView guid="{3125BE9C-D539-46B3-AB2C-AD44D6D3A43D}" state="hidden">
      <selection activeCell="B1" sqref="B1"/>
      <pageMargins left="0.75" right="0.75" top="1" bottom="1" header="0.5" footer="0.5"/>
      <pageSetup paperSize="9" orientation="portrait" r:id="rId208"/>
      <headerFooter alignWithMargins="0"/>
    </customSheetView>
    <customSheetView guid="{11F0A643-03F6-4A9B-A587-984CEF24373C}" state="hidden">
      <selection activeCell="B1" sqref="B1"/>
      <pageMargins left="0.75" right="0.75" top="1" bottom="1" header="0.5" footer="0.5"/>
      <pageSetup paperSize="9" orientation="portrait" r:id="rId209"/>
      <headerFooter alignWithMargins="0"/>
    </customSheetView>
    <customSheetView guid="{2EDD3601-67EA-4D8B-910E-67CE0A6ECBD5}" showPageBreaks="1" state="hidden" showRuler="0">
      <selection activeCell="B3" sqref="B3"/>
      <pageMargins left="0.75" right="0.75" top="1" bottom="1" header="0.5" footer="0.5"/>
      <pageSetup paperSize="9" orientation="portrait" r:id="rId210"/>
      <headerFooter alignWithMargins="0"/>
    </customSheetView>
    <customSheetView guid="{1053507D-AB8D-4416-A992-8628E70BD9D6}" state="hidden">
      <selection activeCell="B1" sqref="B1"/>
      <pageMargins left="0.75" right="0.75" top="1" bottom="1" header="0.5" footer="0.5"/>
      <pageSetup paperSize="9" orientation="portrait" r:id="rId211"/>
      <headerFooter alignWithMargins="0"/>
    </customSheetView>
    <customSheetView guid="{9AFDC459-5911-4A65-BA30-55870CCEC21D}" state="hidden">
      <selection activeCell="B1" sqref="B1"/>
      <pageMargins left="0.75" right="0.75" top="1" bottom="1" header="0.5" footer="0.5"/>
      <pageSetup paperSize="9" orientation="portrait" r:id="rId212"/>
      <headerFooter alignWithMargins="0"/>
    </customSheetView>
    <customSheetView guid="{2B096DAF-0513-499A-BB3D-6C1B61550EAD}" state="hidden" showRuler="0">
      <selection activeCell="B3" sqref="B3"/>
      <pageMargins left="0.75" right="0.75" top="1" bottom="1" header="0.5" footer="0.5"/>
      <pageSetup paperSize="9" orientation="portrait" r:id="rId213"/>
      <headerFooter alignWithMargins="0"/>
    </customSheetView>
    <customSheetView guid="{24BD079B-697C-411C-9008-788A5796422B}" state="hidden" showRuler="0">
      <selection activeCell="B3" sqref="B3"/>
      <pageMargins left="0.75" right="0.75" top="1" bottom="1" header="0.5" footer="0.5"/>
      <pageSetup paperSize="9" orientation="portrait" r:id="rId214"/>
      <headerFooter alignWithMargins="0"/>
    </customSheetView>
    <customSheetView guid="{55F258A9-3656-464A-8209-65541A4A9294}" showPageBreaks="1" state="hidden">
      <selection activeCell="B1" sqref="B1"/>
      <pageMargins left="0.75" right="0.75" top="1" bottom="1" header="0.5" footer="0.5"/>
      <pageSetup paperSize="9" orientation="portrait" r:id="rId215"/>
      <headerFooter alignWithMargins="0"/>
    </customSheetView>
    <customSheetView guid="{6C263B97-64ED-4CE6-9B05-42BE2811A349}" state="hidden">
      <selection activeCell="B1" sqref="B1"/>
      <pageMargins left="0.75" right="0.75" top="1" bottom="1" header="0.5" footer="0.5"/>
      <pageSetup paperSize="9" orientation="portrait" r:id="rId216"/>
      <headerFooter alignWithMargins="0"/>
    </customSheetView>
    <customSheetView guid="{38797761-B6E7-4EBC-86AC-BCA6FEF8021E}" state="hidden">
      <selection activeCell="B1" sqref="B1"/>
      <pageMargins left="0.75" right="0.75" top="1" bottom="1" header="0.5" footer="0.5"/>
      <pageSetup paperSize="9" orientation="portrait" r:id="rId217"/>
      <headerFooter alignWithMargins="0"/>
    </customSheetView>
    <customSheetView guid="{4D08A3CF-1088-461D-8FD0-F77F7A12F47A}" state="hidden">
      <selection activeCell="B1" sqref="B1"/>
      <pageMargins left="0.75" right="0.75" top="1" bottom="1" header="0.5" footer="0.5"/>
      <pageSetup paperSize="9" orientation="portrait" r:id="rId218"/>
      <headerFooter alignWithMargins="0"/>
    </customSheetView>
    <customSheetView guid="{E1C450DA-5A25-49EE-AC15-82D55BC93335}" state="hidden">
      <selection activeCell="B1" sqref="B1"/>
      <pageMargins left="0.75" right="0.75" top="1" bottom="1" header="0.5" footer="0.5"/>
      <pageSetup paperSize="9" orientation="portrait" r:id="rId219"/>
      <headerFooter alignWithMargins="0"/>
    </customSheetView>
    <customSheetView guid="{39344E0E-2CC4-4BC6-A15E-A66B17AEE943}" state="hidden">
      <selection activeCell="B1" sqref="B1"/>
      <pageMargins left="0.75" right="0.75" top="1" bottom="1" header="0.5" footer="0.5"/>
      <pageSetup paperSize="9" orientation="portrait" r:id="rId220"/>
      <headerFooter alignWithMargins="0"/>
    </customSheetView>
    <customSheetView guid="{B83B79D9-617A-4F50-8CCC-C97938364272}" state="hidden">
      <selection activeCell="B1" sqref="B1"/>
      <pageMargins left="0.75" right="0.75" top="1" bottom="1" header="0.5" footer="0.5"/>
      <pageSetup paperSize="9" orientation="portrait" r:id="rId221"/>
      <headerFooter alignWithMargins="0"/>
    </customSheetView>
    <customSheetView guid="{AE09ED29-F6F7-475A-B5BB-3958EA691268}" state="hidden" showRuler="0">
      <selection activeCell="B3" sqref="B3"/>
      <pageMargins left="0.75" right="0.75" top="1" bottom="1" header="0.5" footer="0.5"/>
      <pageSetup paperSize="9" orientation="portrait" r:id="rId222"/>
      <headerFooter alignWithMargins="0"/>
    </customSheetView>
    <customSheetView guid="{3ACD5A93-9B0E-40EA-8179-EDF0714A0F5F}" showPageBreaks="1" state="hidden">
      <selection activeCell="B1" sqref="B1"/>
      <pageMargins left="0.75" right="0.75" top="1" bottom="1" header="0.5" footer="0.5"/>
      <pageSetup paperSize="9" orientation="portrait" r:id="rId223"/>
      <headerFooter alignWithMargins="0"/>
    </customSheetView>
    <customSheetView guid="{FAA25FCE-18C5-403C-9C68-9D1F88B3F7EB}" state="hidden">
      <selection activeCell="B1" sqref="B1"/>
      <pageMargins left="0.75" right="0.75" top="1" bottom="1" header="0.5" footer="0.5"/>
      <pageSetup paperSize="9" orientation="portrait" r:id="rId224"/>
      <headerFooter alignWithMargins="0"/>
    </customSheetView>
    <customSheetView guid="{00CA5430-6B3A-4E12-B07E-9C9EC9D8F7A7}" state="hidden">
      <selection activeCell="B1" sqref="B1"/>
      <pageMargins left="0.75" right="0.75" top="1" bottom="1" header="0.5" footer="0.5"/>
      <pageSetup paperSize="9" orientation="portrait" r:id="rId225"/>
      <headerFooter alignWithMargins="0"/>
    </customSheetView>
  </customSheetViews>
  <phoneticPr fontId="6" type="noConversion"/>
  <pageMargins left="0.75" right="0.75" top="1" bottom="1" header="0.5" footer="0.5"/>
  <pageSetup paperSize="9" orientation="portrait" r:id="rId226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2.75" x14ac:dyDescent="0.2"/>
  <sheetData/>
  <customSheetViews>
    <customSheetView guid="{5AC86898-99C0-40C8-A183-7BCAFD4A38C0}" state="hidden">
      <pageMargins left="0.7" right="0.7" top="0.75" bottom="0.75" header="0.3" footer="0.3"/>
    </customSheetView>
    <customSheetView guid="{4C910842-2C9A-49B1-8859-E7171BF1B407}" state="hidden">
      <pageMargins left="0.7" right="0.7" top="0.75" bottom="0.75" header="0.3" footer="0.3"/>
      <pageSetup paperSize="9" orientation="portrait" r:id="rId1"/>
    </customSheetView>
    <customSheetView guid="{02B12058-110B-4DCD-A5EA-5F27400FB028}" state="hidden">
      <pageMargins left="0.7" right="0.7" top="0.75" bottom="0.75" header="0.3" footer="0.3"/>
    </customSheetView>
    <customSheetView guid="{27A4B667-7EE5-4B37-A36E-7A71AE7736F5}" state="hidden">
      <pageMargins left="0.7" right="0.7" top="0.75" bottom="0.75" header="0.3" footer="0.3"/>
    </customSheetView>
    <customSheetView guid="{02668375-14EE-499B-A8A1-CFA0F3453F57}" state="hidden">
      <pageMargins left="0.7" right="0.7" top="0.75" bottom="0.75" header="0.3" footer="0.3"/>
    </customSheetView>
    <customSheetView guid="{83E26134-8071-4B52-B9C2-8B5396DF70B4}" showPageBreaks="1" state="hidden">
      <pageMargins left="0.7" right="0.7" top="0.75" bottom="0.75" header="0.3" footer="0.3"/>
      <pageSetup paperSize="9" orientation="portrait" r:id="rId2"/>
    </customSheetView>
    <customSheetView guid="{C86AD4D7-9E8D-47DB-A1F4-C303F6E9F37B}" state="hidden">
      <pageMargins left="0.7" right="0.7" top="0.75" bottom="0.75" header="0.3" footer="0.3"/>
      <pageSetup paperSize="9" orientation="portrait" r:id="rId3"/>
    </customSheetView>
    <customSheetView guid="{18DF35B7-CAA0-4050-BA63-78DA1CA747BE}" state="hidden">
      <pageMargins left="0.7" right="0.7" top="0.75" bottom="0.75" header="0.3" footer="0.3"/>
    </customSheetView>
    <customSheetView guid="{DE76E38F-A1D1-4A3E-9C90-F4B6007A1049}" state="hidden">
      <pageMargins left="0.7" right="0.7" top="0.75" bottom="0.75" header="0.3" footer="0.3"/>
      <pageSetup paperSize="9" orientation="portrait" r:id="rId4"/>
    </customSheetView>
    <customSheetView guid="{949F8C7F-DA00-479D-BDE6-6166B149A403}" state="hidden">
      <pageMargins left="0.7" right="0.7" top="0.75" bottom="0.75" header="0.3" footer="0.3"/>
    </customSheetView>
    <customSheetView guid="{BC89DC8A-F93A-4EB3-ACCA-03228A52DC73}" state="hidden">
      <pageMargins left="0.7" right="0.7" top="0.75" bottom="0.75" header="0.3" footer="0.3"/>
    </customSheetView>
    <customSheetView guid="{9D72E9D6-9DB4-482E-B9DD-F58734D01B5E}" state="hidden">
      <pageMargins left="0.7" right="0.7" top="0.75" bottom="0.75" header="0.3" footer="0.3"/>
    </customSheetView>
    <customSheetView guid="{28D79C02-A415-42D9-AF37-1523DA21D815}" state="hidden">
      <pageMargins left="0.7" right="0.7" top="0.75" bottom="0.75" header="0.3" footer="0.3"/>
    </customSheetView>
    <customSheetView guid="{519FF1E7-076F-47C2-91B9-C17D2E1B6520}" state="hidden">
      <pageMargins left="0.7" right="0.7" top="0.75" bottom="0.75" header="0.3" footer="0.3"/>
      <pageSetup paperSize="9" orientation="portrait" r:id="rId5"/>
    </customSheetView>
    <customSheetView guid="{9C0FECB6-0701-4CC9-8224-D04A63FFA855}" state="hidden">
      <pageMargins left="0.7" right="0.7" top="0.75" bottom="0.75" header="0.3" footer="0.3"/>
    </customSheetView>
    <customSheetView guid="{90088769-7D29-4324-882D-1F352DFBE762}" state="hidden">
      <pageMargins left="0.7" right="0.7" top="0.75" bottom="0.75" header="0.3" footer="0.3"/>
    </customSheetView>
    <customSheetView guid="{94202DE1-E113-4D8D-96A4-4561FB59780B}" state="hidden">
      <pageMargins left="0.7" right="0.7" top="0.75" bottom="0.75" header="0.3" footer="0.3"/>
    </customSheetView>
    <customSheetView guid="{97AAAFE3-C681-4E27-A277-F09D7DA8C2DD}" state="hidden">
      <pageMargins left="0.7" right="0.7" top="0.75" bottom="0.75" header="0.3" footer="0.3"/>
    </customSheetView>
    <customSheetView guid="{D610A0E1-F9A9-4C9F-867A-9AA8DA5806C3}" state="hidden">
      <pageMargins left="0.7" right="0.7" top="0.75" bottom="0.75" header="0.3" footer="0.3"/>
    </customSheetView>
    <customSheetView guid="{B3C29866-3474-43EA-99AD-F394C9416B2B}" state="hidden">
      <pageMargins left="0.7" right="0.7" top="0.75" bottom="0.75" header="0.3" footer="0.3"/>
    </customSheetView>
    <customSheetView guid="{B0A275E6-A927-469D-A668-DC597A053ECA}" state="hidden">
      <pageMargins left="0.7" right="0.7" top="0.75" bottom="0.75" header="0.3" footer="0.3"/>
    </customSheetView>
    <customSheetView guid="{2C6ABC28-880F-4FC3-AB4C-74CC7AFBB167}" state="hidden">
      <pageMargins left="0.7" right="0.7" top="0.75" bottom="0.75" header="0.3" footer="0.3"/>
    </customSheetView>
    <customSheetView guid="{BFE285D7-067E-4802-A267-8E7CA36A08B9}" state="hidden">
      <pageMargins left="0.7" right="0.7" top="0.75" bottom="0.75" header="0.3" footer="0.3"/>
    </customSheetView>
    <customSheetView guid="{840FED42-BEAD-40B5-87A2-918C1E6D4128}" state="hidden">
      <pageMargins left="0.7" right="0.7" top="0.75" bottom="0.75" header="0.3" footer="0.3"/>
    </customSheetView>
    <customSheetView guid="{1CE7FAA3-375A-44FC-8395-7BB368E304B3}" state="hidden">
      <pageMargins left="0.7" right="0.7" top="0.75" bottom="0.75" header="0.3" footer="0.3"/>
      <pageSetup paperSize="9" orientation="portrait" r:id="rId6"/>
    </customSheetView>
    <customSheetView guid="{195EEB94-5611-43AB-AD4C-189BF5DF63BD}" state="hidden">
      <pageMargins left="0.7" right="0.7" top="0.75" bottom="0.75" header="0.3" footer="0.3"/>
    </customSheetView>
    <customSheetView guid="{999D8AAC-C53E-4106-83D2-C9E986396FD9}" state="hidden">
      <pageMargins left="0.7" right="0.7" top="0.75" bottom="0.75" header="0.3" footer="0.3"/>
    </customSheetView>
    <customSheetView guid="{34488582-FC68-47CC-ADEF-620C97FA3BE5}" state="hidden">
      <pageMargins left="0.7" right="0.7" top="0.75" bottom="0.75" header="0.3" footer="0.3"/>
    </customSheetView>
    <customSheetView guid="{3125BE9C-D539-46B3-AB2C-AD44D6D3A43D}" state="hidden">
      <pageMargins left="0.7" right="0.7" top="0.75" bottom="0.75" header="0.3" footer="0.3"/>
    </customSheetView>
    <customSheetView guid="{11F0A643-03F6-4A9B-A587-984CEF24373C}" state="hidden">
      <pageMargins left="0.7" right="0.7" top="0.75" bottom="0.75" header="0.3" footer="0.3"/>
    </customSheetView>
    <customSheetView guid="{2EDD3601-67EA-4D8B-910E-67CE0A6ECBD5}" showPageBreaks="1" state="hidden">
      <pageMargins left="0.7" right="0.7" top="0.75" bottom="0.75" header="0.3" footer="0.3"/>
      <pageSetup paperSize="9" orientation="portrait" r:id="rId7"/>
    </customSheetView>
    <customSheetView guid="{1053507D-AB8D-4416-A992-8628E70BD9D6}" state="hidden">
      <pageMargins left="0.7" right="0.7" top="0.75" bottom="0.75" header="0.3" footer="0.3"/>
    </customSheetView>
    <customSheetView guid="{9AFDC459-5911-4A65-BA30-55870CCEC21D}" state="hidden">
      <pageMargins left="0.7" right="0.7" top="0.75" bottom="0.75" header="0.3" footer="0.3"/>
    </customSheetView>
    <customSheetView guid="{2B096DAF-0513-499A-BB3D-6C1B61550EAD}" state="hidden">
      <pageMargins left="0.7" right="0.7" top="0.75" bottom="0.75" header="0.3" footer="0.3"/>
      <pageSetup paperSize="9" orientation="portrait" r:id="rId8"/>
    </customSheetView>
    <customSheetView guid="{24BD079B-697C-411C-9008-788A5796422B}" state="hidden">
      <pageMargins left="0.7" right="0.7" top="0.75" bottom="0.75" header="0.3" footer="0.3"/>
      <pageSetup paperSize="9" orientation="portrait" r:id="rId9"/>
    </customSheetView>
    <customSheetView guid="{55F258A9-3656-464A-8209-65541A4A9294}" showPageBreaks="1" state="hidden">
      <pageMargins left="0.7" right="0.7" top="0.75" bottom="0.75" header="0.3" footer="0.3"/>
      <pageSetup paperSize="9" orientation="portrait" r:id="rId10"/>
    </customSheetView>
    <customSheetView guid="{6C263B97-64ED-4CE6-9B05-42BE2811A349}" state="hidden">
      <pageMargins left="0.7" right="0.7" top="0.75" bottom="0.75" header="0.3" footer="0.3"/>
    </customSheetView>
    <customSheetView guid="{38797761-B6E7-4EBC-86AC-BCA6FEF8021E}" state="hidden">
      <pageMargins left="0.7" right="0.7" top="0.75" bottom="0.75" header="0.3" footer="0.3"/>
    </customSheetView>
    <customSheetView guid="{4D08A3CF-1088-461D-8FD0-F77F7A12F47A}" state="hidden">
      <pageMargins left="0.7" right="0.7" top="0.75" bottom="0.75" header="0.3" footer="0.3"/>
      <pageSetup paperSize="9" orientation="portrait" r:id="rId11"/>
    </customSheetView>
    <customSheetView guid="{E1C450DA-5A25-49EE-AC15-82D55BC93335}" state="hidden">
      <pageMargins left="0.7" right="0.7" top="0.75" bottom="0.75" header="0.3" footer="0.3"/>
    </customSheetView>
    <customSheetView guid="{39344E0E-2CC4-4BC6-A15E-A66B17AEE943}" state="hidden">
      <pageMargins left="0.7" right="0.7" top="0.75" bottom="0.75" header="0.3" footer="0.3"/>
    </customSheetView>
    <customSheetView guid="{B83B79D9-617A-4F50-8CCC-C97938364272}" state="hidden">
      <pageMargins left="0.7" right="0.7" top="0.75" bottom="0.75" header="0.3" footer="0.3"/>
    </customSheetView>
    <customSheetView guid="{AE09ED29-F6F7-475A-B5BB-3958EA691268}" state="hidden">
      <pageMargins left="0.7" right="0.7" top="0.75" bottom="0.75" header="0.3" footer="0.3"/>
      <pageSetup paperSize="9" orientation="portrait" r:id="rId12"/>
    </customSheetView>
    <customSheetView guid="{3ACD5A93-9B0E-40EA-8179-EDF0714A0F5F}" showPageBreaks="1" state="hidden">
      <pageMargins left="0.7" right="0.7" top="0.75" bottom="0.75" header="0.3" footer="0.3"/>
      <pageSetup paperSize="9" orientation="portrait" r:id="rId13"/>
    </customSheetView>
    <customSheetView guid="{FAA25FCE-18C5-403C-9C68-9D1F88B3F7EB}" state="hidden">
      <pageMargins left="0.7" right="0.7" top="0.75" bottom="0.75" header="0.3" footer="0.3"/>
    </customSheetView>
    <customSheetView guid="{00CA5430-6B3A-4E12-B07E-9C9EC9D8F7A7}" state="hidden">
      <pageMargins left="0.7" right="0.7" top="0.75" bottom="0.75" header="0.3" footer="0.3"/>
    </customSheetView>
  </customSheetView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 filterMode="1"/>
  <dimension ref="A1:BX805"/>
  <sheetViews>
    <sheetView zoomScale="80" zoomScaleNormal="100" workbookViewId="0">
      <pane xSplit="1" ySplit="296" topLeftCell="B313" activePane="bottomRight" state="frozen"/>
      <selection pane="topRight" activeCell="B1" sqref="B1"/>
      <selection pane="bottomLeft" activeCell="A297" sqref="A297"/>
      <selection pane="bottomRight" activeCell="A170" sqref="A170"/>
    </sheetView>
  </sheetViews>
  <sheetFormatPr defaultColWidth="9.140625" defaultRowHeight="11.25" x14ac:dyDescent="0.2"/>
  <cols>
    <col min="1" max="1" width="81.28515625" style="126" customWidth="1"/>
    <col min="2" max="3" width="2.5703125" style="93" customWidth="1"/>
    <col min="4" max="4" width="10.42578125" style="113" customWidth="1"/>
    <col min="5" max="5" width="17.85546875" style="94" customWidth="1"/>
    <col min="6" max="6" width="18.85546875" style="95" customWidth="1"/>
    <col min="7" max="7" width="5.7109375" style="61" customWidth="1"/>
    <col min="8" max="8" width="5.42578125" style="62" customWidth="1"/>
    <col min="9" max="10" width="3.140625" style="151" customWidth="1"/>
    <col min="11" max="15" width="3.140625" style="96" customWidth="1"/>
    <col min="16" max="17" width="3.140625" style="62" customWidth="1"/>
    <col min="18" max="18" width="3.42578125" style="151" customWidth="1"/>
    <col min="19" max="20" width="7.42578125" style="63" hidden="1" customWidth="1"/>
    <col min="21" max="21" width="6.42578125" style="63" hidden="1" customWidth="1"/>
    <col min="22" max="22" width="6.42578125" style="65" customWidth="1"/>
    <col min="23" max="23" width="4.7109375" style="152" customWidth="1"/>
    <col min="24" max="24" width="4.7109375" style="111" customWidth="1"/>
    <col min="25" max="25" width="6.85546875" style="93" customWidth="1"/>
    <col min="26" max="29" width="4.28515625" style="73" customWidth="1"/>
    <col min="30" max="30" width="1.42578125" style="111" customWidth="1"/>
    <col min="31" max="31" width="1.42578125" style="73" customWidth="1"/>
    <col min="32" max="32" width="4.7109375" style="153" customWidth="1"/>
    <col min="33" max="33" width="4.7109375" style="64" customWidth="1"/>
    <col min="34" max="34" width="4.28515625" style="93" customWidth="1"/>
    <col min="35" max="41" width="4.28515625" style="63" customWidth="1"/>
    <col min="42" max="42" width="4.28515625" style="64" customWidth="1"/>
    <col min="43" max="43" width="4.28515625" style="63" customWidth="1"/>
    <col min="44" max="44" width="4.28515625" style="64" customWidth="1"/>
    <col min="45" max="45" width="4.28515625" style="63" customWidth="1"/>
    <col min="46" max="46" width="1.42578125" style="64" customWidth="1"/>
    <col min="47" max="47" width="1.42578125" style="63" customWidth="1"/>
    <col min="48" max="48" width="4.7109375" style="153" customWidth="1"/>
    <col min="49" max="49" width="4.7109375" style="63" customWidth="1"/>
    <col min="50" max="50" width="4.5703125" style="64" customWidth="1"/>
    <col min="51" max="51" width="19.28515625" style="63" customWidth="1"/>
    <col min="52" max="56" width="4.28515625" style="63" customWidth="1"/>
    <col min="57" max="57" width="4.28515625" style="64" customWidth="1"/>
    <col min="58" max="58" width="3.28515625" style="63" customWidth="1"/>
    <col min="59" max="59" width="5.28515625" style="63" customWidth="1"/>
    <col min="60" max="60" width="5.42578125" style="63" customWidth="1"/>
    <col min="61" max="61" width="4.140625" style="63" customWidth="1"/>
    <col min="62" max="62" width="3.85546875" style="63" customWidth="1"/>
    <col min="63" max="63" width="10.85546875" style="63" customWidth="1"/>
    <col min="64" max="64" width="13" style="63" bestFit="1" customWidth="1"/>
    <col min="65" max="67" width="10.140625" style="63" customWidth="1"/>
    <col min="68" max="68" width="10.42578125" style="63" customWidth="1"/>
    <col min="69" max="72" width="9.140625" style="63" hidden="1" customWidth="1"/>
    <col min="73" max="16384" width="9.140625" style="63"/>
  </cols>
  <sheetData>
    <row r="1" spans="1:75" ht="12.75" x14ac:dyDescent="0.2">
      <c r="A1" s="58" t="s">
        <v>1625</v>
      </c>
      <c r="B1" s="59"/>
      <c r="C1" s="59"/>
      <c r="D1" s="60"/>
      <c r="E1" s="675" t="s">
        <v>1626</v>
      </c>
      <c r="F1" s="676"/>
      <c r="H1" s="677" t="s">
        <v>1627</v>
      </c>
      <c r="I1" s="678"/>
      <c r="J1" s="678"/>
      <c r="K1" s="678"/>
      <c r="L1" s="678"/>
      <c r="M1" s="678"/>
      <c r="N1" s="678"/>
      <c r="O1" s="678"/>
      <c r="P1" s="678"/>
      <c r="Q1" s="348"/>
      <c r="R1" s="62"/>
      <c r="U1" s="64"/>
      <c r="W1" s="670" t="s">
        <v>680</v>
      </c>
      <c r="X1" s="679"/>
      <c r="Y1" s="679"/>
      <c r="Z1" s="679"/>
      <c r="AA1" s="679"/>
      <c r="AB1" s="679"/>
      <c r="AC1" s="679"/>
      <c r="AD1" s="66">
        <f>SUMPRODUCT(($L$7:$L$470&lt;&gt;"")+($M$7:$M$470&lt;&gt;"") - (($L$7:$L$470&lt;&gt;"")*($M$7:$M$470&lt;&gt;"")))</f>
        <v>16</v>
      </c>
      <c r="AE1" s="67"/>
      <c r="AF1" s="672" t="s">
        <v>681</v>
      </c>
      <c r="AG1" s="680"/>
      <c r="AH1" s="680"/>
      <c r="AI1" s="680"/>
      <c r="AJ1" s="680"/>
      <c r="AK1" s="680"/>
      <c r="AL1" s="68">
        <f>SUMPRODUCT(((($L$7:$L$470&lt;&gt;"")+($N$7:$N$470&lt;&gt;""))*($B$7:$B$470&lt;&gt;"N")) - (($L$7:$L$470&lt;&gt;"")*($N$7:$N$470&lt;&gt;"")*($B$7:$B$470&lt;&gt;"N")))</f>
        <v>0</v>
      </c>
      <c r="AM1" s="68">
        <f>SUMPRODUCT(((($L$7:$L$470&lt;&gt;"")+($N$7:$N$470&lt;&gt;""))*($C$7:$C$470&lt;&gt;"N")) - (($L$7:$L$470&lt;&gt;"")*($N$7:$N$470&lt;&gt;"")*($C$7:$C$470&lt;&gt;"N")))</f>
        <v>16</v>
      </c>
      <c r="AN1" s="68"/>
      <c r="AO1" s="68"/>
      <c r="AP1" s="69">
        <f>SUMPRODUCT(($L$7:$L$470&lt;&gt;"")+(($N$7:$N$470&lt;&gt;"")*($L$7:$L$470="")))</f>
        <v>20</v>
      </c>
      <c r="AQ1" s="70"/>
      <c r="AR1" s="71">
        <f>SUMPRODUCT(($L$7:$L$470&lt;&gt;"")+($O$7:$O$470&lt;&gt;"") - (($L$7:$L$470&lt;&gt;"")*($O$7:$O$470&lt;&gt;"")))</f>
        <v>29</v>
      </c>
      <c r="AS1" s="68"/>
      <c r="AT1" s="72">
        <f>SUMPRODUCT(($L$7:$L$470&lt;&gt;"")+(($N$7:$N$470&lt;&gt;"")*($L$7:$L$470=""))+(($O$7:$O$470&lt;&gt;"")*($L$7:$L$470="")) - (($O$7:$O$470&lt;&gt;"")*($N$7:$N$470&lt;&gt;"")*($L$7:$L$470="")))</f>
        <v>29</v>
      </c>
      <c r="AV1" s="681" t="s">
        <v>682</v>
      </c>
      <c r="AW1" s="682"/>
      <c r="AX1" s="682"/>
      <c r="AY1" s="682"/>
      <c r="AZ1" s="350"/>
      <c r="BA1" s="658">
        <f>SUMPRODUCT(($L$7:$L$470&lt;&gt;"")+($P$7:$P$470&lt;&gt;"") - (($L$7:$L$470&lt;&gt;"")*($P$7:$P$470&lt;&gt;"")))</f>
        <v>27</v>
      </c>
      <c r="BB1" s="659"/>
      <c r="BC1" s="659"/>
      <c r="BD1" s="659"/>
      <c r="BE1" s="660"/>
      <c r="BF1" s="73"/>
    </row>
    <row r="2" spans="1:75" ht="17.25" customHeight="1" x14ac:dyDescent="0.2">
      <c r="A2" s="74" t="s">
        <v>1628</v>
      </c>
      <c r="B2" s="59"/>
      <c r="C2" s="59"/>
      <c r="D2" s="60"/>
      <c r="E2" s="320" t="s">
        <v>1444</v>
      </c>
      <c r="F2" s="320" t="s">
        <v>1629</v>
      </c>
      <c r="G2" s="76" t="s">
        <v>1630</v>
      </c>
      <c r="H2" s="77"/>
      <c r="I2" s="78"/>
      <c r="J2" s="78"/>
      <c r="K2" s="78"/>
      <c r="L2" s="78"/>
      <c r="M2" s="78"/>
      <c r="N2" s="78"/>
      <c r="O2" s="78"/>
      <c r="P2" s="78"/>
      <c r="Q2" s="78"/>
      <c r="R2" s="62"/>
      <c r="U2" s="64"/>
      <c r="W2" s="670"/>
      <c r="X2" s="671"/>
      <c r="Y2" s="663"/>
      <c r="Z2" s="79"/>
      <c r="AA2" s="80"/>
      <c r="AB2" s="80"/>
      <c r="AC2" s="80"/>
      <c r="AD2" s="80"/>
      <c r="AE2" s="81"/>
      <c r="AF2" s="672"/>
      <c r="AG2" s="671"/>
      <c r="AH2" s="663"/>
      <c r="AI2" s="82"/>
      <c r="AJ2" s="83"/>
      <c r="AK2" s="83"/>
      <c r="AL2" s="83"/>
      <c r="AM2" s="83"/>
      <c r="AN2" s="83"/>
      <c r="AO2" s="83"/>
      <c r="AP2" s="83"/>
      <c r="AQ2" s="84"/>
      <c r="AR2" s="85"/>
      <c r="AS2" s="83"/>
      <c r="AT2" s="82"/>
      <c r="AV2" s="673"/>
      <c r="AW2" s="674"/>
      <c r="AX2" s="663"/>
      <c r="AY2" s="86"/>
      <c r="AZ2" s="351"/>
      <c r="BA2" s="87"/>
      <c r="BB2" s="87"/>
      <c r="BC2" s="87"/>
      <c r="BD2" s="87"/>
      <c r="BE2" s="88"/>
      <c r="BF2" s="73"/>
    </row>
    <row r="3" spans="1:75" ht="12" thickBot="1" x14ac:dyDescent="0.25">
      <c r="A3" s="89" t="s">
        <v>1631</v>
      </c>
      <c r="B3" s="59"/>
      <c r="C3" s="59"/>
      <c r="D3" s="60"/>
      <c r="E3" s="321"/>
      <c r="F3" s="321"/>
      <c r="G3" s="90"/>
      <c r="H3" s="77"/>
      <c r="I3" s="78"/>
      <c r="J3" s="78"/>
      <c r="K3" s="78"/>
      <c r="L3" s="78"/>
      <c r="M3" s="78"/>
      <c r="N3" s="78"/>
      <c r="O3" s="78"/>
      <c r="P3" s="78"/>
      <c r="Q3" s="78"/>
      <c r="R3" s="62"/>
      <c r="U3" s="64"/>
      <c r="W3" s="661" t="s">
        <v>1632</v>
      </c>
      <c r="X3" s="662"/>
      <c r="Y3" s="663"/>
      <c r="Z3" s="91">
        <f>SUMPRODUCT((($L$7:$L$470&lt;&gt;"")+($M$7:$M$470&lt;&gt;"") - (($L$7:$L$470&lt;&gt;"")*($M$7:$M$470&lt;&gt;"")))*(Z7:Z470=100))</f>
        <v>9</v>
      </c>
      <c r="AA3" s="91">
        <f>SUMPRODUCT((($L$7:$L$470&lt;&gt;"")+($M$7:$M$470&lt;&gt;"") - (($L$7:$L$470&lt;&gt;"")*($M$7:$M$470&lt;&gt;"")))*(AA7:AA470=100))</f>
        <v>9</v>
      </c>
      <c r="AB3" s="91">
        <f>SUMPRODUCT((($L$7:$L$470&lt;&gt;"")+($M$7:$M$470&lt;&gt;"") - (($L$7:$L$470&lt;&gt;"")*($M$7:$M$470&lt;&gt;"")))*(AB7:AB470=100))</f>
        <v>9</v>
      </c>
      <c r="AC3" s="91">
        <f>SUMPRODUCT((($L$7:$L$470&lt;&gt;"")+($M$7:$M$470&lt;&gt;"") - (($L$7:$L$470&lt;&gt;"")*($M$7:$M$470&lt;&gt;"")))*(AC7:AC470=100))</f>
        <v>9</v>
      </c>
      <c r="AD3" s="91">
        <f>SUMPRODUCT((($L$7:$L$470&lt;&gt;"")+($M$7:$M$470&lt;&gt;"") - (($L$7:$L$470&lt;&gt;"")*($M$7:$M$470&lt;&gt;"")))*(AD7:AD470="Y"))</f>
        <v>9</v>
      </c>
      <c r="AE3" s="67"/>
      <c r="AF3" s="664" t="s">
        <v>1632</v>
      </c>
      <c r="AG3" s="662"/>
      <c r="AH3" s="663"/>
      <c r="AI3" s="91">
        <f>SUMPRODUCT((($L$7:$L$470&lt;&gt;"")+(($N$7:$N$470&lt;&gt;"")*($L$7:$L$470="")))*(AI7:AI470=100))</f>
        <v>13</v>
      </c>
      <c r="AJ3" s="91">
        <f>SUMPRODUCT((($L$7:$L$470&lt;&gt;"")+(($N$7:$N$470&lt;&gt;"")*($L$7:$L$470="")))*(AJ7:AJ470=100))</f>
        <v>13</v>
      </c>
      <c r="AK3" s="91">
        <f>SUMPRODUCT((($L$7:$L$470&lt;&gt;"")+(($N$7:$N$470&lt;&gt;"")*($L$7:$L$470="")))*(AK7:AK470=100))</f>
        <v>13</v>
      </c>
      <c r="AL3" s="91">
        <f>SUMPRODUCT((((($L$7:$L$470&lt;&gt;"")+($N$7:$N$470&lt;&gt;""))*($B$7:$B$470&lt;&gt;"N")) - (($L$7:$L$470&lt;&gt;"")*($N$7:$N$470&lt;&gt;"")*($B$7:$B$470&lt;&gt;"N")))*(AL7:AL470="Y"))</f>
        <v>0</v>
      </c>
      <c r="AM3" s="91">
        <f>SUMPRODUCT((((($L$7:$L$470&lt;&gt;"")+($N$7:$N$470&lt;&gt;""))*($C$7:$C$470&lt;&gt;"N")) - (($L$7:$L$470&lt;&gt;"")*($N$7:$N$470&lt;&gt;"")*($C$7:$C$470&lt;&gt;"N")))*(AM7:AM470="Y"))</f>
        <v>9</v>
      </c>
      <c r="AN3" s="91">
        <f>SUMPRODUCT((((($L$7:$L$470&lt;&gt;"")+($N$7:$N$470&lt;&gt;""))*($B$7:$B$470&lt;&gt;"N")) - (($L$7:$L$470&lt;&gt;"")*($N$7:$N$470&lt;&gt;"")*($B$7:$B$470&lt;&gt;"N")))*(AN7:AN470="Y"))</f>
        <v>0</v>
      </c>
      <c r="AO3" s="91">
        <f>SUMPRODUCT((((($L$7:$L$470&lt;&gt;"")+($N$7:$N$470&lt;&gt;""))*($C$7:$C$470&lt;&gt;"N")) - (($L$7:$L$470&lt;&gt;"")*($N$7:$N$470&lt;&gt;"")*($C$7:$C$470&lt;&gt;"N")))*(AO7:AO470="Y"))</f>
        <v>9</v>
      </c>
      <c r="AP3" s="91">
        <f>SUMPRODUCT((($L$7:$L$470&lt;&gt;"")+(($N$7:$N$470&lt;&gt;"")*($L$7:$L$470="")))*(AP7:AP470=100))</f>
        <v>13</v>
      </c>
      <c r="AQ3" s="91">
        <f>SUMPRODUCT((($L$7:$L$470&lt;&gt;"")+($O$7:$O$470&lt;&gt;"") - (($L$7:$L$470&lt;&gt;"")*($O$7:$O$470&lt;&gt;"")))*(AQ7:AQ470=100))</f>
        <v>22</v>
      </c>
      <c r="AR3" s="91">
        <f>SUMPRODUCT((($L$7:$L$470&lt;&gt;"")+($O$7:$O$470&lt;&gt;"") - (($L$7:$L$470&lt;&gt;"")*($O$7:$O$470&lt;&gt;"")))*(AR7:AR470=100))</f>
        <v>22</v>
      </c>
      <c r="AS3" s="91">
        <f>SUMPRODUCT((($L$7:$L$470&lt;&gt;"")+(($N$7:$N$470&lt;&gt;"")*($L$7:$L$470=""))+(($O$7:$O$470&lt;&gt;"")*($L$7:$L$470="")) - (($O$7:$O$470&lt;&gt;"")*($N$7:$N$470&lt;&gt;"")*($L$7:$L$470="")))*(AS7:AS470="Y"))</f>
        <v>22</v>
      </c>
      <c r="AT3" s="91">
        <f>SUMPRODUCT((($L$7:$L$470&lt;&gt;"")+(($N$7:$N$470&lt;&gt;"")*($L$7:$L$470=""))+(($O$7:$O$470&lt;&gt;"")*($L$7:$L$470="")) - (($O$7:$O$470&lt;&gt;"")*($N$7:$N$470&lt;&gt;"")*($L$7:$L$470="")))*(AT7:AT470="Y"))</f>
        <v>22</v>
      </c>
      <c r="AV3" s="665" t="s">
        <v>1632</v>
      </c>
      <c r="AW3" s="666"/>
      <c r="AX3" s="663"/>
      <c r="AY3" s="91">
        <f>SUMPRODUCT((($L$7:$L$470&lt;&gt;"")+($P$7:$P$470&lt;&gt;"") - (($L$7:$L$470&lt;&gt;"")*($P$7:$P$470&lt;&gt;"")))*(AY7:AY470=100))</f>
        <v>17</v>
      </c>
      <c r="AZ3" s="91">
        <f>SUMPRODUCT((($L$7:$L$470&lt;&gt;"")+($P$7:$P$470&lt;&gt;"") - (($L$7:$L$470&lt;&gt;"")*($P$7:$P$470&lt;&gt;"")))*(AZ7:AZ470=100))</f>
        <v>0</v>
      </c>
      <c r="BA3" s="91">
        <f>SUMPRODUCT((($L$7:$L$470&lt;&gt;"")+($P$7:$P$470&lt;&gt;"") - (($L$7:$L$470&lt;&gt;"")*($P$7:$P$470&lt;&gt;"")))*(BA7:BA470=100))</f>
        <v>17</v>
      </c>
      <c r="BB3" s="91">
        <f>SUMPRODUCT((($L$7:$L$470&lt;&gt;"")+($P$7:$P$470&lt;&gt;"") - (($L$7:$L$470&lt;&gt;"")*($P$7:$P$470&lt;&gt;"")))*(BB7:BB470=100))</f>
        <v>17</v>
      </c>
      <c r="BC3" s="91">
        <f>SUMPRODUCT((($L$7:$L$470&lt;&gt;"")+($P$7:$P$470&lt;&gt;"") - (($L$7:$L$470&lt;&gt;"")*($P$7:$P$470&lt;&gt;"")))*(BC7:BC470="Y"))</f>
        <v>17</v>
      </c>
      <c r="BD3" s="91">
        <f>SUMPRODUCT((($L$7:$L$470&lt;&gt;"")+($P$7:$P$470&lt;&gt;"") - (($L$7:$L$470&lt;&gt;"")*($P$7:$P$470&lt;&gt;"")))*(BD7:BD470=100))</f>
        <v>17</v>
      </c>
      <c r="BE3" s="91">
        <f>SUMPRODUCT((($L$7:$L$470&lt;&gt;"")+($P$7:$P$470&lt;&gt;"") - (($L$7:$L$470&lt;&gt;"")*($P$7:$P$470&lt;&gt;"")))*(BE7:BE470="Y"))</f>
        <v>17</v>
      </c>
      <c r="BF3" s="73"/>
    </row>
    <row r="4" spans="1:75" ht="12" thickBot="1" x14ac:dyDescent="0.25">
      <c r="A4" s="92" t="str">
        <f>'PR Matrix'!B4</f>
        <v/>
      </c>
      <c r="D4" s="94"/>
      <c r="E4" s="322"/>
      <c r="F4" s="322"/>
      <c r="G4" s="96" t="s">
        <v>1633</v>
      </c>
      <c r="H4" s="390">
        <f>COUNTIF(H7:H482,"Y")</f>
        <v>26</v>
      </c>
      <c r="I4" s="391">
        <f>COUNTIF(I7:I482,"Y")</f>
        <v>2</v>
      </c>
      <c r="J4" s="391">
        <f>COUNTIF(J7:J482,"Y")</f>
        <v>0</v>
      </c>
      <c r="K4" s="391"/>
      <c r="L4" s="391">
        <f t="shared" ref="L4:Q4" si="0">COUNTIF(L7:L482,"Y")</f>
        <v>0</v>
      </c>
      <c r="M4" s="391">
        <f t="shared" si="0"/>
        <v>16</v>
      </c>
      <c r="N4" s="391">
        <f t="shared" si="0"/>
        <v>20</v>
      </c>
      <c r="O4" s="391">
        <f t="shared" si="0"/>
        <v>29</v>
      </c>
      <c r="P4" s="391">
        <f t="shared" si="0"/>
        <v>27</v>
      </c>
      <c r="Q4" s="391">
        <f t="shared" si="0"/>
        <v>3</v>
      </c>
      <c r="R4" s="97"/>
      <c r="U4" s="64"/>
      <c r="V4" s="98">
        <v>2</v>
      </c>
      <c r="W4" s="661" t="s">
        <v>1625</v>
      </c>
      <c r="X4" s="662"/>
      <c r="Y4" s="663"/>
      <c r="Z4" s="99">
        <f>IF($AD$1=0,"N/A",FLOOR(SUMPRODUCT((($L$7:$L$470&lt;&gt;"")+($M$7:$M$470&lt;&gt;"") - (($L$7:$L$470&lt;&gt;"")*($M$7:$M$470&lt;&gt;"")))*(Z7:Z470))/$AD$1,1))</f>
        <v>56</v>
      </c>
      <c r="AA4" s="99">
        <f>IF($AD$1=0,"N/A",FLOOR(SUMPRODUCT((($L$7:$L$470&lt;&gt;"")+($M$7:$M$470&lt;&gt;"") - (($L$7:$L$470&lt;&gt;"")*($M$7:$M$470&lt;&gt;"")))*(AA7:AA470))/$AD$1,1))</f>
        <v>56</v>
      </c>
      <c r="AB4" s="99">
        <f>IF($AD$1=0,"N/A",FLOOR(SUMPRODUCT((($L$7:$L$470&lt;&gt;"")+($M$7:$M$470&lt;&gt;"") - (($L$7:$L$470&lt;&gt;"")*($M$7:$M$470&lt;&gt;"")))*(AB7:AB470))/$AD$1,1))</f>
        <v>56</v>
      </c>
      <c r="AC4" s="99">
        <f>IF($AD$1=0,"N/A",FLOOR(SUMPRODUCT((($L$7:$L$470&lt;&gt;"")+($M$7:$M$470&lt;&gt;"") - (($L$7:$L$470&lt;&gt;"")*($M$7:$M$470&lt;&gt;"")))*(AC7:AC470))/$AD$1,1))</f>
        <v>56</v>
      </c>
      <c r="AD4" s="99">
        <f>IF($AD$1=0,"N/A",FLOOR(SUMPRODUCT((($L$7:$L$470&lt;&gt;"")+($M$7:$M$470&lt;&gt;"") - (($L$7:$L$470&lt;&gt;"")*($M$7:$M$470&lt;&gt;"")))*(AD7:AD470="Y"))/$AD$1/0.01,1))</f>
        <v>56</v>
      </c>
      <c r="AE4" s="67"/>
      <c r="AF4" s="664" t="s">
        <v>1625</v>
      </c>
      <c r="AG4" s="662"/>
      <c r="AH4" s="663"/>
      <c r="AI4" s="99">
        <f>IF($AP$1=0,"N/A",FLOOR(SUMPRODUCT((($L$7:$L$470&lt;&gt;"")+($N$7:$N$470&lt;&gt;"") - (($L$7:$L$470&lt;&gt;"")*($N$7:$N$470&lt;&gt;"")))*(AI7:AI470))/$AP$1,1))</f>
        <v>65</v>
      </c>
      <c r="AJ4" s="99">
        <f>IF($AP$1=0,"N/A",FLOOR(SUMPRODUCT((($L$7:$L$470&lt;&gt;"")+($N$7:$N$470&lt;&gt;"") - (($L$7:$L$470&lt;&gt;"")*($N$7:$N$470&lt;&gt;"")))*(AJ7:AJ470))/$AP$1,1))</f>
        <v>65</v>
      </c>
      <c r="AK4" s="99">
        <f>IF($AP$1=0,"N/A",FLOOR(SUMPRODUCT((($L$7:$L$470&lt;&gt;"")+($N$7:$N$470&lt;&gt;"") - (($L$7:$L$470&lt;&gt;"")*($N$7:$N$470&lt;&gt;"")))*(AK7:AK470))/$AP$1,1))</f>
        <v>65</v>
      </c>
      <c r="AL4" s="99" t="str">
        <f>IF($AL$1=0,"N/A",FLOOR(SUMPRODUCT((($L$7:$L$470&lt;&gt;"")+($N$7:$N$470&lt;&gt;"") - (($L$7:$L$470&lt;&gt;"")*($N$7:$N$470&lt;&gt;"")))*(AL7:AL470="Y"))/$AL$1/0.01,1))</f>
        <v>N/A</v>
      </c>
      <c r="AM4" s="99">
        <f>IF($AM$1=0,"N/A",FLOOR(SUMPRODUCT((((($L$7:$L$470&lt;&gt;"")+($N$7:$N$470&lt;&gt;""))*($C$7:$C$470&lt;&gt;"N")) - (($L$7:$L$470&lt;&gt;"")*($N$7:$N$470&lt;&gt;"")*($C$7:$C$470&lt;&gt;"N")))*(AM7:AM470="Y"))/$AM$1/0.01,1))</f>
        <v>56</v>
      </c>
      <c r="AN4" s="99" t="str">
        <f>IF($AL$1=0,"N/A",FLOOR(SUMPRODUCT((($L$7:$L$470&lt;&gt;"")+($N$7:$N$470&lt;&gt;"") - (($L$7:$L$470&lt;&gt;"")*($N$7:$N$470&lt;&gt;"")))*(AN7:AN470="Y"))/$AL$1/0.01,1))</f>
        <v>N/A</v>
      </c>
      <c r="AO4" s="99">
        <f>IF($AM$1=0,"N/A",FLOOR(SUMPRODUCT((((($L$7:$L$470&lt;&gt;"")+($N$7:$N$470&lt;&gt;""))*($C$7:$C$470&lt;&gt;"N")) - (($L$7:$L$470&lt;&gt;"")*($N$7:$N$470&lt;&gt;"")*($C$7:$C$470&lt;&gt;"N")))*(AO7:AO470="Y"))/$AM$1/0.01,1))</f>
        <v>56</v>
      </c>
      <c r="AP4" s="99">
        <f>IF($AP$1=0,"N/A",FLOOR(SUMPRODUCT((($L$7:$L$470&lt;&gt;"")+($N$7:$N$470&lt;&gt;"") - (($L$7:$L$470&lt;&gt;"")*($N$7:$N$470&lt;&gt;"")))*(AP7:AP470))/$AP$1,1))</f>
        <v>65</v>
      </c>
      <c r="AQ4" s="99">
        <f>IF($AR$1=0,"N/A",FLOOR(SUMPRODUCT((($L$7:$L$470&lt;&gt;"")+($O$7:$O$470&lt;&gt;"") - (($L$7:$L$470&lt;&gt;"")*($O$7:$O$470&lt;&gt;"")))*(AQ7:AQ470))/$AR$1,1))</f>
        <v>75</v>
      </c>
      <c r="AR4" s="99">
        <f>IF($AR$1=0,"N/A",FLOOR(SUMPRODUCT((($L$7:$L$470&lt;&gt;"")+($O$7:$O$470&lt;&gt;"") - (($L$7:$L$470&lt;&gt;"")*($O$7:$O$470&lt;&gt;"")))*(AR7:AR470))/$AR$1,1))</f>
        <v>75</v>
      </c>
      <c r="AS4" s="99">
        <f>IF($AT$1=0,"N/A",FLOOR(SUMPRODUCT((($L$7:$L$470&lt;&gt;"")+(($N$7:$N$470&lt;&gt;"")*($L$7:$L$470=""))+(($O$7:$O$470&lt;&gt;"")*($L$7:$L$470="")) - (($O$7:$O$470&lt;&gt;"")*($N$7:$N$470&lt;&gt;"")*($L$7:$L$470="")))*(AS7:AS470="Y"))/$AT$1/0.01,1))</f>
        <v>75</v>
      </c>
      <c r="AT4" s="99">
        <f>IF($AT$1=0,"N/A",FLOOR(SUMPRODUCT((($L$7:$L$470&lt;&gt;"")+(($N$7:$N$470&lt;&gt;"")*($L$7:$L$470=""))+(($O$7:$O$470&lt;&gt;"")*($L$7:$L$470="")) - (($O$7:$O$470&lt;&gt;"")*($N$7:$N$470&lt;&gt;"")*($L$7:$L$470="")))*(AT7:AT470="Y"))/$AT$1/0.01,1))</f>
        <v>75</v>
      </c>
      <c r="AV4" s="667" t="s">
        <v>1625</v>
      </c>
      <c r="AW4" s="668"/>
      <c r="AX4" s="669"/>
      <c r="AY4" s="99">
        <f>IF($BA$1=0,"N/A",FLOOR(SUMPRODUCT((($L$7:$L$470&lt;&gt;"")+($P$7:$P$470&lt;&gt;"") - (($L$7:$L$470&lt;&gt;"")*($P$7:$P$470&lt;&gt;"")))*(AY7:AY470))/$BA$1,1))</f>
        <v>62</v>
      </c>
      <c r="AZ4" s="99">
        <f>IF($BA$1=0,"N/A",FLOOR(SUMPRODUCT((($L$7:$L$470&lt;&gt;"")+($P$7:$P$470&lt;&gt;"") - (($L$7:$L$470&lt;&gt;"")*($P$7:$P$470&lt;&gt;"")))*(AZ7:AZ470))/$BA$1,1))</f>
        <v>0</v>
      </c>
      <c r="BA4" s="99">
        <f>IF($BA$1=0,"N/A",FLOOR(SUMPRODUCT((($L$7:$L$470&lt;&gt;"")+($P$7:$P$470&lt;&gt;"") - (($L$7:$L$470&lt;&gt;"")*($P$7:$P$470&lt;&gt;"")))*(BA7:BA470))/$BA$1,1))</f>
        <v>62</v>
      </c>
      <c r="BB4" s="99">
        <f>IF($BA$1=0,"N/A",FLOOR(SUMPRODUCT((($L$7:$L$470&lt;&gt;"")+($P$7:$P$470&lt;&gt;"") - (($L$7:$L$470&lt;&gt;"")*($P$7:$P$470&lt;&gt;"")))*(BB7:BB470))/$BA$1,1))</f>
        <v>62</v>
      </c>
      <c r="BC4" s="99">
        <f>IF($BA$1=0,"N/A",FLOOR(SUMPRODUCT((($L$7:$L$470&lt;&gt;"")+($P$7:$P$470&lt;&gt;"") - (($L$7:$L$470&lt;&gt;"")*($P$7:$P$470&lt;&gt;"")))*(BC7:BC470="Y"))/$BA$1/0.01,1))</f>
        <v>62</v>
      </c>
      <c r="BD4" s="99">
        <f>IF($BA$1=0,"N/A",FLOOR(SUMPRODUCT((($L$7:$L$470&lt;&gt;"")+($P$7:$P$470&lt;&gt;"") - (($L$7:$L$470&lt;&gt;"")*($P$7:$P$470&lt;&gt;"")))*(BD7:BD470))/$BA$1,1))</f>
        <v>62</v>
      </c>
      <c r="BE4" s="99">
        <f>IF($BA$1=0,"N/A",FLOOR(SUMPRODUCT((($L$7:$L$470&lt;&gt;"")+($P$7:$P$470&lt;&gt;"") - (($L$7:$L$470&lt;&gt;"")*($P$7:$P$470&lt;&gt;"")))*(BE7:BE470="Y"))/$BA$1/0.01,1))</f>
        <v>62</v>
      </c>
      <c r="BF4" s="73"/>
    </row>
    <row r="5" spans="1:75" s="110" customFormat="1" ht="114.75" customHeight="1" x14ac:dyDescent="0.2">
      <c r="A5" s="100" t="s">
        <v>1634</v>
      </c>
      <c r="B5" s="101" t="s">
        <v>2199</v>
      </c>
      <c r="C5" s="101" t="s">
        <v>1635</v>
      </c>
      <c r="D5" s="102" t="s">
        <v>1636</v>
      </c>
      <c r="E5" s="323" t="s">
        <v>1637</v>
      </c>
      <c r="F5" s="429" t="s">
        <v>1638</v>
      </c>
      <c r="G5" s="430" t="s">
        <v>1639</v>
      </c>
      <c r="H5" s="431" t="s">
        <v>1640</v>
      </c>
      <c r="I5" s="101" t="s">
        <v>1641</v>
      </c>
      <c r="J5" s="101" t="s">
        <v>1642</v>
      </c>
      <c r="K5" s="103" t="s">
        <v>2159</v>
      </c>
      <c r="L5" s="101" t="s">
        <v>1643</v>
      </c>
      <c r="M5" s="245" t="s">
        <v>1644</v>
      </c>
      <c r="N5" s="243" t="s">
        <v>1645</v>
      </c>
      <c r="O5" s="244" t="s">
        <v>1646</v>
      </c>
      <c r="P5" s="107" t="s">
        <v>1647</v>
      </c>
      <c r="Q5" s="432" t="s">
        <v>2210</v>
      </c>
      <c r="R5" s="433" t="s">
        <v>1648</v>
      </c>
      <c r="S5" s="104" t="s">
        <v>1649</v>
      </c>
      <c r="T5" s="104" t="s">
        <v>1650</v>
      </c>
      <c r="U5" s="104" t="s">
        <v>1651</v>
      </c>
      <c r="V5" s="430" t="s">
        <v>1652</v>
      </c>
      <c r="W5" s="434" t="s">
        <v>1653</v>
      </c>
      <c r="X5" s="435" t="s">
        <v>1654</v>
      </c>
      <c r="Y5" s="436" t="s">
        <v>1655</v>
      </c>
      <c r="Z5" s="437" t="s">
        <v>59</v>
      </c>
      <c r="AA5" s="437" t="s">
        <v>60</v>
      </c>
      <c r="AB5" s="437" t="s">
        <v>61</v>
      </c>
      <c r="AC5" s="437" t="s">
        <v>62</v>
      </c>
      <c r="AD5" s="438" t="s">
        <v>63</v>
      </c>
      <c r="AE5" s="439"/>
      <c r="AF5" s="434" t="s">
        <v>1656</v>
      </c>
      <c r="AG5" s="435" t="s">
        <v>1657</v>
      </c>
      <c r="AH5" s="436" t="s">
        <v>1658</v>
      </c>
      <c r="AI5" s="440" t="s">
        <v>64</v>
      </c>
      <c r="AJ5" s="440" t="s">
        <v>65</v>
      </c>
      <c r="AK5" s="440" t="s">
        <v>66</v>
      </c>
      <c r="AL5" s="440" t="s">
        <v>1659</v>
      </c>
      <c r="AM5" s="440" t="s">
        <v>1660</v>
      </c>
      <c r="AN5" s="440" t="s">
        <v>1661</v>
      </c>
      <c r="AO5" s="440" t="s">
        <v>1662</v>
      </c>
      <c r="AP5" s="441" t="s">
        <v>1100</v>
      </c>
      <c r="AQ5" s="442" t="s">
        <v>1663</v>
      </c>
      <c r="AR5" s="443" t="s">
        <v>1664</v>
      </c>
      <c r="AS5" s="440" t="s">
        <v>1665</v>
      </c>
      <c r="AT5" s="441" t="s">
        <v>324</v>
      </c>
      <c r="AU5" s="444"/>
      <c r="AV5" s="434" t="s">
        <v>1666</v>
      </c>
      <c r="AW5" s="445" t="s">
        <v>2211</v>
      </c>
      <c r="AX5" s="105" t="s">
        <v>1667</v>
      </c>
      <c r="AY5" s="488" t="s">
        <v>1101</v>
      </c>
      <c r="AZ5" s="489" t="s">
        <v>2212</v>
      </c>
      <c r="BA5" s="488" t="s">
        <v>978</v>
      </c>
      <c r="BB5" s="488" t="s">
        <v>979</v>
      </c>
      <c r="BC5" s="488" t="s">
        <v>1668</v>
      </c>
      <c r="BD5" s="488" t="s">
        <v>980</v>
      </c>
      <c r="BE5" s="490" t="s">
        <v>981</v>
      </c>
      <c r="BF5" s="491"/>
      <c r="BG5" s="492" t="s">
        <v>1669</v>
      </c>
      <c r="BH5" s="492" t="s">
        <v>1670</v>
      </c>
      <c r="BI5" s="492" t="s">
        <v>2147</v>
      </c>
      <c r="BJ5" s="492" t="s">
        <v>2080</v>
      </c>
      <c r="BK5" s="493" t="s">
        <v>2201</v>
      </c>
      <c r="BL5" s="494" t="s">
        <v>1671</v>
      </c>
      <c r="BM5" s="494" t="s">
        <v>1672</v>
      </c>
      <c r="BN5" s="493" t="s">
        <v>682</v>
      </c>
      <c r="BO5" s="495"/>
      <c r="BP5" s="109" t="s">
        <v>1673</v>
      </c>
      <c r="BQ5" s="109" t="s">
        <v>2114</v>
      </c>
    </row>
    <row r="6" spans="1:75" s="130" customFormat="1" hidden="1" x14ac:dyDescent="0.2">
      <c r="A6" s="111" t="s">
        <v>1674</v>
      </c>
      <c r="B6" s="96" t="s">
        <v>1675</v>
      </c>
      <c r="C6" s="96" t="s">
        <v>1675</v>
      </c>
      <c r="D6" s="76"/>
      <c r="E6" s="301"/>
      <c r="F6" s="313"/>
      <c r="G6" s="113" t="s">
        <v>1986</v>
      </c>
      <c r="H6" s="114" t="str">
        <f>IF(AND(D6="",VLOOKUP(A6,'PR Matrix'!A:B,2,FALSE)=""),"N","Y")</f>
        <v>N</v>
      </c>
      <c r="I6" s="115"/>
      <c r="J6" s="115"/>
      <c r="K6" s="114"/>
      <c r="L6" s="115" t="s">
        <v>1677</v>
      </c>
      <c r="M6" s="93"/>
      <c r="N6" s="93"/>
      <c r="O6" s="93"/>
      <c r="P6" s="93"/>
      <c r="Q6" s="93"/>
      <c r="R6" s="116"/>
      <c r="S6" s="115" t="b">
        <f t="shared" ref="S6" si="1">IF($G$3="",OR($E$3="",NOT(ISERROR(FIND(LOWER($E$3),LOWER(W6)))),NOT(ISERROR(FIND(LOWER($E$3),LOWER(AF6)))),NOT(ISERROR(FIND(LOWER($E$3),LOWER(AV6))))),OR(NOT(ISERROR(FIND(LOWER($G$3),LOWER(W6)))),NOT(ISERROR(FIND(LOWER($G$3),LOWER(AF6)))),NOT(ISERROR(FIND(LOWER($G$3),LOWER(AV6))))))</f>
        <v>1</v>
      </c>
      <c r="T6" s="115" t="b">
        <f t="shared" ref="T6" si="2">IF($G$3="",OR($F$3="",NOT(ISERROR(FIND(LOWER($F$3),LOWER(X6)))),NOT(ISERROR(FIND(LOWER($F$3),LOWER(AG6)))),NOT(ISERROR(FIND(LOWER($F$3),LOWER(AX6))))),OR(NOT(ISERROR(FIND(LOWER($G$3),LOWER(X6)))),NOT(ISERROR(FIND(LOWER($G$3),LOWER(AG6)))),NOT(ISERROR(FIND(LOWER($G$3),LOWER(AX6))))))</f>
        <v>1</v>
      </c>
      <c r="U6" s="115" t="b">
        <f t="shared" ref="U6" si="3">IF(COUNTA($E$3:$F$3)=0,OR($G$3="",S6,T6),AND(S6,T6))</f>
        <v>1</v>
      </c>
      <c r="V6" s="115"/>
      <c r="W6" s="117"/>
      <c r="X6" s="118"/>
      <c r="Y6" s="119" t="s">
        <v>1678</v>
      </c>
      <c r="Z6" s="120"/>
      <c r="AA6" s="120"/>
      <c r="AB6" s="120"/>
      <c r="AC6" s="120"/>
      <c r="AD6" s="121"/>
      <c r="AE6" s="122"/>
      <c r="AF6" s="117"/>
      <c r="AG6" s="118"/>
      <c r="AH6" s="119" t="s">
        <v>1678</v>
      </c>
      <c r="AI6" s="120"/>
      <c r="AJ6" s="120"/>
      <c r="AK6" s="120"/>
      <c r="AL6" s="123"/>
      <c r="AM6" s="123"/>
      <c r="AN6" s="123"/>
      <c r="AO6" s="123"/>
      <c r="AP6" s="124"/>
      <c r="AQ6" s="125"/>
      <c r="AR6" s="121"/>
      <c r="AS6" s="123"/>
      <c r="AT6" s="121"/>
      <c r="AU6" s="126"/>
      <c r="AV6" s="117"/>
      <c r="AW6" s="349"/>
      <c r="AX6" s="118"/>
      <c r="AY6" s="120"/>
      <c r="AZ6" s="120"/>
      <c r="BA6" s="120"/>
      <c r="BB6" s="120"/>
      <c r="BC6" s="123"/>
      <c r="BD6" s="120"/>
      <c r="BE6" s="121"/>
      <c r="BF6" s="126"/>
      <c r="BG6" s="297" t="str">
        <f t="shared" ref="BG6:BG69" si="4">IF(AV6&lt;&gt;"",AV6,IF(AF6&lt;&gt;"",AF6,IF(W6&lt;&gt;"",W6,"")))</f>
        <v/>
      </c>
      <c r="BH6" s="298" t="str">
        <f t="shared" ref="BH6:BH69" si="5">IF(AX6&lt;&gt;"",AX6,IF(AG6&lt;&gt;"",AG6,IF(X6&lt;&gt;"",X6,"")))</f>
        <v/>
      </c>
      <c r="BI6" s="127"/>
      <c r="BJ6" s="127"/>
      <c r="BK6" s="128"/>
      <c r="BL6" s="120">
        <f t="shared" ref="BL6:BL69" si="6">IF(OR(L6&lt;&gt;"",M6&lt;&gt;""),IF(AD6=100,"Done",IF(AC6=100,"Team Lead",IF(AB6=100,X6,IF(AA6=100,W6,IF(Z6=100,X6,W6))))),"")</f>
        <v>0</v>
      </c>
      <c r="BM6" s="120" t="str">
        <f t="shared" ref="BM6:BM69" si="7">IF(OR(AC6=100,AND(L6="",M6="")),IF(OR(L6&lt;&gt;"",O6&lt;&gt;""),IF(AS6=100,"Done",IF(AP6=100,"Team Lead",IF(AK6=100,AG6,IF(AJ6=100,AF6,IF(AI6=100,AG6,AF6))))),""),"")</f>
        <v/>
      </c>
      <c r="BN6" s="120" t="str">
        <f t="shared" ref="BN6:BN69" si="8">IF(OR(AC6=100,AND(L6="",M6="")),IF(OR(L6&lt;&gt;"",P6&lt;&gt;""),IF(BE6=100,"Done",IF(BD6=100,"Team Lead",IF(BB6=100,AX6,IF(BA6=100,AV6,IF(AY6=100,AX6,AV6))))),""),"")</f>
        <v/>
      </c>
      <c r="BO6" s="129" t="str">
        <f t="shared" ref="BO6" si="9">"|"&amp;BL6&amp;"|"&amp;BM6&amp;"|"&amp;BN6&amp;"|"</f>
        <v>|0|||</v>
      </c>
      <c r="BP6" s="120" t="str">
        <f t="shared" ref="BP6:BP69" si="10">IF(OR(L6&lt;&gt;"",P6&lt;&gt;""),IF(BE6=100,"Formal",IF(BD6=100,"Dev",IF(AY6=100,"Integ","Incomplete"))),"Not Started")</f>
        <v>Incomplete</v>
      </c>
      <c r="BQ6" s="129">
        <f>VLOOKUP(A6,'PR Matrix'!A:B,2,FALSE)</f>
        <v>0</v>
      </c>
    </row>
    <row r="7" spans="1:75" s="130" customFormat="1" hidden="1" x14ac:dyDescent="0.2">
      <c r="A7" s="111" t="s">
        <v>2117</v>
      </c>
      <c r="B7" s="96" t="s">
        <v>1675</v>
      </c>
      <c r="C7" s="96" t="s">
        <v>1675</v>
      </c>
      <c r="D7" s="76"/>
      <c r="E7" s="311"/>
      <c r="F7" s="324"/>
      <c r="G7" s="113" t="s">
        <v>1986</v>
      </c>
      <c r="H7" s="114" t="str">
        <f>IF(AND(D7="",VLOOKUP(A7,'PR Matrix'!A:B,2,FALSE)=""),"N","Y")</f>
        <v>N</v>
      </c>
      <c r="I7" s="115"/>
      <c r="J7" s="115"/>
      <c r="K7" s="114"/>
      <c r="L7" s="115"/>
      <c r="M7" s="93"/>
      <c r="N7" s="93"/>
      <c r="O7" s="93"/>
      <c r="P7" s="93" t="s">
        <v>1677</v>
      </c>
      <c r="Q7" s="93" t="s">
        <v>1677</v>
      </c>
      <c r="R7" s="116"/>
      <c r="S7" s="115" t="b">
        <f t="shared" ref="S7:S77" si="11">IF($G$3="",OR($E$3="",NOT(ISERROR(FIND(LOWER($E$3),LOWER(W7)))),NOT(ISERROR(FIND(LOWER($E$3),LOWER(AF7)))),NOT(ISERROR(FIND(LOWER($E$3),LOWER(AV7))))),OR(NOT(ISERROR(FIND(LOWER($G$3),LOWER(W7)))),NOT(ISERROR(FIND(LOWER($G$3),LOWER(AF7)))),NOT(ISERROR(FIND(LOWER($G$3),LOWER(AV7))))))</f>
        <v>1</v>
      </c>
      <c r="T7" s="115" t="b">
        <f t="shared" ref="T7:T77" si="12">IF($G$3="",OR($F$3="",NOT(ISERROR(FIND(LOWER($F$3),LOWER(X7)))),NOT(ISERROR(FIND(LOWER($F$3),LOWER(AG7)))),NOT(ISERROR(FIND(LOWER($F$3),LOWER(AX7))))),OR(NOT(ISERROR(FIND(LOWER($G$3),LOWER(X7)))),NOT(ISERROR(FIND(LOWER($G$3),LOWER(AG7)))),NOT(ISERROR(FIND(LOWER($G$3),LOWER(AX7))))))</f>
        <v>1</v>
      </c>
      <c r="U7" s="115" t="b">
        <f t="shared" ref="U7:U77" si="13">IF(COUNTA($E$3:$F$3)=0,OR($G$3="",S7,T7),AND(S7,T7))</f>
        <v>1</v>
      </c>
      <c r="V7" s="115"/>
      <c r="W7" s="117"/>
      <c r="X7" s="118"/>
      <c r="Y7" s="119" t="s">
        <v>1678</v>
      </c>
      <c r="Z7" s="120"/>
      <c r="AA7" s="120"/>
      <c r="AB7" s="120"/>
      <c r="AC7" s="120"/>
      <c r="AD7" s="121"/>
      <c r="AE7" s="122"/>
      <c r="AF7" s="117"/>
      <c r="AG7" s="118"/>
      <c r="AH7" s="119" t="s">
        <v>1678</v>
      </c>
      <c r="AI7" s="120"/>
      <c r="AJ7" s="120"/>
      <c r="AK7" s="120"/>
      <c r="AL7" s="123"/>
      <c r="AM7" s="123"/>
      <c r="AN7" s="123"/>
      <c r="AO7" s="123"/>
      <c r="AP7" s="124"/>
      <c r="AQ7" s="125"/>
      <c r="AR7" s="121"/>
      <c r="AS7" s="123"/>
      <c r="AT7" s="121"/>
      <c r="AU7" s="126"/>
      <c r="AV7" s="117"/>
      <c r="AW7" s="349"/>
      <c r="AX7" s="118"/>
      <c r="AY7" s="120"/>
      <c r="AZ7" s="120"/>
      <c r="BA7" s="120"/>
      <c r="BB7" s="120"/>
      <c r="BC7" s="123"/>
      <c r="BD7" s="120"/>
      <c r="BE7" s="121"/>
      <c r="BF7" s="126"/>
      <c r="BG7" s="297" t="str">
        <f t="shared" si="4"/>
        <v/>
      </c>
      <c r="BH7" s="298" t="str">
        <f t="shared" si="5"/>
        <v/>
      </c>
      <c r="BI7" s="127"/>
      <c r="BJ7" s="127"/>
      <c r="BK7" s="128"/>
      <c r="BL7" s="120" t="str">
        <f t="shared" si="6"/>
        <v/>
      </c>
      <c r="BM7" s="120" t="str">
        <f t="shared" si="7"/>
        <v/>
      </c>
      <c r="BN7" s="120">
        <f t="shared" si="8"/>
        <v>0</v>
      </c>
      <c r="BO7" s="129" t="str">
        <f t="shared" ref="BO7:BO70" si="14">"|"&amp;BL7&amp;"|"&amp;BM7&amp;"|"&amp;BN7&amp;"|"</f>
        <v>|||0|</v>
      </c>
      <c r="BP7" s="120" t="str">
        <f t="shared" si="10"/>
        <v>Incomplete</v>
      </c>
      <c r="BQ7" s="129">
        <f>VLOOKUP(A7,'PR Matrix'!A:B,2,FALSE)</f>
        <v>0</v>
      </c>
    </row>
    <row r="8" spans="1:75" s="130" customFormat="1" hidden="1" x14ac:dyDescent="0.2">
      <c r="A8" s="111" t="s">
        <v>1679</v>
      </c>
      <c r="B8" s="96" t="s">
        <v>1675</v>
      </c>
      <c r="C8" s="96" t="s">
        <v>1675</v>
      </c>
      <c r="D8" s="75"/>
      <c r="E8" s="309"/>
      <c r="F8" s="309"/>
      <c r="G8" s="113" t="s">
        <v>1986</v>
      </c>
      <c r="H8" s="114" t="str">
        <f>IF(AND(D8="",VLOOKUP(A8,'PR Matrix'!A:B,2,FALSE)=""),"N","Y")</f>
        <v>N</v>
      </c>
      <c r="I8" s="115"/>
      <c r="J8" s="115"/>
      <c r="K8" s="114"/>
      <c r="L8" s="115"/>
      <c r="M8" s="93"/>
      <c r="N8" s="93"/>
      <c r="O8" s="93"/>
      <c r="P8" s="93" t="s">
        <v>1677</v>
      </c>
      <c r="Q8" s="93" t="s">
        <v>1677</v>
      </c>
      <c r="R8" s="116"/>
      <c r="S8" s="115" t="b">
        <f t="shared" si="11"/>
        <v>1</v>
      </c>
      <c r="T8" s="115" t="b">
        <f t="shared" si="12"/>
        <v>1</v>
      </c>
      <c r="U8" s="115" t="b">
        <f t="shared" si="13"/>
        <v>1</v>
      </c>
      <c r="V8" s="115"/>
      <c r="W8" s="117"/>
      <c r="X8" s="118"/>
      <c r="Y8" s="119"/>
      <c r="Z8" s="120"/>
      <c r="AA8" s="120"/>
      <c r="AB8" s="120"/>
      <c r="AC8" s="120"/>
      <c r="AD8" s="121"/>
      <c r="AE8" s="122"/>
      <c r="AF8" s="117"/>
      <c r="AG8" s="118"/>
      <c r="AH8" s="119">
        <v>1850</v>
      </c>
      <c r="AI8" s="120"/>
      <c r="AJ8" s="120"/>
      <c r="AK8" s="120"/>
      <c r="AL8" s="123"/>
      <c r="AM8" s="123"/>
      <c r="AN8" s="123"/>
      <c r="AO8" s="123"/>
      <c r="AP8" s="124"/>
      <c r="AQ8" s="125"/>
      <c r="AR8" s="121"/>
      <c r="AS8" s="123"/>
      <c r="AT8" s="121"/>
      <c r="AU8" s="126"/>
      <c r="AV8" s="117"/>
      <c r="AW8" s="349"/>
      <c r="AX8" s="118"/>
      <c r="AY8" s="120"/>
      <c r="AZ8" s="120"/>
      <c r="BA8" s="120"/>
      <c r="BB8" s="120"/>
      <c r="BC8" s="123"/>
      <c r="BD8" s="120"/>
      <c r="BE8" s="121"/>
      <c r="BF8" s="126"/>
      <c r="BG8" s="297" t="str">
        <f t="shared" si="4"/>
        <v/>
      </c>
      <c r="BH8" s="298" t="str">
        <f t="shared" si="5"/>
        <v/>
      </c>
      <c r="BI8" s="127"/>
      <c r="BJ8" s="127"/>
      <c r="BK8" s="128"/>
      <c r="BL8" s="120" t="str">
        <f t="shared" si="6"/>
        <v/>
      </c>
      <c r="BM8" s="120" t="str">
        <f t="shared" si="7"/>
        <v/>
      </c>
      <c r="BN8" s="120">
        <f t="shared" si="8"/>
        <v>0</v>
      </c>
      <c r="BO8" s="129" t="str">
        <f t="shared" si="14"/>
        <v>|||0|</v>
      </c>
      <c r="BP8" s="120" t="str">
        <f t="shared" si="10"/>
        <v>Incomplete</v>
      </c>
      <c r="BQ8" s="129">
        <f>VLOOKUP(A8,'PR Matrix'!A:B,2,FALSE)</f>
        <v>0</v>
      </c>
    </row>
    <row r="9" spans="1:75" s="130" customFormat="1" hidden="1" x14ac:dyDescent="0.2">
      <c r="A9" s="111" t="s">
        <v>1681</v>
      </c>
      <c r="B9" s="96" t="s">
        <v>1675</v>
      </c>
      <c r="C9" s="96" t="s">
        <v>1677</v>
      </c>
      <c r="D9" s="76"/>
      <c r="E9" s="307"/>
      <c r="F9" s="325"/>
      <c r="G9" s="113" t="s">
        <v>1986</v>
      </c>
      <c r="H9" s="114" t="str">
        <f>IF(AND(D9="",VLOOKUP(A9,'PR Matrix'!A:B,2,FALSE)=""),"N","Y")</f>
        <v>N</v>
      </c>
      <c r="I9" s="115"/>
      <c r="J9" s="115"/>
      <c r="K9" s="114"/>
      <c r="L9" s="115"/>
      <c r="M9" s="93"/>
      <c r="N9" s="93"/>
      <c r="O9" s="93"/>
      <c r="P9" s="93"/>
      <c r="Q9" s="93"/>
      <c r="R9" s="116"/>
      <c r="S9" s="115" t="b">
        <f t="shared" si="11"/>
        <v>1</v>
      </c>
      <c r="T9" s="115" t="b">
        <f t="shared" si="12"/>
        <v>1</v>
      </c>
      <c r="U9" s="115" t="b">
        <f t="shared" si="13"/>
        <v>1</v>
      </c>
      <c r="V9" s="115"/>
      <c r="W9" s="117"/>
      <c r="X9" s="118"/>
      <c r="Y9" s="119" t="s">
        <v>1678</v>
      </c>
      <c r="Z9" s="120"/>
      <c r="AA9" s="120"/>
      <c r="AB9" s="120"/>
      <c r="AC9" s="120"/>
      <c r="AD9" s="121"/>
      <c r="AE9" s="122"/>
      <c r="AF9" s="117"/>
      <c r="AG9" s="118"/>
      <c r="AH9" s="119">
        <v>2508</v>
      </c>
      <c r="AI9" s="120"/>
      <c r="AJ9" s="120"/>
      <c r="AK9" s="120"/>
      <c r="AL9" s="123"/>
      <c r="AM9" s="123"/>
      <c r="AN9" s="123"/>
      <c r="AO9" s="123"/>
      <c r="AP9" s="124"/>
      <c r="AQ9" s="125"/>
      <c r="AR9" s="121"/>
      <c r="AS9" s="123"/>
      <c r="AT9" s="121"/>
      <c r="AU9" s="126"/>
      <c r="AV9" s="117"/>
      <c r="AW9" s="349"/>
      <c r="AX9" s="118"/>
      <c r="AY9" s="120"/>
      <c r="AZ9" s="120"/>
      <c r="BA9" s="120"/>
      <c r="BB9" s="120"/>
      <c r="BC9" s="123"/>
      <c r="BD9" s="120"/>
      <c r="BE9" s="121"/>
      <c r="BF9" s="126"/>
      <c r="BG9" s="297" t="str">
        <f t="shared" si="4"/>
        <v/>
      </c>
      <c r="BH9" s="298" t="str">
        <f t="shared" si="5"/>
        <v/>
      </c>
      <c r="BI9" s="127"/>
      <c r="BJ9" s="127"/>
      <c r="BK9" s="128"/>
      <c r="BL9" s="120" t="str">
        <f t="shared" si="6"/>
        <v/>
      </c>
      <c r="BM9" s="120" t="str">
        <f t="shared" si="7"/>
        <v/>
      </c>
      <c r="BN9" s="120" t="str">
        <f t="shared" si="8"/>
        <v/>
      </c>
      <c r="BO9" s="129" t="str">
        <f t="shared" si="14"/>
        <v>||||</v>
      </c>
      <c r="BP9" s="120" t="str">
        <f t="shared" si="10"/>
        <v>Not Started</v>
      </c>
      <c r="BQ9" s="129">
        <f>VLOOKUP(A9,'PR Matrix'!A:B,2,FALSE)</f>
        <v>0</v>
      </c>
    </row>
    <row r="10" spans="1:75" s="130" customFormat="1" hidden="1" x14ac:dyDescent="0.2">
      <c r="A10" s="111" t="s">
        <v>1682</v>
      </c>
      <c r="B10" s="96" t="s">
        <v>1675</v>
      </c>
      <c r="C10" s="96" t="s">
        <v>1677</v>
      </c>
      <c r="D10" s="76"/>
      <c r="E10" s="311"/>
      <c r="F10" s="320"/>
      <c r="G10" s="113" t="s">
        <v>1986</v>
      </c>
      <c r="H10" s="114" t="str">
        <f>IF(AND(D10="",VLOOKUP(A10,'PR Matrix'!A:B,2,FALSE)=""),"N","Y")</f>
        <v>N</v>
      </c>
      <c r="I10" s="115"/>
      <c r="J10" s="115"/>
      <c r="K10" s="114"/>
      <c r="L10" s="115"/>
      <c r="M10" s="93"/>
      <c r="N10" s="93"/>
      <c r="O10" s="93"/>
      <c r="P10" s="93"/>
      <c r="Q10" s="93"/>
      <c r="R10" s="116"/>
      <c r="S10" s="115" t="b">
        <f t="shared" si="11"/>
        <v>1</v>
      </c>
      <c r="T10" s="115" t="b">
        <f t="shared" si="12"/>
        <v>1</v>
      </c>
      <c r="U10" s="115" t="b">
        <f t="shared" si="13"/>
        <v>1</v>
      </c>
      <c r="V10" s="115"/>
      <c r="W10" s="117"/>
      <c r="X10" s="118"/>
      <c r="Y10" s="119"/>
      <c r="Z10" s="120"/>
      <c r="AA10" s="120"/>
      <c r="AB10" s="120"/>
      <c r="AC10" s="120"/>
      <c r="AD10" s="121"/>
      <c r="AE10" s="122"/>
      <c r="AF10" s="117"/>
      <c r="AG10" s="118"/>
      <c r="AH10" s="119"/>
      <c r="AI10" s="120"/>
      <c r="AJ10" s="120"/>
      <c r="AK10" s="120"/>
      <c r="AL10" s="123"/>
      <c r="AM10" s="123"/>
      <c r="AN10" s="123"/>
      <c r="AO10" s="123"/>
      <c r="AP10" s="124"/>
      <c r="AQ10" s="125"/>
      <c r="AR10" s="121"/>
      <c r="AS10" s="123"/>
      <c r="AT10" s="121"/>
      <c r="AU10" s="126"/>
      <c r="AV10" s="117"/>
      <c r="AW10" s="349"/>
      <c r="AX10" s="118"/>
      <c r="AY10" s="120"/>
      <c r="AZ10" s="120"/>
      <c r="BA10" s="120"/>
      <c r="BB10" s="120"/>
      <c r="BC10" s="123"/>
      <c r="BD10" s="120"/>
      <c r="BE10" s="121"/>
      <c r="BF10" s="126"/>
      <c r="BG10" s="297" t="str">
        <f t="shared" si="4"/>
        <v/>
      </c>
      <c r="BH10" s="298" t="str">
        <f t="shared" si="5"/>
        <v/>
      </c>
      <c r="BI10" s="127"/>
      <c r="BJ10" s="127"/>
      <c r="BK10" s="128"/>
      <c r="BL10" s="120" t="str">
        <f t="shared" si="6"/>
        <v/>
      </c>
      <c r="BM10" s="120" t="str">
        <f t="shared" si="7"/>
        <v/>
      </c>
      <c r="BN10" s="120" t="str">
        <f t="shared" si="8"/>
        <v/>
      </c>
      <c r="BO10" s="129" t="str">
        <f t="shared" si="14"/>
        <v>||||</v>
      </c>
      <c r="BP10" s="120" t="str">
        <f t="shared" si="10"/>
        <v>Not Started</v>
      </c>
      <c r="BQ10" s="129">
        <f>VLOOKUP(A10,'PR Matrix'!A:B,2,FALSE)</f>
        <v>0</v>
      </c>
    </row>
    <row r="11" spans="1:75" s="130" customFormat="1" hidden="1" x14ac:dyDescent="0.2">
      <c r="A11" s="299" t="s">
        <v>108</v>
      </c>
      <c r="B11" s="96" t="s">
        <v>1675</v>
      </c>
      <c r="C11" s="96" t="s">
        <v>1677</v>
      </c>
      <c r="E11" s="311"/>
      <c r="F11" s="306"/>
      <c r="G11" s="113" t="s">
        <v>1986</v>
      </c>
      <c r="H11" s="114" t="str">
        <f>IF(AND(D11="",VLOOKUP(A11,'PR Matrix'!A:B,2,FALSE)=""),"N","Y")</f>
        <v>N</v>
      </c>
      <c r="I11" s="115"/>
      <c r="J11" s="115"/>
      <c r="K11" s="114"/>
      <c r="L11" s="115"/>
      <c r="M11" s="132"/>
      <c r="N11" s="93"/>
      <c r="O11" s="93"/>
      <c r="P11" s="93"/>
      <c r="Q11" s="93"/>
      <c r="R11" s="116"/>
      <c r="S11" s="115" t="b">
        <f t="shared" si="11"/>
        <v>1</v>
      </c>
      <c r="T11" s="115" t="b">
        <f t="shared" si="12"/>
        <v>1</v>
      </c>
      <c r="U11" s="115" t="b">
        <f t="shared" si="13"/>
        <v>1</v>
      </c>
      <c r="V11" s="133"/>
      <c r="W11" s="117"/>
      <c r="X11" s="118"/>
      <c r="Y11" s="119">
        <v>2336</v>
      </c>
      <c r="Z11" s="120"/>
      <c r="AA11" s="120"/>
      <c r="AB11" s="120"/>
      <c r="AC11" s="120"/>
      <c r="AD11" s="121"/>
      <c r="AE11" s="122"/>
      <c r="AF11" s="117"/>
      <c r="AG11" s="118"/>
      <c r="AH11" s="119">
        <v>556</v>
      </c>
      <c r="AI11" s="120"/>
      <c r="AJ11" s="120"/>
      <c r="AK11" s="120"/>
      <c r="AL11" s="123"/>
      <c r="AM11" s="123"/>
      <c r="AN11" s="123"/>
      <c r="AO11" s="123"/>
      <c r="AP11" s="124"/>
      <c r="AQ11" s="125"/>
      <c r="AR11" s="121"/>
      <c r="AS11" s="123"/>
      <c r="AT11" s="121"/>
      <c r="AU11" s="126"/>
      <c r="AV11" s="117"/>
      <c r="AW11" s="349"/>
      <c r="AX11" s="118"/>
      <c r="AY11" s="120"/>
      <c r="AZ11" s="120"/>
      <c r="BA11" s="120"/>
      <c r="BB11" s="120"/>
      <c r="BC11" s="123"/>
      <c r="BD11" s="120"/>
      <c r="BE11" s="121"/>
      <c r="BF11" s="126"/>
      <c r="BG11" s="297" t="str">
        <f t="shared" si="4"/>
        <v/>
      </c>
      <c r="BH11" s="298" t="str">
        <f t="shared" si="5"/>
        <v/>
      </c>
      <c r="BI11" s="127"/>
      <c r="BJ11" s="127"/>
      <c r="BK11" s="128"/>
      <c r="BL11" s="120" t="str">
        <f t="shared" si="6"/>
        <v/>
      </c>
      <c r="BM11" s="120" t="str">
        <f t="shared" si="7"/>
        <v/>
      </c>
      <c r="BN11" s="120" t="str">
        <f t="shared" si="8"/>
        <v/>
      </c>
      <c r="BO11" s="129" t="str">
        <f t="shared" si="14"/>
        <v>||||</v>
      </c>
      <c r="BP11" s="120" t="str">
        <f t="shared" si="10"/>
        <v>Not Started</v>
      </c>
      <c r="BQ11" s="129">
        <f>VLOOKUP(A11,'PR Matrix'!A:B,2,FALSE)</f>
        <v>0</v>
      </c>
    </row>
    <row r="12" spans="1:75" s="130" customFormat="1" hidden="1" x14ac:dyDescent="0.2">
      <c r="A12" s="111" t="s">
        <v>1684</v>
      </c>
      <c r="B12" s="96" t="s">
        <v>1675</v>
      </c>
      <c r="C12" s="96" t="s">
        <v>1677</v>
      </c>
      <c r="D12" s="76"/>
      <c r="E12" s="306"/>
      <c r="F12" s="320"/>
      <c r="G12" s="113" t="s">
        <v>1986</v>
      </c>
      <c r="H12" s="114" t="str">
        <f>IF(AND(D12="",VLOOKUP(A12,'PR Matrix'!A:B,2,FALSE)=""),"N","Y")</f>
        <v>N</v>
      </c>
      <c r="I12" s="115"/>
      <c r="J12" s="115"/>
      <c r="K12" s="114"/>
      <c r="L12" s="115"/>
      <c r="M12" s="93"/>
      <c r="N12" s="93"/>
      <c r="O12" s="93"/>
      <c r="P12" s="93"/>
      <c r="Q12" s="93"/>
      <c r="R12" s="116"/>
      <c r="S12" s="115" t="b">
        <f t="shared" si="11"/>
        <v>1</v>
      </c>
      <c r="T12" s="115" t="b">
        <f t="shared" si="12"/>
        <v>1</v>
      </c>
      <c r="U12" s="115" t="b">
        <f t="shared" si="13"/>
        <v>1</v>
      </c>
      <c r="V12" s="115"/>
      <c r="W12" s="117"/>
      <c r="X12" s="118"/>
      <c r="Y12" s="119"/>
      <c r="Z12" s="120"/>
      <c r="AA12" s="120"/>
      <c r="AB12" s="120"/>
      <c r="AC12" s="120"/>
      <c r="AD12" s="121"/>
      <c r="AE12" s="122"/>
      <c r="AF12" s="117"/>
      <c r="AG12" s="118"/>
      <c r="AH12" s="119">
        <v>1690</v>
      </c>
      <c r="AI12" s="120"/>
      <c r="AJ12" s="120"/>
      <c r="AK12" s="120"/>
      <c r="AL12" s="123"/>
      <c r="AM12" s="123"/>
      <c r="AN12" s="123"/>
      <c r="AO12" s="123"/>
      <c r="AP12" s="124"/>
      <c r="AQ12" s="125"/>
      <c r="AR12" s="121"/>
      <c r="AS12" s="123"/>
      <c r="AT12" s="121"/>
      <c r="AU12" s="126"/>
      <c r="AV12" s="117"/>
      <c r="AW12" s="349"/>
      <c r="AX12" s="118"/>
      <c r="AY12" s="120"/>
      <c r="AZ12" s="120"/>
      <c r="BA12" s="120"/>
      <c r="BB12" s="120"/>
      <c r="BC12" s="123"/>
      <c r="BD12" s="120"/>
      <c r="BE12" s="121"/>
      <c r="BF12" s="126"/>
      <c r="BG12" s="297" t="str">
        <f t="shared" si="4"/>
        <v/>
      </c>
      <c r="BH12" s="298" t="str">
        <f t="shared" si="5"/>
        <v/>
      </c>
      <c r="BI12" s="127"/>
      <c r="BJ12" s="127"/>
      <c r="BK12" s="128"/>
      <c r="BL12" s="120" t="str">
        <f t="shared" si="6"/>
        <v/>
      </c>
      <c r="BM12" s="120" t="str">
        <f t="shared" si="7"/>
        <v/>
      </c>
      <c r="BN12" s="120" t="str">
        <f t="shared" si="8"/>
        <v/>
      </c>
      <c r="BO12" s="129" t="str">
        <f t="shared" si="14"/>
        <v>||||</v>
      </c>
      <c r="BP12" s="120" t="str">
        <f t="shared" si="10"/>
        <v>Not Started</v>
      </c>
      <c r="BQ12" s="129">
        <f>VLOOKUP(A12,'PR Matrix'!A:B,2,FALSE)</f>
        <v>0</v>
      </c>
    </row>
    <row r="13" spans="1:75" s="130" customFormat="1" x14ac:dyDescent="0.2">
      <c r="A13" s="111" t="s">
        <v>109</v>
      </c>
      <c r="B13" s="96" t="s">
        <v>1675</v>
      </c>
      <c r="C13" s="96" t="s">
        <v>1675</v>
      </c>
      <c r="D13" s="76"/>
      <c r="E13" s="417"/>
      <c r="F13" s="446">
        <v>6207</v>
      </c>
      <c r="G13" s="447" t="s">
        <v>1986</v>
      </c>
      <c r="H13" s="448" t="str">
        <f>IF(AND(D13="",VLOOKUP(A13,'PR Matrix'!A:B,2,FALSE)=""),"N","Y")</f>
        <v>Y</v>
      </c>
      <c r="I13" s="394"/>
      <c r="J13" s="394"/>
      <c r="K13" s="393"/>
      <c r="L13" s="394"/>
      <c r="M13" s="395" t="s">
        <v>1677</v>
      </c>
      <c r="N13" s="395" t="s">
        <v>1677</v>
      </c>
      <c r="O13" s="395" t="s">
        <v>1677</v>
      </c>
      <c r="P13" s="395" t="s">
        <v>1677</v>
      </c>
      <c r="Q13" s="449"/>
      <c r="R13" s="450"/>
      <c r="S13" s="115" t="b">
        <f t="shared" si="11"/>
        <v>1</v>
      </c>
      <c r="T13" s="115" t="b">
        <f t="shared" si="12"/>
        <v>1</v>
      </c>
      <c r="U13" s="115" t="b">
        <f t="shared" si="13"/>
        <v>1</v>
      </c>
      <c r="V13" s="451">
        <v>1</v>
      </c>
      <c r="W13" s="452" t="s">
        <v>202</v>
      </c>
      <c r="X13" s="453" t="s">
        <v>2190</v>
      </c>
      <c r="Y13" s="454"/>
      <c r="Z13" s="455">
        <v>100</v>
      </c>
      <c r="AA13" s="455">
        <v>100</v>
      </c>
      <c r="AB13" s="455">
        <v>100</v>
      </c>
      <c r="AC13" s="455">
        <v>100</v>
      </c>
      <c r="AD13" s="456" t="s">
        <v>1677</v>
      </c>
      <c r="AE13" s="457"/>
      <c r="AF13" s="452" t="s">
        <v>202</v>
      </c>
      <c r="AG13" s="453" t="s">
        <v>2190</v>
      </c>
      <c r="AH13" s="454">
        <v>558</v>
      </c>
      <c r="AI13" s="455">
        <v>100</v>
      </c>
      <c r="AJ13" s="455">
        <v>100</v>
      </c>
      <c r="AK13" s="455">
        <v>100</v>
      </c>
      <c r="AL13" s="458"/>
      <c r="AM13" s="458"/>
      <c r="AN13" s="458"/>
      <c r="AO13" s="458"/>
      <c r="AP13" s="459">
        <v>100</v>
      </c>
      <c r="AQ13" s="460">
        <v>100</v>
      </c>
      <c r="AR13" s="456">
        <v>100</v>
      </c>
      <c r="AS13" s="458" t="s">
        <v>1677</v>
      </c>
      <c r="AT13" s="456" t="s">
        <v>1677</v>
      </c>
      <c r="AU13" s="461"/>
      <c r="AV13" s="452" t="s">
        <v>202</v>
      </c>
      <c r="AW13" s="462"/>
      <c r="AX13" s="398" t="s">
        <v>2190</v>
      </c>
      <c r="AY13" s="455">
        <v>100</v>
      </c>
      <c r="AZ13" s="455"/>
      <c r="BA13" s="455">
        <v>100</v>
      </c>
      <c r="BB13" s="455">
        <v>100</v>
      </c>
      <c r="BC13" s="458" t="s">
        <v>1677</v>
      </c>
      <c r="BD13" s="455">
        <v>100</v>
      </c>
      <c r="BE13" s="456" t="s">
        <v>1677</v>
      </c>
      <c r="BF13" s="461"/>
      <c r="BG13" s="496" t="str">
        <f t="shared" si="4"/>
        <v>PR</v>
      </c>
      <c r="BH13" s="497" t="str">
        <f t="shared" si="5"/>
        <v>SP</v>
      </c>
      <c r="BI13" s="428"/>
      <c r="BJ13" s="428"/>
      <c r="BK13" s="498" t="s">
        <v>2384</v>
      </c>
      <c r="BL13" s="455" t="str">
        <f t="shared" si="6"/>
        <v>Team Lead</v>
      </c>
      <c r="BM13" s="455" t="str">
        <f t="shared" si="7"/>
        <v>Team Lead</v>
      </c>
      <c r="BN13" s="455" t="str">
        <f t="shared" si="8"/>
        <v>Team Lead</v>
      </c>
      <c r="BO13" s="499" t="str">
        <f t="shared" si="14"/>
        <v>|Team Lead|Team Lead|Team Lead|</v>
      </c>
      <c r="BP13" s="120" t="str">
        <f t="shared" si="10"/>
        <v>Dev</v>
      </c>
      <c r="BQ13" s="129">
        <f>VLOOKUP(A13,'PR Matrix'!A:B,2,FALSE)</f>
        <v>6207</v>
      </c>
      <c r="BV13" s="130" t="s">
        <v>2122</v>
      </c>
      <c r="BW13" s="130" t="s">
        <v>2395</v>
      </c>
    </row>
    <row r="14" spans="1:75" s="130" customFormat="1" hidden="1" x14ac:dyDescent="0.2">
      <c r="A14" s="111" t="s">
        <v>110</v>
      </c>
      <c r="B14" s="96" t="s">
        <v>1675</v>
      </c>
      <c r="C14" s="96" t="s">
        <v>1677</v>
      </c>
      <c r="D14" s="76"/>
      <c r="E14" s="301"/>
      <c r="F14" s="320"/>
      <c r="G14" s="113" t="s">
        <v>1986</v>
      </c>
      <c r="H14" s="114" t="str">
        <f>IF(AND(D14="",VLOOKUP(A14,'PR Matrix'!A:B,2,FALSE)=""),"N","Y")</f>
        <v>N</v>
      </c>
      <c r="I14" s="115"/>
      <c r="J14" s="115"/>
      <c r="K14" s="114"/>
      <c r="L14" s="115"/>
      <c r="M14" s="93"/>
      <c r="N14" s="93"/>
      <c r="O14" s="93"/>
      <c r="P14" s="93"/>
      <c r="Q14" s="93"/>
      <c r="R14" s="116"/>
      <c r="S14" s="115" t="b">
        <f t="shared" si="11"/>
        <v>1</v>
      </c>
      <c r="T14" s="115" t="b">
        <f t="shared" si="12"/>
        <v>1</v>
      </c>
      <c r="U14" s="115" t="b">
        <f t="shared" si="13"/>
        <v>1</v>
      </c>
      <c r="V14" s="133"/>
      <c r="W14" s="117"/>
      <c r="X14" s="118"/>
      <c r="Y14" s="119"/>
      <c r="Z14" s="120"/>
      <c r="AA14" s="120"/>
      <c r="AB14" s="120"/>
      <c r="AC14" s="120"/>
      <c r="AD14" s="121"/>
      <c r="AE14" s="122"/>
      <c r="AF14" s="117"/>
      <c r="AG14" s="118"/>
      <c r="AH14" s="119">
        <v>560</v>
      </c>
      <c r="AI14" s="120"/>
      <c r="AJ14" s="120"/>
      <c r="AK14" s="120"/>
      <c r="AL14" s="123"/>
      <c r="AM14" s="123"/>
      <c r="AN14" s="123"/>
      <c r="AO14" s="123"/>
      <c r="AP14" s="124"/>
      <c r="AQ14" s="125"/>
      <c r="AR14" s="121"/>
      <c r="AS14" s="123"/>
      <c r="AT14" s="121"/>
      <c r="AU14" s="126"/>
      <c r="AV14" s="117"/>
      <c r="AW14" s="349"/>
      <c r="AX14" s="118"/>
      <c r="AY14" s="120"/>
      <c r="AZ14" s="120"/>
      <c r="BA14" s="120"/>
      <c r="BB14" s="120"/>
      <c r="BC14" s="123"/>
      <c r="BD14" s="120"/>
      <c r="BE14" s="121"/>
      <c r="BF14" s="126"/>
      <c r="BG14" s="297" t="str">
        <f t="shared" si="4"/>
        <v/>
      </c>
      <c r="BH14" s="298" t="str">
        <f t="shared" si="5"/>
        <v/>
      </c>
      <c r="BI14" s="127"/>
      <c r="BJ14" s="127"/>
      <c r="BK14" s="128"/>
      <c r="BL14" s="120" t="str">
        <f t="shared" si="6"/>
        <v/>
      </c>
      <c r="BM14" s="120" t="str">
        <f t="shared" si="7"/>
        <v/>
      </c>
      <c r="BN14" s="120" t="str">
        <f t="shared" si="8"/>
        <v/>
      </c>
      <c r="BO14" s="129" t="str">
        <f t="shared" si="14"/>
        <v>||||</v>
      </c>
      <c r="BP14" s="120" t="str">
        <f t="shared" si="10"/>
        <v>Not Started</v>
      </c>
      <c r="BQ14" s="129">
        <f>VLOOKUP(A14,'PR Matrix'!A:B,2,FALSE)</f>
        <v>0</v>
      </c>
    </row>
    <row r="15" spans="1:75" s="130" customFormat="1" hidden="1" x14ac:dyDescent="0.2">
      <c r="A15" s="111" t="s">
        <v>111</v>
      </c>
      <c r="B15" s="96" t="s">
        <v>1675</v>
      </c>
      <c r="C15" s="96" t="s">
        <v>1677</v>
      </c>
      <c r="D15" s="76"/>
      <c r="E15" s="311"/>
      <c r="F15" s="320"/>
      <c r="G15" s="113" t="s">
        <v>1986</v>
      </c>
      <c r="H15" s="114" t="str">
        <f>IF(AND(D15="",VLOOKUP(A15,'PR Matrix'!A:B,2,FALSE)=""),"N","Y")</f>
        <v>N</v>
      </c>
      <c r="I15" s="115"/>
      <c r="J15" s="115"/>
      <c r="K15" s="114"/>
      <c r="L15" s="115"/>
      <c r="M15" s="93"/>
      <c r="N15" s="93"/>
      <c r="O15" s="93"/>
      <c r="P15" s="93"/>
      <c r="Q15" s="93"/>
      <c r="R15" s="116"/>
      <c r="S15" s="115" t="b">
        <f t="shared" si="11"/>
        <v>1</v>
      </c>
      <c r="T15" s="115" t="b">
        <f t="shared" si="12"/>
        <v>1</v>
      </c>
      <c r="U15" s="115" t="b">
        <f t="shared" si="13"/>
        <v>1</v>
      </c>
      <c r="V15" s="115">
        <v>3</v>
      </c>
      <c r="W15" s="117"/>
      <c r="X15" s="118"/>
      <c r="Y15" s="119"/>
      <c r="Z15" s="120"/>
      <c r="AA15" s="120"/>
      <c r="AB15" s="120"/>
      <c r="AC15" s="120"/>
      <c r="AD15" s="121"/>
      <c r="AE15" s="122"/>
      <c r="AF15" s="117"/>
      <c r="AG15" s="118"/>
      <c r="AH15" s="119">
        <v>561</v>
      </c>
      <c r="AI15" s="120"/>
      <c r="AJ15" s="120"/>
      <c r="AK15" s="120"/>
      <c r="AL15" s="123"/>
      <c r="AM15" s="123"/>
      <c r="AN15" s="123"/>
      <c r="AO15" s="123"/>
      <c r="AP15" s="124"/>
      <c r="AQ15" s="125"/>
      <c r="AR15" s="121"/>
      <c r="AS15" s="123"/>
      <c r="AT15" s="121"/>
      <c r="AU15" s="126"/>
      <c r="AV15" s="117"/>
      <c r="AW15" s="349"/>
      <c r="AX15" s="118"/>
      <c r="AY15" s="120"/>
      <c r="AZ15" s="120"/>
      <c r="BA15" s="120"/>
      <c r="BB15" s="120"/>
      <c r="BC15" s="123"/>
      <c r="BD15" s="120"/>
      <c r="BE15" s="121"/>
      <c r="BF15" s="126"/>
      <c r="BG15" s="297" t="str">
        <f t="shared" si="4"/>
        <v/>
      </c>
      <c r="BH15" s="298" t="str">
        <f t="shared" si="5"/>
        <v/>
      </c>
      <c r="BI15" s="127"/>
      <c r="BJ15" s="127"/>
      <c r="BK15" s="128"/>
      <c r="BL15" s="120" t="str">
        <f t="shared" si="6"/>
        <v/>
      </c>
      <c r="BM15" s="120" t="str">
        <f t="shared" si="7"/>
        <v/>
      </c>
      <c r="BN15" s="120" t="str">
        <f t="shared" si="8"/>
        <v/>
      </c>
      <c r="BO15" s="129" t="str">
        <f t="shared" si="14"/>
        <v>||||</v>
      </c>
      <c r="BP15" s="120" t="str">
        <f t="shared" si="10"/>
        <v>Not Started</v>
      </c>
      <c r="BQ15" s="129">
        <f>VLOOKUP(A15,'PR Matrix'!A:B,2,FALSE)</f>
        <v>0</v>
      </c>
    </row>
    <row r="16" spans="1:75" s="130" customFormat="1" hidden="1" x14ac:dyDescent="0.2">
      <c r="A16" s="111" t="s">
        <v>112</v>
      </c>
      <c r="B16" s="96" t="s">
        <v>1675</v>
      </c>
      <c r="C16" s="96" t="s">
        <v>1677</v>
      </c>
      <c r="D16" s="76"/>
      <c r="E16" s="301"/>
      <c r="F16" s="320"/>
      <c r="G16" s="113" t="s">
        <v>1986</v>
      </c>
      <c r="H16" s="114" t="str">
        <f>IF(AND(D16="",VLOOKUP(A16,'PR Matrix'!A:B,2,FALSE)=""),"N","Y")</f>
        <v>N</v>
      </c>
      <c r="I16" s="133"/>
      <c r="J16" s="133"/>
      <c r="K16" s="134"/>
      <c r="L16" s="115"/>
      <c r="M16" s="93"/>
      <c r="N16" s="93"/>
      <c r="O16" s="93"/>
      <c r="P16" s="93" t="s">
        <v>1677</v>
      </c>
      <c r="Q16" s="93" t="s">
        <v>1677</v>
      </c>
      <c r="R16" s="116"/>
      <c r="S16" s="115" t="b">
        <f t="shared" si="11"/>
        <v>1</v>
      </c>
      <c r="T16" s="115" t="b">
        <f t="shared" si="12"/>
        <v>1</v>
      </c>
      <c r="U16" s="115" t="b">
        <f t="shared" si="13"/>
        <v>1</v>
      </c>
      <c r="V16" s="115"/>
      <c r="W16" s="117"/>
      <c r="X16" s="118"/>
      <c r="Y16" s="119">
        <v>2253</v>
      </c>
      <c r="Z16" s="120"/>
      <c r="AA16" s="120"/>
      <c r="AB16" s="120"/>
      <c r="AC16" s="120"/>
      <c r="AD16" s="121"/>
      <c r="AE16" s="122"/>
      <c r="AF16" s="117"/>
      <c r="AG16" s="118"/>
      <c r="AH16" s="119">
        <v>562</v>
      </c>
      <c r="AI16" s="120"/>
      <c r="AJ16" s="120"/>
      <c r="AK16" s="120"/>
      <c r="AL16" s="123"/>
      <c r="AM16" s="123"/>
      <c r="AN16" s="123"/>
      <c r="AO16" s="123"/>
      <c r="AP16" s="124"/>
      <c r="AQ16" s="125"/>
      <c r="AR16" s="121"/>
      <c r="AS16" s="123"/>
      <c r="AT16" s="121"/>
      <c r="AU16" s="126"/>
      <c r="AV16" s="117"/>
      <c r="AW16" s="349"/>
      <c r="AX16" s="118"/>
      <c r="AY16" s="120"/>
      <c r="AZ16" s="120"/>
      <c r="BA16" s="120"/>
      <c r="BB16" s="120"/>
      <c r="BC16" s="123"/>
      <c r="BD16" s="120"/>
      <c r="BE16" s="121"/>
      <c r="BF16" s="126"/>
      <c r="BG16" s="297" t="str">
        <f t="shared" si="4"/>
        <v/>
      </c>
      <c r="BH16" s="298" t="str">
        <f t="shared" si="5"/>
        <v/>
      </c>
      <c r="BI16" s="127"/>
      <c r="BJ16" s="127"/>
      <c r="BK16" s="128"/>
      <c r="BL16" s="120" t="str">
        <f t="shared" si="6"/>
        <v/>
      </c>
      <c r="BM16" s="120" t="str">
        <f t="shared" si="7"/>
        <v/>
      </c>
      <c r="BN16" s="120">
        <f t="shared" si="8"/>
        <v>0</v>
      </c>
      <c r="BO16" s="129" t="str">
        <f t="shared" si="14"/>
        <v>|||0|</v>
      </c>
      <c r="BP16" s="120" t="str">
        <f t="shared" si="10"/>
        <v>Incomplete</v>
      </c>
      <c r="BQ16" s="129">
        <f>VLOOKUP(A16,'PR Matrix'!A:B,2,FALSE)</f>
        <v>0</v>
      </c>
    </row>
    <row r="17" spans="1:75" s="130" customFormat="1" hidden="1" x14ac:dyDescent="0.2">
      <c r="A17" s="111" t="s">
        <v>1685</v>
      </c>
      <c r="B17" s="96" t="s">
        <v>1675</v>
      </c>
      <c r="C17" s="96" t="s">
        <v>1675</v>
      </c>
      <c r="D17" s="76"/>
      <c r="E17" s="314"/>
      <c r="F17" s="320"/>
      <c r="G17" s="113" t="s">
        <v>1986</v>
      </c>
      <c r="H17" s="114" t="str">
        <f>IF(AND(D17="",VLOOKUP(A17,'PR Matrix'!A:B,2,FALSE)=""),"N","Y")</f>
        <v>N</v>
      </c>
      <c r="I17" s="115"/>
      <c r="J17" s="115"/>
      <c r="K17" s="114"/>
      <c r="L17" s="115"/>
      <c r="M17" s="93"/>
      <c r="N17" s="93"/>
      <c r="O17" s="93"/>
      <c r="P17" s="93"/>
      <c r="Q17" s="93"/>
      <c r="R17" s="116"/>
      <c r="S17" s="115" t="b">
        <f t="shared" si="11"/>
        <v>1</v>
      </c>
      <c r="T17" s="115" t="b">
        <f t="shared" si="12"/>
        <v>1</v>
      </c>
      <c r="U17" s="115" t="b">
        <f t="shared" si="13"/>
        <v>1</v>
      </c>
      <c r="V17" s="133"/>
      <c r="W17" s="117"/>
      <c r="X17" s="118"/>
      <c r="Y17" s="119"/>
      <c r="Z17" s="120"/>
      <c r="AA17" s="120"/>
      <c r="AB17" s="120"/>
      <c r="AC17" s="120"/>
      <c r="AD17" s="121"/>
      <c r="AE17" s="122"/>
      <c r="AF17" s="117"/>
      <c r="AG17" s="118"/>
      <c r="AH17" s="119">
        <v>1849</v>
      </c>
      <c r="AI17" s="120"/>
      <c r="AJ17" s="120"/>
      <c r="AK17" s="120"/>
      <c r="AL17" s="123"/>
      <c r="AM17" s="123"/>
      <c r="AN17" s="123"/>
      <c r="AO17" s="123"/>
      <c r="AP17" s="124"/>
      <c r="AQ17" s="125"/>
      <c r="AR17" s="121"/>
      <c r="AS17" s="123"/>
      <c r="AT17" s="121"/>
      <c r="AU17" s="126"/>
      <c r="AV17" s="117"/>
      <c r="AW17" s="349"/>
      <c r="AX17" s="118"/>
      <c r="AY17" s="120"/>
      <c r="AZ17" s="120"/>
      <c r="BA17" s="120"/>
      <c r="BB17" s="120"/>
      <c r="BC17" s="123"/>
      <c r="BD17" s="120"/>
      <c r="BE17" s="121"/>
      <c r="BF17" s="126"/>
      <c r="BG17" s="297" t="str">
        <f t="shared" si="4"/>
        <v/>
      </c>
      <c r="BH17" s="298" t="str">
        <f t="shared" si="5"/>
        <v/>
      </c>
      <c r="BI17" s="127"/>
      <c r="BJ17" s="127"/>
      <c r="BK17" s="128"/>
      <c r="BL17" s="120" t="str">
        <f t="shared" si="6"/>
        <v/>
      </c>
      <c r="BM17" s="120" t="str">
        <f t="shared" si="7"/>
        <v/>
      </c>
      <c r="BN17" s="120" t="str">
        <f t="shared" si="8"/>
        <v/>
      </c>
      <c r="BO17" s="129" t="str">
        <f t="shared" si="14"/>
        <v>||||</v>
      </c>
      <c r="BP17" s="120" t="str">
        <f t="shared" si="10"/>
        <v>Not Started</v>
      </c>
      <c r="BQ17" s="129">
        <f>VLOOKUP(A17,'PR Matrix'!A:B,2,FALSE)</f>
        <v>0</v>
      </c>
    </row>
    <row r="18" spans="1:75" s="130" customFormat="1" hidden="1" x14ac:dyDescent="0.2">
      <c r="A18" s="111" t="s">
        <v>1459</v>
      </c>
      <c r="B18" s="96" t="s">
        <v>1675</v>
      </c>
      <c r="C18" s="96" t="s">
        <v>1677</v>
      </c>
      <c r="D18" s="76"/>
      <c r="E18" s="306"/>
      <c r="F18" s="320"/>
      <c r="G18" s="113" t="s">
        <v>1986</v>
      </c>
      <c r="H18" s="114" t="str">
        <f>IF(AND(D18="",VLOOKUP(A18,'PR Matrix'!A:B,2,FALSE)=""),"N","Y")</f>
        <v>N</v>
      </c>
      <c r="I18" s="133"/>
      <c r="J18" s="133"/>
      <c r="K18" s="134"/>
      <c r="L18" s="115"/>
      <c r="M18" s="93"/>
      <c r="N18" s="93"/>
      <c r="O18" s="93"/>
      <c r="P18" s="93"/>
      <c r="Q18" s="93"/>
      <c r="R18" s="116"/>
      <c r="S18" s="115" t="b">
        <f t="shared" si="11"/>
        <v>1</v>
      </c>
      <c r="T18" s="115" t="b">
        <f t="shared" si="12"/>
        <v>1</v>
      </c>
      <c r="U18" s="115" t="b">
        <f t="shared" si="13"/>
        <v>1</v>
      </c>
      <c r="V18" s="115"/>
      <c r="W18" s="117"/>
      <c r="X18" s="118"/>
      <c r="Y18" s="119"/>
      <c r="Z18" s="120"/>
      <c r="AA18" s="120"/>
      <c r="AB18" s="120"/>
      <c r="AC18" s="120"/>
      <c r="AD18" s="121"/>
      <c r="AE18" s="122"/>
      <c r="AF18" s="117"/>
      <c r="AG18" s="118"/>
      <c r="AH18" s="119">
        <v>1141</v>
      </c>
      <c r="AI18" s="120"/>
      <c r="AJ18" s="120"/>
      <c r="AK18" s="120"/>
      <c r="AL18" s="123"/>
      <c r="AM18" s="123"/>
      <c r="AN18" s="123"/>
      <c r="AO18" s="123"/>
      <c r="AP18" s="124"/>
      <c r="AQ18" s="125"/>
      <c r="AR18" s="121"/>
      <c r="AS18" s="123"/>
      <c r="AT18" s="121"/>
      <c r="AU18" s="126"/>
      <c r="AV18" s="117"/>
      <c r="AW18" s="349"/>
      <c r="AX18" s="118"/>
      <c r="AY18" s="120"/>
      <c r="AZ18" s="120"/>
      <c r="BA18" s="120"/>
      <c r="BB18" s="120"/>
      <c r="BC18" s="123"/>
      <c r="BD18" s="120"/>
      <c r="BE18" s="121"/>
      <c r="BF18" s="126"/>
      <c r="BG18" s="297" t="str">
        <f t="shared" si="4"/>
        <v/>
      </c>
      <c r="BH18" s="298" t="str">
        <f t="shared" si="5"/>
        <v/>
      </c>
      <c r="BI18" s="127"/>
      <c r="BJ18" s="127"/>
      <c r="BK18" s="128"/>
      <c r="BL18" s="120" t="str">
        <f t="shared" si="6"/>
        <v/>
      </c>
      <c r="BM18" s="120" t="str">
        <f t="shared" si="7"/>
        <v/>
      </c>
      <c r="BN18" s="120" t="str">
        <f t="shared" si="8"/>
        <v/>
      </c>
      <c r="BO18" s="129" t="str">
        <f t="shared" si="14"/>
        <v>||||</v>
      </c>
      <c r="BP18" s="120" t="str">
        <f t="shared" si="10"/>
        <v>Not Started</v>
      </c>
      <c r="BQ18" s="129">
        <f>VLOOKUP(A18,'PR Matrix'!A:B,2,FALSE)</f>
        <v>0</v>
      </c>
    </row>
    <row r="19" spans="1:75" s="130" customFormat="1" hidden="1" x14ac:dyDescent="0.2">
      <c r="A19" s="111" t="s">
        <v>1687</v>
      </c>
      <c r="B19" s="96" t="s">
        <v>1675</v>
      </c>
      <c r="C19" s="96" t="s">
        <v>1675</v>
      </c>
      <c r="D19" s="76"/>
      <c r="E19" s="301"/>
      <c r="F19" s="320"/>
      <c r="G19" s="113" t="s">
        <v>1986</v>
      </c>
      <c r="H19" s="114" t="str">
        <f>IF(AND(D19="",VLOOKUP(A19,'PR Matrix'!A:B,2,FALSE)=""),"N","Y")</f>
        <v>N</v>
      </c>
      <c r="I19" s="133"/>
      <c r="J19" s="133"/>
      <c r="K19" s="134"/>
      <c r="L19" s="115"/>
      <c r="M19" s="93"/>
      <c r="N19" s="93"/>
      <c r="O19" s="93"/>
      <c r="P19" s="93"/>
      <c r="Q19" s="93"/>
      <c r="R19" s="116"/>
      <c r="S19" s="115" t="b">
        <f t="shared" si="11"/>
        <v>1</v>
      </c>
      <c r="T19" s="115" t="b">
        <f t="shared" si="12"/>
        <v>1</v>
      </c>
      <c r="U19" s="115" t="b">
        <f t="shared" si="13"/>
        <v>1</v>
      </c>
      <c r="V19" s="115"/>
      <c r="W19" s="117"/>
      <c r="X19" s="118"/>
      <c r="Y19" s="119">
        <v>2257</v>
      </c>
      <c r="Z19" s="120"/>
      <c r="AA19" s="120"/>
      <c r="AB19" s="120"/>
      <c r="AC19" s="120"/>
      <c r="AD19" s="121"/>
      <c r="AE19" s="122"/>
      <c r="AF19" s="117"/>
      <c r="AG19" s="118"/>
      <c r="AH19" s="119">
        <v>1603</v>
      </c>
      <c r="AI19" s="120"/>
      <c r="AJ19" s="120"/>
      <c r="AK19" s="120"/>
      <c r="AL19" s="123"/>
      <c r="AM19" s="123"/>
      <c r="AN19" s="123"/>
      <c r="AO19" s="123"/>
      <c r="AP19" s="124"/>
      <c r="AQ19" s="125"/>
      <c r="AR19" s="121"/>
      <c r="AS19" s="123"/>
      <c r="AT19" s="121"/>
      <c r="AU19" s="126"/>
      <c r="AV19" s="117"/>
      <c r="AW19" s="349"/>
      <c r="AX19" s="118"/>
      <c r="AY19" s="120"/>
      <c r="AZ19" s="120"/>
      <c r="BA19" s="120"/>
      <c r="BB19" s="120"/>
      <c r="BC19" s="123"/>
      <c r="BD19" s="120"/>
      <c r="BE19" s="121"/>
      <c r="BF19" s="126"/>
      <c r="BG19" s="297" t="str">
        <f t="shared" si="4"/>
        <v/>
      </c>
      <c r="BH19" s="298" t="str">
        <f t="shared" si="5"/>
        <v/>
      </c>
      <c r="BI19" s="127"/>
      <c r="BJ19" s="127"/>
      <c r="BK19" s="128" t="s">
        <v>2316</v>
      </c>
      <c r="BL19" s="120" t="str">
        <f t="shared" si="6"/>
        <v/>
      </c>
      <c r="BM19" s="120" t="str">
        <f t="shared" si="7"/>
        <v/>
      </c>
      <c r="BN19" s="120" t="str">
        <f t="shared" si="8"/>
        <v/>
      </c>
      <c r="BO19" s="129" t="str">
        <f t="shared" si="14"/>
        <v>||||</v>
      </c>
      <c r="BP19" s="120" t="str">
        <f t="shared" si="10"/>
        <v>Not Started</v>
      </c>
      <c r="BQ19" s="129">
        <f>VLOOKUP(A19,'PR Matrix'!A:B,2,FALSE)</f>
        <v>0</v>
      </c>
    </row>
    <row r="20" spans="1:75" s="130" customFormat="1" hidden="1" x14ac:dyDescent="0.2">
      <c r="A20" s="111" t="s">
        <v>1688</v>
      </c>
      <c r="B20" s="96" t="s">
        <v>1675</v>
      </c>
      <c r="C20" s="96" t="s">
        <v>1677</v>
      </c>
      <c r="D20" s="76"/>
      <c r="E20" s="306"/>
      <c r="F20" s="320"/>
      <c r="G20" s="113" t="s">
        <v>1986</v>
      </c>
      <c r="H20" s="114" t="str">
        <f>IF(AND(D20="",VLOOKUP(A20,'PR Matrix'!A:B,2,FALSE)=""),"N","Y")</f>
        <v>N</v>
      </c>
      <c r="I20" s="133"/>
      <c r="J20" s="133"/>
      <c r="K20" s="134"/>
      <c r="L20" s="115"/>
      <c r="M20" s="93"/>
      <c r="N20" s="93"/>
      <c r="O20" s="93"/>
      <c r="P20" s="93"/>
      <c r="Q20" s="93"/>
      <c r="R20" s="116"/>
      <c r="S20" s="115" t="b">
        <f t="shared" si="11"/>
        <v>1</v>
      </c>
      <c r="T20" s="115" t="b">
        <f t="shared" si="12"/>
        <v>1</v>
      </c>
      <c r="U20" s="115" t="b">
        <f t="shared" si="13"/>
        <v>1</v>
      </c>
      <c r="V20" s="115"/>
      <c r="W20" s="117"/>
      <c r="X20" s="118"/>
      <c r="Y20" s="119"/>
      <c r="Z20" s="120"/>
      <c r="AA20" s="120"/>
      <c r="AB20" s="120"/>
      <c r="AC20" s="120"/>
      <c r="AD20" s="121"/>
      <c r="AE20" s="122"/>
      <c r="AF20" s="117"/>
      <c r="AG20" s="118"/>
      <c r="AH20" s="119">
        <v>1565</v>
      </c>
      <c r="AI20" s="120"/>
      <c r="AJ20" s="120"/>
      <c r="AK20" s="120"/>
      <c r="AL20" s="123"/>
      <c r="AM20" s="123"/>
      <c r="AN20" s="123"/>
      <c r="AO20" s="123"/>
      <c r="AP20" s="124"/>
      <c r="AQ20" s="125"/>
      <c r="AR20" s="121"/>
      <c r="AS20" s="123"/>
      <c r="AT20" s="121"/>
      <c r="AU20" s="126"/>
      <c r="AV20" s="117"/>
      <c r="AW20" s="349"/>
      <c r="AX20" s="118"/>
      <c r="AY20" s="120"/>
      <c r="AZ20" s="120"/>
      <c r="BA20" s="120"/>
      <c r="BB20" s="120"/>
      <c r="BC20" s="123"/>
      <c r="BD20" s="120"/>
      <c r="BE20" s="121"/>
      <c r="BF20" s="126"/>
      <c r="BG20" s="297" t="str">
        <f t="shared" si="4"/>
        <v/>
      </c>
      <c r="BH20" s="298" t="str">
        <f t="shared" si="5"/>
        <v/>
      </c>
      <c r="BI20" s="127"/>
      <c r="BJ20" s="127"/>
      <c r="BK20" s="128"/>
      <c r="BL20" s="120" t="str">
        <f t="shared" si="6"/>
        <v/>
      </c>
      <c r="BM20" s="120" t="str">
        <f t="shared" si="7"/>
        <v/>
      </c>
      <c r="BN20" s="120" t="str">
        <f t="shared" si="8"/>
        <v/>
      </c>
      <c r="BO20" s="129" t="str">
        <f t="shared" si="14"/>
        <v>||||</v>
      </c>
      <c r="BP20" s="120" t="str">
        <f t="shared" si="10"/>
        <v>Not Started</v>
      </c>
      <c r="BQ20" s="129">
        <f>VLOOKUP(A20,'PR Matrix'!A:B,2,FALSE)</f>
        <v>0</v>
      </c>
    </row>
    <row r="21" spans="1:75" s="130" customFormat="1" x14ac:dyDescent="0.2">
      <c r="A21" s="111" t="s">
        <v>1689</v>
      </c>
      <c r="B21" s="96" t="s">
        <v>1675</v>
      </c>
      <c r="C21" s="96" t="s">
        <v>1675</v>
      </c>
      <c r="D21" s="76"/>
      <c r="E21" s="336"/>
      <c r="F21" s="463" t="s">
        <v>2365</v>
      </c>
      <c r="G21" s="447" t="s">
        <v>1986</v>
      </c>
      <c r="H21" s="448" t="str">
        <f>IF(AND(D21="",VLOOKUP(A21,'PR Matrix'!A:B,2,FALSE)=""),"N","Y")</f>
        <v>Y</v>
      </c>
      <c r="I21" s="394"/>
      <c r="J21" s="394"/>
      <c r="K21" s="393"/>
      <c r="L21" s="394"/>
      <c r="M21" s="395"/>
      <c r="N21" s="395"/>
      <c r="O21" s="395"/>
      <c r="P21" s="395" t="s">
        <v>1677</v>
      </c>
      <c r="Q21" s="449"/>
      <c r="R21" s="450"/>
      <c r="S21" s="115" t="b">
        <f t="shared" si="11"/>
        <v>1</v>
      </c>
      <c r="T21" s="115" t="b">
        <f t="shared" si="12"/>
        <v>1</v>
      </c>
      <c r="U21" s="115" t="b">
        <f t="shared" si="13"/>
        <v>1</v>
      </c>
      <c r="V21" s="451">
        <v>2</v>
      </c>
      <c r="W21" s="452"/>
      <c r="X21" s="453"/>
      <c r="Y21" s="454" t="s">
        <v>1678</v>
      </c>
      <c r="Z21" s="455"/>
      <c r="AA21" s="455"/>
      <c r="AB21" s="455"/>
      <c r="AC21" s="455"/>
      <c r="AD21" s="456"/>
      <c r="AE21" s="457"/>
      <c r="AF21" s="452"/>
      <c r="AG21" s="453"/>
      <c r="AH21" s="454" t="s">
        <v>1678</v>
      </c>
      <c r="AI21" s="455"/>
      <c r="AJ21" s="455"/>
      <c r="AK21" s="455"/>
      <c r="AL21" s="458"/>
      <c r="AM21" s="458"/>
      <c r="AN21" s="458"/>
      <c r="AO21" s="458"/>
      <c r="AP21" s="459"/>
      <c r="AQ21" s="460"/>
      <c r="AR21" s="456"/>
      <c r="AS21" s="458"/>
      <c r="AT21" s="456"/>
      <c r="AU21" s="461"/>
      <c r="AV21" s="452" t="s">
        <v>2341</v>
      </c>
      <c r="AW21" s="462"/>
      <c r="AX21" s="398" t="s">
        <v>2190</v>
      </c>
      <c r="AY21" s="455">
        <v>100</v>
      </c>
      <c r="AZ21" s="455"/>
      <c r="BA21" s="455">
        <v>100</v>
      </c>
      <c r="BB21" s="455">
        <v>100</v>
      </c>
      <c r="BC21" s="455" t="s">
        <v>1677</v>
      </c>
      <c r="BD21" s="455">
        <v>100</v>
      </c>
      <c r="BE21" s="456" t="s">
        <v>1677</v>
      </c>
      <c r="BF21" s="461"/>
      <c r="BG21" s="496" t="str">
        <f t="shared" si="4"/>
        <v>AU</v>
      </c>
      <c r="BH21" s="497" t="str">
        <f t="shared" si="5"/>
        <v>SP</v>
      </c>
      <c r="BI21" s="428"/>
      <c r="BJ21" s="428"/>
      <c r="BK21" s="500" t="s">
        <v>2384</v>
      </c>
      <c r="BL21" s="455" t="str">
        <f t="shared" si="6"/>
        <v/>
      </c>
      <c r="BM21" s="455" t="str">
        <f t="shared" si="7"/>
        <v/>
      </c>
      <c r="BN21" s="455" t="str">
        <f t="shared" si="8"/>
        <v>Team Lead</v>
      </c>
      <c r="BO21" s="499" t="str">
        <f t="shared" si="14"/>
        <v>|||Team Lead|</v>
      </c>
      <c r="BP21" s="120" t="str">
        <f t="shared" si="10"/>
        <v>Dev</v>
      </c>
      <c r="BQ21" s="129" t="str">
        <f>VLOOKUP(A21,'PR Matrix'!A:B,2,FALSE)</f>
        <v>6275, 6247</v>
      </c>
      <c r="BV21" s="130" t="s">
        <v>2228</v>
      </c>
      <c r="BW21" s="130" t="s">
        <v>2395</v>
      </c>
    </row>
    <row r="22" spans="1:75" s="130" customFormat="1" hidden="1" x14ac:dyDescent="0.2">
      <c r="A22" s="111" t="s">
        <v>1690</v>
      </c>
      <c r="B22" s="96" t="s">
        <v>1675</v>
      </c>
      <c r="C22" s="96" t="s">
        <v>1677</v>
      </c>
      <c r="D22" s="76"/>
      <c r="E22" s="306"/>
      <c r="F22" s="320"/>
      <c r="G22" s="113" t="s">
        <v>1986</v>
      </c>
      <c r="H22" s="114" t="str">
        <f>IF(AND(D22="",VLOOKUP(A22,'PR Matrix'!A:B,2,FALSE)=""),"N","Y")</f>
        <v>N</v>
      </c>
      <c r="I22" s="115"/>
      <c r="J22" s="115"/>
      <c r="K22" s="114"/>
      <c r="L22" s="115"/>
      <c r="M22" s="93"/>
      <c r="N22" s="93"/>
      <c r="O22" s="93"/>
      <c r="P22" s="93"/>
      <c r="Q22" s="93"/>
      <c r="R22" s="116"/>
      <c r="S22" s="115" t="b">
        <f t="shared" si="11"/>
        <v>1</v>
      </c>
      <c r="T22" s="115" t="b">
        <f t="shared" si="12"/>
        <v>1</v>
      </c>
      <c r="U22" s="115" t="b">
        <f t="shared" si="13"/>
        <v>1</v>
      </c>
      <c r="V22" s="133"/>
      <c r="W22" s="117"/>
      <c r="X22" s="118"/>
      <c r="Y22" s="119"/>
      <c r="Z22" s="120"/>
      <c r="AA22" s="120"/>
      <c r="AB22" s="120"/>
      <c r="AC22" s="120"/>
      <c r="AD22" s="121"/>
      <c r="AE22" s="122"/>
      <c r="AF22" s="117"/>
      <c r="AG22" s="118"/>
      <c r="AH22" s="119">
        <v>802</v>
      </c>
      <c r="AI22" s="120"/>
      <c r="AJ22" s="120"/>
      <c r="AK22" s="120"/>
      <c r="AL22" s="123"/>
      <c r="AM22" s="123"/>
      <c r="AN22" s="123"/>
      <c r="AO22" s="123"/>
      <c r="AP22" s="124"/>
      <c r="AQ22" s="125"/>
      <c r="AR22" s="121"/>
      <c r="AS22" s="123"/>
      <c r="AT22" s="121"/>
      <c r="AU22" s="126"/>
      <c r="AV22" s="117"/>
      <c r="AW22" s="349"/>
      <c r="AX22" s="118"/>
      <c r="AY22" s="120"/>
      <c r="AZ22" s="120"/>
      <c r="BA22" s="120"/>
      <c r="BB22" s="120"/>
      <c r="BC22" s="123"/>
      <c r="BD22" s="120"/>
      <c r="BE22" s="121"/>
      <c r="BF22" s="126"/>
      <c r="BG22" s="297" t="str">
        <f t="shared" si="4"/>
        <v/>
      </c>
      <c r="BH22" s="298" t="str">
        <f t="shared" si="5"/>
        <v/>
      </c>
      <c r="BI22" s="127"/>
      <c r="BJ22" s="127"/>
      <c r="BK22" s="128"/>
      <c r="BL22" s="120" t="str">
        <f t="shared" si="6"/>
        <v/>
      </c>
      <c r="BM22" s="120" t="str">
        <f t="shared" si="7"/>
        <v/>
      </c>
      <c r="BN22" s="120" t="str">
        <f t="shared" si="8"/>
        <v/>
      </c>
      <c r="BO22" s="129" t="str">
        <f t="shared" si="14"/>
        <v>||||</v>
      </c>
      <c r="BP22" s="120" t="str">
        <f t="shared" si="10"/>
        <v>Not Started</v>
      </c>
      <c r="BQ22" s="129">
        <f>VLOOKUP(A22,'PR Matrix'!A:B,2,FALSE)</f>
        <v>0</v>
      </c>
    </row>
    <row r="23" spans="1:75" s="130" customFormat="1" hidden="1" x14ac:dyDescent="0.2">
      <c r="A23" s="111" t="s">
        <v>2136</v>
      </c>
      <c r="B23" s="96" t="s">
        <v>1675</v>
      </c>
      <c r="C23" s="96" t="s">
        <v>1675</v>
      </c>
      <c r="D23" s="76"/>
      <c r="E23" s="306"/>
      <c r="F23" s="320"/>
      <c r="G23" s="113" t="s">
        <v>1986</v>
      </c>
      <c r="H23" s="114" t="str">
        <f>IF(AND(D23="",VLOOKUP(A23,'PR Matrix'!A:B,2,FALSE)=""),"N","Y")</f>
        <v>N</v>
      </c>
      <c r="I23" s="115"/>
      <c r="J23" s="115"/>
      <c r="K23" s="114"/>
      <c r="L23" s="115"/>
      <c r="M23" s="93"/>
      <c r="N23" s="93"/>
      <c r="O23" s="93"/>
      <c r="P23" s="93"/>
      <c r="Q23" s="93"/>
      <c r="R23" s="116"/>
      <c r="S23" s="115" t="b">
        <f>IF($G$3="",OR($E$3="",NOT(ISERROR(FIND(LOWER($E$3),LOWER(W23)))),NOT(ISERROR(FIND(LOWER($E$3),LOWER(AF23)))),NOT(ISERROR(FIND(LOWER($E$3),LOWER(AV23))))),OR(NOT(ISERROR(FIND(LOWER($G$3),LOWER(W23)))),NOT(ISERROR(FIND(LOWER($G$3),LOWER(AF23)))),NOT(ISERROR(FIND(LOWER($G$3),LOWER(AV23))))))</f>
        <v>1</v>
      </c>
      <c r="T23" s="115" t="b">
        <f>IF($G$3="",OR($F$3="",NOT(ISERROR(FIND(LOWER($F$3),LOWER(X23)))),NOT(ISERROR(FIND(LOWER($F$3),LOWER(AG23)))),NOT(ISERROR(FIND(LOWER($F$3),LOWER(AX23))))),OR(NOT(ISERROR(FIND(LOWER($G$3),LOWER(X23)))),NOT(ISERROR(FIND(LOWER($G$3),LOWER(AG23)))),NOT(ISERROR(FIND(LOWER($G$3),LOWER(AX23))))))</f>
        <v>1</v>
      </c>
      <c r="U23" s="115" t="b">
        <f>IF(COUNTA($E$3:$F$3)=0,OR($G$3="",S23,T23),AND(S23,T23))</f>
        <v>1</v>
      </c>
      <c r="V23" s="133"/>
      <c r="W23" s="117"/>
      <c r="X23" s="118"/>
      <c r="Y23" s="119"/>
      <c r="Z23" s="120"/>
      <c r="AA23" s="120"/>
      <c r="AB23" s="120"/>
      <c r="AC23" s="120"/>
      <c r="AD23" s="121"/>
      <c r="AE23" s="122"/>
      <c r="AF23" s="117"/>
      <c r="AG23" s="118"/>
      <c r="AH23" s="119">
        <v>802</v>
      </c>
      <c r="AI23" s="120"/>
      <c r="AJ23" s="120"/>
      <c r="AK23" s="120"/>
      <c r="AL23" s="123"/>
      <c r="AM23" s="123"/>
      <c r="AN23" s="123"/>
      <c r="AO23" s="123"/>
      <c r="AP23" s="124"/>
      <c r="AQ23" s="125"/>
      <c r="AR23" s="121"/>
      <c r="AS23" s="123"/>
      <c r="AT23" s="121"/>
      <c r="AU23" s="126"/>
      <c r="AV23" s="117"/>
      <c r="AW23" s="349"/>
      <c r="AX23" s="118"/>
      <c r="AY23" s="120"/>
      <c r="AZ23" s="120"/>
      <c r="BA23" s="120"/>
      <c r="BB23" s="120"/>
      <c r="BC23" s="123"/>
      <c r="BD23" s="120"/>
      <c r="BE23" s="121"/>
      <c r="BF23" s="126"/>
      <c r="BG23" s="297" t="str">
        <f t="shared" si="4"/>
        <v/>
      </c>
      <c r="BH23" s="298" t="str">
        <f t="shared" si="5"/>
        <v/>
      </c>
      <c r="BI23" s="127"/>
      <c r="BJ23" s="127"/>
      <c r="BK23" s="128"/>
      <c r="BL23" s="120" t="str">
        <f t="shared" si="6"/>
        <v/>
      </c>
      <c r="BM23" s="120" t="str">
        <f t="shared" si="7"/>
        <v/>
      </c>
      <c r="BN23" s="120" t="str">
        <f t="shared" si="8"/>
        <v/>
      </c>
      <c r="BO23" s="129" t="str">
        <f t="shared" si="14"/>
        <v>||||</v>
      </c>
      <c r="BP23" s="120" t="str">
        <f t="shared" si="10"/>
        <v>Not Started</v>
      </c>
      <c r="BQ23" s="129">
        <f>VLOOKUP(A23,'PR Matrix'!A:B,2,FALSE)</f>
        <v>0</v>
      </c>
    </row>
    <row r="24" spans="1:75" s="130" customFormat="1" hidden="1" x14ac:dyDescent="0.2">
      <c r="A24" s="111" t="s">
        <v>983</v>
      </c>
      <c r="B24" s="96" t="s">
        <v>1675</v>
      </c>
      <c r="C24" s="96" t="s">
        <v>1677</v>
      </c>
      <c r="D24" s="76"/>
      <c r="E24" s="306"/>
      <c r="F24" s="320"/>
      <c r="G24" s="113" t="s">
        <v>1986</v>
      </c>
      <c r="H24" s="114" t="str">
        <f>IF(AND(D24="",VLOOKUP(A24,'PR Matrix'!A:B,2,FALSE)=""),"N","Y")</f>
        <v>N</v>
      </c>
      <c r="I24" s="115"/>
      <c r="J24" s="115"/>
      <c r="K24" s="114"/>
      <c r="L24" s="115"/>
      <c r="M24" s="93"/>
      <c r="N24" s="93"/>
      <c r="O24" s="93"/>
      <c r="P24" s="93"/>
      <c r="Q24" s="93"/>
      <c r="R24" s="116"/>
      <c r="S24" s="115" t="b">
        <f t="shared" si="11"/>
        <v>1</v>
      </c>
      <c r="T24" s="115" t="b">
        <f t="shared" si="12"/>
        <v>1</v>
      </c>
      <c r="U24" s="115" t="b">
        <f t="shared" si="13"/>
        <v>1</v>
      </c>
      <c r="V24" s="115"/>
      <c r="W24" s="117"/>
      <c r="X24" s="118"/>
      <c r="Y24" s="119"/>
      <c r="Z24" s="120"/>
      <c r="AA24" s="120"/>
      <c r="AB24" s="120"/>
      <c r="AC24" s="120"/>
      <c r="AD24" s="121"/>
      <c r="AE24" s="122"/>
      <c r="AF24" s="117"/>
      <c r="AG24" s="118"/>
      <c r="AH24" s="119">
        <v>595</v>
      </c>
      <c r="AI24" s="120"/>
      <c r="AJ24" s="120"/>
      <c r="AK24" s="120"/>
      <c r="AL24" s="123"/>
      <c r="AM24" s="123"/>
      <c r="AN24" s="123"/>
      <c r="AO24" s="123"/>
      <c r="AP24" s="124"/>
      <c r="AQ24" s="125"/>
      <c r="AR24" s="121"/>
      <c r="AS24" s="123"/>
      <c r="AT24" s="121"/>
      <c r="AU24" s="126"/>
      <c r="AV24" s="117"/>
      <c r="AW24" s="349"/>
      <c r="AX24" s="118"/>
      <c r="AY24" s="120"/>
      <c r="AZ24" s="120"/>
      <c r="BA24" s="120"/>
      <c r="BB24" s="120"/>
      <c r="BC24" s="123"/>
      <c r="BD24" s="120"/>
      <c r="BE24" s="121"/>
      <c r="BF24" s="126"/>
      <c r="BG24" s="297" t="str">
        <f t="shared" si="4"/>
        <v/>
      </c>
      <c r="BH24" s="298" t="str">
        <f t="shared" si="5"/>
        <v/>
      </c>
      <c r="BI24" s="127"/>
      <c r="BJ24" s="127"/>
      <c r="BK24" s="128"/>
      <c r="BL24" s="120" t="str">
        <f t="shared" si="6"/>
        <v/>
      </c>
      <c r="BM24" s="120" t="str">
        <f t="shared" si="7"/>
        <v/>
      </c>
      <c r="BN24" s="120" t="str">
        <f t="shared" si="8"/>
        <v/>
      </c>
      <c r="BO24" s="129" t="str">
        <f t="shared" si="14"/>
        <v>||||</v>
      </c>
      <c r="BP24" s="120" t="str">
        <f t="shared" si="10"/>
        <v>Not Started</v>
      </c>
      <c r="BQ24" s="129">
        <f>VLOOKUP(A24,'PR Matrix'!A:B,2,FALSE)</f>
        <v>0</v>
      </c>
    </row>
    <row r="25" spans="1:75" s="130" customFormat="1" hidden="1" x14ac:dyDescent="0.2">
      <c r="A25" s="111" t="s">
        <v>1691</v>
      </c>
      <c r="B25" s="96" t="s">
        <v>1675</v>
      </c>
      <c r="C25" s="96" t="s">
        <v>1677</v>
      </c>
      <c r="D25" s="76"/>
      <c r="E25" s="306"/>
      <c r="F25" s="320"/>
      <c r="G25" s="113" t="s">
        <v>1986</v>
      </c>
      <c r="H25" s="114" t="str">
        <f>IF(AND(D25="",VLOOKUP(A25,'PR Matrix'!A:B,2,FALSE)=""),"N","Y")</f>
        <v>N</v>
      </c>
      <c r="I25" s="115"/>
      <c r="J25" s="115"/>
      <c r="K25" s="114"/>
      <c r="L25" s="115"/>
      <c r="M25" s="93"/>
      <c r="N25" s="93"/>
      <c r="O25" s="93"/>
      <c r="P25" s="93"/>
      <c r="Q25" s="93"/>
      <c r="R25" s="116"/>
      <c r="S25" s="115" t="b">
        <f t="shared" si="11"/>
        <v>1</v>
      </c>
      <c r="T25" s="115" t="b">
        <f t="shared" si="12"/>
        <v>1</v>
      </c>
      <c r="U25" s="115" t="b">
        <f t="shared" si="13"/>
        <v>1</v>
      </c>
      <c r="V25" s="115"/>
      <c r="W25" s="117"/>
      <c r="X25" s="118"/>
      <c r="Y25" s="119"/>
      <c r="Z25" s="120"/>
      <c r="AA25" s="120"/>
      <c r="AB25" s="120"/>
      <c r="AC25" s="120"/>
      <c r="AD25" s="121"/>
      <c r="AE25" s="122"/>
      <c r="AF25" s="117"/>
      <c r="AG25" s="118"/>
      <c r="AH25" s="119">
        <v>665</v>
      </c>
      <c r="AI25" s="120"/>
      <c r="AJ25" s="120"/>
      <c r="AK25" s="120"/>
      <c r="AL25" s="123"/>
      <c r="AM25" s="123"/>
      <c r="AN25" s="123"/>
      <c r="AO25" s="123"/>
      <c r="AP25" s="124"/>
      <c r="AQ25" s="125"/>
      <c r="AR25" s="121"/>
      <c r="AS25" s="123"/>
      <c r="AT25" s="121"/>
      <c r="AU25" s="126"/>
      <c r="AV25" s="117"/>
      <c r="AW25" s="349"/>
      <c r="AX25" s="118"/>
      <c r="AY25" s="120"/>
      <c r="AZ25" s="120"/>
      <c r="BA25" s="120"/>
      <c r="BB25" s="120"/>
      <c r="BC25" s="123"/>
      <c r="BD25" s="120"/>
      <c r="BE25" s="121"/>
      <c r="BF25" s="126"/>
      <c r="BG25" s="297" t="str">
        <f t="shared" si="4"/>
        <v/>
      </c>
      <c r="BH25" s="298" t="str">
        <f t="shared" si="5"/>
        <v/>
      </c>
      <c r="BI25" s="127"/>
      <c r="BJ25" s="127"/>
      <c r="BK25" s="128"/>
      <c r="BL25" s="120" t="str">
        <f t="shared" si="6"/>
        <v/>
      </c>
      <c r="BM25" s="120" t="str">
        <f t="shared" si="7"/>
        <v/>
      </c>
      <c r="BN25" s="120" t="str">
        <f t="shared" si="8"/>
        <v/>
      </c>
      <c r="BO25" s="129" t="str">
        <f t="shared" si="14"/>
        <v>||||</v>
      </c>
      <c r="BP25" s="120" t="str">
        <f t="shared" si="10"/>
        <v>Not Started</v>
      </c>
      <c r="BQ25" s="129">
        <f>VLOOKUP(A25,'PR Matrix'!A:B,2,FALSE)</f>
        <v>0</v>
      </c>
    </row>
    <row r="26" spans="1:75" s="130" customFormat="1" hidden="1" x14ac:dyDescent="0.2">
      <c r="A26" s="111" t="s">
        <v>1692</v>
      </c>
      <c r="B26" s="96" t="s">
        <v>1675</v>
      </c>
      <c r="C26" s="96" t="s">
        <v>1677</v>
      </c>
      <c r="D26" s="76"/>
      <c r="E26" s="301"/>
      <c r="F26" s="320"/>
      <c r="G26" s="113" t="s">
        <v>1986</v>
      </c>
      <c r="H26" s="114" t="str">
        <f>IF(AND(D26="",VLOOKUP(A26,'PR Matrix'!A:B,2,FALSE)=""),"N","Y")</f>
        <v>N</v>
      </c>
      <c r="I26" s="115"/>
      <c r="J26" s="115"/>
      <c r="K26" s="114"/>
      <c r="L26" s="115"/>
      <c r="M26" s="93"/>
      <c r="N26" s="93"/>
      <c r="O26" s="93"/>
      <c r="P26" s="93"/>
      <c r="Q26" s="93"/>
      <c r="R26" s="116"/>
      <c r="S26" s="115" t="b">
        <f t="shared" si="11"/>
        <v>1</v>
      </c>
      <c r="T26" s="115" t="b">
        <f t="shared" si="12"/>
        <v>1</v>
      </c>
      <c r="U26" s="115" t="b">
        <f t="shared" si="13"/>
        <v>1</v>
      </c>
      <c r="V26" s="115"/>
      <c r="W26" s="117"/>
      <c r="X26" s="118"/>
      <c r="Y26" s="119"/>
      <c r="Z26" s="120"/>
      <c r="AA26" s="120"/>
      <c r="AB26" s="120"/>
      <c r="AC26" s="120"/>
      <c r="AD26" s="121"/>
      <c r="AE26" s="122"/>
      <c r="AF26" s="117"/>
      <c r="AG26" s="118"/>
      <c r="AH26" s="119">
        <v>1504</v>
      </c>
      <c r="AI26" s="120"/>
      <c r="AJ26" s="120"/>
      <c r="AK26" s="120"/>
      <c r="AL26" s="123"/>
      <c r="AM26" s="123"/>
      <c r="AN26" s="123"/>
      <c r="AO26" s="123"/>
      <c r="AP26" s="124"/>
      <c r="AQ26" s="125"/>
      <c r="AR26" s="121"/>
      <c r="AS26" s="123"/>
      <c r="AT26" s="121"/>
      <c r="AU26" s="126"/>
      <c r="AV26" s="117"/>
      <c r="AW26" s="349"/>
      <c r="AX26" s="118"/>
      <c r="AY26" s="120"/>
      <c r="AZ26" s="120"/>
      <c r="BA26" s="120"/>
      <c r="BB26" s="120"/>
      <c r="BC26" s="123"/>
      <c r="BD26" s="120"/>
      <c r="BE26" s="121"/>
      <c r="BF26" s="126"/>
      <c r="BG26" s="297" t="str">
        <f t="shared" si="4"/>
        <v/>
      </c>
      <c r="BH26" s="298" t="str">
        <f t="shared" si="5"/>
        <v/>
      </c>
      <c r="BI26" s="127"/>
      <c r="BJ26" s="127"/>
      <c r="BK26" s="128"/>
      <c r="BL26" s="120" t="str">
        <f t="shared" si="6"/>
        <v/>
      </c>
      <c r="BM26" s="120" t="str">
        <f t="shared" si="7"/>
        <v/>
      </c>
      <c r="BN26" s="120" t="str">
        <f t="shared" si="8"/>
        <v/>
      </c>
      <c r="BO26" s="129" t="str">
        <f t="shared" si="14"/>
        <v>||||</v>
      </c>
      <c r="BP26" s="120" t="str">
        <f t="shared" si="10"/>
        <v>Not Started</v>
      </c>
      <c r="BQ26" s="129">
        <f>VLOOKUP(A26,'PR Matrix'!A:B,2,FALSE)</f>
        <v>0</v>
      </c>
    </row>
    <row r="27" spans="1:75" s="130" customFormat="1" hidden="1" x14ac:dyDescent="0.2">
      <c r="A27" s="111" t="s">
        <v>1244</v>
      </c>
      <c r="B27" s="96" t="s">
        <v>1675</v>
      </c>
      <c r="C27" s="96" t="s">
        <v>1677</v>
      </c>
      <c r="D27" s="76"/>
      <c r="E27" s="306"/>
      <c r="F27" s="320"/>
      <c r="G27" s="113" t="s">
        <v>1986</v>
      </c>
      <c r="H27" s="114" t="str">
        <f>IF(AND(D27="",VLOOKUP(A27,'PR Matrix'!A:B,2,FALSE)=""),"N","Y")</f>
        <v>N</v>
      </c>
      <c r="I27" s="115"/>
      <c r="J27" s="115"/>
      <c r="K27" s="114"/>
      <c r="L27" s="115"/>
      <c r="M27" s="93"/>
      <c r="N27" s="93"/>
      <c r="O27" s="93"/>
      <c r="P27" s="93"/>
      <c r="Q27" s="93"/>
      <c r="R27" s="116"/>
      <c r="S27" s="115" t="b">
        <f t="shared" si="11"/>
        <v>1</v>
      </c>
      <c r="T27" s="115" t="b">
        <f t="shared" si="12"/>
        <v>1</v>
      </c>
      <c r="U27" s="115" t="b">
        <f t="shared" si="13"/>
        <v>1</v>
      </c>
      <c r="V27" s="115"/>
      <c r="W27" s="117"/>
      <c r="X27" s="118"/>
      <c r="Y27" s="119"/>
      <c r="Z27" s="120"/>
      <c r="AA27" s="120"/>
      <c r="AB27" s="120"/>
      <c r="AC27" s="120"/>
      <c r="AD27" s="121"/>
      <c r="AE27" s="122"/>
      <c r="AF27" s="117"/>
      <c r="AG27" s="118"/>
      <c r="AH27" s="119">
        <v>832</v>
      </c>
      <c r="AI27" s="120"/>
      <c r="AJ27" s="120"/>
      <c r="AK27" s="120"/>
      <c r="AL27" s="123"/>
      <c r="AM27" s="123"/>
      <c r="AN27" s="123"/>
      <c r="AO27" s="123"/>
      <c r="AP27" s="124"/>
      <c r="AQ27" s="125"/>
      <c r="AR27" s="121"/>
      <c r="AS27" s="123"/>
      <c r="AT27" s="121"/>
      <c r="AU27" s="126"/>
      <c r="AV27" s="117"/>
      <c r="AW27" s="349"/>
      <c r="AX27" s="118"/>
      <c r="AY27" s="120"/>
      <c r="AZ27" s="120"/>
      <c r="BA27" s="120"/>
      <c r="BB27" s="120"/>
      <c r="BC27" s="123"/>
      <c r="BD27" s="120"/>
      <c r="BE27" s="121"/>
      <c r="BF27" s="126"/>
      <c r="BG27" s="297" t="str">
        <f t="shared" si="4"/>
        <v/>
      </c>
      <c r="BH27" s="298" t="str">
        <f t="shared" si="5"/>
        <v/>
      </c>
      <c r="BI27" s="127"/>
      <c r="BJ27" s="127"/>
      <c r="BK27" s="128"/>
      <c r="BL27" s="120" t="str">
        <f t="shared" si="6"/>
        <v/>
      </c>
      <c r="BM27" s="120" t="str">
        <f t="shared" si="7"/>
        <v/>
      </c>
      <c r="BN27" s="120" t="str">
        <f t="shared" si="8"/>
        <v/>
      </c>
      <c r="BO27" s="129" t="str">
        <f t="shared" si="14"/>
        <v>||||</v>
      </c>
      <c r="BP27" s="120" t="str">
        <f t="shared" si="10"/>
        <v>Not Started</v>
      </c>
      <c r="BQ27" s="129">
        <f>VLOOKUP(A27,'PR Matrix'!A:B,2,FALSE)</f>
        <v>0</v>
      </c>
    </row>
    <row r="28" spans="1:75" s="130" customFormat="1" hidden="1" x14ac:dyDescent="0.2">
      <c r="A28" s="111" t="s">
        <v>1245</v>
      </c>
      <c r="B28" s="96" t="s">
        <v>1675</v>
      </c>
      <c r="C28" s="96" t="s">
        <v>1677</v>
      </c>
      <c r="D28" s="76"/>
      <c r="E28" s="306"/>
      <c r="F28" s="320"/>
      <c r="G28" s="113" t="s">
        <v>1986</v>
      </c>
      <c r="H28" s="114" t="str">
        <f>IF(AND(D28="",VLOOKUP(A28,'PR Matrix'!A:B,2,FALSE)=""),"N","Y")</f>
        <v>N</v>
      </c>
      <c r="I28" s="115"/>
      <c r="J28" s="115"/>
      <c r="K28" s="114"/>
      <c r="L28" s="115"/>
      <c r="M28" s="93"/>
      <c r="N28" s="93"/>
      <c r="O28" s="93"/>
      <c r="P28" s="93"/>
      <c r="Q28" s="93"/>
      <c r="R28" s="116"/>
      <c r="S28" s="115" t="b">
        <f t="shared" si="11"/>
        <v>1</v>
      </c>
      <c r="T28" s="115" t="b">
        <f t="shared" si="12"/>
        <v>1</v>
      </c>
      <c r="U28" s="115" t="b">
        <f t="shared" si="13"/>
        <v>1</v>
      </c>
      <c r="V28" s="115"/>
      <c r="W28" s="117"/>
      <c r="X28" s="118"/>
      <c r="Y28" s="119"/>
      <c r="Z28" s="120"/>
      <c r="AA28" s="120"/>
      <c r="AB28" s="120"/>
      <c r="AC28" s="120"/>
      <c r="AD28" s="121"/>
      <c r="AE28" s="122"/>
      <c r="AF28" s="117"/>
      <c r="AG28" s="118"/>
      <c r="AH28" s="119">
        <v>831</v>
      </c>
      <c r="AI28" s="120"/>
      <c r="AJ28" s="120"/>
      <c r="AK28" s="120"/>
      <c r="AL28" s="123"/>
      <c r="AM28" s="123"/>
      <c r="AN28" s="123"/>
      <c r="AO28" s="123"/>
      <c r="AP28" s="124"/>
      <c r="AQ28" s="125"/>
      <c r="AR28" s="121"/>
      <c r="AS28" s="123"/>
      <c r="AT28" s="121"/>
      <c r="AU28" s="126"/>
      <c r="AV28" s="117"/>
      <c r="AW28" s="349"/>
      <c r="AX28" s="118"/>
      <c r="AY28" s="120"/>
      <c r="AZ28" s="120"/>
      <c r="BA28" s="120"/>
      <c r="BB28" s="120"/>
      <c r="BC28" s="123"/>
      <c r="BD28" s="120"/>
      <c r="BE28" s="121"/>
      <c r="BF28" s="126"/>
      <c r="BG28" s="297" t="str">
        <f t="shared" si="4"/>
        <v/>
      </c>
      <c r="BH28" s="298" t="str">
        <f t="shared" si="5"/>
        <v/>
      </c>
      <c r="BI28" s="127"/>
      <c r="BJ28" s="127"/>
      <c r="BK28" s="128"/>
      <c r="BL28" s="120" t="str">
        <f t="shared" si="6"/>
        <v/>
      </c>
      <c r="BM28" s="120" t="str">
        <f t="shared" si="7"/>
        <v/>
      </c>
      <c r="BN28" s="120" t="str">
        <f t="shared" si="8"/>
        <v/>
      </c>
      <c r="BO28" s="129" t="str">
        <f t="shared" si="14"/>
        <v>||||</v>
      </c>
      <c r="BP28" s="120" t="str">
        <f t="shared" si="10"/>
        <v>Not Started</v>
      </c>
      <c r="BQ28" s="129">
        <f>VLOOKUP(A28,'PR Matrix'!A:B,2,FALSE)</f>
        <v>0</v>
      </c>
    </row>
    <row r="29" spans="1:75" s="130" customFormat="1" hidden="1" x14ac:dyDescent="0.2">
      <c r="A29" s="111" t="s">
        <v>577</v>
      </c>
      <c r="B29" s="96" t="s">
        <v>1675</v>
      </c>
      <c r="C29" s="96" t="s">
        <v>1677</v>
      </c>
      <c r="D29" s="76"/>
      <c r="E29" s="312"/>
      <c r="F29" s="303"/>
      <c r="G29" s="113" t="s">
        <v>1986</v>
      </c>
      <c r="H29" s="114" t="str">
        <f>IF(AND(D29="",VLOOKUP(A29,'PR Matrix'!A:B,2,FALSE)=""),"N","Y")</f>
        <v>N</v>
      </c>
      <c r="I29" s="115"/>
      <c r="J29" s="115"/>
      <c r="K29" s="114"/>
      <c r="L29" s="115"/>
      <c r="M29" s="93"/>
      <c r="N29" s="93"/>
      <c r="O29" s="93"/>
      <c r="P29" s="93"/>
      <c r="Q29" s="93"/>
      <c r="R29" s="116"/>
      <c r="S29" s="115" t="b">
        <f t="shared" si="11"/>
        <v>1</v>
      </c>
      <c r="T29" s="115" t="b">
        <f t="shared" si="12"/>
        <v>1</v>
      </c>
      <c r="U29" s="115" t="b">
        <f t="shared" si="13"/>
        <v>1</v>
      </c>
      <c r="V29" s="115"/>
      <c r="W29" s="117"/>
      <c r="X29" s="118"/>
      <c r="Y29" s="119">
        <v>2353</v>
      </c>
      <c r="Z29" s="120"/>
      <c r="AA29" s="120"/>
      <c r="AB29" s="120"/>
      <c r="AC29" s="120"/>
      <c r="AD29" s="121"/>
      <c r="AE29" s="122"/>
      <c r="AF29" s="117"/>
      <c r="AG29" s="118"/>
      <c r="AH29" s="119">
        <v>669</v>
      </c>
      <c r="AI29" s="120"/>
      <c r="AJ29" s="120"/>
      <c r="AK29" s="120"/>
      <c r="AL29" s="123"/>
      <c r="AM29" s="123"/>
      <c r="AN29" s="123"/>
      <c r="AO29" s="123"/>
      <c r="AP29" s="124"/>
      <c r="AQ29" s="125"/>
      <c r="AR29" s="121"/>
      <c r="AS29" s="123"/>
      <c r="AT29" s="121"/>
      <c r="AU29" s="126"/>
      <c r="AV29" s="117"/>
      <c r="AW29" s="349"/>
      <c r="AX29" s="118"/>
      <c r="AY29" s="120"/>
      <c r="AZ29" s="120"/>
      <c r="BA29" s="120"/>
      <c r="BB29" s="120"/>
      <c r="BC29" s="123"/>
      <c r="BD29" s="120"/>
      <c r="BE29" s="121"/>
      <c r="BF29" s="126"/>
      <c r="BG29" s="297" t="str">
        <f t="shared" si="4"/>
        <v/>
      </c>
      <c r="BH29" s="298" t="str">
        <f t="shared" si="5"/>
        <v/>
      </c>
      <c r="BI29" s="127"/>
      <c r="BJ29" s="127"/>
      <c r="BK29" s="128"/>
      <c r="BL29" s="120" t="str">
        <f t="shared" si="6"/>
        <v/>
      </c>
      <c r="BM29" s="120" t="str">
        <f t="shared" si="7"/>
        <v/>
      </c>
      <c r="BN29" s="120" t="str">
        <f t="shared" si="8"/>
        <v/>
      </c>
      <c r="BO29" s="129" t="str">
        <f t="shared" si="14"/>
        <v>||||</v>
      </c>
      <c r="BP29" s="120" t="str">
        <f t="shared" si="10"/>
        <v>Not Started</v>
      </c>
      <c r="BQ29" s="129">
        <f>VLOOKUP(A29,'PR Matrix'!A:B,2,FALSE)</f>
        <v>0</v>
      </c>
    </row>
    <row r="30" spans="1:75" s="130" customFormat="1" hidden="1" x14ac:dyDescent="0.2">
      <c r="A30" s="111" t="s">
        <v>1693</v>
      </c>
      <c r="B30" s="96" t="s">
        <v>1675</v>
      </c>
      <c r="C30" s="96" t="s">
        <v>1677</v>
      </c>
      <c r="D30" s="76"/>
      <c r="E30" s="312"/>
      <c r="F30" s="303"/>
      <c r="G30" s="113" t="s">
        <v>1986</v>
      </c>
      <c r="H30" s="114" t="str">
        <f>IF(AND(D30="",VLOOKUP(A30,'PR Matrix'!A:B,2,FALSE)=""),"N","Y")</f>
        <v>N</v>
      </c>
      <c r="I30" s="115"/>
      <c r="J30" s="115"/>
      <c r="K30" s="114"/>
      <c r="L30" s="115"/>
      <c r="M30" s="93"/>
      <c r="N30" s="93"/>
      <c r="O30" s="93"/>
      <c r="P30" s="93"/>
      <c r="Q30" s="93"/>
      <c r="R30" s="116"/>
      <c r="S30" s="115" t="b">
        <f t="shared" si="11"/>
        <v>1</v>
      </c>
      <c r="T30" s="115" t="b">
        <f t="shared" si="12"/>
        <v>1</v>
      </c>
      <c r="U30" s="115" t="b">
        <f t="shared" si="13"/>
        <v>1</v>
      </c>
      <c r="V30" s="115"/>
      <c r="W30" s="117"/>
      <c r="X30" s="118"/>
      <c r="Y30" s="119">
        <v>2354</v>
      </c>
      <c r="Z30" s="120"/>
      <c r="AA30" s="120"/>
      <c r="AB30" s="120"/>
      <c r="AC30" s="120"/>
      <c r="AD30" s="121"/>
      <c r="AE30" s="122"/>
      <c r="AF30" s="117"/>
      <c r="AG30" s="118"/>
      <c r="AH30" s="119">
        <v>671</v>
      </c>
      <c r="AI30" s="120"/>
      <c r="AJ30" s="120"/>
      <c r="AK30" s="120"/>
      <c r="AL30" s="123"/>
      <c r="AM30" s="123"/>
      <c r="AN30" s="123"/>
      <c r="AO30" s="123"/>
      <c r="AP30" s="124"/>
      <c r="AQ30" s="125"/>
      <c r="AR30" s="121"/>
      <c r="AS30" s="123"/>
      <c r="AT30" s="121"/>
      <c r="AU30" s="126"/>
      <c r="AV30" s="117"/>
      <c r="AW30" s="349"/>
      <c r="AX30" s="118"/>
      <c r="AY30" s="120"/>
      <c r="AZ30" s="120"/>
      <c r="BA30" s="120"/>
      <c r="BB30" s="120"/>
      <c r="BC30" s="123"/>
      <c r="BD30" s="120"/>
      <c r="BE30" s="121"/>
      <c r="BF30" s="126"/>
      <c r="BG30" s="297" t="str">
        <f t="shared" si="4"/>
        <v/>
      </c>
      <c r="BH30" s="298" t="str">
        <f t="shared" si="5"/>
        <v/>
      </c>
      <c r="BI30" s="127"/>
      <c r="BJ30" s="127"/>
      <c r="BK30" s="128"/>
      <c r="BL30" s="120" t="str">
        <f t="shared" si="6"/>
        <v/>
      </c>
      <c r="BM30" s="120" t="str">
        <f t="shared" si="7"/>
        <v/>
      </c>
      <c r="BN30" s="120" t="str">
        <f t="shared" si="8"/>
        <v/>
      </c>
      <c r="BO30" s="129" t="str">
        <f t="shared" si="14"/>
        <v>||||</v>
      </c>
      <c r="BP30" s="120" t="str">
        <f t="shared" si="10"/>
        <v>Not Started</v>
      </c>
      <c r="BQ30" s="129">
        <f>VLOOKUP(A30,'PR Matrix'!A:B,2,FALSE)</f>
        <v>0</v>
      </c>
    </row>
    <row r="31" spans="1:75" s="130" customFormat="1" hidden="1" x14ac:dyDescent="0.2">
      <c r="A31" s="310" t="s">
        <v>1694</v>
      </c>
      <c r="B31" s="108" t="s">
        <v>1675</v>
      </c>
      <c r="C31" s="96" t="s">
        <v>1675</v>
      </c>
      <c r="D31" s="76"/>
      <c r="E31" s="301"/>
      <c r="F31" s="306"/>
      <c r="G31" s="113" t="s">
        <v>1986</v>
      </c>
      <c r="H31" s="114" t="str">
        <f>IF(AND(D31="",VLOOKUP(A31,'PR Matrix'!A:B,2,FALSE)=""),"N","Y")</f>
        <v>N</v>
      </c>
      <c r="I31" s="115"/>
      <c r="J31" s="115"/>
      <c r="K31" s="114"/>
      <c r="L31" s="115"/>
      <c r="M31" s="93"/>
      <c r="N31" s="93"/>
      <c r="O31" s="93"/>
      <c r="P31" s="93"/>
      <c r="Q31" s="93"/>
      <c r="R31" s="116"/>
      <c r="S31" s="115"/>
      <c r="T31" s="115"/>
      <c r="U31" s="115"/>
      <c r="V31" s="115"/>
      <c r="W31" s="117"/>
      <c r="X31" s="118"/>
      <c r="Y31" s="119">
        <v>454</v>
      </c>
      <c r="Z31" s="120"/>
      <c r="AA31" s="120"/>
      <c r="AB31" s="120"/>
      <c r="AC31" s="120"/>
      <c r="AD31" s="121"/>
      <c r="AE31" s="122"/>
      <c r="AF31" s="117"/>
      <c r="AG31" s="118"/>
      <c r="AH31" s="119">
        <v>452</v>
      </c>
      <c r="AI31" s="120"/>
      <c r="AJ31" s="120"/>
      <c r="AK31" s="120"/>
      <c r="AL31" s="123"/>
      <c r="AM31" s="123"/>
      <c r="AN31" s="123"/>
      <c r="AO31" s="123"/>
      <c r="AP31" s="124"/>
      <c r="AQ31" s="120"/>
      <c r="AR31" s="124"/>
      <c r="AS31" s="123"/>
      <c r="AT31" s="121"/>
      <c r="AU31" s="126"/>
      <c r="AV31" s="117"/>
      <c r="AW31" s="349"/>
      <c r="AX31" s="118"/>
      <c r="AY31" s="120"/>
      <c r="AZ31" s="120"/>
      <c r="BA31" s="120"/>
      <c r="BB31" s="120"/>
      <c r="BC31" s="123"/>
      <c r="BD31" s="120"/>
      <c r="BE31" s="121"/>
      <c r="BF31" s="126"/>
      <c r="BG31" s="297" t="str">
        <f t="shared" si="4"/>
        <v/>
      </c>
      <c r="BH31" s="298" t="str">
        <f t="shared" si="5"/>
        <v/>
      </c>
      <c r="BI31" s="127"/>
      <c r="BJ31" s="127"/>
      <c r="BK31" s="128"/>
      <c r="BL31" s="120" t="str">
        <f t="shared" si="6"/>
        <v/>
      </c>
      <c r="BM31" s="120" t="str">
        <f t="shared" si="7"/>
        <v/>
      </c>
      <c r="BN31" s="120" t="str">
        <f t="shared" si="8"/>
        <v/>
      </c>
      <c r="BO31" s="129" t="str">
        <f t="shared" si="14"/>
        <v>||||</v>
      </c>
      <c r="BP31" s="120" t="str">
        <f t="shared" si="10"/>
        <v>Not Started</v>
      </c>
      <c r="BQ31" s="129">
        <f>VLOOKUP(A31,'PR Matrix'!A:B,2,FALSE)</f>
        <v>0</v>
      </c>
    </row>
    <row r="32" spans="1:75" s="130" customFormat="1" hidden="1" x14ac:dyDescent="0.2">
      <c r="A32" s="111" t="s">
        <v>349</v>
      </c>
      <c r="B32" s="96" t="s">
        <v>1675</v>
      </c>
      <c r="C32" s="96" t="s">
        <v>1675</v>
      </c>
      <c r="D32" s="292"/>
      <c r="E32" s="312"/>
      <c r="F32" s="324"/>
      <c r="G32" s="113" t="s">
        <v>1986</v>
      </c>
      <c r="H32" s="114" t="str">
        <f>IF(AND(D32="",VLOOKUP(A32,'PR Matrix'!A:B,2,FALSE)=""),"N","Y")</f>
        <v>N</v>
      </c>
      <c r="I32" s="115"/>
      <c r="J32" s="115"/>
      <c r="K32" s="114"/>
      <c r="L32" s="115"/>
      <c r="M32" s="93"/>
      <c r="N32" s="93"/>
      <c r="O32" s="93"/>
      <c r="P32" s="93"/>
      <c r="Q32" s="93"/>
      <c r="R32" s="116"/>
      <c r="S32" s="115" t="b">
        <f>IF($G$3="",OR($E$3="",NOT(ISERROR(FIND(LOWER($E$3),LOWER(W32)))),NOT(ISERROR(FIND(LOWER($E$3),LOWER(AF32)))),NOT(ISERROR(FIND(LOWER($E$3),LOWER(AV32))))),OR(NOT(ISERROR(FIND(LOWER($G$3),LOWER(W32)))),NOT(ISERROR(FIND(LOWER($G$3),LOWER(AF32)))),NOT(ISERROR(FIND(LOWER($G$3),LOWER(AV32))))))</f>
        <v>1</v>
      </c>
      <c r="T32" s="115" t="b">
        <f>IF($G$3="",OR($F$3="",NOT(ISERROR(FIND(LOWER($F$3),LOWER(X32)))),NOT(ISERROR(FIND(LOWER($F$3),LOWER(AG32)))),NOT(ISERROR(FIND(LOWER($F$3),LOWER(AX32))))),OR(NOT(ISERROR(FIND(LOWER($G$3),LOWER(X32)))),NOT(ISERROR(FIND(LOWER($G$3),LOWER(AG32)))),NOT(ISERROR(FIND(LOWER($G$3),LOWER(AX32))))))</f>
        <v>1</v>
      </c>
      <c r="U32" s="115" t="b">
        <f>IF(COUNTA($E$3:$F$3)=0,OR($G$3="",S32,T32),AND(S32,T32))</f>
        <v>1</v>
      </c>
      <c r="V32" s="115"/>
      <c r="W32" s="117"/>
      <c r="X32" s="118"/>
      <c r="Y32" s="119"/>
      <c r="Z32" s="120"/>
      <c r="AA32" s="120"/>
      <c r="AB32" s="120"/>
      <c r="AC32" s="120"/>
      <c r="AD32" s="121"/>
      <c r="AE32" s="122"/>
      <c r="AF32" s="117"/>
      <c r="AG32" s="118"/>
      <c r="AH32" s="119"/>
      <c r="AI32" s="120"/>
      <c r="AJ32" s="120"/>
      <c r="AK32" s="120"/>
      <c r="AL32" s="123"/>
      <c r="AM32" s="123"/>
      <c r="AN32" s="123"/>
      <c r="AO32" s="123"/>
      <c r="AP32" s="124"/>
      <c r="AQ32" s="120"/>
      <c r="AR32" s="124"/>
      <c r="AS32" s="123"/>
      <c r="AT32" s="121"/>
      <c r="AU32" s="126"/>
      <c r="AV32" s="117"/>
      <c r="AW32" s="349"/>
      <c r="AX32" s="118"/>
      <c r="AY32" s="120"/>
      <c r="AZ32" s="120"/>
      <c r="BA32" s="120"/>
      <c r="BB32" s="120"/>
      <c r="BC32" s="123"/>
      <c r="BD32" s="120"/>
      <c r="BE32" s="121"/>
      <c r="BF32" s="126"/>
      <c r="BG32" s="297" t="str">
        <f t="shared" si="4"/>
        <v/>
      </c>
      <c r="BH32" s="298" t="str">
        <f t="shared" si="5"/>
        <v/>
      </c>
      <c r="BI32" s="127"/>
      <c r="BJ32" s="127"/>
      <c r="BK32" s="128"/>
      <c r="BL32" s="120" t="str">
        <f t="shared" si="6"/>
        <v/>
      </c>
      <c r="BM32" s="120" t="str">
        <f t="shared" si="7"/>
        <v/>
      </c>
      <c r="BN32" s="120" t="str">
        <f t="shared" si="8"/>
        <v/>
      </c>
      <c r="BO32" s="129" t="str">
        <f t="shared" si="14"/>
        <v>||||</v>
      </c>
      <c r="BP32" s="120" t="str">
        <f t="shared" si="10"/>
        <v>Not Started</v>
      </c>
      <c r="BQ32" s="129">
        <f>VLOOKUP(A32,'PR Matrix'!A:B,2,FALSE)</f>
        <v>0</v>
      </c>
    </row>
    <row r="33" spans="1:69" s="130" customFormat="1" hidden="1" x14ac:dyDescent="0.2">
      <c r="A33" s="111" t="s">
        <v>862</v>
      </c>
      <c r="B33" s="96" t="s">
        <v>1675</v>
      </c>
      <c r="C33" s="96" t="s">
        <v>1677</v>
      </c>
      <c r="D33" s="292"/>
      <c r="E33" s="303"/>
      <c r="F33" s="306"/>
      <c r="G33" s="113" t="s">
        <v>1986</v>
      </c>
      <c r="H33" s="114" t="str">
        <f>IF(AND(D33="",VLOOKUP(A33,'PR Matrix'!A:B,2,FALSE)=""),"N","Y")</f>
        <v>N</v>
      </c>
      <c r="I33" s="115"/>
      <c r="J33" s="115"/>
      <c r="K33" s="114"/>
      <c r="L33" s="115"/>
      <c r="M33" s="93"/>
      <c r="N33" s="93"/>
      <c r="O33" s="93"/>
      <c r="P33" s="93"/>
      <c r="Q33" s="93"/>
      <c r="R33" s="116"/>
      <c r="S33" s="115" t="b">
        <f t="shared" si="11"/>
        <v>1</v>
      </c>
      <c r="T33" s="115" t="b">
        <f t="shared" si="12"/>
        <v>1</v>
      </c>
      <c r="U33" s="115" t="b">
        <f t="shared" si="13"/>
        <v>1</v>
      </c>
      <c r="V33" s="115"/>
      <c r="W33" s="117"/>
      <c r="X33" s="118"/>
      <c r="Y33" s="119"/>
      <c r="Z33" s="120"/>
      <c r="AA33" s="120"/>
      <c r="AB33" s="120"/>
      <c r="AC33" s="120"/>
      <c r="AD33" s="121"/>
      <c r="AE33" s="122"/>
      <c r="AF33" s="117"/>
      <c r="AG33" s="118"/>
      <c r="AH33" s="119">
        <v>1312</v>
      </c>
      <c r="AI33" s="120"/>
      <c r="AJ33" s="120"/>
      <c r="AK33" s="120"/>
      <c r="AL33" s="123"/>
      <c r="AM33" s="123"/>
      <c r="AN33" s="123"/>
      <c r="AO33" s="123"/>
      <c r="AP33" s="124"/>
      <c r="AQ33" s="120"/>
      <c r="AR33" s="124"/>
      <c r="AS33" s="123"/>
      <c r="AT33" s="121"/>
      <c r="AU33" s="126"/>
      <c r="AV33" s="117"/>
      <c r="AW33" s="349"/>
      <c r="AX33" s="118"/>
      <c r="AY33" s="120"/>
      <c r="AZ33" s="120"/>
      <c r="BA33" s="120"/>
      <c r="BB33" s="120"/>
      <c r="BC33" s="123"/>
      <c r="BD33" s="120"/>
      <c r="BE33" s="121"/>
      <c r="BF33" s="126"/>
      <c r="BG33" s="297" t="str">
        <f t="shared" si="4"/>
        <v/>
      </c>
      <c r="BH33" s="298" t="str">
        <f t="shared" si="5"/>
        <v/>
      </c>
      <c r="BI33" s="127"/>
      <c r="BJ33" s="127"/>
      <c r="BK33" s="128"/>
      <c r="BL33" s="120" t="str">
        <f t="shared" si="6"/>
        <v/>
      </c>
      <c r="BM33" s="120" t="str">
        <f t="shared" si="7"/>
        <v/>
      </c>
      <c r="BN33" s="120" t="str">
        <f t="shared" si="8"/>
        <v/>
      </c>
      <c r="BO33" s="129" t="str">
        <f t="shared" si="14"/>
        <v>||||</v>
      </c>
      <c r="BP33" s="120" t="str">
        <f t="shared" si="10"/>
        <v>Not Started</v>
      </c>
      <c r="BQ33" s="129">
        <f>VLOOKUP(A33,'PR Matrix'!A:B,2,FALSE)</f>
        <v>0</v>
      </c>
    </row>
    <row r="34" spans="1:69" s="130" customFormat="1" hidden="1" x14ac:dyDescent="0.2">
      <c r="A34" s="111" t="s">
        <v>861</v>
      </c>
      <c r="B34" s="96" t="s">
        <v>1675</v>
      </c>
      <c r="C34" s="96" t="s">
        <v>1677</v>
      </c>
      <c r="D34" s="292"/>
      <c r="E34" s="301"/>
      <c r="F34" s="306"/>
      <c r="G34" s="113" t="s">
        <v>1986</v>
      </c>
      <c r="H34" s="114" t="str">
        <f>IF(AND(D34="",VLOOKUP(A34,'PR Matrix'!A:B,2,FALSE)=""),"N","Y")</f>
        <v>N</v>
      </c>
      <c r="I34" s="115"/>
      <c r="J34" s="115"/>
      <c r="K34" s="114"/>
      <c r="L34" s="115"/>
      <c r="M34" s="93"/>
      <c r="N34" s="93"/>
      <c r="O34" s="93"/>
      <c r="P34" s="93"/>
      <c r="Q34" s="93"/>
      <c r="R34" s="116"/>
      <c r="S34" s="115" t="b">
        <f t="shared" si="11"/>
        <v>1</v>
      </c>
      <c r="T34" s="115" t="b">
        <f t="shared" si="12"/>
        <v>1</v>
      </c>
      <c r="U34" s="115" t="b">
        <f t="shared" si="13"/>
        <v>1</v>
      </c>
      <c r="V34" s="115"/>
      <c r="W34" s="117"/>
      <c r="X34" s="118"/>
      <c r="Y34" s="119">
        <v>2265</v>
      </c>
      <c r="Z34" s="120"/>
      <c r="AA34" s="120"/>
      <c r="AB34" s="120"/>
      <c r="AC34" s="120"/>
      <c r="AD34" s="121"/>
      <c r="AE34" s="122"/>
      <c r="AF34" s="117"/>
      <c r="AG34" s="118"/>
      <c r="AH34" s="119">
        <v>570</v>
      </c>
      <c r="AI34" s="120"/>
      <c r="AJ34" s="120"/>
      <c r="AK34" s="120"/>
      <c r="AL34" s="123"/>
      <c r="AM34" s="123"/>
      <c r="AN34" s="123"/>
      <c r="AO34" s="123"/>
      <c r="AP34" s="124"/>
      <c r="AQ34" s="120"/>
      <c r="AR34" s="124"/>
      <c r="AS34" s="123"/>
      <c r="AT34" s="121"/>
      <c r="AU34" s="126"/>
      <c r="AV34" s="117"/>
      <c r="AW34" s="349"/>
      <c r="AX34" s="118"/>
      <c r="AY34" s="120"/>
      <c r="AZ34" s="120"/>
      <c r="BA34" s="120"/>
      <c r="BB34" s="120"/>
      <c r="BC34" s="123"/>
      <c r="BD34" s="120"/>
      <c r="BE34" s="121"/>
      <c r="BF34" s="126"/>
      <c r="BG34" s="297" t="str">
        <f t="shared" si="4"/>
        <v/>
      </c>
      <c r="BH34" s="298" t="str">
        <f t="shared" si="5"/>
        <v/>
      </c>
      <c r="BI34" s="127"/>
      <c r="BJ34" s="127"/>
      <c r="BK34" s="128"/>
      <c r="BL34" s="120" t="str">
        <f t="shared" si="6"/>
        <v/>
      </c>
      <c r="BM34" s="120" t="str">
        <f t="shared" si="7"/>
        <v/>
      </c>
      <c r="BN34" s="120" t="str">
        <f t="shared" si="8"/>
        <v/>
      </c>
      <c r="BO34" s="129" t="str">
        <f t="shared" si="14"/>
        <v>||||</v>
      </c>
      <c r="BP34" s="120" t="str">
        <f t="shared" si="10"/>
        <v>Not Started</v>
      </c>
      <c r="BQ34" s="129">
        <f>VLOOKUP(A34,'PR Matrix'!A:B,2,FALSE)</f>
        <v>0</v>
      </c>
    </row>
    <row r="35" spans="1:69" s="130" customFormat="1" hidden="1" x14ac:dyDescent="0.2">
      <c r="A35" s="111" t="s">
        <v>1697</v>
      </c>
      <c r="B35" s="96" t="s">
        <v>1675</v>
      </c>
      <c r="C35" s="96" t="s">
        <v>1677</v>
      </c>
      <c r="D35" s="76"/>
      <c r="E35" s="301"/>
      <c r="F35" s="306"/>
      <c r="G35" s="113" t="s">
        <v>1986</v>
      </c>
      <c r="H35" s="114" t="str">
        <f>IF(AND(D35="",VLOOKUP(A35,'PR Matrix'!A:B,2,FALSE)=""),"N","Y")</f>
        <v>N</v>
      </c>
      <c r="I35" s="115"/>
      <c r="J35" s="115"/>
      <c r="K35" s="114"/>
      <c r="L35" s="115"/>
      <c r="M35" s="93"/>
      <c r="N35" s="93"/>
      <c r="O35" s="93"/>
      <c r="P35" s="93"/>
      <c r="Q35" s="93"/>
      <c r="R35" s="116"/>
      <c r="S35" s="115" t="b">
        <f t="shared" si="11"/>
        <v>1</v>
      </c>
      <c r="T35" s="115" t="b">
        <f t="shared" si="12"/>
        <v>1</v>
      </c>
      <c r="U35" s="115" t="b">
        <f t="shared" si="13"/>
        <v>1</v>
      </c>
      <c r="V35" s="115"/>
      <c r="W35" s="117"/>
      <c r="X35" s="118"/>
      <c r="Y35" s="119"/>
      <c r="Z35" s="120"/>
      <c r="AA35" s="120"/>
      <c r="AB35" s="120"/>
      <c r="AC35" s="120"/>
      <c r="AD35" s="121"/>
      <c r="AE35" s="122"/>
      <c r="AF35" s="117"/>
      <c r="AG35" s="118"/>
      <c r="AH35" s="119" t="s">
        <v>1678</v>
      </c>
      <c r="AI35" s="120"/>
      <c r="AJ35" s="120"/>
      <c r="AK35" s="120"/>
      <c r="AL35" s="123"/>
      <c r="AM35" s="123"/>
      <c r="AN35" s="123"/>
      <c r="AO35" s="123"/>
      <c r="AP35" s="124"/>
      <c r="AQ35" s="120"/>
      <c r="AR35" s="124"/>
      <c r="AS35" s="123"/>
      <c r="AT35" s="121"/>
      <c r="AU35" s="126"/>
      <c r="AV35" s="117"/>
      <c r="AW35" s="349"/>
      <c r="AX35" s="118"/>
      <c r="AY35" s="120"/>
      <c r="AZ35" s="120"/>
      <c r="BA35" s="120"/>
      <c r="BB35" s="120"/>
      <c r="BC35" s="123"/>
      <c r="BD35" s="120"/>
      <c r="BE35" s="121"/>
      <c r="BF35" s="126"/>
      <c r="BG35" s="297" t="str">
        <f t="shared" si="4"/>
        <v/>
      </c>
      <c r="BH35" s="298" t="str">
        <f t="shared" si="5"/>
        <v/>
      </c>
      <c r="BI35" s="127"/>
      <c r="BJ35" s="127"/>
      <c r="BK35" s="128"/>
      <c r="BL35" s="120" t="str">
        <f t="shared" si="6"/>
        <v/>
      </c>
      <c r="BM35" s="120" t="str">
        <f t="shared" si="7"/>
        <v/>
      </c>
      <c r="BN35" s="120" t="str">
        <f t="shared" si="8"/>
        <v/>
      </c>
      <c r="BO35" s="129" t="str">
        <f t="shared" si="14"/>
        <v>||||</v>
      </c>
      <c r="BP35" s="120" t="str">
        <f t="shared" si="10"/>
        <v>Not Started</v>
      </c>
      <c r="BQ35" s="129">
        <f>VLOOKUP(A35,'PR Matrix'!A:B,2,FALSE)</f>
        <v>0</v>
      </c>
    </row>
    <row r="36" spans="1:69" s="130" customFormat="1" hidden="1" x14ac:dyDescent="0.2">
      <c r="A36" s="111" t="s">
        <v>1423</v>
      </c>
      <c r="B36" s="96" t="s">
        <v>1675</v>
      </c>
      <c r="C36" s="96" t="s">
        <v>1677</v>
      </c>
      <c r="D36" s="292"/>
      <c r="E36" s="301"/>
      <c r="F36" s="306"/>
      <c r="G36" s="113" t="s">
        <v>1986</v>
      </c>
      <c r="H36" s="114" t="str">
        <f>IF(AND(D36="",VLOOKUP(A36,'PR Matrix'!A:B,2,FALSE)=""),"N","Y")</f>
        <v>N</v>
      </c>
      <c r="I36" s="115"/>
      <c r="J36" s="115"/>
      <c r="K36" s="114"/>
      <c r="L36" s="115"/>
      <c r="M36" s="93"/>
      <c r="N36" s="93"/>
      <c r="O36" s="93"/>
      <c r="P36" s="93"/>
      <c r="Q36" s="93"/>
      <c r="R36" s="116"/>
      <c r="S36" s="115" t="b">
        <f t="shared" si="11"/>
        <v>1</v>
      </c>
      <c r="T36" s="115" t="b">
        <f t="shared" si="12"/>
        <v>1</v>
      </c>
      <c r="U36" s="115" t="b">
        <f t="shared" si="13"/>
        <v>1</v>
      </c>
      <c r="V36" s="115"/>
      <c r="W36" s="117"/>
      <c r="X36" s="118"/>
      <c r="Y36" s="119">
        <v>1305</v>
      </c>
      <c r="Z36" s="120"/>
      <c r="AA36" s="120"/>
      <c r="AB36" s="120"/>
      <c r="AC36" s="120"/>
      <c r="AD36" s="121"/>
      <c r="AE36" s="122"/>
      <c r="AF36" s="117"/>
      <c r="AG36" s="118"/>
      <c r="AH36" s="119">
        <v>1306</v>
      </c>
      <c r="AI36" s="120"/>
      <c r="AJ36" s="120"/>
      <c r="AK36" s="120"/>
      <c r="AL36" s="123"/>
      <c r="AM36" s="123"/>
      <c r="AN36" s="123"/>
      <c r="AO36" s="123"/>
      <c r="AP36" s="124"/>
      <c r="AQ36" s="120"/>
      <c r="AR36" s="124"/>
      <c r="AS36" s="123"/>
      <c r="AT36" s="121"/>
      <c r="AU36" s="126"/>
      <c r="AV36" s="117"/>
      <c r="AW36" s="349"/>
      <c r="AX36" s="118"/>
      <c r="AY36" s="120"/>
      <c r="AZ36" s="120"/>
      <c r="BA36" s="120"/>
      <c r="BB36" s="120"/>
      <c r="BC36" s="123"/>
      <c r="BD36" s="120"/>
      <c r="BE36" s="121"/>
      <c r="BF36" s="126"/>
      <c r="BG36" s="297" t="str">
        <f t="shared" si="4"/>
        <v/>
      </c>
      <c r="BH36" s="298" t="str">
        <f t="shared" si="5"/>
        <v/>
      </c>
      <c r="BI36" s="127"/>
      <c r="BJ36" s="127"/>
      <c r="BK36" s="128"/>
      <c r="BL36" s="120" t="str">
        <f t="shared" si="6"/>
        <v/>
      </c>
      <c r="BM36" s="120" t="str">
        <f t="shared" si="7"/>
        <v/>
      </c>
      <c r="BN36" s="120" t="str">
        <f t="shared" si="8"/>
        <v/>
      </c>
      <c r="BO36" s="129" t="str">
        <f t="shared" si="14"/>
        <v>||||</v>
      </c>
      <c r="BP36" s="120" t="str">
        <f t="shared" si="10"/>
        <v>Not Started</v>
      </c>
      <c r="BQ36" s="129">
        <f>VLOOKUP(A36,'PR Matrix'!A:B,2,FALSE)</f>
        <v>0</v>
      </c>
    </row>
    <row r="37" spans="1:69" s="130" customFormat="1" hidden="1" x14ac:dyDescent="0.2">
      <c r="A37" s="111" t="s">
        <v>1698</v>
      </c>
      <c r="B37" s="96" t="s">
        <v>1675</v>
      </c>
      <c r="C37" s="96" t="s">
        <v>1677</v>
      </c>
      <c r="D37" s="76"/>
      <c r="E37" s="301"/>
      <c r="F37" s="301"/>
      <c r="G37" s="113" t="s">
        <v>1986</v>
      </c>
      <c r="H37" s="114" t="str">
        <f>IF(AND(D37="",VLOOKUP(A37,'PR Matrix'!A:B,2,FALSE)=""),"N","Y")</f>
        <v>N</v>
      </c>
      <c r="I37" s="115"/>
      <c r="J37" s="115"/>
      <c r="K37" s="114"/>
      <c r="L37" s="115"/>
      <c r="M37" s="93"/>
      <c r="N37" s="93"/>
      <c r="O37" s="93"/>
      <c r="P37" s="93"/>
      <c r="Q37" s="93"/>
      <c r="R37" s="116"/>
      <c r="S37" s="115" t="b">
        <f t="shared" si="11"/>
        <v>1</v>
      </c>
      <c r="T37" s="115" t="b">
        <f t="shared" si="12"/>
        <v>1</v>
      </c>
      <c r="U37" s="115" t="b">
        <f t="shared" si="13"/>
        <v>1</v>
      </c>
      <c r="V37" s="115"/>
      <c r="W37" s="117"/>
      <c r="X37" s="118"/>
      <c r="Y37" s="119">
        <v>1305</v>
      </c>
      <c r="Z37" s="120"/>
      <c r="AA37" s="120"/>
      <c r="AB37" s="120"/>
      <c r="AC37" s="120"/>
      <c r="AD37" s="121"/>
      <c r="AE37" s="122"/>
      <c r="AF37" s="117"/>
      <c r="AG37" s="118"/>
      <c r="AH37" s="119">
        <v>1307</v>
      </c>
      <c r="AI37" s="120"/>
      <c r="AJ37" s="120"/>
      <c r="AK37" s="120"/>
      <c r="AL37" s="123"/>
      <c r="AM37" s="123"/>
      <c r="AN37" s="123"/>
      <c r="AO37" s="123"/>
      <c r="AP37" s="124"/>
      <c r="AQ37" s="120"/>
      <c r="AR37" s="124"/>
      <c r="AS37" s="123"/>
      <c r="AT37" s="121"/>
      <c r="AU37" s="126"/>
      <c r="AV37" s="117"/>
      <c r="AW37" s="349"/>
      <c r="AX37" s="118"/>
      <c r="AY37" s="120"/>
      <c r="AZ37" s="120"/>
      <c r="BA37" s="120"/>
      <c r="BB37" s="120"/>
      <c r="BC37" s="123"/>
      <c r="BD37" s="120"/>
      <c r="BE37" s="121"/>
      <c r="BF37" s="126"/>
      <c r="BG37" s="297" t="str">
        <f t="shared" si="4"/>
        <v/>
      </c>
      <c r="BH37" s="298" t="str">
        <f t="shared" si="5"/>
        <v/>
      </c>
      <c r="BI37" s="127"/>
      <c r="BJ37" s="127"/>
      <c r="BK37" s="128" t="s">
        <v>1986</v>
      </c>
      <c r="BL37" s="120" t="str">
        <f t="shared" si="6"/>
        <v/>
      </c>
      <c r="BM37" s="120" t="str">
        <f t="shared" si="7"/>
        <v/>
      </c>
      <c r="BN37" s="120" t="str">
        <f t="shared" si="8"/>
        <v/>
      </c>
      <c r="BO37" s="129" t="str">
        <f t="shared" si="14"/>
        <v>||||</v>
      </c>
      <c r="BP37" s="120" t="str">
        <f t="shared" si="10"/>
        <v>Not Started</v>
      </c>
      <c r="BQ37" s="129">
        <f>VLOOKUP(A37,'PR Matrix'!A:B,2,FALSE)</f>
        <v>0</v>
      </c>
    </row>
    <row r="38" spans="1:69" s="130" customFormat="1" hidden="1" x14ac:dyDescent="0.2">
      <c r="A38" s="111" t="s">
        <v>1699</v>
      </c>
      <c r="B38" s="96" t="s">
        <v>1675</v>
      </c>
      <c r="C38" s="96" t="s">
        <v>1677</v>
      </c>
      <c r="D38" s="292"/>
      <c r="E38" s="301"/>
      <c r="F38" s="301"/>
      <c r="G38" s="113" t="s">
        <v>1986</v>
      </c>
      <c r="H38" s="114" t="str">
        <f>IF(AND(D38="",VLOOKUP(A38,'PR Matrix'!A:B,2,FALSE)=""),"N","Y")</f>
        <v>N</v>
      </c>
      <c r="I38" s="115"/>
      <c r="J38" s="115"/>
      <c r="K38" s="114"/>
      <c r="L38" s="115"/>
      <c r="M38" s="93"/>
      <c r="N38" s="93"/>
      <c r="O38" s="93"/>
      <c r="P38" s="93"/>
      <c r="Q38" s="93"/>
      <c r="R38" s="116"/>
      <c r="S38" s="115" t="b">
        <f t="shared" si="11"/>
        <v>1</v>
      </c>
      <c r="T38" s="115" t="b">
        <f t="shared" si="12"/>
        <v>1</v>
      </c>
      <c r="U38" s="115" t="b">
        <f t="shared" si="13"/>
        <v>1</v>
      </c>
      <c r="V38" s="115"/>
      <c r="W38" s="117"/>
      <c r="X38" s="118"/>
      <c r="Y38" s="119">
        <v>1305</v>
      </c>
      <c r="Z38" s="120"/>
      <c r="AA38" s="120"/>
      <c r="AB38" s="120"/>
      <c r="AC38" s="120"/>
      <c r="AD38" s="121"/>
      <c r="AE38" s="122"/>
      <c r="AF38" s="117"/>
      <c r="AG38" s="118"/>
      <c r="AH38" s="119">
        <v>1308</v>
      </c>
      <c r="AI38" s="120"/>
      <c r="AJ38" s="120"/>
      <c r="AK38" s="120"/>
      <c r="AL38" s="123"/>
      <c r="AM38" s="123"/>
      <c r="AN38" s="123"/>
      <c r="AO38" s="123"/>
      <c r="AP38" s="124"/>
      <c r="AQ38" s="120"/>
      <c r="AR38" s="124"/>
      <c r="AS38" s="123"/>
      <c r="AT38" s="121"/>
      <c r="AU38" s="126"/>
      <c r="AV38" s="117"/>
      <c r="AW38" s="349"/>
      <c r="AX38" s="118"/>
      <c r="AY38" s="120"/>
      <c r="AZ38" s="120"/>
      <c r="BA38" s="120"/>
      <c r="BB38" s="120"/>
      <c r="BC38" s="123"/>
      <c r="BD38" s="120"/>
      <c r="BE38" s="121"/>
      <c r="BF38" s="126"/>
      <c r="BG38" s="297" t="str">
        <f t="shared" si="4"/>
        <v/>
      </c>
      <c r="BH38" s="298" t="str">
        <f t="shared" si="5"/>
        <v/>
      </c>
      <c r="BI38" s="127"/>
      <c r="BJ38" s="127"/>
      <c r="BK38" s="128" t="s">
        <v>1986</v>
      </c>
      <c r="BL38" s="120" t="str">
        <f t="shared" si="6"/>
        <v/>
      </c>
      <c r="BM38" s="120" t="str">
        <f t="shared" si="7"/>
        <v/>
      </c>
      <c r="BN38" s="120" t="str">
        <f t="shared" si="8"/>
        <v/>
      </c>
      <c r="BO38" s="129" t="str">
        <f t="shared" si="14"/>
        <v>||||</v>
      </c>
      <c r="BP38" s="120" t="str">
        <f t="shared" si="10"/>
        <v>Not Started</v>
      </c>
      <c r="BQ38" s="129">
        <f>VLOOKUP(A38,'PR Matrix'!A:B,2,FALSE)</f>
        <v>0</v>
      </c>
    </row>
    <row r="39" spans="1:69" s="130" customFormat="1" hidden="1" x14ac:dyDescent="0.2">
      <c r="A39" s="111" t="s">
        <v>1700</v>
      </c>
      <c r="B39" s="96" t="s">
        <v>1675</v>
      </c>
      <c r="C39" s="96" t="s">
        <v>1675</v>
      </c>
      <c r="D39" s="76"/>
      <c r="E39" s="301"/>
      <c r="F39" s="306"/>
      <c r="G39" s="113" t="s">
        <v>1986</v>
      </c>
      <c r="H39" s="114" t="str">
        <f>IF(AND(D39="",VLOOKUP(A39,'PR Matrix'!A:B,2,FALSE)=""),"N","Y")</f>
        <v>N</v>
      </c>
      <c r="I39" s="115"/>
      <c r="J39" s="115"/>
      <c r="K39" s="114"/>
      <c r="L39" s="115"/>
      <c r="M39" s="93"/>
      <c r="N39" s="93"/>
      <c r="O39" s="93"/>
      <c r="P39" s="93"/>
      <c r="Q39" s="93"/>
      <c r="R39" s="116"/>
      <c r="S39" s="115" t="b">
        <f t="shared" si="11"/>
        <v>1</v>
      </c>
      <c r="T39" s="115" t="b">
        <f t="shared" si="12"/>
        <v>1</v>
      </c>
      <c r="U39" s="115" t="b">
        <f t="shared" si="13"/>
        <v>1</v>
      </c>
      <c r="V39" s="115"/>
      <c r="W39" s="117"/>
      <c r="X39" s="118"/>
      <c r="Y39" s="119">
        <v>2280</v>
      </c>
      <c r="Z39" s="120"/>
      <c r="AA39" s="120"/>
      <c r="AB39" s="120"/>
      <c r="AC39" s="120"/>
      <c r="AD39" s="121"/>
      <c r="AE39" s="122"/>
      <c r="AF39" s="117"/>
      <c r="AG39" s="118"/>
      <c r="AH39" s="119">
        <v>1309</v>
      </c>
      <c r="AI39" s="120"/>
      <c r="AJ39" s="120"/>
      <c r="AK39" s="120"/>
      <c r="AL39" s="123"/>
      <c r="AM39" s="123"/>
      <c r="AN39" s="123"/>
      <c r="AO39" s="123"/>
      <c r="AP39" s="124"/>
      <c r="AQ39" s="120"/>
      <c r="AR39" s="124"/>
      <c r="AS39" s="123"/>
      <c r="AT39" s="121"/>
      <c r="AU39" s="126"/>
      <c r="AV39" s="117"/>
      <c r="AW39" s="349"/>
      <c r="AX39" s="118"/>
      <c r="AY39" s="120"/>
      <c r="AZ39" s="120"/>
      <c r="BA39" s="120"/>
      <c r="BB39" s="120"/>
      <c r="BC39" s="123"/>
      <c r="BD39" s="120"/>
      <c r="BE39" s="121"/>
      <c r="BF39" s="126"/>
      <c r="BG39" s="297" t="str">
        <f t="shared" si="4"/>
        <v/>
      </c>
      <c r="BH39" s="298" t="str">
        <f t="shared" si="5"/>
        <v/>
      </c>
      <c r="BI39" s="127"/>
      <c r="BJ39" s="127"/>
      <c r="BK39" s="128"/>
      <c r="BL39" s="120" t="str">
        <f t="shared" si="6"/>
        <v/>
      </c>
      <c r="BM39" s="120" t="str">
        <f t="shared" si="7"/>
        <v/>
      </c>
      <c r="BN39" s="120" t="str">
        <f t="shared" si="8"/>
        <v/>
      </c>
      <c r="BO39" s="129" t="str">
        <f t="shared" si="14"/>
        <v>||||</v>
      </c>
      <c r="BP39" s="120" t="str">
        <f t="shared" si="10"/>
        <v>Not Started</v>
      </c>
      <c r="BQ39" s="129">
        <f>VLOOKUP(A39,'PR Matrix'!A:B,2,FALSE)</f>
        <v>0</v>
      </c>
    </row>
    <row r="40" spans="1:69" s="130" customFormat="1" hidden="1" x14ac:dyDescent="0.2">
      <c r="A40" s="111" t="s">
        <v>1701</v>
      </c>
      <c r="B40" s="96" t="s">
        <v>1675</v>
      </c>
      <c r="C40" s="96" t="s">
        <v>1677</v>
      </c>
      <c r="D40" s="292"/>
      <c r="E40" s="301"/>
      <c r="F40" s="306"/>
      <c r="G40" s="113" t="s">
        <v>1986</v>
      </c>
      <c r="H40" s="114" t="str">
        <f>IF(AND(D40="",VLOOKUP(A40,'PR Matrix'!A:B,2,FALSE)=""),"N","Y")</f>
        <v>N</v>
      </c>
      <c r="I40" s="115"/>
      <c r="J40" s="115"/>
      <c r="K40" s="114"/>
      <c r="L40" s="115"/>
      <c r="M40" s="93"/>
      <c r="N40" s="93"/>
      <c r="O40" s="93"/>
      <c r="P40" s="93"/>
      <c r="Q40" s="93"/>
      <c r="R40" s="116"/>
      <c r="S40" s="115" t="b">
        <f t="shared" si="11"/>
        <v>1</v>
      </c>
      <c r="T40" s="115" t="b">
        <f t="shared" si="12"/>
        <v>1</v>
      </c>
      <c r="U40" s="115" t="b">
        <f t="shared" si="13"/>
        <v>1</v>
      </c>
      <c r="V40" s="115"/>
      <c r="W40" s="117"/>
      <c r="X40" s="118"/>
      <c r="Y40" s="119">
        <v>1305</v>
      </c>
      <c r="Z40" s="120"/>
      <c r="AA40" s="120"/>
      <c r="AB40" s="120"/>
      <c r="AC40" s="120"/>
      <c r="AD40" s="121"/>
      <c r="AE40" s="122"/>
      <c r="AF40" s="117"/>
      <c r="AG40" s="118"/>
      <c r="AH40" s="119">
        <v>1310</v>
      </c>
      <c r="AI40" s="120"/>
      <c r="AJ40" s="120"/>
      <c r="AK40" s="120"/>
      <c r="AL40" s="123"/>
      <c r="AM40" s="123"/>
      <c r="AN40" s="123"/>
      <c r="AO40" s="123"/>
      <c r="AP40" s="124"/>
      <c r="AQ40" s="120"/>
      <c r="AR40" s="124"/>
      <c r="AS40" s="123"/>
      <c r="AT40" s="121"/>
      <c r="AU40" s="126"/>
      <c r="AV40" s="117"/>
      <c r="AW40" s="349"/>
      <c r="AX40" s="118"/>
      <c r="AY40" s="120"/>
      <c r="AZ40" s="120"/>
      <c r="BA40" s="120"/>
      <c r="BB40" s="120"/>
      <c r="BC40" s="123"/>
      <c r="BD40" s="120"/>
      <c r="BE40" s="121"/>
      <c r="BF40" s="126"/>
      <c r="BG40" s="297" t="str">
        <f t="shared" si="4"/>
        <v/>
      </c>
      <c r="BH40" s="298" t="str">
        <f t="shared" si="5"/>
        <v/>
      </c>
      <c r="BI40" s="127"/>
      <c r="BJ40" s="127"/>
      <c r="BK40" s="128"/>
      <c r="BL40" s="120" t="str">
        <f t="shared" si="6"/>
        <v/>
      </c>
      <c r="BM40" s="120" t="str">
        <f t="shared" si="7"/>
        <v/>
      </c>
      <c r="BN40" s="120" t="str">
        <f t="shared" si="8"/>
        <v/>
      </c>
      <c r="BO40" s="129" t="str">
        <f t="shared" si="14"/>
        <v>||||</v>
      </c>
      <c r="BP40" s="120" t="str">
        <f t="shared" si="10"/>
        <v>Not Started</v>
      </c>
      <c r="BQ40" s="129">
        <f>VLOOKUP(A40,'PR Matrix'!A:B,2,FALSE)</f>
        <v>0</v>
      </c>
    </row>
    <row r="41" spans="1:69" s="130" customFormat="1" hidden="1" x14ac:dyDescent="0.2">
      <c r="A41" s="111" t="s">
        <v>1702</v>
      </c>
      <c r="B41" s="96" t="s">
        <v>1675</v>
      </c>
      <c r="C41" s="96" t="s">
        <v>1677</v>
      </c>
      <c r="D41" s="292"/>
      <c r="E41" s="301"/>
      <c r="F41" s="306"/>
      <c r="G41" s="113" t="s">
        <v>1986</v>
      </c>
      <c r="H41" s="114" t="str">
        <f>IF(AND(D41="",VLOOKUP(A41,'PR Matrix'!A:B,2,FALSE)=""),"N","Y")</f>
        <v>N</v>
      </c>
      <c r="I41" s="115"/>
      <c r="J41" s="115"/>
      <c r="K41" s="114"/>
      <c r="L41" s="115"/>
      <c r="M41" s="93"/>
      <c r="N41" s="93"/>
      <c r="O41" s="93"/>
      <c r="P41" s="93"/>
      <c r="Q41" s="93"/>
      <c r="R41" s="116"/>
      <c r="S41" s="115" t="b">
        <f t="shared" si="11"/>
        <v>1</v>
      </c>
      <c r="T41" s="115" t="b">
        <f t="shared" si="12"/>
        <v>1</v>
      </c>
      <c r="U41" s="115" t="b">
        <f t="shared" si="13"/>
        <v>1</v>
      </c>
      <c r="V41" s="115"/>
      <c r="W41" s="117"/>
      <c r="X41" s="118"/>
      <c r="Y41" s="119">
        <v>1305</v>
      </c>
      <c r="Z41" s="120"/>
      <c r="AA41" s="120"/>
      <c r="AB41" s="120"/>
      <c r="AC41" s="120"/>
      <c r="AD41" s="121"/>
      <c r="AE41" s="122"/>
      <c r="AF41" s="117"/>
      <c r="AG41" s="118"/>
      <c r="AH41" s="119">
        <v>1311</v>
      </c>
      <c r="AI41" s="120"/>
      <c r="AJ41" s="120"/>
      <c r="AK41" s="120"/>
      <c r="AL41" s="123"/>
      <c r="AM41" s="123"/>
      <c r="AN41" s="123"/>
      <c r="AO41" s="123"/>
      <c r="AP41" s="124"/>
      <c r="AQ41" s="120"/>
      <c r="AR41" s="124"/>
      <c r="AS41" s="123"/>
      <c r="AT41" s="121"/>
      <c r="AU41" s="126"/>
      <c r="AV41" s="117"/>
      <c r="AW41" s="349"/>
      <c r="AX41" s="118"/>
      <c r="AY41" s="120"/>
      <c r="AZ41" s="120"/>
      <c r="BA41" s="120"/>
      <c r="BB41" s="120"/>
      <c r="BC41" s="123"/>
      <c r="BD41" s="120"/>
      <c r="BE41" s="121"/>
      <c r="BF41" s="126"/>
      <c r="BG41" s="297" t="str">
        <f t="shared" si="4"/>
        <v/>
      </c>
      <c r="BH41" s="298" t="str">
        <f t="shared" si="5"/>
        <v/>
      </c>
      <c r="BI41" s="127"/>
      <c r="BJ41" s="127"/>
      <c r="BK41" s="128"/>
      <c r="BL41" s="120" t="str">
        <f t="shared" si="6"/>
        <v/>
      </c>
      <c r="BM41" s="120" t="str">
        <f t="shared" si="7"/>
        <v/>
      </c>
      <c r="BN41" s="120" t="str">
        <f t="shared" si="8"/>
        <v/>
      </c>
      <c r="BO41" s="129" t="str">
        <f t="shared" si="14"/>
        <v>||||</v>
      </c>
      <c r="BP41" s="120" t="str">
        <f t="shared" si="10"/>
        <v>Not Started</v>
      </c>
      <c r="BQ41" s="129">
        <f>VLOOKUP(A41,'PR Matrix'!A:B,2,FALSE)</f>
        <v>0</v>
      </c>
    </row>
    <row r="42" spans="1:69" s="130" customFormat="1" hidden="1" x14ac:dyDescent="0.2">
      <c r="A42" s="111" t="s">
        <v>1703</v>
      </c>
      <c r="B42" s="96" t="s">
        <v>1675</v>
      </c>
      <c r="C42" s="96" t="s">
        <v>1677</v>
      </c>
      <c r="D42" s="76"/>
      <c r="E42" s="312"/>
      <c r="F42" s="311"/>
      <c r="G42" s="113" t="s">
        <v>1986</v>
      </c>
      <c r="H42" s="114" t="str">
        <f>IF(AND(D42="",VLOOKUP(A42,'PR Matrix'!A:B,2,FALSE)=""),"N","Y")</f>
        <v>N</v>
      </c>
      <c r="I42" s="115"/>
      <c r="J42" s="115"/>
      <c r="K42" s="114"/>
      <c r="L42" s="115"/>
      <c r="M42" s="93"/>
      <c r="N42" s="93"/>
      <c r="O42" s="93"/>
      <c r="P42" s="93"/>
      <c r="Q42" s="93"/>
      <c r="R42" s="116"/>
      <c r="S42" s="115" t="b">
        <f t="shared" si="11"/>
        <v>1</v>
      </c>
      <c r="T42" s="115" t="b">
        <f t="shared" si="12"/>
        <v>1</v>
      </c>
      <c r="U42" s="115" t="b">
        <f t="shared" si="13"/>
        <v>1</v>
      </c>
      <c r="V42" s="115"/>
      <c r="W42" s="117"/>
      <c r="X42" s="118"/>
      <c r="Y42" s="119"/>
      <c r="Z42" s="120"/>
      <c r="AA42" s="120"/>
      <c r="AB42" s="120"/>
      <c r="AC42" s="120"/>
      <c r="AD42" s="121"/>
      <c r="AE42" s="122"/>
      <c r="AF42" s="117"/>
      <c r="AG42" s="118"/>
      <c r="AH42" s="119">
        <v>563</v>
      </c>
      <c r="AI42" s="120"/>
      <c r="AJ42" s="120"/>
      <c r="AK42" s="120"/>
      <c r="AL42" s="123"/>
      <c r="AM42" s="123"/>
      <c r="AN42" s="123"/>
      <c r="AO42" s="123"/>
      <c r="AP42" s="124"/>
      <c r="AQ42" s="120"/>
      <c r="AR42" s="124"/>
      <c r="AS42" s="123"/>
      <c r="AT42" s="121"/>
      <c r="AU42" s="126"/>
      <c r="AV42" s="117"/>
      <c r="AW42" s="349"/>
      <c r="AX42" s="118"/>
      <c r="AY42" s="120"/>
      <c r="AZ42" s="120"/>
      <c r="BA42" s="120"/>
      <c r="BB42" s="120"/>
      <c r="BC42" s="123"/>
      <c r="BD42" s="120"/>
      <c r="BE42" s="121"/>
      <c r="BF42" s="126"/>
      <c r="BG42" s="297" t="str">
        <f t="shared" si="4"/>
        <v/>
      </c>
      <c r="BH42" s="298" t="str">
        <f t="shared" si="5"/>
        <v/>
      </c>
      <c r="BI42" s="127"/>
      <c r="BJ42" s="127"/>
      <c r="BK42" s="128"/>
      <c r="BL42" s="120" t="str">
        <f t="shared" si="6"/>
        <v/>
      </c>
      <c r="BM42" s="120" t="str">
        <f t="shared" si="7"/>
        <v/>
      </c>
      <c r="BN42" s="120" t="str">
        <f t="shared" si="8"/>
        <v/>
      </c>
      <c r="BO42" s="129" t="str">
        <f t="shared" si="14"/>
        <v>||||</v>
      </c>
      <c r="BP42" s="120" t="str">
        <f t="shared" si="10"/>
        <v>Not Started</v>
      </c>
      <c r="BQ42" s="129">
        <f>VLOOKUP(A42,'PR Matrix'!A:B,2,FALSE)</f>
        <v>0</v>
      </c>
    </row>
    <row r="43" spans="1:69" s="130" customFormat="1" hidden="1" x14ac:dyDescent="0.2">
      <c r="A43" s="111" t="s">
        <v>947</v>
      </c>
      <c r="B43" s="96" t="s">
        <v>1675</v>
      </c>
      <c r="C43" s="96" t="s">
        <v>1677</v>
      </c>
      <c r="D43" s="76"/>
      <c r="E43" s="301"/>
      <c r="F43" s="306"/>
      <c r="G43" s="113" t="s">
        <v>1986</v>
      </c>
      <c r="H43" s="114" t="str">
        <f>IF(AND(D43="",VLOOKUP(A43,'PR Matrix'!A:B,2,FALSE)=""),"N","Y")</f>
        <v>N</v>
      </c>
      <c r="I43" s="115"/>
      <c r="J43" s="115"/>
      <c r="K43" s="114"/>
      <c r="L43" s="115"/>
      <c r="M43" s="93"/>
      <c r="N43" s="93"/>
      <c r="O43" s="93"/>
      <c r="P43" s="93"/>
      <c r="Q43" s="93"/>
      <c r="R43" s="116"/>
      <c r="S43" s="115" t="b">
        <f t="shared" si="11"/>
        <v>1</v>
      </c>
      <c r="T43" s="115" t="b">
        <f t="shared" si="12"/>
        <v>1</v>
      </c>
      <c r="U43" s="115" t="b">
        <f t="shared" si="13"/>
        <v>1</v>
      </c>
      <c r="V43" s="115"/>
      <c r="W43" s="117"/>
      <c r="X43" s="118"/>
      <c r="Y43" s="119"/>
      <c r="Z43" s="120"/>
      <c r="AA43" s="120"/>
      <c r="AB43" s="120"/>
      <c r="AC43" s="120"/>
      <c r="AD43" s="121"/>
      <c r="AE43" s="122"/>
      <c r="AF43" s="117"/>
      <c r="AG43" s="118"/>
      <c r="AH43" s="119">
        <v>564</v>
      </c>
      <c r="AI43" s="120"/>
      <c r="AJ43" s="120"/>
      <c r="AK43" s="120"/>
      <c r="AL43" s="123"/>
      <c r="AM43" s="123"/>
      <c r="AN43" s="123"/>
      <c r="AO43" s="123"/>
      <c r="AP43" s="124"/>
      <c r="AQ43" s="120"/>
      <c r="AR43" s="124"/>
      <c r="AS43" s="123"/>
      <c r="AT43" s="121"/>
      <c r="AU43" s="126"/>
      <c r="AV43" s="117"/>
      <c r="AW43" s="349"/>
      <c r="AX43" s="118"/>
      <c r="AY43" s="120"/>
      <c r="AZ43" s="120"/>
      <c r="BA43" s="120"/>
      <c r="BB43" s="120"/>
      <c r="BC43" s="123"/>
      <c r="BD43" s="120"/>
      <c r="BE43" s="121"/>
      <c r="BF43" s="126"/>
      <c r="BG43" s="297" t="str">
        <f t="shared" si="4"/>
        <v/>
      </c>
      <c r="BH43" s="298" t="str">
        <f t="shared" si="5"/>
        <v/>
      </c>
      <c r="BI43" s="127"/>
      <c r="BJ43" s="127"/>
      <c r="BK43" s="128"/>
      <c r="BL43" s="120" t="str">
        <f t="shared" si="6"/>
        <v/>
      </c>
      <c r="BM43" s="120" t="str">
        <f t="shared" si="7"/>
        <v/>
      </c>
      <c r="BN43" s="120" t="str">
        <f t="shared" si="8"/>
        <v/>
      </c>
      <c r="BO43" s="129" t="str">
        <f t="shared" si="14"/>
        <v>||||</v>
      </c>
      <c r="BP43" s="120" t="str">
        <f t="shared" si="10"/>
        <v>Not Started</v>
      </c>
      <c r="BQ43" s="129">
        <f>VLOOKUP(A43,'PR Matrix'!A:B,2,FALSE)</f>
        <v>0</v>
      </c>
    </row>
    <row r="44" spans="1:69" s="130" customFormat="1" hidden="1" x14ac:dyDescent="0.2">
      <c r="A44" s="111" t="s">
        <v>1458</v>
      </c>
      <c r="B44" s="96" t="s">
        <v>1675</v>
      </c>
      <c r="C44" s="96" t="s">
        <v>1677</v>
      </c>
      <c r="D44" s="76"/>
      <c r="E44" s="312"/>
      <c r="F44" s="306"/>
      <c r="G44" s="113" t="s">
        <v>1986</v>
      </c>
      <c r="H44" s="114" t="str">
        <f>IF(AND(D44="",VLOOKUP(A44,'PR Matrix'!A:B,2,FALSE)=""),"N","Y")</f>
        <v>N</v>
      </c>
      <c r="I44" s="115"/>
      <c r="J44" s="115"/>
      <c r="K44" s="114"/>
      <c r="L44" s="115"/>
      <c r="M44" s="93"/>
      <c r="N44" s="93"/>
      <c r="O44" s="93"/>
      <c r="P44" s="93"/>
      <c r="Q44" s="93"/>
      <c r="R44" s="116"/>
      <c r="S44" s="115" t="b">
        <f t="shared" si="11"/>
        <v>1</v>
      </c>
      <c r="T44" s="115" t="b">
        <f t="shared" si="12"/>
        <v>1</v>
      </c>
      <c r="U44" s="115" t="b">
        <f t="shared" si="13"/>
        <v>1</v>
      </c>
      <c r="V44" s="115"/>
      <c r="W44" s="117"/>
      <c r="X44" s="118"/>
      <c r="Y44" s="119"/>
      <c r="Z44" s="120"/>
      <c r="AA44" s="120"/>
      <c r="AB44" s="120"/>
      <c r="AC44" s="120"/>
      <c r="AD44" s="121"/>
      <c r="AE44" s="122"/>
      <c r="AF44" s="117"/>
      <c r="AG44" s="118"/>
      <c r="AH44" s="119">
        <v>565</v>
      </c>
      <c r="AI44" s="120"/>
      <c r="AJ44" s="120"/>
      <c r="AK44" s="120"/>
      <c r="AL44" s="123"/>
      <c r="AM44" s="123"/>
      <c r="AN44" s="123"/>
      <c r="AO44" s="123"/>
      <c r="AP44" s="124"/>
      <c r="AQ44" s="120"/>
      <c r="AR44" s="124"/>
      <c r="AS44" s="123"/>
      <c r="AT44" s="121"/>
      <c r="AU44" s="126"/>
      <c r="AV44" s="117"/>
      <c r="AW44" s="349"/>
      <c r="AX44" s="118"/>
      <c r="AY44" s="120"/>
      <c r="AZ44" s="120"/>
      <c r="BA44" s="120"/>
      <c r="BB44" s="120"/>
      <c r="BC44" s="123"/>
      <c r="BD44" s="120"/>
      <c r="BE44" s="121"/>
      <c r="BF44" s="126"/>
      <c r="BG44" s="297" t="str">
        <f t="shared" si="4"/>
        <v/>
      </c>
      <c r="BH44" s="298" t="str">
        <f t="shared" si="5"/>
        <v/>
      </c>
      <c r="BI44" s="127"/>
      <c r="BJ44" s="127"/>
      <c r="BK44" s="128"/>
      <c r="BL44" s="120" t="str">
        <f t="shared" si="6"/>
        <v/>
      </c>
      <c r="BM44" s="120" t="str">
        <f t="shared" si="7"/>
        <v/>
      </c>
      <c r="BN44" s="120" t="str">
        <f t="shared" si="8"/>
        <v/>
      </c>
      <c r="BO44" s="129" t="str">
        <f t="shared" si="14"/>
        <v>||||</v>
      </c>
      <c r="BP44" s="120" t="str">
        <f t="shared" si="10"/>
        <v>Not Started</v>
      </c>
      <c r="BQ44" s="129">
        <f>VLOOKUP(A44,'PR Matrix'!A:B,2,FALSE)</f>
        <v>0</v>
      </c>
    </row>
    <row r="45" spans="1:69" s="130" customFormat="1" hidden="1" x14ac:dyDescent="0.2">
      <c r="A45" s="111" t="s">
        <v>38</v>
      </c>
      <c r="B45" s="96" t="s">
        <v>1675</v>
      </c>
      <c r="C45" s="96" t="s">
        <v>1675</v>
      </c>
      <c r="D45" s="76"/>
      <c r="E45" s="301"/>
      <c r="F45" s="306"/>
      <c r="G45" s="113" t="s">
        <v>1986</v>
      </c>
      <c r="H45" s="114" t="str">
        <f>IF(AND(D45="",VLOOKUP(A45,'PR Matrix'!A:B,2,FALSE)=""),"N","Y")</f>
        <v>N</v>
      </c>
      <c r="I45" s="115"/>
      <c r="J45" s="115"/>
      <c r="K45" s="114"/>
      <c r="L45" s="115"/>
      <c r="M45" s="93"/>
      <c r="N45" s="93"/>
      <c r="O45" s="93"/>
      <c r="P45" s="93"/>
      <c r="Q45" s="93"/>
      <c r="R45" s="116"/>
      <c r="S45" s="115" t="b">
        <f t="shared" si="11"/>
        <v>1</v>
      </c>
      <c r="T45" s="115" t="b">
        <f t="shared" si="12"/>
        <v>1</v>
      </c>
      <c r="U45" s="115" t="b">
        <f t="shared" si="13"/>
        <v>1</v>
      </c>
      <c r="V45" s="115"/>
      <c r="W45" s="117"/>
      <c r="X45" s="118"/>
      <c r="Y45" s="119">
        <v>2443</v>
      </c>
      <c r="Z45" s="120"/>
      <c r="AA45" s="120"/>
      <c r="AB45" s="120"/>
      <c r="AC45" s="120"/>
      <c r="AD45" s="121"/>
      <c r="AE45" s="122"/>
      <c r="AF45" s="117"/>
      <c r="AG45" s="118"/>
      <c r="AH45" s="119">
        <v>566</v>
      </c>
      <c r="AI45" s="120"/>
      <c r="AJ45" s="120"/>
      <c r="AK45" s="120"/>
      <c r="AL45" s="123"/>
      <c r="AM45" s="123"/>
      <c r="AN45" s="123"/>
      <c r="AO45" s="123"/>
      <c r="AP45" s="124"/>
      <c r="AQ45" s="120"/>
      <c r="AR45" s="124"/>
      <c r="AS45" s="123"/>
      <c r="AT45" s="121"/>
      <c r="AU45" s="126"/>
      <c r="AV45" s="117"/>
      <c r="AW45" s="349"/>
      <c r="AX45" s="118"/>
      <c r="AY45" s="120"/>
      <c r="AZ45" s="120"/>
      <c r="BA45" s="120"/>
      <c r="BB45" s="120"/>
      <c r="BC45" s="123"/>
      <c r="BD45" s="120"/>
      <c r="BE45" s="121"/>
      <c r="BF45" s="126"/>
      <c r="BG45" s="297" t="str">
        <f t="shared" si="4"/>
        <v/>
      </c>
      <c r="BH45" s="298" t="str">
        <f t="shared" si="5"/>
        <v/>
      </c>
      <c r="BI45" s="127"/>
      <c r="BJ45" s="127"/>
      <c r="BK45" s="128"/>
      <c r="BL45" s="120" t="str">
        <f t="shared" si="6"/>
        <v/>
      </c>
      <c r="BM45" s="120" t="str">
        <f t="shared" si="7"/>
        <v/>
      </c>
      <c r="BN45" s="120" t="str">
        <f t="shared" si="8"/>
        <v/>
      </c>
      <c r="BO45" s="129" t="str">
        <f t="shared" si="14"/>
        <v>||||</v>
      </c>
      <c r="BP45" s="120" t="str">
        <f t="shared" si="10"/>
        <v>Not Started</v>
      </c>
      <c r="BQ45" s="129">
        <f>VLOOKUP(A45,'PR Matrix'!A:B,2,FALSE)</f>
        <v>0</v>
      </c>
    </row>
    <row r="46" spans="1:69" s="130" customFormat="1" hidden="1" x14ac:dyDescent="0.2">
      <c r="A46" s="111" t="s">
        <v>1705</v>
      </c>
      <c r="B46" s="96" t="s">
        <v>1675</v>
      </c>
      <c r="C46" s="96" t="s">
        <v>1677</v>
      </c>
      <c r="D46" s="76"/>
      <c r="E46" s="311"/>
      <c r="F46" s="306"/>
      <c r="G46" s="113" t="s">
        <v>1986</v>
      </c>
      <c r="H46" s="114" t="str">
        <f>IF(AND(D46="",VLOOKUP(A46,'PR Matrix'!A:B,2,FALSE)=""),"N","Y")</f>
        <v>N</v>
      </c>
      <c r="I46" s="115"/>
      <c r="J46" s="115"/>
      <c r="K46" s="114"/>
      <c r="L46" s="115"/>
      <c r="M46" s="93"/>
      <c r="N46" s="93"/>
      <c r="O46" s="93"/>
      <c r="P46" s="93"/>
      <c r="Q46" s="93"/>
      <c r="R46" s="116"/>
      <c r="S46" s="115" t="b">
        <f t="shared" si="11"/>
        <v>1</v>
      </c>
      <c r="T46" s="115" t="b">
        <f t="shared" si="12"/>
        <v>1</v>
      </c>
      <c r="U46" s="115" t="b">
        <f t="shared" si="13"/>
        <v>1</v>
      </c>
      <c r="V46" s="115"/>
      <c r="W46" s="117"/>
      <c r="X46" s="118"/>
      <c r="Y46" s="119">
        <v>2454</v>
      </c>
      <c r="Z46" s="120"/>
      <c r="AA46" s="120"/>
      <c r="AB46" s="120"/>
      <c r="AC46" s="120"/>
      <c r="AD46" s="121"/>
      <c r="AE46" s="122"/>
      <c r="AF46" s="117"/>
      <c r="AG46" s="118"/>
      <c r="AH46" s="119">
        <v>567</v>
      </c>
      <c r="AI46" s="120"/>
      <c r="AJ46" s="120"/>
      <c r="AK46" s="120"/>
      <c r="AL46" s="123"/>
      <c r="AM46" s="123"/>
      <c r="AN46" s="123"/>
      <c r="AO46" s="123"/>
      <c r="AP46" s="124"/>
      <c r="AQ46" s="120"/>
      <c r="AR46" s="124"/>
      <c r="AS46" s="123"/>
      <c r="AT46" s="121"/>
      <c r="AU46" s="126"/>
      <c r="AV46" s="117"/>
      <c r="AW46" s="349"/>
      <c r="AX46" s="118"/>
      <c r="AY46" s="120"/>
      <c r="AZ46" s="120"/>
      <c r="BA46" s="120"/>
      <c r="BB46" s="120"/>
      <c r="BC46" s="123"/>
      <c r="BD46" s="120"/>
      <c r="BE46" s="121"/>
      <c r="BF46" s="126"/>
      <c r="BG46" s="297" t="str">
        <f t="shared" si="4"/>
        <v/>
      </c>
      <c r="BH46" s="298" t="str">
        <f t="shared" si="5"/>
        <v/>
      </c>
      <c r="BI46" s="127"/>
      <c r="BJ46" s="127"/>
      <c r="BK46" s="128"/>
      <c r="BL46" s="120" t="str">
        <f t="shared" si="6"/>
        <v/>
      </c>
      <c r="BM46" s="120" t="str">
        <f t="shared" si="7"/>
        <v/>
      </c>
      <c r="BN46" s="120" t="str">
        <f t="shared" si="8"/>
        <v/>
      </c>
      <c r="BO46" s="129" t="str">
        <f t="shared" si="14"/>
        <v>||||</v>
      </c>
      <c r="BP46" s="120" t="str">
        <f t="shared" si="10"/>
        <v>Not Started</v>
      </c>
      <c r="BQ46" s="129">
        <f>VLOOKUP(A46,'PR Matrix'!A:B,2,FALSE)</f>
        <v>0</v>
      </c>
    </row>
    <row r="47" spans="1:69" s="130" customFormat="1" hidden="1" x14ac:dyDescent="0.2">
      <c r="A47" s="111" t="s">
        <v>1706</v>
      </c>
      <c r="B47" s="96" t="s">
        <v>1675</v>
      </c>
      <c r="C47" s="96" t="s">
        <v>1677</v>
      </c>
      <c r="D47" s="76"/>
      <c r="E47" s="301"/>
      <c r="F47" s="306"/>
      <c r="G47" s="113" t="s">
        <v>1986</v>
      </c>
      <c r="H47" s="114" t="str">
        <f>IF(AND(D47="",VLOOKUP(A47,'PR Matrix'!A:B,2,FALSE)=""),"N","Y")</f>
        <v>N</v>
      </c>
      <c r="I47" s="115"/>
      <c r="J47" s="115"/>
      <c r="K47" s="114"/>
      <c r="L47" s="115"/>
      <c r="M47" s="93"/>
      <c r="N47" s="93"/>
      <c r="O47" s="93"/>
      <c r="P47" s="93"/>
      <c r="Q47" s="93"/>
      <c r="R47" s="116"/>
      <c r="S47" s="115" t="b">
        <f t="shared" si="11"/>
        <v>1</v>
      </c>
      <c r="T47" s="115" t="b">
        <f t="shared" si="12"/>
        <v>1</v>
      </c>
      <c r="U47" s="115" t="b">
        <f t="shared" si="13"/>
        <v>1</v>
      </c>
      <c r="V47" s="115"/>
      <c r="W47" s="371"/>
      <c r="X47" s="376"/>
      <c r="Y47" s="119">
        <v>2464</v>
      </c>
      <c r="Z47" s="120"/>
      <c r="AA47" s="120"/>
      <c r="AB47" s="120"/>
      <c r="AC47" s="120"/>
      <c r="AD47" s="121"/>
      <c r="AE47" s="122"/>
      <c r="AF47" s="371"/>
      <c r="AG47" s="118"/>
      <c r="AH47" s="119">
        <v>568</v>
      </c>
      <c r="AI47" s="120"/>
      <c r="AJ47" s="120"/>
      <c r="AK47" s="120"/>
      <c r="AL47" s="123"/>
      <c r="AM47" s="123"/>
      <c r="AN47" s="123"/>
      <c r="AO47" s="123"/>
      <c r="AP47" s="124"/>
      <c r="AQ47" s="120"/>
      <c r="AR47" s="124"/>
      <c r="AS47" s="123"/>
      <c r="AT47" s="121"/>
      <c r="AU47" s="126"/>
      <c r="AV47" s="371"/>
      <c r="AW47" s="349"/>
      <c r="AX47" s="118"/>
      <c r="AY47" s="120"/>
      <c r="AZ47" s="120"/>
      <c r="BA47" s="120"/>
      <c r="BB47" s="120"/>
      <c r="BC47" s="123"/>
      <c r="BD47" s="120"/>
      <c r="BE47" s="121"/>
      <c r="BF47" s="126"/>
      <c r="BG47" s="297" t="str">
        <f t="shared" si="4"/>
        <v/>
      </c>
      <c r="BH47" s="298" t="str">
        <f t="shared" si="5"/>
        <v/>
      </c>
      <c r="BI47" s="127"/>
      <c r="BJ47" s="127"/>
      <c r="BK47" s="128" t="s">
        <v>2315</v>
      </c>
      <c r="BL47" s="120" t="str">
        <f t="shared" si="6"/>
        <v/>
      </c>
      <c r="BM47" s="120" t="str">
        <f t="shared" si="7"/>
        <v/>
      </c>
      <c r="BN47" s="120" t="str">
        <f t="shared" si="8"/>
        <v/>
      </c>
      <c r="BO47" s="129" t="str">
        <f t="shared" si="14"/>
        <v>||||</v>
      </c>
      <c r="BP47" s="120" t="str">
        <f t="shared" si="10"/>
        <v>Not Started</v>
      </c>
      <c r="BQ47" s="129">
        <f>VLOOKUP(A47,'PR Matrix'!A:B,2,FALSE)</f>
        <v>0</v>
      </c>
    </row>
    <row r="48" spans="1:69" s="130" customFormat="1" hidden="1" x14ac:dyDescent="0.2">
      <c r="A48" s="111" t="s">
        <v>1291</v>
      </c>
      <c r="B48" s="96" t="s">
        <v>1675</v>
      </c>
      <c r="C48" s="96" t="s">
        <v>1677</v>
      </c>
      <c r="D48" s="76"/>
      <c r="E48" s="306"/>
      <c r="F48" s="306"/>
      <c r="G48" s="113" t="s">
        <v>1986</v>
      </c>
      <c r="H48" s="114" t="str">
        <f>IF(AND(D48="",VLOOKUP(A48,'PR Matrix'!A:B,2,FALSE)=""),"N","Y")</f>
        <v>N</v>
      </c>
      <c r="I48" s="115"/>
      <c r="J48" s="115"/>
      <c r="K48" s="114"/>
      <c r="L48" s="115"/>
      <c r="M48" s="93"/>
      <c r="N48" s="93"/>
      <c r="O48" s="93"/>
      <c r="P48" s="93"/>
      <c r="Q48" s="93"/>
      <c r="R48" s="116"/>
      <c r="S48" s="115" t="b">
        <f t="shared" si="11"/>
        <v>1</v>
      </c>
      <c r="T48" s="115" t="b">
        <f t="shared" si="12"/>
        <v>1</v>
      </c>
      <c r="U48" s="115" t="b">
        <f t="shared" si="13"/>
        <v>1</v>
      </c>
      <c r="V48" s="115"/>
      <c r="W48" s="117"/>
      <c r="X48" s="118"/>
      <c r="Y48" s="119"/>
      <c r="Z48" s="120"/>
      <c r="AA48" s="120"/>
      <c r="AB48" s="120"/>
      <c r="AC48" s="120"/>
      <c r="AD48" s="121"/>
      <c r="AE48" s="122"/>
      <c r="AF48" s="117"/>
      <c r="AG48" s="118"/>
      <c r="AH48" s="119">
        <v>569</v>
      </c>
      <c r="AI48" s="120"/>
      <c r="AJ48" s="120"/>
      <c r="AK48" s="120"/>
      <c r="AL48" s="123"/>
      <c r="AM48" s="123"/>
      <c r="AN48" s="123"/>
      <c r="AO48" s="123"/>
      <c r="AP48" s="124"/>
      <c r="AQ48" s="120"/>
      <c r="AR48" s="124"/>
      <c r="AS48" s="123"/>
      <c r="AT48" s="121"/>
      <c r="AU48" s="126"/>
      <c r="AV48" s="117"/>
      <c r="AW48" s="349"/>
      <c r="AX48" s="118"/>
      <c r="AY48" s="120"/>
      <c r="AZ48" s="120"/>
      <c r="BA48" s="120"/>
      <c r="BB48" s="120"/>
      <c r="BC48" s="123"/>
      <c r="BD48" s="120"/>
      <c r="BE48" s="121"/>
      <c r="BF48" s="126"/>
      <c r="BG48" s="297" t="str">
        <f t="shared" si="4"/>
        <v/>
      </c>
      <c r="BH48" s="298" t="str">
        <f t="shared" si="5"/>
        <v/>
      </c>
      <c r="BI48" s="127"/>
      <c r="BJ48" s="127"/>
      <c r="BK48" s="128"/>
      <c r="BL48" s="120" t="str">
        <f t="shared" si="6"/>
        <v/>
      </c>
      <c r="BM48" s="120" t="str">
        <f t="shared" si="7"/>
        <v/>
      </c>
      <c r="BN48" s="120" t="str">
        <f t="shared" si="8"/>
        <v/>
      </c>
      <c r="BO48" s="129" t="str">
        <f t="shared" si="14"/>
        <v>||||</v>
      </c>
      <c r="BP48" s="120" t="str">
        <f t="shared" si="10"/>
        <v>Not Started</v>
      </c>
      <c r="BQ48" s="129">
        <f>VLOOKUP(A48,'PR Matrix'!A:B,2,FALSE)</f>
        <v>0</v>
      </c>
    </row>
    <row r="49" spans="1:75" s="130" customFormat="1" hidden="1" x14ac:dyDescent="0.2">
      <c r="A49" s="111" t="s">
        <v>859</v>
      </c>
      <c r="B49" s="96" t="s">
        <v>1675</v>
      </c>
      <c r="C49" s="96" t="s">
        <v>1677</v>
      </c>
      <c r="D49" s="292"/>
      <c r="E49" s="302"/>
      <c r="F49" s="306"/>
      <c r="G49" s="113" t="s">
        <v>1986</v>
      </c>
      <c r="H49" s="114" t="str">
        <f>IF(AND(D49="",VLOOKUP(A49,'PR Matrix'!A:B,2,FALSE)=""),"N","Y")</f>
        <v>N</v>
      </c>
      <c r="I49" s="115"/>
      <c r="J49" s="115"/>
      <c r="K49" s="114"/>
      <c r="L49" s="115"/>
      <c r="M49" s="93"/>
      <c r="N49" s="93"/>
      <c r="O49" s="93"/>
      <c r="P49" s="93"/>
      <c r="Q49" s="93"/>
      <c r="R49" s="116"/>
      <c r="S49" s="115" t="b">
        <f t="shared" si="11"/>
        <v>1</v>
      </c>
      <c r="T49" s="115" t="b">
        <f t="shared" si="12"/>
        <v>1</v>
      </c>
      <c r="U49" s="115" t="b">
        <f t="shared" si="13"/>
        <v>1</v>
      </c>
      <c r="V49" s="115"/>
      <c r="W49" s="117"/>
      <c r="X49" s="118"/>
      <c r="Y49" s="119"/>
      <c r="Z49" s="120"/>
      <c r="AA49" s="120"/>
      <c r="AB49" s="120"/>
      <c r="AC49" s="120"/>
      <c r="AD49" s="121"/>
      <c r="AE49" s="122"/>
      <c r="AF49" s="117"/>
      <c r="AG49" s="118"/>
      <c r="AH49" s="119">
        <v>828</v>
      </c>
      <c r="AI49" s="120"/>
      <c r="AJ49" s="120"/>
      <c r="AK49" s="120"/>
      <c r="AL49" s="123"/>
      <c r="AM49" s="123"/>
      <c r="AN49" s="123"/>
      <c r="AO49" s="123"/>
      <c r="AP49" s="124"/>
      <c r="AQ49" s="120"/>
      <c r="AR49" s="124"/>
      <c r="AS49" s="123"/>
      <c r="AT49" s="121"/>
      <c r="AU49" s="126"/>
      <c r="AV49" s="117"/>
      <c r="AW49" s="349"/>
      <c r="AX49" s="118"/>
      <c r="AY49" s="120"/>
      <c r="AZ49" s="120"/>
      <c r="BA49" s="120"/>
      <c r="BB49" s="120"/>
      <c r="BC49" s="123"/>
      <c r="BD49" s="120"/>
      <c r="BE49" s="121"/>
      <c r="BF49" s="126"/>
      <c r="BG49" s="297" t="str">
        <f t="shared" si="4"/>
        <v/>
      </c>
      <c r="BH49" s="298" t="str">
        <f t="shared" si="5"/>
        <v/>
      </c>
      <c r="BI49" s="127"/>
      <c r="BJ49" s="127"/>
      <c r="BK49" s="128"/>
      <c r="BL49" s="120" t="str">
        <f t="shared" si="6"/>
        <v/>
      </c>
      <c r="BM49" s="120" t="str">
        <f t="shared" si="7"/>
        <v/>
      </c>
      <c r="BN49" s="120" t="str">
        <f t="shared" si="8"/>
        <v/>
      </c>
      <c r="BO49" s="129" t="str">
        <f t="shared" si="14"/>
        <v>||||</v>
      </c>
      <c r="BP49" s="120" t="str">
        <f t="shared" si="10"/>
        <v>Not Started</v>
      </c>
      <c r="BQ49" s="129">
        <f>VLOOKUP(A49,'PR Matrix'!A:B,2,FALSE)</f>
        <v>0</v>
      </c>
    </row>
    <row r="50" spans="1:75" s="130" customFormat="1" hidden="1" x14ac:dyDescent="0.2">
      <c r="A50" s="111" t="s">
        <v>860</v>
      </c>
      <c r="B50" s="96" t="s">
        <v>1675</v>
      </c>
      <c r="C50" s="96" t="s">
        <v>1677</v>
      </c>
      <c r="D50" s="76"/>
      <c r="E50" s="301"/>
      <c r="F50" s="306"/>
      <c r="G50" s="113" t="s">
        <v>1986</v>
      </c>
      <c r="H50" s="114" t="str">
        <f>IF(AND(D50="",VLOOKUP(A50,'PR Matrix'!A:B,2,FALSE)=""),"N","Y")</f>
        <v>N</v>
      </c>
      <c r="I50" s="115"/>
      <c r="J50" s="115"/>
      <c r="K50" s="114"/>
      <c r="L50" s="115"/>
      <c r="M50" s="93"/>
      <c r="N50" s="93"/>
      <c r="O50" s="93"/>
      <c r="P50" s="93"/>
      <c r="Q50" s="93"/>
      <c r="R50" s="116"/>
      <c r="S50" s="115" t="b">
        <f t="shared" si="11"/>
        <v>1</v>
      </c>
      <c r="T50" s="115" t="b">
        <f t="shared" si="12"/>
        <v>1</v>
      </c>
      <c r="U50" s="115" t="b">
        <f t="shared" si="13"/>
        <v>1</v>
      </c>
      <c r="V50" s="115"/>
      <c r="W50" s="117"/>
      <c r="X50" s="118"/>
      <c r="Y50" s="119"/>
      <c r="Z50" s="120"/>
      <c r="AA50" s="120"/>
      <c r="AB50" s="120"/>
      <c r="AC50" s="120"/>
      <c r="AD50" s="121"/>
      <c r="AE50" s="122"/>
      <c r="AF50" s="117"/>
      <c r="AG50" s="118"/>
      <c r="AH50" s="119">
        <v>626</v>
      </c>
      <c r="AI50" s="120"/>
      <c r="AJ50" s="120"/>
      <c r="AK50" s="120"/>
      <c r="AL50" s="123"/>
      <c r="AM50" s="123"/>
      <c r="AN50" s="123"/>
      <c r="AO50" s="123"/>
      <c r="AP50" s="124"/>
      <c r="AQ50" s="120"/>
      <c r="AR50" s="124"/>
      <c r="AS50" s="123"/>
      <c r="AT50" s="121"/>
      <c r="AU50" s="126"/>
      <c r="AV50" s="117"/>
      <c r="AW50" s="349"/>
      <c r="AX50" s="118"/>
      <c r="AY50" s="120"/>
      <c r="AZ50" s="120"/>
      <c r="BA50" s="120"/>
      <c r="BB50" s="120"/>
      <c r="BC50" s="123"/>
      <c r="BD50" s="120"/>
      <c r="BE50" s="121"/>
      <c r="BF50" s="126"/>
      <c r="BG50" s="297" t="str">
        <f t="shared" si="4"/>
        <v/>
      </c>
      <c r="BH50" s="298" t="str">
        <f t="shared" si="5"/>
        <v/>
      </c>
      <c r="BI50" s="127"/>
      <c r="BJ50" s="127"/>
      <c r="BK50" s="128"/>
      <c r="BL50" s="120" t="str">
        <f t="shared" si="6"/>
        <v/>
      </c>
      <c r="BM50" s="120" t="str">
        <f t="shared" si="7"/>
        <v/>
      </c>
      <c r="BN50" s="120" t="str">
        <f t="shared" si="8"/>
        <v/>
      </c>
      <c r="BO50" s="129" t="str">
        <f t="shared" si="14"/>
        <v>||||</v>
      </c>
      <c r="BP50" s="120" t="str">
        <f t="shared" si="10"/>
        <v>Not Started</v>
      </c>
      <c r="BQ50" s="129">
        <f>VLOOKUP(A50,'PR Matrix'!A:B,2,FALSE)</f>
        <v>0</v>
      </c>
    </row>
    <row r="51" spans="1:75" s="130" customFormat="1" hidden="1" x14ac:dyDescent="0.2">
      <c r="A51" s="111" t="s">
        <v>1057</v>
      </c>
      <c r="B51" s="96" t="s">
        <v>1675</v>
      </c>
      <c r="C51" s="96" t="s">
        <v>1677</v>
      </c>
      <c r="D51" s="76"/>
      <c r="E51" s="301"/>
      <c r="F51" s="306"/>
      <c r="G51" s="113" t="s">
        <v>1986</v>
      </c>
      <c r="H51" s="114" t="str">
        <f>IF(AND(D51="",VLOOKUP(A51,'PR Matrix'!A:B,2,FALSE)=""),"N","Y")</f>
        <v>N</v>
      </c>
      <c r="I51" s="115"/>
      <c r="J51" s="115"/>
      <c r="K51" s="114"/>
      <c r="L51" s="115"/>
      <c r="M51" s="93"/>
      <c r="N51" s="93"/>
      <c r="O51" s="93"/>
      <c r="P51" s="93"/>
      <c r="Q51" s="93"/>
      <c r="R51" s="116"/>
      <c r="S51" s="115" t="b">
        <f t="shared" si="11"/>
        <v>1</v>
      </c>
      <c r="T51" s="115" t="b">
        <f t="shared" si="12"/>
        <v>1</v>
      </c>
      <c r="U51" s="115" t="b">
        <f t="shared" si="13"/>
        <v>1</v>
      </c>
      <c r="V51" s="133"/>
      <c r="W51" s="117"/>
      <c r="X51" s="118"/>
      <c r="Y51" s="119"/>
      <c r="Z51" s="120"/>
      <c r="AA51" s="120"/>
      <c r="AB51" s="120"/>
      <c r="AC51" s="120"/>
      <c r="AD51" s="121"/>
      <c r="AE51" s="122"/>
      <c r="AF51" s="117"/>
      <c r="AG51" s="118"/>
      <c r="AH51" s="119">
        <v>627</v>
      </c>
      <c r="AI51" s="120"/>
      <c r="AJ51" s="120"/>
      <c r="AK51" s="120"/>
      <c r="AL51" s="123"/>
      <c r="AM51" s="123"/>
      <c r="AN51" s="123"/>
      <c r="AO51" s="123"/>
      <c r="AP51" s="124"/>
      <c r="AQ51" s="120"/>
      <c r="AR51" s="124"/>
      <c r="AS51" s="123"/>
      <c r="AT51" s="121"/>
      <c r="AU51" s="126"/>
      <c r="AV51" s="117"/>
      <c r="AW51" s="349"/>
      <c r="AX51" s="118"/>
      <c r="AY51" s="120"/>
      <c r="AZ51" s="120"/>
      <c r="BA51" s="120"/>
      <c r="BB51" s="120"/>
      <c r="BC51" s="123"/>
      <c r="BD51" s="120"/>
      <c r="BE51" s="121"/>
      <c r="BF51" s="126"/>
      <c r="BG51" s="297" t="str">
        <f t="shared" si="4"/>
        <v/>
      </c>
      <c r="BH51" s="298" t="str">
        <f t="shared" si="5"/>
        <v/>
      </c>
      <c r="BI51" s="127"/>
      <c r="BJ51" s="127"/>
      <c r="BK51" s="128"/>
      <c r="BL51" s="120" t="str">
        <f t="shared" si="6"/>
        <v/>
      </c>
      <c r="BM51" s="120" t="str">
        <f t="shared" si="7"/>
        <v/>
      </c>
      <c r="BN51" s="120" t="str">
        <f t="shared" si="8"/>
        <v/>
      </c>
      <c r="BO51" s="129" t="str">
        <f t="shared" si="14"/>
        <v>||||</v>
      </c>
      <c r="BP51" s="120" t="str">
        <f t="shared" si="10"/>
        <v>Not Started</v>
      </c>
      <c r="BQ51" s="129">
        <f>VLOOKUP(A51,'PR Matrix'!A:B,2,FALSE)</f>
        <v>0</v>
      </c>
    </row>
    <row r="52" spans="1:75" s="130" customFormat="1" hidden="1" x14ac:dyDescent="0.2">
      <c r="A52" s="111" t="s">
        <v>1707</v>
      </c>
      <c r="B52" s="96" t="s">
        <v>1675</v>
      </c>
      <c r="C52" s="96" t="s">
        <v>1677</v>
      </c>
      <c r="D52" s="76"/>
      <c r="E52" s="301"/>
      <c r="F52" s="306"/>
      <c r="G52" s="113" t="s">
        <v>1986</v>
      </c>
      <c r="H52" s="114" t="str">
        <f>IF(AND(D52="",VLOOKUP(A52,'PR Matrix'!A:B,2,FALSE)=""),"N","Y")</f>
        <v>N</v>
      </c>
      <c r="I52" s="115"/>
      <c r="J52" s="115"/>
      <c r="K52" s="114"/>
      <c r="L52" s="115"/>
      <c r="M52" s="93"/>
      <c r="N52" s="93"/>
      <c r="O52" s="93"/>
      <c r="P52" s="93"/>
      <c r="Q52" s="93"/>
      <c r="R52" s="116"/>
      <c r="S52" s="115" t="b">
        <f t="shared" si="11"/>
        <v>1</v>
      </c>
      <c r="T52" s="115" t="b">
        <f t="shared" si="12"/>
        <v>1</v>
      </c>
      <c r="U52" s="115" t="b">
        <f t="shared" si="13"/>
        <v>1</v>
      </c>
      <c r="V52" s="133"/>
      <c r="W52" s="117"/>
      <c r="X52" s="118"/>
      <c r="Y52" s="119"/>
      <c r="Z52" s="120"/>
      <c r="AA52" s="120"/>
      <c r="AB52" s="120"/>
      <c r="AC52" s="120"/>
      <c r="AD52" s="121"/>
      <c r="AE52" s="122"/>
      <c r="AF52" s="117"/>
      <c r="AG52" s="118"/>
      <c r="AH52" s="119">
        <v>628</v>
      </c>
      <c r="AI52" s="120"/>
      <c r="AJ52" s="120"/>
      <c r="AK52" s="120"/>
      <c r="AL52" s="123"/>
      <c r="AM52" s="123"/>
      <c r="AN52" s="123"/>
      <c r="AO52" s="123"/>
      <c r="AP52" s="124"/>
      <c r="AQ52" s="120"/>
      <c r="AR52" s="124"/>
      <c r="AS52" s="123"/>
      <c r="AT52" s="121"/>
      <c r="AU52" s="126"/>
      <c r="AV52" s="117"/>
      <c r="AW52" s="349"/>
      <c r="AX52" s="118"/>
      <c r="AY52" s="120"/>
      <c r="AZ52" s="120"/>
      <c r="BA52" s="120"/>
      <c r="BB52" s="120"/>
      <c r="BC52" s="123"/>
      <c r="BD52" s="120"/>
      <c r="BE52" s="121"/>
      <c r="BF52" s="126"/>
      <c r="BG52" s="297" t="str">
        <f t="shared" si="4"/>
        <v/>
      </c>
      <c r="BH52" s="298" t="str">
        <f t="shared" si="5"/>
        <v/>
      </c>
      <c r="BI52" s="127"/>
      <c r="BJ52" s="127"/>
      <c r="BK52" s="128"/>
      <c r="BL52" s="120" t="str">
        <f t="shared" si="6"/>
        <v/>
      </c>
      <c r="BM52" s="120" t="str">
        <f t="shared" si="7"/>
        <v/>
      </c>
      <c r="BN52" s="120" t="str">
        <f t="shared" si="8"/>
        <v/>
      </c>
      <c r="BO52" s="129" t="str">
        <f t="shared" si="14"/>
        <v>||||</v>
      </c>
      <c r="BP52" s="120" t="str">
        <f t="shared" si="10"/>
        <v>Not Started</v>
      </c>
      <c r="BQ52" s="129">
        <f>VLOOKUP(A52,'PR Matrix'!A:B,2,FALSE)</f>
        <v>0</v>
      </c>
    </row>
    <row r="53" spans="1:75" s="130" customFormat="1" hidden="1" x14ac:dyDescent="0.2">
      <c r="A53" s="111" t="s">
        <v>2186</v>
      </c>
      <c r="B53" s="96" t="s">
        <v>1675</v>
      </c>
      <c r="C53" s="96" t="s">
        <v>1677</v>
      </c>
      <c r="D53" s="76"/>
      <c r="E53" s="301"/>
      <c r="F53" s="301"/>
      <c r="G53" s="113" t="s">
        <v>1986</v>
      </c>
      <c r="H53" s="114" t="str">
        <f>IF(AND(D53="",VLOOKUP(A53,'PR Matrix'!A:B,2,FALSE)=""),"N","Y")</f>
        <v>N</v>
      </c>
      <c r="I53" s="115"/>
      <c r="J53" s="115"/>
      <c r="K53" s="114"/>
      <c r="L53" s="115"/>
      <c r="M53" s="93"/>
      <c r="N53" s="93"/>
      <c r="O53" s="93"/>
      <c r="P53" s="93"/>
      <c r="Q53" s="93"/>
      <c r="R53" s="116"/>
      <c r="S53" s="115" t="b">
        <f t="shared" ref="S53:S55" si="15">IF($G$3="",OR($E$3="",NOT(ISERROR(FIND(LOWER($E$3),LOWER(W53)))),NOT(ISERROR(FIND(LOWER($E$3),LOWER(AF53)))),NOT(ISERROR(FIND(LOWER($E$3),LOWER(AV53))))),OR(NOT(ISERROR(FIND(LOWER($G$3),LOWER(W53)))),NOT(ISERROR(FIND(LOWER($G$3),LOWER(AF53)))),NOT(ISERROR(FIND(LOWER($G$3),LOWER(AV53))))))</f>
        <v>1</v>
      </c>
      <c r="T53" s="115" t="b">
        <f t="shared" ref="T53:T55" si="16">IF($G$3="",OR($F$3="",NOT(ISERROR(FIND(LOWER($F$3),LOWER(X53)))),NOT(ISERROR(FIND(LOWER($F$3),LOWER(AG53)))),NOT(ISERROR(FIND(LOWER($F$3),LOWER(AX53))))),OR(NOT(ISERROR(FIND(LOWER($G$3),LOWER(X53)))),NOT(ISERROR(FIND(LOWER($G$3),LOWER(AG53)))),NOT(ISERROR(FIND(LOWER($G$3),LOWER(AX53))))))</f>
        <v>1</v>
      </c>
      <c r="U53" s="115" t="b">
        <f t="shared" ref="U53:U55" si="17">IF(COUNTA($E$3:$F$3)=0,OR($G$3="",S53,T53),AND(S53,T53))</f>
        <v>1</v>
      </c>
      <c r="V53" s="115"/>
      <c r="W53" s="118"/>
      <c r="X53" s="118"/>
      <c r="Y53" s="119"/>
      <c r="Z53" s="120"/>
      <c r="AA53" s="120"/>
      <c r="AB53" s="120"/>
      <c r="AC53" s="120"/>
      <c r="AD53" s="121"/>
      <c r="AE53" s="122"/>
      <c r="AF53" s="118"/>
      <c r="AG53" s="118"/>
      <c r="AH53" s="119">
        <v>805</v>
      </c>
      <c r="AI53" s="120"/>
      <c r="AJ53" s="120"/>
      <c r="AK53" s="120"/>
      <c r="AL53" s="123"/>
      <c r="AM53" s="123"/>
      <c r="AN53" s="123"/>
      <c r="AO53" s="123"/>
      <c r="AP53" s="124"/>
      <c r="AQ53" s="120"/>
      <c r="AR53" s="124"/>
      <c r="AS53" s="123"/>
      <c r="AT53" s="121"/>
      <c r="AU53" s="126"/>
      <c r="AV53" s="117"/>
      <c r="AW53" s="349"/>
      <c r="AX53" s="118"/>
      <c r="AY53" s="120"/>
      <c r="AZ53" s="120"/>
      <c r="BA53" s="120"/>
      <c r="BB53" s="120"/>
      <c r="BC53" s="123"/>
      <c r="BD53" s="120"/>
      <c r="BE53" s="121"/>
      <c r="BF53" s="126"/>
      <c r="BG53" s="297" t="str">
        <f t="shared" si="4"/>
        <v/>
      </c>
      <c r="BH53" s="298" t="str">
        <f t="shared" si="5"/>
        <v/>
      </c>
      <c r="BI53" s="127" t="s">
        <v>2125</v>
      </c>
      <c r="BJ53" s="127"/>
      <c r="BK53" s="128" t="s">
        <v>1986</v>
      </c>
      <c r="BL53" s="120" t="str">
        <f t="shared" si="6"/>
        <v/>
      </c>
      <c r="BM53" s="120" t="str">
        <f t="shared" si="7"/>
        <v/>
      </c>
      <c r="BN53" s="120" t="str">
        <f t="shared" si="8"/>
        <v/>
      </c>
      <c r="BO53" s="129" t="str">
        <f t="shared" si="14"/>
        <v>||||</v>
      </c>
      <c r="BP53" s="120" t="str">
        <f t="shared" si="10"/>
        <v>Not Started</v>
      </c>
      <c r="BQ53" s="129">
        <f>VLOOKUP(A53,'PR Matrix'!A:B,2,FALSE)</f>
        <v>0</v>
      </c>
    </row>
    <row r="54" spans="1:75" s="130" customFormat="1" hidden="1" x14ac:dyDescent="0.2">
      <c r="A54" s="111" t="s">
        <v>2171</v>
      </c>
      <c r="B54" s="96" t="s">
        <v>1675</v>
      </c>
      <c r="C54" s="96" t="s">
        <v>1675</v>
      </c>
      <c r="D54" s="76"/>
      <c r="E54" s="301"/>
      <c r="F54" s="301"/>
      <c r="G54" s="113" t="s">
        <v>1986</v>
      </c>
      <c r="H54" s="114" t="str">
        <f>IF(AND(D54="",VLOOKUP(A54,'PR Matrix'!A:B,2,FALSE)=""),"N","Y")</f>
        <v>N</v>
      </c>
      <c r="I54" s="115"/>
      <c r="J54" s="115"/>
      <c r="K54" s="114"/>
      <c r="L54" s="115"/>
      <c r="M54" s="93"/>
      <c r="N54" s="93"/>
      <c r="O54" s="93"/>
      <c r="P54" s="93"/>
      <c r="Q54" s="93"/>
      <c r="R54" s="116"/>
      <c r="S54" s="115" t="b">
        <f t="shared" ref="S54" si="18">IF($G$3="",OR($E$3="",NOT(ISERROR(FIND(LOWER($E$3),LOWER(W54)))),NOT(ISERROR(FIND(LOWER($E$3),LOWER(AF54)))),NOT(ISERROR(FIND(LOWER($E$3),LOWER(AV54))))),OR(NOT(ISERROR(FIND(LOWER($G$3),LOWER(W54)))),NOT(ISERROR(FIND(LOWER($G$3),LOWER(AF54)))),NOT(ISERROR(FIND(LOWER($G$3),LOWER(AV54))))))</f>
        <v>1</v>
      </c>
      <c r="T54" s="115" t="b">
        <f t="shared" ref="T54" si="19">IF($G$3="",OR($F$3="",NOT(ISERROR(FIND(LOWER($F$3),LOWER(X54)))),NOT(ISERROR(FIND(LOWER($F$3),LOWER(AG54)))),NOT(ISERROR(FIND(LOWER($F$3),LOWER(AX54))))),OR(NOT(ISERROR(FIND(LOWER($G$3),LOWER(X54)))),NOT(ISERROR(FIND(LOWER($G$3),LOWER(AG54)))),NOT(ISERROR(FIND(LOWER($G$3),LOWER(AX54))))))</f>
        <v>1</v>
      </c>
      <c r="U54" s="115" t="b">
        <f t="shared" ref="U54" si="20">IF(COUNTA($E$3:$F$3)=0,OR($G$3="",S54,T54),AND(S54,T54))</f>
        <v>1</v>
      </c>
      <c r="V54" s="115"/>
      <c r="W54" s="117"/>
      <c r="X54" s="118"/>
      <c r="Y54" s="119"/>
      <c r="Z54" s="120"/>
      <c r="AA54" s="120"/>
      <c r="AB54" s="120"/>
      <c r="AC54" s="120"/>
      <c r="AD54" s="121"/>
      <c r="AE54" s="122"/>
      <c r="AF54" s="117"/>
      <c r="AG54" s="118"/>
      <c r="AH54" s="119">
        <v>805</v>
      </c>
      <c r="AI54" s="120"/>
      <c r="AJ54" s="120"/>
      <c r="AK54" s="120"/>
      <c r="AL54" s="123"/>
      <c r="AM54" s="123"/>
      <c r="AN54" s="123"/>
      <c r="AO54" s="123"/>
      <c r="AP54" s="124"/>
      <c r="AQ54" s="120"/>
      <c r="AR54" s="124"/>
      <c r="AS54" s="123"/>
      <c r="AT54" s="121"/>
      <c r="AU54" s="126"/>
      <c r="AV54" s="117"/>
      <c r="AW54" s="349"/>
      <c r="AX54" s="118"/>
      <c r="AY54" s="120"/>
      <c r="AZ54" s="120"/>
      <c r="BA54" s="120"/>
      <c r="BB54" s="120"/>
      <c r="BC54" s="123"/>
      <c r="BD54" s="120"/>
      <c r="BE54" s="121"/>
      <c r="BF54" s="126"/>
      <c r="BG54" s="297" t="str">
        <f t="shared" si="4"/>
        <v/>
      </c>
      <c r="BH54" s="298" t="str">
        <f t="shared" si="5"/>
        <v/>
      </c>
      <c r="BI54" s="127" t="s">
        <v>1678</v>
      </c>
      <c r="BJ54" s="127"/>
      <c r="BK54" s="128" t="s">
        <v>1986</v>
      </c>
      <c r="BL54" s="120" t="str">
        <f t="shared" si="6"/>
        <v/>
      </c>
      <c r="BM54" s="120" t="str">
        <f t="shared" si="7"/>
        <v/>
      </c>
      <c r="BN54" s="120" t="str">
        <f t="shared" si="8"/>
        <v/>
      </c>
      <c r="BO54" s="129" t="str">
        <f t="shared" si="14"/>
        <v>||||</v>
      </c>
      <c r="BP54" s="120" t="str">
        <f t="shared" si="10"/>
        <v>Not Started</v>
      </c>
      <c r="BQ54" s="129">
        <f>VLOOKUP(A54,'PR Matrix'!A:B,2,FALSE)</f>
        <v>0</v>
      </c>
    </row>
    <row r="55" spans="1:75" s="130" customFormat="1" ht="46.5" hidden="1" customHeight="1" x14ac:dyDescent="0.2">
      <c r="A55" s="111" t="s">
        <v>2187</v>
      </c>
      <c r="B55" s="96" t="s">
        <v>1675</v>
      </c>
      <c r="C55" s="96" t="s">
        <v>1677</v>
      </c>
      <c r="D55" s="76"/>
      <c r="E55" s="301"/>
      <c r="F55" s="301"/>
      <c r="G55" s="113" t="s">
        <v>1986</v>
      </c>
      <c r="H55" s="114" t="str">
        <f>IF(AND(D55="",VLOOKUP(A55,'PR Matrix'!A:B,2,FALSE)=""),"N","Y")</f>
        <v>N</v>
      </c>
      <c r="I55" s="115"/>
      <c r="J55" s="115"/>
      <c r="K55" s="114"/>
      <c r="L55" s="115"/>
      <c r="M55" s="93"/>
      <c r="N55" s="93"/>
      <c r="O55" s="93"/>
      <c r="P55" s="93"/>
      <c r="Q55" s="93"/>
      <c r="R55" s="116"/>
      <c r="S55" s="115" t="b">
        <f t="shared" si="15"/>
        <v>1</v>
      </c>
      <c r="T55" s="115" t="b">
        <f t="shared" si="16"/>
        <v>1</v>
      </c>
      <c r="U55" s="115" t="b">
        <f t="shared" si="17"/>
        <v>1</v>
      </c>
      <c r="V55" s="115"/>
      <c r="W55" s="361"/>
      <c r="X55" s="118"/>
      <c r="Y55" s="119"/>
      <c r="Z55" s="120"/>
      <c r="AA55" s="120"/>
      <c r="AB55" s="120"/>
      <c r="AC55" s="120"/>
      <c r="AD55" s="121"/>
      <c r="AE55" s="122"/>
      <c r="AF55" s="361"/>
      <c r="AG55" s="118"/>
      <c r="AH55" s="119">
        <v>805</v>
      </c>
      <c r="AI55" s="120"/>
      <c r="AJ55" s="120"/>
      <c r="AK55" s="120"/>
      <c r="AL55" s="123"/>
      <c r="AM55" s="123"/>
      <c r="AN55" s="123"/>
      <c r="AO55" s="123"/>
      <c r="AP55" s="124"/>
      <c r="AQ55" s="120"/>
      <c r="AR55" s="124"/>
      <c r="AS55" s="123"/>
      <c r="AT55" s="121"/>
      <c r="AU55" s="126"/>
      <c r="AV55" s="361"/>
      <c r="AW55" s="349"/>
      <c r="AX55" s="118"/>
      <c r="AY55" s="120"/>
      <c r="AZ55" s="120"/>
      <c r="BA55" s="120"/>
      <c r="BB55" s="120"/>
      <c r="BC55" s="123"/>
      <c r="BD55" s="120"/>
      <c r="BE55" s="121"/>
      <c r="BF55" s="126"/>
      <c r="BG55" s="297" t="str">
        <f t="shared" si="4"/>
        <v/>
      </c>
      <c r="BH55" s="298" t="str">
        <f t="shared" si="5"/>
        <v/>
      </c>
      <c r="BI55" s="127"/>
      <c r="BJ55" s="127"/>
      <c r="BK55" s="128" t="s">
        <v>1986</v>
      </c>
      <c r="BL55" s="120" t="str">
        <f t="shared" si="6"/>
        <v/>
      </c>
      <c r="BM55" s="120" t="str">
        <f t="shared" si="7"/>
        <v/>
      </c>
      <c r="BN55" s="120" t="str">
        <f t="shared" si="8"/>
        <v/>
      </c>
      <c r="BO55" s="129" t="str">
        <f t="shared" si="14"/>
        <v>||||</v>
      </c>
      <c r="BP55" s="120" t="str">
        <f t="shared" si="10"/>
        <v>Not Started</v>
      </c>
      <c r="BQ55" s="129">
        <f>VLOOKUP(A55,'PR Matrix'!A:B,2,FALSE)</f>
        <v>0</v>
      </c>
    </row>
    <row r="56" spans="1:75" s="130" customFormat="1" ht="35.25" hidden="1" customHeight="1" x14ac:dyDescent="0.2">
      <c r="A56" s="111" t="s">
        <v>2188</v>
      </c>
      <c r="B56" s="96" t="s">
        <v>1675</v>
      </c>
      <c r="C56" s="96" t="s">
        <v>1677</v>
      </c>
      <c r="D56" s="76"/>
      <c r="E56" s="301"/>
      <c r="F56" s="301"/>
      <c r="G56" s="113" t="s">
        <v>1986</v>
      </c>
      <c r="H56" s="114" t="str">
        <f>IF(AND(D56="",VLOOKUP(A56,'PR Matrix'!A:B,2,FALSE)=""),"N","Y")</f>
        <v>N</v>
      </c>
      <c r="I56" s="115"/>
      <c r="J56" s="115"/>
      <c r="K56" s="114"/>
      <c r="L56" s="115"/>
      <c r="M56" s="93"/>
      <c r="N56" s="93"/>
      <c r="O56" s="93"/>
      <c r="P56" s="93"/>
      <c r="Q56" s="93"/>
      <c r="R56" s="116"/>
      <c r="S56" s="115" t="b">
        <f t="shared" ref="S56" si="21">IF($G$3="",OR($E$3="",NOT(ISERROR(FIND(LOWER($E$3),LOWER(W56)))),NOT(ISERROR(FIND(LOWER($E$3),LOWER(AF56)))),NOT(ISERROR(FIND(LOWER($E$3),LOWER(AV56))))),OR(NOT(ISERROR(FIND(LOWER($G$3),LOWER(W56)))),NOT(ISERROR(FIND(LOWER($G$3),LOWER(AF56)))),NOT(ISERROR(FIND(LOWER($G$3),LOWER(AV56))))))</f>
        <v>1</v>
      </c>
      <c r="T56" s="115" t="b">
        <f t="shared" ref="T56" si="22">IF($G$3="",OR($F$3="",NOT(ISERROR(FIND(LOWER($F$3),LOWER(X56)))),NOT(ISERROR(FIND(LOWER($F$3),LOWER(AG56)))),NOT(ISERROR(FIND(LOWER($F$3),LOWER(AX56))))),OR(NOT(ISERROR(FIND(LOWER($G$3),LOWER(X56)))),NOT(ISERROR(FIND(LOWER($G$3),LOWER(AG56)))),NOT(ISERROR(FIND(LOWER($G$3),LOWER(AX56))))))</f>
        <v>1</v>
      </c>
      <c r="U56" s="115" t="b">
        <f t="shared" ref="U56" si="23">IF(COUNTA($E$3:$F$3)=0,OR($G$3="",S56,T56),AND(S56,T56))</f>
        <v>1</v>
      </c>
      <c r="V56" s="115"/>
      <c r="W56" s="117"/>
      <c r="X56" s="118"/>
      <c r="Y56" s="119"/>
      <c r="Z56" s="120"/>
      <c r="AA56" s="120"/>
      <c r="AB56" s="120"/>
      <c r="AC56" s="120"/>
      <c r="AD56" s="121"/>
      <c r="AE56" s="122"/>
      <c r="AF56" s="117"/>
      <c r="AG56" s="118"/>
      <c r="AH56" s="119">
        <v>805</v>
      </c>
      <c r="AI56" s="120"/>
      <c r="AJ56" s="120"/>
      <c r="AK56" s="120"/>
      <c r="AL56" s="123"/>
      <c r="AM56" s="123"/>
      <c r="AN56" s="123"/>
      <c r="AO56" s="123"/>
      <c r="AP56" s="124"/>
      <c r="AQ56" s="120"/>
      <c r="AR56" s="124"/>
      <c r="AS56" s="123"/>
      <c r="AT56" s="121"/>
      <c r="AU56" s="126"/>
      <c r="AV56" s="117"/>
      <c r="AW56" s="349"/>
      <c r="AX56" s="118"/>
      <c r="AY56" s="120"/>
      <c r="AZ56" s="120"/>
      <c r="BA56" s="120"/>
      <c r="BB56" s="120"/>
      <c r="BC56" s="123"/>
      <c r="BD56" s="120"/>
      <c r="BE56" s="121"/>
      <c r="BF56" s="126"/>
      <c r="BG56" s="297" t="str">
        <f t="shared" si="4"/>
        <v/>
      </c>
      <c r="BH56" s="298" t="str">
        <f t="shared" si="5"/>
        <v/>
      </c>
      <c r="BI56" s="127"/>
      <c r="BJ56" s="127"/>
      <c r="BK56" s="128" t="s">
        <v>1986</v>
      </c>
      <c r="BL56" s="120" t="str">
        <f t="shared" si="6"/>
        <v/>
      </c>
      <c r="BM56" s="120" t="str">
        <f t="shared" si="7"/>
        <v/>
      </c>
      <c r="BN56" s="120" t="str">
        <f t="shared" si="8"/>
        <v/>
      </c>
      <c r="BO56" s="129" t="str">
        <f t="shared" si="14"/>
        <v>||||</v>
      </c>
      <c r="BP56" s="120" t="str">
        <f t="shared" si="10"/>
        <v>Not Started</v>
      </c>
      <c r="BQ56" s="129">
        <f>VLOOKUP(A56,'PR Matrix'!A:B,2,FALSE)</f>
        <v>0</v>
      </c>
    </row>
    <row r="57" spans="1:75" s="130" customFormat="1" hidden="1" x14ac:dyDescent="0.2">
      <c r="A57" s="111" t="s">
        <v>185</v>
      </c>
      <c r="B57" s="96" t="s">
        <v>1675</v>
      </c>
      <c r="C57" s="96" t="s">
        <v>1677</v>
      </c>
      <c r="D57" s="76"/>
      <c r="E57" s="301"/>
      <c r="F57" s="306"/>
      <c r="G57" s="113" t="s">
        <v>1986</v>
      </c>
      <c r="H57" s="114" t="str">
        <f>IF(AND(D57="",VLOOKUP(A57,'PR Matrix'!A:B,2,FALSE)=""),"N","Y")</f>
        <v>N</v>
      </c>
      <c r="I57" s="115"/>
      <c r="J57" s="115"/>
      <c r="K57" s="114"/>
      <c r="L57" s="115"/>
      <c r="M57" s="93"/>
      <c r="N57" s="93"/>
      <c r="O57" s="93"/>
      <c r="P57" s="93"/>
      <c r="Q57" s="93"/>
      <c r="R57" s="116"/>
      <c r="S57" s="115" t="b">
        <f t="shared" si="11"/>
        <v>1</v>
      </c>
      <c r="T57" s="115" t="b">
        <f t="shared" si="12"/>
        <v>1</v>
      </c>
      <c r="U57" s="115" t="b">
        <f t="shared" si="13"/>
        <v>1</v>
      </c>
      <c r="V57" s="115"/>
      <c r="W57" s="117"/>
      <c r="X57" s="118"/>
      <c r="Y57" s="119"/>
      <c r="Z57" s="120"/>
      <c r="AA57" s="120"/>
      <c r="AB57" s="120"/>
      <c r="AC57" s="120"/>
      <c r="AD57" s="121"/>
      <c r="AE57" s="122"/>
      <c r="AF57" s="117"/>
      <c r="AG57" s="118"/>
      <c r="AH57" s="119">
        <v>805</v>
      </c>
      <c r="AI57" s="120"/>
      <c r="AJ57" s="120"/>
      <c r="AK57" s="120"/>
      <c r="AL57" s="123"/>
      <c r="AM57" s="123"/>
      <c r="AN57" s="123"/>
      <c r="AO57" s="123"/>
      <c r="AP57" s="124"/>
      <c r="AQ57" s="120"/>
      <c r="AR57" s="124"/>
      <c r="AS57" s="123"/>
      <c r="AT57" s="121"/>
      <c r="AU57" s="126"/>
      <c r="AV57" s="117"/>
      <c r="AW57" s="349"/>
      <c r="AX57" s="118"/>
      <c r="AY57" s="120"/>
      <c r="AZ57" s="120"/>
      <c r="BA57" s="120"/>
      <c r="BB57" s="120"/>
      <c r="BC57" s="123"/>
      <c r="BD57" s="120"/>
      <c r="BE57" s="121"/>
      <c r="BF57" s="126"/>
      <c r="BG57" s="297" t="str">
        <f t="shared" si="4"/>
        <v/>
      </c>
      <c r="BH57" s="298" t="str">
        <f t="shared" si="5"/>
        <v/>
      </c>
      <c r="BI57" s="127"/>
      <c r="BJ57" s="127"/>
      <c r="BK57" s="128"/>
      <c r="BL57" s="120" t="str">
        <f t="shared" si="6"/>
        <v/>
      </c>
      <c r="BM57" s="120" t="str">
        <f t="shared" si="7"/>
        <v/>
      </c>
      <c r="BN57" s="120" t="str">
        <f t="shared" si="8"/>
        <v/>
      </c>
      <c r="BO57" s="129" t="str">
        <f t="shared" si="14"/>
        <v>||||</v>
      </c>
      <c r="BP57" s="120" t="str">
        <f t="shared" si="10"/>
        <v>Not Started</v>
      </c>
      <c r="BQ57" s="129">
        <f>VLOOKUP(A57,'PR Matrix'!A:B,2,FALSE)</f>
        <v>0</v>
      </c>
    </row>
    <row r="58" spans="1:75" s="130" customFormat="1" hidden="1" x14ac:dyDescent="0.2">
      <c r="A58" s="111" t="s">
        <v>1708</v>
      </c>
      <c r="B58" s="108" t="s">
        <v>1675</v>
      </c>
      <c r="C58" s="96" t="s">
        <v>1675</v>
      </c>
      <c r="D58" s="76"/>
      <c r="E58" s="301"/>
      <c r="F58" s="306"/>
      <c r="G58" s="113" t="s">
        <v>1986</v>
      </c>
      <c r="H58" s="114" t="str">
        <f>IF(AND(D58="",VLOOKUP(A58,'PR Matrix'!A:B,2,FALSE)=""),"N","Y")</f>
        <v>N</v>
      </c>
      <c r="I58" s="115"/>
      <c r="J58" s="115"/>
      <c r="K58" s="114"/>
      <c r="L58" s="115"/>
      <c r="M58" s="93"/>
      <c r="N58" s="93"/>
      <c r="O58" s="93"/>
      <c r="P58" s="93"/>
      <c r="Q58" s="93"/>
      <c r="R58" s="116"/>
      <c r="S58" s="115" t="b">
        <f t="shared" si="11"/>
        <v>1</v>
      </c>
      <c r="T58" s="115" t="b">
        <f t="shared" si="12"/>
        <v>1</v>
      </c>
      <c r="U58" s="115" t="b">
        <f t="shared" si="13"/>
        <v>1</v>
      </c>
      <c r="V58" s="115"/>
      <c r="W58" s="117"/>
      <c r="X58" s="118"/>
      <c r="Y58" s="119">
        <v>188</v>
      </c>
      <c r="Z58" s="120"/>
      <c r="AA58" s="120"/>
      <c r="AB58" s="120"/>
      <c r="AC58" s="120"/>
      <c r="AD58" s="121"/>
      <c r="AE58" s="122"/>
      <c r="AF58" s="117"/>
      <c r="AG58" s="118"/>
      <c r="AH58" s="119">
        <v>189</v>
      </c>
      <c r="AI58" s="120"/>
      <c r="AJ58" s="120"/>
      <c r="AK58" s="120"/>
      <c r="AL58" s="123"/>
      <c r="AM58" s="123"/>
      <c r="AN58" s="123"/>
      <c r="AO58" s="123"/>
      <c r="AP58" s="124"/>
      <c r="AQ58" s="120"/>
      <c r="AR58" s="124"/>
      <c r="AS58" s="123"/>
      <c r="AT58" s="121"/>
      <c r="AU58" s="126"/>
      <c r="AV58" s="117"/>
      <c r="AW58" s="349"/>
      <c r="AX58" s="118"/>
      <c r="AY58" s="120"/>
      <c r="AZ58" s="120"/>
      <c r="BA58" s="120"/>
      <c r="BB58" s="120"/>
      <c r="BC58" s="123"/>
      <c r="BD58" s="120"/>
      <c r="BE58" s="121"/>
      <c r="BF58" s="126"/>
      <c r="BG58" s="297" t="str">
        <f t="shared" si="4"/>
        <v/>
      </c>
      <c r="BH58" s="298" t="str">
        <f t="shared" si="5"/>
        <v/>
      </c>
      <c r="BI58" s="127"/>
      <c r="BJ58" s="127"/>
      <c r="BK58" s="128"/>
      <c r="BL58" s="120" t="str">
        <f t="shared" si="6"/>
        <v/>
      </c>
      <c r="BM58" s="120" t="str">
        <f t="shared" si="7"/>
        <v/>
      </c>
      <c r="BN58" s="120" t="str">
        <f t="shared" si="8"/>
        <v/>
      </c>
      <c r="BO58" s="129" t="str">
        <f t="shared" si="14"/>
        <v>||||</v>
      </c>
      <c r="BP58" s="120" t="str">
        <f t="shared" si="10"/>
        <v>Not Started</v>
      </c>
      <c r="BQ58" s="129">
        <f>VLOOKUP(A58,'PR Matrix'!A:B,2,FALSE)</f>
        <v>0</v>
      </c>
    </row>
    <row r="59" spans="1:75" s="130" customFormat="1" hidden="1" x14ac:dyDescent="0.2">
      <c r="A59" s="111" t="s">
        <v>2173</v>
      </c>
      <c r="B59" s="96" t="s">
        <v>1675</v>
      </c>
      <c r="C59" s="96" t="s">
        <v>1677</v>
      </c>
      <c r="D59" s="76"/>
      <c r="E59" s="312"/>
      <c r="F59" s="306"/>
      <c r="G59" s="113" t="s">
        <v>1986</v>
      </c>
      <c r="H59" s="114" t="str">
        <f>IF(AND(D59="",VLOOKUP(A59,'PR Matrix'!A:B,2,FALSE)=""),"N","Y")</f>
        <v>N</v>
      </c>
      <c r="I59" s="115"/>
      <c r="J59" s="115"/>
      <c r="K59" s="114"/>
      <c r="L59" s="115"/>
      <c r="M59" s="93"/>
      <c r="N59" s="93"/>
      <c r="O59" s="93"/>
      <c r="P59" s="93"/>
      <c r="Q59" s="93"/>
      <c r="R59" s="116"/>
      <c r="S59" s="115" t="b">
        <f t="shared" ref="S59" si="24">IF($G$3="",OR($E$3="",NOT(ISERROR(FIND(LOWER($E$3),LOWER(W59)))),NOT(ISERROR(FIND(LOWER($E$3),LOWER(AF59)))),NOT(ISERROR(FIND(LOWER($E$3),LOWER(AV59))))),OR(NOT(ISERROR(FIND(LOWER($G$3),LOWER(W59)))),NOT(ISERROR(FIND(LOWER($G$3),LOWER(AF59)))),NOT(ISERROR(FIND(LOWER($G$3),LOWER(AV59))))))</f>
        <v>1</v>
      </c>
      <c r="T59" s="115" t="b">
        <f t="shared" ref="T59" si="25">IF($G$3="",OR($F$3="",NOT(ISERROR(FIND(LOWER($F$3),LOWER(X59)))),NOT(ISERROR(FIND(LOWER($F$3),LOWER(AG59)))),NOT(ISERROR(FIND(LOWER($F$3),LOWER(AX59))))),OR(NOT(ISERROR(FIND(LOWER($G$3),LOWER(X59)))),NOT(ISERROR(FIND(LOWER($G$3),LOWER(AG59)))),NOT(ISERROR(FIND(LOWER($G$3),LOWER(AX59))))))</f>
        <v>1</v>
      </c>
      <c r="U59" s="115" t="b">
        <f t="shared" ref="U59" si="26">IF(COUNTA($E$3:$F$3)=0,OR($G$3="",S59,T59),AND(S59,T59))</f>
        <v>1</v>
      </c>
      <c r="V59" s="115"/>
      <c r="W59" s="117"/>
      <c r="X59" s="118"/>
      <c r="Y59" s="119"/>
      <c r="Z59" s="120"/>
      <c r="AA59" s="120"/>
      <c r="AB59" s="120"/>
      <c r="AC59" s="120"/>
      <c r="AD59" s="121"/>
      <c r="AE59" s="122"/>
      <c r="AF59" s="117"/>
      <c r="AG59" s="118"/>
      <c r="AH59" s="119">
        <v>571</v>
      </c>
      <c r="AI59" s="286"/>
      <c r="AJ59" s="120"/>
      <c r="AK59" s="120"/>
      <c r="AL59" s="123"/>
      <c r="AM59" s="123"/>
      <c r="AN59" s="123"/>
      <c r="AO59" s="123"/>
      <c r="AP59" s="124"/>
      <c r="AQ59" s="120"/>
      <c r="AR59" s="124"/>
      <c r="AS59" s="123"/>
      <c r="AT59" s="121"/>
      <c r="AU59" s="126"/>
      <c r="AV59" s="117"/>
      <c r="AW59" s="349"/>
      <c r="AX59" s="118"/>
      <c r="AY59" s="120"/>
      <c r="AZ59" s="120"/>
      <c r="BA59" s="120"/>
      <c r="BB59" s="120"/>
      <c r="BC59" s="123"/>
      <c r="BD59" s="120"/>
      <c r="BE59" s="121"/>
      <c r="BF59" s="126"/>
      <c r="BG59" s="297" t="str">
        <f t="shared" si="4"/>
        <v/>
      </c>
      <c r="BH59" s="298" t="str">
        <f t="shared" si="5"/>
        <v/>
      </c>
      <c r="BI59" s="127"/>
      <c r="BJ59" s="127"/>
      <c r="BK59" s="128"/>
      <c r="BL59" s="120" t="str">
        <f t="shared" si="6"/>
        <v/>
      </c>
      <c r="BM59" s="120" t="str">
        <f t="shared" si="7"/>
        <v/>
      </c>
      <c r="BN59" s="120" t="str">
        <f t="shared" si="8"/>
        <v/>
      </c>
      <c r="BO59" s="129" t="str">
        <f t="shared" si="14"/>
        <v>||||</v>
      </c>
      <c r="BP59" s="120" t="str">
        <f t="shared" si="10"/>
        <v>Not Started</v>
      </c>
      <c r="BQ59" s="129">
        <f>VLOOKUP(A59,'PR Matrix'!A:B,2,FALSE)</f>
        <v>0</v>
      </c>
    </row>
    <row r="60" spans="1:75" s="130" customFormat="1" hidden="1" x14ac:dyDescent="0.2">
      <c r="A60" s="111" t="s">
        <v>186</v>
      </c>
      <c r="B60" s="96" t="s">
        <v>1675</v>
      </c>
      <c r="C60" s="96" t="s">
        <v>1677</v>
      </c>
      <c r="D60" s="76"/>
      <c r="E60" s="306"/>
      <c r="F60" s="306"/>
      <c r="G60" s="113" t="s">
        <v>1986</v>
      </c>
      <c r="H60" s="114" t="str">
        <f>IF(AND(D60="",VLOOKUP(A60,'PR Matrix'!A:B,2,FALSE)=""),"N","Y")</f>
        <v>N</v>
      </c>
      <c r="I60" s="115"/>
      <c r="J60" s="115"/>
      <c r="K60" s="114"/>
      <c r="L60" s="115"/>
      <c r="M60" s="93"/>
      <c r="N60" s="93"/>
      <c r="O60" s="93"/>
      <c r="P60" s="93"/>
      <c r="Q60" s="93"/>
      <c r="R60" s="116"/>
      <c r="S60" s="115" t="b">
        <f t="shared" si="11"/>
        <v>1</v>
      </c>
      <c r="T60" s="115" t="b">
        <f t="shared" si="12"/>
        <v>1</v>
      </c>
      <c r="U60" s="115" t="b">
        <f t="shared" si="13"/>
        <v>1</v>
      </c>
      <c r="V60" s="115"/>
      <c r="W60" s="117"/>
      <c r="X60" s="118"/>
      <c r="Y60" s="119"/>
      <c r="Z60" s="120"/>
      <c r="AA60" s="120"/>
      <c r="AB60" s="120"/>
      <c r="AC60" s="120"/>
      <c r="AD60" s="121"/>
      <c r="AE60" s="122"/>
      <c r="AF60" s="117"/>
      <c r="AG60" s="118"/>
      <c r="AH60" s="119">
        <v>571</v>
      </c>
      <c r="AI60" s="120"/>
      <c r="AJ60" s="120"/>
      <c r="AK60" s="120"/>
      <c r="AL60" s="123"/>
      <c r="AM60" s="123"/>
      <c r="AN60" s="123"/>
      <c r="AO60" s="123"/>
      <c r="AP60" s="124"/>
      <c r="AQ60" s="120"/>
      <c r="AR60" s="124"/>
      <c r="AS60" s="123"/>
      <c r="AT60" s="121"/>
      <c r="AU60" s="126"/>
      <c r="AV60" s="117"/>
      <c r="AW60" s="349"/>
      <c r="AX60" s="118"/>
      <c r="AY60" s="120"/>
      <c r="AZ60" s="120"/>
      <c r="BA60" s="120"/>
      <c r="BB60" s="120"/>
      <c r="BC60" s="123"/>
      <c r="BD60" s="120"/>
      <c r="BE60" s="121"/>
      <c r="BF60" s="126"/>
      <c r="BG60" s="297" t="str">
        <f t="shared" si="4"/>
        <v/>
      </c>
      <c r="BH60" s="298" t="str">
        <f t="shared" si="5"/>
        <v/>
      </c>
      <c r="BI60" s="127"/>
      <c r="BJ60" s="127"/>
      <c r="BK60" s="128"/>
      <c r="BL60" s="120" t="str">
        <f t="shared" si="6"/>
        <v/>
      </c>
      <c r="BM60" s="120" t="str">
        <f t="shared" si="7"/>
        <v/>
      </c>
      <c r="BN60" s="120" t="str">
        <f t="shared" si="8"/>
        <v/>
      </c>
      <c r="BO60" s="129" t="str">
        <f t="shared" si="14"/>
        <v>||||</v>
      </c>
      <c r="BP60" s="120" t="str">
        <f t="shared" si="10"/>
        <v>Not Started</v>
      </c>
      <c r="BQ60" s="129">
        <f>VLOOKUP(A60,'PR Matrix'!A:B,2,FALSE)</f>
        <v>0</v>
      </c>
    </row>
    <row r="61" spans="1:75" s="130" customFormat="1" hidden="1" x14ac:dyDescent="0.2">
      <c r="A61" s="111" t="s">
        <v>187</v>
      </c>
      <c r="B61" s="96" t="s">
        <v>1675</v>
      </c>
      <c r="C61" s="96" t="s">
        <v>1677</v>
      </c>
      <c r="D61" s="76"/>
      <c r="E61" s="306"/>
      <c r="F61" s="306"/>
      <c r="G61" s="113" t="s">
        <v>1986</v>
      </c>
      <c r="H61" s="114" t="str">
        <f>IF(AND(D61="",VLOOKUP(A61,'PR Matrix'!A:B,2,FALSE)=""),"N","Y")</f>
        <v>N</v>
      </c>
      <c r="I61" s="115"/>
      <c r="J61" s="115"/>
      <c r="K61" s="114"/>
      <c r="L61" s="115"/>
      <c r="M61" s="93"/>
      <c r="N61" s="93"/>
      <c r="O61" s="93"/>
      <c r="P61" s="93"/>
      <c r="Q61" s="93"/>
      <c r="R61" s="116"/>
      <c r="S61" s="115" t="b">
        <f t="shared" si="11"/>
        <v>1</v>
      </c>
      <c r="T61" s="115" t="b">
        <f t="shared" si="12"/>
        <v>1</v>
      </c>
      <c r="U61" s="115" t="b">
        <f t="shared" si="13"/>
        <v>1</v>
      </c>
      <c r="V61" s="115"/>
      <c r="W61" s="117"/>
      <c r="X61" s="118"/>
      <c r="Y61" s="119"/>
      <c r="Z61" s="120"/>
      <c r="AA61" s="120"/>
      <c r="AB61" s="120"/>
      <c r="AC61" s="120"/>
      <c r="AD61" s="121"/>
      <c r="AE61" s="122"/>
      <c r="AF61" s="117"/>
      <c r="AG61" s="118"/>
      <c r="AH61" s="119">
        <v>572</v>
      </c>
      <c r="AI61" s="120"/>
      <c r="AJ61" s="120"/>
      <c r="AK61" s="120"/>
      <c r="AL61" s="123"/>
      <c r="AM61" s="123"/>
      <c r="AN61" s="123"/>
      <c r="AO61" s="123"/>
      <c r="AP61" s="124"/>
      <c r="AQ61" s="120"/>
      <c r="AR61" s="124"/>
      <c r="AS61" s="123"/>
      <c r="AT61" s="121"/>
      <c r="AU61" s="126"/>
      <c r="AV61" s="117"/>
      <c r="AW61" s="349"/>
      <c r="AX61" s="118"/>
      <c r="AY61" s="120"/>
      <c r="AZ61" s="120"/>
      <c r="BA61" s="120"/>
      <c r="BB61" s="120"/>
      <c r="BC61" s="123"/>
      <c r="BD61" s="120"/>
      <c r="BE61" s="121"/>
      <c r="BF61" s="126"/>
      <c r="BG61" s="297" t="str">
        <f t="shared" si="4"/>
        <v/>
      </c>
      <c r="BH61" s="298" t="str">
        <f t="shared" si="5"/>
        <v/>
      </c>
      <c r="BI61" s="127"/>
      <c r="BJ61" s="127"/>
      <c r="BK61" s="128"/>
      <c r="BL61" s="120" t="str">
        <f t="shared" si="6"/>
        <v/>
      </c>
      <c r="BM61" s="120" t="str">
        <f t="shared" si="7"/>
        <v/>
      </c>
      <c r="BN61" s="120" t="str">
        <f t="shared" si="8"/>
        <v/>
      </c>
      <c r="BO61" s="129" t="str">
        <f t="shared" si="14"/>
        <v>||||</v>
      </c>
      <c r="BP61" s="120" t="str">
        <f t="shared" si="10"/>
        <v>Not Started</v>
      </c>
      <c r="BQ61" s="129">
        <f>VLOOKUP(A61,'PR Matrix'!A:B,2,FALSE)</f>
        <v>0</v>
      </c>
    </row>
    <row r="62" spans="1:75" s="130" customFormat="1" hidden="1" x14ac:dyDescent="0.2">
      <c r="A62" s="111" t="s">
        <v>1511</v>
      </c>
      <c r="B62" s="96" t="s">
        <v>1675</v>
      </c>
      <c r="C62" s="96" t="s">
        <v>1677</v>
      </c>
      <c r="D62" s="76"/>
      <c r="E62" s="306"/>
      <c r="F62" s="306"/>
      <c r="G62" s="113" t="s">
        <v>1986</v>
      </c>
      <c r="H62" s="114" t="str">
        <f>IF(AND(D62="",VLOOKUP(A62,'PR Matrix'!A:B,2,FALSE)=""),"N","Y")</f>
        <v>N</v>
      </c>
      <c r="I62" s="115"/>
      <c r="J62" s="115"/>
      <c r="K62" s="114"/>
      <c r="L62" s="115"/>
      <c r="M62" s="93"/>
      <c r="N62" s="93"/>
      <c r="O62" s="93"/>
      <c r="P62" s="93"/>
      <c r="Q62" s="93"/>
      <c r="R62" s="116"/>
      <c r="S62" s="115" t="b">
        <f t="shared" si="11"/>
        <v>1</v>
      </c>
      <c r="T62" s="115" t="b">
        <f t="shared" si="12"/>
        <v>1</v>
      </c>
      <c r="U62" s="115" t="b">
        <f t="shared" si="13"/>
        <v>1</v>
      </c>
      <c r="V62" s="115"/>
      <c r="W62" s="117"/>
      <c r="X62" s="118"/>
      <c r="Y62" s="119"/>
      <c r="Z62" s="120"/>
      <c r="AA62" s="120"/>
      <c r="AB62" s="120"/>
      <c r="AC62" s="120"/>
      <c r="AD62" s="121"/>
      <c r="AE62" s="122"/>
      <c r="AF62" s="117"/>
      <c r="AG62" s="118"/>
      <c r="AH62" s="119">
        <v>573</v>
      </c>
      <c r="AI62" s="120"/>
      <c r="AJ62" s="120"/>
      <c r="AK62" s="120"/>
      <c r="AL62" s="123"/>
      <c r="AM62" s="123"/>
      <c r="AN62" s="123"/>
      <c r="AO62" s="123"/>
      <c r="AP62" s="124"/>
      <c r="AQ62" s="120"/>
      <c r="AR62" s="124"/>
      <c r="AS62" s="123"/>
      <c r="AT62" s="121"/>
      <c r="AU62" s="126"/>
      <c r="AV62" s="117"/>
      <c r="AW62" s="349"/>
      <c r="AX62" s="118"/>
      <c r="AY62" s="120"/>
      <c r="AZ62" s="120"/>
      <c r="BA62" s="120"/>
      <c r="BB62" s="120"/>
      <c r="BC62" s="123"/>
      <c r="BD62" s="120"/>
      <c r="BE62" s="121"/>
      <c r="BF62" s="126"/>
      <c r="BG62" s="297" t="str">
        <f t="shared" si="4"/>
        <v/>
      </c>
      <c r="BH62" s="298" t="str">
        <f t="shared" si="5"/>
        <v/>
      </c>
      <c r="BI62" s="127"/>
      <c r="BJ62" s="127"/>
      <c r="BK62" s="128"/>
      <c r="BL62" s="120" t="str">
        <f t="shared" si="6"/>
        <v/>
      </c>
      <c r="BM62" s="120" t="str">
        <f t="shared" si="7"/>
        <v/>
      </c>
      <c r="BN62" s="120" t="str">
        <f t="shared" si="8"/>
        <v/>
      </c>
      <c r="BO62" s="129" t="str">
        <f t="shared" si="14"/>
        <v>||||</v>
      </c>
      <c r="BP62" s="120" t="str">
        <f t="shared" si="10"/>
        <v>Not Started</v>
      </c>
      <c r="BQ62" s="129">
        <f>VLOOKUP(A62,'PR Matrix'!A:B,2,FALSE)</f>
        <v>0</v>
      </c>
    </row>
    <row r="63" spans="1:75" s="130" customFormat="1" hidden="1" x14ac:dyDescent="0.2">
      <c r="A63" s="111" t="s">
        <v>248</v>
      </c>
      <c r="B63" s="96" t="s">
        <v>1675</v>
      </c>
      <c r="C63" s="96" t="s">
        <v>1675</v>
      </c>
      <c r="D63" s="76"/>
      <c r="E63" s="301"/>
      <c r="F63" s="320"/>
      <c r="G63" s="113" t="s">
        <v>1986</v>
      </c>
      <c r="H63" s="114" t="str">
        <f>IF(AND(D63="",VLOOKUP(A63,'PR Matrix'!A:B,2,FALSE)=""),"N","Y")</f>
        <v>N</v>
      </c>
      <c r="I63" s="115"/>
      <c r="J63" s="115"/>
      <c r="K63" s="114"/>
      <c r="L63" s="115"/>
      <c r="M63" s="93"/>
      <c r="N63" s="93"/>
      <c r="O63" s="93"/>
      <c r="P63" s="93"/>
      <c r="Q63" s="93"/>
      <c r="R63" s="116"/>
      <c r="S63" s="115" t="b">
        <f t="shared" si="11"/>
        <v>1</v>
      </c>
      <c r="T63" s="115" t="b">
        <f t="shared" si="12"/>
        <v>1</v>
      </c>
      <c r="U63" s="115" t="b">
        <f t="shared" si="13"/>
        <v>1</v>
      </c>
      <c r="V63" s="115"/>
      <c r="W63" s="117"/>
      <c r="X63" s="118"/>
      <c r="Y63" s="119">
        <v>2575</v>
      </c>
      <c r="Z63" s="120"/>
      <c r="AA63" s="120"/>
      <c r="AB63" s="120"/>
      <c r="AC63" s="120"/>
      <c r="AD63" s="121"/>
      <c r="AE63" s="122"/>
      <c r="AF63" s="117"/>
      <c r="AG63" s="118"/>
      <c r="AH63" s="119">
        <v>942</v>
      </c>
      <c r="AI63" s="120"/>
      <c r="AJ63" s="120"/>
      <c r="AK63" s="120"/>
      <c r="AL63" s="123"/>
      <c r="AM63" s="123"/>
      <c r="AN63" s="123"/>
      <c r="AO63" s="123"/>
      <c r="AP63" s="124"/>
      <c r="AQ63" s="120"/>
      <c r="AR63" s="124"/>
      <c r="AS63" s="123"/>
      <c r="AT63" s="121"/>
      <c r="AU63" s="126"/>
      <c r="AV63" s="117"/>
      <c r="AW63" s="349"/>
      <c r="AX63" s="118"/>
      <c r="AY63" s="120"/>
      <c r="AZ63" s="120"/>
      <c r="BA63" s="120"/>
      <c r="BB63" s="120"/>
      <c r="BC63" s="123"/>
      <c r="BD63" s="120"/>
      <c r="BE63" s="121"/>
      <c r="BF63" s="126"/>
      <c r="BG63" s="297" t="str">
        <f t="shared" si="4"/>
        <v/>
      </c>
      <c r="BH63" s="298" t="str">
        <f t="shared" si="5"/>
        <v/>
      </c>
      <c r="BI63" s="127"/>
      <c r="BJ63" s="127"/>
      <c r="BK63" s="128"/>
      <c r="BL63" s="120" t="str">
        <f t="shared" si="6"/>
        <v/>
      </c>
      <c r="BM63" s="120" t="str">
        <f t="shared" si="7"/>
        <v/>
      </c>
      <c r="BN63" s="120" t="str">
        <f t="shared" si="8"/>
        <v/>
      </c>
      <c r="BO63" s="129" t="str">
        <f t="shared" si="14"/>
        <v>||||</v>
      </c>
      <c r="BP63" s="120" t="str">
        <f t="shared" si="10"/>
        <v>Not Started</v>
      </c>
      <c r="BQ63" s="129">
        <f>VLOOKUP(A63,'PR Matrix'!A:B,2,FALSE)</f>
        <v>0</v>
      </c>
    </row>
    <row r="64" spans="1:75" s="130" customFormat="1" x14ac:dyDescent="0.2">
      <c r="A64" s="111" t="s">
        <v>1709</v>
      </c>
      <c r="B64" s="96" t="s">
        <v>1675</v>
      </c>
      <c r="C64" s="96" t="s">
        <v>1677</v>
      </c>
      <c r="D64" s="76"/>
      <c r="E64" s="336"/>
      <c r="F64" s="464">
        <v>6247</v>
      </c>
      <c r="G64" s="447" t="s">
        <v>1986</v>
      </c>
      <c r="H64" s="448" t="str">
        <f>IF(AND(D64="",VLOOKUP(A64,'PR Matrix'!A:B,2,FALSE)=""),"N","Y")</f>
        <v>Y</v>
      </c>
      <c r="I64" s="394" t="s">
        <v>1677</v>
      </c>
      <c r="J64" s="394"/>
      <c r="K64" s="393"/>
      <c r="L64" s="394"/>
      <c r="M64" s="395" t="s">
        <v>1677</v>
      </c>
      <c r="N64" s="395" t="s">
        <v>1677</v>
      </c>
      <c r="O64" s="395" t="s">
        <v>1677</v>
      </c>
      <c r="P64" s="395" t="s">
        <v>1677</v>
      </c>
      <c r="Q64" s="449"/>
      <c r="R64" s="450"/>
      <c r="S64" s="115" t="b">
        <f t="shared" si="11"/>
        <v>1</v>
      </c>
      <c r="T64" s="115" t="b">
        <f t="shared" si="12"/>
        <v>1</v>
      </c>
      <c r="U64" s="115" t="b">
        <f t="shared" si="13"/>
        <v>1</v>
      </c>
      <c r="V64" s="451">
        <v>3</v>
      </c>
      <c r="W64" s="452" t="s">
        <v>2250</v>
      </c>
      <c r="X64" s="453" t="s">
        <v>2190</v>
      </c>
      <c r="Y64" s="454">
        <v>377</v>
      </c>
      <c r="Z64" s="455">
        <v>100</v>
      </c>
      <c r="AA64" s="455">
        <v>100</v>
      </c>
      <c r="AB64" s="455">
        <v>100</v>
      </c>
      <c r="AC64" s="455">
        <v>100</v>
      </c>
      <c r="AD64" s="456" t="s">
        <v>1677</v>
      </c>
      <c r="AE64" s="457"/>
      <c r="AF64" s="452" t="s">
        <v>2250</v>
      </c>
      <c r="AG64" s="453" t="s">
        <v>2190</v>
      </c>
      <c r="AH64" s="454">
        <v>378</v>
      </c>
      <c r="AI64" s="455">
        <v>100</v>
      </c>
      <c r="AJ64" s="455">
        <v>100</v>
      </c>
      <c r="AK64" s="455">
        <v>100</v>
      </c>
      <c r="AL64" s="458"/>
      <c r="AM64" s="458" t="s">
        <v>1677</v>
      </c>
      <c r="AN64" s="458"/>
      <c r="AO64" s="458" t="s">
        <v>1677</v>
      </c>
      <c r="AP64" s="459">
        <v>100</v>
      </c>
      <c r="AQ64" s="455">
        <v>100</v>
      </c>
      <c r="AR64" s="459">
        <v>100</v>
      </c>
      <c r="AS64" s="458" t="s">
        <v>1677</v>
      </c>
      <c r="AT64" s="456" t="s">
        <v>1677</v>
      </c>
      <c r="AU64" s="461"/>
      <c r="AV64" s="452" t="s">
        <v>2250</v>
      </c>
      <c r="AW64" s="465"/>
      <c r="AX64" s="398" t="s">
        <v>2190</v>
      </c>
      <c r="AY64" s="455">
        <v>100</v>
      </c>
      <c r="AZ64" s="455"/>
      <c r="BA64" s="455">
        <v>100</v>
      </c>
      <c r="BB64" s="455">
        <v>100</v>
      </c>
      <c r="BC64" s="458" t="s">
        <v>1677</v>
      </c>
      <c r="BD64" s="455">
        <v>100</v>
      </c>
      <c r="BE64" s="456" t="s">
        <v>1677</v>
      </c>
      <c r="BF64" s="461"/>
      <c r="BG64" s="496" t="str">
        <f t="shared" si="4"/>
        <v>HG</v>
      </c>
      <c r="BH64" s="497" t="str">
        <f t="shared" si="5"/>
        <v>SP</v>
      </c>
      <c r="BI64" s="428"/>
      <c r="BJ64" s="428"/>
      <c r="BK64" s="500" t="s">
        <v>2384</v>
      </c>
      <c r="BL64" s="455" t="str">
        <f t="shared" si="6"/>
        <v>Team Lead</v>
      </c>
      <c r="BM64" s="455" t="str">
        <f t="shared" si="7"/>
        <v>Team Lead</v>
      </c>
      <c r="BN64" s="455" t="str">
        <f t="shared" si="8"/>
        <v>Team Lead</v>
      </c>
      <c r="BO64" s="499" t="str">
        <f t="shared" si="14"/>
        <v>|Team Lead|Team Lead|Team Lead|</v>
      </c>
      <c r="BP64" s="120" t="str">
        <f t="shared" si="10"/>
        <v>Dev</v>
      </c>
      <c r="BQ64" s="129">
        <f>VLOOKUP(A64,'PR Matrix'!A:B,2,FALSE)</f>
        <v>6247</v>
      </c>
      <c r="BV64" s="130" t="s">
        <v>2228</v>
      </c>
      <c r="BW64" s="130" t="s">
        <v>2395</v>
      </c>
    </row>
    <row r="65" spans="1:76" s="130" customFormat="1" hidden="1" x14ac:dyDescent="0.2">
      <c r="A65" s="111" t="s">
        <v>1710</v>
      </c>
      <c r="B65" s="96" t="s">
        <v>1675</v>
      </c>
      <c r="C65" s="96" t="s">
        <v>1675</v>
      </c>
      <c r="D65" s="76"/>
      <c r="E65" s="312"/>
      <c r="F65" s="301"/>
      <c r="G65" s="113" t="s">
        <v>1986</v>
      </c>
      <c r="H65" s="114" t="str">
        <f>IF(AND(D65="",VLOOKUP(A65,'PR Matrix'!A:B,2,FALSE)=""),"N","Y")</f>
        <v>N</v>
      </c>
      <c r="I65" s="115"/>
      <c r="J65" s="115"/>
      <c r="K65" s="114"/>
      <c r="L65" s="115"/>
      <c r="M65" s="93"/>
      <c r="N65" s="93"/>
      <c r="O65" s="93"/>
      <c r="P65" s="93"/>
      <c r="Q65" s="93"/>
      <c r="R65" s="116"/>
      <c r="S65" s="115" t="b">
        <f t="shared" si="11"/>
        <v>1</v>
      </c>
      <c r="T65" s="115" t="b">
        <f t="shared" si="12"/>
        <v>1</v>
      </c>
      <c r="U65" s="115" t="b">
        <f t="shared" si="13"/>
        <v>1</v>
      </c>
      <c r="V65" s="115"/>
      <c r="W65" s="117"/>
      <c r="X65" s="118"/>
      <c r="Y65" s="119"/>
      <c r="Z65" s="120"/>
      <c r="AA65" s="120"/>
      <c r="AB65" s="120"/>
      <c r="AC65" s="120"/>
      <c r="AD65" s="121"/>
      <c r="AE65" s="122"/>
      <c r="AF65" s="117"/>
      <c r="AG65" s="118"/>
      <c r="AH65" s="119">
        <v>703</v>
      </c>
      <c r="AI65" s="120"/>
      <c r="AJ65" s="120"/>
      <c r="AK65" s="120"/>
      <c r="AL65" s="123"/>
      <c r="AM65" s="123"/>
      <c r="AN65" s="123"/>
      <c r="AO65" s="123"/>
      <c r="AP65" s="124"/>
      <c r="AQ65" s="120"/>
      <c r="AR65" s="124"/>
      <c r="AS65" s="123"/>
      <c r="AT65" s="121"/>
      <c r="AU65" s="126"/>
      <c r="AV65" s="117"/>
      <c r="AW65" s="349"/>
      <c r="AX65" s="118"/>
      <c r="AY65" s="120"/>
      <c r="AZ65" s="120"/>
      <c r="BA65" s="120"/>
      <c r="BB65" s="120"/>
      <c r="BC65" s="123"/>
      <c r="BD65" s="120"/>
      <c r="BE65" s="121"/>
      <c r="BF65" s="126"/>
      <c r="BG65" s="297" t="str">
        <f t="shared" si="4"/>
        <v/>
      </c>
      <c r="BH65" s="298" t="str">
        <f t="shared" si="5"/>
        <v/>
      </c>
      <c r="BI65" s="127"/>
      <c r="BJ65" s="127"/>
      <c r="BK65" s="128"/>
      <c r="BL65" s="120" t="str">
        <f t="shared" si="6"/>
        <v/>
      </c>
      <c r="BM65" s="120" t="str">
        <f t="shared" si="7"/>
        <v/>
      </c>
      <c r="BN65" s="120" t="str">
        <f t="shared" si="8"/>
        <v/>
      </c>
      <c r="BO65" s="129" t="str">
        <f t="shared" si="14"/>
        <v>||||</v>
      </c>
      <c r="BP65" s="120" t="str">
        <f t="shared" si="10"/>
        <v>Not Started</v>
      </c>
      <c r="BQ65" s="129">
        <f>VLOOKUP(A65,'PR Matrix'!A:B,2,FALSE)</f>
        <v>0</v>
      </c>
    </row>
    <row r="66" spans="1:76" s="130" customFormat="1" hidden="1" x14ac:dyDescent="0.2">
      <c r="A66" s="111" t="s">
        <v>1711</v>
      </c>
      <c r="B66" s="96" t="s">
        <v>1675</v>
      </c>
      <c r="C66" s="96" t="s">
        <v>1677</v>
      </c>
      <c r="D66" s="293"/>
      <c r="E66" s="301"/>
      <c r="F66" s="306"/>
      <c r="G66" s="113" t="s">
        <v>1986</v>
      </c>
      <c r="H66" s="114" t="str">
        <f>IF(AND(D66="",VLOOKUP(A66,'PR Matrix'!A:B,2,FALSE)=""),"N","Y")</f>
        <v>N</v>
      </c>
      <c r="I66" s="115"/>
      <c r="J66" s="115"/>
      <c r="K66" s="114"/>
      <c r="L66" s="115"/>
      <c r="M66" s="93"/>
      <c r="N66" s="93"/>
      <c r="O66" s="93"/>
      <c r="P66" s="93"/>
      <c r="Q66" s="93"/>
      <c r="R66" s="116"/>
      <c r="S66" s="115" t="b">
        <f t="shared" si="11"/>
        <v>1</v>
      </c>
      <c r="T66" s="115" t="b">
        <f t="shared" si="12"/>
        <v>1</v>
      </c>
      <c r="U66" s="115" t="b">
        <f t="shared" si="13"/>
        <v>1</v>
      </c>
      <c r="V66" s="115"/>
      <c r="W66" s="117"/>
      <c r="X66" s="118"/>
      <c r="Y66" s="119"/>
      <c r="Z66" s="120"/>
      <c r="AA66" s="120"/>
      <c r="AB66" s="120"/>
      <c r="AC66" s="120"/>
      <c r="AD66" s="121"/>
      <c r="AE66" s="122"/>
      <c r="AF66" s="117"/>
      <c r="AG66" s="118"/>
      <c r="AH66" s="119">
        <v>637</v>
      </c>
      <c r="AI66" s="120"/>
      <c r="AJ66" s="120"/>
      <c r="AK66" s="120"/>
      <c r="AL66" s="123"/>
      <c r="AM66" s="123"/>
      <c r="AN66" s="123"/>
      <c r="AO66" s="123"/>
      <c r="AP66" s="124"/>
      <c r="AQ66" s="120"/>
      <c r="AR66" s="124"/>
      <c r="AS66" s="123"/>
      <c r="AT66" s="121"/>
      <c r="AU66" s="126"/>
      <c r="AV66" s="117"/>
      <c r="AW66" s="349"/>
      <c r="AX66" s="118"/>
      <c r="AY66" s="120"/>
      <c r="AZ66" s="120"/>
      <c r="BA66" s="120"/>
      <c r="BB66" s="120"/>
      <c r="BC66" s="123"/>
      <c r="BD66" s="120"/>
      <c r="BE66" s="121"/>
      <c r="BF66" s="126"/>
      <c r="BG66" s="297" t="str">
        <f t="shared" si="4"/>
        <v/>
      </c>
      <c r="BH66" s="298" t="str">
        <f t="shared" si="5"/>
        <v/>
      </c>
      <c r="BI66" s="127"/>
      <c r="BJ66" s="127"/>
      <c r="BK66" s="128"/>
      <c r="BL66" s="120" t="str">
        <f t="shared" si="6"/>
        <v/>
      </c>
      <c r="BM66" s="120" t="str">
        <f t="shared" si="7"/>
        <v/>
      </c>
      <c r="BN66" s="120" t="str">
        <f t="shared" si="8"/>
        <v/>
      </c>
      <c r="BO66" s="129" t="str">
        <f t="shared" si="14"/>
        <v>||||</v>
      </c>
      <c r="BP66" s="120" t="str">
        <f t="shared" si="10"/>
        <v>Not Started</v>
      </c>
      <c r="BQ66" s="129">
        <f>VLOOKUP(A66,'PR Matrix'!A:B,2,FALSE)</f>
        <v>0</v>
      </c>
    </row>
    <row r="67" spans="1:76" s="130" customFormat="1" hidden="1" x14ac:dyDescent="0.2">
      <c r="A67" s="111" t="s">
        <v>1712</v>
      </c>
      <c r="B67" s="96" t="s">
        <v>1675</v>
      </c>
      <c r="C67" s="96" t="s">
        <v>1677</v>
      </c>
      <c r="D67" s="76"/>
      <c r="E67" s="312"/>
      <c r="F67" s="301"/>
      <c r="G67" s="113" t="s">
        <v>1986</v>
      </c>
      <c r="H67" s="114" t="str">
        <f>IF(AND(D67="",VLOOKUP(A67,'PR Matrix'!A:B,2,FALSE)=""),"N","Y")</f>
        <v>N</v>
      </c>
      <c r="I67" s="115"/>
      <c r="J67" s="115"/>
      <c r="K67" s="114"/>
      <c r="L67" s="115"/>
      <c r="M67" s="93"/>
      <c r="N67" s="93"/>
      <c r="O67" s="93"/>
      <c r="P67" s="93"/>
      <c r="Q67" s="93"/>
      <c r="R67" s="116"/>
      <c r="S67" s="115" t="b">
        <f t="shared" si="11"/>
        <v>1</v>
      </c>
      <c r="T67" s="115" t="b">
        <f t="shared" si="12"/>
        <v>1</v>
      </c>
      <c r="U67" s="115" t="b">
        <f t="shared" si="13"/>
        <v>1</v>
      </c>
      <c r="V67" s="115"/>
      <c r="W67" s="117"/>
      <c r="X67" s="118"/>
      <c r="Y67" s="119">
        <v>2577</v>
      </c>
      <c r="Z67" s="120"/>
      <c r="AA67" s="120"/>
      <c r="AB67" s="120"/>
      <c r="AC67" s="120"/>
      <c r="AD67" s="121"/>
      <c r="AE67" s="122"/>
      <c r="AF67" s="117"/>
      <c r="AG67" s="118"/>
      <c r="AH67" s="119">
        <v>997</v>
      </c>
      <c r="AI67" s="120"/>
      <c r="AJ67" s="120"/>
      <c r="AK67" s="120"/>
      <c r="AL67" s="123"/>
      <c r="AM67" s="123"/>
      <c r="AN67" s="123"/>
      <c r="AO67" s="123"/>
      <c r="AP67" s="124"/>
      <c r="AQ67" s="120"/>
      <c r="AR67" s="124"/>
      <c r="AS67" s="123"/>
      <c r="AT67" s="121"/>
      <c r="AU67" s="126"/>
      <c r="AV67" s="117"/>
      <c r="AW67" s="349"/>
      <c r="AX67" s="118"/>
      <c r="AY67" s="120"/>
      <c r="AZ67" s="120"/>
      <c r="BA67" s="120"/>
      <c r="BB67" s="120"/>
      <c r="BC67" s="123"/>
      <c r="BD67" s="120"/>
      <c r="BE67" s="121"/>
      <c r="BF67" s="126"/>
      <c r="BG67" s="297" t="str">
        <f t="shared" si="4"/>
        <v/>
      </c>
      <c r="BH67" s="298" t="str">
        <f t="shared" si="5"/>
        <v/>
      </c>
      <c r="BI67" s="127"/>
      <c r="BJ67" s="127"/>
      <c r="BK67" s="128"/>
      <c r="BL67" s="120" t="str">
        <f t="shared" si="6"/>
        <v/>
      </c>
      <c r="BM67" s="120" t="str">
        <f t="shared" si="7"/>
        <v/>
      </c>
      <c r="BN67" s="120" t="str">
        <f t="shared" si="8"/>
        <v/>
      </c>
      <c r="BO67" s="129" t="str">
        <f t="shared" si="14"/>
        <v>||||</v>
      </c>
      <c r="BP67" s="120" t="str">
        <f t="shared" si="10"/>
        <v>Not Started</v>
      </c>
      <c r="BQ67" s="129">
        <f>VLOOKUP(A67,'PR Matrix'!A:B,2,FALSE)</f>
        <v>0</v>
      </c>
    </row>
    <row r="68" spans="1:76" s="130" customFormat="1" hidden="1" x14ac:dyDescent="0.2">
      <c r="A68" s="111" t="s">
        <v>2132</v>
      </c>
      <c r="B68" s="96" t="s">
        <v>1675</v>
      </c>
      <c r="C68" s="96" t="s">
        <v>1677</v>
      </c>
      <c r="D68" s="76"/>
      <c r="E68" s="301"/>
      <c r="F68" s="306"/>
      <c r="G68" s="113" t="s">
        <v>1986</v>
      </c>
      <c r="H68" s="114" t="str">
        <f>IF(AND(D68="",VLOOKUP(A68,'PR Matrix'!A:B,2,FALSE)=""),"N","Y")</f>
        <v>N</v>
      </c>
      <c r="I68" s="115"/>
      <c r="J68" s="115"/>
      <c r="K68" s="114"/>
      <c r="L68" s="115"/>
      <c r="M68" s="93"/>
      <c r="N68" s="93"/>
      <c r="O68" s="93"/>
      <c r="P68" s="93"/>
      <c r="Q68" s="93"/>
      <c r="R68" s="116"/>
      <c r="S68" s="115" t="b">
        <f t="shared" ref="S68" si="27">IF($G$3="",OR($E$3="",NOT(ISERROR(FIND(LOWER($E$3),LOWER(W68)))),NOT(ISERROR(FIND(LOWER($E$3),LOWER(AF68)))),NOT(ISERROR(FIND(LOWER($E$3),LOWER(AV68))))),OR(NOT(ISERROR(FIND(LOWER($G$3),LOWER(W68)))),NOT(ISERROR(FIND(LOWER($G$3),LOWER(AF68)))),NOT(ISERROR(FIND(LOWER($G$3),LOWER(AV68))))))</f>
        <v>1</v>
      </c>
      <c r="T68" s="115" t="b">
        <f t="shared" ref="T68" si="28">IF($G$3="",OR($F$3="",NOT(ISERROR(FIND(LOWER($F$3),LOWER(X68)))),NOT(ISERROR(FIND(LOWER($F$3),LOWER(AG68)))),NOT(ISERROR(FIND(LOWER($F$3),LOWER(AX68))))),OR(NOT(ISERROR(FIND(LOWER($G$3),LOWER(X68)))),NOT(ISERROR(FIND(LOWER($G$3),LOWER(AG68)))),NOT(ISERROR(FIND(LOWER($G$3),LOWER(AX68))))))</f>
        <v>1</v>
      </c>
      <c r="U68" s="115" t="b">
        <f t="shared" ref="U68" si="29">IF(COUNTA($E$3:$F$3)=0,OR($G$3="",S68,T68),AND(S68,T68))</f>
        <v>1</v>
      </c>
      <c r="V68" s="115"/>
      <c r="W68" s="117"/>
      <c r="X68" s="118"/>
      <c r="Y68" s="119">
        <v>391</v>
      </c>
      <c r="Z68" s="120"/>
      <c r="AA68" s="120"/>
      <c r="AB68" s="120"/>
      <c r="AC68" s="120"/>
      <c r="AD68" s="121"/>
      <c r="AE68" s="122"/>
      <c r="AF68" s="117"/>
      <c r="AG68" s="118"/>
      <c r="AH68" s="119">
        <v>392</v>
      </c>
      <c r="AI68" s="120"/>
      <c r="AJ68" s="120"/>
      <c r="AK68" s="120"/>
      <c r="AL68" s="123"/>
      <c r="AM68" s="123"/>
      <c r="AN68" s="123"/>
      <c r="AO68" s="123"/>
      <c r="AP68" s="124"/>
      <c r="AQ68" s="120"/>
      <c r="AR68" s="124"/>
      <c r="AS68" s="123"/>
      <c r="AT68" s="121"/>
      <c r="AU68" s="126"/>
      <c r="AV68" s="117"/>
      <c r="AW68" s="349"/>
      <c r="AX68" s="118"/>
      <c r="AY68" s="120"/>
      <c r="AZ68" s="120"/>
      <c r="BA68" s="120"/>
      <c r="BB68" s="120"/>
      <c r="BC68" s="123"/>
      <c r="BD68" s="120"/>
      <c r="BE68" s="121"/>
      <c r="BF68" s="126"/>
      <c r="BG68" s="297" t="str">
        <f t="shared" si="4"/>
        <v/>
      </c>
      <c r="BH68" s="298" t="str">
        <f t="shared" si="5"/>
        <v/>
      </c>
      <c r="BI68" s="127"/>
      <c r="BJ68" s="127"/>
      <c r="BK68" s="128"/>
      <c r="BL68" s="120" t="str">
        <f t="shared" si="6"/>
        <v/>
      </c>
      <c r="BM68" s="120" t="str">
        <f t="shared" si="7"/>
        <v/>
      </c>
      <c r="BN68" s="120" t="str">
        <f t="shared" si="8"/>
        <v/>
      </c>
      <c r="BO68" s="129" t="str">
        <f t="shared" si="14"/>
        <v>||||</v>
      </c>
      <c r="BP68" s="120" t="str">
        <f t="shared" si="10"/>
        <v>Not Started</v>
      </c>
      <c r="BQ68" s="129">
        <f>VLOOKUP(A68,'PR Matrix'!A:B,2,FALSE)</f>
        <v>0</v>
      </c>
    </row>
    <row r="69" spans="1:76" s="130" customFormat="1" hidden="1" x14ac:dyDescent="0.2">
      <c r="A69" s="111" t="s">
        <v>1713</v>
      </c>
      <c r="B69" s="96" t="s">
        <v>1675</v>
      </c>
      <c r="C69" s="96" t="s">
        <v>1675</v>
      </c>
      <c r="D69" s="76"/>
      <c r="E69" s="311"/>
      <c r="F69" s="306"/>
      <c r="G69" s="113" t="s">
        <v>1986</v>
      </c>
      <c r="H69" s="114" t="str">
        <f>IF(AND(D69="",VLOOKUP(A69,'PR Matrix'!A:B,2,FALSE)=""),"N","Y")</f>
        <v>N</v>
      </c>
      <c r="I69" s="115"/>
      <c r="J69" s="115"/>
      <c r="K69" s="114"/>
      <c r="L69" s="115"/>
      <c r="M69" s="93"/>
      <c r="N69" s="93"/>
      <c r="O69" s="93"/>
      <c r="P69" s="93"/>
      <c r="Q69" s="93"/>
      <c r="R69" s="116"/>
      <c r="S69" s="115" t="b">
        <f t="shared" si="11"/>
        <v>1</v>
      </c>
      <c r="T69" s="115" t="b">
        <f t="shared" si="12"/>
        <v>1</v>
      </c>
      <c r="U69" s="115" t="b">
        <f t="shared" si="13"/>
        <v>1</v>
      </c>
      <c r="V69" s="115">
        <v>3</v>
      </c>
      <c r="W69" s="117"/>
      <c r="X69" s="118"/>
      <c r="Y69" s="119">
        <v>391</v>
      </c>
      <c r="Z69" s="120"/>
      <c r="AA69" s="120"/>
      <c r="AB69" s="120"/>
      <c r="AC69" s="120"/>
      <c r="AD69" s="121"/>
      <c r="AE69" s="122"/>
      <c r="AF69" s="117"/>
      <c r="AG69" s="118"/>
      <c r="AH69" s="119">
        <v>392</v>
      </c>
      <c r="AI69" s="120"/>
      <c r="AJ69" s="120"/>
      <c r="AK69" s="120"/>
      <c r="AL69" s="123"/>
      <c r="AM69" s="123"/>
      <c r="AN69" s="123"/>
      <c r="AO69" s="123"/>
      <c r="AP69" s="124"/>
      <c r="AQ69" s="120"/>
      <c r="AR69" s="124"/>
      <c r="AS69" s="123"/>
      <c r="AT69" s="121"/>
      <c r="AU69" s="126"/>
      <c r="AV69" s="117"/>
      <c r="AW69" s="349"/>
      <c r="AX69" s="118"/>
      <c r="AY69" s="120"/>
      <c r="AZ69" s="120"/>
      <c r="BA69" s="120"/>
      <c r="BB69" s="120"/>
      <c r="BC69" s="123"/>
      <c r="BD69" s="120"/>
      <c r="BE69" s="121"/>
      <c r="BF69" s="126"/>
      <c r="BG69" s="297" t="str">
        <f t="shared" si="4"/>
        <v/>
      </c>
      <c r="BH69" s="298" t="str">
        <f t="shared" si="5"/>
        <v/>
      </c>
      <c r="BI69" s="127"/>
      <c r="BJ69" s="127"/>
      <c r="BK69" s="128"/>
      <c r="BL69" s="120" t="str">
        <f t="shared" si="6"/>
        <v/>
      </c>
      <c r="BM69" s="120" t="str">
        <f t="shared" si="7"/>
        <v/>
      </c>
      <c r="BN69" s="120" t="str">
        <f t="shared" si="8"/>
        <v/>
      </c>
      <c r="BO69" s="129" t="str">
        <f t="shared" si="14"/>
        <v>||||</v>
      </c>
      <c r="BP69" s="120" t="str">
        <f t="shared" si="10"/>
        <v>Not Started</v>
      </c>
      <c r="BQ69" s="129">
        <f>VLOOKUP(A69,'PR Matrix'!A:B,2,FALSE)</f>
        <v>0</v>
      </c>
    </row>
    <row r="70" spans="1:76" s="130" customFormat="1" hidden="1" x14ac:dyDescent="0.2">
      <c r="A70" s="111" t="s">
        <v>1475</v>
      </c>
      <c r="B70" s="96" t="s">
        <v>1675</v>
      </c>
      <c r="C70" s="96" t="s">
        <v>1675</v>
      </c>
      <c r="D70" s="76"/>
      <c r="E70" s="306"/>
      <c r="F70" s="306"/>
      <c r="G70" s="113" t="s">
        <v>1986</v>
      </c>
      <c r="H70" s="114" t="str">
        <f>IF(AND(D70="",VLOOKUP(A70,'PR Matrix'!A:B,2,FALSE)=""),"N","Y")</f>
        <v>N</v>
      </c>
      <c r="I70" s="115"/>
      <c r="J70" s="115"/>
      <c r="K70" s="114"/>
      <c r="L70" s="115"/>
      <c r="M70" s="93"/>
      <c r="N70" s="93"/>
      <c r="O70" s="93"/>
      <c r="P70" s="93"/>
      <c r="Q70" s="93"/>
      <c r="R70" s="116"/>
      <c r="S70" s="115" t="b">
        <f t="shared" si="11"/>
        <v>1</v>
      </c>
      <c r="T70" s="115" t="b">
        <f t="shared" si="12"/>
        <v>1</v>
      </c>
      <c r="U70" s="115" t="b">
        <f t="shared" si="13"/>
        <v>1</v>
      </c>
      <c r="V70" s="115"/>
      <c r="W70" s="117"/>
      <c r="X70" s="118"/>
      <c r="Y70" s="119"/>
      <c r="Z70" s="120"/>
      <c r="AA70" s="120"/>
      <c r="AB70" s="120"/>
      <c r="AC70" s="120"/>
      <c r="AD70" s="121"/>
      <c r="AE70" s="122"/>
      <c r="AF70" s="117"/>
      <c r="AG70" s="118"/>
      <c r="AH70" s="119">
        <v>639</v>
      </c>
      <c r="AI70" s="120"/>
      <c r="AJ70" s="120"/>
      <c r="AK70" s="120"/>
      <c r="AL70" s="123"/>
      <c r="AM70" s="123"/>
      <c r="AN70" s="123"/>
      <c r="AO70" s="123"/>
      <c r="AP70" s="124"/>
      <c r="AQ70" s="120"/>
      <c r="AR70" s="124"/>
      <c r="AS70" s="123"/>
      <c r="AT70" s="121"/>
      <c r="AU70" s="126"/>
      <c r="AV70" s="117"/>
      <c r="AW70" s="349"/>
      <c r="AX70" s="118"/>
      <c r="AY70" s="120"/>
      <c r="AZ70" s="120"/>
      <c r="BA70" s="120"/>
      <c r="BB70" s="120"/>
      <c r="BC70" s="123"/>
      <c r="BD70" s="120"/>
      <c r="BE70" s="121"/>
      <c r="BF70" s="126"/>
      <c r="BG70" s="297" t="str">
        <f t="shared" ref="BG70:BG133" si="30">IF(AV70&lt;&gt;"",AV70,IF(AF70&lt;&gt;"",AF70,IF(W70&lt;&gt;"",W70,"")))</f>
        <v/>
      </c>
      <c r="BH70" s="298" t="str">
        <f t="shared" ref="BH70:BH133" si="31">IF(AX70&lt;&gt;"",AX70,IF(AG70&lt;&gt;"",AG70,IF(X70&lt;&gt;"",X70,"")))</f>
        <v/>
      </c>
      <c r="BI70" s="127"/>
      <c r="BJ70" s="127"/>
      <c r="BK70" s="128"/>
      <c r="BL70" s="120" t="str">
        <f t="shared" ref="BL70:BL133" si="32">IF(OR(L70&lt;&gt;"",M70&lt;&gt;""),IF(AD70=100,"Done",IF(AC70=100,"Team Lead",IF(AB70=100,X70,IF(AA70=100,W70,IF(Z70=100,X70,W70))))),"")</f>
        <v/>
      </c>
      <c r="BM70" s="120" t="str">
        <f t="shared" ref="BM70:BM133" si="33">IF(OR(AC70=100,AND(L70="",M70="")),IF(OR(L70&lt;&gt;"",O70&lt;&gt;""),IF(AS70=100,"Done",IF(AP70=100,"Team Lead",IF(AK70=100,AG70,IF(AJ70=100,AF70,IF(AI70=100,AG70,AF70))))),""),"")</f>
        <v/>
      </c>
      <c r="BN70" s="120" t="str">
        <f t="shared" ref="BN70:BN133" si="34">IF(OR(AC70=100,AND(L70="",M70="")),IF(OR(L70&lt;&gt;"",P70&lt;&gt;""),IF(BE70=100,"Done",IF(BD70=100,"Team Lead",IF(BB70=100,AX70,IF(BA70=100,AV70,IF(AY70=100,AX70,AV70))))),""),"")</f>
        <v/>
      </c>
      <c r="BO70" s="129" t="str">
        <f t="shared" si="14"/>
        <v>||||</v>
      </c>
      <c r="BP70" s="120" t="str">
        <f t="shared" ref="BP70:BP133" si="35">IF(OR(L70&lt;&gt;"",P70&lt;&gt;""),IF(BE70=100,"Formal",IF(BD70=100,"Dev",IF(AY70=100,"Integ","Incomplete"))),"Not Started")</f>
        <v>Not Started</v>
      </c>
      <c r="BQ70" s="129">
        <f>VLOOKUP(A70,'PR Matrix'!A:B,2,FALSE)</f>
        <v>0</v>
      </c>
    </row>
    <row r="71" spans="1:76" s="130" customFormat="1" hidden="1" x14ac:dyDescent="0.2">
      <c r="A71" s="111" t="s">
        <v>1714</v>
      </c>
      <c r="B71" s="96" t="s">
        <v>1675</v>
      </c>
      <c r="C71" s="96" t="s">
        <v>1677</v>
      </c>
      <c r="D71" s="76"/>
      <c r="E71" s="306"/>
      <c r="F71" s="306"/>
      <c r="G71" s="113" t="s">
        <v>1986</v>
      </c>
      <c r="H71" s="114" t="str">
        <f>IF(AND(D71="",VLOOKUP(A71,'PR Matrix'!A:B,2,FALSE)=""),"N","Y")</f>
        <v>N</v>
      </c>
      <c r="I71" s="115"/>
      <c r="J71" s="115"/>
      <c r="K71" s="114"/>
      <c r="L71" s="115"/>
      <c r="M71" s="93"/>
      <c r="N71" s="93"/>
      <c r="O71" s="93"/>
      <c r="P71" s="93"/>
      <c r="Q71" s="93"/>
      <c r="R71" s="116"/>
      <c r="S71" s="115" t="b">
        <f t="shared" si="11"/>
        <v>1</v>
      </c>
      <c r="T71" s="115" t="b">
        <f t="shared" si="12"/>
        <v>1</v>
      </c>
      <c r="U71" s="115" t="b">
        <f t="shared" si="13"/>
        <v>1</v>
      </c>
      <c r="V71" s="115"/>
      <c r="W71" s="117"/>
      <c r="X71" s="118"/>
      <c r="Y71" s="119"/>
      <c r="Z71" s="120"/>
      <c r="AA71" s="120"/>
      <c r="AB71" s="120"/>
      <c r="AC71" s="120"/>
      <c r="AD71" s="121"/>
      <c r="AE71" s="122"/>
      <c r="AF71" s="117"/>
      <c r="AG71" s="118"/>
      <c r="AH71" s="119">
        <v>1269</v>
      </c>
      <c r="AI71" s="120"/>
      <c r="AJ71" s="120"/>
      <c r="AK71" s="120"/>
      <c r="AL71" s="123"/>
      <c r="AM71" s="123"/>
      <c r="AN71" s="123"/>
      <c r="AO71" s="123"/>
      <c r="AP71" s="124"/>
      <c r="AQ71" s="120"/>
      <c r="AR71" s="124"/>
      <c r="AS71" s="123"/>
      <c r="AT71" s="121"/>
      <c r="AU71" s="126"/>
      <c r="AV71" s="117"/>
      <c r="AW71" s="349"/>
      <c r="AX71" s="118"/>
      <c r="AY71" s="120"/>
      <c r="AZ71" s="120"/>
      <c r="BA71" s="120"/>
      <c r="BB71" s="120"/>
      <c r="BC71" s="123"/>
      <c r="BD71" s="120"/>
      <c r="BE71" s="121"/>
      <c r="BF71" s="126"/>
      <c r="BG71" s="297" t="str">
        <f t="shared" si="30"/>
        <v/>
      </c>
      <c r="BH71" s="298" t="str">
        <f t="shared" si="31"/>
        <v/>
      </c>
      <c r="BI71" s="127"/>
      <c r="BJ71" s="127"/>
      <c r="BK71" s="128"/>
      <c r="BL71" s="120" t="str">
        <f t="shared" si="32"/>
        <v/>
      </c>
      <c r="BM71" s="120" t="str">
        <f t="shared" si="33"/>
        <v/>
      </c>
      <c r="BN71" s="120" t="str">
        <f t="shared" si="34"/>
        <v/>
      </c>
      <c r="BO71" s="129" t="str">
        <f t="shared" ref="BO71:BO134" si="36">"|"&amp;BL71&amp;"|"&amp;BM71&amp;"|"&amp;BN71&amp;"|"</f>
        <v>||||</v>
      </c>
      <c r="BP71" s="120" t="str">
        <f t="shared" si="35"/>
        <v>Not Started</v>
      </c>
      <c r="BQ71" s="129">
        <f>VLOOKUP(A71,'PR Matrix'!A:B,2,FALSE)</f>
        <v>0</v>
      </c>
    </row>
    <row r="72" spans="1:76" s="130" customFormat="1" hidden="1" x14ac:dyDescent="0.2">
      <c r="A72" s="111" t="s">
        <v>1476</v>
      </c>
      <c r="B72" s="96" t="s">
        <v>1675</v>
      </c>
      <c r="C72" s="96" t="s">
        <v>1677</v>
      </c>
      <c r="D72" s="76"/>
      <c r="E72" s="311"/>
      <c r="F72" s="306"/>
      <c r="G72" s="113" t="s">
        <v>1986</v>
      </c>
      <c r="H72" s="114" t="str">
        <f>IF(AND(D72="",VLOOKUP(A72,'PR Matrix'!A:B,2,FALSE)=""),"N","Y")</f>
        <v>N</v>
      </c>
      <c r="I72" s="115"/>
      <c r="J72" s="115"/>
      <c r="K72" s="114"/>
      <c r="L72" s="115"/>
      <c r="M72" s="93"/>
      <c r="N72" s="93"/>
      <c r="O72" s="93"/>
      <c r="P72" s="93"/>
      <c r="Q72" s="93"/>
      <c r="R72" s="116"/>
      <c r="S72" s="115" t="b">
        <f t="shared" si="11"/>
        <v>1</v>
      </c>
      <c r="T72" s="115" t="b">
        <f t="shared" si="12"/>
        <v>1</v>
      </c>
      <c r="U72" s="115" t="b">
        <f t="shared" si="13"/>
        <v>1</v>
      </c>
      <c r="V72" s="133"/>
      <c r="W72" s="117"/>
      <c r="X72" s="118"/>
      <c r="Y72" s="119"/>
      <c r="Z72" s="120"/>
      <c r="AA72" s="120"/>
      <c r="AB72" s="120"/>
      <c r="AC72" s="120"/>
      <c r="AD72" s="121"/>
      <c r="AE72" s="122"/>
      <c r="AF72" s="117"/>
      <c r="AG72" s="118"/>
      <c r="AH72" s="119">
        <v>575</v>
      </c>
      <c r="AI72" s="120"/>
      <c r="AJ72" s="120"/>
      <c r="AK72" s="120"/>
      <c r="AL72" s="123"/>
      <c r="AM72" s="123"/>
      <c r="AN72" s="123"/>
      <c r="AO72" s="123"/>
      <c r="AP72" s="124"/>
      <c r="AQ72" s="120"/>
      <c r="AR72" s="124"/>
      <c r="AS72" s="123"/>
      <c r="AT72" s="121"/>
      <c r="AU72" s="126"/>
      <c r="AV72" s="117"/>
      <c r="AW72" s="349"/>
      <c r="AX72" s="118"/>
      <c r="AY72" s="120"/>
      <c r="AZ72" s="120"/>
      <c r="BA72" s="120"/>
      <c r="BB72" s="120"/>
      <c r="BC72" s="123"/>
      <c r="BD72" s="120"/>
      <c r="BE72" s="121"/>
      <c r="BF72" s="126"/>
      <c r="BG72" s="297" t="str">
        <f t="shared" si="30"/>
        <v/>
      </c>
      <c r="BH72" s="298" t="str">
        <f t="shared" si="31"/>
        <v/>
      </c>
      <c r="BI72" s="127"/>
      <c r="BJ72" s="127"/>
      <c r="BK72" s="128"/>
      <c r="BL72" s="120" t="str">
        <f t="shared" si="32"/>
        <v/>
      </c>
      <c r="BM72" s="120" t="str">
        <f t="shared" si="33"/>
        <v/>
      </c>
      <c r="BN72" s="120" t="str">
        <f t="shared" si="34"/>
        <v/>
      </c>
      <c r="BO72" s="129" t="str">
        <f t="shared" si="36"/>
        <v>||||</v>
      </c>
      <c r="BP72" s="120" t="str">
        <f t="shared" si="35"/>
        <v>Not Started</v>
      </c>
      <c r="BQ72" s="129">
        <f>VLOOKUP(A72,'PR Matrix'!A:B,2,FALSE)</f>
        <v>0</v>
      </c>
    </row>
    <row r="73" spans="1:76" s="130" customFormat="1" x14ac:dyDescent="0.2">
      <c r="A73" s="111" t="s">
        <v>1477</v>
      </c>
      <c r="B73" s="96" t="s">
        <v>1675</v>
      </c>
      <c r="C73" s="96" t="s">
        <v>1677</v>
      </c>
      <c r="D73" s="76"/>
      <c r="E73" s="346"/>
      <c r="F73" s="446">
        <v>6216</v>
      </c>
      <c r="G73" s="447" t="s">
        <v>1986</v>
      </c>
      <c r="H73" s="448" t="str">
        <f>IF(AND(D73="",VLOOKUP(A73,'PR Matrix'!A:B,2,FALSE)=""),"N","Y")</f>
        <v>Y</v>
      </c>
      <c r="I73" s="394"/>
      <c r="J73" s="394"/>
      <c r="K73" s="393"/>
      <c r="L73" s="394"/>
      <c r="M73" s="395"/>
      <c r="N73" s="395" t="s">
        <v>1677</v>
      </c>
      <c r="O73" s="395" t="s">
        <v>1677</v>
      </c>
      <c r="P73" s="395" t="s">
        <v>1677</v>
      </c>
      <c r="Q73" s="449"/>
      <c r="R73" s="450"/>
      <c r="S73" s="115" t="b">
        <f t="shared" ref="S73" si="37">IF($G$3="",OR($E$3="",NOT(ISERROR(FIND(LOWER($E$3),LOWER(W73)))),NOT(ISERROR(FIND(LOWER($E$3),LOWER(AF73)))),NOT(ISERROR(FIND(LOWER($E$3),LOWER(AV73))))),OR(NOT(ISERROR(FIND(LOWER($G$3),LOWER(W73)))),NOT(ISERROR(FIND(LOWER($G$3),LOWER(AF73)))),NOT(ISERROR(FIND(LOWER($G$3),LOWER(AV73))))))</f>
        <v>1</v>
      </c>
      <c r="T73" s="115" t="b">
        <f t="shared" ref="T73" si="38">IF($G$3="",OR($F$3="",NOT(ISERROR(FIND(LOWER($F$3),LOWER(X73)))),NOT(ISERROR(FIND(LOWER($F$3),LOWER(AG73)))),NOT(ISERROR(FIND(LOWER($F$3),LOWER(AX73))))),OR(NOT(ISERROR(FIND(LOWER($G$3),LOWER(X73)))),NOT(ISERROR(FIND(LOWER($G$3),LOWER(AG73)))),NOT(ISERROR(FIND(LOWER($G$3),LOWER(AX73))))))</f>
        <v>1</v>
      </c>
      <c r="U73" s="115" t="b">
        <f t="shared" ref="U73" si="39">IF(COUNTA($E$3:$F$3)=0,OR($G$3="",S73,T73),AND(S73,T73))</f>
        <v>1</v>
      </c>
      <c r="V73" s="451">
        <v>1</v>
      </c>
      <c r="W73" s="453"/>
      <c r="X73" s="452"/>
      <c r="Y73" s="454"/>
      <c r="Z73" s="455"/>
      <c r="AA73" s="455"/>
      <c r="AB73" s="455"/>
      <c r="AC73" s="455"/>
      <c r="AD73" s="456"/>
      <c r="AE73" s="457"/>
      <c r="AF73" s="453" t="s">
        <v>2190</v>
      </c>
      <c r="AG73" s="452" t="s">
        <v>2250</v>
      </c>
      <c r="AH73" s="454">
        <v>576</v>
      </c>
      <c r="AI73" s="455">
        <v>100</v>
      </c>
      <c r="AJ73" s="455">
        <v>100</v>
      </c>
      <c r="AK73" s="455">
        <v>100</v>
      </c>
      <c r="AL73" s="458"/>
      <c r="AM73" s="458" t="s">
        <v>1677</v>
      </c>
      <c r="AN73" s="458"/>
      <c r="AO73" s="458" t="s">
        <v>1677</v>
      </c>
      <c r="AP73" s="459">
        <v>100</v>
      </c>
      <c r="AQ73" s="455">
        <v>100</v>
      </c>
      <c r="AR73" s="459">
        <v>100</v>
      </c>
      <c r="AS73" s="458" t="s">
        <v>1677</v>
      </c>
      <c r="AT73" s="456" t="s">
        <v>1677</v>
      </c>
      <c r="AU73" s="461"/>
      <c r="AV73" s="453" t="s">
        <v>2190</v>
      </c>
      <c r="AW73" s="462"/>
      <c r="AX73" s="397" t="s">
        <v>2250</v>
      </c>
      <c r="AY73" s="455">
        <v>100</v>
      </c>
      <c r="AZ73" s="455"/>
      <c r="BA73" s="455">
        <v>100</v>
      </c>
      <c r="BB73" s="455">
        <v>100</v>
      </c>
      <c r="BC73" s="458" t="s">
        <v>1677</v>
      </c>
      <c r="BD73" s="455">
        <v>100</v>
      </c>
      <c r="BE73" s="456" t="s">
        <v>1677</v>
      </c>
      <c r="BF73" s="461"/>
      <c r="BG73" s="496" t="str">
        <f t="shared" si="30"/>
        <v>SP</v>
      </c>
      <c r="BH73" s="497" t="str">
        <f t="shared" si="31"/>
        <v>HG</v>
      </c>
      <c r="BI73" s="428" t="s">
        <v>2376</v>
      </c>
      <c r="BJ73" s="428"/>
      <c r="BK73" s="498" t="s">
        <v>2384</v>
      </c>
      <c r="BL73" s="455" t="str">
        <f t="shared" si="32"/>
        <v/>
      </c>
      <c r="BM73" s="455" t="str">
        <f t="shared" si="33"/>
        <v>Team Lead</v>
      </c>
      <c r="BN73" s="455" t="str">
        <f t="shared" si="34"/>
        <v>Team Lead</v>
      </c>
      <c r="BO73" s="499" t="str">
        <f t="shared" si="36"/>
        <v>||Team Lead|Team Lead|</v>
      </c>
      <c r="BP73" s="120" t="str">
        <f t="shared" si="35"/>
        <v>Dev</v>
      </c>
      <c r="BQ73" s="129">
        <f>VLOOKUP(A73,'PR Matrix'!A:B,2,FALSE)</f>
        <v>6216</v>
      </c>
      <c r="BV73" s="130" t="s">
        <v>2395</v>
      </c>
      <c r="BW73" s="130" t="s">
        <v>2228</v>
      </c>
    </row>
    <row r="74" spans="1:76" s="130" customFormat="1" hidden="1" x14ac:dyDescent="0.2">
      <c r="A74" s="111" t="s">
        <v>2120</v>
      </c>
      <c r="B74" s="96" t="s">
        <v>1675</v>
      </c>
      <c r="C74" s="96" t="s">
        <v>1677</v>
      </c>
      <c r="D74" s="76"/>
      <c r="E74" s="311"/>
      <c r="F74" s="306"/>
      <c r="G74" s="113" t="s">
        <v>1986</v>
      </c>
      <c r="H74" s="114" t="str">
        <f>IF(AND(D74="",VLOOKUP(A74,'PR Matrix'!A:B,2,FALSE)=""),"N","Y")</f>
        <v>N</v>
      </c>
      <c r="I74" s="115"/>
      <c r="J74" s="115"/>
      <c r="K74" s="114"/>
      <c r="L74" s="115"/>
      <c r="M74" s="93"/>
      <c r="N74" s="93"/>
      <c r="O74" s="93"/>
      <c r="P74" s="93"/>
      <c r="Q74" s="93"/>
      <c r="R74" s="116"/>
      <c r="S74" s="115" t="b">
        <f t="shared" si="11"/>
        <v>1</v>
      </c>
      <c r="T74" s="115" t="b">
        <f t="shared" si="12"/>
        <v>1</v>
      </c>
      <c r="U74" s="115" t="b">
        <f t="shared" si="13"/>
        <v>1</v>
      </c>
      <c r="V74" s="115"/>
      <c r="W74" s="117"/>
      <c r="X74" s="118"/>
      <c r="Y74" s="119"/>
      <c r="Z74" s="120"/>
      <c r="AA74" s="120"/>
      <c r="AB74" s="120"/>
      <c r="AC74" s="120"/>
      <c r="AD74" s="121"/>
      <c r="AE74" s="122"/>
      <c r="AF74" s="117"/>
      <c r="AG74" s="118"/>
      <c r="AH74" s="119">
        <v>576</v>
      </c>
      <c r="AI74" s="120"/>
      <c r="AJ74" s="120"/>
      <c r="AK74" s="120"/>
      <c r="AL74" s="123"/>
      <c r="AM74" s="123"/>
      <c r="AN74" s="123"/>
      <c r="AO74" s="123"/>
      <c r="AP74" s="124"/>
      <c r="AQ74" s="120"/>
      <c r="AR74" s="124"/>
      <c r="AS74" s="123"/>
      <c r="AT74" s="121"/>
      <c r="AU74" s="126"/>
      <c r="AV74" s="117"/>
      <c r="AW74" s="349"/>
      <c r="AX74" s="118"/>
      <c r="AY74" s="120"/>
      <c r="AZ74" s="120"/>
      <c r="BA74" s="120"/>
      <c r="BB74" s="120"/>
      <c r="BC74" s="123"/>
      <c r="BD74" s="120"/>
      <c r="BE74" s="121"/>
      <c r="BF74" s="126"/>
      <c r="BG74" s="297" t="str">
        <f t="shared" si="30"/>
        <v/>
      </c>
      <c r="BH74" s="298" t="str">
        <f t="shared" si="31"/>
        <v/>
      </c>
      <c r="BI74" s="127"/>
      <c r="BJ74" s="127"/>
      <c r="BK74" s="128"/>
      <c r="BL74" s="120" t="str">
        <f t="shared" si="32"/>
        <v/>
      </c>
      <c r="BM74" s="120" t="str">
        <f t="shared" si="33"/>
        <v/>
      </c>
      <c r="BN74" s="120" t="str">
        <f t="shared" si="34"/>
        <v/>
      </c>
      <c r="BO74" s="129" t="str">
        <f t="shared" si="36"/>
        <v>||||</v>
      </c>
      <c r="BP74" s="120" t="str">
        <f t="shared" si="35"/>
        <v>Not Started</v>
      </c>
      <c r="BQ74" s="129">
        <f>VLOOKUP(A74,'PR Matrix'!A:B,2,FALSE)</f>
        <v>0</v>
      </c>
    </row>
    <row r="75" spans="1:76" s="130" customFormat="1" hidden="1" x14ac:dyDescent="0.2">
      <c r="A75" s="111" t="s">
        <v>1478</v>
      </c>
      <c r="B75" s="108" t="s">
        <v>1675</v>
      </c>
      <c r="C75" s="96" t="s">
        <v>1677</v>
      </c>
      <c r="D75" s="76"/>
      <c r="E75" s="311"/>
      <c r="F75" s="306"/>
      <c r="G75" s="113" t="s">
        <v>1986</v>
      </c>
      <c r="H75" s="114" t="str">
        <f>IF(AND(D75="",VLOOKUP(A75,'PR Matrix'!A:B,2,FALSE)=""),"N","Y")</f>
        <v>N</v>
      </c>
      <c r="I75" s="115"/>
      <c r="J75" s="115"/>
      <c r="K75" s="114"/>
      <c r="L75" s="115"/>
      <c r="M75" s="93"/>
      <c r="N75" s="93"/>
      <c r="O75" s="93"/>
      <c r="P75" s="93"/>
      <c r="Q75" s="93"/>
      <c r="R75" s="116"/>
      <c r="S75" s="115" t="b">
        <f t="shared" si="11"/>
        <v>1</v>
      </c>
      <c r="T75" s="115" t="b">
        <f t="shared" si="12"/>
        <v>1</v>
      </c>
      <c r="U75" s="115" t="b">
        <f t="shared" si="13"/>
        <v>1</v>
      </c>
      <c r="V75" s="133"/>
      <c r="W75" s="117"/>
      <c r="X75" s="118"/>
      <c r="Y75" s="119"/>
      <c r="Z75" s="120"/>
      <c r="AA75" s="120"/>
      <c r="AB75" s="120"/>
      <c r="AC75" s="120"/>
      <c r="AD75" s="121"/>
      <c r="AE75" s="122"/>
      <c r="AF75" s="117"/>
      <c r="AG75" s="118"/>
      <c r="AH75" s="119">
        <v>577</v>
      </c>
      <c r="AI75" s="120"/>
      <c r="AJ75" s="120"/>
      <c r="AK75" s="120"/>
      <c r="AL75" s="123"/>
      <c r="AM75" s="123"/>
      <c r="AN75" s="123"/>
      <c r="AO75" s="123"/>
      <c r="AP75" s="124"/>
      <c r="AQ75" s="120"/>
      <c r="AR75" s="124"/>
      <c r="AS75" s="123"/>
      <c r="AT75" s="121"/>
      <c r="AU75" s="126"/>
      <c r="AV75" s="117"/>
      <c r="AW75" s="349"/>
      <c r="AX75" s="118"/>
      <c r="AY75" s="120"/>
      <c r="AZ75" s="120"/>
      <c r="BA75" s="120"/>
      <c r="BB75" s="120"/>
      <c r="BC75" s="123"/>
      <c r="BD75" s="120"/>
      <c r="BE75" s="121"/>
      <c r="BF75" s="126"/>
      <c r="BG75" s="297" t="str">
        <f t="shared" si="30"/>
        <v/>
      </c>
      <c r="BH75" s="298" t="str">
        <f t="shared" si="31"/>
        <v/>
      </c>
      <c r="BI75" s="127"/>
      <c r="BJ75" s="127"/>
      <c r="BK75" s="128"/>
      <c r="BL75" s="120" t="str">
        <f t="shared" si="32"/>
        <v/>
      </c>
      <c r="BM75" s="120" t="str">
        <f t="shared" si="33"/>
        <v/>
      </c>
      <c r="BN75" s="120" t="str">
        <f t="shared" si="34"/>
        <v/>
      </c>
      <c r="BO75" s="129" t="str">
        <f t="shared" si="36"/>
        <v>||||</v>
      </c>
      <c r="BP75" s="120" t="str">
        <f t="shared" si="35"/>
        <v>Not Started</v>
      </c>
      <c r="BQ75" s="129">
        <f>VLOOKUP(A75,'PR Matrix'!A:B,2,FALSE)</f>
        <v>0</v>
      </c>
    </row>
    <row r="76" spans="1:76" s="130" customFormat="1" hidden="1" x14ac:dyDescent="0.2">
      <c r="A76" s="111" t="s">
        <v>1715</v>
      </c>
      <c r="B76" s="96" t="s">
        <v>1675</v>
      </c>
      <c r="C76" s="96" t="s">
        <v>1677</v>
      </c>
      <c r="D76" s="76"/>
      <c r="E76" s="301"/>
      <c r="F76" s="306"/>
      <c r="G76" s="113" t="s">
        <v>1986</v>
      </c>
      <c r="H76" s="114" t="str">
        <f>IF(AND(D76="",VLOOKUP(A76,'PR Matrix'!A:B,2,FALSE)=""),"N","Y")</f>
        <v>N</v>
      </c>
      <c r="I76" s="115"/>
      <c r="J76" s="115"/>
      <c r="K76" s="114"/>
      <c r="L76" s="115"/>
      <c r="M76" s="93"/>
      <c r="N76" s="93"/>
      <c r="O76" s="93"/>
      <c r="P76" s="93"/>
      <c r="Q76" s="93"/>
      <c r="R76" s="116"/>
      <c r="S76" s="115" t="b">
        <f t="shared" si="11"/>
        <v>1</v>
      </c>
      <c r="T76" s="115" t="b">
        <f t="shared" si="12"/>
        <v>1</v>
      </c>
      <c r="U76" s="115" t="b">
        <f t="shared" si="13"/>
        <v>1</v>
      </c>
      <c r="V76" s="115"/>
      <c r="W76" s="117"/>
      <c r="X76" s="118"/>
      <c r="Y76" s="119">
        <v>455</v>
      </c>
      <c r="Z76" s="120"/>
      <c r="AA76" s="120"/>
      <c r="AB76" s="120"/>
      <c r="AC76" s="120"/>
      <c r="AD76" s="121"/>
      <c r="AE76" s="122"/>
      <c r="AF76" s="117"/>
      <c r="AG76" s="118"/>
      <c r="AH76" s="119">
        <v>456</v>
      </c>
      <c r="AI76" s="120"/>
      <c r="AJ76" s="120"/>
      <c r="AK76" s="120"/>
      <c r="AL76" s="123"/>
      <c r="AM76" s="123"/>
      <c r="AN76" s="123"/>
      <c r="AO76" s="123"/>
      <c r="AP76" s="124"/>
      <c r="AQ76" s="120"/>
      <c r="AR76" s="124"/>
      <c r="AS76" s="123"/>
      <c r="AT76" s="121"/>
      <c r="AU76" s="126"/>
      <c r="AV76" s="117"/>
      <c r="AW76" s="349"/>
      <c r="AX76" s="118"/>
      <c r="AY76" s="120"/>
      <c r="AZ76" s="120"/>
      <c r="BA76" s="120"/>
      <c r="BB76" s="120"/>
      <c r="BC76" s="123"/>
      <c r="BD76" s="120"/>
      <c r="BE76" s="121"/>
      <c r="BF76" s="126"/>
      <c r="BG76" s="297" t="str">
        <f t="shared" si="30"/>
        <v/>
      </c>
      <c r="BH76" s="298" t="str">
        <f t="shared" si="31"/>
        <v/>
      </c>
      <c r="BI76" s="127"/>
      <c r="BJ76" s="127"/>
      <c r="BK76" s="128"/>
      <c r="BL76" s="120" t="str">
        <f t="shared" si="32"/>
        <v/>
      </c>
      <c r="BM76" s="120" t="str">
        <f t="shared" si="33"/>
        <v/>
      </c>
      <c r="BN76" s="120" t="str">
        <f t="shared" si="34"/>
        <v/>
      </c>
      <c r="BO76" s="129" t="str">
        <f t="shared" si="36"/>
        <v>||||</v>
      </c>
      <c r="BP76" s="120" t="str">
        <f t="shared" si="35"/>
        <v>Not Started</v>
      </c>
      <c r="BQ76" s="129">
        <f>VLOOKUP(A76,'PR Matrix'!A:B,2,FALSE)</f>
        <v>0</v>
      </c>
    </row>
    <row r="77" spans="1:76" s="130" customFormat="1" x14ac:dyDescent="0.2">
      <c r="A77" s="111" t="s">
        <v>1085</v>
      </c>
      <c r="B77" s="96" t="s">
        <v>1675</v>
      </c>
      <c r="C77" s="96" t="s">
        <v>1677</v>
      </c>
      <c r="D77" s="76"/>
      <c r="E77" s="409"/>
      <c r="F77" s="466" t="s">
        <v>2369</v>
      </c>
      <c r="G77" s="447" t="s">
        <v>1986</v>
      </c>
      <c r="H77" s="448" t="str">
        <f>IF(AND(D77="",VLOOKUP(A77,'PR Matrix'!A:B,2,FALSE)=""),"N","Y")</f>
        <v>Y</v>
      </c>
      <c r="I77" s="394"/>
      <c r="J77" s="394"/>
      <c r="K77" s="393"/>
      <c r="L77" s="394"/>
      <c r="M77" s="395" t="s">
        <v>1677</v>
      </c>
      <c r="N77" s="395" t="s">
        <v>1677</v>
      </c>
      <c r="O77" s="395" t="s">
        <v>1677</v>
      </c>
      <c r="P77" s="395" t="s">
        <v>1677</v>
      </c>
      <c r="Q77" s="449"/>
      <c r="R77" s="450"/>
      <c r="S77" s="115" t="b">
        <f t="shared" si="11"/>
        <v>1</v>
      </c>
      <c r="T77" s="115" t="b">
        <f t="shared" si="12"/>
        <v>1</v>
      </c>
      <c r="U77" s="115" t="b">
        <f t="shared" si="13"/>
        <v>1</v>
      </c>
      <c r="V77" s="451">
        <v>1</v>
      </c>
      <c r="W77" s="452" t="s">
        <v>2190</v>
      </c>
      <c r="X77" s="453" t="s">
        <v>2250</v>
      </c>
      <c r="Y77" s="454">
        <v>459</v>
      </c>
      <c r="Z77" s="455">
        <v>100</v>
      </c>
      <c r="AA77" s="455">
        <v>100</v>
      </c>
      <c r="AB77" s="455">
        <v>100</v>
      </c>
      <c r="AC77" s="455">
        <v>100</v>
      </c>
      <c r="AD77" s="456" t="s">
        <v>1677</v>
      </c>
      <c r="AE77" s="457"/>
      <c r="AF77" s="453" t="s">
        <v>2190</v>
      </c>
      <c r="AG77" s="452" t="s">
        <v>2250</v>
      </c>
      <c r="AH77" s="454">
        <v>460</v>
      </c>
      <c r="AI77" s="455">
        <v>100</v>
      </c>
      <c r="AJ77" s="455">
        <v>100</v>
      </c>
      <c r="AK77" s="455">
        <v>100</v>
      </c>
      <c r="AL77" s="458"/>
      <c r="AM77" s="458" t="s">
        <v>1677</v>
      </c>
      <c r="AN77" s="458"/>
      <c r="AO77" s="458" t="s">
        <v>1677</v>
      </c>
      <c r="AP77" s="459">
        <v>100</v>
      </c>
      <c r="AQ77" s="455">
        <v>100</v>
      </c>
      <c r="AR77" s="459">
        <v>100</v>
      </c>
      <c r="AS77" s="458" t="s">
        <v>1677</v>
      </c>
      <c r="AT77" s="456" t="s">
        <v>1677</v>
      </c>
      <c r="AU77" s="461"/>
      <c r="AV77" s="453" t="s">
        <v>2190</v>
      </c>
      <c r="AW77" s="462"/>
      <c r="AX77" s="397" t="s">
        <v>2250</v>
      </c>
      <c r="AY77" s="455">
        <v>100</v>
      </c>
      <c r="AZ77" s="455"/>
      <c r="BA77" s="455">
        <v>100</v>
      </c>
      <c r="BB77" s="455">
        <v>100</v>
      </c>
      <c r="BC77" s="458" t="s">
        <v>1677</v>
      </c>
      <c r="BD77" s="455">
        <v>100</v>
      </c>
      <c r="BE77" s="456" t="s">
        <v>1677</v>
      </c>
      <c r="BF77" s="461"/>
      <c r="BG77" s="496" t="str">
        <f t="shared" si="30"/>
        <v>SP</v>
      </c>
      <c r="BH77" s="497" t="str">
        <f t="shared" si="31"/>
        <v>HG</v>
      </c>
      <c r="BI77" s="501" t="s">
        <v>1725</v>
      </c>
      <c r="BJ77" s="428">
        <v>100</v>
      </c>
      <c r="BK77" s="498" t="s">
        <v>2384</v>
      </c>
      <c r="BL77" s="455" t="str">
        <f t="shared" si="32"/>
        <v>Team Lead</v>
      </c>
      <c r="BM77" s="455" t="str">
        <f t="shared" si="33"/>
        <v>Team Lead</v>
      </c>
      <c r="BN77" s="455" t="str">
        <f t="shared" si="34"/>
        <v>Team Lead</v>
      </c>
      <c r="BO77" s="499" t="str">
        <f t="shared" si="36"/>
        <v>|Team Lead|Team Lead|Team Lead|</v>
      </c>
      <c r="BP77" s="120" t="str">
        <f t="shared" si="35"/>
        <v>Dev</v>
      </c>
      <c r="BQ77" s="129">
        <f>VLOOKUP(A77,'PR Matrix'!A:B,2,FALSE)</f>
        <v>6216</v>
      </c>
      <c r="BV77" s="130" t="s">
        <v>2395</v>
      </c>
      <c r="BW77" s="130" t="s">
        <v>2228</v>
      </c>
      <c r="BX77" s="130" t="s">
        <v>2397</v>
      </c>
    </row>
    <row r="78" spans="1:76" s="130" customFormat="1" hidden="1" x14ac:dyDescent="0.2">
      <c r="A78" s="111" t="s">
        <v>1086</v>
      </c>
      <c r="B78" s="108" t="s">
        <v>1675</v>
      </c>
      <c r="C78" s="96" t="s">
        <v>1677</v>
      </c>
      <c r="D78" s="76"/>
      <c r="E78" s="311"/>
      <c r="F78" s="327"/>
      <c r="G78" s="113" t="s">
        <v>1986</v>
      </c>
      <c r="H78" s="114" t="str">
        <f>IF(AND(D78="",VLOOKUP(A78,'PR Matrix'!A:B,2,FALSE)=""),"N","Y")</f>
        <v>N</v>
      </c>
      <c r="I78" s="115"/>
      <c r="J78" s="115"/>
      <c r="K78" s="114"/>
      <c r="L78" s="115"/>
      <c r="M78" s="93"/>
      <c r="N78" s="93"/>
      <c r="O78" s="93"/>
      <c r="P78" s="93"/>
      <c r="Q78" s="93"/>
      <c r="R78" s="116"/>
      <c r="S78" s="115" t="b">
        <f t="shared" ref="S78:S145" si="40">IF($G$3="",OR($E$3="",NOT(ISERROR(FIND(LOWER($E$3),LOWER(W78)))),NOT(ISERROR(FIND(LOWER($E$3),LOWER(AF78)))),NOT(ISERROR(FIND(LOWER($E$3),LOWER(AV78))))),OR(NOT(ISERROR(FIND(LOWER($G$3),LOWER(W78)))),NOT(ISERROR(FIND(LOWER($G$3),LOWER(AF78)))),NOT(ISERROR(FIND(LOWER($G$3),LOWER(AV78))))))</f>
        <v>1</v>
      </c>
      <c r="T78" s="115" t="b">
        <f t="shared" ref="T78:T145" si="41">IF($G$3="",OR($F$3="",NOT(ISERROR(FIND(LOWER($F$3),LOWER(X78)))),NOT(ISERROR(FIND(LOWER($F$3),LOWER(AG78)))),NOT(ISERROR(FIND(LOWER($F$3),LOWER(AX78))))),OR(NOT(ISERROR(FIND(LOWER($G$3),LOWER(X78)))),NOT(ISERROR(FIND(LOWER($G$3),LOWER(AG78)))),NOT(ISERROR(FIND(LOWER($G$3),LOWER(AX78))))))</f>
        <v>1</v>
      </c>
      <c r="U78" s="115" t="b">
        <f t="shared" ref="U78:U145" si="42">IF(COUNTA($E$3:$F$3)=0,OR($G$3="",S78,T78),AND(S78,T78))</f>
        <v>1</v>
      </c>
      <c r="V78" s="115"/>
      <c r="W78" s="117"/>
      <c r="X78" s="118"/>
      <c r="Y78" s="119">
        <v>2706</v>
      </c>
      <c r="Z78" s="120"/>
      <c r="AA78" s="120"/>
      <c r="AB78" s="120"/>
      <c r="AC78" s="120"/>
      <c r="AD78" s="121"/>
      <c r="AE78" s="122"/>
      <c r="AF78" s="117"/>
      <c r="AG78" s="118"/>
      <c r="AH78" s="119">
        <v>580</v>
      </c>
      <c r="AI78" s="120"/>
      <c r="AJ78" s="120"/>
      <c r="AK78" s="120"/>
      <c r="AL78" s="123"/>
      <c r="AM78" s="123"/>
      <c r="AN78" s="123"/>
      <c r="AO78" s="123"/>
      <c r="AP78" s="124"/>
      <c r="AQ78" s="120"/>
      <c r="AR78" s="124"/>
      <c r="AS78" s="123"/>
      <c r="AT78" s="121"/>
      <c r="AU78" s="126"/>
      <c r="AV78" s="117"/>
      <c r="AW78" s="349"/>
      <c r="AX78" s="118"/>
      <c r="AY78" s="120"/>
      <c r="AZ78" s="120"/>
      <c r="BA78" s="120"/>
      <c r="BB78" s="120"/>
      <c r="BC78" s="123"/>
      <c r="BD78" s="120"/>
      <c r="BE78" s="121"/>
      <c r="BF78" s="126"/>
      <c r="BG78" s="297" t="str">
        <f t="shared" si="30"/>
        <v/>
      </c>
      <c r="BH78" s="298" t="str">
        <f t="shared" si="31"/>
        <v/>
      </c>
      <c r="BI78" s="127"/>
      <c r="BJ78" s="127"/>
      <c r="BK78" s="128"/>
      <c r="BL78" s="120" t="str">
        <f t="shared" si="32"/>
        <v/>
      </c>
      <c r="BM78" s="120" t="str">
        <f t="shared" si="33"/>
        <v/>
      </c>
      <c r="BN78" s="120" t="str">
        <f t="shared" si="34"/>
        <v/>
      </c>
      <c r="BO78" s="129" t="str">
        <f t="shared" si="36"/>
        <v>||||</v>
      </c>
      <c r="BP78" s="120" t="str">
        <f t="shared" si="35"/>
        <v>Not Started</v>
      </c>
      <c r="BQ78" s="129">
        <f>VLOOKUP(A78,'PR Matrix'!A:B,2,FALSE)</f>
        <v>0</v>
      </c>
    </row>
    <row r="79" spans="1:76" s="130" customFormat="1" hidden="1" x14ac:dyDescent="0.2">
      <c r="A79" s="111" t="s">
        <v>888</v>
      </c>
      <c r="B79" s="96" t="s">
        <v>1675</v>
      </c>
      <c r="C79" s="96" t="s">
        <v>1677</v>
      </c>
      <c r="D79" s="76"/>
      <c r="E79" s="311"/>
      <c r="F79" s="306"/>
      <c r="G79" s="113" t="s">
        <v>1986</v>
      </c>
      <c r="H79" s="114" t="str">
        <f>IF(AND(D79="",VLOOKUP(A79,'PR Matrix'!A:B,2,FALSE)=""),"N","Y")</f>
        <v>N</v>
      </c>
      <c r="I79" s="115"/>
      <c r="J79" s="115"/>
      <c r="K79" s="114"/>
      <c r="L79" s="115"/>
      <c r="M79" s="93"/>
      <c r="N79" s="93"/>
      <c r="O79" s="93"/>
      <c r="P79" s="93"/>
      <c r="Q79" s="93"/>
      <c r="R79" s="116"/>
      <c r="S79" s="115" t="b">
        <f t="shared" si="40"/>
        <v>1</v>
      </c>
      <c r="T79" s="115" t="b">
        <f t="shared" si="41"/>
        <v>1</v>
      </c>
      <c r="U79" s="115" t="b">
        <f t="shared" si="42"/>
        <v>1</v>
      </c>
      <c r="V79" s="115"/>
      <c r="W79" s="117"/>
      <c r="X79" s="118"/>
      <c r="Y79" s="119"/>
      <c r="Z79" s="120"/>
      <c r="AA79" s="120"/>
      <c r="AB79" s="120"/>
      <c r="AC79" s="120"/>
      <c r="AD79" s="121"/>
      <c r="AE79" s="122"/>
      <c r="AF79" s="117"/>
      <c r="AG79" s="118"/>
      <c r="AH79" s="119">
        <v>581</v>
      </c>
      <c r="AI79" s="120"/>
      <c r="AJ79" s="120"/>
      <c r="AK79" s="120"/>
      <c r="AL79" s="123"/>
      <c r="AM79" s="123"/>
      <c r="AN79" s="123"/>
      <c r="AO79" s="123"/>
      <c r="AP79" s="124"/>
      <c r="AQ79" s="120"/>
      <c r="AR79" s="124"/>
      <c r="AS79" s="123"/>
      <c r="AT79" s="121"/>
      <c r="AU79" s="126"/>
      <c r="AV79" s="117"/>
      <c r="AW79" s="349"/>
      <c r="AX79" s="118"/>
      <c r="AY79" s="120"/>
      <c r="AZ79" s="120"/>
      <c r="BA79" s="120"/>
      <c r="BB79" s="120"/>
      <c r="BC79" s="123"/>
      <c r="BD79" s="120"/>
      <c r="BE79" s="121"/>
      <c r="BF79" s="126"/>
      <c r="BG79" s="297" t="str">
        <f t="shared" si="30"/>
        <v/>
      </c>
      <c r="BH79" s="298" t="str">
        <f t="shared" si="31"/>
        <v/>
      </c>
      <c r="BI79" s="127"/>
      <c r="BJ79" s="127"/>
      <c r="BK79" s="128"/>
      <c r="BL79" s="120" t="str">
        <f t="shared" si="32"/>
        <v/>
      </c>
      <c r="BM79" s="120" t="str">
        <f t="shared" si="33"/>
        <v/>
      </c>
      <c r="BN79" s="120" t="str">
        <f t="shared" si="34"/>
        <v/>
      </c>
      <c r="BO79" s="129" t="str">
        <f t="shared" si="36"/>
        <v>||||</v>
      </c>
      <c r="BP79" s="120" t="str">
        <f t="shared" si="35"/>
        <v>Not Started</v>
      </c>
      <c r="BQ79" s="129">
        <f>VLOOKUP(A79,'PR Matrix'!A:B,2,FALSE)</f>
        <v>0</v>
      </c>
    </row>
    <row r="80" spans="1:76" s="130" customFormat="1" hidden="1" x14ac:dyDescent="0.2">
      <c r="A80" s="111" t="s">
        <v>889</v>
      </c>
      <c r="B80" s="108" t="s">
        <v>1675</v>
      </c>
      <c r="C80" s="96" t="s">
        <v>1675</v>
      </c>
      <c r="D80" s="76"/>
      <c r="E80" s="301"/>
      <c r="F80" s="301"/>
      <c r="G80" s="113" t="s">
        <v>1986</v>
      </c>
      <c r="H80" s="114" t="str">
        <f>IF(AND(D80="",VLOOKUP(A80,'PR Matrix'!A:B,2,FALSE)=""),"N","Y")</f>
        <v>N</v>
      </c>
      <c r="I80" s="115"/>
      <c r="J80" s="115"/>
      <c r="K80" s="114"/>
      <c r="L80" s="115"/>
      <c r="M80" s="93"/>
      <c r="N80" s="93"/>
      <c r="O80" s="93"/>
      <c r="P80" s="93"/>
      <c r="Q80" s="93"/>
      <c r="R80" s="116"/>
      <c r="S80" s="115" t="b">
        <f t="shared" si="40"/>
        <v>1</v>
      </c>
      <c r="T80" s="115" t="b">
        <f t="shared" si="41"/>
        <v>1</v>
      </c>
      <c r="U80" s="115" t="b">
        <f t="shared" si="42"/>
        <v>1</v>
      </c>
      <c r="V80" s="115"/>
      <c r="W80" s="117"/>
      <c r="X80" s="118"/>
      <c r="Y80" s="119">
        <v>457</v>
      </c>
      <c r="Z80" s="120"/>
      <c r="AA80" s="120"/>
      <c r="AB80" s="120"/>
      <c r="AC80" s="120"/>
      <c r="AD80" s="121"/>
      <c r="AE80" s="122"/>
      <c r="AF80" s="117"/>
      <c r="AG80" s="118"/>
      <c r="AH80" s="119">
        <v>458</v>
      </c>
      <c r="AI80" s="120"/>
      <c r="AJ80" s="120"/>
      <c r="AK80" s="120"/>
      <c r="AL80" s="123"/>
      <c r="AM80" s="123"/>
      <c r="AN80" s="123"/>
      <c r="AO80" s="123"/>
      <c r="AP80" s="124"/>
      <c r="AQ80" s="120"/>
      <c r="AR80" s="124"/>
      <c r="AS80" s="123"/>
      <c r="AT80" s="121"/>
      <c r="AU80" s="126"/>
      <c r="AV80" s="117"/>
      <c r="AW80" s="349"/>
      <c r="AX80" s="118"/>
      <c r="AY80" s="120"/>
      <c r="AZ80" s="120"/>
      <c r="BA80" s="120"/>
      <c r="BB80" s="120"/>
      <c r="BC80" s="123"/>
      <c r="BD80" s="120"/>
      <c r="BE80" s="121"/>
      <c r="BF80" s="126"/>
      <c r="BG80" s="297" t="str">
        <f t="shared" si="30"/>
        <v/>
      </c>
      <c r="BH80" s="298" t="str">
        <f t="shared" si="31"/>
        <v/>
      </c>
      <c r="BI80" s="127"/>
      <c r="BJ80" s="127"/>
      <c r="BK80" s="128"/>
      <c r="BL80" s="120" t="str">
        <f t="shared" si="32"/>
        <v/>
      </c>
      <c r="BM80" s="120" t="str">
        <f t="shared" si="33"/>
        <v/>
      </c>
      <c r="BN80" s="120" t="str">
        <f t="shared" si="34"/>
        <v/>
      </c>
      <c r="BO80" s="129" t="str">
        <f t="shared" si="36"/>
        <v>||||</v>
      </c>
      <c r="BP80" s="120" t="str">
        <f t="shared" si="35"/>
        <v>Not Started</v>
      </c>
      <c r="BQ80" s="129">
        <f>VLOOKUP(A80,'PR Matrix'!A:B,2,FALSE)</f>
        <v>0</v>
      </c>
    </row>
    <row r="81" spans="1:69" s="130" customFormat="1" hidden="1" x14ac:dyDescent="0.2">
      <c r="A81" s="111" t="s">
        <v>1042</v>
      </c>
      <c r="B81" s="108" t="s">
        <v>1675</v>
      </c>
      <c r="C81" s="96" t="s">
        <v>1677</v>
      </c>
      <c r="D81" s="76"/>
      <c r="E81" s="306"/>
      <c r="F81" s="306"/>
      <c r="G81" s="113" t="s">
        <v>1986</v>
      </c>
      <c r="H81" s="114" t="str">
        <f>IF(AND(D81="",VLOOKUP(A81,'PR Matrix'!A:B,2,FALSE)=""),"N","Y")</f>
        <v>N</v>
      </c>
      <c r="I81" s="115"/>
      <c r="J81" s="115"/>
      <c r="K81" s="114"/>
      <c r="L81" s="115"/>
      <c r="M81" s="93"/>
      <c r="N81" s="93"/>
      <c r="O81" s="93"/>
      <c r="P81" s="93"/>
      <c r="Q81" s="93"/>
      <c r="R81" s="116"/>
      <c r="S81" s="115" t="b">
        <f t="shared" si="40"/>
        <v>1</v>
      </c>
      <c r="T81" s="115" t="b">
        <f t="shared" si="41"/>
        <v>1</v>
      </c>
      <c r="U81" s="115" t="b">
        <f t="shared" si="42"/>
        <v>1</v>
      </c>
      <c r="V81" s="115"/>
      <c r="W81" s="117"/>
      <c r="X81" s="118"/>
      <c r="Y81" s="119">
        <v>3089</v>
      </c>
      <c r="Z81" s="120"/>
      <c r="AA81" s="120"/>
      <c r="AB81" s="120"/>
      <c r="AC81" s="120"/>
      <c r="AD81" s="121"/>
      <c r="AE81" s="122"/>
      <c r="AF81" s="117"/>
      <c r="AG81" s="118"/>
      <c r="AH81" s="119">
        <v>574</v>
      </c>
      <c r="AI81" s="120"/>
      <c r="AJ81" s="120"/>
      <c r="AK81" s="120"/>
      <c r="AL81" s="123"/>
      <c r="AM81" s="123"/>
      <c r="AN81" s="123"/>
      <c r="AO81" s="123"/>
      <c r="AP81" s="124"/>
      <c r="AQ81" s="120"/>
      <c r="AR81" s="124"/>
      <c r="AS81" s="123"/>
      <c r="AT81" s="121"/>
      <c r="AU81" s="126"/>
      <c r="AV81" s="117"/>
      <c r="AW81" s="349"/>
      <c r="AX81" s="118"/>
      <c r="AY81" s="120"/>
      <c r="AZ81" s="120"/>
      <c r="BA81" s="120"/>
      <c r="BB81" s="120"/>
      <c r="BC81" s="123"/>
      <c r="BD81" s="120"/>
      <c r="BE81" s="121"/>
      <c r="BF81" s="126"/>
      <c r="BG81" s="297" t="str">
        <f t="shared" si="30"/>
        <v/>
      </c>
      <c r="BH81" s="298" t="str">
        <f t="shared" si="31"/>
        <v/>
      </c>
      <c r="BI81" s="127"/>
      <c r="BJ81" s="127"/>
      <c r="BK81" s="128"/>
      <c r="BL81" s="120" t="str">
        <f t="shared" si="32"/>
        <v/>
      </c>
      <c r="BM81" s="120" t="str">
        <f t="shared" si="33"/>
        <v/>
      </c>
      <c r="BN81" s="120" t="str">
        <f t="shared" si="34"/>
        <v/>
      </c>
      <c r="BO81" s="129" t="str">
        <f t="shared" si="36"/>
        <v>||||</v>
      </c>
      <c r="BP81" s="120" t="str">
        <f t="shared" si="35"/>
        <v>Not Started</v>
      </c>
      <c r="BQ81" s="129">
        <f>VLOOKUP(A81,'PR Matrix'!A:B,2,FALSE)</f>
        <v>0</v>
      </c>
    </row>
    <row r="82" spans="1:69" s="130" customFormat="1" hidden="1" x14ac:dyDescent="0.2">
      <c r="A82" s="111" t="s">
        <v>130</v>
      </c>
      <c r="B82" s="96" t="s">
        <v>1675</v>
      </c>
      <c r="C82" s="96" t="s">
        <v>1677</v>
      </c>
      <c r="D82" s="76"/>
      <c r="E82" s="301"/>
      <c r="F82" s="306"/>
      <c r="G82" s="113" t="s">
        <v>1986</v>
      </c>
      <c r="H82" s="114" t="str">
        <f>IF(AND(D82="",VLOOKUP(A82,'PR Matrix'!A:B,2,FALSE)=""),"N","Y")</f>
        <v>N</v>
      </c>
      <c r="I82" s="115"/>
      <c r="J82" s="115"/>
      <c r="K82" s="114"/>
      <c r="L82" s="115"/>
      <c r="M82" s="93"/>
      <c r="N82" s="93"/>
      <c r="O82" s="93"/>
      <c r="P82" s="93"/>
      <c r="Q82" s="93"/>
      <c r="R82" s="116"/>
      <c r="S82" s="115" t="b">
        <f t="shared" si="40"/>
        <v>1</v>
      </c>
      <c r="T82" s="115" t="b">
        <f t="shared" si="41"/>
        <v>1</v>
      </c>
      <c r="U82" s="115" t="b">
        <f t="shared" si="42"/>
        <v>1</v>
      </c>
      <c r="V82" s="115"/>
      <c r="W82" s="117"/>
      <c r="X82" s="118"/>
      <c r="Y82" s="119">
        <v>2473</v>
      </c>
      <c r="Z82" s="120"/>
      <c r="AA82" s="120"/>
      <c r="AB82" s="120"/>
      <c r="AC82" s="120"/>
      <c r="AD82" s="121"/>
      <c r="AE82" s="122"/>
      <c r="AF82" s="117"/>
      <c r="AG82" s="118"/>
      <c r="AH82" s="119">
        <v>1023</v>
      </c>
      <c r="AI82" s="120"/>
      <c r="AJ82" s="120"/>
      <c r="AK82" s="120"/>
      <c r="AL82" s="123"/>
      <c r="AM82" s="123"/>
      <c r="AN82" s="123"/>
      <c r="AO82" s="123"/>
      <c r="AP82" s="124"/>
      <c r="AQ82" s="120"/>
      <c r="AR82" s="124"/>
      <c r="AS82" s="123"/>
      <c r="AT82" s="121"/>
      <c r="AU82" s="126"/>
      <c r="AV82" s="117"/>
      <c r="AW82" s="349"/>
      <c r="AX82" s="118"/>
      <c r="AY82" s="120"/>
      <c r="AZ82" s="120"/>
      <c r="BA82" s="120"/>
      <c r="BB82" s="120"/>
      <c r="BC82" s="123"/>
      <c r="BD82" s="120"/>
      <c r="BE82" s="121"/>
      <c r="BF82" s="126"/>
      <c r="BG82" s="297" t="str">
        <f t="shared" si="30"/>
        <v/>
      </c>
      <c r="BH82" s="298" t="str">
        <f t="shared" si="31"/>
        <v/>
      </c>
      <c r="BI82" s="127"/>
      <c r="BJ82" s="127"/>
      <c r="BK82" s="128"/>
      <c r="BL82" s="120" t="str">
        <f t="shared" si="32"/>
        <v/>
      </c>
      <c r="BM82" s="120" t="str">
        <f t="shared" si="33"/>
        <v/>
      </c>
      <c r="BN82" s="120" t="str">
        <f t="shared" si="34"/>
        <v/>
      </c>
      <c r="BO82" s="129" t="str">
        <f t="shared" si="36"/>
        <v>||||</v>
      </c>
      <c r="BP82" s="120" t="str">
        <f t="shared" si="35"/>
        <v>Not Started</v>
      </c>
      <c r="BQ82" s="129">
        <f>VLOOKUP(A82,'PR Matrix'!A:B,2,FALSE)</f>
        <v>0</v>
      </c>
    </row>
    <row r="83" spans="1:69" s="130" customFormat="1" hidden="1" x14ac:dyDescent="0.2">
      <c r="A83" s="111" t="s">
        <v>131</v>
      </c>
      <c r="B83" s="96" t="s">
        <v>1675</v>
      </c>
      <c r="C83" s="96" t="s">
        <v>1677</v>
      </c>
      <c r="D83" s="76"/>
      <c r="E83" s="303"/>
      <c r="F83" s="306"/>
      <c r="G83" s="113" t="s">
        <v>1986</v>
      </c>
      <c r="H83" s="114" t="str">
        <f>IF(AND(D83="",VLOOKUP(A83,'PR Matrix'!A:B,2,FALSE)=""),"N","Y")</f>
        <v>N</v>
      </c>
      <c r="I83" s="115"/>
      <c r="J83" s="115"/>
      <c r="K83" s="114"/>
      <c r="L83" s="115"/>
      <c r="M83" s="93"/>
      <c r="N83" s="93"/>
      <c r="O83" s="93"/>
      <c r="P83" s="93"/>
      <c r="Q83" s="93"/>
      <c r="R83" s="116"/>
      <c r="S83" s="115" t="b">
        <f t="shared" si="40"/>
        <v>1</v>
      </c>
      <c r="T83" s="115" t="b">
        <f t="shared" si="41"/>
        <v>1</v>
      </c>
      <c r="U83" s="115" t="b">
        <f t="shared" si="42"/>
        <v>1</v>
      </c>
      <c r="V83" s="115"/>
      <c r="W83" s="117"/>
      <c r="X83" s="118"/>
      <c r="Y83" s="119"/>
      <c r="Z83" s="120"/>
      <c r="AA83" s="120"/>
      <c r="AB83" s="120"/>
      <c r="AC83" s="120"/>
      <c r="AD83" s="121"/>
      <c r="AE83" s="122"/>
      <c r="AF83" s="117"/>
      <c r="AG83" s="118"/>
      <c r="AH83" s="119">
        <v>583</v>
      </c>
      <c r="AI83" s="120"/>
      <c r="AJ83" s="120"/>
      <c r="AK83" s="120"/>
      <c r="AL83" s="123"/>
      <c r="AM83" s="123"/>
      <c r="AN83" s="123"/>
      <c r="AO83" s="123"/>
      <c r="AP83" s="124"/>
      <c r="AQ83" s="120"/>
      <c r="AR83" s="124"/>
      <c r="AS83" s="123"/>
      <c r="AT83" s="121"/>
      <c r="AU83" s="126"/>
      <c r="AV83" s="117"/>
      <c r="AW83" s="349"/>
      <c r="AX83" s="118"/>
      <c r="AY83" s="120"/>
      <c r="AZ83" s="120"/>
      <c r="BA83" s="120"/>
      <c r="BB83" s="120"/>
      <c r="BC83" s="123"/>
      <c r="BD83" s="120"/>
      <c r="BE83" s="121"/>
      <c r="BF83" s="126"/>
      <c r="BG83" s="297" t="str">
        <f t="shared" si="30"/>
        <v/>
      </c>
      <c r="BH83" s="298" t="str">
        <f t="shared" si="31"/>
        <v/>
      </c>
      <c r="BI83" s="127"/>
      <c r="BJ83" s="127"/>
      <c r="BK83" s="128"/>
      <c r="BL83" s="120" t="str">
        <f t="shared" si="32"/>
        <v/>
      </c>
      <c r="BM83" s="120" t="str">
        <f t="shared" si="33"/>
        <v/>
      </c>
      <c r="BN83" s="120" t="str">
        <f t="shared" si="34"/>
        <v/>
      </c>
      <c r="BO83" s="129" t="str">
        <f t="shared" si="36"/>
        <v>||||</v>
      </c>
      <c r="BP83" s="120" t="str">
        <f t="shared" si="35"/>
        <v>Not Started</v>
      </c>
      <c r="BQ83" s="129">
        <f>VLOOKUP(A83,'PR Matrix'!A:B,2,FALSE)</f>
        <v>0</v>
      </c>
    </row>
    <row r="84" spans="1:69" s="130" customFormat="1" hidden="1" x14ac:dyDescent="0.2">
      <c r="A84" s="111" t="s">
        <v>132</v>
      </c>
      <c r="B84" s="96" t="s">
        <v>1675</v>
      </c>
      <c r="C84" s="96" t="s">
        <v>1677</v>
      </c>
      <c r="D84" s="76"/>
      <c r="E84" s="312"/>
      <c r="F84" s="328"/>
      <c r="G84" s="113" t="s">
        <v>1986</v>
      </c>
      <c r="H84" s="114" t="str">
        <f>IF(AND(D84="",VLOOKUP(A84,'PR Matrix'!A:B,2,FALSE)=""),"N","Y")</f>
        <v>N</v>
      </c>
      <c r="I84" s="115"/>
      <c r="J84" s="115"/>
      <c r="K84" s="114"/>
      <c r="L84" s="115"/>
      <c r="M84" s="93"/>
      <c r="N84" s="93"/>
      <c r="O84" s="93"/>
      <c r="P84" s="93"/>
      <c r="Q84" s="93"/>
      <c r="R84" s="116"/>
      <c r="S84" s="115" t="b">
        <f t="shared" si="40"/>
        <v>1</v>
      </c>
      <c r="T84" s="115" t="b">
        <f t="shared" si="41"/>
        <v>1</v>
      </c>
      <c r="U84" s="115" t="b">
        <f t="shared" si="42"/>
        <v>1</v>
      </c>
      <c r="V84" s="115"/>
      <c r="W84" s="117"/>
      <c r="X84" s="118"/>
      <c r="Y84" s="119">
        <v>2347</v>
      </c>
      <c r="Z84" s="120"/>
      <c r="AA84" s="120"/>
      <c r="AB84" s="120"/>
      <c r="AC84" s="120"/>
      <c r="AD84" s="121"/>
      <c r="AE84" s="122"/>
      <c r="AF84" s="117"/>
      <c r="AG84" s="118"/>
      <c r="AH84" s="119">
        <v>910</v>
      </c>
      <c r="AI84" s="120"/>
      <c r="AJ84" s="120"/>
      <c r="AK84" s="120"/>
      <c r="AL84" s="123"/>
      <c r="AM84" s="123"/>
      <c r="AN84" s="123"/>
      <c r="AO84" s="123"/>
      <c r="AP84" s="124"/>
      <c r="AQ84" s="120"/>
      <c r="AR84" s="124"/>
      <c r="AS84" s="123"/>
      <c r="AT84" s="121"/>
      <c r="AU84" s="126"/>
      <c r="AV84" s="117"/>
      <c r="AW84" s="349"/>
      <c r="AX84" s="118"/>
      <c r="AY84" s="120"/>
      <c r="AZ84" s="120"/>
      <c r="BA84" s="120"/>
      <c r="BB84" s="120"/>
      <c r="BC84" s="123"/>
      <c r="BD84" s="120"/>
      <c r="BE84" s="121"/>
      <c r="BF84" s="126"/>
      <c r="BG84" s="297" t="str">
        <f t="shared" si="30"/>
        <v/>
      </c>
      <c r="BH84" s="298" t="str">
        <f t="shared" si="31"/>
        <v/>
      </c>
      <c r="BI84" s="127"/>
      <c r="BJ84" s="127"/>
      <c r="BK84" s="128"/>
      <c r="BL84" s="120" t="str">
        <f t="shared" si="32"/>
        <v/>
      </c>
      <c r="BM84" s="120" t="str">
        <f t="shared" si="33"/>
        <v/>
      </c>
      <c r="BN84" s="120" t="str">
        <f t="shared" si="34"/>
        <v/>
      </c>
      <c r="BO84" s="129" t="str">
        <f t="shared" si="36"/>
        <v>||||</v>
      </c>
      <c r="BP84" s="120" t="str">
        <f t="shared" si="35"/>
        <v>Not Started</v>
      </c>
      <c r="BQ84" s="129">
        <f>VLOOKUP(A84,'PR Matrix'!A:B,2,FALSE)</f>
        <v>0</v>
      </c>
    </row>
    <row r="85" spans="1:69" s="130" customFormat="1" hidden="1" x14ac:dyDescent="0.2">
      <c r="A85" s="111" t="s">
        <v>1716</v>
      </c>
      <c r="B85" s="96" t="s">
        <v>1675</v>
      </c>
      <c r="C85" s="96" t="s">
        <v>1677</v>
      </c>
      <c r="D85" s="76"/>
      <c r="E85" s="301"/>
      <c r="F85" s="306"/>
      <c r="G85" s="113" t="s">
        <v>1986</v>
      </c>
      <c r="H85" s="114" t="str">
        <f>IF(AND(D85="",VLOOKUP(A85,'PR Matrix'!A:B,2,FALSE)=""),"N","Y")</f>
        <v>N</v>
      </c>
      <c r="I85" s="115"/>
      <c r="J85" s="115"/>
      <c r="K85" s="114"/>
      <c r="L85" s="115"/>
      <c r="M85" s="93"/>
      <c r="N85" s="93"/>
      <c r="O85" s="93"/>
      <c r="P85" s="93"/>
      <c r="Q85" s="93"/>
      <c r="R85" s="116"/>
      <c r="S85" s="115" t="b">
        <f t="shared" si="40"/>
        <v>1</v>
      </c>
      <c r="T85" s="115" t="b">
        <f t="shared" si="41"/>
        <v>1</v>
      </c>
      <c r="U85" s="115" t="b">
        <f t="shared" si="42"/>
        <v>1</v>
      </c>
      <c r="V85" s="115"/>
      <c r="W85" s="117"/>
      <c r="X85" s="118"/>
      <c r="Y85" s="119">
        <v>2584</v>
      </c>
      <c r="Z85" s="120"/>
      <c r="AA85" s="120"/>
      <c r="AB85" s="120"/>
      <c r="AC85" s="120"/>
      <c r="AD85" s="121"/>
      <c r="AE85" s="122"/>
      <c r="AF85" s="117"/>
      <c r="AG85" s="118"/>
      <c r="AH85" s="119">
        <v>1482</v>
      </c>
      <c r="AI85" s="120"/>
      <c r="AJ85" s="120"/>
      <c r="AK85" s="120"/>
      <c r="AL85" s="123"/>
      <c r="AM85" s="123"/>
      <c r="AN85" s="123"/>
      <c r="AO85" s="123"/>
      <c r="AP85" s="124"/>
      <c r="AQ85" s="120"/>
      <c r="AR85" s="124"/>
      <c r="AS85" s="123"/>
      <c r="AT85" s="121"/>
      <c r="AU85" s="126"/>
      <c r="AV85" s="117"/>
      <c r="AW85" s="349"/>
      <c r="AX85" s="118"/>
      <c r="AY85" s="120"/>
      <c r="AZ85" s="120"/>
      <c r="BA85" s="120"/>
      <c r="BB85" s="120"/>
      <c r="BC85" s="123"/>
      <c r="BD85" s="120"/>
      <c r="BE85" s="121"/>
      <c r="BF85" s="126"/>
      <c r="BG85" s="297" t="str">
        <f t="shared" si="30"/>
        <v/>
      </c>
      <c r="BH85" s="298" t="str">
        <f t="shared" si="31"/>
        <v/>
      </c>
      <c r="BI85" s="127"/>
      <c r="BJ85" s="127"/>
      <c r="BK85" s="128"/>
      <c r="BL85" s="120" t="str">
        <f t="shared" si="32"/>
        <v/>
      </c>
      <c r="BM85" s="120" t="str">
        <f t="shared" si="33"/>
        <v/>
      </c>
      <c r="BN85" s="120" t="str">
        <f t="shared" si="34"/>
        <v/>
      </c>
      <c r="BO85" s="129" t="str">
        <f t="shared" si="36"/>
        <v>||||</v>
      </c>
      <c r="BP85" s="120" t="str">
        <f t="shared" si="35"/>
        <v>Not Started</v>
      </c>
      <c r="BQ85" s="129">
        <f>VLOOKUP(A85,'PR Matrix'!A:B,2,FALSE)</f>
        <v>0</v>
      </c>
    </row>
    <row r="86" spans="1:69" s="130" customFormat="1" hidden="1" x14ac:dyDescent="0.2">
      <c r="A86" s="111" t="s">
        <v>1717</v>
      </c>
      <c r="B86" s="108" t="s">
        <v>1675</v>
      </c>
      <c r="C86" s="96" t="s">
        <v>1675</v>
      </c>
      <c r="D86" s="76"/>
      <c r="E86" s="313"/>
      <c r="F86" s="309"/>
      <c r="G86" s="113" t="s">
        <v>1986</v>
      </c>
      <c r="H86" s="114" t="str">
        <f>IF(AND(D86="",VLOOKUP(A86,'PR Matrix'!A:B,2,FALSE)=""),"N","Y")</f>
        <v>N</v>
      </c>
      <c r="I86" s="115"/>
      <c r="J86" s="115"/>
      <c r="K86" s="114"/>
      <c r="L86" s="115"/>
      <c r="M86" s="93"/>
      <c r="N86" s="93"/>
      <c r="O86" s="93"/>
      <c r="P86" s="93"/>
      <c r="Q86" s="93"/>
      <c r="R86" s="116"/>
      <c r="S86" s="115" t="b">
        <f t="shared" si="40"/>
        <v>1</v>
      </c>
      <c r="T86" s="115" t="b">
        <f t="shared" si="41"/>
        <v>1</v>
      </c>
      <c r="U86" s="115" t="b">
        <f t="shared" si="42"/>
        <v>1</v>
      </c>
      <c r="V86" s="133"/>
      <c r="W86" s="117"/>
      <c r="X86" s="118"/>
      <c r="Y86" s="119"/>
      <c r="Z86" s="120"/>
      <c r="AA86" s="120"/>
      <c r="AB86" s="120"/>
      <c r="AC86" s="120"/>
      <c r="AD86" s="121"/>
      <c r="AE86" s="122"/>
      <c r="AF86" s="117"/>
      <c r="AG86" s="118"/>
      <c r="AH86" s="119" t="s">
        <v>1678</v>
      </c>
      <c r="AI86" s="120"/>
      <c r="AJ86" s="120"/>
      <c r="AK86" s="120"/>
      <c r="AL86" s="123"/>
      <c r="AM86" s="123"/>
      <c r="AN86" s="123"/>
      <c r="AO86" s="123"/>
      <c r="AP86" s="124"/>
      <c r="AQ86" s="120"/>
      <c r="AR86" s="124"/>
      <c r="AS86" s="123"/>
      <c r="AT86" s="121"/>
      <c r="AU86" s="126"/>
      <c r="AV86" s="117"/>
      <c r="AW86" s="349"/>
      <c r="AX86" s="118"/>
      <c r="AY86" s="120"/>
      <c r="AZ86" s="120"/>
      <c r="BA86" s="120"/>
      <c r="BB86" s="120"/>
      <c r="BC86" s="123"/>
      <c r="BD86" s="120"/>
      <c r="BE86" s="121"/>
      <c r="BF86" s="126"/>
      <c r="BG86" s="297" t="str">
        <f t="shared" si="30"/>
        <v/>
      </c>
      <c r="BH86" s="298" t="str">
        <f t="shared" si="31"/>
        <v/>
      </c>
      <c r="BI86" s="127"/>
      <c r="BJ86" s="127"/>
      <c r="BK86" s="128"/>
      <c r="BL86" s="120" t="str">
        <f t="shared" si="32"/>
        <v/>
      </c>
      <c r="BM86" s="120" t="str">
        <f t="shared" si="33"/>
        <v/>
      </c>
      <c r="BN86" s="120" t="str">
        <f t="shared" si="34"/>
        <v/>
      </c>
      <c r="BO86" s="129" t="str">
        <f t="shared" si="36"/>
        <v>||||</v>
      </c>
      <c r="BP86" s="120" t="str">
        <f t="shared" si="35"/>
        <v>Not Started</v>
      </c>
      <c r="BQ86" s="129">
        <f>VLOOKUP(A86,'PR Matrix'!A:B,2,FALSE)</f>
        <v>0</v>
      </c>
    </row>
    <row r="87" spans="1:69" s="130" customFormat="1" ht="23.25" hidden="1" customHeight="1" x14ac:dyDescent="0.2">
      <c r="A87" s="111" t="s">
        <v>279</v>
      </c>
      <c r="B87" s="108" t="s">
        <v>1675</v>
      </c>
      <c r="C87" s="96" t="s">
        <v>1677</v>
      </c>
      <c r="D87" s="76"/>
      <c r="F87" s="302"/>
      <c r="G87" s="113" t="s">
        <v>1986</v>
      </c>
      <c r="H87" s="114" t="str">
        <f>IF(AND(D87="",VLOOKUP(A87,'PR Matrix'!A:B,2,FALSE)=""),"N","Y")</f>
        <v>N</v>
      </c>
      <c r="I87" s="115"/>
      <c r="J87" s="115"/>
      <c r="K87" s="114"/>
      <c r="L87" s="115"/>
      <c r="M87" s="93"/>
      <c r="N87" s="93"/>
      <c r="O87" s="93"/>
      <c r="P87" s="93"/>
      <c r="Q87" s="93"/>
      <c r="R87" s="116"/>
      <c r="S87" s="115" t="b">
        <f t="shared" si="40"/>
        <v>1</v>
      </c>
      <c r="T87" s="115" t="b">
        <f t="shared" si="41"/>
        <v>1</v>
      </c>
      <c r="U87" s="115" t="b">
        <f t="shared" si="42"/>
        <v>1</v>
      </c>
      <c r="V87" s="115"/>
      <c r="W87" s="117"/>
      <c r="X87" s="118"/>
      <c r="Y87" s="119">
        <v>2247</v>
      </c>
      <c r="Z87" s="120"/>
      <c r="AA87" s="120"/>
      <c r="AB87" s="120"/>
      <c r="AC87" s="120"/>
      <c r="AD87" s="121"/>
      <c r="AE87" s="122"/>
      <c r="AF87" s="117"/>
      <c r="AG87" s="118"/>
      <c r="AH87" s="119">
        <v>640</v>
      </c>
      <c r="AI87" s="120"/>
      <c r="AJ87" s="120"/>
      <c r="AK87" s="120"/>
      <c r="AL87" s="123"/>
      <c r="AM87" s="123"/>
      <c r="AN87" s="123"/>
      <c r="AO87" s="123"/>
      <c r="AP87" s="120"/>
      <c r="AQ87" s="120"/>
      <c r="AR87" s="124"/>
      <c r="AS87" s="123"/>
      <c r="AT87" s="121"/>
      <c r="AU87" s="126"/>
      <c r="AV87" s="117"/>
      <c r="AW87" s="349"/>
      <c r="AX87" s="118"/>
      <c r="AY87" s="120"/>
      <c r="AZ87" s="120"/>
      <c r="BA87" s="120"/>
      <c r="BB87" s="120"/>
      <c r="BC87" s="123"/>
      <c r="BD87" s="120"/>
      <c r="BE87" s="121"/>
      <c r="BF87" s="126"/>
      <c r="BG87" s="297" t="str">
        <f t="shared" si="30"/>
        <v/>
      </c>
      <c r="BH87" s="298" t="str">
        <f t="shared" si="31"/>
        <v/>
      </c>
      <c r="BI87" s="127"/>
      <c r="BJ87" s="127"/>
      <c r="BK87" s="128"/>
      <c r="BL87" s="120" t="str">
        <f t="shared" si="32"/>
        <v/>
      </c>
      <c r="BM87" s="120" t="str">
        <f t="shared" si="33"/>
        <v/>
      </c>
      <c r="BN87" s="120" t="str">
        <f t="shared" si="34"/>
        <v/>
      </c>
      <c r="BO87" s="129" t="str">
        <f t="shared" si="36"/>
        <v>||||</v>
      </c>
      <c r="BP87" s="120" t="str">
        <f t="shared" si="35"/>
        <v>Not Started</v>
      </c>
      <c r="BQ87" s="129">
        <f>VLOOKUP(A87,'PR Matrix'!A:B,2,FALSE)</f>
        <v>0</v>
      </c>
    </row>
    <row r="88" spans="1:69" s="130" customFormat="1" hidden="1" x14ac:dyDescent="0.2">
      <c r="A88" s="111" t="s">
        <v>756</v>
      </c>
      <c r="B88" s="108" t="s">
        <v>1675</v>
      </c>
      <c r="C88" s="96" t="s">
        <v>1677</v>
      </c>
      <c r="D88" s="76"/>
      <c r="E88" s="302"/>
      <c r="F88" s="302"/>
      <c r="G88" s="113" t="s">
        <v>1986</v>
      </c>
      <c r="H88" s="114" t="str">
        <f>IF(AND(D88="",VLOOKUP(A88,'PR Matrix'!A:B,2,FALSE)=""),"N","Y")</f>
        <v>N</v>
      </c>
      <c r="I88" s="115"/>
      <c r="J88" s="115"/>
      <c r="K88" s="114"/>
      <c r="L88" s="115"/>
      <c r="M88" s="93"/>
      <c r="N88" s="93"/>
      <c r="O88" s="93"/>
      <c r="P88" s="93"/>
      <c r="Q88" s="93"/>
      <c r="R88" s="116"/>
      <c r="S88" s="115" t="b">
        <f t="shared" si="40"/>
        <v>1</v>
      </c>
      <c r="T88" s="115" t="b">
        <f t="shared" si="41"/>
        <v>1</v>
      </c>
      <c r="U88" s="115" t="b">
        <f t="shared" si="42"/>
        <v>1</v>
      </c>
      <c r="V88" s="115"/>
      <c r="W88" s="378"/>
      <c r="X88" s="118"/>
      <c r="Y88" s="119">
        <v>2258</v>
      </c>
      <c r="Z88" s="120"/>
      <c r="AA88" s="120"/>
      <c r="AB88" s="120"/>
      <c r="AC88" s="120"/>
      <c r="AD88" s="121"/>
      <c r="AE88" s="122"/>
      <c r="AF88" s="378"/>
      <c r="AG88" s="118"/>
      <c r="AH88" s="119">
        <v>966</v>
      </c>
      <c r="AI88" s="120"/>
      <c r="AJ88" s="120"/>
      <c r="AK88" s="120"/>
      <c r="AL88" s="123"/>
      <c r="AM88" s="123"/>
      <c r="AN88" s="123"/>
      <c r="AO88" s="123"/>
      <c r="AP88" s="124"/>
      <c r="AQ88" s="120"/>
      <c r="AR88" s="124"/>
      <c r="AS88" s="123"/>
      <c r="AT88" s="121"/>
      <c r="AU88" s="126"/>
      <c r="AV88" s="378"/>
      <c r="AW88" s="349"/>
      <c r="AX88" s="118"/>
      <c r="AY88" s="120"/>
      <c r="AZ88" s="120"/>
      <c r="BA88" s="120"/>
      <c r="BB88" s="120"/>
      <c r="BC88" s="123"/>
      <c r="BD88" s="120"/>
      <c r="BE88" s="121"/>
      <c r="BF88" s="126"/>
      <c r="BG88" s="297" t="str">
        <f t="shared" si="30"/>
        <v/>
      </c>
      <c r="BH88" s="298" t="str">
        <f t="shared" si="31"/>
        <v/>
      </c>
      <c r="BI88" s="127"/>
      <c r="BJ88" s="127"/>
      <c r="BK88" s="128"/>
      <c r="BL88" s="120" t="str">
        <f t="shared" si="32"/>
        <v/>
      </c>
      <c r="BM88" s="120" t="str">
        <f t="shared" si="33"/>
        <v/>
      </c>
      <c r="BN88" s="120" t="str">
        <f t="shared" si="34"/>
        <v/>
      </c>
      <c r="BO88" s="129" t="str">
        <f t="shared" si="36"/>
        <v>||||</v>
      </c>
      <c r="BP88" s="120" t="str">
        <f t="shared" si="35"/>
        <v>Not Started</v>
      </c>
      <c r="BQ88" s="129">
        <f>VLOOKUP(A88,'PR Matrix'!A:B,2,FALSE)</f>
        <v>0</v>
      </c>
    </row>
    <row r="89" spans="1:69" s="130" customFormat="1" hidden="1" x14ac:dyDescent="0.2">
      <c r="A89" s="111" t="s">
        <v>1437</v>
      </c>
      <c r="B89" s="108" t="s">
        <v>1675</v>
      </c>
      <c r="C89" s="96" t="s">
        <v>1677</v>
      </c>
      <c r="D89" s="112"/>
      <c r="E89" s="315"/>
      <c r="F89" s="302"/>
      <c r="G89" s="113" t="s">
        <v>1986</v>
      </c>
      <c r="H89" s="114" t="str">
        <f>IF(AND(D89="",VLOOKUP(A89,'PR Matrix'!A:B,2,FALSE)=""),"N","Y")</f>
        <v>N</v>
      </c>
      <c r="I89" s="115"/>
      <c r="J89" s="115"/>
      <c r="K89" s="114"/>
      <c r="L89" s="115"/>
      <c r="M89" s="93"/>
      <c r="N89" s="93"/>
      <c r="O89" s="93"/>
      <c r="P89" s="93"/>
      <c r="Q89" s="93"/>
      <c r="R89" s="116"/>
      <c r="S89" s="115" t="b">
        <f t="shared" si="40"/>
        <v>1</v>
      </c>
      <c r="T89" s="115" t="b">
        <f t="shared" si="41"/>
        <v>1</v>
      </c>
      <c r="U89" s="115" t="b">
        <f t="shared" si="42"/>
        <v>1</v>
      </c>
      <c r="V89" s="115"/>
      <c r="W89" s="117"/>
      <c r="X89" s="118"/>
      <c r="Y89" s="119">
        <v>2249</v>
      </c>
      <c r="Z89" s="120"/>
      <c r="AA89" s="120"/>
      <c r="AB89" s="120"/>
      <c r="AC89" s="120"/>
      <c r="AD89" s="121"/>
      <c r="AE89" s="122"/>
      <c r="AF89" s="117"/>
      <c r="AG89" s="118"/>
      <c r="AH89" s="119">
        <v>642</v>
      </c>
      <c r="AI89" s="120"/>
      <c r="AJ89" s="120"/>
      <c r="AK89" s="120"/>
      <c r="AL89" s="123"/>
      <c r="AM89" s="123"/>
      <c r="AN89" s="123"/>
      <c r="AO89" s="123"/>
      <c r="AP89" s="124"/>
      <c r="AQ89" s="120"/>
      <c r="AR89" s="124"/>
      <c r="AS89" s="123"/>
      <c r="AT89" s="121"/>
      <c r="AU89" s="126"/>
      <c r="AV89" s="117"/>
      <c r="AW89" s="349"/>
      <c r="AX89" s="118"/>
      <c r="AY89" s="120"/>
      <c r="AZ89" s="120"/>
      <c r="BA89" s="120"/>
      <c r="BB89" s="120"/>
      <c r="BC89" s="123"/>
      <c r="BD89" s="120"/>
      <c r="BE89" s="121"/>
      <c r="BF89" s="126"/>
      <c r="BG89" s="297" t="str">
        <f t="shared" si="30"/>
        <v/>
      </c>
      <c r="BH89" s="298" t="str">
        <f t="shared" si="31"/>
        <v/>
      </c>
      <c r="BI89" s="127"/>
      <c r="BJ89" s="127"/>
      <c r="BK89" s="128"/>
      <c r="BL89" s="120" t="str">
        <f t="shared" si="32"/>
        <v/>
      </c>
      <c r="BM89" s="120" t="str">
        <f t="shared" si="33"/>
        <v/>
      </c>
      <c r="BN89" s="120" t="str">
        <f t="shared" si="34"/>
        <v/>
      </c>
      <c r="BO89" s="129" t="str">
        <f t="shared" si="36"/>
        <v>||||</v>
      </c>
      <c r="BP89" s="120" t="str">
        <f t="shared" si="35"/>
        <v>Not Started</v>
      </c>
      <c r="BQ89" s="129">
        <f>VLOOKUP(A89,'PR Matrix'!A:B,2,FALSE)</f>
        <v>0</v>
      </c>
    </row>
    <row r="90" spans="1:69" s="130" customFormat="1" hidden="1" x14ac:dyDescent="0.2">
      <c r="A90" s="111" t="s">
        <v>1718</v>
      </c>
      <c r="B90" s="96" t="s">
        <v>1675</v>
      </c>
      <c r="C90" s="96" t="s">
        <v>1677</v>
      </c>
      <c r="D90" s="76"/>
      <c r="E90" s="301"/>
      <c r="F90" s="306"/>
      <c r="G90" s="113" t="s">
        <v>1986</v>
      </c>
      <c r="H90" s="114" t="str">
        <f>IF(AND(D90="",VLOOKUP(A90,'PR Matrix'!A:B,2,FALSE)=""),"N","Y")</f>
        <v>N</v>
      </c>
      <c r="I90" s="115"/>
      <c r="J90" s="115"/>
      <c r="K90" s="114"/>
      <c r="L90" s="115"/>
      <c r="M90" s="93" t="s">
        <v>1677</v>
      </c>
      <c r="N90" s="93" t="s">
        <v>1677</v>
      </c>
      <c r="O90" s="93" t="s">
        <v>1677</v>
      </c>
      <c r="P90" s="93" t="s">
        <v>1677</v>
      </c>
      <c r="Q90" s="93"/>
      <c r="R90" s="116"/>
      <c r="S90" s="115" t="b">
        <f t="shared" si="40"/>
        <v>1</v>
      </c>
      <c r="T90" s="115" t="b">
        <f t="shared" si="41"/>
        <v>1</v>
      </c>
      <c r="U90" s="115" t="b">
        <f t="shared" si="42"/>
        <v>1</v>
      </c>
      <c r="V90" s="133"/>
      <c r="W90" s="117"/>
      <c r="X90" s="118"/>
      <c r="Y90" s="119"/>
      <c r="Z90" s="120"/>
      <c r="AA90" s="120"/>
      <c r="AB90" s="120"/>
      <c r="AC90" s="120"/>
      <c r="AD90" s="121"/>
      <c r="AE90" s="122"/>
      <c r="AF90" s="117"/>
      <c r="AG90" s="118"/>
      <c r="AH90" s="119">
        <v>1258</v>
      </c>
      <c r="AI90" s="120"/>
      <c r="AJ90" s="120"/>
      <c r="AK90" s="120"/>
      <c r="AL90" s="123"/>
      <c r="AM90" s="123"/>
      <c r="AN90" s="123"/>
      <c r="AO90" s="123"/>
      <c r="AP90" s="124"/>
      <c r="AQ90" s="120"/>
      <c r="AR90" s="124"/>
      <c r="AS90" s="123"/>
      <c r="AT90" s="121"/>
      <c r="AU90" s="126"/>
      <c r="AV90" s="117"/>
      <c r="AW90" s="349"/>
      <c r="AX90" s="118"/>
      <c r="AY90" s="120"/>
      <c r="AZ90" s="120"/>
      <c r="BA90" s="120"/>
      <c r="BB90" s="120"/>
      <c r="BC90" s="123"/>
      <c r="BD90" s="120"/>
      <c r="BE90" s="121"/>
      <c r="BF90" s="126"/>
      <c r="BG90" s="297" t="str">
        <f t="shared" si="30"/>
        <v/>
      </c>
      <c r="BH90" s="298" t="str">
        <f t="shared" si="31"/>
        <v/>
      </c>
      <c r="BI90" s="127"/>
      <c r="BJ90" s="127"/>
      <c r="BK90" s="128"/>
      <c r="BL90" s="120">
        <f t="shared" si="32"/>
        <v>0</v>
      </c>
      <c r="BM90" s="120" t="str">
        <f t="shared" si="33"/>
        <v/>
      </c>
      <c r="BN90" s="120" t="str">
        <f t="shared" si="34"/>
        <v/>
      </c>
      <c r="BO90" s="129" t="str">
        <f t="shared" si="36"/>
        <v>|0|||</v>
      </c>
      <c r="BP90" s="120" t="str">
        <f t="shared" si="35"/>
        <v>Incomplete</v>
      </c>
      <c r="BQ90" s="129">
        <f>VLOOKUP(A90,'PR Matrix'!A:B,2,FALSE)</f>
        <v>0</v>
      </c>
    </row>
    <row r="91" spans="1:69" s="130" customFormat="1" hidden="1" x14ac:dyDescent="0.2">
      <c r="A91" s="111" t="s">
        <v>1719</v>
      </c>
      <c r="B91" s="108" t="s">
        <v>1675</v>
      </c>
      <c r="C91" s="96" t="s">
        <v>1677</v>
      </c>
      <c r="D91" s="112"/>
      <c r="E91" s="315"/>
      <c r="F91" s="301"/>
      <c r="G91" s="113" t="s">
        <v>1986</v>
      </c>
      <c r="H91" s="114" t="str">
        <f>IF(AND(D91="",VLOOKUP(A91,'PR Matrix'!A:B,2,FALSE)=""),"N","Y")</f>
        <v>N</v>
      </c>
      <c r="I91" s="115"/>
      <c r="J91" s="115"/>
      <c r="K91" s="114"/>
      <c r="L91" s="115"/>
      <c r="M91" s="93"/>
      <c r="N91" s="93"/>
      <c r="O91" s="93"/>
      <c r="P91" s="93"/>
      <c r="Q91" s="93"/>
      <c r="R91" s="116"/>
      <c r="S91" s="115" t="b">
        <f>IF($G$3="",OR($E$3="",NOT(ISERROR(FIND(LOWER($E$3),LOWER(W91)))),NOT(ISERROR(FIND(LOWER($E$3),LOWER(AF91)))),NOT(ISERROR(FIND(LOWER($E$3),LOWER(AV91))))),OR(NOT(ISERROR(FIND(LOWER($G$3),LOWER(W91)))),NOT(ISERROR(FIND(LOWER($G$3),LOWER(AF91)))),NOT(ISERROR(FIND(LOWER($G$3),LOWER(AV91))))))</f>
        <v>1</v>
      </c>
      <c r="T91" s="115" t="b">
        <f>IF($G$3="",OR($F$3="",NOT(ISERROR(FIND(LOWER($F$3),LOWER(X91)))),NOT(ISERROR(FIND(LOWER($F$3),LOWER(AG91)))),NOT(ISERROR(FIND(LOWER($F$3),LOWER(AX91))))),OR(NOT(ISERROR(FIND(LOWER($G$3),LOWER(X91)))),NOT(ISERROR(FIND(LOWER($G$3),LOWER(AG91)))),NOT(ISERROR(FIND(LOWER($G$3),LOWER(AX91))))))</f>
        <v>1</v>
      </c>
      <c r="U91" s="115" t="b">
        <f>IF(COUNTA($E$3:$F$3)=0,OR($G$3="",S91,T91),AND(S91,T91))</f>
        <v>1</v>
      </c>
      <c r="V91" s="133"/>
      <c r="W91" s="117"/>
      <c r="X91" s="118"/>
      <c r="Y91" s="119">
        <v>403</v>
      </c>
      <c r="Z91" s="120"/>
      <c r="AA91" s="120"/>
      <c r="AB91" s="120"/>
      <c r="AC91" s="120"/>
      <c r="AD91" s="121"/>
      <c r="AE91" s="122"/>
      <c r="AF91" s="117"/>
      <c r="AG91" s="118"/>
      <c r="AH91" s="119">
        <v>405</v>
      </c>
      <c r="AI91" s="120"/>
      <c r="AJ91" s="120"/>
      <c r="AK91" s="120"/>
      <c r="AL91" s="123"/>
      <c r="AM91" s="123"/>
      <c r="AN91" s="123"/>
      <c r="AO91" s="123"/>
      <c r="AP91" s="124"/>
      <c r="AQ91" s="120"/>
      <c r="AR91" s="124"/>
      <c r="AS91" s="123"/>
      <c r="AT91" s="121"/>
      <c r="AU91" s="126"/>
      <c r="AV91" s="117"/>
      <c r="AW91" s="349"/>
      <c r="AX91" s="118"/>
      <c r="AY91" s="120"/>
      <c r="AZ91" s="120"/>
      <c r="BA91" s="120"/>
      <c r="BB91" s="120"/>
      <c r="BC91" s="123"/>
      <c r="BD91" s="120"/>
      <c r="BE91" s="121"/>
      <c r="BF91" s="126"/>
      <c r="BG91" s="297" t="str">
        <f t="shared" si="30"/>
        <v/>
      </c>
      <c r="BH91" s="298" t="str">
        <f t="shared" si="31"/>
        <v/>
      </c>
      <c r="BI91" s="127"/>
      <c r="BJ91" s="127"/>
      <c r="BK91" s="128"/>
      <c r="BL91" s="120" t="str">
        <f t="shared" si="32"/>
        <v/>
      </c>
      <c r="BM91" s="120" t="str">
        <f t="shared" si="33"/>
        <v/>
      </c>
      <c r="BN91" s="120" t="str">
        <f t="shared" si="34"/>
        <v/>
      </c>
      <c r="BO91" s="129" t="str">
        <f t="shared" si="36"/>
        <v>||||</v>
      </c>
      <c r="BP91" s="120" t="str">
        <f t="shared" si="35"/>
        <v>Not Started</v>
      </c>
      <c r="BQ91" s="129">
        <f>VLOOKUP(A91,'PR Matrix'!A:B,2,FALSE)</f>
        <v>0</v>
      </c>
    </row>
    <row r="92" spans="1:69" s="130" customFormat="1" hidden="1" x14ac:dyDescent="0.2">
      <c r="A92" s="111" t="s">
        <v>1720</v>
      </c>
      <c r="B92" s="96" t="s">
        <v>1675</v>
      </c>
      <c r="C92" s="96" t="s">
        <v>1677</v>
      </c>
      <c r="D92" s="76"/>
      <c r="E92" s="301"/>
      <c r="F92" s="306"/>
      <c r="G92" s="113" t="s">
        <v>1986</v>
      </c>
      <c r="H92" s="114" t="str">
        <f>IF(AND(D92="",VLOOKUP(A92,'PR Matrix'!A:B,2,FALSE)=""),"N","Y")</f>
        <v>N</v>
      </c>
      <c r="I92" s="115"/>
      <c r="J92" s="115"/>
      <c r="K92" s="114"/>
      <c r="L92" s="115"/>
      <c r="M92" s="93" t="s">
        <v>1677</v>
      </c>
      <c r="N92" s="93" t="s">
        <v>1677</v>
      </c>
      <c r="O92" s="93" t="s">
        <v>1677</v>
      </c>
      <c r="P92" s="93" t="s">
        <v>1677</v>
      </c>
      <c r="Q92" s="93"/>
      <c r="R92" s="116"/>
      <c r="S92" s="115" t="b">
        <f t="shared" si="40"/>
        <v>1</v>
      </c>
      <c r="T92" s="115" t="b">
        <f t="shared" si="41"/>
        <v>1</v>
      </c>
      <c r="U92" s="115" t="b">
        <f t="shared" si="42"/>
        <v>1</v>
      </c>
      <c r="V92" s="133"/>
      <c r="W92" s="117"/>
      <c r="X92" s="118"/>
      <c r="Y92" s="119"/>
      <c r="Z92" s="120"/>
      <c r="AA92" s="120"/>
      <c r="AB92" s="120"/>
      <c r="AC92" s="120"/>
      <c r="AD92" s="121"/>
      <c r="AE92" s="122"/>
      <c r="AF92" s="117"/>
      <c r="AG92" s="118"/>
      <c r="AH92" s="119">
        <v>1260</v>
      </c>
      <c r="AI92" s="120"/>
      <c r="AJ92" s="120"/>
      <c r="AK92" s="120"/>
      <c r="AL92" s="123"/>
      <c r="AM92" s="123"/>
      <c r="AN92" s="123"/>
      <c r="AO92" s="123"/>
      <c r="AP92" s="124"/>
      <c r="AQ92" s="120"/>
      <c r="AR92" s="124"/>
      <c r="AS92" s="123"/>
      <c r="AT92" s="121"/>
      <c r="AU92" s="126"/>
      <c r="AV92" s="117"/>
      <c r="AW92" s="349"/>
      <c r="AX92" s="118"/>
      <c r="AY92" s="120"/>
      <c r="AZ92" s="120"/>
      <c r="BA92" s="120"/>
      <c r="BB92" s="120"/>
      <c r="BC92" s="123"/>
      <c r="BD92" s="120"/>
      <c r="BE92" s="121"/>
      <c r="BF92" s="126"/>
      <c r="BG92" s="297" t="str">
        <f t="shared" si="30"/>
        <v/>
      </c>
      <c r="BH92" s="298" t="str">
        <f t="shared" si="31"/>
        <v/>
      </c>
      <c r="BI92" s="127"/>
      <c r="BJ92" s="127"/>
      <c r="BK92" s="128"/>
      <c r="BL92" s="120">
        <f t="shared" si="32"/>
        <v>0</v>
      </c>
      <c r="BM92" s="120" t="str">
        <f t="shared" si="33"/>
        <v/>
      </c>
      <c r="BN92" s="120" t="str">
        <f t="shared" si="34"/>
        <v/>
      </c>
      <c r="BO92" s="129" t="str">
        <f t="shared" si="36"/>
        <v>|0|||</v>
      </c>
      <c r="BP92" s="120" t="str">
        <f t="shared" si="35"/>
        <v>Incomplete</v>
      </c>
      <c r="BQ92" s="129">
        <f>VLOOKUP(A92,'PR Matrix'!A:B,2,FALSE)</f>
        <v>0</v>
      </c>
    </row>
    <row r="93" spans="1:69" s="130" customFormat="1" hidden="1" x14ac:dyDescent="0.2">
      <c r="A93" s="111" t="s">
        <v>1721</v>
      </c>
      <c r="B93" s="108" t="s">
        <v>1675</v>
      </c>
      <c r="C93" s="135" t="s">
        <v>1677</v>
      </c>
      <c r="D93" s="300"/>
      <c r="E93" s="315"/>
      <c r="F93" s="301"/>
      <c r="G93" s="113" t="s">
        <v>1986</v>
      </c>
      <c r="H93" s="114" t="str">
        <f>IF(AND(D93="",VLOOKUP(A93,'PR Matrix'!A:B,2,FALSE)=""),"N","Y")</f>
        <v>N</v>
      </c>
      <c r="I93" s="115"/>
      <c r="J93" s="115"/>
      <c r="K93" s="114"/>
      <c r="L93" s="115"/>
      <c r="M93" s="93"/>
      <c r="N93" s="93"/>
      <c r="O93" s="93"/>
      <c r="P93" s="93"/>
      <c r="Q93" s="93"/>
      <c r="R93" s="116"/>
      <c r="S93" s="115" t="b">
        <f>IF($G$3="",OR($E$3="",NOT(ISERROR(FIND(LOWER($E$3),LOWER(W93)))),NOT(ISERROR(FIND(LOWER($E$3),LOWER(AF93)))),NOT(ISERROR(FIND(LOWER($E$3),LOWER(AV93))))),OR(NOT(ISERROR(FIND(LOWER($G$3),LOWER(W93)))),NOT(ISERROR(FIND(LOWER($G$3),LOWER(AF93)))),NOT(ISERROR(FIND(LOWER($G$3),LOWER(AV93))))))</f>
        <v>1</v>
      </c>
      <c r="T93" s="115" t="b">
        <f>IF($G$3="",OR($F$3="",NOT(ISERROR(FIND(LOWER($F$3),LOWER(X93)))),NOT(ISERROR(FIND(LOWER($F$3),LOWER(AG93)))),NOT(ISERROR(FIND(LOWER($F$3),LOWER(AX93))))),OR(NOT(ISERROR(FIND(LOWER($G$3),LOWER(X93)))),NOT(ISERROR(FIND(LOWER($G$3),LOWER(AG93)))),NOT(ISERROR(FIND(LOWER($G$3),LOWER(AX93))))))</f>
        <v>1</v>
      </c>
      <c r="U93" s="115" t="b">
        <f>IF(COUNTA($E$3:$F$3)=0,OR($G$3="",S93,T93),AND(S93,T93))</f>
        <v>1</v>
      </c>
      <c r="V93" s="133"/>
      <c r="W93" s="117"/>
      <c r="X93" s="118"/>
      <c r="Y93" s="119">
        <v>404</v>
      </c>
      <c r="Z93" s="120"/>
      <c r="AA93" s="120"/>
      <c r="AB93" s="120"/>
      <c r="AC93" s="120"/>
      <c r="AD93" s="121"/>
      <c r="AE93" s="122"/>
      <c r="AF93" s="117"/>
      <c r="AG93" s="118"/>
      <c r="AH93" s="119">
        <v>406</v>
      </c>
      <c r="AI93" s="120"/>
      <c r="AJ93" s="120"/>
      <c r="AK93" s="120"/>
      <c r="AL93" s="123"/>
      <c r="AM93" s="123"/>
      <c r="AN93" s="123"/>
      <c r="AO93" s="123"/>
      <c r="AP93" s="124"/>
      <c r="AQ93" s="120"/>
      <c r="AR93" s="124"/>
      <c r="AS93" s="123"/>
      <c r="AT93" s="121"/>
      <c r="AU93" s="126"/>
      <c r="AV93" s="117"/>
      <c r="AW93" s="349"/>
      <c r="AX93" s="118"/>
      <c r="AY93" s="120"/>
      <c r="AZ93" s="120"/>
      <c r="BA93" s="120"/>
      <c r="BB93" s="120"/>
      <c r="BC93" s="123"/>
      <c r="BD93" s="120"/>
      <c r="BE93" s="121"/>
      <c r="BF93" s="126"/>
      <c r="BG93" s="297" t="str">
        <f t="shared" si="30"/>
        <v/>
      </c>
      <c r="BH93" s="298" t="str">
        <f t="shared" si="31"/>
        <v/>
      </c>
      <c r="BI93" s="127"/>
      <c r="BJ93" s="127"/>
      <c r="BL93" s="120" t="str">
        <f t="shared" si="32"/>
        <v/>
      </c>
      <c r="BM93" s="120" t="str">
        <f t="shared" si="33"/>
        <v/>
      </c>
      <c r="BN93" s="120" t="str">
        <f t="shared" si="34"/>
        <v/>
      </c>
      <c r="BO93" s="129" t="str">
        <f t="shared" si="36"/>
        <v>||||</v>
      </c>
      <c r="BP93" s="120" t="str">
        <f t="shared" si="35"/>
        <v>Not Started</v>
      </c>
      <c r="BQ93" s="129">
        <f>VLOOKUP(A93,'PR Matrix'!A:B,2,FALSE)</f>
        <v>0</v>
      </c>
    </row>
    <row r="94" spans="1:69" s="130" customFormat="1" hidden="1" x14ac:dyDescent="0.2">
      <c r="A94" s="111" t="s">
        <v>1722</v>
      </c>
      <c r="B94" s="96" t="s">
        <v>1675</v>
      </c>
      <c r="C94" s="96" t="s">
        <v>1677</v>
      </c>
      <c r="D94" s="75"/>
      <c r="E94" s="329"/>
      <c r="F94" s="302"/>
      <c r="G94" s="113" t="s">
        <v>1986</v>
      </c>
      <c r="H94" s="114" t="str">
        <f>IF(AND(D94="",VLOOKUP(A94,'PR Matrix'!A:B,2,FALSE)=""),"N","Y")</f>
        <v>N</v>
      </c>
      <c r="I94" s="115"/>
      <c r="J94" s="115"/>
      <c r="K94" s="114"/>
      <c r="L94" s="115"/>
      <c r="M94" s="93"/>
      <c r="N94" s="93"/>
      <c r="O94" s="93"/>
      <c r="P94" s="93"/>
      <c r="Q94" s="93"/>
      <c r="R94" s="116"/>
      <c r="S94" s="115" t="b">
        <f t="shared" si="40"/>
        <v>1</v>
      </c>
      <c r="T94" s="115" t="b">
        <f t="shared" si="41"/>
        <v>1</v>
      </c>
      <c r="U94" s="115" t="b">
        <f t="shared" si="42"/>
        <v>1</v>
      </c>
      <c r="V94" s="133"/>
      <c r="W94" s="117"/>
      <c r="X94" s="118"/>
      <c r="Y94" s="119"/>
      <c r="Z94" s="120"/>
      <c r="AA94" s="120"/>
      <c r="AB94" s="120"/>
      <c r="AC94" s="120"/>
      <c r="AD94" s="121"/>
      <c r="AE94" s="122"/>
      <c r="AF94" s="117"/>
      <c r="AG94" s="118"/>
      <c r="AH94" s="119">
        <v>1262</v>
      </c>
      <c r="AI94" s="120"/>
      <c r="AJ94" s="120"/>
      <c r="AK94" s="120"/>
      <c r="AL94" s="123"/>
      <c r="AM94" s="123"/>
      <c r="AN94" s="123"/>
      <c r="AO94" s="123"/>
      <c r="AP94" s="124"/>
      <c r="AQ94" s="120"/>
      <c r="AR94" s="124"/>
      <c r="AS94" s="123"/>
      <c r="AT94" s="121"/>
      <c r="AU94" s="126"/>
      <c r="AV94" s="117"/>
      <c r="AW94" s="349"/>
      <c r="AX94" s="118"/>
      <c r="AY94" s="120"/>
      <c r="AZ94" s="120"/>
      <c r="BA94" s="120"/>
      <c r="BB94" s="120"/>
      <c r="BC94" s="123"/>
      <c r="BD94" s="120"/>
      <c r="BE94" s="121"/>
      <c r="BF94" s="126"/>
      <c r="BG94" s="297" t="str">
        <f t="shared" si="30"/>
        <v/>
      </c>
      <c r="BH94" s="298" t="str">
        <f t="shared" si="31"/>
        <v/>
      </c>
      <c r="BI94" s="127"/>
      <c r="BJ94" s="127"/>
      <c r="BK94" s="128"/>
      <c r="BL94" s="120" t="str">
        <f t="shared" si="32"/>
        <v/>
      </c>
      <c r="BM94" s="120" t="str">
        <f t="shared" si="33"/>
        <v/>
      </c>
      <c r="BN94" s="120" t="str">
        <f t="shared" si="34"/>
        <v/>
      </c>
      <c r="BO94" s="129" t="str">
        <f t="shared" si="36"/>
        <v>||||</v>
      </c>
      <c r="BP94" s="120" t="str">
        <f t="shared" si="35"/>
        <v>Not Started</v>
      </c>
      <c r="BQ94" s="129">
        <f>VLOOKUP(A94,'PR Matrix'!A:B,2,FALSE)</f>
        <v>0</v>
      </c>
    </row>
    <row r="95" spans="1:69" s="130" customFormat="1" hidden="1" x14ac:dyDescent="0.2">
      <c r="A95" s="111" t="s">
        <v>1438</v>
      </c>
      <c r="B95" s="96" t="s">
        <v>1675</v>
      </c>
      <c r="C95" s="96" t="s">
        <v>1677</v>
      </c>
      <c r="D95" s="76"/>
      <c r="E95" s="301"/>
      <c r="F95" s="306"/>
      <c r="G95" s="113" t="s">
        <v>1986</v>
      </c>
      <c r="H95" s="114" t="str">
        <f>IF(AND(D95="",VLOOKUP(A95,'PR Matrix'!A:B,2,FALSE)=""),"N","Y")</f>
        <v>N</v>
      </c>
      <c r="I95" s="115"/>
      <c r="J95" s="115"/>
      <c r="K95" s="114"/>
      <c r="L95" s="115"/>
      <c r="M95" s="93"/>
      <c r="N95" s="93"/>
      <c r="O95" s="93"/>
      <c r="P95" s="93"/>
      <c r="Q95" s="93"/>
      <c r="R95" s="116"/>
      <c r="S95" s="115" t="b">
        <f t="shared" si="40"/>
        <v>1</v>
      </c>
      <c r="T95" s="115" t="b">
        <f t="shared" si="41"/>
        <v>1</v>
      </c>
      <c r="U95" s="115" t="b">
        <f t="shared" si="42"/>
        <v>1</v>
      </c>
      <c r="V95" s="115"/>
      <c r="W95" s="117"/>
      <c r="X95" s="118"/>
      <c r="Y95" s="119"/>
      <c r="Z95" s="120"/>
      <c r="AA95" s="120"/>
      <c r="AB95" s="120"/>
      <c r="AC95" s="120"/>
      <c r="AD95" s="121"/>
      <c r="AE95" s="122"/>
      <c r="AF95" s="117"/>
      <c r="AG95" s="118"/>
      <c r="AH95" s="119">
        <v>643</v>
      </c>
      <c r="AI95" s="120"/>
      <c r="AJ95" s="120"/>
      <c r="AK95" s="120"/>
      <c r="AL95" s="123"/>
      <c r="AM95" s="123"/>
      <c r="AN95" s="123"/>
      <c r="AO95" s="123"/>
      <c r="AP95" s="124"/>
      <c r="AQ95" s="120"/>
      <c r="AR95" s="124"/>
      <c r="AS95" s="123"/>
      <c r="AT95" s="121"/>
      <c r="AU95" s="126"/>
      <c r="AV95" s="117"/>
      <c r="AW95" s="349"/>
      <c r="AX95" s="118"/>
      <c r="AY95" s="120"/>
      <c r="AZ95" s="120"/>
      <c r="BA95" s="120"/>
      <c r="BB95" s="120"/>
      <c r="BC95" s="123"/>
      <c r="BD95" s="120"/>
      <c r="BE95" s="121"/>
      <c r="BF95" s="126"/>
      <c r="BG95" s="297" t="str">
        <f t="shared" si="30"/>
        <v/>
      </c>
      <c r="BH95" s="298" t="str">
        <f t="shared" si="31"/>
        <v/>
      </c>
      <c r="BI95" s="127"/>
      <c r="BJ95" s="127"/>
      <c r="BK95" s="128"/>
      <c r="BL95" s="120" t="str">
        <f t="shared" si="32"/>
        <v/>
      </c>
      <c r="BM95" s="120" t="str">
        <f t="shared" si="33"/>
        <v/>
      </c>
      <c r="BN95" s="120" t="str">
        <f t="shared" si="34"/>
        <v/>
      </c>
      <c r="BO95" s="129" t="str">
        <f t="shared" si="36"/>
        <v>||||</v>
      </c>
      <c r="BP95" s="120" t="str">
        <f t="shared" si="35"/>
        <v>Not Started</v>
      </c>
      <c r="BQ95" s="129">
        <f>VLOOKUP(A95,'PR Matrix'!A:B,2,FALSE)</f>
        <v>0</v>
      </c>
    </row>
    <row r="96" spans="1:69" s="130" customFormat="1" hidden="1" x14ac:dyDescent="0.2">
      <c r="A96" s="111" t="s">
        <v>1439</v>
      </c>
      <c r="B96" s="96" t="s">
        <v>1675</v>
      </c>
      <c r="C96" s="96" t="s">
        <v>1677</v>
      </c>
      <c r="D96" s="76"/>
      <c r="E96" s="330"/>
      <c r="F96" s="330"/>
      <c r="G96" s="113" t="s">
        <v>1986</v>
      </c>
      <c r="H96" s="114" t="str">
        <f>IF(AND(D96="",VLOOKUP(A96,'PR Matrix'!A:B,2,FALSE)=""),"N","Y")</f>
        <v>N</v>
      </c>
      <c r="I96" s="115"/>
      <c r="J96" s="115"/>
      <c r="K96" s="114"/>
      <c r="L96" s="115"/>
      <c r="M96" s="93"/>
      <c r="N96" s="93"/>
      <c r="O96" s="93"/>
      <c r="P96" s="93"/>
      <c r="Q96" s="93"/>
      <c r="R96" s="116"/>
      <c r="S96" s="115" t="b">
        <f t="shared" si="40"/>
        <v>1</v>
      </c>
      <c r="T96" s="115" t="b">
        <f t="shared" si="41"/>
        <v>1</v>
      </c>
      <c r="U96" s="115" t="b">
        <f t="shared" si="42"/>
        <v>1</v>
      </c>
      <c r="V96" s="115"/>
      <c r="W96" s="117"/>
      <c r="X96" s="118"/>
      <c r="Y96" s="119">
        <v>2281</v>
      </c>
      <c r="Z96" s="120"/>
      <c r="AA96" s="120"/>
      <c r="AB96" s="120"/>
      <c r="AC96" s="120"/>
      <c r="AD96" s="121"/>
      <c r="AE96" s="122"/>
      <c r="AF96" s="117"/>
      <c r="AG96" s="118"/>
      <c r="AH96" s="119">
        <v>584</v>
      </c>
      <c r="AI96" s="120"/>
      <c r="AJ96" s="120"/>
      <c r="AK96" s="120"/>
      <c r="AL96" s="123"/>
      <c r="AM96" s="123"/>
      <c r="AN96" s="123"/>
      <c r="AO96" s="123"/>
      <c r="AP96" s="124"/>
      <c r="AQ96" s="120"/>
      <c r="AR96" s="124"/>
      <c r="AS96" s="123"/>
      <c r="AT96" s="121"/>
      <c r="AU96" s="126"/>
      <c r="AV96" s="117"/>
      <c r="AW96" s="349"/>
      <c r="AX96" s="118"/>
      <c r="AY96" s="120"/>
      <c r="AZ96" s="120"/>
      <c r="BA96" s="120"/>
      <c r="BB96" s="120"/>
      <c r="BC96" s="123"/>
      <c r="BD96" s="120"/>
      <c r="BE96" s="121"/>
      <c r="BF96" s="126"/>
      <c r="BG96" s="297" t="str">
        <f t="shared" si="30"/>
        <v/>
      </c>
      <c r="BH96" s="298" t="str">
        <f t="shared" si="31"/>
        <v/>
      </c>
      <c r="BI96" s="127"/>
      <c r="BJ96" s="127"/>
      <c r="BK96" s="128" t="s">
        <v>1986</v>
      </c>
      <c r="BL96" s="120" t="str">
        <f t="shared" si="32"/>
        <v/>
      </c>
      <c r="BM96" s="120" t="str">
        <f t="shared" si="33"/>
        <v/>
      </c>
      <c r="BN96" s="120" t="str">
        <f t="shared" si="34"/>
        <v/>
      </c>
      <c r="BO96" s="129" t="str">
        <f t="shared" si="36"/>
        <v>||||</v>
      </c>
      <c r="BP96" s="120" t="str">
        <f t="shared" si="35"/>
        <v>Not Started</v>
      </c>
      <c r="BQ96" s="129">
        <f>VLOOKUP(A96,'PR Matrix'!A:B,2,FALSE)</f>
        <v>0</v>
      </c>
    </row>
    <row r="97" spans="1:69" s="130" customFormat="1" hidden="1" x14ac:dyDescent="0.2">
      <c r="A97" s="111" t="s">
        <v>1723</v>
      </c>
      <c r="B97" s="108" t="s">
        <v>1675</v>
      </c>
      <c r="C97" s="96" t="s">
        <v>1677</v>
      </c>
      <c r="D97" s="76"/>
      <c r="E97" s="301"/>
      <c r="F97" s="301"/>
      <c r="G97" s="113" t="s">
        <v>1986</v>
      </c>
      <c r="H97" s="114" t="str">
        <f>IF(AND(D97="",VLOOKUP(A97,'PR Matrix'!A:B,2,FALSE)=""),"N","Y")</f>
        <v>N</v>
      </c>
      <c r="I97" s="115"/>
      <c r="J97" s="115"/>
      <c r="K97" s="114"/>
      <c r="L97" s="115"/>
      <c r="M97" s="93"/>
      <c r="N97" s="93"/>
      <c r="O97" s="93"/>
      <c r="P97" s="93"/>
      <c r="Q97" s="93"/>
      <c r="R97" s="116"/>
      <c r="S97" s="115" t="b">
        <f>IF($G$3="",OR($E$3="",NOT(ISERROR(FIND(LOWER($E$3),LOWER(W97)))),NOT(ISERROR(FIND(LOWER($E$3),LOWER(AF97)))),NOT(ISERROR(FIND(LOWER($E$3),LOWER(AV97))))),OR(NOT(ISERROR(FIND(LOWER($G$3),LOWER(W97)))),NOT(ISERROR(FIND(LOWER($G$3),LOWER(AF97)))),NOT(ISERROR(FIND(LOWER($G$3),LOWER(AV97))))))</f>
        <v>1</v>
      </c>
      <c r="T97" s="115" t="b">
        <f>IF($G$3="",OR($F$3="",NOT(ISERROR(FIND(LOWER($F$3),LOWER(X97)))),NOT(ISERROR(FIND(LOWER($F$3),LOWER(AG97)))),NOT(ISERROR(FIND(LOWER($F$3),LOWER(AX97))))),OR(NOT(ISERROR(FIND(LOWER($G$3),LOWER(X97)))),NOT(ISERROR(FIND(LOWER($G$3),LOWER(AG97)))),NOT(ISERROR(FIND(LOWER($G$3),LOWER(AX97))))))</f>
        <v>1</v>
      </c>
      <c r="U97" s="115" t="b">
        <f>IF(COUNTA($E$3:$F$3)=0,OR($G$3="",S97,T97),AND(S97,T97))</f>
        <v>1</v>
      </c>
      <c r="V97" s="115"/>
      <c r="W97" s="117"/>
      <c r="X97" s="118"/>
      <c r="Y97" s="119">
        <v>2291</v>
      </c>
      <c r="Z97" s="120"/>
      <c r="AA97" s="120"/>
      <c r="AB97" s="120"/>
      <c r="AC97" s="120"/>
      <c r="AD97" s="121"/>
      <c r="AE97" s="122"/>
      <c r="AF97" s="117"/>
      <c r="AG97" s="118"/>
      <c r="AH97" s="119">
        <v>2163</v>
      </c>
      <c r="AI97" s="120"/>
      <c r="AJ97" s="120"/>
      <c r="AK97" s="120"/>
      <c r="AL97" s="123"/>
      <c r="AM97" s="123"/>
      <c r="AN97" s="123"/>
      <c r="AO97" s="123"/>
      <c r="AP97" s="124"/>
      <c r="AQ97" s="120"/>
      <c r="AR97" s="124"/>
      <c r="AS97" s="123"/>
      <c r="AT97" s="121"/>
      <c r="AU97" s="126"/>
      <c r="AV97" s="117"/>
      <c r="AW97" s="349"/>
      <c r="AX97" s="118"/>
      <c r="AY97" s="120"/>
      <c r="AZ97" s="120"/>
      <c r="BA97" s="120"/>
      <c r="BB97" s="120"/>
      <c r="BC97" s="123"/>
      <c r="BD97" s="120"/>
      <c r="BE97" s="121"/>
      <c r="BF97" s="126"/>
      <c r="BG97" s="297" t="str">
        <f t="shared" si="30"/>
        <v/>
      </c>
      <c r="BH97" s="298" t="str">
        <f t="shared" si="31"/>
        <v/>
      </c>
      <c r="BI97" s="127"/>
      <c r="BJ97" s="127"/>
      <c r="BK97" s="128" t="s">
        <v>1986</v>
      </c>
      <c r="BL97" s="120" t="str">
        <f t="shared" si="32"/>
        <v/>
      </c>
      <c r="BM97" s="120" t="str">
        <f t="shared" si="33"/>
        <v/>
      </c>
      <c r="BN97" s="120" t="str">
        <f t="shared" si="34"/>
        <v/>
      </c>
      <c r="BO97" s="129" t="str">
        <f t="shared" si="36"/>
        <v>||||</v>
      </c>
      <c r="BP97" s="120" t="str">
        <f t="shared" si="35"/>
        <v>Not Started</v>
      </c>
      <c r="BQ97" s="129">
        <f>VLOOKUP(A97,'PR Matrix'!A:B,2,FALSE)</f>
        <v>0</v>
      </c>
    </row>
    <row r="98" spans="1:69" s="130" customFormat="1" hidden="1" x14ac:dyDescent="0.2">
      <c r="A98" s="111" t="s">
        <v>1724</v>
      </c>
      <c r="B98" s="108" t="s">
        <v>1675</v>
      </c>
      <c r="C98" s="96" t="s">
        <v>1677</v>
      </c>
      <c r="D98" s="112"/>
      <c r="E98" s="315"/>
      <c r="F98" s="302"/>
      <c r="G98" s="113" t="s">
        <v>1986</v>
      </c>
      <c r="H98" s="114" t="str">
        <f>IF(AND(D98="",VLOOKUP(A98,'PR Matrix'!A:B,2,FALSE)=""),"N","Y")</f>
        <v>N</v>
      </c>
      <c r="I98" s="115"/>
      <c r="J98" s="115"/>
      <c r="K98" s="114"/>
      <c r="L98" s="115"/>
      <c r="M98" s="93"/>
      <c r="N98" s="93"/>
      <c r="O98" s="93"/>
      <c r="P98" s="93"/>
      <c r="Q98" s="93"/>
      <c r="R98" s="116"/>
      <c r="S98" s="115" t="b">
        <f t="shared" si="40"/>
        <v>1</v>
      </c>
      <c r="T98" s="115" t="b">
        <f t="shared" si="41"/>
        <v>1</v>
      </c>
      <c r="U98" s="115" t="b">
        <f t="shared" si="42"/>
        <v>1</v>
      </c>
      <c r="V98" s="115"/>
      <c r="W98" s="117"/>
      <c r="X98" s="118"/>
      <c r="Y98" s="136">
        <v>193</v>
      </c>
      <c r="Z98" s="120"/>
      <c r="AA98" s="120"/>
      <c r="AB98" s="120"/>
      <c r="AC98" s="120"/>
      <c r="AD98" s="121"/>
      <c r="AE98" s="122"/>
      <c r="AF98" s="117"/>
      <c r="AG98" s="118"/>
      <c r="AH98" s="119">
        <v>194</v>
      </c>
      <c r="AI98" s="120"/>
      <c r="AJ98" s="120"/>
      <c r="AK98" s="120"/>
      <c r="AL98" s="123"/>
      <c r="AM98" s="123"/>
      <c r="AN98" s="123"/>
      <c r="AO98" s="123"/>
      <c r="AP98" s="124"/>
      <c r="AQ98" s="120"/>
      <c r="AR98" s="124"/>
      <c r="AS98" s="123"/>
      <c r="AT98" s="121"/>
      <c r="AU98" s="126"/>
      <c r="AV98" s="117"/>
      <c r="AW98" s="349"/>
      <c r="AX98" s="118"/>
      <c r="AY98" s="120"/>
      <c r="AZ98" s="120"/>
      <c r="BA98" s="120"/>
      <c r="BB98" s="120"/>
      <c r="BC98" s="123"/>
      <c r="BD98" s="120"/>
      <c r="BE98" s="121"/>
      <c r="BF98" s="126"/>
      <c r="BG98" s="297" t="str">
        <f t="shared" si="30"/>
        <v/>
      </c>
      <c r="BH98" s="298" t="str">
        <f t="shared" si="31"/>
        <v/>
      </c>
      <c r="BI98" s="127"/>
      <c r="BJ98" s="127"/>
      <c r="BK98" s="126"/>
      <c r="BL98" s="120" t="str">
        <f t="shared" si="32"/>
        <v/>
      </c>
      <c r="BM98" s="120" t="str">
        <f t="shared" si="33"/>
        <v/>
      </c>
      <c r="BN98" s="120" t="str">
        <f t="shared" si="34"/>
        <v/>
      </c>
      <c r="BO98" s="129" t="str">
        <f t="shared" si="36"/>
        <v>||||</v>
      </c>
      <c r="BP98" s="120" t="str">
        <f t="shared" si="35"/>
        <v>Not Started</v>
      </c>
      <c r="BQ98" s="129">
        <f>VLOOKUP(A98,'PR Matrix'!A:B,2,FALSE)</f>
        <v>0</v>
      </c>
    </row>
    <row r="99" spans="1:69" s="130" customFormat="1" hidden="1" x14ac:dyDescent="0.2">
      <c r="A99" s="111" t="s">
        <v>1440</v>
      </c>
      <c r="B99" s="96" t="s">
        <v>1675</v>
      </c>
      <c r="C99" s="96" t="s">
        <v>1677</v>
      </c>
      <c r="D99" s="76"/>
      <c r="E99" s="306"/>
      <c r="F99" s="306"/>
      <c r="G99" s="113" t="s">
        <v>1986</v>
      </c>
      <c r="H99" s="114" t="str">
        <f>IF(AND(D99="",VLOOKUP(A99,'PR Matrix'!A:B,2,FALSE)=""),"N","Y")</f>
        <v>N</v>
      </c>
      <c r="I99" s="115"/>
      <c r="J99" s="115"/>
      <c r="K99" s="114"/>
      <c r="L99" s="115"/>
      <c r="M99" s="93"/>
      <c r="N99" s="93"/>
      <c r="O99" s="93"/>
      <c r="P99" s="93"/>
      <c r="Q99" s="93"/>
      <c r="R99" s="116"/>
      <c r="S99" s="115" t="b">
        <f t="shared" si="40"/>
        <v>1</v>
      </c>
      <c r="T99" s="115" t="b">
        <f t="shared" si="41"/>
        <v>1</v>
      </c>
      <c r="U99" s="115" t="b">
        <f t="shared" si="42"/>
        <v>1</v>
      </c>
      <c r="V99" s="115"/>
      <c r="W99" s="117"/>
      <c r="X99" s="118"/>
      <c r="Y99" s="119"/>
      <c r="Z99" s="120"/>
      <c r="AA99" s="120"/>
      <c r="AB99" s="120"/>
      <c r="AC99" s="120"/>
      <c r="AD99" s="121"/>
      <c r="AE99" s="122"/>
      <c r="AF99" s="117"/>
      <c r="AG99" s="118"/>
      <c r="AH99" s="119" t="s">
        <v>1678</v>
      </c>
      <c r="AI99" s="120"/>
      <c r="AJ99" s="120"/>
      <c r="AK99" s="120"/>
      <c r="AL99" s="123"/>
      <c r="AM99" s="123"/>
      <c r="AN99" s="123"/>
      <c r="AO99" s="123"/>
      <c r="AP99" s="124"/>
      <c r="AQ99" s="120"/>
      <c r="AR99" s="124"/>
      <c r="AS99" s="123"/>
      <c r="AT99" s="121"/>
      <c r="AU99" s="126"/>
      <c r="AV99" s="117"/>
      <c r="AW99" s="349"/>
      <c r="AX99" s="118"/>
      <c r="AY99" s="120"/>
      <c r="AZ99" s="120"/>
      <c r="BA99" s="120"/>
      <c r="BB99" s="120"/>
      <c r="BC99" s="123"/>
      <c r="BD99" s="120"/>
      <c r="BE99" s="121"/>
      <c r="BF99" s="126"/>
      <c r="BG99" s="297" t="str">
        <f t="shared" si="30"/>
        <v/>
      </c>
      <c r="BH99" s="298" t="str">
        <f t="shared" si="31"/>
        <v/>
      </c>
      <c r="BI99" s="127"/>
      <c r="BJ99" s="127"/>
      <c r="BK99" s="128"/>
      <c r="BL99" s="120" t="str">
        <f t="shared" si="32"/>
        <v/>
      </c>
      <c r="BM99" s="120" t="str">
        <f t="shared" si="33"/>
        <v/>
      </c>
      <c r="BN99" s="120" t="str">
        <f t="shared" si="34"/>
        <v/>
      </c>
      <c r="BO99" s="129" t="str">
        <f t="shared" si="36"/>
        <v>||||</v>
      </c>
      <c r="BP99" s="120" t="str">
        <f t="shared" si="35"/>
        <v>Not Started</v>
      </c>
      <c r="BQ99" s="129">
        <f>VLOOKUP(A99,'PR Matrix'!A:B,2,FALSE)</f>
        <v>0</v>
      </c>
    </row>
    <row r="100" spans="1:69" s="130" customFormat="1" hidden="1" x14ac:dyDescent="0.2">
      <c r="A100" s="111" t="s">
        <v>1442</v>
      </c>
      <c r="B100" s="96" t="s">
        <v>1675</v>
      </c>
      <c r="C100" s="96" t="s">
        <v>1677</v>
      </c>
      <c r="D100" s="75"/>
      <c r="E100" s="331"/>
      <c r="F100" s="306"/>
      <c r="G100" s="113" t="s">
        <v>1986</v>
      </c>
      <c r="H100" s="114" t="str">
        <f>IF(AND(D100="",VLOOKUP(A100,'PR Matrix'!A:B,2,FALSE)=""),"N","Y")</f>
        <v>N</v>
      </c>
      <c r="I100" s="115"/>
      <c r="J100" s="115"/>
      <c r="K100" s="114"/>
      <c r="L100" s="115"/>
      <c r="M100" s="93"/>
      <c r="N100" s="93"/>
      <c r="O100" s="93"/>
      <c r="P100" s="93"/>
      <c r="Q100" s="93"/>
      <c r="R100" s="116"/>
      <c r="S100" s="115" t="b">
        <f t="shared" si="40"/>
        <v>1</v>
      </c>
      <c r="T100" s="115" t="b">
        <f t="shared" si="41"/>
        <v>1</v>
      </c>
      <c r="U100" s="115" t="b">
        <f t="shared" si="42"/>
        <v>1</v>
      </c>
      <c r="V100" s="133"/>
      <c r="W100" s="117"/>
      <c r="X100" s="118"/>
      <c r="Y100" s="119" t="s">
        <v>1678</v>
      </c>
      <c r="Z100" s="120"/>
      <c r="AA100" s="120"/>
      <c r="AB100" s="120"/>
      <c r="AC100" s="120"/>
      <c r="AD100" s="121"/>
      <c r="AE100" s="122"/>
      <c r="AF100" s="117"/>
      <c r="AG100" s="118"/>
      <c r="AH100" s="119" t="s">
        <v>1678</v>
      </c>
      <c r="AI100" s="120"/>
      <c r="AJ100" s="120"/>
      <c r="AK100" s="120"/>
      <c r="AL100" s="123"/>
      <c r="AM100" s="123"/>
      <c r="AN100" s="123"/>
      <c r="AO100" s="123"/>
      <c r="AP100" s="124"/>
      <c r="AQ100" s="120"/>
      <c r="AR100" s="124"/>
      <c r="AS100" s="123"/>
      <c r="AT100" s="121"/>
      <c r="AU100" s="126"/>
      <c r="AV100" s="117"/>
      <c r="AW100" s="349"/>
      <c r="AX100" s="118"/>
      <c r="AY100" s="120"/>
      <c r="AZ100" s="120"/>
      <c r="BA100" s="120"/>
      <c r="BB100" s="120"/>
      <c r="BC100" s="123"/>
      <c r="BD100" s="120"/>
      <c r="BE100" s="121"/>
      <c r="BF100" s="126"/>
      <c r="BG100" s="297" t="str">
        <f t="shared" si="30"/>
        <v/>
      </c>
      <c r="BH100" s="298" t="str">
        <f t="shared" si="31"/>
        <v/>
      </c>
      <c r="BI100" s="127"/>
      <c r="BJ100" s="127"/>
      <c r="BK100" s="128"/>
      <c r="BL100" s="120" t="str">
        <f t="shared" si="32"/>
        <v/>
      </c>
      <c r="BM100" s="120" t="str">
        <f t="shared" si="33"/>
        <v/>
      </c>
      <c r="BN100" s="120" t="str">
        <f t="shared" si="34"/>
        <v/>
      </c>
      <c r="BO100" s="129" t="str">
        <f t="shared" si="36"/>
        <v>||||</v>
      </c>
      <c r="BP100" s="120" t="str">
        <f t="shared" si="35"/>
        <v>Not Started</v>
      </c>
      <c r="BQ100" s="129">
        <f>VLOOKUP(A100,'PR Matrix'!A:B,2,FALSE)</f>
        <v>0</v>
      </c>
    </row>
    <row r="101" spans="1:69" s="130" customFormat="1" hidden="1" x14ac:dyDescent="0.2">
      <c r="A101" s="111" t="s">
        <v>1726</v>
      </c>
      <c r="B101" s="96" t="s">
        <v>1675</v>
      </c>
      <c r="C101" s="96" t="s">
        <v>1677</v>
      </c>
      <c r="D101" s="76"/>
      <c r="E101" s="301"/>
      <c r="F101" s="306"/>
      <c r="G101" s="113" t="s">
        <v>1986</v>
      </c>
      <c r="H101" s="114" t="str">
        <f>IF(AND(D101="",VLOOKUP(A101,'PR Matrix'!A:B,2,FALSE)=""),"N","Y")</f>
        <v>N</v>
      </c>
      <c r="I101" s="115"/>
      <c r="J101" s="115"/>
      <c r="K101" s="114"/>
      <c r="L101" s="115"/>
      <c r="M101" s="93"/>
      <c r="N101" s="93"/>
      <c r="O101" s="93"/>
      <c r="P101" s="93"/>
      <c r="Q101" s="93"/>
      <c r="R101" s="116"/>
      <c r="S101" s="115" t="b">
        <f t="shared" si="40"/>
        <v>1</v>
      </c>
      <c r="T101" s="115" t="b">
        <f t="shared" si="41"/>
        <v>1</v>
      </c>
      <c r="U101" s="115" t="b">
        <f t="shared" si="42"/>
        <v>1</v>
      </c>
      <c r="V101" s="115"/>
      <c r="W101" s="117"/>
      <c r="X101" s="118"/>
      <c r="Y101" s="119"/>
      <c r="Z101" s="120"/>
      <c r="AA101" s="120"/>
      <c r="AB101" s="120"/>
      <c r="AC101" s="120"/>
      <c r="AD101" s="121"/>
      <c r="AE101" s="122"/>
      <c r="AF101" s="117"/>
      <c r="AG101" s="118"/>
      <c r="AH101" s="119"/>
      <c r="AI101" s="120"/>
      <c r="AJ101" s="120"/>
      <c r="AK101" s="120"/>
      <c r="AL101" s="123"/>
      <c r="AM101" s="123"/>
      <c r="AN101" s="123"/>
      <c r="AO101" s="123"/>
      <c r="AP101" s="124"/>
      <c r="AQ101" s="120"/>
      <c r="AR101" s="124"/>
      <c r="AS101" s="123"/>
      <c r="AT101" s="121"/>
      <c r="AU101" s="126"/>
      <c r="AV101" s="117"/>
      <c r="AW101" s="349"/>
      <c r="AX101" s="118"/>
      <c r="AY101" s="120"/>
      <c r="AZ101" s="120"/>
      <c r="BA101" s="120"/>
      <c r="BB101" s="120"/>
      <c r="BC101" s="123"/>
      <c r="BD101" s="120"/>
      <c r="BE101" s="121"/>
      <c r="BF101" s="126"/>
      <c r="BG101" s="297" t="str">
        <f t="shared" si="30"/>
        <v/>
      </c>
      <c r="BH101" s="298" t="str">
        <f t="shared" si="31"/>
        <v/>
      </c>
      <c r="BI101" s="127"/>
      <c r="BJ101" s="127"/>
      <c r="BK101" s="128"/>
      <c r="BL101" s="120" t="str">
        <f t="shared" si="32"/>
        <v/>
      </c>
      <c r="BM101" s="120" t="str">
        <f t="shared" si="33"/>
        <v/>
      </c>
      <c r="BN101" s="120" t="str">
        <f t="shared" si="34"/>
        <v/>
      </c>
      <c r="BO101" s="129" t="str">
        <f t="shared" si="36"/>
        <v>||||</v>
      </c>
      <c r="BP101" s="120" t="str">
        <f t="shared" si="35"/>
        <v>Not Started</v>
      </c>
      <c r="BQ101" s="129">
        <f>VLOOKUP(A101,'PR Matrix'!A:B,2,FALSE)</f>
        <v>0</v>
      </c>
    </row>
    <row r="102" spans="1:69" s="130" customFormat="1" hidden="1" x14ac:dyDescent="0.2">
      <c r="A102" s="111" t="s">
        <v>1727</v>
      </c>
      <c r="B102" s="108" t="s">
        <v>1675</v>
      </c>
      <c r="C102" s="96" t="s">
        <v>1675</v>
      </c>
      <c r="D102" s="76"/>
      <c r="E102" s="301"/>
      <c r="F102" s="301"/>
      <c r="G102" s="113" t="s">
        <v>1986</v>
      </c>
      <c r="H102" s="114" t="str">
        <f>IF(AND(D102="",VLOOKUP(A102,'PR Matrix'!A:B,2,FALSE)=""),"N","Y")</f>
        <v>N</v>
      </c>
      <c r="I102" s="115"/>
      <c r="J102" s="115"/>
      <c r="K102" s="114"/>
      <c r="L102" s="115"/>
      <c r="M102" s="93"/>
      <c r="N102" s="93"/>
      <c r="O102" s="93"/>
      <c r="P102" s="93"/>
      <c r="Q102" s="93"/>
      <c r="R102" s="116"/>
      <c r="S102" s="115" t="b">
        <f t="shared" si="40"/>
        <v>1</v>
      </c>
      <c r="T102" s="115" t="b">
        <f t="shared" si="41"/>
        <v>1</v>
      </c>
      <c r="U102" s="115" t="b">
        <f t="shared" si="42"/>
        <v>1</v>
      </c>
      <c r="V102" s="115"/>
      <c r="W102" s="117"/>
      <c r="X102" s="118"/>
      <c r="Y102" s="119">
        <v>2289</v>
      </c>
      <c r="Z102" s="120"/>
      <c r="AA102" s="120"/>
      <c r="AB102" s="120"/>
      <c r="AC102" s="120"/>
      <c r="AD102" s="121"/>
      <c r="AE102" s="122"/>
      <c r="AF102" s="117"/>
      <c r="AG102" s="118"/>
      <c r="AH102" s="119">
        <v>1033</v>
      </c>
      <c r="AI102" s="120"/>
      <c r="AJ102" s="120"/>
      <c r="AK102" s="120"/>
      <c r="AL102" s="123"/>
      <c r="AM102" s="123"/>
      <c r="AN102" s="123"/>
      <c r="AO102" s="123"/>
      <c r="AP102" s="124"/>
      <c r="AQ102" s="120"/>
      <c r="AR102" s="124"/>
      <c r="AS102" s="123"/>
      <c r="AT102" s="121"/>
      <c r="AU102" s="126"/>
      <c r="AV102" s="117"/>
      <c r="AW102" s="349"/>
      <c r="AX102" s="118"/>
      <c r="AY102" s="120"/>
      <c r="AZ102" s="120"/>
      <c r="BA102" s="120"/>
      <c r="BB102" s="120"/>
      <c r="BC102" s="123"/>
      <c r="BD102" s="120"/>
      <c r="BE102" s="121"/>
      <c r="BF102" s="126"/>
      <c r="BG102" s="297" t="str">
        <f t="shared" si="30"/>
        <v/>
      </c>
      <c r="BH102" s="298" t="str">
        <f t="shared" si="31"/>
        <v/>
      </c>
      <c r="BI102" s="127"/>
      <c r="BJ102" s="127"/>
      <c r="BK102" s="128"/>
      <c r="BL102" s="120" t="str">
        <f t="shared" si="32"/>
        <v/>
      </c>
      <c r="BM102" s="120" t="str">
        <f t="shared" si="33"/>
        <v/>
      </c>
      <c r="BN102" s="120" t="str">
        <f t="shared" si="34"/>
        <v/>
      </c>
      <c r="BO102" s="129" t="str">
        <f t="shared" si="36"/>
        <v>||||</v>
      </c>
      <c r="BP102" s="120" t="str">
        <f t="shared" si="35"/>
        <v>Not Started</v>
      </c>
      <c r="BQ102" s="129">
        <f>VLOOKUP(A102,'PR Matrix'!A:B,2,FALSE)</f>
        <v>0</v>
      </c>
    </row>
    <row r="103" spans="1:69" s="130" customFormat="1" hidden="1" x14ac:dyDescent="0.2">
      <c r="A103" s="111" t="s">
        <v>1460</v>
      </c>
      <c r="B103" s="96" t="s">
        <v>1675</v>
      </c>
      <c r="C103" s="96" t="s">
        <v>1677</v>
      </c>
      <c r="D103" s="76"/>
      <c r="E103" s="306"/>
      <c r="F103" s="306"/>
      <c r="G103" s="113" t="s">
        <v>1986</v>
      </c>
      <c r="H103" s="114" t="str">
        <f>IF(AND(D103="",VLOOKUP(A103,'PR Matrix'!A:B,2,FALSE)=""),"N","Y")</f>
        <v>N</v>
      </c>
      <c r="I103" s="115"/>
      <c r="J103" s="115"/>
      <c r="K103" s="114"/>
      <c r="L103" s="115"/>
      <c r="M103" s="93"/>
      <c r="N103" s="93"/>
      <c r="O103" s="93"/>
      <c r="P103" s="93"/>
      <c r="Q103" s="93"/>
      <c r="R103" s="116"/>
      <c r="S103" s="115" t="b">
        <f t="shared" si="40"/>
        <v>1</v>
      </c>
      <c r="T103" s="115" t="b">
        <f t="shared" si="41"/>
        <v>1</v>
      </c>
      <c r="U103" s="115" t="b">
        <f t="shared" si="42"/>
        <v>1</v>
      </c>
      <c r="V103" s="115"/>
      <c r="W103" s="117"/>
      <c r="X103" s="118"/>
      <c r="Y103" s="119"/>
      <c r="Z103" s="120"/>
      <c r="AA103" s="120"/>
      <c r="AB103" s="120"/>
      <c r="AC103" s="120"/>
      <c r="AD103" s="121"/>
      <c r="AE103" s="122"/>
      <c r="AF103" s="117"/>
      <c r="AG103" s="118"/>
      <c r="AH103" s="119">
        <v>858</v>
      </c>
      <c r="AI103" s="120"/>
      <c r="AJ103" s="120"/>
      <c r="AK103" s="120"/>
      <c r="AL103" s="123"/>
      <c r="AM103" s="123"/>
      <c r="AN103" s="123"/>
      <c r="AO103" s="123"/>
      <c r="AP103" s="124"/>
      <c r="AQ103" s="120"/>
      <c r="AR103" s="124"/>
      <c r="AS103" s="123"/>
      <c r="AT103" s="121"/>
      <c r="AU103" s="126"/>
      <c r="AV103" s="117"/>
      <c r="AW103" s="349"/>
      <c r="AX103" s="118"/>
      <c r="AY103" s="120"/>
      <c r="AZ103" s="120"/>
      <c r="BA103" s="120"/>
      <c r="BB103" s="120"/>
      <c r="BC103" s="123"/>
      <c r="BD103" s="120"/>
      <c r="BE103" s="121"/>
      <c r="BF103" s="126"/>
      <c r="BG103" s="297" t="str">
        <f t="shared" si="30"/>
        <v/>
      </c>
      <c r="BH103" s="298" t="str">
        <f t="shared" si="31"/>
        <v/>
      </c>
      <c r="BI103" s="127"/>
      <c r="BJ103" s="127"/>
      <c r="BK103" s="128"/>
      <c r="BL103" s="120" t="str">
        <f t="shared" si="32"/>
        <v/>
      </c>
      <c r="BM103" s="120" t="str">
        <f t="shared" si="33"/>
        <v/>
      </c>
      <c r="BN103" s="120" t="str">
        <f t="shared" si="34"/>
        <v/>
      </c>
      <c r="BO103" s="129" t="str">
        <f t="shared" si="36"/>
        <v>||||</v>
      </c>
      <c r="BP103" s="120" t="str">
        <f t="shared" si="35"/>
        <v>Not Started</v>
      </c>
      <c r="BQ103" s="129">
        <f>VLOOKUP(A103,'PR Matrix'!A:B,2,FALSE)</f>
        <v>0</v>
      </c>
    </row>
    <row r="104" spans="1:69" s="130" customFormat="1" hidden="1" x14ac:dyDescent="0.2">
      <c r="A104" s="111" t="s">
        <v>1728</v>
      </c>
      <c r="B104" s="96" t="s">
        <v>1675</v>
      </c>
      <c r="C104" s="96" t="s">
        <v>1677</v>
      </c>
      <c r="D104" s="76"/>
      <c r="E104" s="301"/>
      <c r="F104" s="306"/>
      <c r="G104" s="113" t="s">
        <v>1986</v>
      </c>
      <c r="H104" s="114" t="str">
        <f>IF(AND(D104="",VLOOKUP(A104,'PR Matrix'!A:B,2,FALSE)=""),"N","Y")</f>
        <v>N</v>
      </c>
      <c r="I104" s="115"/>
      <c r="J104" s="115"/>
      <c r="K104" s="114"/>
      <c r="L104" s="115"/>
      <c r="M104" s="93"/>
      <c r="N104" s="93"/>
      <c r="O104" s="93"/>
      <c r="P104" s="93"/>
      <c r="Q104" s="93"/>
      <c r="R104" s="116"/>
      <c r="S104" s="115" t="b">
        <f t="shared" si="40"/>
        <v>1</v>
      </c>
      <c r="T104" s="115" t="b">
        <f t="shared" si="41"/>
        <v>1</v>
      </c>
      <c r="U104" s="115" t="b">
        <f t="shared" si="42"/>
        <v>1</v>
      </c>
      <c r="V104" s="115"/>
      <c r="W104" s="117"/>
      <c r="X104" s="118"/>
      <c r="Y104" s="119"/>
      <c r="Z104" s="120"/>
      <c r="AA104" s="120"/>
      <c r="AB104" s="120"/>
      <c r="AC104" s="120"/>
      <c r="AD104" s="121"/>
      <c r="AE104" s="122"/>
      <c r="AF104" s="117"/>
      <c r="AG104" s="118"/>
      <c r="AH104" s="119">
        <v>1817</v>
      </c>
      <c r="AI104" s="120"/>
      <c r="AJ104" s="120"/>
      <c r="AK104" s="120"/>
      <c r="AL104" s="123"/>
      <c r="AM104" s="123"/>
      <c r="AN104" s="123"/>
      <c r="AO104" s="123"/>
      <c r="AP104" s="124"/>
      <c r="AQ104" s="120"/>
      <c r="AR104" s="124"/>
      <c r="AS104" s="123"/>
      <c r="AT104" s="121"/>
      <c r="AU104" s="126"/>
      <c r="AV104" s="117"/>
      <c r="AW104" s="349"/>
      <c r="AX104" s="118"/>
      <c r="AY104" s="120"/>
      <c r="AZ104" s="120"/>
      <c r="BA104" s="120"/>
      <c r="BB104" s="120"/>
      <c r="BC104" s="123"/>
      <c r="BD104" s="120"/>
      <c r="BE104" s="121"/>
      <c r="BF104" s="126"/>
      <c r="BG104" s="297" t="str">
        <f t="shared" si="30"/>
        <v/>
      </c>
      <c r="BH104" s="298" t="str">
        <f t="shared" si="31"/>
        <v/>
      </c>
      <c r="BI104" s="127"/>
      <c r="BJ104" s="127"/>
      <c r="BK104" s="128"/>
      <c r="BL104" s="120" t="str">
        <f t="shared" si="32"/>
        <v/>
      </c>
      <c r="BM104" s="120" t="str">
        <f t="shared" si="33"/>
        <v/>
      </c>
      <c r="BN104" s="120" t="str">
        <f t="shared" si="34"/>
        <v/>
      </c>
      <c r="BO104" s="129" t="str">
        <f t="shared" si="36"/>
        <v>||||</v>
      </c>
      <c r="BP104" s="120" t="str">
        <f t="shared" si="35"/>
        <v>Not Started</v>
      </c>
      <c r="BQ104" s="129">
        <f>VLOOKUP(A104,'PR Matrix'!A:B,2,FALSE)</f>
        <v>0</v>
      </c>
    </row>
    <row r="105" spans="1:69" s="130" customFormat="1" hidden="1" x14ac:dyDescent="0.2">
      <c r="A105" s="111" t="s">
        <v>89</v>
      </c>
      <c r="B105" s="108" t="s">
        <v>1675</v>
      </c>
      <c r="C105" s="96" t="s">
        <v>1677</v>
      </c>
      <c r="D105" s="76"/>
      <c r="E105" s="312"/>
      <c r="F105" s="311"/>
      <c r="G105" s="113" t="s">
        <v>1986</v>
      </c>
      <c r="H105" s="114" t="str">
        <f>IF(AND(D105="",VLOOKUP(A105,'PR Matrix'!A:B,2,FALSE)=""),"N","Y")</f>
        <v>N</v>
      </c>
      <c r="I105" s="115"/>
      <c r="J105" s="115"/>
      <c r="K105" s="114"/>
      <c r="L105" s="115"/>
      <c r="M105" s="93"/>
      <c r="N105" s="93"/>
      <c r="O105" s="93"/>
      <c r="P105" s="93"/>
      <c r="Q105" s="93"/>
      <c r="R105" s="116"/>
      <c r="S105" s="115" t="b">
        <f t="shared" si="40"/>
        <v>1</v>
      </c>
      <c r="T105" s="115" t="b">
        <f t="shared" si="41"/>
        <v>1</v>
      </c>
      <c r="U105" s="115" t="b">
        <f t="shared" si="42"/>
        <v>1</v>
      </c>
      <c r="V105" s="115"/>
      <c r="W105" s="117"/>
      <c r="X105" s="118"/>
      <c r="Y105" s="119">
        <v>2292</v>
      </c>
      <c r="Z105" s="120"/>
      <c r="AA105" s="120"/>
      <c r="AB105" s="120"/>
      <c r="AC105" s="120"/>
      <c r="AD105" s="121"/>
      <c r="AE105" s="122"/>
      <c r="AF105" s="117"/>
      <c r="AG105" s="118"/>
      <c r="AH105" s="119">
        <v>559</v>
      </c>
      <c r="AI105" s="120"/>
      <c r="AJ105" s="120"/>
      <c r="AK105" s="120"/>
      <c r="AL105" s="123"/>
      <c r="AM105" s="123"/>
      <c r="AN105" s="123"/>
      <c r="AO105" s="123"/>
      <c r="AP105" s="124"/>
      <c r="AQ105" s="120"/>
      <c r="AR105" s="124"/>
      <c r="AS105" s="123"/>
      <c r="AT105" s="121"/>
      <c r="AU105" s="126"/>
      <c r="AV105" s="117"/>
      <c r="AW105" s="349"/>
      <c r="AX105" s="118"/>
      <c r="AY105" s="120"/>
      <c r="AZ105" s="120"/>
      <c r="BA105" s="120"/>
      <c r="BB105" s="120"/>
      <c r="BC105" s="123"/>
      <c r="BD105" s="120"/>
      <c r="BE105" s="121"/>
      <c r="BF105" s="126"/>
      <c r="BG105" s="297" t="str">
        <f t="shared" si="30"/>
        <v/>
      </c>
      <c r="BH105" s="298" t="str">
        <f t="shared" si="31"/>
        <v/>
      </c>
      <c r="BI105" s="127"/>
      <c r="BJ105" s="127"/>
      <c r="BK105" s="128" t="s">
        <v>1986</v>
      </c>
      <c r="BL105" s="120" t="str">
        <f t="shared" si="32"/>
        <v/>
      </c>
      <c r="BM105" s="120" t="str">
        <f t="shared" si="33"/>
        <v/>
      </c>
      <c r="BN105" s="120" t="str">
        <f t="shared" si="34"/>
        <v/>
      </c>
      <c r="BO105" s="129" t="str">
        <f t="shared" si="36"/>
        <v>||||</v>
      </c>
      <c r="BP105" s="120" t="str">
        <f t="shared" si="35"/>
        <v>Not Started</v>
      </c>
      <c r="BQ105" s="129">
        <f>VLOOKUP(A105,'PR Matrix'!A:B,2,FALSE)</f>
        <v>0</v>
      </c>
    </row>
    <row r="106" spans="1:69" s="130" customFormat="1" hidden="1" x14ac:dyDescent="0.2">
      <c r="A106" s="111" t="s">
        <v>450</v>
      </c>
      <c r="B106" s="96" t="s">
        <v>1675</v>
      </c>
      <c r="C106" s="96" t="s">
        <v>1677</v>
      </c>
      <c r="D106" s="76"/>
      <c r="E106" s="312"/>
      <c r="F106" s="315"/>
      <c r="G106" s="113" t="s">
        <v>1986</v>
      </c>
      <c r="H106" s="114" t="str">
        <f>IF(AND(D106="",VLOOKUP(A106,'PR Matrix'!A:B,2,FALSE)=""),"N","Y")</f>
        <v>N</v>
      </c>
      <c r="I106" s="115"/>
      <c r="J106" s="115"/>
      <c r="K106" s="114"/>
      <c r="L106" s="115"/>
      <c r="M106" s="93"/>
      <c r="N106" s="93"/>
      <c r="O106" s="93"/>
      <c r="P106" s="93"/>
      <c r="Q106" s="93"/>
      <c r="R106" s="116"/>
      <c r="S106" s="115" t="b">
        <f t="shared" si="40"/>
        <v>1</v>
      </c>
      <c r="T106" s="115" t="b">
        <f t="shared" si="41"/>
        <v>1</v>
      </c>
      <c r="U106" s="115" t="b">
        <f t="shared" si="42"/>
        <v>1</v>
      </c>
      <c r="V106" s="115"/>
      <c r="W106" s="117"/>
      <c r="X106" s="118"/>
      <c r="Y106" s="119">
        <v>2741</v>
      </c>
      <c r="Z106" s="120"/>
      <c r="AA106" s="120"/>
      <c r="AB106" s="120"/>
      <c r="AC106" s="120"/>
      <c r="AD106" s="121"/>
      <c r="AE106" s="122"/>
      <c r="AF106" s="117"/>
      <c r="AG106" s="118"/>
      <c r="AH106" s="119">
        <v>557</v>
      </c>
      <c r="AI106" s="120"/>
      <c r="AJ106" s="120"/>
      <c r="AK106" s="120"/>
      <c r="AL106" s="123"/>
      <c r="AM106" s="123"/>
      <c r="AN106" s="123"/>
      <c r="AO106" s="123"/>
      <c r="AP106" s="124"/>
      <c r="AQ106" s="120"/>
      <c r="AR106" s="124"/>
      <c r="AS106" s="123"/>
      <c r="AT106" s="121"/>
      <c r="AU106" s="126"/>
      <c r="AV106" s="117"/>
      <c r="AW106" s="349"/>
      <c r="AX106" s="118"/>
      <c r="AY106" s="120"/>
      <c r="AZ106" s="120"/>
      <c r="BA106" s="120"/>
      <c r="BB106" s="120"/>
      <c r="BC106" s="123"/>
      <c r="BD106" s="120"/>
      <c r="BE106" s="121"/>
      <c r="BF106" s="126"/>
      <c r="BG106" s="297" t="str">
        <f t="shared" si="30"/>
        <v/>
      </c>
      <c r="BH106" s="298" t="str">
        <f t="shared" si="31"/>
        <v/>
      </c>
      <c r="BI106" s="127"/>
      <c r="BJ106" s="127"/>
      <c r="BK106" s="128"/>
      <c r="BL106" s="120" t="str">
        <f t="shared" si="32"/>
        <v/>
      </c>
      <c r="BM106" s="120" t="str">
        <f t="shared" si="33"/>
        <v/>
      </c>
      <c r="BN106" s="120" t="str">
        <f t="shared" si="34"/>
        <v/>
      </c>
      <c r="BO106" s="129" t="str">
        <f t="shared" si="36"/>
        <v>||||</v>
      </c>
      <c r="BP106" s="120" t="str">
        <f t="shared" si="35"/>
        <v>Not Started</v>
      </c>
      <c r="BQ106" s="129">
        <f>VLOOKUP(A106,'PR Matrix'!A:B,2,FALSE)</f>
        <v>0</v>
      </c>
    </row>
    <row r="107" spans="1:69" s="130" customFormat="1" hidden="1" x14ac:dyDescent="0.2">
      <c r="A107" s="111" t="s">
        <v>1730</v>
      </c>
      <c r="B107" s="108" t="s">
        <v>1675</v>
      </c>
      <c r="C107" s="96" t="s">
        <v>1677</v>
      </c>
      <c r="D107" s="112"/>
      <c r="E107" s="315"/>
      <c r="F107" s="301"/>
      <c r="G107" s="113" t="s">
        <v>1986</v>
      </c>
      <c r="H107" s="114" t="str">
        <f>IF(AND(D107="",VLOOKUP(A107,'PR Matrix'!A:B,2,FALSE)=""),"N","Y")</f>
        <v>N</v>
      </c>
      <c r="I107" s="115"/>
      <c r="J107" s="115"/>
      <c r="K107" s="114"/>
      <c r="L107" s="115"/>
      <c r="M107" s="93"/>
      <c r="N107" s="93"/>
      <c r="O107" s="93"/>
      <c r="P107" s="93"/>
      <c r="Q107" s="93"/>
      <c r="R107" s="116"/>
      <c r="S107" s="115" t="b">
        <f t="shared" si="40"/>
        <v>1</v>
      </c>
      <c r="T107" s="115" t="b">
        <f t="shared" si="41"/>
        <v>1</v>
      </c>
      <c r="U107" s="115" t="b">
        <f t="shared" si="42"/>
        <v>1</v>
      </c>
      <c r="V107" s="133"/>
      <c r="W107" s="117"/>
      <c r="X107" s="118"/>
      <c r="Y107" s="119">
        <v>2335</v>
      </c>
      <c r="Z107" s="120"/>
      <c r="AA107" s="120"/>
      <c r="AB107" s="120"/>
      <c r="AC107" s="120"/>
      <c r="AD107" s="121"/>
      <c r="AE107" s="122"/>
      <c r="AF107" s="117"/>
      <c r="AG107" s="118"/>
      <c r="AH107" s="119">
        <v>555</v>
      </c>
      <c r="AI107" s="120"/>
      <c r="AJ107" s="120"/>
      <c r="AK107" s="120"/>
      <c r="AL107" s="123"/>
      <c r="AM107" s="123"/>
      <c r="AN107" s="123"/>
      <c r="AO107" s="123"/>
      <c r="AP107" s="124"/>
      <c r="AQ107" s="120"/>
      <c r="AR107" s="124"/>
      <c r="AS107" s="123"/>
      <c r="AT107" s="121"/>
      <c r="AU107" s="126"/>
      <c r="AV107" s="117"/>
      <c r="AW107" s="349"/>
      <c r="AX107" s="118"/>
      <c r="AY107" s="120"/>
      <c r="AZ107" s="120"/>
      <c r="BA107" s="120"/>
      <c r="BB107" s="120"/>
      <c r="BC107" s="123"/>
      <c r="BD107" s="120"/>
      <c r="BE107" s="121"/>
      <c r="BF107" s="126"/>
      <c r="BG107" s="297" t="str">
        <f t="shared" si="30"/>
        <v/>
      </c>
      <c r="BH107" s="298" t="str">
        <f t="shared" si="31"/>
        <v/>
      </c>
      <c r="BI107" s="127"/>
      <c r="BJ107" s="127"/>
      <c r="BK107" s="128"/>
      <c r="BL107" s="120" t="str">
        <f t="shared" si="32"/>
        <v/>
      </c>
      <c r="BM107" s="120" t="str">
        <f t="shared" si="33"/>
        <v/>
      </c>
      <c r="BN107" s="120" t="str">
        <f t="shared" si="34"/>
        <v/>
      </c>
      <c r="BO107" s="129" t="str">
        <f t="shared" si="36"/>
        <v>||||</v>
      </c>
      <c r="BP107" s="120" t="str">
        <f t="shared" si="35"/>
        <v>Not Started</v>
      </c>
      <c r="BQ107" s="129">
        <f>VLOOKUP(A107,'PR Matrix'!A:B,2,FALSE)</f>
        <v>0</v>
      </c>
    </row>
    <row r="108" spans="1:69" s="130" customFormat="1" hidden="1" x14ac:dyDescent="0.2">
      <c r="A108" s="111" t="s">
        <v>451</v>
      </c>
      <c r="B108" s="96" t="s">
        <v>1675</v>
      </c>
      <c r="C108" s="96" t="s">
        <v>1677</v>
      </c>
      <c r="D108" s="292"/>
      <c r="E108" s="301"/>
      <c r="F108" s="306"/>
      <c r="G108" s="113" t="s">
        <v>1986</v>
      </c>
      <c r="H108" s="114" t="str">
        <f>IF(AND(D108="",VLOOKUP(A108,'PR Matrix'!A:B,2,FALSE)=""),"N","Y")</f>
        <v>N</v>
      </c>
      <c r="I108" s="115"/>
      <c r="J108" s="115"/>
      <c r="K108" s="114"/>
      <c r="L108" s="115"/>
      <c r="M108" s="93"/>
      <c r="N108" s="93"/>
      <c r="O108" s="93"/>
      <c r="P108" s="93"/>
      <c r="Q108" s="93"/>
      <c r="R108" s="116"/>
      <c r="S108" s="115" t="b">
        <f t="shared" si="40"/>
        <v>1</v>
      </c>
      <c r="T108" s="115" t="b">
        <f t="shared" si="41"/>
        <v>1</v>
      </c>
      <c r="U108" s="115" t="b">
        <f t="shared" si="42"/>
        <v>1</v>
      </c>
      <c r="V108" s="115"/>
      <c r="W108" s="117"/>
      <c r="X108" s="118"/>
      <c r="Y108" s="119">
        <v>2302</v>
      </c>
      <c r="Z108" s="120"/>
      <c r="AA108" s="120"/>
      <c r="AB108" s="120"/>
      <c r="AC108" s="120"/>
      <c r="AD108" s="121"/>
      <c r="AE108" s="122"/>
      <c r="AF108" s="117"/>
      <c r="AG108" s="118"/>
      <c r="AH108" s="119">
        <v>1149</v>
      </c>
      <c r="AI108" s="120"/>
      <c r="AJ108" s="120"/>
      <c r="AK108" s="120"/>
      <c r="AL108" s="123"/>
      <c r="AM108" s="123"/>
      <c r="AN108" s="123"/>
      <c r="AO108" s="123"/>
      <c r="AP108" s="124"/>
      <c r="AQ108" s="120"/>
      <c r="AR108" s="124"/>
      <c r="AS108" s="123"/>
      <c r="AT108" s="121"/>
      <c r="AU108" s="126"/>
      <c r="AV108" s="117"/>
      <c r="AW108" s="349"/>
      <c r="AX108" s="118"/>
      <c r="AY108" s="120"/>
      <c r="AZ108" s="120"/>
      <c r="BA108" s="120"/>
      <c r="BB108" s="120"/>
      <c r="BC108" s="123"/>
      <c r="BD108" s="120"/>
      <c r="BE108" s="121"/>
      <c r="BF108" s="126"/>
      <c r="BG108" s="297" t="str">
        <f t="shared" si="30"/>
        <v/>
      </c>
      <c r="BH108" s="298" t="str">
        <f t="shared" si="31"/>
        <v/>
      </c>
      <c r="BI108" s="127"/>
      <c r="BJ108" s="127"/>
      <c r="BK108" s="128"/>
      <c r="BL108" s="120" t="str">
        <f t="shared" si="32"/>
        <v/>
      </c>
      <c r="BM108" s="120" t="str">
        <f t="shared" si="33"/>
        <v/>
      </c>
      <c r="BN108" s="120" t="str">
        <f t="shared" si="34"/>
        <v/>
      </c>
      <c r="BO108" s="129" t="str">
        <f t="shared" si="36"/>
        <v>||||</v>
      </c>
      <c r="BP108" s="120" t="str">
        <f t="shared" si="35"/>
        <v>Not Started</v>
      </c>
      <c r="BQ108" s="129">
        <f>VLOOKUP(A108,'PR Matrix'!A:B,2,FALSE)</f>
        <v>0</v>
      </c>
    </row>
    <row r="109" spans="1:69" s="130" customFormat="1" hidden="1" x14ac:dyDescent="0.2">
      <c r="A109" s="111" t="s">
        <v>442</v>
      </c>
      <c r="B109" s="96" t="s">
        <v>1675</v>
      </c>
      <c r="C109" s="96" t="s">
        <v>1677</v>
      </c>
      <c r="D109" s="292"/>
      <c r="E109" s="317"/>
      <c r="F109" s="326"/>
      <c r="G109" s="113" t="s">
        <v>1986</v>
      </c>
      <c r="H109" s="114" t="str">
        <f>IF(AND(D109="",VLOOKUP(A109,'PR Matrix'!A:B,2,FALSE)=""),"N","Y")</f>
        <v>N</v>
      </c>
      <c r="I109" s="115"/>
      <c r="J109" s="115"/>
      <c r="K109" s="114"/>
      <c r="L109" s="115"/>
      <c r="M109" s="93"/>
      <c r="N109" s="93"/>
      <c r="O109" s="93"/>
      <c r="P109" s="93"/>
      <c r="Q109" s="93"/>
      <c r="R109" s="116"/>
      <c r="S109" s="115" t="b">
        <f t="shared" si="40"/>
        <v>1</v>
      </c>
      <c r="T109" s="115" t="b">
        <f t="shared" si="41"/>
        <v>1</v>
      </c>
      <c r="U109" s="115" t="b">
        <f t="shared" si="42"/>
        <v>1</v>
      </c>
      <c r="V109" s="115"/>
      <c r="W109" s="117"/>
      <c r="X109" s="118"/>
      <c r="Y109" s="119">
        <v>2302</v>
      </c>
      <c r="Z109" s="120"/>
      <c r="AA109" s="120"/>
      <c r="AB109" s="120"/>
      <c r="AC109" s="120"/>
      <c r="AD109" s="121"/>
      <c r="AE109" s="122"/>
      <c r="AF109" s="117"/>
      <c r="AG109" s="118"/>
      <c r="AH109" s="119">
        <v>1149</v>
      </c>
      <c r="AI109" s="120"/>
      <c r="AJ109" s="120"/>
      <c r="AK109" s="120"/>
      <c r="AL109" s="123"/>
      <c r="AM109" s="123"/>
      <c r="AN109" s="123"/>
      <c r="AO109" s="123"/>
      <c r="AP109" s="124"/>
      <c r="AQ109" s="120"/>
      <c r="AR109" s="124"/>
      <c r="AS109" s="123"/>
      <c r="AT109" s="121"/>
      <c r="AU109" s="126"/>
      <c r="AV109" s="117"/>
      <c r="AW109" s="349"/>
      <c r="AX109" s="118"/>
      <c r="AY109" s="120"/>
      <c r="AZ109" s="120"/>
      <c r="BA109" s="120"/>
      <c r="BB109" s="120"/>
      <c r="BC109" s="123"/>
      <c r="BD109" s="120"/>
      <c r="BE109" s="121"/>
      <c r="BF109" s="126"/>
      <c r="BG109" s="297" t="str">
        <f t="shared" si="30"/>
        <v/>
      </c>
      <c r="BH109" s="298" t="str">
        <f t="shared" si="31"/>
        <v/>
      </c>
      <c r="BI109" s="127"/>
      <c r="BJ109" s="127"/>
      <c r="BK109" s="128"/>
      <c r="BL109" s="120" t="str">
        <f t="shared" si="32"/>
        <v/>
      </c>
      <c r="BM109" s="120" t="str">
        <f t="shared" si="33"/>
        <v/>
      </c>
      <c r="BN109" s="120" t="str">
        <f t="shared" si="34"/>
        <v/>
      </c>
      <c r="BO109" s="129" t="str">
        <f t="shared" si="36"/>
        <v>||||</v>
      </c>
      <c r="BP109" s="120" t="str">
        <f t="shared" si="35"/>
        <v>Not Started</v>
      </c>
      <c r="BQ109" s="129">
        <f>VLOOKUP(A109,'PR Matrix'!A:B,2,FALSE)</f>
        <v>0</v>
      </c>
    </row>
    <row r="110" spans="1:69" s="130" customFormat="1" hidden="1" x14ac:dyDescent="0.2">
      <c r="A110" s="111" t="s">
        <v>201</v>
      </c>
      <c r="B110" s="96" t="s">
        <v>1675</v>
      </c>
      <c r="C110" s="96" t="s">
        <v>1677</v>
      </c>
      <c r="D110" s="76"/>
      <c r="E110" s="303"/>
      <c r="F110" s="306"/>
      <c r="G110" s="113" t="s">
        <v>1986</v>
      </c>
      <c r="H110" s="114" t="str">
        <f>IF(AND(D110="",VLOOKUP(A110,'PR Matrix'!A:B,2,FALSE)=""),"N","Y")</f>
        <v>N</v>
      </c>
      <c r="I110" s="115"/>
      <c r="J110" s="115"/>
      <c r="K110" s="114"/>
      <c r="L110" s="115"/>
      <c r="M110" s="93"/>
      <c r="N110" s="93"/>
      <c r="O110" s="93"/>
      <c r="P110" s="93"/>
      <c r="Q110" s="93"/>
      <c r="R110" s="116"/>
      <c r="S110" s="115" t="b">
        <f t="shared" si="40"/>
        <v>1</v>
      </c>
      <c r="T110" s="115" t="b">
        <f t="shared" si="41"/>
        <v>1</v>
      </c>
      <c r="U110" s="115" t="b">
        <f t="shared" si="42"/>
        <v>1</v>
      </c>
      <c r="V110" s="133"/>
      <c r="W110" s="117"/>
      <c r="X110" s="118"/>
      <c r="Y110" s="119">
        <v>2357</v>
      </c>
      <c r="Z110" s="120"/>
      <c r="AA110" s="120"/>
      <c r="AB110" s="120"/>
      <c r="AC110" s="120"/>
      <c r="AD110" s="121"/>
      <c r="AE110" s="122"/>
      <c r="AF110" s="117"/>
      <c r="AG110" s="118"/>
      <c r="AH110" s="119">
        <v>1150</v>
      </c>
      <c r="AI110" s="120"/>
      <c r="AJ110" s="120"/>
      <c r="AK110" s="120"/>
      <c r="AL110" s="123"/>
      <c r="AM110" s="123"/>
      <c r="AN110" s="123"/>
      <c r="AO110" s="123"/>
      <c r="AP110" s="124"/>
      <c r="AQ110" s="120"/>
      <c r="AR110" s="124"/>
      <c r="AS110" s="123"/>
      <c r="AT110" s="121"/>
      <c r="AU110" s="126"/>
      <c r="AV110" s="117"/>
      <c r="AW110" s="349"/>
      <c r="AX110" s="118"/>
      <c r="AY110" s="120"/>
      <c r="AZ110" s="120"/>
      <c r="BA110" s="120"/>
      <c r="BB110" s="120"/>
      <c r="BC110" s="123"/>
      <c r="BD110" s="120"/>
      <c r="BE110" s="121"/>
      <c r="BF110" s="126"/>
      <c r="BG110" s="297" t="str">
        <f t="shared" si="30"/>
        <v/>
      </c>
      <c r="BH110" s="298" t="str">
        <f t="shared" si="31"/>
        <v/>
      </c>
      <c r="BI110" s="127"/>
      <c r="BJ110" s="127"/>
      <c r="BK110" s="128"/>
      <c r="BL110" s="120" t="str">
        <f t="shared" si="32"/>
        <v/>
      </c>
      <c r="BM110" s="120" t="str">
        <f t="shared" si="33"/>
        <v/>
      </c>
      <c r="BN110" s="120" t="str">
        <f t="shared" si="34"/>
        <v/>
      </c>
      <c r="BO110" s="129" t="str">
        <f t="shared" si="36"/>
        <v>||||</v>
      </c>
      <c r="BP110" s="120" t="str">
        <f t="shared" si="35"/>
        <v>Not Started</v>
      </c>
      <c r="BQ110" s="129">
        <f>VLOOKUP(A110,'PR Matrix'!A:B,2,FALSE)</f>
        <v>0</v>
      </c>
    </row>
    <row r="111" spans="1:69" s="130" customFormat="1" hidden="1" x14ac:dyDescent="0.2">
      <c r="A111" s="111" t="s">
        <v>1058</v>
      </c>
      <c r="B111" s="96" t="s">
        <v>1675</v>
      </c>
      <c r="C111" s="96" t="s">
        <v>1677</v>
      </c>
      <c r="D111" s="294"/>
      <c r="E111" s="306"/>
      <c r="F111" s="306"/>
      <c r="G111" s="113" t="s">
        <v>1986</v>
      </c>
      <c r="H111" s="114" t="str">
        <f>IF(AND(D111="",VLOOKUP(A111,'PR Matrix'!A:B,2,FALSE)=""),"N","Y")</f>
        <v>N</v>
      </c>
      <c r="I111" s="115"/>
      <c r="J111" s="115"/>
      <c r="K111" s="114"/>
      <c r="L111" s="115"/>
      <c r="M111" s="93"/>
      <c r="N111" s="93"/>
      <c r="O111" s="93"/>
      <c r="P111" s="93"/>
      <c r="Q111" s="93"/>
      <c r="R111" s="116"/>
      <c r="S111" s="115" t="b">
        <f t="shared" si="40"/>
        <v>1</v>
      </c>
      <c r="T111" s="115" t="b">
        <f t="shared" si="41"/>
        <v>1</v>
      </c>
      <c r="U111" s="115" t="b">
        <f t="shared" si="42"/>
        <v>1</v>
      </c>
      <c r="V111" s="133"/>
      <c r="W111" s="117"/>
      <c r="X111" s="118"/>
      <c r="Y111" s="119"/>
      <c r="Z111" s="120"/>
      <c r="AA111" s="120"/>
      <c r="AB111" s="120"/>
      <c r="AC111" s="120"/>
      <c r="AD111" s="121"/>
      <c r="AE111" s="122"/>
      <c r="AF111" s="117"/>
      <c r="AG111" s="118"/>
      <c r="AH111" s="119">
        <v>1151</v>
      </c>
      <c r="AI111" s="120"/>
      <c r="AJ111" s="120"/>
      <c r="AK111" s="120"/>
      <c r="AL111" s="123"/>
      <c r="AM111" s="123"/>
      <c r="AN111" s="123"/>
      <c r="AO111" s="123"/>
      <c r="AP111" s="124"/>
      <c r="AQ111" s="120"/>
      <c r="AR111" s="124"/>
      <c r="AS111" s="123"/>
      <c r="AT111" s="121"/>
      <c r="AU111" s="126"/>
      <c r="AV111" s="117"/>
      <c r="AW111" s="349"/>
      <c r="AX111" s="118"/>
      <c r="AY111" s="120"/>
      <c r="AZ111" s="120"/>
      <c r="BA111" s="120"/>
      <c r="BB111" s="120"/>
      <c r="BC111" s="123"/>
      <c r="BD111" s="120"/>
      <c r="BE111" s="121"/>
      <c r="BF111" s="126"/>
      <c r="BG111" s="297" t="str">
        <f t="shared" si="30"/>
        <v/>
      </c>
      <c r="BH111" s="298" t="str">
        <f t="shared" si="31"/>
        <v/>
      </c>
      <c r="BI111" s="127"/>
      <c r="BJ111" s="127"/>
      <c r="BK111" s="128"/>
      <c r="BL111" s="120" t="str">
        <f t="shared" si="32"/>
        <v/>
      </c>
      <c r="BM111" s="120" t="str">
        <f t="shared" si="33"/>
        <v/>
      </c>
      <c r="BN111" s="120" t="str">
        <f t="shared" si="34"/>
        <v/>
      </c>
      <c r="BO111" s="129" t="str">
        <f t="shared" si="36"/>
        <v>||||</v>
      </c>
      <c r="BP111" s="120" t="str">
        <f t="shared" si="35"/>
        <v>Not Started</v>
      </c>
      <c r="BQ111" s="129">
        <f>VLOOKUP(A111,'PR Matrix'!A:B,2,FALSE)</f>
        <v>0</v>
      </c>
    </row>
    <row r="112" spans="1:69" s="130" customFormat="1" hidden="1" x14ac:dyDescent="0.2">
      <c r="A112" s="111" t="s">
        <v>1731</v>
      </c>
      <c r="B112" s="96" t="s">
        <v>1675</v>
      </c>
      <c r="C112" s="96" t="s">
        <v>1677</v>
      </c>
      <c r="D112" s="76"/>
      <c r="E112" s="301"/>
      <c r="F112" s="306"/>
      <c r="G112" s="113" t="s">
        <v>1986</v>
      </c>
      <c r="H112" s="114" t="str">
        <f>IF(AND(D112="",VLOOKUP(A112,'PR Matrix'!A:B,2,FALSE)=""),"N","Y")</f>
        <v>N</v>
      </c>
      <c r="I112" s="115"/>
      <c r="J112" s="115"/>
      <c r="K112" s="114"/>
      <c r="L112" s="115"/>
      <c r="M112" s="93"/>
      <c r="N112" s="93"/>
      <c r="O112" s="93"/>
      <c r="P112" s="93"/>
      <c r="Q112" s="93"/>
      <c r="R112" s="116"/>
      <c r="S112" s="115" t="b">
        <f t="shared" si="40"/>
        <v>1</v>
      </c>
      <c r="T112" s="115" t="b">
        <f t="shared" si="41"/>
        <v>1</v>
      </c>
      <c r="U112" s="115" t="b">
        <f t="shared" si="42"/>
        <v>1</v>
      </c>
      <c r="V112" s="133"/>
      <c r="W112" s="117"/>
      <c r="X112" s="118"/>
      <c r="Y112" s="119">
        <v>2597</v>
      </c>
      <c r="Z112" s="120"/>
      <c r="AA112" s="120"/>
      <c r="AB112" s="120"/>
      <c r="AC112" s="120"/>
      <c r="AD112" s="121"/>
      <c r="AE112" s="122"/>
      <c r="AF112" s="117"/>
      <c r="AG112" s="118"/>
      <c r="AH112" s="119">
        <v>2006</v>
      </c>
      <c r="AI112" s="120"/>
      <c r="AJ112" s="120"/>
      <c r="AK112" s="120"/>
      <c r="AL112" s="123"/>
      <c r="AM112" s="123"/>
      <c r="AN112" s="123"/>
      <c r="AO112" s="123"/>
      <c r="AP112" s="124"/>
      <c r="AQ112" s="120"/>
      <c r="AR112" s="124"/>
      <c r="AS112" s="123"/>
      <c r="AT112" s="121"/>
      <c r="AU112" s="126"/>
      <c r="AV112" s="117"/>
      <c r="AW112" s="349"/>
      <c r="AX112" s="118"/>
      <c r="AY112" s="120"/>
      <c r="AZ112" s="120"/>
      <c r="BA112" s="120"/>
      <c r="BB112" s="120"/>
      <c r="BC112" s="123"/>
      <c r="BD112" s="120"/>
      <c r="BE112" s="121"/>
      <c r="BF112" s="126"/>
      <c r="BG112" s="297" t="str">
        <f t="shared" si="30"/>
        <v/>
      </c>
      <c r="BH112" s="298" t="str">
        <f t="shared" si="31"/>
        <v/>
      </c>
      <c r="BI112" s="127"/>
      <c r="BJ112" s="127"/>
      <c r="BK112" s="128"/>
      <c r="BL112" s="120" t="str">
        <f t="shared" si="32"/>
        <v/>
      </c>
      <c r="BM112" s="120" t="str">
        <f t="shared" si="33"/>
        <v/>
      </c>
      <c r="BN112" s="120" t="str">
        <f t="shared" si="34"/>
        <v/>
      </c>
      <c r="BO112" s="129" t="str">
        <f t="shared" si="36"/>
        <v>||||</v>
      </c>
      <c r="BP112" s="120" t="str">
        <f t="shared" si="35"/>
        <v>Not Started</v>
      </c>
      <c r="BQ112" s="129">
        <f>VLOOKUP(A112,'PR Matrix'!A:B,2,FALSE)</f>
        <v>0</v>
      </c>
    </row>
    <row r="113" spans="1:69" s="130" customFormat="1" hidden="1" x14ac:dyDescent="0.2">
      <c r="A113" s="111" t="s">
        <v>1732</v>
      </c>
      <c r="B113" s="96" t="s">
        <v>1675</v>
      </c>
      <c r="C113" s="96" t="s">
        <v>1677</v>
      </c>
      <c r="D113" s="76"/>
      <c r="E113" s="301"/>
      <c r="F113" s="306"/>
      <c r="G113" s="113" t="s">
        <v>1986</v>
      </c>
      <c r="H113" s="114" t="str">
        <f>IF(AND(D113="",VLOOKUP(A113,'PR Matrix'!A:B,2,FALSE)=""),"N","Y")</f>
        <v>N</v>
      </c>
      <c r="I113" s="115"/>
      <c r="J113" s="115"/>
      <c r="K113" s="114"/>
      <c r="L113" s="115"/>
      <c r="M113" s="93"/>
      <c r="N113" s="93"/>
      <c r="O113" s="93"/>
      <c r="P113" s="93"/>
      <c r="Q113" s="93"/>
      <c r="R113" s="116"/>
      <c r="S113" s="115" t="b">
        <f t="shared" si="40"/>
        <v>1</v>
      </c>
      <c r="T113" s="115" t="b">
        <f t="shared" si="41"/>
        <v>1</v>
      </c>
      <c r="U113" s="115" t="b">
        <f t="shared" si="42"/>
        <v>1</v>
      </c>
      <c r="V113" s="115"/>
      <c r="W113" s="117"/>
      <c r="X113" s="118"/>
      <c r="Y113" s="119"/>
      <c r="Z113" s="120"/>
      <c r="AA113" s="120"/>
      <c r="AB113" s="120"/>
      <c r="AC113" s="120"/>
      <c r="AD113" s="121"/>
      <c r="AE113" s="122"/>
      <c r="AF113" s="117"/>
      <c r="AG113" s="118"/>
      <c r="AH113" s="119">
        <v>184</v>
      </c>
      <c r="AI113" s="120"/>
      <c r="AJ113" s="120"/>
      <c r="AK113" s="120"/>
      <c r="AL113" s="123"/>
      <c r="AM113" s="123"/>
      <c r="AN113" s="123"/>
      <c r="AO113" s="123"/>
      <c r="AP113" s="124"/>
      <c r="AQ113" s="120"/>
      <c r="AR113" s="124"/>
      <c r="AS113" s="123"/>
      <c r="AT113" s="121"/>
      <c r="AU113" s="126"/>
      <c r="AV113" s="117"/>
      <c r="AW113" s="349"/>
      <c r="AX113" s="118"/>
      <c r="AY113" s="120"/>
      <c r="AZ113" s="120"/>
      <c r="BA113" s="120"/>
      <c r="BB113" s="120"/>
      <c r="BC113" s="123"/>
      <c r="BD113" s="120"/>
      <c r="BE113" s="121"/>
      <c r="BF113" s="126"/>
      <c r="BG113" s="297" t="str">
        <f t="shared" si="30"/>
        <v/>
      </c>
      <c r="BH113" s="298" t="str">
        <f t="shared" si="31"/>
        <v/>
      </c>
      <c r="BI113" s="127"/>
      <c r="BJ113" s="127"/>
      <c r="BK113" s="128"/>
      <c r="BL113" s="120" t="str">
        <f t="shared" si="32"/>
        <v/>
      </c>
      <c r="BM113" s="120" t="str">
        <f t="shared" si="33"/>
        <v/>
      </c>
      <c r="BN113" s="120" t="str">
        <f t="shared" si="34"/>
        <v/>
      </c>
      <c r="BO113" s="129" t="str">
        <f t="shared" si="36"/>
        <v>||||</v>
      </c>
      <c r="BP113" s="120" t="str">
        <f t="shared" si="35"/>
        <v>Not Started</v>
      </c>
      <c r="BQ113" s="129">
        <f>VLOOKUP(A113,'PR Matrix'!A:B,2,FALSE)</f>
        <v>0</v>
      </c>
    </row>
    <row r="114" spans="1:69" s="130" customFormat="1" hidden="1" x14ac:dyDescent="0.2">
      <c r="A114" s="111" t="s">
        <v>203</v>
      </c>
      <c r="B114" s="96" t="s">
        <v>1675</v>
      </c>
      <c r="C114" s="96" t="s">
        <v>1677</v>
      </c>
      <c r="D114" s="76"/>
      <c r="E114" s="306"/>
      <c r="F114" s="306"/>
      <c r="G114" s="113" t="s">
        <v>1986</v>
      </c>
      <c r="H114" s="114" t="str">
        <f>IF(AND(D114="",VLOOKUP(A114,'PR Matrix'!A:B,2,FALSE)=""),"N","Y")</f>
        <v>N</v>
      </c>
      <c r="I114" s="115"/>
      <c r="J114" s="115"/>
      <c r="K114" s="114"/>
      <c r="L114" s="115"/>
      <c r="M114" s="93"/>
      <c r="N114" s="93"/>
      <c r="O114" s="93"/>
      <c r="P114" s="93"/>
      <c r="Q114" s="93"/>
      <c r="R114" s="116"/>
      <c r="S114" s="115" t="b">
        <f t="shared" si="40"/>
        <v>1</v>
      </c>
      <c r="T114" s="115" t="b">
        <f t="shared" si="41"/>
        <v>1</v>
      </c>
      <c r="U114" s="115" t="b">
        <f t="shared" si="42"/>
        <v>1</v>
      </c>
      <c r="V114" s="133"/>
      <c r="W114" s="117"/>
      <c r="X114" s="118"/>
      <c r="Y114" s="119"/>
      <c r="Z114" s="120"/>
      <c r="AA114" s="120"/>
      <c r="AB114" s="120"/>
      <c r="AC114" s="120"/>
      <c r="AD114" s="121"/>
      <c r="AE114" s="122"/>
      <c r="AF114" s="117"/>
      <c r="AG114" s="118"/>
      <c r="AH114" s="119">
        <v>1155</v>
      </c>
      <c r="AI114" s="120"/>
      <c r="AJ114" s="120"/>
      <c r="AK114" s="120"/>
      <c r="AL114" s="123"/>
      <c r="AM114" s="123"/>
      <c r="AN114" s="123"/>
      <c r="AO114" s="123"/>
      <c r="AP114" s="124"/>
      <c r="AQ114" s="120"/>
      <c r="AR114" s="124"/>
      <c r="AS114" s="123"/>
      <c r="AT114" s="121"/>
      <c r="AU114" s="126"/>
      <c r="AV114" s="117"/>
      <c r="AW114" s="349"/>
      <c r="AX114" s="118"/>
      <c r="AY114" s="120"/>
      <c r="AZ114" s="120"/>
      <c r="BA114" s="120"/>
      <c r="BB114" s="120"/>
      <c r="BC114" s="123"/>
      <c r="BD114" s="120"/>
      <c r="BE114" s="121"/>
      <c r="BF114" s="126"/>
      <c r="BG114" s="297" t="str">
        <f t="shared" si="30"/>
        <v/>
      </c>
      <c r="BH114" s="298" t="str">
        <f t="shared" si="31"/>
        <v/>
      </c>
      <c r="BI114" s="127"/>
      <c r="BJ114" s="127"/>
      <c r="BK114" s="128"/>
      <c r="BL114" s="120" t="str">
        <f t="shared" si="32"/>
        <v/>
      </c>
      <c r="BM114" s="120" t="str">
        <f t="shared" si="33"/>
        <v/>
      </c>
      <c r="BN114" s="120" t="str">
        <f t="shared" si="34"/>
        <v/>
      </c>
      <c r="BO114" s="129" t="str">
        <f t="shared" si="36"/>
        <v>||||</v>
      </c>
      <c r="BP114" s="120" t="str">
        <f t="shared" si="35"/>
        <v>Not Started</v>
      </c>
      <c r="BQ114" s="129">
        <f>VLOOKUP(A114,'PR Matrix'!A:B,2,FALSE)</f>
        <v>0</v>
      </c>
    </row>
    <row r="115" spans="1:69" s="130" customFormat="1" hidden="1" x14ac:dyDescent="0.2">
      <c r="A115" s="111" t="s">
        <v>556</v>
      </c>
      <c r="B115" s="96" t="s">
        <v>1675</v>
      </c>
      <c r="C115" s="96" t="s">
        <v>1675</v>
      </c>
      <c r="D115" s="76"/>
      <c r="E115" s="301"/>
      <c r="F115" s="306"/>
      <c r="G115" s="113" t="s">
        <v>1986</v>
      </c>
      <c r="H115" s="114" t="str">
        <f>IF(AND(D115="",VLOOKUP(A115,'PR Matrix'!A:B,2,FALSE)=""),"N","Y")</f>
        <v>N</v>
      </c>
      <c r="I115" s="115"/>
      <c r="J115" s="115"/>
      <c r="K115" s="114"/>
      <c r="L115" s="115"/>
      <c r="M115" s="93"/>
      <c r="N115" s="93"/>
      <c r="O115" s="93"/>
      <c r="P115" s="93"/>
      <c r="Q115" s="93"/>
      <c r="R115" s="116"/>
      <c r="S115" s="115" t="b">
        <f t="shared" si="40"/>
        <v>1</v>
      </c>
      <c r="T115" s="115" t="b">
        <f t="shared" si="41"/>
        <v>1</v>
      </c>
      <c r="U115" s="115" t="b">
        <f t="shared" si="42"/>
        <v>1</v>
      </c>
      <c r="V115" s="133"/>
      <c r="W115" s="117"/>
      <c r="X115" s="118"/>
      <c r="Y115" s="119">
        <v>2595</v>
      </c>
      <c r="Z115" s="120"/>
      <c r="AA115" s="120"/>
      <c r="AB115" s="120"/>
      <c r="AC115" s="120"/>
      <c r="AD115" s="121"/>
      <c r="AE115" s="122"/>
      <c r="AF115" s="117"/>
      <c r="AG115" s="118"/>
      <c r="AH115" s="119">
        <v>2005</v>
      </c>
      <c r="AI115" s="120"/>
      <c r="AJ115" s="120"/>
      <c r="AK115" s="120"/>
      <c r="AL115" s="123"/>
      <c r="AM115" s="123"/>
      <c r="AN115" s="123"/>
      <c r="AO115" s="123"/>
      <c r="AP115" s="124"/>
      <c r="AQ115" s="120"/>
      <c r="AR115" s="124"/>
      <c r="AS115" s="123"/>
      <c r="AT115" s="121"/>
      <c r="AU115" s="126"/>
      <c r="AV115" s="117"/>
      <c r="AW115" s="349"/>
      <c r="AX115" s="118"/>
      <c r="AY115" s="120"/>
      <c r="AZ115" s="120"/>
      <c r="BA115" s="120"/>
      <c r="BB115" s="120"/>
      <c r="BC115" s="123"/>
      <c r="BD115" s="120"/>
      <c r="BE115" s="121"/>
      <c r="BF115" s="126"/>
      <c r="BG115" s="297" t="str">
        <f t="shared" si="30"/>
        <v/>
      </c>
      <c r="BH115" s="298" t="str">
        <f t="shared" si="31"/>
        <v/>
      </c>
      <c r="BI115" s="127"/>
      <c r="BJ115" s="127"/>
      <c r="BK115" s="128"/>
      <c r="BL115" s="120" t="str">
        <f t="shared" si="32"/>
        <v/>
      </c>
      <c r="BM115" s="120" t="str">
        <f t="shared" si="33"/>
        <v/>
      </c>
      <c r="BN115" s="120" t="str">
        <f t="shared" si="34"/>
        <v/>
      </c>
      <c r="BO115" s="129" t="str">
        <f t="shared" si="36"/>
        <v>||||</v>
      </c>
      <c r="BP115" s="120" t="str">
        <f t="shared" si="35"/>
        <v>Not Started</v>
      </c>
      <c r="BQ115" s="129">
        <f>VLOOKUP(A115,'PR Matrix'!A:B,2,FALSE)</f>
        <v>0</v>
      </c>
    </row>
    <row r="116" spans="1:69" s="130" customFormat="1" hidden="1" x14ac:dyDescent="0.2">
      <c r="A116" s="111" t="s">
        <v>1733</v>
      </c>
      <c r="B116" s="96" t="s">
        <v>1675</v>
      </c>
      <c r="C116" s="96" t="s">
        <v>1677</v>
      </c>
      <c r="D116" s="76"/>
      <c r="E116" s="301"/>
      <c r="F116" s="306"/>
      <c r="G116" s="113" t="s">
        <v>1986</v>
      </c>
      <c r="H116" s="114" t="str">
        <f>IF(AND(D116="",VLOOKUP(A116,'PR Matrix'!A:B,2,FALSE)=""),"N","Y")</f>
        <v>N</v>
      </c>
      <c r="I116" s="115"/>
      <c r="J116" s="115"/>
      <c r="K116" s="114"/>
      <c r="L116" s="115"/>
      <c r="M116" s="93"/>
      <c r="N116" s="93"/>
      <c r="O116" s="93"/>
      <c r="P116" s="93"/>
      <c r="Q116" s="93"/>
      <c r="R116" s="116"/>
      <c r="S116" s="115" t="b">
        <f t="shared" si="40"/>
        <v>1</v>
      </c>
      <c r="T116" s="115" t="b">
        <f t="shared" si="41"/>
        <v>1</v>
      </c>
      <c r="U116" s="115" t="b">
        <f t="shared" si="42"/>
        <v>1</v>
      </c>
      <c r="V116" s="133"/>
      <c r="W116" s="117"/>
      <c r="X116" s="118"/>
      <c r="Y116" s="119">
        <v>2596</v>
      </c>
      <c r="Z116" s="120"/>
      <c r="AA116" s="120"/>
      <c r="AB116" s="120"/>
      <c r="AC116" s="120"/>
      <c r="AD116" s="121"/>
      <c r="AE116" s="122"/>
      <c r="AF116" s="117"/>
      <c r="AG116" s="118"/>
      <c r="AH116" s="119">
        <v>2169</v>
      </c>
      <c r="AI116" s="120"/>
      <c r="AJ116" s="120"/>
      <c r="AK116" s="120"/>
      <c r="AL116" s="123"/>
      <c r="AM116" s="123"/>
      <c r="AN116" s="123"/>
      <c r="AO116" s="123"/>
      <c r="AP116" s="124"/>
      <c r="AQ116" s="120"/>
      <c r="AR116" s="124"/>
      <c r="AS116" s="123"/>
      <c r="AT116" s="121"/>
      <c r="AU116" s="126"/>
      <c r="AV116" s="117"/>
      <c r="AW116" s="349"/>
      <c r="AX116" s="118"/>
      <c r="AY116" s="120"/>
      <c r="AZ116" s="120"/>
      <c r="BA116" s="120"/>
      <c r="BB116" s="120"/>
      <c r="BC116" s="123"/>
      <c r="BD116" s="120"/>
      <c r="BE116" s="121"/>
      <c r="BF116" s="126"/>
      <c r="BG116" s="297" t="str">
        <f t="shared" si="30"/>
        <v/>
      </c>
      <c r="BH116" s="298" t="str">
        <f t="shared" si="31"/>
        <v/>
      </c>
      <c r="BI116" s="127"/>
      <c r="BJ116" s="127"/>
      <c r="BK116" s="128"/>
      <c r="BL116" s="120" t="str">
        <f t="shared" si="32"/>
        <v/>
      </c>
      <c r="BM116" s="120" t="str">
        <f t="shared" si="33"/>
        <v/>
      </c>
      <c r="BN116" s="120" t="str">
        <f t="shared" si="34"/>
        <v/>
      </c>
      <c r="BO116" s="129" t="str">
        <f t="shared" si="36"/>
        <v>||||</v>
      </c>
      <c r="BP116" s="120" t="str">
        <f t="shared" si="35"/>
        <v>Not Started</v>
      </c>
      <c r="BQ116" s="129">
        <f>VLOOKUP(A116,'PR Matrix'!A:B,2,FALSE)</f>
        <v>0</v>
      </c>
    </row>
    <row r="117" spans="1:69" s="130" customFormat="1" hidden="1" x14ac:dyDescent="0.2">
      <c r="A117" s="111" t="s">
        <v>1734</v>
      </c>
      <c r="B117" s="96" t="s">
        <v>1675</v>
      </c>
      <c r="C117" s="96" t="s">
        <v>1677</v>
      </c>
      <c r="D117" s="76"/>
      <c r="E117" s="306"/>
      <c r="F117" s="306"/>
      <c r="G117" s="113" t="s">
        <v>1986</v>
      </c>
      <c r="H117" s="114" t="str">
        <f>IF(AND(D117="",VLOOKUP(A117,'PR Matrix'!A:B,2,FALSE)=""),"N","Y")</f>
        <v>N</v>
      </c>
      <c r="I117" s="115"/>
      <c r="J117" s="115"/>
      <c r="K117" s="114"/>
      <c r="L117" s="115"/>
      <c r="M117" s="93"/>
      <c r="N117" s="93"/>
      <c r="O117" s="93"/>
      <c r="P117" s="93"/>
      <c r="Q117" s="93"/>
      <c r="R117" s="116"/>
      <c r="S117" s="115" t="b">
        <f t="shared" si="40"/>
        <v>1</v>
      </c>
      <c r="T117" s="115" t="b">
        <f t="shared" si="41"/>
        <v>1</v>
      </c>
      <c r="U117" s="115" t="b">
        <f t="shared" si="42"/>
        <v>1</v>
      </c>
      <c r="V117" s="115"/>
      <c r="W117" s="117"/>
      <c r="X117" s="118"/>
      <c r="Y117" s="119"/>
      <c r="Z117" s="120"/>
      <c r="AA117" s="120"/>
      <c r="AB117" s="120"/>
      <c r="AC117" s="120"/>
      <c r="AD117" s="121"/>
      <c r="AE117" s="122"/>
      <c r="AF117" s="117"/>
      <c r="AG117" s="118"/>
      <c r="AH117" s="119">
        <v>2007</v>
      </c>
      <c r="AI117" s="120"/>
      <c r="AJ117" s="120"/>
      <c r="AK117" s="120"/>
      <c r="AL117" s="123"/>
      <c r="AM117" s="123"/>
      <c r="AN117" s="123"/>
      <c r="AO117" s="123"/>
      <c r="AP117" s="124"/>
      <c r="AQ117" s="120"/>
      <c r="AR117" s="124"/>
      <c r="AS117" s="123"/>
      <c r="AT117" s="121"/>
      <c r="AU117" s="126"/>
      <c r="AV117" s="117"/>
      <c r="AW117" s="349"/>
      <c r="AX117" s="118"/>
      <c r="AY117" s="120"/>
      <c r="AZ117" s="120"/>
      <c r="BA117" s="120"/>
      <c r="BB117" s="120"/>
      <c r="BC117" s="123"/>
      <c r="BD117" s="120"/>
      <c r="BE117" s="121"/>
      <c r="BF117" s="126"/>
      <c r="BG117" s="297" t="str">
        <f t="shared" si="30"/>
        <v/>
      </c>
      <c r="BH117" s="298" t="str">
        <f t="shared" si="31"/>
        <v/>
      </c>
      <c r="BI117" s="127"/>
      <c r="BJ117" s="127"/>
      <c r="BK117" s="128"/>
      <c r="BL117" s="120" t="str">
        <f t="shared" si="32"/>
        <v/>
      </c>
      <c r="BM117" s="120" t="str">
        <f t="shared" si="33"/>
        <v/>
      </c>
      <c r="BN117" s="120" t="str">
        <f t="shared" si="34"/>
        <v/>
      </c>
      <c r="BO117" s="129" t="str">
        <f t="shared" si="36"/>
        <v>||||</v>
      </c>
      <c r="BP117" s="120" t="str">
        <f t="shared" si="35"/>
        <v>Not Started</v>
      </c>
      <c r="BQ117" s="129">
        <f>VLOOKUP(A117,'PR Matrix'!A:B,2,FALSE)</f>
        <v>0</v>
      </c>
    </row>
    <row r="118" spans="1:69" s="130" customFormat="1" hidden="1" x14ac:dyDescent="0.2">
      <c r="A118" s="111" t="s">
        <v>1044</v>
      </c>
      <c r="B118" s="96" t="s">
        <v>1675</v>
      </c>
      <c r="C118" s="96" t="s">
        <v>1677</v>
      </c>
      <c r="D118" s="76"/>
      <c r="E118" s="301"/>
      <c r="F118" s="306"/>
      <c r="G118" s="113" t="s">
        <v>1986</v>
      </c>
      <c r="H118" s="114" t="str">
        <f>IF(AND(D118="",VLOOKUP(A118,'PR Matrix'!A:B,2,FALSE)=""),"N","Y")</f>
        <v>N</v>
      </c>
      <c r="I118" s="115"/>
      <c r="J118" s="115"/>
      <c r="K118" s="114"/>
      <c r="L118" s="115"/>
      <c r="M118" s="93"/>
      <c r="N118" s="93"/>
      <c r="O118" s="93"/>
      <c r="P118" s="93"/>
      <c r="Q118" s="93"/>
      <c r="R118" s="116"/>
      <c r="S118" s="115" t="b">
        <f t="shared" si="40"/>
        <v>1</v>
      </c>
      <c r="T118" s="115" t="b">
        <f t="shared" si="41"/>
        <v>1</v>
      </c>
      <c r="U118" s="115" t="b">
        <f t="shared" si="42"/>
        <v>1</v>
      </c>
      <c r="V118" s="115"/>
      <c r="W118" s="117"/>
      <c r="X118" s="118"/>
      <c r="Y118" s="119"/>
      <c r="Z118" s="120"/>
      <c r="AA118" s="120"/>
      <c r="AB118" s="120"/>
      <c r="AC118" s="120"/>
      <c r="AD118" s="121"/>
      <c r="AE118" s="122"/>
      <c r="AF118" s="117"/>
      <c r="AG118" s="118"/>
      <c r="AH118" s="119">
        <v>1152</v>
      </c>
      <c r="AI118" s="120"/>
      <c r="AJ118" s="120"/>
      <c r="AK118" s="120"/>
      <c r="AL118" s="123"/>
      <c r="AM118" s="123"/>
      <c r="AN118" s="123"/>
      <c r="AO118" s="123"/>
      <c r="AP118" s="124"/>
      <c r="AQ118" s="120"/>
      <c r="AR118" s="124"/>
      <c r="AS118" s="123"/>
      <c r="AT118" s="121"/>
      <c r="AU118" s="126"/>
      <c r="AV118" s="117"/>
      <c r="AW118" s="349"/>
      <c r="AX118" s="118"/>
      <c r="AY118" s="120"/>
      <c r="AZ118" s="120"/>
      <c r="BA118" s="120"/>
      <c r="BB118" s="120"/>
      <c r="BC118" s="123"/>
      <c r="BD118" s="120"/>
      <c r="BE118" s="121"/>
      <c r="BF118" s="126"/>
      <c r="BG118" s="297" t="str">
        <f t="shared" si="30"/>
        <v/>
      </c>
      <c r="BH118" s="298" t="str">
        <f t="shared" si="31"/>
        <v/>
      </c>
      <c r="BI118" s="127"/>
      <c r="BJ118" s="127"/>
      <c r="BK118" s="128"/>
      <c r="BL118" s="120" t="str">
        <f t="shared" si="32"/>
        <v/>
      </c>
      <c r="BM118" s="120" t="str">
        <f t="shared" si="33"/>
        <v/>
      </c>
      <c r="BN118" s="120" t="str">
        <f t="shared" si="34"/>
        <v/>
      </c>
      <c r="BO118" s="129" t="str">
        <f t="shared" si="36"/>
        <v>||||</v>
      </c>
      <c r="BP118" s="120" t="str">
        <f t="shared" si="35"/>
        <v>Not Started</v>
      </c>
      <c r="BQ118" s="129">
        <f>VLOOKUP(A118,'PR Matrix'!A:B,2,FALSE)</f>
        <v>0</v>
      </c>
    </row>
    <row r="119" spans="1:69" s="130" customFormat="1" hidden="1" x14ac:dyDescent="0.2">
      <c r="A119" s="111" t="s">
        <v>1735</v>
      </c>
      <c r="B119" s="96" t="s">
        <v>1675</v>
      </c>
      <c r="C119" s="96" t="s">
        <v>1677</v>
      </c>
      <c r="D119" s="76"/>
      <c r="E119" s="301"/>
      <c r="F119" s="306"/>
      <c r="G119" s="113" t="s">
        <v>1986</v>
      </c>
      <c r="H119" s="114" t="str">
        <f>IF(AND(D119="",VLOOKUP(A119,'PR Matrix'!A:B,2,FALSE)=""),"N","Y")</f>
        <v>N</v>
      </c>
      <c r="I119" s="115"/>
      <c r="J119" s="115"/>
      <c r="K119" s="114"/>
      <c r="L119" s="115"/>
      <c r="M119" s="93"/>
      <c r="N119" s="93"/>
      <c r="O119" s="93"/>
      <c r="P119" s="93"/>
      <c r="Q119" s="93"/>
      <c r="R119" s="116"/>
      <c r="S119" s="115" t="b">
        <f t="shared" si="40"/>
        <v>1</v>
      </c>
      <c r="T119" s="115" t="b">
        <f t="shared" si="41"/>
        <v>1</v>
      </c>
      <c r="U119" s="115" t="b">
        <f t="shared" si="42"/>
        <v>1</v>
      </c>
      <c r="V119" s="115"/>
      <c r="W119" s="117"/>
      <c r="X119" s="118"/>
      <c r="Y119" s="119"/>
      <c r="Z119" s="120"/>
      <c r="AA119" s="120"/>
      <c r="AB119" s="120"/>
      <c r="AC119" s="120"/>
      <c r="AD119" s="121"/>
      <c r="AE119" s="122"/>
      <c r="AF119" s="117"/>
      <c r="AG119" s="118"/>
      <c r="AH119" s="119">
        <v>1152</v>
      </c>
      <c r="AI119" s="120"/>
      <c r="AJ119" s="120"/>
      <c r="AK119" s="120"/>
      <c r="AL119" s="123"/>
      <c r="AM119" s="123"/>
      <c r="AN119" s="123"/>
      <c r="AO119" s="123"/>
      <c r="AP119" s="124"/>
      <c r="AQ119" s="120"/>
      <c r="AR119" s="124"/>
      <c r="AS119" s="123"/>
      <c r="AT119" s="121"/>
      <c r="AU119" s="126"/>
      <c r="AV119" s="117"/>
      <c r="AW119" s="349"/>
      <c r="AX119" s="118"/>
      <c r="AY119" s="120"/>
      <c r="AZ119" s="120"/>
      <c r="BA119" s="120"/>
      <c r="BB119" s="120"/>
      <c r="BC119" s="123"/>
      <c r="BD119" s="120"/>
      <c r="BE119" s="121"/>
      <c r="BF119" s="126"/>
      <c r="BG119" s="297" t="str">
        <f t="shared" si="30"/>
        <v/>
      </c>
      <c r="BH119" s="298" t="str">
        <f t="shared" si="31"/>
        <v/>
      </c>
      <c r="BI119" s="127"/>
      <c r="BJ119" s="127"/>
      <c r="BK119" s="128"/>
      <c r="BL119" s="120" t="str">
        <f t="shared" si="32"/>
        <v/>
      </c>
      <c r="BM119" s="120" t="str">
        <f t="shared" si="33"/>
        <v/>
      </c>
      <c r="BN119" s="120" t="str">
        <f t="shared" si="34"/>
        <v/>
      </c>
      <c r="BO119" s="129" t="str">
        <f t="shared" si="36"/>
        <v>||||</v>
      </c>
      <c r="BP119" s="120" t="str">
        <f t="shared" si="35"/>
        <v>Not Started</v>
      </c>
      <c r="BQ119" s="129">
        <f>VLOOKUP(A119,'PR Matrix'!A:B,2,FALSE)</f>
        <v>0</v>
      </c>
    </row>
    <row r="120" spans="1:69" s="130" customFormat="1" hidden="1" x14ac:dyDescent="0.2">
      <c r="A120" s="111" t="s">
        <v>1736</v>
      </c>
      <c r="B120" s="96" t="s">
        <v>1675</v>
      </c>
      <c r="C120" s="96" t="s">
        <v>1677</v>
      </c>
      <c r="D120" s="76"/>
      <c r="E120" s="301"/>
      <c r="F120" s="306"/>
      <c r="G120" s="113" t="s">
        <v>1986</v>
      </c>
      <c r="H120" s="114" t="str">
        <f>IF(AND(D120="",VLOOKUP(A120,'PR Matrix'!A:B,2,FALSE)=""),"N","Y")</f>
        <v>N</v>
      </c>
      <c r="I120" s="115"/>
      <c r="J120" s="115"/>
      <c r="K120" s="114"/>
      <c r="L120" s="115"/>
      <c r="M120" s="93"/>
      <c r="N120" s="93"/>
      <c r="O120" s="93"/>
      <c r="P120" s="93"/>
      <c r="Q120" s="93"/>
      <c r="R120" s="116"/>
      <c r="S120" s="115" t="b">
        <f t="shared" si="40"/>
        <v>1</v>
      </c>
      <c r="T120" s="115" t="b">
        <f t="shared" si="41"/>
        <v>1</v>
      </c>
      <c r="U120" s="115" t="b">
        <f t="shared" si="42"/>
        <v>1</v>
      </c>
      <c r="V120" s="115"/>
      <c r="W120" s="117"/>
      <c r="X120" s="118"/>
      <c r="Y120" s="119"/>
      <c r="Z120" s="120"/>
      <c r="AA120" s="120"/>
      <c r="AB120" s="120"/>
      <c r="AC120" s="120"/>
      <c r="AD120" s="121"/>
      <c r="AE120" s="122"/>
      <c r="AF120" s="117"/>
      <c r="AG120" s="118"/>
      <c r="AH120" s="119">
        <v>1152</v>
      </c>
      <c r="AI120" s="120"/>
      <c r="AJ120" s="120"/>
      <c r="AK120" s="120"/>
      <c r="AL120" s="123"/>
      <c r="AM120" s="123"/>
      <c r="AN120" s="123"/>
      <c r="AO120" s="123"/>
      <c r="AP120" s="124"/>
      <c r="AQ120" s="120"/>
      <c r="AR120" s="124"/>
      <c r="AS120" s="123"/>
      <c r="AT120" s="121"/>
      <c r="AU120" s="126"/>
      <c r="AV120" s="117"/>
      <c r="AW120" s="349"/>
      <c r="AX120" s="118"/>
      <c r="AY120" s="120"/>
      <c r="AZ120" s="120"/>
      <c r="BA120" s="120"/>
      <c r="BB120" s="120"/>
      <c r="BC120" s="123"/>
      <c r="BD120" s="120"/>
      <c r="BE120" s="121"/>
      <c r="BF120" s="126"/>
      <c r="BG120" s="297" t="str">
        <f t="shared" si="30"/>
        <v/>
      </c>
      <c r="BH120" s="298" t="str">
        <f t="shared" si="31"/>
        <v/>
      </c>
      <c r="BI120" s="127"/>
      <c r="BJ120" s="127"/>
      <c r="BK120" s="128"/>
      <c r="BL120" s="120" t="str">
        <f t="shared" si="32"/>
        <v/>
      </c>
      <c r="BM120" s="120" t="str">
        <f t="shared" si="33"/>
        <v/>
      </c>
      <c r="BN120" s="120" t="str">
        <f t="shared" si="34"/>
        <v/>
      </c>
      <c r="BO120" s="129" t="str">
        <f t="shared" si="36"/>
        <v>||||</v>
      </c>
      <c r="BP120" s="120" t="str">
        <f t="shared" si="35"/>
        <v>Not Started</v>
      </c>
      <c r="BQ120" s="129">
        <f>VLOOKUP(A120,'PR Matrix'!A:B,2,FALSE)</f>
        <v>0</v>
      </c>
    </row>
    <row r="121" spans="1:69" s="130" customFormat="1" hidden="1" x14ac:dyDescent="0.2">
      <c r="A121" s="111" t="s">
        <v>1737</v>
      </c>
      <c r="B121" s="96" t="s">
        <v>1675</v>
      </c>
      <c r="C121" s="96" t="s">
        <v>1677</v>
      </c>
      <c r="D121" s="76"/>
      <c r="E121" s="301"/>
      <c r="F121" s="306"/>
      <c r="G121" s="113" t="s">
        <v>1986</v>
      </c>
      <c r="H121" s="114" t="str">
        <f>IF(AND(D121="",VLOOKUP(A121,'PR Matrix'!A:B,2,FALSE)=""),"N","Y")</f>
        <v>N</v>
      </c>
      <c r="I121" s="115"/>
      <c r="J121" s="115"/>
      <c r="K121" s="114"/>
      <c r="L121" s="115"/>
      <c r="M121" s="93"/>
      <c r="N121" s="93"/>
      <c r="O121" s="93"/>
      <c r="P121" s="93"/>
      <c r="Q121" s="93"/>
      <c r="R121" s="116"/>
      <c r="S121" s="115" t="b">
        <f t="shared" si="40"/>
        <v>1</v>
      </c>
      <c r="T121" s="115" t="b">
        <f t="shared" si="41"/>
        <v>1</v>
      </c>
      <c r="U121" s="115" t="b">
        <f t="shared" si="42"/>
        <v>1</v>
      </c>
      <c r="V121" s="115"/>
      <c r="W121" s="117"/>
      <c r="X121" s="118"/>
      <c r="Y121" s="119"/>
      <c r="Z121" s="120"/>
      <c r="AA121" s="120"/>
      <c r="AB121" s="120"/>
      <c r="AC121" s="120"/>
      <c r="AD121" s="121"/>
      <c r="AE121" s="122"/>
      <c r="AF121" s="117"/>
      <c r="AG121" s="118"/>
      <c r="AH121" s="119">
        <v>1152</v>
      </c>
      <c r="AI121" s="120"/>
      <c r="AJ121" s="120"/>
      <c r="AK121" s="120"/>
      <c r="AL121" s="123"/>
      <c r="AM121" s="123"/>
      <c r="AN121" s="123"/>
      <c r="AO121" s="123"/>
      <c r="AP121" s="124"/>
      <c r="AQ121" s="120"/>
      <c r="AR121" s="124"/>
      <c r="AS121" s="123"/>
      <c r="AT121" s="121"/>
      <c r="AU121" s="126"/>
      <c r="AV121" s="117"/>
      <c r="AW121" s="349"/>
      <c r="AX121" s="118"/>
      <c r="AY121" s="120"/>
      <c r="AZ121" s="120"/>
      <c r="BA121" s="120"/>
      <c r="BB121" s="120"/>
      <c r="BC121" s="123"/>
      <c r="BD121" s="120"/>
      <c r="BE121" s="121"/>
      <c r="BF121" s="126"/>
      <c r="BG121" s="297" t="str">
        <f t="shared" si="30"/>
        <v/>
      </c>
      <c r="BH121" s="298" t="str">
        <f t="shared" si="31"/>
        <v/>
      </c>
      <c r="BI121" s="127"/>
      <c r="BJ121" s="127"/>
      <c r="BK121" s="128"/>
      <c r="BL121" s="120" t="str">
        <f t="shared" si="32"/>
        <v/>
      </c>
      <c r="BM121" s="120" t="str">
        <f t="shared" si="33"/>
        <v/>
      </c>
      <c r="BN121" s="120" t="str">
        <f t="shared" si="34"/>
        <v/>
      </c>
      <c r="BO121" s="129" t="str">
        <f t="shared" si="36"/>
        <v>||||</v>
      </c>
      <c r="BP121" s="120" t="str">
        <f t="shared" si="35"/>
        <v>Not Started</v>
      </c>
      <c r="BQ121" s="129">
        <f>VLOOKUP(A121,'PR Matrix'!A:B,2,FALSE)</f>
        <v>0</v>
      </c>
    </row>
    <row r="122" spans="1:69" s="130" customFormat="1" hidden="1" x14ac:dyDescent="0.2">
      <c r="A122" s="111" t="s">
        <v>584</v>
      </c>
      <c r="B122" s="96" t="s">
        <v>1675</v>
      </c>
      <c r="C122" s="96" t="s">
        <v>1675</v>
      </c>
      <c r="D122" s="76"/>
      <c r="E122" s="301"/>
      <c r="F122" s="306"/>
      <c r="G122" s="113" t="s">
        <v>1986</v>
      </c>
      <c r="H122" s="114" t="str">
        <f>IF(AND(D122="",VLOOKUP(A122,'PR Matrix'!A:B,2,FALSE)=""),"N","Y")</f>
        <v>N</v>
      </c>
      <c r="I122" s="115"/>
      <c r="J122" s="115"/>
      <c r="K122" s="114"/>
      <c r="L122" s="115"/>
      <c r="M122" s="93"/>
      <c r="N122" s="93"/>
      <c r="O122" s="93"/>
      <c r="P122" s="93"/>
      <c r="Q122" s="93"/>
      <c r="R122" s="116"/>
      <c r="S122" s="115" t="b">
        <f t="shared" si="40"/>
        <v>1</v>
      </c>
      <c r="T122" s="115" t="b">
        <f t="shared" si="41"/>
        <v>1</v>
      </c>
      <c r="U122" s="115" t="b">
        <f t="shared" si="42"/>
        <v>1</v>
      </c>
      <c r="V122" s="115"/>
      <c r="W122" s="117"/>
      <c r="X122" s="118"/>
      <c r="Y122" s="119" t="s">
        <v>1678</v>
      </c>
      <c r="Z122" s="120"/>
      <c r="AA122" s="120"/>
      <c r="AB122" s="120"/>
      <c r="AC122" s="120"/>
      <c r="AD122" s="121"/>
      <c r="AE122" s="122"/>
      <c r="AF122" s="117"/>
      <c r="AG122" s="118"/>
      <c r="AH122" s="119" t="s">
        <v>1678</v>
      </c>
      <c r="AI122" s="120"/>
      <c r="AJ122" s="120"/>
      <c r="AK122" s="120"/>
      <c r="AL122" s="123"/>
      <c r="AM122" s="123"/>
      <c r="AN122" s="123"/>
      <c r="AO122" s="123"/>
      <c r="AP122" s="124"/>
      <c r="AQ122" s="120"/>
      <c r="AR122" s="124"/>
      <c r="AS122" s="123"/>
      <c r="AT122" s="121"/>
      <c r="AU122" s="126"/>
      <c r="AV122" s="117"/>
      <c r="AW122" s="349"/>
      <c r="AX122" s="118"/>
      <c r="AY122" s="120"/>
      <c r="AZ122" s="120"/>
      <c r="BA122" s="120"/>
      <c r="BB122" s="120"/>
      <c r="BC122" s="123"/>
      <c r="BD122" s="120"/>
      <c r="BE122" s="121"/>
      <c r="BF122" s="126"/>
      <c r="BG122" s="297" t="str">
        <f t="shared" si="30"/>
        <v/>
      </c>
      <c r="BH122" s="298" t="str">
        <f t="shared" si="31"/>
        <v/>
      </c>
      <c r="BI122" s="127"/>
      <c r="BJ122" s="127"/>
      <c r="BK122" s="128"/>
      <c r="BL122" s="120" t="str">
        <f t="shared" si="32"/>
        <v/>
      </c>
      <c r="BM122" s="120" t="str">
        <f t="shared" si="33"/>
        <v/>
      </c>
      <c r="BN122" s="120" t="str">
        <f t="shared" si="34"/>
        <v/>
      </c>
      <c r="BO122" s="129" t="str">
        <f t="shared" si="36"/>
        <v>||||</v>
      </c>
      <c r="BP122" s="120" t="str">
        <f t="shared" si="35"/>
        <v>Not Started</v>
      </c>
      <c r="BQ122" s="129">
        <f>VLOOKUP(A122,'PR Matrix'!A:B,2,FALSE)</f>
        <v>0</v>
      </c>
    </row>
    <row r="123" spans="1:69" s="130" customFormat="1" hidden="1" x14ac:dyDescent="0.2">
      <c r="A123" s="137" t="s">
        <v>1738</v>
      </c>
      <c r="B123" s="96" t="s">
        <v>1675</v>
      </c>
      <c r="C123" s="96" t="s">
        <v>1677</v>
      </c>
      <c r="D123" s="76"/>
      <c r="E123" s="306"/>
      <c r="F123" s="306"/>
      <c r="G123" s="113" t="s">
        <v>1986</v>
      </c>
      <c r="H123" s="114" t="str">
        <f>IF(AND(D123="",VLOOKUP(A123,'PR Matrix'!A:B,2,FALSE)=""),"N","Y")</f>
        <v>N</v>
      </c>
      <c r="I123" s="115"/>
      <c r="J123" s="115"/>
      <c r="K123" s="114"/>
      <c r="L123" s="115"/>
      <c r="M123" s="93"/>
      <c r="N123" s="93"/>
      <c r="O123" s="93"/>
      <c r="P123" s="93"/>
      <c r="Q123" s="93"/>
      <c r="R123" s="116"/>
      <c r="S123" s="115" t="b">
        <f t="shared" si="40"/>
        <v>1</v>
      </c>
      <c r="T123" s="115" t="b">
        <f t="shared" si="41"/>
        <v>1</v>
      </c>
      <c r="U123" s="115" t="b">
        <f t="shared" si="42"/>
        <v>1</v>
      </c>
      <c r="V123" s="133"/>
      <c r="W123" s="117"/>
      <c r="X123" s="118"/>
      <c r="Y123" s="119"/>
      <c r="Z123" s="120"/>
      <c r="AA123" s="120"/>
      <c r="AB123" s="120"/>
      <c r="AC123" s="120"/>
      <c r="AD123" s="121"/>
      <c r="AE123" s="122"/>
      <c r="AF123" s="117"/>
      <c r="AG123" s="118"/>
      <c r="AH123" s="119"/>
      <c r="AI123" s="120"/>
      <c r="AJ123" s="120"/>
      <c r="AK123" s="120"/>
      <c r="AL123" s="123"/>
      <c r="AM123" s="123"/>
      <c r="AN123" s="123"/>
      <c r="AO123" s="123"/>
      <c r="AP123" s="124"/>
      <c r="AQ123" s="120"/>
      <c r="AR123" s="124"/>
      <c r="AS123" s="123"/>
      <c r="AT123" s="121"/>
      <c r="AU123" s="126"/>
      <c r="AV123" s="117"/>
      <c r="AW123" s="349"/>
      <c r="AX123" s="118"/>
      <c r="AY123" s="120"/>
      <c r="AZ123" s="120"/>
      <c r="BA123" s="120"/>
      <c r="BB123" s="120"/>
      <c r="BC123" s="123"/>
      <c r="BD123" s="120"/>
      <c r="BE123" s="121"/>
      <c r="BF123" s="126"/>
      <c r="BG123" s="297" t="str">
        <f t="shared" si="30"/>
        <v/>
      </c>
      <c r="BH123" s="298" t="str">
        <f t="shared" si="31"/>
        <v/>
      </c>
      <c r="BI123" s="127"/>
      <c r="BJ123" s="127"/>
      <c r="BK123" s="128"/>
      <c r="BL123" s="120" t="str">
        <f t="shared" si="32"/>
        <v/>
      </c>
      <c r="BM123" s="120" t="str">
        <f t="shared" si="33"/>
        <v/>
      </c>
      <c r="BN123" s="120" t="str">
        <f t="shared" si="34"/>
        <v/>
      </c>
      <c r="BO123" s="129" t="str">
        <f t="shared" si="36"/>
        <v>||||</v>
      </c>
      <c r="BP123" s="120" t="str">
        <f t="shared" si="35"/>
        <v>Not Started</v>
      </c>
      <c r="BQ123" s="129">
        <f>VLOOKUP(A123,'PR Matrix'!A:B,2,FALSE)</f>
        <v>0</v>
      </c>
    </row>
    <row r="124" spans="1:69" s="130" customFormat="1" hidden="1" x14ac:dyDescent="0.2">
      <c r="A124" s="137" t="s">
        <v>887</v>
      </c>
      <c r="B124" s="96" t="s">
        <v>1675</v>
      </c>
      <c r="C124" s="96" t="s">
        <v>1677</v>
      </c>
      <c r="D124" s="76"/>
      <c r="E124" s="306"/>
      <c r="F124" s="306"/>
      <c r="G124" s="113" t="s">
        <v>1986</v>
      </c>
      <c r="H124" s="114" t="str">
        <f>IF(AND(D124="",VLOOKUP(A124,'PR Matrix'!A:B,2,FALSE)=""),"N","Y")</f>
        <v>N</v>
      </c>
      <c r="I124" s="115"/>
      <c r="J124" s="115"/>
      <c r="K124" s="114"/>
      <c r="L124" s="115"/>
      <c r="M124" s="93"/>
      <c r="N124" s="93"/>
      <c r="O124" s="93"/>
      <c r="P124" s="93"/>
      <c r="Q124" s="93"/>
      <c r="R124" s="116"/>
      <c r="S124" s="115" t="b">
        <f t="shared" si="40"/>
        <v>1</v>
      </c>
      <c r="T124" s="115" t="b">
        <f t="shared" si="41"/>
        <v>1</v>
      </c>
      <c r="U124" s="115" t="b">
        <f t="shared" si="42"/>
        <v>1</v>
      </c>
      <c r="V124" s="133"/>
      <c r="W124" s="117"/>
      <c r="X124" s="118"/>
      <c r="Y124" s="119"/>
      <c r="Z124" s="120"/>
      <c r="AA124" s="120"/>
      <c r="AB124" s="120"/>
      <c r="AC124" s="120"/>
      <c r="AD124" s="121"/>
      <c r="AE124" s="122"/>
      <c r="AF124" s="117"/>
      <c r="AG124" s="118"/>
      <c r="AH124" s="119"/>
      <c r="AI124" s="120"/>
      <c r="AJ124" s="120"/>
      <c r="AK124" s="120"/>
      <c r="AL124" s="123"/>
      <c r="AM124" s="123"/>
      <c r="AN124" s="123"/>
      <c r="AO124" s="123"/>
      <c r="AP124" s="124"/>
      <c r="AQ124" s="120"/>
      <c r="AR124" s="124"/>
      <c r="AS124" s="123"/>
      <c r="AT124" s="121"/>
      <c r="AU124" s="126"/>
      <c r="AV124" s="117"/>
      <c r="AW124" s="349"/>
      <c r="AX124" s="118"/>
      <c r="AY124" s="120"/>
      <c r="AZ124" s="120"/>
      <c r="BA124" s="120"/>
      <c r="BB124" s="120"/>
      <c r="BC124" s="123"/>
      <c r="BD124" s="120"/>
      <c r="BE124" s="121"/>
      <c r="BF124" s="126"/>
      <c r="BG124" s="297" t="str">
        <f t="shared" si="30"/>
        <v/>
      </c>
      <c r="BH124" s="298" t="str">
        <f t="shared" si="31"/>
        <v/>
      </c>
      <c r="BI124" s="127"/>
      <c r="BJ124" s="127"/>
      <c r="BK124" s="128"/>
      <c r="BL124" s="120" t="str">
        <f t="shared" si="32"/>
        <v/>
      </c>
      <c r="BM124" s="120" t="str">
        <f t="shared" si="33"/>
        <v/>
      </c>
      <c r="BN124" s="120" t="str">
        <f t="shared" si="34"/>
        <v/>
      </c>
      <c r="BO124" s="129" t="str">
        <f t="shared" si="36"/>
        <v>||||</v>
      </c>
      <c r="BP124" s="120" t="str">
        <f t="shared" si="35"/>
        <v>Not Started</v>
      </c>
      <c r="BQ124" s="129">
        <f>VLOOKUP(A124,'PR Matrix'!A:B,2,FALSE)</f>
        <v>0</v>
      </c>
    </row>
    <row r="125" spans="1:69" s="130" customFormat="1" hidden="1" x14ac:dyDescent="0.2">
      <c r="A125" s="111" t="s">
        <v>585</v>
      </c>
      <c r="B125" s="96" t="s">
        <v>1675</v>
      </c>
      <c r="C125" s="96" t="s">
        <v>1677</v>
      </c>
      <c r="D125" s="76"/>
      <c r="E125" s="306"/>
      <c r="F125" s="306"/>
      <c r="G125" s="113" t="s">
        <v>1986</v>
      </c>
      <c r="H125" s="114" t="str">
        <f>IF(AND(D125="",VLOOKUP(A125,'PR Matrix'!A:B,2,FALSE)=""),"N","Y")</f>
        <v>N</v>
      </c>
      <c r="I125" s="115"/>
      <c r="J125" s="115"/>
      <c r="K125" s="114"/>
      <c r="L125" s="115"/>
      <c r="M125" s="93"/>
      <c r="N125" s="93"/>
      <c r="O125" s="93"/>
      <c r="P125" s="93"/>
      <c r="Q125" s="93"/>
      <c r="R125" s="116"/>
      <c r="S125" s="115" t="b">
        <f t="shared" si="40"/>
        <v>1</v>
      </c>
      <c r="T125" s="115" t="b">
        <f t="shared" si="41"/>
        <v>1</v>
      </c>
      <c r="U125" s="115" t="b">
        <f t="shared" si="42"/>
        <v>1</v>
      </c>
      <c r="V125" s="133"/>
      <c r="W125" s="117"/>
      <c r="X125" s="118"/>
      <c r="Y125" s="119"/>
      <c r="Z125" s="120"/>
      <c r="AA125" s="120"/>
      <c r="AB125" s="120"/>
      <c r="AC125" s="120"/>
      <c r="AD125" s="121"/>
      <c r="AE125" s="122"/>
      <c r="AF125" s="117"/>
      <c r="AG125" s="118"/>
      <c r="AH125" s="119">
        <v>2009</v>
      </c>
      <c r="AI125" s="120"/>
      <c r="AJ125" s="120"/>
      <c r="AK125" s="120"/>
      <c r="AL125" s="123"/>
      <c r="AM125" s="123"/>
      <c r="AN125" s="123"/>
      <c r="AO125" s="123"/>
      <c r="AP125" s="124"/>
      <c r="AQ125" s="120"/>
      <c r="AR125" s="124"/>
      <c r="AS125" s="123"/>
      <c r="AT125" s="121"/>
      <c r="AU125" s="126"/>
      <c r="AV125" s="117"/>
      <c r="AW125" s="349"/>
      <c r="AX125" s="118"/>
      <c r="AY125" s="120"/>
      <c r="AZ125" s="120"/>
      <c r="BA125" s="120"/>
      <c r="BB125" s="120"/>
      <c r="BC125" s="123"/>
      <c r="BD125" s="120"/>
      <c r="BE125" s="121"/>
      <c r="BF125" s="126"/>
      <c r="BG125" s="297" t="str">
        <f t="shared" si="30"/>
        <v/>
      </c>
      <c r="BH125" s="298" t="str">
        <f t="shared" si="31"/>
        <v/>
      </c>
      <c r="BI125" s="127"/>
      <c r="BJ125" s="127"/>
      <c r="BK125" s="128"/>
      <c r="BL125" s="120" t="str">
        <f t="shared" si="32"/>
        <v/>
      </c>
      <c r="BM125" s="120" t="str">
        <f t="shared" si="33"/>
        <v/>
      </c>
      <c r="BN125" s="120" t="str">
        <f t="shared" si="34"/>
        <v/>
      </c>
      <c r="BO125" s="129" t="str">
        <f t="shared" si="36"/>
        <v>||||</v>
      </c>
      <c r="BP125" s="120" t="str">
        <f t="shared" si="35"/>
        <v>Not Started</v>
      </c>
      <c r="BQ125" s="129">
        <f>VLOOKUP(A125,'PR Matrix'!A:B,2,FALSE)</f>
        <v>0</v>
      </c>
    </row>
    <row r="126" spans="1:69" s="130" customFormat="1" hidden="1" x14ac:dyDescent="0.2">
      <c r="A126" s="111" t="s">
        <v>1739</v>
      </c>
      <c r="B126" s="96" t="s">
        <v>1675</v>
      </c>
      <c r="C126" s="96" t="s">
        <v>1677</v>
      </c>
      <c r="D126" s="76"/>
      <c r="E126" s="306"/>
      <c r="F126" s="306"/>
      <c r="G126" s="113" t="s">
        <v>1986</v>
      </c>
      <c r="H126" s="114" t="str">
        <f>IF(AND(D126="",VLOOKUP(A126,'PR Matrix'!A:B,2,FALSE)=""),"N","Y")</f>
        <v>N</v>
      </c>
      <c r="I126" s="115"/>
      <c r="J126" s="115"/>
      <c r="K126" s="114"/>
      <c r="L126" s="115"/>
      <c r="M126" s="93"/>
      <c r="N126" s="93"/>
      <c r="O126" s="93"/>
      <c r="P126" s="93"/>
      <c r="Q126" s="93"/>
      <c r="R126" s="116"/>
      <c r="S126" s="115" t="b">
        <f t="shared" si="40"/>
        <v>1</v>
      </c>
      <c r="T126" s="115" t="b">
        <f t="shared" si="41"/>
        <v>1</v>
      </c>
      <c r="U126" s="115" t="b">
        <f t="shared" si="42"/>
        <v>1</v>
      </c>
      <c r="V126" s="133"/>
      <c r="W126" s="117"/>
      <c r="X126" s="118"/>
      <c r="Y126" s="119"/>
      <c r="Z126" s="120"/>
      <c r="AA126" s="120"/>
      <c r="AB126" s="120"/>
      <c r="AC126" s="120"/>
      <c r="AD126" s="121"/>
      <c r="AE126" s="122"/>
      <c r="AF126" s="117"/>
      <c r="AG126" s="118"/>
      <c r="AH126" s="119">
        <v>796</v>
      </c>
      <c r="AI126" s="120"/>
      <c r="AJ126" s="120"/>
      <c r="AK126" s="120"/>
      <c r="AL126" s="123"/>
      <c r="AM126" s="123"/>
      <c r="AN126" s="123"/>
      <c r="AO126" s="123"/>
      <c r="AP126" s="124"/>
      <c r="AQ126" s="120"/>
      <c r="AR126" s="124"/>
      <c r="AS126" s="123"/>
      <c r="AT126" s="121"/>
      <c r="AU126" s="126"/>
      <c r="AV126" s="117"/>
      <c r="AW126" s="349"/>
      <c r="AX126" s="118"/>
      <c r="AY126" s="120"/>
      <c r="AZ126" s="120"/>
      <c r="BA126" s="120"/>
      <c r="BB126" s="120"/>
      <c r="BC126" s="123"/>
      <c r="BD126" s="120"/>
      <c r="BE126" s="121"/>
      <c r="BF126" s="126"/>
      <c r="BG126" s="297" t="str">
        <f t="shared" si="30"/>
        <v/>
      </c>
      <c r="BH126" s="298" t="str">
        <f t="shared" si="31"/>
        <v/>
      </c>
      <c r="BI126" s="127"/>
      <c r="BJ126" s="127"/>
      <c r="BK126" s="128"/>
      <c r="BL126" s="120" t="str">
        <f t="shared" si="32"/>
        <v/>
      </c>
      <c r="BM126" s="120" t="str">
        <f t="shared" si="33"/>
        <v/>
      </c>
      <c r="BN126" s="120" t="str">
        <f t="shared" si="34"/>
        <v/>
      </c>
      <c r="BO126" s="129" t="str">
        <f t="shared" si="36"/>
        <v>||||</v>
      </c>
      <c r="BP126" s="120" t="str">
        <f t="shared" si="35"/>
        <v>Not Started</v>
      </c>
      <c r="BQ126" s="129">
        <f>VLOOKUP(A126,'PR Matrix'!A:B,2,FALSE)</f>
        <v>0</v>
      </c>
    </row>
    <row r="127" spans="1:69" s="130" customFormat="1" hidden="1" x14ac:dyDescent="0.2">
      <c r="A127" s="111" t="s">
        <v>587</v>
      </c>
      <c r="B127" s="96" t="s">
        <v>1675</v>
      </c>
      <c r="C127" s="96" t="s">
        <v>1677</v>
      </c>
      <c r="D127" s="76"/>
      <c r="E127" s="306"/>
      <c r="F127" s="306"/>
      <c r="G127" s="113" t="s">
        <v>1986</v>
      </c>
      <c r="H127" s="114" t="str">
        <f>IF(AND(D127="",VLOOKUP(A127,'PR Matrix'!A:B,2,FALSE)=""),"N","Y")</f>
        <v>N</v>
      </c>
      <c r="I127" s="115"/>
      <c r="J127" s="115"/>
      <c r="K127" s="114"/>
      <c r="L127" s="115"/>
      <c r="M127" s="93"/>
      <c r="N127" s="93"/>
      <c r="O127" s="93"/>
      <c r="P127" s="93"/>
      <c r="Q127" s="93"/>
      <c r="R127" s="116"/>
      <c r="S127" s="115" t="b">
        <f t="shared" si="40"/>
        <v>1</v>
      </c>
      <c r="T127" s="115" t="b">
        <f t="shared" si="41"/>
        <v>1</v>
      </c>
      <c r="U127" s="115" t="b">
        <f t="shared" si="42"/>
        <v>1</v>
      </c>
      <c r="V127" s="115"/>
      <c r="W127" s="117"/>
      <c r="X127" s="118"/>
      <c r="Y127" s="119"/>
      <c r="Z127" s="120"/>
      <c r="AA127" s="120"/>
      <c r="AB127" s="120"/>
      <c r="AC127" s="120"/>
      <c r="AD127" s="121"/>
      <c r="AE127" s="122"/>
      <c r="AF127" s="117"/>
      <c r="AG127" s="118"/>
      <c r="AH127" s="119"/>
      <c r="AI127" s="120"/>
      <c r="AJ127" s="120"/>
      <c r="AK127" s="120"/>
      <c r="AL127" s="123"/>
      <c r="AM127" s="123"/>
      <c r="AN127" s="123"/>
      <c r="AO127" s="123"/>
      <c r="AP127" s="124"/>
      <c r="AQ127" s="120"/>
      <c r="AR127" s="124"/>
      <c r="AS127" s="123"/>
      <c r="AT127" s="121"/>
      <c r="AU127" s="126"/>
      <c r="AV127" s="117"/>
      <c r="AW127" s="349"/>
      <c r="AX127" s="118"/>
      <c r="AY127" s="120"/>
      <c r="AZ127" s="120"/>
      <c r="BA127" s="120"/>
      <c r="BB127" s="120"/>
      <c r="BC127" s="123"/>
      <c r="BD127" s="120"/>
      <c r="BE127" s="121"/>
      <c r="BF127" s="126"/>
      <c r="BG127" s="297" t="str">
        <f t="shared" si="30"/>
        <v/>
      </c>
      <c r="BH127" s="298" t="str">
        <f t="shared" si="31"/>
        <v/>
      </c>
      <c r="BI127" s="127"/>
      <c r="BJ127" s="127"/>
      <c r="BK127" s="128"/>
      <c r="BL127" s="120" t="str">
        <f t="shared" si="32"/>
        <v/>
      </c>
      <c r="BM127" s="120" t="str">
        <f t="shared" si="33"/>
        <v/>
      </c>
      <c r="BN127" s="120" t="str">
        <f t="shared" si="34"/>
        <v/>
      </c>
      <c r="BO127" s="129" t="str">
        <f t="shared" si="36"/>
        <v>||||</v>
      </c>
      <c r="BP127" s="120" t="str">
        <f t="shared" si="35"/>
        <v>Not Started</v>
      </c>
      <c r="BQ127" s="129">
        <f>VLOOKUP(A127,'PR Matrix'!A:B,2,FALSE)</f>
        <v>0</v>
      </c>
    </row>
    <row r="128" spans="1:69" s="130" customFormat="1" hidden="1" x14ac:dyDescent="0.2">
      <c r="A128" s="111" t="s">
        <v>21</v>
      </c>
      <c r="B128" s="96" t="s">
        <v>1675</v>
      </c>
      <c r="C128" s="96" t="s">
        <v>1677</v>
      </c>
      <c r="D128" s="76"/>
      <c r="E128" s="301"/>
      <c r="F128" s="306"/>
      <c r="G128" s="113" t="s">
        <v>1986</v>
      </c>
      <c r="H128" s="114" t="str">
        <f>IF(AND(D128="",VLOOKUP(A128,'PR Matrix'!A:B,2,FALSE)=""),"N","Y")</f>
        <v>N</v>
      </c>
      <c r="I128" s="115"/>
      <c r="J128" s="115"/>
      <c r="K128" s="114"/>
      <c r="L128" s="115"/>
      <c r="M128" s="93"/>
      <c r="N128" s="93"/>
      <c r="O128" s="93"/>
      <c r="P128" s="93"/>
      <c r="Q128" s="93"/>
      <c r="R128" s="116"/>
      <c r="S128" s="115" t="b">
        <f t="shared" si="40"/>
        <v>1</v>
      </c>
      <c r="T128" s="115" t="b">
        <f t="shared" si="41"/>
        <v>1</v>
      </c>
      <c r="U128" s="115" t="b">
        <f t="shared" si="42"/>
        <v>1</v>
      </c>
      <c r="V128" s="133"/>
      <c r="W128" s="117"/>
      <c r="X128" s="118"/>
      <c r="Y128" s="119"/>
      <c r="Z128" s="120"/>
      <c r="AA128" s="120"/>
      <c r="AB128" s="120"/>
      <c r="AC128" s="120"/>
      <c r="AD128" s="121"/>
      <c r="AE128" s="122"/>
      <c r="AF128" s="117"/>
      <c r="AG128" s="118"/>
      <c r="AH128" s="119">
        <v>2008</v>
      </c>
      <c r="AI128" s="120"/>
      <c r="AJ128" s="120"/>
      <c r="AK128" s="120"/>
      <c r="AL128" s="123"/>
      <c r="AM128" s="123"/>
      <c r="AN128" s="123"/>
      <c r="AO128" s="123"/>
      <c r="AP128" s="124"/>
      <c r="AQ128" s="120"/>
      <c r="AR128" s="124"/>
      <c r="AS128" s="123"/>
      <c r="AT128" s="121"/>
      <c r="AU128" s="126"/>
      <c r="AV128" s="117"/>
      <c r="AW128" s="349"/>
      <c r="AX128" s="118"/>
      <c r="AY128" s="120"/>
      <c r="AZ128" s="120"/>
      <c r="BA128" s="120"/>
      <c r="BB128" s="120"/>
      <c r="BC128" s="123"/>
      <c r="BD128" s="120"/>
      <c r="BE128" s="121"/>
      <c r="BF128" s="126"/>
      <c r="BG128" s="297" t="str">
        <f t="shared" si="30"/>
        <v/>
      </c>
      <c r="BH128" s="298" t="str">
        <f t="shared" si="31"/>
        <v/>
      </c>
      <c r="BI128" s="127"/>
      <c r="BJ128" s="127"/>
      <c r="BK128" s="128"/>
      <c r="BL128" s="120" t="str">
        <f t="shared" si="32"/>
        <v/>
      </c>
      <c r="BM128" s="120" t="str">
        <f t="shared" si="33"/>
        <v/>
      </c>
      <c r="BN128" s="120" t="str">
        <f t="shared" si="34"/>
        <v/>
      </c>
      <c r="BO128" s="129" t="str">
        <f t="shared" si="36"/>
        <v>||||</v>
      </c>
      <c r="BP128" s="120" t="str">
        <f t="shared" si="35"/>
        <v>Not Started</v>
      </c>
      <c r="BQ128" s="129">
        <f>VLOOKUP(A128,'PR Matrix'!A:B,2,FALSE)</f>
        <v>0</v>
      </c>
    </row>
    <row r="129" spans="1:75" s="130" customFormat="1" hidden="1" x14ac:dyDescent="0.2">
      <c r="A129" s="111" t="s">
        <v>1084</v>
      </c>
      <c r="B129" s="96" t="s">
        <v>1675</v>
      </c>
      <c r="C129" s="96" t="s">
        <v>1675</v>
      </c>
      <c r="D129" s="76"/>
      <c r="E129" s="303"/>
      <c r="F129" s="306"/>
      <c r="G129" s="113" t="s">
        <v>1986</v>
      </c>
      <c r="H129" s="114" t="str">
        <f>IF(AND(D129="",VLOOKUP(A129,'PR Matrix'!A:B,2,FALSE)=""),"N","Y")</f>
        <v>N</v>
      </c>
      <c r="I129" s="115"/>
      <c r="J129" s="115"/>
      <c r="K129" s="114"/>
      <c r="L129" s="115"/>
      <c r="M129" s="93"/>
      <c r="N129" s="93"/>
      <c r="O129" s="93"/>
      <c r="P129" s="93"/>
      <c r="Q129" s="93"/>
      <c r="R129" s="116"/>
      <c r="S129" s="115" t="b">
        <f t="shared" si="40"/>
        <v>1</v>
      </c>
      <c r="T129" s="115" t="b">
        <f t="shared" si="41"/>
        <v>1</v>
      </c>
      <c r="U129" s="115" t="b">
        <f t="shared" si="42"/>
        <v>1</v>
      </c>
      <c r="V129" s="115"/>
      <c r="W129" s="117"/>
      <c r="X129" s="118"/>
      <c r="Y129" s="119"/>
      <c r="Z129" s="120"/>
      <c r="AA129" s="120"/>
      <c r="AB129" s="120"/>
      <c r="AC129" s="120"/>
      <c r="AD129" s="121"/>
      <c r="AE129" s="122"/>
      <c r="AF129" s="117"/>
      <c r="AG129" s="118"/>
      <c r="AH129" s="119">
        <v>796</v>
      </c>
      <c r="AI129" s="120"/>
      <c r="AJ129" s="120"/>
      <c r="AK129" s="120"/>
      <c r="AL129" s="123"/>
      <c r="AM129" s="123"/>
      <c r="AN129" s="123"/>
      <c r="AO129" s="123"/>
      <c r="AP129" s="124"/>
      <c r="AQ129" s="120"/>
      <c r="AR129" s="124"/>
      <c r="AS129" s="123"/>
      <c r="AT129" s="121"/>
      <c r="AU129" s="126"/>
      <c r="AV129" s="117"/>
      <c r="AW129" s="349"/>
      <c r="AX129" s="118"/>
      <c r="AY129" s="120"/>
      <c r="AZ129" s="120"/>
      <c r="BA129" s="120"/>
      <c r="BB129" s="120"/>
      <c r="BC129" s="123"/>
      <c r="BD129" s="120"/>
      <c r="BE129" s="121"/>
      <c r="BF129" s="126"/>
      <c r="BG129" s="297" t="str">
        <f t="shared" si="30"/>
        <v/>
      </c>
      <c r="BH129" s="298" t="str">
        <f t="shared" si="31"/>
        <v/>
      </c>
      <c r="BI129" s="127"/>
      <c r="BJ129" s="127"/>
      <c r="BK129" s="128"/>
      <c r="BL129" s="120" t="str">
        <f t="shared" si="32"/>
        <v/>
      </c>
      <c r="BM129" s="120" t="str">
        <f t="shared" si="33"/>
        <v/>
      </c>
      <c r="BN129" s="120" t="str">
        <f t="shared" si="34"/>
        <v/>
      </c>
      <c r="BO129" s="129" t="str">
        <f t="shared" si="36"/>
        <v>||||</v>
      </c>
      <c r="BP129" s="120" t="str">
        <f t="shared" si="35"/>
        <v>Not Started</v>
      </c>
      <c r="BQ129" s="129">
        <f>VLOOKUP(A129,'PR Matrix'!A:B,2,FALSE)</f>
        <v>0</v>
      </c>
    </row>
    <row r="130" spans="1:75" s="130" customFormat="1" hidden="1" x14ac:dyDescent="0.2">
      <c r="A130" s="111" t="s">
        <v>1740</v>
      </c>
      <c r="B130" s="96" t="s">
        <v>1675</v>
      </c>
      <c r="C130" s="96" t="s">
        <v>1677</v>
      </c>
      <c r="D130" s="76"/>
      <c r="E130" s="301"/>
      <c r="F130" s="306"/>
      <c r="G130" s="113" t="s">
        <v>1986</v>
      </c>
      <c r="H130" s="114" t="str">
        <f>IF(AND(D130="",VLOOKUP(A130,'PR Matrix'!A:B,2,FALSE)=""),"N","Y")</f>
        <v>N</v>
      </c>
      <c r="I130" s="115"/>
      <c r="J130" s="115"/>
      <c r="K130" s="114"/>
      <c r="L130" s="115"/>
      <c r="M130" s="93"/>
      <c r="N130" s="93"/>
      <c r="O130" s="93"/>
      <c r="P130" s="93"/>
      <c r="Q130" s="93"/>
      <c r="R130" s="116"/>
      <c r="S130" s="115" t="b">
        <f t="shared" si="40"/>
        <v>1</v>
      </c>
      <c r="T130" s="115" t="b">
        <f t="shared" si="41"/>
        <v>1</v>
      </c>
      <c r="U130" s="115" t="b">
        <f t="shared" si="42"/>
        <v>1</v>
      </c>
      <c r="V130" s="133"/>
      <c r="W130" s="117"/>
      <c r="X130" s="118"/>
      <c r="Y130" s="119"/>
      <c r="Z130" s="120"/>
      <c r="AA130" s="120"/>
      <c r="AB130" s="120"/>
      <c r="AC130" s="120"/>
      <c r="AD130" s="121"/>
      <c r="AE130" s="122"/>
      <c r="AF130" s="117"/>
      <c r="AG130" s="118"/>
      <c r="AH130" s="119">
        <v>2186</v>
      </c>
      <c r="AI130" s="120"/>
      <c r="AJ130" s="120"/>
      <c r="AK130" s="120"/>
      <c r="AL130" s="123"/>
      <c r="AM130" s="123"/>
      <c r="AN130" s="123"/>
      <c r="AO130" s="123"/>
      <c r="AP130" s="124"/>
      <c r="AQ130" s="120"/>
      <c r="AR130" s="124"/>
      <c r="AS130" s="123"/>
      <c r="AT130" s="121"/>
      <c r="AU130" s="126"/>
      <c r="AV130" s="117"/>
      <c r="AW130" s="349"/>
      <c r="AX130" s="118"/>
      <c r="AY130" s="120"/>
      <c r="AZ130" s="120"/>
      <c r="BA130" s="120"/>
      <c r="BB130" s="120"/>
      <c r="BC130" s="123"/>
      <c r="BD130" s="120"/>
      <c r="BE130" s="121"/>
      <c r="BF130" s="126"/>
      <c r="BG130" s="297" t="str">
        <f t="shared" si="30"/>
        <v/>
      </c>
      <c r="BH130" s="298" t="str">
        <f t="shared" si="31"/>
        <v/>
      </c>
      <c r="BI130" s="127"/>
      <c r="BJ130" s="127"/>
      <c r="BK130" s="128"/>
      <c r="BL130" s="120" t="str">
        <f t="shared" si="32"/>
        <v/>
      </c>
      <c r="BM130" s="120" t="str">
        <f t="shared" si="33"/>
        <v/>
      </c>
      <c r="BN130" s="120" t="str">
        <f t="shared" si="34"/>
        <v/>
      </c>
      <c r="BO130" s="129" t="str">
        <f t="shared" si="36"/>
        <v>||||</v>
      </c>
      <c r="BP130" s="120" t="str">
        <f t="shared" si="35"/>
        <v>Not Started</v>
      </c>
      <c r="BQ130" s="129">
        <f>VLOOKUP(A130,'PR Matrix'!A:B,2,FALSE)</f>
        <v>0</v>
      </c>
    </row>
    <row r="131" spans="1:75" s="130" customFormat="1" hidden="1" x14ac:dyDescent="0.2">
      <c r="A131" s="111" t="s">
        <v>452</v>
      </c>
      <c r="B131" s="96" t="s">
        <v>1675</v>
      </c>
      <c r="C131" s="96" t="s">
        <v>1677</v>
      </c>
      <c r="D131" s="76"/>
      <c r="E131" s="319"/>
      <c r="F131" s="306"/>
      <c r="G131" s="113" t="s">
        <v>1986</v>
      </c>
      <c r="H131" s="114" t="str">
        <f>IF(AND(D131="",VLOOKUP(A131,'PR Matrix'!A:B,2,FALSE)=""),"N","Y")</f>
        <v>N</v>
      </c>
      <c r="I131" s="115"/>
      <c r="J131" s="115"/>
      <c r="K131" s="114"/>
      <c r="L131" s="115"/>
      <c r="M131" s="93"/>
      <c r="N131" s="93"/>
      <c r="O131" s="93"/>
      <c r="P131" s="93"/>
      <c r="Q131" s="93"/>
      <c r="R131" s="116"/>
      <c r="S131" s="115" t="b">
        <f t="shared" si="40"/>
        <v>1</v>
      </c>
      <c r="T131" s="115" t="b">
        <f t="shared" si="41"/>
        <v>1</v>
      </c>
      <c r="U131" s="115" t="b">
        <f t="shared" si="42"/>
        <v>1</v>
      </c>
      <c r="V131" s="115"/>
      <c r="W131" s="117"/>
      <c r="X131" s="118"/>
      <c r="Y131" s="119"/>
      <c r="Z131" s="120"/>
      <c r="AA131" s="120"/>
      <c r="AB131" s="120"/>
      <c r="AC131" s="120"/>
      <c r="AD131" s="121"/>
      <c r="AE131" s="122"/>
      <c r="AF131" s="117"/>
      <c r="AG131" s="118"/>
      <c r="AH131" s="119">
        <v>692</v>
      </c>
      <c r="AI131" s="120"/>
      <c r="AJ131" s="120"/>
      <c r="AK131" s="120"/>
      <c r="AL131" s="123"/>
      <c r="AM131" s="123"/>
      <c r="AN131" s="123"/>
      <c r="AO131" s="123"/>
      <c r="AP131" s="124"/>
      <c r="AQ131" s="120"/>
      <c r="AR131" s="124"/>
      <c r="AS131" s="123"/>
      <c r="AT131" s="121"/>
      <c r="AU131" s="126"/>
      <c r="AV131" s="117"/>
      <c r="AW131" s="349"/>
      <c r="AX131" s="118"/>
      <c r="AY131" s="120"/>
      <c r="AZ131" s="120"/>
      <c r="BA131" s="120"/>
      <c r="BB131" s="120"/>
      <c r="BC131" s="123"/>
      <c r="BD131" s="120"/>
      <c r="BE131" s="121"/>
      <c r="BF131" s="126"/>
      <c r="BG131" s="297" t="str">
        <f t="shared" si="30"/>
        <v/>
      </c>
      <c r="BH131" s="298" t="str">
        <f t="shared" si="31"/>
        <v/>
      </c>
      <c r="BI131" s="127"/>
      <c r="BJ131" s="127"/>
      <c r="BK131" s="128"/>
      <c r="BL131" s="120" t="str">
        <f t="shared" si="32"/>
        <v/>
      </c>
      <c r="BM131" s="120" t="str">
        <f t="shared" si="33"/>
        <v/>
      </c>
      <c r="BN131" s="120" t="str">
        <f t="shared" si="34"/>
        <v/>
      </c>
      <c r="BO131" s="129" t="str">
        <f t="shared" si="36"/>
        <v>||||</v>
      </c>
      <c r="BP131" s="120" t="str">
        <f t="shared" si="35"/>
        <v>Not Started</v>
      </c>
      <c r="BQ131" s="129">
        <f>VLOOKUP(A131,'PR Matrix'!A:B,2,FALSE)</f>
        <v>0</v>
      </c>
    </row>
    <row r="132" spans="1:75" s="130" customFormat="1" hidden="1" x14ac:dyDescent="0.2">
      <c r="A132" s="111" t="s">
        <v>1741</v>
      </c>
      <c r="B132" s="108" t="s">
        <v>1675</v>
      </c>
      <c r="C132" s="96" t="s">
        <v>1675</v>
      </c>
      <c r="D132" s="112"/>
      <c r="E132" s="311"/>
      <c r="F132" s="311"/>
      <c r="G132" s="113" t="s">
        <v>1986</v>
      </c>
      <c r="H132" s="114" t="str">
        <f>IF(AND(D132="",VLOOKUP(A132,'PR Matrix'!A:B,2,FALSE)=""),"N","Y")</f>
        <v>N</v>
      </c>
      <c r="I132" s="115"/>
      <c r="J132" s="115"/>
      <c r="K132" s="114"/>
      <c r="L132" s="115"/>
      <c r="M132" s="93"/>
      <c r="N132" s="93"/>
      <c r="O132" s="93"/>
      <c r="P132" s="93"/>
      <c r="Q132" s="93"/>
      <c r="R132" s="116"/>
      <c r="S132" s="115" t="b">
        <f t="shared" si="40"/>
        <v>1</v>
      </c>
      <c r="T132" s="115" t="b">
        <f t="shared" si="41"/>
        <v>1</v>
      </c>
      <c r="U132" s="115" t="b">
        <f t="shared" si="42"/>
        <v>1</v>
      </c>
      <c r="V132" s="115"/>
      <c r="W132" s="117"/>
      <c r="X132" s="118"/>
      <c r="Y132" s="119"/>
      <c r="Z132" s="120"/>
      <c r="AA132" s="120"/>
      <c r="AB132" s="120"/>
      <c r="AC132" s="120"/>
      <c r="AD132" s="121"/>
      <c r="AE132" s="122"/>
      <c r="AF132" s="117"/>
      <c r="AG132" s="118"/>
      <c r="AH132" s="119">
        <v>625</v>
      </c>
      <c r="AI132" s="120"/>
      <c r="AJ132" s="120"/>
      <c r="AK132" s="120"/>
      <c r="AL132" s="123"/>
      <c r="AM132" s="123"/>
      <c r="AN132" s="123"/>
      <c r="AO132" s="123"/>
      <c r="AP132" s="124"/>
      <c r="AQ132" s="120"/>
      <c r="AR132" s="124"/>
      <c r="AS132" s="123"/>
      <c r="AT132" s="121"/>
      <c r="AU132" s="126"/>
      <c r="AV132" s="117"/>
      <c r="AW132" s="349"/>
      <c r="AX132" s="118"/>
      <c r="AY132" s="120"/>
      <c r="AZ132" s="120"/>
      <c r="BA132" s="120"/>
      <c r="BB132" s="120"/>
      <c r="BC132" s="123"/>
      <c r="BD132" s="120"/>
      <c r="BE132" s="121"/>
      <c r="BF132" s="126"/>
      <c r="BG132" s="297" t="str">
        <f t="shared" si="30"/>
        <v/>
      </c>
      <c r="BH132" s="298" t="str">
        <f t="shared" si="31"/>
        <v/>
      </c>
      <c r="BI132" s="127"/>
      <c r="BJ132" s="127"/>
      <c r="BK132" s="128"/>
      <c r="BL132" s="120" t="str">
        <f t="shared" si="32"/>
        <v/>
      </c>
      <c r="BM132" s="120" t="str">
        <f t="shared" si="33"/>
        <v/>
      </c>
      <c r="BN132" s="120" t="str">
        <f t="shared" si="34"/>
        <v/>
      </c>
      <c r="BO132" s="129" t="str">
        <f t="shared" si="36"/>
        <v>||||</v>
      </c>
      <c r="BP132" s="120" t="str">
        <f t="shared" si="35"/>
        <v>Not Started</v>
      </c>
      <c r="BQ132" s="129">
        <f>VLOOKUP(A132,'PR Matrix'!A:B,2,FALSE)</f>
        <v>0</v>
      </c>
    </row>
    <row r="133" spans="1:75" s="130" customFormat="1" hidden="1" x14ac:dyDescent="0.2">
      <c r="A133" s="111" t="s">
        <v>1742</v>
      </c>
      <c r="B133" s="108" t="s">
        <v>1675</v>
      </c>
      <c r="C133" s="96" t="s">
        <v>1675</v>
      </c>
      <c r="D133" s="304"/>
      <c r="E133" s="312"/>
      <c r="F133" s="332"/>
      <c r="G133" s="113" t="s">
        <v>1986</v>
      </c>
      <c r="H133" s="114" t="str">
        <f>IF(AND(D133="",VLOOKUP(A133,'PR Matrix'!A:B,2,FALSE)=""),"N","Y")</f>
        <v>N</v>
      </c>
      <c r="I133" s="115"/>
      <c r="J133" s="115"/>
      <c r="K133" s="114"/>
      <c r="L133" s="115"/>
      <c r="M133" s="93"/>
      <c r="N133" s="93"/>
      <c r="O133" s="93"/>
      <c r="P133" s="93"/>
      <c r="Q133" s="93"/>
      <c r="R133" s="116"/>
      <c r="S133" s="115" t="b">
        <f t="shared" si="40"/>
        <v>1</v>
      </c>
      <c r="T133" s="115" t="b">
        <f t="shared" si="41"/>
        <v>1</v>
      </c>
      <c r="U133" s="115" t="b">
        <f t="shared" si="42"/>
        <v>1</v>
      </c>
      <c r="V133" s="115"/>
      <c r="W133" s="117"/>
      <c r="X133" s="118"/>
      <c r="Y133" s="119"/>
      <c r="Z133" s="120"/>
      <c r="AA133" s="120"/>
      <c r="AB133" s="120"/>
      <c r="AC133" s="120"/>
      <c r="AD133" s="121"/>
      <c r="AE133" s="122"/>
      <c r="AF133" s="117"/>
      <c r="AG133" s="118"/>
      <c r="AH133" s="119">
        <v>860</v>
      </c>
      <c r="AI133" s="120"/>
      <c r="AJ133" s="120"/>
      <c r="AK133" s="120"/>
      <c r="AL133" s="123"/>
      <c r="AM133" s="123"/>
      <c r="AN133" s="123"/>
      <c r="AO133" s="123"/>
      <c r="AP133" s="124"/>
      <c r="AQ133" s="120"/>
      <c r="AR133" s="124"/>
      <c r="AS133" s="123"/>
      <c r="AT133" s="121"/>
      <c r="AU133" s="126"/>
      <c r="AV133" s="117"/>
      <c r="AW133" s="349"/>
      <c r="AX133" s="118"/>
      <c r="AY133" s="120"/>
      <c r="AZ133" s="120"/>
      <c r="BA133" s="120"/>
      <c r="BB133" s="120"/>
      <c r="BC133" s="123"/>
      <c r="BD133" s="120"/>
      <c r="BE133" s="121"/>
      <c r="BF133" s="126"/>
      <c r="BG133" s="297" t="str">
        <f t="shared" si="30"/>
        <v/>
      </c>
      <c r="BH133" s="298" t="str">
        <f t="shared" si="31"/>
        <v/>
      </c>
      <c r="BI133" s="127"/>
      <c r="BJ133" s="127"/>
      <c r="BK133" s="128" t="s">
        <v>1986</v>
      </c>
      <c r="BL133" s="120" t="str">
        <f t="shared" si="32"/>
        <v/>
      </c>
      <c r="BM133" s="120" t="str">
        <f t="shared" si="33"/>
        <v/>
      </c>
      <c r="BN133" s="120" t="str">
        <f t="shared" si="34"/>
        <v/>
      </c>
      <c r="BO133" s="129" t="str">
        <f t="shared" si="36"/>
        <v>||||</v>
      </c>
      <c r="BP133" s="120" t="str">
        <f t="shared" si="35"/>
        <v>Not Started</v>
      </c>
      <c r="BQ133" s="129">
        <f>VLOOKUP(A133,'PR Matrix'!A:B,2,FALSE)</f>
        <v>0</v>
      </c>
    </row>
    <row r="134" spans="1:75" s="130" customFormat="1" hidden="1" x14ac:dyDescent="0.2">
      <c r="A134" s="111" t="s">
        <v>1743</v>
      </c>
      <c r="B134" s="96" t="s">
        <v>1675</v>
      </c>
      <c r="C134" s="96" t="s">
        <v>1677</v>
      </c>
      <c r="D134" s="76"/>
      <c r="E134" s="312"/>
      <c r="F134" s="333"/>
      <c r="G134" s="113" t="s">
        <v>1986</v>
      </c>
      <c r="H134" s="114" t="str">
        <f>IF(AND(D134="",VLOOKUP(A134,'PR Matrix'!A:B,2,FALSE)=""),"N","Y")</f>
        <v>N</v>
      </c>
      <c r="I134" s="115"/>
      <c r="J134" s="115"/>
      <c r="K134" s="114"/>
      <c r="L134" s="115"/>
      <c r="M134" s="93"/>
      <c r="N134" s="93"/>
      <c r="O134" s="93"/>
      <c r="P134" s="93"/>
      <c r="Q134" s="93"/>
      <c r="R134" s="116"/>
      <c r="S134" s="115" t="b">
        <f t="shared" si="40"/>
        <v>1</v>
      </c>
      <c r="T134" s="115" t="b">
        <f t="shared" si="41"/>
        <v>1</v>
      </c>
      <c r="U134" s="115" t="b">
        <f t="shared" si="42"/>
        <v>1</v>
      </c>
      <c r="V134" s="115"/>
      <c r="W134" s="117"/>
      <c r="X134" s="118"/>
      <c r="Y134" s="119" t="s">
        <v>1678</v>
      </c>
      <c r="Z134" s="120"/>
      <c r="AA134" s="120"/>
      <c r="AB134" s="120"/>
      <c r="AC134" s="120"/>
      <c r="AD134" s="121"/>
      <c r="AE134" s="122"/>
      <c r="AF134" s="117"/>
      <c r="AG134" s="118"/>
      <c r="AH134" s="119" t="s">
        <v>1678</v>
      </c>
      <c r="AI134" s="120"/>
      <c r="AJ134" s="120"/>
      <c r="AK134" s="120"/>
      <c r="AL134" s="123"/>
      <c r="AM134" s="123"/>
      <c r="AN134" s="123"/>
      <c r="AO134" s="123"/>
      <c r="AP134" s="124"/>
      <c r="AQ134" s="120"/>
      <c r="AR134" s="124"/>
      <c r="AS134" s="123"/>
      <c r="AT134" s="121"/>
      <c r="AU134" s="126"/>
      <c r="AV134" s="117"/>
      <c r="AW134" s="349"/>
      <c r="AX134" s="118"/>
      <c r="AY134" s="120"/>
      <c r="AZ134" s="120"/>
      <c r="BA134" s="120"/>
      <c r="BB134" s="120"/>
      <c r="BC134" s="123"/>
      <c r="BD134" s="120"/>
      <c r="BE134" s="121"/>
      <c r="BF134" s="126"/>
      <c r="BG134" s="297" t="str">
        <f t="shared" ref="BG134:BG197" si="43">IF(AV134&lt;&gt;"",AV134,IF(AF134&lt;&gt;"",AF134,IF(W134&lt;&gt;"",W134,"")))</f>
        <v/>
      </c>
      <c r="BH134" s="298" t="str">
        <f t="shared" ref="BH134:BH197" si="44">IF(AX134&lt;&gt;"",AX134,IF(AG134&lt;&gt;"",AG134,IF(X134&lt;&gt;"",X134,"")))</f>
        <v/>
      </c>
      <c r="BI134" s="127"/>
      <c r="BJ134" s="127"/>
      <c r="BK134" s="128"/>
      <c r="BL134" s="120" t="str">
        <f t="shared" ref="BL134:BL197" si="45">IF(OR(L134&lt;&gt;"",M134&lt;&gt;""),IF(AD134=100,"Done",IF(AC134=100,"Team Lead",IF(AB134=100,X134,IF(AA134=100,W134,IF(Z134=100,X134,W134))))),"")</f>
        <v/>
      </c>
      <c r="BM134" s="120" t="str">
        <f t="shared" ref="BM134:BM197" si="46">IF(OR(AC134=100,AND(L134="",M134="")),IF(OR(L134&lt;&gt;"",O134&lt;&gt;""),IF(AS134=100,"Done",IF(AP134=100,"Team Lead",IF(AK134=100,AG134,IF(AJ134=100,AF134,IF(AI134=100,AG134,AF134))))),""),"")</f>
        <v/>
      </c>
      <c r="BN134" s="120" t="str">
        <f t="shared" ref="BN134:BN197" si="47">IF(OR(AC134=100,AND(L134="",M134="")),IF(OR(L134&lt;&gt;"",P134&lt;&gt;""),IF(BE134=100,"Done",IF(BD134=100,"Team Lead",IF(BB134=100,AX134,IF(BA134=100,AV134,IF(AY134=100,AX134,AV134))))),""),"")</f>
        <v/>
      </c>
      <c r="BO134" s="129" t="str">
        <f t="shared" si="36"/>
        <v>||||</v>
      </c>
      <c r="BP134" s="120" t="str">
        <f t="shared" ref="BP134:BP197" si="48">IF(OR(L134&lt;&gt;"",P134&lt;&gt;""),IF(BE134=100,"Formal",IF(BD134=100,"Dev",IF(AY134=100,"Integ","Incomplete"))),"Not Started")</f>
        <v>Not Started</v>
      </c>
      <c r="BQ134" s="129">
        <f>VLOOKUP(A134,'PR Matrix'!A:B,2,FALSE)</f>
        <v>0</v>
      </c>
    </row>
    <row r="135" spans="1:75" s="130" customFormat="1" x14ac:dyDescent="0.2">
      <c r="A135" s="111" t="s">
        <v>1016</v>
      </c>
      <c r="B135" s="108" t="s">
        <v>1675</v>
      </c>
      <c r="C135" s="96" t="s">
        <v>1675</v>
      </c>
      <c r="D135" s="112"/>
      <c r="E135" s="346"/>
      <c r="F135" s="446" t="s">
        <v>2363</v>
      </c>
      <c r="G135" s="447" t="s">
        <v>1986</v>
      </c>
      <c r="H135" s="448" t="str">
        <f>IF(AND(D135="",VLOOKUP(A135,'PR Matrix'!A:B,2,FALSE)=""),"N","Y")</f>
        <v>Y</v>
      </c>
      <c r="I135" s="394"/>
      <c r="J135" s="394"/>
      <c r="K135" s="393"/>
      <c r="L135" s="394"/>
      <c r="M135" s="395" t="s">
        <v>1677</v>
      </c>
      <c r="N135" s="395" t="s">
        <v>1677</v>
      </c>
      <c r="O135" s="395" t="s">
        <v>1677</v>
      </c>
      <c r="P135" s="395" t="s">
        <v>1677</v>
      </c>
      <c r="Q135" s="449"/>
      <c r="R135" s="450"/>
      <c r="S135" s="115" t="b">
        <f t="shared" si="40"/>
        <v>1</v>
      </c>
      <c r="T135" s="115" t="b">
        <f t="shared" si="41"/>
        <v>1</v>
      </c>
      <c r="U135" s="115" t="b">
        <f t="shared" si="42"/>
        <v>1</v>
      </c>
      <c r="V135" s="451" t="s">
        <v>2379</v>
      </c>
      <c r="W135" s="452" t="s">
        <v>202</v>
      </c>
      <c r="X135" s="453" t="s">
        <v>2190</v>
      </c>
      <c r="Y135" s="454">
        <v>2312</v>
      </c>
      <c r="Z135" s="455">
        <v>100</v>
      </c>
      <c r="AA135" s="455">
        <v>100</v>
      </c>
      <c r="AB135" s="455">
        <v>100</v>
      </c>
      <c r="AC135" s="455">
        <v>100</v>
      </c>
      <c r="AD135" s="456" t="s">
        <v>1677</v>
      </c>
      <c r="AE135" s="457"/>
      <c r="AF135" s="452" t="s">
        <v>202</v>
      </c>
      <c r="AG135" s="453" t="s">
        <v>2190</v>
      </c>
      <c r="AH135" s="454">
        <v>696</v>
      </c>
      <c r="AI135" s="455">
        <v>100</v>
      </c>
      <c r="AJ135" s="455">
        <v>100</v>
      </c>
      <c r="AK135" s="455">
        <v>100</v>
      </c>
      <c r="AL135" s="458"/>
      <c r="AM135" s="458"/>
      <c r="AN135" s="458"/>
      <c r="AO135" s="458"/>
      <c r="AP135" s="459">
        <v>100</v>
      </c>
      <c r="AQ135" s="455">
        <v>100</v>
      </c>
      <c r="AR135" s="459">
        <v>100</v>
      </c>
      <c r="AS135" s="458" t="s">
        <v>1677</v>
      </c>
      <c r="AT135" s="456" t="s">
        <v>1677</v>
      </c>
      <c r="AU135" s="461"/>
      <c r="AV135" s="452" t="s">
        <v>202</v>
      </c>
      <c r="AW135" s="462"/>
      <c r="AX135" s="398" t="s">
        <v>2190</v>
      </c>
      <c r="AY135" s="455">
        <v>100</v>
      </c>
      <c r="AZ135" s="455"/>
      <c r="BA135" s="455">
        <v>100</v>
      </c>
      <c r="BB135" s="455">
        <v>100</v>
      </c>
      <c r="BC135" s="458" t="s">
        <v>1677</v>
      </c>
      <c r="BD135" s="455">
        <v>100</v>
      </c>
      <c r="BE135" s="456" t="s">
        <v>1677</v>
      </c>
      <c r="BF135" s="461"/>
      <c r="BG135" s="496" t="str">
        <f t="shared" si="43"/>
        <v>PR</v>
      </c>
      <c r="BH135" s="497" t="str">
        <f t="shared" si="44"/>
        <v>SP</v>
      </c>
      <c r="BI135" s="428"/>
      <c r="BJ135" s="428"/>
      <c r="BK135" s="500" t="s">
        <v>2384</v>
      </c>
      <c r="BL135" s="455" t="str">
        <f t="shared" si="45"/>
        <v>Team Lead</v>
      </c>
      <c r="BM135" s="455" t="str">
        <f t="shared" si="46"/>
        <v>Team Lead</v>
      </c>
      <c r="BN135" s="455" t="str">
        <f t="shared" si="47"/>
        <v>Team Lead</v>
      </c>
      <c r="BO135" s="499" t="str">
        <f t="shared" ref="BO135:BO198" si="49">"|"&amp;BL135&amp;"|"&amp;BM135&amp;"|"&amp;BN135&amp;"|"</f>
        <v>|Team Lead|Team Lead|Team Lead|</v>
      </c>
      <c r="BP135" s="120" t="str">
        <f t="shared" si="48"/>
        <v>Dev</v>
      </c>
      <c r="BQ135" s="129" t="str">
        <f>VLOOKUP(A135,'PR Matrix'!A:B,2,FALSE)</f>
        <v>6207, 6247</v>
      </c>
      <c r="BV135" s="130" t="s">
        <v>2122</v>
      </c>
      <c r="BW135" s="130" t="s">
        <v>2395</v>
      </c>
    </row>
    <row r="136" spans="1:75" s="130" customFormat="1" x14ac:dyDescent="0.2">
      <c r="A136" s="111" t="s">
        <v>121</v>
      </c>
      <c r="B136" s="108" t="s">
        <v>1675</v>
      </c>
      <c r="C136" s="96" t="s">
        <v>1675</v>
      </c>
      <c r="D136" s="76"/>
      <c r="E136" s="336"/>
      <c r="F136" s="463">
        <v>6207</v>
      </c>
      <c r="G136" s="447" t="s">
        <v>1986</v>
      </c>
      <c r="H136" s="448" t="str">
        <f>IF(AND(D136="",VLOOKUP(A136,'PR Matrix'!A:B,2,FALSE)=""),"N","Y")</f>
        <v>Y</v>
      </c>
      <c r="I136" s="394"/>
      <c r="J136" s="394"/>
      <c r="K136" s="393"/>
      <c r="L136" s="394"/>
      <c r="M136" s="395" t="s">
        <v>1677</v>
      </c>
      <c r="N136" s="395" t="s">
        <v>1677</v>
      </c>
      <c r="O136" s="395" t="s">
        <v>1677</v>
      </c>
      <c r="P136" s="395" t="s">
        <v>1677</v>
      </c>
      <c r="Q136" s="449"/>
      <c r="R136" s="450"/>
      <c r="S136" s="115" t="b">
        <f t="shared" si="40"/>
        <v>1</v>
      </c>
      <c r="T136" s="115" t="b">
        <f t="shared" si="41"/>
        <v>1</v>
      </c>
      <c r="U136" s="115" t="b">
        <f t="shared" si="42"/>
        <v>1</v>
      </c>
      <c r="V136" s="451">
        <v>1</v>
      </c>
      <c r="W136" s="452" t="s">
        <v>202</v>
      </c>
      <c r="X136" s="453" t="s">
        <v>2190</v>
      </c>
      <c r="Y136" s="454">
        <v>2313</v>
      </c>
      <c r="Z136" s="455">
        <v>100</v>
      </c>
      <c r="AA136" s="455">
        <v>100</v>
      </c>
      <c r="AB136" s="455">
        <v>100</v>
      </c>
      <c r="AC136" s="455">
        <v>100</v>
      </c>
      <c r="AD136" s="456" t="s">
        <v>1677</v>
      </c>
      <c r="AE136" s="457"/>
      <c r="AF136" s="452" t="s">
        <v>202</v>
      </c>
      <c r="AG136" s="453" t="s">
        <v>2190</v>
      </c>
      <c r="AH136" s="454">
        <v>698</v>
      </c>
      <c r="AI136" s="455">
        <v>100</v>
      </c>
      <c r="AJ136" s="455">
        <v>100</v>
      </c>
      <c r="AK136" s="455">
        <v>100</v>
      </c>
      <c r="AL136" s="458"/>
      <c r="AM136" s="458"/>
      <c r="AN136" s="458"/>
      <c r="AO136" s="458"/>
      <c r="AP136" s="459">
        <v>100</v>
      </c>
      <c r="AQ136" s="455">
        <v>100</v>
      </c>
      <c r="AR136" s="459">
        <v>100</v>
      </c>
      <c r="AS136" s="458" t="s">
        <v>1677</v>
      </c>
      <c r="AT136" s="456" t="s">
        <v>1677</v>
      </c>
      <c r="AU136" s="461"/>
      <c r="AV136" s="452" t="s">
        <v>202</v>
      </c>
      <c r="AW136" s="462"/>
      <c r="AX136" s="398" t="s">
        <v>2190</v>
      </c>
      <c r="AY136" s="455">
        <v>100</v>
      </c>
      <c r="AZ136" s="455"/>
      <c r="BA136" s="455">
        <v>100</v>
      </c>
      <c r="BB136" s="455">
        <v>100</v>
      </c>
      <c r="BC136" s="458" t="s">
        <v>1677</v>
      </c>
      <c r="BD136" s="455">
        <v>100</v>
      </c>
      <c r="BE136" s="456" t="s">
        <v>1677</v>
      </c>
      <c r="BF136" s="461"/>
      <c r="BG136" s="496" t="str">
        <f t="shared" si="43"/>
        <v>PR</v>
      </c>
      <c r="BH136" s="497" t="str">
        <f t="shared" si="44"/>
        <v>SP</v>
      </c>
      <c r="BI136" s="428"/>
      <c r="BJ136" s="428"/>
      <c r="BK136" s="498" t="s">
        <v>2384</v>
      </c>
      <c r="BL136" s="455" t="str">
        <f t="shared" si="45"/>
        <v>Team Lead</v>
      </c>
      <c r="BM136" s="455" t="str">
        <f t="shared" si="46"/>
        <v>Team Lead</v>
      </c>
      <c r="BN136" s="455" t="str">
        <f t="shared" si="47"/>
        <v>Team Lead</v>
      </c>
      <c r="BO136" s="499" t="str">
        <f t="shared" si="49"/>
        <v>|Team Lead|Team Lead|Team Lead|</v>
      </c>
      <c r="BP136" s="120" t="str">
        <f t="shared" si="48"/>
        <v>Dev</v>
      </c>
      <c r="BQ136" s="129">
        <f>VLOOKUP(A136,'PR Matrix'!A:B,2,FALSE)</f>
        <v>6207</v>
      </c>
      <c r="BV136" s="130" t="s">
        <v>2122</v>
      </c>
      <c r="BW136" s="130" t="s">
        <v>2395</v>
      </c>
    </row>
    <row r="137" spans="1:75" s="130" customFormat="1" hidden="1" x14ac:dyDescent="0.2">
      <c r="A137" s="111" t="s">
        <v>1744</v>
      </c>
      <c r="B137" s="96" t="s">
        <v>1675</v>
      </c>
      <c r="C137" s="96" t="s">
        <v>1675</v>
      </c>
      <c r="D137" s="76"/>
      <c r="E137" s="301"/>
      <c r="F137" s="301">
        <v>6207</v>
      </c>
      <c r="G137" s="113" t="s">
        <v>1986</v>
      </c>
      <c r="H137" s="114" t="str">
        <f>IF(AND(D137="",VLOOKUP(A137,'PR Matrix'!A:B,2,FALSE)=""),"N","Y")</f>
        <v>N</v>
      </c>
      <c r="I137" s="115"/>
      <c r="J137" s="115"/>
      <c r="K137" s="114"/>
      <c r="L137" s="115"/>
      <c r="M137" s="93"/>
      <c r="N137" s="93"/>
      <c r="O137" s="93"/>
      <c r="P137" s="93"/>
      <c r="Q137" s="93"/>
      <c r="R137" s="116"/>
      <c r="S137" s="115"/>
      <c r="T137" s="115"/>
      <c r="U137" s="115"/>
      <c r="V137" s="115"/>
      <c r="W137" s="117"/>
      <c r="X137" s="118"/>
      <c r="Y137" s="119"/>
      <c r="Z137" s="120"/>
      <c r="AA137" s="120"/>
      <c r="AB137" s="120"/>
      <c r="AC137" s="120"/>
      <c r="AD137" s="121"/>
      <c r="AE137" s="122">
        <v>1555</v>
      </c>
      <c r="AF137" s="117"/>
      <c r="AG137" s="118"/>
      <c r="AH137" s="119"/>
      <c r="AI137" s="120"/>
      <c r="AJ137" s="120"/>
      <c r="AK137" s="120"/>
      <c r="AL137" s="123"/>
      <c r="AM137" s="123"/>
      <c r="AN137" s="123"/>
      <c r="AO137" s="123"/>
      <c r="AP137" s="124"/>
      <c r="AQ137" s="120"/>
      <c r="AR137" s="124"/>
      <c r="AS137" s="123"/>
      <c r="AT137" s="121"/>
      <c r="AU137" s="126"/>
      <c r="AV137" s="117"/>
      <c r="AW137" s="349"/>
      <c r="AX137" s="118"/>
      <c r="AY137" s="120"/>
      <c r="AZ137" s="120"/>
      <c r="BA137" s="120"/>
      <c r="BB137" s="120"/>
      <c r="BC137" s="123"/>
      <c r="BD137" s="120"/>
      <c r="BE137" s="121"/>
      <c r="BF137" s="126"/>
      <c r="BG137" s="297" t="str">
        <f t="shared" si="43"/>
        <v/>
      </c>
      <c r="BH137" s="298" t="str">
        <f t="shared" si="44"/>
        <v/>
      </c>
      <c r="BI137" s="127"/>
      <c r="BJ137" s="127"/>
      <c r="BK137" s="128"/>
      <c r="BL137" s="120" t="str">
        <f t="shared" si="45"/>
        <v/>
      </c>
      <c r="BM137" s="120" t="str">
        <f t="shared" si="46"/>
        <v/>
      </c>
      <c r="BN137" s="120" t="str">
        <f t="shared" si="47"/>
        <v/>
      </c>
      <c r="BO137" s="129" t="str">
        <f t="shared" si="49"/>
        <v>||||</v>
      </c>
      <c r="BP137" s="120" t="str">
        <f t="shared" si="48"/>
        <v>Not Started</v>
      </c>
      <c r="BQ137" s="129">
        <f>VLOOKUP(A137,'PR Matrix'!A:B,2,FALSE)</f>
        <v>0</v>
      </c>
    </row>
    <row r="138" spans="1:75" s="130" customFormat="1" hidden="1" x14ac:dyDescent="0.2">
      <c r="A138" s="111" t="s">
        <v>2135</v>
      </c>
      <c r="B138" s="108" t="s">
        <v>1675</v>
      </c>
      <c r="C138" s="96" t="s">
        <v>1677</v>
      </c>
      <c r="D138" s="112"/>
      <c r="E138" s="315"/>
      <c r="F138" s="309" t="s">
        <v>2360</v>
      </c>
      <c r="G138" s="113" t="s">
        <v>1986</v>
      </c>
      <c r="H138" s="114" t="str">
        <f>IF(AND(D138="",VLOOKUP(A138,'PR Matrix'!A:B,2,FALSE)=""),"N","Y")</f>
        <v>N</v>
      </c>
      <c r="I138" s="115"/>
      <c r="J138" s="115"/>
      <c r="K138" s="114"/>
      <c r="L138" s="115"/>
      <c r="M138" s="93"/>
      <c r="N138" s="93"/>
      <c r="O138" s="93"/>
      <c r="P138" s="93"/>
      <c r="Q138" s="93"/>
      <c r="R138" s="116"/>
      <c r="S138" s="115" t="b">
        <f t="shared" si="40"/>
        <v>1</v>
      </c>
      <c r="T138" s="115" t="b">
        <f t="shared" si="41"/>
        <v>1</v>
      </c>
      <c r="U138" s="115" t="b">
        <f t="shared" si="42"/>
        <v>1</v>
      </c>
      <c r="V138" s="115"/>
      <c r="W138" s="117"/>
      <c r="X138" s="118"/>
      <c r="Y138" s="119"/>
      <c r="Z138" s="120"/>
      <c r="AA138" s="120"/>
      <c r="AB138" s="120"/>
      <c r="AC138" s="120"/>
      <c r="AD138" s="121"/>
      <c r="AE138" s="122"/>
      <c r="AF138" s="117"/>
      <c r="AG138" s="118"/>
      <c r="AH138" s="119">
        <v>1555</v>
      </c>
      <c r="AI138" s="120"/>
      <c r="AJ138" s="120"/>
      <c r="AK138" s="120"/>
      <c r="AL138" s="123"/>
      <c r="AM138" s="123"/>
      <c r="AN138" s="123"/>
      <c r="AO138" s="123"/>
      <c r="AP138" s="124"/>
      <c r="AQ138" s="120"/>
      <c r="AR138" s="124"/>
      <c r="AS138" s="123"/>
      <c r="AT138" s="121"/>
      <c r="AU138" s="126"/>
      <c r="AV138" s="117"/>
      <c r="AW138" s="349"/>
      <c r="AX138" s="118"/>
      <c r="AY138" s="120"/>
      <c r="AZ138" s="120"/>
      <c r="BA138" s="120"/>
      <c r="BB138" s="120"/>
      <c r="BC138" s="123"/>
      <c r="BD138" s="120"/>
      <c r="BE138" s="121"/>
      <c r="BF138" s="126"/>
      <c r="BG138" s="297" t="str">
        <f t="shared" si="43"/>
        <v/>
      </c>
      <c r="BH138" s="298" t="str">
        <f t="shared" si="44"/>
        <v/>
      </c>
      <c r="BI138" s="127"/>
      <c r="BJ138" s="127"/>
      <c r="BK138" s="128"/>
      <c r="BL138" s="120" t="str">
        <f t="shared" si="45"/>
        <v/>
      </c>
      <c r="BM138" s="120" t="str">
        <f t="shared" si="46"/>
        <v/>
      </c>
      <c r="BN138" s="120" t="str">
        <f t="shared" si="47"/>
        <v/>
      </c>
      <c r="BO138" s="129" t="str">
        <f t="shared" si="49"/>
        <v>||||</v>
      </c>
      <c r="BP138" s="120" t="str">
        <f t="shared" si="48"/>
        <v>Not Started</v>
      </c>
      <c r="BQ138" s="129">
        <f>VLOOKUP(A138,'PR Matrix'!A:B,2,FALSE)</f>
        <v>0</v>
      </c>
    </row>
    <row r="139" spans="1:75" s="130" customFormat="1" hidden="1" x14ac:dyDescent="0.2">
      <c r="A139" s="111" t="s">
        <v>2116</v>
      </c>
      <c r="B139" s="96" t="s">
        <v>1675</v>
      </c>
      <c r="C139" s="96" t="s">
        <v>1677</v>
      </c>
      <c r="D139" s="76"/>
      <c r="E139" s="301"/>
      <c r="F139" s="326"/>
      <c r="G139" s="113" t="s">
        <v>1986</v>
      </c>
      <c r="H139" s="114" t="str">
        <f>IF(AND(D139="",VLOOKUP(A139,'PR Matrix'!A:B,2,FALSE)=""),"N","Y")</f>
        <v>N</v>
      </c>
      <c r="I139" s="115"/>
      <c r="J139" s="115"/>
      <c r="K139" s="114"/>
      <c r="L139" s="115"/>
      <c r="M139" s="93"/>
      <c r="N139" s="93"/>
      <c r="O139" s="93"/>
      <c r="P139" s="93"/>
      <c r="Q139" s="93"/>
      <c r="R139" s="116"/>
      <c r="S139" s="115" t="b">
        <f t="shared" ref="S139" si="50">IF($G$3="",OR($E$3="",NOT(ISERROR(FIND(LOWER($E$3),LOWER(W139)))),NOT(ISERROR(FIND(LOWER($E$3),LOWER(AF139)))),NOT(ISERROR(FIND(LOWER($E$3),LOWER(AV139))))),OR(NOT(ISERROR(FIND(LOWER($G$3),LOWER(W139)))),NOT(ISERROR(FIND(LOWER($G$3),LOWER(AF139)))),NOT(ISERROR(FIND(LOWER($G$3),LOWER(AV139))))))</f>
        <v>1</v>
      </c>
      <c r="T139" s="115" t="b">
        <f t="shared" ref="T139" si="51">IF($G$3="",OR($F$3="",NOT(ISERROR(FIND(LOWER($F$3),LOWER(X139)))),NOT(ISERROR(FIND(LOWER($F$3),LOWER(AG139)))),NOT(ISERROR(FIND(LOWER($F$3),LOWER(AX139))))),OR(NOT(ISERROR(FIND(LOWER($G$3),LOWER(X139)))),NOT(ISERROR(FIND(LOWER($G$3),LOWER(AG139)))),NOT(ISERROR(FIND(LOWER($G$3),LOWER(AX139))))))</f>
        <v>1</v>
      </c>
      <c r="U139" s="115" t="b">
        <f t="shared" ref="U139" si="52">IF(COUNTA($E$3:$F$3)=0,OR($G$3="",S139,T139),AND(S139,T139))</f>
        <v>1</v>
      </c>
      <c r="V139" s="115"/>
      <c r="W139" s="117"/>
      <c r="X139" s="118"/>
      <c r="Y139" s="119">
        <v>289</v>
      </c>
      <c r="Z139" s="120"/>
      <c r="AA139" s="120"/>
      <c r="AB139" s="120"/>
      <c r="AC139" s="120"/>
      <c r="AD139" s="121"/>
      <c r="AE139" s="122"/>
      <c r="AF139" s="117"/>
      <c r="AG139" s="118"/>
      <c r="AH139" s="119">
        <v>290</v>
      </c>
      <c r="AI139" s="120"/>
      <c r="AJ139" s="120"/>
      <c r="AK139" s="120"/>
      <c r="AL139" s="123"/>
      <c r="AM139" s="123"/>
      <c r="AN139" s="123"/>
      <c r="AO139" s="123"/>
      <c r="AP139" s="124"/>
      <c r="AQ139" s="120"/>
      <c r="AR139" s="124"/>
      <c r="AS139" s="123"/>
      <c r="AT139" s="121"/>
      <c r="AU139" s="126"/>
      <c r="AV139" s="117"/>
      <c r="AW139" s="349"/>
      <c r="AX139" s="118"/>
      <c r="AY139" s="120"/>
      <c r="AZ139" s="120"/>
      <c r="BA139" s="120"/>
      <c r="BB139" s="120"/>
      <c r="BC139" s="123"/>
      <c r="BD139" s="120"/>
      <c r="BE139" s="121"/>
      <c r="BF139" s="126"/>
      <c r="BG139" s="297" t="str">
        <f t="shared" si="43"/>
        <v/>
      </c>
      <c r="BH139" s="298" t="str">
        <f t="shared" si="44"/>
        <v/>
      </c>
      <c r="BI139" s="127"/>
      <c r="BJ139" s="127"/>
      <c r="BK139" s="128"/>
      <c r="BL139" s="120" t="str">
        <f t="shared" si="45"/>
        <v/>
      </c>
      <c r="BM139" s="120" t="str">
        <f t="shared" si="46"/>
        <v/>
      </c>
      <c r="BN139" s="120" t="str">
        <f t="shared" si="47"/>
        <v/>
      </c>
      <c r="BO139" s="129" t="str">
        <f t="shared" si="49"/>
        <v>||||</v>
      </c>
      <c r="BP139" s="120" t="str">
        <f t="shared" si="48"/>
        <v>Not Started</v>
      </c>
      <c r="BQ139" s="129">
        <f>VLOOKUP(A139,'PR Matrix'!A:B,2,FALSE)</f>
        <v>0</v>
      </c>
    </row>
    <row r="140" spans="1:75" s="130" customFormat="1" hidden="1" x14ac:dyDescent="0.2">
      <c r="A140" s="111" t="s">
        <v>1746</v>
      </c>
      <c r="B140" s="108" t="s">
        <v>1675</v>
      </c>
      <c r="C140" s="96" t="s">
        <v>1677</v>
      </c>
      <c r="D140" s="76"/>
      <c r="E140" s="301"/>
      <c r="F140" s="334"/>
      <c r="G140" s="113" t="s">
        <v>1986</v>
      </c>
      <c r="H140" s="114" t="str">
        <f>IF(AND(D140="",VLOOKUP(A140,'PR Matrix'!A:B,2,FALSE)=""),"N","Y")</f>
        <v>N</v>
      </c>
      <c r="I140" s="115"/>
      <c r="J140" s="115"/>
      <c r="K140" s="114"/>
      <c r="L140" s="115"/>
      <c r="M140" s="93"/>
      <c r="N140" s="93"/>
      <c r="O140" s="93"/>
      <c r="P140" s="93"/>
      <c r="Q140" s="93"/>
      <c r="R140" s="116"/>
      <c r="S140" s="115" t="b">
        <f t="shared" si="40"/>
        <v>1</v>
      </c>
      <c r="T140" s="115" t="b">
        <f t="shared" si="41"/>
        <v>1</v>
      </c>
      <c r="U140" s="115" t="b">
        <f t="shared" si="42"/>
        <v>1</v>
      </c>
      <c r="V140" s="115"/>
      <c r="W140" s="117"/>
      <c r="X140" s="118"/>
      <c r="Y140" s="119"/>
      <c r="Z140" s="120"/>
      <c r="AA140" s="120"/>
      <c r="AB140" s="120"/>
      <c r="AC140" s="120"/>
      <c r="AD140" s="121"/>
      <c r="AE140" s="122"/>
      <c r="AF140" s="117"/>
      <c r="AG140" s="118"/>
      <c r="AH140" s="119">
        <v>1555</v>
      </c>
      <c r="AI140" s="120"/>
      <c r="AJ140" s="120"/>
      <c r="AK140" s="120"/>
      <c r="AL140" s="123"/>
      <c r="AM140" s="123"/>
      <c r="AN140" s="123"/>
      <c r="AO140" s="123"/>
      <c r="AP140" s="124"/>
      <c r="AQ140" s="120"/>
      <c r="AR140" s="124"/>
      <c r="AS140" s="123"/>
      <c r="AT140" s="121"/>
      <c r="AU140" s="126"/>
      <c r="AV140" s="117"/>
      <c r="AW140" s="349"/>
      <c r="AX140" s="118"/>
      <c r="AY140" s="120"/>
      <c r="AZ140" s="120"/>
      <c r="BA140" s="120"/>
      <c r="BB140" s="120"/>
      <c r="BC140" s="123"/>
      <c r="BD140" s="120"/>
      <c r="BE140" s="121"/>
      <c r="BF140" s="126"/>
      <c r="BG140" s="297" t="str">
        <f t="shared" si="43"/>
        <v/>
      </c>
      <c r="BH140" s="298" t="str">
        <f t="shared" si="44"/>
        <v/>
      </c>
      <c r="BI140" s="127"/>
      <c r="BJ140" s="127"/>
      <c r="BK140" s="128"/>
      <c r="BL140" s="120" t="str">
        <f t="shared" si="45"/>
        <v/>
      </c>
      <c r="BM140" s="120" t="str">
        <f t="shared" si="46"/>
        <v/>
      </c>
      <c r="BN140" s="120" t="str">
        <f t="shared" si="47"/>
        <v/>
      </c>
      <c r="BO140" s="129" t="str">
        <f t="shared" si="49"/>
        <v>||||</v>
      </c>
      <c r="BP140" s="120" t="str">
        <f t="shared" si="48"/>
        <v>Not Started</v>
      </c>
      <c r="BQ140" s="129">
        <f>VLOOKUP(A140,'PR Matrix'!A:B,2,FALSE)</f>
        <v>0</v>
      </c>
    </row>
    <row r="141" spans="1:75" s="130" customFormat="1" hidden="1" x14ac:dyDescent="0.2">
      <c r="A141" s="111" t="s">
        <v>2170</v>
      </c>
      <c r="B141" s="96" t="s">
        <v>1675</v>
      </c>
      <c r="C141" s="96" t="s">
        <v>1677</v>
      </c>
      <c r="D141" s="76"/>
      <c r="E141" s="301"/>
      <c r="F141" s="306"/>
      <c r="G141" s="113" t="s">
        <v>1986</v>
      </c>
      <c r="H141" s="114" t="str">
        <f>IF(AND(D141="",VLOOKUP(A141,'PR Matrix'!A:B,2,FALSE)=""),"N","Y")</f>
        <v>N</v>
      </c>
      <c r="I141" s="115"/>
      <c r="J141" s="115"/>
      <c r="K141" s="114"/>
      <c r="L141" s="115"/>
      <c r="M141" s="93"/>
      <c r="N141" s="93"/>
      <c r="O141" s="93"/>
      <c r="P141" s="93"/>
      <c r="Q141" s="93"/>
      <c r="R141" s="116"/>
      <c r="S141" s="115" t="b">
        <f t="shared" ref="S141" si="53">IF($G$3="",OR($E$3="",NOT(ISERROR(FIND(LOWER($E$3),LOWER(W141)))),NOT(ISERROR(FIND(LOWER($E$3),LOWER(AF141)))),NOT(ISERROR(FIND(LOWER($E$3),LOWER(AV141))))),OR(NOT(ISERROR(FIND(LOWER($G$3),LOWER(W141)))),NOT(ISERROR(FIND(LOWER($G$3),LOWER(AF141)))),NOT(ISERROR(FIND(LOWER($G$3),LOWER(AV141))))))</f>
        <v>1</v>
      </c>
      <c r="T141" s="115" t="b">
        <f t="shared" ref="T141" si="54">IF($G$3="",OR($F$3="",NOT(ISERROR(FIND(LOWER($F$3),LOWER(X141)))),NOT(ISERROR(FIND(LOWER($F$3),LOWER(AG141)))),NOT(ISERROR(FIND(LOWER($F$3),LOWER(AX141))))),OR(NOT(ISERROR(FIND(LOWER($G$3),LOWER(X141)))),NOT(ISERROR(FIND(LOWER($G$3),LOWER(AG141)))),NOT(ISERROR(FIND(LOWER($G$3),LOWER(AX141))))))</f>
        <v>1</v>
      </c>
      <c r="U141" s="115" t="b">
        <f t="shared" ref="U141" si="55">IF(COUNTA($E$3:$F$3)=0,OR($G$3="",S141,T141),AND(S141,T141))</f>
        <v>1</v>
      </c>
      <c r="V141" s="133"/>
      <c r="W141" s="117"/>
      <c r="X141" s="118"/>
      <c r="Y141" s="119"/>
      <c r="Z141" s="120"/>
      <c r="AA141" s="120"/>
      <c r="AB141" s="120"/>
      <c r="AC141" s="120"/>
      <c r="AD141" s="121"/>
      <c r="AE141" s="122"/>
      <c r="AF141" s="117"/>
      <c r="AG141" s="118"/>
      <c r="AH141" s="119">
        <v>1554</v>
      </c>
      <c r="AI141" s="120"/>
      <c r="AJ141" s="120"/>
      <c r="AK141" s="120"/>
      <c r="AL141" s="123"/>
      <c r="AM141" s="123"/>
      <c r="AN141" s="123"/>
      <c r="AO141" s="123"/>
      <c r="AP141" s="124"/>
      <c r="AQ141" s="120"/>
      <c r="AR141" s="124"/>
      <c r="AS141" s="123"/>
      <c r="AT141" s="121"/>
      <c r="AU141" s="126"/>
      <c r="AV141" s="117"/>
      <c r="AW141" s="349"/>
      <c r="AX141" s="118"/>
      <c r="AY141" s="120"/>
      <c r="AZ141" s="120"/>
      <c r="BA141" s="120"/>
      <c r="BB141" s="120"/>
      <c r="BC141" s="123"/>
      <c r="BD141" s="120"/>
      <c r="BE141" s="121"/>
      <c r="BF141" s="126"/>
      <c r="BG141" s="297" t="str">
        <f t="shared" si="43"/>
        <v/>
      </c>
      <c r="BH141" s="298" t="str">
        <f t="shared" si="44"/>
        <v/>
      </c>
      <c r="BI141" s="127"/>
      <c r="BJ141" s="127"/>
      <c r="BK141" s="128"/>
      <c r="BL141" s="120" t="str">
        <f t="shared" si="45"/>
        <v/>
      </c>
      <c r="BM141" s="120" t="str">
        <f t="shared" si="46"/>
        <v/>
      </c>
      <c r="BN141" s="120" t="str">
        <f t="shared" si="47"/>
        <v/>
      </c>
      <c r="BO141" s="129" t="str">
        <f t="shared" si="49"/>
        <v>||||</v>
      </c>
      <c r="BP141" s="120" t="str">
        <f t="shared" si="48"/>
        <v>Not Started</v>
      </c>
      <c r="BQ141" s="129">
        <f>VLOOKUP(A141,'PR Matrix'!A:B,2,FALSE)</f>
        <v>0</v>
      </c>
    </row>
    <row r="142" spans="1:75" s="130" customFormat="1" hidden="1" x14ac:dyDescent="0.2">
      <c r="A142" s="111" t="s">
        <v>1747</v>
      </c>
      <c r="B142" s="96" t="s">
        <v>1675</v>
      </c>
      <c r="C142" s="96" t="s">
        <v>1677</v>
      </c>
      <c r="D142" s="76"/>
      <c r="E142" s="312"/>
      <c r="F142" s="301"/>
      <c r="G142" s="113" t="s">
        <v>1986</v>
      </c>
      <c r="H142" s="114" t="str">
        <f>IF(AND(D142="",VLOOKUP(A142,'PR Matrix'!A:B,2,FALSE)=""),"N","Y")</f>
        <v>N</v>
      </c>
      <c r="I142" s="115"/>
      <c r="J142" s="115"/>
      <c r="K142" s="114"/>
      <c r="L142" s="115"/>
      <c r="M142" s="93"/>
      <c r="N142" s="93"/>
      <c r="O142" s="93"/>
      <c r="P142" s="93"/>
      <c r="Q142" s="93"/>
      <c r="R142" s="116"/>
      <c r="S142" s="115" t="b">
        <f t="shared" si="40"/>
        <v>1</v>
      </c>
      <c r="T142" s="115" t="b">
        <f t="shared" si="41"/>
        <v>1</v>
      </c>
      <c r="U142" s="115" t="b">
        <f t="shared" si="42"/>
        <v>1</v>
      </c>
      <c r="V142" s="133"/>
      <c r="W142" s="117"/>
      <c r="X142" s="118"/>
      <c r="Y142" s="119"/>
      <c r="Z142" s="120"/>
      <c r="AA142" s="120"/>
      <c r="AB142" s="120"/>
      <c r="AC142" s="120"/>
      <c r="AD142" s="121"/>
      <c r="AE142" s="122"/>
      <c r="AF142" s="117"/>
      <c r="AG142" s="118"/>
      <c r="AH142" s="119">
        <v>1554</v>
      </c>
      <c r="AI142" s="120"/>
      <c r="AJ142" s="120"/>
      <c r="AK142" s="120"/>
      <c r="AL142" s="123"/>
      <c r="AM142" s="123"/>
      <c r="AN142" s="123"/>
      <c r="AO142" s="123"/>
      <c r="AP142" s="124"/>
      <c r="AQ142" s="120"/>
      <c r="AR142" s="124"/>
      <c r="AS142" s="123"/>
      <c r="AT142" s="121"/>
      <c r="AU142" s="126"/>
      <c r="AV142" s="117"/>
      <c r="AW142" s="349"/>
      <c r="AX142" s="118"/>
      <c r="AY142" s="120"/>
      <c r="AZ142" s="120"/>
      <c r="BA142" s="120"/>
      <c r="BB142" s="120"/>
      <c r="BC142" s="123"/>
      <c r="BD142" s="120"/>
      <c r="BE142" s="121"/>
      <c r="BF142" s="126"/>
      <c r="BG142" s="297" t="str">
        <f t="shared" si="43"/>
        <v/>
      </c>
      <c r="BH142" s="298" t="str">
        <f t="shared" si="44"/>
        <v/>
      </c>
      <c r="BI142" s="127"/>
      <c r="BJ142" s="127"/>
      <c r="BK142" s="128"/>
      <c r="BL142" s="120" t="str">
        <f t="shared" si="45"/>
        <v/>
      </c>
      <c r="BM142" s="120" t="str">
        <f t="shared" si="46"/>
        <v/>
      </c>
      <c r="BN142" s="120" t="str">
        <f t="shared" si="47"/>
        <v/>
      </c>
      <c r="BO142" s="129" t="str">
        <f t="shared" si="49"/>
        <v>||||</v>
      </c>
      <c r="BP142" s="120" t="str">
        <f t="shared" si="48"/>
        <v>Not Started</v>
      </c>
      <c r="BQ142" s="129">
        <f>VLOOKUP(A142,'PR Matrix'!A:B,2,FALSE)</f>
        <v>0</v>
      </c>
    </row>
    <row r="143" spans="1:75" s="130" customFormat="1" hidden="1" x14ac:dyDescent="0.2">
      <c r="A143" s="111" t="s">
        <v>122</v>
      </c>
      <c r="B143" s="96" t="s">
        <v>1675</v>
      </c>
      <c r="C143" s="96" t="s">
        <v>1677</v>
      </c>
      <c r="D143" s="76"/>
      <c r="E143" s="303"/>
      <c r="F143" s="306"/>
      <c r="G143" s="113" t="s">
        <v>1986</v>
      </c>
      <c r="H143" s="114" t="str">
        <f>IF(AND(D143="",VLOOKUP(A143,'PR Matrix'!A:B,2,FALSE)=""),"N","Y")</f>
        <v>N</v>
      </c>
      <c r="I143" s="115"/>
      <c r="J143" s="115"/>
      <c r="K143" s="114"/>
      <c r="L143" s="115"/>
      <c r="M143" s="93"/>
      <c r="N143" s="93"/>
      <c r="O143" s="93"/>
      <c r="P143" s="93"/>
      <c r="Q143" s="93"/>
      <c r="R143" s="116"/>
      <c r="S143" s="115" t="b">
        <f t="shared" si="40"/>
        <v>1</v>
      </c>
      <c r="T143" s="115" t="b">
        <f t="shared" si="41"/>
        <v>1</v>
      </c>
      <c r="U143" s="115" t="b">
        <f t="shared" si="42"/>
        <v>1</v>
      </c>
      <c r="V143" s="133"/>
      <c r="W143" s="117"/>
      <c r="X143" s="118"/>
      <c r="Y143" s="119">
        <v>2361</v>
      </c>
      <c r="Z143" s="120"/>
      <c r="AA143" s="120"/>
      <c r="AB143" s="120"/>
      <c r="AC143" s="120"/>
      <c r="AD143" s="121"/>
      <c r="AE143" s="122"/>
      <c r="AF143" s="117"/>
      <c r="AG143" s="118"/>
      <c r="AH143" s="119">
        <v>700</v>
      </c>
      <c r="AI143" s="120"/>
      <c r="AJ143" s="120"/>
      <c r="AK143" s="120"/>
      <c r="AL143" s="123"/>
      <c r="AM143" s="123"/>
      <c r="AN143" s="123"/>
      <c r="AO143" s="123"/>
      <c r="AP143" s="124"/>
      <c r="AQ143" s="120"/>
      <c r="AR143" s="124"/>
      <c r="AS143" s="123"/>
      <c r="AT143" s="121"/>
      <c r="AU143" s="126"/>
      <c r="AV143" s="117"/>
      <c r="AW143" s="349"/>
      <c r="AX143" s="118"/>
      <c r="AY143" s="120"/>
      <c r="AZ143" s="120"/>
      <c r="BA143" s="120"/>
      <c r="BB143" s="120"/>
      <c r="BC143" s="123"/>
      <c r="BD143" s="120"/>
      <c r="BE143" s="121"/>
      <c r="BF143" s="126"/>
      <c r="BG143" s="297" t="str">
        <f t="shared" si="43"/>
        <v/>
      </c>
      <c r="BH143" s="298" t="str">
        <f t="shared" si="44"/>
        <v/>
      </c>
      <c r="BI143" s="127"/>
      <c r="BJ143" s="127"/>
      <c r="BK143" s="128"/>
      <c r="BL143" s="120" t="str">
        <f t="shared" si="45"/>
        <v/>
      </c>
      <c r="BM143" s="120" t="str">
        <f t="shared" si="46"/>
        <v/>
      </c>
      <c r="BN143" s="120" t="str">
        <f t="shared" si="47"/>
        <v/>
      </c>
      <c r="BO143" s="129" t="str">
        <f t="shared" si="49"/>
        <v>||||</v>
      </c>
      <c r="BP143" s="120" t="str">
        <f t="shared" si="48"/>
        <v>Not Started</v>
      </c>
      <c r="BQ143" s="129">
        <f>VLOOKUP(A143,'PR Matrix'!A:B,2,FALSE)</f>
        <v>0</v>
      </c>
    </row>
    <row r="144" spans="1:75" s="130" customFormat="1" hidden="1" x14ac:dyDescent="0.2">
      <c r="A144" s="111" t="s">
        <v>1748</v>
      </c>
      <c r="B144" s="96" t="s">
        <v>1675</v>
      </c>
      <c r="C144" s="96" t="s">
        <v>1677</v>
      </c>
      <c r="D144" s="76"/>
      <c r="E144" s="306"/>
      <c r="F144" s="306"/>
      <c r="G144" s="113" t="s">
        <v>1986</v>
      </c>
      <c r="H144" s="114" t="str">
        <f>IF(AND(D144="",VLOOKUP(A144,'PR Matrix'!A:B,2,FALSE)=""),"N","Y")</f>
        <v>N</v>
      </c>
      <c r="I144" s="115"/>
      <c r="J144" s="115"/>
      <c r="K144" s="114"/>
      <c r="L144" s="115"/>
      <c r="M144" s="93"/>
      <c r="N144" s="93"/>
      <c r="O144" s="93"/>
      <c r="P144" s="93"/>
      <c r="Q144" s="93"/>
      <c r="R144" s="116"/>
      <c r="S144" s="115" t="b">
        <f t="shared" si="40"/>
        <v>1</v>
      </c>
      <c r="T144" s="115" t="b">
        <f t="shared" si="41"/>
        <v>1</v>
      </c>
      <c r="U144" s="115" t="b">
        <f t="shared" si="42"/>
        <v>1</v>
      </c>
      <c r="V144" s="115"/>
      <c r="W144" s="117"/>
      <c r="X144" s="118"/>
      <c r="Y144" s="119"/>
      <c r="Z144" s="120"/>
      <c r="AA144" s="120"/>
      <c r="AB144" s="120"/>
      <c r="AC144" s="120"/>
      <c r="AD144" s="121"/>
      <c r="AE144" s="122"/>
      <c r="AF144" s="117"/>
      <c r="AG144" s="118"/>
      <c r="AH144" s="119">
        <v>701</v>
      </c>
      <c r="AI144" s="120"/>
      <c r="AJ144" s="120"/>
      <c r="AK144" s="120"/>
      <c r="AL144" s="123"/>
      <c r="AM144" s="123"/>
      <c r="AN144" s="123"/>
      <c r="AO144" s="123"/>
      <c r="AP144" s="124"/>
      <c r="AQ144" s="120"/>
      <c r="AR144" s="124"/>
      <c r="AS144" s="123"/>
      <c r="AT144" s="121"/>
      <c r="AU144" s="126"/>
      <c r="AV144" s="117"/>
      <c r="AW144" s="349"/>
      <c r="AX144" s="118"/>
      <c r="AY144" s="120"/>
      <c r="AZ144" s="120"/>
      <c r="BA144" s="120"/>
      <c r="BB144" s="120"/>
      <c r="BC144" s="123"/>
      <c r="BD144" s="120"/>
      <c r="BE144" s="121"/>
      <c r="BF144" s="126"/>
      <c r="BG144" s="297" t="str">
        <f t="shared" si="43"/>
        <v/>
      </c>
      <c r="BH144" s="298" t="str">
        <f t="shared" si="44"/>
        <v/>
      </c>
      <c r="BI144" s="127"/>
      <c r="BJ144" s="127"/>
      <c r="BK144" s="128"/>
      <c r="BL144" s="120" t="str">
        <f t="shared" si="45"/>
        <v/>
      </c>
      <c r="BM144" s="120" t="str">
        <f t="shared" si="46"/>
        <v/>
      </c>
      <c r="BN144" s="120" t="str">
        <f t="shared" si="47"/>
        <v/>
      </c>
      <c r="BO144" s="129" t="str">
        <f t="shared" si="49"/>
        <v>||||</v>
      </c>
      <c r="BP144" s="120" t="str">
        <f t="shared" si="48"/>
        <v>Not Started</v>
      </c>
      <c r="BQ144" s="129">
        <f>VLOOKUP(A144,'PR Matrix'!A:B,2,FALSE)</f>
        <v>0</v>
      </c>
    </row>
    <row r="145" spans="1:69" s="130" customFormat="1" hidden="1" x14ac:dyDescent="0.2">
      <c r="A145" s="111" t="s">
        <v>454</v>
      </c>
      <c r="B145" s="96" t="s">
        <v>1675</v>
      </c>
      <c r="C145" s="96" t="s">
        <v>1675</v>
      </c>
      <c r="D145" s="76"/>
      <c r="E145" s="301"/>
      <c r="F145" s="306"/>
      <c r="G145" s="113" t="s">
        <v>1986</v>
      </c>
      <c r="H145" s="114" t="str">
        <f>IF(AND(D145="",VLOOKUP(A145,'PR Matrix'!A:B,2,FALSE)=""),"N","Y")</f>
        <v>N</v>
      </c>
      <c r="I145" s="115"/>
      <c r="J145" s="115"/>
      <c r="K145" s="114"/>
      <c r="L145" s="115"/>
      <c r="M145" s="93"/>
      <c r="N145" s="93"/>
      <c r="O145" s="93"/>
      <c r="P145" s="93"/>
      <c r="Q145" s="93"/>
      <c r="R145" s="116"/>
      <c r="S145" s="115" t="b">
        <f t="shared" si="40"/>
        <v>1</v>
      </c>
      <c r="T145" s="115" t="b">
        <f t="shared" si="41"/>
        <v>1</v>
      </c>
      <c r="U145" s="115" t="b">
        <f t="shared" si="42"/>
        <v>1</v>
      </c>
      <c r="V145" s="115"/>
      <c r="W145" s="117"/>
      <c r="X145" s="118"/>
      <c r="Y145" s="119" t="s">
        <v>1678</v>
      </c>
      <c r="Z145" s="120"/>
      <c r="AA145" s="120"/>
      <c r="AB145" s="120"/>
      <c r="AC145" s="120"/>
      <c r="AD145" s="121"/>
      <c r="AE145" s="122"/>
      <c r="AF145" s="117"/>
      <c r="AG145" s="118"/>
      <c r="AH145" s="119" t="s">
        <v>1678</v>
      </c>
      <c r="AI145" s="120"/>
      <c r="AJ145" s="120"/>
      <c r="AK145" s="120"/>
      <c r="AL145" s="123"/>
      <c r="AM145" s="123"/>
      <c r="AN145" s="123"/>
      <c r="AO145" s="123"/>
      <c r="AP145" s="124"/>
      <c r="AQ145" s="120"/>
      <c r="AR145" s="124"/>
      <c r="AS145" s="123"/>
      <c r="AT145" s="121"/>
      <c r="AU145" s="126"/>
      <c r="AV145" s="117"/>
      <c r="AW145" s="349"/>
      <c r="AX145" s="118"/>
      <c r="AY145" s="120"/>
      <c r="AZ145" s="120"/>
      <c r="BA145" s="120"/>
      <c r="BB145" s="120"/>
      <c r="BC145" s="123"/>
      <c r="BD145" s="120"/>
      <c r="BE145" s="121"/>
      <c r="BF145" s="126"/>
      <c r="BG145" s="297" t="str">
        <f t="shared" si="43"/>
        <v/>
      </c>
      <c r="BH145" s="298" t="str">
        <f t="shared" si="44"/>
        <v/>
      </c>
      <c r="BI145" s="127"/>
      <c r="BJ145" s="127"/>
      <c r="BK145" s="128"/>
      <c r="BL145" s="120" t="str">
        <f t="shared" si="45"/>
        <v/>
      </c>
      <c r="BM145" s="120" t="str">
        <f t="shared" si="46"/>
        <v/>
      </c>
      <c r="BN145" s="120" t="str">
        <f t="shared" si="47"/>
        <v/>
      </c>
      <c r="BO145" s="129" t="str">
        <f t="shared" si="49"/>
        <v>||||</v>
      </c>
      <c r="BP145" s="120" t="str">
        <f t="shared" si="48"/>
        <v>Not Started</v>
      </c>
      <c r="BQ145" s="129">
        <f>VLOOKUP(A145,'PR Matrix'!A:B,2,FALSE)</f>
        <v>0</v>
      </c>
    </row>
    <row r="146" spans="1:69" s="130" customFormat="1" hidden="1" x14ac:dyDescent="0.2">
      <c r="A146" s="111" t="s">
        <v>1749</v>
      </c>
      <c r="B146" s="96" t="s">
        <v>1675</v>
      </c>
      <c r="C146" s="96" t="s">
        <v>1675</v>
      </c>
      <c r="D146" s="294"/>
      <c r="E146" s="301"/>
      <c r="F146" s="306"/>
      <c r="G146" s="113" t="s">
        <v>1986</v>
      </c>
      <c r="H146" s="114" t="str">
        <f>IF(AND(D146="",VLOOKUP(A146,'PR Matrix'!A:B,2,FALSE)=""),"N","Y")</f>
        <v>N</v>
      </c>
      <c r="I146" s="115"/>
      <c r="J146" s="115"/>
      <c r="K146" s="114"/>
      <c r="L146" s="115"/>
      <c r="M146" s="93"/>
      <c r="N146" s="93"/>
      <c r="O146" s="93"/>
      <c r="P146" s="93"/>
      <c r="Q146" s="93"/>
      <c r="R146" s="116"/>
      <c r="S146" s="115" t="b">
        <f t="shared" ref="S146:S202" si="56">IF($G$3="",OR($E$3="",NOT(ISERROR(FIND(LOWER($E$3),LOWER(W146)))),NOT(ISERROR(FIND(LOWER($E$3),LOWER(AF146)))),NOT(ISERROR(FIND(LOWER($E$3),LOWER(AV146))))),OR(NOT(ISERROR(FIND(LOWER($G$3),LOWER(W146)))),NOT(ISERROR(FIND(LOWER($G$3),LOWER(AF146)))),NOT(ISERROR(FIND(LOWER($G$3),LOWER(AV146))))))</f>
        <v>1</v>
      </c>
      <c r="T146" s="115" t="b">
        <f t="shared" ref="T146:T202" si="57">IF($G$3="",OR($F$3="",NOT(ISERROR(FIND(LOWER($F$3),LOWER(X146)))),NOT(ISERROR(FIND(LOWER($F$3),LOWER(AG146)))),NOT(ISERROR(FIND(LOWER($F$3),LOWER(AX146))))),OR(NOT(ISERROR(FIND(LOWER($G$3),LOWER(X146)))),NOT(ISERROR(FIND(LOWER($G$3),LOWER(AG146)))),NOT(ISERROR(FIND(LOWER($G$3),LOWER(AX146))))))</f>
        <v>1</v>
      </c>
      <c r="U146" s="115" t="b">
        <f t="shared" ref="U146:U202" si="58">IF(COUNTA($E$3:$F$3)=0,OR($G$3="",S146,T146),AND(S146,T146))</f>
        <v>1</v>
      </c>
      <c r="V146" s="115"/>
      <c r="W146" s="117"/>
      <c r="X146" s="118"/>
      <c r="Y146" s="119"/>
      <c r="Z146" s="120"/>
      <c r="AA146" s="120"/>
      <c r="AB146" s="120"/>
      <c r="AC146" s="120"/>
      <c r="AD146" s="121"/>
      <c r="AE146" s="122"/>
      <c r="AF146" s="117"/>
      <c r="AG146" s="118"/>
      <c r="AH146" s="119">
        <v>644</v>
      </c>
      <c r="AI146" s="120"/>
      <c r="AJ146" s="120"/>
      <c r="AK146" s="120"/>
      <c r="AL146" s="123"/>
      <c r="AM146" s="123"/>
      <c r="AN146" s="123"/>
      <c r="AO146" s="123"/>
      <c r="AP146" s="124"/>
      <c r="AQ146" s="120"/>
      <c r="AR146" s="124"/>
      <c r="AS146" s="123"/>
      <c r="AT146" s="121"/>
      <c r="AU146" s="126"/>
      <c r="AV146" s="117"/>
      <c r="AW146" s="349"/>
      <c r="AX146" s="118"/>
      <c r="AY146" s="120"/>
      <c r="AZ146" s="120"/>
      <c r="BA146" s="120"/>
      <c r="BB146" s="120"/>
      <c r="BC146" s="123"/>
      <c r="BD146" s="120"/>
      <c r="BE146" s="121"/>
      <c r="BF146" s="126"/>
      <c r="BG146" s="297" t="str">
        <f t="shared" si="43"/>
        <v/>
      </c>
      <c r="BH146" s="298" t="str">
        <f t="shared" si="44"/>
        <v/>
      </c>
      <c r="BI146" s="127"/>
      <c r="BJ146" s="127"/>
      <c r="BK146" s="128"/>
      <c r="BL146" s="120" t="str">
        <f t="shared" si="45"/>
        <v/>
      </c>
      <c r="BM146" s="120" t="str">
        <f t="shared" si="46"/>
        <v/>
      </c>
      <c r="BN146" s="120" t="str">
        <f t="shared" si="47"/>
        <v/>
      </c>
      <c r="BO146" s="129" t="str">
        <f t="shared" si="49"/>
        <v>||||</v>
      </c>
      <c r="BP146" s="120" t="str">
        <f t="shared" si="48"/>
        <v>Not Started</v>
      </c>
      <c r="BQ146" s="129">
        <f>VLOOKUP(A146,'PR Matrix'!A:B,2,FALSE)</f>
        <v>0</v>
      </c>
    </row>
    <row r="147" spans="1:69" s="130" customFormat="1" hidden="1" x14ac:dyDescent="0.2">
      <c r="A147" s="111" t="s">
        <v>455</v>
      </c>
      <c r="B147" s="96" t="s">
        <v>1675</v>
      </c>
      <c r="C147" s="96" t="s">
        <v>1677</v>
      </c>
      <c r="D147" s="292"/>
      <c r="E147" s="302"/>
      <c r="F147" s="306"/>
      <c r="G147" s="113" t="s">
        <v>1986</v>
      </c>
      <c r="H147" s="114" t="str">
        <f>IF(AND(D147="",VLOOKUP(A147,'PR Matrix'!A:B,2,FALSE)=""),"N","Y")</f>
        <v>N</v>
      </c>
      <c r="I147" s="115"/>
      <c r="J147" s="115"/>
      <c r="K147" s="114"/>
      <c r="L147" s="115"/>
      <c r="M147" s="93"/>
      <c r="N147" s="93"/>
      <c r="O147" s="93"/>
      <c r="P147" s="93"/>
      <c r="Q147" s="93"/>
      <c r="R147" s="116"/>
      <c r="S147" s="115" t="b">
        <f t="shared" si="56"/>
        <v>1</v>
      </c>
      <c r="T147" s="115" t="b">
        <f t="shared" si="57"/>
        <v>1</v>
      </c>
      <c r="U147" s="115" t="b">
        <f t="shared" si="58"/>
        <v>1</v>
      </c>
      <c r="V147" s="115"/>
      <c r="W147" s="117"/>
      <c r="X147" s="118"/>
      <c r="Y147" s="119">
        <v>2288</v>
      </c>
      <c r="Z147" s="120"/>
      <c r="AA147" s="120"/>
      <c r="AB147" s="120"/>
      <c r="AC147" s="120"/>
      <c r="AD147" s="121"/>
      <c r="AE147" s="122"/>
      <c r="AF147" s="117"/>
      <c r="AG147" s="118"/>
      <c r="AH147" s="119">
        <v>645</v>
      </c>
      <c r="AI147" s="120"/>
      <c r="AJ147" s="120"/>
      <c r="AK147" s="120"/>
      <c r="AL147" s="123"/>
      <c r="AM147" s="123"/>
      <c r="AN147" s="123"/>
      <c r="AO147" s="123"/>
      <c r="AP147" s="124"/>
      <c r="AQ147" s="120"/>
      <c r="AR147" s="124"/>
      <c r="AS147" s="123"/>
      <c r="AT147" s="121"/>
      <c r="AU147" s="126"/>
      <c r="AV147" s="117"/>
      <c r="AW147" s="349"/>
      <c r="AX147" s="118"/>
      <c r="AY147" s="120"/>
      <c r="AZ147" s="120"/>
      <c r="BA147" s="120"/>
      <c r="BB147" s="120"/>
      <c r="BC147" s="123"/>
      <c r="BD147" s="120"/>
      <c r="BE147" s="121"/>
      <c r="BF147" s="126"/>
      <c r="BG147" s="297" t="str">
        <f t="shared" si="43"/>
        <v/>
      </c>
      <c r="BH147" s="298" t="str">
        <f t="shared" si="44"/>
        <v/>
      </c>
      <c r="BI147" s="127"/>
      <c r="BJ147" s="127"/>
      <c r="BK147" s="128"/>
      <c r="BL147" s="120" t="str">
        <f t="shared" si="45"/>
        <v/>
      </c>
      <c r="BM147" s="120" t="str">
        <f t="shared" si="46"/>
        <v/>
      </c>
      <c r="BN147" s="120" t="str">
        <f t="shared" si="47"/>
        <v/>
      </c>
      <c r="BO147" s="129" t="str">
        <f t="shared" si="49"/>
        <v>||||</v>
      </c>
      <c r="BP147" s="120" t="str">
        <f t="shared" si="48"/>
        <v>Not Started</v>
      </c>
      <c r="BQ147" s="129">
        <f>VLOOKUP(A147,'PR Matrix'!A:B,2,FALSE)</f>
        <v>0</v>
      </c>
    </row>
    <row r="148" spans="1:69" s="130" customFormat="1" hidden="1" x14ac:dyDescent="0.2">
      <c r="A148" s="111" t="s">
        <v>232</v>
      </c>
      <c r="B148" s="108" t="s">
        <v>1675</v>
      </c>
      <c r="C148" s="96" t="s">
        <v>1677</v>
      </c>
      <c r="D148" s="292"/>
      <c r="E148" s="303"/>
      <c r="F148" s="312"/>
      <c r="G148" s="113" t="s">
        <v>1986</v>
      </c>
      <c r="H148" s="114" t="str">
        <f>IF(AND(D148="",VLOOKUP(A148,'PR Matrix'!A:B,2,FALSE)=""),"N","Y")</f>
        <v>N</v>
      </c>
      <c r="I148" s="115"/>
      <c r="J148" s="115"/>
      <c r="K148" s="114"/>
      <c r="L148" s="115"/>
      <c r="M148" s="93"/>
      <c r="N148" s="93"/>
      <c r="O148" s="93"/>
      <c r="P148" s="93"/>
      <c r="Q148" s="93"/>
      <c r="R148" s="116"/>
      <c r="S148" s="115" t="b">
        <f t="shared" si="56"/>
        <v>1</v>
      </c>
      <c r="T148" s="115" t="b">
        <f t="shared" si="57"/>
        <v>1</v>
      </c>
      <c r="U148" s="115" t="b">
        <f t="shared" si="58"/>
        <v>1</v>
      </c>
      <c r="V148" s="115"/>
      <c r="W148" s="117"/>
      <c r="X148" s="118"/>
      <c r="Y148" s="119"/>
      <c r="Z148" s="120"/>
      <c r="AA148" s="120"/>
      <c r="AB148" s="120"/>
      <c r="AC148" s="120"/>
      <c r="AD148" s="121"/>
      <c r="AE148" s="122"/>
      <c r="AF148" s="117"/>
      <c r="AG148" s="118"/>
      <c r="AH148" s="119">
        <v>585</v>
      </c>
      <c r="AI148" s="120"/>
      <c r="AJ148" s="120"/>
      <c r="AK148" s="120"/>
      <c r="AL148" s="123"/>
      <c r="AM148" s="123"/>
      <c r="AN148" s="123"/>
      <c r="AO148" s="123"/>
      <c r="AP148" s="124"/>
      <c r="AQ148" s="120"/>
      <c r="AR148" s="124"/>
      <c r="AS148" s="123"/>
      <c r="AT148" s="121"/>
      <c r="AU148" s="126"/>
      <c r="AV148" s="117"/>
      <c r="AW148" s="349"/>
      <c r="AX148" s="118"/>
      <c r="AY148" s="120"/>
      <c r="AZ148" s="120"/>
      <c r="BA148" s="120"/>
      <c r="BB148" s="120"/>
      <c r="BC148" s="123"/>
      <c r="BD148" s="120"/>
      <c r="BE148" s="121"/>
      <c r="BF148" s="126"/>
      <c r="BG148" s="297" t="str">
        <f t="shared" si="43"/>
        <v/>
      </c>
      <c r="BH148" s="298" t="str">
        <f t="shared" si="44"/>
        <v/>
      </c>
      <c r="BI148" s="127"/>
      <c r="BJ148" s="127"/>
      <c r="BK148" s="128" t="s">
        <v>1986</v>
      </c>
      <c r="BL148" s="120" t="str">
        <f t="shared" si="45"/>
        <v/>
      </c>
      <c r="BM148" s="120" t="str">
        <f t="shared" si="46"/>
        <v/>
      </c>
      <c r="BN148" s="120" t="str">
        <f t="shared" si="47"/>
        <v/>
      </c>
      <c r="BO148" s="129" t="str">
        <f t="shared" si="49"/>
        <v>||||</v>
      </c>
      <c r="BP148" s="120" t="str">
        <f t="shared" si="48"/>
        <v>Not Started</v>
      </c>
      <c r="BQ148" s="129">
        <f>VLOOKUP(A148,'PR Matrix'!A:B,2,FALSE)</f>
        <v>0</v>
      </c>
    </row>
    <row r="149" spans="1:69" s="130" customFormat="1" hidden="1" x14ac:dyDescent="0.2">
      <c r="A149" s="111" t="s">
        <v>237</v>
      </c>
      <c r="B149" s="96" t="s">
        <v>1675</v>
      </c>
      <c r="C149" s="96" t="s">
        <v>1677</v>
      </c>
      <c r="D149" s="76"/>
      <c r="E149" s="312"/>
      <c r="F149" s="306"/>
      <c r="G149" s="113" t="s">
        <v>1986</v>
      </c>
      <c r="H149" s="114" t="str">
        <f>IF(AND(D149="",VLOOKUP(A149,'PR Matrix'!A:B,2,FALSE)=""),"N","Y")</f>
        <v>N</v>
      </c>
      <c r="I149" s="115"/>
      <c r="J149" s="115"/>
      <c r="K149" s="114"/>
      <c r="L149" s="115"/>
      <c r="M149" s="93"/>
      <c r="N149" s="93"/>
      <c r="O149" s="93"/>
      <c r="P149" s="93"/>
      <c r="Q149" s="93"/>
      <c r="R149" s="116"/>
      <c r="S149" s="115" t="b">
        <f t="shared" si="56"/>
        <v>1</v>
      </c>
      <c r="T149" s="115" t="b">
        <f t="shared" si="57"/>
        <v>1</v>
      </c>
      <c r="U149" s="115" t="b">
        <f t="shared" si="58"/>
        <v>1</v>
      </c>
      <c r="V149" s="115"/>
      <c r="W149" s="117"/>
      <c r="X149" s="118"/>
      <c r="Y149" s="119"/>
      <c r="Z149" s="120"/>
      <c r="AA149" s="120"/>
      <c r="AB149" s="120"/>
      <c r="AC149" s="120"/>
      <c r="AD149" s="121"/>
      <c r="AE149" s="122"/>
      <c r="AF149" s="117"/>
      <c r="AG149" s="118"/>
      <c r="AH149" s="119">
        <v>586</v>
      </c>
      <c r="AI149" s="120"/>
      <c r="AJ149" s="120"/>
      <c r="AK149" s="120"/>
      <c r="AL149" s="123"/>
      <c r="AM149" s="123"/>
      <c r="AN149" s="123"/>
      <c r="AO149" s="123"/>
      <c r="AP149" s="124"/>
      <c r="AQ149" s="120"/>
      <c r="AR149" s="124"/>
      <c r="AS149" s="123"/>
      <c r="AT149" s="121"/>
      <c r="AU149" s="126"/>
      <c r="AV149" s="117"/>
      <c r="AW149" s="349"/>
      <c r="AX149" s="118"/>
      <c r="AY149" s="120"/>
      <c r="AZ149" s="120"/>
      <c r="BA149" s="120"/>
      <c r="BB149" s="120"/>
      <c r="BC149" s="123"/>
      <c r="BD149" s="120"/>
      <c r="BE149" s="121"/>
      <c r="BF149" s="126"/>
      <c r="BG149" s="297" t="str">
        <f t="shared" si="43"/>
        <v/>
      </c>
      <c r="BH149" s="298" t="str">
        <f t="shared" si="44"/>
        <v/>
      </c>
      <c r="BI149" s="127"/>
      <c r="BJ149" s="127"/>
      <c r="BK149" s="128"/>
      <c r="BL149" s="120" t="str">
        <f t="shared" si="45"/>
        <v/>
      </c>
      <c r="BM149" s="120" t="str">
        <f t="shared" si="46"/>
        <v/>
      </c>
      <c r="BN149" s="120" t="str">
        <f t="shared" si="47"/>
        <v/>
      </c>
      <c r="BO149" s="129" t="str">
        <f t="shared" si="49"/>
        <v>||||</v>
      </c>
      <c r="BP149" s="120" t="str">
        <f t="shared" si="48"/>
        <v>Not Started</v>
      </c>
      <c r="BQ149" s="129">
        <f>VLOOKUP(A149,'PR Matrix'!A:B,2,FALSE)</f>
        <v>0</v>
      </c>
    </row>
    <row r="150" spans="1:69" s="130" customFormat="1" hidden="1" x14ac:dyDescent="0.2">
      <c r="A150" s="111" t="s">
        <v>1750</v>
      </c>
      <c r="B150" s="108" t="s">
        <v>1675</v>
      </c>
      <c r="C150" s="96" t="s">
        <v>1675</v>
      </c>
      <c r="D150" s="76"/>
      <c r="E150" s="312"/>
      <c r="F150" s="301"/>
      <c r="G150" s="113" t="s">
        <v>1986</v>
      </c>
      <c r="H150" s="114" t="str">
        <f>IF(AND(D150="",VLOOKUP(A150,'PR Matrix'!A:B,2,FALSE)=""),"N","Y")</f>
        <v>N</v>
      </c>
      <c r="I150" s="115"/>
      <c r="J150" s="115"/>
      <c r="K150" s="114"/>
      <c r="L150" s="115"/>
      <c r="M150" s="93"/>
      <c r="N150" s="93"/>
      <c r="O150" s="93"/>
      <c r="P150" s="93"/>
      <c r="Q150" s="93"/>
      <c r="R150" s="116"/>
      <c r="S150" s="115" t="b">
        <f t="shared" si="56"/>
        <v>1</v>
      </c>
      <c r="T150" s="115" t="b">
        <f t="shared" si="57"/>
        <v>1</v>
      </c>
      <c r="U150" s="115" t="b">
        <f t="shared" si="58"/>
        <v>1</v>
      </c>
      <c r="V150" s="115"/>
      <c r="W150" s="117"/>
      <c r="X150" s="118"/>
      <c r="Y150" s="119">
        <v>462</v>
      </c>
      <c r="Z150" s="120"/>
      <c r="AA150" s="120"/>
      <c r="AB150" s="120"/>
      <c r="AC150" s="120"/>
      <c r="AD150" s="121"/>
      <c r="AE150" s="122"/>
      <c r="AF150" s="117"/>
      <c r="AG150" s="118"/>
      <c r="AH150" s="119">
        <v>463</v>
      </c>
      <c r="AI150" s="120"/>
      <c r="AJ150" s="120"/>
      <c r="AK150" s="120"/>
      <c r="AL150" s="123"/>
      <c r="AM150" s="123"/>
      <c r="AN150" s="123"/>
      <c r="AO150" s="123"/>
      <c r="AP150" s="124"/>
      <c r="AQ150" s="120"/>
      <c r="AR150" s="124"/>
      <c r="AS150" s="123"/>
      <c r="AT150" s="121"/>
      <c r="AU150" s="126"/>
      <c r="AV150" s="117"/>
      <c r="AW150" s="349"/>
      <c r="AX150" s="118"/>
      <c r="AY150" s="120"/>
      <c r="AZ150" s="120"/>
      <c r="BA150" s="120"/>
      <c r="BB150" s="120"/>
      <c r="BC150" s="123"/>
      <c r="BD150" s="120"/>
      <c r="BE150" s="121"/>
      <c r="BF150" s="126"/>
      <c r="BG150" s="297" t="str">
        <f t="shared" si="43"/>
        <v/>
      </c>
      <c r="BH150" s="298" t="str">
        <f t="shared" si="44"/>
        <v/>
      </c>
      <c r="BI150" s="127"/>
      <c r="BJ150" s="127"/>
      <c r="BK150" s="128"/>
      <c r="BL150" s="120" t="str">
        <f t="shared" si="45"/>
        <v/>
      </c>
      <c r="BM150" s="120" t="str">
        <f t="shared" si="46"/>
        <v/>
      </c>
      <c r="BN150" s="120" t="str">
        <f t="shared" si="47"/>
        <v/>
      </c>
      <c r="BO150" s="129" t="str">
        <f t="shared" si="49"/>
        <v>||||</v>
      </c>
      <c r="BP150" s="120" t="str">
        <f t="shared" si="48"/>
        <v>Not Started</v>
      </c>
      <c r="BQ150" s="129">
        <f>VLOOKUP(A150,'PR Matrix'!A:B,2,FALSE)</f>
        <v>0</v>
      </c>
    </row>
    <row r="151" spans="1:69" s="130" customFormat="1" hidden="1" x14ac:dyDescent="0.2">
      <c r="A151" s="111" t="s">
        <v>1751</v>
      </c>
      <c r="B151" s="96" t="s">
        <v>1675</v>
      </c>
      <c r="C151" s="96" t="s">
        <v>1677</v>
      </c>
      <c r="D151" s="76"/>
      <c r="E151" s="312"/>
      <c r="F151" s="306"/>
      <c r="G151" s="113" t="s">
        <v>1986</v>
      </c>
      <c r="H151" s="114" t="str">
        <f>IF(AND(D151="",VLOOKUP(A151,'PR Matrix'!A:B,2,FALSE)=""),"N","Y")</f>
        <v>N</v>
      </c>
      <c r="I151" s="115"/>
      <c r="J151" s="115"/>
      <c r="K151" s="114"/>
      <c r="L151" s="115"/>
      <c r="M151" s="93"/>
      <c r="N151" s="93"/>
      <c r="O151" s="93"/>
      <c r="P151" s="93"/>
      <c r="Q151" s="93"/>
      <c r="R151" s="116"/>
      <c r="S151" s="115" t="b">
        <f t="shared" si="56"/>
        <v>1</v>
      </c>
      <c r="T151" s="115" t="b">
        <f t="shared" si="57"/>
        <v>1</v>
      </c>
      <c r="U151" s="115" t="b">
        <f t="shared" si="58"/>
        <v>1</v>
      </c>
      <c r="V151" s="115"/>
      <c r="W151" s="117"/>
      <c r="X151" s="118"/>
      <c r="Y151" s="119"/>
      <c r="Z151" s="120"/>
      <c r="AA151" s="120"/>
      <c r="AB151" s="120"/>
      <c r="AC151" s="120"/>
      <c r="AD151" s="121"/>
      <c r="AE151" s="122"/>
      <c r="AF151" s="117"/>
      <c r="AG151" s="118"/>
      <c r="AH151" s="119">
        <v>1542</v>
      </c>
      <c r="AI151" s="120"/>
      <c r="AJ151" s="120"/>
      <c r="AK151" s="120"/>
      <c r="AL151" s="123"/>
      <c r="AM151" s="123"/>
      <c r="AN151" s="123"/>
      <c r="AO151" s="123"/>
      <c r="AP151" s="124"/>
      <c r="AQ151" s="125"/>
      <c r="AR151" s="121"/>
      <c r="AS151" s="123"/>
      <c r="AT151" s="121"/>
      <c r="AU151" s="126"/>
      <c r="AV151" s="117"/>
      <c r="AW151" s="349"/>
      <c r="AX151" s="118"/>
      <c r="AY151" s="120"/>
      <c r="AZ151" s="120"/>
      <c r="BA151" s="120"/>
      <c r="BB151" s="120"/>
      <c r="BC151" s="123"/>
      <c r="BD151" s="120"/>
      <c r="BE151" s="121"/>
      <c r="BF151" s="126"/>
      <c r="BG151" s="297" t="str">
        <f t="shared" si="43"/>
        <v/>
      </c>
      <c r="BH151" s="298" t="str">
        <f t="shared" si="44"/>
        <v/>
      </c>
      <c r="BI151" s="127"/>
      <c r="BJ151" s="127"/>
      <c r="BK151" s="128"/>
      <c r="BL151" s="120" t="str">
        <f t="shared" si="45"/>
        <v/>
      </c>
      <c r="BM151" s="120" t="str">
        <f t="shared" si="46"/>
        <v/>
      </c>
      <c r="BN151" s="120" t="str">
        <f t="shared" si="47"/>
        <v/>
      </c>
      <c r="BO151" s="129" t="str">
        <f t="shared" si="49"/>
        <v>||||</v>
      </c>
      <c r="BP151" s="120" t="str">
        <f t="shared" si="48"/>
        <v>Not Started</v>
      </c>
      <c r="BQ151" s="129">
        <f>VLOOKUP(A151,'PR Matrix'!A:B,2,FALSE)</f>
        <v>0</v>
      </c>
    </row>
    <row r="152" spans="1:69" s="130" customFormat="1" hidden="1" x14ac:dyDescent="0.2">
      <c r="A152" s="111" t="s">
        <v>1376</v>
      </c>
      <c r="B152" s="96" t="s">
        <v>1675</v>
      </c>
      <c r="C152" s="96" t="s">
        <v>1677</v>
      </c>
      <c r="D152" s="76"/>
      <c r="E152" s="311"/>
      <c r="F152" s="301"/>
      <c r="G152" s="113" t="s">
        <v>1986</v>
      </c>
      <c r="H152" s="114" t="str">
        <f>IF(AND(D152="",VLOOKUP(A152,'PR Matrix'!A:B,2,FALSE)=""),"N","Y")</f>
        <v>N</v>
      </c>
      <c r="I152" s="115"/>
      <c r="J152" s="115"/>
      <c r="K152" s="114"/>
      <c r="L152" s="115"/>
      <c r="M152" s="93"/>
      <c r="N152" s="93"/>
      <c r="O152" s="93"/>
      <c r="P152" s="93"/>
      <c r="Q152" s="93"/>
      <c r="R152" s="116"/>
      <c r="S152" s="115" t="b">
        <f t="shared" si="56"/>
        <v>1</v>
      </c>
      <c r="T152" s="115" t="b">
        <f t="shared" si="57"/>
        <v>1</v>
      </c>
      <c r="U152" s="115" t="b">
        <f t="shared" si="58"/>
        <v>1</v>
      </c>
      <c r="V152" s="115">
        <v>3</v>
      </c>
      <c r="W152" s="117"/>
      <c r="X152" s="118"/>
      <c r="Y152" s="119">
        <v>2442</v>
      </c>
      <c r="Z152" s="120"/>
      <c r="AA152" s="120"/>
      <c r="AB152" s="120"/>
      <c r="AC152" s="120"/>
      <c r="AD152" s="121"/>
      <c r="AE152" s="122"/>
      <c r="AF152" s="117"/>
      <c r="AG152" s="118"/>
      <c r="AH152" s="119">
        <v>650</v>
      </c>
      <c r="AI152" s="120"/>
      <c r="AJ152" s="120"/>
      <c r="AK152" s="120"/>
      <c r="AL152" s="123"/>
      <c r="AM152" s="123"/>
      <c r="AN152" s="123"/>
      <c r="AO152" s="123"/>
      <c r="AP152" s="124"/>
      <c r="AQ152" s="125"/>
      <c r="AR152" s="121"/>
      <c r="AS152" s="123"/>
      <c r="AT152" s="121"/>
      <c r="AU152" s="126"/>
      <c r="AV152" s="117"/>
      <c r="AW152" s="349"/>
      <c r="AX152" s="118"/>
      <c r="AY152" s="120"/>
      <c r="AZ152" s="120"/>
      <c r="BA152" s="120"/>
      <c r="BB152" s="120"/>
      <c r="BC152" s="123"/>
      <c r="BD152" s="120"/>
      <c r="BE152" s="121"/>
      <c r="BF152" s="126"/>
      <c r="BG152" s="297" t="str">
        <f t="shared" si="43"/>
        <v/>
      </c>
      <c r="BH152" s="298" t="str">
        <f t="shared" si="44"/>
        <v/>
      </c>
      <c r="BI152" s="127"/>
      <c r="BJ152" s="127"/>
      <c r="BK152" s="128"/>
      <c r="BL152" s="120" t="str">
        <f t="shared" si="45"/>
        <v/>
      </c>
      <c r="BM152" s="120" t="str">
        <f t="shared" si="46"/>
        <v/>
      </c>
      <c r="BN152" s="120" t="str">
        <f t="shared" si="47"/>
        <v/>
      </c>
      <c r="BO152" s="129" t="str">
        <f t="shared" si="49"/>
        <v>||||</v>
      </c>
      <c r="BP152" s="120" t="str">
        <f t="shared" si="48"/>
        <v>Not Started</v>
      </c>
      <c r="BQ152" s="129">
        <f>VLOOKUP(A152,'PR Matrix'!A:B,2,FALSE)</f>
        <v>0</v>
      </c>
    </row>
    <row r="153" spans="1:69" s="130" customFormat="1" hidden="1" x14ac:dyDescent="0.2">
      <c r="A153" s="111" t="s">
        <v>1752</v>
      </c>
      <c r="B153" s="108" t="s">
        <v>1675</v>
      </c>
      <c r="C153" s="96" t="s">
        <v>1677</v>
      </c>
      <c r="D153" s="75"/>
      <c r="E153" s="312"/>
      <c r="F153" s="320"/>
      <c r="G153" s="113" t="s">
        <v>1986</v>
      </c>
      <c r="H153" s="114" t="str">
        <f>IF(AND(D153="",VLOOKUP(A153,'PR Matrix'!A:B,2,FALSE)=""),"N","Y")</f>
        <v>N</v>
      </c>
      <c r="I153" s="115"/>
      <c r="J153" s="115"/>
      <c r="K153" s="114"/>
      <c r="L153" s="115"/>
      <c r="M153" s="93"/>
      <c r="N153" s="93"/>
      <c r="O153" s="93"/>
      <c r="P153" s="93"/>
      <c r="Q153" s="93"/>
      <c r="R153" s="116"/>
      <c r="S153" s="115" t="b">
        <f t="shared" si="56"/>
        <v>1</v>
      </c>
      <c r="T153" s="115" t="b">
        <f t="shared" si="57"/>
        <v>1</v>
      </c>
      <c r="U153" s="115" t="b">
        <f t="shared" si="58"/>
        <v>1</v>
      </c>
      <c r="V153" s="133"/>
      <c r="W153" s="117"/>
      <c r="X153" s="118"/>
      <c r="Y153" s="119"/>
      <c r="Z153" s="120"/>
      <c r="AA153" s="120"/>
      <c r="AB153" s="120"/>
      <c r="AC153" s="120"/>
      <c r="AD153" s="121"/>
      <c r="AE153" s="122"/>
      <c r="AF153" s="117"/>
      <c r="AG153" s="118"/>
      <c r="AH153" s="119">
        <v>1259</v>
      </c>
      <c r="AI153" s="120"/>
      <c r="AJ153" s="120"/>
      <c r="AK153" s="120"/>
      <c r="AL153" s="123"/>
      <c r="AM153" s="123"/>
      <c r="AN153" s="123"/>
      <c r="AO153" s="123"/>
      <c r="AP153" s="124"/>
      <c r="AQ153" s="125"/>
      <c r="AR153" s="121"/>
      <c r="AS153" s="123"/>
      <c r="AT153" s="121"/>
      <c r="AU153" s="126"/>
      <c r="AV153" s="117"/>
      <c r="AW153" s="349"/>
      <c r="AX153" s="118"/>
      <c r="AY153" s="120"/>
      <c r="AZ153" s="120"/>
      <c r="BA153" s="120"/>
      <c r="BB153" s="120"/>
      <c r="BC153" s="123"/>
      <c r="BD153" s="120"/>
      <c r="BE153" s="121"/>
      <c r="BF153" s="126"/>
      <c r="BG153" s="297" t="str">
        <f t="shared" si="43"/>
        <v/>
      </c>
      <c r="BH153" s="298" t="str">
        <f t="shared" si="44"/>
        <v/>
      </c>
      <c r="BI153" s="127"/>
      <c r="BJ153" s="127"/>
      <c r="BK153" s="128"/>
      <c r="BL153" s="120" t="str">
        <f t="shared" si="45"/>
        <v/>
      </c>
      <c r="BM153" s="120" t="str">
        <f t="shared" si="46"/>
        <v/>
      </c>
      <c r="BN153" s="120" t="str">
        <f t="shared" si="47"/>
        <v/>
      </c>
      <c r="BO153" s="129" t="str">
        <f t="shared" si="49"/>
        <v>||||</v>
      </c>
      <c r="BP153" s="120" t="str">
        <f t="shared" si="48"/>
        <v>Not Started</v>
      </c>
      <c r="BQ153" s="129">
        <f>VLOOKUP(A153,'PR Matrix'!A:B,2,FALSE)</f>
        <v>0</v>
      </c>
    </row>
    <row r="154" spans="1:69" s="130" customFormat="1" hidden="1" x14ac:dyDescent="0.2">
      <c r="A154" s="111" t="s">
        <v>1753</v>
      </c>
      <c r="B154" s="108" t="s">
        <v>1675</v>
      </c>
      <c r="C154" s="96" t="s">
        <v>1677</v>
      </c>
      <c r="D154" s="75"/>
      <c r="E154" s="312"/>
      <c r="F154" s="320"/>
      <c r="G154" s="113" t="s">
        <v>1986</v>
      </c>
      <c r="H154" s="114" t="str">
        <f>IF(AND(D154="",VLOOKUP(A154,'PR Matrix'!A:B,2,FALSE)=""),"N","Y")</f>
        <v>N</v>
      </c>
      <c r="I154" s="115"/>
      <c r="J154" s="115"/>
      <c r="K154" s="114"/>
      <c r="L154" s="115"/>
      <c r="M154" s="93"/>
      <c r="N154" s="93"/>
      <c r="O154" s="93"/>
      <c r="P154" s="93"/>
      <c r="Q154" s="93"/>
      <c r="R154" s="116"/>
      <c r="S154" s="115" t="b">
        <f t="shared" si="56"/>
        <v>1</v>
      </c>
      <c r="T154" s="115" t="b">
        <f t="shared" si="57"/>
        <v>1</v>
      </c>
      <c r="U154" s="115" t="b">
        <f t="shared" si="58"/>
        <v>1</v>
      </c>
      <c r="V154" s="115"/>
      <c r="W154" s="117"/>
      <c r="X154" s="118"/>
      <c r="Y154" s="119"/>
      <c r="Z154" s="120"/>
      <c r="AA154" s="120"/>
      <c r="AB154" s="120"/>
      <c r="AC154" s="120"/>
      <c r="AD154" s="121"/>
      <c r="AE154" s="122"/>
      <c r="AF154" s="117"/>
      <c r="AG154" s="118"/>
      <c r="AH154" s="119">
        <v>1261</v>
      </c>
      <c r="AI154" s="120"/>
      <c r="AJ154" s="120"/>
      <c r="AK154" s="120"/>
      <c r="AL154" s="123"/>
      <c r="AM154" s="123"/>
      <c r="AN154" s="123"/>
      <c r="AO154" s="123"/>
      <c r="AP154" s="124"/>
      <c r="AQ154" s="125"/>
      <c r="AR154" s="121"/>
      <c r="AS154" s="123"/>
      <c r="AT154" s="121"/>
      <c r="AU154" s="126"/>
      <c r="AV154" s="117"/>
      <c r="AW154" s="349"/>
      <c r="AX154" s="118"/>
      <c r="AY154" s="120"/>
      <c r="AZ154" s="120"/>
      <c r="BA154" s="120"/>
      <c r="BB154" s="120"/>
      <c r="BC154" s="123"/>
      <c r="BD154" s="120"/>
      <c r="BE154" s="121"/>
      <c r="BF154" s="126"/>
      <c r="BG154" s="297" t="str">
        <f t="shared" si="43"/>
        <v/>
      </c>
      <c r="BH154" s="298" t="str">
        <f t="shared" si="44"/>
        <v/>
      </c>
      <c r="BI154" s="127"/>
      <c r="BJ154" s="127"/>
      <c r="BK154" s="128"/>
      <c r="BL154" s="120" t="str">
        <f t="shared" si="45"/>
        <v/>
      </c>
      <c r="BM154" s="120" t="str">
        <f t="shared" si="46"/>
        <v/>
      </c>
      <c r="BN154" s="120" t="str">
        <f t="shared" si="47"/>
        <v/>
      </c>
      <c r="BO154" s="129" t="str">
        <f t="shared" si="49"/>
        <v>||||</v>
      </c>
      <c r="BP154" s="120" t="str">
        <f t="shared" si="48"/>
        <v>Not Started</v>
      </c>
      <c r="BQ154" s="129">
        <f>VLOOKUP(A154,'PR Matrix'!A:B,2,FALSE)</f>
        <v>0</v>
      </c>
    </row>
    <row r="155" spans="1:69" s="130" customFormat="1" hidden="1" x14ac:dyDescent="0.2">
      <c r="A155" s="111" t="s">
        <v>1377</v>
      </c>
      <c r="B155" s="96" t="s">
        <v>1675</v>
      </c>
      <c r="C155" s="96" t="s">
        <v>1677</v>
      </c>
      <c r="D155" s="76"/>
      <c r="E155" s="312"/>
      <c r="F155" s="301"/>
      <c r="G155" s="113" t="s">
        <v>1986</v>
      </c>
      <c r="H155" s="114" t="str">
        <f>IF(AND(D155="",VLOOKUP(A155,'PR Matrix'!A:B,2,FALSE)=""),"N","Y")</f>
        <v>N</v>
      </c>
      <c r="I155" s="115"/>
      <c r="J155" s="115"/>
      <c r="K155" s="114"/>
      <c r="L155" s="115"/>
      <c r="M155" s="93"/>
      <c r="N155" s="93"/>
      <c r="O155" s="93"/>
      <c r="P155" s="93"/>
      <c r="Q155" s="93"/>
      <c r="R155" s="116"/>
      <c r="S155" s="115" t="b">
        <f t="shared" si="56"/>
        <v>1</v>
      </c>
      <c r="T155" s="115" t="b">
        <f t="shared" si="57"/>
        <v>1</v>
      </c>
      <c r="U155" s="115" t="b">
        <f t="shared" si="58"/>
        <v>1</v>
      </c>
      <c r="V155" s="115"/>
      <c r="W155" s="117"/>
      <c r="X155" s="118"/>
      <c r="Y155" s="119"/>
      <c r="Z155" s="120"/>
      <c r="AA155" s="120"/>
      <c r="AB155" s="120"/>
      <c r="AC155" s="120"/>
      <c r="AD155" s="121"/>
      <c r="AE155" s="122"/>
      <c r="AF155" s="117"/>
      <c r="AG155" s="118"/>
      <c r="AH155" s="119">
        <v>651</v>
      </c>
      <c r="AI155" s="120"/>
      <c r="AJ155" s="120"/>
      <c r="AK155" s="120"/>
      <c r="AL155" s="123"/>
      <c r="AM155" s="123"/>
      <c r="AN155" s="123"/>
      <c r="AO155" s="123"/>
      <c r="AP155" s="124"/>
      <c r="AQ155" s="125"/>
      <c r="AR155" s="121"/>
      <c r="AS155" s="123"/>
      <c r="AT155" s="121"/>
      <c r="AU155" s="126"/>
      <c r="AV155" s="117"/>
      <c r="AW155" s="349"/>
      <c r="AX155" s="118"/>
      <c r="AY155" s="120"/>
      <c r="AZ155" s="120"/>
      <c r="BA155" s="120"/>
      <c r="BB155" s="120"/>
      <c r="BC155" s="123"/>
      <c r="BD155" s="120"/>
      <c r="BE155" s="121"/>
      <c r="BF155" s="126"/>
      <c r="BG155" s="297" t="str">
        <f t="shared" si="43"/>
        <v/>
      </c>
      <c r="BH155" s="298" t="str">
        <f t="shared" si="44"/>
        <v/>
      </c>
      <c r="BI155" s="127"/>
      <c r="BJ155" s="127"/>
      <c r="BK155" s="128"/>
      <c r="BL155" s="120" t="str">
        <f t="shared" si="45"/>
        <v/>
      </c>
      <c r="BM155" s="120" t="str">
        <f t="shared" si="46"/>
        <v/>
      </c>
      <c r="BN155" s="120" t="str">
        <f t="shared" si="47"/>
        <v/>
      </c>
      <c r="BO155" s="129" t="str">
        <f t="shared" si="49"/>
        <v>||||</v>
      </c>
      <c r="BP155" s="120" t="str">
        <f t="shared" si="48"/>
        <v>Not Started</v>
      </c>
      <c r="BQ155" s="129">
        <f>VLOOKUP(A155,'PR Matrix'!A:B,2,FALSE)</f>
        <v>0</v>
      </c>
    </row>
    <row r="156" spans="1:69" s="130" customFormat="1" hidden="1" x14ac:dyDescent="0.2">
      <c r="A156" s="111" t="s">
        <v>1375</v>
      </c>
      <c r="B156" s="108" t="s">
        <v>1675</v>
      </c>
      <c r="C156" s="96" t="s">
        <v>1677</v>
      </c>
      <c r="D156" s="76"/>
      <c r="E156" s="303"/>
      <c r="F156" s="312"/>
      <c r="G156" s="113" t="s">
        <v>1986</v>
      </c>
      <c r="H156" s="114" t="str">
        <f>IF(AND(D156="",VLOOKUP(A156,'PR Matrix'!A:B,2,FALSE)=""),"N","Y")</f>
        <v>N</v>
      </c>
      <c r="I156" s="115"/>
      <c r="J156" s="115"/>
      <c r="K156" s="114"/>
      <c r="L156" s="115"/>
      <c r="M156" s="93"/>
      <c r="N156" s="93"/>
      <c r="O156" s="93"/>
      <c r="P156" s="93"/>
      <c r="Q156" s="93"/>
      <c r="R156" s="116"/>
      <c r="S156" s="115" t="b">
        <f t="shared" si="56"/>
        <v>1</v>
      </c>
      <c r="T156" s="115" t="b">
        <f t="shared" si="57"/>
        <v>1</v>
      </c>
      <c r="U156" s="115" t="b">
        <f t="shared" si="58"/>
        <v>1</v>
      </c>
      <c r="V156" s="115"/>
      <c r="W156" s="117"/>
      <c r="X156" s="118"/>
      <c r="Y156" s="119">
        <v>2278</v>
      </c>
      <c r="Z156" s="120"/>
      <c r="AA156" s="120"/>
      <c r="AB156" s="120"/>
      <c r="AC156" s="120"/>
      <c r="AD156" s="121"/>
      <c r="AE156" s="122"/>
      <c r="AF156" s="117"/>
      <c r="AG156" s="118"/>
      <c r="AH156" s="119">
        <v>830</v>
      </c>
      <c r="AI156" s="120"/>
      <c r="AJ156" s="120"/>
      <c r="AK156" s="120"/>
      <c r="AL156" s="123"/>
      <c r="AM156" s="123"/>
      <c r="AN156" s="123"/>
      <c r="AO156" s="123"/>
      <c r="AP156" s="124"/>
      <c r="AQ156" s="125"/>
      <c r="AR156" s="121"/>
      <c r="AS156" s="123"/>
      <c r="AT156" s="121"/>
      <c r="AU156" s="126"/>
      <c r="AV156" s="117"/>
      <c r="AW156" s="349"/>
      <c r="AX156" s="118"/>
      <c r="AY156" s="120"/>
      <c r="AZ156" s="120"/>
      <c r="BA156" s="120"/>
      <c r="BB156" s="120"/>
      <c r="BC156" s="123"/>
      <c r="BD156" s="120"/>
      <c r="BE156" s="121"/>
      <c r="BF156" s="126"/>
      <c r="BG156" s="297" t="str">
        <f t="shared" si="43"/>
        <v/>
      </c>
      <c r="BH156" s="298" t="str">
        <f t="shared" si="44"/>
        <v/>
      </c>
      <c r="BI156" s="127"/>
      <c r="BJ156" s="127"/>
      <c r="BK156" s="128"/>
      <c r="BL156" s="120" t="str">
        <f t="shared" si="45"/>
        <v/>
      </c>
      <c r="BM156" s="120" t="str">
        <f t="shared" si="46"/>
        <v/>
      </c>
      <c r="BN156" s="120" t="str">
        <f t="shared" si="47"/>
        <v/>
      </c>
      <c r="BO156" s="129" t="str">
        <f t="shared" si="49"/>
        <v>||||</v>
      </c>
      <c r="BP156" s="120" t="str">
        <f t="shared" si="48"/>
        <v>Not Started</v>
      </c>
      <c r="BQ156" s="129">
        <f>VLOOKUP(A156,'PR Matrix'!A:B,2,FALSE)</f>
        <v>0</v>
      </c>
    </row>
    <row r="157" spans="1:69" s="130" customFormat="1" hidden="1" x14ac:dyDescent="0.2">
      <c r="A157" s="111" t="s">
        <v>1378</v>
      </c>
      <c r="B157" s="96" t="s">
        <v>1675</v>
      </c>
      <c r="C157" s="96" t="s">
        <v>1677</v>
      </c>
      <c r="D157" s="76"/>
      <c r="E157" s="306"/>
      <c r="F157" s="306"/>
      <c r="G157" s="113" t="s">
        <v>1986</v>
      </c>
      <c r="H157" s="114" t="str">
        <f>IF(AND(D157="",VLOOKUP(A157,'PR Matrix'!A:B,2,FALSE)=""),"N","Y")</f>
        <v>N</v>
      </c>
      <c r="I157" s="115"/>
      <c r="J157" s="115"/>
      <c r="K157" s="114"/>
      <c r="L157" s="115"/>
      <c r="M157" s="93"/>
      <c r="N157" s="93"/>
      <c r="O157" s="93"/>
      <c r="P157" s="93"/>
      <c r="Q157" s="93"/>
      <c r="R157" s="116"/>
      <c r="S157" s="115" t="b">
        <f t="shared" si="56"/>
        <v>1</v>
      </c>
      <c r="T157" s="115" t="b">
        <f t="shared" si="57"/>
        <v>1</v>
      </c>
      <c r="U157" s="115" t="b">
        <f t="shared" si="58"/>
        <v>1</v>
      </c>
      <c r="V157" s="115"/>
      <c r="W157" s="117"/>
      <c r="X157" s="118"/>
      <c r="Y157" s="119"/>
      <c r="Z157" s="120"/>
      <c r="AA157" s="120"/>
      <c r="AB157" s="120"/>
      <c r="AC157" s="120"/>
      <c r="AD157" s="121"/>
      <c r="AE157" s="122"/>
      <c r="AF157" s="117"/>
      <c r="AG157" s="118"/>
      <c r="AH157" s="119">
        <v>652</v>
      </c>
      <c r="AI157" s="120"/>
      <c r="AJ157" s="120"/>
      <c r="AK157" s="120"/>
      <c r="AL157" s="123"/>
      <c r="AM157" s="123"/>
      <c r="AN157" s="123"/>
      <c r="AO157" s="123"/>
      <c r="AP157" s="124"/>
      <c r="AQ157" s="125"/>
      <c r="AR157" s="121"/>
      <c r="AS157" s="123"/>
      <c r="AT157" s="121"/>
      <c r="AU157" s="126"/>
      <c r="AV157" s="117"/>
      <c r="AW157" s="349"/>
      <c r="AX157" s="118"/>
      <c r="AY157" s="120"/>
      <c r="AZ157" s="120"/>
      <c r="BA157" s="120"/>
      <c r="BB157" s="120"/>
      <c r="BC157" s="123"/>
      <c r="BD157" s="120"/>
      <c r="BE157" s="121"/>
      <c r="BF157" s="126"/>
      <c r="BG157" s="297" t="str">
        <f t="shared" si="43"/>
        <v/>
      </c>
      <c r="BH157" s="298" t="str">
        <f t="shared" si="44"/>
        <v/>
      </c>
      <c r="BI157" s="127"/>
      <c r="BJ157" s="127"/>
      <c r="BK157" s="128"/>
      <c r="BL157" s="120" t="str">
        <f t="shared" si="45"/>
        <v/>
      </c>
      <c r="BM157" s="120" t="str">
        <f t="shared" si="46"/>
        <v/>
      </c>
      <c r="BN157" s="120" t="str">
        <f t="shared" si="47"/>
        <v/>
      </c>
      <c r="BO157" s="129" t="str">
        <f t="shared" si="49"/>
        <v>||||</v>
      </c>
      <c r="BP157" s="120" t="str">
        <f t="shared" si="48"/>
        <v>Not Started</v>
      </c>
      <c r="BQ157" s="129">
        <f>VLOOKUP(A157,'PR Matrix'!A:B,2,FALSE)</f>
        <v>0</v>
      </c>
    </row>
    <row r="158" spans="1:69" s="130" customFormat="1" hidden="1" x14ac:dyDescent="0.2">
      <c r="A158" s="111" t="s">
        <v>1380</v>
      </c>
      <c r="B158" s="96" t="s">
        <v>1675</v>
      </c>
      <c r="C158" s="96" t="s">
        <v>1675</v>
      </c>
      <c r="D158" s="76"/>
      <c r="E158" s="303"/>
      <c r="F158" s="306"/>
      <c r="G158" s="113" t="s">
        <v>1986</v>
      </c>
      <c r="H158" s="114" t="str">
        <f>IF(AND(D158="",VLOOKUP(A158,'PR Matrix'!A:B,2,FALSE)=""),"N","Y")</f>
        <v>N</v>
      </c>
      <c r="I158" s="115"/>
      <c r="J158" s="115"/>
      <c r="K158" s="114"/>
      <c r="L158" s="115"/>
      <c r="M158" s="93"/>
      <c r="N158" s="93"/>
      <c r="O158" s="93"/>
      <c r="P158" s="93"/>
      <c r="Q158" s="93"/>
      <c r="R158" s="116"/>
      <c r="S158" s="115" t="b">
        <f t="shared" si="56"/>
        <v>1</v>
      </c>
      <c r="T158" s="115" t="b">
        <f t="shared" si="57"/>
        <v>1</v>
      </c>
      <c r="U158" s="115" t="b">
        <f t="shared" si="58"/>
        <v>1</v>
      </c>
      <c r="V158" s="115"/>
      <c r="W158" s="117"/>
      <c r="X158" s="118"/>
      <c r="Y158" s="119">
        <v>2254</v>
      </c>
      <c r="Z158" s="120"/>
      <c r="AA158" s="120"/>
      <c r="AB158" s="120"/>
      <c r="AC158" s="120"/>
      <c r="AD158" s="121"/>
      <c r="AE158" s="122"/>
      <c r="AF158" s="117"/>
      <c r="AG158" s="118"/>
      <c r="AH158" s="119">
        <v>587</v>
      </c>
      <c r="AI158" s="120"/>
      <c r="AJ158" s="120"/>
      <c r="AK158" s="120"/>
      <c r="AL158" s="123"/>
      <c r="AM158" s="123"/>
      <c r="AN158" s="123"/>
      <c r="AO158" s="123"/>
      <c r="AP158" s="124"/>
      <c r="AQ158" s="125"/>
      <c r="AR158" s="121"/>
      <c r="AS158" s="123"/>
      <c r="AT158" s="121"/>
      <c r="AU158" s="126"/>
      <c r="AV158" s="117"/>
      <c r="AW158" s="349"/>
      <c r="AX158" s="118"/>
      <c r="AY158" s="120"/>
      <c r="AZ158" s="120"/>
      <c r="BA158" s="120"/>
      <c r="BB158" s="120"/>
      <c r="BC158" s="123"/>
      <c r="BD158" s="120"/>
      <c r="BE158" s="121"/>
      <c r="BF158" s="126"/>
      <c r="BG158" s="297" t="str">
        <f t="shared" si="43"/>
        <v/>
      </c>
      <c r="BH158" s="298" t="str">
        <f t="shared" si="44"/>
        <v/>
      </c>
      <c r="BI158" s="127"/>
      <c r="BJ158" s="127"/>
      <c r="BK158" s="128"/>
      <c r="BL158" s="120" t="str">
        <f t="shared" si="45"/>
        <v/>
      </c>
      <c r="BM158" s="120" t="str">
        <f t="shared" si="46"/>
        <v/>
      </c>
      <c r="BN158" s="120" t="str">
        <f t="shared" si="47"/>
        <v/>
      </c>
      <c r="BO158" s="129" t="str">
        <f t="shared" si="49"/>
        <v>||||</v>
      </c>
      <c r="BP158" s="120" t="str">
        <f t="shared" si="48"/>
        <v>Not Started</v>
      </c>
      <c r="BQ158" s="129">
        <f>VLOOKUP(A158,'PR Matrix'!A:B,2,FALSE)</f>
        <v>0</v>
      </c>
    </row>
    <row r="159" spans="1:69" s="130" customFormat="1" hidden="1" x14ac:dyDescent="0.2">
      <c r="A159" s="111" t="s">
        <v>782</v>
      </c>
      <c r="B159" s="108" t="s">
        <v>1675</v>
      </c>
      <c r="C159" s="96" t="s">
        <v>1677</v>
      </c>
      <c r="D159" s="112"/>
      <c r="E159" s="315"/>
      <c r="F159" s="303"/>
      <c r="G159" s="113" t="s">
        <v>1986</v>
      </c>
      <c r="H159" s="114" t="str">
        <f>IF(AND(D159="",VLOOKUP(A159,'PR Matrix'!A:B,2,FALSE)=""),"N","Y")</f>
        <v>N</v>
      </c>
      <c r="I159" s="115"/>
      <c r="J159" s="115"/>
      <c r="K159" s="114"/>
      <c r="L159" s="115"/>
      <c r="M159" s="93"/>
      <c r="N159" s="93"/>
      <c r="O159" s="93"/>
      <c r="P159" s="93"/>
      <c r="Q159" s="93"/>
      <c r="R159" s="116"/>
      <c r="S159" s="115" t="b">
        <f t="shared" si="56"/>
        <v>1</v>
      </c>
      <c r="T159" s="115" t="b">
        <f t="shared" si="57"/>
        <v>1</v>
      </c>
      <c r="U159" s="115" t="b">
        <f t="shared" si="58"/>
        <v>1</v>
      </c>
      <c r="V159" s="115"/>
      <c r="W159" s="117"/>
      <c r="X159" s="118"/>
      <c r="Y159" s="119">
        <v>2325</v>
      </c>
      <c r="Z159" s="120"/>
      <c r="AA159" s="120"/>
      <c r="AB159" s="120"/>
      <c r="AC159" s="120"/>
      <c r="AD159" s="121"/>
      <c r="AE159" s="122"/>
      <c r="AF159" s="117"/>
      <c r="AG159" s="118"/>
      <c r="AH159" s="119">
        <v>588</v>
      </c>
      <c r="AI159" s="120"/>
      <c r="AJ159" s="120"/>
      <c r="AK159" s="120"/>
      <c r="AL159" s="123"/>
      <c r="AM159" s="123"/>
      <c r="AN159" s="123"/>
      <c r="AO159" s="123"/>
      <c r="AP159" s="124"/>
      <c r="AQ159" s="125"/>
      <c r="AR159" s="121"/>
      <c r="AS159" s="123"/>
      <c r="AT159" s="121"/>
      <c r="AU159" s="126"/>
      <c r="AV159" s="117"/>
      <c r="AW159" s="349"/>
      <c r="AX159" s="118"/>
      <c r="AY159" s="120"/>
      <c r="AZ159" s="120"/>
      <c r="BA159" s="120"/>
      <c r="BB159" s="120"/>
      <c r="BC159" s="123"/>
      <c r="BD159" s="120"/>
      <c r="BE159" s="121"/>
      <c r="BF159" s="126"/>
      <c r="BG159" s="297" t="str">
        <f t="shared" si="43"/>
        <v/>
      </c>
      <c r="BH159" s="298" t="str">
        <f t="shared" si="44"/>
        <v/>
      </c>
      <c r="BI159" s="127"/>
      <c r="BJ159" s="127"/>
      <c r="BK159" s="128"/>
      <c r="BL159" s="120" t="str">
        <f t="shared" si="45"/>
        <v/>
      </c>
      <c r="BM159" s="120" t="str">
        <f t="shared" si="46"/>
        <v/>
      </c>
      <c r="BN159" s="120" t="str">
        <f t="shared" si="47"/>
        <v/>
      </c>
      <c r="BO159" s="129" t="str">
        <f t="shared" si="49"/>
        <v>||||</v>
      </c>
      <c r="BP159" s="120" t="str">
        <f t="shared" si="48"/>
        <v>Not Started</v>
      </c>
      <c r="BQ159" s="129">
        <f>VLOOKUP(A159,'PR Matrix'!A:B,2,FALSE)</f>
        <v>0</v>
      </c>
    </row>
    <row r="160" spans="1:69" s="130" customFormat="1" hidden="1" x14ac:dyDescent="0.2">
      <c r="A160" s="111" t="s">
        <v>1502</v>
      </c>
      <c r="B160" s="96" t="s">
        <v>1675</v>
      </c>
      <c r="C160" s="96" t="s">
        <v>1677</v>
      </c>
      <c r="D160" s="76"/>
      <c r="E160" s="312"/>
      <c r="F160" s="303"/>
      <c r="G160" s="113" t="s">
        <v>1986</v>
      </c>
      <c r="H160" s="114" t="str">
        <f>IF(AND(D160="",VLOOKUP(A160,'PR Matrix'!A:B,2,FALSE)=""),"N","Y")</f>
        <v>N</v>
      </c>
      <c r="I160" s="115"/>
      <c r="J160" s="115"/>
      <c r="K160" s="114"/>
      <c r="L160" s="115"/>
      <c r="M160" s="93"/>
      <c r="N160" s="93"/>
      <c r="O160" s="93"/>
      <c r="P160" s="93"/>
      <c r="Q160" s="93"/>
      <c r="R160" s="116"/>
      <c r="S160" s="115" t="b">
        <f t="shared" si="56"/>
        <v>1</v>
      </c>
      <c r="T160" s="115" t="b">
        <f t="shared" si="57"/>
        <v>1</v>
      </c>
      <c r="U160" s="115" t="b">
        <f t="shared" si="58"/>
        <v>1</v>
      </c>
      <c r="V160" s="115"/>
      <c r="W160" s="117"/>
      <c r="X160" s="118"/>
      <c r="Y160" s="119">
        <v>2801</v>
      </c>
      <c r="Z160" s="120"/>
      <c r="AA160" s="120"/>
      <c r="AB160" s="120"/>
      <c r="AC160" s="120"/>
      <c r="AD160" s="121"/>
      <c r="AE160" s="122"/>
      <c r="AF160" s="117"/>
      <c r="AG160" s="118"/>
      <c r="AH160" s="119">
        <v>590</v>
      </c>
      <c r="AI160" s="120"/>
      <c r="AJ160" s="120"/>
      <c r="AK160" s="120"/>
      <c r="AL160" s="123"/>
      <c r="AM160" s="123"/>
      <c r="AN160" s="123"/>
      <c r="AO160" s="123"/>
      <c r="AP160" s="124"/>
      <c r="AQ160" s="117"/>
      <c r="AR160" s="121"/>
      <c r="AS160" s="123"/>
      <c r="AT160" s="121"/>
      <c r="AU160" s="126"/>
      <c r="AV160" s="362" t="s">
        <v>2228</v>
      </c>
      <c r="AW160" s="364"/>
      <c r="AX160" s="363" t="s">
        <v>2217</v>
      </c>
      <c r="AY160" s="120"/>
      <c r="AZ160" s="120"/>
      <c r="BA160" s="120"/>
      <c r="BB160" s="120"/>
      <c r="BC160" s="123"/>
      <c r="BD160" s="120"/>
      <c r="BE160" s="121"/>
      <c r="BF160" s="126"/>
      <c r="BG160" s="297" t="str">
        <f t="shared" si="43"/>
        <v>RRB</v>
      </c>
      <c r="BH160" s="298" t="str">
        <f t="shared" si="44"/>
        <v>DBY</v>
      </c>
      <c r="BI160" s="127"/>
      <c r="BJ160" s="127"/>
      <c r="BK160" s="128"/>
      <c r="BL160" s="120" t="str">
        <f t="shared" si="45"/>
        <v/>
      </c>
      <c r="BM160" s="120" t="str">
        <f t="shared" si="46"/>
        <v/>
      </c>
      <c r="BN160" s="120" t="str">
        <f t="shared" si="47"/>
        <v/>
      </c>
      <c r="BO160" s="129" t="str">
        <f t="shared" si="49"/>
        <v>||||</v>
      </c>
      <c r="BP160" s="120" t="str">
        <f t="shared" si="48"/>
        <v>Not Started</v>
      </c>
      <c r="BQ160" s="129">
        <f>VLOOKUP(A160,'PR Matrix'!A:B,2,FALSE)</f>
        <v>0</v>
      </c>
    </row>
    <row r="161" spans="1:76" s="130" customFormat="1" hidden="1" x14ac:dyDescent="0.2">
      <c r="A161" s="111" t="s">
        <v>1546</v>
      </c>
      <c r="B161" s="96" t="s">
        <v>1675</v>
      </c>
      <c r="C161" s="96" t="s">
        <v>1675</v>
      </c>
      <c r="D161" s="76"/>
      <c r="E161" s="303"/>
      <c r="F161" s="306"/>
      <c r="G161" s="113" t="s">
        <v>1986</v>
      </c>
      <c r="H161" s="114" t="str">
        <f>IF(AND(D161="",VLOOKUP(A161,'PR Matrix'!A:B,2,FALSE)=""),"N","Y")</f>
        <v>N</v>
      </c>
      <c r="I161" s="115"/>
      <c r="J161" s="115"/>
      <c r="K161" s="114"/>
      <c r="L161" s="115"/>
      <c r="M161" s="93"/>
      <c r="N161" s="93"/>
      <c r="O161" s="93"/>
      <c r="P161" s="93"/>
      <c r="Q161" s="93"/>
      <c r="R161" s="116"/>
      <c r="S161" s="115" t="b">
        <f t="shared" si="56"/>
        <v>1</v>
      </c>
      <c r="T161" s="115" t="b">
        <f t="shared" si="57"/>
        <v>1</v>
      </c>
      <c r="U161" s="115" t="b">
        <f t="shared" si="58"/>
        <v>1</v>
      </c>
      <c r="V161" s="115"/>
      <c r="W161" s="117"/>
      <c r="X161" s="118"/>
      <c r="Y161" s="119">
        <v>2667</v>
      </c>
      <c r="Z161" s="120"/>
      <c r="AA161" s="120"/>
      <c r="AB161" s="120"/>
      <c r="AC161" s="120"/>
      <c r="AD161" s="121"/>
      <c r="AE161" s="122"/>
      <c r="AF161" s="117"/>
      <c r="AG161" s="118"/>
      <c r="AH161" s="119">
        <v>591</v>
      </c>
      <c r="AI161" s="120"/>
      <c r="AJ161" s="120"/>
      <c r="AK161" s="120"/>
      <c r="AL161" s="123"/>
      <c r="AM161" s="123"/>
      <c r="AN161" s="123"/>
      <c r="AO161" s="123"/>
      <c r="AP161" s="124"/>
      <c r="AQ161" s="120"/>
      <c r="AR161" s="121"/>
      <c r="AS161" s="123"/>
      <c r="AT161" s="121"/>
      <c r="AU161" s="126"/>
      <c r="AV161" s="117"/>
      <c r="AW161" s="349"/>
      <c r="AX161" s="118"/>
      <c r="AY161" s="120"/>
      <c r="AZ161" s="120"/>
      <c r="BA161" s="120"/>
      <c r="BB161" s="120"/>
      <c r="BC161" s="123"/>
      <c r="BD161" s="120"/>
      <c r="BE161" s="121"/>
      <c r="BF161" s="126"/>
      <c r="BG161" s="297" t="str">
        <f t="shared" si="43"/>
        <v/>
      </c>
      <c r="BH161" s="298" t="str">
        <f t="shared" si="44"/>
        <v/>
      </c>
      <c r="BI161" s="127"/>
      <c r="BJ161" s="127"/>
      <c r="BK161" s="128"/>
      <c r="BL161" s="120" t="str">
        <f t="shared" si="45"/>
        <v/>
      </c>
      <c r="BM161" s="120" t="str">
        <f t="shared" si="46"/>
        <v/>
      </c>
      <c r="BN161" s="120" t="str">
        <f t="shared" si="47"/>
        <v/>
      </c>
      <c r="BO161" s="129" t="str">
        <f t="shared" si="49"/>
        <v>||||</v>
      </c>
      <c r="BP161" s="120" t="str">
        <f t="shared" si="48"/>
        <v>Not Started</v>
      </c>
      <c r="BQ161" s="129">
        <f>VLOOKUP(A161,'PR Matrix'!A:B,2,FALSE)</f>
        <v>0</v>
      </c>
    </row>
    <row r="162" spans="1:76" s="130" customFormat="1" hidden="1" x14ac:dyDescent="0.2">
      <c r="A162" s="111" t="s">
        <v>1754</v>
      </c>
      <c r="B162" s="96" t="s">
        <v>1675</v>
      </c>
      <c r="C162" s="96" t="s">
        <v>1677</v>
      </c>
      <c r="D162" s="76"/>
      <c r="E162" s="306"/>
      <c r="F162" s="306"/>
      <c r="G162" s="113" t="s">
        <v>1986</v>
      </c>
      <c r="H162" s="114" t="str">
        <f>IF(AND(D162="",VLOOKUP(A162,'PR Matrix'!A:B,2,FALSE)=""),"N","Y")</f>
        <v>N</v>
      </c>
      <c r="I162" s="115"/>
      <c r="J162" s="115"/>
      <c r="K162" s="114"/>
      <c r="L162" s="115"/>
      <c r="M162" s="93"/>
      <c r="N162" s="93"/>
      <c r="O162" s="93"/>
      <c r="P162" s="93"/>
      <c r="Q162" s="93"/>
      <c r="R162" s="116"/>
      <c r="S162" s="115" t="b">
        <f t="shared" si="56"/>
        <v>1</v>
      </c>
      <c r="T162" s="115" t="b">
        <f t="shared" si="57"/>
        <v>1</v>
      </c>
      <c r="U162" s="115" t="b">
        <f t="shared" si="58"/>
        <v>1</v>
      </c>
      <c r="V162" s="115"/>
      <c r="W162" s="117"/>
      <c r="X162" s="118"/>
      <c r="Y162" s="119"/>
      <c r="Z162" s="120"/>
      <c r="AA162" s="120"/>
      <c r="AB162" s="120"/>
      <c r="AC162" s="120"/>
      <c r="AD162" s="121"/>
      <c r="AE162" s="122"/>
      <c r="AF162" s="117"/>
      <c r="AG162" s="118"/>
      <c r="AH162" s="119">
        <v>1487</v>
      </c>
      <c r="AI162" s="120"/>
      <c r="AJ162" s="120"/>
      <c r="AK162" s="120"/>
      <c r="AL162" s="123"/>
      <c r="AM162" s="123"/>
      <c r="AN162" s="123"/>
      <c r="AO162" s="123"/>
      <c r="AP162" s="124"/>
      <c r="AQ162" s="125"/>
      <c r="AR162" s="121"/>
      <c r="AS162" s="123"/>
      <c r="AT162" s="121"/>
      <c r="AU162" s="126"/>
      <c r="AV162" s="117"/>
      <c r="AW162" s="349"/>
      <c r="AX162" s="118"/>
      <c r="AY162" s="120"/>
      <c r="AZ162" s="120"/>
      <c r="BA162" s="120"/>
      <c r="BB162" s="120"/>
      <c r="BC162" s="123"/>
      <c r="BD162" s="120"/>
      <c r="BE162" s="121"/>
      <c r="BF162" s="126"/>
      <c r="BG162" s="297" t="str">
        <f t="shared" si="43"/>
        <v/>
      </c>
      <c r="BH162" s="298" t="str">
        <f t="shared" si="44"/>
        <v/>
      </c>
      <c r="BI162" s="127"/>
      <c r="BJ162" s="127"/>
      <c r="BK162" s="128"/>
      <c r="BL162" s="120" t="str">
        <f t="shared" si="45"/>
        <v/>
      </c>
      <c r="BM162" s="120" t="str">
        <f t="shared" si="46"/>
        <v/>
      </c>
      <c r="BN162" s="120" t="str">
        <f t="shared" si="47"/>
        <v/>
      </c>
      <c r="BO162" s="129" t="str">
        <f t="shared" si="49"/>
        <v>||||</v>
      </c>
      <c r="BP162" s="120" t="str">
        <f t="shared" si="48"/>
        <v>Not Started</v>
      </c>
      <c r="BQ162" s="129">
        <f>VLOOKUP(A162,'PR Matrix'!A:B,2,FALSE)</f>
        <v>0</v>
      </c>
    </row>
    <row r="163" spans="1:76" s="130" customFormat="1" hidden="1" x14ac:dyDescent="0.2">
      <c r="A163" s="111" t="s">
        <v>1547</v>
      </c>
      <c r="B163" s="96" t="s">
        <v>1675</v>
      </c>
      <c r="C163" s="96" t="s">
        <v>1675</v>
      </c>
      <c r="D163" s="76"/>
      <c r="E163" s="306"/>
      <c r="F163" s="306"/>
      <c r="G163" s="113" t="s">
        <v>1986</v>
      </c>
      <c r="H163" s="114" t="str">
        <f>IF(AND(D163="",VLOOKUP(A163,'PR Matrix'!A:B,2,FALSE)=""),"N","Y")</f>
        <v>N</v>
      </c>
      <c r="I163" s="115"/>
      <c r="J163" s="115"/>
      <c r="K163" s="114"/>
      <c r="L163" s="115"/>
      <c r="M163" s="93"/>
      <c r="N163" s="93"/>
      <c r="O163" s="93"/>
      <c r="P163" s="93"/>
      <c r="Q163" s="93"/>
      <c r="R163" s="116"/>
      <c r="S163" s="115" t="b">
        <f t="shared" si="56"/>
        <v>1</v>
      </c>
      <c r="T163" s="115" t="b">
        <f t="shared" si="57"/>
        <v>1</v>
      </c>
      <c r="U163" s="115" t="b">
        <f t="shared" si="58"/>
        <v>1</v>
      </c>
      <c r="V163" s="133"/>
      <c r="W163" s="117"/>
      <c r="X163" s="118"/>
      <c r="Y163" s="119"/>
      <c r="Z163" s="120"/>
      <c r="AA163" s="120"/>
      <c r="AB163" s="120"/>
      <c r="AC163" s="120"/>
      <c r="AD163" s="121"/>
      <c r="AE163" s="122"/>
      <c r="AF163" s="117"/>
      <c r="AG163" s="118"/>
      <c r="AH163" s="119">
        <v>592</v>
      </c>
      <c r="AI163" s="120"/>
      <c r="AJ163" s="120"/>
      <c r="AK163" s="120"/>
      <c r="AL163" s="123"/>
      <c r="AM163" s="123"/>
      <c r="AN163" s="123"/>
      <c r="AO163" s="123"/>
      <c r="AP163" s="124"/>
      <c r="AQ163" s="125"/>
      <c r="AR163" s="121"/>
      <c r="AS163" s="123"/>
      <c r="AT163" s="121"/>
      <c r="AU163" s="126"/>
      <c r="AV163" s="117"/>
      <c r="AW163" s="349"/>
      <c r="AX163" s="118"/>
      <c r="AY163" s="120"/>
      <c r="AZ163" s="120"/>
      <c r="BA163" s="120"/>
      <c r="BB163" s="120"/>
      <c r="BC163" s="123"/>
      <c r="BD163" s="120"/>
      <c r="BE163" s="121"/>
      <c r="BF163" s="126"/>
      <c r="BG163" s="297" t="str">
        <f t="shared" si="43"/>
        <v/>
      </c>
      <c r="BH163" s="298" t="str">
        <f t="shared" si="44"/>
        <v/>
      </c>
      <c r="BI163" s="127"/>
      <c r="BJ163" s="127"/>
      <c r="BK163" s="128"/>
      <c r="BL163" s="120" t="str">
        <f t="shared" si="45"/>
        <v/>
      </c>
      <c r="BM163" s="120" t="str">
        <f t="shared" si="46"/>
        <v/>
      </c>
      <c r="BN163" s="120" t="str">
        <f t="shared" si="47"/>
        <v/>
      </c>
      <c r="BO163" s="129" t="str">
        <f t="shared" si="49"/>
        <v>||||</v>
      </c>
      <c r="BP163" s="120" t="str">
        <f t="shared" si="48"/>
        <v>Not Started</v>
      </c>
      <c r="BQ163" s="129">
        <f>VLOOKUP(A163,'PR Matrix'!A:B,2,FALSE)</f>
        <v>0</v>
      </c>
    </row>
    <row r="164" spans="1:76" s="130" customFormat="1" hidden="1" x14ac:dyDescent="0.2">
      <c r="A164" s="111" t="s">
        <v>1755</v>
      </c>
      <c r="B164" s="96" t="s">
        <v>1675</v>
      </c>
      <c r="C164" s="96" t="s">
        <v>1677</v>
      </c>
      <c r="D164" s="76"/>
      <c r="E164" s="335"/>
      <c r="F164" s="306"/>
      <c r="G164" s="113" t="s">
        <v>1986</v>
      </c>
      <c r="H164" s="114" t="str">
        <f>IF(AND(D164="",VLOOKUP(A164,'PR Matrix'!A:B,2,FALSE)=""),"N","Y")</f>
        <v>N</v>
      </c>
      <c r="I164" s="115"/>
      <c r="J164" s="115"/>
      <c r="K164" s="114"/>
      <c r="L164" s="115"/>
      <c r="M164" s="93"/>
      <c r="N164" s="93"/>
      <c r="O164" s="93"/>
      <c r="P164" s="93"/>
      <c r="Q164" s="93"/>
      <c r="R164" s="116"/>
      <c r="S164" s="115" t="b">
        <f t="shared" si="56"/>
        <v>1</v>
      </c>
      <c r="T164" s="115" t="b">
        <f t="shared" si="57"/>
        <v>1</v>
      </c>
      <c r="U164" s="115" t="b">
        <f t="shared" si="58"/>
        <v>1</v>
      </c>
      <c r="V164" s="115"/>
      <c r="W164" s="117"/>
      <c r="X164" s="118"/>
      <c r="Y164" s="119">
        <v>2669</v>
      </c>
      <c r="Z164" s="120"/>
      <c r="AA164" s="120"/>
      <c r="AB164" s="120"/>
      <c r="AC164" s="120"/>
      <c r="AD164" s="121"/>
      <c r="AE164" s="122"/>
      <c r="AF164" s="117"/>
      <c r="AG164" s="118"/>
      <c r="AH164" s="119">
        <v>1300</v>
      </c>
      <c r="AI164" s="120"/>
      <c r="AJ164" s="120"/>
      <c r="AK164" s="120"/>
      <c r="AL164" s="123"/>
      <c r="AM164" s="123"/>
      <c r="AN164" s="123"/>
      <c r="AO164" s="123"/>
      <c r="AP164" s="124"/>
      <c r="AQ164" s="125"/>
      <c r="AR164" s="124"/>
      <c r="AS164" s="123"/>
      <c r="AT164" s="121"/>
      <c r="AU164" s="126"/>
      <c r="AV164" s="117"/>
      <c r="AW164" s="364"/>
      <c r="AX164" s="118"/>
      <c r="AY164" s="120"/>
      <c r="AZ164" s="120"/>
      <c r="BA164" s="120"/>
      <c r="BB164" s="120"/>
      <c r="BC164" s="123"/>
      <c r="BD164" s="120"/>
      <c r="BE164" s="121"/>
      <c r="BF164" s="126"/>
      <c r="BG164" s="297" t="str">
        <f t="shared" si="43"/>
        <v/>
      </c>
      <c r="BH164" s="298" t="str">
        <f t="shared" si="44"/>
        <v/>
      </c>
      <c r="BI164" s="127"/>
      <c r="BJ164" s="127"/>
      <c r="BK164" s="128" t="s">
        <v>1986</v>
      </c>
      <c r="BL164" s="120" t="str">
        <f t="shared" si="45"/>
        <v/>
      </c>
      <c r="BM164" s="120" t="str">
        <f t="shared" si="46"/>
        <v/>
      </c>
      <c r="BN164" s="120" t="str">
        <f t="shared" si="47"/>
        <v/>
      </c>
      <c r="BO164" s="129" t="str">
        <f t="shared" si="49"/>
        <v>||||</v>
      </c>
      <c r="BP164" s="120" t="str">
        <f t="shared" si="48"/>
        <v>Not Started</v>
      </c>
      <c r="BQ164" s="129">
        <f>VLOOKUP(A164,'PR Matrix'!A:B,2,FALSE)</f>
        <v>0</v>
      </c>
    </row>
    <row r="165" spans="1:76" s="130" customFormat="1" hidden="1" x14ac:dyDescent="0.2">
      <c r="A165" s="111" t="s">
        <v>1756</v>
      </c>
      <c r="B165" s="108" t="s">
        <v>1675</v>
      </c>
      <c r="C165" s="96" t="s">
        <v>1677</v>
      </c>
      <c r="D165" s="112"/>
      <c r="E165" s="315"/>
      <c r="F165" s="301"/>
      <c r="G165" s="113" t="s">
        <v>1986</v>
      </c>
      <c r="H165" s="114" t="str">
        <f>IF(AND(D165="",VLOOKUP(A165,'PR Matrix'!A:B,2,FALSE)=""),"N","Y")</f>
        <v>N</v>
      </c>
      <c r="I165" s="115"/>
      <c r="J165" s="115"/>
      <c r="K165" s="114"/>
      <c r="L165" s="115"/>
      <c r="M165" s="93"/>
      <c r="N165" s="93"/>
      <c r="O165" s="93"/>
      <c r="P165" s="93"/>
      <c r="Q165" s="93"/>
      <c r="R165" s="116"/>
      <c r="S165" s="115" t="b">
        <f t="shared" si="56"/>
        <v>1</v>
      </c>
      <c r="T165" s="115" t="b">
        <f t="shared" si="57"/>
        <v>1</v>
      </c>
      <c r="U165" s="115" t="b">
        <f t="shared" si="58"/>
        <v>1</v>
      </c>
      <c r="V165" s="115"/>
      <c r="W165" s="117"/>
      <c r="X165" s="118"/>
      <c r="Y165" s="119"/>
      <c r="Z165" s="120"/>
      <c r="AA165" s="120"/>
      <c r="AB165" s="120"/>
      <c r="AC165" s="120"/>
      <c r="AD165" s="121"/>
      <c r="AE165" s="122"/>
      <c r="AF165" s="117"/>
      <c r="AG165" s="118"/>
      <c r="AH165" s="119">
        <v>593</v>
      </c>
      <c r="AI165" s="120"/>
      <c r="AJ165" s="120"/>
      <c r="AK165" s="120"/>
      <c r="AL165" s="123"/>
      <c r="AM165" s="123"/>
      <c r="AN165" s="123"/>
      <c r="AO165" s="123"/>
      <c r="AP165" s="124"/>
      <c r="AQ165" s="125"/>
      <c r="AR165" s="121"/>
      <c r="AS165" s="123"/>
      <c r="AT165" s="121"/>
      <c r="AU165" s="126"/>
      <c r="AV165" s="117"/>
      <c r="AW165" s="349"/>
      <c r="AX165" s="118"/>
      <c r="AY165" s="120"/>
      <c r="AZ165" s="120"/>
      <c r="BA165" s="120"/>
      <c r="BB165" s="120"/>
      <c r="BC165" s="123"/>
      <c r="BD165" s="120"/>
      <c r="BE165" s="121"/>
      <c r="BF165" s="126"/>
      <c r="BG165" s="297" t="str">
        <f t="shared" si="43"/>
        <v/>
      </c>
      <c r="BH165" s="298" t="str">
        <f t="shared" si="44"/>
        <v/>
      </c>
      <c r="BI165" s="127"/>
      <c r="BJ165" s="127"/>
      <c r="BK165" s="128"/>
      <c r="BL165" s="120" t="str">
        <f t="shared" si="45"/>
        <v/>
      </c>
      <c r="BM165" s="120" t="str">
        <f t="shared" si="46"/>
        <v/>
      </c>
      <c r="BN165" s="120" t="str">
        <f t="shared" si="47"/>
        <v/>
      </c>
      <c r="BO165" s="129" t="str">
        <f t="shared" si="49"/>
        <v>||||</v>
      </c>
      <c r="BP165" s="120" t="str">
        <f t="shared" si="48"/>
        <v>Not Started</v>
      </c>
      <c r="BQ165" s="129">
        <f>VLOOKUP(A165,'PR Matrix'!A:B,2,FALSE)</f>
        <v>0</v>
      </c>
    </row>
    <row r="166" spans="1:76" s="130" customFormat="1" hidden="1" x14ac:dyDescent="0.2">
      <c r="A166" s="111" t="s">
        <v>16</v>
      </c>
      <c r="B166" s="96" t="s">
        <v>1675</v>
      </c>
      <c r="C166" s="96" t="s">
        <v>1677</v>
      </c>
      <c r="D166" s="76"/>
      <c r="E166" s="303"/>
      <c r="F166" s="336"/>
      <c r="G166" s="113" t="s">
        <v>1986</v>
      </c>
      <c r="H166" s="114" t="str">
        <f>IF(AND(D166="",VLOOKUP(A166,'PR Matrix'!A:B,2,FALSE)=""),"N","Y")</f>
        <v>N</v>
      </c>
      <c r="I166" s="115"/>
      <c r="J166" s="115"/>
      <c r="K166" s="114"/>
      <c r="L166" s="115"/>
      <c r="M166" s="93"/>
      <c r="N166" s="93"/>
      <c r="O166" s="93"/>
      <c r="P166" s="93"/>
      <c r="Q166" s="93"/>
      <c r="R166" s="116"/>
      <c r="S166" s="115" t="b">
        <f t="shared" si="56"/>
        <v>1</v>
      </c>
      <c r="T166" s="115" t="b">
        <f t="shared" si="57"/>
        <v>1</v>
      </c>
      <c r="U166" s="115" t="b">
        <f t="shared" si="58"/>
        <v>1</v>
      </c>
      <c r="V166" s="115"/>
      <c r="W166" s="117"/>
      <c r="X166" s="118"/>
      <c r="Y166" s="119">
        <v>2267</v>
      </c>
      <c r="Z166" s="120"/>
      <c r="AA166" s="120"/>
      <c r="AB166" s="120"/>
      <c r="AC166" s="120"/>
      <c r="AD166" s="121"/>
      <c r="AE166" s="122"/>
      <c r="AF166" s="117"/>
      <c r="AG166" s="118"/>
      <c r="AH166" s="119">
        <v>594</v>
      </c>
      <c r="AI166" s="120"/>
      <c r="AJ166" s="120"/>
      <c r="AK166" s="120"/>
      <c r="AL166" s="123"/>
      <c r="AM166" s="123"/>
      <c r="AN166" s="123"/>
      <c r="AO166" s="123"/>
      <c r="AP166" s="124"/>
      <c r="AQ166" s="125"/>
      <c r="AR166" s="124"/>
      <c r="AS166" s="123"/>
      <c r="AT166" s="121"/>
      <c r="AU166" s="126"/>
      <c r="AV166" s="362" t="s">
        <v>2228</v>
      </c>
      <c r="AW166" s="364"/>
      <c r="AX166" s="363" t="s">
        <v>2217</v>
      </c>
      <c r="AY166" s="120"/>
      <c r="AZ166" s="120"/>
      <c r="BA166" s="120"/>
      <c r="BB166" s="120"/>
      <c r="BC166" s="123"/>
      <c r="BD166" s="120"/>
      <c r="BE166" s="121"/>
      <c r="BF166" s="126"/>
      <c r="BG166" s="297" t="str">
        <f t="shared" si="43"/>
        <v>RRB</v>
      </c>
      <c r="BH166" s="298" t="str">
        <f t="shared" si="44"/>
        <v>DBY</v>
      </c>
      <c r="BI166" s="127"/>
      <c r="BJ166" s="127"/>
      <c r="BK166" s="128"/>
      <c r="BL166" s="120" t="str">
        <f t="shared" si="45"/>
        <v/>
      </c>
      <c r="BM166" s="120" t="str">
        <f t="shared" si="46"/>
        <v/>
      </c>
      <c r="BN166" s="120" t="str">
        <f t="shared" si="47"/>
        <v/>
      </c>
      <c r="BO166" s="129" t="str">
        <f t="shared" si="49"/>
        <v>||||</v>
      </c>
      <c r="BP166" s="120" t="str">
        <f t="shared" si="48"/>
        <v>Not Started</v>
      </c>
      <c r="BQ166" s="129">
        <f>VLOOKUP(A166,'PR Matrix'!A:B,2,FALSE)</f>
        <v>0</v>
      </c>
    </row>
    <row r="167" spans="1:76" s="130" customFormat="1" hidden="1" x14ac:dyDescent="0.2">
      <c r="A167" s="111" t="s">
        <v>1757</v>
      </c>
      <c r="B167" s="96" t="s">
        <v>1675</v>
      </c>
      <c r="C167" s="96" t="s">
        <v>1677</v>
      </c>
      <c r="D167" s="76"/>
      <c r="E167" s="302"/>
      <c r="F167" s="306"/>
      <c r="G167" s="113" t="s">
        <v>1986</v>
      </c>
      <c r="H167" s="114" t="str">
        <f>IF(AND(D167="",VLOOKUP(A167,'PR Matrix'!A:B,2,FALSE)=""),"N","Y")</f>
        <v>N</v>
      </c>
      <c r="I167" s="115"/>
      <c r="J167" s="115"/>
      <c r="K167" s="114"/>
      <c r="L167" s="115"/>
      <c r="M167" s="93"/>
      <c r="N167" s="93"/>
      <c r="O167" s="93"/>
      <c r="P167" s="93"/>
      <c r="Q167" s="93"/>
      <c r="R167" s="116"/>
      <c r="S167" s="115" t="b">
        <f t="shared" si="56"/>
        <v>1</v>
      </c>
      <c r="T167" s="115" t="b">
        <f t="shared" si="57"/>
        <v>1</v>
      </c>
      <c r="U167" s="115" t="b">
        <f t="shared" si="58"/>
        <v>1</v>
      </c>
      <c r="V167" s="115"/>
      <c r="W167" s="117"/>
      <c r="X167" s="118"/>
      <c r="Y167" s="119"/>
      <c r="Z167" s="120"/>
      <c r="AA167" s="120"/>
      <c r="AB167" s="120"/>
      <c r="AC167" s="120"/>
      <c r="AD167" s="121"/>
      <c r="AE167" s="122"/>
      <c r="AF167" s="117"/>
      <c r="AG167" s="118"/>
      <c r="AH167" s="119">
        <v>653</v>
      </c>
      <c r="AI167" s="120"/>
      <c r="AJ167" s="120"/>
      <c r="AK167" s="120"/>
      <c r="AL167" s="123"/>
      <c r="AM167" s="123"/>
      <c r="AN167" s="123"/>
      <c r="AO167" s="123"/>
      <c r="AP167" s="124"/>
      <c r="AQ167" s="125"/>
      <c r="AR167" s="121"/>
      <c r="AS167" s="123"/>
      <c r="AT167" s="121"/>
      <c r="AU167" s="126"/>
      <c r="AV167" s="352"/>
      <c r="AW167" s="349"/>
      <c r="AX167" s="118"/>
      <c r="AY167" s="120"/>
      <c r="AZ167" s="120"/>
      <c r="BA167" s="120"/>
      <c r="BB167" s="120"/>
      <c r="BC167" s="123"/>
      <c r="BD167" s="120"/>
      <c r="BE167" s="121"/>
      <c r="BF167" s="126"/>
      <c r="BG167" s="297" t="str">
        <f t="shared" si="43"/>
        <v/>
      </c>
      <c r="BH167" s="298" t="str">
        <f t="shared" si="44"/>
        <v/>
      </c>
      <c r="BI167" s="127"/>
      <c r="BJ167" s="127"/>
      <c r="BK167" s="128" t="s">
        <v>2315</v>
      </c>
      <c r="BL167" s="120" t="str">
        <f t="shared" si="45"/>
        <v/>
      </c>
      <c r="BM167" s="120" t="str">
        <f t="shared" si="46"/>
        <v/>
      </c>
      <c r="BN167" s="120" t="str">
        <f t="shared" si="47"/>
        <v/>
      </c>
      <c r="BO167" s="129" t="str">
        <f t="shared" si="49"/>
        <v>||||</v>
      </c>
      <c r="BP167" s="120" t="str">
        <f t="shared" si="48"/>
        <v>Not Started</v>
      </c>
      <c r="BQ167" s="129">
        <f>VLOOKUP(A167,'PR Matrix'!A:B,2,FALSE)</f>
        <v>0</v>
      </c>
    </row>
    <row r="168" spans="1:76" s="130" customFormat="1" x14ac:dyDescent="0.2">
      <c r="A168" s="111" t="s">
        <v>910</v>
      </c>
      <c r="B168" s="96" t="s">
        <v>1675</v>
      </c>
      <c r="C168" s="96" t="s">
        <v>1677</v>
      </c>
      <c r="D168" s="76"/>
      <c r="F168" s="446">
        <v>6275</v>
      </c>
      <c r="G168" s="447" t="s">
        <v>1986</v>
      </c>
      <c r="H168" s="448" t="str">
        <f>IF(AND(D168="",VLOOKUP(A168,'PR Matrix'!A:B,2,FALSE)=""),"N","Y")</f>
        <v>Y</v>
      </c>
      <c r="I168" s="394" t="s">
        <v>1677</v>
      </c>
      <c r="J168" s="394"/>
      <c r="K168" s="393"/>
      <c r="L168" s="394"/>
      <c r="M168" s="395" t="s">
        <v>1677</v>
      </c>
      <c r="N168" s="395" t="s">
        <v>1677</v>
      </c>
      <c r="O168" s="395" t="s">
        <v>1677</v>
      </c>
      <c r="P168" s="395" t="s">
        <v>1677</v>
      </c>
      <c r="Q168" s="449"/>
      <c r="R168" s="450"/>
      <c r="S168" s="115" t="b">
        <f t="shared" si="56"/>
        <v>1</v>
      </c>
      <c r="T168" s="115" t="b">
        <f t="shared" si="57"/>
        <v>1</v>
      </c>
      <c r="U168" s="115" t="b">
        <f t="shared" si="58"/>
        <v>1</v>
      </c>
      <c r="V168" s="451">
        <v>2</v>
      </c>
      <c r="W168" s="452" t="s">
        <v>2317</v>
      </c>
      <c r="X168" s="453" t="s">
        <v>1696</v>
      </c>
      <c r="Y168" s="454"/>
      <c r="Z168" s="455">
        <v>100</v>
      </c>
      <c r="AA168" s="455">
        <v>100</v>
      </c>
      <c r="AB168" s="455">
        <v>100</v>
      </c>
      <c r="AC168" s="455">
        <v>100</v>
      </c>
      <c r="AD168" s="456" t="s">
        <v>1677</v>
      </c>
      <c r="AE168" s="457"/>
      <c r="AF168" s="452" t="s">
        <v>2317</v>
      </c>
      <c r="AG168" s="453" t="s">
        <v>1696</v>
      </c>
      <c r="AH168" s="454">
        <v>654</v>
      </c>
      <c r="AI168" s="455">
        <v>100</v>
      </c>
      <c r="AJ168" s="455">
        <v>100</v>
      </c>
      <c r="AK168" s="455">
        <v>100</v>
      </c>
      <c r="AL168" s="458"/>
      <c r="AM168" s="458" t="s">
        <v>1677</v>
      </c>
      <c r="AN168" s="458"/>
      <c r="AO168" s="458" t="s">
        <v>1677</v>
      </c>
      <c r="AP168" s="459">
        <v>100</v>
      </c>
      <c r="AQ168" s="460">
        <v>100</v>
      </c>
      <c r="AR168" s="456">
        <v>100</v>
      </c>
      <c r="AS168" s="458" t="s">
        <v>1677</v>
      </c>
      <c r="AT168" s="456" t="s">
        <v>1677</v>
      </c>
      <c r="AU168" s="461"/>
      <c r="AV168" s="452" t="s">
        <v>2317</v>
      </c>
      <c r="AW168" s="465"/>
      <c r="AX168" s="398" t="s">
        <v>1696</v>
      </c>
      <c r="AY168" s="455">
        <v>100</v>
      </c>
      <c r="AZ168" s="455"/>
      <c r="BA168" s="455">
        <v>100</v>
      </c>
      <c r="BB168" s="455">
        <v>100</v>
      </c>
      <c r="BC168" s="458" t="s">
        <v>1677</v>
      </c>
      <c r="BD168" s="455">
        <v>100</v>
      </c>
      <c r="BE168" s="456" t="s">
        <v>1677</v>
      </c>
      <c r="BF168" s="461"/>
      <c r="BG168" s="496" t="str">
        <f t="shared" si="43"/>
        <v>NT</v>
      </c>
      <c r="BH168" s="497" t="str">
        <f t="shared" si="44"/>
        <v>LC</v>
      </c>
      <c r="BI168" s="428"/>
      <c r="BJ168" s="428"/>
      <c r="BK168" s="498" t="s">
        <v>2384</v>
      </c>
      <c r="BL168" s="455" t="str">
        <f t="shared" si="45"/>
        <v>Team Lead</v>
      </c>
      <c r="BM168" s="455" t="str">
        <f t="shared" si="46"/>
        <v>Team Lead</v>
      </c>
      <c r="BN168" s="455" t="str">
        <f t="shared" si="47"/>
        <v>Team Lead</v>
      </c>
      <c r="BO168" s="499" t="str">
        <f t="shared" si="49"/>
        <v>|Team Lead|Team Lead|Team Lead|</v>
      </c>
      <c r="BP168" s="120" t="str">
        <f t="shared" si="48"/>
        <v>Dev</v>
      </c>
      <c r="BQ168" s="129">
        <f>VLOOKUP(A168,'PR Matrix'!A:B,2,FALSE)</f>
        <v>6275</v>
      </c>
      <c r="BV168" s="130" t="s">
        <v>2228</v>
      </c>
      <c r="BW168" s="130" t="s">
        <v>2395</v>
      </c>
    </row>
    <row r="169" spans="1:76" s="130" customFormat="1" hidden="1" x14ac:dyDescent="0.2">
      <c r="A169" s="111" t="s">
        <v>1758</v>
      </c>
      <c r="B169" s="108" t="s">
        <v>1675</v>
      </c>
      <c r="C169" s="96" t="s">
        <v>1677</v>
      </c>
      <c r="D169" s="76"/>
      <c r="E169" s="301"/>
      <c r="F169" s="301"/>
      <c r="G169" s="113" t="s">
        <v>1986</v>
      </c>
      <c r="H169" s="114" t="str">
        <f>IF(AND(D169="",VLOOKUP(A169,'PR Matrix'!A:B,2,FALSE)=""),"N","Y")</f>
        <v>N</v>
      </c>
      <c r="I169" s="115"/>
      <c r="J169" s="115"/>
      <c r="K169" s="114"/>
      <c r="L169" s="115"/>
      <c r="M169" s="93"/>
      <c r="N169" s="93"/>
      <c r="O169" s="93"/>
      <c r="P169" s="93"/>
      <c r="Q169" s="93"/>
      <c r="R169" s="116"/>
      <c r="S169" s="115"/>
      <c r="T169" s="115"/>
      <c r="U169" s="115"/>
      <c r="V169" s="115"/>
      <c r="W169" s="117"/>
      <c r="X169" s="118"/>
      <c r="Y169" s="119">
        <v>577</v>
      </c>
      <c r="Z169" s="120"/>
      <c r="AA169" s="120"/>
      <c r="AB169" s="120"/>
      <c r="AC169" s="120"/>
      <c r="AD169" s="121"/>
      <c r="AE169" s="122"/>
      <c r="AF169" s="117"/>
      <c r="AG169" s="118"/>
      <c r="AH169" s="119">
        <v>576</v>
      </c>
      <c r="AI169" s="120"/>
      <c r="AJ169" s="120"/>
      <c r="AK169" s="120"/>
      <c r="AL169" s="123"/>
      <c r="AM169" s="123"/>
      <c r="AN169" s="123"/>
      <c r="AO169" s="123"/>
      <c r="AP169" s="124"/>
      <c r="AQ169" s="120"/>
      <c r="AR169" s="124"/>
      <c r="AS169" s="123"/>
      <c r="AT169" s="121"/>
      <c r="AU169" s="126"/>
      <c r="AV169" s="117"/>
      <c r="AW169" s="349"/>
      <c r="AX169" s="118"/>
      <c r="AY169" s="120"/>
      <c r="AZ169" s="120"/>
      <c r="BA169" s="120"/>
      <c r="BB169" s="120"/>
      <c r="BC169" s="123"/>
      <c r="BD169" s="120"/>
      <c r="BE169" s="121"/>
      <c r="BF169" s="126"/>
      <c r="BG169" s="297" t="str">
        <f t="shared" si="43"/>
        <v/>
      </c>
      <c r="BH169" s="298" t="str">
        <f t="shared" si="44"/>
        <v/>
      </c>
      <c r="BI169" s="127"/>
      <c r="BJ169" s="127"/>
      <c r="BK169" s="128"/>
      <c r="BL169" s="120" t="str">
        <f t="shared" si="45"/>
        <v/>
      </c>
      <c r="BM169" s="120" t="str">
        <f t="shared" si="46"/>
        <v/>
      </c>
      <c r="BN169" s="120" t="str">
        <f t="shared" si="47"/>
        <v/>
      </c>
      <c r="BO169" s="129" t="str">
        <f t="shared" si="49"/>
        <v>||||</v>
      </c>
      <c r="BP169" s="120" t="str">
        <f t="shared" si="48"/>
        <v>Not Started</v>
      </c>
      <c r="BQ169" s="129">
        <f>VLOOKUP(A169,'PR Matrix'!A:B,2,FALSE)</f>
        <v>0</v>
      </c>
    </row>
    <row r="170" spans="1:76" s="130" customFormat="1" x14ac:dyDescent="0.2">
      <c r="A170" s="111" t="s">
        <v>266</v>
      </c>
      <c r="B170" s="108" t="s">
        <v>1675</v>
      </c>
      <c r="C170" s="96" t="s">
        <v>1677</v>
      </c>
      <c r="D170" s="76"/>
      <c r="F170" s="467" t="s">
        <v>2385</v>
      </c>
      <c r="G170" s="447" t="s">
        <v>1986</v>
      </c>
      <c r="H170" s="448" t="str">
        <f>IF(AND(D170="",VLOOKUP(A170,'PR Matrix'!A:B,2,FALSE)=""),"N","Y")</f>
        <v>Y</v>
      </c>
      <c r="I170" s="394"/>
      <c r="J170" s="394"/>
      <c r="K170" s="393"/>
      <c r="L170" s="394"/>
      <c r="M170" s="395" t="s">
        <v>1677</v>
      </c>
      <c r="N170" s="395" t="s">
        <v>1677</v>
      </c>
      <c r="O170" s="395" t="s">
        <v>1677</v>
      </c>
      <c r="P170" s="395" t="s">
        <v>1677</v>
      </c>
      <c r="Q170" s="449"/>
      <c r="R170" s="450"/>
      <c r="S170" s="115" t="b">
        <f t="shared" si="56"/>
        <v>1</v>
      </c>
      <c r="T170" s="115" t="b">
        <f t="shared" si="57"/>
        <v>1</v>
      </c>
      <c r="U170" s="115" t="b">
        <f t="shared" si="58"/>
        <v>1</v>
      </c>
      <c r="V170" s="451">
        <v>2</v>
      </c>
      <c r="W170" s="452" t="s">
        <v>2195</v>
      </c>
      <c r="X170" s="453" t="s">
        <v>2174</v>
      </c>
      <c r="Y170" s="454">
        <v>2269</v>
      </c>
      <c r="Z170" s="455">
        <v>100</v>
      </c>
      <c r="AA170" s="455">
        <v>100</v>
      </c>
      <c r="AB170" s="455">
        <v>100</v>
      </c>
      <c r="AC170" s="455">
        <v>100</v>
      </c>
      <c r="AD170" s="456" t="s">
        <v>1677</v>
      </c>
      <c r="AE170" s="457"/>
      <c r="AF170" s="452" t="s">
        <v>2195</v>
      </c>
      <c r="AG170" s="453" t="s">
        <v>2174</v>
      </c>
      <c r="AH170" s="454">
        <v>655</v>
      </c>
      <c r="AI170" s="455">
        <v>100</v>
      </c>
      <c r="AJ170" s="455">
        <v>100</v>
      </c>
      <c r="AK170" s="455">
        <v>100</v>
      </c>
      <c r="AL170" s="458"/>
      <c r="AM170" s="458" t="s">
        <v>1677</v>
      </c>
      <c r="AN170" s="458"/>
      <c r="AO170" s="458" t="s">
        <v>1677</v>
      </c>
      <c r="AP170" s="455">
        <v>100</v>
      </c>
      <c r="AQ170" s="455">
        <v>100</v>
      </c>
      <c r="AR170" s="459">
        <v>100</v>
      </c>
      <c r="AS170" s="458" t="s">
        <v>1677</v>
      </c>
      <c r="AT170" s="456" t="s">
        <v>1677</v>
      </c>
      <c r="AU170" s="461"/>
      <c r="AV170" s="452" t="s">
        <v>2195</v>
      </c>
      <c r="AW170" s="462"/>
      <c r="AX170" s="398" t="s">
        <v>2174</v>
      </c>
      <c r="AY170" s="455">
        <v>100</v>
      </c>
      <c r="AZ170" s="455"/>
      <c r="BA170" s="455">
        <v>100</v>
      </c>
      <c r="BB170" s="455">
        <v>100</v>
      </c>
      <c r="BC170" s="458" t="s">
        <v>1677</v>
      </c>
      <c r="BD170" s="455">
        <v>100</v>
      </c>
      <c r="BE170" s="456" t="s">
        <v>1677</v>
      </c>
      <c r="BF170" s="461"/>
      <c r="BG170" s="496" t="str">
        <f t="shared" si="43"/>
        <v>KV</v>
      </c>
      <c r="BH170" s="497" t="str">
        <f t="shared" si="44"/>
        <v>DHB</v>
      </c>
      <c r="BI170" s="428" t="s">
        <v>1725</v>
      </c>
      <c r="BJ170" s="428">
        <v>99</v>
      </c>
      <c r="BK170" s="500" t="s">
        <v>2384</v>
      </c>
      <c r="BL170" s="455" t="str">
        <f t="shared" si="45"/>
        <v>Team Lead</v>
      </c>
      <c r="BM170" s="455" t="str">
        <f t="shared" si="46"/>
        <v>Team Lead</v>
      </c>
      <c r="BN170" s="455" t="str">
        <f t="shared" si="47"/>
        <v>Team Lead</v>
      </c>
      <c r="BO170" s="499" t="str">
        <f t="shared" si="49"/>
        <v>|Team Lead|Team Lead|Team Lead|</v>
      </c>
      <c r="BP170" s="120" t="str">
        <f t="shared" si="48"/>
        <v>Dev</v>
      </c>
      <c r="BQ170" s="129">
        <f>VLOOKUP(A170,'PR Matrix'!A:B,2,FALSE)</f>
        <v>6247</v>
      </c>
      <c r="BV170" s="130" t="s">
        <v>2122</v>
      </c>
      <c r="BW170" s="130" t="s">
        <v>2122</v>
      </c>
      <c r="BX170" s="130" t="s">
        <v>2397</v>
      </c>
    </row>
    <row r="171" spans="1:76" s="130" customFormat="1" x14ac:dyDescent="0.2">
      <c r="A171" s="111" t="s">
        <v>1290</v>
      </c>
      <c r="B171" s="96" t="s">
        <v>1675</v>
      </c>
      <c r="C171" s="96" t="s">
        <v>1677</v>
      </c>
      <c r="D171" s="76"/>
      <c r="E171" s="410"/>
      <c r="F171" s="467">
        <v>6233</v>
      </c>
      <c r="G171" s="447" t="s">
        <v>1986</v>
      </c>
      <c r="H171" s="448" t="str">
        <f>IF(AND(D171="",VLOOKUP(A171,'PR Matrix'!A:B,2,FALSE)=""),"N","Y")</f>
        <v>Y</v>
      </c>
      <c r="I171" s="394"/>
      <c r="J171" s="394"/>
      <c r="K171" s="393"/>
      <c r="L171" s="394"/>
      <c r="M171" s="395"/>
      <c r="N171" s="395"/>
      <c r="O171" s="395" t="s">
        <v>1677</v>
      </c>
      <c r="P171" s="395"/>
      <c r="Q171" s="449"/>
      <c r="R171" s="450"/>
      <c r="S171" s="115" t="b">
        <f t="shared" si="56"/>
        <v>1</v>
      </c>
      <c r="T171" s="115" t="b">
        <f t="shared" si="57"/>
        <v>1</v>
      </c>
      <c r="U171" s="115" t="b">
        <f t="shared" si="58"/>
        <v>1</v>
      </c>
      <c r="V171" s="451">
        <v>1</v>
      </c>
      <c r="W171" s="452"/>
      <c r="X171" s="453"/>
      <c r="Y171" s="454">
        <v>2382</v>
      </c>
      <c r="Z171" s="455"/>
      <c r="AA171" s="455"/>
      <c r="AB171" s="455"/>
      <c r="AC171" s="455"/>
      <c r="AD171" s="456"/>
      <c r="AE171" s="457"/>
      <c r="AF171" s="452" t="s">
        <v>2174</v>
      </c>
      <c r="AG171" s="452" t="s">
        <v>2180</v>
      </c>
      <c r="AH171" s="454">
        <v>656</v>
      </c>
      <c r="AI171" s="455"/>
      <c r="AJ171" s="455"/>
      <c r="AK171" s="455"/>
      <c r="AL171" s="458"/>
      <c r="AM171" s="458"/>
      <c r="AN171" s="458"/>
      <c r="AO171" s="458"/>
      <c r="AP171" s="459"/>
      <c r="AQ171" s="455">
        <v>100</v>
      </c>
      <c r="AR171" s="459">
        <v>100</v>
      </c>
      <c r="AS171" s="458" t="s">
        <v>1677</v>
      </c>
      <c r="AT171" s="456" t="s">
        <v>1677</v>
      </c>
      <c r="AU171" s="461"/>
      <c r="AV171" s="452"/>
      <c r="AW171" s="462"/>
      <c r="AX171" s="397"/>
      <c r="AY171" s="455"/>
      <c r="AZ171" s="455"/>
      <c r="BA171" s="455"/>
      <c r="BB171" s="455"/>
      <c r="BC171" s="458"/>
      <c r="BD171" s="455"/>
      <c r="BE171" s="456"/>
      <c r="BF171" s="461"/>
      <c r="BG171" s="496" t="str">
        <f t="shared" si="43"/>
        <v>DHB</v>
      </c>
      <c r="BH171" s="497" t="str">
        <f t="shared" si="44"/>
        <v>AV</v>
      </c>
      <c r="BI171" s="428" t="s">
        <v>2376</v>
      </c>
      <c r="BJ171" s="428"/>
      <c r="BK171" s="500" t="s">
        <v>2384</v>
      </c>
      <c r="BL171" s="455" t="str">
        <f t="shared" si="45"/>
        <v/>
      </c>
      <c r="BM171" s="455" t="str">
        <f t="shared" si="46"/>
        <v>DHB</v>
      </c>
      <c r="BN171" s="455" t="str">
        <f t="shared" si="47"/>
        <v/>
      </c>
      <c r="BO171" s="499" t="str">
        <f t="shared" si="49"/>
        <v>||DHB||</v>
      </c>
      <c r="BP171" s="120" t="str">
        <f t="shared" si="48"/>
        <v>Not Started</v>
      </c>
      <c r="BQ171" s="129">
        <f>VLOOKUP(A171,'PR Matrix'!A:B,2,FALSE)</f>
        <v>6233</v>
      </c>
      <c r="BV171" s="130" t="s">
        <v>2122</v>
      </c>
      <c r="BW171" s="130" t="s">
        <v>2122</v>
      </c>
    </row>
    <row r="172" spans="1:76" s="130" customFormat="1" ht="10.5" customHeight="1" x14ac:dyDescent="0.2">
      <c r="A172" s="111" t="s">
        <v>1063</v>
      </c>
      <c r="B172" s="96" t="s">
        <v>1675</v>
      </c>
      <c r="C172" s="96" t="s">
        <v>1677</v>
      </c>
      <c r="D172" s="76"/>
      <c r="E172" s="410"/>
      <c r="F172" s="467">
        <v>6233</v>
      </c>
      <c r="G172" s="447" t="s">
        <v>1986</v>
      </c>
      <c r="H172" s="448" t="str">
        <f>IF(AND(D172="",VLOOKUP(A172,'PR Matrix'!A:B,2,FALSE)=""),"N","Y")</f>
        <v>Y</v>
      </c>
      <c r="I172" s="394"/>
      <c r="J172" s="394"/>
      <c r="K172" s="393"/>
      <c r="L172" s="394"/>
      <c r="M172" s="395"/>
      <c r="N172" s="395"/>
      <c r="O172" s="395" t="s">
        <v>1677</v>
      </c>
      <c r="P172" s="395"/>
      <c r="Q172" s="449"/>
      <c r="R172" s="450"/>
      <c r="S172" s="115" t="b">
        <f t="shared" si="56"/>
        <v>1</v>
      </c>
      <c r="T172" s="115" t="b">
        <f t="shared" si="57"/>
        <v>1</v>
      </c>
      <c r="U172" s="115" t="b">
        <f t="shared" si="58"/>
        <v>1</v>
      </c>
      <c r="V172" s="451">
        <v>1</v>
      </c>
      <c r="W172" s="452"/>
      <c r="X172" s="453"/>
      <c r="Y172" s="454">
        <v>2381</v>
      </c>
      <c r="Z172" s="455"/>
      <c r="AA172" s="455"/>
      <c r="AB172" s="455"/>
      <c r="AC172" s="455"/>
      <c r="AD172" s="456"/>
      <c r="AE172" s="457"/>
      <c r="AF172" s="452" t="s">
        <v>2167</v>
      </c>
      <c r="AG172" s="452" t="s">
        <v>2181</v>
      </c>
      <c r="AH172" s="454">
        <v>657</v>
      </c>
      <c r="AI172" s="455"/>
      <c r="AJ172" s="455"/>
      <c r="AK172" s="455"/>
      <c r="AL172" s="458"/>
      <c r="AM172" s="458"/>
      <c r="AN172" s="458"/>
      <c r="AO172" s="458"/>
      <c r="AP172" s="459"/>
      <c r="AQ172" s="455">
        <v>100</v>
      </c>
      <c r="AR172" s="459">
        <v>100</v>
      </c>
      <c r="AS172" s="458" t="s">
        <v>1677</v>
      </c>
      <c r="AT172" s="456" t="s">
        <v>1677</v>
      </c>
      <c r="AU172" s="461"/>
      <c r="AV172" s="452"/>
      <c r="AW172" s="462"/>
      <c r="AX172" s="397"/>
      <c r="AY172" s="455"/>
      <c r="AZ172" s="455"/>
      <c r="BA172" s="455"/>
      <c r="BB172" s="455"/>
      <c r="BC172" s="458"/>
      <c r="BD172" s="455"/>
      <c r="BE172" s="456"/>
      <c r="BF172" s="461"/>
      <c r="BG172" s="496" t="str">
        <f t="shared" si="43"/>
        <v>RS</v>
      </c>
      <c r="BH172" s="497" t="str">
        <f t="shared" si="44"/>
        <v>JR</v>
      </c>
      <c r="BI172" s="428" t="s">
        <v>2376</v>
      </c>
      <c r="BJ172" s="428"/>
      <c r="BK172" s="500" t="s">
        <v>2384</v>
      </c>
      <c r="BL172" s="455" t="str">
        <f t="shared" si="45"/>
        <v/>
      </c>
      <c r="BM172" s="455" t="str">
        <f t="shared" si="46"/>
        <v>RS</v>
      </c>
      <c r="BN172" s="455" t="str">
        <f t="shared" si="47"/>
        <v/>
      </c>
      <c r="BO172" s="499" t="str">
        <f t="shared" si="49"/>
        <v>||RS||</v>
      </c>
      <c r="BP172" s="120" t="str">
        <f t="shared" si="48"/>
        <v>Not Started</v>
      </c>
      <c r="BQ172" s="129">
        <f>VLOOKUP(A172,'PR Matrix'!A:B,2,FALSE)</f>
        <v>6233</v>
      </c>
      <c r="BV172" s="130" t="s">
        <v>2122</v>
      </c>
      <c r="BW172" s="130" t="s">
        <v>2122</v>
      </c>
    </row>
    <row r="173" spans="1:76" s="130" customFormat="1" x14ac:dyDescent="0.2">
      <c r="A173" s="111" t="s">
        <v>1064</v>
      </c>
      <c r="B173" s="96" t="s">
        <v>1675</v>
      </c>
      <c r="C173" s="96" t="s">
        <v>1677</v>
      </c>
      <c r="D173" s="292"/>
      <c r="F173" s="468">
        <v>6247</v>
      </c>
      <c r="G173" s="447" t="s">
        <v>1986</v>
      </c>
      <c r="H173" s="448" t="str">
        <f>IF(AND(D173="",VLOOKUP(A173,'PR Matrix'!A:B,2,FALSE)=""),"N","Y")</f>
        <v>Y</v>
      </c>
      <c r="I173" s="394"/>
      <c r="J173" s="394"/>
      <c r="K173" s="393"/>
      <c r="L173" s="394"/>
      <c r="M173" s="395"/>
      <c r="N173" s="394"/>
      <c r="O173" s="394"/>
      <c r="P173" s="394" t="s">
        <v>1677</v>
      </c>
      <c r="Q173" s="449"/>
      <c r="R173" s="450"/>
      <c r="S173" s="115" t="b">
        <f t="shared" si="56"/>
        <v>1</v>
      </c>
      <c r="T173" s="115" t="b">
        <f t="shared" si="57"/>
        <v>1</v>
      </c>
      <c r="U173" s="115" t="b">
        <f t="shared" si="58"/>
        <v>1</v>
      </c>
      <c r="V173" s="451">
        <v>2</v>
      </c>
      <c r="W173" s="452"/>
      <c r="X173" s="453"/>
      <c r="Y173" s="454" t="s">
        <v>1678</v>
      </c>
      <c r="Z173" s="455"/>
      <c r="AA173" s="455"/>
      <c r="AB173" s="455"/>
      <c r="AC173" s="455"/>
      <c r="AD173" s="456"/>
      <c r="AE173" s="457"/>
      <c r="AF173" s="452"/>
      <c r="AG173" s="453"/>
      <c r="AH173" s="454" t="s">
        <v>1678</v>
      </c>
      <c r="AI173" s="455"/>
      <c r="AJ173" s="455"/>
      <c r="AK173" s="455"/>
      <c r="AL173" s="458"/>
      <c r="AM173" s="458"/>
      <c r="AN173" s="458"/>
      <c r="AO173" s="458"/>
      <c r="AP173" s="459"/>
      <c r="AQ173" s="455"/>
      <c r="AR173" s="459"/>
      <c r="AS173" s="458"/>
      <c r="AT173" s="456"/>
      <c r="AU173" s="461"/>
      <c r="AV173" s="452" t="s">
        <v>2167</v>
      </c>
      <c r="AW173" s="462"/>
      <c r="AX173" s="397" t="s">
        <v>2180</v>
      </c>
      <c r="AY173" s="455">
        <v>100</v>
      </c>
      <c r="AZ173" s="455"/>
      <c r="BA173" s="455">
        <v>100</v>
      </c>
      <c r="BB173" s="455">
        <v>100</v>
      </c>
      <c r="BC173" s="458" t="s">
        <v>1677</v>
      </c>
      <c r="BD173" s="455">
        <v>100</v>
      </c>
      <c r="BE173" s="456" t="s">
        <v>1677</v>
      </c>
      <c r="BF173" s="461"/>
      <c r="BG173" s="496" t="str">
        <f t="shared" si="43"/>
        <v>RS</v>
      </c>
      <c r="BH173" s="497" t="str">
        <f t="shared" si="44"/>
        <v>AV</v>
      </c>
      <c r="BI173" s="428" t="s">
        <v>2376</v>
      </c>
      <c r="BJ173" s="428"/>
      <c r="BK173" s="500" t="s">
        <v>2384</v>
      </c>
      <c r="BL173" s="455" t="str">
        <f t="shared" si="45"/>
        <v/>
      </c>
      <c r="BM173" s="455" t="str">
        <f t="shared" si="46"/>
        <v/>
      </c>
      <c r="BN173" s="455" t="str">
        <f t="shared" si="47"/>
        <v>Team Lead</v>
      </c>
      <c r="BO173" s="499" t="str">
        <f t="shared" si="49"/>
        <v>|||Team Lead|</v>
      </c>
      <c r="BP173" s="120" t="str">
        <f t="shared" si="48"/>
        <v>Dev</v>
      </c>
      <c r="BQ173" s="129">
        <f>VLOOKUP(A173,'PR Matrix'!A:B,2,FALSE)</f>
        <v>6247</v>
      </c>
      <c r="BV173" s="130" t="s">
        <v>2122</v>
      </c>
      <c r="BW173" s="130" t="s">
        <v>2122</v>
      </c>
    </row>
    <row r="174" spans="1:76" s="130" customFormat="1" hidden="1" x14ac:dyDescent="0.2">
      <c r="A174" s="111" t="s">
        <v>1759</v>
      </c>
      <c r="B174" s="96" t="s">
        <v>1675</v>
      </c>
      <c r="C174" s="96" t="s">
        <v>1677</v>
      </c>
      <c r="D174" s="76"/>
      <c r="E174" s="306"/>
      <c r="F174" s="306"/>
      <c r="G174" s="113" t="s">
        <v>1986</v>
      </c>
      <c r="H174" s="114" t="str">
        <f>IF(AND(D174="",VLOOKUP(A174,'PR Matrix'!A:B,2,FALSE)=""),"N","Y")</f>
        <v>N</v>
      </c>
      <c r="I174" s="115"/>
      <c r="J174" s="115"/>
      <c r="K174" s="114"/>
      <c r="L174" s="115"/>
      <c r="M174" s="93"/>
      <c r="N174" s="93"/>
      <c r="O174" s="93"/>
      <c r="P174" s="93"/>
      <c r="Q174" s="93"/>
      <c r="R174" s="116"/>
      <c r="S174" s="115" t="b">
        <f t="shared" si="56"/>
        <v>1</v>
      </c>
      <c r="T174" s="115" t="b">
        <f t="shared" si="57"/>
        <v>1</v>
      </c>
      <c r="U174" s="115" t="b">
        <f t="shared" si="58"/>
        <v>1</v>
      </c>
      <c r="V174" s="115"/>
      <c r="W174" s="117"/>
      <c r="X174" s="118"/>
      <c r="Y174" s="119"/>
      <c r="Z174" s="120"/>
      <c r="AA174" s="120"/>
      <c r="AB174" s="120"/>
      <c r="AC174" s="120"/>
      <c r="AD174" s="121"/>
      <c r="AE174" s="122"/>
      <c r="AF174" s="117"/>
      <c r="AG174" s="118"/>
      <c r="AH174" s="119">
        <v>658</v>
      </c>
      <c r="AI174" s="120"/>
      <c r="AJ174" s="120"/>
      <c r="AK174" s="120"/>
      <c r="AL174" s="123"/>
      <c r="AM174" s="123"/>
      <c r="AN174" s="123"/>
      <c r="AO174" s="123"/>
      <c r="AP174" s="124"/>
      <c r="AQ174" s="120"/>
      <c r="AR174" s="124"/>
      <c r="AS174" s="123"/>
      <c r="AT174" s="121"/>
      <c r="AU174" s="126"/>
      <c r="AV174" s="117"/>
      <c r="AW174" s="349"/>
      <c r="AX174" s="118"/>
      <c r="AY174" s="120"/>
      <c r="AZ174" s="120"/>
      <c r="BA174" s="120"/>
      <c r="BB174" s="120"/>
      <c r="BC174" s="123"/>
      <c r="BD174" s="120"/>
      <c r="BE174" s="121"/>
      <c r="BF174" s="126"/>
      <c r="BG174" s="297" t="str">
        <f t="shared" si="43"/>
        <v/>
      </c>
      <c r="BH174" s="298" t="str">
        <f t="shared" si="44"/>
        <v/>
      </c>
      <c r="BI174" s="127"/>
      <c r="BJ174" s="127"/>
      <c r="BK174" s="128"/>
      <c r="BL174" s="120" t="str">
        <f t="shared" si="45"/>
        <v/>
      </c>
      <c r="BM174" s="120" t="str">
        <f t="shared" si="46"/>
        <v/>
      </c>
      <c r="BN174" s="120" t="str">
        <f t="shared" si="47"/>
        <v/>
      </c>
      <c r="BO174" s="129" t="str">
        <f t="shared" si="49"/>
        <v>||||</v>
      </c>
      <c r="BP174" s="120" t="str">
        <f t="shared" si="48"/>
        <v>Not Started</v>
      </c>
      <c r="BQ174" s="129">
        <f>VLOOKUP(A174,'PR Matrix'!A:B,2,FALSE)</f>
        <v>0</v>
      </c>
    </row>
    <row r="175" spans="1:76" s="130" customFormat="1" hidden="1" x14ac:dyDescent="0.2">
      <c r="A175" s="111" t="s">
        <v>1065</v>
      </c>
      <c r="B175" s="96" t="s">
        <v>1675</v>
      </c>
      <c r="C175" s="96" t="s">
        <v>1677</v>
      </c>
      <c r="D175" s="76"/>
      <c r="E175" s="338"/>
      <c r="F175" s="338"/>
      <c r="G175" s="113" t="s">
        <v>1986</v>
      </c>
      <c r="H175" s="114" t="str">
        <f>IF(AND(D175="",VLOOKUP(A175,'PR Matrix'!A:B,2,FALSE)=""),"N","Y")</f>
        <v>N</v>
      </c>
      <c r="I175" s="115"/>
      <c r="J175" s="115"/>
      <c r="K175" s="114"/>
      <c r="L175" s="115"/>
      <c r="M175" s="93"/>
      <c r="N175" s="93"/>
      <c r="O175" s="93"/>
      <c r="P175" s="93"/>
      <c r="Q175" s="93"/>
      <c r="R175" s="116"/>
      <c r="S175" s="115" t="b">
        <f t="shared" si="56"/>
        <v>1</v>
      </c>
      <c r="T175" s="115" t="b">
        <f t="shared" si="57"/>
        <v>1</v>
      </c>
      <c r="U175" s="115" t="b">
        <f t="shared" si="58"/>
        <v>1</v>
      </c>
      <c r="V175" s="115"/>
      <c r="W175" s="117"/>
      <c r="X175" s="118"/>
      <c r="Y175" s="119">
        <v>2538</v>
      </c>
      <c r="Z175" s="120"/>
      <c r="AA175" s="120"/>
      <c r="AB175" s="120"/>
      <c r="AC175" s="120"/>
      <c r="AD175" s="121"/>
      <c r="AE175" s="122"/>
      <c r="AF175" s="117"/>
      <c r="AG175" s="118"/>
      <c r="AH175" s="119">
        <v>659</v>
      </c>
      <c r="AI175" s="120"/>
      <c r="AJ175" s="120"/>
      <c r="AK175" s="120"/>
      <c r="AL175" s="123"/>
      <c r="AM175" s="123"/>
      <c r="AN175" s="123"/>
      <c r="AO175" s="123"/>
      <c r="AP175" s="124"/>
      <c r="AQ175" s="120"/>
      <c r="AR175" s="124"/>
      <c r="AS175" s="123"/>
      <c r="AT175" s="121"/>
      <c r="AU175" s="126"/>
      <c r="AV175" s="117"/>
      <c r="AW175" s="349"/>
      <c r="AX175" s="118"/>
      <c r="AY175" s="120"/>
      <c r="AZ175" s="120"/>
      <c r="BA175" s="120"/>
      <c r="BB175" s="120"/>
      <c r="BC175" s="123"/>
      <c r="BD175" s="120"/>
      <c r="BE175" s="121"/>
      <c r="BF175" s="126"/>
      <c r="BG175" s="297" t="str">
        <f t="shared" si="43"/>
        <v/>
      </c>
      <c r="BH175" s="298" t="str">
        <f t="shared" si="44"/>
        <v/>
      </c>
      <c r="BI175" s="127"/>
      <c r="BJ175" s="127"/>
      <c r="BK175" s="128"/>
      <c r="BL175" s="120" t="str">
        <f t="shared" si="45"/>
        <v/>
      </c>
      <c r="BM175" s="120" t="str">
        <f t="shared" si="46"/>
        <v/>
      </c>
      <c r="BN175" s="120" t="str">
        <f t="shared" si="47"/>
        <v/>
      </c>
      <c r="BO175" s="129" t="str">
        <f t="shared" si="49"/>
        <v>||||</v>
      </c>
      <c r="BP175" s="120" t="str">
        <f t="shared" si="48"/>
        <v>Not Started</v>
      </c>
      <c r="BQ175" s="129">
        <f>VLOOKUP(A175,'PR Matrix'!A:B,2,FALSE)</f>
        <v>0</v>
      </c>
    </row>
    <row r="176" spans="1:76" s="130" customFormat="1" hidden="1" x14ac:dyDescent="0.2">
      <c r="A176" s="111" t="s">
        <v>1760</v>
      </c>
      <c r="B176" s="96" t="s">
        <v>1675</v>
      </c>
      <c r="C176" s="96" t="s">
        <v>1677</v>
      </c>
      <c r="D176" s="76"/>
      <c r="E176" s="316"/>
      <c r="F176" s="337"/>
      <c r="G176" s="113" t="s">
        <v>1986</v>
      </c>
      <c r="H176" s="114" t="str">
        <f>IF(AND(D176="",VLOOKUP(A176,'PR Matrix'!A:B,2,FALSE)=""),"N","Y")</f>
        <v>N</v>
      </c>
      <c r="I176" s="115"/>
      <c r="J176" s="115"/>
      <c r="K176" s="114"/>
      <c r="L176" s="115"/>
      <c r="M176" s="93"/>
      <c r="N176" s="93"/>
      <c r="O176" s="93"/>
      <c r="P176" s="93"/>
      <c r="Q176" s="93"/>
      <c r="R176" s="116"/>
      <c r="S176" s="115" t="b">
        <f t="shared" si="56"/>
        <v>1</v>
      </c>
      <c r="T176" s="115" t="b">
        <f t="shared" si="57"/>
        <v>1</v>
      </c>
      <c r="U176" s="115" t="b">
        <f t="shared" si="58"/>
        <v>1</v>
      </c>
      <c r="V176" s="115"/>
      <c r="W176" s="117"/>
      <c r="X176" s="118"/>
      <c r="Y176" s="119"/>
      <c r="Z176" s="120"/>
      <c r="AA176" s="120"/>
      <c r="AB176" s="120"/>
      <c r="AC176" s="120"/>
      <c r="AD176" s="121"/>
      <c r="AE176" s="122"/>
      <c r="AF176" s="117"/>
      <c r="AG176" s="118"/>
      <c r="AH176" s="119">
        <v>660</v>
      </c>
      <c r="AI176" s="120"/>
      <c r="AJ176" s="120"/>
      <c r="AK176" s="120"/>
      <c r="AL176" s="123"/>
      <c r="AM176" s="123"/>
      <c r="AN176" s="123"/>
      <c r="AO176" s="123"/>
      <c r="AP176" s="124"/>
      <c r="AQ176" s="120"/>
      <c r="AR176" s="124"/>
      <c r="AS176" s="123"/>
      <c r="AT176" s="121"/>
      <c r="AU176" s="126"/>
      <c r="AV176" s="117"/>
      <c r="AW176" s="349"/>
      <c r="AX176" s="118"/>
      <c r="AY176" s="120"/>
      <c r="AZ176" s="120"/>
      <c r="BA176" s="120"/>
      <c r="BB176" s="120"/>
      <c r="BC176" s="123"/>
      <c r="BD176" s="120"/>
      <c r="BE176" s="121"/>
      <c r="BF176" s="126"/>
      <c r="BG176" s="297" t="str">
        <f t="shared" si="43"/>
        <v/>
      </c>
      <c r="BH176" s="298" t="str">
        <f t="shared" si="44"/>
        <v/>
      </c>
      <c r="BI176" s="127"/>
      <c r="BJ176" s="127"/>
      <c r="BK176" s="128"/>
      <c r="BL176" s="120" t="str">
        <f t="shared" si="45"/>
        <v/>
      </c>
      <c r="BM176" s="120" t="str">
        <f t="shared" si="46"/>
        <v/>
      </c>
      <c r="BN176" s="120" t="str">
        <f t="shared" si="47"/>
        <v/>
      </c>
      <c r="BO176" s="129" t="str">
        <f t="shared" si="49"/>
        <v>||||</v>
      </c>
      <c r="BP176" s="120" t="str">
        <f t="shared" si="48"/>
        <v>Not Started</v>
      </c>
      <c r="BQ176" s="129">
        <f>VLOOKUP(A176,'PR Matrix'!A:B,2,FALSE)</f>
        <v>0</v>
      </c>
    </row>
    <row r="177" spans="1:75" s="130" customFormat="1" hidden="1" x14ac:dyDescent="0.2">
      <c r="A177" s="111" t="s">
        <v>275</v>
      </c>
      <c r="B177" s="108" t="s">
        <v>1675</v>
      </c>
      <c r="C177" s="96" t="s">
        <v>1677</v>
      </c>
      <c r="D177" s="76"/>
      <c r="E177" s="312"/>
      <c r="F177" s="316"/>
      <c r="G177" s="113" t="s">
        <v>1986</v>
      </c>
      <c r="H177" s="114" t="str">
        <f>IF(AND(D177="",VLOOKUP(A177,'PR Matrix'!A:B,2,FALSE)=""),"N","Y")</f>
        <v>N</v>
      </c>
      <c r="I177" s="115"/>
      <c r="J177" s="115"/>
      <c r="K177" s="114"/>
      <c r="L177" s="115"/>
      <c r="M177" s="93"/>
      <c r="N177" s="93"/>
      <c r="O177" s="93"/>
      <c r="P177" s="93"/>
      <c r="Q177" s="93"/>
      <c r="R177" s="116"/>
      <c r="S177" s="115" t="b">
        <f t="shared" si="56"/>
        <v>1</v>
      </c>
      <c r="T177" s="115" t="b">
        <f t="shared" si="57"/>
        <v>1</v>
      </c>
      <c r="U177" s="115" t="b">
        <f t="shared" si="58"/>
        <v>1</v>
      </c>
      <c r="V177" s="115"/>
      <c r="W177" s="117"/>
      <c r="X177" s="118"/>
      <c r="Y177" s="119">
        <v>2304</v>
      </c>
      <c r="Z177" s="120"/>
      <c r="AA177" s="120"/>
      <c r="AB177" s="120"/>
      <c r="AC177" s="120"/>
      <c r="AD177" s="121"/>
      <c r="AE177" s="122"/>
      <c r="AF177" s="117"/>
      <c r="AG177" s="118"/>
      <c r="AH177" s="119">
        <v>662</v>
      </c>
      <c r="AI177" s="120"/>
      <c r="AJ177" s="120"/>
      <c r="AK177" s="120"/>
      <c r="AL177" s="123"/>
      <c r="AM177" s="123"/>
      <c r="AN177" s="123"/>
      <c r="AO177" s="123"/>
      <c r="AP177" s="124"/>
      <c r="AQ177" s="120"/>
      <c r="AR177" s="124"/>
      <c r="AS177" s="123"/>
      <c r="AT177" s="121"/>
      <c r="AU177" s="126"/>
      <c r="AV177" s="117"/>
      <c r="AW177" s="349"/>
      <c r="AX177" s="118"/>
      <c r="AY177" s="120"/>
      <c r="AZ177" s="120"/>
      <c r="BA177" s="120"/>
      <c r="BB177" s="120"/>
      <c r="BC177" s="123"/>
      <c r="BD177" s="120"/>
      <c r="BE177" s="121"/>
      <c r="BF177" s="126"/>
      <c r="BG177" s="297" t="str">
        <f t="shared" si="43"/>
        <v/>
      </c>
      <c r="BH177" s="298" t="str">
        <f t="shared" si="44"/>
        <v/>
      </c>
      <c r="BI177" s="127"/>
      <c r="BJ177" s="127"/>
      <c r="BK177" s="128"/>
      <c r="BL177" s="120" t="str">
        <f t="shared" si="45"/>
        <v/>
      </c>
      <c r="BM177" s="120" t="str">
        <f t="shared" si="46"/>
        <v/>
      </c>
      <c r="BN177" s="120" t="str">
        <f t="shared" si="47"/>
        <v/>
      </c>
      <c r="BO177" s="129" t="str">
        <f t="shared" si="49"/>
        <v>||||</v>
      </c>
      <c r="BP177" s="120" t="str">
        <f t="shared" si="48"/>
        <v>Not Started</v>
      </c>
      <c r="BQ177" s="129">
        <f>VLOOKUP(A177,'PR Matrix'!A:B,2,FALSE)</f>
        <v>0</v>
      </c>
    </row>
    <row r="178" spans="1:75" s="130" customFormat="1" hidden="1" x14ac:dyDescent="0.2">
      <c r="A178" s="111" t="s">
        <v>1761</v>
      </c>
      <c r="B178" s="96" t="s">
        <v>1675</v>
      </c>
      <c r="C178" s="96" t="s">
        <v>1677</v>
      </c>
      <c r="D178" s="76"/>
      <c r="E178" s="316"/>
      <c r="F178" s="306"/>
      <c r="G178" s="113" t="s">
        <v>1986</v>
      </c>
      <c r="H178" s="114" t="str">
        <f>IF(AND(D178="",VLOOKUP(A178,'PR Matrix'!A:B,2,FALSE)=""),"N","Y")</f>
        <v>N</v>
      </c>
      <c r="I178" s="115"/>
      <c r="J178" s="115"/>
      <c r="K178" s="114"/>
      <c r="L178" s="115"/>
      <c r="M178" s="93"/>
      <c r="N178" s="93"/>
      <c r="O178" s="93"/>
      <c r="P178" s="93"/>
      <c r="Q178" s="93"/>
      <c r="R178" s="116"/>
      <c r="S178" s="115" t="b">
        <f t="shared" si="56"/>
        <v>1</v>
      </c>
      <c r="T178" s="115" t="b">
        <f t="shared" si="57"/>
        <v>1</v>
      </c>
      <c r="U178" s="115" t="b">
        <f t="shared" si="58"/>
        <v>1</v>
      </c>
      <c r="V178" s="115"/>
      <c r="W178" s="117"/>
      <c r="X178" s="118"/>
      <c r="Y178" s="119">
        <v>229</v>
      </c>
      <c r="Z178" s="120"/>
      <c r="AA178" s="120"/>
      <c r="AB178" s="120"/>
      <c r="AC178" s="120"/>
      <c r="AD178" s="121"/>
      <c r="AE178" s="122"/>
      <c r="AF178" s="117"/>
      <c r="AG178" s="118"/>
      <c r="AH178" s="119">
        <v>230</v>
      </c>
      <c r="AI178" s="120"/>
      <c r="AJ178" s="120"/>
      <c r="AK178" s="120"/>
      <c r="AL178" s="123"/>
      <c r="AM178" s="123"/>
      <c r="AN178" s="123"/>
      <c r="AO178" s="123"/>
      <c r="AP178" s="124"/>
      <c r="AQ178" s="120"/>
      <c r="AR178" s="124"/>
      <c r="AS178" s="123"/>
      <c r="AT178" s="121"/>
      <c r="AU178" s="126"/>
      <c r="AV178" s="117"/>
      <c r="AW178" s="349"/>
      <c r="AX178" s="118"/>
      <c r="AY178" s="120"/>
      <c r="AZ178" s="120"/>
      <c r="BA178" s="120"/>
      <c r="BB178" s="120"/>
      <c r="BC178" s="123"/>
      <c r="BD178" s="120"/>
      <c r="BE178" s="121"/>
      <c r="BF178" s="126"/>
      <c r="BG178" s="297" t="str">
        <f t="shared" si="43"/>
        <v/>
      </c>
      <c r="BH178" s="298" t="str">
        <f t="shared" si="44"/>
        <v/>
      </c>
      <c r="BI178" s="127"/>
      <c r="BJ178" s="127"/>
      <c r="BK178" s="128"/>
      <c r="BL178" s="120" t="str">
        <f t="shared" si="45"/>
        <v/>
      </c>
      <c r="BM178" s="120" t="str">
        <f t="shared" si="46"/>
        <v/>
      </c>
      <c r="BN178" s="120" t="str">
        <f t="shared" si="47"/>
        <v/>
      </c>
      <c r="BO178" s="129" t="str">
        <f t="shared" si="49"/>
        <v>||||</v>
      </c>
      <c r="BP178" s="120" t="str">
        <f t="shared" si="48"/>
        <v>Not Started</v>
      </c>
      <c r="BQ178" s="129">
        <f>VLOOKUP(A178,'PR Matrix'!A:B,2,FALSE)</f>
        <v>0</v>
      </c>
    </row>
    <row r="179" spans="1:75" s="130" customFormat="1" hidden="1" x14ac:dyDescent="0.2">
      <c r="A179" s="111" t="s">
        <v>1762</v>
      </c>
      <c r="B179" s="96" t="s">
        <v>1675</v>
      </c>
      <c r="C179" s="96" t="s">
        <v>1677</v>
      </c>
      <c r="D179" s="76"/>
      <c r="E179" s="339"/>
      <c r="F179" s="340"/>
      <c r="G179" s="113" t="s">
        <v>1986</v>
      </c>
      <c r="H179" s="114" t="str">
        <f>IF(AND(D179="",VLOOKUP(A179,'PR Matrix'!A:B,2,FALSE)=""),"N","Y")</f>
        <v>N</v>
      </c>
      <c r="I179" s="115"/>
      <c r="J179" s="115"/>
      <c r="K179" s="114"/>
      <c r="L179" s="115"/>
      <c r="M179" s="93"/>
      <c r="N179" s="93"/>
      <c r="O179" s="93"/>
      <c r="P179" s="93"/>
      <c r="Q179" s="93"/>
      <c r="R179" s="116"/>
      <c r="S179" s="115" t="b">
        <f t="shared" si="56"/>
        <v>1</v>
      </c>
      <c r="T179" s="115" t="b">
        <f t="shared" si="57"/>
        <v>1</v>
      </c>
      <c r="U179" s="115" t="b">
        <f t="shared" si="58"/>
        <v>1</v>
      </c>
      <c r="V179" s="115"/>
      <c r="W179" s="117"/>
      <c r="X179" s="118"/>
      <c r="Y179" s="119"/>
      <c r="Z179" s="120"/>
      <c r="AA179" s="120"/>
      <c r="AB179" s="120"/>
      <c r="AC179" s="120"/>
      <c r="AD179" s="121"/>
      <c r="AE179" s="122"/>
      <c r="AF179" s="117"/>
      <c r="AG179" s="118"/>
      <c r="AH179" s="119"/>
      <c r="AI179" s="120"/>
      <c r="AJ179" s="120"/>
      <c r="AK179" s="120"/>
      <c r="AL179" s="123"/>
      <c r="AM179" s="123"/>
      <c r="AN179" s="123"/>
      <c r="AO179" s="123"/>
      <c r="AP179" s="124"/>
      <c r="AQ179" s="120"/>
      <c r="AR179" s="124"/>
      <c r="AS179" s="123"/>
      <c r="AT179" s="121"/>
      <c r="AU179" s="126"/>
      <c r="AV179" s="117"/>
      <c r="AW179" s="349"/>
      <c r="AX179" s="118"/>
      <c r="AY179" s="120"/>
      <c r="AZ179" s="120"/>
      <c r="BA179" s="120"/>
      <c r="BB179" s="120"/>
      <c r="BC179" s="123"/>
      <c r="BD179" s="120"/>
      <c r="BE179" s="121"/>
      <c r="BF179" s="126"/>
      <c r="BG179" s="297" t="str">
        <f t="shared" si="43"/>
        <v/>
      </c>
      <c r="BH179" s="298" t="str">
        <f t="shared" si="44"/>
        <v/>
      </c>
      <c r="BI179" s="127"/>
      <c r="BJ179" s="127"/>
      <c r="BK179" s="128"/>
      <c r="BL179" s="120" t="str">
        <f t="shared" si="45"/>
        <v/>
      </c>
      <c r="BM179" s="120" t="str">
        <f t="shared" si="46"/>
        <v/>
      </c>
      <c r="BN179" s="120" t="str">
        <f t="shared" si="47"/>
        <v/>
      </c>
      <c r="BO179" s="129" t="str">
        <f t="shared" si="49"/>
        <v>||||</v>
      </c>
      <c r="BP179" s="120" t="str">
        <f t="shared" si="48"/>
        <v>Not Started</v>
      </c>
      <c r="BQ179" s="129">
        <f>VLOOKUP(A179,'PR Matrix'!A:B,2,FALSE)</f>
        <v>0</v>
      </c>
    </row>
    <row r="180" spans="1:75" s="130" customFormat="1" x14ac:dyDescent="0.2">
      <c r="A180" s="111" t="s">
        <v>1763</v>
      </c>
      <c r="B180" s="96" t="s">
        <v>1675</v>
      </c>
      <c r="C180" s="96" t="s">
        <v>1677</v>
      </c>
      <c r="D180" s="76"/>
      <c r="E180" s="410"/>
      <c r="F180" s="446">
        <v>6233</v>
      </c>
      <c r="G180" s="447" t="s">
        <v>1986</v>
      </c>
      <c r="H180" s="448" t="str">
        <f>IF(AND(D180="",VLOOKUP(A180,'PR Matrix'!A:B,2,FALSE)=""),"N","Y")</f>
        <v>Y</v>
      </c>
      <c r="I180" s="394"/>
      <c r="J180" s="394"/>
      <c r="K180" s="393"/>
      <c r="L180" s="394"/>
      <c r="M180" s="395"/>
      <c r="N180" s="395"/>
      <c r="O180" s="395"/>
      <c r="P180" s="395" t="s">
        <v>1677</v>
      </c>
      <c r="Q180" s="449"/>
      <c r="R180" s="450"/>
      <c r="S180" s="115" t="b">
        <f t="shared" si="56"/>
        <v>1</v>
      </c>
      <c r="T180" s="115" t="b">
        <f t="shared" si="57"/>
        <v>1</v>
      </c>
      <c r="U180" s="115" t="b">
        <f t="shared" si="58"/>
        <v>1</v>
      </c>
      <c r="V180" s="451">
        <v>1</v>
      </c>
      <c r="W180" s="452"/>
      <c r="X180" s="453"/>
      <c r="Y180" s="454"/>
      <c r="Z180" s="455"/>
      <c r="AA180" s="455"/>
      <c r="AB180" s="455"/>
      <c r="AC180" s="455"/>
      <c r="AD180" s="456"/>
      <c r="AE180" s="457"/>
      <c r="AF180" s="452"/>
      <c r="AG180" s="453"/>
      <c r="AH180" s="454" t="s">
        <v>1678</v>
      </c>
      <c r="AI180" s="455"/>
      <c r="AJ180" s="455"/>
      <c r="AK180" s="455"/>
      <c r="AL180" s="458"/>
      <c r="AM180" s="458"/>
      <c r="AN180" s="458"/>
      <c r="AO180" s="458"/>
      <c r="AP180" s="459"/>
      <c r="AQ180" s="455"/>
      <c r="AR180" s="459"/>
      <c r="AS180" s="458"/>
      <c r="AT180" s="456"/>
      <c r="AU180" s="461"/>
      <c r="AV180" s="452" t="s">
        <v>2174</v>
      </c>
      <c r="AW180" s="452"/>
      <c r="AX180" s="397" t="s">
        <v>2180</v>
      </c>
      <c r="AY180" s="455">
        <v>100</v>
      </c>
      <c r="AZ180" s="455"/>
      <c r="BA180" s="455">
        <v>100</v>
      </c>
      <c r="BB180" s="455">
        <v>100</v>
      </c>
      <c r="BC180" s="458" t="s">
        <v>1677</v>
      </c>
      <c r="BD180" s="455">
        <v>100</v>
      </c>
      <c r="BE180" s="456" t="s">
        <v>1677</v>
      </c>
      <c r="BF180" s="461"/>
      <c r="BG180" s="496" t="str">
        <f t="shared" si="43"/>
        <v>DHB</v>
      </c>
      <c r="BH180" s="497" t="str">
        <f t="shared" si="44"/>
        <v>AV</v>
      </c>
      <c r="BI180" s="428" t="s">
        <v>2376</v>
      </c>
      <c r="BJ180" s="428"/>
      <c r="BK180" s="500" t="s">
        <v>2380</v>
      </c>
      <c r="BL180" s="455" t="str">
        <f t="shared" si="45"/>
        <v/>
      </c>
      <c r="BM180" s="455" t="str">
        <f t="shared" si="46"/>
        <v/>
      </c>
      <c r="BN180" s="455" t="str">
        <f t="shared" si="47"/>
        <v>Team Lead</v>
      </c>
      <c r="BO180" s="499" t="str">
        <f t="shared" si="49"/>
        <v>|||Team Lead|</v>
      </c>
      <c r="BP180" s="120" t="str">
        <f t="shared" si="48"/>
        <v>Dev</v>
      </c>
      <c r="BQ180" s="129">
        <f>VLOOKUP(A180,'PR Matrix'!A:B,2,FALSE)</f>
        <v>6233</v>
      </c>
      <c r="BV180" s="130" t="s">
        <v>2122</v>
      </c>
      <c r="BW180" s="130" t="s">
        <v>2122</v>
      </c>
    </row>
    <row r="181" spans="1:75" s="130" customFormat="1" x14ac:dyDescent="0.2">
      <c r="A181" s="111" t="s">
        <v>1764</v>
      </c>
      <c r="B181" s="96" t="s">
        <v>1675</v>
      </c>
      <c r="C181" s="96" t="s">
        <v>1677</v>
      </c>
      <c r="D181" s="76"/>
      <c r="F181" s="467" t="s">
        <v>2368</v>
      </c>
      <c r="G181" s="447" t="s">
        <v>1986</v>
      </c>
      <c r="H181" s="448" t="str">
        <f>IF(AND(D181="",VLOOKUP(A181,'PR Matrix'!A:B,2,FALSE)=""),"N","Y")</f>
        <v>Y</v>
      </c>
      <c r="I181" s="394"/>
      <c r="J181" s="394"/>
      <c r="K181" s="393"/>
      <c r="L181" s="394"/>
      <c r="M181" s="395"/>
      <c r="N181" s="395"/>
      <c r="O181" s="395"/>
      <c r="P181" s="395" t="s">
        <v>1677</v>
      </c>
      <c r="Q181" s="449"/>
      <c r="R181" s="450"/>
      <c r="S181" s="115" t="b">
        <f t="shared" si="56"/>
        <v>1</v>
      </c>
      <c r="T181" s="115" t="b">
        <f t="shared" si="57"/>
        <v>1</v>
      </c>
      <c r="U181" s="115" t="b">
        <f t="shared" si="58"/>
        <v>1</v>
      </c>
      <c r="V181" s="451">
        <v>1</v>
      </c>
      <c r="W181" s="452"/>
      <c r="X181" s="453"/>
      <c r="Y181" s="454" t="s">
        <v>1678</v>
      </c>
      <c r="Z181" s="455"/>
      <c r="AA181" s="455"/>
      <c r="AB181" s="455"/>
      <c r="AC181" s="455"/>
      <c r="AD181" s="456"/>
      <c r="AE181" s="457"/>
      <c r="AF181" s="452"/>
      <c r="AG181" s="453"/>
      <c r="AH181" s="454" t="s">
        <v>1678</v>
      </c>
      <c r="AI181" s="455"/>
      <c r="AJ181" s="455"/>
      <c r="AK181" s="455"/>
      <c r="AL181" s="458"/>
      <c r="AM181" s="458"/>
      <c r="AN181" s="458"/>
      <c r="AO181" s="458"/>
      <c r="AP181" s="459"/>
      <c r="AQ181" s="455"/>
      <c r="AR181" s="459"/>
      <c r="AS181" s="458"/>
      <c r="AT181" s="456"/>
      <c r="AU181" s="461"/>
      <c r="AV181" s="452" t="s">
        <v>2167</v>
      </c>
      <c r="AW181" s="452"/>
      <c r="AX181" s="397" t="s">
        <v>2181</v>
      </c>
      <c r="AY181" s="455">
        <v>100</v>
      </c>
      <c r="AZ181" s="455"/>
      <c r="BA181" s="455">
        <v>100</v>
      </c>
      <c r="BB181" s="455">
        <v>100</v>
      </c>
      <c r="BC181" s="458" t="s">
        <v>1677</v>
      </c>
      <c r="BD181" s="455">
        <v>100</v>
      </c>
      <c r="BE181" s="456" t="s">
        <v>1677</v>
      </c>
      <c r="BF181" s="461"/>
      <c r="BG181" s="496" t="str">
        <f t="shared" si="43"/>
        <v>RS</v>
      </c>
      <c r="BH181" s="497" t="str">
        <f t="shared" si="44"/>
        <v>JR</v>
      </c>
      <c r="BI181" s="428" t="s">
        <v>2376</v>
      </c>
      <c r="BJ181" s="428"/>
      <c r="BK181" s="500" t="s">
        <v>2380</v>
      </c>
      <c r="BL181" s="455" t="str">
        <f t="shared" si="45"/>
        <v/>
      </c>
      <c r="BM181" s="455" t="str">
        <f t="shared" si="46"/>
        <v/>
      </c>
      <c r="BN181" s="455" t="str">
        <f t="shared" si="47"/>
        <v>Team Lead</v>
      </c>
      <c r="BO181" s="499" t="str">
        <f t="shared" si="49"/>
        <v>|||Team Lead|</v>
      </c>
      <c r="BP181" s="120" t="str">
        <f t="shared" si="48"/>
        <v>Dev</v>
      </c>
      <c r="BQ181" s="129">
        <f>VLOOKUP(A181,'PR Matrix'!A:B,2,FALSE)</f>
        <v>6233</v>
      </c>
      <c r="BV181" s="130" t="s">
        <v>2122</v>
      </c>
      <c r="BW181" s="130" t="s">
        <v>2122</v>
      </c>
    </row>
    <row r="182" spans="1:75" s="130" customFormat="1" hidden="1" x14ac:dyDescent="0.2">
      <c r="A182" s="111" t="s">
        <v>1765</v>
      </c>
      <c r="B182" s="96" t="s">
        <v>1675</v>
      </c>
      <c r="C182" s="96" t="s">
        <v>1677</v>
      </c>
      <c r="D182" s="76"/>
      <c r="E182" s="316"/>
      <c r="F182" s="337"/>
      <c r="G182" s="113" t="s">
        <v>1986</v>
      </c>
      <c r="H182" s="114" t="str">
        <f>IF(AND(D182="",VLOOKUP(A182,'PR Matrix'!A:B,2,FALSE)=""),"N","Y")</f>
        <v>N</v>
      </c>
      <c r="I182" s="115"/>
      <c r="J182" s="115"/>
      <c r="K182" s="114"/>
      <c r="L182" s="115"/>
      <c r="M182" s="93"/>
      <c r="N182" s="93"/>
      <c r="O182" s="93"/>
      <c r="P182" s="93"/>
      <c r="Q182" s="93"/>
      <c r="R182" s="116"/>
      <c r="S182" s="115" t="b">
        <f t="shared" si="56"/>
        <v>1</v>
      </c>
      <c r="T182" s="115" t="b">
        <f t="shared" si="57"/>
        <v>1</v>
      </c>
      <c r="U182" s="115" t="b">
        <f t="shared" si="58"/>
        <v>1</v>
      </c>
      <c r="V182" s="115"/>
      <c r="W182" s="117"/>
      <c r="X182" s="118"/>
      <c r="Y182" s="119"/>
      <c r="Z182" s="120"/>
      <c r="AA182" s="120"/>
      <c r="AB182" s="120"/>
      <c r="AC182" s="120"/>
      <c r="AD182" s="121"/>
      <c r="AE182" s="122"/>
      <c r="AF182" s="117"/>
      <c r="AG182" s="118"/>
      <c r="AH182" s="119"/>
      <c r="AI182" s="120"/>
      <c r="AJ182" s="120"/>
      <c r="AK182" s="120"/>
      <c r="AL182" s="123"/>
      <c r="AM182" s="123"/>
      <c r="AN182" s="123"/>
      <c r="AO182" s="123"/>
      <c r="AP182" s="124"/>
      <c r="AQ182" s="120"/>
      <c r="AR182" s="124"/>
      <c r="AS182" s="123"/>
      <c r="AT182" s="121"/>
      <c r="AU182" s="126"/>
      <c r="AV182" s="117"/>
      <c r="AW182" s="349"/>
      <c r="AX182" s="118"/>
      <c r="AY182" s="120"/>
      <c r="AZ182" s="120"/>
      <c r="BA182" s="120"/>
      <c r="BB182" s="120"/>
      <c r="BC182" s="123"/>
      <c r="BD182" s="120"/>
      <c r="BE182" s="121"/>
      <c r="BF182" s="126"/>
      <c r="BG182" s="297" t="str">
        <f t="shared" si="43"/>
        <v/>
      </c>
      <c r="BH182" s="298" t="str">
        <f t="shared" si="44"/>
        <v/>
      </c>
      <c r="BI182" s="127"/>
      <c r="BJ182" s="127"/>
      <c r="BK182" s="128"/>
      <c r="BL182" s="120" t="str">
        <f t="shared" si="45"/>
        <v/>
      </c>
      <c r="BM182" s="120" t="str">
        <f t="shared" si="46"/>
        <v/>
      </c>
      <c r="BN182" s="120" t="str">
        <f t="shared" si="47"/>
        <v/>
      </c>
      <c r="BO182" s="129" t="str">
        <f t="shared" si="49"/>
        <v>||||</v>
      </c>
      <c r="BP182" s="120" t="str">
        <f t="shared" si="48"/>
        <v>Not Started</v>
      </c>
      <c r="BQ182" s="129">
        <f>VLOOKUP(A182,'PR Matrix'!A:B,2,FALSE)</f>
        <v>0</v>
      </c>
    </row>
    <row r="183" spans="1:75" s="130" customFormat="1" hidden="1" x14ac:dyDescent="0.2">
      <c r="A183" s="111" t="s">
        <v>1766</v>
      </c>
      <c r="B183" s="96" t="s">
        <v>1675</v>
      </c>
      <c r="C183" s="96" t="s">
        <v>1677</v>
      </c>
      <c r="D183" s="76"/>
      <c r="E183" s="316"/>
      <c r="F183" s="316"/>
      <c r="G183" s="113" t="s">
        <v>1986</v>
      </c>
      <c r="H183" s="114" t="str">
        <f>IF(AND(D183="",VLOOKUP(A183,'PR Matrix'!A:B,2,FALSE)=""),"N","Y")</f>
        <v>N</v>
      </c>
      <c r="I183" s="115"/>
      <c r="J183" s="115"/>
      <c r="K183" s="114"/>
      <c r="L183" s="115"/>
      <c r="M183" s="93"/>
      <c r="N183" s="93"/>
      <c r="O183" s="93"/>
      <c r="P183" s="93"/>
      <c r="Q183" s="93"/>
      <c r="R183" s="116"/>
      <c r="S183" s="115" t="b">
        <f t="shared" si="56"/>
        <v>1</v>
      </c>
      <c r="T183" s="115" t="b">
        <f t="shared" si="57"/>
        <v>1</v>
      </c>
      <c r="U183" s="115" t="b">
        <f t="shared" si="58"/>
        <v>1</v>
      </c>
      <c r="V183" s="115"/>
      <c r="W183" s="117"/>
      <c r="X183" s="118"/>
      <c r="Y183" s="119"/>
      <c r="Z183" s="120"/>
      <c r="AA183" s="120"/>
      <c r="AB183" s="120"/>
      <c r="AC183" s="120"/>
      <c r="AD183" s="121"/>
      <c r="AE183" s="122"/>
      <c r="AF183" s="117"/>
      <c r="AG183" s="118"/>
      <c r="AH183" s="119"/>
      <c r="AI183" s="120"/>
      <c r="AJ183" s="120"/>
      <c r="AK183" s="120"/>
      <c r="AL183" s="123"/>
      <c r="AM183" s="123"/>
      <c r="AN183" s="123"/>
      <c r="AO183" s="123"/>
      <c r="AP183" s="124"/>
      <c r="AQ183" s="120"/>
      <c r="AR183" s="124"/>
      <c r="AS183" s="123"/>
      <c r="AT183" s="121"/>
      <c r="AU183" s="126"/>
      <c r="AV183" s="117"/>
      <c r="AW183" s="349"/>
      <c r="AX183" s="118"/>
      <c r="AY183" s="120"/>
      <c r="AZ183" s="120"/>
      <c r="BA183" s="120"/>
      <c r="BB183" s="120"/>
      <c r="BC183" s="123"/>
      <c r="BD183" s="120"/>
      <c r="BE183" s="121"/>
      <c r="BF183" s="126"/>
      <c r="BG183" s="297" t="str">
        <f t="shared" si="43"/>
        <v/>
      </c>
      <c r="BH183" s="298" t="str">
        <f t="shared" si="44"/>
        <v/>
      </c>
      <c r="BI183" s="127"/>
      <c r="BJ183" s="127"/>
      <c r="BK183" s="128"/>
      <c r="BL183" s="120" t="str">
        <f t="shared" si="45"/>
        <v/>
      </c>
      <c r="BM183" s="120" t="str">
        <f t="shared" si="46"/>
        <v/>
      </c>
      <c r="BN183" s="120" t="str">
        <f t="shared" si="47"/>
        <v/>
      </c>
      <c r="BO183" s="129" t="str">
        <f t="shared" si="49"/>
        <v>||||</v>
      </c>
      <c r="BP183" s="120" t="str">
        <f t="shared" si="48"/>
        <v>Not Started</v>
      </c>
      <c r="BQ183" s="129">
        <f>VLOOKUP(A183,'PR Matrix'!A:B,2,FALSE)</f>
        <v>0</v>
      </c>
    </row>
    <row r="184" spans="1:75" s="130" customFormat="1" hidden="1" x14ac:dyDescent="0.2">
      <c r="A184" s="111" t="s">
        <v>1767</v>
      </c>
      <c r="B184" s="96" t="s">
        <v>1675</v>
      </c>
      <c r="C184" s="96" t="s">
        <v>1677</v>
      </c>
      <c r="D184" s="76"/>
      <c r="E184" s="339"/>
      <c r="F184" s="340"/>
      <c r="G184" s="113" t="s">
        <v>1986</v>
      </c>
      <c r="H184" s="114" t="str">
        <f>IF(AND(D184="",VLOOKUP(A184,'PR Matrix'!A:B,2,FALSE)=""),"N","Y")</f>
        <v>N</v>
      </c>
      <c r="I184" s="115"/>
      <c r="J184" s="115"/>
      <c r="K184" s="114"/>
      <c r="L184" s="115"/>
      <c r="M184" s="93"/>
      <c r="N184" s="93"/>
      <c r="O184" s="93"/>
      <c r="P184" s="93"/>
      <c r="Q184" s="93"/>
      <c r="R184" s="116"/>
      <c r="S184" s="115" t="b">
        <f t="shared" si="56"/>
        <v>1</v>
      </c>
      <c r="T184" s="115" t="b">
        <f t="shared" si="57"/>
        <v>1</v>
      </c>
      <c r="U184" s="115" t="b">
        <f t="shared" si="58"/>
        <v>1</v>
      </c>
      <c r="V184" s="115"/>
      <c r="W184" s="117"/>
      <c r="X184" s="118"/>
      <c r="Y184" s="119"/>
      <c r="Z184" s="120"/>
      <c r="AA184" s="120"/>
      <c r="AB184" s="120"/>
      <c r="AC184" s="120"/>
      <c r="AD184" s="121"/>
      <c r="AE184" s="122"/>
      <c r="AF184" s="117"/>
      <c r="AG184" s="118"/>
      <c r="AH184" s="119"/>
      <c r="AI184" s="120"/>
      <c r="AJ184" s="120"/>
      <c r="AK184" s="120"/>
      <c r="AL184" s="123"/>
      <c r="AM184" s="123"/>
      <c r="AN184" s="123"/>
      <c r="AO184" s="123"/>
      <c r="AP184" s="124"/>
      <c r="AQ184" s="120"/>
      <c r="AR184" s="124"/>
      <c r="AS184" s="123"/>
      <c r="AT184" s="121"/>
      <c r="AU184" s="126"/>
      <c r="AV184" s="117"/>
      <c r="AW184" s="349"/>
      <c r="AX184" s="118"/>
      <c r="AY184" s="120"/>
      <c r="AZ184" s="120"/>
      <c r="BA184" s="120"/>
      <c r="BB184" s="120"/>
      <c r="BC184" s="123"/>
      <c r="BD184" s="120"/>
      <c r="BE184" s="121"/>
      <c r="BF184" s="126"/>
      <c r="BG184" s="297" t="str">
        <f t="shared" si="43"/>
        <v/>
      </c>
      <c r="BH184" s="298" t="str">
        <f t="shared" si="44"/>
        <v/>
      </c>
      <c r="BI184" s="127"/>
      <c r="BJ184" s="127"/>
      <c r="BK184" s="128"/>
      <c r="BL184" s="120" t="str">
        <f t="shared" si="45"/>
        <v/>
      </c>
      <c r="BM184" s="120" t="str">
        <f t="shared" si="46"/>
        <v/>
      </c>
      <c r="BN184" s="120" t="str">
        <f t="shared" si="47"/>
        <v/>
      </c>
      <c r="BO184" s="129" t="str">
        <f t="shared" si="49"/>
        <v>||||</v>
      </c>
      <c r="BP184" s="120" t="str">
        <f t="shared" si="48"/>
        <v>Not Started</v>
      </c>
      <c r="BQ184" s="129">
        <f>VLOOKUP(A184,'PR Matrix'!A:B,2,FALSE)</f>
        <v>0</v>
      </c>
    </row>
    <row r="185" spans="1:75" s="130" customFormat="1" hidden="1" x14ac:dyDescent="0.2">
      <c r="A185" s="111" t="s">
        <v>276</v>
      </c>
      <c r="B185" s="108" t="s">
        <v>1675</v>
      </c>
      <c r="C185" s="96" t="s">
        <v>1677</v>
      </c>
      <c r="D185" s="76"/>
      <c r="E185" s="307"/>
      <c r="F185" s="325"/>
      <c r="G185" s="113" t="s">
        <v>1986</v>
      </c>
      <c r="H185" s="114" t="str">
        <f>IF(AND(D185="",VLOOKUP(A185,'PR Matrix'!A:B,2,FALSE)=""),"N","Y")</f>
        <v>N</v>
      </c>
      <c r="I185" s="115"/>
      <c r="J185" s="115"/>
      <c r="K185" s="114"/>
      <c r="L185" s="115"/>
      <c r="M185" s="93"/>
      <c r="N185" s="93"/>
      <c r="O185" s="93"/>
      <c r="P185" s="93"/>
      <c r="Q185" s="93"/>
      <c r="R185" s="116"/>
      <c r="S185" s="115" t="b">
        <f t="shared" si="56"/>
        <v>1</v>
      </c>
      <c r="T185" s="115" t="b">
        <f t="shared" si="57"/>
        <v>1</v>
      </c>
      <c r="U185" s="115" t="b">
        <f t="shared" si="58"/>
        <v>1</v>
      </c>
      <c r="V185" s="115"/>
      <c r="W185" s="117"/>
      <c r="X185" s="118"/>
      <c r="Y185" s="119">
        <v>2376</v>
      </c>
      <c r="Z185" s="120"/>
      <c r="AA185" s="120"/>
      <c r="AB185" s="120"/>
      <c r="AC185" s="120"/>
      <c r="AD185" s="121"/>
      <c r="AE185" s="122"/>
      <c r="AF185" s="117"/>
      <c r="AG185" s="118"/>
      <c r="AH185" s="119">
        <v>842</v>
      </c>
      <c r="AI185" s="120"/>
      <c r="AJ185" s="120"/>
      <c r="AK185" s="120"/>
      <c r="AL185" s="123"/>
      <c r="AM185" s="123"/>
      <c r="AN185" s="123"/>
      <c r="AO185" s="123"/>
      <c r="AP185" s="124"/>
      <c r="AQ185" s="120"/>
      <c r="AR185" s="124"/>
      <c r="AS185" s="123"/>
      <c r="AT185" s="121"/>
      <c r="AU185" s="126"/>
      <c r="AV185" s="117"/>
      <c r="AW185" s="349"/>
      <c r="AX185" s="118"/>
      <c r="AY185" s="120"/>
      <c r="AZ185" s="120"/>
      <c r="BA185" s="120"/>
      <c r="BB185" s="120"/>
      <c r="BC185" s="123"/>
      <c r="BD185" s="120"/>
      <c r="BE185" s="121"/>
      <c r="BF185" s="126"/>
      <c r="BG185" s="297" t="str">
        <f t="shared" si="43"/>
        <v/>
      </c>
      <c r="BH185" s="298" t="str">
        <f t="shared" si="44"/>
        <v/>
      </c>
      <c r="BI185" s="127"/>
      <c r="BJ185" s="127"/>
      <c r="BK185" s="128"/>
      <c r="BL185" s="120" t="str">
        <f t="shared" si="45"/>
        <v/>
      </c>
      <c r="BM185" s="120" t="str">
        <f t="shared" si="46"/>
        <v/>
      </c>
      <c r="BN185" s="120" t="str">
        <f t="shared" si="47"/>
        <v/>
      </c>
      <c r="BO185" s="129" t="str">
        <f t="shared" si="49"/>
        <v>||||</v>
      </c>
      <c r="BP185" s="120" t="str">
        <f t="shared" si="48"/>
        <v>Not Started</v>
      </c>
      <c r="BQ185" s="129">
        <f>VLOOKUP(A185,'PR Matrix'!A:B,2,FALSE)</f>
        <v>0</v>
      </c>
    </row>
    <row r="186" spans="1:75" s="130" customFormat="1" hidden="1" x14ac:dyDescent="0.2">
      <c r="A186" s="111" t="s">
        <v>396</v>
      </c>
      <c r="B186" s="96" t="s">
        <v>1675</v>
      </c>
      <c r="C186" s="96" t="s">
        <v>1675</v>
      </c>
      <c r="D186" s="76"/>
      <c r="E186" s="302"/>
      <c r="F186" s="309"/>
      <c r="G186" s="113" t="s">
        <v>1986</v>
      </c>
      <c r="H186" s="114" t="str">
        <f>IF(AND(D186="",VLOOKUP(A186,'PR Matrix'!A:B,2,FALSE)=""),"N","Y")</f>
        <v>N</v>
      </c>
      <c r="I186" s="115"/>
      <c r="J186" s="115"/>
      <c r="K186" s="114"/>
      <c r="L186" s="115"/>
      <c r="M186" s="93"/>
      <c r="N186" s="93"/>
      <c r="O186" s="93"/>
      <c r="P186" s="93"/>
      <c r="Q186" s="93"/>
      <c r="R186" s="116"/>
      <c r="S186" s="115" t="b">
        <f t="shared" si="56"/>
        <v>1</v>
      </c>
      <c r="T186" s="115" t="b">
        <f t="shared" si="57"/>
        <v>1</v>
      </c>
      <c r="U186" s="115" t="b">
        <f t="shared" si="58"/>
        <v>1</v>
      </c>
      <c r="V186" s="115"/>
      <c r="W186" s="117"/>
      <c r="X186" s="118"/>
      <c r="Y186" s="119">
        <v>2296</v>
      </c>
      <c r="Z186" s="120"/>
      <c r="AA186" s="120"/>
      <c r="AB186" s="120"/>
      <c r="AC186" s="120"/>
      <c r="AD186" s="121"/>
      <c r="AE186" s="122"/>
      <c r="AF186" s="117"/>
      <c r="AG186" s="118"/>
      <c r="AH186" s="119">
        <v>663</v>
      </c>
      <c r="AI186" s="120"/>
      <c r="AJ186" s="120"/>
      <c r="AK186" s="120"/>
      <c r="AL186" s="123"/>
      <c r="AM186" s="123"/>
      <c r="AN186" s="123"/>
      <c r="AO186" s="123"/>
      <c r="AP186" s="124"/>
      <c r="AQ186" s="120"/>
      <c r="AR186" s="124"/>
      <c r="AS186" s="123"/>
      <c r="AT186" s="121"/>
      <c r="AU186" s="126"/>
      <c r="AV186" s="117"/>
      <c r="AW186" s="349"/>
      <c r="AX186" s="118"/>
      <c r="AY186" s="120"/>
      <c r="AZ186" s="120"/>
      <c r="BA186" s="120"/>
      <c r="BB186" s="120"/>
      <c r="BC186" s="123"/>
      <c r="BD186" s="120"/>
      <c r="BE186" s="121"/>
      <c r="BF186" s="126"/>
      <c r="BG186" s="297" t="str">
        <f t="shared" si="43"/>
        <v/>
      </c>
      <c r="BH186" s="298" t="str">
        <f t="shared" si="44"/>
        <v/>
      </c>
      <c r="BI186" s="127"/>
      <c r="BJ186" s="127"/>
      <c r="BK186" s="128"/>
      <c r="BL186" s="120" t="str">
        <f t="shared" si="45"/>
        <v/>
      </c>
      <c r="BM186" s="120" t="str">
        <f t="shared" si="46"/>
        <v/>
      </c>
      <c r="BN186" s="120" t="str">
        <f t="shared" si="47"/>
        <v/>
      </c>
      <c r="BO186" s="129" t="str">
        <f t="shared" si="49"/>
        <v>||||</v>
      </c>
      <c r="BP186" s="120" t="str">
        <f t="shared" si="48"/>
        <v>Not Started</v>
      </c>
      <c r="BQ186" s="129">
        <f>VLOOKUP(A186,'PR Matrix'!A:B,2,FALSE)</f>
        <v>0</v>
      </c>
    </row>
    <row r="187" spans="1:75" s="130" customFormat="1" x14ac:dyDescent="0.2">
      <c r="A187" s="111" t="s">
        <v>56</v>
      </c>
      <c r="B187" s="96" t="s">
        <v>1675</v>
      </c>
      <c r="C187" s="96" t="s">
        <v>1677</v>
      </c>
      <c r="D187" s="76"/>
      <c r="E187" s="320"/>
      <c r="F187" s="464" t="s">
        <v>2383</v>
      </c>
      <c r="G187" s="447" t="s">
        <v>1986</v>
      </c>
      <c r="H187" s="448" t="str">
        <f>IF(AND(D187="",VLOOKUP(A187,'PR Matrix'!A:B,2,FALSE)=""),"N","Y")</f>
        <v>Y</v>
      </c>
      <c r="I187" s="394"/>
      <c r="J187" s="394"/>
      <c r="K187" s="393"/>
      <c r="L187" s="394"/>
      <c r="M187" s="395" t="s">
        <v>1677</v>
      </c>
      <c r="N187" s="395" t="s">
        <v>1677</v>
      </c>
      <c r="O187" s="395" t="s">
        <v>1677</v>
      </c>
      <c r="P187" s="395" t="s">
        <v>1677</v>
      </c>
      <c r="Q187" s="449"/>
      <c r="R187" s="450"/>
      <c r="S187" s="115" t="b">
        <f t="shared" si="56"/>
        <v>1</v>
      </c>
      <c r="T187" s="115" t="b">
        <f t="shared" si="57"/>
        <v>1</v>
      </c>
      <c r="U187" s="115" t="b">
        <f t="shared" si="58"/>
        <v>1</v>
      </c>
      <c r="V187" s="451">
        <v>2</v>
      </c>
      <c r="W187" s="452" t="s">
        <v>2317</v>
      </c>
      <c r="X187" s="453" t="s">
        <v>1696</v>
      </c>
      <c r="Y187" s="454"/>
      <c r="Z187" s="455">
        <v>100</v>
      </c>
      <c r="AA187" s="455">
        <v>100</v>
      </c>
      <c r="AB187" s="455">
        <v>100</v>
      </c>
      <c r="AC187" s="455">
        <v>100</v>
      </c>
      <c r="AD187" s="456" t="s">
        <v>1677</v>
      </c>
      <c r="AE187" s="457"/>
      <c r="AF187" s="452" t="s">
        <v>2317</v>
      </c>
      <c r="AG187" s="453" t="s">
        <v>1696</v>
      </c>
      <c r="AH187" s="454">
        <v>664</v>
      </c>
      <c r="AI187" s="455">
        <v>100</v>
      </c>
      <c r="AJ187" s="455">
        <v>100</v>
      </c>
      <c r="AK187" s="455">
        <v>100</v>
      </c>
      <c r="AL187" s="458"/>
      <c r="AM187" s="458" t="s">
        <v>1677</v>
      </c>
      <c r="AN187" s="458"/>
      <c r="AO187" s="458" t="s">
        <v>1677</v>
      </c>
      <c r="AP187" s="459">
        <v>100</v>
      </c>
      <c r="AQ187" s="455">
        <v>100</v>
      </c>
      <c r="AR187" s="459">
        <v>100</v>
      </c>
      <c r="AS187" s="458" t="s">
        <v>1677</v>
      </c>
      <c r="AT187" s="456" t="s">
        <v>1677</v>
      </c>
      <c r="AU187" s="461"/>
      <c r="AV187" s="452" t="s">
        <v>2317</v>
      </c>
      <c r="AW187" s="465"/>
      <c r="AX187" s="398" t="s">
        <v>1696</v>
      </c>
      <c r="AY187" s="455">
        <v>100</v>
      </c>
      <c r="AZ187" s="455"/>
      <c r="BA187" s="455">
        <v>100</v>
      </c>
      <c r="BB187" s="455">
        <v>100</v>
      </c>
      <c r="BC187" s="458" t="s">
        <v>1677</v>
      </c>
      <c r="BD187" s="455">
        <v>100</v>
      </c>
      <c r="BE187" s="456" t="s">
        <v>1677</v>
      </c>
      <c r="BF187" s="461"/>
      <c r="BG187" s="496" t="str">
        <f t="shared" si="43"/>
        <v>NT</v>
      </c>
      <c r="BH187" s="497" t="str">
        <f t="shared" si="44"/>
        <v>LC</v>
      </c>
      <c r="BI187" s="428"/>
      <c r="BJ187" s="428"/>
      <c r="BK187" s="498" t="s">
        <v>2380</v>
      </c>
      <c r="BL187" s="455" t="str">
        <f t="shared" si="45"/>
        <v>Team Lead</v>
      </c>
      <c r="BM187" s="455" t="str">
        <f t="shared" si="46"/>
        <v>Team Lead</v>
      </c>
      <c r="BN187" s="455" t="str">
        <f t="shared" si="47"/>
        <v>Team Lead</v>
      </c>
      <c r="BO187" s="499" t="str">
        <f t="shared" si="49"/>
        <v>|Team Lead|Team Lead|Team Lead|</v>
      </c>
      <c r="BP187" s="120" t="str">
        <f t="shared" si="48"/>
        <v>Dev</v>
      </c>
      <c r="BQ187" s="129" t="str">
        <f>VLOOKUP(A187,'PR Matrix'!A:B,2,FALSE)</f>
        <v>6232, 6275</v>
      </c>
      <c r="BV187" s="130" t="s">
        <v>2228</v>
      </c>
      <c r="BW187" s="130" t="s">
        <v>2395</v>
      </c>
    </row>
    <row r="188" spans="1:75" s="130" customFormat="1" hidden="1" x14ac:dyDescent="0.2">
      <c r="A188" s="111" t="s">
        <v>1768</v>
      </c>
      <c r="B188" s="108" t="s">
        <v>1675</v>
      </c>
      <c r="C188" s="106" t="s">
        <v>1675</v>
      </c>
      <c r="D188" s="76"/>
      <c r="E188" s="301"/>
      <c r="F188" s="306"/>
      <c r="G188" s="113" t="s">
        <v>1986</v>
      </c>
      <c r="H188" s="114" t="str">
        <f>IF(AND(D188="",VLOOKUP(A188,'PR Matrix'!A:B,2,FALSE)=""),"N","Y")</f>
        <v>N</v>
      </c>
      <c r="I188" s="115"/>
      <c r="J188" s="115"/>
      <c r="K188" s="114"/>
      <c r="L188" s="115"/>
      <c r="M188" s="93"/>
      <c r="N188" s="93"/>
      <c r="O188" s="93"/>
      <c r="P188" s="93"/>
      <c r="Q188" s="93"/>
      <c r="R188" s="116"/>
      <c r="S188" s="115"/>
      <c r="T188" s="115"/>
      <c r="U188" s="115"/>
      <c r="V188" s="115"/>
      <c r="W188" s="117"/>
      <c r="X188" s="118"/>
      <c r="Y188" s="119">
        <v>446</v>
      </c>
      <c r="Z188" s="120"/>
      <c r="AA188" s="120"/>
      <c r="AB188" s="120"/>
      <c r="AC188" s="120"/>
      <c r="AD188" s="121"/>
      <c r="AE188" s="122"/>
      <c r="AF188" s="117"/>
      <c r="AG188" s="118"/>
      <c r="AH188" s="119">
        <v>447</v>
      </c>
      <c r="AI188" s="120"/>
      <c r="AJ188" s="120"/>
      <c r="AK188" s="120"/>
      <c r="AL188" s="123"/>
      <c r="AM188" s="123"/>
      <c r="AN188" s="123"/>
      <c r="AO188" s="123"/>
      <c r="AP188" s="124"/>
      <c r="AQ188" s="120"/>
      <c r="AR188" s="124"/>
      <c r="AS188" s="123"/>
      <c r="AT188" s="121"/>
      <c r="AU188" s="126"/>
      <c r="AV188" s="117"/>
      <c r="AW188" s="349"/>
      <c r="AX188" s="118"/>
      <c r="AY188" s="120"/>
      <c r="AZ188" s="120"/>
      <c r="BA188" s="120"/>
      <c r="BB188" s="120"/>
      <c r="BC188" s="123"/>
      <c r="BD188" s="120"/>
      <c r="BE188" s="121"/>
      <c r="BF188" s="126"/>
      <c r="BG188" s="297" t="str">
        <f t="shared" si="43"/>
        <v/>
      </c>
      <c r="BH188" s="298" t="str">
        <f t="shared" si="44"/>
        <v/>
      </c>
      <c r="BI188" s="127"/>
      <c r="BJ188" s="127"/>
      <c r="BK188" s="128"/>
      <c r="BL188" s="120" t="str">
        <f t="shared" si="45"/>
        <v/>
      </c>
      <c r="BM188" s="120" t="str">
        <f t="shared" si="46"/>
        <v/>
      </c>
      <c r="BN188" s="120" t="str">
        <f t="shared" si="47"/>
        <v/>
      </c>
      <c r="BO188" s="129" t="str">
        <f t="shared" si="49"/>
        <v>||||</v>
      </c>
      <c r="BP188" s="120" t="str">
        <f t="shared" si="48"/>
        <v>Not Started</v>
      </c>
      <c r="BQ188" s="129">
        <f>VLOOKUP(A188,'PR Matrix'!A:B,2,FALSE)</f>
        <v>0</v>
      </c>
    </row>
    <row r="189" spans="1:75" s="130" customFormat="1" hidden="1" x14ac:dyDescent="0.2">
      <c r="A189" s="111" t="s">
        <v>653</v>
      </c>
      <c r="B189" s="108" t="s">
        <v>1675</v>
      </c>
      <c r="C189" s="96" t="s">
        <v>1677</v>
      </c>
      <c r="D189" s="75"/>
      <c r="E189" s="331"/>
      <c r="F189" s="301"/>
      <c r="G189" s="113" t="s">
        <v>1986</v>
      </c>
      <c r="H189" s="114" t="str">
        <f>IF(AND(D189="",VLOOKUP(A189,'PR Matrix'!A:B,2,FALSE)=""),"N","Y")</f>
        <v>N</v>
      </c>
      <c r="I189" s="115"/>
      <c r="J189" s="115"/>
      <c r="K189" s="114"/>
      <c r="L189" s="115"/>
      <c r="M189" s="93"/>
      <c r="N189" s="93"/>
      <c r="O189" s="93"/>
      <c r="P189" s="93"/>
      <c r="Q189" s="93"/>
      <c r="R189" s="116"/>
      <c r="S189" s="115" t="b">
        <f t="shared" si="56"/>
        <v>1</v>
      </c>
      <c r="T189" s="115" t="b">
        <f t="shared" si="57"/>
        <v>1</v>
      </c>
      <c r="U189" s="115" t="b">
        <f t="shared" si="58"/>
        <v>1</v>
      </c>
      <c r="V189" s="115"/>
      <c r="W189" s="117"/>
      <c r="X189" s="118"/>
      <c r="Y189" s="119">
        <v>2359</v>
      </c>
      <c r="Z189" s="120"/>
      <c r="AA189" s="120"/>
      <c r="AB189" s="120"/>
      <c r="AC189" s="120"/>
      <c r="AD189" s="121"/>
      <c r="AE189" s="122"/>
      <c r="AF189" s="117"/>
      <c r="AG189" s="118"/>
      <c r="AH189" s="119">
        <v>1585</v>
      </c>
      <c r="AI189" s="120"/>
      <c r="AJ189" s="120"/>
      <c r="AK189" s="120"/>
      <c r="AL189" s="123"/>
      <c r="AM189" s="123"/>
      <c r="AN189" s="123"/>
      <c r="AO189" s="123"/>
      <c r="AP189" s="124"/>
      <c r="AQ189" s="120"/>
      <c r="AR189" s="120"/>
      <c r="AS189" s="123"/>
      <c r="AT189" s="121"/>
      <c r="AU189" s="126"/>
      <c r="AV189" s="117"/>
      <c r="AW189" s="349"/>
      <c r="AX189" s="118"/>
      <c r="AY189" s="120"/>
      <c r="AZ189" s="120"/>
      <c r="BA189" s="120"/>
      <c r="BB189" s="120"/>
      <c r="BC189" s="123"/>
      <c r="BD189" s="120"/>
      <c r="BE189" s="121"/>
      <c r="BF189" s="126"/>
      <c r="BG189" s="297" t="str">
        <f t="shared" si="43"/>
        <v/>
      </c>
      <c r="BH189" s="298" t="str">
        <f t="shared" si="44"/>
        <v/>
      </c>
      <c r="BI189" s="127"/>
      <c r="BJ189" s="127"/>
      <c r="BK189" s="128"/>
      <c r="BL189" s="120" t="str">
        <f t="shared" si="45"/>
        <v/>
      </c>
      <c r="BM189" s="120" t="str">
        <f t="shared" si="46"/>
        <v/>
      </c>
      <c r="BN189" s="120" t="str">
        <f t="shared" si="47"/>
        <v/>
      </c>
      <c r="BO189" s="129" t="str">
        <f t="shared" si="49"/>
        <v>||||</v>
      </c>
      <c r="BP189" s="120" t="str">
        <f t="shared" si="48"/>
        <v>Not Started</v>
      </c>
      <c r="BQ189" s="129">
        <f>VLOOKUP(A189,'PR Matrix'!A:B,2,FALSE)</f>
        <v>0</v>
      </c>
    </row>
    <row r="190" spans="1:75" s="130" customFormat="1" hidden="1" x14ac:dyDescent="0.2">
      <c r="A190" s="111" t="s">
        <v>1769</v>
      </c>
      <c r="B190" s="96" t="s">
        <v>1675</v>
      </c>
      <c r="C190" s="96" t="s">
        <v>1677</v>
      </c>
      <c r="D190" s="76"/>
      <c r="E190" s="317"/>
      <c r="F190" s="306"/>
      <c r="G190" s="113" t="s">
        <v>1986</v>
      </c>
      <c r="H190" s="114" t="str">
        <f>IF(AND(D190="",VLOOKUP(A190,'PR Matrix'!A:B,2,FALSE)=""),"N","Y")</f>
        <v>N</v>
      </c>
      <c r="I190" s="115"/>
      <c r="J190" s="115"/>
      <c r="K190" s="114"/>
      <c r="L190" s="115"/>
      <c r="M190" s="93"/>
      <c r="N190" s="93"/>
      <c r="O190" s="93"/>
      <c r="P190" s="93"/>
      <c r="Q190" s="93"/>
      <c r="R190" s="116"/>
      <c r="S190" s="115" t="b">
        <f t="shared" si="56"/>
        <v>1</v>
      </c>
      <c r="T190" s="115" t="b">
        <f t="shared" si="57"/>
        <v>1</v>
      </c>
      <c r="U190" s="115" t="b">
        <f t="shared" si="58"/>
        <v>1</v>
      </c>
      <c r="V190" s="133"/>
      <c r="W190" s="117"/>
      <c r="X190" s="118"/>
      <c r="Y190" s="119">
        <v>2582</v>
      </c>
      <c r="Z190" s="120"/>
      <c r="AA190" s="120"/>
      <c r="AB190" s="120"/>
      <c r="AC190" s="120"/>
      <c r="AD190" s="121"/>
      <c r="AE190" s="122"/>
      <c r="AF190" s="117"/>
      <c r="AG190" s="118"/>
      <c r="AH190" s="119">
        <v>598</v>
      </c>
      <c r="AI190" s="120"/>
      <c r="AJ190" s="120"/>
      <c r="AK190" s="120"/>
      <c r="AL190" s="123"/>
      <c r="AM190" s="123"/>
      <c r="AN190" s="123"/>
      <c r="AO190" s="123"/>
      <c r="AP190" s="124"/>
      <c r="AQ190" s="120"/>
      <c r="AR190" s="124"/>
      <c r="AS190" s="123"/>
      <c r="AT190" s="121"/>
      <c r="AU190" s="126"/>
      <c r="AV190" s="117"/>
      <c r="AW190" s="349"/>
      <c r="AX190" s="118"/>
      <c r="AY190" s="120"/>
      <c r="AZ190" s="120"/>
      <c r="BA190" s="120"/>
      <c r="BB190" s="120"/>
      <c r="BC190" s="123"/>
      <c r="BD190" s="120"/>
      <c r="BE190" s="121"/>
      <c r="BF190" s="126"/>
      <c r="BG190" s="297" t="str">
        <f t="shared" si="43"/>
        <v/>
      </c>
      <c r="BH190" s="298" t="str">
        <f t="shared" si="44"/>
        <v/>
      </c>
      <c r="BI190" s="127"/>
      <c r="BJ190" s="127"/>
      <c r="BK190" s="128"/>
      <c r="BL190" s="120" t="str">
        <f t="shared" si="45"/>
        <v/>
      </c>
      <c r="BM190" s="120" t="str">
        <f t="shared" si="46"/>
        <v/>
      </c>
      <c r="BN190" s="120" t="str">
        <f t="shared" si="47"/>
        <v/>
      </c>
      <c r="BO190" s="129" t="str">
        <f t="shared" si="49"/>
        <v>||||</v>
      </c>
      <c r="BP190" s="120" t="str">
        <f t="shared" si="48"/>
        <v>Not Started</v>
      </c>
      <c r="BQ190" s="129">
        <f>VLOOKUP(A190,'PR Matrix'!A:B,2,FALSE)</f>
        <v>0</v>
      </c>
    </row>
    <row r="191" spans="1:75" s="130" customFormat="1" hidden="1" x14ac:dyDescent="0.2">
      <c r="A191" s="111" t="s">
        <v>1770</v>
      </c>
      <c r="B191" s="96" t="s">
        <v>1675</v>
      </c>
      <c r="C191" s="96" t="s">
        <v>1677</v>
      </c>
      <c r="D191" s="76"/>
      <c r="E191" s="306"/>
      <c r="F191" s="306"/>
      <c r="G191" s="113" t="s">
        <v>1986</v>
      </c>
      <c r="H191" s="114" t="str">
        <f>IF(AND(D191="",VLOOKUP(A191,'PR Matrix'!A:B,2,FALSE)=""),"N","Y")</f>
        <v>N</v>
      </c>
      <c r="I191" s="115"/>
      <c r="J191" s="115"/>
      <c r="K191" s="114"/>
      <c r="L191" s="115"/>
      <c r="M191" s="93"/>
      <c r="N191" s="93"/>
      <c r="O191" s="93"/>
      <c r="P191" s="93"/>
      <c r="Q191" s="93"/>
      <c r="R191" s="116"/>
      <c r="S191" s="115" t="b">
        <f t="shared" si="56"/>
        <v>1</v>
      </c>
      <c r="T191" s="115" t="b">
        <f t="shared" si="57"/>
        <v>1</v>
      </c>
      <c r="U191" s="115" t="b">
        <f t="shared" si="58"/>
        <v>1</v>
      </c>
      <c r="V191" s="133"/>
      <c r="W191" s="117"/>
      <c r="X191" s="118"/>
      <c r="Y191" s="119"/>
      <c r="Z191" s="120"/>
      <c r="AA191" s="120"/>
      <c r="AB191" s="120"/>
      <c r="AC191" s="120"/>
      <c r="AD191" s="121"/>
      <c r="AE191" s="122"/>
      <c r="AF191" s="117"/>
      <c r="AG191" s="118"/>
      <c r="AH191" s="119">
        <v>1326</v>
      </c>
      <c r="AI191" s="120"/>
      <c r="AJ191" s="120"/>
      <c r="AK191" s="120"/>
      <c r="AL191" s="123"/>
      <c r="AM191" s="123"/>
      <c r="AN191" s="123"/>
      <c r="AO191" s="123"/>
      <c r="AP191" s="124"/>
      <c r="AQ191" s="120"/>
      <c r="AR191" s="124"/>
      <c r="AS191" s="123"/>
      <c r="AT191" s="121"/>
      <c r="AU191" s="126"/>
      <c r="AV191" s="117"/>
      <c r="AW191" s="349"/>
      <c r="AX191" s="118"/>
      <c r="AY191" s="120"/>
      <c r="AZ191" s="120"/>
      <c r="BA191" s="120"/>
      <c r="BB191" s="120"/>
      <c r="BC191" s="123"/>
      <c r="BD191" s="120"/>
      <c r="BE191" s="121"/>
      <c r="BF191" s="126"/>
      <c r="BG191" s="297" t="str">
        <f t="shared" si="43"/>
        <v/>
      </c>
      <c r="BH191" s="298" t="str">
        <f t="shared" si="44"/>
        <v/>
      </c>
      <c r="BI191" s="127"/>
      <c r="BJ191" s="127"/>
      <c r="BK191" s="128"/>
      <c r="BL191" s="120" t="str">
        <f t="shared" si="45"/>
        <v/>
      </c>
      <c r="BM191" s="120" t="str">
        <f t="shared" si="46"/>
        <v/>
      </c>
      <c r="BN191" s="120" t="str">
        <f t="shared" si="47"/>
        <v/>
      </c>
      <c r="BO191" s="129" t="str">
        <f t="shared" si="49"/>
        <v>||||</v>
      </c>
      <c r="BP191" s="120" t="str">
        <f t="shared" si="48"/>
        <v>Not Started</v>
      </c>
      <c r="BQ191" s="129">
        <f>VLOOKUP(A191,'PR Matrix'!A:B,2,FALSE)</f>
        <v>0</v>
      </c>
    </row>
    <row r="192" spans="1:75" s="130" customFormat="1" hidden="1" x14ac:dyDescent="0.2">
      <c r="A192" s="111" t="s">
        <v>1771</v>
      </c>
      <c r="B192" s="96" t="s">
        <v>1675</v>
      </c>
      <c r="C192" s="96" t="s">
        <v>1677</v>
      </c>
      <c r="D192" s="76"/>
      <c r="E192" s="311"/>
      <c r="F192" s="306"/>
      <c r="G192" s="113" t="s">
        <v>1986</v>
      </c>
      <c r="H192" s="114" t="str">
        <f>IF(AND(D192="",VLOOKUP(A192,'PR Matrix'!A:B,2,FALSE)=""),"N","Y")</f>
        <v>N</v>
      </c>
      <c r="I192" s="115"/>
      <c r="J192" s="115"/>
      <c r="K192" s="114"/>
      <c r="L192" s="115"/>
      <c r="M192" s="93"/>
      <c r="N192" s="93"/>
      <c r="O192" s="93"/>
      <c r="P192" s="93"/>
      <c r="Q192" s="93"/>
      <c r="R192" s="116"/>
      <c r="S192" s="115" t="b">
        <f t="shared" si="56"/>
        <v>1</v>
      </c>
      <c r="T192" s="115" t="b">
        <f t="shared" si="57"/>
        <v>1</v>
      </c>
      <c r="U192" s="115" t="b">
        <f t="shared" si="58"/>
        <v>1</v>
      </c>
      <c r="V192" s="115"/>
      <c r="W192" s="117"/>
      <c r="X192" s="118"/>
      <c r="Y192" s="119"/>
      <c r="Z192" s="120"/>
      <c r="AA192" s="120"/>
      <c r="AB192" s="120"/>
      <c r="AC192" s="120"/>
      <c r="AD192" s="121"/>
      <c r="AE192" s="122"/>
      <c r="AF192" s="117"/>
      <c r="AG192" s="118"/>
      <c r="AH192" s="119">
        <v>677</v>
      </c>
      <c r="AI192" s="120"/>
      <c r="AJ192" s="120"/>
      <c r="AK192" s="120"/>
      <c r="AL192" s="123"/>
      <c r="AM192" s="123"/>
      <c r="AN192" s="123"/>
      <c r="AO192" s="123"/>
      <c r="AP192" s="124"/>
      <c r="AQ192" s="120"/>
      <c r="AR192" s="124"/>
      <c r="AS192" s="123"/>
      <c r="AT192" s="121"/>
      <c r="AU192" s="126"/>
      <c r="AV192" s="117"/>
      <c r="AW192" s="349"/>
      <c r="AX192" s="118"/>
      <c r="AY192" s="120"/>
      <c r="AZ192" s="120"/>
      <c r="BA192" s="120"/>
      <c r="BB192" s="120"/>
      <c r="BC192" s="123"/>
      <c r="BD192" s="120"/>
      <c r="BE192" s="121"/>
      <c r="BF192" s="126"/>
      <c r="BG192" s="297" t="str">
        <f t="shared" si="43"/>
        <v/>
      </c>
      <c r="BH192" s="298" t="str">
        <f t="shared" si="44"/>
        <v/>
      </c>
      <c r="BI192" s="127"/>
      <c r="BJ192" s="127"/>
      <c r="BK192" s="128"/>
      <c r="BL192" s="120" t="str">
        <f t="shared" si="45"/>
        <v/>
      </c>
      <c r="BM192" s="120" t="str">
        <f t="shared" si="46"/>
        <v/>
      </c>
      <c r="BN192" s="120" t="str">
        <f t="shared" si="47"/>
        <v/>
      </c>
      <c r="BO192" s="129" t="str">
        <f t="shared" si="49"/>
        <v>||||</v>
      </c>
      <c r="BP192" s="120" t="str">
        <f t="shared" si="48"/>
        <v>Not Started</v>
      </c>
      <c r="BQ192" s="129">
        <f>VLOOKUP(A192,'PR Matrix'!A:B,2,FALSE)</f>
        <v>0</v>
      </c>
    </row>
    <row r="193" spans="1:69" s="130" customFormat="1" hidden="1" x14ac:dyDescent="0.2">
      <c r="A193" s="111" t="s">
        <v>1772</v>
      </c>
      <c r="B193" s="96" t="s">
        <v>1675</v>
      </c>
      <c r="C193" s="96" t="s">
        <v>1677</v>
      </c>
      <c r="D193" s="61"/>
      <c r="E193" s="318"/>
      <c r="F193" s="306"/>
      <c r="G193" s="113" t="s">
        <v>1986</v>
      </c>
      <c r="H193" s="114" t="str">
        <f>IF(AND(D193="",VLOOKUP(A193,'PR Matrix'!A:B,2,FALSE)=""),"N","Y")</f>
        <v>N</v>
      </c>
      <c r="I193" s="115"/>
      <c r="J193" s="115"/>
      <c r="K193" s="114"/>
      <c r="L193" s="115"/>
      <c r="M193" s="93"/>
      <c r="N193" s="93"/>
      <c r="O193" s="93"/>
      <c r="P193" s="93"/>
      <c r="Q193" s="93"/>
      <c r="R193" s="116"/>
      <c r="S193" s="115" t="b">
        <f t="shared" si="56"/>
        <v>1</v>
      </c>
      <c r="T193" s="115" t="b">
        <f t="shared" si="57"/>
        <v>1</v>
      </c>
      <c r="U193" s="115" t="b">
        <f t="shared" si="58"/>
        <v>1</v>
      </c>
      <c r="V193" s="115"/>
      <c r="W193" s="117"/>
      <c r="X193" s="118"/>
      <c r="Y193" s="119"/>
      <c r="Z193" s="120"/>
      <c r="AA193" s="120"/>
      <c r="AB193" s="120"/>
      <c r="AC193" s="120"/>
      <c r="AD193" s="121"/>
      <c r="AE193" s="122"/>
      <c r="AF193" s="117"/>
      <c r="AG193" s="118"/>
      <c r="AH193" s="119">
        <v>2015</v>
      </c>
      <c r="AI193" s="120"/>
      <c r="AJ193" s="120"/>
      <c r="AK193" s="120"/>
      <c r="AL193" s="123"/>
      <c r="AM193" s="123"/>
      <c r="AN193" s="123"/>
      <c r="AO193" s="123"/>
      <c r="AP193" s="124"/>
      <c r="AQ193" s="120"/>
      <c r="AR193" s="124"/>
      <c r="AS193" s="123"/>
      <c r="AT193" s="121"/>
      <c r="AU193" s="126"/>
      <c r="AV193" s="117"/>
      <c r="AW193" s="349"/>
      <c r="AX193" s="118"/>
      <c r="AY193" s="120"/>
      <c r="AZ193" s="120"/>
      <c r="BA193" s="120"/>
      <c r="BB193" s="120"/>
      <c r="BC193" s="123"/>
      <c r="BD193" s="120"/>
      <c r="BE193" s="121"/>
      <c r="BF193" s="126"/>
      <c r="BG193" s="297" t="str">
        <f t="shared" si="43"/>
        <v/>
      </c>
      <c r="BH193" s="298" t="str">
        <f t="shared" si="44"/>
        <v/>
      </c>
      <c r="BI193" s="127"/>
      <c r="BJ193" s="127"/>
      <c r="BK193" s="128"/>
      <c r="BL193" s="120" t="str">
        <f t="shared" si="45"/>
        <v/>
      </c>
      <c r="BM193" s="120" t="str">
        <f t="shared" si="46"/>
        <v/>
      </c>
      <c r="BN193" s="120" t="str">
        <f t="shared" si="47"/>
        <v/>
      </c>
      <c r="BO193" s="129" t="str">
        <f t="shared" si="49"/>
        <v>||||</v>
      </c>
      <c r="BP193" s="120" t="str">
        <f t="shared" si="48"/>
        <v>Not Started</v>
      </c>
      <c r="BQ193" s="129">
        <f>VLOOKUP(A193,'PR Matrix'!A:B,2,FALSE)</f>
        <v>0</v>
      </c>
    </row>
    <row r="194" spans="1:69" s="130" customFormat="1" hidden="1" x14ac:dyDescent="0.2">
      <c r="A194" s="111" t="s">
        <v>913</v>
      </c>
      <c r="B194" s="96" t="s">
        <v>1675</v>
      </c>
      <c r="C194" s="96" t="s">
        <v>1677</v>
      </c>
      <c r="D194" s="76"/>
      <c r="E194" s="301"/>
      <c r="F194" s="306"/>
      <c r="G194" s="113" t="s">
        <v>1986</v>
      </c>
      <c r="H194" s="114" t="str">
        <f>IF(AND(D194="",VLOOKUP(A194,'PR Matrix'!A:B,2,FALSE)=""),"N","Y")</f>
        <v>N</v>
      </c>
      <c r="I194" s="115"/>
      <c r="J194" s="115"/>
      <c r="K194" s="114"/>
      <c r="L194" s="115"/>
      <c r="M194" s="93"/>
      <c r="N194" s="93"/>
      <c r="O194" s="93"/>
      <c r="P194" s="93"/>
      <c r="Q194" s="93"/>
      <c r="R194" s="116"/>
      <c r="S194" s="115" t="b">
        <f t="shared" si="56"/>
        <v>1</v>
      </c>
      <c r="T194" s="115" t="b">
        <f t="shared" si="57"/>
        <v>1</v>
      </c>
      <c r="U194" s="115" t="b">
        <f t="shared" si="58"/>
        <v>1</v>
      </c>
      <c r="V194" s="115"/>
      <c r="W194" s="117"/>
      <c r="X194" s="118"/>
      <c r="Y194" s="119"/>
      <c r="Z194" s="120"/>
      <c r="AA194" s="120"/>
      <c r="AB194" s="120"/>
      <c r="AC194" s="120"/>
      <c r="AD194" s="121"/>
      <c r="AE194" s="122"/>
      <c r="AF194" s="117"/>
      <c r="AG194" s="118"/>
      <c r="AH194" s="119">
        <v>667</v>
      </c>
      <c r="AI194" s="120"/>
      <c r="AJ194" s="120"/>
      <c r="AK194" s="120"/>
      <c r="AL194" s="123"/>
      <c r="AM194" s="123"/>
      <c r="AN194" s="123"/>
      <c r="AO194" s="123"/>
      <c r="AP194" s="124"/>
      <c r="AQ194" s="120"/>
      <c r="AR194" s="124"/>
      <c r="AS194" s="123"/>
      <c r="AT194" s="121"/>
      <c r="AU194" s="126"/>
      <c r="AV194" s="117"/>
      <c r="AW194" s="349"/>
      <c r="AX194" s="118"/>
      <c r="AY194" s="120"/>
      <c r="AZ194" s="120"/>
      <c r="BA194" s="120"/>
      <c r="BB194" s="120"/>
      <c r="BC194" s="123"/>
      <c r="BD194" s="120"/>
      <c r="BE194" s="121"/>
      <c r="BF194" s="126"/>
      <c r="BG194" s="297" t="str">
        <f t="shared" si="43"/>
        <v/>
      </c>
      <c r="BH194" s="298" t="str">
        <f t="shared" si="44"/>
        <v/>
      </c>
      <c r="BI194" s="127"/>
      <c r="BJ194" s="127"/>
      <c r="BK194" s="128"/>
      <c r="BL194" s="120" t="str">
        <f t="shared" si="45"/>
        <v/>
      </c>
      <c r="BM194" s="120" t="str">
        <f t="shared" si="46"/>
        <v/>
      </c>
      <c r="BN194" s="120" t="str">
        <f t="shared" si="47"/>
        <v/>
      </c>
      <c r="BO194" s="129" t="str">
        <f t="shared" si="49"/>
        <v>||||</v>
      </c>
      <c r="BP194" s="120" t="str">
        <f t="shared" si="48"/>
        <v>Not Started</v>
      </c>
      <c r="BQ194" s="129">
        <f>VLOOKUP(A194,'PR Matrix'!A:B,2,FALSE)</f>
        <v>0</v>
      </c>
    </row>
    <row r="195" spans="1:69" s="130" customFormat="1" hidden="1" x14ac:dyDescent="0.2">
      <c r="A195" s="111" t="s">
        <v>1773</v>
      </c>
      <c r="B195" s="108" t="s">
        <v>1675</v>
      </c>
      <c r="C195" s="96" t="s">
        <v>1677</v>
      </c>
      <c r="D195" s="305"/>
      <c r="F195" s="301"/>
      <c r="G195" s="113" t="s">
        <v>1986</v>
      </c>
      <c r="H195" s="114" t="str">
        <f>IF(AND(D195="",VLOOKUP(A195,'PR Matrix'!A:B,2,FALSE)=""),"N","Y")</f>
        <v>N</v>
      </c>
      <c r="I195" s="115"/>
      <c r="J195" s="115"/>
      <c r="K195" s="114"/>
      <c r="L195" s="115"/>
      <c r="M195" s="93"/>
      <c r="N195" s="93"/>
      <c r="O195" s="93"/>
      <c r="P195" s="93"/>
      <c r="Q195" s="93"/>
      <c r="R195" s="116"/>
      <c r="S195" s="115" t="b">
        <f t="shared" si="56"/>
        <v>1</v>
      </c>
      <c r="T195" s="115" t="b">
        <f t="shared" si="57"/>
        <v>1</v>
      </c>
      <c r="U195" s="115" t="b">
        <f t="shared" si="58"/>
        <v>1</v>
      </c>
      <c r="V195" s="115"/>
      <c r="W195" s="117"/>
      <c r="X195" s="118"/>
      <c r="Y195" s="119">
        <v>2375</v>
      </c>
      <c r="Z195" s="120"/>
      <c r="AA195" s="120"/>
      <c r="AB195" s="120"/>
      <c r="AC195" s="120"/>
      <c r="AD195" s="121"/>
      <c r="AE195" s="122"/>
      <c r="AF195" s="117"/>
      <c r="AG195" s="118"/>
      <c r="AH195" s="119">
        <v>602</v>
      </c>
      <c r="AI195" s="120"/>
      <c r="AJ195" s="120"/>
      <c r="AK195" s="120"/>
      <c r="AL195" s="123"/>
      <c r="AM195" s="123"/>
      <c r="AN195" s="123"/>
      <c r="AO195" s="123"/>
      <c r="AP195" s="124"/>
      <c r="AQ195" s="120"/>
      <c r="AR195" s="124"/>
      <c r="AS195" s="123"/>
      <c r="AT195" s="121"/>
      <c r="AU195" s="126"/>
      <c r="AV195" s="117"/>
      <c r="AW195" s="349"/>
      <c r="AX195" s="118"/>
      <c r="AY195" s="120"/>
      <c r="AZ195" s="120"/>
      <c r="BA195" s="120"/>
      <c r="BB195" s="120"/>
      <c r="BC195" s="123"/>
      <c r="BD195" s="120"/>
      <c r="BE195" s="121"/>
      <c r="BF195" s="126"/>
      <c r="BG195" s="297" t="str">
        <f t="shared" si="43"/>
        <v/>
      </c>
      <c r="BH195" s="298" t="str">
        <f t="shared" si="44"/>
        <v/>
      </c>
      <c r="BI195" s="127"/>
      <c r="BJ195" s="127"/>
      <c r="BK195" s="128"/>
      <c r="BL195" s="120" t="str">
        <f t="shared" si="45"/>
        <v/>
      </c>
      <c r="BM195" s="120" t="str">
        <f t="shared" si="46"/>
        <v/>
      </c>
      <c r="BN195" s="120" t="str">
        <f t="shared" si="47"/>
        <v/>
      </c>
      <c r="BO195" s="129" t="str">
        <f t="shared" si="49"/>
        <v>||||</v>
      </c>
      <c r="BP195" s="120" t="str">
        <f t="shared" si="48"/>
        <v>Not Started</v>
      </c>
      <c r="BQ195" s="129">
        <f>VLOOKUP(A195,'PR Matrix'!A:B,2,FALSE)</f>
        <v>0</v>
      </c>
    </row>
    <row r="196" spans="1:69" s="130" customFormat="1" hidden="1" x14ac:dyDescent="0.2">
      <c r="A196" s="111" t="s">
        <v>914</v>
      </c>
      <c r="B196" s="96" t="s">
        <v>1675</v>
      </c>
      <c r="C196" s="96" t="s">
        <v>1677</v>
      </c>
      <c r="D196" s="76"/>
      <c r="E196" s="302"/>
      <c r="F196" s="309"/>
      <c r="G196" s="113" t="s">
        <v>1986</v>
      </c>
      <c r="H196" s="114" t="str">
        <f>IF(AND(D196="",VLOOKUP(A196,'PR Matrix'!A:B,2,FALSE)=""),"N","Y")</f>
        <v>N</v>
      </c>
      <c r="I196" s="115"/>
      <c r="J196" s="115"/>
      <c r="K196" s="114"/>
      <c r="L196" s="115"/>
      <c r="M196" s="93"/>
      <c r="N196" s="93"/>
      <c r="O196" s="93"/>
      <c r="P196" s="93"/>
      <c r="Q196" s="93"/>
      <c r="R196" s="116"/>
      <c r="S196" s="115" t="b">
        <f t="shared" si="56"/>
        <v>1</v>
      </c>
      <c r="T196" s="115" t="b">
        <f t="shared" si="57"/>
        <v>1</v>
      </c>
      <c r="U196" s="115" t="b">
        <f t="shared" si="58"/>
        <v>1</v>
      </c>
      <c r="V196" s="133"/>
      <c r="W196" s="117"/>
      <c r="X196" s="118"/>
      <c r="Y196" s="119"/>
      <c r="Z196" s="120"/>
      <c r="AA196" s="120"/>
      <c r="AB196" s="120"/>
      <c r="AC196" s="120"/>
      <c r="AD196" s="121"/>
      <c r="AE196" s="122"/>
      <c r="AF196" s="117"/>
      <c r="AG196" s="118"/>
      <c r="AH196" s="119">
        <v>603</v>
      </c>
      <c r="AI196" s="120"/>
      <c r="AJ196" s="120"/>
      <c r="AK196" s="120"/>
      <c r="AL196" s="123"/>
      <c r="AM196" s="123"/>
      <c r="AN196" s="123"/>
      <c r="AO196" s="123"/>
      <c r="AP196" s="124"/>
      <c r="AQ196" s="120"/>
      <c r="AR196" s="124"/>
      <c r="AS196" s="123"/>
      <c r="AT196" s="121"/>
      <c r="AU196" s="126"/>
      <c r="AV196" s="117"/>
      <c r="AW196" s="349"/>
      <c r="AX196" s="118"/>
      <c r="AY196" s="120"/>
      <c r="AZ196" s="120"/>
      <c r="BA196" s="120"/>
      <c r="BB196" s="120"/>
      <c r="BC196" s="123"/>
      <c r="BD196" s="120"/>
      <c r="BE196" s="121"/>
      <c r="BF196" s="126"/>
      <c r="BG196" s="297" t="str">
        <f t="shared" si="43"/>
        <v/>
      </c>
      <c r="BH196" s="298" t="str">
        <f t="shared" si="44"/>
        <v/>
      </c>
      <c r="BI196" s="127"/>
      <c r="BJ196" s="127"/>
      <c r="BK196" s="128"/>
      <c r="BL196" s="120" t="str">
        <f t="shared" si="45"/>
        <v/>
      </c>
      <c r="BM196" s="120" t="str">
        <f t="shared" si="46"/>
        <v/>
      </c>
      <c r="BN196" s="120" t="str">
        <f t="shared" si="47"/>
        <v/>
      </c>
      <c r="BO196" s="129" t="str">
        <f t="shared" si="49"/>
        <v>||||</v>
      </c>
      <c r="BP196" s="120" t="str">
        <f t="shared" si="48"/>
        <v>Not Started</v>
      </c>
      <c r="BQ196" s="129">
        <f>VLOOKUP(A196,'PR Matrix'!A:B,2,FALSE)</f>
        <v>0</v>
      </c>
    </row>
    <row r="197" spans="1:69" s="130" customFormat="1" hidden="1" x14ac:dyDescent="0.2">
      <c r="A197" s="111" t="s">
        <v>1774</v>
      </c>
      <c r="B197" s="96" t="s">
        <v>1675</v>
      </c>
      <c r="C197" s="96" t="s">
        <v>1677</v>
      </c>
      <c r="D197" s="76"/>
      <c r="E197" s="303"/>
      <c r="F197" s="306"/>
      <c r="G197" s="113" t="s">
        <v>1986</v>
      </c>
      <c r="H197" s="114" t="str">
        <f>IF(AND(D197="",VLOOKUP(A197,'PR Matrix'!A:B,2,FALSE)=""),"N","Y")</f>
        <v>N</v>
      </c>
      <c r="I197" s="115"/>
      <c r="J197" s="115"/>
      <c r="K197" s="114"/>
      <c r="L197" s="115"/>
      <c r="M197" s="93"/>
      <c r="N197" s="93"/>
      <c r="O197" s="93"/>
      <c r="P197" s="93"/>
      <c r="Q197" s="93"/>
      <c r="R197" s="116"/>
      <c r="S197" s="115" t="b">
        <f t="shared" si="56"/>
        <v>1</v>
      </c>
      <c r="T197" s="115" t="b">
        <f t="shared" si="57"/>
        <v>1</v>
      </c>
      <c r="U197" s="115" t="b">
        <f t="shared" si="58"/>
        <v>1</v>
      </c>
      <c r="V197" s="115"/>
      <c r="W197" s="117"/>
      <c r="X197" s="118"/>
      <c r="Y197" s="119"/>
      <c r="Z197" s="120"/>
      <c r="AA197" s="120"/>
      <c r="AB197" s="120"/>
      <c r="AC197" s="120"/>
      <c r="AD197" s="121"/>
      <c r="AE197" s="122"/>
      <c r="AF197" s="117"/>
      <c r="AG197" s="118"/>
      <c r="AH197" s="119">
        <v>668</v>
      </c>
      <c r="AI197" s="120"/>
      <c r="AJ197" s="120"/>
      <c r="AK197" s="120"/>
      <c r="AL197" s="123"/>
      <c r="AM197" s="123"/>
      <c r="AN197" s="123"/>
      <c r="AO197" s="123"/>
      <c r="AP197" s="124"/>
      <c r="AQ197" s="120"/>
      <c r="AR197" s="124"/>
      <c r="AS197" s="123"/>
      <c r="AT197" s="121"/>
      <c r="AU197" s="126"/>
      <c r="AV197" s="117"/>
      <c r="AW197" s="349"/>
      <c r="AX197" s="118"/>
      <c r="AY197" s="120"/>
      <c r="AZ197" s="120"/>
      <c r="BA197" s="120"/>
      <c r="BB197" s="120"/>
      <c r="BC197" s="123"/>
      <c r="BD197" s="120"/>
      <c r="BE197" s="121"/>
      <c r="BF197" s="126"/>
      <c r="BG197" s="297" t="str">
        <f t="shared" si="43"/>
        <v/>
      </c>
      <c r="BH197" s="298" t="str">
        <f t="shared" si="44"/>
        <v/>
      </c>
      <c r="BI197" s="127"/>
      <c r="BJ197" s="127"/>
      <c r="BK197" s="128"/>
      <c r="BL197" s="120" t="str">
        <f t="shared" si="45"/>
        <v/>
      </c>
      <c r="BM197" s="120" t="str">
        <f t="shared" si="46"/>
        <v/>
      </c>
      <c r="BN197" s="120" t="str">
        <f t="shared" si="47"/>
        <v/>
      </c>
      <c r="BO197" s="129" t="str">
        <f t="shared" si="49"/>
        <v>||||</v>
      </c>
      <c r="BP197" s="120" t="str">
        <f t="shared" si="48"/>
        <v>Not Started</v>
      </c>
      <c r="BQ197" s="129">
        <f>VLOOKUP(A197,'PR Matrix'!A:B,2,FALSE)</f>
        <v>0</v>
      </c>
    </row>
    <row r="198" spans="1:69" s="130" customFormat="1" hidden="1" x14ac:dyDescent="0.2">
      <c r="A198" s="111" t="s">
        <v>553</v>
      </c>
      <c r="B198" s="96" t="s">
        <v>1675</v>
      </c>
      <c r="C198" s="96" t="s">
        <v>1677</v>
      </c>
      <c r="D198" s="76"/>
      <c r="E198" s="301"/>
      <c r="F198" s="306"/>
      <c r="G198" s="113" t="s">
        <v>1986</v>
      </c>
      <c r="H198" s="114" t="str">
        <f>IF(AND(D198="",VLOOKUP(A198,'PR Matrix'!A:B,2,FALSE)=""),"N","Y")</f>
        <v>N</v>
      </c>
      <c r="I198" s="115"/>
      <c r="J198" s="115"/>
      <c r="K198" s="114"/>
      <c r="L198" s="115"/>
      <c r="M198" s="93"/>
      <c r="N198" s="93"/>
      <c r="O198" s="93"/>
      <c r="P198" s="93"/>
      <c r="Q198" s="93"/>
      <c r="R198" s="116"/>
      <c r="S198" s="115" t="b">
        <f t="shared" si="56"/>
        <v>1</v>
      </c>
      <c r="T198" s="115" t="b">
        <f t="shared" si="57"/>
        <v>1</v>
      </c>
      <c r="U198" s="115" t="b">
        <f t="shared" si="58"/>
        <v>1</v>
      </c>
      <c r="V198" s="115"/>
      <c r="W198" s="117"/>
      <c r="X198" s="118"/>
      <c r="Y198" s="119"/>
      <c r="Z198" s="120"/>
      <c r="AA198" s="120"/>
      <c r="AB198" s="120"/>
      <c r="AC198" s="120"/>
      <c r="AD198" s="121"/>
      <c r="AE198" s="122"/>
      <c r="AF198" s="117"/>
      <c r="AG198" s="118"/>
      <c r="AH198" s="119">
        <v>604</v>
      </c>
      <c r="AI198" s="120"/>
      <c r="AJ198" s="120"/>
      <c r="AK198" s="120"/>
      <c r="AL198" s="123"/>
      <c r="AM198" s="123"/>
      <c r="AN198" s="123"/>
      <c r="AO198" s="123"/>
      <c r="AP198" s="124"/>
      <c r="AQ198" s="120"/>
      <c r="AR198" s="124"/>
      <c r="AS198" s="123"/>
      <c r="AT198" s="121"/>
      <c r="AU198" s="126"/>
      <c r="AV198" s="117"/>
      <c r="AW198" s="349"/>
      <c r="AX198" s="118"/>
      <c r="AY198" s="120"/>
      <c r="AZ198" s="120"/>
      <c r="BA198" s="120"/>
      <c r="BB198" s="120"/>
      <c r="BC198" s="123"/>
      <c r="BD198" s="120"/>
      <c r="BE198" s="121"/>
      <c r="BF198" s="126"/>
      <c r="BG198" s="297" t="str">
        <f t="shared" ref="BG198:BG261" si="59">IF(AV198&lt;&gt;"",AV198,IF(AF198&lt;&gt;"",AF198,IF(W198&lt;&gt;"",W198,"")))</f>
        <v/>
      </c>
      <c r="BH198" s="298" t="str">
        <f t="shared" ref="BH198:BH261" si="60">IF(AX198&lt;&gt;"",AX198,IF(AG198&lt;&gt;"",AG198,IF(X198&lt;&gt;"",X198,"")))</f>
        <v/>
      </c>
      <c r="BI198" s="127"/>
      <c r="BJ198" s="127"/>
      <c r="BK198" s="128"/>
      <c r="BL198" s="120" t="str">
        <f t="shared" ref="BL198:BL261" si="61">IF(OR(L198&lt;&gt;"",M198&lt;&gt;""),IF(AD198=100,"Done",IF(AC198=100,"Team Lead",IF(AB198=100,X198,IF(AA198=100,W198,IF(Z198=100,X198,W198))))),"")</f>
        <v/>
      </c>
      <c r="BM198" s="120" t="str">
        <f t="shared" ref="BM198:BM261" si="62">IF(OR(AC198=100,AND(L198="",M198="")),IF(OR(L198&lt;&gt;"",O198&lt;&gt;""),IF(AS198=100,"Done",IF(AP198=100,"Team Lead",IF(AK198=100,AG198,IF(AJ198=100,AF198,IF(AI198=100,AG198,AF198))))),""),"")</f>
        <v/>
      </c>
      <c r="BN198" s="120" t="str">
        <f t="shared" ref="BN198:BN261" si="63">IF(OR(AC198=100,AND(L198="",M198="")),IF(OR(L198&lt;&gt;"",P198&lt;&gt;""),IF(BE198=100,"Done",IF(BD198=100,"Team Lead",IF(BB198=100,AX198,IF(BA198=100,AV198,IF(AY198=100,AX198,AV198))))),""),"")</f>
        <v/>
      </c>
      <c r="BO198" s="129" t="str">
        <f t="shared" si="49"/>
        <v>||||</v>
      </c>
      <c r="BP198" s="120" t="str">
        <f t="shared" ref="BP198:BP261" si="64">IF(OR(L198&lt;&gt;"",P198&lt;&gt;""),IF(BE198=100,"Formal",IF(BD198=100,"Dev",IF(AY198=100,"Integ","Incomplete"))),"Not Started")</f>
        <v>Not Started</v>
      </c>
      <c r="BQ198" s="129">
        <f>VLOOKUP(A198,'PR Matrix'!A:B,2,FALSE)</f>
        <v>0</v>
      </c>
    </row>
    <row r="199" spans="1:69" s="130" customFormat="1" hidden="1" x14ac:dyDescent="0.2">
      <c r="A199" s="111" t="s">
        <v>2111</v>
      </c>
      <c r="B199" s="108" t="s">
        <v>1675</v>
      </c>
      <c r="C199" s="96" t="s">
        <v>1677</v>
      </c>
      <c r="D199" s="305"/>
      <c r="E199" s="315"/>
      <c r="F199" s="301"/>
      <c r="G199" s="113" t="s">
        <v>1986</v>
      </c>
      <c r="H199" s="114" t="str">
        <f>IF(AND(D199="",VLOOKUP(A199,'PR Matrix'!A:B,2,FALSE)=""),"N","Y")</f>
        <v>N</v>
      </c>
      <c r="I199" s="115"/>
      <c r="J199" s="115"/>
      <c r="K199" s="114"/>
      <c r="L199" s="115"/>
      <c r="M199" s="93"/>
      <c r="N199" s="93"/>
      <c r="O199" s="93"/>
      <c r="P199" s="93"/>
      <c r="Q199" s="93"/>
      <c r="R199" s="116"/>
      <c r="S199" s="115" t="b">
        <f t="shared" si="56"/>
        <v>1</v>
      </c>
      <c r="T199" s="115" t="b">
        <f t="shared" si="57"/>
        <v>1</v>
      </c>
      <c r="U199" s="115" t="b">
        <f t="shared" si="58"/>
        <v>1</v>
      </c>
      <c r="V199" s="115"/>
      <c r="W199" s="117"/>
      <c r="X199" s="118"/>
      <c r="Y199" s="119">
        <v>286</v>
      </c>
      <c r="Z199" s="120"/>
      <c r="AA199" s="120"/>
      <c r="AB199" s="120"/>
      <c r="AC199" s="120"/>
      <c r="AD199" s="121"/>
      <c r="AE199" s="122"/>
      <c r="AF199" s="117"/>
      <c r="AG199" s="118"/>
      <c r="AH199" s="119">
        <v>670</v>
      </c>
      <c r="AI199" s="120"/>
      <c r="AJ199" s="120"/>
      <c r="AK199" s="120"/>
      <c r="AL199" s="123"/>
      <c r="AM199" s="123"/>
      <c r="AN199" s="123"/>
      <c r="AO199" s="123"/>
      <c r="AP199" s="124"/>
      <c r="AQ199" s="120"/>
      <c r="AR199" s="124"/>
      <c r="AS199" s="123"/>
      <c r="AT199" s="121"/>
      <c r="AU199" s="126"/>
      <c r="AV199" s="117"/>
      <c r="AW199" s="349"/>
      <c r="AX199" s="118"/>
      <c r="AY199" s="120"/>
      <c r="AZ199" s="120"/>
      <c r="BA199" s="120"/>
      <c r="BB199" s="120"/>
      <c r="BC199" s="123"/>
      <c r="BD199" s="120"/>
      <c r="BE199" s="121"/>
      <c r="BF199" s="126"/>
      <c r="BG199" s="297" t="str">
        <f t="shared" si="59"/>
        <v/>
      </c>
      <c r="BH199" s="298" t="str">
        <f t="shared" si="60"/>
        <v/>
      </c>
      <c r="BI199" s="127"/>
      <c r="BJ199" s="127"/>
      <c r="BK199" s="128"/>
      <c r="BL199" s="120" t="str">
        <f t="shared" si="61"/>
        <v/>
      </c>
      <c r="BM199" s="120" t="str">
        <f t="shared" si="62"/>
        <v/>
      </c>
      <c r="BN199" s="120" t="str">
        <f t="shared" si="63"/>
        <v/>
      </c>
      <c r="BO199" s="129" t="str">
        <f t="shared" ref="BO199:BO262" si="65">"|"&amp;BL199&amp;"|"&amp;BM199&amp;"|"&amp;BN199&amp;"|"</f>
        <v>||||</v>
      </c>
      <c r="BP199" s="120" t="str">
        <f t="shared" si="64"/>
        <v>Not Started</v>
      </c>
      <c r="BQ199" s="129">
        <f>VLOOKUP(A199,'PR Matrix'!A:B,2,FALSE)</f>
        <v>0</v>
      </c>
    </row>
    <row r="200" spans="1:69" s="130" customFormat="1" hidden="1" x14ac:dyDescent="0.2">
      <c r="A200" s="111" t="s">
        <v>554</v>
      </c>
      <c r="B200" s="96" t="s">
        <v>1675</v>
      </c>
      <c r="C200" s="96" t="s">
        <v>1675</v>
      </c>
      <c r="D200" s="292"/>
      <c r="E200" s="301"/>
      <c r="F200" s="306"/>
      <c r="G200" s="113" t="s">
        <v>1986</v>
      </c>
      <c r="H200" s="114" t="str">
        <f>IF(AND(D200="",VLOOKUP(A200,'PR Matrix'!A:B,2,FALSE)=""),"N","Y")</f>
        <v>N</v>
      </c>
      <c r="I200" s="115"/>
      <c r="J200" s="115"/>
      <c r="K200" s="114"/>
      <c r="L200" s="115"/>
      <c r="M200" s="93"/>
      <c r="N200" s="93"/>
      <c r="O200" s="93"/>
      <c r="P200" s="93"/>
      <c r="Q200" s="93"/>
      <c r="R200" s="116"/>
      <c r="S200" s="115" t="b">
        <f>IF($G$3="",OR($E$3="",NOT(ISERROR(FIND(LOWER($E$3),LOWER(W200)))),NOT(ISERROR(FIND(LOWER($E$3),LOWER(AF200)))),NOT(ISERROR(FIND(LOWER($E$3),LOWER(AV200))))),OR(NOT(ISERROR(FIND(LOWER($G$3),LOWER(W200)))),NOT(ISERROR(FIND(LOWER($G$3),LOWER(AF200)))),NOT(ISERROR(FIND(LOWER($G$3),LOWER(AV200))))))</f>
        <v>1</v>
      </c>
      <c r="T200" s="115" t="b">
        <f>IF($G$3="",OR($F$3="",NOT(ISERROR(FIND(LOWER($F$3),LOWER(X200)))),NOT(ISERROR(FIND(LOWER($F$3),LOWER(AG200)))),NOT(ISERROR(FIND(LOWER($F$3),LOWER(AX200))))),OR(NOT(ISERROR(FIND(LOWER($G$3),LOWER(X200)))),NOT(ISERROR(FIND(LOWER($G$3),LOWER(AG200)))),NOT(ISERROR(FIND(LOWER($G$3),LOWER(AX200))))))</f>
        <v>1</v>
      </c>
      <c r="U200" s="115" t="b">
        <f>IF(COUNTA($E$3:$F$3)=0,OR($G$3="",S200,T200),AND(S200,T200))</f>
        <v>1</v>
      </c>
      <c r="V200" s="115"/>
      <c r="W200" s="117"/>
      <c r="X200" s="118"/>
      <c r="Y200" s="119"/>
      <c r="Z200" s="120"/>
      <c r="AA200" s="120"/>
      <c r="AB200" s="120"/>
      <c r="AC200" s="120"/>
      <c r="AD200" s="121"/>
      <c r="AE200" s="122"/>
      <c r="AF200" s="117"/>
      <c r="AG200" s="118"/>
      <c r="AH200" s="119">
        <v>670</v>
      </c>
      <c r="AI200" s="120"/>
      <c r="AJ200" s="120"/>
      <c r="AK200" s="120"/>
      <c r="AL200" s="123"/>
      <c r="AM200" s="123"/>
      <c r="AN200" s="123"/>
      <c r="AO200" s="123"/>
      <c r="AP200" s="124"/>
      <c r="AQ200" s="120"/>
      <c r="AR200" s="124"/>
      <c r="AS200" s="123"/>
      <c r="AT200" s="121"/>
      <c r="AU200" s="126"/>
      <c r="AV200" s="117"/>
      <c r="AW200" s="349"/>
      <c r="AX200" s="118"/>
      <c r="AY200" s="120"/>
      <c r="AZ200" s="120"/>
      <c r="BA200" s="120"/>
      <c r="BB200" s="120"/>
      <c r="BC200" s="123"/>
      <c r="BD200" s="120"/>
      <c r="BE200" s="121"/>
      <c r="BF200" s="126"/>
      <c r="BG200" s="297" t="str">
        <f t="shared" si="59"/>
        <v/>
      </c>
      <c r="BH200" s="298" t="str">
        <f t="shared" si="60"/>
        <v/>
      </c>
      <c r="BI200" s="127"/>
      <c r="BJ200" s="127"/>
      <c r="BK200" s="128"/>
      <c r="BL200" s="120" t="str">
        <f t="shared" si="61"/>
        <v/>
      </c>
      <c r="BM200" s="120" t="str">
        <f t="shared" si="62"/>
        <v/>
      </c>
      <c r="BN200" s="120" t="str">
        <f t="shared" si="63"/>
        <v/>
      </c>
      <c r="BO200" s="129" t="str">
        <f t="shared" si="65"/>
        <v>||||</v>
      </c>
      <c r="BP200" s="120" t="str">
        <f t="shared" si="64"/>
        <v>Not Started</v>
      </c>
      <c r="BQ200" s="129">
        <f>VLOOKUP(A200,'PR Matrix'!A:B,2,FALSE)</f>
        <v>0</v>
      </c>
    </row>
    <row r="201" spans="1:69" s="130" customFormat="1" hidden="1" x14ac:dyDescent="0.2">
      <c r="A201" s="111" t="s">
        <v>555</v>
      </c>
      <c r="B201" s="96" t="s">
        <v>1675</v>
      </c>
      <c r="C201" s="96" t="s">
        <v>1677</v>
      </c>
      <c r="D201" s="76"/>
      <c r="E201" s="301"/>
      <c r="F201" s="306"/>
      <c r="G201" s="113" t="s">
        <v>1986</v>
      </c>
      <c r="H201" s="114" t="str">
        <f>IF(AND(D201="",VLOOKUP(A201,'PR Matrix'!A:B,2,FALSE)=""),"N","Y")</f>
        <v>N</v>
      </c>
      <c r="I201" s="115"/>
      <c r="J201" s="115"/>
      <c r="K201" s="114"/>
      <c r="L201" s="115"/>
      <c r="M201" s="93"/>
      <c r="N201" s="93"/>
      <c r="O201" s="93"/>
      <c r="P201" s="93"/>
      <c r="Q201" s="93"/>
      <c r="R201" s="116"/>
      <c r="S201" s="115" t="b">
        <f t="shared" si="56"/>
        <v>1</v>
      </c>
      <c r="T201" s="115" t="b">
        <f t="shared" si="57"/>
        <v>1</v>
      </c>
      <c r="U201" s="115" t="b">
        <f t="shared" si="58"/>
        <v>1</v>
      </c>
      <c r="V201" s="115"/>
      <c r="W201" s="117"/>
      <c r="X201" s="118"/>
      <c r="Y201" s="119">
        <v>2384</v>
      </c>
      <c r="Z201" s="120"/>
      <c r="AA201" s="120"/>
      <c r="AB201" s="120"/>
      <c r="AC201" s="120"/>
      <c r="AD201" s="121"/>
      <c r="AE201" s="122"/>
      <c r="AF201" s="117"/>
      <c r="AG201" s="118"/>
      <c r="AH201" s="119">
        <v>605</v>
      </c>
      <c r="AI201" s="120"/>
      <c r="AJ201" s="120"/>
      <c r="AK201" s="120"/>
      <c r="AL201" s="123"/>
      <c r="AM201" s="123"/>
      <c r="AN201" s="123"/>
      <c r="AO201" s="123"/>
      <c r="AP201" s="124"/>
      <c r="AQ201" s="120"/>
      <c r="AR201" s="124"/>
      <c r="AS201" s="123"/>
      <c r="AT201" s="121"/>
      <c r="AU201" s="126"/>
      <c r="AV201" s="117"/>
      <c r="AW201" s="349"/>
      <c r="AX201" s="118"/>
      <c r="AY201" s="120"/>
      <c r="AZ201" s="120"/>
      <c r="BA201" s="120"/>
      <c r="BB201" s="120"/>
      <c r="BC201" s="123"/>
      <c r="BD201" s="120"/>
      <c r="BE201" s="121"/>
      <c r="BF201" s="126"/>
      <c r="BG201" s="297" t="str">
        <f t="shared" si="59"/>
        <v/>
      </c>
      <c r="BH201" s="298" t="str">
        <f t="shared" si="60"/>
        <v/>
      </c>
      <c r="BI201" s="127"/>
      <c r="BJ201" s="127"/>
      <c r="BK201" s="128"/>
      <c r="BL201" s="120" t="str">
        <f t="shared" si="61"/>
        <v/>
      </c>
      <c r="BM201" s="120" t="str">
        <f t="shared" si="62"/>
        <v/>
      </c>
      <c r="BN201" s="120" t="str">
        <f t="shared" si="63"/>
        <v/>
      </c>
      <c r="BO201" s="129" t="str">
        <f t="shared" si="65"/>
        <v>||||</v>
      </c>
      <c r="BP201" s="120" t="str">
        <f t="shared" si="64"/>
        <v>Not Started</v>
      </c>
      <c r="BQ201" s="129">
        <f>VLOOKUP(A201,'PR Matrix'!A:B,2,FALSE)</f>
        <v>0</v>
      </c>
    </row>
    <row r="202" spans="1:69" s="130" customFormat="1" hidden="1" x14ac:dyDescent="0.2">
      <c r="A202" s="111" t="s">
        <v>380</v>
      </c>
      <c r="B202" s="96" t="s">
        <v>1675</v>
      </c>
      <c r="C202" s="96" t="s">
        <v>1677</v>
      </c>
      <c r="D202" s="292"/>
      <c r="E202" s="306"/>
      <c r="F202" s="306"/>
      <c r="G202" s="113" t="s">
        <v>1986</v>
      </c>
      <c r="H202" s="114" t="str">
        <f>IF(AND(D202="",VLOOKUP(A202,'PR Matrix'!A:B,2,FALSE)=""),"N","Y")</f>
        <v>N</v>
      </c>
      <c r="I202" s="115"/>
      <c r="J202" s="115"/>
      <c r="K202" s="114"/>
      <c r="L202" s="115"/>
      <c r="M202" s="93"/>
      <c r="N202" s="93"/>
      <c r="O202" s="93"/>
      <c r="P202" s="93"/>
      <c r="Q202" s="93"/>
      <c r="R202" s="116"/>
      <c r="S202" s="115" t="b">
        <f t="shared" si="56"/>
        <v>1</v>
      </c>
      <c r="T202" s="115" t="b">
        <f t="shared" si="57"/>
        <v>1</v>
      </c>
      <c r="U202" s="115" t="b">
        <f t="shared" si="58"/>
        <v>1</v>
      </c>
      <c r="V202" s="115"/>
      <c r="W202" s="117"/>
      <c r="X202" s="118"/>
      <c r="Y202" s="119"/>
      <c r="Z202" s="120"/>
      <c r="AA202" s="120"/>
      <c r="AB202" s="120"/>
      <c r="AC202" s="120"/>
      <c r="AD202" s="121"/>
      <c r="AE202" s="122"/>
      <c r="AF202" s="117"/>
      <c r="AG202" s="118"/>
      <c r="AH202" s="119">
        <v>607</v>
      </c>
      <c r="AI202" s="120"/>
      <c r="AJ202" s="120"/>
      <c r="AK202" s="120"/>
      <c r="AL202" s="123"/>
      <c r="AM202" s="123"/>
      <c r="AN202" s="123"/>
      <c r="AO202" s="123"/>
      <c r="AP202" s="124"/>
      <c r="AQ202" s="120"/>
      <c r="AR202" s="124"/>
      <c r="AS202" s="123"/>
      <c r="AT202" s="121"/>
      <c r="AU202" s="126"/>
      <c r="AV202" s="117"/>
      <c r="AW202" s="349"/>
      <c r="AX202" s="118"/>
      <c r="AY202" s="120"/>
      <c r="AZ202" s="120"/>
      <c r="BA202" s="120"/>
      <c r="BB202" s="120"/>
      <c r="BC202" s="123"/>
      <c r="BD202" s="120"/>
      <c r="BE202" s="121"/>
      <c r="BF202" s="126"/>
      <c r="BG202" s="297" t="str">
        <f t="shared" si="59"/>
        <v/>
      </c>
      <c r="BH202" s="298" t="str">
        <f t="shared" si="60"/>
        <v/>
      </c>
      <c r="BI202" s="127"/>
      <c r="BJ202" s="127"/>
      <c r="BK202" s="128"/>
      <c r="BL202" s="120" t="str">
        <f t="shared" si="61"/>
        <v/>
      </c>
      <c r="BM202" s="120" t="str">
        <f t="shared" si="62"/>
        <v/>
      </c>
      <c r="BN202" s="120" t="str">
        <f t="shared" si="63"/>
        <v/>
      </c>
      <c r="BO202" s="129" t="str">
        <f t="shared" si="65"/>
        <v>||||</v>
      </c>
      <c r="BP202" s="120" t="str">
        <f t="shared" si="64"/>
        <v>Not Started</v>
      </c>
      <c r="BQ202" s="129">
        <f>VLOOKUP(A202,'PR Matrix'!A:B,2,FALSE)</f>
        <v>0</v>
      </c>
    </row>
    <row r="203" spans="1:69" s="130" customFormat="1" hidden="1" x14ac:dyDescent="0.2">
      <c r="A203" s="111" t="s">
        <v>1775</v>
      </c>
      <c r="B203" s="96" t="s">
        <v>1675</v>
      </c>
      <c r="C203" s="96" t="s">
        <v>1677</v>
      </c>
      <c r="D203" s="76"/>
      <c r="E203" s="317"/>
      <c r="F203" s="341"/>
      <c r="G203" s="113" t="s">
        <v>1986</v>
      </c>
      <c r="H203" s="114" t="str">
        <f>IF(AND(D203="",VLOOKUP(A203,'PR Matrix'!A:B,2,FALSE)=""),"N","Y")</f>
        <v>N</v>
      </c>
      <c r="I203" s="115"/>
      <c r="J203" s="115"/>
      <c r="K203" s="114"/>
      <c r="L203" s="115"/>
      <c r="M203" s="93"/>
      <c r="N203" s="93"/>
      <c r="O203" s="93"/>
      <c r="P203" s="93"/>
      <c r="Q203" s="93"/>
      <c r="R203" s="116"/>
      <c r="S203" s="115" t="b">
        <f t="shared" ref="S203:S232" si="66">IF($G$3="",OR($E$3="",NOT(ISERROR(FIND(LOWER($E$3),LOWER(W203)))),NOT(ISERROR(FIND(LOWER($E$3),LOWER(AF203)))),NOT(ISERROR(FIND(LOWER($E$3),LOWER(AV203))))),OR(NOT(ISERROR(FIND(LOWER($G$3),LOWER(W203)))),NOT(ISERROR(FIND(LOWER($G$3),LOWER(AF203)))),NOT(ISERROR(FIND(LOWER($G$3),LOWER(AV203))))))</f>
        <v>1</v>
      </c>
      <c r="T203" s="115" t="b">
        <f t="shared" ref="T203:T232" si="67">IF($G$3="",OR($F$3="",NOT(ISERROR(FIND(LOWER($F$3),LOWER(X203)))),NOT(ISERROR(FIND(LOWER($F$3),LOWER(AG203)))),NOT(ISERROR(FIND(LOWER($F$3),LOWER(AX203))))),OR(NOT(ISERROR(FIND(LOWER($G$3),LOWER(X203)))),NOT(ISERROR(FIND(LOWER($G$3),LOWER(AG203)))),NOT(ISERROR(FIND(LOWER($G$3),LOWER(AX203))))))</f>
        <v>1</v>
      </c>
      <c r="U203" s="115" t="b">
        <f t="shared" ref="U203:U232" si="68">IF(COUNTA($E$3:$F$3)=0,OR($G$3="",S203,T203),AND(S203,T203))</f>
        <v>1</v>
      </c>
      <c r="V203" s="115"/>
      <c r="W203" s="117"/>
      <c r="X203" s="118"/>
      <c r="Y203" s="119"/>
      <c r="Z203" s="120"/>
      <c r="AA203" s="120"/>
      <c r="AB203" s="120"/>
      <c r="AC203" s="120"/>
      <c r="AD203" s="121"/>
      <c r="AE203" s="122"/>
      <c r="AF203" s="117"/>
      <c r="AG203" s="118"/>
      <c r="AH203" s="119"/>
      <c r="AI203" s="120"/>
      <c r="AJ203" s="120"/>
      <c r="AK203" s="120"/>
      <c r="AL203" s="123"/>
      <c r="AM203" s="123"/>
      <c r="AN203" s="123"/>
      <c r="AO203" s="123"/>
      <c r="AP203" s="124"/>
      <c r="AQ203" s="120"/>
      <c r="AR203" s="124"/>
      <c r="AS203" s="123"/>
      <c r="AT203" s="121"/>
      <c r="AU203" s="126"/>
      <c r="AV203" s="117"/>
      <c r="AW203" s="349"/>
      <c r="AX203" s="118"/>
      <c r="AY203" s="120"/>
      <c r="AZ203" s="120"/>
      <c r="BA203" s="120"/>
      <c r="BB203" s="120"/>
      <c r="BC203" s="123"/>
      <c r="BD203" s="120"/>
      <c r="BE203" s="121"/>
      <c r="BF203" s="126"/>
      <c r="BG203" s="297" t="str">
        <f t="shared" si="59"/>
        <v/>
      </c>
      <c r="BH203" s="298" t="str">
        <f t="shared" si="60"/>
        <v/>
      </c>
      <c r="BI203" s="127"/>
      <c r="BJ203" s="127"/>
      <c r="BK203" s="128"/>
      <c r="BL203" s="120" t="str">
        <f t="shared" si="61"/>
        <v/>
      </c>
      <c r="BM203" s="120" t="str">
        <f t="shared" si="62"/>
        <v/>
      </c>
      <c r="BN203" s="120" t="str">
        <f t="shared" si="63"/>
        <v/>
      </c>
      <c r="BO203" s="129" t="str">
        <f t="shared" si="65"/>
        <v>||||</v>
      </c>
      <c r="BP203" s="120" t="str">
        <f t="shared" si="64"/>
        <v>Not Started</v>
      </c>
      <c r="BQ203" s="129">
        <f>VLOOKUP(A203,'PR Matrix'!A:B,2,FALSE)</f>
        <v>0</v>
      </c>
    </row>
    <row r="204" spans="1:69" s="130" customFormat="1" hidden="1" x14ac:dyDescent="0.2">
      <c r="A204" s="111" t="s">
        <v>1776</v>
      </c>
      <c r="B204" s="96" t="s">
        <v>1675</v>
      </c>
      <c r="C204" s="96" t="s">
        <v>1675</v>
      </c>
      <c r="D204" s="76"/>
      <c r="E204" s="317"/>
      <c r="F204" s="341"/>
      <c r="G204" s="113" t="s">
        <v>1986</v>
      </c>
      <c r="H204" s="114" t="str">
        <f>IF(AND(D204="",VLOOKUP(A204,'PR Matrix'!A:B,2,FALSE)=""),"N","Y")</f>
        <v>N</v>
      </c>
      <c r="I204" s="115"/>
      <c r="J204" s="115"/>
      <c r="K204" s="114"/>
      <c r="L204" s="115"/>
      <c r="M204" s="93"/>
      <c r="N204" s="93"/>
      <c r="O204" s="93"/>
      <c r="P204" s="93"/>
      <c r="Q204" s="93"/>
      <c r="R204" s="116"/>
      <c r="S204" s="115" t="b">
        <f t="shared" si="66"/>
        <v>1</v>
      </c>
      <c r="T204" s="115" t="b">
        <f t="shared" si="67"/>
        <v>1</v>
      </c>
      <c r="U204" s="115" t="b">
        <f t="shared" si="68"/>
        <v>1</v>
      </c>
      <c r="V204" s="115"/>
      <c r="W204" s="117"/>
      <c r="X204" s="118"/>
      <c r="Y204" s="119">
        <v>2566</v>
      </c>
      <c r="Z204" s="120"/>
      <c r="AA204" s="120"/>
      <c r="AB204" s="120"/>
      <c r="AC204" s="120"/>
      <c r="AD204" s="121"/>
      <c r="AE204" s="122"/>
      <c r="AF204" s="117"/>
      <c r="AG204" s="118"/>
      <c r="AH204" s="119">
        <v>608</v>
      </c>
      <c r="AI204" s="120"/>
      <c r="AJ204" s="120"/>
      <c r="AK204" s="120"/>
      <c r="AL204" s="123"/>
      <c r="AM204" s="123"/>
      <c r="AN204" s="123"/>
      <c r="AO204" s="123"/>
      <c r="AP204" s="124"/>
      <c r="AQ204" s="120"/>
      <c r="AR204" s="124"/>
      <c r="AS204" s="123"/>
      <c r="AT204" s="121"/>
      <c r="AU204" s="126"/>
      <c r="AV204" s="117"/>
      <c r="AW204" s="349"/>
      <c r="AX204" s="118"/>
      <c r="AY204" s="120"/>
      <c r="AZ204" s="120"/>
      <c r="BA204" s="120"/>
      <c r="BB204" s="120"/>
      <c r="BC204" s="123"/>
      <c r="BD204" s="120"/>
      <c r="BE204" s="121"/>
      <c r="BF204" s="126"/>
      <c r="BG204" s="297" t="str">
        <f t="shared" si="59"/>
        <v/>
      </c>
      <c r="BH204" s="298" t="str">
        <f t="shared" si="60"/>
        <v/>
      </c>
      <c r="BI204" s="127"/>
      <c r="BJ204" s="127"/>
      <c r="BK204" s="128"/>
      <c r="BL204" s="120" t="str">
        <f t="shared" si="61"/>
        <v/>
      </c>
      <c r="BM204" s="120" t="str">
        <f t="shared" si="62"/>
        <v/>
      </c>
      <c r="BN204" s="120" t="str">
        <f t="shared" si="63"/>
        <v/>
      </c>
      <c r="BO204" s="129" t="str">
        <f t="shared" si="65"/>
        <v>||||</v>
      </c>
      <c r="BP204" s="120" t="str">
        <f t="shared" si="64"/>
        <v>Not Started</v>
      </c>
      <c r="BQ204" s="129">
        <f>VLOOKUP(A204,'PR Matrix'!A:B,2,FALSE)</f>
        <v>0</v>
      </c>
    </row>
    <row r="205" spans="1:69" s="130" customFormat="1" hidden="1" x14ac:dyDescent="0.2">
      <c r="A205" s="111" t="s">
        <v>1035</v>
      </c>
      <c r="B205" s="96" t="s">
        <v>1675</v>
      </c>
      <c r="C205" s="96" t="s">
        <v>1677</v>
      </c>
      <c r="D205" s="76"/>
      <c r="E205" s="312"/>
      <c r="F205" s="301"/>
      <c r="G205" s="113" t="s">
        <v>1986</v>
      </c>
      <c r="H205" s="114" t="str">
        <f>IF(AND(D205="",VLOOKUP(A205,'PR Matrix'!A:B,2,FALSE)=""),"N","Y")</f>
        <v>N</v>
      </c>
      <c r="I205" s="115"/>
      <c r="J205" s="115"/>
      <c r="K205" s="114"/>
      <c r="L205" s="115"/>
      <c r="M205" s="93"/>
      <c r="N205" s="93"/>
      <c r="O205" s="93"/>
      <c r="P205" s="93"/>
      <c r="Q205" s="93"/>
      <c r="R205" s="116"/>
      <c r="S205" s="115" t="b">
        <f t="shared" si="66"/>
        <v>1</v>
      </c>
      <c r="T205" s="115" t="b">
        <f t="shared" si="67"/>
        <v>1</v>
      </c>
      <c r="U205" s="115" t="b">
        <f t="shared" si="68"/>
        <v>1</v>
      </c>
      <c r="V205" s="115"/>
      <c r="W205" s="117"/>
      <c r="X205" s="118"/>
      <c r="Y205" s="119"/>
      <c r="Z205" s="120"/>
      <c r="AA205" s="120"/>
      <c r="AB205" s="120"/>
      <c r="AC205" s="120"/>
      <c r="AD205" s="121"/>
      <c r="AE205" s="122"/>
      <c r="AF205" s="117"/>
      <c r="AG205" s="118"/>
      <c r="AH205" s="119">
        <v>609</v>
      </c>
      <c r="AI205" s="120"/>
      <c r="AJ205" s="120"/>
      <c r="AK205" s="120"/>
      <c r="AL205" s="123"/>
      <c r="AM205" s="123"/>
      <c r="AN205" s="123"/>
      <c r="AO205" s="123"/>
      <c r="AP205" s="124"/>
      <c r="AQ205" s="120"/>
      <c r="AR205" s="124"/>
      <c r="AS205" s="123"/>
      <c r="AT205" s="121"/>
      <c r="AU205" s="126"/>
      <c r="AV205" s="117"/>
      <c r="AW205" s="349"/>
      <c r="AX205" s="118"/>
      <c r="AY205" s="120"/>
      <c r="AZ205" s="120"/>
      <c r="BA205" s="120"/>
      <c r="BB205" s="120"/>
      <c r="BC205" s="123"/>
      <c r="BD205" s="120"/>
      <c r="BE205" s="121"/>
      <c r="BF205" s="126"/>
      <c r="BG205" s="297" t="str">
        <f t="shared" si="59"/>
        <v/>
      </c>
      <c r="BH205" s="298" t="str">
        <f t="shared" si="60"/>
        <v/>
      </c>
      <c r="BI205" s="127"/>
      <c r="BJ205" s="127"/>
      <c r="BK205" s="128"/>
      <c r="BL205" s="120" t="str">
        <f t="shared" si="61"/>
        <v/>
      </c>
      <c r="BM205" s="120" t="str">
        <f t="shared" si="62"/>
        <v/>
      </c>
      <c r="BN205" s="120" t="str">
        <f t="shared" si="63"/>
        <v/>
      </c>
      <c r="BO205" s="129" t="str">
        <f t="shared" si="65"/>
        <v>||||</v>
      </c>
      <c r="BP205" s="120" t="str">
        <f t="shared" si="64"/>
        <v>Not Started</v>
      </c>
      <c r="BQ205" s="129">
        <f>VLOOKUP(A205,'PR Matrix'!A:B,2,FALSE)</f>
        <v>0</v>
      </c>
    </row>
    <row r="206" spans="1:69" s="130" customFormat="1" hidden="1" x14ac:dyDescent="0.2">
      <c r="A206" s="111" t="s">
        <v>1036</v>
      </c>
      <c r="B206" s="96" t="s">
        <v>1675</v>
      </c>
      <c r="C206" s="96" t="s">
        <v>1677</v>
      </c>
      <c r="D206" s="76"/>
      <c r="E206" s="307"/>
      <c r="F206" s="306"/>
      <c r="G206" s="113" t="s">
        <v>1986</v>
      </c>
      <c r="H206" s="114" t="str">
        <f>IF(AND(D206="",VLOOKUP(A206,'PR Matrix'!A:B,2,FALSE)=""),"N","Y")</f>
        <v>N</v>
      </c>
      <c r="I206" s="115"/>
      <c r="J206" s="115"/>
      <c r="K206" s="114"/>
      <c r="L206" s="115"/>
      <c r="M206" s="93"/>
      <c r="N206" s="93"/>
      <c r="O206" s="93"/>
      <c r="P206" s="93"/>
      <c r="Q206" s="93"/>
      <c r="R206" s="116"/>
      <c r="S206" s="115" t="b">
        <f t="shared" si="66"/>
        <v>1</v>
      </c>
      <c r="T206" s="115" t="b">
        <f t="shared" si="67"/>
        <v>1</v>
      </c>
      <c r="U206" s="115" t="b">
        <f t="shared" si="68"/>
        <v>1</v>
      </c>
      <c r="V206" s="115"/>
      <c r="W206" s="117"/>
      <c r="X206" s="118"/>
      <c r="Y206" s="119"/>
      <c r="Z206" s="120"/>
      <c r="AA206" s="120"/>
      <c r="AB206" s="120"/>
      <c r="AC206" s="120"/>
      <c r="AD206" s="121"/>
      <c r="AE206" s="122"/>
      <c r="AF206" s="117"/>
      <c r="AG206" s="118"/>
      <c r="AH206" s="119">
        <v>610</v>
      </c>
      <c r="AI206" s="120"/>
      <c r="AJ206" s="120"/>
      <c r="AK206" s="120"/>
      <c r="AL206" s="123"/>
      <c r="AM206" s="123"/>
      <c r="AN206" s="123"/>
      <c r="AO206" s="123"/>
      <c r="AP206" s="124"/>
      <c r="AQ206" s="120"/>
      <c r="AR206" s="124"/>
      <c r="AS206" s="123"/>
      <c r="AT206" s="121"/>
      <c r="AU206" s="126"/>
      <c r="AV206" s="117"/>
      <c r="AW206" s="349"/>
      <c r="AX206" s="118"/>
      <c r="AY206" s="120"/>
      <c r="AZ206" s="120"/>
      <c r="BA206" s="120"/>
      <c r="BB206" s="120"/>
      <c r="BC206" s="123"/>
      <c r="BD206" s="120"/>
      <c r="BE206" s="121"/>
      <c r="BF206" s="126"/>
      <c r="BG206" s="297" t="str">
        <f t="shared" si="59"/>
        <v/>
      </c>
      <c r="BH206" s="298" t="str">
        <f t="shared" si="60"/>
        <v/>
      </c>
      <c r="BI206" s="127"/>
      <c r="BJ206" s="127"/>
      <c r="BK206" s="128"/>
      <c r="BL206" s="120" t="str">
        <f t="shared" si="61"/>
        <v/>
      </c>
      <c r="BM206" s="120" t="str">
        <f t="shared" si="62"/>
        <v/>
      </c>
      <c r="BN206" s="120" t="str">
        <f t="shared" si="63"/>
        <v/>
      </c>
      <c r="BO206" s="129" t="str">
        <f t="shared" si="65"/>
        <v>||||</v>
      </c>
      <c r="BP206" s="120" t="str">
        <f t="shared" si="64"/>
        <v>Not Started</v>
      </c>
      <c r="BQ206" s="129">
        <f>VLOOKUP(A206,'PR Matrix'!A:B,2,FALSE)</f>
        <v>0</v>
      </c>
    </row>
    <row r="207" spans="1:69" s="130" customFormat="1" hidden="1" x14ac:dyDescent="0.2">
      <c r="A207" s="111" t="s">
        <v>1037</v>
      </c>
      <c r="B207" s="96" t="s">
        <v>1675</v>
      </c>
      <c r="C207" s="96" t="s">
        <v>1677</v>
      </c>
      <c r="D207" s="76"/>
      <c r="E207" s="301"/>
      <c r="F207" s="306"/>
      <c r="G207" s="113" t="s">
        <v>1986</v>
      </c>
      <c r="H207" s="114" t="str">
        <f>IF(AND(D207="",VLOOKUP(A207,'PR Matrix'!A:B,2,FALSE)=""),"N","Y")</f>
        <v>N</v>
      </c>
      <c r="I207" s="115"/>
      <c r="J207" s="115"/>
      <c r="K207" s="114"/>
      <c r="L207" s="115"/>
      <c r="M207" s="93"/>
      <c r="N207" s="93"/>
      <c r="O207" s="93"/>
      <c r="P207" s="93"/>
      <c r="Q207" s="93"/>
      <c r="R207" s="116"/>
      <c r="S207" s="115" t="b">
        <f t="shared" si="66"/>
        <v>1</v>
      </c>
      <c r="T207" s="115" t="b">
        <f t="shared" si="67"/>
        <v>1</v>
      </c>
      <c r="U207" s="115" t="b">
        <f t="shared" si="68"/>
        <v>1</v>
      </c>
      <c r="V207" s="115"/>
      <c r="W207" s="117"/>
      <c r="X207" s="118"/>
      <c r="Y207" s="119"/>
      <c r="Z207" s="120"/>
      <c r="AA207" s="120"/>
      <c r="AB207" s="120"/>
      <c r="AC207" s="120"/>
      <c r="AD207" s="121"/>
      <c r="AE207" s="122"/>
      <c r="AF207" s="117"/>
      <c r="AG207" s="118"/>
      <c r="AH207" s="119">
        <v>611</v>
      </c>
      <c r="AI207" s="120"/>
      <c r="AJ207" s="120"/>
      <c r="AK207" s="120"/>
      <c r="AL207" s="123"/>
      <c r="AM207" s="123"/>
      <c r="AN207" s="123"/>
      <c r="AO207" s="123"/>
      <c r="AP207" s="124"/>
      <c r="AQ207" s="120"/>
      <c r="AR207" s="124"/>
      <c r="AS207" s="123"/>
      <c r="AT207" s="121"/>
      <c r="AU207" s="126"/>
      <c r="AV207" s="117"/>
      <c r="AW207" s="349"/>
      <c r="AX207" s="118"/>
      <c r="AY207" s="120"/>
      <c r="AZ207" s="120"/>
      <c r="BA207" s="120"/>
      <c r="BB207" s="120"/>
      <c r="BC207" s="123"/>
      <c r="BD207" s="120"/>
      <c r="BE207" s="121"/>
      <c r="BF207" s="126"/>
      <c r="BG207" s="297" t="str">
        <f t="shared" si="59"/>
        <v/>
      </c>
      <c r="BH207" s="298" t="str">
        <f t="shared" si="60"/>
        <v/>
      </c>
      <c r="BI207" s="127"/>
      <c r="BJ207" s="127"/>
      <c r="BK207" s="128"/>
      <c r="BL207" s="120" t="str">
        <f t="shared" si="61"/>
        <v/>
      </c>
      <c r="BM207" s="120" t="str">
        <f t="shared" si="62"/>
        <v/>
      </c>
      <c r="BN207" s="120" t="str">
        <f t="shared" si="63"/>
        <v/>
      </c>
      <c r="BO207" s="129" t="str">
        <f t="shared" si="65"/>
        <v>||||</v>
      </c>
      <c r="BP207" s="120" t="str">
        <f t="shared" si="64"/>
        <v>Not Started</v>
      </c>
      <c r="BQ207" s="129">
        <f>VLOOKUP(A207,'PR Matrix'!A:B,2,FALSE)</f>
        <v>0</v>
      </c>
    </row>
    <row r="208" spans="1:69" s="130" customFormat="1" hidden="1" x14ac:dyDescent="0.2">
      <c r="A208" s="111" t="s">
        <v>1777</v>
      </c>
      <c r="B208" s="96" t="s">
        <v>1675</v>
      </c>
      <c r="C208" s="96" t="s">
        <v>1677</v>
      </c>
      <c r="D208" s="76"/>
      <c r="E208" s="301"/>
      <c r="F208" s="306"/>
      <c r="G208" s="113" t="s">
        <v>1986</v>
      </c>
      <c r="H208" s="114" t="str">
        <f>IF(AND(D208="",VLOOKUP(A208,'PR Matrix'!A:B,2,FALSE)=""),"N","Y")</f>
        <v>N</v>
      </c>
      <c r="I208" s="115"/>
      <c r="J208" s="115"/>
      <c r="K208" s="114"/>
      <c r="L208" s="115"/>
      <c r="M208" s="93"/>
      <c r="N208" s="93"/>
      <c r="O208" s="93"/>
      <c r="P208" s="93"/>
      <c r="Q208" s="93"/>
      <c r="R208" s="116"/>
      <c r="S208" s="115" t="b">
        <f t="shared" si="66"/>
        <v>1</v>
      </c>
      <c r="T208" s="115" t="b">
        <f t="shared" si="67"/>
        <v>1</v>
      </c>
      <c r="U208" s="115" t="b">
        <f t="shared" si="68"/>
        <v>1</v>
      </c>
      <c r="V208" s="115"/>
      <c r="W208" s="117"/>
      <c r="X208" s="118"/>
      <c r="Y208" s="119"/>
      <c r="Z208" s="120"/>
      <c r="AA208" s="120"/>
      <c r="AB208" s="120"/>
      <c r="AC208" s="120"/>
      <c r="AD208" s="121"/>
      <c r="AE208" s="122"/>
      <c r="AF208" s="117"/>
      <c r="AG208" s="118"/>
      <c r="AH208" s="119">
        <v>674</v>
      </c>
      <c r="AI208" s="120"/>
      <c r="AJ208" s="120"/>
      <c r="AK208" s="120"/>
      <c r="AL208" s="123"/>
      <c r="AM208" s="123"/>
      <c r="AN208" s="123"/>
      <c r="AO208" s="123"/>
      <c r="AP208" s="124"/>
      <c r="AQ208" s="120"/>
      <c r="AR208" s="124"/>
      <c r="AS208" s="123"/>
      <c r="AT208" s="121"/>
      <c r="AU208" s="126"/>
      <c r="AV208" s="117"/>
      <c r="AW208" s="349"/>
      <c r="AX208" s="118"/>
      <c r="AY208" s="120"/>
      <c r="AZ208" s="120"/>
      <c r="BA208" s="120"/>
      <c r="BB208" s="120"/>
      <c r="BC208" s="123"/>
      <c r="BD208" s="120"/>
      <c r="BE208" s="121"/>
      <c r="BF208" s="126"/>
      <c r="BG208" s="297" t="str">
        <f t="shared" si="59"/>
        <v/>
      </c>
      <c r="BH208" s="298" t="str">
        <f t="shared" si="60"/>
        <v/>
      </c>
      <c r="BI208" s="127"/>
      <c r="BJ208" s="127"/>
      <c r="BK208" s="128"/>
      <c r="BL208" s="120" t="str">
        <f t="shared" si="61"/>
        <v/>
      </c>
      <c r="BM208" s="120" t="str">
        <f t="shared" si="62"/>
        <v/>
      </c>
      <c r="BN208" s="120" t="str">
        <f t="shared" si="63"/>
        <v/>
      </c>
      <c r="BO208" s="129" t="str">
        <f t="shared" si="65"/>
        <v>||||</v>
      </c>
      <c r="BP208" s="120" t="str">
        <f t="shared" si="64"/>
        <v>Not Started</v>
      </c>
      <c r="BQ208" s="129">
        <f>VLOOKUP(A208,'PR Matrix'!A:B,2,FALSE)</f>
        <v>0</v>
      </c>
    </row>
    <row r="209" spans="1:75" s="130" customFormat="1" x14ac:dyDescent="0.2">
      <c r="A209" s="111" t="s">
        <v>1778</v>
      </c>
      <c r="B209" s="96" t="s">
        <v>1675</v>
      </c>
      <c r="C209" s="96" t="s">
        <v>1677</v>
      </c>
      <c r="D209" s="76"/>
      <c r="E209" s="341"/>
      <c r="F209" s="446">
        <v>6217</v>
      </c>
      <c r="G209" s="447" t="s">
        <v>1986</v>
      </c>
      <c r="H209" s="448" t="str">
        <f>IF(AND(D209="",VLOOKUP(A209,'PR Matrix'!A:B,2,FALSE)=""),"N","Y")</f>
        <v>Y</v>
      </c>
      <c r="I209" s="394"/>
      <c r="J209" s="394"/>
      <c r="K209" s="393"/>
      <c r="L209" s="394"/>
      <c r="M209" s="395"/>
      <c r="N209" s="395" t="s">
        <v>1677</v>
      </c>
      <c r="O209" s="395" t="s">
        <v>1677</v>
      </c>
      <c r="P209" s="395" t="s">
        <v>1677</v>
      </c>
      <c r="Q209" s="449"/>
      <c r="R209" s="450"/>
      <c r="S209" s="115" t="b">
        <f t="shared" si="66"/>
        <v>1</v>
      </c>
      <c r="T209" s="115" t="b">
        <f t="shared" si="67"/>
        <v>1</v>
      </c>
      <c r="U209" s="115" t="b">
        <f t="shared" si="68"/>
        <v>1</v>
      </c>
      <c r="V209" s="451">
        <v>1</v>
      </c>
      <c r="W209" s="452"/>
      <c r="X209" s="453"/>
      <c r="Y209" s="454">
        <v>2583</v>
      </c>
      <c r="Z209" s="455"/>
      <c r="AA209" s="455"/>
      <c r="AB209" s="455"/>
      <c r="AC209" s="455"/>
      <c r="AD209" s="456"/>
      <c r="AE209" s="457"/>
      <c r="AF209" s="452" t="s">
        <v>2298</v>
      </c>
      <c r="AG209" s="453" t="s">
        <v>2190</v>
      </c>
      <c r="AH209" s="454">
        <v>1662</v>
      </c>
      <c r="AI209" s="455">
        <v>100</v>
      </c>
      <c r="AJ209" s="455">
        <v>100</v>
      </c>
      <c r="AK209" s="455">
        <v>100</v>
      </c>
      <c r="AL209" s="458"/>
      <c r="AM209" s="458" t="s">
        <v>1677</v>
      </c>
      <c r="AN209" s="458"/>
      <c r="AO209" s="458" t="s">
        <v>1677</v>
      </c>
      <c r="AP209" s="459">
        <v>100</v>
      </c>
      <c r="AQ209" s="455">
        <v>100</v>
      </c>
      <c r="AR209" s="459">
        <v>100</v>
      </c>
      <c r="AS209" s="458" t="s">
        <v>1677</v>
      </c>
      <c r="AT209" s="456" t="s">
        <v>1677</v>
      </c>
      <c r="AU209" s="461"/>
      <c r="AV209" s="452" t="s">
        <v>2298</v>
      </c>
      <c r="AW209" s="465"/>
      <c r="AX209" s="398" t="s">
        <v>2190</v>
      </c>
      <c r="AY209" s="455">
        <v>100</v>
      </c>
      <c r="AZ209" s="455"/>
      <c r="BA209" s="455">
        <v>100</v>
      </c>
      <c r="BB209" s="455">
        <v>100</v>
      </c>
      <c r="BC209" s="458" t="s">
        <v>1677</v>
      </c>
      <c r="BD209" s="455">
        <v>100</v>
      </c>
      <c r="BE209" s="456" t="s">
        <v>1677</v>
      </c>
      <c r="BF209" s="461"/>
      <c r="BG209" s="496" t="str">
        <f t="shared" si="59"/>
        <v>AT</v>
      </c>
      <c r="BH209" s="497" t="str">
        <f t="shared" si="60"/>
        <v>SP</v>
      </c>
      <c r="BI209" s="428"/>
      <c r="BJ209" s="428"/>
      <c r="BK209" s="500" t="s">
        <v>2380</v>
      </c>
      <c r="BL209" s="455" t="str">
        <f t="shared" si="61"/>
        <v/>
      </c>
      <c r="BM209" s="455" t="str">
        <f t="shared" si="62"/>
        <v>Team Lead</v>
      </c>
      <c r="BN209" s="455" t="str">
        <f t="shared" si="63"/>
        <v>Team Lead</v>
      </c>
      <c r="BO209" s="499" t="str">
        <f t="shared" si="65"/>
        <v>||Team Lead|Team Lead|</v>
      </c>
      <c r="BP209" s="120" t="str">
        <f t="shared" si="64"/>
        <v>Dev</v>
      </c>
      <c r="BQ209" s="129">
        <f>VLOOKUP(A209,'PR Matrix'!A:B,2,FALSE)</f>
        <v>6217</v>
      </c>
      <c r="BV209" s="130" t="s">
        <v>2228</v>
      </c>
      <c r="BW209" s="130" t="s">
        <v>2395</v>
      </c>
    </row>
    <row r="210" spans="1:75" s="130" customFormat="1" hidden="1" x14ac:dyDescent="0.2">
      <c r="A210" s="111" t="s">
        <v>1779</v>
      </c>
      <c r="B210" s="96" t="s">
        <v>1675</v>
      </c>
      <c r="C210" s="96" t="s">
        <v>1677</v>
      </c>
      <c r="D210" s="76"/>
      <c r="E210" s="306"/>
      <c r="F210" s="306"/>
      <c r="G210" s="113" t="s">
        <v>1986</v>
      </c>
      <c r="H210" s="114" t="str">
        <f>IF(AND(D210="",VLOOKUP(A210,'PR Matrix'!A:B,2,FALSE)=""),"N","Y")</f>
        <v>N</v>
      </c>
      <c r="I210" s="115"/>
      <c r="J210" s="115"/>
      <c r="K210" s="114"/>
      <c r="L210" s="115"/>
      <c r="M210" s="93"/>
      <c r="N210" s="93"/>
      <c r="O210" s="93"/>
      <c r="P210" s="93"/>
      <c r="Q210" s="93"/>
      <c r="R210" s="116"/>
      <c r="S210" s="115" t="b">
        <f t="shared" si="66"/>
        <v>1</v>
      </c>
      <c r="T210" s="115" t="b">
        <f t="shared" si="67"/>
        <v>1</v>
      </c>
      <c r="U210" s="115" t="b">
        <f t="shared" si="68"/>
        <v>1</v>
      </c>
      <c r="V210" s="115"/>
      <c r="W210" s="117"/>
      <c r="X210" s="118"/>
      <c r="Y210" s="119"/>
      <c r="Z210" s="120"/>
      <c r="AA210" s="120"/>
      <c r="AB210" s="120"/>
      <c r="AC210" s="120"/>
      <c r="AD210" s="121"/>
      <c r="AE210" s="122"/>
      <c r="AF210" s="117"/>
      <c r="AG210" s="118"/>
      <c r="AH210" s="119">
        <v>675</v>
      </c>
      <c r="AI210" s="120"/>
      <c r="AJ210" s="120"/>
      <c r="AK210" s="120"/>
      <c r="AL210" s="123"/>
      <c r="AM210" s="123"/>
      <c r="AN210" s="123"/>
      <c r="AO210" s="123"/>
      <c r="AP210" s="124"/>
      <c r="AQ210" s="120"/>
      <c r="AR210" s="124"/>
      <c r="AS210" s="123"/>
      <c r="AT210" s="121"/>
      <c r="AU210" s="126"/>
      <c r="AV210" s="117"/>
      <c r="AW210" s="349"/>
      <c r="AX210" s="118"/>
      <c r="AY210" s="120"/>
      <c r="AZ210" s="120"/>
      <c r="BA210" s="120"/>
      <c r="BB210" s="120"/>
      <c r="BC210" s="123"/>
      <c r="BD210" s="120"/>
      <c r="BE210" s="121"/>
      <c r="BF210" s="126"/>
      <c r="BG210" s="297" t="str">
        <f t="shared" si="59"/>
        <v/>
      </c>
      <c r="BH210" s="298" t="str">
        <f t="shared" si="60"/>
        <v/>
      </c>
      <c r="BI210" s="127"/>
      <c r="BJ210" s="127"/>
      <c r="BK210" s="128"/>
      <c r="BL210" s="120" t="str">
        <f t="shared" si="61"/>
        <v/>
      </c>
      <c r="BM210" s="120" t="str">
        <f t="shared" si="62"/>
        <v/>
      </c>
      <c r="BN210" s="120" t="str">
        <f t="shared" si="63"/>
        <v/>
      </c>
      <c r="BO210" s="129" t="str">
        <f t="shared" si="65"/>
        <v>||||</v>
      </c>
      <c r="BP210" s="120" t="str">
        <f t="shared" si="64"/>
        <v>Not Started</v>
      </c>
      <c r="BQ210" s="129">
        <f>VLOOKUP(A210,'PR Matrix'!A:B,2,FALSE)</f>
        <v>0</v>
      </c>
    </row>
    <row r="211" spans="1:75" s="130" customFormat="1" hidden="1" x14ac:dyDescent="0.2">
      <c r="A211" s="111" t="s">
        <v>1388</v>
      </c>
      <c r="B211" s="108" t="s">
        <v>1675</v>
      </c>
      <c r="C211" s="96" t="s">
        <v>1675</v>
      </c>
      <c r="D211" s="76"/>
      <c r="E211" s="311"/>
      <c r="F211" s="306"/>
      <c r="G211" s="113" t="s">
        <v>1986</v>
      </c>
      <c r="H211" s="114" t="str">
        <f>IF(AND(D211="",VLOOKUP(A211,'PR Matrix'!A:B,2,FALSE)=""),"N","Y")</f>
        <v>N</v>
      </c>
      <c r="I211" s="115"/>
      <c r="J211" s="115"/>
      <c r="K211" s="114"/>
      <c r="L211" s="115"/>
      <c r="M211" s="93"/>
      <c r="N211" s="93"/>
      <c r="O211" s="93"/>
      <c r="P211" s="93"/>
      <c r="Q211" s="93"/>
      <c r="R211" s="116"/>
      <c r="S211" s="115" t="b">
        <f t="shared" si="66"/>
        <v>1</v>
      </c>
      <c r="T211" s="115" t="b">
        <f t="shared" si="67"/>
        <v>1</v>
      </c>
      <c r="U211" s="115" t="b">
        <f t="shared" si="68"/>
        <v>1</v>
      </c>
      <c r="V211" s="115"/>
      <c r="W211" s="117"/>
      <c r="X211" s="118"/>
      <c r="Y211" s="119">
        <v>3029</v>
      </c>
      <c r="Z211" s="120"/>
      <c r="AA211" s="120"/>
      <c r="AB211" s="120"/>
      <c r="AC211" s="120"/>
      <c r="AD211" s="121"/>
      <c r="AE211" s="122"/>
      <c r="AF211" s="117"/>
      <c r="AG211" s="118"/>
      <c r="AH211" s="119">
        <v>612</v>
      </c>
      <c r="AI211" s="120"/>
      <c r="AJ211" s="120"/>
      <c r="AK211" s="120"/>
      <c r="AL211" s="123"/>
      <c r="AM211" s="123"/>
      <c r="AN211" s="123"/>
      <c r="AO211" s="123"/>
      <c r="AP211" s="120"/>
      <c r="AQ211" s="120"/>
      <c r="AR211" s="124"/>
      <c r="AS211" s="123"/>
      <c r="AT211" s="121"/>
      <c r="AU211" s="126"/>
      <c r="AV211" s="117"/>
      <c r="AW211" s="349"/>
      <c r="AX211" s="118"/>
      <c r="AY211" s="120"/>
      <c r="AZ211" s="120"/>
      <c r="BA211" s="120"/>
      <c r="BB211" s="120"/>
      <c r="BC211" s="123"/>
      <c r="BD211" s="120"/>
      <c r="BE211" s="121"/>
      <c r="BF211" s="126"/>
      <c r="BG211" s="297" t="str">
        <f t="shared" si="59"/>
        <v/>
      </c>
      <c r="BH211" s="298" t="str">
        <f t="shared" si="60"/>
        <v/>
      </c>
      <c r="BI211" s="127" t="s">
        <v>1678</v>
      </c>
      <c r="BJ211" s="127"/>
      <c r="BK211" s="128" t="s">
        <v>1986</v>
      </c>
      <c r="BL211" s="120" t="str">
        <f t="shared" si="61"/>
        <v/>
      </c>
      <c r="BM211" s="120" t="str">
        <f t="shared" si="62"/>
        <v/>
      </c>
      <c r="BN211" s="120" t="str">
        <f t="shared" si="63"/>
        <v/>
      </c>
      <c r="BO211" s="129" t="str">
        <f t="shared" si="65"/>
        <v>||||</v>
      </c>
      <c r="BP211" s="120" t="str">
        <f t="shared" si="64"/>
        <v>Not Started</v>
      </c>
      <c r="BQ211" s="129">
        <f>VLOOKUP(A211,'PR Matrix'!A:B,2,FALSE)</f>
        <v>0</v>
      </c>
    </row>
    <row r="212" spans="1:75" s="130" customFormat="1" hidden="1" x14ac:dyDescent="0.2">
      <c r="A212" s="111" t="s">
        <v>243</v>
      </c>
      <c r="B212" s="96" t="s">
        <v>1675</v>
      </c>
      <c r="C212" s="96" t="s">
        <v>1677</v>
      </c>
      <c r="D212" s="76"/>
      <c r="E212" s="312"/>
      <c r="F212" s="301"/>
      <c r="G212" s="113" t="s">
        <v>1986</v>
      </c>
      <c r="H212" s="114" t="str">
        <f>IF(AND(D212="",VLOOKUP(A212,'PR Matrix'!A:B,2,FALSE)=""),"N","Y")</f>
        <v>N</v>
      </c>
      <c r="I212" s="115"/>
      <c r="J212" s="115"/>
      <c r="K212" s="114"/>
      <c r="L212" s="115"/>
      <c r="M212" s="93"/>
      <c r="N212" s="93"/>
      <c r="O212" s="93"/>
      <c r="P212" s="93"/>
      <c r="Q212" s="93"/>
      <c r="R212" s="116"/>
      <c r="S212" s="115" t="b">
        <f t="shared" si="66"/>
        <v>1</v>
      </c>
      <c r="T212" s="115" t="b">
        <f t="shared" si="67"/>
        <v>1</v>
      </c>
      <c r="U212" s="115" t="b">
        <f t="shared" si="68"/>
        <v>1</v>
      </c>
      <c r="V212" s="115"/>
      <c r="W212" s="117"/>
      <c r="X212" s="118"/>
      <c r="Y212" s="119">
        <v>2478</v>
      </c>
      <c r="Z212" s="120"/>
      <c r="AA212" s="120"/>
      <c r="AB212" s="120"/>
      <c r="AC212" s="120"/>
      <c r="AD212" s="121"/>
      <c r="AE212" s="122"/>
      <c r="AF212" s="117"/>
      <c r="AG212" s="118"/>
      <c r="AH212" s="119">
        <v>613</v>
      </c>
      <c r="AI212" s="120"/>
      <c r="AJ212" s="120"/>
      <c r="AK212" s="120"/>
      <c r="AL212" s="123"/>
      <c r="AM212" s="123"/>
      <c r="AN212" s="123"/>
      <c r="AO212" s="123"/>
      <c r="AP212" s="124"/>
      <c r="AQ212" s="120"/>
      <c r="AR212" s="124"/>
      <c r="AS212" s="123"/>
      <c r="AT212" s="121"/>
      <c r="AU212" s="126"/>
      <c r="AV212" s="117"/>
      <c r="AW212" s="349"/>
      <c r="AX212" s="118"/>
      <c r="AY212" s="120"/>
      <c r="AZ212" s="120"/>
      <c r="BA212" s="120"/>
      <c r="BB212" s="120"/>
      <c r="BC212" s="123"/>
      <c r="BD212" s="120"/>
      <c r="BE212" s="121"/>
      <c r="BF212" s="126"/>
      <c r="BG212" s="297" t="str">
        <f t="shared" si="59"/>
        <v/>
      </c>
      <c r="BH212" s="298" t="str">
        <f t="shared" si="60"/>
        <v/>
      </c>
      <c r="BI212" s="127"/>
      <c r="BJ212" s="127"/>
      <c r="BK212" s="128"/>
      <c r="BL212" s="120" t="str">
        <f t="shared" si="61"/>
        <v/>
      </c>
      <c r="BM212" s="120" t="str">
        <f t="shared" si="62"/>
        <v/>
      </c>
      <c r="BN212" s="120" t="str">
        <f t="shared" si="63"/>
        <v/>
      </c>
      <c r="BO212" s="129" t="str">
        <f t="shared" si="65"/>
        <v>||||</v>
      </c>
      <c r="BP212" s="120" t="str">
        <f t="shared" si="64"/>
        <v>Not Started</v>
      </c>
      <c r="BQ212" s="129">
        <f>VLOOKUP(A212,'PR Matrix'!A:B,2,FALSE)</f>
        <v>0</v>
      </c>
    </row>
    <row r="213" spans="1:75" s="130" customFormat="1" hidden="1" x14ac:dyDescent="0.2">
      <c r="A213" s="111" t="s">
        <v>1410</v>
      </c>
      <c r="B213" s="96" t="s">
        <v>1675</v>
      </c>
      <c r="C213" s="96" t="s">
        <v>1677</v>
      </c>
      <c r="D213" s="76"/>
      <c r="E213" s="306"/>
      <c r="F213" s="306"/>
      <c r="G213" s="113" t="s">
        <v>1986</v>
      </c>
      <c r="H213" s="114" t="str">
        <f>IF(AND(D213="",VLOOKUP(A213,'PR Matrix'!A:B,2,FALSE)=""),"N","Y")</f>
        <v>N</v>
      </c>
      <c r="I213" s="115"/>
      <c r="J213" s="115"/>
      <c r="K213" s="114"/>
      <c r="L213" s="115"/>
      <c r="M213" s="93"/>
      <c r="N213" s="93"/>
      <c r="O213" s="93"/>
      <c r="P213" s="93"/>
      <c r="Q213" s="93"/>
      <c r="R213" s="116"/>
      <c r="S213" s="115" t="b">
        <f t="shared" si="66"/>
        <v>1</v>
      </c>
      <c r="T213" s="115" t="b">
        <f t="shared" si="67"/>
        <v>1</v>
      </c>
      <c r="U213" s="115" t="b">
        <f t="shared" si="68"/>
        <v>1</v>
      </c>
      <c r="V213" s="115"/>
      <c r="W213" s="117"/>
      <c r="X213" s="118"/>
      <c r="Y213" s="119"/>
      <c r="Z213" s="120"/>
      <c r="AA213" s="120"/>
      <c r="AB213" s="120"/>
      <c r="AC213" s="120"/>
      <c r="AD213" s="121"/>
      <c r="AE213" s="122"/>
      <c r="AF213" s="117"/>
      <c r="AG213" s="118"/>
      <c r="AH213" s="119">
        <v>803</v>
      </c>
      <c r="AI213" s="120"/>
      <c r="AJ213" s="120"/>
      <c r="AK213" s="120"/>
      <c r="AL213" s="123"/>
      <c r="AM213" s="123"/>
      <c r="AN213" s="123"/>
      <c r="AO213" s="123"/>
      <c r="AP213" s="124"/>
      <c r="AQ213" s="120"/>
      <c r="AR213" s="124"/>
      <c r="AS213" s="123"/>
      <c r="AT213" s="121"/>
      <c r="AU213" s="126"/>
      <c r="AV213" s="117"/>
      <c r="AW213" s="349"/>
      <c r="AX213" s="118"/>
      <c r="AY213" s="120"/>
      <c r="AZ213" s="120"/>
      <c r="BA213" s="120"/>
      <c r="BB213" s="120"/>
      <c r="BC213" s="123"/>
      <c r="BD213" s="120"/>
      <c r="BE213" s="121"/>
      <c r="BF213" s="126"/>
      <c r="BG213" s="297" t="str">
        <f t="shared" si="59"/>
        <v/>
      </c>
      <c r="BH213" s="298" t="str">
        <f t="shared" si="60"/>
        <v/>
      </c>
      <c r="BI213" s="127"/>
      <c r="BJ213" s="127"/>
      <c r="BK213" s="128"/>
      <c r="BL213" s="120" t="str">
        <f t="shared" si="61"/>
        <v/>
      </c>
      <c r="BM213" s="120" t="str">
        <f t="shared" si="62"/>
        <v/>
      </c>
      <c r="BN213" s="120" t="str">
        <f t="shared" si="63"/>
        <v/>
      </c>
      <c r="BO213" s="129" t="str">
        <f t="shared" si="65"/>
        <v>||||</v>
      </c>
      <c r="BP213" s="120" t="str">
        <f t="shared" si="64"/>
        <v>Not Started</v>
      </c>
      <c r="BQ213" s="129">
        <f>VLOOKUP(A213,'PR Matrix'!A:B,2,FALSE)</f>
        <v>0</v>
      </c>
    </row>
    <row r="214" spans="1:75" s="130" customFormat="1" hidden="1" x14ac:dyDescent="0.2">
      <c r="A214" s="111" t="s">
        <v>1780</v>
      </c>
      <c r="B214" s="96" t="s">
        <v>1675</v>
      </c>
      <c r="C214" s="96" t="s">
        <v>1677</v>
      </c>
      <c r="D214" s="76"/>
      <c r="E214" s="312"/>
      <c r="F214" s="306"/>
      <c r="G214" s="113" t="s">
        <v>1986</v>
      </c>
      <c r="H214" s="114" t="str">
        <f>IF(AND(D214="",VLOOKUP(A214,'PR Matrix'!A:B,2,FALSE)=""),"N","Y")</f>
        <v>N</v>
      </c>
      <c r="I214" s="115"/>
      <c r="J214" s="115"/>
      <c r="K214" s="114"/>
      <c r="L214" s="115"/>
      <c r="M214" s="93"/>
      <c r="N214" s="93"/>
      <c r="O214" s="93"/>
      <c r="P214" s="93"/>
      <c r="Q214" s="93"/>
      <c r="R214" s="116"/>
      <c r="S214" s="115" t="b">
        <f t="shared" si="66"/>
        <v>1</v>
      </c>
      <c r="T214" s="115" t="b">
        <f t="shared" si="67"/>
        <v>1</v>
      </c>
      <c r="U214" s="115" t="b">
        <f t="shared" si="68"/>
        <v>1</v>
      </c>
      <c r="V214" s="115"/>
      <c r="W214" s="117"/>
      <c r="X214" s="118"/>
      <c r="Y214" s="119">
        <v>2352</v>
      </c>
      <c r="Z214" s="120"/>
      <c r="AA214" s="120"/>
      <c r="AB214" s="120"/>
      <c r="AC214" s="120"/>
      <c r="AD214" s="121"/>
      <c r="AE214" s="122"/>
      <c r="AF214" s="117"/>
      <c r="AG214" s="118"/>
      <c r="AH214" s="119">
        <v>677</v>
      </c>
      <c r="AI214" s="120"/>
      <c r="AJ214" s="120"/>
      <c r="AK214" s="120"/>
      <c r="AL214" s="123"/>
      <c r="AM214" s="123"/>
      <c r="AN214" s="123"/>
      <c r="AO214" s="123"/>
      <c r="AP214" s="124"/>
      <c r="AQ214" s="120"/>
      <c r="AR214" s="124"/>
      <c r="AS214" s="123"/>
      <c r="AT214" s="121"/>
      <c r="AU214" s="126"/>
      <c r="AV214" s="117"/>
      <c r="AW214" s="349"/>
      <c r="AX214" s="118"/>
      <c r="AY214" s="120"/>
      <c r="AZ214" s="120"/>
      <c r="BA214" s="120"/>
      <c r="BB214" s="120"/>
      <c r="BC214" s="123"/>
      <c r="BD214" s="120"/>
      <c r="BE214" s="121"/>
      <c r="BF214" s="126"/>
      <c r="BG214" s="297" t="str">
        <f t="shared" si="59"/>
        <v/>
      </c>
      <c r="BH214" s="298" t="str">
        <f t="shared" si="60"/>
        <v/>
      </c>
      <c r="BI214" s="127"/>
      <c r="BJ214" s="127"/>
      <c r="BK214" s="128"/>
      <c r="BL214" s="120" t="str">
        <f t="shared" si="61"/>
        <v/>
      </c>
      <c r="BM214" s="120" t="str">
        <f t="shared" si="62"/>
        <v/>
      </c>
      <c r="BN214" s="120" t="str">
        <f t="shared" si="63"/>
        <v/>
      </c>
      <c r="BO214" s="129" t="str">
        <f t="shared" si="65"/>
        <v>||||</v>
      </c>
      <c r="BP214" s="120" t="str">
        <f t="shared" si="64"/>
        <v>Not Started</v>
      </c>
      <c r="BQ214" s="129">
        <f>VLOOKUP(A214,'PR Matrix'!A:B,2,FALSE)</f>
        <v>0</v>
      </c>
    </row>
    <row r="215" spans="1:75" s="130" customFormat="1" hidden="1" x14ac:dyDescent="0.2">
      <c r="A215" s="111" t="s">
        <v>849</v>
      </c>
      <c r="B215" s="96" t="s">
        <v>1675</v>
      </c>
      <c r="C215" s="96" t="s">
        <v>1675</v>
      </c>
      <c r="D215" s="76"/>
      <c r="E215" s="319"/>
      <c r="F215" s="306"/>
      <c r="G215" s="113" t="s">
        <v>1986</v>
      </c>
      <c r="H215" s="114" t="str">
        <f>IF(AND(D215="",VLOOKUP(A215,'PR Matrix'!A:B,2,FALSE)=""),"N","Y")</f>
        <v>N</v>
      </c>
      <c r="I215" s="115"/>
      <c r="J215" s="115"/>
      <c r="K215" s="114"/>
      <c r="L215" s="115"/>
      <c r="M215" s="93"/>
      <c r="N215" s="93"/>
      <c r="O215" s="93"/>
      <c r="P215" s="93"/>
      <c r="Q215" s="93"/>
      <c r="R215" s="116"/>
      <c r="S215" s="115" t="b">
        <f t="shared" si="66"/>
        <v>1</v>
      </c>
      <c r="T215" s="115" t="b">
        <f t="shared" si="67"/>
        <v>1</v>
      </c>
      <c r="U215" s="115" t="b">
        <f t="shared" si="68"/>
        <v>1</v>
      </c>
      <c r="V215" s="115"/>
      <c r="W215" s="117"/>
      <c r="X215" s="118"/>
      <c r="Y215" s="119"/>
      <c r="Z215" s="120"/>
      <c r="AA215" s="120"/>
      <c r="AB215" s="120"/>
      <c r="AC215" s="120"/>
      <c r="AD215" s="121"/>
      <c r="AE215" s="122"/>
      <c r="AF215" s="117"/>
      <c r="AG215" s="118"/>
      <c r="AH215" s="119">
        <v>916</v>
      </c>
      <c r="AI215" s="120"/>
      <c r="AJ215" s="120"/>
      <c r="AK215" s="120"/>
      <c r="AL215" s="123"/>
      <c r="AM215" s="123"/>
      <c r="AN215" s="123"/>
      <c r="AO215" s="123"/>
      <c r="AP215" s="124"/>
      <c r="AQ215" s="120"/>
      <c r="AR215" s="124"/>
      <c r="AS215" s="123"/>
      <c r="AT215" s="121"/>
      <c r="AU215" s="126"/>
      <c r="AV215" s="117"/>
      <c r="AW215" s="349"/>
      <c r="AX215" s="118"/>
      <c r="AY215" s="120"/>
      <c r="AZ215" s="120"/>
      <c r="BA215" s="120"/>
      <c r="BB215" s="120"/>
      <c r="BC215" s="123"/>
      <c r="BD215" s="120"/>
      <c r="BE215" s="121"/>
      <c r="BF215" s="126"/>
      <c r="BG215" s="297" t="str">
        <f t="shared" si="59"/>
        <v/>
      </c>
      <c r="BH215" s="298" t="str">
        <f t="shared" si="60"/>
        <v/>
      </c>
      <c r="BI215" s="127"/>
      <c r="BJ215" s="127"/>
      <c r="BK215" s="128"/>
      <c r="BL215" s="120" t="str">
        <f t="shared" si="61"/>
        <v/>
      </c>
      <c r="BM215" s="120" t="str">
        <f t="shared" si="62"/>
        <v/>
      </c>
      <c r="BN215" s="120" t="str">
        <f t="shared" si="63"/>
        <v/>
      </c>
      <c r="BO215" s="129" t="str">
        <f t="shared" si="65"/>
        <v>||||</v>
      </c>
      <c r="BP215" s="120" t="str">
        <f t="shared" si="64"/>
        <v>Not Started</v>
      </c>
      <c r="BQ215" s="129">
        <f>VLOOKUP(A215,'PR Matrix'!A:B,2,FALSE)</f>
        <v>0</v>
      </c>
    </row>
    <row r="216" spans="1:75" s="130" customFormat="1" hidden="1" x14ac:dyDescent="0.2">
      <c r="A216" s="111" t="s">
        <v>1781</v>
      </c>
      <c r="B216" s="96" t="s">
        <v>1675</v>
      </c>
      <c r="C216" s="96" t="s">
        <v>1677</v>
      </c>
      <c r="D216" s="76"/>
      <c r="E216" s="312"/>
      <c r="F216" s="306"/>
      <c r="G216" s="113" t="s">
        <v>1986</v>
      </c>
      <c r="H216" s="114" t="str">
        <f>IF(AND(D216="",VLOOKUP(A216,'PR Matrix'!A:B,2,FALSE)=""),"N","Y")</f>
        <v>N</v>
      </c>
      <c r="I216" s="115"/>
      <c r="J216" s="115"/>
      <c r="K216" s="114"/>
      <c r="L216" s="115"/>
      <c r="M216" s="93"/>
      <c r="N216" s="93"/>
      <c r="O216" s="93"/>
      <c r="P216" s="93"/>
      <c r="Q216" s="93"/>
      <c r="R216" s="116"/>
      <c r="S216" s="115" t="b">
        <f t="shared" si="66"/>
        <v>1</v>
      </c>
      <c r="T216" s="115" t="b">
        <f t="shared" si="67"/>
        <v>1</v>
      </c>
      <c r="U216" s="115" t="b">
        <f t="shared" si="68"/>
        <v>1</v>
      </c>
      <c r="V216" s="115"/>
      <c r="W216" s="117"/>
      <c r="X216" s="118"/>
      <c r="Y216" s="119"/>
      <c r="Z216" s="120"/>
      <c r="AA216" s="120"/>
      <c r="AB216" s="120"/>
      <c r="AC216" s="120"/>
      <c r="AD216" s="121"/>
      <c r="AE216" s="122"/>
      <c r="AF216" s="117"/>
      <c r="AG216" s="118"/>
      <c r="AH216" s="119">
        <v>618</v>
      </c>
      <c r="AI216" s="120"/>
      <c r="AJ216" s="120"/>
      <c r="AK216" s="120"/>
      <c r="AL216" s="123"/>
      <c r="AM216" s="123"/>
      <c r="AN216" s="123"/>
      <c r="AO216" s="123"/>
      <c r="AP216" s="124"/>
      <c r="AQ216" s="120"/>
      <c r="AR216" s="124"/>
      <c r="AS216" s="123"/>
      <c r="AT216" s="121"/>
      <c r="AU216" s="126"/>
      <c r="AV216" s="117"/>
      <c r="AW216" s="349"/>
      <c r="AX216" s="118"/>
      <c r="AY216" s="120"/>
      <c r="AZ216" s="120"/>
      <c r="BA216" s="120"/>
      <c r="BB216" s="120"/>
      <c r="BC216" s="123"/>
      <c r="BD216" s="120"/>
      <c r="BE216" s="121"/>
      <c r="BF216" s="126"/>
      <c r="BG216" s="297" t="str">
        <f t="shared" si="59"/>
        <v/>
      </c>
      <c r="BH216" s="298" t="str">
        <f t="shared" si="60"/>
        <v/>
      </c>
      <c r="BI216" s="127"/>
      <c r="BJ216" s="127"/>
      <c r="BK216" s="128"/>
      <c r="BL216" s="120" t="str">
        <f t="shared" si="61"/>
        <v/>
      </c>
      <c r="BM216" s="120" t="str">
        <f t="shared" si="62"/>
        <v/>
      </c>
      <c r="BN216" s="120" t="str">
        <f t="shared" si="63"/>
        <v/>
      </c>
      <c r="BO216" s="129" t="str">
        <f t="shared" si="65"/>
        <v>||||</v>
      </c>
      <c r="BP216" s="120" t="str">
        <f t="shared" si="64"/>
        <v>Not Started</v>
      </c>
      <c r="BQ216" s="129">
        <f>VLOOKUP(A216,'PR Matrix'!A:B,2,FALSE)</f>
        <v>0</v>
      </c>
    </row>
    <row r="217" spans="1:75" s="130" customFormat="1" hidden="1" x14ac:dyDescent="0.2">
      <c r="A217" s="140" t="s">
        <v>1079</v>
      </c>
      <c r="B217" s="96" t="s">
        <v>1675</v>
      </c>
      <c r="C217" s="93" t="s">
        <v>1675</v>
      </c>
      <c r="D217" s="94"/>
      <c r="E217" s="311"/>
      <c r="F217" s="306"/>
      <c r="G217" s="113" t="s">
        <v>1986</v>
      </c>
      <c r="H217" s="114" t="str">
        <f>IF(AND(D217="",VLOOKUP(A217,'PR Matrix'!A:B,2,FALSE)=""),"N","Y")</f>
        <v>N</v>
      </c>
      <c r="I217" s="115"/>
      <c r="J217" s="115"/>
      <c r="K217" s="114"/>
      <c r="L217" s="115"/>
      <c r="M217" s="93"/>
      <c r="N217" s="93"/>
      <c r="O217" s="93"/>
      <c r="P217" s="93"/>
      <c r="Q217" s="93"/>
      <c r="R217" s="116"/>
      <c r="S217" s="115" t="b">
        <f t="shared" si="66"/>
        <v>1</v>
      </c>
      <c r="T217" s="115" t="b">
        <f t="shared" si="67"/>
        <v>1</v>
      </c>
      <c r="U217" s="115" t="b">
        <f t="shared" si="68"/>
        <v>1</v>
      </c>
      <c r="V217" s="115"/>
      <c r="W217" s="117"/>
      <c r="X217" s="118"/>
      <c r="Y217" s="119"/>
      <c r="Z217" s="120"/>
      <c r="AA217" s="120"/>
      <c r="AB217" s="120"/>
      <c r="AC217" s="120"/>
      <c r="AD217" s="121"/>
      <c r="AE217" s="122"/>
      <c r="AF217" s="117"/>
      <c r="AG217" s="118"/>
      <c r="AH217" s="119">
        <v>619</v>
      </c>
      <c r="AI217" s="120"/>
      <c r="AJ217" s="120"/>
      <c r="AK217" s="120"/>
      <c r="AL217" s="123"/>
      <c r="AM217" s="123"/>
      <c r="AN217" s="123"/>
      <c r="AO217" s="123"/>
      <c r="AP217" s="124"/>
      <c r="AQ217" s="120"/>
      <c r="AR217" s="124"/>
      <c r="AS217" s="123"/>
      <c r="AT217" s="121"/>
      <c r="AU217" s="126"/>
      <c r="AV217" s="117"/>
      <c r="AW217" s="349"/>
      <c r="AX217" s="118"/>
      <c r="AY217" s="120"/>
      <c r="AZ217" s="120"/>
      <c r="BA217" s="120"/>
      <c r="BB217" s="120"/>
      <c r="BC217" s="123"/>
      <c r="BD217" s="120"/>
      <c r="BE217" s="121"/>
      <c r="BF217" s="126"/>
      <c r="BG217" s="297" t="str">
        <f t="shared" si="59"/>
        <v/>
      </c>
      <c r="BH217" s="298" t="str">
        <f t="shared" si="60"/>
        <v/>
      </c>
      <c r="BI217" s="127"/>
      <c r="BJ217" s="127"/>
      <c r="BK217" s="128"/>
      <c r="BL217" s="120" t="str">
        <f t="shared" si="61"/>
        <v/>
      </c>
      <c r="BM217" s="120" t="str">
        <f t="shared" si="62"/>
        <v/>
      </c>
      <c r="BN217" s="120" t="str">
        <f t="shared" si="63"/>
        <v/>
      </c>
      <c r="BO217" s="129" t="str">
        <f t="shared" si="65"/>
        <v>||||</v>
      </c>
      <c r="BP217" s="120" t="str">
        <f t="shared" si="64"/>
        <v>Not Started</v>
      </c>
      <c r="BQ217" s="129">
        <f>VLOOKUP(A217,'PR Matrix'!A:B,2,FALSE)</f>
        <v>0</v>
      </c>
    </row>
    <row r="218" spans="1:75" s="130" customFormat="1" hidden="1" x14ac:dyDescent="0.2">
      <c r="A218" s="140" t="s">
        <v>371</v>
      </c>
      <c r="B218" s="96" t="s">
        <v>1675</v>
      </c>
      <c r="C218" s="93" t="s">
        <v>1677</v>
      </c>
      <c r="D218" s="94"/>
      <c r="E218" s="311"/>
      <c r="F218" s="306"/>
      <c r="G218" s="113" t="s">
        <v>1986</v>
      </c>
      <c r="H218" s="114" t="str">
        <f>IF(AND(D218="",VLOOKUP(A218,'PR Matrix'!A:B,2,FALSE)=""),"N","Y")</f>
        <v>N</v>
      </c>
      <c r="I218" s="115"/>
      <c r="J218" s="115"/>
      <c r="K218" s="114"/>
      <c r="L218" s="115"/>
      <c r="M218" s="93"/>
      <c r="N218" s="93"/>
      <c r="O218" s="93"/>
      <c r="P218" s="93"/>
      <c r="Q218" s="93"/>
      <c r="R218" s="116"/>
      <c r="S218" s="115" t="b">
        <f t="shared" si="66"/>
        <v>1</v>
      </c>
      <c r="T218" s="115" t="b">
        <f t="shared" si="67"/>
        <v>1</v>
      </c>
      <c r="U218" s="115" t="b">
        <f t="shared" si="68"/>
        <v>1</v>
      </c>
      <c r="V218" s="115"/>
      <c r="W218" s="117"/>
      <c r="X218" s="118"/>
      <c r="Y218" s="119"/>
      <c r="Z218" s="120"/>
      <c r="AA218" s="120"/>
      <c r="AB218" s="120"/>
      <c r="AC218" s="120"/>
      <c r="AD218" s="121"/>
      <c r="AE218" s="122"/>
      <c r="AF218" s="117"/>
      <c r="AG218" s="118"/>
      <c r="AH218" s="119">
        <v>620</v>
      </c>
      <c r="AI218" s="120"/>
      <c r="AJ218" s="120"/>
      <c r="AK218" s="120"/>
      <c r="AL218" s="123"/>
      <c r="AM218" s="123"/>
      <c r="AN218" s="123"/>
      <c r="AO218" s="123"/>
      <c r="AP218" s="124"/>
      <c r="AQ218" s="120"/>
      <c r="AR218" s="124"/>
      <c r="AS218" s="123"/>
      <c r="AT218" s="121"/>
      <c r="AU218" s="126"/>
      <c r="AV218" s="117"/>
      <c r="AW218" s="349"/>
      <c r="AX218" s="118"/>
      <c r="AY218" s="120"/>
      <c r="AZ218" s="120"/>
      <c r="BA218" s="120"/>
      <c r="BB218" s="120"/>
      <c r="BC218" s="123"/>
      <c r="BD218" s="120"/>
      <c r="BE218" s="121"/>
      <c r="BF218" s="126"/>
      <c r="BG218" s="297" t="str">
        <f t="shared" si="59"/>
        <v/>
      </c>
      <c r="BH218" s="298" t="str">
        <f t="shared" si="60"/>
        <v/>
      </c>
      <c r="BI218" s="127"/>
      <c r="BJ218" s="127"/>
      <c r="BK218" s="128"/>
      <c r="BL218" s="120" t="str">
        <f t="shared" si="61"/>
        <v/>
      </c>
      <c r="BM218" s="120" t="str">
        <f t="shared" si="62"/>
        <v/>
      </c>
      <c r="BN218" s="120" t="str">
        <f t="shared" si="63"/>
        <v/>
      </c>
      <c r="BO218" s="129" t="str">
        <f t="shared" si="65"/>
        <v>||||</v>
      </c>
      <c r="BP218" s="120" t="str">
        <f t="shared" si="64"/>
        <v>Not Started</v>
      </c>
      <c r="BQ218" s="129">
        <f>VLOOKUP(A218,'PR Matrix'!A:B,2,FALSE)</f>
        <v>0</v>
      </c>
    </row>
    <row r="219" spans="1:75" s="130" customFormat="1" hidden="1" x14ac:dyDescent="0.2">
      <c r="A219" s="111" t="s">
        <v>1249</v>
      </c>
      <c r="B219" s="96" t="s">
        <v>1675</v>
      </c>
      <c r="C219" s="96" t="s">
        <v>1675</v>
      </c>
      <c r="D219" s="76"/>
      <c r="E219" s="301"/>
      <c r="F219" s="306"/>
      <c r="G219" s="113" t="s">
        <v>1986</v>
      </c>
      <c r="H219" s="114" t="str">
        <f>IF(AND(D219="",VLOOKUP(A219,'PR Matrix'!A:B,2,FALSE)=""),"N","Y")</f>
        <v>N</v>
      </c>
      <c r="I219" s="115"/>
      <c r="J219" s="115"/>
      <c r="K219" s="114"/>
      <c r="L219" s="115"/>
      <c r="M219" s="93"/>
      <c r="N219" s="93"/>
      <c r="O219" s="93"/>
      <c r="P219" s="93"/>
      <c r="Q219" s="93"/>
      <c r="R219" s="116"/>
      <c r="S219" s="115" t="b">
        <f t="shared" si="66"/>
        <v>1</v>
      </c>
      <c r="T219" s="115" t="b">
        <f t="shared" si="67"/>
        <v>1</v>
      </c>
      <c r="U219" s="115" t="b">
        <f t="shared" si="68"/>
        <v>1</v>
      </c>
      <c r="V219" s="115"/>
      <c r="W219" s="117"/>
      <c r="X219" s="118"/>
      <c r="Y219" s="119">
        <v>2455</v>
      </c>
      <c r="Z219" s="120"/>
      <c r="AA219" s="120"/>
      <c r="AB219" s="120"/>
      <c r="AC219" s="120"/>
      <c r="AD219" s="121"/>
      <c r="AE219" s="122"/>
      <c r="AF219" s="117"/>
      <c r="AG219" s="118"/>
      <c r="AH219" s="119">
        <v>621</v>
      </c>
      <c r="AI219" s="120"/>
      <c r="AJ219" s="120"/>
      <c r="AK219" s="120"/>
      <c r="AL219" s="123"/>
      <c r="AM219" s="123"/>
      <c r="AN219" s="123"/>
      <c r="AO219" s="123"/>
      <c r="AP219" s="124"/>
      <c r="AQ219" s="120"/>
      <c r="AR219" s="124"/>
      <c r="AS219" s="123"/>
      <c r="AT219" s="121"/>
      <c r="AU219" s="126"/>
      <c r="AV219" s="117"/>
      <c r="AW219" s="349"/>
      <c r="AX219" s="118"/>
      <c r="AY219" s="120"/>
      <c r="AZ219" s="120"/>
      <c r="BA219" s="120"/>
      <c r="BB219" s="120"/>
      <c r="BC219" s="123"/>
      <c r="BD219" s="120"/>
      <c r="BE219" s="121"/>
      <c r="BF219" s="126"/>
      <c r="BG219" s="297" t="str">
        <f t="shared" si="59"/>
        <v/>
      </c>
      <c r="BH219" s="298" t="str">
        <f t="shared" si="60"/>
        <v/>
      </c>
      <c r="BI219" s="127"/>
      <c r="BJ219" s="127"/>
      <c r="BK219" s="128"/>
      <c r="BL219" s="120" t="str">
        <f t="shared" si="61"/>
        <v/>
      </c>
      <c r="BM219" s="120" t="str">
        <f t="shared" si="62"/>
        <v/>
      </c>
      <c r="BN219" s="120" t="str">
        <f t="shared" si="63"/>
        <v/>
      </c>
      <c r="BO219" s="129" t="str">
        <f t="shared" si="65"/>
        <v>||||</v>
      </c>
      <c r="BP219" s="120" t="str">
        <f t="shared" si="64"/>
        <v>Not Started</v>
      </c>
      <c r="BQ219" s="129">
        <f>VLOOKUP(A219,'PR Matrix'!A:B,2,FALSE)</f>
        <v>0</v>
      </c>
    </row>
    <row r="220" spans="1:75" s="130" customFormat="1" hidden="1" x14ac:dyDescent="0.2">
      <c r="A220" s="111" t="s">
        <v>1782</v>
      </c>
      <c r="B220" s="96" t="s">
        <v>1675</v>
      </c>
      <c r="C220" s="96" t="s">
        <v>1677</v>
      </c>
      <c r="D220" s="76"/>
      <c r="E220" s="301"/>
      <c r="F220" s="306"/>
      <c r="G220" s="113" t="s">
        <v>1986</v>
      </c>
      <c r="H220" s="114" t="str">
        <f>IF(AND(D220="",VLOOKUP(A220,'PR Matrix'!A:B,2,FALSE)=""),"N","Y")</f>
        <v>N</v>
      </c>
      <c r="I220" s="115"/>
      <c r="J220" s="115"/>
      <c r="K220" s="114"/>
      <c r="L220" s="115"/>
      <c r="M220" s="93"/>
      <c r="N220" s="93"/>
      <c r="O220" s="93"/>
      <c r="P220" s="93"/>
      <c r="Q220" s="93"/>
      <c r="R220" s="116"/>
      <c r="S220" s="115" t="b">
        <f t="shared" si="66"/>
        <v>1</v>
      </c>
      <c r="T220" s="115" t="b">
        <f t="shared" si="67"/>
        <v>1</v>
      </c>
      <c r="U220" s="115" t="b">
        <f t="shared" si="68"/>
        <v>1</v>
      </c>
      <c r="V220" s="115"/>
      <c r="W220" s="117"/>
      <c r="X220" s="118"/>
      <c r="Y220" s="119"/>
      <c r="Z220" s="120"/>
      <c r="AA220" s="120"/>
      <c r="AB220" s="120"/>
      <c r="AC220" s="120"/>
      <c r="AD220" s="121"/>
      <c r="AE220" s="122"/>
      <c r="AF220" s="117"/>
      <c r="AG220" s="118"/>
      <c r="AH220" s="119">
        <v>678</v>
      </c>
      <c r="AI220" s="120"/>
      <c r="AJ220" s="120"/>
      <c r="AK220" s="120"/>
      <c r="AL220" s="123"/>
      <c r="AM220" s="123"/>
      <c r="AN220" s="123"/>
      <c r="AO220" s="123"/>
      <c r="AP220" s="124"/>
      <c r="AQ220" s="120"/>
      <c r="AR220" s="124"/>
      <c r="AS220" s="123"/>
      <c r="AT220" s="121"/>
      <c r="AU220" s="126"/>
      <c r="AV220" s="117"/>
      <c r="AW220" s="349"/>
      <c r="AX220" s="118"/>
      <c r="AY220" s="120"/>
      <c r="AZ220" s="120"/>
      <c r="BA220" s="120"/>
      <c r="BB220" s="120"/>
      <c r="BC220" s="123"/>
      <c r="BD220" s="120"/>
      <c r="BE220" s="121"/>
      <c r="BF220" s="126"/>
      <c r="BG220" s="297" t="str">
        <f t="shared" si="59"/>
        <v/>
      </c>
      <c r="BH220" s="298" t="str">
        <f t="shared" si="60"/>
        <v/>
      </c>
      <c r="BI220" s="127"/>
      <c r="BJ220" s="127"/>
      <c r="BK220" s="128"/>
      <c r="BL220" s="120" t="str">
        <f t="shared" si="61"/>
        <v/>
      </c>
      <c r="BM220" s="120" t="str">
        <f t="shared" si="62"/>
        <v/>
      </c>
      <c r="BN220" s="120" t="str">
        <f t="shared" si="63"/>
        <v/>
      </c>
      <c r="BO220" s="129" t="str">
        <f t="shared" si="65"/>
        <v>||||</v>
      </c>
      <c r="BP220" s="120" t="str">
        <f t="shared" si="64"/>
        <v>Not Started</v>
      </c>
      <c r="BQ220" s="129">
        <f>VLOOKUP(A220,'PR Matrix'!A:B,2,FALSE)</f>
        <v>0</v>
      </c>
    </row>
    <row r="221" spans="1:75" s="130" customFormat="1" hidden="1" x14ac:dyDescent="0.2">
      <c r="A221" s="111" t="s">
        <v>1783</v>
      </c>
      <c r="B221" s="96" t="s">
        <v>1675</v>
      </c>
      <c r="C221" s="96" t="s">
        <v>1677</v>
      </c>
      <c r="D221" s="75"/>
      <c r="E221" s="331"/>
      <c r="F221" s="306"/>
      <c r="G221" s="113" t="s">
        <v>1986</v>
      </c>
      <c r="H221" s="114" t="str">
        <f>IF(AND(D221="",VLOOKUP(A221,'PR Matrix'!A:B,2,FALSE)=""),"N","Y")</f>
        <v>N</v>
      </c>
      <c r="I221" s="115"/>
      <c r="J221" s="115"/>
      <c r="K221" s="114"/>
      <c r="L221" s="115"/>
      <c r="M221" s="93"/>
      <c r="N221" s="93"/>
      <c r="O221" s="93"/>
      <c r="P221" s="93"/>
      <c r="Q221" s="93"/>
      <c r="R221" s="116"/>
      <c r="S221" s="115" t="b">
        <f t="shared" si="66"/>
        <v>1</v>
      </c>
      <c r="T221" s="115" t="b">
        <f t="shared" si="67"/>
        <v>1</v>
      </c>
      <c r="U221" s="115" t="b">
        <f t="shared" si="68"/>
        <v>1</v>
      </c>
      <c r="V221" s="115"/>
      <c r="W221" s="117"/>
      <c r="X221" s="118"/>
      <c r="Y221" s="119">
        <v>2444</v>
      </c>
      <c r="Z221" s="120"/>
      <c r="AA221" s="120"/>
      <c r="AB221" s="120"/>
      <c r="AC221" s="120"/>
      <c r="AD221" s="121"/>
      <c r="AE221" s="122"/>
      <c r="AF221" s="117"/>
      <c r="AG221" s="118"/>
      <c r="AH221" s="119">
        <v>2445</v>
      </c>
      <c r="AI221" s="120"/>
      <c r="AJ221" s="120"/>
      <c r="AK221" s="120"/>
      <c r="AL221" s="123"/>
      <c r="AM221" s="123"/>
      <c r="AN221" s="123"/>
      <c r="AO221" s="123"/>
      <c r="AP221" s="124"/>
      <c r="AQ221" s="120"/>
      <c r="AR221" s="124"/>
      <c r="AS221" s="123"/>
      <c r="AT221" s="121"/>
      <c r="AU221" s="126"/>
      <c r="AV221" s="117"/>
      <c r="AW221" s="349"/>
      <c r="AX221" s="118"/>
      <c r="AY221" s="120"/>
      <c r="AZ221" s="120"/>
      <c r="BA221" s="120"/>
      <c r="BB221" s="120"/>
      <c r="BC221" s="123"/>
      <c r="BD221" s="120"/>
      <c r="BE221" s="121"/>
      <c r="BF221" s="126"/>
      <c r="BG221" s="297" t="str">
        <f t="shared" si="59"/>
        <v/>
      </c>
      <c r="BH221" s="298" t="str">
        <f t="shared" si="60"/>
        <v/>
      </c>
      <c r="BI221" s="127"/>
      <c r="BJ221" s="127"/>
      <c r="BK221" s="128"/>
      <c r="BL221" s="120" t="str">
        <f t="shared" si="61"/>
        <v/>
      </c>
      <c r="BM221" s="120" t="str">
        <f t="shared" si="62"/>
        <v/>
      </c>
      <c r="BN221" s="120" t="str">
        <f t="shared" si="63"/>
        <v/>
      </c>
      <c r="BO221" s="129" t="str">
        <f t="shared" si="65"/>
        <v>||||</v>
      </c>
      <c r="BP221" s="120" t="str">
        <f t="shared" si="64"/>
        <v>Not Started</v>
      </c>
      <c r="BQ221" s="129">
        <f>VLOOKUP(A221,'PR Matrix'!A:B,2,FALSE)</f>
        <v>0</v>
      </c>
    </row>
    <row r="222" spans="1:75" s="130" customFormat="1" hidden="1" x14ac:dyDescent="0.2">
      <c r="A222" s="111" t="s">
        <v>1784</v>
      </c>
      <c r="B222" s="96" t="s">
        <v>1675</v>
      </c>
      <c r="C222" s="96" t="s">
        <v>1677</v>
      </c>
      <c r="D222" s="76"/>
      <c r="E222" s="301"/>
      <c r="F222" s="306"/>
      <c r="G222" s="113" t="s">
        <v>1986</v>
      </c>
      <c r="H222" s="114" t="str">
        <f>IF(AND(D222="",VLOOKUP(A222,'PR Matrix'!A:B,2,FALSE)=""),"N","Y")</f>
        <v>N</v>
      </c>
      <c r="I222" s="115"/>
      <c r="J222" s="115"/>
      <c r="K222" s="114"/>
      <c r="L222" s="115"/>
      <c r="M222" s="93"/>
      <c r="N222" s="93"/>
      <c r="O222" s="93"/>
      <c r="P222" s="93"/>
      <c r="Q222" s="93"/>
      <c r="R222" s="116"/>
      <c r="S222" s="115" t="b">
        <f t="shared" si="66"/>
        <v>1</v>
      </c>
      <c r="T222" s="115" t="b">
        <f t="shared" si="67"/>
        <v>1</v>
      </c>
      <c r="U222" s="115" t="b">
        <f t="shared" si="68"/>
        <v>1</v>
      </c>
      <c r="V222" s="115"/>
      <c r="W222" s="117"/>
      <c r="X222" s="118"/>
      <c r="Y222" s="119"/>
      <c r="Z222" s="120"/>
      <c r="AA222" s="120"/>
      <c r="AB222" s="120"/>
      <c r="AC222" s="120"/>
      <c r="AD222" s="121"/>
      <c r="AE222" s="122"/>
      <c r="AF222" s="117"/>
      <c r="AG222" s="118"/>
      <c r="AH222" s="119"/>
      <c r="AI222" s="120"/>
      <c r="AJ222" s="120"/>
      <c r="AK222" s="120"/>
      <c r="AL222" s="123"/>
      <c r="AM222" s="123"/>
      <c r="AN222" s="123"/>
      <c r="AO222" s="123"/>
      <c r="AP222" s="124"/>
      <c r="AQ222" s="120"/>
      <c r="AR222" s="124"/>
      <c r="AS222" s="123"/>
      <c r="AT222" s="121"/>
      <c r="AU222" s="126"/>
      <c r="AV222" s="117"/>
      <c r="AW222" s="349"/>
      <c r="AX222" s="118"/>
      <c r="AY222" s="120"/>
      <c r="AZ222" s="120"/>
      <c r="BA222" s="120"/>
      <c r="BB222" s="120"/>
      <c r="BC222" s="123"/>
      <c r="BD222" s="120"/>
      <c r="BE222" s="121"/>
      <c r="BF222" s="126"/>
      <c r="BG222" s="297" t="str">
        <f t="shared" si="59"/>
        <v/>
      </c>
      <c r="BH222" s="298" t="str">
        <f t="shared" si="60"/>
        <v/>
      </c>
      <c r="BI222" s="127"/>
      <c r="BJ222" s="127"/>
      <c r="BK222" s="128"/>
      <c r="BL222" s="120" t="str">
        <f t="shared" si="61"/>
        <v/>
      </c>
      <c r="BM222" s="120" t="str">
        <f t="shared" si="62"/>
        <v/>
      </c>
      <c r="BN222" s="120" t="str">
        <f t="shared" si="63"/>
        <v/>
      </c>
      <c r="BO222" s="129" t="str">
        <f t="shared" si="65"/>
        <v>||||</v>
      </c>
      <c r="BP222" s="120" t="str">
        <f t="shared" si="64"/>
        <v>Not Started</v>
      </c>
      <c r="BQ222" s="129">
        <f>VLOOKUP(A222,'PR Matrix'!A:B,2,FALSE)</f>
        <v>0</v>
      </c>
    </row>
    <row r="223" spans="1:75" s="130" customFormat="1" hidden="1" x14ac:dyDescent="0.2">
      <c r="A223" s="111" t="s">
        <v>558</v>
      </c>
      <c r="B223" s="96" t="s">
        <v>1675</v>
      </c>
      <c r="C223" s="96" t="s">
        <v>1677</v>
      </c>
      <c r="D223" s="76"/>
      <c r="E223" s="301"/>
      <c r="F223" s="306"/>
      <c r="G223" s="113" t="s">
        <v>1986</v>
      </c>
      <c r="H223" s="114" t="str">
        <f>IF(AND(D223="",VLOOKUP(A223,'PR Matrix'!A:B,2,FALSE)=""),"N","Y")</f>
        <v>N</v>
      </c>
      <c r="I223" s="115"/>
      <c r="J223" s="115"/>
      <c r="K223" s="114"/>
      <c r="L223" s="115"/>
      <c r="M223" s="93"/>
      <c r="N223" s="93"/>
      <c r="O223" s="93"/>
      <c r="P223" s="93"/>
      <c r="Q223" s="93"/>
      <c r="R223" s="116"/>
      <c r="S223" s="115" t="b">
        <f t="shared" si="66"/>
        <v>1</v>
      </c>
      <c r="T223" s="115" t="b">
        <f t="shared" si="67"/>
        <v>1</v>
      </c>
      <c r="U223" s="115" t="b">
        <f t="shared" si="68"/>
        <v>1</v>
      </c>
      <c r="V223" s="115"/>
      <c r="W223" s="117"/>
      <c r="X223" s="118"/>
      <c r="Y223" s="119">
        <v>2462</v>
      </c>
      <c r="Z223" s="120"/>
      <c r="AA223" s="120"/>
      <c r="AB223" s="120"/>
      <c r="AC223" s="120"/>
      <c r="AD223" s="121"/>
      <c r="AE223" s="122"/>
      <c r="AF223" s="117"/>
      <c r="AG223" s="118"/>
      <c r="AH223" s="119">
        <v>918</v>
      </c>
      <c r="AI223" s="120"/>
      <c r="AJ223" s="120"/>
      <c r="AK223" s="120"/>
      <c r="AL223" s="123"/>
      <c r="AM223" s="123"/>
      <c r="AN223" s="123"/>
      <c r="AO223" s="123"/>
      <c r="AP223" s="124"/>
      <c r="AQ223" s="120"/>
      <c r="AR223" s="124"/>
      <c r="AS223" s="123"/>
      <c r="AT223" s="121"/>
      <c r="AU223" s="126"/>
      <c r="AV223" s="117"/>
      <c r="AW223" s="349"/>
      <c r="AX223" s="118"/>
      <c r="AY223" s="120"/>
      <c r="AZ223" s="120"/>
      <c r="BA223" s="120"/>
      <c r="BB223" s="120"/>
      <c r="BC223" s="123"/>
      <c r="BD223" s="120"/>
      <c r="BE223" s="121"/>
      <c r="BF223" s="126"/>
      <c r="BG223" s="297" t="str">
        <f t="shared" si="59"/>
        <v/>
      </c>
      <c r="BH223" s="298" t="str">
        <f t="shared" si="60"/>
        <v/>
      </c>
      <c r="BI223" s="127"/>
      <c r="BJ223" s="127"/>
      <c r="BK223" s="128"/>
      <c r="BL223" s="120" t="str">
        <f t="shared" si="61"/>
        <v/>
      </c>
      <c r="BM223" s="120" t="str">
        <f t="shared" si="62"/>
        <v/>
      </c>
      <c r="BN223" s="120" t="str">
        <f t="shared" si="63"/>
        <v/>
      </c>
      <c r="BO223" s="129" t="str">
        <f t="shared" si="65"/>
        <v>||||</v>
      </c>
      <c r="BP223" s="120" t="str">
        <f t="shared" si="64"/>
        <v>Not Started</v>
      </c>
      <c r="BQ223" s="129">
        <f>VLOOKUP(A223,'PR Matrix'!A:B,2,FALSE)</f>
        <v>0</v>
      </c>
    </row>
    <row r="224" spans="1:75" s="130" customFormat="1" hidden="1" x14ac:dyDescent="0.2">
      <c r="A224" s="111" t="s">
        <v>559</v>
      </c>
      <c r="B224" s="96" t="s">
        <v>1675</v>
      </c>
      <c r="C224" s="96" t="s">
        <v>1677</v>
      </c>
      <c r="D224" s="76"/>
      <c r="E224" s="306"/>
      <c r="F224" s="306"/>
      <c r="G224" s="113" t="s">
        <v>1986</v>
      </c>
      <c r="H224" s="114" t="str">
        <f>IF(AND(D224="",VLOOKUP(A224,'PR Matrix'!A:B,2,FALSE)=""),"N","Y")</f>
        <v>N</v>
      </c>
      <c r="I224" s="115"/>
      <c r="J224" s="115"/>
      <c r="K224" s="114"/>
      <c r="L224" s="115"/>
      <c r="M224" s="93"/>
      <c r="N224" s="93"/>
      <c r="O224" s="93"/>
      <c r="P224" s="93"/>
      <c r="Q224" s="93"/>
      <c r="R224" s="116"/>
      <c r="S224" s="115" t="b">
        <f t="shared" si="66"/>
        <v>1</v>
      </c>
      <c r="T224" s="115" t="b">
        <f t="shared" si="67"/>
        <v>1</v>
      </c>
      <c r="U224" s="115" t="b">
        <f t="shared" si="68"/>
        <v>1</v>
      </c>
      <c r="V224" s="115"/>
      <c r="W224" s="117"/>
      <c r="X224" s="118"/>
      <c r="Y224" s="119"/>
      <c r="Z224" s="120"/>
      <c r="AA224" s="120"/>
      <c r="AB224" s="120"/>
      <c r="AC224" s="120"/>
      <c r="AD224" s="121"/>
      <c r="AE224" s="122"/>
      <c r="AF224" s="117"/>
      <c r="AG224" s="118"/>
      <c r="AH224" s="119">
        <v>919</v>
      </c>
      <c r="AI224" s="120"/>
      <c r="AJ224" s="120"/>
      <c r="AK224" s="120"/>
      <c r="AL224" s="123"/>
      <c r="AM224" s="123"/>
      <c r="AN224" s="123"/>
      <c r="AO224" s="123"/>
      <c r="AP224" s="124"/>
      <c r="AQ224" s="120"/>
      <c r="AR224" s="124"/>
      <c r="AS224" s="123"/>
      <c r="AT224" s="121"/>
      <c r="AU224" s="126"/>
      <c r="AV224" s="117"/>
      <c r="AW224" s="349"/>
      <c r="AX224" s="118"/>
      <c r="AY224" s="120"/>
      <c r="AZ224" s="120"/>
      <c r="BA224" s="120"/>
      <c r="BB224" s="120"/>
      <c r="BC224" s="123"/>
      <c r="BD224" s="120"/>
      <c r="BE224" s="121"/>
      <c r="BF224" s="126"/>
      <c r="BG224" s="297" t="str">
        <f t="shared" si="59"/>
        <v/>
      </c>
      <c r="BH224" s="298" t="str">
        <f t="shared" si="60"/>
        <v/>
      </c>
      <c r="BI224" s="127"/>
      <c r="BJ224" s="127"/>
      <c r="BK224" s="128"/>
      <c r="BL224" s="120" t="str">
        <f t="shared" si="61"/>
        <v/>
      </c>
      <c r="BM224" s="120" t="str">
        <f t="shared" si="62"/>
        <v/>
      </c>
      <c r="BN224" s="120" t="str">
        <f t="shared" si="63"/>
        <v/>
      </c>
      <c r="BO224" s="129" t="str">
        <f t="shared" si="65"/>
        <v>||||</v>
      </c>
      <c r="BP224" s="120" t="str">
        <f t="shared" si="64"/>
        <v>Not Started</v>
      </c>
      <c r="BQ224" s="129">
        <f>VLOOKUP(A224,'PR Matrix'!A:B,2,FALSE)</f>
        <v>0</v>
      </c>
    </row>
    <row r="225" spans="1:75" s="130" customFormat="1" hidden="1" x14ac:dyDescent="0.2">
      <c r="A225" s="111" t="s">
        <v>1785</v>
      </c>
      <c r="B225" s="96" t="s">
        <v>1675</v>
      </c>
      <c r="C225" s="96" t="s">
        <v>1675</v>
      </c>
      <c r="D225" s="76"/>
      <c r="E225" s="301"/>
      <c r="F225" s="306"/>
      <c r="G225" s="113" t="s">
        <v>1986</v>
      </c>
      <c r="H225" s="114" t="str">
        <f>IF(AND(D225="",VLOOKUP(A225,'PR Matrix'!A:B,2,FALSE)=""),"N","Y")</f>
        <v>N</v>
      </c>
      <c r="I225" s="115"/>
      <c r="J225" s="115"/>
      <c r="K225" s="114"/>
      <c r="L225" s="115"/>
      <c r="M225" s="93"/>
      <c r="N225" s="93"/>
      <c r="O225" s="93"/>
      <c r="P225" s="93"/>
      <c r="Q225" s="93"/>
      <c r="R225" s="116"/>
      <c r="S225" s="115" t="b">
        <f t="shared" si="66"/>
        <v>1</v>
      </c>
      <c r="T225" s="115" t="b">
        <f t="shared" si="67"/>
        <v>1</v>
      </c>
      <c r="U225" s="115" t="b">
        <f t="shared" si="68"/>
        <v>1</v>
      </c>
      <c r="V225" s="115"/>
      <c r="W225" s="117"/>
      <c r="X225" s="118"/>
      <c r="Y225" s="119"/>
      <c r="Z225" s="120"/>
      <c r="AA225" s="120"/>
      <c r="AB225" s="120"/>
      <c r="AC225" s="120"/>
      <c r="AD225" s="121"/>
      <c r="AE225" s="122"/>
      <c r="AF225" s="117"/>
      <c r="AG225" s="118"/>
      <c r="AH225" s="119"/>
      <c r="AI225" s="120"/>
      <c r="AJ225" s="120"/>
      <c r="AK225" s="120"/>
      <c r="AL225" s="123"/>
      <c r="AM225" s="123"/>
      <c r="AN225" s="123"/>
      <c r="AO225" s="123"/>
      <c r="AP225" s="124"/>
      <c r="AQ225" s="120"/>
      <c r="AR225" s="124"/>
      <c r="AS225" s="123"/>
      <c r="AT225" s="121"/>
      <c r="AU225" s="126"/>
      <c r="AV225" s="117"/>
      <c r="AW225" s="349"/>
      <c r="AX225" s="118"/>
      <c r="AY225" s="120"/>
      <c r="AZ225" s="120"/>
      <c r="BA225" s="120"/>
      <c r="BB225" s="120"/>
      <c r="BC225" s="123"/>
      <c r="BD225" s="120"/>
      <c r="BE225" s="121"/>
      <c r="BF225" s="126"/>
      <c r="BG225" s="297" t="str">
        <f t="shared" si="59"/>
        <v/>
      </c>
      <c r="BH225" s="298" t="str">
        <f t="shared" si="60"/>
        <v/>
      </c>
      <c r="BI225" s="127"/>
      <c r="BJ225" s="127"/>
      <c r="BK225" s="128"/>
      <c r="BL225" s="120" t="str">
        <f t="shared" si="61"/>
        <v/>
      </c>
      <c r="BM225" s="120" t="str">
        <f t="shared" si="62"/>
        <v/>
      </c>
      <c r="BN225" s="120" t="str">
        <f t="shared" si="63"/>
        <v/>
      </c>
      <c r="BO225" s="129" t="str">
        <f t="shared" si="65"/>
        <v>||||</v>
      </c>
      <c r="BP225" s="120" t="str">
        <f t="shared" si="64"/>
        <v>Not Started</v>
      </c>
      <c r="BQ225" s="129">
        <f>VLOOKUP(A225,'PR Matrix'!A:B,2,FALSE)</f>
        <v>0</v>
      </c>
    </row>
    <row r="226" spans="1:75" s="130" customFormat="1" x14ac:dyDescent="0.2">
      <c r="A226" s="111" t="s">
        <v>560</v>
      </c>
      <c r="B226" s="96" t="s">
        <v>1675</v>
      </c>
      <c r="C226" s="96" t="s">
        <v>1677</v>
      </c>
      <c r="D226" s="76"/>
      <c r="E226" s="409"/>
      <c r="F226" s="466">
        <v>6216</v>
      </c>
      <c r="G226" s="447" t="s">
        <v>1986</v>
      </c>
      <c r="H226" s="448" t="str">
        <f>IF(AND(D226="",VLOOKUP(A226,'PR Matrix'!A:B,2,FALSE)=""),"N","Y")</f>
        <v>Y</v>
      </c>
      <c r="I226" s="394"/>
      <c r="J226" s="394"/>
      <c r="K226" s="393"/>
      <c r="L226" s="394"/>
      <c r="M226" s="395"/>
      <c r="N226" s="395" t="s">
        <v>1677</v>
      </c>
      <c r="O226" s="395" t="s">
        <v>1677</v>
      </c>
      <c r="P226" s="395" t="s">
        <v>1677</v>
      </c>
      <c r="Q226" s="449"/>
      <c r="R226" s="450"/>
      <c r="S226" s="115" t="b">
        <f t="shared" si="66"/>
        <v>1</v>
      </c>
      <c r="T226" s="115" t="b">
        <f t="shared" si="67"/>
        <v>1</v>
      </c>
      <c r="U226" s="115" t="b">
        <f t="shared" si="68"/>
        <v>1</v>
      </c>
      <c r="V226" s="451">
        <v>1</v>
      </c>
      <c r="W226" s="452"/>
      <c r="X226" s="453"/>
      <c r="Y226" s="454">
        <v>2333</v>
      </c>
      <c r="Z226" s="455"/>
      <c r="AA226" s="455"/>
      <c r="AB226" s="455"/>
      <c r="AC226" s="455"/>
      <c r="AD226" s="456"/>
      <c r="AE226" s="457"/>
      <c r="AF226" s="453" t="s">
        <v>2190</v>
      </c>
      <c r="AG226" s="452" t="s">
        <v>2250</v>
      </c>
      <c r="AH226" s="454">
        <v>908</v>
      </c>
      <c r="AI226" s="455">
        <v>100</v>
      </c>
      <c r="AJ226" s="455">
        <v>100</v>
      </c>
      <c r="AK226" s="455">
        <v>100</v>
      </c>
      <c r="AL226" s="458"/>
      <c r="AM226" s="458" t="s">
        <v>1677</v>
      </c>
      <c r="AN226" s="458"/>
      <c r="AO226" s="458" t="s">
        <v>1677</v>
      </c>
      <c r="AP226" s="459">
        <v>100</v>
      </c>
      <c r="AQ226" s="455">
        <v>100</v>
      </c>
      <c r="AR226" s="459">
        <v>100</v>
      </c>
      <c r="AS226" s="458" t="s">
        <v>1677</v>
      </c>
      <c r="AT226" s="456" t="s">
        <v>1677</v>
      </c>
      <c r="AU226" s="461"/>
      <c r="AV226" s="453" t="s">
        <v>2190</v>
      </c>
      <c r="AW226" s="462"/>
      <c r="AX226" s="397" t="s">
        <v>2250</v>
      </c>
      <c r="AY226" s="455">
        <v>100</v>
      </c>
      <c r="AZ226" s="455"/>
      <c r="BA226" s="455">
        <v>100</v>
      </c>
      <c r="BB226" s="455">
        <v>100</v>
      </c>
      <c r="BC226" s="458" t="s">
        <v>1677</v>
      </c>
      <c r="BD226" s="455">
        <v>100</v>
      </c>
      <c r="BE226" s="456" t="s">
        <v>1677</v>
      </c>
      <c r="BF226" s="461"/>
      <c r="BG226" s="496" t="str">
        <f t="shared" si="59"/>
        <v>SP</v>
      </c>
      <c r="BH226" s="497" t="str">
        <f t="shared" si="60"/>
        <v>HG</v>
      </c>
      <c r="BI226" s="428" t="s">
        <v>2376</v>
      </c>
      <c r="BJ226" s="428"/>
      <c r="BK226" s="498" t="s">
        <v>2380</v>
      </c>
      <c r="BL226" s="455" t="str">
        <f t="shared" si="61"/>
        <v/>
      </c>
      <c r="BM226" s="455" t="str">
        <f t="shared" si="62"/>
        <v>Team Lead</v>
      </c>
      <c r="BN226" s="455" t="str">
        <f t="shared" si="63"/>
        <v>Team Lead</v>
      </c>
      <c r="BO226" s="499" t="str">
        <f t="shared" si="65"/>
        <v>||Team Lead|Team Lead|</v>
      </c>
      <c r="BP226" s="120" t="str">
        <f t="shared" si="64"/>
        <v>Dev</v>
      </c>
      <c r="BQ226" s="129">
        <f>VLOOKUP(A226,'PR Matrix'!A:B,2,FALSE)</f>
        <v>6216</v>
      </c>
      <c r="BV226" s="130" t="s">
        <v>2395</v>
      </c>
      <c r="BW226" s="130" t="s">
        <v>2228</v>
      </c>
    </row>
    <row r="227" spans="1:75" s="130" customFormat="1" hidden="1" x14ac:dyDescent="0.2">
      <c r="A227" s="111" t="s">
        <v>0</v>
      </c>
      <c r="B227" s="96" t="s">
        <v>1675</v>
      </c>
      <c r="C227" s="96" t="s">
        <v>1677</v>
      </c>
      <c r="D227" s="76"/>
      <c r="E227" s="301"/>
      <c r="F227" s="306"/>
      <c r="G227" s="113" t="s">
        <v>1986</v>
      </c>
      <c r="H227" s="114" t="str">
        <f>IF(AND(D227="",VLOOKUP(A227,'PR Matrix'!A:B,2,FALSE)=""),"N","Y")</f>
        <v>N</v>
      </c>
      <c r="I227" s="115"/>
      <c r="J227" s="115"/>
      <c r="K227" s="114"/>
      <c r="L227" s="115"/>
      <c r="M227" s="93"/>
      <c r="N227" s="93"/>
      <c r="O227" s="93"/>
      <c r="P227" s="93"/>
      <c r="Q227" s="93"/>
      <c r="R227" s="116"/>
      <c r="S227" s="115" t="b">
        <f t="shared" si="66"/>
        <v>1</v>
      </c>
      <c r="T227" s="115" t="b">
        <f t="shared" si="67"/>
        <v>1</v>
      </c>
      <c r="U227" s="115" t="b">
        <f t="shared" si="68"/>
        <v>1</v>
      </c>
      <c r="V227" s="115"/>
      <c r="W227" s="117"/>
      <c r="X227" s="118"/>
      <c r="Y227" s="119">
        <v>2686</v>
      </c>
      <c r="Z227" s="120"/>
      <c r="AA227" s="120"/>
      <c r="AB227" s="120"/>
      <c r="AC227" s="120"/>
      <c r="AD227" s="121"/>
      <c r="AE227" s="122"/>
      <c r="AF227" s="117"/>
      <c r="AG227" s="118"/>
      <c r="AH227" s="119">
        <v>630</v>
      </c>
      <c r="AI227" s="120"/>
      <c r="AJ227" s="120"/>
      <c r="AK227" s="120"/>
      <c r="AL227" s="123"/>
      <c r="AM227" s="123"/>
      <c r="AN227" s="123"/>
      <c r="AO227" s="123"/>
      <c r="AP227" s="124"/>
      <c r="AQ227" s="120"/>
      <c r="AR227" s="124"/>
      <c r="AS227" s="123"/>
      <c r="AT227" s="121"/>
      <c r="AU227" s="126"/>
      <c r="AV227" s="117"/>
      <c r="AW227" s="349"/>
      <c r="AX227" s="118"/>
      <c r="AY227" s="120"/>
      <c r="AZ227" s="120"/>
      <c r="BA227" s="120"/>
      <c r="BB227" s="120"/>
      <c r="BC227" s="123"/>
      <c r="BD227" s="120"/>
      <c r="BE227" s="121"/>
      <c r="BF227" s="126"/>
      <c r="BG227" s="297" t="str">
        <f t="shared" si="59"/>
        <v/>
      </c>
      <c r="BH227" s="298" t="str">
        <f t="shared" si="60"/>
        <v/>
      </c>
      <c r="BI227" s="127"/>
      <c r="BJ227" s="127"/>
      <c r="BK227" s="128"/>
      <c r="BL227" s="120" t="str">
        <f t="shared" si="61"/>
        <v/>
      </c>
      <c r="BM227" s="120" t="str">
        <f t="shared" si="62"/>
        <v/>
      </c>
      <c r="BN227" s="120" t="str">
        <f t="shared" si="63"/>
        <v/>
      </c>
      <c r="BO227" s="129" t="str">
        <f t="shared" si="65"/>
        <v>||||</v>
      </c>
      <c r="BP227" s="120" t="str">
        <f t="shared" si="64"/>
        <v>Not Started</v>
      </c>
      <c r="BQ227" s="129">
        <f>VLOOKUP(A227,'PR Matrix'!A:B,2,FALSE)</f>
        <v>0</v>
      </c>
    </row>
    <row r="228" spans="1:75" s="130" customFormat="1" hidden="1" x14ac:dyDescent="0.2">
      <c r="A228" s="111" t="s">
        <v>1786</v>
      </c>
      <c r="B228" s="96" t="s">
        <v>1675</v>
      </c>
      <c r="C228" s="96" t="s">
        <v>1677</v>
      </c>
      <c r="D228" s="76"/>
      <c r="E228" s="301"/>
      <c r="F228" s="306"/>
      <c r="G228" s="113" t="s">
        <v>1986</v>
      </c>
      <c r="H228" s="114" t="str">
        <f>IF(AND(D228="",VLOOKUP(A228,'PR Matrix'!A:B,2,FALSE)=""),"N","Y")</f>
        <v>N</v>
      </c>
      <c r="I228" s="115"/>
      <c r="J228" s="115"/>
      <c r="K228" s="114"/>
      <c r="L228" s="115"/>
      <c r="M228" s="93"/>
      <c r="N228" s="93"/>
      <c r="O228" s="93"/>
      <c r="P228" s="93"/>
      <c r="Q228" s="93"/>
      <c r="R228" s="116"/>
      <c r="S228" s="115" t="b">
        <f t="shared" si="66"/>
        <v>1</v>
      </c>
      <c r="T228" s="115" t="b">
        <f t="shared" si="67"/>
        <v>1</v>
      </c>
      <c r="U228" s="115" t="b">
        <f t="shared" si="68"/>
        <v>1</v>
      </c>
      <c r="V228" s="115"/>
      <c r="W228" s="117"/>
      <c r="X228" s="118"/>
      <c r="Y228" s="119"/>
      <c r="Z228" s="120"/>
      <c r="AA228" s="120"/>
      <c r="AB228" s="120"/>
      <c r="AC228" s="120"/>
      <c r="AD228" s="121"/>
      <c r="AE228" s="122"/>
      <c r="AF228" s="117"/>
      <c r="AG228" s="118"/>
      <c r="AH228" s="119">
        <v>967</v>
      </c>
      <c r="AI228" s="120"/>
      <c r="AJ228" s="120"/>
      <c r="AK228" s="120"/>
      <c r="AL228" s="123"/>
      <c r="AM228" s="123"/>
      <c r="AN228" s="123"/>
      <c r="AO228" s="123"/>
      <c r="AP228" s="124"/>
      <c r="AQ228" s="120"/>
      <c r="AR228" s="124"/>
      <c r="AS228" s="123"/>
      <c r="AT228" s="121"/>
      <c r="AU228" s="126"/>
      <c r="AV228" s="117"/>
      <c r="AW228" s="349"/>
      <c r="AX228" s="118"/>
      <c r="AY228" s="120"/>
      <c r="AZ228" s="120"/>
      <c r="BA228" s="120"/>
      <c r="BB228" s="120"/>
      <c r="BC228" s="123"/>
      <c r="BD228" s="120"/>
      <c r="BE228" s="121"/>
      <c r="BF228" s="126"/>
      <c r="BG228" s="297" t="str">
        <f t="shared" si="59"/>
        <v/>
      </c>
      <c r="BH228" s="298" t="str">
        <f t="shared" si="60"/>
        <v/>
      </c>
      <c r="BI228" s="127"/>
      <c r="BJ228" s="127"/>
      <c r="BK228" s="128"/>
      <c r="BL228" s="120" t="str">
        <f t="shared" si="61"/>
        <v/>
      </c>
      <c r="BM228" s="120" t="str">
        <f t="shared" si="62"/>
        <v/>
      </c>
      <c r="BN228" s="120" t="str">
        <f t="shared" si="63"/>
        <v/>
      </c>
      <c r="BO228" s="129" t="str">
        <f t="shared" si="65"/>
        <v>||||</v>
      </c>
      <c r="BP228" s="120" t="str">
        <f t="shared" si="64"/>
        <v>Not Started</v>
      </c>
      <c r="BQ228" s="129">
        <f>VLOOKUP(A228,'PR Matrix'!A:B,2,FALSE)</f>
        <v>0</v>
      </c>
    </row>
    <row r="229" spans="1:75" s="130" customFormat="1" hidden="1" x14ac:dyDescent="0.2">
      <c r="A229" s="111" t="s">
        <v>1</v>
      </c>
      <c r="B229" s="96" t="s">
        <v>1675</v>
      </c>
      <c r="C229" s="96" t="s">
        <v>1677</v>
      </c>
      <c r="D229" s="76"/>
      <c r="E229" s="301"/>
      <c r="F229" s="306"/>
      <c r="G229" s="113" t="s">
        <v>1986</v>
      </c>
      <c r="H229" s="114" t="str">
        <f>IF(AND(D229="",VLOOKUP(A229,'PR Matrix'!A:B,2,FALSE)=""),"N","Y")</f>
        <v>N</v>
      </c>
      <c r="I229" s="115"/>
      <c r="J229" s="115"/>
      <c r="K229" s="114"/>
      <c r="L229" s="115"/>
      <c r="M229" s="93"/>
      <c r="N229" s="93"/>
      <c r="O229" s="93"/>
      <c r="P229" s="93"/>
      <c r="Q229" s="93"/>
      <c r="R229" s="116"/>
      <c r="S229" s="115" t="b">
        <f t="shared" si="66"/>
        <v>1</v>
      </c>
      <c r="T229" s="115" t="b">
        <f t="shared" si="67"/>
        <v>1</v>
      </c>
      <c r="U229" s="115" t="b">
        <f t="shared" si="68"/>
        <v>1</v>
      </c>
      <c r="V229" s="115"/>
      <c r="W229" s="117"/>
      <c r="X229" s="118"/>
      <c r="Y229" s="119"/>
      <c r="Z229" s="120"/>
      <c r="AA229" s="120"/>
      <c r="AB229" s="120"/>
      <c r="AC229" s="120"/>
      <c r="AD229" s="121"/>
      <c r="AE229" s="122"/>
      <c r="AF229" s="117"/>
      <c r="AG229" s="118"/>
      <c r="AH229" s="119">
        <v>909</v>
      </c>
      <c r="AI229" s="120"/>
      <c r="AJ229" s="120"/>
      <c r="AK229" s="120"/>
      <c r="AL229" s="123"/>
      <c r="AM229" s="123"/>
      <c r="AN229" s="123"/>
      <c r="AO229" s="123"/>
      <c r="AP229" s="124"/>
      <c r="AQ229" s="120"/>
      <c r="AR229" s="124"/>
      <c r="AS229" s="123"/>
      <c r="AT229" s="121"/>
      <c r="AU229" s="126"/>
      <c r="AV229" s="117"/>
      <c r="AW229" s="349"/>
      <c r="AX229" s="118"/>
      <c r="AY229" s="120"/>
      <c r="AZ229" s="120"/>
      <c r="BA229" s="120"/>
      <c r="BB229" s="120"/>
      <c r="BC229" s="123"/>
      <c r="BD229" s="120"/>
      <c r="BE229" s="121"/>
      <c r="BF229" s="126"/>
      <c r="BG229" s="297" t="str">
        <f t="shared" si="59"/>
        <v/>
      </c>
      <c r="BH229" s="298" t="str">
        <f t="shared" si="60"/>
        <v/>
      </c>
      <c r="BI229" s="127"/>
      <c r="BJ229" s="127"/>
      <c r="BK229" s="128"/>
      <c r="BL229" s="120" t="str">
        <f t="shared" si="61"/>
        <v/>
      </c>
      <c r="BM229" s="120" t="str">
        <f t="shared" si="62"/>
        <v/>
      </c>
      <c r="BN229" s="120" t="str">
        <f t="shared" si="63"/>
        <v/>
      </c>
      <c r="BO229" s="129" t="str">
        <f t="shared" si="65"/>
        <v>||||</v>
      </c>
      <c r="BP229" s="120" t="str">
        <f t="shared" si="64"/>
        <v>Not Started</v>
      </c>
      <c r="BQ229" s="129">
        <f>VLOOKUP(A229,'PR Matrix'!A:B,2,FALSE)</f>
        <v>0</v>
      </c>
    </row>
    <row r="230" spans="1:75" s="130" customFormat="1" hidden="1" x14ac:dyDescent="0.2">
      <c r="A230" s="111" t="s">
        <v>1272</v>
      </c>
      <c r="B230" s="108" t="s">
        <v>1675</v>
      </c>
      <c r="C230" s="96" t="s">
        <v>1677</v>
      </c>
      <c r="D230" s="76"/>
      <c r="E230" s="303"/>
      <c r="F230" s="303"/>
      <c r="G230" s="113" t="s">
        <v>1986</v>
      </c>
      <c r="H230" s="114" t="str">
        <f>IF(AND(D230="",VLOOKUP(A230,'PR Matrix'!A:B,2,FALSE)=""),"N","Y")</f>
        <v>N</v>
      </c>
      <c r="I230" s="115"/>
      <c r="J230" s="115"/>
      <c r="K230" s="114"/>
      <c r="L230" s="115"/>
      <c r="M230" s="93"/>
      <c r="N230" s="93"/>
      <c r="O230" s="93"/>
      <c r="P230" s="93"/>
      <c r="Q230" s="93"/>
      <c r="R230" s="116"/>
      <c r="S230" s="115" t="b">
        <f t="shared" si="66"/>
        <v>1</v>
      </c>
      <c r="T230" s="115" t="b">
        <f t="shared" si="67"/>
        <v>1</v>
      </c>
      <c r="U230" s="115" t="b">
        <f t="shared" si="68"/>
        <v>1</v>
      </c>
      <c r="V230" s="115"/>
      <c r="W230" s="117"/>
      <c r="X230" s="118"/>
      <c r="Y230" s="119">
        <v>2322</v>
      </c>
      <c r="Z230" s="120"/>
      <c r="AA230" s="120"/>
      <c r="AB230" s="120"/>
      <c r="AC230" s="120"/>
      <c r="AD230" s="121"/>
      <c r="AE230" s="122"/>
      <c r="AF230" s="117"/>
      <c r="AG230" s="118"/>
      <c r="AH230" s="119">
        <v>1505</v>
      </c>
      <c r="AI230" s="120"/>
      <c r="AJ230" s="120"/>
      <c r="AK230" s="120"/>
      <c r="AL230" s="123"/>
      <c r="AM230" s="123"/>
      <c r="AN230" s="123"/>
      <c r="AO230" s="123"/>
      <c r="AP230" s="124"/>
      <c r="AQ230" s="120"/>
      <c r="AR230" s="124"/>
      <c r="AS230" s="123"/>
      <c r="AT230" s="121"/>
      <c r="AU230" s="126"/>
      <c r="AV230" s="117"/>
      <c r="AW230" s="349"/>
      <c r="AX230" s="118"/>
      <c r="AY230" s="120"/>
      <c r="AZ230" s="120"/>
      <c r="BA230" s="120"/>
      <c r="BB230" s="120"/>
      <c r="BC230" s="123"/>
      <c r="BD230" s="120"/>
      <c r="BE230" s="121"/>
      <c r="BF230" s="126"/>
      <c r="BG230" s="297" t="str">
        <f t="shared" si="59"/>
        <v/>
      </c>
      <c r="BH230" s="298" t="str">
        <f t="shared" si="60"/>
        <v/>
      </c>
      <c r="BI230" s="127"/>
      <c r="BJ230" s="127"/>
      <c r="BK230" s="128"/>
      <c r="BL230" s="120" t="str">
        <f t="shared" si="61"/>
        <v/>
      </c>
      <c r="BM230" s="120" t="str">
        <f t="shared" si="62"/>
        <v/>
      </c>
      <c r="BN230" s="120" t="str">
        <f t="shared" si="63"/>
        <v/>
      </c>
      <c r="BO230" s="129" t="str">
        <f t="shared" si="65"/>
        <v>||||</v>
      </c>
      <c r="BP230" s="120" t="str">
        <f t="shared" si="64"/>
        <v>Not Started</v>
      </c>
      <c r="BQ230" s="129">
        <f>VLOOKUP(A230,'PR Matrix'!A:B,2,FALSE)</f>
        <v>0</v>
      </c>
    </row>
    <row r="231" spans="1:75" s="130" customFormat="1" ht="12" hidden="1" customHeight="1" x14ac:dyDescent="0.2">
      <c r="A231" s="111" t="s">
        <v>1787</v>
      </c>
      <c r="B231" s="108" t="s">
        <v>1675</v>
      </c>
      <c r="C231" s="96" t="s">
        <v>1675</v>
      </c>
      <c r="D231" s="76"/>
      <c r="E231" s="301"/>
      <c r="F231" s="303"/>
      <c r="G231" s="113" t="s">
        <v>1986</v>
      </c>
      <c r="H231" s="114" t="str">
        <f>IF(AND(D231="",VLOOKUP(A231,'PR Matrix'!A:B,2,FALSE)=""),"N","Y")</f>
        <v>N</v>
      </c>
      <c r="I231" s="115"/>
      <c r="J231" s="115"/>
      <c r="K231" s="114"/>
      <c r="L231" s="115"/>
      <c r="M231" s="93"/>
      <c r="N231" s="93"/>
      <c r="O231" s="93"/>
      <c r="P231" s="93"/>
      <c r="Q231" s="93"/>
      <c r="R231" s="116"/>
      <c r="S231" s="115" t="b">
        <f t="shared" si="66"/>
        <v>1</v>
      </c>
      <c r="T231" s="115" t="b">
        <f t="shared" si="67"/>
        <v>1</v>
      </c>
      <c r="U231" s="115" t="b">
        <f t="shared" si="68"/>
        <v>1</v>
      </c>
      <c r="V231" s="115"/>
      <c r="W231" s="117"/>
      <c r="X231" s="118"/>
      <c r="Y231" s="119"/>
      <c r="Z231" s="120"/>
      <c r="AA231" s="120"/>
      <c r="AB231" s="120"/>
      <c r="AC231" s="120"/>
      <c r="AD231" s="121"/>
      <c r="AE231" s="122"/>
      <c r="AF231" s="117"/>
      <c r="AG231" s="118"/>
      <c r="AH231" s="119">
        <v>631</v>
      </c>
      <c r="AI231" s="120"/>
      <c r="AJ231" s="120"/>
      <c r="AK231" s="120"/>
      <c r="AL231" s="123"/>
      <c r="AM231" s="123"/>
      <c r="AN231" s="123"/>
      <c r="AO231" s="123"/>
      <c r="AP231" s="124"/>
      <c r="AQ231" s="120"/>
      <c r="AR231" s="124"/>
      <c r="AS231" s="123"/>
      <c r="AT231" s="121"/>
      <c r="AU231" s="126"/>
      <c r="AV231" s="117"/>
      <c r="AW231" s="349"/>
      <c r="AX231" s="118"/>
      <c r="AY231" s="120"/>
      <c r="AZ231" s="120"/>
      <c r="BA231" s="120"/>
      <c r="BB231" s="120"/>
      <c r="BC231" s="123"/>
      <c r="BD231" s="120"/>
      <c r="BE231" s="121"/>
      <c r="BF231" s="126"/>
      <c r="BG231" s="297" t="str">
        <f t="shared" si="59"/>
        <v/>
      </c>
      <c r="BH231" s="298" t="str">
        <f t="shared" si="60"/>
        <v/>
      </c>
      <c r="BI231" s="127"/>
      <c r="BJ231" s="127"/>
      <c r="BK231" s="128"/>
      <c r="BL231" s="120" t="str">
        <f t="shared" si="61"/>
        <v/>
      </c>
      <c r="BM231" s="120" t="str">
        <f t="shared" si="62"/>
        <v/>
      </c>
      <c r="BN231" s="120" t="str">
        <f t="shared" si="63"/>
        <v/>
      </c>
      <c r="BO231" s="129" t="str">
        <f t="shared" si="65"/>
        <v>||||</v>
      </c>
      <c r="BP231" s="120" t="str">
        <f t="shared" si="64"/>
        <v>Not Started</v>
      </c>
      <c r="BQ231" s="129">
        <f>VLOOKUP(A231,'PR Matrix'!A:B,2,FALSE)</f>
        <v>0</v>
      </c>
    </row>
    <row r="232" spans="1:75" s="130" customFormat="1" hidden="1" x14ac:dyDescent="0.2">
      <c r="A232" s="111" t="s">
        <v>1788</v>
      </c>
      <c r="B232" s="96" t="s">
        <v>1675</v>
      </c>
      <c r="C232" s="96" t="s">
        <v>1675</v>
      </c>
      <c r="D232" s="76"/>
      <c r="E232" s="312"/>
      <c r="F232" s="342"/>
      <c r="G232" s="113" t="s">
        <v>1986</v>
      </c>
      <c r="H232" s="114" t="str">
        <f>IF(AND(D232="",VLOOKUP(A232,'PR Matrix'!A:B,2,FALSE)=""),"N","Y")</f>
        <v>N</v>
      </c>
      <c r="I232" s="115"/>
      <c r="J232" s="115"/>
      <c r="K232" s="114"/>
      <c r="L232" s="115"/>
      <c r="M232" s="93"/>
      <c r="N232" s="93"/>
      <c r="O232" s="93"/>
      <c r="P232" s="93"/>
      <c r="Q232" s="93"/>
      <c r="R232" s="116"/>
      <c r="S232" s="115" t="b">
        <f t="shared" si="66"/>
        <v>1</v>
      </c>
      <c r="T232" s="115" t="b">
        <f t="shared" si="67"/>
        <v>1</v>
      </c>
      <c r="U232" s="115" t="b">
        <f t="shared" si="68"/>
        <v>1</v>
      </c>
      <c r="V232" s="115"/>
      <c r="W232" s="117"/>
      <c r="X232" s="118"/>
      <c r="Y232" s="119"/>
      <c r="Z232" s="120"/>
      <c r="AA232" s="120"/>
      <c r="AB232" s="120"/>
      <c r="AC232" s="120"/>
      <c r="AD232" s="121"/>
      <c r="AE232" s="122"/>
      <c r="AF232" s="117"/>
      <c r="AG232" s="118"/>
      <c r="AH232" s="119" t="s">
        <v>1678</v>
      </c>
      <c r="AI232" s="120"/>
      <c r="AJ232" s="120"/>
      <c r="AK232" s="120"/>
      <c r="AL232" s="123"/>
      <c r="AM232" s="123"/>
      <c r="AN232" s="123"/>
      <c r="AO232" s="123"/>
      <c r="AP232" s="124"/>
      <c r="AQ232" s="120"/>
      <c r="AR232" s="124"/>
      <c r="AS232" s="123"/>
      <c r="AT232" s="121"/>
      <c r="AU232" s="126"/>
      <c r="AV232" s="117"/>
      <c r="AW232" s="349"/>
      <c r="AX232" s="118"/>
      <c r="AY232" s="120"/>
      <c r="AZ232" s="120"/>
      <c r="BA232" s="120"/>
      <c r="BB232" s="120"/>
      <c r="BC232" s="123"/>
      <c r="BD232" s="120"/>
      <c r="BE232" s="121"/>
      <c r="BF232" s="126"/>
      <c r="BG232" s="297" t="str">
        <f t="shared" si="59"/>
        <v/>
      </c>
      <c r="BH232" s="298" t="str">
        <f t="shared" si="60"/>
        <v/>
      </c>
      <c r="BI232" s="127"/>
      <c r="BJ232" s="127"/>
      <c r="BK232" s="128"/>
      <c r="BL232" s="120" t="str">
        <f t="shared" si="61"/>
        <v/>
      </c>
      <c r="BM232" s="120" t="str">
        <f t="shared" si="62"/>
        <v/>
      </c>
      <c r="BN232" s="120" t="str">
        <f t="shared" si="63"/>
        <v/>
      </c>
      <c r="BO232" s="129" t="str">
        <f t="shared" si="65"/>
        <v>||||</v>
      </c>
      <c r="BP232" s="120" t="str">
        <f t="shared" si="64"/>
        <v>Not Started</v>
      </c>
      <c r="BQ232" s="129">
        <f>VLOOKUP(A232,'PR Matrix'!A:B,2,FALSE)</f>
        <v>0</v>
      </c>
    </row>
    <row r="233" spans="1:75" s="130" customFormat="1" hidden="1" x14ac:dyDescent="0.2">
      <c r="A233" s="111" t="s">
        <v>1789</v>
      </c>
      <c r="B233" s="108" t="s">
        <v>1675</v>
      </c>
      <c r="C233" s="96" t="s">
        <v>1677</v>
      </c>
      <c r="D233" s="112"/>
      <c r="E233" s="315"/>
      <c r="F233" s="312"/>
      <c r="G233" s="113" t="s">
        <v>1986</v>
      </c>
      <c r="H233" s="114" t="str">
        <f>IF(AND(D233="",VLOOKUP(A233,'PR Matrix'!A:B,2,FALSE)=""),"N","Y")</f>
        <v>N</v>
      </c>
      <c r="I233" s="115"/>
      <c r="J233" s="115"/>
      <c r="K233" s="114"/>
      <c r="L233" s="115"/>
      <c r="M233" s="93"/>
      <c r="N233" s="93"/>
      <c r="O233" s="93"/>
      <c r="P233" s="93"/>
      <c r="Q233" s="93"/>
      <c r="R233" s="116"/>
      <c r="S233" s="115" t="b">
        <f t="shared" ref="S233:S289" si="69">IF($G$3="",OR($E$3="",NOT(ISERROR(FIND(LOWER($E$3),LOWER(W233)))),NOT(ISERROR(FIND(LOWER($E$3),LOWER(AF233)))),NOT(ISERROR(FIND(LOWER($E$3),LOWER(AV233))))),OR(NOT(ISERROR(FIND(LOWER($G$3),LOWER(W233)))),NOT(ISERROR(FIND(LOWER($G$3),LOWER(AF233)))),NOT(ISERROR(FIND(LOWER($G$3),LOWER(AV233))))))</f>
        <v>1</v>
      </c>
      <c r="T233" s="115" t="b">
        <f t="shared" ref="T233:T289" si="70">IF($G$3="",OR($F$3="",NOT(ISERROR(FIND(LOWER($F$3),LOWER(X233)))),NOT(ISERROR(FIND(LOWER($F$3),LOWER(AG233)))),NOT(ISERROR(FIND(LOWER($F$3),LOWER(AX233))))),OR(NOT(ISERROR(FIND(LOWER($G$3),LOWER(X233)))),NOT(ISERROR(FIND(LOWER($G$3),LOWER(AG233)))),NOT(ISERROR(FIND(LOWER($G$3),LOWER(AX233))))))</f>
        <v>1</v>
      </c>
      <c r="U233" s="115" t="b">
        <f t="shared" ref="U233:U289" si="71">IF(COUNTA($E$3:$F$3)=0,OR($G$3="",S233,T233),AND(S233,T233))</f>
        <v>1</v>
      </c>
      <c r="V233" s="115"/>
      <c r="W233" s="117"/>
      <c r="X233" s="118"/>
      <c r="Y233" s="119">
        <v>2244</v>
      </c>
      <c r="Z233" s="120"/>
      <c r="AA233" s="120"/>
      <c r="AB233" s="120"/>
      <c r="AC233" s="120"/>
      <c r="AD233" s="121"/>
      <c r="AE233" s="122"/>
      <c r="AF233" s="117"/>
      <c r="AG233" s="118"/>
      <c r="AH233" s="119">
        <v>1649</v>
      </c>
      <c r="AI233" s="120"/>
      <c r="AJ233" s="120"/>
      <c r="AK233" s="120"/>
      <c r="AL233" s="123"/>
      <c r="AM233" s="123"/>
      <c r="AN233" s="123"/>
      <c r="AO233" s="123"/>
      <c r="AP233" s="124"/>
      <c r="AQ233" s="120"/>
      <c r="AR233" s="124"/>
      <c r="AS233" s="123"/>
      <c r="AT233" s="121"/>
      <c r="AU233" s="126"/>
      <c r="AV233" s="117"/>
      <c r="AW233" s="349"/>
      <c r="AX233" s="118"/>
      <c r="AY233" s="120"/>
      <c r="AZ233" s="120"/>
      <c r="BA233" s="120"/>
      <c r="BB233" s="120"/>
      <c r="BC233" s="123"/>
      <c r="BD233" s="120"/>
      <c r="BE233" s="121"/>
      <c r="BF233" s="126"/>
      <c r="BG233" s="297" t="str">
        <f t="shared" si="59"/>
        <v/>
      </c>
      <c r="BH233" s="298" t="str">
        <f t="shared" si="60"/>
        <v/>
      </c>
      <c r="BI233" s="127"/>
      <c r="BJ233" s="127"/>
      <c r="BK233" s="128"/>
      <c r="BL233" s="120" t="str">
        <f t="shared" si="61"/>
        <v/>
      </c>
      <c r="BM233" s="120" t="str">
        <f t="shared" si="62"/>
        <v/>
      </c>
      <c r="BN233" s="120" t="str">
        <f t="shared" si="63"/>
        <v/>
      </c>
      <c r="BO233" s="129" t="str">
        <f t="shared" si="65"/>
        <v>||||</v>
      </c>
      <c r="BP233" s="120" t="str">
        <f t="shared" si="64"/>
        <v>Not Started</v>
      </c>
      <c r="BQ233" s="129">
        <f>VLOOKUP(A233,'PR Matrix'!A:B,2,FALSE)</f>
        <v>0</v>
      </c>
    </row>
    <row r="234" spans="1:75" s="130" customFormat="1" hidden="1" x14ac:dyDescent="0.2">
      <c r="A234" s="111" t="s">
        <v>1790</v>
      </c>
      <c r="B234" s="108" t="s">
        <v>1675</v>
      </c>
      <c r="C234" s="96" t="s">
        <v>1677</v>
      </c>
      <c r="D234" s="76"/>
      <c r="E234" s="303"/>
      <c r="F234" s="306"/>
      <c r="G234" s="113" t="s">
        <v>1986</v>
      </c>
      <c r="H234" s="114" t="str">
        <f>IF(AND(D234="",VLOOKUP(A234,'PR Matrix'!A:B,2,FALSE)=""),"N","Y")</f>
        <v>N</v>
      </c>
      <c r="I234" s="115"/>
      <c r="J234" s="115"/>
      <c r="K234" s="114"/>
      <c r="L234" s="115"/>
      <c r="M234" s="93"/>
      <c r="N234" s="93"/>
      <c r="O234" s="93"/>
      <c r="P234" s="93"/>
      <c r="Q234" s="93"/>
      <c r="R234" s="116"/>
      <c r="S234" s="115" t="b">
        <f t="shared" si="69"/>
        <v>1</v>
      </c>
      <c r="T234" s="115" t="b">
        <f t="shared" si="70"/>
        <v>1</v>
      </c>
      <c r="U234" s="115" t="b">
        <f t="shared" si="71"/>
        <v>1</v>
      </c>
      <c r="V234" s="115"/>
      <c r="W234" s="117"/>
      <c r="X234" s="118"/>
      <c r="Y234" s="119">
        <v>2246</v>
      </c>
      <c r="Z234" s="120"/>
      <c r="AA234" s="120"/>
      <c r="AB234" s="120"/>
      <c r="AC234" s="120"/>
      <c r="AD234" s="121"/>
      <c r="AE234" s="122"/>
      <c r="AF234" s="117"/>
      <c r="AG234" s="118"/>
      <c r="AH234" s="119">
        <v>1651</v>
      </c>
      <c r="AI234" s="120"/>
      <c r="AJ234" s="120"/>
      <c r="AK234" s="120"/>
      <c r="AL234" s="123"/>
      <c r="AM234" s="123"/>
      <c r="AN234" s="123"/>
      <c r="AO234" s="123"/>
      <c r="AP234" s="124"/>
      <c r="AQ234" s="120"/>
      <c r="AR234" s="124"/>
      <c r="AS234" s="123"/>
      <c r="AT234" s="121"/>
      <c r="AU234" s="126"/>
      <c r="AV234" s="117"/>
      <c r="AW234" s="349"/>
      <c r="AX234" s="118"/>
      <c r="AY234" s="120"/>
      <c r="AZ234" s="120"/>
      <c r="BA234" s="120"/>
      <c r="BB234" s="120"/>
      <c r="BC234" s="123"/>
      <c r="BD234" s="120"/>
      <c r="BE234" s="121"/>
      <c r="BF234" s="126"/>
      <c r="BG234" s="297" t="str">
        <f t="shared" si="59"/>
        <v/>
      </c>
      <c r="BH234" s="298" t="str">
        <f t="shared" si="60"/>
        <v/>
      </c>
      <c r="BI234" s="127"/>
      <c r="BJ234" s="127"/>
      <c r="BK234" s="128"/>
      <c r="BL234" s="120" t="str">
        <f t="shared" si="61"/>
        <v/>
      </c>
      <c r="BM234" s="120" t="str">
        <f t="shared" si="62"/>
        <v/>
      </c>
      <c r="BN234" s="120" t="str">
        <f t="shared" si="63"/>
        <v/>
      </c>
      <c r="BO234" s="129" t="str">
        <f t="shared" si="65"/>
        <v>||||</v>
      </c>
      <c r="BP234" s="120" t="str">
        <f t="shared" si="64"/>
        <v>Not Started</v>
      </c>
      <c r="BQ234" s="129">
        <f>VLOOKUP(A234,'PR Matrix'!A:B,2,FALSE)</f>
        <v>0</v>
      </c>
    </row>
    <row r="235" spans="1:75" s="130" customFormat="1" hidden="1" x14ac:dyDescent="0.2">
      <c r="A235" s="111" t="s">
        <v>1791</v>
      </c>
      <c r="B235" s="96" t="s">
        <v>1675</v>
      </c>
      <c r="C235" s="96" t="s">
        <v>1677</v>
      </c>
      <c r="D235" s="292"/>
      <c r="E235" s="332"/>
      <c r="F235" s="306"/>
      <c r="G235" s="113" t="s">
        <v>1986</v>
      </c>
      <c r="H235" s="114" t="str">
        <f>IF(AND(D235="",VLOOKUP(A235,'PR Matrix'!A:B,2,FALSE)=""),"N","Y")</f>
        <v>N</v>
      </c>
      <c r="I235" s="115"/>
      <c r="J235" s="115"/>
      <c r="K235" s="114"/>
      <c r="L235" s="115"/>
      <c r="M235" s="93"/>
      <c r="N235" s="93"/>
      <c r="O235" s="93"/>
      <c r="P235" s="93"/>
      <c r="Q235" s="93"/>
      <c r="R235" s="116"/>
      <c r="S235" s="115" t="b">
        <f t="shared" si="69"/>
        <v>1</v>
      </c>
      <c r="T235" s="115" t="b">
        <f t="shared" si="70"/>
        <v>1</v>
      </c>
      <c r="U235" s="115" t="b">
        <f t="shared" si="71"/>
        <v>1</v>
      </c>
      <c r="V235" s="115"/>
      <c r="W235" s="117"/>
      <c r="X235" s="118"/>
      <c r="Y235" s="119"/>
      <c r="Z235" s="120"/>
      <c r="AA235" s="120"/>
      <c r="AB235" s="120"/>
      <c r="AC235" s="120"/>
      <c r="AD235" s="121"/>
      <c r="AE235" s="122"/>
      <c r="AF235" s="117"/>
      <c r="AG235" s="118"/>
      <c r="AH235" s="119">
        <v>1415</v>
      </c>
      <c r="AI235" s="120"/>
      <c r="AJ235" s="120"/>
      <c r="AK235" s="120"/>
      <c r="AL235" s="123"/>
      <c r="AM235" s="123"/>
      <c r="AN235" s="123"/>
      <c r="AO235" s="123"/>
      <c r="AP235" s="124"/>
      <c r="AQ235" s="120"/>
      <c r="AR235" s="124"/>
      <c r="AS235" s="123"/>
      <c r="AT235" s="121"/>
      <c r="AU235" s="126"/>
      <c r="AV235" s="117"/>
      <c r="AW235" s="349"/>
      <c r="AX235" s="118"/>
      <c r="AY235" s="120"/>
      <c r="AZ235" s="120"/>
      <c r="BA235" s="120"/>
      <c r="BB235" s="120"/>
      <c r="BC235" s="123"/>
      <c r="BD235" s="120"/>
      <c r="BE235" s="121"/>
      <c r="BF235" s="126"/>
      <c r="BG235" s="297" t="str">
        <f t="shared" si="59"/>
        <v/>
      </c>
      <c r="BH235" s="298" t="str">
        <f t="shared" si="60"/>
        <v/>
      </c>
      <c r="BI235" s="127"/>
      <c r="BJ235" s="127"/>
      <c r="BK235" s="128"/>
      <c r="BL235" s="120" t="str">
        <f t="shared" si="61"/>
        <v/>
      </c>
      <c r="BM235" s="120" t="str">
        <f t="shared" si="62"/>
        <v/>
      </c>
      <c r="BN235" s="120" t="str">
        <f t="shared" si="63"/>
        <v/>
      </c>
      <c r="BO235" s="129" t="str">
        <f t="shared" si="65"/>
        <v>||||</v>
      </c>
      <c r="BP235" s="120" t="str">
        <f t="shared" si="64"/>
        <v>Not Started</v>
      </c>
      <c r="BQ235" s="129">
        <f>VLOOKUP(A235,'PR Matrix'!A:B,2,FALSE)</f>
        <v>0</v>
      </c>
    </row>
    <row r="236" spans="1:75" s="130" customFormat="1" ht="12" hidden="1" customHeight="1" x14ac:dyDescent="0.2">
      <c r="A236" s="111" t="s">
        <v>1792</v>
      </c>
      <c r="B236" s="108" t="s">
        <v>1675</v>
      </c>
      <c r="C236" s="96" t="s">
        <v>1677</v>
      </c>
      <c r="D236" s="112"/>
      <c r="E236" s="315"/>
      <c r="F236" s="303"/>
      <c r="G236" s="113" t="s">
        <v>1986</v>
      </c>
      <c r="H236" s="114" t="str">
        <f>IF(AND(D236="",VLOOKUP(A236,'PR Matrix'!A:B,2,FALSE)=""),"N","Y")</f>
        <v>N</v>
      </c>
      <c r="I236" s="115"/>
      <c r="J236" s="115"/>
      <c r="K236" s="114"/>
      <c r="L236" s="115"/>
      <c r="M236" s="93"/>
      <c r="N236" s="93"/>
      <c r="O236" s="93"/>
      <c r="P236" s="93"/>
      <c r="Q236" s="93"/>
      <c r="R236" s="116"/>
      <c r="S236" s="115" t="b">
        <f t="shared" si="69"/>
        <v>1</v>
      </c>
      <c r="T236" s="115" t="b">
        <f t="shared" si="70"/>
        <v>1</v>
      </c>
      <c r="U236" s="115" t="b">
        <f t="shared" si="71"/>
        <v>1</v>
      </c>
      <c r="V236" s="115"/>
      <c r="W236" s="117"/>
      <c r="X236" s="118"/>
      <c r="Y236" s="119">
        <v>2243</v>
      </c>
      <c r="Z236" s="120"/>
      <c r="AA236" s="120"/>
      <c r="AB236" s="120"/>
      <c r="AC236" s="120"/>
      <c r="AD236" s="121"/>
      <c r="AE236" s="122"/>
      <c r="AF236" s="117"/>
      <c r="AG236" s="118"/>
      <c r="AH236" s="119">
        <v>632</v>
      </c>
      <c r="AI236" s="120"/>
      <c r="AJ236" s="120"/>
      <c r="AK236" s="120"/>
      <c r="AL236" s="123"/>
      <c r="AM236" s="123"/>
      <c r="AN236" s="123"/>
      <c r="AO236" s="123"/>
      <c r="AP236" s="124"/>
      <c r="AQ236" s="120"/>
      <c r="AR236" s="124"/>
      <c r="AS236" s="123"/>
      <c r="AT236" s="121"/>
      <c r="AU236" s="126"/>
      <c r="AV236" s="117"/>
      <c r="AW236" s="349"/>
      <c r="AX236" s="118"/>
      <c r="AY236" s="120"/>
      <c r="AZ236" s="120"/>
      <c r="BA236" s="120"/>
      <c r="BB236" s="120"/>
      <c r="BC236" s="123"/>
      <c r="BD236" s="120"/>
      <c r="BE236" s="121"/>
      <c r="BF236" s="126"/>
      <c r="BG236" s="297" t="str">
        <f t="shared" si="59"/>
        <v/>
      </c>
      <c r="BH236" s="298" t="str">
        <f t="shared" si="60"/>
        <v/>
      </c>
      <c r="BI236" s="127"/>
      <c r="BJ236" s="127"/>
      <c r="BK236" s="128"/>
      <c r="BL236" s="120" t="str">
        <f t="shared" si="61"/>
        <v/>
      </c>
      <c r="BM236" s="120" t="str">
        <f t="shared" si="62"/>
        <v/>
      </c>
      <c r="BN236" s="120" t="str">
        <f t="shared" si="63"/>
        <v/>
      </c>
      <c r="BO236" s="129" t="str">
        <f t="shared" si="65"/>
        <v>||||</v>
      </c>
      <c r="BP236" s="120" t="str">
        <f t="shared" si="64"/>
        <v>Not Started</v>
      </c>
      <c r="BQ236" s="129">
        <f>VLOOKUP(A236,'PR Matrix'!A:B,2,FALSE)</f>
        <v>0</v>
      </c>
    </row>
    <row r="237" spans="1:75" s="130" customFormat="1" hidden="1" x14ac:dyDescent="0.2">
      <c r="A237" s="111" t="s">
        <v>1793</v>
      </c>
      <c r="B237" s="96" t="s">
        <v>1675</v>
      </c>
      <c r="C237" s="96" t="s">
        <v>1677</v>
      </c>
      <c r="D237" s="76"/>
      <c r="E237" s="301"/>
      <c r="F237" s="306"/>
      <c r="G237" s="113" t="s">
        <v>1986</v>
      </c>
      <c r="H237" s="114" t="str">
        <f>IF(AND(D237="",VLOOKUP(A237,'PR Matrix'!A:B,2,FALSE)=""),"N","Y")</f>
        <v>N</v>
      </c>
      <c r="I237" s="115"/>
      <c r="J237" s="115"/>
      <c r="K237" s="114"/>
      <c r="L237" s="115"/>
      <c r="M237" s="93"/>
      <c r="N237" s="93"/>
      <c r="O237" s="93"/>
      <c r="P237" s="93"/>
      <c r="Q237" s="93"/>
      <c r="R237" s="116"/>
      <c r="S237" s="115" t="b">
        <f t="shared" si="69"/>
        <v>1</v>
      </c>
      <c r="T237" s="115" t="b">
        <f t="shared" si="70"/>
        <v>1</v>
      </c>
      <c r="U237" s="115" t="b">
        <f t="shared" si="71"/>
        <v>1</v>
      </c>
      <c r="V237" s="115"/>
      <c r="W237" s="117"/>
      <c r="X237" s="118"/>
      <c r="Y237" s="119">
        <v>2260</v>
      </c>
      <c r="Z237" s="120"/>
      <c r="AA237" s="120"/>
      <c r="AB237" s="120"/>
      <c r="AC237" s="120"/>
      <c r="AD237" s="121"/>
      <c r="AE237" s="122"/>
      <c r="AF237" s="117"/>
      <c r="AG237" s="118"/>
      <c r="AH237" s="119">
        <v>1650</v>
      </c>
      <c r="AI237" s="120"/>
      <c r="AJ237" s="120"/>
      <c r="AK237" s="120"/>
      <c r="AL237" s="123"/>
      <c r="AM237" s="123"/>
      <c r="AN237" s="123"/>
      <c r="AO237" s="123"/>
      <c r="AP237" s="124"/>
      <c r="AQ237" s="120"/>
      <c r="AR237" s="124"/>
      <c r="AS237" s="123"/>
      <c r="AT237" s="121"/>
      <c r="AU237" s="126"/>
      <c r="AV237" s="117"/>
      <c r="AW237" s="349"/>
      <c r="AX237" s="118"/>
      <c r="AY237" s="120"/>
      <c r="AZ237" s="120"/>
      <c r="BA237" s="120"/>
      <c r="BB237" s="120"/>
      <c r="BC237" s="123"/>
      <c r="BD237" s="120"/>
      <c r="BE237" s="121"/>
      <c r="BF237" s="126"/>
      <c r="BG237" s="297" t="str">
        <f t="shared" si="59"/>
        <v/>
      </c>
      <c r="BH237" s="298" t="str">
        <f t="shared" si="60"/>
        <v/>
      </c>
      <c r="BI237" s="127"/>
      <c r="BJ237" s="127"/>
      <c r="BK237" s="128"/>
      <c r="BL237" s="120" t="str">
        <f t="shared" si="61"/>
        <v/>
      </c>
      <c r="BM237" s="120" t="str">
        <f t="shared" si="62"/>
        <v/>
      </c>
      <c r="BN237" s="120" t="str">
        <f t="shared" si="63"/>
        <v/>
      </c>
      <c r="BO237" s="129" t="str">
        <f t="shared" si="65"/>
        <v>||||</v>
      </c>
      <c r="BP237" s="120" t="str">
        <f t="shared" si="64"/>
        <v>Not Started</v>
      </c>
      <c r="BQ237" s="129">
        <f>VLOOKUP(A237,'PR Matrix'!A:B,2,FALSE)</f>
        <v>0</v>
      </c>
    </row>
    <row r="238" spans="1:75" s="130" customFormat="1" hidden="1" x14ac:dyDescent="0.2">
      <c r="A238" s="111" t="s">
        <v>2172</v>
      </c>
      <c r="B238" s="108" t="s">
        <v>1675</v>
      </c>
      <c r="C238" s="96" t="s">
        <v>1677</v>
      </c>
      <c r="D238" s="112"/>
      <c r="E238" s="315"/>
      <c r="F238" s="312"/>
      <c r="G238" s="113" t="s">
        <v>1986</v>
      </c>
      <c r="H238" s="114" t="str">
        <f>IF(AND(D238="",VLOOKUP(A238,'PR Matrix'!A:B,2,FALSE)=""),"N","Y")</f>
        <v>N</v>
      </c>
      <c r="I238" s="115"/>
      <c r="J238" s="115"/>
      <c r="K238" s="114"/>
      <c r="L238" s="115"/>
      <c r="M238" s="93"/>
      <c r="N238" s="93"/>
      <c r="O238" s="93"/>
      <c r="P238" s="93"/>
      <c r="Q238" s="93"/>
      <c r="R238" s="116"/>
      <c r="S238" s="115" t="b">
        <f t="shared" ref="S238" si="72">IF($G$3="",OR($E$3="",NOT(ISERROR(FIND(LOWER($E$3),LOWER(W238)))),NOT(ISERROR(FIND(LOWER($E$3),LOWER(AF238)))),NOT(ISERROR(FIND(LOWER($E$3),LOWER(AV238))))),OR(NOT(ISERROR(FIND(LOWER($G$3),LOWER(W238)))),NOT(ISERROR(FIND(LOWER($G$3),LOWER(AF238)))),NOT(ISERROR(FIND(LOWER($G$3),LOWER(AV238))))))</f>
        <v>1</v>
      </c>
      <c r="T238" s="115" t="b">
        <f t="shared" ref="T238" si="73">IF($G$3="",OR($F$3="",NOT(ISERROR(FIND(LOWER($F$3),LOWER(X238)))),NOT(ISERROR(FIND(LOWER($F$3),LOWER(AG238)))),NOT(ISERROR(FIND(LOWER($F$3),LOWER(AX238))))),OR(NOT(ISERROR(FIND(LOWER($G$3),LOWER(X238)))),NOT(ISERROR(FIND(LOWER($G$3),LOWER(AG238)))),NOT(ISERROR(FIND(LOWER($G$3),LOWER(AX238))))))</f>
        <v>1</v>
      </c>
      <c r="U238" s="115" t="b">
        <f t="shared" ref="U238" si="74">IF(COUNTA($E$3:$F$3)=0,OR($G$3="",S238,T238),AND(S238,T238))</f>
        <v>1</v>
      </c>
      <c r="V238" s="115"/>
      <c r="W238" s="117"/>
      <c r="X238" s="118"/>
      <c r="Y238" s="119">
        <v>2260</v>
      </c>
      <c r="Z238" s="120"/>
      <c r="AA238" s="120"/>
      <c r="AB238" s="120"/>
      <c r="AC238" s="120"/>
      <c r="AD238" s="121"/>
      <c r="AE238" s="122"/>
      <c r="AF238" s="117"/>
      <c r="AG238" s="118"/>
      <c r="AH238" s="119">
        <v>1650</v>
      </c>
      <c r="AI238" s="120"/>
      <c r="AJ238" s="120"/>
      <c r="AK238" s="120"/>
      <c r="AL238" s="123"/>
      <c r="AM238" s="123"/>
      <c r="AN238" s="123"/>
      <c r="AO238" s="123"/>
      <c r="AP238" s="124"/>
      <c r="AQ238" s="120"/>
      <c r="AR238" s="124"/>
      <c r="AS238" s="123"/>
      <c r="AT238" s="121"/>
      <c r="AU238" s="126"/>
      <c r="AV238" s="117"/>
      <c r="AW238" s="349"/>
      <c r="AX238" s="118"/>
      <c r="AY238" s="120"/>
      <c r="AZ238" s="120"/>
      <c r="BA238" s="120"/>
      <c r="BB238" s="120"/>
      <c r="BC238" s="123"/>
      <c r="BD238" s="120"/>
      <c r="BE238" s="121"/>
      <c r="BF238" s="126"/>
      <c r="BG238" s="297" t="str">
        <f t="shared" si="59"/>
        <v/>
      </c>
      <c r="BH238" s="298" t="str">
        <f t="shared" si="60"/>
        <v/>
      </c>
      <c r="BI238" s="127"/>
      <c r="BJ238" s="127"/>
      <c r="BK238" s="128"/>
      <c r="BL238" s="120" t="str">
        <f t="shared" si="61"/>
        <v/>
      </c>
      <c r="BM238" s="120" t="str">
        <f t="shared" si="62"/>
        <v/>
      </c>
      <c r="BN238" s="120" t="str">
        <f t="shared" si="63"/>
        <v/>
      </c>
      <c r="BO238" s="129" t="str">
        <f t="shared" si="65"/>
        <v>||||</v>
      </c>
      <c r="BP238" s="120" t="str">
        <f t="shared" si="64"/>
        <v>Not Started</v>
      </c>
      <c r="BQ238" s="129">
        <f>VLOOKUP(A238,'PR Matrix'!A:B,2,FALSE)</f>
        <v>0</v>
      </c>
    </row>
    <row r="239" spans="1:75" s="130" customFormat="1" hidden="1" x14ac:dyDescent="0.2">
      <c r="A239" s="111" t="s">
        <v>1794</v>
      </c>
      <c r="B239" s="108" t="s">
        <v>1675</v>
      </c>
      <c r="C239" s="96" t="s">
        <v>1677</v>
      </c>
      <c r="D239" s="76"/>
      <c r="E239" s="312"/>
      <c r="F239" s="311"/>
      <c r="G239" s="113" t="s">
        <v>1986</v>
      </c>
      <c r="H239" s="114" t="str">
        <f>IF(AND(D239="",VLOOKUP(A239,'PR Matrix'!A:B,2,FALSE)=""),"N","Y")</f>
        <v>N</v>
      </c>
      <c r="I239" s="115"/>
      <c r="J239" s="115"/>
      <c r="K239" s="114"/>
      <c r="L239" s="115"/>
      <c r="M239" s="93"/>
      <c r="N239" s="93"/>
      <c r="O239" s="93"/>
      <c r="P239" s="93"/>
      <c r="Q239" s="93"/>
      <c r="R239" s="116"/>
      <c r="S239" s="115" t="b">
        <f t="shared" si="69"/>
        <v>1</v>
      </c>
      <c r="T239" s="115" t="b">
        <f t="shared" si="70"/>
        <v>1</v>
      </c>
      <c r="U239" s="115" t="b">
        <f t="shared" si="71"/>
        <v>1</v>
      </c>
      <c r="V239" s="115"/>
      <c r="W239" s="117"/>
      <c r="X239" s="118"/>
      <c r="Y239" s="119">
        <v>2324</v>
      </c>
      <c r="Z239" s="120"/>
      <c r="AA239" s="120"/>
      <c r="AB239" s="120"/>
      <c r="AC239" s="120"/>
      <c r="AD239" s="121"/>
      <c r="AE239" s="122"/>
      <c r="AF239" s="117"/>
      <c r="AG239" s="118"/>
      <c r="AH239" s="119">
        <v>633</v>
      </c>
      <c r="AI239" s="120"/>
      <c r="AJ239" s="120"/>
      <c r="AK239" s="120"/>
      <c r="AL239" s="123"/>
      <c r="AM239" s="123"/>
      <c r="AN239" s="123"/>
      <c r="AO239" s="123"/>
      <c r="AP239" s="124"/>
      <c r="AQ239" s="120"/>
      <c r="AR239" s="124"/>
      <c r="AS239" s="123"/>
      <c r="AT239" s="121"/>
      <c r="AU239" s="126"/>
      <c r="AV239" s="117"/>
      <c r="AW239" s="349"/>
      <c r="AX239" s="118"/>
      <c r="AY239" s="120"/>
      <c r="AZ239" s="120"/>
      <c r="BA239" s="120"/>
      <c r="BB239" s="120"/>
      <c r="BC239" s="123"/>
      <c r="BD239" s="120"/>
      <c r="BE239" s="121"/>
      <c r="BF239" s="126"/>
      <c r="BG239" s="297" t="str">
        <f t="shared" si="59"/>
        <v/>
      </c>
      <c r="BH239" s="298" t="str">
        <f t="shared" si="60"/>
        <v/>
      </c>
      <c r="BI239" s="127"/>
      <c r="BJ239" s="127"/>
      <c r="BK239" s="128"/>
      <c r="BL239" s="120" t="str">
        <f t="shared" si="61"/>
        <v/>
      </c>
      <c r="BM239" s="120" t="str">
        <f t="shared" si="62"/>
        <v/>
      </c>
      <c r="BN239" s="120" t="str">
        <f t="shared" si="63"/>
        <v/>
      </c>
      <c r="BO239" s="129" t="str">
        <f t="shared" si="65"/>
        <v>||||</v>
      </c>
      <c r="BP239" s="120" t="str">
        <f t="shared" si="64"/>
        <v>Not Started</v>
      </c>
      <c r="BQ239" s="129">
        <f>VLOOKUP(A239,'PR Matrix'!A:B,2,FALSE)</f>
        <v>0</v>
      </c>
    </row>
    <row r="240" spans="1:75" s="130" customFormat="1" hidden="1" x14ac:dyDescent="0.2">
      <c r="A240" s="111" t="s">
        <v>120</v>
      </c>
      <c r="B240" s="108" t="s">
        <v>1675</v>
      </c>
      <c r="C240" s="96" t="s">
        <v>1677</v>
      </c>
      <c r="D240" s="292"/>
      <c r="E240" s="312"/>
      <c r="F240" s="303"/>
      <c r="G240" s="113" t="s">
        <v>1986</v>
      </c>
      <c r="H240" s="114" t="str">
        <f>IF(AND(D240="",VLOOKUP(A240,'PR Matrix'!A:B,2,FALSE)=""),"N","Y")</f>
        <v>N</v>
      </c>
      <c r="I240" s="115"/>
      <c r="J240" s="115"/>
      <c r="K240" s="114"/>
      <c r="L240" s="115"/>
      <c r="M240" s="93"/>
      <c r="N240" s="93"/>
      <c r="O240" s="93"/>
      <c r="P240" s="93"/>
      <c r="Q240" s="93"/>
      <c r="R240" s="116"/>
      <c r="S240" s="115" t="b">
        <f t="shared" si="69"/>
        <v>1</v>
      </c>
      <c r="T240" s="115" t="b">
        <f t="shared" si="70"/>
        <v>1</v>
      </c>
      <c r="U240" s="115" t="b">
        <f t="shared" si="71"/>
        <v>1</v>
      </c>
      <c r="V240" s="115"/>
      <c r="W240" s="117"/>
      <c r="X240" s="118"/>
      <c r="Y240" s="119">
        <v>2301</v>
      </c>
      <c r="Z240" s="120"/>
      <c r="AA240" s="120"/>
      <c r="AB240" s="120"/>
      <c r="AC240" s="120"/>
      <c r="AD240" s="121"/>
      <c r="AE240" s="122"/>
      <c r="AF240" s="117"/>
      <c r="AG240" s="118"/>
      <c r="AH240" s="119">
        <v>634</v>
      </c>
      <c r="AI240" s="120"/>
      <c r="AJ240" s="120"/>
      <c r="AK240" s="120"/>
      <c r="AL240" s="123"/>
      <c r="AM240" s="123"/>
      <c r="AN240" s="123"/>
      <c r="AO240" s="123"/>
      <c r="AP240" s="124"/>
      <c r="AQ240" s="120"/>
      <c r="AR240" s="124"/>
      <c r="AS240" s="123"/>
      <c r="AT240" s="121"/>
      <c r="AU240" s="126"/>
      <c r="AV240" s="117"/>
      <c r="AW240" s="349"/>
      <c r="AX240" s="118"/>
      <c r="AY240" s="120"/>
      <c r="AZ240" s="120"/>
      <c r="BA240" s="120"/>
      <c r="BB240" s="120"/>
      <c r="BC240" s="123"/>
      <c r="BD240" s="120"/>
      <c r="BE240" s="121"/>
      <c r="BF240" s="126"/>
      <c r="BG240" s="297" t="str">
        <f t="shared" si="59"/>
        <v/>
      </c>
      <c r="BH240" s="298" t="str">
        <f t="shared" si="60"/>
        <v/>
      </c>
      <c r="BI240" s="127"/>
      <c r="BJ240" s="127"/>
      <c r="BK240" s="128"/>
      <c r="BL240" s="120" t="str">
        <f t="shared" si="61"/>
        <v/>
      </c>
      <c r="BM240" s="120" t="str">
        <f t="shared" si="62"/>
        <v/>
      </c>
      <c r="BN240" s="120" t="str">
        <f t="shared" si="63"/>
        <v/>
      </c>
      <c r="BO240" s="129" t="str">
        <f t="shared" si="65"/>
        <v>||||</v>
      </c>
      <c r="BP240" s="120" t="str">
        <f t="shared" si="64"/>
        <v>Not Started</v>
      </c>
      <c r="BQ240" s="129">
        <f>VLOOKUP(A240,'PR Matrix'!A:B,2,FALSE)</f>
        <v>0</v>
      </c>
    </row>
    <row r="241" spans="1:69" s="130" customFormat="1" hidden="1" x14ac:dyDescent="0.2">
      <c r="A241" s="111" t="s">
        <v>1795</v>
      </c>
      <c r="B241" s="108" t="s">
        <v>1675</v>
      </c>
      <c r="C241" s="96" t="s">
        <v>1677</v>
      </c>
      <c r="D241" s="76"/>
      <c r="E241" s="311"/>
      <c r="F241" s="301"/>
      <c r="G241" s="113" t="s">
        <v>1986</v>
      </c>
      <c r="H241" s="114" t="str">
        <f>IF(AND(D241="",VLOOKUP(A241,'PR Matrix'!A:B,2,FALSE)=""),"N","Y")</f>
        <v>N</v>
      </c>
      <c r="I241" s="115"/>
      <c r="J241" s="115"/>
      <c r="K241" s="114"/>
      <c r="L241" s="115"/>
      <c r="M241" s="93"/>
      <c r="N241" s="93"/>
      <c r="O241" s="93"/>
      <c r="P241" s="93"/>
      <c r="Q241" s="93"/>
      <c r="R241" s="116"/>
      <c r="S241" s="115" t="b">
        <f t="shared" si="69"/>
        <v>1</v>
      </c>
      <c r="T241" s="115" t="b">
        <f t="shared" si="70"/>
        <v>1</v>
      </c>
      <c r="U241" s="115" t="b">
        <f t="shared" si="71"/>
        <v>1</v>
      </c>
      <c r="V241" s="115"/>
      <c r="W241" s="117"/>
      <c r="X241" s="118"/>
      <c r="Y241" s="119">
        <v>2321</v>
      </c>
      <c r="Z241" s="120"/>
      <c r="AA241" s="120"/>
      <c r="AB241" s="120"/>
      <c r="AC241" s="120"/>
      <c r="AD241" s="121"/>
      <c r="AE241" s="122"/>
      <c r="AF241" s="117"/>
      <c r="AG241" s="118"/>
      <c r="AH241" s="119">
        <v>1253</v>
      </c>
      <c r="AI241" s="120"/>
      <c r="AJ241" s="120"/>
      <c r="AK241" s="120"/>
      <c r="AL241" s="123"/>
      <c r="AM241" s="123"/>
      <c r="AN241" s="123"/>
      <c r="AO241" s="123"/>
      <c r="AP241" s="124"/>
      <c r="AQ241" s="120"/>
      <c r="AR241" s="124"/>
      <c r="AS241" s="123"/>
      <c r="AT241" s="121"/>
      <c r="AU241" s="126"/>
      <c r="AV241" s="117"/>
      <c r="AW241" s="118"/>
      <c r="AX241" s="118"/>
      <c r="AY241" s="120"/>
      <c r="AZ241" s="120"/>
      <c r="BA241" s="120"/>
      <c r="BB241" s="120"/>
      <c r="BC241" s="123"/>
      <c r="BD241" s="120"/>
      <c r="BE241" s="121"/>
      <c r="BF241" s="126"/>
      <c r="BG241" s="297" t="str">
        <f t="shared" si="59"/>
        <v/>
      </c>
      <c r="BH241" s="298" t="str">
        <f t="shared" si="60"/>
        <v/>
      </c>
      <c r="BI241" s="127"/>
      <c r="BJ241" s="127"/>
      <c r="BK241" s="128" t="s">
        <v>1986</v>
      </c>
      <c r="BL241" s="120" t="str">
        <f t="shared" si="61"/>
        <v/>
      </c>
      <c r="BM241" s="120" t="str">
        <f t="shared" si="62"/>
        <v/>
      </c>
      <c r="BN241" s="120" t="str">
        <f t="shared" si="63"/>
        <v/>
      </c>
      <c r="BO241" s="129" t="str">
        <f t="shared" si="65"/>
        <v>||||</v>
      </c>
      <c r="BP241" s="120" t="str">
        <f t="shared" si="64"/>
        <v>Not Started</v>
      </c>
      <c r="BQ241" s="129">
        <f>VLOOKUP(A241,'PR Matrix'!A:B,2,FALSE)</f>
        <v>0</v>
      </c>
    </row>
    <row r="242" spans="1:69" s="130" customFormat="1" hidden="1" x14ac:dyDescent="0.2">
      <c r="A242" s="111" t="s">
        <v>1796</v>
      </c>
      <c r="B242" s="96" t="s">
        <v>1675</v>
      </c>
      <c r="C242" s="96" t="s">
        <v>1677</v>
      </c>
      <c r="D242" s="76"/>
      <c r="E242" s="303"/>
      <c r="F242" s="306"/>
      <c r="G242" s="113" t="s">
        <v>1986</v>
      </c>
      <c r="H242" s="114" t="str">
        <f>IF(AND(D242="",VLOOKUP(A242,'PR Matrix'!A:B,2,FALSE)=""),"N","Y")</f>
        <v>N</v>
      </c>
      <c r="I242" s="115"/>
      <c r="J242" s="115"/>
      <c r="K242" s="114"/>
      <c r="L242" s="115"/>
      <c r="M242" s="93"/>
      <c r="N242" s="93"/>
      <c r="O242" s="93"/>
      <c r="P242" s="93"/>
      <c r="Q242" s="93"/>
      <c r="R242" s="116"/>
      <c r="S242" s="115" t="b">
        <f t="shared" si="69"/>
        <v>1</v>
      </c>
      <c r="T242" s="115" t="b">
        <f t="shared" si="70"/>
        <v>1</v>
      </c>
      <c r="U242" s="115" t="b">
        <f t="shared" si="71"/>
        <v>1</v>
      </c>
      <c r="V242" s="115"/>
      <c r="W242" s="117"/>
      <c r="X242" s="118"/>
      <c r="Y242" s="119">
        <v>2671</v>
      </c>
      <c r="Z242" s="120"/>
      <c r="AA242" s="120"/>
      <c r="AB242" s="120"/>
      <c r="AC242" s="120"/>
      <c r="AD242" s="121"/>
      <c r="AE242" s="122"/>
      <c r="AF242" s="117"/>
      <c r="AG242" s="118"/>
      <c r="AH242" s="119">
        <v>1815</v>
      </c>
      <c r="AI242" s="120"/>
      <c r="AJ242" s="120"/>
      <c r="AK242" s="120"/>
      <c r="AL242" s="123"/>
      <c r="AM242" s="123"/>
      <c r="AN242" s="123"/>
      <c r="AO242" s="123"/>
      <c r="AP242" s="124"/>
      <c r="AQ242" s="120"/>
      <c r="AR242" s="124"/>
      <c r="AS242" s="123"/>
      <c r="AT242" s="121"/>
      <c r="AU242" s="126"/>
      <c r="AV242" s="117"/>
      <c r="AW242" s="349"/>
      <c r="AX242" s="118"/>
      <c r="AY242" s="120"/>
      <c r="AZ242" s="120"/>
      <c r="BA242" s="120"/>
      <c r="BB242" s="120"/>
      <c r="BC242" s="123"/>
      <c r="BD242" s="120"/>
      <c r="BE242" s="121"/>
      <c r="BF242" s="126"/>
      <c r="BG242" s="297" t="str">
        <f t="shared" si="59"/>
        <v/>
      </c>
      <c r="BH242" s="298" t="str">
        <f t="shared" si="60"/>
        <v/>
      </c>
      <c r="BI242" s="127"/>
      <c r="BJ242" s="127"/>
      <c r="BK242" s="128"/>
      <c r="BL242" s="120" t="str">
        <f t="shared" si="61"/>
        <v/>
      </c>
      <c r="BM242" s="120" t="str">
        <f t="shared" si="62"/>
        <v/>
      </c>
      <c r="BN242" s="120" t="str">
        <f t="shared" si="63"/>
        <v/>
      </c>
      <c r="BO242" s="129" t="str">
        <f t="shared" si="65"/>
        <v>||||</v>
      </c>
      <c r="BP242" s="120" t="str">
        <f t="shared" si="64"/>
        <v>Not Started</v>
      </c>
      <c r="BQ242" s="129">
        <f>VLOOKUP(A242,'PR Matrix'!A:B,2,FALSE)</f>
        <v>0</v>
      </c>
    </row>
    <row r="243" spans="1:69" s="130" customFormat="1" hidden="1" x14ac:dyDescent="0.2">
      <c r="A243" s="111" t="s">
        <v>1797</v>
      </c>
      <c r="B243" s="108" t="s">
        <v>1675</v>
      </c>
      <c r="C243" s="96" t="s">
        <v>1675</v>
      </c>
      <c r="D243" s="76"/>
      <c r="E243" s="303"/>
      <c r="F243" s="303"/>
      <c r="G243" s="113" t="s">
        <v>1986</v>
      </c>
      <c r="H243" s="114" t="str">
        <f>IF(AND(D243="",VLOOKUP(A243,'PR Matrix'!A:B,2,FALSE)=""),"N","Y")</f>
        <v>N</v>
      </c>
      <c r="I243" s="115"/>
      <c r="J243" s="115"/>
      <c r="K243" s="114"/>
      <c r="L243" s="115"/>
      <c r="M243" s="93"/>
      <c r="N243" s="93"/>
      <c r="O243" s="93"/>
      <c r="P243" s="93"/>
      <c r="Q243" s="93"/>
      <c r="R243" s="116"/>
      <c r="S243" s="115" t="b">
        <f t="shared" si="69"/>
        <v>1</v>
      </c>
      <c r="T243" s="115" t="b">
        <f t="shared" si="70"/>
        <v>1</v>
      </c>
      <c r="U243" s="115" t="b">
        <f t="shared" si="71"/>
        <v>1</v>
      </c>
      <c r="V243" s="115"/>
      <c r="W243" s="117"/>
      <c r="X243" s="118"/>
      <c r="Y243" s="119">
        <v>2259</v>
      </c>
      <c r="Z243" s="120"/>
      <c r="AA243" s="120"/>
      <c r="AB243" s="120"/>
      <c r="AC243" s="120"/>
      <c r="AD243" s="121"/>
      <c r="AE243" s="122"/>
      <c r="AF243" s="117"/>
      <c r="AG243" s="118"/>
      <c r="AH243" s="119">
        <v>2164</v>
      </c>
      <c r="AI243" s="120"/>
      <c r="AJ243" s="120"/>
      <c r="AK243" s="120"/>
      <c r="AL243" s="123"/>
      <c r="AM243" s="123"/>
      <c r="AN243" s="123"/>
      <c r="AO243" s="123"/>
      <c r="AP243" s="124"/>
      <c r="AQ243" s="120"/>
      <c r="AR243" s="124"/>
      <c r="AS243" s="123"/>
      <c r="AT243" s="121"/>
      <c r="AU243" s="126"/>
      <c r="AV243" s="117"/>
      <c r="AW243" s="349"/>
      <c r="AX243" s="118"/>
      <c r="AY243" s="120"/>
      <c r="AZ243" s="120"/>
      <c r="BA243" s="120"/>
      <c r="BB243" s="120"/>
      <c r="BC243" s="123"/>
      <c r="BD243" s="120"/>
      <c r="BE243" s="121"/>
      <c r="BF243" s="126"/>
      <c r="BG243" s="297" t="str">
        <f t="shared" si="59"/>
        <v/>
      </c>
      <c r="BH243" s="298" t="str">
        <f t="shared" si="60"/>
        <v/>
      </c>
      <c r="BI243" s="127"/>
      <c r="BJ243" s="127"/>
      <c r="BK243" s="128" t="s">
        <v>1986</v>
      </c>
      <c r="BL243" s="120" t="str">
        <f t="shared" si="61"/>
        <v/>
      </c>
      <c r="BM243" s="120" t="str">
        <f t="shared" si="62"/>
        <v/>
      </c>
      <c r="BN243" s="120" t="str">
        <f t="shared" si="63"/>
        <v/>
      </c>
      <c r="BO243" s="129" t="str">
        <f t="shared" si="65"/>
        <v>||||</v>
      </c>
      <c r="BP243" s="120" t="str">
        <f t="shared" si="64"/>
        <v>Not Started</v>
      </c>
      <c r="BQ243" s="129">
        <f>VLOOKUP(A243,'PR Matrix'!A:B,2,FALSE)</f>
        <v>0</v>
      </c>
    </row>
    <row r="244" spans="1:69" s="130" customFormat="1" hidden="1" x14ac:dyDescent="0.2">
      <c r="A244" s="111" t="s">
        <v>1798</v>
      </c>
      <c r="B244" s="108" t="s">
        <v>1675</v>
      </c>
      <c r="C244" s="96" t="s">
        <v>1677</v>
      </c>
      <c r="D244" s="112"/>
      <c r="E244" s="315"/>
      <c r="F244" s="302"/>
      <c r="G244" s="113" t="s">
        <v>1986</v>
      </c>
      <c r="H244" s="114" t="str">
        <f>IF(AND(D244="",VLOOKUP(A244,'PR Matrix'!A:B,2,FALSE)=""),"N","Y")</f>
        <v>N</v>
      </c>
      <c r="I244" s="115"/>
      <c r="J244" s="115"/>
      <c r="K244" s="114"/>
      <c r="L244" s="115"/>
      <c r="M244" s="93"/>
      <c r="N244" s="93"/>
      <c r="O244" s="93"/>
      <c r="P244" s="93"/>
      <c r="Q244" s="93"/>
      <c r="R244" s="116"/>
      <c r="S244" s="115" t="b">
        <f t="shared" si="69"/>
        <v>1</v>
      </c>
      <c r="T244" s="115" t="b">
        <f t="shared" si="70"/>
        <v>1</v>
      </c>
      <c r="U244" s="115" t="b">
        <f t="shared" si="71"/>
        <v>1</v>
      </c>
      <c r="V244" s="115"/>
      <c r="W244" s="117"/>
      <c r="X244" s="118"/>
      <c r="Y244" s="119">
        <v>195</v>
      </c>
      <c r="Z244" s="120"/>
      <c r="AA244" s="120"/>
      <c r="AB244" s="120"/>
      <c r="AC244" s="120"/>
      <c r="AD244" s="121"/>
      <c r="AE244" s="122"/>
      <c r="AF244" s="117"/>
      <c r="AG244" s="118"/>
      <c r="AH244" s="119">
        <v>196</v>
      </c>
      <c r="AI244" s="120"/>
      <c r="AJ244" s="120"/>
      <c r="AK244" s="120"/>
      <c r="AL244" s="123"/>
      <c r="AM244" s="123"/>
      <c r="AN244" s="123"/>
      <c r="AO244" s="123"/>
      <c r="AP244" s="124"/>
      <c r="AQ244" s="120"/>
      <c r="AR244" s="124"/>
      <c r="AS244" s="123"/>
      <c r="AT244" s="121"/>
      <c r="AU244" s="126"/>
      <c r="AV244" s="117"/>
      <c r="AW244" s="349"/>
      <c r="AX244" s="118"/>
      <c r="AY244" s="120"/>
      <c r="AZ244" s="120"/>
      <c r="BA244" s="120"/>
      <c r="BB244" s="120"/>
      <c r="BC244" s="123"/>
      <c r="BD244" s="120"/>
      <c r="BE244" s="121"/>
      <c r="BF244" s="126"/>
      <c r="BG244" s="297" t="str">
        <f t="shared" si="59"/>
        <v/>
      </c>
      <c r="BH244" s="298" t="str">
        <f t="shared" si="60"/>
        <v/>
      </c>
      <c r="BI244" s="127"/>
      <c r="BJ244" s="127"/>
      <c r="BK244" s="126"/>
      <c r="BL244" s="120" t="str">
        <f t="shared" si="61"/>
        <v/>
      </c>
      <c r="BM244" s="120" t="str">
        <f t="shared" si="62"/>
        <v/>
      </c>
      <c r="BN244" s="120" t="str">
        <f t="shared" si="63"/>
        <v/>
      </c>
      <c r="BO244" s="129" t="str">
        <f t="shared" si="65"/>
        <v>||||</v>
      </c>
      <c r="BP244" s="120" t="str">
        <f t="shared" si="64"/>
        <v>Not Started</v>
      </c>
      <c r="BQ244" s="129">
        <f>VLOOKUP(A244,'PR Matrix'!A:B,2,FALSE)</f>
        <v>0</v>
      </c>
    </row>
    <row r="245" spans="1:69" s="130" customFormat="1" hidden="1" x14ac:dyDescent="0.2">
      <c r="A245" s="111" t="s">
        <v>1799</v>
      </c>
      <c r="B245" s="96" t="s">
        <v>1675</v>
      </c>
      <c r="C245" s="108" t="s">
        <v>1677</v>
      </c>
      <c r="D245" s="141"/>
      <c r="E245" s="303"/>
      <c r="F245" s="306"/>
      <c r="G245" s="113" t="s">
        <v>1986</v>
      </c>
      <c r="H245" s="114" t="str">
        <f>IF(AND(D245="",VLOOKUP(A245,'PR Matrix'!A:B,2,FALSE)=""),"N","Y")</f>
        <v>N</v>
      </c>
      <c r="I245" s="115"/>
      <c r="J245" s="115"/>
      <c r="K245" s="114"/>
      <c r="L245" s="115"/>
      <c r="M245" s="93"/>
      <c r="N245" s="93"/>
      <c r="O245" s="93"/>
      <c r="P245" s="93"/>
      <c r="Q245" s="93"/>
      <c r="R245" s="116"/>
      <c r="S245" s="115" t="b">
        <f t="shared" si="69"/>
        <v>1</v>
      </c>
      <c r="T245" s="115" t="b">
        <f t="shared" si="70"/>
        <v>1</v>
      </c>
      <c r="U245" s="115" t="b">
        <f t="shared" si="71"/>
        <v>1</v>
      </c>
      <c r="V245" s="115"/>
      <c r="W245" s="117"/>
      <c r="X245" s="118"/>
      <c r="Y245" s="119"/>
      <c r="Z245" s="120"/>
      <c r="AA245" s="120"/>
      <c r="AB245" s="120"/>
      <c r="AC245" s="120"/>
      <c r="AD245" s="121"/>
      <c r="AE245" s="122"/>
      <c r="AF245" s="117"/>
      <c r="AG245" s="118"/>
      <c r="AH245" s="119" t="s">
        <v>1678</v>
      </c>
      <c r="AI245" s="120"/>
      <c r="AJ245" s="120"/>
      <c r="AK245" s="120"/>
      <c r="AL245" s="123"/>
      <c r="AM245" s="123"/>
      <c r="AN245" s="123"/>
      <c r="AO245" s="123"/>
      <c r="AP245" s="124"/>
      <c r="AQ245" s="120"/>
      <c r="AR245" s="124"/>
      <c r="AS245" s="123"/>
      <c r="AT245" s="121"/>
      <c r="AU245" s="126"/>
      <c r="AV245" s="117"/>
      <c r="AW245" s="349"/>
      <c r="AX245" s="118"/>
      <c r="AY245" s="120"/>
      <c r="AZ245" s="120"/>
      <c r="BA245" s="120"/>
      <c r="BB245" s="120"/>
      <c r="BC245" s="123"/>
      <c r="BD245" s="120"/>
      <c r="BE245" s="121"/>
      <c r="BF245" s="126"/>
      <c r="BG245" s="297" t="str">
        <f t="shared" si="59"/>
        <v/>
      </c>
      <c r="BH245" s="298" t="str">
        <f t="shared" si="60"/>
        <v/>
      </c>
      <c r="BI245" s="127"/>
      <c r="BJ245" s="127"/>
      <c r="BK245" s="128"/>
      <c r="BL245" s="120" t="str">
        <f t="shared" si="61"/>
        <v/>
      </c>
      <c r="BM245" s="120" t="str">
        <f t="shared" si="62"/>
        <v/>
      </c>
      <c r="BN245" s="120" t="str">
        <f t="shared" si="63"/>
        <v/>
      </c>
      <c r="BO245" s="129" t="str">
        <f t="shared" si="65"/>
        <v>||||</v>
      </c>
      <c r="BP245" s="120" t="str">
        <f t="shared" si="64"/>
        <v>Not Started</v>
      </c>
      <c r="BQ245" s="129">
        <f>VLOOKUP(A245,'PR Matrix'!A:B,2,FALSE)</f>
        <v>0</v>
      </c>
    </row>
    <row r="246" spans="1:69" s="130" customFormat="1" hidden="1" x14ac:dyDescent="0.2">
      <c r="A246" s="111" t="s">
        <v>1800</v>
      </c>
      <c r="B246" s="96" t="s">
        <v>1675</v>
      </c>
      <c r="C246" s="96" t="s">
        <v>1675</v>
      </c>
      <c r="D246" s="76"/>
      <c r="E246" s="308"/>
      <c r="F246" s="309"/>
      <c r="G246" s="113" t="s">
        <v>1986</v>
      </c>
      <c r="H246" s="114" t="str">
        <f>IF(AND(D246="",VLOOKUP(A246,'PR Matrix'!A:B,2,FALSE)=""),"N","Y")</f>
        <v>N</v>
      </c>
      <c r="I246" s="115"/>
      <c r="J246" s="115"/>
      <c r="K246" s="114"/>
      <c r="L246" s="115"/>
      <c r="M246" s="93"/>
      <c r="N246" s="93"/>
      <c r="O246" s="93"/>
      <c r="P246" s="93"/>
      <c r="Q246" s="93"/>
      <c r="R246" s="116"/>
      <c r="S246" s="115" t="b">
        <f t="shared" si="69"/>
        <v>1</v>
      </c>
      <c r="T246" s="115" t="b">
        <f t="shared" si="70"/>
        <v>1</v>
      </c>
      <c r="U246" s="115" t="b">
        <f t="shared" si="71"/>
        <v>1</v>
      </c>
      <c r="V246" s="115"/>
      <c r="W246" s="117"/>
      <c r="X246" s="118"/>
      <c r="Y246" s="119" t="s">
        <v>1678</v>
      </c>
      <c r="Z246" s="120"/>
      <c r="AA246" s="120"/>
      <c r="AB246" s="120"/>
      <c r="AC246" s="120"/>
      <c r="AD246" s="121"/>
      <c r="AE246" s="122"/>
      <c r="AF246" s="117"/>
      <c r="AG246" s="118"/>
      <c r="AH246" s="119" t="s">
        <v>1678</v>
      </c>
      <c r="AI246" s="120"/>
      <c r="AJ246" s="120"/>
      <c r="AK246" s="120"/>
      <c r="AL246" s="123"/>
      <c r="AM246" s="123"/>
      <c r="AN246" s="123"/>
      <c r="AO246" s="123"/>
      <c r="AP246" s="124"/>
      <c r="AQ246" s="120"/>
      <c r="AR246" s="124"/>
      <c r="AS246" s="123"/>
      <c r="AT246" s="121"/>
      <c r="AU246" s="126"/>
      <c r="AV246" s="117"/>
      <c r="AW246" s="349"/>
      <c r="AX246" s="118"/>
      <c r="AY246" s="120"/>
      <c r="AZ246" s="120"/>
      <c r="BA246" s="120"/>
      <c r="BB246" s="120"/>
      <c r="BC246" s="123"/>
      <c r="BD246" s="120"/>
      <c r="BE246" s="121"/>
      <c r="BF246" s="126"/>
      <c r="BG246" s="297" t="str">
        <f t="shared" si="59"/>
        <v/>
      </c>
      <c r="BH246" s="298" t="str">
        <f t="shared" si="60"/>
        <v/>
      </c>
      <c r="BI246" s="127"/>
      <c r="BJ246" s="127"/>
      <c r="BK246" s="128"/>
      <c r="BL246" s="120" t="str">
        <f t="shared" si="61"/>
        <v/>
      </c>
      <c r="BM246" s="120" t="str">
        <f t="shared" si="62"/>
        <v/>
      </c>
      <c r="BN246" s="120" t="str">
        <f t="shared" si="63"/>
        <v/>
      </c>
      <c r="BO246" s="129" t="str">
        <f t="shared" si="65"/>
        <v>||||</v>
      </c>
      <c r="BP246" s="120" t="str">
        <f t="shared" si="64"/>
        <v>Not Started</v>
      </c>
      <c r="BQ246" s="129">
        <f>VLOOKUP(A246,'PR Matrix'!A:B,2,FALSE)</f>
        <v>0</v>
      </c>
    </row>
    <row r="247" spans="1:69" s="130" customFormat="1" hidden="1" x14ac:dyDescent="0.2">
      <c r="A247" s="111" t="s">
        <v>1801</v>
      </c>
      <c r="B247" s="108" t="s">
        <v>1675</v>
      </c>
      <c r="C247" s="96" t="s">
        <v>1675</v>
      </c>
      <c r="D247" s="76"/>
      <c r="E247" s="312"/>
      <c r="F247" s="320"/>
      <c r="G247" s="113" t="s">
        <v>1986</v>
      </c>
      <c r="H247" s="114" t="str">
        <f>IF(AND(D247="",VLOOKUP(A247,'PR Matrix'!A:B,2,FALSE)=""),"N","Y")</f>
        <v>N</v>
      </c>
      <c r="I247" s="115"/>
      <c r="J247" s="115"/>
      <c r="K247" s="114"/>
      <c r="L247" s="115"/>
      <c r="M247" s="93"/>
      <c r="N247" s="93"/>
      <c r="O247" s="93"/>
      <c r="P247" s="93"/>
      <c r="Q247" s="93"/>
      <c r="R247" s="116"/>
      <c r="S247" s="115" t="b">
        <f t="shared" si="69"/>
        <v>1</v>
      </c>
      <c r="T247" s="115" t="b">
        <f t="shared" si="70"/>
        <v>1</v>
      </c>
      <c r="U247" s="115" t="b">
        <f t="shared" si="71"/>
        <v>1</v>
      </c>
      <c r="V247" s="115"/>
      <c r="W247" s="117"/>
      <c r="X247" s="118"/>
      <c r="Y247" s="119">
        <v>2298</v>
      </c>
      <c r="Z247" s="120"/>
      <c r="AA247" s="120"/>
      <c r="AB247" s="120"/>
      <c r="AC247" s="120"/>
      <c r="AD247" s="121"/>
      <c r="AE247" s="122"/>
      <c r="AF247" s="117"/>
      <c r="AG247" s="118"/>
      <c r="AH247" s="119">
        <v>1049</v>
      </c>
      <c r="AI247" s="120"/>
      <c r="AJ247" s="120"/>
      <c r="AK247" s="120"/>
      <c r="AL247" s="123"/>
      <c r="AM247" s="123"/>
      <c r="AN247" s="123"/>
      <c r="AO247" s="123"/>
      <c r="AP247" s="124"/>
      <c r="AQ247" s="120"/>
      <c r="AR247" s="124"/>
      <c r="AS247" s="123"/>
      <c r="AT247" s="121"/>
      <c r="AU247" s="126"/>
      <c r="AV247" s="117"/>
      <c r="AW247" s="349"/>
      <c r="AX247" s="118"/>
      <c r="AY247" s="120"/>
      <c r="AZ247" s="120"/>
      <c r="BA247" s="120"/>
      <c r="BB247" s="120"/>
      <c r="BC247" s="123"/>
      <c r="BD247" s="120"/>
      <c r="BE247" s="121"/>
      <c r="BF247" s="126"/>
      <c r="BG247" s="297" t="str">
        <f t="shared" si="59"/>
        <v/>
      </c>
      <c r="BH247" s="298" t="str">
        <f t="shared" si="60"/>
        <v/>
      </c>
      <c r="BI247" s="127"/>
      <c r="BJ247" s="127"/>
      <c r="BK247" s="128" t="s">
        <v>1986</v>
      </c>
      <c r="BL247" s="120" t="str">
        <f t="shared" si="61"/>
        <v/>
      </c>
      <c r="BM247" s="120" t="str">
        <f t="shared" si="62"/>
        <v/>
      </c>
      <c r="BN247" s="120" t="str">
        <f t="shared" si="63"/>
        <v/>
      </c>
      <c r="BO247" s="129" t="str">
        <f t="shared" si="65"/>
        <v>||||</v>
      </c>
      <c r="BP247" s="120" t="str">
        <f t="shared" si="64"/>
        <v>Not Started</v>
      </c>
      <c r="BQ247" s="129">
        <f>VLOOKUP(A247,'PR Matrix'!A:B,2,FALSE)</f>
        <v>0</v>
      </c>
    </row>
    <row r="248" spans="1:69" s="130" customFormat="1" hidden="1" x14ac:dyDescent="0.2">
      <c r="A248" s="111" t="s">
        <v>1802</v>
      </c>
      <c r="B248" s="96" t="s">
        <v>1675</v>
      </c>
      <c r="C248" s="96" t="s">
        <v>1677</v>
      </c>
      <c r="D248" s="76"/>
      <c r="E248" s="306"/>
      <c r="F248" s="320"/>
      <c r="G248" s="113" t="s">
        <v>1986</v>
      </c>
      <c r="H248" s="114" t="str">
        <f>IF(AND(D248="",VLOOKUP(A248,'PR Matrix'!A:B,2,FALSE)=""),"N","Y")</f>
        <v>N</v>
      </c>
      <c r="I248" s="115"/>
      <c r="J248" s="115"/>
      <c r="K248" s="114"/>
      <c r="L248" s="115"/>
      <c r="M248" s="93"/>
      <c r="N248" s="93"/>
      <c r="O248" s="93"/>
      <c r="P248" s="93"/>
      <c r="Q248" s="93"/>
      <c r="R248" s="116"/>
      <c r="S248" s="115" t="b">
        <f t="shared" si="69"/>
        <v>1</v>
      </c>
      <c r="T248" s="115" t="b">
        <f t="shared" si="70"/>
        <v>1</v>
      </c>
      <c r="U248" s="115" t="b">
        <f t="shared" si="71"/>
        <v>1</v>
      </c>
      <c r="V248" s="133"/>
      <c r="W248" s="117"/>
      <c r="X248" s="118"/>
      <c r="Y248" s="119"/>
      <c r="Z248" s="120"/>
      <c r="AA248" s="120"/>
      <c r="AB248" s="120"/>
      <c r="AC248" s="120"/>
      <c r="AD248" s="121"/>
      <c r="AE248" s="122"/>
      <c r="AF248" s="117"/>
      <c r="AG248" s="118"/>
      <c r="AH248" s="119">
        <v>858</v>
      </c>
      <c r="AI248" s="120"/>
      <c r="AJ248" s="120"/>
      <c r="AK248" s="120"/>
      <c r="AL248" s="123"/>
      <c r="AM248" s="123"/>
      <c r="AN248" s="123"/>
      <c r="AO248" s="123"/>
      <c r="AP248" s="124"/>
      <c r="AQ248" s="120"/>
      <c r="AR248" s="124"/>
      <c r="AS248" s="123"/>
      <c r="AT248" s="121"/>
      <c r="AU248" s="126"/>
      <c r="AV248" s="117"/>
      <c r="AW248" s="349"/>
      <c r="AX248" s="118"/>
      <c r="AY248" s="120"/>
      <c r="AZ248" s="120"/>
      <c r="BA248" s="120"/>
      <c r="BB248" s="120"/>
      <c r="BC248" s="123"/>
      <c r="BD248" s="120"/>
      <c r="BE248" s="121"/>
      <c r="BF248" s="126"/>
      <c r="BG248" s="297" t="str">
        <f t="shared" si="59"/>
        <v/>
      </c>
      <c r="BH248" s="298" t="str">
        <f t="shared" si="60"/>
        <v/>
      </c>
      <c r="BI248" s="127"/>
      <c r="BJ248" s="127"/>
      <c r="BK248" s="128"/>
      <c r="BL248" s="120" t="str">
        <f t="shared" si="61"/>
        <v/>
      </c>
      <c r="BM248" s="120" t="str">
        <f t="shared" si="62"/>
        <v/>
      </c>
      <c r="BN248" s="120" t="str">
        <f t="shared" si="63"/>
        <v/>
      </c>
      <c r="BO248" s="129" t="str">
        <f t="shared" si="65"/>
        <v>||||</v>
      </c>
      <c r="BP248" s="120" t="str">
        <f t="shared" si="64"/>
        <v>Not Started</v>
      </c>
      <c r="BQ248" s="129">
        <f>VLOOKUP(A248,'PR Matrix'!A:B,2,FALSE)</f>
        <v>0</v>
      </c>
    </row>
    <row r="249" spans="1:69" s="130" customFormat="1" hidden="1" x14ac:dyDescent="0.2">
      <c r="A249" s="111" t="s">
        <v>1803</v>
      </c>
      <c r="B249" s="96" t="s">
        <v>1675</v>
      </c>
      <c r="C249" s="96" t="s">
        <v>1677</v>
      </c>
      <c r="D249" s="76"/>
      <c r="E249" s="301"/>
      <c r="F249" s="320"/>
      <c r="G249" s="113" t="s">
        <v>1986</v>
      </c>
      <c r="H249" s="114" t="str">
        <f>IF(AND(D249="",VLOOKUP(A249,'PR Matrix'!A:B,2,FALSE)=""),"N","Y")</f>
        <v>N</v>
      </c>
      <c r="I249" s="115"/>
      <c r="J249" s="115"/>
      <c r="K249" s="114"/>
      <c r="L249" s="115"/>
      <c r="M249" s="93"/>
      <c r="N249" s="93"/>
      <c r="O249" s="93"/>
      <c r="P249" s="93"/>
      <c r="Q249" s="93"/>
      <c r="R249" s="116"/>
      <c r="S249" s="115" t="b">
        <f t="shared" si="69"/>
        <v>1</v>
      </c>
      <c r="T249" s="115" t="b">
        <f t="shared" si="70"/>
        <v>1</v>
      </c>
      <c r="U249" s="115" t="b">
        <f t="shared" si="71"/>
        <v>1</v>
      </c>
      <c r="V249" s="115"/>
      <c r="W249" s="117"/>
      <c r="X249" s="118"/>
      <c r="Y249" s="119">
        <v>2355</v>
      </c>
      <c r="Z249" s="120"/>
      <c r="AA249" s="120"/>
      <c r="AB249" s="120"/>
      <c r="AC249" s="120"/>
      <c r="AD249" s="121"/>
      <c r="AE249" s="122"/>
      <c r="AF249" s="117"/>
      <c r="AG249" s="118"/>
      <c r="AH249" s="119">
        <v>1827</v>
      </c>
      <c r="AI249" s="120"/>
      <c r="AJ249" s="120"/>
      <c r="AK249" s="120"/>
      <c r="AL249" s="123"/>
      <c r="AM249" s="123"/>
      <c r="AN249" s="123"/>
      <c r="AO249" s="123"/>
      <c r="AP249" s="124"/>
      <c r="AQ249" s="120"/>
      <c r="AR249" s="124"/>
      <c r="AS249" s="123"/>
      <c r="AT249" s="121"/>
      <c r="AU249" s="126"/>
      <c r="AV249" s="117"/>
      <c r="AW249" s="349"/>
      <c r="AX249" s="118"/>
      <c r="AY249" s="120"/>
      <c r="AZ249" s="120"/>
      <c r="BA249" s="120"/>
      <c r="BB249" s="120"/>
      <c r="BC249" s="123"/>
      <c r="BD249" s="120"/>
      <c r="BE249" s="121"/>
      <c r="BF249" s="126"/>
      <c r="BG249" s="297" t="str">
        <f t="shared" si="59"/>
        <v/>
      </c>
      <c r="BH249" s="298" t="str">
        <f t="shared" si="60"/>
        <v/>
      </c>
      <c r="BI249" s="127"/>
      <c r="BJ249" s="127"/>
      <c r="BK249" s="128"/>
      <c r="BL249" s="120" t="str">
        <f t="shared" si="61"/>
        <v/>
      </c>
      <c r="BM249" s="120" t="str">
        <f t="shared" si="62"/>
        <v/>
      </c>
      <c r="BN249" s="120" t="str">
        <f t="shared" si="63"/>
        <v/>
      </c>
      <c r="BO249" s="129" t="str">
        <f t="shared" si="65"/>
        <v>||||</v>
      </c>
      <c r="BP249" s="120" t="str">
        <f t="shared" si="64"/>
        <v>Not Started</v>
      </c>
      <c r="BQ249" s="129">
        <f>VLOOKUP(A249,'PR Matrix'!A:B,2,FALSE)</f>
        <v>0</v>
      </c>
    </row>
    <row r="250" spans="1:69" s="130" customFormat="1" hidden="1" x14ac:dyDescent="0.2">
      <c r="A250" s="111" t="s">
        <v>1043</v>
      </c>
      <c r="B250" s="108" t="s">
        <v>1675</v>
      </c>
      <c r="C250" s="96" t="s">
        <v>1675</v>
      </c>
      <c r="D250" s="76"/>
      <c r="E250" s="319"/>
      <c r="F250" s="319"/>
      <c r="G250" s="113" t="s">
        <v>1986</v>
      </c>
      <c r="H250" s="114" t="str">
        <f>IF(AND(D250="",VLOOKUP(A250,'PR Matrix'!A:B,2,FALSE)=""),"N","Y")</f>
        <v>N</v>
      </c>
      <c r="I250" s="115"/>
      <c r="J250" s="115"/>
      <c r="K250" s="114"/>
      <c r="L250" s="115"/>
      <c r="M250" s="93"/>
      <c r="N250" s="93"/>
      <c r="O250" s="93"/>
      <c r="P250" s="93"/>
      <c r="Q250" s="93"/>
      <c r="R250" s="116"/>
      <c r="S250" s="115" t="b">
        <f t="shared" si="69"/>
        <v>1</v>
      </c>
      <c r="T250" s="115" t="b">
        <f t="shared" si="70"/>
        <v>1</v>
      </c>
      <c r="U250" s="115" t="b">
        <f t="shared" si="71"/>
        <v>1</v>
      </c>
      <c r="V250" s="115"/>
      <c r="W250" s="117"/>
      <c r="X250" s="118"/>
      <c r="Y250" s="119">
        <v>2293</v>
      </c>
      <c r="Z250" s="120"/>
      <c r="AA250" s="120"/>
      <c r="AB250" s="120"/>
      <c r="AC250" s="120"/>
      <c r="AD250" s="121"/>
      <c r="AE250" s="122"/>
      <c r="AF250" s="117"/>
      <c r="AG250" s="118"/>
      <c r="AH250" s="119">
        <v>1056</v>
      </c>
      <c r="AI250" s="120"/>
      <c r="AJ250" s="120"/>
      <c r="AK250" s="120"/>
      <c r="AL250" s="123"/>
      <c r="AM250" s="123"/>
      <c r="AN250" s="123"/>
      <c r="AO250" s="123"/>
      <c r="AP250" s="124"/>
      <c r="AQ250" s="120"/>
      <c r="AR250" s="124"/>
      <c r="AS250" s="123"/>
      <c r="AT250" s="121"/>
      <c r="AU250" s="126"/>
      <c r="AV250" s="117"/>
      <c r="AW250" s="349"/>
      <c r="AX250" s="118"/>
      <c r="AY250" s="120"/>
      <c r="AZ250" s="120"/>
      <c r="BA250" s="120"/>
      <c r="BB250" s="377"/>
      <c r="BC250" s="123"/>
      <c r="BD250" s="120"/>
      <c r="BE250" s="121"/>
      <c r="BF250" s="126"/>
      <c r="BG250" s="297" t="str">
        <f t="shared" si="59"/>
        <v/>
      </c>
      <c r="BH250" s="298" t="str">
        <f t="shared" si="60"/>
        <v/>
      </c>
      <c r="BI250" s="127"/>
      <c r="BJ250" s="127"/>
      <c r="BK250" s="128" t="s">
        <v>1986</v>
      </c>
      <c r="BL250" s="120" t="str">
        <f t="shared" si="61"/>
        <v/>
      </c>
      <c r="BM250" s="120" t="str">
        <f t="shared" si="62"/>
        <v/>
      </c>
      <c r="BN250" s="120" t="str">
        <f t="shared" si="63"/>
        <v/>
      </c>
      <c r="BO250" s="129" t="str">
        <f t="shared" si="65"/>
        <v>||||</v>
      </c>
      <c r="BP250" s="120" t="str">
        <f t="shared" si="64"/>
        <v>Not Started</v>
      </c>
      <c r="BQ250" s="129">
        <f>VLOOKUP(A250,'PR Matrix'!A:B,2,FALSE)</f>
        <v>0</v>
      </c>
    </row>
    <row r="251" spans="1:69" s="130" customFormat="1" hidden="1" x14ac:dyDescent="0.2">
      <c r="A251" s="111" t="s">
        <v>1804</v>
      </c>
      <c r="B251" s="96" t="s">
        <v>1675</v>
      </c>
      <c r="C251" s="96" t="s">
        <v>1677</v>
      </c>
      <c r="D251" s="76"/>
      <c r="E251" s="312"/>
      <c r="F251" s="320"/>
      <c r="G251" s="113" t="s">
        <v>1986</v>
      </c>
      <c r="H251" s="114" t="str">
        <f>IF(AND(D251="",VLOOKUP(A251,'PR Matrix'!A:B,2,FALSE)=""),"N","Y")</f>
        <v>N</v>
      </c>
      <c r="I251" s="115"/>
      <c r="J251" s="115"/>
      <c r="K251" s="114"/>
      <c r="L251" s="115"/>
      <c r="M251" s="93"/>
      <c r="N251" s="93"/>
      <c r="O251" s="93"/>
      <c r="P251" s="93"/>
      <c r="Q251" s="93"/>
      <c r="R251" s="116"/>
      <c r="S251" s="115" t="b">
        <f t="shared" si="69"/>
        <v>1</v>
      </c>
      <c r="T251" s="115" t="b">
        <f t="shared" si="70"/>
        <v>1</v>
      </c>
      <c r="U251" s="115" t="b">
        <f t="shared" si="71"/>
        <v>1</v>
      </c>
      <c r="V251" s="115"/>
      <c r="W251" s="117"/>
      <c r="X251" s="118"/>
      <c r="Y251" s="119">
        <v>2740</v>
      </c>
      <c r="Z251" s="120"/>
      <c r="AA251" s="120"/>
      <c r="AB251" s="120"/>
      <c r="AC251" s="120"/>
      <c r="AD251" s="121"/>
      <c r="AE251" s="122"/>
      <c r="AF251" s="117"/>
      <c r="AG251" s="118"/>
      <c r="AH251" s="119">
        <v>739</v>
      </c>
      <c r="AI251" s="120"/>
      <c r="AJ251" s="120"/>
      <c r="AK251" s="120"/>
      <c r="AL251" s="123"/>
      <c r="AM251" s="123"/>
      <c r="AN251" s="123"/>
      <c r="AO251" s="123"/>
      <c r="AP251" s="124"/>
      <c r="AQ251" s="120"/>
      <c r="AR251" s="124"/>
      <c r="AS251" s="123"/>
      <c r="AT251" s="121"/>
      <c r="AU251" s="126"/>
      <c r="AV251" s="117"/>
      <c r="AW251" s="349"/>
      <c r="AX251" s="118"/>
      <c r="AY251" s="120"/>
      <c r="AZ251" s="120"/>
      <c r="BA251" s="120"/>
      <c r="BB251" s="120"/>
      <c r="BC251" s="123"/>
      <c r="BD251" s="120"/>
      <c r="BE251" s="121"/>
      <c r="BF251" s="126"/>
      <c r="BG251" s="297" t="str">
        <f t="shared" si="59"/>
        <v/>
      </c>
      <c r="BH251" s="298" t="str">
        <f t="shared" si="60"/>
        <v/>
      </c>
      <c r="BI251" s="127"/>
      <c r="BJ251" s="127"/>
      <c r="BK251" s="128"/>
      <c r="BL251" s="120" t="str">
        <f t="shared" si="61"/>
        <v/>
      </c>
      <c r="BM251" s="120" t="str">
        <f t="shared" si="62"/>
        <v/>
      </c>
      <c r="BN251" s="120" t="str">
        <f t="shared" si="63"/>
        <v/>
      </c>
      <c r="BO251" s="129" t="str">
        <f t="shared" si="65"/>
        <v>||||</v>
      </c>
      <c r="BP251" s="120" t="str">
        <f t="shared" si="64"/>
        <v>Not Started</v>
      </c>
      <c r="BQ251" s="129">
        <f>VLOOKUP(A251,'PR Matrix'!A:B,2,FALSE)</f>
        <v>0</v>
      </c>
    </row>
    <row r="252" spans="1:69" s="130" customFormat="1" hidden="1" x14ac:dyDescent="0.2">
      <c r="A252" s="111" t="s">
        <v>1805</v>
      </c>
      <c r="B252" s="96" t="s">
        <v>1675</v>
      </c>
      <c r="C252" s="96" t="s">
        <v>1677</v>
      </c>
      <c r="D252" s="76"/>
      <c r="E252" s="329"/>
      <c r="F252" s="320"/>
      <c r="G252" s="113" t="s">
        <v>1986</v>
      </c>
      <c r="H252" s="114" t="str">
        <f>IF(AND(D252="",VLOOKUP(A252,'PR Matrix'!A:B,2,FALSE)=""),"N","Y")</f>
        <v>N</v>
      </c>
      <c r="I252" s="115"/>
      <c r="J252" s="115"/>
      <c r="K252" s="114"/>
      <c r="L252" s="115"/>
      <c r="M252" s="93"/>
      <c r="N252" s="93"/>
      <c r="O252" s="93"/>
      <c r="P252" s="93"/>
      <c r="Q252" s="93"/>
      <c r="R252" s="116"/>
      <c r="S252" s="115" t="b">
        <f t="shared" si="69"/>
        <v>1</v>
      </c>
      <c r="T252" s="115" t="b">
        <f t="shared" si="70"/>
        <v>1</v>
      </c>
      <c r="U252" s="115" t="b">
        <f t="shared" si="71"/>
        <v>1</v>
      </c>
      <c r="V252" s="133"/>
      <c r="W252" s="117"/>
      <c r="X252" s="118"/>
      <c r="Y252" s="119"/>
      <c r="Z252" s="120"/>
      <c r="AA252" s="120"/>
      <c r="AB252" s="120"/>
      <c r="AC252" s="120"/>
      <c r="AD252" s="121"/>
      <c r="AE252" s="122"/>
      <c r="AF252" s="117"/>
      <c r="AG252" s="118"/>
      <c r="AH252" s="119">
        <v>555</v>
      </c>
      <c r="AI252" s="120"/>
      <c r="AJ252" s="120"/>
      <c r="AK252" s="120"/>
      <c r="AL252" s="123"/>
      <c r="AM252" s="123"/>
      <c r="AN252" s="123"/>
      <c r="AO252" s="123"/>
      <c r="AP252" s="124"/>
      <c r="AQ252" s="120"/>
      <c r="AR252" s="124"/>
      <c r="AS252" s="123"/>
      <c r="AT252" s="121"/>
      <c r="AU252" s="126"/>
      <c r="AV252" s="117"/>
      <c r="AW252" s="349"/>
      <c r="AX252" s="118"/>
      <c r="AY252" s="120"/>
      <c r="AZ252" s="120"/>
      <c r="BA252" s="120"/>
      <c r="BB252" s="120"/>
      <c r="BC252" s="123"/>
      <c r="BD252" s="120"/>
      <c r="BE252" s="121"/>
      <c r="BF252" s="126"/>
      <c r="BG252" s="297" t="str">
        <f t="shared" si="59"/>
        <v/>
      </c>
      <c r="BH252" s="298" t="str">
        <f t="shared" si="60"/>
        <v/>
      </c>
      <c r="BI252" s="127"/>
      <c r="BJ252" s="127"/>
      <c r="BK252" s="128"/>
      <c r="BL252" s="120" t="str">
        <f t="shared" si="61"/>
        <v/>
      </c>
      <c r="BM252" s="120" t="str">
        <f t="shared" si="62"/>
        <v/>
      </c>
      <c r="BN252" s="120" t="str">
        <f t="shared" si="63"/>
        <v/>
      </c>
      <c r="BO252" s="129" t="str">
        <f t="shared" si="65"/>
        <v>||||</v>
      </c>
      <c r="BP252" s="120" t="str">
        <f t="shared" si="64"/>
        <v>Not Started</v>
      </c>
      <c r="BQ252" s="129">
        <f>VLOOKUP(A252,'PR Matrix'!A:B,2,FALSE)</f>
        <v>0</v>
      </c>
    </row>
    <row r="253" spans="1:69" s="130" customFormat="1" hidden="1" x14ac:dyDescent="0.2">
      <c r="A253" s="111" t="s">
        <v>748</v>
      </c>
      <c r="B253" s="96" t="s">
        <v>1675</v>
      </c>
      <c r="C253" s="96" t="s">
        <v>1677</v>
      </c>
      <c r="D253" s="76"/>
      <c r="E253" s="311"/>
      <c r="F253" s="320"/>
      <c r="G253" s="113" t="s">
        <v>1986</v>
      </c>
      <c r="H253" s="114" t="str">
        <f>IF(AND(D253="",VLOOKUP(A253,'PR Matrix'!A:B,2,FALSE)=""),"N","Y")</f>
        <v>N</v>
      </c>
      <c r="I253" s="115"/>
      <c r="J253" s="115"/>
      <c r="K253" s="114"/>
      <c r="L253" s="115"/>
      <c r="M253" s="93"/>
      <c r="N253" s="93"/>
      <c r="O253" s="93"/>
      <c r="P253" s="93"/>
      <c r="Q253" s="93"/>
      <c r="R253" s="116"/>
      <c r="S253" s="115" t="b">
        <f t="shared" si="69"/>
        <v>1</v>
      </c>
      <c r="T253" s="115" t="b">
        <f t="shared" si="70"/>
        <v>1</v>
      </c>
      <c r="U253" s="115" t="b">
        <f t="shared" si="71"/>
        <v>1</v>
      </c>
      <c r="V253" s="115"/>
      <c r="W253" s="117"/>
      <c r="X253" s="118"/>
      <c r="Y253" s="119">
        <v>2281</v>
      </c>
      <c r="Z253" s="120"/>
      <c r="AA253" s="120"/>
      <c r="AB253" s="120"/>
      <c r="AC253" s="120"/>
      <c r="AD253" s="121"/>
      <c r="AE253" s="122"/>
      <c r="AF253" s="117"/>
      <c r="AG253" s="118"/>
      <c r="AH253" s="119">
        <v>825</v>
      </c>
      <c r="AI253" s="120"/>
      <c r="AJ253" s="120"/>
      <c r="AK253" s="120"/>
      <c r="AL253" s="123"/>
      <c r="AM253" s="123"/>
      <c r="AN253" s="123"/>
      <c r="AO253" s="123"/>
      <c r="AP253" s="124"/>
      <c r="AQ253" s="120"/>
      <c r="AR253" s="124"/>
      <c r="AS253" s="123"/>
      <c r="AT253" s="121"/>
      <c r="AU253" s="126"/>
      <c r="AV253" s="117"/>
      <c r="AW253" s="349"/>
      <c r="AX253" s="118"/>
      <c r="AY253" s="120"/>
      <c r="AZ253" s="120"/>
      <c r="BA253" s="120"/>
      <c r="BB253" s="120"/>
      <c r="BC253" s="123"/>
      <c r="BD253" s="120"/>
      <c r="BE253" s="121"/>
      <c r="BF253" s="126"/>
      <c r="BG253" s="297" t="str">
        <f t="shared" si="59"/>
        <v/>
      </c>
      <c r="BH253" s="298" t="str">
        <f t="shared" si="60"/>
        <v/>
      </c>
      <c r="BI253" s="127"/>
      <c r="BJ253" s="127"/>
      <c r="BK253" s="128"/>
      <c r="BL253" s="120" t="str">
        <f t="shared" si="61"/>
        <v/>
      </c>
      <c r="BM253" s="120" t="str">
        <f t="shared" si="62"/>
        <v/>
      </c>
      <c r="BN253" s="120" t="str">
        <f t="shared" si="63"/>
        <v/>
      </c>
      <c r="BO253" s="129" t="str">
        <f t="shared" si="65"/>
        <v>||||</v>
      </c>
      <c r="BP253" s="120" t="str">
        <f t="shared" si="64"/>
        <v>Not Started</v>
      </c>
      <c r="BQ253" s="129">
        <f>VLOOKUP(A253,'PR Matrix'!A:B,2,FALSE)</f>
        <v>0</v>
      </c>
    </row>
    <row r="254" spans="1:69" s="130" customFormat="1" hidden="1" x14ac:dyDescent="0.2">
      <c r="A254" s="111" t="s">
        <v>162</v>
      </c>
      <c r="B254" s="108" t="s">
        <v>1675</v>
      </c>
      <c r="C254" s="96" t="s">
        <v>1677</v>
      </c>
      <c r="D254" s="112"/>
      <c r="E254" s="146">
        <v>6224</v>
      </c>
      <c r="F254" s="331"/>
      <c r="G254" s="113" t="s">
        <v>1986</v>
      </c>
      <c r="H254" s="114" t="str">
        <f>IF(AND(D254="",VLOOKUP(A254,'PR Matrix'!A:B,2,FALSE)=""),"N","Y")</f>
        <v>N</v>
      </c>
      <c r="I254" s="115"/>
      <c r="J254" s="115"/>
      <c r="K254" s="114"/>
      <c r="L254" s="115"/>
      <c r="M254" s="93" t="s">
        <v>1677</v>
      </c>
      <c r="N254" s="93" t="s">
        <v>1677</v>
      </c>
      <c r="O254" s="93" t="s">
        <v>1677</v>
      </c>
      <c r="P254" s="93" t="s">
        <v>1677</v>
      </c>
      <c r="Q254" s="93"/>
      <c r="R254" s="116"/>
      <c r="S254" s="115" t="b">
        <f t="shared" si="69"/>
        <v>1</v>
      </c>
      <c r="T254" s="115" t="b">
        <f t="shared" si="70"/>
        <v>1</v>
      </c>
      <c r="U254" s="115" t="b">
        <f t="shared" si="71"/>
        <v>1</v>
      </c>
      <c r="V254" s="115"/>
      <c r="W254" s="117"/>
      <c r="X254" s="118"/>
      <c r="Y254" s="119">
        <v>2281</v>
      </c>
      <c r="Z254" s="120"/>
      <c r="AA254" s="120"/>
      <c r="AB254" s="120"/>
      <c r="AC254" s="120"/>
      <c r="AD254" s="121"/>
      <c r="AE254" s="122"/>
      <c r="AF254" s="117"/>
      <c r="AG254" s="118"/>
      <c r="AH254" s="119">
        <v>825</v>
      </c>
      <c r="AI254" s="120"/>
      <c r="AJ254" s="120"/>
      <c r="AK254" s="120"/>
      <c r="AL254" s="123"/>
      <c r="AM254" s="123"/>
      <c r="AN254" s="123"/>
      <c r="AO254" s="123"/>
      <c r="AP254" s="120"/>
      <c r="AQ254" s="120"/>
      <c r="AR254" s="124"/>
      <c r="AS254" s="123"/>
      <c r="AT254" s="121"/>
      <c r="AU254" s="126"/>
      <c r="AV254" s="117"/>
      <c r="AW254" s="349"/>
      <c r="AX254" s="118"/>
      <c r="AY254" s="120"/>
      <c r="AZ254" s="120"/>
      <c r="BA254" s="120"/>
      <c r="BB254" s="120"/>
      <c r="BC254" s="123"/>
      <c r="BD254" s="120"/>
      <c r="BE254" s="121"/>
      <c r="BF254" s="126"/>
      <c r="BG254" s="297" t="str">
        <f t="shared" si="59"/>
        <v/>
      </c>
      <c r="BH254" s="298" t="str">
        <f t="shared" si="60"/>
        <v/>
      </c>
      <c r="BI254" s="127"/>
      <c r="BJ254" s="127"/>
      <c r="BK254" s="128"/>
      <c r="BL254" s="120">
        <f t="shared" si="61"/>
        <v>0</v>
      </c>
      <c r="BM254" s="120" t="str">
        <f t="shared" si="62"/>
        <v/>
      </c>
      <c r="BN254" s="120" t="str">
        <f t="shared" si="63"/>
        <v/>
      </c>
      <c r="BO254" s="129" t="str">
        <f t="shared" si="65"/>
        <v>|0|||</v>
      </c>
      <c r="BP254" s="120" t="str">
        <f t="shared" si="64"/>
        <v>Incomplete</v>
      </c>
      <c r="BQ254" s="129">
        <f>VLOOKUP(A254,'PR Matrix'!A:B,2,FALSE)</f>
        <v>0</v>
      </c>
    </row>
    <row r="255" spans="1:69" s="130" customFormat="1" hidden="1" x14ac:dyDescent="0.2">
      <c r="A255" s="111" t="s">
        <v>1806</v>
      </c>
      <c r="B255" s="96" t="s">
        <v>1675</v>
      </c>
      <c r="C255" s="96" t="s">
        <v>1677</v>
      </c>
      <c r="D255" s="76"/>
      <c r="E255" s="311"/>
      <c r="F255" s="320"/>
      <c r="G255" s="113" t="s">
        <v>1986</v>
      </c>
      <c r="H255" s="114" t="str">
        <f>IF(AND(D255="",VLOOKUP(A255,'PR Matrix'!A:B,2,FALSE)=""),"N","Y")</f>
        <v>N</v>
      </c>
      <c r="I255" s="115"/>
      <c r="J255" s="115"/>
      <c r="K255" s="114"/>
      <c r="L255" s="115"/>
      <c r="M255" s="93"/>
      <c r="N255" s="93"/>
      <c r="O255" s="93"/>
      <c r="P255" s="93"/>
      <c r="Q255" s="93"/>
      <c r="R255" s="116"/>
      <c r="S255" s="115" t="b">
        <f t="shared" si="69"/>
        <v>1</v>
      </c>
      <c r="T255" s="115" t="b">
        <f t="shared" si="70"/>
        <v>1</v>
      </c>
      <c r="U255" s="115" t="b">
        <f t="shared" si="71"/>
        <v>1</v>
      </c>
      <c r="V255" s="115"/>
      <c r="W255" s="117"/>
      <c r="X255" s="118"/>
      <c r="Y255" s="119"/>
      <c r="Z255" s="120"/>
      <c r="AA255" s="120"/>
      <c r="AB255" s="120"/>
      <c r="AC255" s="120"/>
      <c r="AD255" s="121"/>
      <c r="AE255" s="122"/>
      <c r="AF255" s="117"/>
      <c r="AG255" s="118"/>
      <c r="AH255" s="119"/>
      <c r="AI255" s="120"/>
      <c r="AJ255" s="120"/>
      <c r="AK255" s="120"/>
      <c r="AL255" s="123"/>
      <c r="AM255" s="123"/>
      <c r="AN255" s="123"/>
      <c r="AO255" s="123"/>
      <c r="AP255" s="124"/>
      <c r="AQ255" s="120"/>
      <c r="AR255" s="124"/>
      <c r="AS255" s="123"/>
      <c r="AT255" s="121"/>
      <c r="AU255" s="126"/>
      <c r="AV255" s="117"/>
      <c r="AW255" s="349"/>
      <c r="AX255" s="118"/>
      <c r="AY255" s="120"/>
      <c r="AZ255" s="120"/>
      <c r="BA255" s="120"/>
      <c r="BB255" s="120"/>
      <c r="BC255" s="123"/>
      <c r="BD255" s="120"/>
      <c r="BE255" s="121"/>
      <c r="BF255" s="126"/>
      <c r="BG255" s="297" t="str">
        <f t="shared" si="59"/>
        <v/>
      </c>
      <c r="BH255" s="298" t="str">
        <f t="shared" si="60"/>
        <v/>
      </c>
      <c r="BI255" s="127"/>
      <c r="BJ255" s="127"/>
      <c r="BK255" s="128"/>
      <c r="BL255" s="120" t="str">
        <f t="shared" si="61"/>
        <v/>
      </c>
      <c r="BM255" s="120" t="str">
        <f t="shared" si="62"/>
        <v/>
      </c>
      <c r="BN255" s="120" t="str">
        <f t="shared" si="63"/>
        <v/>
      </c>
      <c r="BO255" s="129" t="str">
        <f t="shared" si="65"/>
        <v>||||</v>
      </c>
      <c r="BP255" s="120" t="str">
        <f t="shared" si="64"/>
        <v>Not Started</v>
      </c>
      <c r="BQ255" s="129">
        <f>VLOOKUP(A255,'PR Matrix'!A:B,2,FALSE)</f>
        <v>0</v>
      </c>
    </row>
    <row r="256" spans="1:69" s="130" customFormat="1" hidden="1" x14ac:dyDescent="0.2">
      <c r="A256" s="111" t="s">
        <v>749</v>
      </c>
      <c r="B256" s="96" t="s">
        <v>1675</v>
      </c>
      <c r="C256" s="96" t="s">
        <v>1677</v>
      </c>
      <c r="D256" s="76"/>
      <c r="E256" s="301"/>
      <c r="F256" s="320"/>
      <c r="G256" s="113" t="s">
        <v>1986</v>
      </c>
      <c r="H256" s="114" t="str">
        <f>IF(AND(D256="",VLOOKUP(A256,'PR Matrix'!A:B,2,FALSE)=""),"N","Y")</f>
        <v>N</v>
      </c>
      <c r="I256" s="115"/>
      <c r="J256" s="115"/>
      <c r="K256" s="114"/>
      <c r="L256" s="115"/>
      <c r="M256" s="93"/>
      <c r="N256" s="93"/>
      <c r="O256" s="93"/>
      <c r="P256" s="93"/>
      <c r="Q256" s="93"/>
      <c r="R256" s="116"/>
      <c r="S256" s="115" t="b">
        <f t="shared" si="69"/>
        <v>1</v>
      </c>
      <c r="T256" s="115" t="b">
        <f t="shared" si="70"/>
        <v>1</v>
      </c>
      <c r="U256" s="115" t="b">
        <f t="shared" si="71"/>
        <v>1</v>
      </c>
      <c r="V256" s="133"/>
      <c r="W256" s="117"/>
      <c r="X256" s="118"/>
      <c r="Y256" s="119"/>
      <c r="Z256" s="120"/>
      <c r="AA256" s="120"/>
      <c r="AB256" s="120"/>
      <c r="AC256" s="120"/>
      <c r="AD256" s="121"/>
      <c r="AE256" s="122"/>
      <c r="AF256" s="117"/>
      <c r="AG256" s="118"/>
      <c r="AH256" s="119">
        <v>679</v>
      </c>
      <c r="AI256" s="120"/>
      <c r="AJ256" s="120"/>
      <c r="AK256" s="120"/>
      <c r="AL256" s="123"/>
      <c r="AM256" s="123"/>
      <c r="AN256" s="123"/>
      <c r="AO256" s="123"/>
      <c r="AP256" s="124"/>
      <c r="AQ256" s="120"/>
      <c r="AR256" s="124"/>
      <c r="AS256" s="123"/>
      <c r="AT256" s="121"/>
      <c r="AU256" s="126"/>
      <c r="AV256" s="117"/>
      <c r="AW256" s="349"/>
      <c r="AX256" s="118"/>
      <c r="AY256" s="120"/>
      <c r="AZ256" s="120"/>
      <c r="BA256" s="120"/>
      <c r="BB256" s="120"/>
      <c r="BC256" s="123"/>
      <c r="BD256" s="120"/>
      <c r="BE256" s="121"/>
      <c r="BF256" s="126"/>
      <c r="BG256" s="297" t="str">
        <f t="shared" si="59"/>
        <v/>
      </c>
      <c r="BH256" s="298" t="str">
        <f t="shared" si="60"/>
        <v/>
      </c>
      <c r="BI256" s="127"/>
      <c r="BJ256" s="127"/>
      <c r="BK256" s="128"/>
      <c r="BL256" s="120" t="str">
        <f t="shared" si="61"/>
        <v/>
      </c>
      <c r="BM256" s="120" t="str">
        <f t="shared" si="62"/>
        <v/>
      </c>
      <c r="BN256" s="120" t="str">
        <f t="shared" si="63"/>
        <v/>
      </c>
      <c r="BO256" s="129" t="str">
        <f t="shared" si="65"/>
        <v>||||</v>
      </c>
      <c r="BP256" s="120" t="str">
        <f t="shared" si="64"/>
        <v>Not Started</v>
      </c>
      <c r="BQ256" s="129">
        <f>VLOOKUP(A256,'PR Matrix'!A:B,2,FALSE)</f>
        <v>0</v>
      </c>
    </row>
    <row r="257" spans="1:69" s="130" customFormat="1" hidden="1" x14ac:dyDescent="0.2">
      <c r="A257" s="111" t="s">
        <v>1807</v>
      </c>
      <c r="B257" s="96" t="s">
        <v>1675</v>
      </c>
      <c r="C257" s="96" t="s">
        <v>1677</v>
      </c>
      <c r="E257" s="306"/>
      <c r="F257" s="309"/>
      <c r="G257" s="113" t="s">
        <v>1986</v>
      </c>
      <c r="H257" s="114" t="str">
        <f>IF(AND(D257="",VLOOKUP(A257,'PR Matrix'!A:B,2,FALSE)=""),"N","Y")</f>
        <v>N</v>
      </c>
      <c r="I257" s="115"/>
      <c r="J257" s="115"/>
      <c r="K257" s="114"/>
      <c r="L257" s="115"/>
      <c r="M257" s="93"/>
      <c r="N257" s="93"/>
      <c r="O257" s="93"/>
      <c r="P257" s="93"/>
      <c r="Q257" s="93"/>
      <c r="R257" s="116"/>
      <c r="S257" s="115" t="b">
        <f t="shared" si="69"/>
        <v>1</v>
      </c>
      <c r="T257" s="115" t="b">
        <f t="shared" si="70"/>
        <v>1</v>
      </c>
      <c r="U257" s="115" t="b">
        <f t="shared" si="71"/>
        <v>1</v>
      </c>
      <c r="V257" s="115"/>
      <c r="W257" s="117"/>
      <c r="X257" s="118"/>
      <c r="Y257" s="119">
        <v>2358</v>
      </c>
      <c r="Z257" s="120"/>
      <c r="AA257" s="120"/>
      <c r="AB257" s="120"/>
      <c r="AC257" s="120"/>
      <c r="AD257" s="121"/>
      <c r="AE257" s="122"/>
      <c r="AF257" s="117"/>
      <c r="AG257" s="118"/>
      <c r="AH257" s="119">
        <v>680</v>
      </c>
      <c r="AI257" s="120"/>
      <c r="AJ257" s="120"/>
      <c r="AK257" s="120"/>
      <c r="AL257" s="123"/>
      <c r="AM257" s="123"/>
      <c r="AN257" s="123"/>
      <c r="AO257" s="123"/>
      <c r="AP257" s="124"/>
      <c r="AQ257" s="120"/>
      <c r="AR257" s="124"/>
      <c r="AS257" s="123"/>
      <c r="AT257" s="121"/>
      <c r="AU257" s="126"/>
      <c r="AV257" s="117"/>
      <c r="AW257" s="349"/>
      <c r="AX257" s="118"/>
      <c r="AY257" s="120"/>
      <c r="AZ257" s="120"/>
      <c r="BA257" s="120"/>
      <c r="BB257" s="120"/>
      <c r="BC257" s="123"/>
      <c r="BD257" s="120"/>
      <c r="BE257" s="121"/>
      <c r="BF257" s="126"/>
      <c r="BG257" s="297" t="str">
        <f t="shared" si="59"/>
        <v/>
      </c>
      <c r="BH257" s="298" t="str">
        <f t="shared" si="60"/>
        <v/>
      </c>
      <c r="BI257" s="127"/>
      <c r="BJ257" s="127"/>
      <c r="BK257" s="128"/>
      <c r="BL257" s="120" t="str">
        <f t="shared" si="61"/>
        <v/>
      </c>
      <c r="BM257" s="120" t="str">
        <f t="shared" si="62"/>
        <v/>
      </c>
      <c r="BN257" s="120" t="str">
        <f t="shared" si="63"/>
        <v/>
      </c>
      <c r="BO257" s="129" t="str">
        <f t="shared" si="65"/>
        <v>||||</v>
      </c>
      <c r="BP257" s="120" t="str">
        <f t="shared" si="64"/>
        <v>Not Started</v>
      </c>
      <c r="BQ257" s="129">
        <f>VLOOKUP(A257,'PR Matrix'!A:B,2,FALSE)</f>
        <v>0</v>
      </c>
    </row>
    <row r="258" spans="1:69" s="130" customFormat="1" hidden="1" x14ac:dyDescent="0.2">
      <c r="A258" s="111" t="s">
        <v>1275</v>
      </c>
      <c r="B258" s="96" t="s">
        <v>1675</v>
      </c>
      <c r="C258" s="96" t="s">
        <v>1675</v>
      </c>
      <c r="D258" s="76"/>
      <c r="E258" s="302"/>
      <c r="F258" s="320"/>
      <c r="G258" s="113" t="s">
        <v>1986</v>
      </c>
      <c r="H258" s="114" t="str">
        <f>IF(AND(D258="",VLOOKUP(A258,'PR Matrix'!A:B,2,FALSE)=""),"N","Y")</f>
        <v>N</v>
      </c>
      <c r="I258" s="115"/>
      <c r="J258" s="115"/>
      <c r="K258" s="114"/>
      <c r="L258" s="115"/>
      <c r="M258" s="93"/>
      <c r="N258" s="93"/>
      <c r="O258" s="93"/>
      <c r="P258" s="93"/>
      <c r="Q258" s="93"/>
      <c r="R258" s="116"/>
      <c r="S258" s="115" t="b">
        <f t="shared" si="69"/>
        <v>1</v>
      </c>
      <c r="T258" s="115" t="b">
        <f t="shared" si="70"/>
        <v>1</v>
      </c>
      <c r="U258" s="115" t="b">
        <f t="shared" si="71"/>
        <v>1</v>
      </c>
      <c r="V258" s="133"/>
      <c r="W258" s="117"/>
      <c r="X258" s="118"/>
      <c r="Y258" s="119"/>
      <c r="Z258" s="120"/>
      <c r="AA258" s="120"/>
      <c r="AB258" s="120"/>
      <c r="AC258" s="120"/>
      <c r="AD258" s="121"/>
      <c r="AE258" s="122"/>
      <c r="AF258" s="117"/>
      <c r="AG258" s="118"/>
      <c r="AH258" s="119">
        <v>824</v>
      </c>
      <c r="AI258" s="120"/>
      <c r="AJ258" s="120"/>
      <c r="AK258" s="120"/>
      <c r="AL258" s="123"/>
      <c r="AM258" s="123"/>
      <c r="AN258" s="123"/>
      <c r="AO258" s="123"/>
      <c r="AP258" s="124"/>
      <c r="AQ258" s="120"/>
      <c r="AR258" s="124"/>
      <c r="AS258" s="123"/>
      <c r="AT258" s="121"/>
      <c r="AU258" s="126"/>
      <c r="AV258" s="117"/>
      <c r="AW258" s="349"/>
      <c r="AX258" s="118"/>
      <c r="AY258" s="120"/>
      <c r="AZ258" s="120"/>
      <c r="BA258" s="120"/>
      <c r="BB258" s="120"/>
      <c r="BC258" s="123"/>
      <c r="BD258" s="120"/>
      <c r="BE258" s="121"/>
      <c r="BF258" s="126"/>
      <c r="BG258" s="297" t="str">
        <f t="shared" si="59"/>
        <v/>
      </c>
      <c r="BH258" s="298" t="str">
        <f t="shared" si="60"/>
        <v/>
      </c>
      <c r="BI258" s="127"/>
      <c r="BJ258" s="127"/>
      <c r="BK258" s="128"/>
      <c r="BL258" s="120" t="str">
        <f t="shared" si="61"/>
        <v/>
      </c>
      <c r="BM258" s="120" t="str">
        <f t="shared" si="62"/>
        <v/>
      </c>
      <c r="BN258" s="120" t="str">
        <f t="shared" si="63"/>
        <v/>
      </c>
      <c r="BO258" s="129" t="str">
        <f t="shared" si="65"/>
        <v>||||</v>
      </c>
      <c r="BP258" s="120" t="str">
        <f t="shared" si="64"/>
        <v>Not Started</v>
      </c>
      <c r="BQ258" s="129">
        <f>VLOOKUP(A258,'PR Matrix'!A:B,2,FALSE)</f>
        <v>0</v>
      </c>
    </row>
    <row r="259" spans="1:69" s="130" customFormat="1" hidden="1" x14ac:dyDescent="0.2">
      <c r="A259" s="111" t="s">
        <v>1321</v>
      </c>
      <c r="B259" s="96" t="s">
        <v>1675</v>
      </c>
      <c r="C259" s="96" t="s">
        <v>1677</v>
      </c>
      <c r="D259" s="75"/>
      <c r="E259" s="329"/>
      <c r="F259" s="312"/>
      <c r="G259" s="113" t="s">
        <v>1986</v>
      </c>
      <c r="H259" s="114" t="str">
        <f>IF(AND(D259="",VLOOKUP(A259,'PR Matrix'!A:B,2,FALSE)=""),"N","Y")</f>
        <v>N</v>
      </c>
      <c r="I259" s="115"/>
      <c r="J259" s="115"/>
      <c r="K259" s="114"/>
      <c r="L259" s="115"/>
      <c r="M259" s="93"/>
      <c r="N259" s="93"/>
      <c r="O259" s="93"/>
      <c r="P259" s="93"/>
      <c r="Q259" s="93"/>
      <c r="R259" s="116"/>
      <c r="S259" s="115" t="b">
        <f t="shared" si="69"/>
        <v>1</v>
      </c>
      <c r="T259" s="115" t="b">
        <f t="shared" si="70"/>
        <v>1</v>
      </c>
      <c r="U259" s="115" t="b">
        <f t="shared" si="71"/>
        <v>1</v>
      </c>
      <c r="V259" s="133"/>
      <c r="W259" s="117"/>
      <c r="X259" s="118"/>
      <c r="Y259" s="119"/>
      <c r="Z259" s="120"/>
      <c r="AA259" s="120"/>
      <c r="AB259" s="120"/>
      <c r="AC259" s="120"/>
      <c r="AD259" s="121"/>
      <c r="AE259" s="122"/>
      <c r="AF259" s="117"/>
      <c r="AG259" s="118"/>
      <c r="AH259" s="119"/>
      <c r="AI259" s="120"/>
      <c r="AJ259" s="120"/>
      <c r="AK259" s="120"/>
      <c r="AL259" s="123"/>
      <c r="AM259" s="123"/>
      <c r="AN259" s="123"/>
      <c r="AO259" s="123"/>
      <c r="AP259" s="124"/>
      <c r="AQ259" s="120"/>
      <c r="AR259" s="124"/>
      <c r="AS259" s="123"/>
      <c r="AT259" s="121"/>
      <c r="AU259" s="126"/>
      <c r="AV259" s="117"/>
      <c r="AW259" s="349"/>
      <c r="AX259" s="118"/>
      <c r="AY259" s="120"/>
      <c r="AZ259" s="120"/>
      <c r="BA259" s="120"/>
      <c r="BB259" s="120"/>
      <c r="BC259" s="123"/>
      <c r="BD259" s="120"/>
      <c r="BE259" s="121"/>
      <c r="BF259" s="126"/>
      <c r="BG259" s="297" t="str">
        <f t="shared" si="59"/>
        <v/>
      </c>
      <c r="BH259" s="298" t="str">
        <f t="shared" si="60"/>
        <v/>
      </c>
      <c r="BI259" s="127"/>
      <c r="BJ259" s="127"/>
      <c r="BK259" s="128"/>
      <c r="BL259" s="120" t="str">
        <f t="shared" si="61"/>
        <v/>
      </c>
      <c r="BM259" s="120" t="str">
        <f t="shared" si="62"/>
        <v/>
      </c>
      <c r="BN259" s="120" t="str">
        <f t="shared" si="63"/>
        <v/>
      </c>
      <c r="BO259" s="129" t="str">
        <f t="shared" si="65"/>
        <v>||||</v>
      </c>
      <c r="BP259" s="120" t="str">
        <f t="shared" si="64"/>
        <v>Not Started</v>
      </c>
      <c r="BQ259" s="129">
        <f>VLOOKUP(A259,'PR Matrix'!A:B,2,FALSE)</f>
        <v>0</v>
      </c>
    </row>
    <row r="260" spans="1:69" s="130" customFormat="1" hidden="1" x14ac:dyDescent="0.2">
      <c r="A260" s="111" t="s">
        <v>1417</v>
      </c>
      <c r="B260" s="108" t="s">
        <v>1675</v>
      </c>
      <c r="C260" s="96" t="s">
        <v>1677</v>
      </c>
      <c r="D260" s="131"/>
      <c r="E260" s="311"/>
      <c r="F260" s="302"/>
      <c r="G260" s="113" t="s">
        <v>1986</v>
      </c>
      <c r="H260" s="114" t="str">
        <f>IF(AND(D260="",VLOOKUP(A260,'PR Matrix'!A:B,2,FALSE)=""),"N","Y")</f>
        <v>N</v>
      </c>
      <c r="I260" s="115"/>
      <c r="J260" s="115"/>
      <c r="K260" s="114"/>
      <c r="L260" s="115"/>
      <c r="M260" s="93" t="s">
        <v>1677</v>
      </c>
      <c r="N260" s="93" t="s">
        <v>1677</v>
      </c>
      <c r="O260" s="93" t="s">
        <v>1677</v>
      </c>
      <c r="P260" s="93" t="s">
        <v>1677</v>
      </c>
      <c r="Q260" s="93"/>
      <c r="R260" s="116"/>
      <c r="S260" s="115" t="b">
        <f t="shared" si="69"/>
        <v>1</v>
      </c>
      <c r="T260" s="115" t="b">
        <f t="shared" si="70"/>
        <v>1</v>
      </c>
      <c r="U260" s="115" t="b">
        <f t="shared" si="71"/>
        <v>1</v>
      </c>
      <c r="V260" s="133">
        <v>3</v>
      </c>
      <c r="W260" s="378" t="s">
        <v>2228</v>
      </c>
      <c r="X260" s="118" t="s">
        <v>2131</v>
      </c>
      <c r="Y260" s="119">
        <v>381</v>
      </c>
      <c r="Z260" s="120"/>
      <c r="AA260" s="120"/>
      <c r="AB260" s="120"/>
      <c r="AC260" s="120"/>
      <c r="AD260" s="121"/>
      <c r="AE260" s="122"/>
      <c r="AF260" s="378" t="s">
        <v>2228</v>
      </c>
      <c r="AG260" s="118" t="s">
        <v>2131</v>
      </c>
      <c r="AH260" s="119"/>
      <c r="AI260" s="120"/>
      <c r="AJ260" s="120"/>
      <c r="AK260" s="120"/>
      <c r="AL260" s="123"/>
      <c r="AM260" s="123"/>
      <c r="AN260" s="123"/>
      <c r="AO260" s="123"/>
      <c r="AP260" s="124"/>
      <c r="AQ260" s="120"/>
      <c r="AR260" s="124"/>
      <c r="AS260" s="123"/>
      <c r="AT260" s="121"/>
      <c r="AU260" s="126"/>
      <c r="AV260" s="378" t="s">
        <v>2228</v>
      </c>
      <c r="AW260" s="349"/>
      <c r="AX260" s="118" t="s">
        <v>2131</v>
      </c>
      <c r="AY260" s="120"/>
      <c r="AZ260" s="120"/>
      <c r="BA260" s="120"/>
      <c r="BB260" s="120"/>
      <c r="BC260" s="123"/>
      <c r="BD260" s="120"/>
      <c r="BE260" s="121"/>
      <c r="BF260" s="126"/>
      <c r="BG260" s="297" t="str">
        <f t="shared" si="59"/>
        <v>RRB</v>
      </c>
      <c r="BH260" s="298" t="str">
        <f t="shared" si="60"/>
        <v>SN</v>
      </c>
      <c r="BI260" s="127"/>
      <c r="BJ260" s="127"/>
      <c r="BK260" s="128"/>
      <c r="BL260" s="120" t="str">
        <f t="shared" si="61"/>
        <v>RRB</v>
      </c>
      <c r="BM260" s="120" t="str">
        <f t="shared" si="62"/>
        <v/>
      </c>
      <c r="BN260" s="120" t="str">
        <f t="shared" si="63"/>
        <v/>
      </c>
      <c r="BO260" s="129" t="str">
        <f t="shared" si="65"/>
        <v>|RRB|||</v>
      </c>
      <c r="BP260" s="120" t="str">
        <f t="shared" si="64"/>
        <v>Incomplete</v>
      </c>
      <c r="BQ260" s="129">
        <f>VLOOKUP(A260,'PR Matrix'!A:B,2,FALSE)</f>
        <v>0</v>
      </c>
    </row>
    <row r="261" spans="1:69" s="130" customFormat="1" hidden="1" x14ac:dyDescent="0.2">
      <c r="A261" s="111" t="s">
        <v>777</v>
      </c>
      <c r="B261" s="96" t="s">
        <v>1675</v>
      </c>
      <c r="C261" s="96" t="s">
        <v>1677</v>
      </c>
      <c r="D261" s="76"/>
      <c r="E261" s="306"/>
      <c r="F261" s="320"/>
      <c r="G261" s="113" t="s">
        <v>1986</v>
      </c>
      <c r="H261" s="114" t="str">
        <f>IF(AND(D261="",VLOOKUP(A261,'PR Matrix'!A:B,2,FALSE)=""),"N","Y")</f>
        <v>N</v>
      </c>
      <c r="I261" s="115"/>
      <c r="J261" s="115"/>
      <c r="K261" s="114"/>
      <c r="L261" s="115"/>
      <c r="M261" s="93"/>
      <c r="N261" s="93"/>
      <c r="O261" s="93"/>
      <c r="P261" s="93"/>
      <c r="Q261" s="93"/>
      <c r="R261" s="116"/>
      <c r="S261" s="115" t="b">
        <f t="shared" si="69"/>
        <v>1</v>
      </c>
      <c r="T261" s="115" t="b">
        <f t="shared" si="70"/>
        <v>1</v>
      </c>
      <c r="U261" s="115" t="b">
        <f t="shared" si="71"/>
        <v>1</v>
      </c>
      <c r="V261" s="133"/>
      <c r="W261" s="117"/>
      <c r="X261" s="118"/>
      <c r="Y261" s="119"/>
      <c r="Z261" s="120"/>
      <c r="AA261" s="120"/>
      <c r="AB261" s="120"/>
      <c r="AC261" s="120"/>
      <c r="AD261" s="121"/>
      <c r="AE261" s="122"/>
      <c r="AF261" s="117"/>
      <c r="AG261" s="118"/>
      <c r="AH261" s="119">
        <v>682</v>
      </c>
      <c r="AI261" s="120"/>
      <c r="AJ261" s="120"/>
      <c r="AK261" s="120"/>
      <c r="AL261" s="123"/>
      <c r="AM261" s="123"/>
      <c r="AN261" s="123"/>
      <c r="AO261" s="123"/>
      <c r="AP261" s="124"/>
      <c r="AQ261" s="120"/>
      <c r="AR261" s="124"/>
      <c r="AS261" s="123"/>
      <c r="AT261" s="121"/>
      <c r="AU261" s="126"/>
      <c r="AV261" s="117"/>
      <c r="AW261" s="349"/>
      <c r="AX261" s="118"/>
      <c r="AY261" s="120"/>
      <c r="AZ261" s="120"/>
      <c r="BA261" s="120"/>
      <c r="BB261" s="120"/>
      <c r="BC261" s="123"/>
      <c r="BD261" s="120"/>
      <c r="BE261" s="121"/>
      <c r="BF261" s="126"/>
      <c r="BG261" s="297" t="str">
        <f t="shared" si="59"/>
        <v/>
      </c>
      <c r="BH261" s="298" t="str">
        <f t="shared" si="60"/>
        <v/>
      </c>
      <c r="BI261" s="127"/>
      <c r="BJ261" s="127"/>
      <c r="BK261" s="128"/>
      <c r="BL261" s="120" t="str">
        <f t="shared" si="61"/>
        <v/>
      </c>
      <c r="BM261" s="120" t="str">
        <f t="shared" si="62"/>
        <v/>
      </c>
      <c r="BN261" s="120" t="str">
        <f t="shared" si="63"/>
        <v/>
      </c>
      <c r="BO261" s="129" t="str">
        <f t="shared" si="65"/>
        <v>||||</v>
      </c>
      <c r="BP261" s="120" t="str">
        <f t="shared" si="64"/>
        <v>Not Started</v>
      </c>
      <c r="BQ261" s="129">
        <f>VLOOKUP(A261,'PR Matrix'!A:B,2,FALSE)</f>
        <v>0</v>
      </c>
    </row>
    <row r="262" spans="1:69" s="130" customFormat="1" hidden="1" x14ac:dyDescent="0.2">
      <c r="A262" s="111" t="s">
        <v>778</v>
      </c>
      <c r="B262" s="96" t="s">
        <v>1675</v>
      </c>
      <c r="C262" s="96" t="s">
        <v>1677</v>
      </c>
      <c r="D262" s="75"/>
      <c r="E262" s="329"/>
      <c r="F262" s="312"/>
      <c r="G262" s="113" t="s">
        <v>1986</v>
      </c>
      <c r="H262" s="114" t="str">
        <f>IF(AND(D262="",VLOOKUP(A262,'PR Matrix'!A:B,2,FALSE)=""),"N","Y")</f>
        <v>N</v>
      </c>
      <c r="I262" s="115"/>
      <c r="J262" s="115"/>
      <c r="K262" s="114"/>
      <c r="L262" s="115"/>
      <c r="M262" s="93"/>
      <c r="N262" s="93"/>
      <c r="O262" s="93"/>
      <c r="P262" s="93"/>
      <c r="Q262" s="93"/>
      <c r="R262" s="116"/>
      <c r="S262" s="115" t="b">
        <f t="shared" si="69"/>
        <v>1</v>
      </c>
      <c r="T262" s="115" t="b">
        <f t="shared" si="70"/>
        <v>1</v>
      </c>
      <c r="U262" s="115" t="b">
        <f t="shared" si="71"/>
        <v>1</v>
      </c>
      <c r="V262" s="133"/>
      <c r="W262" s="117"/>
      <c r="X262" s="118"/>
      <c r="Y262" s="119">
        <v>2356</v>
      </c>
      <c r="Z262" s="120"/>
      <c r="AA262" s="120"/>
      <c r="AB262" s="120"/>
      <c r="AC262" s="120"/>
      <c r="AD262" s="121"/>
      <c r="AE262" s="122"/>
      <c r="AF262" s="117"/>
      <c r="AG262" s="118"/>
      <c r="AH262" s="119">
        <v>683</v>
      </c>
      <c r="AI262" s="120"/>
      <c r="AJ262" s="120"/>
      <c r="AK262" s="120"/>
      <c r="AL262" s="123"/>
      <c r="AM262" s="123"/>
      <c r="AN262" s="123"/>
      <c r="AO262" s="123"/>
      <c r="AP262" s="124"/>
      <c r="AQ262" s="120"/>
      <c r="AR262" s="124"/>
      <c r="AS262" s="123"/>
      <c r="AT262" s="121"/>
      <c r="AU262" s="126"/>
      <c r="AV262" s="117"/>
      <c r="AW262" s="349"/>
      <c r="AX262" s="118"/>
      <c r="AY262" s="120"/>
      <c r="AZ262" s="120"/>
      <c r="BA262" s="120"/>
      <c r="BB262" s="120"/>
      <c r="BC262" s="123"/>
      <c r="BD262" s="120"/>
      <c r="BE262" s="121"/>
      <c r="BF262" s="126"/>
      <c r="BG262" s="297" t="str">
        <f t="shared" ref="BG262:BG325" si="75">IF(AV262&lt;&gt;"",AV262,IF(AF262&lt;&gt;"",AF262,IF(W262&lt;&gt;"",W262,"")))</f>
        <v/>
      </c>
      <c r="BH262" s="298" t="str">
        <f t="shared" ref="BH262:BH325" si="76">IF(AX262&lt;&gt;"",AX262,IF(AG262&lt;&gt;"",AG262,IF(X262&lt;&gt;"",X262,"")))</f>
        <v/>
      </c>
      <c r="BI262" s="127"/>
      <c r="BJ262" s="127"/>
      <c r="BK262" s="128"/>
      <c r="BL262" s="120" t="str">
        <f t="shared" ref="BL262:BL325" si="77">IF(OR(L262&lt;&gt;"",M262&lt;&gt;""),IF(AD262=100,"Done",IF(AC262=100,"Team Lead",IF(AB262=100,X262,IF(AA262=100,W262,IF(Z262=100,X262,W262))))),"")</f>
        <v/>
      </c>
      <c r="BM262" s="120" t="str">
        <f t="shared" ref="BM262:BM325" si="78">IF(OR(AC262=100,AND(L262="",M262="")),IF(OR(L262&lt;&gt;"",O262&lt;&gt;""),IF(AS262=100,"Done",IF(AP262=100,"Team Lead",IF(AK262=100,AG262,IF(AJ262=100,AF262,IF(AI262=100,AG262,AF262))))),""),"")</f>
        <v/>
      </c>
      <c r="BN262" s="120" t="str">
        <f t="shared" ref="BN262:BN325" si="79">IF(OR(AC262=100,AND(L262="",M262="")),IF(OR(L262&lt;&gt;"",P262&lt;&gt;""),IF(BE262=100,"Done",IF(BD262=100,"Team Lead",IF(BB262=100,AX262,IF(BA262=100,AV262,IF(AY262=100,AX262,AV262))))),""),"")</f>
        <v/>
      </c>
      <c r="BO262" s="129" t="str">
        <f t="shared" si="65"/>
        <v>||||</v>
      </c>
      <c r="BP262" s="120" t="str">
        <f t="shared" ref="BP262:BP325" si="80">IF(OR(L262&lt;&gt;"",P262&lt;&gt;""),IF(BE262=100,"Formal",IF(BD262=100,"Dev",IF(AY262=100,"Integ","Incomplete"))),"Not Started")</f>
        <v>Not Started</v>
      </c>
      <c r="BQ262" s="129">
        <f>VLOOKUP(A262,'PR Matrix'!A:B,2,FALSE)</f>
        <v>0</v>
      </c>
    </row>
    <row r="263" spans="1:69" s="130" customFormat="1" hidden="1" x14ac:dyDescent="0.2">
      <c r="A263" s="111" t="s">
        <v>1808</v>
      </c>
      <c r="B263" s="96" t="s">
        <v>1675</v>
      </c>
      <c r="C263" s="96" t="s">
        <v>1677</v>
      </c>
      <c r="D263" s="294"/>
      <c r="E263" s="312"/>
      <c r="F263" s="320"/>
      <c r="G263" s="113" t="s">
        <v>1986</v>
      </c>
      <c r="H263" s="114" t="str">
        <f>IF(AND(D263="",VLOOKUP(A263,'PR Matrix'!A:B,2,FALSE)=""),"N","Y")</f>
        <v>N</v>
      </c>
      <c r="I263" s="115"/>
      <c r="J263" s="115"/>
      <c r="K263" s="114"/>
      <c r="L263" s="115"/>
      <c r="M263" s="93"/>
      <c r="N263" s="93"/>
      <c r="O263" s="93"/>
      <c r="P263" s="93"/>
      <c r="Q263" s="93"/>
      <c r="R263" s="116"/>
      <c r="S263" s="115" t="b">
        <f t="shared" si="69"/>
        <v>1</v>
      </c>
      <c r="T263" s="115" t="b">
        <f t="shared" si="70"/>
        <v>1</v>
      </c>
      <c r="U263" s="115" t="b">
        <f t="shared" si="71"/>
        <v>1</v>
      </c>
      <c r="V263" s="133"/>
      <c r="W263" s="117"/>
      <c r="X263" s="118"/>
      <c r="Y263" s="119"/>
      <c r="Z263" s="120"/>
      <c r="AA263" s="120"/>
      <c r="AB263" s="120"/>
      <c r="AC263" s="120"/>
      <c r="AD263" s="121"/>
      <c r="AE263" s="122"/>
      <c r="AF263" s="117"/>
      <c r="AG263" s="118"/>
      <c r="AH263" s="119">
        <v>1463</v>
      </c>
      <c r="AI263" s="120"/>
      <c r="AJ263" s="120"/>
      <c r="AK263" s="120"/>
      <c r="AL263" s="123"/>
      <c r="AM263" s="123"/>
      <c r="AN263" s="123"/>
      <c r="AO263" s="123"/>
      <c r="AP263" s="124"/>
      <c r="AQ263" s="120"/>
      <c r="AR263" s="124"/>
      <c r="AS263" s="123"/>
      <c r="AT263" s="121"/>
      <c r="AU263" s="126"/>
      <c r="AV263" s="117"/>
      <c r="AW263" s="349"/>
      <c r="AX263" s="118"/>
      <c r="AY263" s="120"/>
      <c r="AZ263" s="120"/>
      <c r="BA263" s="120"/>
      <c r="BB263" s="120"/>
      <c r="BC263" s="123"/>
      <c r="BD263" s="120"/>
      <c r="BE263" s="121"/>
      <c r="BF263" s="126"/>
      <c r="BG263" s="297" t="str">
        <f t="shared" si="75"/>
        <v/>
      </c>
      <c r="BH263" s="298" t="str">
        <f t="shared" si="76"/>
        <v/>
      </c>
      <c r="BI263" s="127"/>
      <c r="BJ263" s="127"/>
      <c r="BK263" s="128"/>
      <c r="BL263" s="120" t="str">
        <f t="shared" si="77"/>
        <v/>
      </c>
      <c r="BM263" s="120" t="str">
        <f t="shared" si="78"/>
        <v/>
      </c>
      <c r="BN263" s="120" t="str">
        <f t="shared" si="79"/>
        <v/>
      </c>
      <c r="BO263" s="129" t="str">
        <f t="shared" ref="BO263:BO326" si="81">"|"&amp;BL263&amp;"|"&amp;BM263&amp;"|"&amp;BN263&amp;"|"</f>
        <v>||||</v>
      </c>
      <c r="BP263" s="120" t="str">
        <f t="shared" si="80"/>
        <v>Not Started</v>
      </c>
      <c r="BQ263" s="129">
        <f>VLOOKUP(A263,'PR Matrix'!A:B,2,FALSE)</f>
        <v>0</v>
      </c>
    </row>
    <row r="264" spans="1:69" s="130" customFormat="1" hidden="1" x14ac:dyDescent="0.2">
      <c r="A264" s="111" t="s">
        <v>1809</v>
      </c>
      <c r="B264" s="96" t="s">
        <v>1675</v>
      </c>
      <c r="C264" s="96" t="s">
        <v>1677</v>
      </c>
      <c r="D264" s="294"/>
      <c r="E264" s="312"/>
      <c r="F264" s="320"/>
      <c r="G264" s="113" t="s">
        <v>1986</v>
      </c>
      <c r="H264" s="114" t="str">
        <f>IF(AND(D264="",VLOOKUP(A264,'PR Matrix'!A:B,2,FALSE)=""),"N","Y")</f>
        <v>N</v>
      </c>
      <c r="I264" s="115"/>
      <c r="J264" s="115"/>
      <c r="K264" s="114"/>
      <c r="L264" s="115"/>
      <c r="M264" s="93"/>
      <c r="N264" s="93"/>
      <c r="O264" s="93"/>
      <c r="P264" s="93"/>
      <c r="Q264" s="93"/>
      <c r="R264" s="116"/>
      <c r="S264" s="115" t="b">
        <f t="shared" si="69"/>
        <v>1</v>
      </c>
      <c r="T264" s="115" t="b">
        <f t="shared" si="70"/>
        <v>1</v>
      </c>
      <c r="U264" s="115" t="b">
        <f t="shared" si="71"/>
        <v>1</v>
      </c>
      <c r="V264" s="133"/>
      <c r="W264" s="117"/>
      <c r="X264" s="118"/>
      <c r="Y264" s="119"/>
      <c r="Z264" s="120"/>
      <c r="AA264" s="120"/>
      <c r="AB264" s="120"/>
      <c r="AC264" s="120"/>
      <c r="AD264" s="121"/>
      <c r="AE264" s="122"/>
      <c r="AF264" s="117"/>
      <c r="AG264" s="118"/>
      <c r="AH264" s="119">
        <v>1463</v>
      </c>
      <c r="AI264" s="120"/>
      <c r="AJ264" s="120"/>
      <c r="AK264" s="120"/>
      <c r="AL264" s="123"/>
      <c r="AM264" s="123"/>
      <c r="AN264" s="123"/>
      <c r="AO264" s="123"/>
      <c r="AP264" s="124"/>
      <c r="AQ264" s="120"/>
      <c r="AR264" s="124"/>
      <c r="AS264" s="123"/>
      <c r="AT264" s="121"/>
      <c r="AU264" s="126"/>
      <c r="AV264" s="117"/>
      <c r="AW264" s="349"/>
      <c r="AX264" s="118"/>
      <c r="AY264" s="120"/>
      <c r="AZ264" s="120"/>
      <c r="BA264" s="120"/>
      <c r="BB264" s="120"/>
      <c r="BC264" s="123"/>
      <c r="BD264" s="120"/>
      <c r="BE264" s="121"/>
      <c r="BF264" s="126"/>
      <c r="BG264" s="297" t="str">
        <f t="shared" si="75"/>
        <v/>
      </c>
      <c r="BH264" s="298" t="str">
        <f t="shared" si="76"/>
        <v/>
      </c>
      <c r="BI264" s="127"/>
      <c r="BJ264" s="127"/>
      <c r="BK264" s="128"/>
      <c r="BL264" s="120" t="str">
        <f t="shared" si="77"/>
        <v/>
      </c>
      <c r="BM264" s="120" t="str">
        <f t="shared" si="78"/>
        <v/>
      </c>
      <c r="BN264" s="120" t="str">
        <f t="shared" si="79"/>
        <v/>
      </c>
      <c r="BO264" s="129" t="str">
        <f t="shared" si="81"/>
        <v>||||</v>
      </c>
      <c r="BP264" s="120" t="str">
        <f t="shared" si="80"/>
        <v>Not Started</v>
      </c>
      <c r="BQ264" s="129">
        <f>VLOOKUP(A264,'PR Matrix'!A:B,2,FALSE)</f>
        <v>0</v>
      </c>
    </row>
    <row r="265" spans="1:69" s="130" customFormat="1" hidden="1" x14ac:dyDescent="0.2">
      <c r="A265" s="111" t="s">
        <v>1810</v>
      </c>
      <c r="B265" s="96" t="s">
        <v>1675</v>
      </c>
      <c r="C265" s="96" t="s">
        <v>1677</v>
      </c>
      <c r="D265" s="294"/>
      <c r="E265" s="312"/>
      <c r="F265" s="320"/>
      <c r="G265" s="113" t="s">
        <v>1986</v>
      </c>
      <c r="H265" s="114" t="str">
        <f>IF(AND(D265="",VLOOKUP(A265,'PR Matrix'!A:B,2,FALSE)=""),"N","Y")</f>
        <v>N</v>
      </c>
      <c r="I265" s="115"/>
      <c r="J265" s="115"/>
      <c r="K265" s="114"/>
      <c r="L265" s="115"/>
      <c r="M265" s="93"/>
      <c r="N265" s="93"/>
      <c r="O265" s="93"/>
      <c r="P265" s="93"/>
      <c r="Q265" s="93"/>
      <c r="R265" s="116"/>
      <c r="S265" s="115" t="b">
        <f t="shared" si="69"/>
        <v>1</v>
      </c>
      <c r="T265" s="115" t="b">
        <f t="shared" si="70"/>
        <v>1</v>
      </c>
      <c r="U265" s="115" t="b">
        <f t="shared" si="71"/>
        <v>1</v>
      </c>
      <c r="V265" s="133"/>
      <c r="W265" s="117"/>
      <c r="X265" s="118"/>
      <c r="Y265" s="119"/>
      <c r="Z265" s="120"/>
      <c r="AA265" s="120"/>
      <c r="AB265" s="120"/>
      <c r="AC265" s="120"/>
      <c r="AD265" s="121"/>
      <c r="AE265" s="122"/>
      <c r="AF265" s="117"/>
      <c r="AG265" s="118"/>
      <c r="AH265" s="119">
        <v>1463</v>
      </c>
      <c r="AI265" s="120"/>
      <c r="AJ265" s="120"/>
      <c r="AK265" s="120"/>
      <c r="AL265" s="123"/>
      <c r="AM265" s="123"/>
      <c r="AN265" s="123"/>
      <c r="AO265" s="123"/>
      <c r="AP265" s="124"/>
      <c r="AQ265" s="120"/>
      <c r="AR265" s="124"/>
      <c r="AS265" s="123"/>
      <c r="AT265" s="121"/>
      <c r="AU265" s="126"/>
      <c r="AV265" s="117"/>
      <c r="AW265" s="349"/>
      <c r="AX265" s="118"/>
      <c r="AY265" s="120"/>
      <c r="AZ265" s="120"/>
      <c r="BA265" s="120"/>
      <c r="BB265" s="120"/>
      <c r="BC265" s="123"/>
      <c r="BD265" s="120"/>
      <c r="BE265" s="121"/>
      <c r="BF265" s="126"/>
      <c r="BG265" s="297" t="str">
        <f t="shared" si="75"/>
        <v/>
      </c>
      <c r="BH265" s="298" t="str">
        <f t="shared" si="76"/>
        <v/>
      </c>
      <c r="BI265" s="127"/>
      <c r="BJ265" s="127"/>
      <c r="BK265" s="128"/>
      <c r="BL265" s="120" t="str">
        <f t="shared" si="77"/>
        <v/>
      </c>
      <c r="BM265" s="120" t="str">
        <f t="shared" si="78"/>
        <v/>
      </c>
      <c r="BN265" s="120" t="str">
        <f t="shared" si="79"/>
        <v/>
      </c>
      <c r="BO265" s="129" t="str">
        <f t="shared" si="81"/>
        <v>||||</v>
      </c>
      <c r="BP265" s="120" t="str">
        <f t="shared" si="80"/>
        <v>Not Started</v>
      </c>
      <c r="BQ265" s="129">
        <f>VLOOKUP(A265,'PR Matrix'!A:B,2,FALSE)</f>
        <v>0</v>
      </c>
    </row>
    <row r="266" spans="1:69" s="130" customFormat="1" hidden="1" x14ac:dyDescent="0.2">
      <c r="A266" s="111" t="s">
        <v>1811</v>
      </c>
      <c r="B266" s="96" t="s">
        <v>1675</v>
      </c>
      <c r="C266" s="96" t="s">
        <v>1677</v>
      </c>
      <c r="D266" s="294"/>
      <c r="E266" s="312"/>
      <c r="F266" s="320"/>
      <c r="G266" s="113" t="s">
        <v>1986</v>
      </c>
      <c r="H266" s="114" t="str">
        <f>IF(AND(D266="",VLOOKUP(A266,'PR Matrix'!A:B,2,FALSE)=""),"N","Y")</f>
        <v>N</v>
      </c>
      <c r="I266" s="115"/>
      <c r="J266" s="115"/>
      <c r="K266" s="114"/>
      <c r="L266" s="115"/>
      <c r="M266" s="93"/>
      <c r="N266" s="93"/>
      <c r="O266" s="93"/>
      <c r="P266" s="93"/>
      <c r="Q266" s="93"/>
      <c r="R266" s="116"/>
      <c r="S266" s="115" t="b">
        <f t="shared" si="69"/>
        <v>1</v>
      </c>
      <c r="T266" s="115" t="b">
        <f t="shared" si="70"/>
        <v>1</v>
      </c>
      <c r="U266" s="115" t="b">
        <f t="shared" si="71"/>
        <v>1</v>
      </c>
      <c r="V266" s="133"/>
      <c r="W266" s="117"/>
      <c r="X266" s="118"/>
      <c r="Y266" s="119"/>
      <c r="Z266" s="120"/>
      <c r="AA266" s="120"/>
      <c r="AB266" s="120"/>
      <c r="AC266" s="120"/>
      <c r="AD266" s="121"/>
      <c r="AE266" s="122"/>
      <c r="AF266" s="117"/>
      <c r="AG266" s="118"/>
      <c r="AH266" s="119">
        <v>1463</v>
      </c>
      <c r="AI266" s="120"/>
      <c r="AJ266" s="120"/>
      <c r="AK266" s="120"/>
      <c r="AL266" s="123"/>
      <c r="AM266" s="123"/>
      <c r="AN266" s="123"/>
      <c r="AO266" s="123"/>
      <c r="AP266" s="124"/>
      <c r="AQ266" s="120"/>
      <c r="AR266" s="124"/>
      <c r="AS266" s="123"/>
      <c r="AT266" s="121"/>
      <c r="AU266" s="126"/>
      <c r="AV266" s="117"/>
      <c r="AW266" s="349"/>
      <c r="AX266" s="118"/>
      <c r="AY266" s="120"/>
      <c r="AZ266" s="120"/>
      <c r="BA266" s="120"/>
      <c r="BB266" s="120"/>
      <c r="BC266" s="123"/>
      <c r="BD266" s="120"/>
      <c r="BE266" s="121"/>
      <c r="BF266" s="126"/>
      <c r="BG266" s="297" t="str">
        <f t="shared" si="75"/>
        <v/>
      </c>
      <c r="BH266" s="298" t="str">
        <f t="shared" si="76"/>
        <v/>
      </c>
      <c r="BI266" s="127"/>
      <c r="BJ266" s="127"/>
      <c r="BK266" s="128"/>
      <c r="BL266" s="120" t="str">
        <f t="shared" si="77"/>
        <v/>
      </c>
      <c r="BM266" s="120" t="str">
        <f t="shared" si="78"/>
        <v/>
      </c>
      <c r="BN266" s="120" t="str">
        <f t="shared" si="79"/>
        <v/>
      </c>
      <c r="BO266" s="129" t="str">
        <f t="shared" si="81"/>
        <v>||||</v>
      </c>
      <c r="BP266" s="120" t="str">
        <f t="shared" si="80"/>
        <v>Not Started</v>
      </c>
      <c r="BQ266" s="129">
        <f>VLOOKUP(A266,'PR Matrix'!A:B,2,FALSE)</f>
        <v>0</v>
      </c>
    </row>
    <row r="267" spans="1:69" s="130" customFormat="1" hidden="1" x14ac:dyDescent="0.2">
      <c r="A267" s="111" t="s">
        <v>1812</v>
      </c>
      <c r="B267" s="96" t="s">
        <v>1675</v>
      </c>
      <c r="C267" s="96" t="s">
        <v>1677</v>
      </c>
      <c r="D267" s="294"/>
      <c r="E267" s="312"/>
      <c r="F267" s="320"/>
      <c r="G267" s="113" t="s">
        <v>1986</v>
      </c>
      <c r="H267" s="114" t="str">
        <f>IF(AND(D267="",VLOOKUP(A267,'PR Matrix'!A:B,2,FALSE)=""),"N","Y")</f>
        <v>N</v>
      </c>
      <c r="I267" s="115"/>
      <c r="J267" s="115"/>
      <c r="K267" s="114"/>
      <c r="L267" s="115"/>
      <c r="M267" s="93"/>
      <c r="N267" s="93"/>
      <c r="O267" s="93"/>
      <c r="P267" s="93"/>
      <c r="Q267" s="93"/>
      <c r="R267" s="116"/>
      <c r="S267" s="115" t="b">
        <f t="shared" si="69"/>
        <v>1</v>
      </c>
      <c r="T267" s="115" t="b">
        <f t="shared" si="70"/>
        <v>1</v>
      </c>
      <c r="U267" s="115" t="b">
        <f t="shared" si="71"/>
        <v>1</v>
      </c>
      <c r="V267" s="133"/>
      <c r="W267" s="117"/>
      <c r="X267" s="118"/>
      <c r="Y267" s="119"/>
      <c r="Z267" s="120"/>
      <c r="AA267" s="120"/>
      <c r="AB267" s="120"/>
      <c r="AC267" s="120"/>
      <c r="AD267" s="121"/>
      <c r="AE267" s="122"/>
      <c r="AF267" s="117"/>
      <c r="AG267" s="118"/>
      <c r="AH267" s="119">
        <v>1463</v>
      </c>
      <c r="AI267" s="120"/>
      <c r="AJ267" s="120"/>
      <c r="AK267" s="120"/>
      <c r="AL267" s="123"/>
      <c r="AM267" s="123"/>
      <c r="AN267" s="123"/>
      <c r="AO267" s="123"/>
      <c r="AP267" s="124"/>
      <c r="AQ267" s="120"/>
      <c r="AR267" s="124"/>
      <c r="AS267" s="123"/>
      <c r="AT267" s="121"/>
      <c r="AU267" s="126"/>
      <c r="AV267" s="117"/>
      <c r="AW267" s="349"/>
      <c r="AX267" s="118"/>
      <c r="AY267" s="120"/>
      <c r="AZ267" s="120"/>
      <c r="BA267" s="120"/>
      <c r="BB267" s="120"/>
      <c r="BC267" s="123"/>
      <c r="BD267" s="120"/>
      <c r="BE267" s="121"/>
      <c r="BF267" s="126"/>
      <c r="BG267" s="297" t="str">
        <f t="shared" si="75"/>
        <v/>
      </c>
      <c r="BH267" s="298" t="str">
        <f t="shared" si="76"/>
        <v/>
      </c>
      <c r="BI267" s="127"/>
      <c r="BJ267" s="127"/>
      <c r="BK267" s="128"/>
      <c r="BL267" s="120" t="str">
        <f t="shared" si="77"/>
        <v/>
      </c>
      <c r="BM267" s="120" t="str">
        <f t="shared" si="78"/>
        <v/>
      </c>
      <c r="BN267" s="120" t="str">
        <f t="shared" si="79"/>
        <v/>
      </c>
      <c r="BO267" s="129" t="str">
        <f t="shared" si="81"/>
        <v>||||</v>
      </c>
      <c r="BP267" s="120" t="str">
        <f t="shared" si="80"/>
        <v>Not Started</v>
      </c>
      <c r="BQ267" s="129">
        <f>VLOOKUP(A267,'PR Matrix'!A:B,2,FALSE)</f>
        <v>0</v>
      </c>
    </row>
    <row r="268" spans="1:69" s="130" customFormat="1" hidden="1" x14ac:dyDescent="0.2">
      <c r="A268" s="111" t="s">
        <v>1813</v>
      </c>
      <c r="B268" s="96" t="s">
        <v>1675</v>
      </c>
      <c r="C268" s="96" t="s">
        <v>1677</v>
      </c>
      <c r="D268" s="75"/>
      <c r="E268" s="331"/>
      <c r="F268" s="320"/>
      <c r="G268" s="113" t="s">
        <v>1986</v>
      </c>
      <c r="H268" s="114" t="str">
        <f>IF(AND(D268="",VLOOKUP(A268,'PR Matrix'!A:B,2,FALSE)=""),"N","Y")</f>
        <v>N</v>
      </c>
      <c r="I268" s="115"/>
      <c r="J268" s="115"/>
      <c r="K268" s="114"/>
      <c r="L268" s="115"/>
      <c r="M268" s="93"/>
      <c r="N268" s="93"/>
      <c r="O268" s="93"/>
      <c r="P268" s="93"/>
      <c r="Q268" s="93"/>
      <c r="R268" s="116"/>
      <c r="S268" s="115" t="b">
        <f t="shared" si="69"/>
        <v>1</v>
      </c>
      <c r="T268" s="115" t="b">
        <f t="shared" si="70"/>
        <v>1</v>
      </c>
      <c r="U268" s="115" t="b">
        <f t="shared" si="71"/>
        <v>1</v>
      </c>
      <c r="V268" s="133"/>
      <c r="W268" s="117"/>
      <c r="X268" s="118"/>
      <c r="Y268" s="119"/>
      <c r="Z268" s="120"/>
      <c r="AA268" s="120"/>
      <c r="AB268" s="120"/>
      <c r="AC268" s="120"/>
      <c r="AD268" s="121"/>
      <c r="AE268" s="122"/>
      <c r="AF268" s="117"/>
      <c r="AG268" s="118"/>
      <c r="AH268" s="119">
        <v>1463</v>
      </c>
      <c r="AI268" s="120"/>
      <c r="AJ268" s="120"/>
      <c r="AK268" s="120"/>
      <c r="AL268" s="123"/>
      <c r="AM268" s="123"/>
      <c r="AN268" s="123"/>
      <c r="AO268" s="123"/>
      <c r="AP268" s="124"/>
      <c r="AQ268" s="120"/>
      <c r="AR268" s="124"/>
      <c r="AS268" s="123"/>
      <c r="AT268" s="121"/>
      <c r="AU268" s="126"/>
      <c r="AV268" s="117"/>
      <c r="AW268" s="349"/>
      <c r="AX268" s="118"/>
      <c r="AY268" s="120"/>
      <c r="AZ268" s="120"/>
      <c r="BA268" s="120"/>
      <c r="BB268" s="120"/>
      <c r="BC268" s="123"/>
      <c r="BD268" s="120"/>
      <c r="BE268" s="121"/>
      <c r="BF268" s="126"/>
      <c r="BG268" s="297" t="str">
        <f t="shared" si="75"/>
        <v/>
      </c>
      <c r="BH268" s="298" t="str">
        <f t="shared" si="76"/>
        <v/>
      </c>
      <c r="BI268" s="127"/>
      <c r="BJ268" s="127"/>
      <c r="BK268" s="128"/>
      <c r="BL268" s="120" t="str">
        <f t="shared" si="77"/>
        <v/>
      </c>
      <c r="BM268" s="120" t="str">
        <f t="shared" si="78"/>
        <v/>
      </c>
      <c r="BN268" s="120" t="str">
        <f t="shared" si="79"/>
        <v/>
      </c>
      <c r="BO268" s="129" t="str">
        <f t="shared" si="81"/>
        <v>||||</v>
      </c>
      <c r="BP268" s="120" t="str">
        <f t="shared" si="80"/>
        <v>Not Started</v>
      </c>
      <c r="BQ268" s="129">
        <f>VLOOKUP(A268,'PR Matrix'!A:B,2,FALSE)</f>
        <v>0</v>
      </c>
    </row>
    <row r="269" spans="1:69" s="130" customFormat="1" hidden="1" x14ac:dyDescent="0.2">
      <c r="A269" s="111" t="s">
        <v>1814</v>
      </c>
      <c r="B269" s="96" t="s">
        <v>1675</v>
      </c>
      <c r="C269" s="96" t="s">
        <v>1677</v>
      </c>
      <c r="D269" s="76"/>
      <c r="E269" s="312"/>
      <c r="F269" s="332"/>
      <c r="G269" s="113" t="s">
        <v>1986</v>
      </c>
      <c r="H269" s="114" t="str">
        <f>IF(AND(D269="",VLOOKUP(A269,'PR Matrix'!A:B,2,FALSE)=""),"N","Y")</f>
        <v>N</v>
      </c>
      <c r="I269" s="115"/>
      <c r="J269" s="115"/>
      <c r="K269" s="114"/>
      <c r="L269" s="115"/>
      <c r="M269" s="93"/>
      <c r="N269" s="93"/>
      <c r="O269" s="93"/>
      <c r="P269" s="93"/>
      <c r="Q269" s="93"/>
      <c r="R269" s="116"/>
      <c r="S269" s="115" t="b">
        <f t="shared" si="69"/>
        <v>1</v>
      </c>
      <c r="T269" s="115" t="b">
        <f t="shared" si="70"/>
        <v>1</v>
      </c>
      <c r="U269" s="115" t="b">
        <f t="shared" si="71"/>
        <v>1</v>
      </c>
      <c r="V269" s="133"/>
      <c r="W269" s="117"/>
      <c r="X269" s="118"/>
      <c r="Y269" s="119"/>
      <c r="Z269" s="120"/>
      <c r="AA269" s="120"/>
      <c r="AB269" s="120"/>
      <c r="AC269" s="120"/>
      <c r="AD269" s="121"/>
      <c r="AE269" s="122"/>
      <c r="AF269" s="117"/>
      <c r="AG269" s="118"/>
      <c r="AH269" s="119">
        <v>1464</v>
      </c>
      <c r="AI269" s="120"/>
      <c r="AJ269" s="120"/>
      <c r="AK269" s="120"/>
      <c r="AL269" s="123"/>
      <c r="AM269" s="123"/>
      <c r="AN269" s="123"/>
      <c r="AO269" s="123"/>
      <c r="AP269" s="124"/>
      <c r="AQ269" s="120"/>
      <c r="AR269" s="124"/>
      <c r="AS269" s="123"/>
      <c r="AT269" s="121"/>
      <c r="AU269" s="126"/>
      <c r="AV269" s="117"/>
      <c r="AW269" s="349"/>
      <c r="AX269" s="118"/>
      <c r="AY269" s="120"/>
      <c r="AZ269" s="120"/>
      <c r="BA269" s="120"/>
      <c r="BB269" s="120"/>
      <c r="BC269" s="123"/>
      <c r="BD269" s="120"/>
      <c r="BE269" s="121"/>
      <c r="BF269" s="126"/>
      <c r="BG269" s="297" t="str">
        <f t="shared" si="75"/>
        <v/>
      </c>
      <c r="BH269" s="298" t="str">
        <f t="shared" si="76"/>
        <v/>
      </c>
      <c r="BI269" s="127"/>
      <c r="BJ269" s="127"/>
      <c r="BK269" s="128"/>
      <c r="BL269" s="120" t="str">
        <f t="shared" si="77"/>
        <v/>
      </c>
      <c r="BM269" s="120" t="str">
        <f t="shared" si="78"/>
        <v/>
      </c>
      <c r="BN269" s="120" t="str">
        <f t="shared" si="79"/>
        <v/>
      </c>
      <c r="BO269" s="129" t="str">
        <f t="shared" si="81"/>
        <v>||||</v>
      </c>
      <c r="BP269" s="120" t="str">
        <f t="shared" si="80"/>
        <v>Not Started</v>
      </c>
      <c r="BQ269" s="129">
        <f>VLOOKUP(A269,'PR Matrix'!A:B,2,FALSE)</f>
        <v>0</v>
      </c>
    </row>
    <row r="270" spans="1:69" s="130" customFormat="1" hidden="1" x14ac:dyDescent="0.2">
      <c r="A270" s="111" t="s">
        <v>1815</v>
      </c>
      <c r="B270" s="96" t="s">
        <v>1675</v>
      </c>
      <c r="C270" s="96" t="s">
        <v>1677</v>
      </c>
      <c r="D270" s="76"/>
      <c r="E270" s="311"/>
      <c r="F270" s="320"/>
      <c r="G270" s="113" t="s">
        <v>1986</v>
      </c>
      <c r="H270" s="114" t="str">
        <f>IF(AND(D270="",VLOOKUP(A270,'PR Matrix'!A:B,2,FALSE)=""),"N","Y")</f>
        <v>N</v>
      </c>
      <c r="I270" s="115"/>
      <c r="J270" s="115"/>
      <c r="K270" s="114"/>
      <c r="L270" s="115"/>
      <c r="M270" s="93"/>
      <c r="N270" s="93"/>
      <c r="O270" s="93"/>
      <c r="P270" s="93"/>
      <c r="Q270" s="93"/>
      <c r="R270" s="116"/>
      <c r="S270" s="115" t="b">
        <f t="shared" si="69"/>
        <v>1</v>
      </c>
      <c r="T270" s="115" t="b">
        <f t="shared" si="70"/>
        <v>1</v>
      </c>
      <c r="U270" s="115" t="b">
        <f t="shared" si="71"/>
        <v>1</v>
      </c>
      <c r="V270" s="115"/>
      <c r="W270" s="117"/>
      <c r="X270" s="118"/>
      <c r="Y270" s="119"/>
      <c r="Z270" s="120"/>
      <c r="AA270" s="120"/>
      <c r="AB270" s="120"/>
      <c r="AC270" s="120"/>
      <c r="AD270" s="121"/>
      <c r="AE270" s="122"/>
      <c r="AF270" s="117"/>
      <c r="AG270" s="118"/>
      <c r="AH270" s="119"/>
      <c r="AI270" s="120"/>
      <c r="AJ270" s="120"/>
      <c r="AK270" s="120"/>
      <c r="AL270" s="123"/>
      <c r="AM270" s="123"/>
      <c r="AN270" s="123"/>
      <c r="AO270" s="123"/>
      <c r="AP270" s="124"/>
      <c r="AQ270" s="120"/>
      <c r="AR270" s="124"/>
      <c r="AS270" s="123"/>
      <c r="AT270" s="121"/>
      <c r="AU270" s="126"/>
      <c r="AV270" s="117"/>
      <c r="AW270" s="349"/>
      <c r="AX270" s="118"/>
      <c r="AY270" s="120"/>
      <c r="AZ270" s="120"/>
      <c r="BA270" s="120"/>
      <c r="BB270" s="120"/>
      <c r="BC270" s="123"/>
      <c r="BD270" s="120"/>
      <c r="BE270" s="121"/>
      <c r="BF270" s="126"/>
      <c r="BG270" s="297" t="str">
        <f t="shared" si="75"/>
        <v/>
      </c>
      <c r="BH270" s="298" t="str">
        <f t="shared" si="76"/>
        <v/>
      </c>
      <c r="BI270" s="127"/>
      <c r="BJ270" s="127"/>
      <c r="BK270" s="128"/>
      <c r="BL270" s="120" t="str">
        <f t="shared" si="77"/>
        <v/>
      </c>
      <c r="BM270" s="120" t="str">
        <f t="shared" si="78"/>
        <v/>
      </c>
      <c r="BN270" s="120" t="str">
        <f t="shared" si="79"/>
        <v/>
      </c>
      <c r="BO270" s="129" t="str">
        <f t="shared" si="81"/>
        <v>||||</v>
      </c>
      <c r="BP270" s="120" t="str">
        <f t="shared" si="80"/>
        <v>Not Started</v>
      </c>
      <c r="BQ270" s="129">
        <f>VLOOKUP(A270,'PR Matrix'!A:B,2,FALSE)</f>
        <v>0</v>
      </c>
    </row>
    <row r="271" spans="1:69" s="130" customFormat="1" hidden="1" x14ac:dyDescent="0.2">
      <c r="A271" s="111" t="s">
        <v>1816</v>
      </c>
      <c r="B271" s="96" t="s">
        <v>1675</v>
      </c>
      <c r="C271" s="96" t="s">
        <v>1677</v>
      </c>
      <c r="D271" s="76"/>
      <c r="E271" s="301"/>
      <c r="F271" s="320"/>
      <c r="G271" s="113" t="s">
        <v>1986</v>
      </c>
      <c r="H271" s="114" t="str">
        <f>IF(AND(D271="",VLOOKUP(A271,'PR Matrix'!A:B,2,FALSE)=""),"N","Y")</f>
        <v>N</v>
      </c>
      <c r="I271" s="115"/>
      <c r="J271" s="115"/>
      <c r="K271" s="114"/>
      <c r="L271" s="115"/>
      <c r="M271" s="93"/>
      <c r="N271" s="93"/>
      <c r="O271" s="93"/>
      <c r="P271" s="93"/>
      <c r="Q271" s="93"/>
      <c r="R271" s="116"/>
      <c r="S271" s="115" t="b">
        <f t="shared" si="69"/>
        <v>1</v>
      </c>
      <c r="T271" s="115" t="b">
        <f t="shared" si="70"/>
        <v>1</v>
      </c>
      <c r="U271" s="115" t="b">
        <f t="shared" si="71"/>
        <v>1</v>
      </c>
      <c r="V271" s="133"/>
      <c r="W271" s="117"/>
      <c r="X271" s="118"/>
      <c r="Y271" s="119"/>
      <c r="Z271" s="120"/>
      <c r="AA271" s="120"/>
      <c r="AB271" s="120"/>
      <c r="AC271" s="120"/>
      <c r="AD271" s="121"/>
      <c r="AE271" s="122"/>
      <c r="AF271" s="117"/>
      <c r="AG271" s="118"/>
      <c r="AH271" s="119">
        <v>1296</v>
      </c>
      <c r="AI271" s="120"/>
      <c r="AJ271" s="120"/>
      <c r="AK271" s="120"/>
      <c r="AL271" s="123"/>
      <c r="AM271" s="123"/>
      <c r="AN271" s="123"/>
      <c r="AO271" s="123"/>
      <c r="AP271" s="124"/>
      <c r="AQ271" s="120"/>
      <c r="AR271" s="124"/>
      <c r="AS271" s="123"/>
      <c r="AT271" s="121"/>
      <c r="AU271" s="126"/>
      <c r="AV271" s="117"/>
      <c r="AW271" s="349"/>
      <c r="AX271" s="118"/>
      <c r="AY271" s="120"/>
      <c r="AZ271" s="120"/>
      <c r="BA271" s="120"/>
      <c r="BB271" s="120"/>
      <c r="BC271" s="123"/>
      <c r="BD271" s="120"/>
      <c r="BE271" s="121"/>
      <c r="BF271" s="126"/>
      <c r="BG271" s="297" t="str">
        <f t="shared" si="75"/>
        <v/>
      </c>
      <c r="BH271" s="298" t="str">
        <f t="shared" si="76"/>
        <v/>
      </c>
      <c r="BI271" s="127"/>
      <c r="BJ271" s="127"/>
      <c r="BK271" s="128"/>
      <c r="BL271" s="120" t="str">
        <f t="shared" si="77"/>
        <v/>
      </c>
      <c r="BM271" s="120" t="str">
        <f t="shared" si="78"/>
        <v/>
      </c>
      <c r="BN271" s="120" t="str">
        <f t="shared" si="79"/>
        <v/>
      </c>
      <c r="BO271" s="129" t="str">
        <f t="shared" si="81"/>
        <v>||||</v>
      </c>
      <c r="BP271" s="120" t="str">
        <f t="shared" si="80"/>
        <v>Not Started</v>
      </c>
      <c r="BQ271" s="129">
        <f>VLOOKUP(A271,'PR Matrix'!A:B,2,FALSE)</f>
        <v>0</v>
      </c>
    </row>
    <row r="272" spans="1:69" s="130" customFormat="1" hidden="1" x14ac:dyDescent="0.2">
      <c r="A272" s="111" t="s">
        <v>267</v>
      </c>
      <c r="B272" s="96" t="s">
        <v>1675</v>
      </c>
      <c r="C272" s="96" t="s">
        <v>1677</v>
      </c>
      <c r="D272" s="76"/>
      <c r="E272" s="306"/>
      <c r="F272" s="320"/>
      <c r="G272" s="113" t="s">
        <v>1986</v>
      </c>
      <c r="H272" s="114" t="str">
        <f>IF(AND(D272="",VLOOKUP(A272,'PR Matrix'!A:B,2,FALSE)=""),"N","Y")</f>
        <v>N</v>
      </c>
      <c r="I272" s="115"/>
      <c r="J272" s="115"/>
      <c r="K272" s="114"/>
      <c r="L272" s="115"/>
      <c r="M272" s="93"/>
      <c r="N272" s="93"/>
      <c r="O272" s="93"/>
      <c r="P272" s="93"/>
      <c r="Q272" s="93"/>
      <c r="R272" s="116"/>
      <c r="S272" s="115" t="b">
        <f t="shared" si="69"/>
        <v>1</v>
      </c>
      <c r="T272" s="115" t="b">
        <f t="shared" si="70"/>
        <v>1</v>
      </c>
      <c r="U272" s="115" t="b">
        <f t="shared" si="71"/>
        <v>1</v>
      </c>
      <c r="V272" s="133"/>
      <c r="W272" s="117"/>
      <c r="X272" s="118"/>
      <c r="Y272" s="119"/>
      <c r="Z272" s="120"/>
      <c r="AA272" s="120"/>
      <c r="AB272" s="120"/>
      <c r="AC272" s="120"/>
      <c r="AD272" s="121"/>
      <c r="AE272" s="122"/>
      <c r="AF272" s="117"/>
      <c r="AG272" s="118"/>
      <c r="AH272" s="119">
        <v>1296</v>
      </c>
      <c r="AI272" s="120"/>
      <c r="AJ272" s="120"/>
      <c r="AK272" s="120"/>
      <c r="AL272" s="123"/>
      <c r="AM272" s="123"/>
      <c r="AN272" s="123"/>
      <c r="AO272" s="123"/>
      <c r="AP272" s="124"/>
      <c r="AQ272" s="120"/>
      <c r="AR272" s="124"/>
      <c r="AS272" s="123"/>
      <c r="AT272" s="121"/>
      <c r="AU272" s="126"/>
      <c r="AV272" s="117"/>
      <c r="AW272" s="349"/>
      <c r="AX272" s="118"/>
      <c r="AY272" s="120"/>
      <c r="AZ272" s="120"/>
      <c r="BA272" s="120"/>
      <c r="BB272" s="120"/>
      <c r="BC272" s="123"/>
      <c r="BD272" s="120"/>
      <c r="BE272" s="121"/>
      <c r="BF272" s="126"/>
      <c r="BG272" s="297" t="str">
        <f t="shared" si="75"/>
        <v/>
      </c>
      <c r="BH272" s="298" t="str">
        <f t="shared" si="76"/>
        <v/>
      </c>
      <c r="BI272" s="127"/>
      <c r="BJ272" s="127"/>
      <c r="BK272" s="128"/>
      <c r="BL272" s="120" t="str">
        <f t="shared" si="77"/>
        <v/>
      </c>
      <c r="BM272" s="120" t="str">
        <f t="shared" si="78"/>
        <v/>
      </c>
      <c r="BN272" s="120" t="str">
        <f t="shared" si="79"/>
        <v/>
      </c>
      <c r="BO272" s="129" t="str">
        <f t="shared" si="81"/>
        <v>||||</v>
      </c>
      <c r="BP272" s="120" t="str">
        <f t="shared" si="80"/>
        <v>Not Started</v>
      </c>
      <c r="BQ272" s="129">
        <f>VLOOKUP(A272,'PR Matrix'!A:B,2,FALSE)</f>
        <v>0</v>
      </c>
    </row>
    <row r="273" spans="1:69" s="130" customFormat="1" hidden="1" x14ac:dyDescent="0.2">
      <c r="A273" s="111" t="s">
        <v>721</v>
      </c>
      <c r="B273" s="108" t="s">
        <v>1675</v>
      </c>
      <c r="C273" s="96" t="s">
        <v>1677</v>
      </c>
      <c r="D273" s="112"/>
      <c r="E273" s="330"/>
      <c r="F273" s="302"/>
      <c r="G273" s="113" t="s">
        <v>1986</v>
      </c>
      <c r="H273" s="114" t="str">
        <f>IF(AND(D273="",VLOOKUP(A273,'PR Matrix'!A:B,2,FALSE)=""),"N","Y")</f>
        <v>N</v>
      </c>
      <c r="I273" s="115"/>
      <c r="J273" s="115"/>
      <c r="K273" s="114"/>
      <c r="L273" s="115"/>
      <c r="M273" s="93"/>
      <c r="N273" s="93"/>
      <c r="O273" s="93"/>
      <c r="P273" s="93"/>
      <c r="Q273" s="93"/>
      <c r="R273" s="116"/>
      <c r="S273" s="115" t="b">
        <f t="shared" si="69"/>
        <v>1</v>
      </c>
      <c r="T273" s="115" t="b">
        <f t="shared" si="70"/>
        <v>1</v>
      </c>
      <c r="U273" s="115" t="b">
        <f t="shared" si="71"/>
        <v>1</v>
      </c>
      <c r="V273" s="133" t="s">
        <v>2357</v>
      </c>
      <c r="W273" s="378"/>
      <c r="X273" s="118"/>
      <c r="Y273" s="119">
        <v>382</v>
      </c>
      <c r="Z273" s="120"/>
      <c r="AA273" s="120"/>
      <c r="AB273" s="120"/>
      <c r="AC273" s="120"/>
      <c r="AD273" s="121"/>
      <c r="AE273" s="122"/>
      <c r="AF273" s="378"/>
      <c r="AG273" s="118"/>
      <c r="AH273" s="119">
        <v>383</v>
      </c>
      <c r="AI273" s="120"/>
      <c r="AJ273" s="120"/>
      <c r="AK273" s="120"/>
      <c r="AL273" s="123"/>
      <c r="AM273" s="123"/>
      <c r="AN273" s="123"/>
      <c r="AO273" s="123"/>
      <c r="AP273" s="124"/>
      <c r="AQ273" s="120"/>
      <c r="AR273" s="124"/>
      <c r="AS273" s="123"/>
      <c r="AT273" s="121"/>
      <c r="AU273" s="126"/>
      <c r="AV273" s="378"/>
      <c r="AW273" s="349"/>
      <c r="AX273" s="118"/>
      <c r="AY273" s="120"/>
      <c r="AZ273" s="120"/>
      <c r="BA273" s="120"/>
      <c r="BB273" s="120"/>
      <c r="BC273" s="123"/>
      <c r="BD273" s="120"/>
      <c r="BE273" s="121"/>
      <c r="BF273" s="126"/>
      <c r="BG273" s="297" t="str">
        <f t="shared" si="75"/>
        <v/>
      </c>
      <c r="BH273" s="298" t="str">
        <f t="shared" si="76"/>
        <v/>
      </c>
      <c r="BI273" s="127"/>
      <c r="BJ273" s="127"/>
      <c r="BK273" s="128"/>
      <c r="BL273" s="120" t="str">
        <f t="shared" si="77"/>
        <v/>
      </c>
      <c r="BM273" s="120" t="str">
        <f t="shared" si="78"/>
        <v/>
      </c>
      <c r="BN273" s="120" t="str">
        <f t="shared" si="79"/>
        <v/>
      </c>
      <c r="BO273" s="129" t="str">
        <f t="shared" si="81"/>
        <v>||||</v>
      </c>
      <c r="BP273" s="120" t="str">
        <f t="shared" si="80"/>
        <v>Not Started</v>
      </c>
      <c r="BQ273" s="129">
        <f>VLOOKUP(A273,'PR Matrix'!A:B,2,FALSE)</f>
        <v>0</v>
      </c>
    </row>
    <row r="274" spans="1:69" s="130" customFormat="1" hidden="1" x14ac:dyDescent="0.2">
      <c r="A274" s="111" t="s">
        <v>1817</v>
      </c>
      <c r="B274" s="96" t="s">
        <v>1675</v>
      </c>
      <c r="C274" s="96" t="s">
        <v>1677</v>
      </c>
      <c r="D274" s="76"/>
      <c r="E274" s="311"/>
      <c r="F274" s="320"/>
      <c r="G274" s="113" t="s">
        <v>1986</v>
      </c>
      <c r="H274" s="114" t="str">
        <f>IF(AND(D274="",VLOOKUP(A274,'PR Matrix'!A:B,2,FALSE)=""),"N","Y")</f>
        <v>N</v>
      </c>
      <c r="I274" s="115"/>
      <c r="J274" s="115"/>
      <c r="K274" s="114"/>
      <c r="L274" s="115"/>
      <c r="M274" s="93"/>
      <c r="N274" s="93"/>
      <c r="O274" s="93"/>
      <c r="P274" s="93"/>
      <c r="Q274" s="93"/>
      <c r="R274" s="116"/>
      <c r="S274" s="115" t="b">
        <f t="shared" si="69"/>
        <v>1</v>
      </c>
      <c r="T274" s="115" t="b">
        <f t="shared" si="70"/>
        <v>1</v>
      </c>
      <c r="U274" s="115" t="b">
        <f t="shared" si="71"/>
        <v>1</v>
      </c>
      <c r="V274" s="133">
        <v>3</v>
      </c>
      <c r="W274" s="378"/>
      <c r="X274" s="118"/>
      <c r="Y274" s="119"/>
      <c r="Z274" s="120"/>
      <c r="AA274" s="120"/>
      <c r="AB274" s="120"/>
      <c r="AC274" s="120"/>
      <c r="AD274" s="121"/>
      <c r="AE274" s="122"/>
      <c r="AF274" s="378"/>
      <c r="AG274" s="118"/>
      <c r="AH274" s="119"/>
      <c r="AI274" s="120"/>
      <c r="AJ274" s="120"/>
      <c r="AK274" s="120"/>
      <c r="AL274" s="123"/>
      <c r="AM274" s="123"/>
      <c r="AN274" s="123"/>
      <c r="AO274" s="123"/>
      <c r="AP274" s="124"/>
      <c r="AQ274" s="120"/>
      <c r="AR274" s="124"/>
      <c r="AS274" s="123"/>
      <c r="AT274" s="121"/>
      <c r="AU274" s="126"/>
      <c r="AV274" s="378"/>
      <c r="AW274" s="349"/>
      <c r="AX274" s="118"/>
      <c r="AY274" s="120"/>
      <c r="AZ274" s="120"/>
      <c r="BA274" s="120"/>
      <c r="BB274" s="120"/>
      <c r="BC274" s="123"/>
      <c r="BD274" s="120"/>
      <c r="BE274" s="121"/>
      <c r="BF274" s="126"/>
      <c r="BG274" s="297" t="str">
        <f t="shared" si="75"/>
        <v/>
      </c>
      <c r="BH274" s="298" t="str">
        <f t="shared" si="76"/>
        <v/>
      </c>
      <c r="BI274" s="127"/>
      <c r="BJ274" s="127"/>
      <c r="BK274" s="128"/>
      <c r="BL274" s="120" t="str">
        <f t="shared" si="77"/>
        <v/>
      </c>
      <c r="BM274" s="120" t="str">
        <f t="shared" si="78"/>
        <v/>
      </c>
      <c r="BN274" s="120" t="str">
        <f t="shared" si="79"/>
        <v/>
      </c>
      <c r="BO274" s="129" t="str">
        <f t="shared" si="81"/>
        <v>||||</v>
      </c>
      <c r="BP274" s="120" t="str">
        <f t="shared" si="80"/>
        <v>Not Started</v>
      </c>
      <c r="BQ274" s="129">
        <f>VLOOKUP(A274,'PR Matrix'!A:B,2,FALSE)</f>
        <v>0</v>
      </c>
    </row>
    <row r="275" spans="1:69" s="130" customFormat="1" hidden="1" x14ac:dyDescent="0.2">
      <c r="A275" s="111" t="s">
        <v>1818</v>
      </c>
      <c r="B275" s="96" t="s">
        <v>1675</v>
      </c>
      <c r="C275" s="96" t="s">
        <v>1677</v>
      </c>
      <c r="D275" s="76"/>
      <c r="E275" s="301"/>
      <c r="F275" s="320"/>
      <c r="G275" s="113" t="s">
        <v>1986</v>
      </c>
      <c r="H275" s="114" t="str">
        <f>IF(AND(D275="",VLOOKUP(A275,'PR Matrix'!A:B,2,FALSE)=""),"N","Y")</f>
        <v>N</v>
      </c>
      <c r="I275" s="115"/>
      <c r="J275" s="115"/>
      <c r="K275" s="114"/>
      <c r="L275" s="115"/>
      <c r="M275" s="93"/>
      <c r="N275" s="93"/>
      <c r="O275" s="93"/>
      <c r="P275" s="93"/>
      <c r="Q275" s="93"/>
      <c r="R275" s="116"/>
      <c r="S275" s="115" t="b">
        <f t="shared" si="69"/>
        <v>1</v>
      </c>
      <c r="T275" s="115" t="b">
        <f t="shared" si="70"/>
        <v>1</v>
      </c>
      <c r="U275" s="115" t="b">
        <f t="shared" si="71"/>
        <v>1</v>
      </c>
      <c r="V275" s="133">
        <v>1</v>
      </c>
      <c r="W275" s="378"/>
      <c r="X275" s="118"/>
      <c r="Y275" s="119">
        <v>379</v>
      </c>
      <c r="Z275" s="120"/>
      <c r="AA275" s="120"/>
      <c r="AB275" s="120"/>
      <c r="AC275" s="120"/>
      <c r="AD275" s="121"/>
      <c r="AE275" s="122"/>
      <c r="AF275" s="378"/>
      <c r="AG275" s="118"/>
      <c r="AH275" s="119">
        <v>380</v>
      </c>
      <c r="AI275" s="120"/>
      <c r="AJ275" s="120"/>
      <c r="AK275" s="120"/>
      <c r="AL275" s="123"/>
      <c r="AM275" s="123"/>
      <c r="AN275" s="123"/>
      <c r="AO275" s="123"/>
      <c r="AP275" s="124"/>
      <c r="AQ275" s="120"/>
      <c r="AR275" s="124"/>
      <c r="AS275" s="123"/>
      <c r="AT275" s="121"/>
      <c r="AU275" s="126"/>
      <c r="AV275" s="378"/>
      <c r="AW275" s="349"/>
      <c r="AX275" s="118"/>
      <c r="AY275" s="120"/>
      <c r="AZ275" s="120"/>
      <c r="BA275" s="120"/>
      <c r="BB275" s="120"/>
      <c r="BC275" s="123"/>
      <c r="BD275" s="120"/>
      <c r="BE275" s="121"/>
      <c r="BF275" s="126"/>
      <c r="BG275" s="297" t="str">
        <f t="shared" si="75"/>
        <v/>
      </c>
      <c r="BH275" s="298" t="str">
        <f t="shared" si="76"/>
        <v/>
      </c>
      <c r="BI275" s="127"/>
      <c r="BJ275" s="127"/>
      <c r="BK275" s="128"/>
      <c r="BL275" s="120" t="str">
        <f t="shared" si="77"/>
        <v/>
      </c>
      <c r="BM275" s="120" t="str">
        <f t="shared" si="78"/>
        <v/>
      </c>
      <c r="BN275" s="120" t="str">
        <f t="shared" si="79"/>
        <v/>
      </c>
      <c r="BO275" s="129" t="str">
        <f t="shared" si="81"/>
        <v>||||</v>
      </c>
      <c r="BP275" s="120" t="str">
        <f t="shared" si="80"/>
        <v>Not Started</v>
      </c>
      <c r="BQ275" s="129">
        <f>VLOOKUP(A275,'PR Matrix'!A:B,2,FALSE)</f>
        <v>0</v>
      </c>
    </row>
    <row r="276" spans="1:69" s="130" customFormat="1" hidden="1" x14ac:dyDescent="0.2">
      <c r="A276" s="111" t="s">
        <v>1819</v>
      </c>
      <c r="B276" s="96" t="s">
        <v>1675</v>
      </c>
      <c r="C276" s="96" t="s">
        <v>1677</v>
      </c>
      <c r="D276" s="76"/>
      <c r="E276" s="301"/>
      <c r="F276" s="320"/>
      <c r="G276" s="113" t="s">
        <v>1986</v>
      </c>
      <c r="H276" s="114" t="str">
        <f>IF(AND(D276="",VLOOKUP(A276,'PR Matrix'!A:B,2,FALSE)=""),"N","Y")</f>
        <v>N</v>
      </c>
      <c r="I276" s="115"/>
      <c r="J276" s="115"/>
      <c r="K276" s="114"/>
      <c r="L276" s="115"/>
      <c r="M276" s="93"/>
      <c r="N276" s="93"/>
      <c r="O276" s="93"/>
      <c r="P276" s="93"/>
      <c r="Q276" s="93"/>
      <c r="R276" s="116"/>
      <c r="S276" s="115" t="b">
        <f t="shared" si="69"/>
        <v>1</v>
      </c>
      <c r="T276" s="115" t="b">
        <f t="shared" si="70"/>
        <v>1</v>
      </c>
      <c r="U276" s="115" t="b">
        <f t="shared" si="71"/>
        <v>1</v>
      </c>
      <c r="V276" s="133"/>
      <c r="W276" s="117"/>
      <c r="X276" s="118"/>
      <c r="Y276" s="119">
        <v>426</v>
      </c>
      <c r="Z276" s="120"/>
      <c r="AA276" s="120"/>
      <c r="AB276" s="120"/>
      <c r="AC276" s="120"/>
      <c r="AD276" s="121"/>
      <c r="AE276" s="122"/>
      <c r="AF276" s="117"/>
      <c r="AG276" s="118"/>
      <c r="AH276" s="119">
        <v>427</v>
      </c>
      <c r="AI276" s="120"/>
      <c r="AJ276" s="120"/>
      <c r="AK276" s="120"/>
      <c r="AL276" s="123"/>
      <c r="AM276" s="123"/>
      <c r="AN276" s="123"/>
      <c r="AO276" s="123"/>
      <c r="AP276" s="124"/>
      <c r="AQ276" s="120"/>
      <c r="AR276" s="124"/>
      <c r="AS276" s="123"/>
      <c r="AT276" s="121"/>
      <c r="AU276" s="126"/>
      <c r="AV276" s="117"/>
      <c r="AW276" s="349"/>
      <c r="AX276" s="118"/>
      <c r="AY276" s="120"/>
      <c r="AZ276" s="120"/>
      <c r="BA276" s="120"/>
      <c r="BB276" s="120"/>
      <c r="BC276" s="123"/>
      <c r="BD276" s="120"/>
      <c r="BE276" s="121"/>
      <c r="BF276" s="126"/>
      <c r="BG276" s="297" t="str">
        <f t="shared" si="75"/>
        <v/>
      </c>
      <c r="BH276" s="298" t="str">
        <f t="shared" si="76"/>
        <v/>
      </c>
      <c r="BI276" s="127"/>
      <c r="BJ276" s="127"/>
      <c r="BK276" s="128"/>
      <c r="BL276" s="120" t="str">
        <f t="shared" si="77"/>
        <v/>
      </c>
      <c r="BM276" s="120" t="str">
        <f t="shared" si="78"/>
        <v/>
      </c>
      <c r="BN276" s="120" t="str">
        <f t="shared" si="79"/>
        <v/>
      </c>
      <c r="BO276" s="129" t="str">
        <f t="shared" si="81"/>
        <v>||||</v>
      </c>
      <c r="BP276" s="120" t="str">
        <f t="shared" si="80"/>
        <v>Not Started</v>
      </c>
      <c r="BQ276" s="129">
        <f>VLOOKUP(A276,'PR Matrix'!A:B,2,FALSE)</f>
        <v>0</v>
      </c>
    </row>
    <row r="277" spans="1:69" s="130" customFormat="1" hidden="1" x14ac:dyDescent="0.2">
      <c r="A277" s="111" t="s">
        <v>1820</v>
      </c>
      <c r="B277" s="108" t="s">
        <v>1675</v>
      </c>
      <c r="C277" s="96" t="s">
        <v>1677</v>
      </c>
      <c r="D277" s="112"/>
      <c r="E277" s="312">
        <v>6224</v>
      </c>
      <c r="F277" s="302"/>
      <c r="G277" s="113" t="s">
        <v>1986</v>
      </c>
      <c r="H277" s="114" t="str">
        <f>IF(AND(D277="",VLOOKUP(A277,'PR Matrix'!A:B,2,FALSE)=""),"N","Y")</f>
        <v>N</v>
      </c>
      <c r="I277" s="115"/>
      <c r="J277" s="115"/>
      <c r="K277" s="114"/>
      <c r="L277" s="115"/>
      <c r="M277" s="93" t="s">
        <v>1677</v>
      </c>
      <c r="N277" s="93" t="s">
        <v>1677</v>
      </c>
      <c r="O277" s="93" t="s">
        <v>1677</v>
      </c>
      <c r="P277" s="93" t="s">
        <v>1677</v>
      </c>
      <c r="Q277" s="93"/>
      <c r="R277" s="116"/>
      <c r="S277" s="115" t="b">
        <f t="shared" si="69"/>
        <v>1</v>
      </c>
      <c r="T277" s="115" t="b">
        <f t="shared" si="70"/>
        <v>1</v>
      </c>
      <c r="U277" s="115" t="b">
        <f t="shared" si="71"/>
        <v>1</v>
      </c>
      <c r="V277" s="133"/>
      <c r="W277" s="117"/>
      <c r="X277" s="118"/>
      <c r="Y277" s="119">
        <v>2363</v>
      </c>
      <c r="Z277" s="120"/>
      <c r="AA277" s="120"/>
      <c r="AB277" s="120"/>
      <c r="AC277" s="120"/>
      <c r="AD277" s="121"/>
      <c r="AE277" s="122"/>
      <c r="AF277" s="117"/>
      <c r="AG277" s="118"/>
      <c r="AH277" s="119">
        <v>1465</v>
      </c>
      <c r="AI277" s="120"/>
      <c r="AJ277" s="120"/>
      <c r="AK277" s="120"/>
      <c r="AL277" s="123"/>
      <c r="AM277" s="123"/>
      <c r="AN277" s="123"/>
      <c r="AO277" s="123"/>
      <c r="AP277" s="124"/>
      <c r="AQ277" s="120"/>
      <c r="AR277" s="124"/>
      <c r="AS277" s="123"/>
      <c r="AT277" s="121"/>
      <c r="AU277" s="126"/>
      <c r="AV277" s="117"/>
      <c r="AW277" s="349"/>
      <c r="AX277" s="118"/>
      <c r="AY277" s="120"/>
      <c r="AZ277" s="120"/>
      <c r="BA277" s="120"/>
      <c r="BB277" s="120"/>
      <c r="BC277" s="123"/>
      <c r="BD277" s="120"/>
      <c r="BE277" s="121"/>
      <c r="BF277" s="126"/>
      <c r="BG277" s="297" t="str">
        <f t="shared" si="75"/>
        <v/>
      </c>
      <c r="BH277" s="298" t="str">
        <f t="shared" si="76"/>
        <v/>
      </c>
      <c r="BI277" s="127"/>
      <c r="BJ277" s="127"/>
      <c r="BK277" s="128"/>
      <c r="BL277" s="120">
        <f t="shared" si="77"/>
        <v>0</v>
      </c>
      <c r="BM277" s="120" t="str">
        <f t="shared" si="78"/>
        <v/>
      </c>
      <c r="BN277" s="120" t="str">
        <f t="shared" si="79"/>
        <v/>
      </c>
      <c r="BO277" s="129" t="str">
        <f t="shared" si="81"/>
        <v>|0|||</v>
      </c>
      <c r="BP277" s="120" t="str">
        <f t="shared" si="80"/>
        <v>Incomplete</v>
      </c>
      <c r="BQ277" s="129">
        <f>VLOOKUP(A277,'PR Matrix'!A:B,2,FALSE)</f>
        <v>0</v>
      </c>
    </row>
    <row r="278" spans="1:69" s="130" customFormat="1" hidden="1" x14ac:dyDescent="0.2">
      <c r="A278" s="111" t="s">
        <v>1821</v>
      </c>
      <c r="B278" s="96" t="s">
        <v>1675</v>
      </c>
      <c r="C278" s="96" t="s">
        <v>1677</v>
      </c>
      <c r="D278" s="76"/>
      <c r="E278" s="302"/>
      <c r="F278" s="309"/>
      <c r="G278" s="113" t="s">
        <v>1986</v>
      </c>
      <c r="H278" s="114" t="str">
        <f>IF(AND(D278="",VLOOKUP(A278,'PR Matrix'!A:B,2,FALSE)=""),"N","Y")</f>
        <v>N</v>
      </c>
      <c r="I278" s="115"/>
      <c r="J278" s="115"/>
      <c r="K278" s="114"/>
      <c r="L278" s="115"/>
      <c r="M278" s="93"/>
      <c r="N278" s="93"/>
      <c r="O278" s="93"/>
      <c r="P278" s="93"/>
      <c r="Q278" s="93"/>
      <c r="R278" s="116"/>
      <c r="S278" s="115" t="b">
        <f t="shared" si="69"/>
        <v>1</v>
      </c>
      <c r="T278" s="115" t="b">
        <f t="shared" si="70"/>
        <v>1</v>
      </c>
      <c r="U278" s="115" t="b">
        <f t="shared" si="71"/>
        <v>1</v>
      </c>
      <c r="V278" s="133"/>
      <c r="W278" s="117"/>
      <c r="X278" s="118"/>
      <c r="Y278" s="119">
        <v>2364</v>
      </c>
      <c r="Z278" s="120"/>
      <c r="AA278" s="120"/>
      <c r="AB278" s="120"/>
      <c r="AC278" s="120"/>
      <c r="AD278" s="121"/>
      <c r="AE278" s="122"/>
      <c r="AF278" s="117"/>
      <c r="AG278" s="118"/>
      <c r="AH278" s="119">
        <v>2195</v>
      </c>
      <c r="AI278" s="120"/>
      <c r="AJ278" s="120"/>
      <c r="AK278" s="120"/>
      <c r="AL278" s="123"/>
      <c r="AM278" s="123"/>
      <c r="AN278" s="123"/>
      <c r="AO278" s="123"/>
      <c r="AP278" s="124"/>
      <c r="AQ278" s="120"/>
      <c r="AR278" s="124"/>
      <c r="AS278" s="123"/>
      <c r="AT278" s="121"/>
      <c r="AU278" s="126"/>
      <c r="AV278" s="117"/>
      <c r="AW278" s="349"/>
      <c r="AX278" s="118"/>
      <c r="AY278" s="120"/>
      <c r="AZ278" s="120"/>
      <c r="BA278" s="120"/>
      <c r="BB278" s="120"/>
      <c r="BC278" s="123"/>
      <c r="BD278" s="120"/>
      <c r="BE278" s="121"/>
      <c r="BF278" s="126"/>
      <c r="BG278" s="297" t="str">
        <f t="shared" si="75"/>
        <v/>
      </c>
      <c r="BH278" s="298" t="str">
        <f t="shared" si="76"/>
        <v/>
      </c>
      <c r="BI278" s="127"/>
      <c r="BJ278" s="127"/>
      <c r="BK278" s="128"/>
      <c r="BL278" s="120" t="str">
        <f t="shared" si="77"/>
        <v/>
      </c>
      <c r="BM278" s="120" t="str">
        <f t="shared" si="78"/>
        <v/>
      </c>
      <c r="BN278" s="120" t="str">
        <f t="shared" si="79"/>
        <v/>
      </c>
      <c r="BO278" s="129" t="str">
        <f t="shared" si="81"/>
        <v>||||</v>
      </c>
      <c r="BP278" s="120" t="str">
        <f t="shared" si="80"/>
        <v>Not Started</v>
      </c>
      <c r="BQ278" s="129">
        <f>VLOOKUP(A278,'PR Matrix'!A:B,2,FALSE)</f>
        <v>0</v>
      </c>
    </row>
    <row r="279" spans="1:69" s="130" customFormat="1" hidden="1" x14ac:dyDescent="0.2">
      <c r="A279" s="111" t="s">
        <v>1822</v>
      </c>
      <c r="B279" s="108" t="s">
        <v>1675</v>
      </c>
      <c r="C279" s="96" t="s">
        <v>1677</v>
      </c>
      <c r="D279" s="112"/>
      <c r="E279" s="315"/>
      <c r="F279" s="302"/>
      <c r="G279" s="113" t="s">
        <v>1986</v>
      </c>
      <c r="H279" s="114" t="str">
        <f>IF(AND(D279="",VLOOKUP(A279,'PR Matrix'!A:B,2,FALSE)=""),"N","Y")</f>
        <v>N</v>
      </c>
      <c r="I279" s="115"/>
      <c r="J279" s="115"/>
      <c r="K279" s="114"/>
      <c r="L279" s="115"/>
      <c r="M279" s="93"/>
      <c r="N279" s="93"/>
      <c r="O279" s="93"/>
      <c r="P279" s="93"/>
      <c r="Q279" s="93"/>
      <c r="R279" s="116"/>
      <c r="S279" s="115" t="b">
        <f t="shared" si="69"/>
        <v>1</v>
      </c>
      <c r="T279" s="115" t="b">
        <f t="shared" si="70"/>
        <v>1</v>
      </c>
      <c r="U279" s="115" t="b">
        <f t="shared" si="71"/>
        <v>1</v>
      </c>
      <c r="V279" s="133"/>
      <c r="W279" s="117"/>
      <c r="X279" s="118"/>
      <c r="Y279" s="119">
        <v>2342</v>
      </c>
      <c r="Z279" s="120"/>
      <c r="AA279" s="120"/>
      <c r="AB279" s="120"/>
      <c r="AC279" s="120"/>
      <c r="AD279" s="121"/>
      <c r="AE279" s="122"/>
      <c r="AF279" s="117"/>
      <c r="AG279" s="118"/>
      <c r="AH279" s="119">
        <v>1466</v>
      </c>
      <c r="AI279" s="120"/>
      <c r="AJ279" s="120"/>
      <c r="AK279" s="120"/>
      <c r="AL279" s="123"/>
      <c r="AM279" s="123"/>
      <c r="AN279" s="123"/>
      <c r="AO279" s="123"/>
      <c r="AP279" s="124"/>
      <c r="AQ279" s="120"/>
      <c r="AR279" s="124"/>
      <c r="AS279" s="123"/>
      <c r="AT279" s="121"/>
      <c r="AU279" s="126"/>
      <c r="AV279" s="117"/>
      <c r="AW279" s="349"/>
      <c r="AX279" s="118"/>
      <c r="AY279" s="120"/>
      <c r="AZ279" s="120"/>
      <c r="BA279" s="120"/>
      <c r="BB279" s="120"/>
      <c r="BC279" s="123"/>
      <c r="BD279" s="120"/>
      <c r="BE279" s="121"/>
      <c r="BF279" s="126"/>
      <c r="BG279" s="297" t="str">
        <f t="shared" si="75"/>
        <v/>
      </c>
      <c r="BH279" s="298" t="str">
        <f t="shared" si="76"/>
        <v/>
      </c>
      <c r="BI279" s="127"/>
      <c r="BJ279" s="127"/>
      <c r="BK279" s="128"/>
      <c r="BL279" s="120" t="str">
        <f t="shared" si="77"/>
        <v/>
      </c>
      <c r="BM279" s="120" t="str">
        <f t="shared" si="78"/>
        <v/>
      </c>
      <c r="BN279" s="120" t="str">
        <f t="shared" si="79"/>
        <v/>
      </c>
      <c r="BO279" s="129" t="str">
        <f t="shared" si="81"/>
        <v>||||</v>
      </c>
      <c r="BP279" s="120" t="str">
        <f t="shared" si="80"/>
        <v>Not Started</v>
      </c>
      <c r="BQ279" s="129">
        <f>VLOOKUP(A279,'PR Matrix'!A:B,2,FALSE)</f>
        <v>0</v>
      </c>
    </row>
    <row r="280" spans="1:69" s="130" customFormat="1" hidden="1" x14ac:dyDescent="0.2">
      <c r="A280" s="111" t="s">
        <v>1823</v>
      </c>
      <c r="B280" s="96" t="s">
        <v>1675</v>
      </c>
      <c r="C280" s="96" t="s">
        <v>1677</v>
      </c>
      <c r="D280" s="76"/>
      <c r="E280" s="301"/>
      <c r="F280" s="320"/>
      <c r="G280" s="113" t="s">
        <v>1986</v>
      </c>
      <c r="H280" s="114" t="str">
        <f>IF(AND(D280="",VLOOKUP(A280,'PR Matrix'!A:B,2,FALSE)=""),"N","Y")</f>
        <v>N</v>
      </c>
      <c r="I280" s="115"/>
      <c r="J280" s="115"/>
      <c r="K280" s="114"/>
      <c r="L280" s="115"/>
      <c r="M280" s="93"/>
      <c r="N280" s="93"/>
      <c r="O280" s="93"/>
      <c r="P280" s="93"/>
      <c r="Q280" s="93"/>
      <c r="R280" s="116"/>
      <c r="S280" s="115" t="b">
        <f t="shared" si="69"/>
        <v>1</v>
      </c>
      <c r="T280" s="115" t="b">
        <f t="shared" si="70"/>
        <v>1</v>
      </c>
      <c r="U280" s="115" t="b">
        <f t="shared" si="71"/>
        <v>1</v>
      </c>
      <c r="V280" s="133"/>
      <c r="W280" s="117"/>
      <c r="X280" s="118"/>
      <c r="Y280" s="119">
        <v>2343</v>
      </c>
      <c r="Z280" s="120"/>
      <c r="AA280" s="120"/>
      <c r="AB280" s="120"/>
      <c r="AC280" s="120"/>
      <c r="AD280" s="121"/>
      <c r="AE280" s="122"/>
      <c r="AF280" s="117"/>
      <c r="AG280" s="118"/>
      <c r="AH280" s="119">
        <v>1299</v>
      </c>
      <c r="AI280" s="120"/>
      <c r="AJ280" s="120"/>
      <c r="AK280" s="120"/>
      <c r="AL280" s="123"/>
      <c r="AM280" s="123"/>
      <c r="AN280" s="123"/>
      <c r="AO280" s="123"/>
      <c r="AP280" s="124"/>
      <c r="AQ280" s="120"/>
      <c r="AR280" s="124"/>
      <c r="AS280" s="123"/>
      <c r="AT280" s="121"/>
      <c r="AU280" s="126"/>
      <c r="AV280" s="117"/>
      <c r="AW280" s="349"/>
      <c r="AX280" s="118"/>
      <c r="AY280" s="120"/>
      <c r="AZ280" s="120"/>
      <c r="BA280" s="120"/>
      <c r="BB280" s="120"/>
      <c r="BC280" s="123"/>
      <c r="BD280" s="120"/>
      <c r="BE280" s="121"/>
      <c r="BF280" s="126"/>
      <c r="BG280" s="297" t="str">
        <f t="shared" si="75"/>
        <v/>
      </c>
      <c r="BH280" s="298" t="str">
        <f t="shared" si="76"/>
        <v/>
      </c>
      <c r="BI280" s="127"/>
      <c r="BJ280" s="127"/>
      <c r="BK280" s="128"/>
      <c r="BL280" s="120" t="str">
        <f t="shared" si="77"/>
        <v/>
      </c>
      <c r="BM280" s="120" t="str">
        <f t="shared" si="78"/>
        <v/>
      </c>
      <c r="BN280" s="120" t="str">
        <f t="shared" si="79"/>
        <v/>
      </c>
      <c r="BO280" s="129" t="str">
        <f t="shared" si="81"/>
        <v>||||</v>
      </c>
      <c r="BP280" s="120" t="str">
        <f t="shared" si="80"/>
        <v>Not Started</v>
      </c>
      <c r="BQ280" s="129">
        <f>VLOOKUP(A280,'PR Matrix'!A:B,2,FALSE)</f>
        <v>0</v>
      </c>
    </row>
    <row r="281" spans="1:69" s="130" customFormat="1" hidden="1" x14ac:dyDescent="0.2">
      <c r="A281" s="111" t="s">
        <v>353</v>
      </c>
      <c r="B281" s="96" t="s">
        <v>1675</v>
      </c>
      <c r="C281" s="96" t="s">
        <v>1677</v>
      </c>
      <c r="D281" s="76"/>
      <c r="E281" s="301"/>
      <c r="F281" s="320"/>
      <c r="G281" s="113" t="s">
        <v>1986</v>
      </c>
      <c r="H281" s="114" t="str">
        <f>IF(AND(D281="",VLOOKUP(A281,'PR Matrix'!A:B,2,FALSE)=""),"N","Y")</f>
        <v>N</v>
      </c>
      <c r="I281" s="115"/>
      <c r="J281" s="115"/>
      <c r="K281" s="114"/>
      <c r="L281" s="115"/>
      <c r="M281" s="93"/>
      <c r="N281" s="93"/>
      <c r="O281" s="93"/>
      <c r="P281" s="93"/>
      <c r="Q281" s="93"/>
      <c r="R281" s="116"/>
      <c r="S281" s="115" t="b">
        <f t="shared" si="69"/>
        <v>1</v>
      </c>
      <c r="T281" s="115" t="b">
        <f t="shared" si="70"/>
        <v>1</v>
      </c>
      <c r="U281" s="115" t="b">
        <f t="shared" si="71"/>
        <v>1</v>
      </c>
      <c r="V281" s="133"/>
      <c r="W281" s="117"/>
      <c r="X281" s="118"/>
      <c r="Y281" s="119">
        <v>2343</v>
      </c>
      <c r="Z281" s="120"/>
      <c r="AA281" s="120"/>
      <c r="AB281" s="120"/>
      <c r="AC281" s="120"/>
      <c r="AD281" s="121"/>
      <c r="AE281" s="122"/>
      <c r="AF281" s="117"/>
      <c r="AG281" s="118"/>
      <c r="AH281" s="119">
        <v>1299</v>
      </c>
      <c r="AI281" s="120"/>
      <c r="AJ281" s="120"/>
      <c r="AK281" s="120"/>
      <c r="AL281" s="123"/>
      <c r="AM281" s="123"/>
      <c r="AN281" s="123"/>
      <c r="AO281" s="123"/>
      <c r="AP281" s="124"/>
      <c r="AQ281" s="120"/>
      <c r="AR281" s="124"/>
      <c r="AS281" s="123"/>
      <c r="AT281" s="121"/>
      <c r="AU281" s="126"/>
      <c r="AV281" s="117"/>
      <c r="AW281" s="349"/>
      <c r="AX281" s="118"/>
      <c r="AY281" s="120"/>
      <c r="AZ281" s="120"/>
      <c r="BA281" s="120"/>
      <c r="BB281" s="120"/>
      <c r="BC281" s="123"/>
      <c r="BD281" s="120"/>
      <c r="BE281" s="121"/>
      <c r="BF281" s="126"/>
      <c r="BG281" s="297" t="str">
        <f t="shared" si="75"/>
        <v/>
      </c>
      <c r="BH281" s="298" t="str">
        <f t="shared" si="76"/>
        <v/>
      </c>
      <c r="BI281" s="127"/>
      <c r="BJ281" s="127"/>
      <c r="BK281" s="128"/>
      <c r="BL281" s="120" t="str">
        <f t="shared" si="77"/>
        <v/>
      </c>
      <c r="BM281" s="120" t="str">
        <f t="shared" si="78"/>
        <v/>
      </c>
      <c r="BN281" s="120" t="str">
        <f t="shared" si="79"/>
        <v/>
      </c>
      <c r="BO281" s="129" t="str">
        <f t="shared" si="81"/>
        <v>||||</v>
      </c>
      <c r="BP281" s="120" t="str">
        <f t="shared" si="80"/>
        <v>Not Started</v>
      </c>
      <c r="BQ281" s="129">
        <f>VLOOKUP(A281,'PR Matrix'!A:B,2,FALSE)</f>
        <v>0</v>
      </c>
    </row>
    <row r="282" spans="1:69" s="130" customFormat="1" ht="12" hidden="1" customHeight="1" x14ac:dyDescent="0.2">
      <c r="A282" s="111" t="s">
        <v>1824</v>
      </c>
      <c r="B282" s="96" t="s">
        <v>1675</v>
      </c>
      <c r="C282" s="96" t="s">
        <v>1675</v>
      </c>
      <c r="D282" s="75"/>
      <c r="E282" s="329"/>
      <c r="F282" s="343"/>
      <c r="G282" s="113" t="s">
        <v>1986</v>
      </c>
      <c r="H282" s="114" t="str">
        <f>IF(AND(D282="",VLOOKUP(A282,'PR Matrix'!A:B,2,FALSE)=""),"N","Y")</f>
        <v>N</v>
      </c>
      <c r="I282" s="115"/>
      <c r="J282" s="115"/>
      <c r="K282" s="114"/>
      <c r="L282" s="115"/>
      <c r="M282" s="93"/>
      <c r="N282" s="93"/>
      <c r="O282" s="93"/>
      <c r="P282" s="93"/>
      <c r="Q282" s="93"/>
      <c r="R282" s="116"/>
      <c r="S282" s="115" t="b">
        <f t="shared" si="69"/>
        <v>1</v>
      </c>
      <c r="T282" s="115" t="b">
        <f t="shared" si="70"/>
        <v>1</v>
      </c>
      <c r="U282" s="115" t="b">
        <f t="shared" si="71"/>
        <v>1</v>
      </c>
      <c r="V282" s="115"/>
      <c r="W282" s="117"/>
      <c r="X282" s="118"/>
      <c r="Y282" s="119"/>
      <c r="Z282" s="120"/>
      <c r="AA282" s="120"/>
      <c r="AB282" s="120"/>
      <c r="AC282" s="120"/>
      <c r="AD282" s="121"/>
      <c r="AE282" s="122"/>
      <c r="AF282" s="117"/>
      <c r="AG282" s="118"/>
      <c r="AH282" s="119" t="s">
        <v>1678</v>
      </c>
      <c r="AI282" s="120"/>
      <c r="AJ282" s="120"/>
      <c r="AK282" s="120"/>
      <c r="AL282" s="123"/>
      <c r="AM282" s="123"/>
      <c r="AN282" s="123"/>
      <c r="AO282" s="123"/>
      <c r="AP282" s="124"/>
      <c r="AQ282" s="120"/>
      <c r="AR282" s="124"/>
      <c r="AS282" s="123"/>
      <c r="AT282" s="121"/>
      <c r="AU282" s="126"/>
      <c r="AV282" s="117"/>
      <c r="AW282" s="349"/>
      <c r="AX282" s="118"/>
      <c r="AY282" s="120"/>
      <c r="AZ282" s="120"/>
      <c r="BA282" s="120"/>
      <c r="BB282" s="120"/>
      <c r="BC282" s="123"/>
      <c r="BD282" s="120"/>
      <c r="BE282" s="121"/>
      <c r="BF282" s="126"/>
      <c r="BG282" s="297" t="str">
        <f t="shared" si="75"/>
        <v/>
      </c>
      <c r="BH282" s="298" t="str">
        <f t="shared" si="76"/>
        <v/>
      </c>
      <c r="BI282" s="127"/>
      <c r="BJ282" s="127"/>
      <c r="BK282" s="128"/>
      <c r="BL282" s="120" t="str">
        <f t="shared" si="77"/>
        <v/>
      </c>
      <c r="BM282" s="120" t="str">
        <f t="shared" si="78"/>
        <v/>
      </c>
      <c r="BN282" s="120" t="str">
        <f t="shared" si="79"/>
        <v/>
      </c>
      <c r="BO282" s="129" t="str">
        <f t="shared" si="81"/>
        <v>||||</v>
      </c>
      <c r="BP282" s="120" t="str">
        <f t="shared" si="80"/>
        <v>Not Started</v>
      </c>
      <c r="BQ282" s="129">
        <f>VLOOKUP(A282,'PR Matrix'!A:B,2,FALSE)</f>
        <v>0</v>
      </c>
    </row>
    <row r="283" spans="1:69" s="130" customFormat="1" hidden="1" x14ac:dyDescent="0.2">
      <c r="A283" s="111" t="s">
        <v>880</v>
      </c>
      <c r="B283" s="96" t="s">
        <v>1675</v>
      </c>
      <c r="C283" s="96" t="s">
        <v>1677</v>
      </c>
      <c r="D283" s="76"/>
      <c r="E283" s="306"/>
      <c r="F283" s="320"/>
      <c r="G283" s="113" t="s">
        <v>1986</v>
      </c>
      <c r="H283" s="114" t="str">
        <f>IF(AND(D283="",VLOOKUP(A283,'PR Matrix'!A:B,2,FALSE)=""),"N","Y")</f>
        <v>N</v>
      </c>
      <c r="I283" s="115"/>
      <c r="J283" s="115"/>
      <c r="K283" s="114"/>
      <c r="L283" s="115"/>
      <c r="M283" s="93"/>
      <c r="N283" s="93"/>
      <c r="O283" s="93"/>
      <c r="P283" s="93"/>
      <c r="Q283" s="93"/>
      <c r="R283" s="116"/>
      <c r="S283" s="115" t="b">
        <f t="shared" si="69"/>
        <v>1</v>
      </c>
      <c r="T283" s="115" t="b">
        <f t="shared" si="70"/>
        <v>1</v>
      </c>
      <c r="U283" s="115" t="b">
        <f t="shared" si="71"/>
        <v>1</v>
      </c>
      <c r="V283" s="115"/>
      <c r="W283" s="117"/>
      <c r="X283" s="118"/>
      <c r="Y283" s="119"/>
      <c r="Z283" s="120"/>
      <c r="AA283" s="120"/>
      <c r="AB283" s="120"/>
      <c r="AC283" s="120"/>
      <c r="AD283" s="121"/>
      <c r="AE283" s="122"/>
      <c r="AF283" s="117"/>
      <c r="AG283" s="118"/>
      <c r="AH283" s="119">
        <v>687</v>
      </c>
      <c r="AI283" s="120"/>
      <c r="AJ283" s="120"/>
      <c r="AK283" s="120"/>
      <c r="AL283" s="123"/>
      <c r="AM283" s="123"/>
      <c r="AN283" s="123"/>
      <c r="AO283" s="123"/>
      <c r="AP283" s="124"/>
      <c r="AQ283" s="120"/>
      <c r="AR283" s="124"/>
      <c r="AS283" s="123"/>
      <c r="AT283" s="121"/>
      <c r="AU283" s="126"/>
      <c r="AV283" s="117"/>
      <c r="AW283" s="349"/>
      <c r="AX283" s="118"/>
      <c r="AY283" s="120"/>
      <c r="AZ283" s="120"/>
      <c r="BA283" s="120"/>
      <c r="BB283" s="120"/>
      <c r="BC283" s="123"/>
      <c r="BD283" s="120"/>
      <c r="BE283" s="121"/>
      <c r="BF283" s="126"/>
      <c r="BG283" s="297" t="str">
        <f t="shared" si="75"/>
        <v/>
      </c>
      <c r="BH283" s="298" t="str">
        <f t="shared" si="76"/>
        <v/>
      </c>
      <c r="BI283" s="127"/>
      <c r="BJ283" s="127"/>
      <c r="BK283" s="128"/>
      <c r="BL283" s="120" t="str">
        <f t="shared" si="77"/>
        <v/>
      </c>
      <c r="BM283" s="120" t="str">
        <f t="shared" si="78"/>
        <v/>
      </c>
      <c r="BN283" s="120" t="str">
        <f t="shared" si="79"/>
        <v/>
      </c>
      <c r="BO283" s="129" t="str">
        <f t="shared" si="81"/>
        <v>||||</v>
      </c>
      <c r="BP283" s="120" t="str">
        <f t="shared" si="80"/>
        <v>Not Started</v>
      </c>
      <c r="BQ283" s="129">
        <f>VLOOKUP(A283,'PR Matrix'!A:B,2,FALSE)</f>
        <v>0</v>
      </c>
    </row>
    <row r="284" spans="1:69" s="130" customFormat="1" hidden="1" x14ac:dyDescent="0.2">
      <c r="A284" s="111" t="s">
        <v>881</v>
      </c>
      <c r="B284" s="96" t="s">
        <v>1675</v>
      </c>
      <c r="C284" s="96" t="s">
        <v>1677</v>
      </c>
      <c r="D284" s="76"/>
      <c r="E284" s="306"/>
      <c r="F284" s="320"/>
      <c r="G284" s="113" t="s">
        <v>1986</v>
      </c>
      <c r="H284" s="114" t="str">
        <f>IF(AND(D284="",VLOOKUP(A284,'PR Matrix'!A:B,2,FALSE)=""),"N","Y")</f>
        <v>N</v>
      </c>
      <c r="I284" s="115"/>
      <c r="J284" s="115"/>
      <c r="K284" s="114"/>
      <c r="L284" s="115"/>
      <c r="M284" s="93"/>
      <c r="N284" s="93"/>
      <c r="O284" s="93"/>
      <c r="P284" s="93"/>
      <c r="Q284" s="93"/>
      <c r="R284" s="116"/>
      <c r="S284" s="115" t="b">
        <f t="shared" si="69"/>
        <v>1</v>
      </c>
      <c r="T284" s="115" t="b">
        <f t="shared" si="70"/>
        <v>1</v>
      </c>
      <c r="U284" s="115" t="b">
        <f t="shared" si="71"/>
        <v>1</v>
      </c>
      <c r="V284" s="133"/>
      <c r="W284" s="117"/>
      <c r="X284" s="118"/>
      <c r="Y284" s="119"/>
      <c r="Z284" s="120"/>
      <c r="AA284" s="120"/>
      <c r="AB284" s="120"/>
      <c r="AC284" s="120"/>
      <c r="AD284" s="121"/>
      <c r="AE284" s="122"/>
      <c r="AF284" s="117"/>
      <c r="AG284" s="118"/>
      <c r="AH284" s="119">
        <v>798</v>
      </c>
      <c r="AI284" s="120"/>
      <c r="AJ284" s="120"/>
      <c r="AK284" s="120"/>
      <c r="AL284" s="123"/>
      <c r="AM284" s="123"/>
      <c r="AN284" s="123"/>
      <c r="AO284" s="123"/>
      <c r="AP284" s="124"/>
      <c r="AQ284" s="120"/>
      <c r="AR284" s="124"/>
      <c r="AS284" s="123"/>
      <c r="AT284" s="121"/>
      <c r="AU284" s="126"/>
      <c r="AV284" s="117"/>
      <c r="AW284" s="349"/>
      <c r="AX284" s="118"/>
      <c r="AY284" s="120"/>
      <c r="AZ284" s="120"/>
      <c r="BA284" s="120"/>
      <c r="BB284" s="120"/>
      <c r="BC284" s="123"/>
      <c r="BD284" s="120"/>
      <c r="BE284" s="121"/>
      <c r="BF284" s="126"/>
      <c r="BG284" s="297" t="str">
        <f t="shared" si="75"/>
        <v/>
      </c>
      <c r="BH284" s="298" t="str">
        <f t="shared" si="76"/>
        <v/>
      </c>
      <c r="BI284" s="127"/>
      <c r="BJ284" s="127"/>
      <c r="BL284" s="120" t="str">
        <f t="shared" si="77"/>
        <v/>
      </c>
      <c r="BM284" s="120" t="str">
        <f t="shared" si="78"/>
        <v/>
      </c>
      <c r="BN284" s="120" t="str">
        <f t="shared" si="79"/>
        <v/>
      </c>
      <c r="BO284" s="129" t="str">
        <f t="shared" si="81"/>
        <v>||||</v>
      </c>
      <c r="BP284" s="120" t="str">
        <f t="shared" si="80"/>
        <v>Not Started</v>
      </c>
      <c r="BQ284" s="129">
        <f>VLOOKUP(A284,'PR Matrix'!A:B,2,FALSE)</f>
        <v>0</v>
      </c>
    </row>
    <row r="285" spans="1:69" s="130" customFormat="1" hidden="1" x14ac:dyDescent="0.2">
      <c r="A285" s="111" t="s">
        <v>882</v>
      </c>
      <c r="B285" s="96" t="s">
        <v>1675</v>
      </c>
      <c r="C285" s="96" t="s">
        <v>1677</v>
      </c>
      <c r="D285" s="76"/>
      <c r="E285" s="306"/>
      <c r="F285" s="320"/>
      <c r="G285" s="113" t="s">
        <v>1986</v>
      </c>
      <c r="H285" s="114" t="str">
        <f>IF(AND(D285="",VLOOKUP(A285,'PR Matrix'!A:B,2,FALSE)=""),"N","Y")</f>
        <v>N</v>
      </c>
      <c r="I285" s="115"/>
      <c r="J285" s="115"/>
      <c r="K285" s="114"/>
      <c r="L285" s="115"/>
      <c r="M285" s="93"/>
      <c r="N285" s="93"/>
      <c r="O285" s="93"/>
      <c r="P285" s="93"/>
      <c r="Q285" s="93"/>
      <c r="R285" s="116"/>
      <c r="S285" s="115" t="b">
        <f t="shared" si="69"/>
        <v>1</v>
      </c>
      <c r="T285" s="115" t="b">
        <f t="shared" si="70"/>
        <v>1</v>
      </c>
      <c r="U285" s="115" t="b">
        <f t="shared" si="71"/>
        <v>1</v>
      </c>
      <c r="V285" s="115"/>
      <c r="W285" s="117"/>
      <c r="X285" s="118"/>
      <c r="Y285" s="119"/>
      <c r="Z285" s="120"/>
      <c r="AA285" s="120"/>
      <c r="AB285" s="120"/>
      <c r="AC285" s="120"/>
      <c r="AD285" s="121"/>
      <c r="AE285" s="122"/>
      <c r="AF285" s="117"/>
      <c r="AG285" s="118"/>
      <c r="AH285" s="119">
        <v>688</v>
      </c>
      <c r="AI285" s="120"/>
      <c r="AJ285" s="120"/>
      <c r="AK285" s="120"/>
      <c r="AL285" s="123"/>
      <c r="AM285" s="123"/>
      <c r="AN285" s="123"/>
      <c r="AO285" s="123"/>
      <c r="AP285" s="124"/>
      <c r="AQ285" s="120"/>
      <c r="AR285" s="124"/>
      <c r="AS285" s="123"/>
      <c r="AT285" s="121"/>
      <c r="AU285" s="126"/>
      <c r="AV285" s="117"/>
      <c r="AW285" s="349"/>
      <c r="AX285" s="118"/>
      <c r="AY285" s="120"/>
      <c r="AZ285" s="120"/>
      <c r="BA285" s="120"/>
      <c r="BB285" s="120"/>
      <c r="BC285" s="123"/>
      <c r="BD285" s="120"/>
      <c r="BE285" s="121"/>
      <c r="BF285" s="126"/>
      <c r="BG285" s="297" t="str">
        <f t="shared" si="75"/>
        <v/>
      </c>
      <c r="BH285" s="298" t="str">
        <f t="shared" si="76"/>
        <v/>
      </c>
      <c r="BI285" s="127"/>
      <c r="BJ285" s="127"/>
      <c r="BK285" s="128"/>
      <c r="BL285" s="120" t="str">
        <f t="shared" si="77"/>
        <v/>
      </c>
      <c r="BM285" s="120" t="str">
        <f t="shared" si="78"/>
        <v/>
      </c>
      <c r="BN285" s="120" t="str">
        <f t="shared" si="79"/>
        <v/>
      </c>
      <c r="BO285" s="129" t="str">
        <f t="shared" si="81"/>
        <v>||||</v>
      </c>
      <c r="BP285" s="120" t="str">
        <f t="shared" si="80"/>
        <v>Not Started</v>
      </c>
      <c r="BQ285" s="129">
        <f>VLOOKUP(A285,'PR Matrix'!A:B,2,FALSE)</f>
        <v>0</v>
      </c>
    </row>
    <row r="286" spans="1:69" s="130" customFormat="1" hidden="1" x14ac:dyDescent="0.2">
      <c r="A286" s="111" t="s">
        <v>1467</v>
      </c>
      <c r="B286" s="96" t="s">
        <v>1675</v>
      </c>
      <c r="C286" s="96" t="s">
        <v>1677</v>
      </c>
      <c r="D286" s="76"/>
      <c r="E286" s="306"/>
      <c r="F286" s="320"/>
      <c r="G286" s="113" t="s">
        <v>1986</v>
      </c>
      <c r="H286" s="114" t="str">
        <f>IF(AND(D286="",VLOOKUP(A286,'PR Matrix'!A:B,2,FALSE)=""),"N","Y")</f>
        <v>N</v>
      </c>
      <c r="I286" s="115"/>
      <c r="J286" s="115"/>
      <c r="K286" s="114"/>
      <c r="L286" s="115"/>
      <c r="M286" s="93"/>
      <c r="N286" s="93"/>
      <c r="O286" s="93"/>
      <c r="P286" s="93"/>
      <c r="Q286" s="93"/>
      <c r="R286" s="116"/>
      <c r="S286" s="115" t="b">
        <f t="shared" si="69"/>
        <v>1</v>
      </c>
      <c r="T286" s="115" t="b">
        <f t="shared" si="70"/>
        <v>1</v>
      </c>
      <c r="U286" s="115" t="b">
        <f t="shared" si="71"/>
        <v>1</v>
      </c>
      <c r="V286" s="133"/>
      <c r="W286" s="117"/>
      <c r="X286" s="118"/>
      <c r="Y286" s="119"/>
      <c r="Z286" s="120"/>
      <c r="AA286" s="120"/>
      <c r="AB286" s="120"/>
      <c r="AC286" s="120"/>
      <c r="AD286" s="121"/>
      <c r="AE286" s="122"/>
      <c r="AF286" s="117"/>
      <c r="AG286" s="118"/>
      <c r="AH286" s="119">
        <v>801</v>
      </c>
      <c r="AI286" s="120"/>
      <c r="AJ286" s="120"/>
      <c r="AK286" s="120"/>
      <c r="AL286" s="123"/>
      <c r="AM286" s="123"/>
      <c r="AN286" s="123"/>
      <c r="AO286" s="123"/>
      <c r="AP286" s="124"/>
      <c r="AQ286" s="120"/>
      <c r="AR286" s="124"/>
      <c r="AS286" s="123"/>
      <c r="AT286" s="121"/>
      <c r="AU286" s="126"/>
      <c r="AV286" s="117"/>
      <c r="AW286" s="349"/>
      <c r="AX286" s="118"/>
      <c r="AY286" s="120"/>
      <c r="AZ286" s="120"/>
      <c r="BA286" s="120"/>
      <c r="BB286" s="120"/>
      <c r="BC286" s="123"/>
      <c r="BD286" s="120"/>
      <c r="BE286" s="121"/>
      <c r="BF286" s="126"/>
      <c r="BG286" s="297" t="str">
        <f t="shared" si="75"/>
        <v/>
      </c>
      <c r="BH286" s="298" t="str">
        <f t="shared" si="76"/>
        <v/>
      </c>
      <c r="BI286" s="127"/>
      <c r="BJ286" s="127"/>
      <c r="BK286" s="128"/>
      <c r="BL286" s="120" t="str">
        <f t="shared" si="77"/>
        <v/>
      </c>
      <c r="BM286" s="120" t="str">
        <f t="shared" si="78"/>
        <v/>
      </c>
      <c r="BN286" s="120" t="str">
        <f t="shared" si="79"/>
        <v/>
      </c>
      <c r="BO286" s="129" t="str">
        <f t="shared" si="81"/>
        <v>||||</v>
      </c>
      <c r="BP286" s="120" t="str">
        <f t="shared" si="80"/>
        <v>Not Started</v>
      </c>
      <c r="BQ286" s="129">
        <f>VLOOKUP(A286,'PR Matrix'!A:B,2,FALSE)</f>
        <v>0</v>
      </c>
    </row>
    <row r="287" spans="1:69" s="130" customFormat="1" hidden="1" x14ac:dyDescent="0.2">
      <c r="A287" s="111" t="s">
        <v>1468</v>
      </c>
      <c r="B287" s="96" t="s">
        <v>1675</v>
      </c>
      <c r="C287" s="96" t="s">
        <v>1675</v>
      </c>
      <c r="D287" s="75"/>
      <c r="E287" s="329"/>
      <c r="F287" s="320"/>
      <c r="G287" s="113" t="s">
        <v>1986</v>
      </c>
      <c r="H287" s="114" t="str">
        <f>IF(AND(D287="",VLOOKUP(A287,'PR Matrix'!A:B,2,FALSE)=""),"N","Y")</f>
        <v>N</v>
      </c>
      <c r="I287" s="115"/>
      <c r="J287" s="115"/>
      <c r="K287" s="114"/>
      <c r="L287" s="115"/>
      <c r="M287" s="93"/>
      <c r="N287" s="93"/>
      <c r="O287" s="93"/>
      <c r="P287" s="93"/>
      <c r="Q287" s="93"/>
      <c r="R287" s="116"/>
      <c r="S287" s="115" t="b">
        <f t="shared" si="69"/>
        <v>1</v>
      </c>
      <c r="T287" s="115" t="b">
        <f t="shared" si="70"/>
        <v>1</v>
      </c>
      <c r="U287" s="115" t="b">
        <f t="shared" si="71"/>
        <v>1</v>
      </c>
      <c r="V287" s="133"/>
      <c r="W287" s="117"/>
      <c r="X287" s="118"/>
      <c r="Y287" s="119"/>
      <c r="Z287" s="120"/>
      <c r="AA287" s="120"/>
      <c r="AB287" s="120"/>
      <c r="AC287" s="120"/>
      <c r="AD287" s="121"/>
      <c r="AE287" s="122"/>
      <c r="AF287" s="117"/>
      <c r="AG287" s="118"/>
      <c r="AH287" s="119">
        <v>795</v>
      </c>
      <c r="AI287" s="120"/>
      <c r="AJ287" s="120"/>
      <c r="AK287" s="120"/>
      <c r="AL287" s="123"/>
      <c r="AM287" s="123"/>
      <c r="AN287" s="123"/>
      <c r="AO287" s="123"/>
      <c r="AP287" s="124"/>
      <c r="AQ287" s="120"/>
      <c r="AR287" s="124"/>
      <c r="AS287" s="123"/>
      <c r="AT287" s="121"/>
      <c r="AU287" s="126"/>
      <c r="AV287" s="117"/>
      <c r="AW287" s="349"/>
      <c r="AX287" s="118"/>
      <c r="AY287" s="120"/>
      <c r="AZ287" s="120"/>
      <c r="BA287" s="120"/>
      <c r="BB287" s="120"/>
      <c r="BC287" s="123"/>
      <c r="BD287" s="120"/>
      <c r="BE287" s="121"/>
      <c r="BF287" s="126"/>
      <c r="BG287" s="297" t="str">
        <f t="shared" si="75"/>
        <v/>
      </c>
      <c r="BH287" s="298" t="str">
        <f t="shared" si="76"/>
        <v/>
      </c>
      <c r="BI287" s="127"/>
      <c r="BJ287" s="127"/>
      <c r="BK287" s="128"/>
      <c r="BL287" s="120" t="str">
        <f t="shared" si="77"/>
        <v/>
      </c>
      <c r="BM287" s="120" t="str">
        <f t="shared" si="78"/>
        <v/>
      </c>
      <c r="BN287" s="120" t="str">
        <f t="shared" si="79"/>
        <v/>
      </c>
      <c r="BO287" s="129" t="str">
        <f t="shared" si="81"/>
        <v>||||</v>
      </c>
      <c r="BP287" s="120" t="str">
        <f t="shared" si="80"/>
        <v>Not Started</v>
      </c>
      <c r="BQ287" s="129">
        <f>VLOOKUP(A287,'PR Matrix'!A:B,2,FALSE)</f>
        <v>0</v>
      </c>
    </row>
    <row r="288" spans="1:69" s="130" customFormat="1" hidden="1" x14ac:dyDescent="0.2">
      <c r="A288" s="111" t="s">
        <v>161</v>
      </c>
      <c r="B288" s="108" t="s">
        <v>1675</v>
      </c>
      <c r="C288" s="96" t="s">
        <v>1675</v>
      </c>
      <c r="D288" s="75"/>
      <c r="E288" s="312"/>
      <c r="F288" s="327"/>
      <c r="G288" s="113" t="s">
        <v>1986</v>
      </c>
      <c r="H288" s="114" t="str">
        <f>IF(AND(D288="",VLOOKUP(A288,'PR Matrix'!A:B,2,FALSE)=""),"N","Y")</f>
        <v>N</v>
      </c>
      <c r="I288" s="115"/>
      <c r="J288" s="115"/>
      <c r="K288" s="114"/>
      <c r="L288" s="115"/>
      <c r="M288" s="93"/>
      <c r="N288" s="93"/>
      <c r="O288" s="93"/>
      <c r="P288" s="93"/>
      <c r="Q288" s="93"/>
      <c r="R288" s="116"/>
      <c r="S288" s="115" t="b">
        <f t="shared" si="69"/>
        <v>1</v>
      </c>
      <c r="T288" s="115" t="b">
        <f t="shared" si="70"/>
        <v>1</v>
      </c>
      <c r="U288" s="115" t="b">
        <f t="shared" si="71"/>
        <v>1</v>
      </c>
      <c r="V288" s="133"/>
      <c r="W288" s="117"/>
      <c r="X288" s="118"/>
      <c r="Y288" s="119">
        <v>2366</v>
      </c>
      <c r="Z288" s="120"/>
      <c r="AA288" s="120"/>
      <c r="AB288" s="120"/>
      <c r="AC288" s="120"/>
      <c r="AD288" s="121"/>
      <c r="AE288" s="122"/>
      <c r="AF288" s="117"/>
      <c r="AG288" s="118"/>
      <c r="AH288" s="119">
        <v>796</v>
      </c>
      <c r="AI288" s="120"/>
      <c r="AJ288" s="120"/>
      <c r="AK288" s="120"/>
      <c r="AL288" s="123"/>
      <c r="AM288" s="123"/>
      <c r="AN288" s="123"/>
      <c r="AO288" s="123"/>
      <c r="AP288" s="124"/>
      <c r="AQ288" s="120"/>
      <c r="AR288" s="124"/>
      <c r="AS288" s="123"/>
      <c r="AT288" s="121"/>
      <c r="AU288" s="126"/>
      <c r="AV288" s="117"/>
      <c r="AW288" s="349"/>
      <c r="AX288" s="118"/>
      <c r="AY288" s="120"/>
      <c r="AZ288" s="120"/>
      <c r="BA288" s="120"/>
      <c r="BB288" s="120"/>
      <c r="BC288" s="123"/>
      <c r="BD288" s="120"/>
      <c r="BE288" s="121"/>
      <c r="BF288" s="126"/>
      <c r="BG288" s="297" t="str">
        <f t="shared" si="75"/>
        <v/>
      </c>
      <c r="BH288" s="298" t="str">
        <f t="shared" si="76"/>
        <v/>
      </c>
      <c r="BI288" s="127"/>
      <c r="BJ288" s="127"/>
      <c r="BK288" s="128"/>
      <c r="BL288" s="120" t="str">
        <f t="shared" si="77"/>
        <v/>
      </c>
      <c r="BM288" s="120" t="str">
        <f t="shared" si="78"/>
        <v/>
      </c>
      <c r="BN288" s="120" t="str">
        <f t="shared" si="79"/>
        <v/>
      </c>
      <c r="BO288" s="129" t="str">
        <f t="shared" si="81"/>
        <v>||||</v>
      </c>
      <c r="BP288" s="120" t="str">
        <f t="shared" si="80"/>
        <v>Not Started</v>
      </c>
      <c r="BQ288" s="129">
        <f>VLOOKUP(A288,'PR Matrix'!A:B,2,FALSE)</f>
        <v>0</v>
      </c>
    </row>
    <row r="289" spans="1:75" s="130" customFormat="1" hidden="1" x14ac:dyDescent="0.2">
      <c r="A289" s="111" t="s">
        <v>1825</v>
      </c>
      <c r="B289" s="96" t="s">
        <v>1675</v>
      </c>
      <c r="C289" s="96" t="s">
        <v>1677</v>
      </c>
      <c r="D289" s="76"/>
      <c r="E289" s="319"/>
      <c r="F289" s="320"/>
      <c r="G289" s="113" t="s">
        <v>1986</v>
      </c>
      <c r="H289" s="114" t="str">
        <f>IF(AND(D289="",VLOOKUP(A289,'PR Matrix'!A:B,2,FALSE)=""),"N","Y")</f>
        <v>N</v>
      </c>
      <c r="I289" s="115"/>
      <c r="J289" s="115"/>
      <c r="K289" s="114"/>
      <c r="L289" s="115"/>
      <c r="M289" s="93"/>
      <c r="N289" s="93"/>
      <c r="O289" s="93"/>
      <c r="P289" s="93"/>
      <c r="Q289" s="93"/>
      <c r="R289" s="116"/>
      <c r="S289" s="115" t="b">
        <f t="shared" si="69"/>
        <v>1</v>
      </c>
      <c r="T289" s="115" t="b">
        <f t="shared" si="70"/>
        <v>1</v>
      </c>
      <c r="U289" s="115" t="b">
        <f t="shared" si="71"/>
        <v>1</v>
      </c>
      <c r="V289" s="133"/>
      <c r="W289" s="117"/>
      <c r="X289" s="118"/>
      <c r="Y289" s="119">
        <v>2581</v>
      </c>
      <c r="Z289" s="120"/>
      <c r="AA289" s="120"/>
      <c r="AB289" s="120"/>
      <c r="AC289" s="120"/>
      <c r="AD289" s="121"/>
      <c r="AE289" s="122"/>
      <c r="AF289" s="117"/>
      <c r="AG289" s="118"/>
      <c r="AH289" s="119">
        <v>1461</v>
      </c>
      <c r="AI289" s="120"/>
      <c r="AJ289" s="120"/>
      <c r="AK289" s="120"/>
      <c r="AL289" s="123"/>
      <c r="AM289" s="123"/>
      <c r="AN289" s="123"/>
      <c r="AO289" s="123"/>
      <c r="AP289" s="124"/>
      <c r="AQ289" s="120"/>
      <c r="AR289" s="124"/>
      <c r="AS289" s="123"/>
      <c r="AT289" s="121"/>
      <c r="AU289" s="126"/>
      <c r="AV289" s="117"/>
      <c r="AW289" s="349"/>
      <c r="AX289" s="118"/>
      <c r="AY289" s="120"/>
      <c r="AZ289" s="120"/>
      <c r="BA289" s="120"/>
      <c r="BB289" s="120"/>
      <c r="BC289" s="123"/>
      <c r="BD289" s="120"/>
      <c r="BE289" s="121"/>
      <c r="BF289" s="126"/>
      <c r="BG289" s="297" t="str">
        <f t="shared" si="75"/>
        <v/>
      </c>
      <c r="BH289" s="298" t="str">
        <f t="shared" si="76"/>
        <v/>
      </c>
      <c r="BI289" s="127"/>
      <c r="BJ289" s="127"/>
      <c r="BK289" s="128"/>
      <c r="BL289" s="120" t="str">
        <f t="shared" si="77"/>
        <v/>
      </c>
      <c r="BM289" s="120" t="str">
        <f t="shared" si="78"/>
        <v/>
      </c>
      <c r="BN289" s="120" t="str">
        <f t="shared" si="79"/>
        <v/>
      </c>
      <c r="BO289" s="129" t="str">
        <f t="shared" si="81"/>
        <v>||||</v>
      </c>
      <c r="BP289" s="120" t="str">
        <f t="shared" si="80"/>
        <v>Not Started</v>
      </c>
      <c r="BQ289" s="129">
        <f>VLOOKUP(A289,'PR Matrix'!A:B,2,FALSE)</f>
        <v>0</v>
      </c>
    </row>
    <row r="290" spans="1:75" s="130" customFormat="1" hidden="1" x14ac:dyDescent="0.2">
      <c r="A290" s="111" t="s">
        <v>1826</v>
      </c>
      <c r="B290" s="96" t="s">
        <v>1675</v>
      </c>
      <c r="C290" s="96" t="s">
        <v>1677</v>
      </c>
      <c r="D290" s="76"/>
      <c r="E290" s="301"/>
      <c r="F290" s="336"/>
      <c r="G290" s="113" t="s">
        <v>1986</v>
      </c>
      <c r="H290" s="114" t="str">
        <f>IF(AND(D290="",VLOOKUP(A290,'PR Matrix'!A:B,2,FALSE)=""),"N","Y")</f>
        <v>N</v>
      </c>
      <c r="I290" s="115"/>
      <c r="J290" s="115"/>
      <c r="K290" s="114"/>
      <c r="L290" s="115"/>
      <c r="M290" s="93"/>
      <c r="N290" s="93"/>
      <c r="O290" s="93"/>
      <c r="P290" s="93"/>
      <c r="Q290" s="93"/>
      <c r="R290" s="116"/>
      <c r="S290" s="115" t="b">
        <f t="shared" ref="S290:S365" si="82">IF($G$3="",OR($E$3="",NOT(ISERROR(FIND(LOWER($E$3),LOWER(W290)))),NOT(ISERROR(FIND(LOWER($E$3),LOWER(AF290)))),NOT(ISERROR(FIND(LOWER($E$3),LOWER(AV290))))),OR(NOT(ISERROR(FIND(LOWER($G$3),LOWER(W290)))),NOT(ISERROR(FIND(LOWER($G$3),LOWER(AF290)))),NOT(ISERROR(FIND(LOWER($G$3),LOWER(AV290))))))</f>
        <v>1</v>
      </c>
      <c r="T290" s="115" t="b">
        <f t="shared" ref="T290:T365" si="83">IF($G$3="",OR($F$3="",NOT(ISERROR(FIND(LOWER($F$3),LOWER(X290)))),NOT(ISERROR(FIND(LOWER($F$3),LOWER(AG290)))),NOT(ISERROR(FIND(LOWER($F$3),LOWER(AX290))))),OR(NOT(ISERROR(FIND(LOWER($G$3),LOWER(X290)))),NOT(ISERROR(FIND(LOWER($G$3),LOWER(AG290)))),NOT(ISERROR(FIND(LOWER($G$3),LOWER(AX290))))))</f>
        <v>1</v>
      </c>
      <c r="U290" s="115" t="b">
        <f t="shared" ref="U290:U365" si="84">IF(COUNTA($E$3:$F$3)=0,OR($G$3="",S290,T290),AND(S290,T290))</f>
        <v>1</v>
      </c>
      <c r="V290" s="133"/>
      <c r="W290" s="117"/>
      <c r="X290" s="118"/>
      <c r="Y290" s="119"/>
      <c r="Z290" s="120"/>
      <c r="AA290" s="120"/>
      <c r="AB290" s="120"/>
      <c r="AC290" s="120"/>
      <c r="AD290" s="121"/>
      <c r="AE290" s="122"/>
      <c r="AF290" s="117"/>
      <c r="AG290" s="118"/>
      <c r="AH290" s="119"/>
      <c r="AI290" s="120"/>
      <c r="AJ290" s="120"/>
      <c r="AK290" s="120"/>
      <c r="AL290" s="123"/>
      <c r="AM290" s="123"/>
      <c r="AN290" s="123"/>
      <c r="AO290" s="123"/>
      <c r="AP290" s="124"/>
      <c r="AQ290" s="120"/>
      <c r="AR290" s="124"/>
      <c r="AS290" s="123"/>
      <c r="AT290" s="121"/>
      <c r="AU290" s="126"/>
      <c r="AV290" s="117"/>
      <c r="AW290" s="349"/>
      <c r="AX290" s="118"/>
      <c r="AY290" s="120"/>
      <c r="AZ290" s="120"/>
      <c r="BA290" s="120"/>
      <c r="BB290" s="120"/>
      <c r="BC290" s="123"/>
      <c r="BD290" s="120"/>
      <c r="BE290" s="121"/>
      <c r="BF290" s="126"/>
      <c r="BG290" s="297" t="str">
        <f t="shared" si="75"/>
        <v/>
      </c>
      <c r="BH290" s="298" t="str">
        <f t="shared" si="76"/>
        <v/>
      </c>
      <c r="BI290" s="127"/>
      <c r="BJ290" s="127"/>
      <c r="BK290" s="128"/>
      <c r="BL290" s="120" t="str">
        <f t="shared" si="77"/>
        <v/>
      </c>
      <c r="BM290" s="120" t="str">
        <f t="shared" si="78"/>
        <v/>
      </c>
      <c r="BN290" s="120" t="str">
        <f t="shared" si="79"/>
        <v/>
      </c>
      <c r="BO290" s="129" t="str">
        <f t="shared" si="81"/>
        <v>||||</v>
      </c>
      <c r="BP290" s="120" t="str">
        <f t="shared" si="80"/>
        <v>Not Started</v>
      </c>
      <c r="BQ290" s="129">
        <f>VLOOKUP(A290,'PR Matrix'!A:B,2,FALSE)</f>
        <v>0</v>
      </c>
    </row>
    <row r="291" spans="1:75" s="130" customFormat="1" hidden="1" x14ac:dyDescent="0.2">
      <c r="A291" s="111" t="s">
        <v>1827</v>
      </c>
      <c r="B291" s="108" t="s">
        <v>1675</v>
      </c>
      <c r="C291" s="96" t="s">
        <v>1677</v>
      </c>
      <c r="D291" s="295"/>
      <c r="E291" s="301"/>
      <c r="F291" s="320"/>
      <c r="G291" s="113" t="s">
        <v>1986</v>
      </c>
      <c r="H291" s="114" t="str">
        <f>IF(AND(D291="",VLOOKUP(A291,'PR Matrix'!A:B,2,FALSE)=""),"N","Y")</f>
        <v>N</v>
      </c>
      <c r="I291" s="115"/>
      <c r="J291" s="115"/>
      <c r="K291" s="114"/>
      <c r="L291" s="115"/>
      <c r="M291" s="93"/>
      <c r="N291" s="93"/>
      <c r="O291" s="93"/>
      <c r="P291" s="93"/>
      <c r="Q291" s="93"/>
      <c r="R291" s="116"/>
      <c r="S291" s="115" t="b">
        <f t="shared" si="82"/>
        <v>1</v>
      </c>
      <c r="T291" s="115" t="b">
        <f t="shared" si="83"/>
        <v>1</v>
      </c>
      <c r="U291" s="115" t="b">
        <f t="shared" si="84"/>
        <v>1</v>
      </c>
      <c r="V291" s="115"/>
      <c r="W291" s="117"/>
      <c r="X291" s="118"/>
      <c r="Y291" s="119"/>
      <c r="Z291" s="120"/>
      <c r="AA291" s="120"/>
      <c r="AB291" s="120"/>
      <c r="AC291" s="120"/>
      <c r="AD291" s="121"/>
      <c r="AE291" s="122"/>
      <c r="AF291" s="117"/>
      <c r="AG291" s="118"/>
      <c r="AH291" s="119">
        <v>1469</v>
      </c>
      <c r="AI291" s="120"/>
      <c r="AJ291" s="120"/>
      <c r="AK291" s="120"/>
      <c r="AL291" s="123"/>
      <c r="AM291" s="123"/>
      <c r="AN291" s="123"/>
      <c r="AO291" s="123"/>
      <c r="AP291" s="124"/>
      <c r="AQ291" s="120"/>
      <c r="AR291" s="124"/>
      <c r="AS291" s="123"/>
      <c r="AT291" s="121"/>
      <c r="AU291" s="126"/>
      <c r="AV291" s="117"/>
      <c r="AW291" s="349"/>
      <c r="AX291" s="118"/>
      <c r="AY291" s="120"/>
      <c r="AZ291" s="120"/>
      <c r="BA291" s="120"/>
      <c r="BB291" s="120"/>
      <c r="BC291" s="123"/>
      <c r="BD291" s="120"/>
      <c r="BE291" s="121"/>
      <c r="BF291" s="126"/>
      <c r="BG291" s="297" t="str">
        <f t="shared" si="75"/>
        <v/>
      </c>
      <c r="BH291" s="298" t="str">
        <f t="shared" si="76"/>
        <v/>
      </c>
      <c r="BI291" s="127"/>
      <c r="BJ291" s="127"/>
      <c r="BK291" s="128"/>
      <c r="BL291" s="120" t="str">
        <f t="shared" si="77"/>
        <v/>
      </c>
      <c r="BM291" s="120" t="str">
        <f t="shared" si="78"/>
        <v/>
      </c>
      <c r="BN291" s="120" t="str">
        <f t="shared" si="79"/>
        <v/>
      </c>
      <c r="BO291" s="129" t="str">
        <f t="shared" si="81"/>
        <v>||||</v>
      </c>
      <c r="BP291" s="120" t="str">
        <f t="shared" si="80"/>
        <v>Not Started</v>
      </c>
      <c r="BQ291" s="129">
        <f>VLOOKUP(A291,'PR Matrix'!A:B,2,FALSE)</f>
        <v>0</v>
      </c>
    </row>
    <row r="292" spans="1:75" s="130" customFormat="1" hidden="1" x14ac:dyDescent="0.2">
      <c r="A292" s="111" t="s">
        <v>33</v>
      </c>
      <c r="B292" s="96" t="s">
        <v>1675</v>
      </c>
      <c r="C292" s="96" t="s">
        <v>1677</v>
      </c>
      <c r="D292" s="76"/>
      <c r="E292" s="301"/>
      <c r="F292" s="320"/>
      <c r="G292" s="113" t="s">
        <v>1986</v>
      </c>
      <c r="H292" s="114" t="str">
        <f>IF(AND(D292="",VLOOKUP(A292,'PR Matrix'!A:B,2,FALSE)=""),"N","Y")</f>
        <v>N</v>
      </c>
      <c r="I292" s="115"/>
      <c r="J292" s="115"/>
      <c r="K292" s="114"/>
      <c r="L292" s="115"/>
      <c r="M292" s="93"/>
      <c r="N292" s="93"/>
      <c r="O292" s="93"/>
      <c r="P292" s="93"/>
      <c r="Q292" s="93"/>
      <c r="R292" s="116"/>
      <c r="S292" s="115" t="b">
        <f t="shared" si="82"/>
        <v>1</v>
      </c>
      <c r="T292" s="115" t="b">
        <f t="shared" si="83"/>
        <v>1</v>
      </c>
      <c r="U292" s="115" t="b">
        <f t="shared" si="84"/>
        <v>1</v>
      </c>
      <c r="V292" s="115"/>
      <c r="W292" s="117"/>
      <c r="X292" s="118"/>
      <c r="Y292" s="119"/>
      <c r="Z292" s="120"/>
      <c r="AA292" s="120"/>
      <c r="AB292" s="120"/>
      <c r="AC292" s="120"/>
      <c r="AD292" s="121"/>
      <c r="AE292" s="122"/>
      <c r="AF292" s="117"/>
      <c r="AG292" s="118"/>
      <c r="AH292" s="119">
        <v>1718</v>
      </c>
      <c r="AI292" s="120"/>
      <c r="AJ292" s="120"/>
      <c r="AK292" s="120"/>
      <c r="AL292" s="123"/>
      <c r="AM292" s="123"/>
      <c r="AN292" s="123"/>
      <c r="AO292" s="123"/>
      <c r="AP292" s="124"/>
      <c r="AQ292" s="120"/>
      <c r="AR292" s="124"/>
      <c r="AS292" s="123"/>
      <c r="AT292" s="121"/>
      <c r="AU292" s="126"/>
      <c r="AV292" s="117"/>
      <c r="AW292" s="349"/>
      <c r="AX292" s="118"/>
      <c r="AY292" s="120"/>
      <c r="AZ292" s="120"/>
      <c r="BA292" s="120"/>
      <c r="BB292" s="120"/>
      <c r="BC292" s="123"/>
      <c r="BD292" s="120"/>
      <c r="BE292" s="121"/>
      <c r="BF292" s="126"/>
      <c r="BG292" s="297" t="str">
        <f t="shared" si="75"/>
        <v/>
      </c>
      <c r="BH292" s="298" t="str">
        <f t="shared" si="76"/>
        <v/>
      </c>
      <c r="BI292" s="127"/>
      <c r="BJ292" s="127"/>
      <c r="BK292" s="128"/>
      <c r="BL292" s="120" t="str">
        <f t="shared" si="77"/>
        <v/>
      </c>
      <c r="BM292" s="120" t="str">
        <f t="shared" si="78"/>
        <v/>
      </c>
      <c r="BN292" s="120" t="str">
        <f t="shared" si="79"/>
        <v/>
      </c>
      <c r="BO292" s="129" t="str">
        <f t="shared" si="81"/>
        <v>||||</v>
      </c>
      <c r="BP292" s="120" t="str">
        <f t="shared" si="80"/>
        <v>Not Started</v>
      </c>
      <c r="BQ292" s="129">
        <f>VLOOKUP(A292,'PR Matrix'!A:B,2,FALSE)</f>
        <v>0</v>
      </c>
    </row>
    <row r="293" spans="1:75" s="130" customFormat="1" hidden="1" x14ac:dyDescent="0.2">
      <c r="A293" s="111" t="s">
        <v>129</v>
      </c>
      <c r="B293" s="96" t="s">
        <v>1675</v>
      </c>
      <c r="C293" s="96" t="s">
        <v>1677</v>
      </c>
      <c r="D293" s="76"/>
      <c r="E293" s="301"/>
      <c r="F293" s="320"/>
      <c r="G293" s="113" t="s">
        <v>1986</v>
      </c>
      <c r="H293" s="114" t="str">
        <f>IF(AND(D293="",VLOOKUP(A293,'PR Matrix'!A:B,2,FALSE)=""),"N","Y")</f>
        <v>N</v>
      </c>
      <c r="I293" s="115"/>
      <c r="J293" s="115"/>
      <c r="K293" s="114"/>
      <c r="L293" s="115"/>
      <c r="M293" s="93"/>
      <c r="N293" s="93"/>
      <c r="O293" s="93"/>
      <c r="P293" s="93"/>
      <c r="Q293" s="93"/>
      <c r="R293" s="116"/>
      <c r="S293" s="115" t="b">
        <f t="shared" si="82"/>
        <v>1</v>
      </c>
      <c r="T293" s="115" t="b">
        <f t="shared" si="83"/>
        <v>1</v>
      </c>
      <c r="U293" s="115" t="b">
        <f t="shared" si="84"/>
        <v>1</v>
      </c>
      <c r="V293" s="115"/>
      <c r="W293" s="117"/>
      <c r="X293" s="118"/>
      <c r="Y293" s="119"/>
      <c r="Z293" s="120"/>
      <c r="AA293" s="120"/>
      <c r="AB293" s="120"/>
      <c r="AC293" s="120"/>
      <c r="AD293" s="121"/>
      <c r="AE293" s="122"/>
      <c r="AF293" s="117"/>
      <c r="AG293" s="118"/>
      <c r="AH293" s="119"/>
      <c r="AI293" s="120"/>
      <c r="AJ293" s="120"/>
      <c r="AK293" s="120"/>
      <c r="AL293" s="123"/>
      <c r="AM293" s="123"/>
      <c r="AN293" s="123"/>
      <c r="AO293" s="123"/>
      <c r="AP293" s="124"/>
      <c r="AQ293" s="120"/>
      <c r="AR293" s="124"/>
      <c r="AS293" s="123"/>
      <c r="AT293" s="121"/>
      <c r="AU293" s="126"/>
      <c r="AV293" s="117"/>
      <c r="AW293" s="349"/>
      <c r="AX293" s="118"/>
      <c r="AY293" s="120"/>
      <c r="AZ293" s="120"/>
      <c r="BA293" s="120"/>
      <c r="BB293" s="120"/>
      <c r="BC293" s="123"/>
      <c r="BD293" s="120"/>
      <c r="BE293" s="121"/>
      <c r="BF293" s="126"/>
      <c r="BG293" s="297" t="str">
        <f t="shared" si="75"/>
        <v/>
      </c>
      <c r="BH293" s="298" t="str">
        <f t="shared" si="76"/>
        <v/>
      </c>
      <c r="BI293" s="127"/>
      <c r="BJ293" s="127"/>
      <c r="BK293" s="128"/>
      <c r="BL293" s="120" t="str">
        <f t="shared" si="77"/>
        <v/>
      </c>
      <c r="BM293" s="120" t="str">
        <f t="shared" si="78"/>
        <v/>
      </c>
      <c r="BN293" s="120" t="str">
        <f t="shared" si="79"/>
        <v/>
      </c>
      <c r="BO293" s="129" t="str">
        <f t="shared" si="81"/>
        <v>||||</v>
      </c>
      <c r="BP293" s="120" t="str">
        <f t="shared" si="80"/>
        <v>Not Started</v>
      </c>
      <c r="BQ293" s="129">
        <f>VLOOKUP(A293,'PR Matrix'!A:B,2,FALSE)</f>
        <v>0</v>
      </c>
    </row>
    <row r="294" spans="1:75" s="130" customFormat="1" hidden="1" x14ac:dyDescent="0.2">
      <c r="A294" s="111" t="s">
        <v>1828</v>
      </c>
      <c r="B294" s="96" t="s">
        <v>1675</v>
      </c>
      <c r="C294" s="96" t="s">
        <v>1677</v>
      </c>
      <c r="D294" s="76"/>
      <c r="E294" s="306"/>
      <c r="F294" s="320"/>
      <c r="G294" s="113" t="s">
        <v>1986</v>
      </c>
      <c r="H294" s="114" t="str">
        <f>IF(AND(D294="",VLOOKUP(A294,'PR Matrix'!A:B,2,FALSE)=""),"N","Y")</f>
        <v>N</v>
      </c>
      <c r="I294" s="115"/>
      <c r="J294" s="115"/>
      <c r="K294" s="114"/>
      <c r="L294" s="115"/>
      <c r="M294" s="93"/>
      <c r="N294" s="93"/>
      <c r="O294" s="93"/>
      <c r="P294" s="93"/>
      <c r="Q294" s="93"/>
      <c r="R294" s="116"/>
      <c r="S294" s="115" t="b">
        <f t="shared" si="82"/>
        <v>1</v>
      </c>
      <c r="T294" s="115" t="b">
        <f t="shared" si="83"/>
        <v>1</v>
      </c>
      <c r="U294" s="115" t="b">
        <f t="shared" si="84"/>
        <v>1</v>
      </c>
      <c r="V294" s="133"/>
      <c r="W294" s="117"/>
      <c r="X294" s="118"/>
      <c r="Y294" s="119"/>
      <c r="Z294" s="120"/>
      <c r="AA294" s="120"/>
      <c r="AB294" s="120"/>
      <c r="AC294" s="120"/>
      <c r="AD294" s="121"/>
      <c r="AE294" s="122"/>
      <c r="AF294" s="117"/>
      <c r="AG294" s="118"/>
      <c r="AH294" s="119" t="s">
        <v>1678</v>
      </c>
      <c r="AI294" s="120"/>
      <c r="AJ294" s="120"/>
      <c r="AK294" s="120"/>
      <c r="AL294" s="123"/>
      <c r="AM294" s="123"/>
      <c r="AN294" s="123"/>
      <c r="AO294" s="123"/>
      <c r="AP294" s="124"/>
      <c r="AQ294" s="120"/>
      <c r="AR294" s="124"/>
      <c r="AS294" s="123"/>
      <c r="AT294" s="121"/>
      <c r="AU294" s="126"/>
      <c r="AV294" s="117"/>
      <c r="AW294" s="349"/>
      <c r="AX294" s="118"/>
      <c r="AY294" s="120"/>
      <c r="AZ294" s="120"/>
      <c r="BA294" s="120"/>
      <c r="BB294" s="120"/>
      <c r="BC294" s="123"/>
      <c r="BD294" s="120"/>
      <c r="BE294" s="121"/>
      <c r="BF294" s="126"/>
      <c r="BG294" s="297" t="str">
        <f t="shared" si="75"/>
        <v/>
      </c>
      <c r="BH294" s="298" t="str">
        <f t="shared" si="76"/>
        <v/>
      </c>
      <c r="BI294" s="127"/>
      <c r="BJ294" s="127"/>
      <c r="BK294" s="128"/>
      <c r="BL294" s="120" t="str">
        <f t="shared" si="77"/>
        <v/>
      </c>
      <c r="BM294" s="120" t="str">
        <f t="shared" si="78"/>
        <v/>
      </c>
      <c r="BN294" s="120" t="str">
        <f t="shared" si="79"/>
        <v/>
      </c>
      <c r="BO294" s="129" t="str">
        <f t="shared" si="81"/>
        <v>||||</v>
      </c>
      <c r="BP294" s="120" t="str">
        <f t="shared" si="80"/>
        <v>Not Started</v>
      </c>
      <c r="BQ294" s="129">
        <f>VLOOKUP(A294,'PR Matrix'!A:B,2,FALSE)</f>
        <v>0</v>
      </c>
    </row>
    <row r="295" spans="1:75" s="130" customFormat="1" hidden="1" x14ac:dyDescent="0.2">
      <c r="A295" s="111" t="s">
        <v>1829</v>
      </c>
      <c r="B295" s="96" t="s">
        <v>1675</v>
      </c>
      <c r="C295" s="96" t="s">
        <v>1677</v>
      </c>
      <c r="D295" s="76"/>
      <c r="E295" s="301"/>
      <c r="F295" s="320"/>
      <c r="G295" s="113" t="s">
        <v>1986</v>
      </c>
      <c r="H295" s="114" t="str">
        <f>IF(AND(D295="",VLOOKUP(A295,'PR Matrix'!A:B,2,FALSE)=""),"N","Y")</f>
        <v>N</v>
      </c>
      <c r="I295" s="115"/>
      <c r="J295" s="115"/>
      <c r="K295" s="114"/>
      <c r="L295" s="115"/>
      <c r="M295" s="93"/>
      <c r="N295" s="93"/>
      <c r="O295" s="93"/>
      <c r="P295" s="93"/>
      <c r="Q295" s="93"/>
      <c r="R295" s="116"/>
      <c r="S295" s="115" t="b">
        <f t="shared" si="82"/>
        <v>1</v>
      </c>
      <c r="T295" s="115" t="b">
        <f t="shared" si="83"/>
        <v>1</v>
      </c>
      <c r="U295" s="115" t="b">
        <f t="shared" si="84"/>
        <v>1</v>
      </c>
      <c r="V295" s="115"/>
      <c r="W295" s="117"/>
      <c r="X295" s="118"/>
      <c r="Y295" s="119"/>
      <c r="Z295" s="120"/>
      <c r="AA295" s="120"/>
      <c r="AB295" s="120"/>
      <c r="AC295" s="120"/>
      <c r="AD295" s="121"/>
      <c r="AE295" s="122"/>
      <c r="AF295" s="117"/>
      <c r="AG295" s="118"/>
      <c r="AH295" s="119">
        <v>1686</v>
      </c>
      <c r="AI295" s="120"/>
      <c r="AJ295" s="120"/>
      <c r="AK295" s="120"/>
      <c r="AL295" s="123"/>
      <c r="AM295" s="123"/>
      <c r="AN295" s="123"/>
      <c r="AO295" s="123"/>
      <c r="AP295" s="124"/>
      <c r="AQ295" s="120"/>
      <c r="AR295" s="124"/>
      <c r="AS295" s="123"/>
      <c r="AT295" s="121"/>
      <c r="AU295" s="126"/>
      <c r="AV295" s="117"/>
      <c r="AW295" s="349"/>
      <c r="AX295" s="118"/>
      <c r="AY295" s="120"/>
      <c r="AZ295" s="120"/>
      <c r="BA295" s="120"/>
      <c r="BB295" s="120"/>
      <c r="BC295" s="123"/>
      <c r="BD295" s="120"/>
      <c r="BE295" s="121"/>
      <c r="BF295" s="126"/>
      <c r="BG295" s="297" t="str">
        <f t="shared" si="75"/>
        <v/>
      </c>
      <c r="BH295" s="298" t="str">
        <f t="shared" si="76"/>
        <v/>
      </c>
      <c r="BI295" s="127"/>
      <c r="BJ295" s="127"/>
      <c r="BK295" s="128"/>
      <c r="BL295" s="120" t="str">
        <f t="shared" si="77"/>
        <v/>
      </c>
      <c r="BM295" s="120" t="str">
        <f t="shared" si="78"/>
        <v/>
      </c>
      <c r="BN295" s="120" t="str">
        <f t="shared" si="79"/>
        <v/>
      </c>
      <c r="BO295" s="129" t="str">
        <f t="shared" si="81"/>
        <v>||||</v>
      </c>
      <c r="BP295" s="120" t="str">
        <f t="shared" si="80"/>
        <v>Not Started</v>
      </c>
      <c r="BQ295" s="129">
        <f>VLOOKUP(A295,'PR Matrix'!A:B,2,FALSE)</f>
        <v>0</v>
      </c>
    </row>
    <row r="296" spans="1:75" s="130" customFormat="1" hidden="1" x14ac:dyDescent="0.2">
      <c r="A296" s="111" t="s">
        <v>1830</v>
      </c>
      <c r="B296" s="108" t="s">
        <v>1675</v>
      </c>
      <c r="C296" s="96" t="s">
        <v>1675</v>
      </c>
      <c r="D296" s="292"/>
      <c r="E296" s="312"/>
      <c r="F296" s="307"/>
      <c r="G296" s="113" t="s">
        <v>1986</v>
      </c>
      <c r="H296" s="114" t="str">
        <f>IF(AND(D296="",VLOOKUP(A296,'PR Matrix'!A:B,2,FALSE)=""),"N","Y")</f>
        <v>N</v>
      </c>
      <c r="I296" s="115"/>
      <c r="J296" s="115"/>
      <c r="K296" s="114"/>
      <c r="L296" s="115"/>
      <c r="M296" s="93"/>
      <c r="N296" s="93"/>
      <c r="O296" s="93"/>
      <c r="P296" s="93"/>
      <c r="Q296" s="93"/>
      <c r="R296" s="116"/>
      <c r="S296" s="115" t="b">
        <f t="shared" si="82"/>
        <v>1</v>
      </c>
      <c r="T296" s="115" t="b">
        <f t="shared" si="83"/>
        <v>1</v>
      </c>
      <c r="U296" s="115" t="b">
        <f t="shared" si="84"/>
        <v>1</v>
      </c>
      <c r="V296" s="115"/>
      <c r="W296" s="117"/>
      <c r="X296" s="118"/>
      <c r="Y296" s="119"/>
      <c r="Z296" s="120"/>
      <c r="AA296" s="120"/>
      <c r="AB296" s="120"/>
      <c r="AC296" s="120"/>
      <c r="AD296" s="121"/>
      <c r="AE296" s="122"/>
      <c r="AF296" s="117"/>
      <c r="AG296" s="118"/>
      <c r="AH296" s="119"/>
      <c r="AI296" s="120"/>
      <c r="AJ296" s="120"/>
      <c r="AK296" s="120"/>
      <c r="AL296" s="123"/>
      <c r="AM296" s="123"/>
      <c r="AN296" s="123"/>
      <c r="AO296" s="123"/>
      <c r="AP296" s="124"/>
      <c r="AQ296" s="120"/>
      <c r="AR296" s="124"/>
      <c r="AS296" s="123"/>
      <c r="AT296" s="121"/>
      <c r="AU296" s="126"/>
      <c r="AV296" s="117"/>
      <c r="AW296" s="349"/>
      <c r="AX296" s="118"/>
      <c r="AY296" s="120"/>
      <c r="AZ296" s="120"/>
      <c r="BA296" s="120"/>
      <c r="BB296" s="120"/>
      <c r="BC296" s="123"/>
      <c r="BD296" s="120"/>
      <c r="BE296" s="121"/>
      <c r="BF296" s="126"/>
      <c r="BG296" s="297" t="str">
        <f t="shared" si="75"/>
        <v/>
      </c>
      <c r="BH296" s="298" t="str">
        <f t="shared" si="76"/>
        <v/>
      </c>
      <c r="BI296" s="127"/>
      <c r="BJ296" s="127"/>
      <c r="BK296" s="128" t="s">
        <v>1986</v>
      </c>
      <c r="BL296" s="120" t="str">
        <f t="shared" si="77"/>
        <v/>
      </c>
      <c r="BM296" s="120" t="str">
        <f t="shared" si="78"/>
        <v/>
      </c>
      <c r="BN296" s="120" t="str">
        <f t="shared" si="79"/>
        <v/>
      </c>
      <c r="BO296" s="129" t="str">
        <f t="shared" si="81"/>
        <v>||||</v>
      </c>
      <c r="BP296" s="120" t="str">
        <f t="shared" si="80"/>
        <v>Not Started</v>
      </c>
      <c r="BQ296" s="129">
        <f>VLOOKUP(A296,'PR Matrix'!A:B,2,FALSE)</f>
        <v>0</v>
      </c>
    </row>
    <row r="297" spans="1:75" s="130" customFormat="1" x14ac:dyDescent="0.2">
      <c r="A297" s="111" t="s">
        <v>1419</v>
      </c>
      <c r="B297" s="96" t="s">
        <v>1675</v>
      </c>
      <c r="C297" s="96" t="s">
        <v>1677</v>
      </c>
      <c r="D297" s="76"/>
      <c r="E297" s="336"/>
      <c r="F297" s="463">
        <v>6207</v>
      </c>
      <c r="G297" s="447" t="s">
        <v>1986</v>
      </c>
      <c r="H297" s="448" t="str">
        <f>IF(AND(D297="",VLOOKUP(A297,'PR Matrix'!A:B,2,FALSE)=""),"N","Y")</f>
        <v>Y</v>
      </c>
      <c r="I297" s="394"/>
      <c r="J297" s="394"/>
      <c r="K297" s="393"/>
      <c r="L297" s="394"/>
      <c r="M297" s="395"/>
      <c r="N297" s="395"/>
      <c r="O297" s="395" t="s">
        <v>1677</v>
      </c>
      <c r="P297" s="395"/>
      <c r="Q297" s="449"/>
      <c r="R297" s="450"/>
      <c r="S297" s="115" t="b">
        <f t="shared" si="82"/>
        <v>1</v>
      </c>
      <c r="T297" s="115" t="b">
        <f t="shared" si="83"/>
        <v>1</v>
      </c>
      <c r="U297" s="115" t="b">
        <f t="shared" si="84"/>
        <v>1</v>
      </c>
      <c r="V297" s="469">
        <v>1</v>
      </c>
      <c r="W297" s="452"/>
      <c r="X297" s="453"/>
      <c r="Y297" s="454"/>
      <c r="Z297" s="455"/>
      <c r="AA297" s="455"/>
      <c r="AB297" s="455"/>
      <c r="AC297" s="455"/>
      <c r="AD297" s="456"/>
      <c r="AE297" s="457"/>
      <c r="AF297" s="452" t="s">
        <v>202</v>
      </c>
      <c r="AG297" s="453" t="s">
        <v>2190</v>
      </c>
      <c r="AH297" s="454">
        <v>697</v>
      </c>
      <c r="AI297" s="455"/>
      <c r="AJ297" s="455"/>
      <c r="AK297" s="455"/>
      <c r="AL297" s="458"/>
      <c r="AM297" s="458"/>
      <c r="AN297" s="458"/>
      <c r="AO297" s="458"/>
      <c r="AP297" s="459"/>
      <c r="AQ297" s="455">
        <v>100</v>
      </c>
      <c r="AR297" s="459">
        <v>100</v>
      </c>
      <c r="AS297" s="458" t="s">
        <v>1677</v>
      </c>
      <c r="AT297" s="456" t="s">
        <v>1677</v>
      </c>
      <c r="AU297" s="461"/>
      <c r="AV297" s="452"/>
      <c r="AW297" s="462"/>
      <c r="AX297" s="398"/>
      <c r="AY297" s="455"/>
      <c r="AZ297" s="455"/>
      <c r="BA297" s="455"/>
      <c r="BB297" s="455"/>
      <c r="BC297" s="458"/>
      <c r="BD297" s="455"/>
      <c r="BE297" s="456"/>
      <c r="BF297" s="461"/>
      <c r="BG297" s="496" t="str">
        <f t="shared" si="75"/>
        <v>PR</v>
      </c>
      <c r="BH297" s="497" t="str">
        <f t="shared" si="76"/>
        <v>SP</v>
      </c>
      <c r="BI297" s="428"/>
      <c r="BJ297" s="428"/>
      <c r="BK297" s="498" t="s">
        <v>2380</v>
      </c>
      <c r="BL297" s="455"/>
      <c r="BM297" s="455"/>
      <c r="BN297" s="455" t="str">
        <f t="shared" si="79"/>
        <v/>
      </c>
      <c r="BO297" s="499" t="str">
        <f t="shared" si="81"/>
        <v>||||</v>
      </c>
      <c r="BP297" s="120" t="str">
        <f t="shared" si="80"/>
        <v>Not Started</v>
      </c>
      <c r="BQ297" s="129">
        <f>VLOOKUP(A297,'PR Matrix'!A:B,2,FALSE)</f>
        <v>6207</v>
      </c>
      <c r="BV297" s="130" t="s">
        <v>2122</v>
      </c>
      <c r="BW297" s="130" t="s">
        <v>2395</v>
      </c>
    </row>
    <row r="298" spans="1:75" s="130" customFormat="1" x14ac:dyDescent="0.2">
      <c r="A298" s="111" t="s">
        <v>1420</v>
      </c>
      <c r="B298" s="108" t="s">
        <v>1675</v>
      </c>
      <c r="C298" s="96" t="s">
        <v>1675</v>
      </c>
      <c r="E298" s="320"/>
      <c r="F298" s="463">
        <v>6207</v>
      </c>
      <c r="G298" s="447" t="s">
        <v>1986</v>
      </c>
      <c r="H298" s="448" t="str">
        <f>IF(AND(D298="",VLOOKUP(A298,'PR Matrix'!A:B,2,FALSE)=""),"N","Y")</f>
        <v>Y</v>
      </c>
      <c r="I298" s="412"/>
      <c r="J298" s="395"/>
      <c r="K298" s="413"/>
      <c r="L298" s="412"/>
      <c r="M298" s="395" t="s">
        <v>1677</v>
      </c>
      <c r="N298" s="395" t="s">
        <v>1677</v>
      </c>
      <c r="O298" s="395" t="s">
        <v>1677</v>
      </c>
      <c r="P298" s="395" t="s">
        <v>1677</v>
      </c>
      <c r="Q298" s="449"/>
      <c r="R298" s="450"/>
      <c r="S298" s="115" t="b">
        <f t="shared" si="82"/>
        <v>1</v>
      </c>
      <c r="T298" s="115" t="b">
        <f t="shared" si="83"/>
        <v>1</v>
      </c>
      <c r="U298" s="115" t="b">
        <f t="shared" si="84"/>
        <v>1</v>
      </c>
      <c r="V298" s="451">
        <v>1</v>
      </c>
      <c r="W298" s="452" t="s">
        <v>202</v>
      </c>
      <c r="X298" s="453" t="s">
        <v>2190</v>
      </c>
      <c r="Y298" s="454">
        <v>2314</v>
      </c>
      <c r="Z298" s="455">
        <v>100</v>
      </c>
      <c r="AA298" s="455">
        <v>100</v>
      </c>
      <c r="AB298" s="455">
        <v>100</v>
      </c>
      <c r="AC298" s="455">
        <v>100</v>
      </c>
      <c r="AD298" s="456" t="s">
        <v>1677</v>
      </c>
      <c r="AE298" s="457"/>
      <c r="AF298" s="452" t="s">
        <v>202</v>
      </c>
      <c r="AG298" s="453" t="s">
        <v>2190</v>
      </c>
      <c r="AH298" s="454">
        <v>699</v>
      </c>
      <c r="AI298" s="455">
        <v>100</v>
      </c>
      <c r="AJ298" s="455">
        <v>100</v>
      </c>
      <c r="AK298" s="455">
        <v>100</v>
      </c>
      <c r="AL298" s="458"/>
      <c r="AM298" s="458"/>
      <c r="AN298" s="458"/>
      <c r="AO298" s="458"/>
      <c r="AP298" s="459">
        <v>100</v>
      </c>
      <c r="AQ298" s="455">
        <v>100</v>
      </c>
      <c r="AR298" s="459">
        <v>100</v>
      </c>
      <c r="AS298" s="458" t="s">
        <v>1677</v>
      </c>
      <c r="AT298" s="456" t="s">
        <v>1677</v>
      </c>
      <c r="AU298" s="461"/>
      <c r="AV298" s="452" t="s">
        <v>202</v>
      </c>
      <c r="AW298" s="462"/>
      <c r="AX298" s="398" t="s">
        <v>2190</v>
      </c>
      <c r="AY298" s="455">
        <v>100</v>
      </c>
      <c r="AZ298" s="455"/>
      <c r="BA298" s="455">
        <v>100</v>
      </c>
      <c r="BB298" s="455">
        <v>100</v>
      </c>
      <c r="BC298" s="458" t="s">
        <v>1677</v>
      </c>
      <c r="BD298" s="455">
        <v>100</v>
      </c>
      <c r="BE298" s="456" t="s">
        <v>1677</v>
      </c>
      <c r="BF298" s="461"/>
      <c r="BG298" s="496" t="str">
        <f t="shared" si="75"/>
        <v>PR</v>
      </c>
      <c r="BH298" s="497" t="str">
        <f t="shared" si="76"/>
        <v>SP</v>
      </c>
      <c r="BI298" s="428"/>
      <c r="BJ298" s="428"/>
      <c r="BK298" s="498" t="s">
        <v>2380</v>
      </c>
      <c r="BL298" s="455" t="str">
        <f t="shared" si="77"/>
        <v>Team Lead</v>
      </c>
      <c r="BM298" s="455" t="str">
        <f t="shared" si="78"/>
        <v>Team Lead</v>
      </c>
      <c r="BN298" s="455" t="str">
        <f t="shared" si="79"/>
        <v>Team Lead</v>
      </c>
      <c r="BO298" s="499" t="str">
        <f t="shared" si="81"/>
        <v>|Team Lead|Team Lead|Team Lead|</v>
      </c>
      <c r="BP298" s="120" t="str">
        <f t="shared" si="80"/>
        <v>Dev</v>
      </c>
      <c r="BQ298" s="129">
        <f>VLOOKUP(A298,'PR Matrix'!A:B,2,FALSE)</f>
        <v>6207</v>
      </c>
      <c r="BV298" s="130" t="s">
        <v>2122</v>
      </c>
      <c r="BW298" s="130" t="s">
        <v>2395</v>
      </c>
    </row>
    <row r="299" spans="1:75" s="130" customFormat="1" x14ac:dyDescent="0.2">
      <c r="A299" s="111" t="s">
        <v>322</v>
      </c>
      <c r="B299" s="108" t="s">
        <v>1675</v>
      </c>
      <c r="C299" s="96" t="s">
        <v>1677</v>
      </c>
      <c r="D299" s="76"/>
      <c r="E299" s="320"/>
      <c r="F299" s="463" t="s">
        <v>2326</v>
      </c>
      <c r="G299" s="447" t="s">
        <v>1986</v>
      </c>
      <c r="H299" s="448" t="str">
        <f>IF(AND(D299="",VLOOKUP(A299,'PR Matrix'!A:B,2,FALSE)=""),"N","Y")</f>
        <v>Y</v>
      </c>
      <c r="I299" s="394"/>
      <c r="J299" s="394"/>
      <c r="K299" s="393"/>
      <c r="L299" s="394"/>
      <c r="M299" s="395"/>
      <c r="N299" s="395"/>
      <c r="O299" s="395" t="s">
        <v>1677</v>
      </c>
      <c r="P299" s="395"/>
      <c r="Q299" s="449"/>
      <c r="R299" s="450"/>
      <c r="S299" s="115" t="b">
        <f t="shared" si="82"/>
        <v>1</v>
      </c>
      <c r="T299" s="115" t="b">
        <f t="shared" si="83"/>
        <v>1</v>
      </c>
      <c r="U299" s="115" t="b">
        <f t="shared" si="84"/>
        <v>1</v>
      </c>
      <c r="V299" s="451">
        <v>1</v>
      </c>
      <c r="W299" s="470"/>
      <c r="X299" s="453"/>
      <c r="Y299" s="454">
        <v>2337</v>
      </c>
      <c r="Z299" s="455"/>
      <c r="AA299" s="455"/>
      <c r="AB299" s="455"/>
      <c r="AC299" s="455"/>
      <c r="AD299" s="456"/>
      <c r="AE299" s="457"/>
      <c r="AF299" s="452" t="s">
        <v>2338</v>
      </c>
      <c r="AG299" s="453" t="s">
        <v>2190</v>
      </c>
      <c r="AH299" s="454">
        <v>1177</v>
      </c>
      <c r="AI299" s="455"/>
      <c r="AJ299" s="455"/>
      <c r="AK299" s="455"/>
      <c r="AL299" s="458"/>
      <c r="AM299" s="458"/>
      <c r="AN299" s="458"/>
      <c r="AO299" s="458"/>
      <c r="AP299" s="459"/>
      <c r="AQ299" s="455">
        <v>100</v>
      </c>
      <c r="AR299" s="459">
        <v>100</v>
      </c>
      <c r="AS299" s="458" t="s">
        <v>1677</v>
      </c>
      <c r="AT299" s="456" t="s">
        <v>1677</v>
      </c>
      <c r="AU299" s="461"/>
      <c r="AV299" s="470"/>
      <c r="AW299" s="462"/>
      <c r="AX299" s="398"/>
      <c r="AY299" s="455"/>
      <c r="AZ299" s="455"/>
      <c r="BA299" s="455"/>
      <c r="BB299" s="455"/>
      <c r="BC299" s="458"/>
      <c r="BD299" s="455"/>
      <c r="BE299" s="456"/>
      <c r="BF299" s="461"/>
      <c r="BG299" s="496" t="str">
        <f t="shared" si="75"/>
        <v>ND</v>
      </c>
      <c r="BH299" s="497" t="str">
        <f t="shared" si="76"/>
        <v>SP</v>
      </c>
      <c r="BI299" s="428"/>
      <c r="BJ299" s="428"/>
      <c r="BK299" s="500" t="s">
        <v>2380</v>
      </c>
      <c r="BL299" s="455" t="str">
        <f t="shared" si="77"/>
        <v/>
      </c>
      <c r="BM299" s="455" t="str">
        <f t="shared" si="78"/>
        <v>ND</v>
      </c>
      <c r="BN299" s="455" t="str">
        <f t="shared" si="79"/>
        <v/>
      </c>
      <c r="BO299" s="499" t="str">
        <f t="shared" si="81"/>
        <v>||ND||</v>
      </c>
      <c r="BP299" s="120" t="str">
        <f t="shared" si="80"/>
        <v>Not Started</v>
      </c>
      <c r="BQ299" s="129">
        <f>VLOOKUP(A299,'PR Matrix'!A:B,2,FALSE)</f>
        <v>6230</v>
      </c>
      <c r="BV299" s="130" t="s">
        <v>2228</v>
      </c>
      <c r="BW299" s="130" t="s">
        <v>2396</v>
      </c>
    </row>
    <row r="300" spans="1:75" s="130" customFormat="1" hidden="1" x14ac:dyDescent="0.2">
      <c r="A300" s="111" t="s">
        <v>1421</v>
      </c>
      <c r="B300" s="108" t="s">
        <v>1675</v>
      </c>
      <c r="C300" s="96" t="s">
        <v>1677</v>
      </c>
      <c r="D300" s="76"/>
      <c r="E300" s="311"/>
      <c r="F300" s="302"/>
      <c r="G300" s="113" t="s">
        <v>1986</v>
      </c>
      <c r="H300" s="114" t="str">
        <f>IF(AND(D300="",VLOOKUP(A300,'PR Matrix'!A:B,2,FALSE)=""),"N","Y")</f>
        <v>N</v>
      </c>
      <c r="I300" s="115"/>
      <c r="J300" s="115"/>
      <c r="K300" s="114"/>
      <c r="L300" s="115"/>
      <c r="M300" s="93"/>
      <c r="N300" s="93"/>
      <c r="O300" s="93"/>
      <c r="P300" s="93"/>
      <c r="Q300" s="93"/>
      <c r="R300" s="116"/>
      <c r="S300" s="115" t="b">
        <f t="shared" si="82"/>
        <v>1</v>
      </c>
      <c r="T300" s="115" t="b">
        <f t="shared" si="83"/>
        <v>1</v>
      </c>
      <c r="U300" s="115" t="b">
        <f t="shared" si="84"/>
        <v>1</v>
      </c>
      <c r="V300" s="115">
        <v>3</v>
      </c>
      <c r="W300" s="117"/>
      <c r="X300" s="118"/>
      <c r="Y300" s="119">
        <v>2345</v>
      </c>
      <c r="Z300" s="120"/>
      <c r="AA300" s="120"/>
      <c r="AB300" s="120"/>
      <c r="AC300" s="120"/>
      <c r="AD300" s="121"/>
      <c r="AE300" s="122"/>
      <c r="AF300" s="117"/>
      <c r="AG300" s="118"/>
      <c r="AH300" s="119">
        <v>1178</v>
      </c>
      <c r="AI300" s="120"/>
      <c r="AJ300" s="120"/>
      <c r="AK300" s="120"/>
      <c r="AL300" s="123"/>
      <c r="AM300" s="123"/>
      <c r="AN300" s="123"/>
      <c r="AO300" s="123"/>
      <c r="AP300" s="124"/>
      <c r="AQ300" s="120"/>
      <c r="AR300" s="124"/>
      <c r="AS300" s="123"/>
      <c r="AT300" s="121"/>
      <c r="AU300" s="126"/>
      <c r="AV300" s="117"/>
      <c r="AW300" s="349"/>
      <c r="AX300" s="118"/>
      <c r="AY300" s="120"/>
      <c r="AZ300" s="120"/>
      <c r="BA300" s="120"/>
      <c r="BB300" s="120"/>
      <c r="BC300" s="123"/>
      <c r="BD300" s="120"/>
      <c r="BE300" s="121"/>
      <c r="BF300" s="126"/>
      <c r="BG300" s="297" t="str">
        <f t="shared" si="75"/>
        <v/>
      </c>
      <c r="BH300" s="298" t="str">
        <f t="shared" si="76"/>
        <v/>
      </c>
      <c r="BI300" s="127"/>
      <c r="BJ300" s="127"/>
      <c r="BK300" s="128"/>
      <c r="BL300" s="120" t="str">
        <f t="shared" si="77"/>
        <v/>
      </c>
      <c r="BM300" s="120" t="str">
        <f t="shared" si="78"/>
        <v/>
      </c>
      <c r="BN300" s="120" t="str">
        <f t="shared" si="79"/>
        <v/>
      </c>
      <c r="BO300" s="129" t="str">
        <f t="shared" si="81"/>
        <v>||||</v>
      </c>
      <c r="BP300" s="120" t="str">
        <f t="shared" si="80"/>
        <v>Not Started</v>
      </c>
      <c r="BQ300" s="129">
        <f>VLOOKUP(A300,'PR Matrix'!A:B,2,FALSE)</f>
        <v>0</v>
      </c>
    </row>
    <row r="301" spans="1:75" s="130" customFormat="1" hidden="1" x14ac:dyDescent="0.2">
      <c r="A301" s="111" t="s">
        <v>321</v>
      </c>
      <c r="B301" s="108" t="s">
        <v>1675</v>
      </c>
      <c r="C301" s="96" t="s">
        <v>1677</v>
      </c>
      <c r="D301" s="76"/>
      <c r="E301" s="311"/>
      <c r="F301" s="302"/>
      <c r="G301" s="113" t="s">
        <v>1986</v>
      </c>
      <c r="H301" s="114" t="str">
        <f>IF(AND(D301="",VLOOKUP(A301,'PR Matrix'!A:B,2,FALSE)=""),"N","Y")</f>
        <v>N</v>
      </c>
      <c r="I301" s="115"/>
      <c r="J301" s="115"/>
      <c r="K301" s="114"/>
      <c r="L301" s="115"/>
      <c r="M301" s="93"/>
      <c r="N301" s="93"/>
      <c r="O301" s="93"/>
      <c r="P301" s="93"/>
      <c r="Q301" s="93"/>
      <c r="R301" s="116"/>
      <c r="S301" s="115" t="b">
        <f t="shared" si="82"/>
        <v>1</v>
      </c>
      <c r="T301" s="115" t="b">
        <f t="shared" si="83"/>
        <v>1</v>
      </c>
      <c r="U301" s="115" t="b">
        <f t="shared" si="84"/>
        <v>1</v>
      </c>
      <c r="V301" s="115">
        <v>3</v>
      </c>
      <c r="W301" s="117"/>
      <c r="X301" s="118"/>
      <c r="Y301" s="119">
        <v>2405</v>
      </c>
      <c r="Z301" s="120"/>
      <c r="AA301" s="120"/>
      <c r="AB301" s="120"/>
      <c r="AC301" s="120"/>
      <c r="AD301" s="121"/>
      <c r="AE301" s="122"/>
      <c r="AF301" s="117"/>
      <c r="AG301" s="118"/>
      <c r="AH301" s="119">
        <v>1179</v>
      </c>
      <c r="AI301" s="120"/>
      <c r="AJ301" s="120"/>
      <c r="AK301" s="120"/>
      <c r="AL301" s="123"/>
      <c r="AM301" s="123"/>
      <c r="AN301" s="123"/>
      <c r="AO301" s="123"/>
      <c r="AP301" s="124"/>
      <c r="AQ301" s="120"/>
      <c r="AR301" s="124"/>
      <c r="AS301" s="123"/>
      <c r="AT301" s="121"/>
      <c r="AU301" s="126"/>
      <c r="AV301" s="117"/>
      <c r="AW301" s="349"/>
      <c r="AX301" s="118"/>
      <c r="AY301" s="120"/>
      <c r="AZ301" s="120"/>
      <c r="BA301" s="120"/>
      <c r="BB301" s="120"/>
      <c r="BC301" s="123"/>
      <c r="BD301" s="120"/>
      <c r="BE301" s="121"/>
      <c r="BF301" s="126"/>
      <c r="BG301" s="297" t="str">
        <f t="shared" si="75"/>
        <v/>
      </c>
      <c r="BH301" s="298" t="str">
        <f t="shared" si="76"/>
        <v/>
      </c>
      <c r="BI301" s="127"/>
      <c r="BJ301" s="127"/>
      <c r="BK301" s="128"/>
      <c r="BL301" s="120" t="str">
        <f t="shared" si="77"/>
        <v/>
      </c>
      <c r="BM301" s="120" t="str">
        <f t="shared" si="78"/>
        <v/>
      </c>
      <c r="BN301" s="120" t="str">
        <f t="shared" si="79"/>
        <v/>
      </c>
      <c r="BO301" s="129" t="str">
        <f t="shared" si="81"/>
        <v>||||</v>
      </c>
      <c r="BP301" s="120" t="str">
        <f t="shared" si="80"/>
        <v>Not Started</v>
      </c>
      <c r="BQ301" s="129">
        <f>VLOOKUP(A301,'PR Matrix'!A:B,2,FALSE)</f>
        <v>0</v>
      </c>
    </row>
    <row r="302" spans="1:75" s="130" customFormat="1" hidden="1" x14ac:dyDescent="0.2">
      <c r="A302" s="111" t="s">
        <v>1087</v>
      </c>
      <c r="B302" s="108" t="s">
        <v>1675</v>
      </c>
      <c r="C302" s="96" t="s">
        <v>1677</v>
      </c>
      <c r="D302" s="76"/>
      <c r="E302" s="309"/>
      <c r="F302" s="309"/>
      <c r="G302" s="113" t="s">
        <v>1986</v>
      </c>
      <c r="H302" s="114" t="str">
        <f>IF(AND(D302="",VLOOKUP(A302,'PR Matrix'!A:B,2,FALSE)=""),"N","Y")</f>
        <v>N</v>
      </c>
      <c r="I302" s="115"/>
      <c r="J302" s="115"/>
      <c r="K302" s="114"/>
      <c r="L302" s="115"/>
      <c r="M302" s="93"/>
      <c r="N302" s="93"/>
      <c r="O302" s="93"/>
      <c r="P302" s="93"/>
      <c r="Q302" s="93"/>
      <c r="R302" s="116"/>
      <c r="S302" s="115" t="b">
        <f t="shared" si="82"/>
        <v>1</v>
      </c>
      <c r="T302" s="115" t="b">
        <f t="shared" si="83"/>
        <v>1</v>
      </c>
      <c r="U302" s="115" t="b">
        <f t="shared" si="84"/>
        <v>1</v>
      </c>
      <c r="V302" s="115"/>
      <c r="W302" s="117"/>
      <c r="X302" s="118"/>
      <c r="Y302" s="119">
        <v>3044</v>
      </c>
      <c r="Z302" s="120"/>
      <c r="AA302" s="120"/>
      <c r="AB302" s="120"/>
      <c r="AC302" s="120"/>
      <c r="AD302" s="121"/>
      <c r="AE302" s="122"/>
      <c r="AF302" s="117"/>
      <c r="AG302" s="118"/>
      <c r="AH302" s="119">
        <v>1377</v>
      </c>
      <c r="AI302" s="120"/>
      <c r="AJ302" s="120"/>
      <c r="AK302" s="120"/>
      <c r="AL302" s="123"/>
      <c r="AM302" s="123"/>
      <c r="AN302" s="123"/>
      <c r="AO302" s="123"/>
      <c r="AP302" s="124"/>
      <c r="AQ302" s="120"/>
      <c r="AR302" s="124"/>
      <c r="AS302" s="123"/>
      <c r="AT302" s="121"/>
      <c r="AU302" s="126"/>
      <c r="AV302" s="117"/>
      <c r="AW302" s="349"/>
      <c r="AX302" s="118"/>
      <c r="AY302" s="120"/>
      <c r="AZ302" s="120"/>
      <c r="BA302" s="120"/>
      <c r="BB302" s="120"/>
      <c r="BC302" s="123"/>
      <c r="BD302" s="120"/>
      <c r="BE302" s="121"/>
      <c r="BF302" s="126"/>
      <c r="BG302" s="297" t="str">
        <f t="shared" si="75"/>
        <v/>
      </c>
      <c r="BH302" s="298" t="str">
        <f t="shared" si="76"/>
        <v/>
      </c>
      <c r="BI302" s="127"/>
      <c r="BJ302" s="127"/>
      <c r="BK302" s="128"/>
      <c r="BL302" s="120" t="str">
        <f t="shared" si="77"/>
        <v/>
      </c>
      <c r="BM302" s="120" t="str">
        <f t="shared" si="78"/>
        <v/>
      </c>
      <c r="BN302" s="120" t="str">
        <f t="shared" si="79"/>
        <v/>
      </c>
      <c r="BO302" s="129" t="str">
        <f t="shared" si="81"/>
        <v>||||</v>
      </c>
      <c r="BP302" s="120" t="str">
        <f t="shared" si="80"/>
        <v>Not Started</v>
      </c>
      <c r="BQ302" s="129">
        <f>VLOOKUP(A302,'PR Matrix'!A:B,2,FALSE)</f>
        <v>0</v>
      </c>
    </row>
    <row r="303" spans="1:75" s="130" customFormat="1" hidden="1" x14ac:dyDescent="0.2">
      <c r="A303" s="111" t="s">
        <v>1831</v>
      </c>
      <c r="B303" s="96" t="s">
        <v>1675</v>
      </c>
      <c r="C303" s="96" t="s">
        <v>1677</v>
      </c>
      <c r="D303" s="76"/>
      <c r="E303" s="301"/>
      <c r="F303" s="320"/>
      <c r="G303" s="113" t="s">
        <v>1986</v>
      </c>
      <c r="H303" s="114" t="str">
        <f>IF(AND(D303="",VLOOKUP(A303,'PR Matrix'!A:B,2,FALSE)=""),"N","Y")</f>
        <v>N</v>
      </c>
      <c r="I303" s="115"/>
      <c r="J303" s="115"/>
      <c r="K303" s="114"/>
      <c r="L303" s="115"/>
      <c r="M303" s="93"/>
      <c r="N303" s="93"/>
      <c r="O303" s="93"/>
      <c r="P303" s="93"/>
      <c r="Q303" s="93"/>
      <c r="R303" s="116"/>
      <c r="S303" s="115" t="b">
        <f t="shared" si="82"/>
        <v>1</v>
      </c>
      <c r="T303" s="115" t="b">
        <f t="shared" si="83"/>
        <v>1</v>
      </c>
      <c r="U303" s="115" t="b">
        <f t="shared" si="84"/>
        <v>1</v>
      </c>
      <c r="V303" s="115"/>
      <c r="W303" s="117"/>
      <c r="X303" s="118"/>
      <c r="Y303" s="119">
        <v>2450</v>
      </c>
      <c r="Z303" s="120"/>
      <c r="AA303" s="120"/>
      <c r="AB303" s="120"/>
      <c r="AC303" s="120"/>
      <c r="AD303" s="121"/>
      <c r="AE303" s="122"/>
      <c r="AF303" s="117"/>
      <c r="AG303" s="118"/>
      <c r="AH303" s="119">
        <v>1708</v>
      </c>
      <c r="AI303" s="120"/>
      <c r="AJ303" s="120"/>
      <c r="AK303" s="120"/>
      <c r="AL303" s="123"/>
      <c r="AM303" s="123"/>
      <c r="AN303" s="123"/>
      <c r="AO303" s="123"/>
      <c r="AP303" s="124"/>
      <c r="AQ303" s="120"/>
      <c r="AR303" s="124"/>
      <c r="AS303" s="123"/>
      <c r="AT303" s="121"/>
      <c r="AU303" s="126"/>
      <c r="AV303" s="117"/>
      <c r="AW303" s="349"/>
      <c r="AX303" s="118"/>
      <c r="AY303" s="120"/>
      <c r="AZ303" s="120"/>
      <c r="BA303" s="120"/>
      <c r="BB303" s="120"/>
      <c r="BC303" s="123"/>
      <c r="BD303" s="120"/>
      <c r="BE303" s="121"/>
      <c r="BF303" s="126"/>
      <c r="BG303" s="297" t="str">
        <f t="shared" si="75"/>
        <v/>
      </c>
      <c r="BH303" s="298" t="str">
        <f t="shared" si="76"/>
        <v/>
      </c>
      <c r="BI303" s="127"/>
      <c r="BJ303" s="127"/>
      <c r="BK303" s="128"/>
      <c r="BL303" s="120" t="str">
        <f t="shared" si="77"/>
        <v/>
      </c>
      <c r="BM303" s="120" t="str">
        <f t="shared" si="78"/>
        <v/>
      </c>
      <c r="BN303" s="120" t="str">
        <f t="shared" si="79"/>
        <v/>
      </c>
      <c r="BO303" s="129" t="str">
        <f t="shared" si="81"/>
        <v>||||</v>
      </c>
      <c r="BP303" s="120" t="str">
        <f t="shared" si="80"/>
        <v>Not Started</v>
      </c>
      <c r="BQ303" s="129">
        <f>VLOOKUP(A303,'PR Matrix'!A:B,2,FALSE)</f>
        <v>0</v>
      </c>
    </row>
    <row r="304" spans="1:75" s="130" customFormat="1" hidden="1" x14ac:dyDescent="0.2">
      <c r="A304" s="111" t="s">
        <v>1832</v>
      </c>
      <c r="B304" s="96" t="s">
        <v>1675</v>
      </c>
      <c r="C304" s="96" t="s">
        <v>1677</v>
      </c>
      <c r="D304" s="76"/>
      <c r="E304" s="301"/>
      <c r="F304" s="320"/>
      <c r="G304" s="113" t="s">
        <v>1986</v>
      </c>
      <c r="H304" s="114" t="str">
        <f>IF(AND(D304="",VLOOKUP(A304,'PR Matrix'!A:B,2,FALSE)=""),"N","Y")</f>
        <v>N</v>
      </c>
      <c r="I304" s="115"/>
      <c r="J304" s="115"/>
      <c r="K304" s="114"/>
      <c r="L304" s="115"/>
      <c r="M304" s="93"/>
      <c r="N304" s="93"/>
      <c r="O304" s="93"/>
      <c r="P304" s="93"/>
      <c r="Q304" s="93"/>
      <c r="R304" s="116"/>
      <c r="S304" s="115" t="b">
        <f t="shared" si="82"/>
        <v>1</v>
      </c>
      <c r="T304" s="115" t="b">
        <f t="shared" si="83"/>
        <v>1</v>
      </c>
      <c r="U304" s="115" t="b">
        <f t="shared" si="84"/>
        <v>1</v>
      </c>
      <c r="V304" s="133"/>
      <c r="W304" s="117"/>
      <c r="X304" s="118"/>
      <c r="Y304" s="119"/>
      <c r="Z304" s="120"/>
      <c r="AA304" s="120"/>
      <c r="AB304" s="120"/>
      <c r="AC304" s="120"/>
      <c r="AD304" s="121"/>
      <c r="AE304" s="122"/>
      <c r="AF304" s="117"/>
      <c r="AG304" s="118"/>
      <c r="AH304" s="119">
        <v>1716</v>
      </c>
      <c r="AI304" s="120"/>
      <c r="AJ304" s="120"/>
      <c r="AK304" s="120"/>
      <c r="AL304" s="123"/>
      <c r="AM304" s="123"/>
      <c r="AN304" s="123"/>
      <c r="AO304" s="123"/>
      <c r="AP304" s="124"/>
      <c r="AQ304" s="120"/>
      <c r="AR304" s="124"/>
      <c r="AS304" s="123"/>
      <c r="AT304" s="121"/>
      <c r="AU304" s="126"/>
      <c r="AV304" s="117"/>
      <c r="AW304" s="349"/>
      <c r="AX304" s="118"/>
      <c r="AY304" s="120"/>
      <c r="AZ304" s="120"/>
      <c r="BA304" s="120"/>
      <c r="BB304" s="120"/>
      <c r="BC304" s="123"/>
      <c r="BD304" s="120"/>
      <c r="BE304" s="121"/>
      <c r="BF304" s="126"/>
      <c r="BG304" s="297" t="str">
        <f t="shared" si="75"/>
        <v/>
      </c>
      <c r="BH304" s="298" t="str">
        <f t="shared" si="76"/>
        <v/>
      </c>
      <c r="BI304" s="127"/>
      <c r="BJ304" s="127"/>
      <c r="BK304" s="128"/>
      <c r="BL304" s="120" t="str">
        <f t="shared" si="77"/>
        <v/>
      </c>
      <c r="BM304" s="120" t="str">
        <f t="shared" si="78"/>
        <v/>
      </c>
      <c r="BN304" s="120" t="str">
        <f t="shared" si="79"/>
        <v/>
      </c>
      <c r="BO304" s="129" t="str">
        <f t="shared" si="81"/>
        <v>||||</v>
      </c>
      <c r="BP304" s="120" t="str">
        <f t="shared" si="80"/>
        <v>Not Started</v>
      </c>
      <c r="BQ304" s="129">
        <f>VLOOKUP(A304,'PR Matrix'!A:B,2,FALSE)</f>
        <v>0</v>
      </c>
    </row>
    <row r="305" spans="1:75" s="130" customFormat="1" hidden="1" x14ac:dyDescent="0.2">
      <c r="A305" s="111" t="s">
        <v>1833</v>
      </c>
      <c r="B305" s="96" t="s">
        <v>1675</v>
      </c>
      <c r="C305" s="96" t="s">
        <v>1675</v>
      </c>
      <c r="D305" s="76"/>
      <c r="E305" s="301"/>
      <c r="F305" s="320"/>
      <c r="G305" s="113" t="s">
        <v>1986</v>
      </c>
      <c r="H305" s="114" t="str">
        <f>IF(AND(D305="",VLOOKUP(A305,'PR Matrix'!A:B,2,FALSE)=""),"N","Y")</f>
        <v>N</v>
      </c>
      <c r="I305" s="115"/>
      <c r="J305" s="115"/>
      <c r="K305" s="114"/>
      <c r="L305" s="115"/>
      <c r="M305" s="93"/>
      <c r="N305" s="93"/>
      <c r="O305" s="93"/>
      <c r="P305" s="93"/>
      <c r="Q305" s="93"/>
      <c r="R305" s="116"/>
      <c r="S305" s="115" t="b">
        <f t="shared" si="82"/>
        <v>1</v>
      </c>
      <c r="T305" s="115" t="b">
        <f t="shared" si="83"/>
        <v>1</v>
      </c>
      <c r="U305" s="115" t="b">
        <f t="shared" si="84"/>
        <v>1</v>
      </c>
      <c r="V305" s="115"/>
      <c r="W305" s="117"/>
      <c r="X305" s="118"/>
      <c r="Y305" s="119"/>
      <c r="Z305" s="120"/>
      <c r="AA305" s="120"/>
      <c r="AB305" s="120"/>
      <c r="AC305" s="120"/>
      <c r="AD305" s="121"/>
      <c r="AE305" s="122"/>
      <c r="AF305" s="117"/>
      <c r="AG305" s="118"/>
      <c r="AH305" s="119"/>
      <c r="AI305" s="120"/>
      <c r="AJ305" s="120"/>
      <c r="AK305" s="120"/>
      <c r="AL305" s="123"/>
      <c r="AM305" s="123"/>
      <c r="AN305" s="123"/>
      <c r="AO305" s="123"/>
      <c r="AP305" s="124"/>
      <c r="AQ305" s="120"/>
      <c r="AR305" s="124"/>
      <c r="AS305" s="123"/>
      <c r="AT305" s="121"/>
      <c r="AU305" s="126"/>
      <c r="AV305" s="117"/>
      <c r="AW305" s="349"/>
      <c r="AX305" s="118"/>
      <c r="AY305" s="120"/>
      <c r="AZ305" s="120"/>
      <c r="BA305" s="120"/>
      <c r="BB305" s="120"/>
      <c r="BC305" s="123"/>
      <c r="BD305" s="120"/>
      <c r="BE305" s="121"/>
      <c r="BF305" s="126"/>
      <c r="BG305" s="297" t="str">
        <f t="shared" si="75"/>
        <v/>
      </c>
      <c r="BH305" s="298" t="str">
        <f t="shared" si="76"/>
        <v/>
      </c>
      <c r="BI305" s="127"/>
      <c r="BJ305" s="127"/>
      <c r="BK305" s="128"/>
      <c r="BL305" s="120" t="str">
        <f t="shared" si="77"/>
        <v/>
      </c>
      <c r="BM305" s="120" t="str">
        <f t="shared" si="78"/>
        <v/>
      </c>
      <c r="BN305" s="120" t="str">
        <f t="shared" si="79"/>
        <v/>
      </c>
      <c r="BO305" s="129" t="str">
        <f t="shared" si="81"/>
        <v>||||</v>
      </c>
      <c r="BP305" s="120" t="str">
        <f t="shared" si="80"/>
        <v>Not Started</v>
      </c>
      <c r="BQ305" s="129">
        <f>VLOOKUP(A305,'PR Matrix'!A:B,2,FALSE)</f>
        <v>0</v>
      </c>
    </row>
    <row r="306" spans="1:75" s="130" customFormat="1" hidden="1" x14ac:dyDescent="0.2">
      <c r="A306" s="111" t="s">
        <v>1834</v>
      </c>
      <c r="B306" s="96" t="s">
        <v>1675</v>
      </c>
      <c r="C306" s="96"/>
      <c r="D306" s="76"/>
      <c r="E306" s="301"/>
      <c r="F306" s="320"/>
      <c r="G306" s="113" t="s">
        <v>1986</v>
      </c>
      <c r="H306" s="114" t="str">
        <f>IF(AND(D306="",VLOOKUP(A306,'PR Matrix'!A:B,2,FALSE)=""),"N","Y")</f>
        <v>N</v>
      </c>
      <c r="I306" s="115"/>
      <c r="J306" s="115"/>
      <c r="K306" s="114"/>
      <c r="L306" s="115"/>
      <c r="M306" s="93"/>
      <c r="N306" s="93"/>
      <c r="O306" s="93"/>
      <c r="P306" s="93"/>
      <c r="Q306" s="93"/>
      <c r="R306" s="116"/>
      <c r="S306" s="115" t="b">
        <f t="shared" si="82"/>
        <v>1</v>
      </c>
      <c r="T306" s="115" t="b">
        <f t="shared" si="83"/>
        <v>1</v>
      </c>
      <c r="U306" s="115" t="b">
        <f t="shared" si="84"/>
        <v>1</v>
      </c>
      <c r="V306" s="133"/>
      <c r="W306" s="117"/>
      <c r="X306" s="118"/>
      <c r="Y306" s="119"/>
      <c r="Z306" s="120"/>
      <c r="AA306" s="120"/>
      <c r="AB306" s="120"/>
      <c r="AC306" s="120"/>
      <c r="AD306" s="121"/>
      <c r="AE306" s="122"/>
      <c r="AF306" s="117"/>
      <c r="AG306" s="118"/>
      <c r="AH306" s="119">
        <v>1687</v>
      </c>
      <c r="AI306" s="120"/>
      <c r="AJ306" s="120"/>
      <c r="AK306" s="120"/>
      <c r="AL306" s="123"/>
      <c r="AM306" s="123"/>
      <c r="AN306" s="123"/>
      <c r="AO306" s="123"/>
      <c r="AP306" s="124"/>
      <c r="AQ306" s="120"/>
      <c r="AR306" s="124"/>
      <c r="AS306" s="123"/>
      <c r="AT306" s="121"/>
      <c r="AU306" s="126"/>
      <c r="AV306" s="117"/>
      <c r="AW306" s="349"/>
      <c r="AX306" s="118"/>
      <c r="AY306" s="120"/>
      <c r="AZ306" s="120"/>
      <c r="BA306" s="120"/>
      <c r="BB306" s="120"/>
      <c r="BC306" s="123"/>
      <c r="BD306" s="120"/>
      <c r="BE306" s="121"/>
      <c r="BF306" s="126"/>
      <c r="BG306" s="297" t="str">
        <f t="shared" si="75"/>
        <v/>
      </c>
      <c r="BH306" s="298" t="str">
        <f t="shared" si="76"/>
        <v/>
      </c>
      <c r="BI306" s="127"/>
      <c r="BJ306" s="127"/>
      <c r="BK306" s="128"/>
      <c r="BL306" s="120" t="str">
        <f t="shared" si="77"/>
        <v/>
      </c>
      <c r="BM306" s="120" t="str">
        <f t="shared" si="78"/>
        <v/>
      </c>
      <c r="BN306" s="120" t="str">
        <f t="shared" si="79"/>
        <v/>
      </c>
      <c r="BO306" s="129" t="str">
        <f t="shared" si="81"/>
        <v>||||</v>
      </c>
      <c r="BP306" s="120" t="str">
        <f t="shared" si="80"/>
        <v>Not Started</v>
      </c>
      <c r="BQ306" s="129">
        <f>VLOOKUP(A306,'PR Matrix'!A:B,2,FALSE)</f>
        <v>0</v>
      </c>
    </row>
    <row r="307" spans="1:75" s="130" customFormat="1" hidden="1" x14ac:dyDescent="0.2">
      <c r="A307" s="111" t="s">
        <v>1835</v>
      </c>
      <c r="B307" s="96" t="s">
        <v>1675</v>
      </c>
      <c r="C307" s="96" t="s">
        <v>1677</v>
      </c>
      <c r="D307" s="76"/>
      <c r="E307" s="301"/>
      <c r="F307" s="320"/>
      <c r="G307" s="113" t="s">
        <v>1986</v>
      </c>
      <c r="H307" s="114" t="str">
        <f>IF(AND(D307="",VLOOKUP(A307,'PR Matrix'!A:B,2,FALSE)=""),"N","Y")</f>
        <v>N</v>
      </c>
      <c r="I307" s="115"/>
      <c r="J307" s="115"/>
      <c r="K307" s="114"/>
      <c r="L307" s="115"/>
      <c r="M307" s="93"/>
      <c r="N307" s="93"/>
      <c r="O307" s="93"/>
      <c r="P307" s="93"/>
      <c r="Q307" s="93"/>
      <c r="R307" s="116"/>
      <c r="S307" s="115" t="b">
        <f t="shared" si="82"/>
        <v>1</v>
      </c>
      <c r="T307" s="115" t="b">
        <f t="shared" si="83"/>
        <v>1</v>
      </c>
      <c r="U307" s="115" t="b">
        <f t="shared" si="84"/>
        <v>1</v>
      </c>
      <c r="V307" s="115"/>
      <c r="W307" s="117"/>
      <c r="X307" s="118"/>
      <c r="Y307" s="119"/>
      <c r="Z307" s="120"/>
      <c r="AA307" s="120"/>
      <c r="AB307" s="120"/>
      <c r="AC307" s="120"/>
      <c r="AD307" s="121"/>
      <c r="AE307" s="122"/>
      <c r="AF307" s="117"/>
      <c r="AG307" s="118"/>
      <c r="AH307" s="119">
        <v>1660</v>
      </c>
      <c r="AI307" s="120"/>
      <c r="AJ307" s="120"/>
      <c r="AK307" s="120"/>
      <c r="AL307" s="123"/>
      <c r="AM307" s="123"/>
      <c r="AN307" s="123"/>
      <c r="AO307" s="123"/>
      <c r="AP307" s="124"/>
      <c r="AQ307" s="120"/>
      <c r="AR307" s="124"/>
      <c r="AS307" s="123"/>
      <c r="AT307" s="121"/>
      <c r="AU307" s="126"/>
      <c r="AV307" s="117"/>
      <c r="AW307" s="349"/>
      <c r="AX307" s="118"/>
      <c r="AY307" s="120"/>
      <c r="AZ307" s="120"/>
      <c r="BA307" s="120"/>
      <c r="BB307" s="120"/>
      <c r="BC307" s="123"/>
      <c r="BD307" s="120"/>
      <c r="BE307" s="121"/>
      <c r="BF307" s="126"/>
      <c r="BG307" s="297" t="str">
        <f t="shared" si="75"/>
        <v/>
      </c>
      <c r="BH307" s="298" t="str">
        <f t="shared" si="76"/>
        <v/>
      </c>
      <c r="BI307" s="127"/>
      <c r="BJ307" s="127"/>
      <c r="BK307" s="128"/>
      <c r="BL307" s="120" t="str">
        <f t="shared" si="77"/>
        <v/>
      </c>
      <c r="BM307" s="120" t="str">
        <f t="shared" si="78"/>
        <v/>
      </c>
      <c r="BN307" s="120" t="str">
        <f t="shared" si="79"/>
        <v/>
      </c>
      <c r="BO307" s="129" t="str">
        <f t="shared" si="81"/>
        <v>||||</v>
      </c>
      <c r="BP307" s="120" t="str">
        <f t="shared" si="80"/>
        <v>Not Started</v>
      </c>
      <c r="BQ307" s="129">
        <f>VLOOKUP(A307,'PR Matrix'!A:B,2,FALSE)</f>
        <v>0</v>
      </c>
    </row>
    <row r="308" spans="1:75" s="130" customFormat="1" hidden="1" x14ac:dyDescent="0.2">
      <c r="A308" s="111" t="s">
        <v>1836</v>
      </c>
      <c r="B308" s="96" t="s">
        <v>1675</v>
      </c>
      <c r="C308" s="96" t="s">
        <v>1677</v>
      </c>
      <c r="D308" s="76"/>
      <c r="E308" s="312"/>
      <c r="F308" s="301"/>
      <c r="G308" s="113" t="s">
        <v>1986</v>
      </c>
      <c r="H308" s="114" t="str">
        <f>IF(AND(D308="",VLOOKUP(A308,'PR Matrix'!A:B,2,FALSE)=""),"N","Y")</f>
        <v>N</v>
      </c>
      <c r="I308" s="115"/>
      <c r="J308" s="115"/>
      <c r="K308" s="114"/>
      <c r="L308" s="115"/>
      <c r="M308" s="93"/>
      <c r="N308" s="93"/>
      <c r="O308" s="93"/>
      <c r="P308" s="93"/>
      <c r="Q308" s="93"/>
      <c r="R308" s="116"/>
      <c r="S308" s="115" t="b">
        <f t="shared" si="82"/>
        <v>1</v>
      </c>
      <c r="T308" s="115" t="b">
        <f t="shared" si="83"/>
        <v>1</v>
      </c>
      <c r="U308" s="115" t="b">
        <f t="shared" si="84"/>
        <v>1</v>
      </c>
      <c r="V308" s="115"/>
      <c r="W308" s="117"/>
      <c r="X308" s="118"/>
      <c r="Y308" s="119"/>
      <c r="Z308" s="120"/>
      <c r="AA308" s="120"/>
      <c r="AB308" s="120"/>
      <c r="AC308" s="120"/>
      <c r="AD308" s="121"/>
      <c r="AE308" s="122"/>
      <c r="AF308" s="117"/>
      <c r="AG308" s="118"/>
      <c r="AH308" s="119">
        <v>1681</v>
      </c>
      <c r="AI308" s="120"/>
      <c r="AJ308" s="120"/>
      <c r="AK308" s="120"/>
      <c r="AL308" s="123"/>
      <c r="AM308" s="123"/>
      <c r="AN308" s="123"/>
      <c r="AO308" s="123"/>
      <c r="AP308" s="124"/>
      <c r="AQ308" s="120"/>
      <c r="AR308" s="124"/>
      <c r="AS308" s="123"/>
      <c r="AT308" s="121"/>
      <c r="AU308" s="126"/>
      <c r="AV308" s="117"/>
      <c r="AW308" s="349"/>
      <c r="AX308" s="118"/>
      <c r="AY308" s="120"/>
      <c r="AZ308" s="120"/>
      <c r="BA308" s="120"/>
      <c r="BB308" s="120"/>
      <c r="BC308" s="123"/>
      <c r="BD308" s="120"/>
      <c r="BE308" s="121"/>
      <c r="BF308" s="126"/>
      <c r="BG308" s="297" t="str">
        <f t="shared" si="75"/>
        <v/>
      </c>
      <c r="BH308" s="298" t="str">
        <f t="shared" si="76"/>
        <v/>
      </c>
      <c r="BI308" s="127"/>
      <c r="BJ308" s="127"/>
      <c r="BK308" s="128"/>
      <c r="BL308" s="120" t="str">
        <f t="shared" si="77"/>
        <v/>
      </c>
      <c r="BM308" s="120" t="str">
        <f t="shared" si="78"/>
        <v/>
      </c>
      <c r="BN308" s="120" t="str">
        <f t="shared" si="79"/>
        <v/>
      </c>
      <c r="BO308" s="129" t="str">
        <f t="shared" si="81"/>
        <v>||||</v>
      </c>
      <c r="BP308" s="120" t="str">
        <f t="shared" si="80"/>
        <v>Not Started</v>
      </c>
      <c r="BQ308" s="129">
        <f>VLOOKUP(A308,'PR Matrix'!A:B,2,FALSE)</f>
        <v>0</v>
      </c>
    </row>
    <row r="309" spans="1:75" s="130" customFormat="1" hidden="1" x14ac:dyDescent="0.2">
      <c r="A309" s="111" t="s">
        <v>1837</v>
      </c>
      <c r="B309" s="96" t="s">
        <v>1675</v>
      </c>
      <c r="C309" s="96" t="s">
        <v>1677</v>
      </c>
      <c r="D309" s="76"/>
      <c r="E309" s="301"/>
      <c r="F309" s="320"/>
      <c r="G309" s="113" t="s">
        <v>1986</v>
      </c>
      <c r="H309" s="114" t="str">
        <f>IF(AND(D309="",VLOOKUP(A309,'PR Matrix'!A:B,2,FALSE)=""),"N","Y")</f>
        <v>N</v>
      </c>
      <c r="I309" s="115"/>
      <c r="J309" s="115"/>
      <c r="K309" s="114"/>
      <c r="L309" s="115"/>
      <c r="M309" s="93"/>
      <c r="N309" s="93"/>
      <c r="O309" s="93"/>
      <c r="P309" s="93"/>
      <c r="Q309" s="93"/>
      <c r="R309" s="116"/>
      <c r="S309" s="115" t="b">
        <f t="shared" si="82"/>
        <v>1</v>
      </c>
      <c r="T309" s="115" t="b">
        <f t="shared" si="83"/>
        <v>1</v>
      </c>
      <c r="U309" s="115" t="b">
        <f t="shared" si="84"/>
        <v>1</v>
      </c>
      <c r="V309" s="133"/>
      <c r="W309" s="117"/>
      <c r="X309" s="118"/>
      <c r="Y309" s="119">
        <v>2248</v>
      </c>
      <c r="Z309" s="120"/>
      <c r="AA309" s="120"/>
      <c r="AB309" s="120"/>
      <c r="AC309" s="120"/>
      <c r="AD309" s="121"/>
      <c r="AE309" s="122"/>
      <c r="AF309" s="117"/>
      <c r="AG309" s="118"/>
      <c r="AH309" s="119">
        <v>1693</v>
      </c>
      <c r="AI309" s="120"/>
      <c r="AJ309" s="120"/>
      <c r="AK309" s="120"/>
      <c r="AL309" s="123"/>
      <c r="AM309" s="123"/>
      <c r="AN309" s="123"/>
      <c r="AO309" s="123"/>
      <c r="AP309" s="124"/>
      <c r="AQ309" s="120"/>
      <c r="AR309" s="124"/>
      <c r="AS309" s="123"/>
      <c r="AT309" s="121"/>
      <c r="AU309" s="126"/>
      <c r="AV309" s="117"/>
      <c r="AW309" s="349"/>
      <c r="AX309" s="118"/>
      <c r="AY309" s="120"/>
      <c r="AZ309" s="120"/>
      <c r="BA309" s="120"/>
      <c r="BB309" s="120"/>
      <c r="BC309" s="123"/>
      <c r="BD309" s="120"/>
      <c r="BE309" s="121"/>
      <c r="BF309" s="126"/>
      <c r="BG309" s="297" t="str">
        <f t="shared" si="75"/>
        <v/>
      </c>
      <c r="BH309" s="298" t="str">
        <f t="shared" si="76"/>
        <v/>
      </c>
      <c r="BI309" s="127"/>
      <c r="BJ309" s="127"/>
      <c r="BK309" s="128"/>
      <c r="BL309" s="120" t="str">
        <f t="shared" si="77"/>
        <v/>
      </c>
      <c r="BM309" s="120" t="str">
        <f t="shared" si="78"/>
        <v/>
      </c>
      <c r="BN309" s="120" t="str">
        <f t="shared" si="79"/>
        <v/>
      </c>
      <c r="BO309" s="129" t="str">
        <f t="shared" si="81"/>
        <v>||||</v>
      </c>
      <c r="BP309" s="120" t="str">
        <f t="shared" si="80"/>
        <v>Not Started</v>
      </c>
      <c r="BQ309" s="129">
        <f>VLOOKUP(A309,'PR Matrix'!A:B,2,FALSE)</f>
        <v>0</v>
      </c>
    </row>
    <row r="310" spans="1:75" s="130" customFormat="1" hidden="1" x14ac:dyDescent="0.2">
      <c r="A310" s="111" t="s">
        <v>1838</v>
      </c>
      <c r="B310" s="96" t="s">
        <v>1675</v>
      </c>
      <c r="C310" s="96" t="s">
        <v>1677</v>
      </c>
      <c r="D310" s="76"/>
      <c r="E310" s="312"/>
      <c r="F310" s="301"/>
      <c r="G310" s="113" t="s">
        <v>1986</v>
      </c>
      <c r="H310" s="114" t="str">
        <f>IF(AND(D310="",VLOOKUP(A310,'PR Matrix'!A:B,2,FALSE)=""),"N","Y")</f>
        <v>N</v>
      </c>
      <c r="I310" s="115"/>
      <c r="J310" s="115"/>
      <c r="K310" s="114"/>
      <c r="L310" s="115"/>
      <c r="M310" s="93"/>
      <c r="N310" s="93"/>
      <c r="O310" s="93"/>
      <c r="P310" s="93"/>
      <c r="Q310" s="93"/>
      <c r="R310" s="116"/>
      <c r="S310" s="115" t="b">
        <f t="shared" si="82"/>
        <v>1</v>
      </c>
      <c r="T310" s="115" t="b">
        <f t="shared" si="83"/>
        <v>1</v>
      </c>
      <c r="U310" s="115" t="b">
        <f t="shared" si="84"/>
        <v>1</v>
      </c>
      <c r="V310" s="133"/>
      <c r="W310" s="117"/>
      <c r="X310" s="118"/>
      <c r="Y310" s="119"/>
      <c r="Z310" s="120"/>
      <c r="AA310" s="120"/>
      <c r="AB310" s="120"/>
      <c r="AC310" s="120"/>
      <c r="AD310" s="121"/>
      <c r="AE310" s="122"/>
      <c r="AF310" s="117"/>
      <c r="AG310" s="118"/>
      <c r="AH310" s="119"/>
      <c r="AI310" s="120"/>
      <c r="AJ310" s="120"/>
      <c r="AK310" s="120"/>
      <c r="AL310" s="123"/>
      <c r="AM310" s="123"/>
      <c r="AN310" s="123"/>
      <c r="AO310" s="123"/>
      <c r="AP310" s="124"/>
      <c r="AQ310" s="120"/>
      <c r="AR310" s="124"/>
      <c r="AS310" s="123"/>
      <c r="AT310" s="121"/>
      <c r="AU310" s="126"/>
      <c r="AV310" s="117"/>
      <c r="AW310" s="349"/>
      <c r="AX310" s="118"/>
      <c r="AY310" s="120"/>
      <c r="AZ310" s="120"/>
      <c r="BA310" s="120"/>
      <c r="BB310" s="120"/>
      <c r="BC310" s="123"/>
      <c r="BD310" s="120"/>
      <c r="BE310" s="121"/>
      <c r="BF310" s="126"/>
      <c r="BG310" s="297" t="str">
        <f t="shared" si="75"/>
        <v/>
      </c>
      <c r="BH310" s="298" t="str">
        <f t="shared" si="76"/>
        <v/>
      </c>
      <c r="BI310" s="127"/>
      <c r="BJ310" s="127"/>
      <c r="BK310" s="128"/>
      <c r="BL310" s="120" t="str">
        <f t="shared" si="77"/>
        <v/>
      </c>
      <c r="BM310" s="120" t="str">
        <f t="shared" si="78"/>
        <v/>
      </c>
      <c r="BN310" s="120" t="str">
        <f t="shared" si="79"/>
        <v/>
      </c>
      <c r="BO310" s="129" t="str">
        <f t="shared" si="81"/>
        <v>||||</v>
      </c>
      <c r="BP310" s="120" t="str">
        <f t="shared" si="80"/>
        <v>Not Started</v>
      </c>
      <c r="BQ310" s="129">
        <f>VLOOKUP(A310,'PR Matrix'!A:B,2,FALSE)</f>
        <v>0</v>
      </c>
    </row>
    <row r="311" spans="1:75" s="130" customFormat="1" hidden="1" x14ac:dyDescent="0.2">
      <c r="A311" s="111" t="s">
        <v>1839</v>
      </c>
      <c r="B311" s="96" t="s">
        <v>1675</v>
      </c>
      <c r="C311" s="96" t="s">
        <v>1677</v>
      </c>
      <c r="E311" s="306"/>
      <c r="F311" s="320"/>
      <c r="G311" s="113" t="s">
        <v>1986</v>
      </c>
      <c r="H311" s="114" t="str">
        <f>IF(AND(D311="",VLOOKUP(A311,'PR Matrix'!A:B,2,FALSE)=""),"N","Y")</f>
        <v>N</v>
      </c>
      <c r="I311" s="115"/>
      <c r="J311" s="115"/>
      <c r="K311" s="114"/>
      <c r="L311" s="115"/>
      <c r="M311" s="93"/>
      <c r="N311" s="93"/>
      <c r="O311" s="93"/>
      <c r="P311" s="93"/>
      <c r="Q311" s="93"/>
      <c r="R311" s="116"/>
      <c r="S311" s="115" t="b">
        <f t="shared" si="82"/>
        <v>1</v>
      </c>
      <c r="T311" s="115" t="b">
        <f t="shared" si="83"/>
        <v>1</v>
      </c>
      <c r="U311" s="115" t="b">
        <f t="shared" si="84"/>
        <v>1</v>
      </c>
      <c r="V311" s="133"/>
      <c r="W311" s="117"/>
      <c r="X311" s="118"/>
      <c r="Y311" s="119"/>
      <c r="Z311" s="120"/>
      <c r="AA311" s="120"/>
      <c r="AB311" s="120"/>
      <c r="AC311" s="120"/>
      <c r="AD311" s="121"/>
      <c r="AE311" s="122"/>
      <c r="AF311" s="117"/>
      <c r="AG311" s="118"/>
      <c r="AH311" s="119">
        <v>1682</v>
      </c>
      <c r="AI311" s="120"/>
      <c r="AJ311" s="120"/>
      <c r="AK311" s="120"/>
      <c r="AL311" s="123"/>
      <c r="AM311" s="123"/>
      <c r="AN311" s="123"/>
      <c r="AO311" s="123"/>
      <c r="AP311" s="124"/>
      <c r="AQ311" s="120"/>
      <c r="AR311" s="124"/>
      <c r="AS311" s="123"/>
      <c r="AT311" s="121"/>
      <c r="AU311" s="126"/>
      <c r="AV311" s="117"/>
      <c r="AW311" s="349"/>
      <c r="AX311" s="118"/>
      <c r="AY311" s="120"/>
      <c r="AZ311" s="120"/>
      <c r="BA311" s="120"/>
      <c r="BB311" s="120"/>
      <c r="BC311" s="123"/>
      <c r="BD311" s="120"/>
      <c r="BE311" s="121"/>
      <c r="BF311" s="126"/>
      <c r="BG311" s="297" t="str">
        <f t="shared" si="75"/>
        <v/>
      </c>
      <c r="BH311" s="298" t="str">
        <f t="shared" si="76"/>
        <v/>
      </c>
      <c r="BI311" s="127"/>
      <c r="BJ311" s="127"/>
      <c r="BK311" s="128"/>
      <c r="BL311" s="120" t="str">
        <f t="shared" si="77"/>
        <v/>
      </c>
      <c r="BM311" s="120" t="str">
        <f t="shared" si="78"/>
        <v/>
      </c>
      <c r="BN311" s="120" t="str">
        <f t="shared" si="79"/>
        <v/>
      </c>
      <c r="BO311" s="129" t="str">
        <f t="shared" si="81"/>
        <v>||||</v>
      </c>
      <c r="BP311" s="120" t="str">
        <f t="shared" si="80"/>
        <v>Not Started</v>
      </c>
      <c r="BQ311" s="129">
        <f>VLOOKUP(A311,'PR Matrix'!A:B,2,FALSE)</f>
        <v>0</v>
      </c>
    </row>
    <row r="312" spans="1:75" s="130" customFormat="1" hidden="1" x14ac:dyDescent="0.2">
      <c r="A312" s="111" t="s">
        <v>1840</v>
      </c>
      <c r="B312" s="96" t="s">
        <v>1675</v>
      </c>
      <c r="C312" s="96" t="s">
        <v>1677</v>
      </c>
      <c r="D312" s="76"/>
      <c r="E312" s="301"/>
      <c r="F312" s="336"/>
      <c r="G312" s="113" t="s">
        <v>1986</v>
      </c>
      <c r="H312" s="114" t="str">
        <f>IF(AND(D312="",VLOOKUP(A312,'PR Matrix'!A:B,2,FALSE)=""),"N","Y")</f>
        <v>N</v>
      </c>
      <c r="I312" s="115"/>
      <c r="J312" s="115"/>
      <c r="K312" s="114"/>
      <c r="L312" s="115"/>
      <c r="M312" s="93"/>
      <c r="N312" s="93"/>
      <c r="O312" s="93"/>
      <c r="P312" s="93"/>
      <c r="Q312" s="93"/>
      <c r="R312" s="116"/>
      <c r="S312" s="115" t="b">
        <f t="shared" si="82"/>
        <v>1</v>
      </c>
      <c r="T312" s="115" t="b">
        <f t="shared" si="83"/>
        <v>1</v>
      </c>
      <c r="U312" s="115" t="b">
        <f t="shared" si="84"/>
        <v>1</v>
      </c>
      <c r="V312" s="133"/>
      <c r="W312" s="117"/>
      <c r="X312" s="118"/>
      <c r="Y312" s="119">
        <v>3038</v>
      </c>
      <c r="Z312" s="120"/>
      <c r="AA312" s="120"/>
      <c r="AB312" s="120"/>
      <c r="AC312" s="120"/>
      <c r="AD312" s="121"/>
      <c r="AE312" s="122"/>
      <c r="AF312" s="117"/>
      <c r="AG312" s="118"/>
      <c r="AH312" s="119">
        <v>1719</v>
      </c>
      <c r="AI312" s="120"/>
      <c r="AJ312" s="120"/>
      <c r="AK312" s="120"/>
      <c r="AL312" s="123"/>
      <c r="AM312" s="123"/>
      <c r="AN312" s="123"/>
      <c r="AO312" s="123"/>
      <c r="AP312" s="124"/>
      <c r="AQ312" s="120"/>
      <c r="AR312" s="124"/>
      <c r="AS312" s="123"/>
      <c r="AT312" s="121"/>
      <c r="AU312" s="126"/>
      <c r="AV312" s="117"/>
      <c r="AW312" s="349"/>
      <c r="AX312" s="118"/>
      <c r="AY312" s="120"/>
      <c r="AZ312" s="120"/>
      <c r="BA312" s="120"/>
      <c r="BB312" s="120"/>
      <c r="BC312" s="123"/>
      <c r="BD312" s="120"/>
      <c r="BE312" s="121"/>
      <c r="BF312" s="126"/>
      <c r="BG312" s="297" t="str">
        <f t="shared" si="75"/>
        <v/>
      </c>
      <c r="BH312" s="298" t="str">
        <f t="shared" si="76"/>
        <v/>
      </c>
      <c r="BI312" s="127"/>
      <c r="BJ312" s="127"/>
      <c r="BK312" s="128"/>
      <c r="BL312" s="120" t="str">
        <f t="shared" si="77"/>
        <v/>
      </c>
      <c r="BM312" s="120" t="str">
        <f t="shared" si="78"/>
        <v/>
      </c>
      <c r="BN312" s="120" t="str">
        <f t="shared" si="79"/>
        <v/>
      </c>
      <c r="BO312" s="129" t="str">
        <f t="shared" si="81"/>
        <v>||||</v>
      </c>
      <c r="BP312" s="120" t="str">
        <f t="shared" si="80"/>
        <v>Not Started</v>
      </c>
      <c r="BQ312" s="129">
        <f>VLOOKUP(A312,'PR Matrix'!A:B,2,FALSE)</f>
        <v>0</v>
      </c>
    </row>
    <row r="313" spans="1:75" s="130" customFormat="1" x14ac:dyDescent="0.2">
      <c r="A313" s="111" t="s">
        <v>1841</v>
      </c>
      <c r="B313" s="108" t="s">
        <v>1675</v>
      </c>
      <c r="C313" s="96" t="s">
        <v>1677</v>
      </c>
      <c r="D313" s="76"/>
      <c r="E313" s="463"/>
      <c r="F313" s="320" t="s">
        <v>2390</v>
      </c>
      <c r="G313" s="113" t="s">
        <v>1986</v>
      </c>
      <c r="H313" s="114" t="str">
        <f>IF(AND(D313="",VLOOKUP(A313,'PR Matrix'!A:B,2,FALSE)=""),"N","Y")</f>
        <v>Y</v>
      </c>
      <c r="I313" s="115"/>
      <c r="J313" s="115"/>
      <c r="K313" s="114"/>
      <c r="L313" s="115"/>
      <c r="M313" s="93"/>
      <c r="N313" s="93"/>
      <c r="O313" s="93" t="s">
        <v>1677</v>
      </c>
      <c r="P313" s="93"/>
      <c r="Q313" s="93"/>
      <c r="R313" s="116"/>
      <c r="S313" s="115" t="b">
        <f t="shared" si="82"/>
        <v>1</v>
      </c>
      <c r="T313" s="115" t="b">
        <f t="shared" si="83"/>
        <v>1</v>
      </c>
      <c r="U313" s="115" t="b">
        <f t="shared" si="84"/>
        <v>1</v>
      </c>
      <c r="V313" s="115"/>
      <c r="W313" s="117"/>
      <c r="X313" s="118"/>
      <c r="Y313" s="454">
        <v>2549</v>
      </c>
      <c r="Z313" s="120"/>
      <c r="AA313" s="120"/>
      <c r="AB313" s="120"/>
      <c r="AC313" s="120"/>
      <c r="AD313" s="121"/>
      <c r="AE313" s="122"/>
      <c r="AF313" s="117" t="s">
        <v>2174</v>
      </c>
      <c r="AG313" s="118" t="s">
        <v>202</v>
      </c>
      <c r="AH313" s="454">
        <v>1677</v>
      </c>
      <c r="AI313" s="120"/>
      <c r="AJ313" s="120"/>
      <c r="AK313" s="120"/>
      <c r="AL313" s="123"/>
      <c r="AM313" s="123"/>
      <c r="AN313" s="123"/>
      <c r="AO313" s="123"/>
      <c r="AP313" s="124"/>
      <c r="AQ313" s="455">
        <v>100</v>
      </c>
      <c r="AR313" s="459">
        <v>100</v>
      </c>
      <c r="AS313" s="123" t="s">
        <v>1677</v>
      </c>
      <c r="AT313" s="121" t="s">
        <v>1677</v>
      </c>
      <c r="AU313" s="126"/>
      <c r="AV313" s="117"/>
      <c r="AW313" s="349"/>
      <c r="AX313" s="118"/>
      <c r="AY313" s="120"/>
      <c r="AZ313" s="120"/>
      <c r="BA313" s="120"/>
      <c r="BB313" s="120"/>
      <c r="BC313" s="123"/>
      <c r="BD313" s="120"/>
      <c r="BE313" s="121"/>
      <c r="BF313" s="126"/>
      <c r="BG313" s="297" t="str">
        <f t="shared" si="75"/>
        <v>DHB</v>
      </c>
      <c r="BH313" s="298" t="str">
        <f t="shared" si="76"/>
        <v>PR</v>
      </c>
      <c r="BI313" s="127"/>
      <c r="BJ313" s="127"/>
      <c r="BK313" s="128"/>
      <c r="BL313" s="120" t="str">
        <f t="shared" si="77"/>
        <v/>
      </c>
      <c r="BM313" s="120" t="str">
        <f t="shared" si="78"/>
        <v>DHB</v>
      </c>
      <c r="BN313" s="120" t="str">
        <f t="shared" si="79"/>
        <v/>
      </c>
      <c r="BO313" s="129" t="str">
        <f t="shared" si="81"/>
        <v>||DHB||</v>
      </c>
      <c r="BP313" s="120" t="str">
        <f t="shared" si="80"/>
        <v>Not Started</v>
      </c>
      <c r="BQ313" s="129">
        <f>VLOOKUP(A313,'PR Matrix'!A:B,2,FALSE)</f>
        <v>6233</v>
      </c>
      <c r="BV313" s="130" t="s">
        <v>2122</v>
      </c>
      <c r="BW313" s="130" t="s">
        <v>2122</v>
      </c>
    </row>
    <row r="314" spans="1:75" s="130" customFormat="1" hidden="1" x14ac:dyDescent="0.2">
      <c r="A314" s="111" t="s">
        <v>1842</v>
      </c>
      <c r="B314" s="96" t="s">
        <v>1675</v>
      </c>
      <c r="C314" s="96" t="s">
        <v>1675</v>
      </c>
      <c r="D314" s="76"/>
      <c r="E314" s="301"/>
      <c r="F314" s="320"/>
      <c r="G314" s="113" t="s">
        <v>1986</v>
      </c>
      <c r="H314" s="114" t="str">
        <f>IF(AND(D314="",VLOOKUP(A314,'PR Matrix'!A:B,2,FALSE)=""),"N","Y")</f>
        <v>N</v>
      </c>
      <c r="I314" s="115"/>
      <c r="J314" s="115"/>
      <c r="K314" s="114"/>
      <c r="L314" s="115"/>
      <c r="M314" s="93"/>
      <c r="N314" s="93"/>
      <c r="O314" s="93"/>
      <c r="P314" s="93"/>
      <c r="Q314" s="93"/>
      <c r="R314" s="116"/>
      <c r="S314" s="115" t="b">
        <f t="shared" si="82"/>
        <v>1</v>
      </c>
      <c r="T314" s="115" t="b">
        <f t="shared" si="83"/>
        <v>1</v>
      </c>
      <c r="U314" s="115" t="b">
        <f t="shared" si="84"/>
        <v>1</v>
      </c>
      <c r="V314" s="115"/>
      <c r="W314" s="117"/>
      <c r="X314" s="118"/>
      <c r="Y314" s="119"/>
      <c r="Z314" s="120"/>
      <c r="AA314" s="120"/>
      <c r="AB314" s="120"/>
      <c r="AC314" s="120"/>
      <c r="AD314" s="121"/>
      <c r="AE314" s="122"/>
      <c r="AF314" s="117"/>
      <c r="AG314" s="118"/>
      <c r="AH314" s="119">
        <v>1694</v>
      </c>
      <c r="AI314" s="120"/>
      <c r="AJ314" s="120"/>
      <c r="AK314" s="120"/>
      <c r="AL314" s="123"/>
      <c r="AM314" s="123"/>
      <c r="AN314" s="123"/>
      <c r="AO314" s="123"/>
      <c r="AP314" s="124"/>
      <c r="AQ314" s="120"/>
      <c r="AR314" s="124"/>
      <c r="AS314" s="123"/>
      <c r="AT314" s="121"/>
      <c r="AU314" s="126"/>
      <c r="AV314" s="117"/>
      <c r="AW314" s="349"/>
      <c r="AX314" s="118"/>
      <c r="AY314" s="120"/>
      <c r="AZ314" s="120"/>
      <c r="BA314" s="120"/>
      <c r="BB314" s="120"/>
      <c r="BC314" s="123"/>
      <c r="BD314" s="120"/>
      <c r="BE314" s="121"/>
      <c r="BF314" s="126"/>
      <c r="BG314" s="297" t="str">
        <f t="shared" si="75"/>
        <v/>
      </c>
      <c r="BH314" s="298" t="str">
        <f t="shared" si="76"/>
        <v/>
      </c>
      <c r="BI314" s="127"/>
      <c r="BJ314" s="127"/>
      <c r="BK314" s="128"/>
      <c r="BL314" s="120" t="str">
        <f t="shared" si="77"/>
        <v/>
      </c>
      <c r="BM314" s="120" t="str">
        <f t="shared" si="78"/>
        <v/>
      </c>
      <c r="BN314" s="120" t="str">
        <f t="shared" si="79"/>
        <v/>
      </c>
      <c r="BO314" s="129" t="str">
        <f t="shared" si="81"/>
        <v>||||</v>
      </c>
      <c r="BP314" s="120" t="str">
        <f t="shared" si="80"/>
        <v>Not Started</v>
      </c>
      <c r="BQ314" s="129">
        <f>VLOOKUP(A314,'PR Matrix'!A:B,2,FALSE)</f>
        <v>0</v>
      </c>
    </row>
    <row r="315" spans="1:75" s="130" customFormat="1" ht="10.5" hidden="1" customHeight="1" x14ac:dyDescent="0.2">
      <c r="A315" s="111" t="s">
        <v>1843</v>
      </c>
      <c r="B315" s="108" t="s">
        <v>1675</v>
      </c>
      <c r="C315" s="96" t="s">
        <v>1677</v>
      </c>
      <c r="D315" s="76"/>
      <c r="E315" s="309"/>
      <c r="F315" s="302"/>
      <c r="G315" s="113" t="s">
        <v>1986</v>
      </c>
      <c r="H315" s="114" t="str">
        <f>IF(AND(D315="",VLOOKUP(A315,'PR Matrix'!A:B,2,FALSE)=""),"N","Y")</f>
        <v>N</v>
      </c>
      <c r="I315" s="115"/>
      <c r="J315" s="115"/>
      <c r="K315" s="114"/>
      <c r="L315" s="115"/>
      <c r="M315" s="93"/>
      <c r="N315" s="93"/>
      <c r="O315" s="93"/>
      <c r="P315" s="93"/>
      <c r="Q315" s="93"/>
      <c r="R315" s="116"/>
      <c r="S315" s="115" t="b">
        <f t="shared" si="82"/>
        <v>1</v>
      </c>
      <c r="T315" s="115" t="b">
        <f t="shared" si="83"/>
        <v>1</v>
      </c>
      <c r="U315" s="115" t="b">
        <f t="shared" si="84"/>
        <v>1</v>
      </c>
      <c r="V315" s="133"/>
      <c r="W315" s="117"/>
      <c r="X315" s="118"/>
      <c r="Y315" s="119"/>
      <c r="Z315" s="120"/>
      <c r="AA315" s="120"/>
      <c r="AB315" s="120"/>
      <c r="AC315" s="120"/>
      <c r="AD315" s="121"/>
      <c r="AE315" s="122"/>
      <c r="AF315" s="117"/>
      <c r="AG315" s="118"/>
      <c r="AH315" s="119">
        <v>1694</v>
      </c>
      <c r="AI315" s="120"/>
      <c r="AJ315" s="120"/>
      <c r="AK315" s="120"/>
      <c r="AL315" s="123"/>
      <c r="AM315" s="123"/>
      <c r="AN315" s="123"/>
      <c r="AO315" s="123"/>
      <c r="AP315" s="124"/>
      <c r="AQ315" s="120"/>
      <c r="AR315" s="124"/>
      <c r="AS315" s="123"/>
      <c r="AT315" s="121"/>
      <c r="AU315" s="126"/>
      <c r="AV315" s="117"/>
      <c r="AW315" s="349"/>
      <c r="AX315" s="118"/>
      <c r="AY315" s="120"/>
      <c r="AZ315" s="120"/>
      <c r="BA315" s="120"/>
      <c r="BB315" s="120"/>
      <c r="BC315" s="123"/>
      <c r="BD315" s="120"/>
      <c r="BE315" s="121"/>
      <c r="BF315" s="126"/>
      <c r="BG315" s="297" t="str">
        <f t="shared" si="75"/>
        <v/>
      </c>
      <c r="BH315" s="298" t="str">
        <f t="shared" si="76"/>
        <v/>
      </c>
      <c r="BI315" s="127"/>
      <c r="BJ315" s="127"/>
      <c r="BK315" s="128" t="s">
        <v>2316</v>
      </c>
      <c r="BL315" s="120" t="str">
        <f t="shared" si="77"/>
        <v/>
      </c>
      <c r="BM315" s="120" t="str">
        <f t="shared" si="78"/>
        <v/>
      </c>
      <c r="BN315" s="120" t="str">
        <f t="shared" si="79"/>
        <v/>
      </c>
      <c r="BO315" s="129" t="str">
        <f t="shared" si="81"/>
        <v>||||</v>
      </c>
      <c r="BP315" s="120" t="str">
        <f t="shared" si="80"/>
        <v>Not Started</v>
      </c>
      <c r="BQ315" s="129">
        <f>VLOOKUP(A315,'PR Matrix'!A:B,2,FALSE)</f>
        <v>0</v>
      </c>
    </row>
    <row r="316" spans="1:75" s="130" customFormat="1" x14ac:dyDescent="0.2">
      <c r="A316" s="111" t="s">
        <v>323</v>
      </c>
      <c r="B316" s="108" t="s">
        <v>1675</v>
      </c>
      <c r="C316" s="96" t="s">
        <v>1677</v>
      </c>
      <c r="D316" s="76"/>
      <c r="E316" s="320"/>
      <c r="F316" s="463" t="s">
        <v>2326</v>
      </c>
      <c r="G316" s="447" t="s">
        <v>1986</v>
      </c>
      <c r="H316" s="448" t="str">
        <f>IF(AND(D316="",VLOOKUP(A316,'PR Matrix'!A:B,2,FALSE)=""),"N","Y")</f>
        <v>Y</v>
      </c>
      <c r="I316" s="394"/>
      <c r="J316" s="394"/>
      <c r="K316" s="393"/>
      <c r="L316" s="394"/>
      <c r="M316" s="395"/>
      <c r="N316" s="395" t="s">
        <v>1677</v>
      </c>
      <c r="O316" s="395" t="s">
        <v>1677</v>
      </c>
      <c r="P316" s="395" t="s">
        <v>1677</v>
      </c>
      <c r="Q316" s="449"/>
      <c r="R316" s="450"/>
      <c r="S316" s="115" t="b">
        <f t="shared" si="82"/>
        <v>1</v>
      </c>
      <c r="T316" s="115" t="b">
        <f t="shared" si="83"/>
        <v>1</v>
      </c>
      <c r="U316" s="115" t="b">
        <f t="shared" si="84"/>
        <v>1</v>
      </c>
      <c r="V316" s="469">
        <v>1</v>
      </c>
      <c r="W316" s="470"/>
      <c r="X316" s="453"/>
      <c r="Y316" s="454">
        <v>2362</v>
      </c>
      <c r="Z316" s="455"/>
      <c r="AA316" s="455"/>
      <c r="AB316" s="455"/>
      <c r="AC316" s="455"/>
      <c r="AD316" s="456"/>
      <c r="AE316" s="457"/>
      <c r="AF316" s="452" t="s">
        <v>2338</v>
      </c>
      <c r="AG316" s="453" t="s">
        <v>2190</v>
      </c>
      <c r="AH316" s="454">
        <v>1181</v>
      </c>
      <c r="AI316" s="455">
        <v>100</v>
      </c>
      <c r="AJ316" s="455">
        <v>100</v>
      </c>
      <c r="AK316" s="455">
        <v>100</v>
      </c>
      <c r="AL316" s="458"/>
      <c r="AM316" s="458" t="s">
        <v>1677</v>
      </c>
      <c r="AN316" s="458"/>
      <c r="AO316" s="458" t="s">
        <v>1677</v>
      </c>
      <c r="AP316" s="459">
        <v>100</v>
      </c>
      <c r="AQ316" s="455">
        <v>100</v>
      </c>
      <c r="AR316" s="459">
        <v>100</v>
      </c>
      <c r="AS316" s="458" t="s">
        <v>1677</v>
      </c>
      <c r="AT316" s="456" t="s">
        <v>1677</v>
      </c>
      <c r="AU316" s="461"/>
      <c r="AV316" s="452" t="s">
        <v>2338</v>
      </c>
      <c r="AW316" s="462"/>
      <c r="AX316" s="398" t="s">
        <v>2190</v>
      </c>
      <c r="AY316" s="455">
        <v>100</v>
      </c>
      <c r="AZ316" s="455"/>
      <c r="BA316" s="455">
        <v>100</v>
      </c>
      <c r="BB316" s="455">
        <v>100</v>
      </c>
      <c r="BC316" s="458" t="s">
        <v>1677</v>
      </c>
      <c r="BD316" s="455">
        <v>100</v>
      </c>
      <c r="BE316" s="456" t="s">
        <v>1677</v>
      </c>
      <c r="BF316" s="461"/>
      <c r="BG316" s="496" t="str">
        <f t="shared" si="75"/>
        <v>ND</v>
      </c>
      <c r="BH316" s="497" t="str">
        <f t="shared" si="76"/>
        <v>SP</v>
      </c>
      <c r="BI316" s="428"/>
      <c r="BJ316" s="428"/>
      <c r="BK316" s="500" t="s">
        <v>2380</v>
      </c>
      <c r="BL316" s="455" t="str">
        <f t="shared" si="77"/>
        <v/>
      </c>
      <c r="BM316" s="455" t="str">
        <f t="shared" si="78"/>
        <v>Team Lead</v>
      </c>
      <c r="BN316" s="455" t="str">
        <f t="shared" si="79"/>
        <v>Team Lead</v>
      </c>
      <c r="BO316" s="499" t="str">
        <f t="shared" si="81"/>
        <v>||Team Lead|Team Lead|</v>
      </c>
      <c r="BP316" s="120" t="str">
        <f t="shared" si="80"/>
        <v>Dev</v>
      </c>
      <c r="BQ316" s="129">
        <f>VLOOKUP(A316,'PR Matrix'!A:B,2,FALSE)</f>
        <v>6230</v>
      </c>
      <c r="BV316" s="130" t="s">
        <v>2228</v>
      </c>
      <c r="BW316" s="130" t="s">
        <v>2395</v>
      </c>
    </row>
    <row r="317" spans="1:75" s="130" customFormat="1" hidden="1" x14ac:dyDescent="0.2">
      <c r="A317" s="111" t="s">
        <v>1844</v>
      </c>
      <c r="B317" s="96" t="s">
        <v>1675</v>
      </c>
      <c r="C317" s="96" t="s">
        <v>1677</v>
      </c>
      <c r="D317" s="76"/>
      <c r="E317" s="301"/>
      <c r="F317" s="320"/>
      <c r="G317" s="113" t="s">
        <v>1986</v>
      </c>
      <c r="H317" s="114" t="str">
        <f>IF(AND(D317="",VLOOKUP(A317,'PR Matrix'!A:B,2,FALSE)=""),"N","Y")</f>
        <v>N</v>
      </c>
      <c r="I317" s="115"/>
      <c r="J317" s="115"/>
      <c r="K317" s="114"/>
      <c r="L317" s="115"/>
      <c r="M317" s="93"/>
      <c r="N317" s="93"/>
      <c r="O317" s="93"/>
      <c r="P317" s="93"/>
      <c r="Q317" s="93"/>
      <c r="R317" s="116"/>
      <c r="S317" s="115" t="b">
        <f t="shared" si="82"/>
        <v>1</v>
      </c>
      <c r="T317" s="115" t="b">
        <f t="shared" si="83"/>
        <v>1</v>
      </c>
      <c r="U317" s="115" t="b">
        <f t="shared" si="84"/>
        <v>1</v>
      </c>
      <c r="V317" s="133"/>
      <c r="W317" s="117"/>
      <c r="X317" s="118"/>
      <c r="Y317" s="119"/>
      <c r="Z317" s="120"/>
      <c r="AA317" s="120"/>
      <c r="AB317" s="120"/>
      <c r="AC317" s="120"/>
      <c r="AD317" s="121"/>
      <c r="AE317" s="122"/>
      <c r="AF317" s="117"/>
      <c r="AG317" s="118"/>
      <c r="AH317" s="119">
        <v>1564</v>
      </c>
      <c r="AI317" s="120"/>
      <c r="AJ317" s="120"/>
      <c r="AK317" s="120"/>
      <c r="AL317" s="123"/>
      <c r="AM317" s="123"/>
      <c r="AN317" s="123"/>
      <c r="AO317" s="123"/>
      <c r="AP317" s="124"/>
      <c r="AQ317" s="120"/>
      <c r="AR317" s="124"/>
      <c r="AS317" s="123"/>
      <c r="AT317" s="121"/>
      <c r="AU317" s="126"/>
      <c r="AV317" s="117"/>
      <c r="AW317" s="349"/>
      <c r="AX317" s="118"/>
      <c r="AY317" s="120"/>
      <c r="AZ317" s="120"/>
      <c r="BA317" s="120"/>
      <c r="BB317" s="120"/>
      <c r="BC317" s="123"/>
      <c r="BD317" s="120"/>
      <c r="BE317" s="121"/>
      <c r="BF317" s="126"/>
      <c r="BG317" s="297" t="str">
        <f t="shared" si="75"/>
        <v/>
      </c>
      <c r="BH317" s="298" t="str">
        <f t="shared" si="76"/>
        <v/>
      </c>
      <c r="BI317" s="127"/>
      <c r="BJ317" s="127"/>
      <c r="BK317" s="128"/>
      <c r="BL317" s="120" t="str">
        <f t="shared" si="77"/>
        <v/>
      </c>
      <c r="BM317" s="120" t="str">
        <f t="shared" si="78"/>
        <v/>
      </c>
      <c r="BN317" s="120" t="str">
        <f t="shared" si="79"/>
        <v/>
      </c>
      <c r="BO317" s="129" t="str">
        <f t="shared" si="81"/>
        <v>||||</v>
      </c>
      <c r="BP317" s="120" t="str">
        <f t="shared" si="80"/>
        <v>Not Started</v>
      </c>
      <c r="BQ317" s="129">
        <f>VLOOKUP(A317,'PR Matrix'!A:B,2,FALSE)</f>
        <v>0</v>
      </c>
    </row>
    <row r="318" spans="1:75" s="130" customFormat="1" hidden="1" x14ac:dyDescent="0.2">
      <c r="A318" s="111" t="s">
        <v>1845</v>
      </c>
      <c r="B318" s="96" t="s">
        <v>1675</v>
      </c>
      <c r="C318" s="96" t="s">
        <v>1677</v>
      </c>
      <c r="D318" s="76"/>
      <c r="E318" s="301"/>
      <c r="F318" s="320"/>
      <c r="G318" s="113" t="s">
        <v>1986</v>
      </c>
      <c r="H318" s="114" t="str">
        <f>IF(AND(D318="",VLOOKUP(A318,'PR Matrix'!A:B,2,FALSE)=""),"N","Y")</f>
        <v>N</v>
      </c>
      <c r="I318" s="115"/>
      <c r="J318" s="115"/>
      <c r="K318" s="114"/>
      <c r="L318" s="115"/>
      <c r="M318" s="93"/>
      <c r="N318" s="93"/>
      <c r="O318" s="93"/>
      <c r="P318" s="93"/>
      <c r="Q318" s="93"/>
      <c r="R318" s="116"/>
      <c r="S318" s="115" t="b">
        <f t="shared" si="82"/>
        <v>1</v>
      </c>
      <c r="T318" s="115" t="b">
        <f t="shared" si="83"/>
        <v>1</v>
      </c>
      <c r="U318" s="115" t="b">
        <f t="shared" si="84"/>
        <v>1</v>
      </c>
      <c r="V318" s="133"/>
      <c r="W318" s="117"/>
      <c r="X318" s="118"/>
      <c r="Y318" s="119"/>
      <c r="Z318" s="120"/>
      <c r="AA318" s="120"/>
      <c r="AB318" s="120"/>
      <c r="AC318" s="120"/>
      <c r="AD318" s="121"/>
      <c r="AE318" s="122"/>
      <c r="AF318" s="117"/>
      <c r="AG318" s="118"/>
      <c r="AH318" s="119">
        <v>1564</v>
      </c>
      <c r="AI318" s="120"/>
      <c r="AJ318" s="120"/>
      <c r="AK318" s="120"/>
      <c r="AL318" s="123"/>
      <c r="AM318" s="123"/>
      <c r="AN318" s="123"/>
      <c r="AO318" s="123"/>
      <c r="AP318" s="124"/>
      <c r="AQ318" s="120"/>
      <c r="AR318" s="124"/>
      <c r="AS318" s="123"/>
      <c r="AT318" s="121"/>
      <c r="AU318" s="126"/>
      <c r="AV318" s="117"/>
      <c r="AW318" s="349"/>
      <c r="AX318" s="118"/>
      <c r="AY318" s="120"/>
      <c r="AZ318" s="120"/>
      <c r="BA318" s="120"/>
      <c r="BB318" s="120"/>
      <c r="BC318" s="123"/>
      <c r="BD318" s="120"/>
      <c r="BE318" s="121"/>
      <c r="BF318" s="126"/>
      <c r="BG318" s="297" t="str">
        <f t="shared" si="75"/>
        <v/>
      </c>
      <c r="BH318" s="298" t="str">
        <f t="shared" si="76"/>
        <v/>
      </c>
      <c r="BI318" s="127"/>
      <c r="BJ318" s="127"/>
      <c r="BK318" s="128"/>
      <c r="BL318" s="120" t="str">
        <f t="shared" si="77"/>
        <v/>
      </c>
      <c r="BM318" s="120" t="str">
        <f t="shared" si="78"/>
        <v/>
      </c>
      <c r="BN318" s="120" t="str">
        <f t="shared" si="79"/>
        <v/>
      </c>
      <c r="BO318" s="129" t="str">
        <f t="shared" si="81"/>
        <v>||||</v>
      </c>
      <c r="BP318" s="120" t="str">
        <f t="shared" si="80"/>
        <v>Not Started</v>
      </c>
      <c r="BQ318" s="129">
        <f>VLOOKUP(A318,'PR Matrix'!A:B,2,FALSE)</f>
        <v>0</v>
      </c>
    </row>
    <row r="319" spans="1:75" s="130" customFormat="1" hidden="1" x14ac:dyDescent="0.2">
      <c r="A319" s="111" t="s">
        <v>1846</v>
      </c>
      <c r="B319" s="96" t="s">
        <v>1675</v>
      </c>
      <c r="C319" s="96"/>
      <c r="D319" s="76"/>
      <c r="E319" s="306"/>
      <c r="F319" s="320"/>
      <c r="G319" s="113" t="s">
        <v>1986</v>
      </c>
      <c r="H319" s="114" t="str">
        <f>IF(AND(D319="",VLOOKUP(A319,'PR Matrix'!A:B,2,FALSE)=""),"N","Y")</f>
        <v>N</v>
      </c>
      <c r="I319" s="115"/>
      <c r="J319" s="115"/>
      <c r="K319" s="114"/>
      <c r="L319" s="115"/>
      <c r="M319" s="93"/>
      <c r="N319" s="93"/>
      <c r="O319" s="93"/>
      <c r="P319" s="93"/>
      <c r="Q319" s="93"/>
      <c r="R319" s="116"/>
      <c r="S319" s="115" t="b">
        <f t="shared" si="82"/>
        <v>1</v>
      </c>
      <c r="T319" s="115" t="b">
        <f t="shared" si="83"/>
        <v>1</v>
      </c>
      <c r="U319" s="115" t="b">
        <f t="shared" si="84"/>
        <v>1</v>
      </c>
      <c r="V319" s="133"/>
      <c r="W319" s="117"/>
      <c r="X319" s="118"/>
      <c r="Y319" s="119"/>
      <c r="Z319" s="120"/>
      <c r="AA319" s="120"/>
      <c r="AB319" s="120"/>
      <c r="AC319" s="120"/>
      <c r="AD319" s="121"/>
      <c r="AE319" s="122"/>
      <c r="AF319" s="117"/>
      <c r="AG319" s="118"/>
      <c r="AH319" s="119">
        <v>701</v>
      </c>
      <c r="AI319" s="120"/>
      <c r="AJ319" s="120"/>
      <c r="AK319" s="120"/>
      <c r="AL319" s="123"/>
      <c r="AM319" s="123"/>
      <c r="AN319" s="123"/>
      <c r="AO319" s="123"/>
      <c r="AP319" s="124"/>
      <c r="AQ319" s="120"/>
      <c r="AR319" s="124"/>
      <c r="AS319" s="123"/>
      <c r="AT319" s="121"/>
      <c r="AU319" s="126"/>
      <c r="AV319" s="117"/>
      <c r="AW319" s="349"/>
      <c r="AX319" s="118"/>
      <c r="AY319" s="120"/>
      <c r="AZ319" s="120"/>
      <c r="BA319" s="120"/>
      <c r="BB319" s="120"/>
      <c r="BC319" s="123"/>
      <c r="BD319" s="120"/>
      <c r="BE319" s="121"/>
      <c r="BF319" s="126"/>
      <c r="BG319" s="297" t="str">
        <f t="shared" si="75"/>
        <v/>
      </c>
      <c r="BH319" s="298" t="str">
        <f t="shared" si="76"/>
        <v/>
      </c>
      <c r="BI319" s="127"/>
      <c r="BJ319" s="127"/>
      <c r="BK319" s="128"/>
      <c r="BL319" s="120" t="str">
        <f t="shared" si="77"/>
        <v/>
      </c>
      <c r="BM319" s="120" t="str">
        <f t="shared" si="78"/>
        <v/>
      </c>
      <c r="BN319" s="120" t="str">
        <f t="shared" si="79"/>
        <v/>
      </c>
      <c r="BO319" s="129" t="str">
        <f t="shared" si="81"/>
        <v>||||</v>
      </c>
      <c r="BP319" s="120" t="str">
        <f t="shared" si="80"/>
        <v>Not Started</v>
      </c>
      <c r="BQ319" s="129">
        <f>VLOOKUP(A319,'PR Matrix'!A:B,2,FALSE)</f>
        <v>0</v>
      </c>
    </row>
    <row r="320" spans="1:75" s="130" customFormat="1" hidden="1" x14ac:dyDescent="0.2">
      <c r="A320" s="111" t="s">
        <v>1847</v>
      </c>
      <c r="B320" s="96" t="s">
        <v>1675</v>
      </c>
      <c r="C320" s="96" t="s">
        <v>1675</v>
      </c>
      <c r="D320" s="76"/>
      <c r="E320" s="301"/>
      <c r="F320" s="320"/>
      <c r="G320" s="113" t="s">
        <v>1986</v>
      </c>
      <c r="H320" s="114" t="str">
        <f>IF(AND(D320="",VLOOKUP(A320,'PR Matrix'!A:B,2,FALSE)=""),"N","Y")</f>
        <v>N</v>
      </c>
      <c r="I320" s="115"/>
      <c r="J320" s="115"/>
      <c r="K320" s="114"/>
      <c r="L320" s="115"/>
      <c r="M320" s="93"/>
      <c r="N320" s="93"/>
      <c r="O320" s="93"/>
      <c r="P320" s="93"/>
      <c r="Q320" s="93"/>
      <c r="R320" s="116"/>
      <c r="S320" s="115" t="b">
        <f t="shared" si="82"/>
        <v>1</v>
      </c>
      <c r="T320" s="115" t="b">
        <f t="shared" si="83"/>
        <v>1</v>
      </c>
      <c r="U320" s="115" t="b">
        <f t="shared" si="84"/>
        <v>1</v>
      </c>
      <c r="V320" s="115"/>
      <c r="W320" s="117"/>
      <c r="X320" s="118"/>
      <c r="Y320" s="119" t="s">
        <v>1678</v>
      </c>
      <c r="Z320" s="120"/>
      <c r="AA320" s="120"/>
      <c r="AB320" s="120"/>
      <c r="AC320" s="120"/>
      <c r="AD320" s="121"/>
      <c r="AE320" s="122"/>
      <c r="AF320" s="117"/>
      <c r="AG320" s="118"/>
      <c r="AH320" s="119" t="s">
        <v>1678</v>
      </c>
      <c r="AI320" s="120"/>
      <c r="AJ320" s="120"/>
      <c r="AK320" s="120"/>
      <c r="AL320" s="123"/>
      <c r="AM320" s="123"/>
      <c r="AN320" s="123"/>
      <c r="AO320" s="123"/>
      <c r="AP320" s="124"/>
      <c r="AQ320" s="120"/>
      <c r="AR320" s="124"/>
      <c r="AS320" s="123"/>
      <c r="AT320" s="121"/>
      <c r="AU320" s="126"/>
      <c r="AV320" s="117"/>
      <c r="AW320" s="349"/>
      <c r="AX320" s="118"/>
      <c r="AY320" s="120"/>
      <c r="AZ320" s="120"/>
      <c r="BA320" s="120"/>
      <c r="BB320" s="120"/>
      <c r="BC320" s="123"/>
      <c r="BD320" s="120"/>
      <c r="BE320" s="121"/>
      <c r="BF320" s="126"/>
      <c r="BG320" s="297" t="str">
        <f t="shared" si="75"/>
        <v/>
      </c>
      <c r="BH320" s="298" t="str">
        <f t="shared" si="76"/>
        <v/>
      </c>
      <c r="BI320" s="127"/>
      <c r="BJ320" s="127"/>
      <c r="BK320" s="128"/>
      <c r="BL320" s="120" t="str">
        <f t="shared" si="77"/>
        <v/>
      </c>
      <c r="BM320" s="120" t="str">
        <f t="shared" si="78"/>
        <v/>
      </c>
      <c r="BN320" s="120" t="str">
        <f t="shared" si="79"/>
        <v/>
      </c>
      <c r="BO320" s="129" t="str">
        <f t="shared" si="81"/>
        <v>||||</v>
      </c>
      <c r="BP320" s="120" t="str">
        <f t="shared" si="80"/>
        <v>Not Started</v>
      </c>
      <c r="BQ320" s="129">
        <f>VLOOKUP(A320,'PR Matrix'!A:B,2,FALSE)</f>
        <v>0</v>
      </c>
    </row>
    <row r="321" spans="1:69" s="130" customFormat="1" hidden="1" x14ac:dyDescent="0.2">
      <c r="A321" s="111" t="s">
        <v>1848</v>
      </c>
      <c r="B321" s="96" t="s">
        <v>1675</v>
      </c>
      <c r="C321" s="96" t="s">
        <v>1677</v>
      </c>
      <c r="D321" s="76"/>
      <c r="E321" s="301"/>
      <c r="F321" s="320"/>
      <c r="G321" s="113" t="s">
        <v>1986</v>
      </c>
      <c r="H321" s="114" t="str">
        <f>IF(AND(D321="",VLOOKUP(A321,'PR Matrix'!A:B,2,FALSE)=""),"N","Y")</f>
        <v>N</v>
      </c>
      <c r="I321" s="115"/>
      <c r="J321" s="115"/>
      <c r="K321" s="114"/>
      <c r="L321" s="115"/>
      <c r="M321" s="93"/>
      <c r="N321" s="93"/>
      <c r="O321" s="93"/>
      <c r="P321" s="93"/>
      <c r="Q321" s="93"/>
      <c r="R321" s="116"/>
      <c r="S321" s="115" t="b">
        <f t="shared" si="82"/>
        <v>1</v>
      </c>
      <c r="T321" s="115" t="b">
        <f t="shared" si="83"/>
        <v>1</v>
      </c>
      <c r="U321" s="115" t="b">
        <f t="shared" si="84"/>
        <v>1</v>
      </c>
      <c r="V321" s="115"/>
      <c r="W321" s="117"/>
      <c r="X321" s="118"/>
      <c r="Y321" s="119"/>
      <c r="Z321" s="120"/>
      <c r="AA321" s="120"/>
      <c r="AB321" s="120"/>
      <c r="AC321" s="120"/>
      <c r="AD321" s="121"/>
      <c r="AE321" s="122"/>
      <c r="AF321" s="117"/>
      <c r="AG321" s="118"/>
      <c r="AH321" s="119">
        <v>646</v>
      </c>
      <c r="AI321" s="120"/>
      <c r="AJ321" s="120"/>
      <c r="AK321" s="120"/>
      <c r="AL321" s="123"/>
      <c r="AM321" s="123"/>
      <c r="AN321" s="123"/>
      <c r="AO321" s="123"/>
      <c r="AP321" s="124"/>
      <c r="AQ321" s="120"/>
      <c r="AR321" s="124"/>
      <c r="AS321" s="123"/>
      <c r="AT321" s="121"/>
      <c r="AU321" s="126"/>
      <c r="AV321" s="117"/>
      <c r="AW321" s="349"/>
      <c r="AX321" s="118"/>
      <c r="AY321" s="120"/>
      <c r="AZ321" s="120"/>
      <c r="BA321" s="120"/>
      <c r="BB321" s="120"/>
      <c r="BC321" s="123"/>
      <c r="BD321" s="120"/>
      <c r="BE321" s="121"/>
      <c r="BF321" s="126"/>
      <c r="BG321" s="297" t="str">
        <f t="shared" si="75"/>
        <v/>
      </c>
      <c r="BH321" s="298" t="str">
        <f t="shared" si="76"/>
        <v/>
      </c>
      <c r="BI321" s="127"/>
      <c r="BJ321" s="127"/>
      <c r="BK321" s="128"/>
      <c r="BL321" s="120" t="str">
        <f t="shared" si="77"/>
        <v/>
      </c>
      <c r="BM321" s="120" t="str">
        <f t="shared" si="78"/>
        <v/>
      </c>
      <c r="BN321" s="120" t="str">
        <f t="shared" si="79"/>
        <v/>
      </c>
      <c r="BO321" s="129" t="str">
        <f t="shared" si="81"/>
        <v>||||</v>
      </c>
      <c r="BP321" s="120" t="str">
        <f t="shared" si="80"/>
        <v>Not Started</v>
      </c>
      <c r="BQ321" s="129">
        <f>VLOOKUP(A321,'PR Matrix'!A:B,2,FALSE)</f>
        <v>0</v>
      </c>
    </row>
    <row r="322" spans="1:69" s="130" customFormat="1" hidden="1" x14ac:dyDescent="0.2">
      <c r="A322" s="111" t="s">
        <v>1849</v>
      </c>
      <c r="B322" s="96" t="s">
        <v>1675</v>
      </c>
      <c r="C322" s="96" t="s">
        <v>1677</v>
      </c>
      <c r="D322" s="76"/>
      <c r="E322" s="301"/>
      <c r="F322" s="320"/>
      <c r="G322" s="113" t="s">
        <v>1986</v>
      </c>
      <c r="H322" s="114" t="str">
        <f>IF(AND(D322="",VLOOKUP(A322,'PR Matrix'!A:B,2,FALSE)=""),"N","Y")</f>
        <v>N</v>
      </c>
      <c r="I322" s="115"/>
      <c r="J322" s="115"/>
      <c r="K322" s="114"/>
      <c r="L322" s="115"/>
      <c r="M322" s="93"/>
      <c r="N322" s="93"/>
      <c r="O322" s="93"/>
      <c r="P322" s="93"/>
      <c r="Q322" s="93"/>
      <c r="R322" s="116"/>
      <c r="S322" s="115" t="b">
        <f t="shared" si="82"/>
        <v>1</v>
      </c>
      <c r="T322" s="115" t="b">
        <f t="shared" si="83"/>
        <v>1</v>
      </c>
      <c r="U322" s="115" t="b">
        <f t="shared" si="84"/>
        <v>1</v>
      </c>
      <c r="V322" s="115"/>
      <c r="W322" s="117"/>
      <c r="X322" s="118"/>
      <c r="Y322" s="119"/>
      <c r="Z322" s="120"/>
      <c r="AA322" s="120"/>
      <c r="AB322" s="120"/>
      <c r="AC322" s="120"/>
      <c r="AD322" s="121"/>
      <c r="AE322" s="122"/>
      <c r="AF322" s="117"/>
      <c r="AG322" s="118"/>
      <c r="AH322" s="119">
        <v>647</v>
      </c>
      <c r="AI322" s="120"/>
      <c r="AJ322" s="120"/>
      <c r="AK322" s="120"/>
      <c r="AL322" s="123"/>
      <c r="AM322" s="123"/>
      <c r="AN322" s="123"/>
      <c r="AO322" s="123"/>
      <c r="AP322" s="124"/>
      <c r="AQ322" s="120"/>
      <c r="AR322" s="124"/>
      <c r="AS322" s="123"/>
      <c r="AT322" s="121"/>
      <c r="AU322" s="126"/>
      <c r="AV322" s="117"/>
      <c r="AW322" s="349"/>
      <c r="AX322" s="118"/>
      <c r="AY322" s="120"/>
      <c r="AZ322" s="120"/>
      <c r="BA322" s="120"/>
      <c r="BB322" s="120"/>
      <c r="BC322" s="123"/>
      <c r="BD322" s="120"/>
      <c r="BE322" s="121"/>
      <c r="BF322" s="126"/>
      <c r="BG322" s="297" t="str">
        <f t="shared" si="75"/>
        <v/>
      </c>
      <c r="BH322" s="298" t="str">
        <f t="shared" si="76"/>
        <v/>
      </c>
      <c r="BI322" s="127"/>
      <c r="BJ322" s="127"/>
      <c r="BK322" s="128"/>
      <c r="BL322" s="120" t="str">
        <f t="shared" si="77"/>
        <v/>
      </c>
      <c r="BM322" s="120" t="str">
        <f t="shared" si="78"/>
        <v/>
      </c>
      <c r="BN322" s="120" t="str">
        <f t="shared" si="79"/>
        <v/>
      </c>
      <c r="BO322" s="129" t="str">
        <f t="shared" si="81"/>
        <v>||||</v>
      </c>
      <c r="BP322" s="120" t="str">
        <f t="shared" si="80"/>
        <v>Not Started</v>
      </c>
      <c r="BQ322" s="129">
        <f>VLOOKUP(A322,'PR Matrix'!A:B,2,FALSE)</f>
        <v>0</v>
      </c>
    </row>
    <row r="323" spans="1:69" s="130" customFormat="1" hidden="1" x14ac:dyDescent="0.2">
      <c r="A323" s="111" t="s">
        <v>806</v>
      </c>
      <c r="B323" s="96" t="s">
        <v>1675</v>
      </c>
      <c r="C323" s="96" t="s">
        <v>1677</v>
      </c>
      <c r="D323" s="76"/>
      <c r="E323" s="317"/>
      <c r="F323" s="320"/>
      <c r="G323" s="113" t="s">
        <v>1986</v>
      </c>
      <c r="H323" s="114" t="str">
        <f>IF(AND(D323="",VLOOKUP(A323,'PR Matrix'!A:B,2,FALSE)=""),"N","Y")</f>
        <v>N</v>
      </c>
      <c r="I323" s="115"/>
      <c r="J323" s="115"/>
      <c r="K323" s="114"/>
      <c r="L323" s="115"/>
      <c r="M323" s="93"/>
      <c r="N323" s="93"/>
      <c r="O323" s="93"/>
      <c r="P323" s="93"/>
      <c r="Q323" s="93"/>
      <c r="R323" s="116"/>
      <c r="S323" s="115" t="b">
        <f t="shared" si="82"/>
        <v>1</v>
      </c>
      <c r="T323" s="115" t="b">
        <f t="shared" si="83"/>
        <v>1</v>
      </c>
      <c r="U323" s="115" t="b">
        <f t="shared" si="84"/>
        <v>1</v>
      </c>
      <c r="V323" s="115"/>
      <c r="W323" s="117"/>
      <c r="X323" s="118"/>
      <c r="Y323" s="119"/>
      <c r="Z323" s="120"/>
      <c r="AA323" s="120"/>
      <c r="AB323" s="120"/>
      <c r="AC323" s="120"/>
      <c r="AD323" s="121"/>
      <c r="AE323" s="122"/>
      <c r="AF323" s="117"/>
      <c r="AG323" s="118"/>
      <c r="AH323" s="119">
        <v>648</v>
      </c>
      <c r="AI323" s="120"/>
      <c r="AJ323" s="120"/>
      <c r="AK323" s="120"/>
      <c r="AL323" s="123"/>
      <c r="AM323" s="123"/>
      <c r="AN323" s="123"/>
      <c r="AO323" s="123"/>
      <c r="AP323" s="124"/>
      <c r="AQ323" s="120"/>
      <c r="AR323" s="124"/>
      <c r="AS323" s="123"/>
      <c r="AT323" s="121"/>
      <c r="AU323" s="126"/>
      <c r="AV323" s="117"/>
      <c r="AW323" s="349"/>
      <c r="AX323" s="118"/>
      <c r="AY323" s="120"/>
      <c r="AZ323" s="120"/>
      <c r="BA323" s="120"/>
      <c r="BB323" s="120"/>
      <c r="BC323" s="123"/>
      <c r="BD323" s="120"/>
      <c r="BE323" s="121"/>
      <c r="BF323" s="126"/>
      <c r="BG323" s="297" t="str">
        <f t="shared" si="75"/>
        <v/>
      </c>
      <c r="BH323" s="298" t="str">
        <f t="shared" si="76"/>
        <v/>
      </c>
      <c r="BI323" s="127"/>
      <c r="BJ323" s="127"/>
      <c r="BK323" s="128"/>
      <c r="BL323" s="120" t="str">
        <f t="shared" si="77"/>
        <v/>
      </c>
      <c r="BM323" s="120" t="str">
        <f t="shared" si="78"/>
        <v/>
      </c>
      <c r="BN323" s="120" t="str">
        <f t="shared" si="79"/>
        <v/>
      </c>
      <c r="BO323" s="129" t="str">
        <f t="shared" si="81"/>
        <v>||||</v>
      </c>
      <c r="BP323" s="120" t="str">
        <f t="shared" si="80"/>
        <v>Not Started</v>
      </c>
      <c r="BQ323" s="129">
        <f>VLOOKUP(A323,'PR Matrix'!A:B,2,FALSE)</f>
        <v>0</v>
      </c>
    </row>
    <row r="324" spans="1:69" s="130" customFormat="1" hidden="1" x14ac:dyDescent="0.2">
      <c r="A324" s="111" t="s">
        <v>1850</v>
      </c>
      <c r="B324" s="108" t="s">
        <v>1675</v>
      </c>
      <c r="C324" s="96" t="s">
        <v>1675</v>
      </c>
      <c r="D324" s="76"/>
      <c r="E324" s="317"/>
      <c r="F324" s="320"/>
      <c r="G324" s="113" t="s">
        <v>1986</v>
      </c>
      <c r="H324" s="114" t="str">
        <f>IF(AND(D324="",VLOOKUP(A324,'PR Matrix'!A:B,2,FALSE)=""),"N","Y")</f>
        <v>N</v>
      </c>
      <c r="I324" s="115"/>
      <c r="J324" s="115"/>
      <c r="K324" s="114"/>
      <c r="L324" s="115"/>
      <c r="M324" s="93"/>
      <c r="N324" s="93"/>
      <c r="O324" s="93"/>
      <c r="P324" s="93"/>
      <c r="Q324" s="93"/>
      <c r="R324" s="116"/>
      <c r="S324" s="115" t="b">
        <f t="shared" si="82"/>
        <v>1</v>
      </c>
      <c r="T324" s="115" t="b">
        <f t="shared" si="83"/>
        <v>1</v>
      </c>
      <c r="U324" s="115" t="b">
        <f t="shared" si="84"/>
        <v>1</v>
      </c>
      <c r="V324" s="133"/>
      <c r="W324" s="117"/>
      <c r="X324" s="118"/>
      <c r="Y324" s="119">
        <v>461</v>
      </c>
      <c r="Z324" s="120"/>
      <c r="AA324" s="120"/>
      <c r="AB324" s="120"/>
      <c r="AC324" s="120"/>
      <c r="AD324" s="121"/>
      <c r="AE324" s="122"/>
      <c r="AF324" s="117"/>
      <c r="AG324" s="118"/>
      <c r="AH324" s="119">
        <v>464</v>
      </c>
      <c r="AI324" s="120"/>
      <c r="AJ324" s="120"/>
      <c r="AK324" s="120"/>
      <c r="AL324" s="123"/>
      <c r="AM324" s="123"/>
      <c r="AN324" s="123"/>
      <c r="AO324" s="123"/>
      <c r="AP324" s="124"/>
      <c r="AQ324" s="120"/>
      <c r="AR324" s="124"/>
      <c r="AS324" s="123"/>
      <c r="AT324" s="121"/>
      <c r="AU324" s="126"/>
      <c r="AV324" s="117"/>
      <c r="AW324" s="349"/>
      <c r="AX324" s="118"/>
      <c r="AY324" s="120"/>
      <c r="AZ324" s="120"/>
      <c r="BA324" s="120"/>
      <c r="BB324" s="120"/>
      <c r="BC324" s="123"/>
      <c r="BD324" s="120"/>
      <c r="BE324" s="121"/>
      <c r="BF324" s="126"/>
      <c r="BG324" s="297" t="str">
        <f t="shared" si="75"/>
        <v/>
      </c>
      <c r="BH324" s="298" t="str">
        <f t="shared" si="76"/>
        <v/>
      </c>
      <c r="BI324" s="127"/>
      <c r="BJ324" s="127"/>
      <c r="BK324" s="128"/>
      <c r="BL324" s="120" t="str">
        <f t="shared" si="77"/>
        <v/>
      </c>
      <c r="BM324" s="120" t="str">
        <f t="shared" si="78"/>
        <v/>
      </c>
      <c r="BN324" s="120" t="str">
        <f t="shared" si="79"/>
        <v/>
      </c>
      <c r="BO324" s="129" t="str">
        <f t="shared" si="81"/>
        <v>||||</v>
      </c>
      <c r="BP324" s="120" t="str">
        <f t="shared" si="80"/>
        <v>Not Started</v>
      </c>
      <c r="BQ324" s="129">
        <f>VLOOKUP(A324,'PR Matrix'!A:B,2,FALSE)</f>
        <v>0</v>
      </c>
    </row>
    <row r="325" spans="1:69" s="130" customFormat="1" hidden="1" x14ac:dyDescent="0.2">
      <c r="A325" s="111" t="s">
        <v>807</v>
      </c>
      <c r="B325" s="96" t="s">
        <v>1675</v>
      </c>
      <c r="C325" s="96" t="s">
        <v>1677</v>
      </c>
      <c r="D325" s="76"/>
      <c r="E325" s="317"/>
      <c r="F325" s="320"/>
      <c r="G325" s="113" t="s">
        <v>1986</v>
      </c>
      <c r="H325" s="114" t="str">
        <f>IF(AND(D325="",VLOOKUP(A325,'PR Matrix'!A:B,2,FALSE)=""),"N","Y")</f>
        <v>N</v>
      </c>
      <c r="I325" s="115"/>
      <c r="J325" s="115"/>
      <c r="K325" s="114"/>
      <c r="L325" s="115"/>
      <c r="M325" s="93"/>
      <c r="N325" s="93"/>
      <c r="O325" s="93"/>
      <c r="P325" s="93"/>
      <c r="Q325" s="93"/>
      <c r="R325" s="116"/>
      <c r="S325" s="115" t="b">
        <f t="shared" si="82"/>
        <v>1</v>
      </c>
      <c r="T325" s="115" t="b">
        <f t="shared" si="83"/>
        <v>1</v>
      </c>
      <c r="U325" s="115" t="b">
        <f t="shared" si="84"/>
        <v>1</v>
      </c>
      <c r="V325" s="133"/>
      <c r="W325" s="117"/>
      <c r="X325" s="118"/>
      <c r="Y325" s="119">
        <v>2557</v>
      </c>
      <c r="Z325" s="120"/>
      <c r="AA325" s="120"/>
      <c r="AB325" s="120"/>
      <c r="AC325" s="120"/>
      <c r="AD325" s="121"/>
      <c r="AE325" s="122"/>
      <c r="AF325" s="117"/>
      <c r="AG325" s="118"/>
      <c r="AH325" s="119">
        <v>912</v>
      </c>
      <c r="AI325" s="120"/>
      <c r="AJ325" s="120"/>
      <c r="AK325" s="120"/>
      <c r="AL325" s="123"/>
      <c r="AM325" s="123"/>
      <c r="AN325" s="123"/>
      <c r="AO325" s="123"/>
      <c r="AP325" s="124"/>
      <c r="AQ325" s="125"/>
      <c r="AR325" s="121"/>
      <c r="AS325" s="123"/>
      <c r="AT325" s="121"/>
      <c r="AU325" s="126"/>
      <c r="AV325" s="117"/>
      <c r="AW325" s="349"/>
      <c r="AX325" s="118"/>
      <c r="AY325" s="120"/>
      <c r="AZ325" s="120"/>
      <c r="BA325" s="120"/>
      <c r="BB325" s="120"/>
      <c r="BC325" s="123"/>
      <c r="BD325" s="120"/>
      <c r="BE325" s="121"/>
      <c r="BF325" s="126"/>
      <c r="BG325" s="297" t="str">
        <f t="shared" si="75"/>
        <v/>
      </c>
      <c r="BH325" s="298" t="str">
        <f t="shared" si="76"/>
        <v/>
      </c>
      <c r="BI325" s="127"/>
      <c r="BJ325" s="127"/>
      <c r="BK325" s="128"/>
      <c r="BL325" s="120" t="str">
        <f t="shared" si="77"/>
        <v/>
      </c>
      <c r="BM325" s="120" t="str">
        <f t="shared" si="78"/>
        <v/>
      </c>
      <c r="BN325" s="120" t="str">
        <f t="shared" si="79"/>
        <v/>
      </c>
      <c r="BO325" s="129" t="str">
        <f t="shared" si="81"/>
        <v>||||</v>
      </c>
      <c r="BP325" s="120" t="str">
        <f t="shared" si="80"/>
        <v>Not Started</v>
      </c>
      <c r="BQ325" s="129">
        <f>VLOOKUP(A325,'PR Matrix'!A:B,2,FALSE)</f>
        <v>0</v>
      </c>
    </row>
    <row r="326" spans="1:69" s="130" customFormat="1" hidden="1" x14ac:dyDescent="0.2">
      <c r="A326" s="111" t="s">
        <v>808</v>
      </c>
      <c r="B326" s="96" t="s">
        <v>1675</v>
      </c>
      <c r="C326" s="96" t="s">
        <v>1677</v>
      </c>
      <c r="D326" s="76"/>
      <c r="E326" s="344"/>
      <c r="F326" s="320"/>
      <c r="G326" s="113" t="s">
        <v>1986</v>
      </c>
      <c r="H326" s="114" t="str">
        <f>IF(AND(D326="",VLOOKUP(A326,'PR Matrix'!A:B,2,FALSE)=""),"N","Y")</f>
        <v>N</v>
      </c>
      <c r="I326" s="115"/>
      <c r="J326" s="115"/>
      <c r="K326" s="114"/>
      <c r="L326" s="115"/>
      <c r="M326" s="93" t="s">
        <v>1677</v>
      </c>
      <c r="N326" s="93" t="s">
        <v>1677</v>
      </c>
      <c r="O326" s="93" t="s">
        <v>1677</v>
      </c>
      <c r="P326" s="93" t="s">
        <v>1677</v>
      </c>
      <c r="Q326" s="93"/>
      <c r="R326" s="116"/>
      <c r="S326" s="115" t="b">
        <f t="shared" si="82"/>
        <v>1</v>
      </c>
      <c r="T326" s="115" t="b">
        <f t="shared" si="83"/>
        <v>1</v>
      </c>
      <c r="U326" s="115" t="b">
        <f t="shared" si="84"/>
        <v>1</v>
      </c>
      <c r="V326" s="133"/>
      <c r="W326" s="117"/>
      <c r="X326" s="118"/>
      <c r="Y326" s="119"/>
      <c r="Z326" s="120"/>
      <c r="AA326" s="120"/>
      <c r="AB326" s="120"/>
      <c r="AC326" s="120"/>
      <c r="AD326" s="121"/>
      <c r="AE326" s="122"/>
      <c r="AF326" s="117"/>
      <c r="AG326" s="118"/>
      <c r="AH326" s="119">
        <v>649</v>
      </c>
      <c r="AI326" s="120"/>
      <c r="AJ326" s="120"/>
      <c r="AK326" s="120"/>
      <c r="AL326" s="123"/>
      <c r="AM326" s="123"/>
      <c r="AN326" s="123"/>
      <c r="AO326" s="123"/>
      <c r="AP326" s="124"/>
      <c r="AQ326" s="125"/>
      <c r="AR326" s="121"/>
      <c r="AS326" s="123"/>
      <c r="AT326" s="121"/>
      <c r="AU326" s="126"/>
      <c r="AV326" s="117"/>
      <c r="AW326" s="349"/>
      <c r="AX326" s="118"/>
      <c r="AY326" s="120"/>
      <c r="AZ326" s="120"/>
      <c r="BA326" s="120"/>
      <c r="BB326" s="120"/>
      <c r="BC326" s="123"/>
      <c r="BD326" s="120"/>
      <c r="BE326" s="121"/>
      <c r="BF326" s="126"/>
      <c r="BG326" s="297" t="str">
        <f t="shared" ref="BG326:BG389" si="85">IF(AV326&lt;&gt;"",AV326,IF(AF326&lt;&gt;"",AF326,IF(W326&lt;&gt;"",W326,"")))</f>
        <v/>
      </c>
      <c r="BH326" s="298" t="str">
        <f t="shared" ref="BH326:BH389" si="86">IF(AX326&lt;&gt;"",AX326,IF(AG326&lt;&gt;"",AG326,IF(X326&lt;&gt;"",X326,"")))</f>
        <v/>
      </c>
      <c r="BI326" s="127"/>
      <c r="BJ326" s="127"/>
      <c r="BK326" s="128"/>
      <c r="BL326" s="120">
        <f t="shared" ref="BL326:BL389" si="87">IF(OR(L326&lt;&gt;"",M326&lt;&gt;""),IF(AD326=100,"Done",IF(AC326=100,"Team Lead",IF(AB326=100,X326,IF(AA326=100,W326,IF(Z326=100,X326,W326))))),"")</f>
        <v>0</v>
      </c>
      <c r="BM326" s="120" t="str">
        <f t="shared" ref="BM326:BM389" si="88">IF(OR(AC326=100,AND(L326="",M326="")),IF(OR(L326&lt;&gt;"",O326&lt;&gt;""),IF(AS326=100,"Done",IF(AP326=100,"Team Lead",IF(AK326=100,AG326,IF(AJ326=100,AF326,IF(AI326=100,AG326,AF326))))),""),"")</f>
        <v/>
      </c>
      <c r="BN326" s="120" t="str">
        <f t="shared" ref="BN326:BN389" si="89">IF(OR(AC326=100,AND(L326="",M326="")),IF(OR(L326&lt;&gt;"",P326&lt;&gt;""),IF(BE326=100,"Done",IF(BD326=100,"Team Lead",IF(BB326=100,AX326,IF(BA326=100,AV326,IF(AY326=100,AX326,AV326))))),""),"")</f>
        <v/>
      </c>
      <c r="BO326" s="129" t="str">
        <f t="shared" si="81"/>
        <v>|0|||</v>
      </c>
      <c r="BP326" s="120" t="str">
        <f t="shared" ref="BP326:BP389" si="90">IF(OR(L326&lt;&gt;"",P326&lt;&gt;""),IF(BE326=100,"Formal",IF(BD326=100,"Dev",IF(AY326=100,"Integ","Incomplete"))),"Not Started")</f>
        <v>Incomplete</v>
      </c>
      <c r="BQ326" s="129">
        <f>VLOOKUP(A326,'PR Matrix'!A:B,2,FALSE)</f>
        <v>0</v>
      </c>
    </row>
    <row r="327" spans="1:69" s="130" customFormat="1" hidden="1" x14ac:dyDescent="0.2">
      <c r="A327" s="111" t="s">
        <v>1851</v>
      </c>
      <c r="B327" s="96" t="s">
        <v>1675</v>
      </c>
      <c r="C327" s="96" t="s">
        <v>1675</v>
      </c>
      <c r="D327" s="76"/>
      <c r="E327" s="345"/>
      <c r="F327" s="320"/>
      <c r="G327" s="113" t="s">
        <v>1986</v>
      </c>
      <c r="H327" s="114" t="str">
        <f>IF(AND(D327="",VLOOKUP(A327,'PR Matrix'!A:B,2,FALSE)=""),"N","Y")</f>
        <v>N</v>
      </c>
      <c r="I327" s="115"/>
      <c r="J327" s="115"/>
      <c r="K327" s="114"/>
      <c r="L327" s="115"/>
      <c r="M327" s="93"/>
      <c r="N327" s="93"/>
      <c r="O327" s="93"/>
      <c r="P327" s="93"/>
      <c r="Q327" s="93"/>
      <c r="R327" s="116"/>
      <c r="S327" s="115" t="b">
        <f t="shared" si="82"/>
        <v>1</v>
      </c>
      <c r="T327" s="115" t="b">
        <f t="shared" si="83"/>
        <v>1</v>
      </c>
      <c r="U327" s="115" t="b">
        <f t="shared" si="84"/>
        <v>1</v>
      </c>
      <c r="V327" s="115"/>
      <c r="W327" s="117"/>
      <c r="X327" s="118"/>
      <c r="Y327" s="119"/>
      <c r="Z327" s="120"/>
      <c r="AA327" s="120"/>
      <c r="AB327" s="120"/>
      <c r="AC327" s="120"/>
      <c r="AD327" s="121"/>
      <c r="AE327" s="122"/>
      <c r="AF327" s="117"/>
      <c r="AG327" s="118"/>
      <c r="AH327" s="119">
        <v>1123</v>
      </c>
      <c r="AI327" s="120"/>
      <c r="AJ327" s="120"/>
      <c r="AK327" s="120"/>
      <c r="AL327" s="123"/>
      <c r="AM327" s="123"/>
      <c r="AN327" s="123"/>
      <c r="AO327" s="123"/>
      <c r="AP327" s="124"/>
      <c r="AQ327" s="125"/>
      <c r="AR327" s="121"/>
      <c r="AS327" s="123"/>
      <c r="AT327" s="121"/>
      <c r="AU327" s="126"/>
      <c r="AV327" s="117"/>
      <c r="AW327" s="349"/>
      <c r="AX327" s="118"/>
      <c r="AY327" s="120"/>
      <c r="AZ327" s="120"/>
      <c r="BA327" s="120"/>
      <c r="BB327" s="120"/>
      <c r="BC327" s="123"/>
      <c r="BD327" s="120"/>
      <c r="BE327" s="121"/>
      <c r="BF327" s="126"/>
      <c r="BG327" s="297" t="str">
        <f t="shared" si="85"/>
        <v/>
      </c>
      <c r="BH327" s="298" t="str">
        <f t="shared" si="86"/>
        <v/>
      </c>
      <c r="BI327" s="127"/>
      <c r="BJ327" s="127"/>
      <c r="BK327" s="128"/>
      <c r="BL327" s="120" t="str">
        <f t="shared" si="87"/>
        <v/>
      </c>
      <c r="BM327" s="120" t="str">
        <f t="shared" si="88"/>
        <v/>
      </c>
      <c r="BN327" s="120" t="str">
        <f t="shared" si="89"/>
        <v/>
      </c>
      <c r="BO327" s="129" t="str">
        <f t="shared" ref="BO327:BO390" si="91">"|"&amp;BL327&amp;"|"&amp;BM327&amp;"|"&amp;BN327&amp;"|"</f>
        <v>||||</v>
      </c>
      <c r="BP327" s="120" t="str">
        <f t="shared" si="90"/>
        <v>Not Started</v>
      </c>
      <c r="BQ327" s="129">
        <f>VLOOKUP(A327,'PR Matrix'!A:B,2,FALSE)</f>
        <v>0</v>
      </c>
    </row>
    <row r="328" spans="1:69" s="130" customFormat="1" hidden="1" x14ac:dyDescent="0.2">
      <c r="A328" s="111" t="s">
        <v>1852</v>
      </c>
      <c r="B328" s="96" t="s">
        <v>1675</v>
      </c>
      <c r="C328" s="96" t="s">
        <v>1677</v>
      </c>
      <c r="D328" s="76"/>
      <c r="E328" s="301"/>
      <c r="F328" s="320"/>
      <c r="G328" s="113" t="s">
        <v>1986</v>
      </c>
      <c r="H328" s="114" t="str">
        <f>IF(AND(D328="",VLOOKUP(A328,'PR Matrix'!A:B,2,FALSE)=""),"N","Y")</f>
        <v>N</v>
      </c>
      <c r="I328" s="115"/>
      <c r="J328" s="115"/>
      <c r="K328" s="114"/>
      <c r="L328" s="115"/>
      <c r="M328" s="93"/>
      <c r="N328" s="93"/>
      <c r="O328" s="93"/>
      <c r="P328" s="93"/>
      <c r="Q328" s="93"/>
      <c r="R328" s="116"/>
      <c r="S328" s="115" t="b">
        <f t="shared" si="82"/>
        <v>1</v>
      </c>
      <c r="T328" s="115" t="b">
        <f t="shared" si="83"/>
        <v>1</v>
      </c>
      <c r="U328" s="115" t="b">
        <f t="shared" si="84"/>
        <v>1</v>
      </c>
      <c r="V328" s="133"/>
      <c r="W328" s="117"/>
      <c r="X328" s="118"/>
      <c r="Y328" s="119"/>
      <c r="Z328" s="120"/>
      <c r="AA328" s="120"/>
      <c r="AB328" s="120"/>
      <c r="AC328" s="120"/>
      <c r="AD328" s="121"/>
      <c r="AE328" s="122"/>
      <c r="AF328" s="117"/>
      <c r="AG328" s="118"/>
      <c r="AH328" s="119">
        <v>1123</v>
      </c>
      <c r="AI328" s="120"/>
      <c r="AJ328" s="120"/>
      <c r="AK328" s="120"/>
      <c r="AL328" s="123"/>
      <c r="AM328" s="123"/>
      <c r="AN328" s="123"/>
      <c r="AO328" s="123"/>
      <c r="AP328" s="124"/>
      <c r="AQ328" s="125"/>
      <c r="AR328" s="121"/>
      <c r="AS328" s="123"/>
      <c r="AT328" s="121"/>
      <c r="AU328" s="126"/>
      <c r="AV328" s="117"/>
      <c r="AW328" s="349"/>
      <c r="AX328" s="118"/>
      <c r="AY328" s="120"/>
      <c r="AZ328" s="120"/>
      <c r="BA328" s="120"/>
      <c r="BB328" s="120"/>
      <c r="BC328" s="123"/>
      <c r="BD328" s="120"/>
      <c r="BE328" s="121"/>
      <c r="BF328" s="126"/>
      <c r="BG328" s="297" t="str">
        <f t="shared" si="85"/>
        <v/>
      </c>
      <c r="BH328" s="298" t="str">
        <f t="shared" si="86"/>
        <v/>
      </c>
      <c r="BI328" s="127"/>
      <c r="BJ328" s="127"/>
      <c r="BK328" s="128"/>
      <c r="BL328" s="120" t="str">
        <f t="shared" si="87"/>
        <v/>
      </c>
      <c r="BM328" s="120" t="str">
        <f t="shared" si="88"/>
        <v/>
      </c>
      <c r="BN328" s="120" t="str">
        <f t="shared" si="89"/>
        <v/>
      </c>
      <c r="BO328" s="129" t="str">
        <f t="shared" si="91"/>
        <v>||||</v>
      </c>
      <c r="BP328" s="120" t="str">
        <f t="shared" si="90"/>
        <v>Not Started</v>
      </c>
      <c r="BQ328" s="129">
        <f>VLOOKUP(A328,'PR Matrix'!A:B,2,FALSE)</f>
        <v>0</v>
      </c>
    </row>
    <row r="329" spans="1:69" s="130" customFormat="1" hidden="1" x14ac:dyDescent="0.2">
      <c r="A329" s="111" t="s">
        <v>1853</v>
      </c>
      <c r="B329" s="96" t="s">
        <v>1675</v>
      </c>
      <c r="C329" s="96" t="s">
        <v>1675</v>
      </c>
      <c r="D329" s="76"/>
      <c r="E329" s="306"/>
      <c r="F329" s="320"/>
      <c r="G329" s="113" t="s">
        <v>1986</v>
      </c>
      <c r="H329" s="114" t="str">
        <f>IF(AND(D329="",VLOOKUP(A329,'PR Matrix'!A:B,2,FALSE)=""),"N","Y")</f>
        <v>N</v>
      </c>
      <c r="I329" s="115"/>
      <c r="J329" s="115"/>
      <c r="K329" s="114"/>
      <c r="L329" s="115"/>
      <c r="M329" s="93"/>
      <c r="N329" s="93"/>
      <c r="O329" s="93"/>
      <c r="P329" s="93"/>
      <c r="Q329" s="93"/>
      <c r="R329" s="116"/>
      <c r="S329" s="115" t="b">
        <f t="shared" si="82"/>
        <v>1</v>
      </c>
      <c r="T329" s="115" t="b">
        <f t="shared" si="83"/>
        <v>1</v>
      </c>
      <c r="U329" s="115" t="b">
        <f t="shared" si="84"/>
        <v>1</v>
      </c>
      <c r="V329" s="115">
        <v>5</v>
      </c>
      <c r="W329" s="117"/>
      <c r="X329" s="118"/>
      <c r="Y329" s="119"/>
      <c r="Z329" s="120"/>
      <c r="AA329" s="120"/>
      <c r="AB329" s="120"/>
      <c r="AC329" s="120"/>
      <c r="AD329" s="121"/>
      <c r="AE329" s="122"/>
      <c r="AF329" s="117"/>
      <c r="AG329" s="118"/>
      <c r="AH329" s="119" t="s">
        <v>1678</v>
      </c>
      <c r="AI329" s="120"/>
      <c r="AJ329" s="120"/>
      <c r="AK329" s="120"/>
      <c r="AL329" s="123"/>
      <c r="AM329" s="123"/>
      <c r="AN329" s="123"/>
      <c r="AO329" s="123"/>
      <c r="AP329" s="124"/>
      <c r="AQ329" s="125"/>
      <c r="AR329" s="121"/>
      <c r="AS329" s="123"/>
      <c r="AT329" s="121"/>
      <c r="AU329" s="126"/>
      <c r="AV329" s="117"/>
      <c r="AW329" s="349"/>
      <c r="AX329" s="365"/>
      <c r="AY329" s="120"/>
      <c r="AZ329" s="120"/>
      <c r="BA329" s="120"/>
      <c r="BB329" s="120"/>
      <c r="BC329" s="123"/>
      <c r="BD329" s="120"/>
      <c r="BE329" s="121"/>
      <c r="BF329" s="126"/>
      <c r="BG329" s="297" t="str">
        <f t="shared" si="85"/>
        <v/>
      </c>
      <c r="BH329" s="298" t="str">
        <f t="shared" si="86"/>
        <v/>
      </c>
      <c r="BI329" s="127"/>
      <c r="BJ329" s="127"/>
      <c r="BK329" s="128"/>
      <c r="BL329" s="120" t="str">
        <f t="shared" si="87"/>
        <v/>
      </c>
      <c r="BM329" s="120" t="str">
        <f t="shared" si="88"/>
        <v/>
      </c>
      <c r="BN329" s="120" t="str">
        <f t="shared" si="89"/>
        <v/>
      </c>
      <c r="BO329" s="129" t="str">
        <f t="shared" si="91"/>
        <v>||||</v>
      </c>
      <c r="BP329" s="120" t="str">
        <f t="shared" si="90"/>
        <v>Not Started</v>
      </c>
      <c r="BQ329" s="129">
        <f>VLOOKUP(A329,'PR Matrix'!A:B,2,FALSE)</f>
        <v>0</v>
      </c>
    </row>
    <row r="330" spans="1:69" s="130" customFormat="1" hidden="1" x14ac:dyDescent="0.2">
      <c r="A330" s="111" t="s">
        <v>1854</v>
      </c>
      <c r="B330" s="96" t="s">
        <v>1675</v>
      </c>
      <c r="C330" s="96" t="s">
        <v>1677</v>
      </c>
      <c r="D330" s="76"/>
      <c r="E330" s="312"/>
      <c r="F330" s="315"/>
      <c r="G330" s="113" t="s">
        <v>1986</v>
      </c>
      <c r="H330" s="114" t="str">
        <f>IF(AND(D330="",VLOOKUP(A330,'PR Matrix'!A:B,2,FALSE)=""),"N","Y")</f>
        <v>N</v>
      </c>
      <c r="I330" s="115"/>
      <c r="J330" s="115"/>
      <c r="K330" s="114"/>
      <c r="L330" s="115"/>
      <c r="M330" s="93"/>
      <c r="N330" s="93"/>
      <c r="O330" s="93"/>
      <c r="P330" s="93"/>
      <c r="Q330" s="93"/>
      <c r="R330" s="116"/>
      <c r="S330" s="115" t="b">
        <f t="shared" si="82"/>
        <v>1</v>
      </c>
      <c r="T330" s="115" t="b">
        <f t="shared" si="83"/>
        <v>1</v>
      </c>
      <c r="U330" s="115" t="b">
        <f t="shared" si="84"/>
        <v>1</v>
      </c>
      <c r="V330" s="133"/>
      <c r="W330" s="117"/>
      <c r="X330" s="118"/>
      <c r="Y330" s="119"/>
      <c r="Z330" s="120"/>
      <c r="AA330" s="120"/>
      <c r="AB330" s="120"/>
      <c r="AC330" s="120"/>
      <c r="AD330" s="121"/>
      <c r="AE330" s="122"/>
      <c r="AF330" s="117"/>
      <c r="AG330" s="118"/>
      <c r="AH330" s="119">
        <v>1130</v>
      </c>
      <c r="AI330" s="120"/>
      <c r="AJ330" s="120"/>
      <c r="AK330" s="120"/>
      <c r="AL330" s="123"/>
      <c r="AM330" s="123"/>
      <c r="AN330" s="123"/>
      <c r="AO330" s="123"/>
      <c r="AP330" s="120"/>
      <c r="AQ330" s="125"/>
      <c r="AR330" s="121"/>
      <c r="AS330" s="123"/>
      <c r="AT330" s="121"/>
      <c r="AU330" s="126"/>
      <c r="AV330" s="117"/>
      <c r="AW330" s="349"/>
      <c r="AX330" s="118"/>
      <c r="AY330" s="120"/>
      <c r="AZ330" s="120"/>
      <c r="BA330" s="120"/>
      <c r="BB330" s="120"/>
      <c r="BC330" s="123"/>
      <c r="BD330" s="120"/>
      <c r="BE330" s="121"/>
      <c r="BF330" s="126"/>
      <c r="BG330" s="297" t="str">
        <f t="shared" si="85"/>
        <v/>
      </c>
      <c r="BH330" s="298" t="str">
        <f t="shared" si="86"/>
        <v/>
      </c>
      <c r="BI330" s="127"/>
      <c r="BJ330" s="127"/>
      <c r="BK330" s="128"/>
      <c r="BL330" s="120" t="str">
        <f t="shared" si="87"/>
        <v/>
      </c>
      <c r="BM330" s="120" t="str">
        <f t="shared" si="88"/>
        <v/>
      </c>
      <c r="BN330" s="120" t="str">
        <f t="shared" si="89"/>
        <v/>
      </c>
      <c r="BO330" s="129" t="str">
        <f t="shared" si="91"/>
        <v>||||</v>
      </c>
      <c r="BP330" s="120" t="str">
        <f t="shared" si="90"/>
        <v>Not Started</v>
      </c>
      <c r="BQ330" s="129">
        <f>VLOOKUP(A330,'PR Matrix'!A:B,2,FALSE)</f>
        <v>0</v>
      </c>
    </row>
    <row r="331" spans="1:69" s="130" customFormat="1" hidden="1" x14ac:dyDescent="0.2">
      <c r="A331" s="111" t="s">
        <v>1855</v>
      </c>
      <c r="B331" s="96" t="s">
        <v>1675</v>
      </c>
      <c r="C331" s="96" t="s">
        <v>1677</v>
      </c>
      <c r="D331" s="292"/>
      <c r="E331" s="307"/>
      <c r="F331" s="320"/>
      <c r="G331" s="113" t="s">
        <v>1986</v>
      </c>
      <c r="H331" s="114" t="str">
        <f>IF(AND(D331="",VLOOKUP(A331,'PR Matrix'!A:B,2,FALSE)=""),"N","Y")</f>
        <v>N</v>
      </c>
      <c r="I331" s="115"/>
      <c r="J331" s="115"/>
      <c r="K331" s="114"/>
      <c r="L331" s="115"/>
      <c r="M331" s="93"/>
      <c r="N331" s="93"/>
      <c r="O331" s="93"/>
      <c r="P331" s="93"/>
      <c r="Q331" s="93"/>
      <c r="R331" s="116"/>
      <c r="S331" s="115" t="b">
        <f t="shared" si="82"/>
        <v>1</v>
      </c>
      <c r="T331" s="115" t="b">
        <f t="shared" si="83"/>
        <v>1</v>
      </c>
      <c r="U331" s="115" t="b">
        <f t="shared" si="84"/>
        <v>1</v>
      </c>
      <c r="V331" s="115"/>
      <c r="W331" s="117"/>
      <c r="X331" s="118"/>
      <c r="Y331" s="119">
        <v>2372</v>
      </c>
      <c r="Z331" s="120"/>
      <c r="AA331" s="120"/>
      <c r="AB331" s="120"/>
      <c r="AC331" s="120"/>
      <c r="AD331" s="121"/>
      <c r="AE331" s="122"/>
      <c r="AF331" s="117"/>
      <c r="AG331" s="118"/>
      <c r="AH331" s="119">
        <v>1819</v>
      </c>
      <c r="AI331" s="120"/>
      <c r="AJ331" s="120"/>
      <c r="AK331" s="120"/>
      <c r="AL331" s="123"/>
      <c r="AM331" s="123"/>
      <c r="AN331" s="123"/>
      <c r="AO331" s="123"/>
      <c r="AP331" s="124"/>
      <c r="AQ331" s="125"/>
      <c r="AR331" s="121"/>
      <c r="AS331" s="123"/>
      <c r="AT331" s="121"/>
      <c r="AU331" s="126"/>
      <c r="AV331" s="117"/>
      <c r="AW331" s="117"/>
      <c r="AX331" s="118"/>
      <c r="AY331" s="120"/>
      <c r="AZ331" s="120"/>
      <c r="BA331" s="120"/>
      <c r="BB331" s="120"/>
      <c r="BC331" s="123"/>
      <c r="BD331" s="120"/>
      <c r="BE331" s="121"/>
      <c r="BF331" s="126"/>
      <c r="BG331" s="297" t="str">
        <f t="shared" si="85"/>
        <v/>
      </c>
      <c r="BH331" s="298" t="str">
        <f t="shared" si="86"/>
        <v/>
      </c>
      <c r="BI331" s="127" t="s">
        <v>2125</v>
      </c>
      <c r="BJ331" s="127"/>
      <c r="BK331" s="128" t="s">
        <v>1986</v>
      </c>
      <c r="BL331" s="120" t="str">
        <f t="shared" si="87"/>
        <v/>
      </c>
      <c r="BM331" s="120" t="str">
        <f t="shared" si="88"/>
        <v/>
      </c>
      <c r="BN331" s="120" t="str">
        <f t="shared" si="89"/>
        <v/>
      </c>
      <c r="BO331" s="129" t="str">
        <f t="shared" si="91"/>
        <v>||||</v>
      </c>
      <c r="BP331" s="120" t="str">
        <f t="shared" si="90"/>
        <v>Not Started</v>
      </c>
      <c r="BQ331" s="129">
        <f>VLOOKUP(A331,'PR Matrix'!A:B,2,FALSE)</f>
        <v>0</v>
      </c>
    </row>
    <row r="332" spans="1:69" s="130" customFormat="1" ht="12" hidden="1" customHeight="1" x14ac:dyDescent="0.2">
      <c r="A332" s="111" t="s">
        <v>1856</v>
      </c>
      <c r="B332" s="96" t="s">
        <v>1675</v>
      </c>
      <c r="C332" s="96" t="s">
        <v>1677</v>
      </c>
      <c r="D332" s="292"/>
      <c r="E332" s="312"/>
      <c r="F332" s="315"/>
      <c r="G332" s="113" t="s">
        <v>1986</v>
      </c>
      <c r="H332" s="114" t="str">
        <f>IF(AND(D332="",VLOOKUP(A332,'PR Matrix'!A:B,2,FALSE)=""),"N","Y")</f>
        <v>N</v>
      </c>
      <c r="I332" s="115"/>
      <c r="J332" s="115"/>
      <c r="K332" s="114"/>
      <c r="L332" s="115"/>
      <c r="M332" s="93" t="s">
        <v>1677</v>
      </c>
      <c r="N332" s="93" t="s">
        <v>1677</v>
      </c>
      <c r="O332" s="93" t="s">
        <v>1677</v>
      </c>
      <c r="P332" s="93" t="s">
        <v>1677</v>
      </c>
      <c r="Q332" s="93"/>
      <c r="R332" s="116"/>
      <c r="S332" s="115" t="b">
        <f t="shared" si="82"/>
        <v>1</v>
      </c>
      <c r="T332" s="115" t="b">
        <f t="shared" si="83"/>
        <v>1</v>
      </c>
      <c r="U332" s="115" t="b">
        <f t="shared" si="84"/>
        <v>1</v>
      </c>
      <c r="V332" s="133"/>
      <c r="W332" s="117"/>
      <c r="X332" s="118"/>
      <c r="Y332" s="119"/>
      <c r="Z332" s="120"/>
      <c r="AA332" s="120"/>
      <c r="AB332" s="120"/>
      <c r="AC332" s="120"/>
      <c r="AD332" s="121"/>
      <c r="AE332" s="122"/>
      <c r="AF332" s="117"/>
      <c r="AG332" s="118"/>
      <c r="AH332" s="119"/>
      <c r="AI332" s="120"/>
      <c r="AJ332" s="120"/>
      <c r="AK332" s="120"/>
      <c r="AL332" s="123"/>
      <c r="AM332" s="123"/>
      <c r="AN332" s="123"/>
      <c r="AO332" s="123"/>
      <c r="AP332" s="124"/>
      <c r="AQ332" s="125"/>
      <c r="AR332" s="121"/>
      <c r="AS332" s="123"/>
      <c r="AT332" s="121"/>
      <c r="AU332" s="126"/>
      <c r="AV332" s="117"/>
      <c r="AW332" s="349"/>
      <c r="AX332" s="118"/>
      <c r="AY332" s="120"/>
      <c r="AZ332" s="120"/>
      <c r="BA332" s="120"/>
      <c r="BB332" s="120"/>
      <c r="BC332" s="123"/>
      <c r="BD332" s="120"/>
      <c r="BE332" s="121"/>
      <c r="BF332" s="126"/>
      <c r="BG332" s="297" t="str">
        <f t="shared" si="85"/>
        <v/>
      </c>
      <c r="BH332" s="298" t="str">
        <f t="shared" si="86"/>
        <v/>
      </c>
      <c r="BI332" s="127"/>
      <c r="BJ332" s="127"/>
      <c r="BK332" s="128"/>
      <c r="BL332" s="120">
        <f t="shared" si="87"/>
        <v>0</v>
      </c>
      <c r="BM332" s="120" t="str">
        <f t="shared" si="88"/>
        <v/>
      </c>
      <c r="BN332" s="120" t="str">
        <f t="shared" si="89"/>
        <v/>
      </c>
      <c r="BO332" s="129" t="str">
        <f t="shared" si="91"/>
        <v>|0|||</v>
      </c>
      <c r="BP332" s="120" t="str">
        <f t="shared" si="90"/>
        <v>Incomplete</v>
      </c>
      <c r="BQ332" s="129">
        <f>VLOOKUP(A332,'PR Matrix'!A:B,2,FALSE)</f>
        <v>0</v>
      </c>
    </row>
    <row r="333" spans="1:69" s="130" customFormat="1" hidden="1" x14ac:dyDescent="0.2">
      <c r="A333" s="111" t="s">
        <v>1857</v>
      </c>
      <c r="B333" s="96" t="s">
        <v>1675</v>
      </c>
      <c r="C333" s="96" t="s">
        <v>1675</v>
      </c>
      <c r="D333" s="292"/>
      <c r="E333" s="307"/>
      <c r="F333" s="372"/>
      <c r="G333" s="113" t="s">
        <v>1986</v>
      </c>
      <c r="H333" s="114" t="str">
        <f>IF(AND(D333="",VLOOKUP(A333,'PR Matrix'!A:B,2,FALSE)=""),"N","Y")</f>
        <v>N</v>
      </c>
      <c r="I333" s="115"/>
      <c r="J333" s="115"/>
      <c r="K333" s="114"/>
      <c r="L333" s="115"/>
      <c r="M333" s="93"/>
      <c r="N333" s="93"/>
      <c r="O333" s="93"/>
      <c r="P333" s="93"/>
      <c r="Q333" s="93"/>
      <c r="R333" s="116"/>
      <c r="S333" s="115" t="b">
        <f t="shared" si="82"/>
        <v>1</v>
      </c>
      <c r="T333" s="115" t="b">
        <f t="shared" si="83"/>
        <v>1</v>
      </c>
      <c r="U333" s="115" t="b">
        <f t="shared" si="84"/>
        <v>1</v>
      </c>
      <c r="V333" s="115"/>
      <c r="W333" s="362"/>
      <c r="X333" s="362"/>
      <c r="Y333" s="119"/>
      <c r="Z333" s="120"/>
      <c r="AA333" s="120"/>
      <c r="AB333" s="120"/>
      <c r="AC333" s="120"/>
      <c r="AD333" s="121"/>
      <c r="AE333" s="122"/>
      <c r="AF333" s="362"/>
      <c r="AG333" s="362"/>
      <c r="AH333" s="119"/>
      <c r="AI333" s="120"/>
      <c r="AJ333" s="120"/>
      <c r="AK333" s="120"/>
      <c r="AL333" s="123"/>
      <c r="AM333" s="123"/>
      <c r="AN333" s="123"/>
      <c r="AO333" s="123"/>
      <c r="AP333" s="124"/>
      <c r="AQ333" s="125"/>
      <c r="AR333" s="121"/>
      <c r="AS333" s="123"/>
      <c r="AT333" s="121"/>
      <c r="AU333" s="126"/>
      <c r="AV333" s="117"/>
      <c r="AW333" s="117"/>
      <c r="AX333" s="117"/>
      <c r="AY333" s="120"/>
      <c r="AZ333" s="120"/>
      <c r="BA333" s="120"/>
      <c r="BB333" s="120"/>
      <c r="BC333" s="123"/>
      <c r="BD333" s="120"/>
      <c r="BE333" s="121"/>
      <c r="BF333" s="126"/>
      <c r="BG333" s="297" t="str">
        <f t="shared" si="85"/>
        <v/>
      </c>
      <c r="BH333" s="298" t="str">
        <f t="shared" si="86"/>
        <v/>
      </c>
      <c r="BI333" s="127"/>
      <c r="BJ333" s="127"/>
      <c r="BK333" s="128" t="s">
        <v>1986</v>
      </c>
      <c r="BL333" s="120" t="str">
        <f t="shared" si="87"/>
        <v/>
      </c>
      <c r="BM333" s="120" t="str">
        <f t="shared" si="88"/>
        <v/>
      </c>
      <c r="BN333" s="120" t="str">
        <f t="shared" si="89"/>
        <v/>
      </c>
      <c r="BO333" s="129" t="str">
        <f t="shared" si="91"/>
        <v>||||</v>
      </c>
      <c r="BP333" s="120" t="str">
        <f t="shared" si="90"/>
        <v>Not Started</v>
      </c>
      <c r="BQ333" s="129">
        <f>VLOOKUP(A333,'PR Matrix'!A:B,2,FALSE)</f>
        <v>0</v>
      </c>
    </row>
    <row r="334" spans="1:69" s="130" customFormat="1" hidden="1" x14ac:dyDescent="0.2">
      <c r="A334" s="111" t="s">
        <v>1858</v>
      </c>
      <c r="B334" s="96" t="s">
        <v>1675</v>
      </c>
      <c r="C334" s="96" t="s">
        <v>1677</v>
      </c>
      <c r="D334" s="76"/>
      <c r="E334" s="307"/>
      <c r="F334" s="320"/>
      <c r="G334" s="113" t="s">
        <v>1986</v>
      </c>
      <c r="H334" s="114" t="str">
        <f>IF(AND(D334="",VLOOKUP(A334,'PR Matrix'!A:B,2,FALSE)=""),"N","Y")</f>
        <v>N</v>
      </c>
      <c r="I334" s="115"/>
      <c r="J334" s="115"/>
      <c r="K334" s="114"/>
      <c r="L334" s="115"/>
      <c r="M334" s="93"/>
      <c r="N334" s="93"/>
      <c r="O334" s="93"/>
      <c r="P334" s="93"/>
      <c r="Q334" s="93"/>
      <c r="R334" s="116"/>
      <c r="S334" s="115" t="b">
        <f t="shared" si="82"/>
        <v>1</v>
      </c>
      <c r="T334" s="115" t="b">
        <f t="shared" si="83"/>
        <v>1</v>
      </c>
      <c r="U334" s="115" t="b">
        <f t="shared" si="84"/>
        <v>1</v>
      </c>
      <c r="V334" s="115"/>
      <c r="W334" s="117"/>
      <c r="X334" s="118"/>
      <c r="Y334" s="119">
        <v>2377</v>
      </c>
      <c r="Z334" s="120"/>
      <c r="AA334" s="120"/>
      <c r="AB334" s="120"/>
      <c r="AC334" s="120"/>
      <c r="AD334" s="121"/>
      <c r="AE334" s="122"/>
      <c r="AF334" s="117"/>
      <c r="AG334" s="118"/>
      <c r="AH334" s="119">
        <v>1323</v>
      </c>
      <c r="AI334" s="120"/>
      <c r="AJ334" s="120"/>
      <c r="AK334" s="120"/>
      <c r="AL334" s="123"/>
      <c r="AM334" s="123"/>
      <c r="AN334" s="123"/>
      <c r="AO334" s="123"/>
      <c r="AP334" s="124"/>
      <c r="AQ334" s="125"/>
      <c r="AR334" s="121"/>
      <c r="AS334" s="123"/>
      <c r="AT334" s="121"/>
      <c r="AU334" s="126"/>
      <c r="AV334" s="117"/>
      <c r="AW334" s="349"/>
      <c r="AX334" s="118"/>
      <c r="AY334" s="120"/>
      <c r="AZ334" s="120"/>
      <c r="BA334" s="120"/>
      <c r="BB334" s="120"/>
      <c r="BC334" s="123"/>
      <c r="BD334" s="120"/>
      <c r="BE334" s="121"/>
      <c r="BF334" s="126"/>
      <c r="BG334" s="297" t="str">
        <f t="shared" si="85"/>
        <v/>
      </c>
      <c r="BH334" s="298" t="str">
        <f t="shared" si="86"/>
        <v/>
      </c>
      <c r="BI334" s="127"/>
      <c r="BJ334" s="127"/>
      <c r="BK334" s="128"/>
      <c r="BL334" s="120" t="str">
        <f t="shared" si="87"/>
        <v/>
      </c>
      <c r="BM334" s="120" t="str">
        <f t="shared" si="88"/>
        <v/>
      </c>
      <c r="BN334" s="120" t="str">
        <f t="shared" si="89"/>
        <v/>
      </c>
      <c r="BO334" s="129" t="str">
        <f t="shared" si="91"/>
        <v>||||</v>
      </c>
      <c r="BP334" s="120" t="str">
        <f t="shared" si="90"/>
        <v>Not Started</v>
      </c>
      <c r="BQ334" s="129">
        <f>VLOOKUP(A334,'PR Matrix'!A:B,2,FALSE)</f>
        <v>0</v>
      </c>
    </row>
    <row r="335" spans="1:69" s="130" customFormat="1" hidden="1" x14ac:dyDescent="0.2">
      <c r="A335" s="111" t="s">
        <v>1859</v>
      </c>
      <c r="B335" s="96" t="s">
        <v>1675</v>
      </c>
      <c r="C335" s="96" t="s">
        <v>1677</v>
      </c>
      <c r="D335" s="76"/>
      <c r="E335" s="306"/>
      <c r="F335" s="320"/>
      <c r="G335" s="113" t="s">
        <v>1986</v>
      </c>
      <c r="H335" s="114" t="str">
        <f>IF(AND(D335="",VLOOKUP(A335,'PR Matrix'!A:B,2,FALSE)=""),"N","Y")</f>
        <v>N</v>
      </c>
      <c r="I335" s="115"/>
      <c r="J335" s="115"/>
      <c r="K335" s="114"/>
      <c r="L335" s="115"/>
      <c r="M335" s="93"/>
      <c r="N335" s="93"/>
      <c r="O335" s="93"/>
      <c r="P335" s="93"/>
      <c r="Q335" s="93"/>
      <c r="R335" s="116"/>
      <c r="S335" s="115" t="b">
        <f t="shared" ref="S335" si="92">IF($G$3="",OR($E$3="",NOT(ISERROR(FIND(LOWER($E$3),LOWER(W335)))),NOT(ISERROR(FIND(LOWER($E$3),LOWER(AF335)))),NOT(ISERROR(FIND(LOWER($E$3),LOWER(AV335))))),OR(NOT(ISERROR(FIND(LOWER($G$3),LOWER(W335)))),NOT(ISERROR(FIND(LOWER($G$3),LOWER(AF335)))),NOT(ISERROR(FIND(LOWER($G$3),LOWER(AV335))))))</f>
        <v>1</v>
      </c>
      <c r="T335" s="115" t="b">
        <f t="shared" ref="T335" si="93">IF($G$3="",OR($F$3="",NOT(ISERROR(FIND(LOWER($F$3),LOWER(X335)))),NOT(ISERROR(FIND(LOWER($F$3),LOWER(AG335)))),NOT(ISERROR(FIND(LOWER($F$3),LOWER(AX335))))),OR(NOT(ISERROR(FIND(LOWER($G$3),LOWER(X335)))),NOT(ISERROR(FIND(LOWER($G$3),LOWER(AG335)))),NOT(ISERROR(FIND(LOWER($G$3),LOWER(AX335))))))</f>
        <v>1</v>
      </c>
      <c r="U335" s="115" t="b">
        <f t="shared" ref="U335" si="94">IF(COUNTA($E$3:$F$3)=0,OR($G$3="",S335,T335),AND(S335,T335))</f>
        <v>1</v>
      </c>
      <c r="V335" s="115"/>
      <c r="W335" s="117"/>
      <c r="X335" s="118"/>
      <c r="Y335" s="119"/>
      <c r="Z335" s="120"/>
      <c r="AA335" s="120"/>
      <c r="AB335" s="120"/>
      <c r="AC335" s="120"/>
      <c r="AD335" s="121"/>
      <c r="AE335" s="122"/>
      <c r="AF335" s="117"/>
      <c r="AG335" s="118"/>
      <c r="AH335" s="119">
        <v>1026</v>
      </c>
      <c r="AI335" s="120"/>
      <c r="AJ335" s="120"/>
      <c r="AK335" s="120"/>
      <c r="AL335" s="123"/>
      <c r="AM335" s="123"/>
      <c r="AN335" s="123"/>
      <c r="AO335" s="123"/>
      <c r="AP335" s="124"/>
      <c r="AQ335" s="125"/>
      <c r="AR335" s="121"/>
      <c r="AS335" s="123"/>
      <c r="AT335" s="121"/>
      <c r="AU335" s="126"/>
      <c r="AV335" s="117"/>
      <c r="AW335" s="349"/>
      <c r="AX335" s="118"/>
      <c r="AY335" s="120"/>
      <c r="AZ335" s="120"/>
      <c r="BA335" s="120"/>
      <c r="BB335" s="120"/>
      <c r="BC335" s="123"/>
      <c r="BD335" s="120"/>
      <c r="BE335" s="121"/>
      <c r="BF335" s="126"/>
      <c r="BG335" s="297" t="str">
        <f t="shared" si="85"/>
        <v/>
      </c>
      <c r="BH335" s="298" t="str">
        <f t="shared" si="86"/>
        <v/>
      </c>
      <c r="BI335" s="127"/>
      <c r="BJ335" s="127"/>
      <c r="BK335" s="128"/>
      <c r="BL335" s="120" t="str">
        <f t="shared" si="87"/>
        <v/>
      </c>
      <c r="BM335" s="120" t="str">
        <f t="shared" si="88"/>
        <v/>
      </c>
      <c r="BN335" s="120" t="str">
        <f t="shared" si="89"/>
        <v/>
      </c>
      <c r="BO335" s="129" t="str">
        <f t="shared" si="91"/>
        <v>||||</v>
      </c>
      <c r="BP335" s="120" t="str">
        <f t="shared" si="90"/>
        <v>Not Started</v>
      </c>
      <c r="BQ335" s="129">
        <f>VLOOKUP(A335,'PR Matrix'!A:B,2,FALSE)</f>
        <v>0</v>
      </c>
    </row>
    <row r="336" spans="1:69" s="130" customFormat="1" hidden="1" x14ac:dyDescent="0.2">
      <c r="A336" s="111" t="s">
        <v>2189</v>
      </c>
      <c r="B336" s="96" t="s">
        <v>1675</v>
      </c>
      <c r="C336" s="96" t="s">
        <v>1677</v>
      </c>
      <c r="D336" s="76"/>
      <c r="E336" s="306"/>
      <c r="F336" s="320"/>
      <c r="G336" s="113" t="s">
        <v>1986</v>
      </c>
      <c r="H336" s="114" t="str">
        <f>IF(AND(D336="",VLOOKUP(A336,'PR Matrix'!A:B,2,FALSE)=""),"N","Y")</f>
        <v>N</v>
      </c>
      <c r="I336" s="115"/>
      <c r="J336" s="115"/>
      <c r="K336" s="114"/>
      <c r="L336" s="115"/>
      <c r="M336" s="93"/>
      <c r="N336" s="93"/>
      <c r="O336" s="93"/>
      <c r="P336" s="93"/>
      <c r="Q336" s="93"/>
      <c r="R336" s="116"/>
      <c r="S336" s="115" t="b">
        <f t="shared" si="82"/>
        <v>1</v>
      </c>
      <c r="T336" s="115" t="b">
        <f t="shared" si="83"/>
        <v>1</v>
      </c>
      <c r="U336" s="115" t="b">
        <f t="shared" si="84"/>
        <v>1</v>
      </c>
      <c r="V336" s="115"/>
      <c r="W336" s="117"/>
      <c r="X336" s="118"/>
      <c r="Y336" s="119"/>
      <c r="Z336" s="120"/>
      <c r="AA336" s="120"/>
      <c r="AB336" s="120"/>
      <c r="AC336" s="120"/>
      <c r="AD336" s="121"/>
      <c r="AE336" s="122"/>
      <c r="AF336" s="117"/>
      <c r="AG336" s="118"/>
      <c r="AH336" s="119">
        <v>1026</v>
      </c>
      <c r="AI336" s="120"/>
      <c r="AJ336" s="120"/>
      <c r="AK336" s="120"/>
      <c r="AL336" s="123"/>
      <c r="AM336" s="123"/>
      <c r="AN336" s="123"/>
      <c r="AO336" s="123"/>
      <c r="AP336" s="124"/>
      <c r="AQ336" s="125"/>
      <c r="AR336" s="121"/>
      <c r="AS336" s="123"/>
      <c r="AT336" s="121"/>
      <c r="AU336" s="126"/>
      <c r="AV336" s="117"/>
      <c r="AW336" s="349"/>
      <c r="AX336" s="118"/>
      <c r="AY336" s="120"/>
      <c r="AZ336" s="120"/>
      <c r="BA336" s="120"/>
      <c r="BB336" s="120"/>
      <c r="BC336" s="123"/>
      <c r="BD336" s="120"/>
      <c r="BE336" s="121"/>
      <c r="BF336" s="126"/>
      <c r="BG336" s="297" t="str">
        <f t="shared" si="85"/>
        <v/>
      </c>
      <c r="BH336" s="298" t="str">
        <f t="shared" si="86"/>
        <v/>
      </c>
      <c r="BI336" s="127"/>
      <c r="BJ336" s="127"/>
      <c r="BK336" s="128"/>
      <c r="BL336" s="120" t="str">
        <f t="shared" si="87"/>
        <v/>
      </c>
      <c r="BM336" s="120" t="str">
        <f t="shared" si="88"/>
        <v/>
      </c>
      <c r="BN336" s="120" t="str">
        <f t="shared" si="89"/>
        <v/>
      </c>
      <c r="BO336" s="129" t="str">
        <f t="shared" si="91"/>
        <v>||||</v>
      </c>
      <c r="BP336" s="120" t="str">
        <f t="shared" si="90"/>
        <v>Not Started</v>
      </c>
      <c r="BQ336" s="129">
        <f>VLOOKUP(A336,'PR Matrix'!A:B,2,FALSE)</f>
        <v>0</v>
      </c>
    </row>
    <row r="337" spans="1:69" s="130" customFormat="1" hidden="1" x14ac:dyDescent="0.2">
      <c r="A337" s="111" t="s">
        <v>39</v>
      </c>
      <c r="B337" s="96" t="s">
        <v>1675</v>
      </c>
      <c r="C337" s="96" t="s">
        <v>1677</v>
      </c>
      <c r="D337" s="76"/>
      <c r="E337" s="303"/>
      <c r="F337" s="320"/>
      <c r="G337" s="113" t="s">
        <v>1986</v>
      </c>
      <c r="H337" s="114" t="str">
        <f>IF(AND(D337="",VLOOKUP(A337,'PR Matrix'!A:B,2,FALSE)=""),"N","Y")</f>
        <v>N</v>
      </c>
      <c r="I337" s="115"/>
      <c r="J337" s="115"/>
      <c r="K337" s="114"/>
      <c r="L337" s="115"/>
      <c r="M337" s="93"/>
      <c r="N337" s="93"/>
      <c r="O337" s="93"/>
      <c r="P337" s="93"/>
      <c r="Q337" s="93"/>
      <c r="R337" s="116"/>
      <c r="S337" s="115" t="b">
        <f t="shared" si="82"/>
        <v>1</v>
      </c>
      <c r="T337" s="115" t="b">
        <f t="shared" si="83"/>
        <v>1</v>
      </c>
      <c r="U337" s="115" t="b">
        <f t="shared" si="84"/>
        <v>1</v>
      </c>
      <c r="V337" s="115"/>
      <c r="W337" s="117"/>
      <c r="X337" s="118"/>
      <c r="Y337" s="119"/>
      <c r="Z337" s="120"/>
      <c r="AA337" s="120"/>
      <c r="AB337" s="120"/>
      <c r="AC337" s="120"/>
      <c r="AD337" s="121"/>
      <c r="AE337" s="122"/>
      <c r="AF337" s="117"/>
      <c r="AG337" s="118"/>
      <c r="AH337" s="119">
        <v>666</v>
      </c>
      <c r="AI337" s="120"/>
      <c r="AJ337" s="120"/>
      <c r="AK337" s="120"/>
      <c r="AL337" s="123"/>
      <c r="AM337" s="123"/>
      <c r="AN337" s="123"/>
      <c r="AO337" s="123"/>
      <c r="AP337" s="124"/>
      <c r="AQ337" s="125"/>
      <c r="AR337" s="121"/>
      <c r="AS337" s="123"/>
      <c r="AT337" s="121"/>
      <c r="AU337" s="126"/>
      <c r="AV337" s="117"/>
      <c r="AW337" s="349"/>
      <c r="AX337" s="118"/>
      <c r="AY337" s="120"/>
      <c r="AZ337" s="120"/>
      <c r="BA337" s="120"/>
      <c r="BB337" s="120"/>
      <c r="BC337" s="123"/>
      <c r="BD337" s="120"/>
      <c r="BE337" s="121"/>
      <c r="BF337" s="126"/>
      <c r="BG337" s="297" t="str">
        <f t="shared" si="85"/>
        <v/>
      </c>
      <c r="BH337" s="298" t="str">
        <f t="shared" si="86"/>
        <v/>
      </c>
      <c r="BI337" s="127"/>
      <c r="BJ337" s="127"/>
      <c r="BK337" s="128"/>
      <c r="BL337" s="120" t="str">
        <f t="shared" si="87"/>
        <v/>
      </c>
      <c r="BM337" s="120" t="str">
        <f t="shared" si="88"/>
        <v/>
      </c>
      <c r="BN337" s="120" t="str">
        <f t="shared" si="89"/>
        <v/>
      </c>
      <c r="BO337" s="129" t="str">
        <f t="shared" si="91"/>
        <v>||||</v>
      </c>
      <c r="BP337" s="120" t="str">
        <f t="shared" si="90"/>
        <v>Not Started</v>
      </c>
      <c r="BQ337" s="129">
        <f>VLOOKUP(A337,'PR Matrix'!A:B,2,FALSE)</f>
        <v>0</v>
      </c>
    </row>
    <row r="338" spans="1:69" s="130" customFormat="1" hidden="1" x14ac:dyDescent="0.2">
      <c r="A338" s="111" t="s">
        <v>1860</v>
      </c>
      <c r="B338" s="96" t="s">
        <v>1675</v>
      </c>
      <c r="C338" s="96" t="s">
        <v>1677</v>
      </c>
      <c r="D338" s="76"/>
      <c r="E338" s="306"/>
      <c r="F338" s="320"/>
      <c r="G338" s="113" t="s">
        <v>1986</v>
      </c>
      <c r="H338" s="114" t="str">
        <f>IF(AND(D338="",VLOOKUP(A338,'PR Matrix'!A:B,2,FALSE)=""),"N","Y")</f>
        <v>N</v>
      </c>
      <c r="I338" s="115"/>
      <c r="J338" s="115"/>
      <c r="K338" s="114"/>
      <c r="L338" s="115"/>
      <c r="M338" s="93"/>
      <c r="N338" s="93"/>
      <c r="O338" s="93"/>
      <c r="P338" s="93"/>
      <c r="Q338" s="93"/>
      <c r="R338" s="116"/>
      <c r="S338" s="115" t="b">
        <f t="shared" si="82"/>
        <v>1</v>
      </c>
      <c r="T338" s="115" t="b">
        <f t="shared" si="83"/>
        <v>1</v>
      </c>
      <c r="U338" s="115" t="b">
        <f t="shared" si="84"/>
        <v>1</v>
      </c>
      <c r="V338" s="115"/>
      <c r="W338" s="117"/>
      <c r="X338" s="118"/>
      <c r="Y338" s="119"/>
      <c r="Z338" s="120"/>
      <c r="AA338" s="120"/>
      <c r="AB338" s="120"/>
      <c r="AC338" s="120"/>
      <c r="AD338" s="121"/>
      <c r="AE338" s="122"/>
      <c r="AF338" s="117"/>
      <c r="AG338" s="118"/>
      <c r="AH338" s="119">
        <v>600</v>
      </c>
      <c r="AI338" s="120"/>
      <c r="AJ338" s="120"/>
      <c r="AK338" s="120"/>
      <c r="AL338" s="123"/>
      <c r="AM338" s="123"/>
      <c r="AN338" s="123"/>
      <c r="AO338" s="123"/>
      <c r="AP338" s="124"/>
      <c r="AQ338" s="125"/>
      <c r="AR338" s="121"/>
      <c r="AS338" s="123"/>
      <c r="AT338" s="121"/>
      <c r="AU338" s="126"/>
      <c r="AV338" s="117"/>
      <c r="AW338" s="349"/>
      <c r="AX338" s="118"/>
      <c r="AY338" s="120"/>
      <c r="AZ338" s="120"/>
      <c r="BA338" s="120"/>
      <c r="BB338" s="120"/>
      <c r="BC338" s="123"/>
      <c r="BD338" s="120"/>
      <c r="BE338" s="121"/>
      <c r="BF338" s="126"/>
      <c r="BG338" s="297" t="str">
        <f t="shared" si="85"/>
        <v/>
      </c>
      <c r="BH338" s="298" t="str">
        <f t="shared" si="86"/>
        <v/>
      </c>
      <c r="BI338" s="127"/>
      <c r="BJ338" s="127"/>
      <c r="BK338" s="128"/>
      <c r="BL338" s="120" t="str">
        <f t="shared" si="87"/>
        <v/>
      </c>
      <c r="BM338" s="120" t="str">
        <f t="shared" si="88"/>
        <v/>
      </c>
      <c r="BN338" s="120" t="str">
        <f t="shared" si="89"/>
        <v/>
      </c>
      <c r="BO338" s="129" t="str">
        <f t="shared" si="91"/>
        <v>||||</v>
      </c>
      <c r="BP338" s="120" t="str">
        <f t="shared" si="90"/>
        <v>Not Started</v>
      </c>
      <c r="BQ338" s="129">
        <f>VLOOKUP(A338,'PR Matrix'!A:B,2,FALSE)</f>
        <v>0</v>
      </c>
    </row>
    <row r="339" spans="1:69" s="130" customFormat="1" hidden="1" x14ac:dyDescent="0.2">
      <c r="A339" s="111" t="s">
        <v>1861</v>
      </c>
      <c r="B339" s="96" t="s">
        <v>1675</v>
      </c>
      <c r="C339" s="96" t="s">
        <v>1677</v>
      </c>
      <c r="D339" s="76"/>
      <c r="E339" s="312"/>
      <c r="F339" s="320"/>
      <c r="G339" s="113" t="s">
        <v>1986</v>
      </c>
      <c r="H339" s="114" t="str">
        <f>IF(AND(D339="",VLOOKUP(A339,'PR Matrix'!A:B,2,FALSE)=""),"N","Y")</f>
        <v>N</v>
      </c>
      <c r="I339" s="115"/>
      <c r="J339" s="115"/>
      <c r="K339" s="114"/>
      <c r="L339" s="115"/>
      <c r="M339" s="93"/>
      <c r="N339" s="93"/>
      <c r="O339" s="93"/>
      <c r="P339" s="93"/>
      <c r="Q339" s="93"/>
      <c r="R339" s="116"/>
      <c r="S339" s="115" t="b">
        <f t="shared" si="82"/>
        <v>1</v>
      </c>
      <c r="T339" s="115" t="b">
        <f t="shared" si="83"/>
        <v>1</v>
      </c>
      <c r="U339" s="115" t="b">
        <f t="shared" si="84"/>
        <v>1</v>
      </c>
      <c r="V339" s="115"/>
      <c r="W339" s="117"/>
      <c r="X339" s="118"/>
      <c r="Y339" s="119">
        <v>2245</v>
      </c>
      <c r="Z339" s="120"/>
      <c r="AA339" s="120"/>
      <c r="AB339" s="120"/>
      <c r="AC339" s="120"/>
      <c r="AD339" s="121"/>
      <c r="AE339" s="122"/>
      <c r="AF339" s="117"/>
      <c r="AG339" s="118"/>
      <c r="AH339" s="119">
        <v>606</v>
      </c>
      <c r="AI339" s="120"/>
      <c r="AJ339" s="120"/>
      <c r="AK339" s="120"/>
      <c r="AL339" s="123"/>
      <c r="AM339" s="123"/>
      <c r="AN339" s="123"/>
      <c r="AO339" s="123"/>
      <c r="AP339" s="124"/>
      <c r="AQ339" s="125"/>
      <c r="AR339" s="121"/>
      <c r="AS339" s="123"/>
      <c r="AT339" s="121"/>
      <c r="AU339" s="126"/>
      <c r="AV339" s="117"/>
      <c r="AW339" s="349"/>
      <c r="AX339" s="118"/>
      <c r="AY339" s="120"/>
      <c r="AZ339" s="120"/>
      <c r="BA339" s="120"/>
      <c r="BB339" s="120"/>
      <c r="BC339" s="123"/>
      <c r="BD339" s="120"/>
      <c r="BE339" s="121"/>
      <c r="BF339" s="126"/>
      <c r="BG339" s="297" t="str">
        <f t="shared" si="85"/>
        <v/>
      </c>
      <c r="BH339" s="298" t="str">
        <f t="shared" si="86"/>
        <v/>
      </c>
      <c r="BI339" s="127"/>
      <c r="BJ339" s="127"/>
      <c r="BK339" s="128"/>
      <c r="BL339" s="120" t="str">
        <f t="shared" si="87"/>
        <v/>
      </c>
      <c r="BM339" s="120" t="str">
        <f t="shared" si="88"/>
        <v/>
      </c>
      <c r="BN339" s="120" t="str">
        <f t="shared" si="89"/>
        <v/>
      </c>
      <c r="BO339" s="129" t="str">
        <f t="shared" si="91"/>
        <v>||||</v>
      </c>
      <c r="BP339" s="120" t="str">
        <f t="shared" si="90"/>
        <v>Not Started</v>
      </c>
      <c r="BQ339" s="129">
        <f>VLOOKUP(A339,'PR Matrix'!A:B,2,FALSE)</f>
        <v>0</v>
      </c>
    </row>
    <row r="340" spans="1:69" s="130" customFormat="1" hidden="1" x14ac:dyDescent="0.2">
      <c r="A340" s="111" t="s">
        <v>648</v>
      </c>
      <c r="B340" s="96" t="s">
        <v>1675</v>
      </c>
      <c r="C340" s="96" t="s">
        <v>1677</v>
      </c>
      <c r="D340" s="292"/>
      <c r="E340" s="303"/>
      <c r="F340" s="320"/>
      <c r="G340" s="113" t="s">
        <v>1986</v>
      </c>
      <c r="H340" s="114" t="str">
        <f>IF(AND(D340="",VLOOKUP(A340,'PR Matrix'!A:B,2,FALSE)=""),"N","Y")</f>
        <v>N</v>
      </c>
      <c r="I340" s="115"/>
      <c r="J340" s="115"/>
      <c r="K340" s="114"/>
      <c r="L340" s="115"/>
      <c r="M340" s="93"/>
      <c r="N340" s="93"/>
      <c r="O340" s="93"/>
      <c r="P340" s="93"/>
      <c r="Q340" s="93"/>
      <c r="R340" s="116"/>
      <c r="S340" s="115" t="b">
        <f t="shared" si="82"/>
        <v>1</v>
      </c>
      <c r="T340" s="115" t="b">
        <f t="shared" si="83"/>
        <v>1</v>
      </c>
      <c r="U340" s="115" t="b">
        <f t="shared" si="84"/>
        <v>1</v>
      </c>
      <c r="V340" s="115"/>
      <c r="W340" s="117"/>
      <c r="X340" s="118"/>
      <c r="Y340" s="119">
        <v>2276</v>
      </c>
      <c r="Z340" s="120"/>
      <c r="AA340" s="120"/>
      <c r="AB340" s="120"/>
      <c r="AC340" s="120"/>
      <c r="AD340" s="121"/>
      <c r="AE340" s="122"/>
      <c r="AF340" s="117"/>
      <c r="AG340" s="118"/>
      <c r="AH340" s="119">
        <v>672</v>
      </c>
      <c r="AI340" s="120"/>
      <c r="AJ340" s="120"/>
      <c r="AK340" s="120"/>
      <c r="AL340" s="123"/>
      <c r="AM340" s="123"/>
      <c r="AN340" s="123"/>
      <c r="AO340" s="123"/>
      <c r="AP340" s="124"/>
      <c r="AQ340" s="125"/>
      <c r="AR340" s="121"/>
      <c r="AS340" s="123"/>
      <c r="AT340" s="121"/>
      <c r="AU340" s="126"/>
      <c r="AV340" s="117"/>
      <c r="AW340" s="349"/>
      <c r="AX340" s="118"/>
      <c r="AY340" s="120"/>
      <c r="AZ340" s="120"/>
      <c r="BA340" s="120"/>
      <c r="BB340" s="120"/>
      <c r="BC340" s="123"/>
      <c r="BD340" s="120"/>
      <c r="BE340" s="121"/>
      <c r="BF340" s="126"/>
      <c r="BG340" s="297" t="str">
        <f t="shared" si="85"/>
        <v/>
      </c>
      <c r="BH340" s="298" t="str">
        <f t="shared" si="86"/>
        <v/>
      </c>
      <c r="BI340" s="127"/>
      <c r="BJ340" s="127"/>
      <c r="BK340" s="128"/>
      <c r="BL340" s="120" t="str">
        <f t="shared" si="87"/>
        <v/>
      </c>
      <c r="BM340" s="120" t="str">
        <f t="shared" si="88"/>
        <v/>
      </c>
      <c r="BN340" s="120" t="str">
        <f t="shared" si="89"/>
        <v/>
      </c>
      <c r="BO340" s="129" t="str">
        <f t="shared" si="91"/>
        <v>||||</v>
      </c>
      <c r="BP340" s="120" t="str">
        <f t="shared" si="90"/>
        <v>Not Started</v>
      </c>
      <c r="BQ340" s="129">
        <f>VLOOKUP(A340,'PR Matrix'!A:B,2,FALSE)</f>
        <v>0</v>
      </c>
    </row>
    <row r="341" spans="1:69" s="130" customFormat="1" hidden="1" x14ac:dyDescent="0.2">
      <c r="A341" s="111" t="s">
        <v>1862</v>
      </c>
      <c r="B341" s="96" t="s">
        <v>1675</v>
      </c>
      <c r="C341" s="96" t="s">
        <v>1677</v>
      </c>
      <c r="D341" s="76"/>
      <c r="E341" s="301"/>
      <c r="F341" s="320"/>
      <c r="G341" s="113" t="s">
        <v>1986</v>
      </c>
      <c r="H341" s="114" t="str">
        <f>IF(AND(D341="",VLOOKUP(A341,'PR Matrix'!A:B,2,FALSE)=""),"N","Y")</f>
        <v>N</v>
      </c>
      <c r="I341" s="115"/>
      <c r="J341" s="115"/>
      <c r="K341" s="114"/>
      <c r="L341" s="115"/>
      <c r="M341" s="93"/>
      <c r="N341" s="93"/>
      <c r="O341" s="93"/>
      <c r="P341" s="93"/>
      <c r="Q341" s="93"/>
      <c r="R341" s="116"/>
      <c r="S341" s="115" t="b">
        <f t="shared" si="82"/>
        <v>1</v>
      </c>
      <c r="T341" s="115" t="b">
        <f t="shared" si="83"/>
        <v>1</v>
      </c>
      <c r="U341" s="115" t="b">
        <f t="shared" si="84"/>
        <v>1</v>
      </c>
      <c r="V341" s="115"/>
      <c r="W341" s="117"/>
      <c r="X341" s="118"/>
      <c r="Y341" s="119"/>
      <c r="Z341" s="120"/>
      <c r="AA341" s="120"/>
      <c r="AB341" s="120"/>
      <c r="AC341" s="120"/>
      <c r="AD341" s="121"/>
      <c r="AE341" s="122"/>
      <c r="AF341" s="117"/>
      <c r="AG341" s="118"/>
      <c r="AH341" s="119">
        <v>673</v>
      </c>
      <c r="AI341" s="120"/>
      <c r="AJ341" s="120"/>
      <c r="AK341" s="120"/>
      <c r="AL341" s="123"/>
      <c r="AM341" s="123"/>
      <c r="AN341" s="123"/>
      <c r="AO341" s="123"/>
      <c r="AP341" s="124"/>
      <c r="AQ341" s="125"/>
      <c r="AR341" s="121"/>
      <c r="AS341" s="123"/>
      <c r="AT341" s="121"/>
      <c r="AU341" s="126"/>
      <c r="AV341" s="117"/>
      <c r="AW341" s="349"/>
      <c r="AX341" s="118"/>
      <c r="AY341" s="120"/>
      <c r="AZ341" s="120"/>
      <c r="BA341" s="120"/>
      <c r="BB341" s="120"/>
      <c r="BC341" s="123"/>
      <c r="BD341" s="120"/>
      <c r="BE341" s="121"/>
      <c r="BF341" s="126"/>
      <c r="BG341" s="297" t="str">
        <f t="shared" si="85"/>
        <v/>
      </c>
      <c r="BH341" s="298" t="str">
        <f t="shared" si="86"/>
        <v/>
      </c>
      <c r="BI341" s="127"/>
      <c r="BJ341" s="127"/>
      <c r="BK341" s="128"/>
      <c r="BL341" s="120" t="str">
        <f t="shared" si="87"/>
        <v/>
      </c>
      <c r="BM341" s="120" t="str">
        <f t="shared" si="88"/>
        <v/>
      </c>
      <c r="BN341" s="120" t="str">
        <f t="shared" si="89"/>
        <v/>
      </c>
      <c r="BO341" s="129" t="str">
        <f t="shared" si="91"/>
        <v>||||</v>
      </c>
      <c r="BP341" s="120" t="str">
        <f t="shared" si="90"/>
        <v>Not Started</v>
      </c>
      <c r="BQ341" s="129">
        <f>VLOOKUP(A341,'PR Matrix'!A:B,2,FALSE)</f>
        <v>0</v>
      </c>
    </row>
    <row r="342" spans="1:69" s="130" customFormat="1" hidden="1" x14ac:dyDescent="0.2">
      <c r="A342" s="111" t="s">
        <v>649</v>
      </c>
      <c r="B342" s="96" t="s">
        <v>1675</v>
      </c>
      <c r="C342" s="96" t="s">
        <v>1677</v>
      </c>
      <c r="D342" s="76"/>
      <c r="E342" s="301"/>
      <c r="F342" s="320"/>
      <c r="G342" s="113" t="s">
        <v>1986</v>
      </c>
      <c r="H342" s="114" t="str">
        <f>IF(AND(D342="",VLOOKUP(A342,'PR Matrix'!A:B,2,FALSE)=""),"N","Y")</f>
        <v>N</v>
      </c>
      <c r="I342" s="115"/>
      <c r="J342" s="115"/>
      <c r="K342" s="114"/>
      <c r="L342" s="115"/>
      <c r="M342" s="93"/>
      <c r="N342" s="93"/>
      <c r="O342" s="93"/>
      <c r="P342" s="93"/>
      <c r="Q342" s="93"/>
      <c r="R342" s="116"/>
      <c r="S342" s="115" t="b">
        <f t="shared" si="82"/>
        <v>1</v>
      </c>
      <c r="T342" s="115" t="b">
        <f t="shared" si="83"/>
        <v>1</v>
      </c>
      <c r="U342" s="115" t="b">
        <f t="shared" si="84"/>
        <v>1</v>
      </c>
      <c r="V342" s="115"/>
      <c r="W342" s="117"/>
      <c r="X342" s="118"/>
      <c r="Y342" s="119"/>
      <c r="Z342" s="120"/>
      <c r="AA342" s="120"/>
      <c r="AB342" s="120"/>
      <c r="AC342" s="120"/>
      <c r="AD342" s="121"/>
      <c r="AE342" s="122"/>
      <c r="AF342" s="117"/>
      <c r="AG342" s="118"/>
      <c r="AH342" s="119">
        <v>915</v>
      </c>
      <c r="AI342" s="120"/>
      <c r="AJ342" s="120"/>
      <c r="AK342" s="120"/>
      <c r="AL342" s="123"/>
      <c r="AM342" s="123"/>
      <c r="AN342" s="123"/>
      <c r="AO342" s="123"/>
      <c r="AP342" s="124"/>
      <c r="AQ342" s="125"/>
      <c r="AR342" s="121"/>
      <c r="AS342" s="123"/>
      <c r="AT342" s="121"/>
      <c r="AU342" s="126"/>
      <c r="AV342" s="117"/>
      <c r="AW342" s="349"/>
      <c r="AX342" s="118"/>
      <c r="AY342" s="120"/>
      <c r="AZ342" s="120"/>
      <c r="BA342" s="120"/>
      <c r="BB342" s="120"/>
      <c r="BC342" s="123"/>
      <c r="BD342" s="120"/>
      <c r="BE342" s="121"/>
      <c r="BF342" s="126"/>
      <c r="BG342" s="297" t="str">
        <f t="shared" si="85"/>
        <v/>
      </c>
      <c r="BH342" s="298" t="str">
        <f t="shared" si="86"/>
        <v/>
      </c>
      <c r="BI342" s="127"/>
      <c r="BJ342" s="127"/>
      <c r="BK342" s="128"/>
      <c r="BL342" s="120" t="str">
        <f t="shared" si="87"/>
        <v/>
      </c>
      <c r="BM342" s="120" t="str">
        <f t="shared" si="88"/>
        <v/>
      </c>
      <c r="BN342" s="120" t="str">
        <f t="shared" si="89"/>
        <v/>
      </c>
      <c r="BO342" s="129" t="str">
        <f t="shared" si="91"/>
        <v>||||</v>
      </c>
      <c r="BP342" s="120" t="str">
        <f t="shared" si="90"/>
        <v>Not Started</v>
      </c>
      <c r="BQ342" s="129">
        <f>VLOOKUP(A342,'PR Matrix'!A:B,2,FALSE)</f>
        <v>0</v>
      </c>
    </row>
    <row r="343" spans="1:69" s="130" customFormat="1" hidden="1" x14ac:dyDescent="0.2">
      <c r="A343" s="418" t="s">
        <v>1863</v>
      </c>
      <c r="B343" s="419" t="s">
        <v>1675</v>
      </c>
      <c r="C343" s="419" t="s">
        <v>1677</v>
      </c>
      <c r="D343" s="75"/>
      <c r="E343" s="336"/>
      <c r="F343" s="320"/>
      <c r="G343" s="392" t="s">
        <v>1986</v>
      </c>
      <c r="H343" s="393" t="str">
        <f>IF(AND(D343="",VLOOKUP(A343,'PR Matrix'!A:B,2,FALSE)=""),"N","Y")</f>
        <v>N</v>
      </c>
      <c r="I343" s="394"/>
      <c r="J343" s="394"/>
      <c r="K343" s="393"/>
      <c r="L343" s="394"/>
      <c r="M343" s="395"/>
      <c r="N343" s="395"/>
      <c r="O343" s="395"/>
      <c r="P343" s="395"/>
      <c r="Q343" s="395"/>
      <c r="R343" s="396"/>
      <c r="S343" s="115" t="b">
        <f t="shared" si="82"/>
        <v>1</v>
      </c>
      <c r="T343" s="115" t="b">
        <f t="shared" si="83"/>
        <v>1</v>
      </c>
      <c r="U343" s="115" t="b">
        <f t="shared" si="84"/>
        <v>1</v>
      </c>
      <c r="V343" s="394">
        <v>3</v>
      </c>
      <c r="W343" s="407"/>
      <c r="X343" s="411"/>
      <c r="Y343" s="399"/>
      <c r="Z343" s="400"/>
      <c r="AA343" s="400"/>
      <c r="AB343" s="400"/>
      <c r="AC343" s="400"/>
      <c r="AD343" s="401"/>
      <c r="AE343" s="402"/>
      <c r="AF343" s="407"/>
      <c r="AG343" s="411"/>
      <c r="AH343" s="399">
        <v>1124</v>
      </c>
      <c r="AI343" s="400"/>
      <c r="AJ343" s="400"/>
      <c r="AK343" s="400"/>
      <c r="AL343" s="403"/>
      <c r="AM343" s="403"/>
      <c r="AN343" s="403"/>
      <c r="AO343" s="403"/>
      <c r="AP343" s="404"/>
      <c r="AQ343" s="405"/>
      <c r="AR343" s="401"/>
      <c r="AS343" s="403"/>
      <c r="AT343" s="401"/>
      <c r="AU343" s="406"/>
      <c r="AV343" s="407"/>
      <c r="AW343" s="408"/>
      <c r="AX343" s="411"/>
      <c r="AY343" s="400"/>
      <c r="AZ343" s="400"/>
      <c r="BA343" s="400"/>
      <c r="BB343" s="400"/>
      <c r="BC343" s="403"/>
      <c r="BD343" s="400"/>
      <c r="BE343" s="401"/>
      <c r="BF343" s="126"/>
      <c r="BG343" s="297" t="str">
        <f t="shared" si="85"/>
        <v/>
      </c>
      <c r="BH343" s="298" t="str">
        <f t="shared" si="86"/>
        <v/>
      </c>
      <c r="BI343" s="127"/>
      <c r="BJ343" s="127"/>
      <c r="BK343" s="128"/>
      <c r="BL343" s="120" t="str">
        <f t="shared" si="87"/>
        <v/>
      </c>
      <c r="BM343" s="120" t="str">
        <f t="shared" si="88"/>
        <v/>
      </c>
      <c r="BN343" s="120" t="str">
        <f t="shared" si="89"/>
        <v/>
      </c>
      <c r="BO343" s="129" t="str">
        <f t="shared" si="91"/>
        <v>||||</v>
      </c>
      <c r="BP343" s="120" t="str">
        <f t="shared" si="90"/>
        <v>Not Started</v>
      </c>
      <c r="BQ343" s="129">
        <f>VLOOKUP(A343,'PR Matrix'!A:B,2,FALSE)</f>
        <v>0</v>
      </c>
    </row>
    <row r="344" spans="1:69" s="130" customFormat="1" hidden="1" x14ac:dyDescent="0.2">
      <c r="A344" s="111" t="s">
        <v>22</v>
      </c>
      <c r="B344" s="96" t="s">
        <v>1675</v>
      </c>
      <c r="C344" s="96" t="s">
        <v>1677</v>
      </c>
      <c r="D344" s="76"/>
      <c r="E344" s="329"/>
      <c r="F344" s="309"/>
      <c r="G344" s="113" t="s">
        <v>1986</v>
      </c>
      <c r="H344" s="114" t="str">
        <f>IF(AND(D344="",VLOOKUP(A344,'PR Matrix'!A:B,2,FALSE)=""),"N","Y")</f>
        <v>N</v>
      </c>
      <c r="I344" s="115"/>
      <c r="J344" s="115"/>
      <c r="K344" s="114"/>
      <c r="L344" s="115"/>
      <c r="M344" s="93"/>
      <c r="N344" s="93"/>
      <c r="O344" s="93"/>
      <c r="P344" s="93"/>
      <c r="Q344" s="93"/>
      <c r="R344" s="116"/>
      <c r="S344" s="115" t="b">
        <f t="shared" si="82"/>
        <v>1</v>
      </c>
      <c r="T344" s="115" t="b">
        <f t="shared" si="83"/>
        <v>1</v>
      </c>
      <c r="U344" s="115" t="b">
        <f t="shared" si="84"/>
        <v>1</v>
      </c>
      <c r="V344" s="115"/>
      <c r="W344" s="117"/>
      <c r="X344" s="118"/>
      <c r="Y344" s="119">
        <v>2441</v>
      </c>
      <c r="Z344" s="120"/>
      <c r="AA344" s="120"/>
      <c r="AB344" s="120"/>
      <c r="AC344" s="120"/>
      <c r="AD344" s="121"/>
      <c r="AE344" s="122"/>
      <c r="AF344" s="117"/>
      <c r="AG344" s="118"/>
      <c r="AH344" s="119">
        <v>676</v>
      </c>
      <c r="AI344" s="120"/>
      <c r="AJ344" s="120"/>
      <c r="AK344" s="120"/>
      <c r="AL344" s="123"/>
      <c r="AM344" s="123"/>
      <c r="AN344" s="123"/>
      <c r="AO344" s="123"/>
      <c r="AP344" s="124"/>
      <c r="AQ344" s="125"/>
      <c r="AR344" s="121"/>
      <c r="AS344" s="123"/>
      <c r="AT344" s="121"/>
      <c r="AU344" s="126"/>
      <c r="AV344" s="117"/>
      <c r="AW344" s="349"/>
      <c r="AX344" s="118"/>
      <c r="AY344" s="120"/>
      <c r="AZ344" s="120"/>
      <c r="BA344" s="120"/>
      <c r="BB344" s="120"/>
      <c r="BC344" s="123"/>
      <c r="BD344" s="120"/>
      <c r="BE344" s="121"/>
      <c r="BF344" s="126"/>
      <c r="BG344" s="297" t="str">
        <f t="shared" si="85"/>
        <v/>
      </c>
      <c r="BH344" s="298" t="str">
        <f t="shared" si="86"/>
        <v/>
      </c>
      <c r="BI344" s="127"/>
      <c r="BJ344" s="127"/>
      <c r="BK344" s="128"/>
      <c r="BL344" s="120" t="str">
        <f t="shared" si="87"/>
        <v/>
      </c>
      <c r="BM344" s="120" t="str">
        <f t="shared" si="88"/>
        <v/>
      </c>
      <c r="BN344" s="120" t="str">
        <f t="shared" si="89"/>
        <v/>
      </c>
      <c r="BO344" s="129" t="str">
        <f t="shared" si="91"/>
        <v>||||</v>
      </c>
      <c r="BP344" s="120" t="str">
        <f t="shared" si="90"/>
        <v>Not Started</v>
      </c>
      <c r="BQ344" s="129">
        <f>VLOOKUP(A344,'PR Matrix'!A:B,2,FALSE)</f>
        <v>0</v>
      </c>
    </row>
    <row r="345" spans="1:69" s="130" customFormat="1" hidden="1" x14ac:dyDescent="0.2">
      <c r="A345" s="111" t="s">
        <v>1864</v>
      </c>
      <c r="B345" s="96" t="s">
        <v>1675</v>
      </c>
      <c r="C345" s="96" t="s">
        <v>1677</v>
      </c>
      <c r="D345" s="76"/>
      <c r="E345" s="309"/>
      <c r="F345" s="309"/>
      <c r="G345" s="113" t="s">
        <v>1986</v>
      </c>
      <c r="H345" s="114" t="str">
        <f>IF(AND(D345="",VLOOKUP(A345,'PR Matrix'!A:B,2,FALSE)=""),"N","Y")</f>
        <v>N</v>
      </c>
      <c r="I345" s="115"/>
      <c r="J345" s="115"/>
      <c r="K345" s="114"/>
      <c r="L345" s="115"/>
      <c r="M345" s="93"/>
      <c r="N345" s="93"/>
      <c r="O345" s="93"/>
      <c r="P345" s="93"/>
      <c r="Q345" s="93"/>
      <c r="R345" s="116"/>
      <c r="S345" s="115" t="b">
        <f t="shared" ref="S345" si="95">IF($G$3="",OR($E$3="",NOT(ISERROR(FIND(LOWER($E$3),LOWER(W345)))),NOT(ISERROR(FIND(LOWER($E$3),LOWER(AF345)))),NOT(ISERROR(FIND(LOWER($E$3),LOWER(AV345))))),OR(NOT(ISERROR(FIND(LOWER($G$3),LOWER(W345)))),NOT(ISERROR(FIND(LOWER($G$3),LOWER(AF345)))),NOT(ISERROR(FIND(LOWER($G$3),LOWER(AV345))))))</f>
        <v>1</v>
      </c>
      <c r="T345" s="115" t="b">
        <f t="shared" ref="T345" si="96">IF($G$3="",OR($F$3="",NOT(ISERROR(FIND(LOWER($F$3),LOWER(X345)))),NOT(ISERROR(FIND(LOWER($F$3),LOWER(AG345)))),NOT(ISERROR(FIND(LOWER($F$3),LOWER(AX345))))),OR(NOT(ISERROR(FIND(LOWER($G$3),LOWER(X345)))),NOT(ISERROR(FIND(LOWER($G$3),LOWER(AG345)))),NOT(ISERROR(FIND(LOWER($G$3),LOWER(AX345))))))</f>
        <v>1</v>
      </c>
      <c r="U345" s="115" t="b">
        <f t="shared" ref="U345" si="97">IF(COUNTA($E$3:$F$3)=0,OR($G$3="",S345,T345),AND(S345,T345))</f>
        <v>1</v>
      </c>
      <c r="V345" s="115"/>
      <c r="W345" s="117"/>
      <c r="X345" s="118"/>
      <c r="Y345" s="119">
        <v>2996</v>
      </c>
      <c r="Z345" s="120"/>
      <c r="AA345" s="120"/>
      <c r="AB345" s="120"/>
      <c r="AC345" s="120"/>
      <c r="AD345" s="121"/>
      <c r="AE345" s="122"/>
      <c r="AF345" s="117"/>
      <c r="AG345" s="118"/>
      <c r="AH345" s="119">
        <v>1474</v>
      </c>
      <c r="AI345" s="120"/>
      <c r="AJ345" s="120"/>
      <c r="AK345" s="120"/>
      <c r="AL345" s="123"/>
      <c r="AM345" s="123"/>
      <c r="AN345" s="123"/>
      <c r="AO345" s="123"/>
      <c r="AP345" s="124"/>
      <c r="AQ345" s="125"/>
      <c r="AR345" s="121"/>
      <c r="AS345" s="123"/>
      <c r="AT345" s="121"/>
      <c r="AU345" s="126"/>
      <c r="AV345" s="117"/>
      <c r="AW345" s="349"/>
      <c r="AX345" s="118"/>
      <c r="AY345" s="120"/>
      <c r="AZ345" s="120"/>
      <c r="BA345" s="120"/>
      <c r="BB345" s="120"/>
      <c r="BC345" s="123"/>
      <c r="BD345" s="120"/>
      <c r="BE345" s="121"/>
      <c r="BF345" s="126"/>
      <c r="BG345" s="297" t="str">
        <f t="shared" si="85"/>
        <v/>
      </c>
      <c r="BH345" s="298" t="str">
        <f t="shared" si="86"/>
        <v/>
      </c>
      <c r="BI345" s="127"/>
      <c r="BJ345" s="127"/>
      <c r="BK345" s="128"/>
      <c r="BL345" s="120" t="str">
        <f t="shared" si="87"/>
        <v/>
      </c>
      <c r="BM345" s="120" t="str">
        <f t="shared" si="88"/>
        <v/>
      </c>
      <c r="BN345" s="120" t="str">
        <f t="shared" si="89"/>
        <v/>
      </c>
      <c r="BO345" s="129" t="str">
        <f t="shared" si="91"/>
        <v>||||</v>
      </c>
      <c r="BP345" s="120" t="str">
        <f t="shared" si="90"/>
        <v>Not Started</v>
      </c>
      <c r="BQ345" s="129">
        <f>VLOOKUP(A345,'PR Matrix'!A:B,2,FALSE)</f>
        <v>0</v>
      </c>
    </row>
    <row r="346" spans="1:69" s="130" customFormat="1" hidden="1" x14ac:dyDescent="0.2">
      <c r="A346" s="111" t="s">
        <v>1322</v>
      </c>
      <c r="B346" s="96" t="s">
        <v>1675</v>
      </c>
      <c r="C346" s="96" t="s">
        <v>1677</v>
      </c>
      <c r="D346" s="76"/>
      <c r="E346" s="301"/>
      <c r="F346" s="320"/>
      <c r="G346" s="113" t="s">
        <v>1986</v>
      </c>
      <c r="H346" s="114" t="str">
        <f>IF(AND(D346="",VLOOKUP(A346,'PR Matrix'!A:B,2,FALSE)=""),"N","Y")</f>
        <v>N</v>
      </c>
      <c r="I346" s="115"/>
      <c r="J346" s="115"/>
      <c r="K346" s="114"/>
      <c r="L346" s="115"/>
      <c r="M346" s="93"/>
      <c r="N346" s="93"/>
      <c r="O346" s="93"/>
      <c r="P346" s="93"/>
      <c r="Q346" s="93"/>
      <c r="R346" s="116"/>
      <c r="S346" s="115" t="b">
        <f t="shared" si="82"/>
        <v>1</v>
      </c>
      <c r="T346" s="115" t="b">
        <f t="shared" si="83"/>
        <v>1</v>
      </c>
      <c r="U346" s="115" t="b">
        <f t="shared" si="84"/>
        <v>1</v>
      </c>
      <c r="V346" s="115"/>
      <c r="W346" s="117"/>
      <c r="X346" s="118"/>
      <c r="Y346" s="119"/>
      <c r="Z346" s="120"/>
      <c r="AA346" s="120"/>
      <c r="AB346" s="120"/>
      <c r="AC346" s="120"/>
      <c r="AD346" s="121"/>
      <c r="AE346" s="122"/>
      <c r="AF346" s="117"/>
      <c r="AG346" s="118"/>
      <c r="AH346" s="119">
        <v>834</v>
      </c>
      <c r="AI346" s="120"/>
      <c r="AJ346" s="120"/>
      <c r="AK346" s="120"/>
      <c r="AL346" s="123"/>
      <c r="AM346" s="123"/>
      <c r="AN346" s="123"/>
      <c r="AO346" s="123"/>
      <c r="AP346" s="124"/>
      <c r="AQ346" s="125"/>
      <c r="AR346" s="121"/>
      <c r="AS346" s="123"/>
      <c r="AT346" s="121"/>
      <c r="AU346" s="126"/>
      <c r="AV346" s="117"/>
      <c r="AW346" s="349"/>
      <c r="AX346" s="118"/>
      <c r="AY346" s="120"/>
      <c r="AZ346" s="120"/>
      <c r="BA346" s="120"/>
      <c r="BB346" s="120"/>
      <c r="BC346" s="123"/>
      <c r="BD346" s="120"/>
      <c r="BE346" s="121"/>
      <c r="BF346" s="126"/>
      <c r="BG346" s="297" t="str">
        <f t="shared" si="85"/>
        <v/>
      </c>
      <c r="BH346" s="298" t="str">
        <f t="shared" si="86"/>
        <v/>
      </c>
      <c r="BI346" s="127"/>
      <c r="BJ346" s="127"/>
      <c r="BK346" s="128"/>
      <c r="BL346" s="120" t="str">
        <f t="shared" si="87"/>
        <v/>
      </c>
      <c r="BM346" s="120" t="str">
        <f t="shared" si="88"/>
        <v/>
      </c>
      <c r="BN346" s="120" t="str">
        <f t="shared" si="89"/>
        <v/>
      </c>
      <c r="BO346" s="129" t="str">
        <f t="shared" si="91"/>
        <v>||||</v>
      </c>
      <c r="BP346" s="120" t="str">
        <f t="shared" si="90"/>
        <v>Not Started</v>
      </c>
      <c r="BQ346" s="129">
        <f>VLOOKUP(A346,'PR Matrix'!A:B,2,FALSE)</f>
        <v>0</v>
      </c>
    </row>
    <row r="347" spans="1:69" s="130" customFormat="1" hidden="1" x14ac:dyDescent="0.2">
      <c r="A347" s="111" t="s">
        <v>379</v>
      </c>
      <c r="B347" s="96" t="s">
        <v>1675</v>
      </c>
      <c r="C347" s="96" t="s">
        <v>1677</v>
      </c>
      <c r="D347" s="76"/>
      <c r="E347" s="301"/>
      <c r="F347" s="320"/>
      <c r="G347" s="113" t="s">
        <v>1986</v>
      </c>
      <c r="H347" s="114" t="str">
        <f>IF(AND(D347="",VLOOKUP(A347,'PR Matrix'!A:B,2,FALSE)=""),"N","Y")</f>
        <v>N</v>
      </c>
      <c r="I347" s="115"/>
      <c r="J347" s="115"/>
      <c r="K347" s="114"/>
      <c r="L347" s="115"/>
      <c r="M347" s="93"/>
      <c r="N347" s="93"/>
      <c r="O347" s="93"/>
      <c r="P347" s="93"/>
      <c r="Q347" s="93"/>
      <c r="R347" s="116"/>
      <c r="S347" s="115" t="b">
        <f t="shared" si="82"/>
        <v>1</v>
      </c>
      <c r="T347" s="115" t="b">
        <f t="shared" si="83"/>
        <v>1</v>
      </c>
      <c r="U347" s="115" t="b">
        <f t="shared" si="84"/>
        <v>1</v>
      </c>
      <c r="V347" s="115"/>
      <c r="W347" s="117"/>
      <c r="X347" s="118"/>
      <c r="Y347" s="119"/>
      <c r="Z347" s="120"/>
      <c r="AA347" s="120"/>
      <c r="AB347" s="120"/>
      <c r="AC347" s="120"/>
      <c r="AD347" s="121"/>
      <c r="AE347" s="122"/>
      <c r="AF347" s="117"/>
      <c r="AG347" s="118"/>
      <c r="AH347" s="119">
        <v>419</v>
      </c>
      <c r="AI347" s="120"/>
      <c r="AJ347" s="120"/>
      <c r="AK347" s="120"/>
      <c r="AL347" s="123"/>
      <c r="AM347" s="123"/>
      <c r="AN347" s="123"/>
      <c r="AO347" s="123"/>
      <c r="AP347" s="124"/>
      <c r="AQ347" s="125"/>
      <c r="AR347" s="121"/>
      <c r="AS347" s="123"/>
      <c r="AT347" s="121"/>
      <c r="AU347" s="126"/>
      <c r="AV347" s="117"/>
      <c r="AW347" s="349"/>
      <c r="AX347" s="118"/>
      <c r="AY347" s="120"/>
      <c r="AZ347" s="120"/>
      <c r="BA347" s="120"/>
      <c r="BB347" s="120"/>
      <c r="BC347" s="123"/>
      <c r="BD347" s="120"/>
      <c r="BE347" s="121"/>
      <c r="BF347" s="126"/>
      <c r="BG347" s="297" t="str">
        <f t="shared" si="85"/>
        <v/>
      </c>
      <c r="BH347" s="298" t="str">
        <f t="shared" si="86"/>
        <v/>
      </c>
      <c r="BI347" s="127"/>
      <c r="BJ347" s="127"/>
      <c r="BK347" s="128"/>
      <c r="BL347" s="120" t="str">
        <f t="shared" si="87"/>
        <v/>
      </c>
      <c r="BM347" s="120" t="str">
        <f t="shared" si="88"/>
        <v/>
      </c>
      <c r="BN347" s="120" t="str">
        <f t="shared" si="89"/>
        <v/>
      </c>
      <c r="BO347" s="129" t="str">
        <f t="shared" si="91"/>
        <v>||||</v>
      </c>
      <c r="BP347" s="120" t="str">
        <f t="shared" si="90"/>
        <v>Not Started</v>
      </c>
      <c r="BQ347" s="129">
        <f>VLOOKUP(A347,'PR Matrix'!A:B,2,FALSE)</f>
        <v>0</v>
      </c>
    </row>
    <row r="348" spans="1:69" s="130" customFormat="1" hidden="1" x14ac:dyDescent="0.2">
      <c r="A348" s="111" t="s">
        <v>551</v>
      </c>
      <c r="B348" s="96" t="s">
        <v>1675</v>
      </c>
      <c r="C348" s="96" t="s">
        <v>1675</v>
      </c>
      <c r="D348" s="76"/>
      <c r="E348" s="301"/>
      <c r="F348" s="320"/>
      <c r="G348" s="113" t="s">
        <v>1986</v>
      </c>
      <c r="H348" s="114" t="str">
        <f>IF(AND(D348="",VLOOKUP(A348,'PR Matrix'!A:B,2,FALSE)=""),"N","Y")</f>
        <v>N</v>
      </c>
      <c r="I348" s="115"/>
      <c r="J348" s="115"/>
      <c r="K348" s="114"/>
      <c r="L348" s="115"/>
      <c r="M348" s="93"/>
      <c r="N348" s="93"/>
      <c r="O348" s="93"/>
      <c r="P348" s="93"/>
      <c r="Q348" s="93"/>
      <c r="R348" s="116"/>
      <c r="S348" s="115" t="b">
        <f t="shared" si="82"/>
        <v>1</v>
      </c>
      <c r="T348" s="115" t="b">
        <f t="shared" si="83"/>
        <v>1</v>
      </c>
      <c r="U348" s="115" t="b">
        <f t="shared" si="84"/>
        <v>1</v>
      </c>
      <c r="V348" s="115"/>
      <c r="W348" s="117"/>
      <c r="X348" s="118"/>
      <c r="Y348" s="119">
        <v>2579</v>
      </c>
      <c r="Z348" s="120"/>
      <c r="AA348" s="120"/>
      <c r="AB348" s="120"/>
      <c r="AC348" s="120"/>
      <c r="AD348" s="121"/>
      <c r="AE348" s="122"/>
      <c r="AF348" s="117"/>
      <c r="AG348" s="118"/>
      <c r="AH348" s="119">
        <v>836</v>
      </c>
      <c r="AI348" s="120"/>
      <c r="AJ348" s="120"/>
      <c r="AK348" s="120"/>
      <c r="AL348" s="123"/>
      <c r="AM348" s="123"/>
      <c r="AN348" s="123"/>
      <c r="AO348" s="123"/>
      <c r="AP348" s="124"/>
      <c r="AQ348" s="125"/>
      <c r="AR348" s="121"/>
      <c r="AS348" s="123"/>
      <c r="AT348" s="121"/>
      <c r="AU348" s="126"/>
      <c r="AV348" s="117"/>
      <c r="AW348" s="349"/>
      <c r="AX348" s="118"/>
      <c r="AY348" s="120"/>
      <c r="AZ348" s="120"/>
      <c r="BA348" s="120"/>
      <c r="BB348" s="120"/>
      <c r="BC348" s="123"/>
      <c r="BD348" s="120"/>
      <c r="BE348" s="121"/>
      <c r="BF348" s="126"/>
      <c r="BG348" s="297" t="str">
        <f t="shared" si="85"/>
        <v/>
      </c>
      <c r="BH348" s="298" t="str">
        <f t="shared" si="86"/>
        <v/>
      </c>
      <c r="BI348" s="127"/>
      <c r="BJ348" s="127"/>
      <c r="BK348" s="128"/>
      <c r="BL348" s="120" t="str">
        <f t="shared" si="87"/>
        <v/>
      </c>
      <c r="BM348" s="120" t="str">
        <f t="shared" si="88"/>
        <v/>
      </c>
      <c r="BN348" s="120" t="str">
        <f t="shared" si="89"/>
        <v/>
      </c>
      <c r="BO348" s="129" t="str">
        <f t="shared" si="91"/>
        <v>||||</v>
      </c>
      <c r="BP348" s="120" t="str">
        <f t="shared" si="90"/>
        <v>Not Started</v>
      </c>
      <c r="BQ348" s="129">
        <f>VLOOKUP(A348,'PR Matrix'!A:B,2,FALSE)</f>
        <v>0</v>
      </c>
    </row>
    <row r="349" spans="1:69" s="130" customFormat="1" hidden="1" x14ac:dyDescent="0.2">
      <c r="A349" s="111" t="s">
        <v>552</v>
      </c>
      <c r="B349" s="96" t="s">
        <v>1675</v>
      </c>
      <c r="C349" s="96" t="s">
        <v>1677</v>
      </c>
      <c r="D349" s="76"/>
      <c r="E349" s="301"/>
      <c r="F349" s="320"/>
      <c r="G349" s="113" t="s">
        <v>1986</v>
      </c>
      <c r="H349" s="114" t="str">
        <f>IF(AND(D349="",VLOOKUP(A349,'PR Matrix'!A:B,2,FALSE)=""),"N","Y")</f>
        <v>N</v>
      </c>
      <c r="I349" s="115"/>
      <c r="J349" s="115"/>
      <c r="K349" s="114"/>
      <c r="L349" s="115"/>
      <c r="M349" s="93"/>
      <c r="N349" s="93"/>
      <c r="O349" s="93"/>
      <c r="P349" s="93"/>
      <c r="Q349" s="93"/>
      <c r="R349" s="116"/>
      <c r="S349" s="115" t="b">
        <f t="shared" si="82"/>
        <v>1</v>
      </c>
      <c r="T349" s="115" t="b">
        <f t="shared" si="83"/>
        <v>1</v>
      </c>
      <c r="U349" s="115" t="b">
        <f t="shared" si="84"/>
        <v>1</v>
      </c>
      <c r="V349" s="115"/>
      <c r="W349" s="117"/>
      <c r="X349" s="118"/>
      <c r="Y349" s="119">
        <v>2452</v>
      </c>
      <c r="Z349" s="120"/>
      <c r="AA349" s="120"/>
      <c r="AB349" s="120"/>
      <c r="AC349" s="120"/>
      <c r="AD349" s="121"/>
      <c r="AE349" s="122"/>
      <c r="AF349" s="117"/>
      <c r="AG349" s="118"/>
      <c r="AH349" s="119">
        <v>622</v>
      </c>
      <c r="AI349" s="120"/>
      <c r="AJ349" s="120"/>
      <c r="AK349" s="120"/>
      <c r="AL349" s="123"/>
      <c r="AM349" s="123"/>
      <c r="AN349" s="123"/>
      <c r="AO349" s="123"/>
      <c r="AP349" s="124"/>
      <c r="AQ349" s="125"/>
      <c r="AR349" s="121"/>
      <c r="AS349" s="123"/>
      <c r="AT349" s="121"/>
      <c r="AU349" s="126"/>
      <c r="AV349" s="117"/>
      <c r="AW349" s="349"/>
      <c r="AX349" s="118"/>
      <c r="AY349" s="120"/>
      <c r="AZ349" s="120"/>
      <c r="BA349" s="120"/>
      <c r="BB349" s="120"/>
      <c r="BC349" s="123"/>
      <c r="BD349" s="120"/>
      <c r="BE349" s="121"/>
      <c r="BF349" s="126"/>
      <c r="BG349" s="297" t="str">
        <f t="shared" si="85"/>
        <v/>
      </c>
      <c r="BH349" s="298" t="str">
        <f t="shared" si="86"/>
        <v/>
      </c>
      <c r="BI349" s="127"/>
      <c r="BJ349" s="127"/>
      <c r="BK349" s="128"/>
      <c r="BL349" s="120" t="str">
        <f t="shared" si="87"/>
        <v/>
      </c>
      <c r="BM349" s="120" t="str">
        <f t="shared" si="88"/>
        <v/>
      </c>
      <c r="BN349" s="120" t="str">
        <f t="shared" si="89"/>
        <v/>
      </c>
      <c r="BO349" s="129" t="str">
        <f t="shared" si="91"/>
        <v>||||</v>
      </c>
      <c r="BP349" s="120" t="str">
        <f t="shared" si="90"/>
        <v>Not Started</v>
      </c>
      <c r="BQ349" s="129">
        <f>VLOOKUP(A349,'PR Matrix'!A:B,2,FALSE)</f>
        <v>0</v>
      </c>
    </row>
    <row r="350" spans="1:69" s="130" customFormat="1" hidden="1" x14ac:dyDescent="0.2">
      <c r="A350" s="111" t="s">
        <v>1213</v>
      </c>
      <c r="B350" s="96" t="s">
        <v>1675</v>
      </c>
      <c r="C350" s="96" t="s">
        <v>1677</v>
      </c>
      <c r="D350" s="76"/>
      <c r="E350" s="306"/>
      <c r="F350" s="320"/>
      <c r="G350" s="113" t="s">
        <v>1986</v>
      </c>
      <c r="H350" s="114" t="str">
        <f>IF(AND(D350="",VLOOKUP(A350,'PR Matrix'!A:B,2,FALSE)=""),"N","Y")</f>
        <v>N</v>
      </c>
      <c r="I350" s="115"/>
      <c r="J350" s="115"/>
      <c r="K350" s="114"/>
      <c r="L350" s="115"/>
      <c r="M350" s="93"/>
      <c r="N350" s="93"/>
      <c r="O350" s="93"/>
      <c r="P350" s="93"/>
      <c r="Q350" s="93"/>
      <c r="R350" s="116"/>
      <c r="S350" s="115" t="b">
        <f t="shared" si="82"/>
        <v>1</v>
      </c>
      <c r="T350" s="115" t="b">
        <f t="shared" si="83"/>
        <v>1</v>
      </c>
      <c r="U350" s="115" t="b">
        <f t="shared" si="84"/>
        <v>1</v>
      </c>
      <c r="V350" s="115"/>
      <c r="W350" s="117"/>
      <c r="X350" s="118"/>
      <c r="Y350" s="119"/>
      <c r="Z350" s="120"/>
      <c r="AA350" s="120"/>
      <c r="AB350" s="120"/>
      <c r="AC350" s="120"/>
      <c r="AD350" s="121"/>
      <c r="AE350" s="122"/>
      <c r="AF350" s="117"/>
      <c r="AG350" s="118"/>
      <c r="AH350" s="119">
        <v>743</v>
      </c>
      <c r="AI350" s="120"/>
      <c r="AJ350" s="120"/>
      <c r="AK350" s="120"/>
      <c r="AL350" s="123"/>
      <c r="AM350" s="123"/>
      <c r="AN350" s="123"/>
      <c r="AO350" s="123"/>
      <c r="AP350" s="124"/>
      <c r="AQ350" s="125"/>
      <c r="AR350" s="121"/>
      <c r="AS350" s="123"/>
      <c r="AT350" s="121"/>
      <c r="AU350" s="126"/>
      <c r="AV350" s="117"/>
      <c r="AW350" s="349"/>
      <c r="AX350" s="118"/>
      <c r="AY350" s="120"/>
      <c r="AZ350" s="120"/>
      <c r="BA350" s="120"/>
      <c r="BB350" s="120"/>
      <c r="BC350" s="123"/>
      <c r="BD350" s="120"/>
      <c r="BE350" s="121"/>
      <c r="BF350" s="126"/>
      <c r="BG350" s="297" t="str">
        <f t="shared" si="85"/>
        <v/>
      </c>
      <c r="BH350" s="298" t="str">
        <f t="shared" si="86"/>
        <v/>
      </c>
      <c r="BI350" s="127"/>
      <c r="BJ350" s="127"/>
      <c r="BK350" s="128"/>
      <c r="BL350" s="120" t="str">
        <f t="shared" si="87"/>
        <v/>
      </c>
      <c r="BM350" s="120" t="str">
        <f t="shared" si="88"/>
        <v/>
      </c>
      <c r="BN350" s="120" t="str">
        <f t="shared" si="89"/>
        <v/>
      </c>
      <c r="BO350" s="129" t="str">
        <f t="shared" si="91"/>
        <v>||||</v>
      </c>
      <c r="BP350" s="120" t="str">
        <f t="shared" si="90"/>
        <v>Not Started</v>
      </c>
      <c r="BQ350" s="129">
        <f>VLOOKUP(A350,'PR Matrix'!A:B,2,FALSE)</f>
        <v>0</v>
      </c>
    </row>
    <row r="351" spans="1:69" s="130" customFormat="1" hidden="1" x14ac:dyDescent="0.2">
      <c r="A351" s="111" t="s">
        <v>1865</v>
      </c>
      <c r="B351" s="96" t="s">
        <v>1675</v>
      </c>
      <c r="C351" s="96" t="s">
        <v>1677</v>
      </c>
      <c r="D351" s="76"/>
      <c r="E351" s="306"/>
      <c r="F351" s="320"/>
      <c r="G351" s="113" t="s">
        <v>1986</v>
      </c>
      <c r="H351" s="114" t="str">
        <f>IF(AND(D351="",VLOOKUP(A351,'PR Matrix'!A:B,2,FALSE)=""),"N","Y")</f>
        <v>N</v>
      </c>
      <c r="I351" s="115"/>
      <c r="J351" s="115"/>
      <c r="K351" s="114"/>
      <c r="L351" s="115"/>
      <c r="M351" s="93"/>
      <c r="N351" s="93"/>
      <c r="O351" s="93"/>
      <c r="P351" s="93"/>
      <c r="Q351" s="93"/>
      <c r="R351" s="116"/>
      <c r="S351" s="115" t="b">
        <f t="shared" si="82"/>
        <v>1</v>
      </c>
      <c r="T351" s="115" t="b">
        <f t="shared" si="83"/>
        <v>1</v>
      </c>
      <c r="U351" s="115" t="b">
        <f t="shared" si="84"/>
        <v>1</v>
      </c>
      <c r="V351" s="115"/>
      <c r="W351" s="117"/>
      <c r="X351" s="118"/>
      <c r="Y351" s="119"/>
      <c r="Z351" s="120"/>
      <c r="AA351" s="120"/>
      <c r="AB351" s="120"/>
      <c r="AC351" s="120"/>
      <c r="AD351" s="121"/>
      <c r="AE351" s="122"/>
      <c r="AF351" s="117"/>
      <c r="AG351" s="118"/>
      <c r="AH351" s="119">
        <v>742</v>
      </c>
      <c r="AI351" s="120"/>
      <c r="AJ351" s="120"/>
      <c r="AK351" s="120"/>
      <c r="AL351" s="123"/>
      <c r="AM351" s="123"/>
      <c r="AN351" s="123"/>
      <c r="AO351" s="123"/>
      <c r="AP351" s="124"/>
      <c r="AQ351" s="125"/>
      <c r="AR351" s="121"/>
      <c r="AS351" s="123"/>
      <c r="AT351" s="121"/>
      <c r="AU351" s="126"/>
      <c r="AV351" s="117"/>
      <c r="AW351" s="349"/>
      <c r="AX351" s="118"/>
      <c r="AY351" s="120"/>
      <c r="AZ351" s="120"/>
      <c r="BA351" s="120"/>
      <c r="BB351" s="120"/>
      <c r="BC351" s="123"/>
      <c r="BD351" s="120"/>
      <c r="BE351" s="121"/>
      <c r="BF351" s="126"/>
      <c r="BG351" s="297" t="str">
        <f t="shared" si="85"/>
        <v/>
      </c>
      <c r="BH351" s="298" t="str">
        <f t="shared" si="86"/>
        <v/>
      </c>
      <c r="BI351" s="127"/>
      <c r="BJ351" s="127"/>
      <c r="BK351" s="128"/>
      <c r="BL351" s="120" t="str">
        <f t="shared" si="87"/>
        <v/>
      </c>
      <c r="BM351" s="120" t="str">
        <f t="shared" si="88"/>
        <v/>
      </c>
      <c r="BN351" s="120" t="str">
        <f t="shared" si="89"/>
        <v/>
      </c>
      <c r="BO351" s="129" t="str">
        <f t="shared" si="91"/>
        <v>||||</v>
      </c>
      <c r="BP351" s="120" t="str">
        <f t="shared" si="90"/>
        <v>Not Started</v>
      </c>
      <c r="BQ351" s="129">
        <f>VLOOKUP(A351,'PR Matrix'!A:B,2,FALSE)</f>
        <v>0</v>
      </c>
    </row>
    <row r="352" spans="1:69" s="130" customFormat="1" hidden="1" x14ac:dyDescent="0.2">
      <c r="A352" s="111" t="s">
        <v>1866</v>
      </c>
      <c r="B352" s="96" t="s">
        <v>1675</v>
      </c>
      <c r="C352" s="96" t="s">
        <v>1677</v>
      </c>
      <c r="D352" s="76"/>
      <c r="E352" s="306"/>
      <c r="F352" s="320"/>
      <c r="G352" s="113" t="s">
        <v>1986</v>
      </c>
      <c r="H352" s="114" t="str">
        <f>IF(AND(D352="",VLOOKUP(A352,'PR Matrix'!A:B,2,FALSE)=""),"N","Y")</f>
        <v>N</v>
      </c>
      <c r="I352" s="115"/>
      <c r="J352" s="115"/>
      <c r="K352" s="114"/>
      <c r="L352" s="115"/>
      <c r="M352" s="93"/>
      <c r="N352" s="93"/>
      <c r="O352" s="93"/>
      <c r="P352" s="93"/>
      <c r="Q352" s="93"/>
      <c r="R352" s="116"/>
      <c r="S352" s="115" t="b">
        <f t="shared" si="82"/>
        <v>1</v>
      </c>
      <c r="T352" s="115" t="b">
        <f t="shared" si="83"/>
        <v>1</v>
      </c>
      <c r="U352" s="115" t="b">
        <f t="shared" si="84"/>
        <v>1</v>
      </c>
      <c r="V352" s="115"/>
      <c r="W352" s="117"/>
      <c r="X352" s="118"/>
      <c r="Y352" s="119"/>
      <c r="Z352" s="120"/>
      <c r="AA352" s="120"/>
      <c r="AB352" s="120"/>
      <c r="AC352" s="120"/>
      <c r="AD352" s="121"/>
      <c r="AE352" s="122"/>
      <c r="AF352" s="117"/>
      <c r="AG352" s="118"/>
      <c r="AH352" s="119">
        <v>1403</v>
      </c>
      <c r="AI352" s="120"/>
      <c r="AJ352" s="120"/>
      <c r="AK352" s="120"/>
      <c r="AL352" s="123"/>
      <c r="AM352" s="123"/>
      <c r="AN352" s="123"/>
      <c r="AO352" s="123"/>
      <c r="AP352" s="124"/>
      <c r="AQ352" s="125"/>
      <c r="AR352" s="121"/>
      <c r="AS352" s="123"/>
      <c r="AT352" s="121"/>
      <c r="AU352" s="126"/>
      <c r="AV352" s="117"/>
      <c r="AW352" s="349"/>
      <c r="AX352" s="118"/>
      <c r="AY352" s="120"/>
      <c r="AZ352" s="120"/>
      <c r="BA352" s="120"/>
      <c r="BB352" s="120"/>
      <c r="BC352" s="123"/>
      <c r="BD352" s="120"/>
      <c r="BE352" s="121"/>
      <c r="BF352" s="126"/>
      <c r="BG352" s="297" t="str">
        <f t="shared" si="85"/>
        <v/>
      </c>
      <c r="BH352" s="298" t="str">
        <f t="shared" si="86"/>
        <v/>
      </c>
      <c r="BI352" s="127"/>
      <c r="BJ352" s="127"/>
      <c r="BK352" s="128"/>
      <c r="BL352" s="120" t="str">
        <f t="shared" si="87"/>
        <v/>
      </c>
      <c r="BM352" s="120" t="str">
        <f t="shared" si="88"/>
        <v/>
      </c>
      <c r="BN352" s="120" t="str">
        <f t="shared" si="89"/>
        <v/>
      </c>
      <c r="BO352" s="129" t="str">
        <f t="shared" si="91"/>
        <v>||||</v>
      </c>
      <c r="BP352" s="120" t="str">
        <f t="shared" si="90"/>
        <v>Not Started</v>
      </c>
      <c r="BQ352" s="129">
        <f>VLOOKUP(A352,'PR Matrix'!A:B,2,FALSE)</f>
        <v>0</v>
      </c>
    </row>
    <row r="353" spans="1:69" s="130" customFormat="1" hidden="1" x14ac:dyDescent="0.2">
      <c r="A353" s="111" t="s">
        <v>1181</v>
      </c>
      <c r="B353" s="96" t="s">
        <v>1675</v>
      </c>
      <c r="C353" s="96" t="s">
        <v>1677</v>
      </c>
      <c r="D353" s="76"/>
      <c r="E353" s="301"/>
      <c r="F353" s="320"/>
      <c r="G353" s="113" t="s">
        <v>1986</v>
      </c>
      <c r="H353" s="114" t="str">
        <f>IF(AND(D353="",VLOOKUP(A353,'PR Matrix'!A:B,2,FALSE)=""),"N","Y")</f>
        <v>N</v>
      </c>
      <c r="I353" s="115"/>
      <c r="J353" s="115"/>
      <c r="K353" s="114"/>
      <c r="L353" s="115"/>
      <c r="M353" s="93"/>
      <c r="N353" s="93"/>
      <c r="O353" s="93"/>
      <c r="P353" s="93"/>
      <c r="Q353" s="93"/>
      <c r="R353" s="116"/>
      <c r="S353" s="115" t="b">
        <f t="shared" si="82"/>
        <v>1</v>
      </c>
      <c r="T353" s="115" t="b">
        <f t="shared" si="83"/>
        <v>1</v>
      </c>
      <c r="U353" s="115" t="b">
        <f t="shared" si="84"/>
        <v>1</v>
      </c>
      <c r="V353" s="115"/>
      <c r="W353" s="117"/>
      <c r="X353" s="118"/>
      <c r="Y353" s="119">
        <v>2456</v>
      </c>
      <c r="Z353" s="120"/>
      <c r="AA353" s="120"/>
      <c r="AB353" s="120"/>
      <c r="AC353" s="120"/>
      <c r="AD353" s="121"/>
      <c r="AE353" s="122"/>
      <c r="AF353" s="117"/>
      <c r="AG353" s="118"/>
      <c r="AH353" s="119">
        <v>744</v>
      </c>
      <c r="AI353" s="120"/>
      <c r="AJ353" s="120"/>
      <c r="AK353" s="120"/>
      <c r="AL353" s="123"/>
      <c r="AM353" s="123"/>
      <c r="AN353" s="123"/>
      <c r="AO353" s="123"/>
      <c r="AP353" s="124"/>
      <c r="AQ353" s="125"/>
      <c r="AR353" s="121"/>
      <c r="AS353" s="123"/>
      <c r="AT353" s="121"/>
      <c r="AU353" s="126"/>
      <c r="AV353" s="117"/>
      <c r="AW353" s="349"/>
      <c r="AX353" s="118"/>
      <c r="AY353" s="120"/>
      <c r="AZ353" s="120"/>
      <c r="BA353" s="120"/>
      <c r="BB353" s="120"/>
      <c r="BC353" s="123"/>
      <c r="BD353" s="120"/>
      <c r="BE353" s="121"/>
      <c r="BF353" s="126"/>
      <c r="BG353" s="297" t="str">
        <f t="shared" si="85"/>
        <v/>
      </c>
      <c r="BH353" s="298" t="str">
        <f t="shared" si="86"/>
        <v/>
      </c>
      <c r="BI353" s="127"/>
      <c r="BJ353" s="127"/>
      <c r="BK353" s="128"/>
      <c r="BL353" s="120" t="str">
        <f t="shared" si="87"/>
        <v/>
      </c>
      <c r="BM353" s="120" t="str">
        <f t="shared" si="88"/>
        <v/>
      </c>
      <c r="BN353" s="120" t="str">
        <f t="shared" si="89"/>
        <v/>
      </c>
      <c r="BO353" s="129" t="str">
        <f t="shared" si="91"/>
        <v>||||</v>
      </c>
      <c r="BP353" s="120" t="str">
        <f t="shared" si="90"/>
        <v>Not Started</v>
      </c>
      <c r="BQ353" s="129">
        <f>VLOOKUP(A353,'PR Matrix'!A:B,2,FALSE)</f>
        <v>0</v>
      </c>
    </row>
    <row r="354" spans="1:69" s="130" customFormat="1" hidden="1" x14ac:dyDescent="0.2">
      <c r="A354" s="111" t="s">
        <v>1867</v>
      </c>
      <c r="B354" s="96" t="s">
        <v>1675</v>
      </c>
      <c r="C354" s="96"/>
      <c r="D354" s="76"/>
      <c r="E354" s="301"/>
      <c r="F354" s="320"/>
      <c r="G354" s="113" t="s">
        <v>1986</v>
      </c>
      <c r="H354" s="114" t="str">
        <f>IF(AND(D354="",VLOOKUP(A354,'PR Matrix'!A:B,2,FALSE)=""),"N","Y")</f>
        <v>N</v>
      </c>
      <c r="I354" s="115"/>
      <c r="J354" s="115"/>
      <c r="K354" s="114"/>
      <c r="L354" s="115"/>
      <c r="M354" s="93"/>
      <c r="N354" s="93"/>
      <c r="O354" s="93"/>
      <c r="P354" s="93"/>
      <c r="Q354" s="93"/>
      <c r="R354" s="116"/>
      <c r="S354" s="115" t="b">
        <f t="shared" si="82"/>
        <v>1</v>
      </c>
      <c r="T354" s="115" t="b">
        <f t="shared" si="83"/>
        <v>1</v>
      </c>
      <c r="U354" s="115" t="b">
        <f t="shared" si="84"/>
        <v>1</v>
      </c>
      <c r="V354" s="115"/>
      <c r="W354" s="117"/>
      <c r="X354" s="118"/>
      <c r="Y354" s="119"/>
      <c r="Z354" s="120"/>
      <c r="AA354" s="120"/>
      <c r="AB354" s="120"/>
      <c r="AC354" s="120"/>
      <c r="AD354" s="121"/>
      <c r="AE354" s="122"/>
      <c r="AF354" s="117"/>
      <c r="AG354" s="118"/>
      <c r="AH354" s="119"/>
      <c r="AI354" s="120"/>
      <c r="AJ354" s="120"/>
      <c r="AK354" s="120"/>
      <c r="AL354" s="123"/>
      <c r="AM354" s="123"/>
      <c r="AN354" s="123"/>
      <c r="AO354" s="123"/>
      <c r="AP354" s="124"/>
      <c r="AQ354" s="125"/>
      <c r="AR354" s="121"/>
      <c r="AS354" s="123"/>
      <c r="AT354" s="121"/>
      <c r="AU354" s="126"/>
      <c r="AV354" s="117"/>
      <c r="AW354" s="349"/>
      <c r="AX354" s="118"/>
      <c r="AY354" s="120"/>
      <c r="AZ354" s="120"/>
      <c r="BA354" s="120"/>
      <c r="BB354" s="120"/>
      <c r="BC354" s="123"/>
      <c r="BD354" s="120"/>
      <c r="BE354" s="121"/>
      <c r="BF354" s="126"/>
      <c r="BG354" s="297" t="str">
        <f t="shared" si="85"/>
        <v/>
      </c>
      <c r="BH354" s="298" t="str">
        <f t="shared" si="86"/>
        <v/>
      </c>
      <c r="BI354" s="127"/>
      <c r="BJ354" s="127"/>
      <c r="BK354" s="128"/>
      <c r="BL354" s="120" t="str">
        <f t="shared" si="87"/>
        <v/>
      </c>
      <c r="BM354" s="120" t="str">
        <f t="shared" si="88"/>
        <v/>
      </c>
      <c r="BN354" s="120" t="str">
        <f t="shared" si="89"/>
        <v/>
      </c>
      <c r="BO354" s="129" t="str">
        <f t="shared" si="91"/>
        <v>||||</v>
      </c>
      <c r="BP354" s="120" t="str">
        <f t="shared" si="90"/>
        <v>Not Started</v>
      </c>
      <c r="BQ354" s="129">
        <f>VLOOKUP(A354,'PR Matrix'!A:B,2,FALSE)</f>
        <v>0</v>
      </c>
    </row>
    <row r="355" spans="1:69" s="130" customFormat="1" hidden="1" x14ac:dyDescent="0.2">
      <c r="A355" s="111" t="s">
        <v>1868</v>
      </c>
      <c r="B355" s="96" t="s">
        <v>1675</v>
      </c>
      <c r="C355" s="96"/>
      <c r="D355" s="76"/>
      <c r="E355" s="301"/>
      <c r="F355" s="320"/>
      <c r="G355" s="113" t="s">
        <v>1986</v>
      </c>
      <c r="H355" s="114" t="str">
        <f>IF(AND(D355="",VLOOKUP(A355,'PR Matrix'!A:B,2,FALSE)=""),"N","Y")</f>
        <v>N</v>
      </c>
      <c r="I355" s="115"/>
      <c r="J355" s="115"/>
      <c r="K355" s="114"/>
      <c r="L355" s="115"/>
      <c r="M355" s="93"/>
      <c r="N355" s="93"/>
      <c r="O355" s="93"/>
      <c r="P355" s="93"/>
      <c r="Q355" s="93"/>
      <c r="R355" s="116"/>
      <c r="S355" s="115" t="b">
        <f t="shared" si="82"/>
        <v>1</v>
      </c>
      <c r="T355" s="115" t="b">
        <f t="shared" si="83"/>
        <v>1</v>
      </c>
      <c r="U355" s="115" t="b">
        <f t="shared" si="84"/>
        <v>1</v>
      </c>
      <c r="V355" s="115"/>
      <c r="W355" s="117"/>
      <c r="X355" s="118"/>
      <c r="Y355" s="119"/>
      <c r="Z355" s="120"/>
      <c r="AA355" s="120"/>
      <c r="AB355" s="120"/>
      <c r="AC355" s="120"/>
      <c r="AD355" s="121"/>
      <c r="AE355" s="122"/>
      <c r="AF355" s="117"/>
      <c r="AG355" s="118"/>
      <c r="AH355" s="119"/>
      <c r="AI355" s="120"/>
      <c r="AJ355" s="120"/>
      <c r="AK355" s="120"/>
      <c r="AL355" s="123"/>
      <c r="AM355" s="123"/>
      <c r="AN355" s="123"/>
      <c r="AO355" s="123"/>
      <c r="AP355" s="124"/>
      <c r="AQ355" s="125"/>
      <c r="AR355" s="121"/>
      <c r="AS355" s="123"/>
      <c r="AT355" s="121"/>
      <c r="AU355" s="126"/>
      <c r="AV355" s="117"/>
      <c r="AW355" s="349"/>
      <c r="AX355" s="118"/>
      <c r="AY355" s="120"/>
      <c r="AZ355" s="120"/>
      <c r="BA355" s="120"/>
      <c r="BB355" s="120"/>
      <c r="BC355" s="123"/>
      <c r="BD355" s="120"/>
      <c r="BE355" s="121"/>
      <c r="BF355" s="126"/>
      <c r="BG355" s="297" t="str">
        <f t="shared" si="85"/>
        <v/>
      </c>
      <c r="BH355" s="298" t="str">
        <f t="shared" si="86"/>
        <v/>
      </c>
      <c r="BI355" s="127"/>
      <c r="BJ355" s="127"/>
      <c r="BK355" s="128"/>
      <c r="BL355" s="120" t="str">
        <f t="shared" si="87"/>
        <v/>
      </c>
      <c r="BM355" s="120" t="str">
        <f t="shared" si="88"/>
        <v/>
      </c>
      <c r="BN355" s="120" t="str">
        <f t="shared" si="89"/>
        <v/>
      </c>
      <c r="BO355" s="129" t="str">
        <f t="shared" si="91"/>
        <v>||||</v>
      </c>
      <c r="BP355" s="120" t="str">
        <f t="shared" si="90"/>
        <v>Not Started</v>
      </c>
      <c r="BQ355" s="129">
        <f>VLOOKUP(A355,'PR Matrix'!A:B,2,FALSE)</f>
        <v>0</v>
      </c>
    </row>
    <row r="356" spans="1:69" s="130" customFormat="1" hidden="1" x14ac:dyDescent="0.2">
      <c r="A356" s="111" t="s">
        <v>1869</v>
      </c>
      <c r="B356" s="96" t="s">
        <v>1675</v>
      </c>
      <c r="C356" s="96"/>
      <c r="D356" s="76"/>
      <c r="E356" s="301"/>
      <c r="F356" s="320"/>
      <c r="G356" s="113" t="s">
        <v>1986</v>
      </c>
      <c r="H356" s="114" t="str">
        <f>IF(AND(D356="",VLOOKUP(A356,'PR Matrix'!A:B,2,FALSE)=""),"N","Y")</f>
        <v>N</v>
      </c>
      <c r="I356" s="115"/>
      <c r="J356" s="115"/>
      <c r="K356" s="114"/>
      <c r="L356" s="115"/>
      <c r="M356" s="93"/>
      <c r="N356" s="93"/>
      <c r="O356" s="93"/>
      <c r="P356" s="93"/>
      <c r="Q356" s="93"/>
      <c r="R356" s="116"/>
      <c r="S356" s="115" t="b">
        <f t="shared" si="82"/>
        <v>1</v>
      </c>
      <c r="T356" s="115" t="b">
        <f t="shared" si="83"/>
        <v>1</v>
      </c>
      <c r="U356" s="115" t="b">
        <f t="shared" si="84"/>
        <v>1</v>
      </c>
      <c r="V356" s="115"/>
      <c r="W356" s="117"/>
      <c r="X356" s="118"/>
      <c r="Y356" s="119"/>
      <c r="Z356" s="120"/>
      <c r="AA356" s="120"/>
      <c r="AB356" s="120"/>
      <c r="AC356" s="120"/>
      <c r="AD356" s="121"/>
      <c r="AE356" s="122"/>
      <c r="AF356" s="117"/>
      <c r="AG356" s="118"/>
      <c r="AH356" s="119"/>
      <c r="AI356" s="120"/>
      <c r="AJ356" s="120"/>
      <c r="AK356" s="120"/>
      <c r="AL356" s="123"/>
      <c r="AM356" s="123"/>
      <c r="AN356" s="123"/>
      <c r="AO356" s="123"/>
      <c r="AP356" s="124"/>
      <c r="AQ356" s="125"/>
      <c r="AR356" s="121"/>
      <c r="AS356" s="123"/>
      <c r="AT356" s="121"/>
      <c r="AU356" s="126"/>
      <c r="AV356" s="117"/>
      <c r="AW356" s="349"/>
      <c r="AX356" s="118"/>
      <c r="AY356" s="120"/>
      <c r="AZ356" s="120"/>
      <c r="BA356" s="120"/>
      <c r="BB356" s="120"/>
      <c r="BC356" s="123"/>
      <c r="BD356" s="120"/>
      <c r="BE356" s="121"/>
      <c r="BF356" s="126"/>
      <c r="BG356" s="297" t="str">
        <f t="shared" si="85"/>
        <v/>
      </c>
      <c r="BH356" s="298" t="str">
        <f t="shared" si="86"/>
        <v/>
      </c>
      <c r="BI356" s="127"/>
      <c r="BJ356" s="127"/>
      <c r="BK356" s="128"/>
      <c r="BL356" s="120" t="str">
        <f t="shared" si="87"/>
        <v/>
      </c>
      <c r="BM356" s="120" t="str">
        <f t="shared" si="88"/>
        <v/>
      </c>
      <c r="BN356" s="120" t="str">
        <f t="shared" si="89"/>
        <v/>
      </c>
      <c r="BO356" s="129" t="str">
        <f t="shared" si="91"/>
        <v>||||</v>
      </c>
      <c r="BP356" s="120" t="str">
        <f t="shared" si="90"/>
        <v>Not Started</v>
      </c>
      <c r="BQ356" s="129">
        <f>VLOOKUP(A356,'PR Matrix'!A:B,2,FALSE)</f>
        <v>0</v>
      </c>
    </row>
    <row r="357" spans="1:69" s="130" customFormat="1" hidden="1" x14ac:dyDescent="0.2">
      <c r="A357" s="111" t="s">
        <v>1870</v>
      </c>
      <c r="B357" s="96" t="s">
        <v>1675</v>
      </c>
      <c r="C357" s="96"/>
      <c r="D357" s="76"/>
      <c r="E357" s="301"/>
      <c r="F357" s="320"/>
      <c r="G357" s="113" t="s">
        <v>1986</v>
      </c>
      <c r="H357" s="114" t="str">
        <f>IF(AND(D357="",VLOOKUP(A357,'PR Matrix'!A:B,2,FALSE)=""),"N","Y")</f>
        <v>N</v>
      </c>
      <c r="I357" s="115"/>
      <c r="J357" s="115"/>
      <c r="K357" s="114"/>
      <c r="L357" s="115"/>
      <c r="M357" s="93"/>
      <c r="N357" s="93"/>
      <c r="O357" s="93"/>
      <c r="P357" s="93"/>
      <c r="Q357" s="93"/>
      <c r="R357" s="116"/>
      <c r="S357" s="115" t="b">
        <f t="shared" si="82"/>
        <v>1</v>
      </c>
      <c r="T357" s="115" t="b">
        <f t="shared" si="83"/>
        <v>1</v>
      </c>
      <c r="U357" s="115" t="b">
        <f t="shared" si="84"/>
        <v>1</v>
      </c>
      <c r="V357" s="115"/>
      <c r="W357" s="117"/>
      <c r="X357" s="118"/>
      <c r="Y357" s="119"/>
      <c r="Z357" s="120"/>
      <c r="AA357" s="120"/>
      <c r="AB357" s="120"/>
      <c r="AC357" s="120"/>
      <c r="AD357" s="121"/>
      <c r="AE357" s="122"/>
      <c r="AF357" s="117"/>
      <c r="AG357" s="118"/>
      <c r="AH357" s="119"/>
      <c r="AI357" s="120"/>
      <c r="AJ357" s="120"/>
      <c r="AK357" s="120"/>
      <c r="AL357" s="123"/>
      <c r="AM357" s="123"/>
      <c r="AN357" s="123"/>
      <c r="AO357" s="123"/>
      <c r="AP357" s="124"/>
      <c r="AQ357" s="125"/>
      <c r="AR357" s="121"/>
      <c r="AS357" s="123"/>
      <c r="AT357" s="121"/>
      <c r="AU357" s="126"/>
      <c r="AV357" s="117"/>
      <c r="AW357" s="349"/>
      <c r="AX357" s="118"/>
      <c r="AY357" s="120"/>
      <c r="AZ357" s="120"/>
      <c r="BA357" s="120"/>
      <c r="BB357" s="120"/>
      <c r="BC357" s="123"/>
      <c r="BD357" s="120"/>
      <c r="BE357" s="121"/>
      <c r="BF357" s="126"/>
      <c r="BG357" s="297" t="str">
        <f t="shared" si="85"/>
        <v/>
      </c>
      <c r="BH357" s="298" t="str">
        <f t="shared" si="86"/>
        <v/>
      </c>
      <c r="BI357" s="127"/>
      <c r="BJ357" s="127"/>
      <c r="BK357" s="128"/>
      <c r="BL357" s="120" t="str">
        <f t="shared" si="87"/>
        <v/>
      </c>
      <c r="BM357" s="120" t="str">
        <f t="shared" si="88"/>
        <v/>
      </c>
      <c r="BN357" s="120" t="str">
        <f t="shared" si="89"/>
        <v/>
      </c>
      <c r="BO357" s="129" t="str">
        <f t="shared" si="91"/>
        <v>||||</v>
      </c>
      <c r="BP357" s="120" t="str">
        <f t="shared" si="90"/>
        <v>Not Started</v>
      </c>
      <c r="BQ357" s="129">
        <f>VLOOKUP(A357,'PR Matrix'!A:B,2,FALSE)</f>
        <v>0</v>
      </c>
    </row>
    <row r="358" spans="1:69" s="130" customFormat="1" hidden="1" x14ac:dyDescent="0.2">
      <c r="A358" s="111" t="s">
        <v>1871</v>
      </c>
      <c r="B358" s="96" t="s">
        <v>1675</v>
      </c>
      <c r="C358" s="96"/>
      <c r="D358" s="76"/>
      <c r="E358" s="301"/>
      <c r="F358" s="320"/>
      <c r="G358" s="113" t="s">
        <v>1986</v>
      </c>
      <c r="H358" s="114" t="str">
        <f>IF(AND(D358="",VLOOKUP(A358,'PR Matrix'!A:B,2,FALSE)=""),"N","Y")</f>
        <v>N</v>
      </c>
      <c r="I358" s="115"/>
      <c r="J358" s="115"/>
      <c r="K358" s="114"/>
      <c r="L358" s="115"/>
      <c r="M358" s="93"/>
      <c r="N358" s="93"/>
      <c r="O358" s="93"/>
      <c r="P358" s="93"/>
      <c r="Q358" s="93"/>
      <c r="R358" s="116"/>
      <c r="S358" s="115" t="b">
        <f t="shared" si="82"/>
        <v>1</v>
      </c>
      <c r="T358" s="115" t="b">
        <f t="shared" si="83"/>
        <v>1</v>
      </c>
      <c r="U358" s="115" t="b">
        <f t="shared" si="84"/>
        <v>1</v>
      </c>
      <c r="V358" s="115"/>
      <c r="W358" s="117"/>
      <c r="X358" s="118"/>
      <c r="Y358" s="119"/>
      <c r="Z358" s="120"/>
      <c r="AA358" s="120"/>
      <c r="AB358" s="120"/>
      <c r="AC358" s="120"/>
      <c r="AD358" s="121"/>
      <c r="AE358" s="122"/>
      <c r="AF358" s="117"/>
      <c r="AG358" s="118"/>
      <c r="AH358" s="119"/>
      <c r="AI358" s="120"/>
      <c r="AJ358" s="120"/>
      <c r="AK358" s="120"/>
      <c r="AL358" s="123"/>
      <c r="AM358" s="123"/>
      <c r="AN358" s="123"/>
      <c r="AO358" s="123"/>
      <c r="AP358" s="124"/>
      <c r="AQ358" s="125"/>
      <c r="AR358" s="121"/>
      <c r="AS358" s="123"/>
      <c r="AT358" s="121"/>
      <c r="AU358" s="126"/>
      <c r="AV358" s="117"/>
      <c r="AW358" s="349"/>
      <c r="AX358" s="118"/>
      <c r="AY358" s="120"/>
      <c r="AZ358" s="120"/>
      <c r="BA358" s="120"/>
      <c r="BB358" s="120"/>
      <c r="BC358" s="123"/>
      <c r="BD358" s="120"/>
      <c r="BE358" s="121"/>
      <c r="BF358" s="126"/>
      <c r="BG358" s="297" t="str">
        <f t="shared" si="85"/>
        <v/>
      </c>
      <c r="BH358" s="298" t="str">
        <f t="shared" si="86"/>
        <v/>
      </c>
      <c r="BI358" s="127"/>
      <c r="BJ358" s="127"/>
      <c r="BK358" s="128"/>
      <c r="BL358" s="120" t="str">
        <f t="shared" si="87"/>
        <v/>
      </c>
      <c r="BM358" s="120" t="str">
        <f t="shared" si="88"/>
        <v/>
      </c>
      <c r="BN358" s="120" t="str">
        <f t="shared" si="89"/>
        <v/>
      </c>
      <c r="BO358" s="129" t="str">
        <f t="shared" si="91"/>
        <v>||||</v>
      </c>
      <c r="BP358" s="120" t="str">
        <f t="shared" si="90"/>
        <v>Not Started</v>
      </c>
      <c r="BQ358" s="129">
        <f>VLOOKUP(A358,'PR Matrix'!A:B,2,FALSE)</f>
        <v>0</v>
      </c>
    </row>
    <row r="359" spans="1:69" s="130" customFormat="1" hidden="1" x14ac:dyDescent="0.2">
      <c r="A359" s="111" t="s">
        <v>1872</v>
      </c>
      <c r="B359" s="96" t="s">
        <v>1675</v>
      </c>
      <c r="C359" s="96"/>
      <c r="D359" s="76"/>
      <c r="E359" s="301"/>
      <c r="F359" s="320"/>
      <c r="G359" s="113" t="s">
        <v>1986</v>
      </c>
      <c r="H359" s="114" t="str">
        <f>IF(AND(D359="",VLOOKUP(A359,'PR Matrix'!A:B,2,FALSE)=""),"N","Y")</f>
        <v>N</v>
      </c>
      <c r="I359" s="115"/>
      <c r="J359" s="115"/>
      <c r="K359" s="114"/>
      <c r="L359" s="115"/>
      <c r="M359" s="93"/>
      <c r="N359" s="93"/>
      <c r="O359" s="93"/>
      <c r="P359" s="93"/>
      <c r="Q359" s="93"/>
      <c r="R359" s="116"/>
      <c r="S359" s="115" t="b">
        <f t="shared" si="82"/>
        <v>1</v>
      </c>
      <c r="T359" s="115" t="b">
        <f t="shared" si="83"/>
        <v>1</v>
      </c>
      <c r="U359" s="115" t="b">
        <f t="shared" si="84"/>
        <v>1</v>
      </c>
      <c r="V359" s="115"/>
      <c r="W359" s="117"/>
      <c r="X359" s="118"/>
      <c r="Y359" s="119"/>
      <c r="Z359" s="120"/>
      <c r="AA359" s="120"/>
      <c r="AB359" s="120"/>
      <c r="AC359" s="120"/>
      <c r="AD359" s="121"/>
      <c r="AE359" s="122"/>
      <c r="AF359" s="117"/>
      <c r="AG359" s="118"/>
      <c r="AH359" s="119"/>
      <c r="AI359" s="120"/>
      <c r="AJ359" s="120"/>
      <c r="AK359" s="120"/>
      <c r="AL359" s="123"/>
      <c r="AM359" s="123"/>
      <c r="AN359" s="123"/>
      <c r="AO359" s="123"/>
      <c r="AP359" s="124"/>
      <c r="AQ359" s="125"/>
      <c r="AR359" s="121"/>
      <c r="AS359" s="123"/>
      <c r="AT359" s="121"/>
      <c r="AU359" s="126"/>
      <c r="AV359" s="117"/>
      <c r="AW359" s="349"/>
      <c r="AX359" s="118"/>
      <c r="AY359" s="120"/>
      <c r="AZ359" s="120"/>
      <c r="BA359" s="120"/>
      <c r="BB359" s="120"/>
      <c r="BC359" s="123"/>
      <c r="BD359" s="120"/>
      <c r="BE359" s="121"/>
      <c r="BF359" s="126"/>
      <c r="BG359" s="297" t="str">
        <f t="shared" si="85"/>
        <v/>
      </c>
      <c r="BH359" s="298" t="str">
        <f t="shared" si="86"/>
        <v/>
      </c>
      <c r="BI359" s="127"/>
      <c r="BJ359" s="127"/>
      <c r="BK359" s="128"/>
      <c r="BL359" s="120" t="str">
        <f t="shared" si="87"/>
        <v/>
      </c>
      <c r="BM359" s="120" t="str">
        <f t="shared" si="88"/>
        <v/>
      </c>
      <c r="BN359" s="120" t="str">
        <f t="shared" si="89"/>
        <v/>
      </c>
      <c r="BO359" s="129" t="str">
        <f t="shared" si="91"/>
        <v>||||</v>
      </c>
      <c r="BP359" s="120" t="str">
        <f t="shared" si="90"/>
        <v>Not Started</v>
      </c>
      <c r="BQ359" s="129">
        <f>VLOOKUP(A359,'PR Matrix'!A:B,2,FALSE)</f>
        <v>0</v>
      </c>
    </row>
    <row r="360" spans="1:69" s="130" customFormat="1" hidden="1" x14ac:dyDescent="0.2">
      <c r="A360" s="111" t="s">
        <v>1873</v>
      </c>
      <c r="B360" s="96" t="s">
        <v>1675</v>
      </c>
      <c r="C360" s="96"/>
      <c r="D360" s="76"/>
      <c r="E360" s="301"/>
      <c r="F360" s="320"/>
      <c r="G360" s="113" t="s">
        <v>1986</v>
      </c>
      <c r="H360" s="114" t="str">
        <f>IF(AND(D360="",VLOOKUP(A360,'PR Matrix'!A:B,2,FALSE)=""),"N","Y")</f>
        <v>N</v>
      </c>
      <c r="I360" s="115"/>
      <c r="J360" s="115"/>
      <c r="K360" s="114"/>
      <c r="L360" s="115"/>
      <c r="M360" s="93"/>
      <c r="N360" s="93"/>
      <c r="O360" s="93"/>
      <c r="P360" s="93"/>
      <c r="Q360" s="93"/>
      <c r="R360" s="116"/>
      <c r="S360" s="115" t="b">
        <f t="shared" si="82"/>
        <v>1</v>
      </c>
      <c r="T360" s="115" t="b">
        <f t="shared" si="83"/>
        <v>1</v>
      </c>
      <c r="U360" s="115" t="b">
        <f t="shared" si="84"/>
        <v>1</v>
      </c>
      <c r="V360" s="115"/>
      <c r="W360" s="117"/>
      <c r="X360" s="118"/>
      <c r="Y360" s="119"/>
      <c r="Z360" s="120"/>
      <c r="AA360" s="120"/>
      <c r="AB360" s="120"/>
      <c r="AC360" s="120"/>
      <c r="AD360" s="121"/>
      <c r="AE360" s="122"/>
      <c r="AF360" s="117"/>
      <c r="AG360" s="118"/>
      <c r="AH360" s="119"/>
      <c r="AI360" s="120"/>
      <c r="AJ360" s="120"/>
      <c r="AK360" s="120"/>
      <c r="AL360" s="123"/>
      <c r="AM360" s="123"/>
      <c r="AN360" s="123"/>
      <c r="AO360" s="123"/>
      <c r="AP360" s="124"/>
      <c r="AQ360" s="125"/>
      <c r="AR360" s="121"/>
      <c r="AS360" s="123"/>
      <c r="AT360" s="121"/>
      <c r="AU360" s="126"/>
      <c r="AV360" s="117"/>
      <c r="AW360" s="349"/>
      <c r="AX360" s="118"/>
      <c r="AY360" s="120"/>
      <c r="AZ360" s="120"/>
      <c r="BA360" s="120"/>
      <c r="BB360" s="120"/>
      <c r="BC360" s="123"/>
      <c r="BD360" s="120"/>
      <c r="BE360" s="121"/>
      <c r="BF360" s="126"/>
      <c r="BG360" s="297" t="str">
        <f t="shared" si="85"/>
        <v/>
      </c>
      <c r="BH360" s="298" t="str">
        <f t="shared" si="86"/>
        <v/>
      </c>
      <c r="BI360" s="127"/>
      <c r="BJ360" s="127"/>
      <c r="BK360" s="128"/>
      <c r="BL360" s="120" t="str">
        <f t="shared" si="87"/>
        <v/>
      </c>
      <c r="BM360" s="120" t="str">
        <f t="shared" si="88"/>
        <v/>
      </c>
      <c r="BN360" s="120" t="str">
        <f t="shared" si="89"/>
        <v/>
      </c>
      <c r="BO360" s="129" t="str">
        <f t="shared" si="91"/>
        <v>||||</v>
      </c>
      <c r="BP360" s="120" t="str">
        <f t="shared" si="90"/>
        <v>Not Started</v>
      </c>
      <c r="BQ360" s="129">
        <f>VLOOKUP(A360,'PR Matrix'!A:B,2,FALSE)</f>
        <v>0</v>
      </c>
    </row>
    <row r="361" spans="1:69" s="130" customFormat="1" hidden="1" x14ac:dyDescent="0.2">
      <c r="A361" s="111" t="s">
        <v>1874</v>
      </c>
      <c r="B361" s="96" t="s">
        <v>1675</v>
      </c>
      <c r="C361" s="96"/>
      <c r="D361" s="76"/>
      <c r="E361" s="301"/>
      <c r="F361" s="306"/>
      <c r="G361" s="113" t="s">
        <v>1986</v>
      </c>
      <c r="H361" s="114" t="str">
        <f>IF(AND(D361="",VLOOKUP(A361,'PR Matrix'!A:B,2,FALSE)=""),"N","Y")</f>
        <v>N</v>
      </c>
      <c r="I361" s="115"/>
      <c r="J361" s="115"/>
      <c r="K361" s="114"/>
      <c r="L361" s="115"/>
      <c r="M361" s="93"/>
      <c r="N361" s="93"/>
      <c r="O361" s="93"/>
      <c r="P361" s="93"/>
      <c r="Q361" s="93"/>
      <c r="R361" s="116"/>
      <c r="S361" s="115" t="b">
        <f t="shared" si="82"/>
        <v>1</v>
      </c>
      <c r="T361" s="115" t="b">
        <f t="shared" si="83"/>
        <v>1</v>
      </c>
      <c r="U361" s="115" t="b">
        <f t="shared" si="84"/>
        <v>1</v>
      </c>
      <c r="V361" s="115"/>
      <c r="W361" s="117"/>
      <c r="X361" s="118"/>
      <c r="Y361" s="119"/>
      <c r="Z361" s="120"/>
      <c r="AA361" s="120"/>
      <c r="AB361" s="120"/>
      <c r="AC361" s="120"/>
      <c r="AD361" s="121"/>
      <c r="AE361" s="122"/>
      <c r="AF361" s="117"/>
      <c r="AG361" s="118"/>
      <c r="AH361" s="119"/>
      <c r="AI361" s="120"/>
      <c r="AJ361" s="120"/>
      <c r="AK361" s="120"/>
      <c r="AL361" s="123"/>
      <c r="AM361" s="123"/>
      <c r="AN361" s="123"/>
      <c r="AO361" s="123"/>
      <c r="AP361" s="124"/>
      <c r="AQ361" s="125"/>
      <c r="AR361" s="121"/>
      <c r="AS361" s="123"/>
      <c r="AT361" s="121"/>
      <c r="AU361" s="126"/>
      <c r="AV361" s="117"/>
      <c r="AW361" s="349"/>
      <c r="AX361" s="118"/>
      <c r="AY361" s="120"/>
      <c r="AZ361" s="120"/>
      <c r="BA361" s="120"/>
      <c r="BB361" s="120"/>
      <c r="BC361" s="123"/>
      <c r="BD361" s="120"/>
      <c r="BE361" s="121"/>
      <c r="BF361" s="126"/>
      <c r="BG361" s="297" t="str">
        <f t="shared" si="85"/>
        <v/>
      </c>
      <c r="BH361" s="298" t="str">
        <f t="shared" si="86"/>
        <v/>
      </c>
      <c r="BI361" s="127"/>
      <c r="BJ361" s="127"/>
      <c r="BK361" s="128"/>
      <c r="BL361" s="120" t="str">
        <f t="shared" si="87"/>
        <v/>
      </c>
      <c r="BM361" s="120" t="str">
        <f t="shared" si="88"/>
        <v/>
      </c>
      <c r="BN361" s="120" t="str">
        <f t="shared" si="89"/>
        <v/>
      </c>
      <c r="BO361" s="129" t="str">
        <f t="shared" si="91"/>
        <v>||||</v>
      </c>
      <c r="BP361" s="120" t="str">
        <f t="shared" si="90"/>
        <v>Not Started</v>
      </c>
      <c r="BQ361" s="129">
        <f>VLOOKUP(A361,'PR Matrix'!A:B,2,FALSE)</f>
        <v>0</v>
      </c>
    </row>
    <row r="362" spans="1:69" s="130" customFormat="1" hidden="1" x14ac:dyDescent="0.2">
      <c r="A362" s="111" t="s">
        <v>1875</v>
      </c>
      <c r="B362" s="96" t="s">
        <v>1675</v>
      </c>
      <c r="C362" s="96"/>
      <c r="D362" s="76"/>
      <c r="E362" s="301"/>
      <c r="F362" s="306"/>
      <c r="G362" s="113" t="s">
        <v>1986</v>
      </c>
      <c r="H362" s="114" t="str">
        <f>IF(AND(D362="",VLOOKUP(A362,'PR Matrix'!A:B,2,FALSE)=""),"N","Y")</f>
        <v>N</v>
      </c>
      <c r="I362" s="115"/>
      <c r="J362" s="115"/>
      <c r="K362" s="114"/>
      <c r="L362" s="115"/>
      <c r="M362" s="93"/>
      <c r="N362" s="93"/>
      <c r="O362" s="93"/>
      <c r="P362" s="93"/>
      <c r="Q362" s="93"/>
      <c r="R362" s="116"/>
      <c r="S362" s="115" t="b">
        <f t="shared" si="82"/>
        <v>1</v>
      </c>
      <c r="T362" s="115" t="b">
        <f t="shared" si="83"/>
        <v>1</v>
      </c>
      <c r="U362" s="115" t="b">
        <f t="shared" si="84"/>
        <v>1</v>
      </c>
      <c r="V362" s="115"/>
      <c r="W362" s="117"/>
      <c r="X362" s="118"/>
      <c r="Y362" s="119"/>
      <c r="Z362" s="120"/>
      <c r="AA362" s="120"/>
      <c r="AB362" s="120"/>
      <c r="AC362" s="120"/>
      <c r="AD362" s="121"/>
      <c r="AE362" s="122"/>
      <c r="AF362" s="117"/>
      <c r="AG362" s="118"/>
      <c r="AH362" s="119"/>
      <c r="AI362" s="120"/>
      <c r="AJ362" s="120"/>
      <c r="AK362" s="120"/>
      <c r="AL362" s="123"/>
      <c r="AM362" s="123"/>
      <c r="AN362" s="123"/>
      <c r="AO362" s="123"/>
      <c r="AP362" s="124"/>
      <c r="AQ362" s="125"/>
      <c r="AR362" s="121"/>
      <c r="AS362" s="123"/>
      <c r="AT362" s="121"/>
      <c r="AU362" s="126"/>
      <c r="AV362" s="117"/>
      <c r="AW362" s="349"/>
      <c r="AX362" s="118"/>
      <c r="AY362" s="120"/>
      <c r="AZ362" s="120"/>
      <c r="BA362" s="120"/>
      <c r="BB362" s="120"/>
      <c r="BC362" s="123"/>
      <c r="BD362" s="120"/>
      <c r="BE362" s="121"/>
      <c r="BF362" s="126"/>
      <c r="BG362" s="297" t="str">
        <f t="shared" si="85"/>
        <v/>
      </c>
      <c r="BH362" s="298" t="str">
        <f t="shared" si="86"/>
        <v/>
      </c>
      <c r="BI362" s="127"/>
      <c r="BJ362" s="127"/>
      <c r="BK362" s="128"/>
      <c r="BL362" s="120" t="str">
        <f t="shared" si="87"/>
        <v/>
      </c>
      <c r="BM362" s="120" t="str">
        <f t="shared" si="88"/>
        <v/>
      </c>
      <c r="BN362" s="120" t="str">
        <f t="shared" si="89"/>
        <v/>
      </c>
      <c r="BO362" s="129" t="str">
        <f t="shared" si="91"/>
        <v>||||</v>
      </c>
      <c r="BP362" s="120" t="str">
        <f t="shared" si="90"/>
        <v>Not Started</v>
      </c>
      <c r="BQ362" s="129">
        <f>VLOOKUP(A362,'PR Matrix'!A:B,2,FALSE)</f>
        <v>0</v>
      </c>
    </row>
    <row r="363" spans="1:69" s="130" customFormat="1" hidden="1" x14ac:dyDescent="0.2">
      <c r="A363" s="111" t="s">
        <v>1876</v>
      </c>
      <c r="B363" s="96" t="s">
        <v>1675</v>
      </c>
      <c r="C363" s="96"/>
      <c r="D363" s="76"/>
      <c r="E363" s="301"/>
      <c r="F363" s="306"/>
      <c r="G363" s="113" t="s">
        <v>1986</v>
      </c>
      <c r="H363" s="114" t="str">
        <f>IF(AND(D363="",VLOOKUP(A363,'PR Matrix'!A:B,2,FALSE)=""),"N","Y")</f>
        <v>N</v>
      </c>
      <c r="I363" s="115"/>
      <c r="J363" s="115"/>
      <c r="K363" s="114"/>
      <c r="L363" s="115"/>
      <c r="M363" s="93"/>
      <c r="N363" s="93"/>
      <c r="O363" s="93"/>
      <c r="P363" s="93"/>
      <c r="Q363" s="93"/>
      <c r="R363" s="116"/>
      <c r="S363" s="115" t="b">
        <f t="shared" si="82"/>
        <v>1</v>
      </c>
      <c r="T363" s="115" t="b">
        <f t="shared" si="83"/>
        <v>1</v>
      </c>
      <c r="U363" s="115" t="b">
        <f t="shared" si="84"/>
        <v>1</v>
      </c>
      <c r="V363" s="115"/>
      <c r="W363" s="117"/>
      <c r="X363" s="118"/>
      <c r="Y363" s="119"/>
      <c r="Z363" s="120"/>
      <c r="AA363" s="120"/>
      <c r="AB363" s="120"/>
      <c r="AC363" s="120"/>
      <c r="AD363" s="121"/>
      <c r="AE363" s="122"/>
      <c r="AF363" s="117"/>
      <c r="AG363" s="118"/>
      <c r="AH363" s="119"/>
      <c r="AI363" s="120"/>
      <c r="AJ363" s="120"/>
      <c r="AK363" s="120"/>
      <c r="AL363" s="123"/>
      <c r="AM363" s="123"/>
      <c r="AN363" s="123"/>
      <c r="AO363" s="123"/>
      <c r="AP363" s="124"/>
      <c r="AQ363" s="125"/>
      <c r="AR363" s="121"/>
      <c r="AS363" s="123"/>
      <c r="AT363" s="121"/>
      <c r="AU363" s="126"/>
      <c r="AV363" s="117"/>
      <c r="AW363" s="349"/>
      <c r="AX363" s="118"/>
      <c r="AY363" s="120"/>
      <c r="AZ363" s="120"/>
      <c r="BA363" s="120"/>
      <c r="BB363" s="120"/>
      <c r="BC363" s="123"/>
      <c r="BD363" s="120"/>
      <c r="BE363" s="121"/>
      <c r="BF363" s="126"/>
      <c r="BG363" s="297" t="str">
        <f t="shared" si="85"/>
        <v/>
      </c>
      <c r="BH363" s="298" t="str">
        <f t="shared" si="86"/>
        <v/>
      </c>
      <c r="BI363" s="127"/>
      <c r="BJ363" s="127"/>
      <c r="BK363" s="128"/>
      <c r="BL363" s="120" t="str">
        <f t="shared" si="87"/>
        <v/>
      </c>
      <c r="BM363" s="120" t="str">
        <f t="shared" si="88"/>
        <v/>
      </c>
      <c r="BN363" s="120" t="str">
        <f t="shared" si="89"/>
        <v/>
      </c>
      <c r="BO363" s="129" t="str">
        <f t="shared" si="91"/>
        <v>||||</v>
      </c>
      <c r="BP363" s="120" t="str">
        <f t="shared" si="90"/>
        <v>Not Started</v>
      </c>
      <c r="BQ363" s="129">
        <f>VLOOKUP(A363,'PR Matrix'!A:B,2,FALSE)</f>
        <v>0</v>
      </c>
    </row>
    <row r="364" spans="1:69" s="130" customFormat="1" hidden="1" x14ac:dyDescent="0.2">
      <c r="A364" s="111" t="s">
        <v>1877</v>
      </c>
      <c r="B364" s="96" t="s">
        <v>1675</v>
      </c>
      <c r="C364" s="96"/>
      <c r="D364" s="76"/>
      <c r="E364" s="301"/>
      <c r="F364" s="306"/>
      <c r="G364" s="113" t="s">
        <v>1986</v>
      </c>
      <c r="H364" s="114" t="str">
        <f>IF(AND(D364="",VLOOKUP(A364,'PR Matrix'!A:B,2,FALSE)=""),"N","Y")</f>
        <v>N</v>
      </c>
      <c r="I364" s="115"/>
      <c r="J364" s="115"/>
      <c r="K364" s="114"/>
      <c r="L364" s="115"/>
      <c r="M364" s="93"/>
      <c r="N364" s="93"/>
      <c r="O364" s="93"/>
      <c r="P364" s="93"/>
      <c r="Q364" s="93"/>
      <c r="R364" s="116"/>
      <c r="S364" s="115" t="b">
        <f t="shared" si="82"/>
        <v>1</v>
      </c>
      <c r="T364" s="115" t="b">
        <f t="shared" si="83"/>
        <v>1</v>
      </c>
      <c r="U364" s="115" t="b">
        <f t="shared" si="84"/>
        <v>1</v>
      </c>
      <c r="V364" s="115"/>
      <c r="W364" s="117"/>
      <c r="X364" s="118"/>
      <c r="Y364" s="119"/>
      <c r="Z364" s="120"/>
      <c r="AA364" s="120"/>
      <c r="AB364" s="120"/>
      <c r="AC364" s="120"/>
      <c r="AD364" s="121"/>
      <c r="AE364" s="122"/>
      <c r="AF364" s="117"/>
      <c r="AG364" s="118"/>
      <c r="AH364" s="119"/>
      <c r="AI364" s="120"/>
      <c r="AJ364" s="120"/>
      <c r="AK364" s="120"/>
      <c r="AL364" s="123"/>
      <c r="AM364" s="123"/>
      <c r="AN364" s="123"/>
      <c r="AO364" s="123"/>
      <c r="AP364" s="124"/>
      <c r="AQ364" s="125"/>
      <c r="AR364" s="121"/>
      <c r="AS364" s="123"/>
      <c r="AT364" s="121"/>
      <c r="AU364" s="126"/>
      <c r="AV364" s="117"/>
      <c r="AW364" s="349"/>
      <c r="AX364" s="118"/>
      <c r="AY364" s="120"/>
      <c r="AZ364" s="120"/>
      <c r="BA364" s="120"/>
      <c r="BB364" s="120"/>
      <c r="BC364" s="123"/>
      <c r="BD364" s="120"/>
      <c r="BE364" s="121"/>
      <c r="BF364" s="126"/>
      <c r="BG364" s="297" t="str">
        <f t="shared" si="85"/>
        <v/>
      </c>
      <c r="BH364" s="298" t="str">
        <f t="shared" si="86"/>
        <v/>
      </c>
      <c r="BI364" s="127"/>
      <c r="BJ364" s="127"/>
      <c r="BK364" s="128"/>
      <c r="BL364" s="120" t="str">
        <f t="shared" si="87"/>
        <v/>
      </c>
      <c r="BM364" s="120" t="str">
        <f t="shared" si="88"/>
        <v/>
      </c>
      <c r="BN364" s="120" t="str">
        <f t="shared" si="89"/>
        <v/>
      </c>
      <c r="BO364" s="129" t="str">
        <f t="shared" si="91"/>
        <v>||||</v>
      </c>
      <c r="BP364" s="120" t="str">
        <f t="shared" si="90"/>
        <v>Not Started</v>
      </c>
      <c r="BQ364" s="129">
        <f>VLOOKUP(A364,'PR Matrix'!A:B,2,FALSE)</f>
        <v>0</v>
      </c>
    </row>
    <row r="365" spans="1:69" s="130" customFormat="1" hidden="1" x14ac:dyDescent="0.2">
      <c r="A365" s="111" t="s">
        <v>1878</v>
      </c>
      <c r="B365" s="96" t="s">
        <v>1675</v>
      </c>
      <c r="C365" s="96"/>
      <c r="D365" s="76"/>
      <c r="E365" s="301"/>
      <c r="F365" s="306"/>
      <c r="G365" s="113" t="s">
        <v>1986</v>
      </c>
      <c r="H365" s="114" t="str">
        <f>IF(AND(D365="",VLOOKUP(A365,'PR Matrix'!A:B,2,FALSE)=""),"N","Y")</f>
        <v>N</v>
      </c>
      <c r="I365" s="115"/>
      <c r="J365" s="115"/>
      <c r="K365" s="114"/>
      <c r="L365" s="115"/>
      <c r="M365" s="93"/>
      <c r="N365" s="93"/>
      <c r="O365" s="93"/>
      <c r="P365" s="93"/>
      <c r="Q365" s="93"/>
      <c r="R365" s="116"/>
      <c r="S365" s="115" t="b">
        <f t="shared" si="82"/>
        <v>1</v>
      </c>
      <c r="T365" s="115" t="b">
        <f t="shared" si="83"/>
        <v>1</v>
      </c>
      <c r="U365" s="115" t="b">
        <f t="shared" si="84"/>
        <v>1</v>
      </c>
      <c r="V365" s="115"/>
      <c r="W365" s="117"/>
      <c r="X365" s="118"/>
      <c r="Y365" s="119"/>
      <c r="Z365" s="120"/>
      <c r="AA365" s="120"/>
      <c r="AB365" s="120"/>
      <c r="AC365" s="120"/>
      <c r="AD365" s="121"/>
      <c r="AE365" s="122"/>
      <c r="AF365" s="117"/>
      <c r="AG365" s="118"/>
      <c r="AH365" s="119"/>
      <c r="AI365" s="120"/>
      <c r="AJ365" s="120"/>
      <c r="AK365" s="120"/>
      <c r="AL365" s="123"/>
      <c r="AM365" s="123"/>
      <c r="AN365" s="123"/>
      <c r="AO365" s="123"/>
      <c r="AP365" s="124"/>
      <c r="AQ365" s="125"/>
      <c r="AR365" s="121"/>
      <c r="AS365" s="123"/>
      <c r="AT365" s="121"/>
      <c r="AU365" s="126"/>
      <c r="AV365" s="117"/>
      <c r="AW365" s="349"/>
      <c r="AX365" s="118"/>
      <c r="AY365" s="120"/>
      <c r="AZ365" s="120"/>
      <c r="BA365" s="120"/>
      <c r="BB365" s="120"/>
      <c r="BC365" s="123"/>
      <c r="BD365" s="120"/>
      <c r="BE365" s="121"/>
      <c r="BF365" s="126"/>
      <c r="BG365" s="297" t="str">
        <f t="shared" si="85"/>
        <v/>
      </c>
      <c r="BH365" s="298" t="str">
        <f t="shared" si="86"/>
        <v/>
      </c>
      <c r="BI365" s="127"/>
      <c r="BJ365" s="127"/>
      <c r="BK365" s="128"/>
      <c r="BL365" s="120" t="str">
        <f t="shared" si="87"/>
        <v/>
      </c>
      <c r="BM365" s="120" t="str">
        <f t="shared" si="88"/>
        <v/>
      </c>
      <c r="BN365" s="120" t="str">
        <f t="shared" si="89"/>
        <v/>
      </c>
      <c r="BO365" s="129" t="str">
        <f t="shared" si="91"/>
        <v>||||</v>
      </c>
      <c r="BP365" s="120" t="str">
        <f t="shared" si="90"/>
        <v>Not Started</v>
      </c>
      <c r="BQ365" s="129">
        <f>VLOOKUP(A365,'PR Matrix'!A:B,2,FALSE)</f>
        <v>0</v>
      </c>
    </row>
    <row r="366" spans="1:69" s="130" customFormat="1" hidden="1" x14ac:dyDescent="0.2">
      <c r="A366" s="111" t="s">
        <v>1879</v>
      </c>
      <c r="B366" s="96" t="s">
        <v>1675</v>
      </c>
      <c r="C366" s="96"/>
      <c r="D366" s="76"/>
      <c r="E366" s="301"/>
      <c r="F366" s="306"/>
      <c r="G366" s="113" t="s">
        <v>1986</v>
      </c>
      <c r="H366" s="114" t="str">
        <f>IF(AND(D366="",VLOOKUP(A366,'PR Matrix'!A:B,2,FALSE)=""),"N","Y")</f>
        <v>N</v>
      </c>
      <c r="I366" s="115"/>
      <c r="J366" s="115"/>
      <c r="K366" s="114"/>
      <c r="L366" s="115"/>
      <c r="M366" s="93"/>
      <c r="N366" s="93"/>
      <c r="O366" s="93"/>
      <c r="P366" s="93"/>
      <c r="Q366" s="93"/>
      <c r="R366" s="116"/>
      <c r="S366" s="115" t="b">
        <f t="shared" ref="S366:S429" si="98">IF($G$3="",OR($E$3="",NOT(ISERROR(FIND(LOWER($E$3),LOWER(W366)))),NOT(ISERROR(FIND(LOWER($E$3),LOWER(AF366)))),NOT(ISERROR(FIND(LOWER($E$3),LOWER(AV366))))),OR(NOT(ISERROR(FIND(LOWER($G$3),LOWER(W366)))),NOT(ISERROR(FIND(LOWER($G$3),LOWER(AF366)))),NOT(ISERROR(FIND(LOWER($G$3),LOWER(AV366))))))</f>
        <v>1</v>
      </c>
      <c r="T366" s="115" t="b">
        <f t="shared" ref="T366:T429" si="99">IF($G$3="",OR($F$3="",NOT(ISERROR(FIND(LOWER($F$3),LOWER(X366)))),NOT(ISERROR(FIND(LOWER($F$3),LOWER(AG366)))),NOT(ISERROR(FIND(LOWER($F$3),LOWER(AX366))))),OR(NOT(ISERROR(FIND(LOWER($G$3),LOWER(X366)))),NOT(ISERROR(FIND(LOWER($G$3),LOWER(AG366)))),NOT(ISERROR(FIND(LOWER($G$3),LOWER(AX366))))))</f>
        <v>1</v>
      </c>
      <c r="U366" s="115" t="b">
        <f t="shared" ref="U366:U429" si="100">IF(COUNTA($E$3:$F$3)=0,OR($G$3="",S366,T366),AND(S366,T366))</f>
        <v>1</v>
      </c>
      <c r="V366" s="115"/>
      <c r="W366" s="117"/>
      <c r="X366" s="118"/>
      <c r="Y366" s="119"/>
      <c r="Z366" s="120"/>
      <c r="AA366" s="120"/>
      <c r="AB366" s="120"/>
      <c r="AC366" s="120"/>
      <c r="AD366" s="121"/>
      <c r="AE366" s="122"/>
      <c r="AF366" s="117"/>
      <c r="AG366" s="118"/>
      <c r="AH366" s="119"/>
      <c r="AI366" s="120"/>
      <c r="AJ366" s="120"/>
      <c r="AK366" s="120"/>
      <c r="AL366" s="123"/>
      <c r="AM366" s="123"/>
      <c r="AN366" s="123"/>
      <c r="AO366" s="123"/>
      <c r="AP366" s="124"/>
      <c r="AQ366" s="125"/>
      <c r="AR366" s="121"/>
      <c r="AS366" s="123"/>
      <c r="AT366" s="121"/>
      <c r="AU366" s="126"/>
      <c r="AV366" s="117"/>
      <c r="AW366" s="349"/>
      <c r="AX366" s="118"/>
      <c r="AY366" s="120"/>
      <c r="AZ366" s="120"/>
      <c r="BA366" s="120"/>
      <c r="BB366" s="120"/>
      <c r="BC366" s="123"/>
      <c r="BD366" s="120"/>
      <c r="BE366" s="121"/>
      <c r="BF366" s="126"/>
      <c r="BG366" s="297" t="str">
        <f t="shared" si="85"/>
        <v/>
      </c>
      <c r="BH366" s="298" t="str">
        <f t="shared" si="86"/>
        <v/>
      </c>
      <c r="BI366" s="127"/>
      <c r="BJ366" s="127"/>
      <c r="BK366" s="128"/>
      <c r="BL366" s="120" t="str">
        <f t="shared" si="87"/>
        <v/>
      </c>
      <c r="BM366" s="120" t="str">
        <f t="shared" si="88"/>
        <v/>
      </c>
      <c r="BN366" s="120" t="str">
        <f t="shared" si="89"/>
        <v/>
      </c>
      <c r="BO366" s="129" t="str">
        <f t="shared" si="91"/>
        <v>||||</v>
      </c>
      <c r="BP366" s="120" t="str">
        <f t="shared" si="90"/>
        <v>Not Started</v>
      </c>
      <c r="BQ366" s="129">
        <f>VLOOKUP(A366,'PR Matrix'!A:B,2,FALSE)</f>
        <v>0</v>
      </c>
    </row>
    <row r="367" spans="1:69" s="130" customFormat="1" hidden="1" x14ac:dyDescent="0.2">
      <c r="A367" s="111" t="s">
        <v>1880</v>
      </c>
      <c r="B367" s="96" t="s">
        <v>1675</v>
      </c>
      <c r="C367" s="96"/>
      <c r="D367" s="76"/>
      <c r="E367" s="301"/>
      <c r="F367" s="306"/>
      <c r="G367" s="113" t="s">
        <v>1986</v>
      </c>
      <c r="H367" s="114" t="str">
        <f>IF(AND(D367="",VLOOKUP(A367,'PR Matrix'!A:B,2,FALSE)=""),"N","Y")</f>
        <v>N</v>
      </c>
      <c r="I367" s="115"/>
      <c r="J367" s="115"/>
      <c r="K367" s="114"/>
      <c r="L367" s="115"/>
      <c r="M367" s="93"/>
      <c r="N367" s="93"/>
      <c r="O367" s="93"/>
      <c r="P367" s="93"/>
      <c r="Q367" s="93"/>
      <c r="R367" s="116"/>
      <c r="S367" s="115" t="b">
        <f t="shared" si="98"/>
        <v>1</v>
      </c>
      <c r="T367" s="115" t="b">
        <f t="shared" si="99"/>
        <v>1</v>
      </c>
      <c r="U367" s="115" t="b">
        <f t="shared" si="100"/>
        <v>1</v>
      </c>
      <c r="V367" s="115"/>
      <c r="W367" s="117"/>
      <c r="X367" s="118"/>
      <c r="Y367" s="119"/>
      <c r="Z367" s="120"/>
      <c r="AA367" s="120"/>
      <c r="AB367" s="120"/>
      <c r="AC367" s="120"/>
      <c r="AD367" s="121"/>
      <c r="AE367" s="122"/>
      <c r="AF367" s="117"/>
      <c r="AG367" s="118"/>
      <c r="AH367" s="119"/>
      <c r="AI367" s="120"/>
      <c r="AJ367" s="120"/>
      <c r="AK367" s="120"/>
      <c r="AL367" s="123"/>
      <c r="AM367" s="123"/>
      <c r="AN367" s="123"/>
      <c r="AO367" s="123"/>
      <c r="AP367" s="124"/>
      <c r="AQ367" s="125"/>
      <c r="AR367" s="121"/>
      <c r="AS367" s="123"/>
      <c r="AT367" s="121"/>
      <c r="AU367" s="126"/>
      <c r="AV367" s="117"/>
      <c r="AW367" s="349"/>
      <c r="AX367" s="118"/>
      <c r="AY367" s="120"/>
      <c r="AZ367" s="120"/>
      <c r="BA367" s="120"/>
      <c r="BB367" s="120"/>
      <c r="BC367" s="123"/>
      <c r="BD367" s="120"/>
      <c r="BE367" s="121"/>
      <c r="BF367" s="126"/>
      <c r="BG367" s="297" t="str">
        <f t="shared" si="85"/>
        <v/>
      </c>
      <c r="BH367" s="298" t="str">
        <f t="shared" si="86"/>
        <v/>
      </c>
      <c r="BI367" s="127"/>
      <c r="BJ367" s="127"/>
      <c r="BK367" s="128"/>
      <c r="BL367" s="120" t="str">
        <f t="shared" si="87"/>
        <v/>
      </c>
      <c r="BM367" s="120" t="str">
        <f t="shared" si="88"/>
        <v/>
      </c>
      <c r="BN367" s="120" t="str">
        <f t="shared" si="89"/>
        <v/>
      </c>
      <c r="BO367" s="129" t="str">
        <f t="shared" si="91"/>
        <v>||||</v>
      </c>
      <c r="BP367" s="120" t="str">
        <f t="shared" si="90"/>
        <v>Not Started</v>
      </c>
      <c r="BQ367" s="129">
        <f>VLOOKUP(A367,'PR Matrix'!A:B,2,FALSE)</f>
        <v>0</v>
      </c>
    </row>
    <row r="368" spans="1:69" s="130" customFormat="1" hidden="1" x14ac:dyDescent="0.2">
      <c r="A368" s="111" t="s">
        <v>1881</v>
      </c>
      <c r="B368" s="96" t="s">
        <v>1675</v>
      </c>
      <c r="C368" s="96"/>
      <c r="D368" s="76"/>
      <c r="E368" s="301"/>
      <c r="F368" s="306"/>
      <c r="G368" s="113" t="s">
        <v>1986</v>
      </c>
      <c r="H368" s="114" t="str">
        <f>IF(AND(D368="",VLOOKUP(A368,'PR Matrix'!A:B,2,FALSE)=""),"N","Y")</f>
        <v>N</v>
      </c>
      <c r="I368" s="115"/>
      <c r="J368" s="115"/>
      <c r="K368" s="114"/>
      <c r="L368" s="115"/>
      <c r="M368" s="93"/>
      <c r="N368" s="93"/>
      <c r="O368" s="93"/>
      <c r="P368" s="93"/>
      <c r="Q368" s="93"/>
      <c r="R368" s="116"/>
      <c r="S368" s="115" t="b">
        <f t="shared" si="98"/>
        <v>1</v>
      </c>
      <c r="T368" s="115" t="b">
        <f t="shared" si="99"/>
        <v>1</v>
      </c>
      <c r="U368" s="115" t="b">
        <f t="shared" si="100"/>
        <v>1</v>
      </c>
      <c r="V368" s="115"/>
      <c r="W368" s="117"/>
      <c r="X368" s="118"/>
      <c r="Y368" s="119"/>
      <c r="Z368" s="120"/>
      <c r="AA368" s="120"/>
      <c r="AB368" s="120"/>
      <c r="AC368" s="120"/>
      <c r="AD368" s="121"/>
      <c r="AE368" s="122"/>
      <c r="AF368" s="117"/>
      <c r="AG368" s="118"/>
      <c r="AH368" s="119"/>
      <c r="AI368" s="120"/>
      <c r="AJ368" s="120"/>
      <c r="AK368" s="120"/>
      <c r="AL368" s="123"/>
      <c r="AM368" s="123"/>
      <c r="AN368" s="123"/>
      <c r="AO368" s="123"/>
      <c r="AP368" s="124"/>
      <c r="AQ368" s="125"/>
      <c r="AR368" s="121"/>
      <c r="AS368" s="123"/>
      <c r="AT368" s="121"/>
      <c r="AU368" s="126"/>
      <c r="AV368" s="117"/>
      <c r="AW368" s="349"/>
      <c r="AX368" s="118"/>
      <c r="AY368" s="120"/>
      <c r="AZ368" s="120"/>
      <c r="BA368" s="120"/>
      <c r="BB368" s="120"/>
      <c r="BC368" s="123"/>
      <c r="BD368" s="120"/>
      <c r="BE368" s="121"/>
      <c r="BF368" s="126"/>
      <c r="BG368" s="297" t="str">
        <f t="shared" si="85"/>
        <v/>
      </c>
      <c r="BH368" s="298" t="str">
        <f t="shared" si="86"/>
        <v/>
      </c>
      <c r="BI368" s="127"/>
      <c r="BJ368" s="127"/>
      <c r="BK368" s="128"/>
      <c r="BL368" s="120" t="str">
        <f t="shared" si="87"/>
        <v/>
      </c>
      <c r="BM368" s="120" t="str">
        <f t="shared" si="88"/>
        <v/>
      </c>
      <c r="BN368" s="120" t="str">
        <f t="shared" si="89"/>
        <v/>
      </c>
      <c r="BO368" s="129" t="str">
        <f t="shared" si="91"/>
        <v>||||</v>
      </c>
      <c r="BP368" s="120" t="str">
        <f t="shared" si="90"/>
        <v>Not Started</v>
      </c>
      <c r="BQ368" s="129">
        <f>VLOOKUP(A368,'PR Matrix'!A:B,2,FALSE)</f>
        <v>0</v>
      </c>
    </row>
    <row r="369" spans="1:69" s="130" customFormat="1" hidden="1" x14ac:dyDescent="0.2">
      <c r="A369" s="111" t="s">
        <v>1882</v>
      </c>
      <c r="B369" s="96" t="s">
        <v>1675</v>
      </c>
      <c r="C369" s="96"/>
      <c r="D369" s="76"/>
      <c r="E369" s="301"/>
      <c r="F369" s="306"/>
      <c r="G369" s="113" t="s">
        <v>1986</v>
      </c>
      <c r="H369" s="114" t="str">
        <f>IF(AND(D369="",VLOOKUP(A369,'PR Matrix'!A:B,2,FALSE)=""),"N","Y")</f>
        <v>N</v>
      </c>
      <c r="I369" s="115"/>
      <c r="J369" s="115"/>
      <c r="K369" s="114"/>
      <c r="L369" s="115"/>
      <c r="M369" s="93"/>
      <c r="N369" s="93"/>
      <c r="O369" s="93"/>
      <c r="P369" s="93"/>
      <c r="Q369" s="93"/>
      <c r="R369" s="116"/>
      <c r="S369" s="115" t="b">
        <f t="shared" si="98"/>
        <v>1</v>
      </c>
      <c r="T369" s="115" t="b">
        <f t="shared" si="99"/>
        <v>1</v>
      </c>
      <c r="U369" s="115" t="b">
        <f t="shared" si="100"/>
        <v>1</v>
      </c>
      <c r="V369" s="115"/>
      <c r="W369" s="117"/>
      <c r="X369" s="118"/>
      <c r="Y369" s="119"/>
      <c r="Z369" s="120"/>
      <c r="AA369" s="120"/>
      <c r="AB369" s="120"/>
      <c r="AC369" s="120"/>
      <c r="AD369" s="121"/>
      <c r="AE369" s="122"/>
      <c r="AF369" s="117"/>
      <c r="AG369" s="118"/>
      <c r="AH369" s="119"/>
      <c r="AI369" s="120"/>
      <c r="AJ369" s="120"/>
      <c r="AK369" s="120"/>
      <c r="AL369" s="123"/>
      <c r="AM369" s="123"/>
      <c r="AN369" s="123"/>
      <c r="AO369" s="123"/>
      <c r="AP369" s="124"/>
      <c r="AQ369" s="125"/>
      <c r="AR369" s="121"/>
      <c r="AS369" s="123"/>
      <c r="AT369" s="121"/>
      <c r="AU369" s="126"/>
      <c r="AV369" s="117"/>
      <c r="AW369" s="349"/>
      <c r="AX369" s="118"/>
      <c r="AY369" s="120"/>
      <c r="AZ369" s="120"/>
      <c r="BA369" s="120"/>
      <c r="BB369" s="120"/>
      <c r="BC369" s="123"/>
      <c r="BD369" s="120"/>
      <c r="BE369" s="121"/>
      <c r="BF369" s="126"/>
      <c r="BG369" s="297" t="str">
        <f t="shared" si="85"/>
        <v/>
      </c>
      <c r="BH369" s="298" t="str">
        <f t="shared" si="86"/>
        <v/>
      </c>
      <c r="BI369" s="127"/>
      <c r="BJ369" s="127"/>
      <c r="BK369" s="128"/>
      <c r="BL369" s="120" t="str">
        <f t="shared" si="87"/>
        <v/>
      </c>
      <c r="BM369" s="120" t="str">
        <f t="shared" si="88"/>
        <v/>
      </c>
      <c r="BN369" s="120" t="str">
        <f t="shared" si="89"/>
        <v/>
      </c>
      <c r="BO369" s="129" t="str">
        <f t="shared" si="91"/>
        <v>||||</v>
      </c>
      <c r="BP369" s="120" t="str">
        <f t="shared" si="90"/>
        <v>Not Started</v>
      </c>
      <c r="BQ369" s="129">
        <f>VLOOKUP(A369,'PR Matrix'!A:B,2,FALSE)</f>
        <v>0</v>
      </c>
    </row>
    <row r="370" spans="1:69" s="130" customFormat="1" hidden="1" x14ac:dyDescent="0.2">
      <c r="A370" s="111" t="s">
        <v>1883</v>
      </c>
      <c r="B370" s="96" t="s">
        <v>1675</v>
      </c>
      <c r="C370" s="96"/>
      <c r="D370" s="76"/>
      <c r="E370" s="301"/>
      <c r="F370" s="306"/>
      <c r="G370" s="113" t="s">
        <v>1986</v>
      </c>
      <c r="H370" s="114" t="str">
        <f>IF(AND(D370="",VLOOKUP(A370,'PR Matrix'!A:B,2,FALSE)=""),"N","Y")</f>
        <v>N</v>
      </c>
      <c r="I370" s="115"/>
      <c r="J370" s="115"/>
      <c r="K370" s="114"/>
      <c r="L370" s="115"/>
      <c r="M370" s="93"/>
      <c r="N370" s="93"/>
      <c r="O370" s="93"/>
      <c r="P370" s="93"/>
      <c r="Q370" s="93"/>
      <c r="R370" s="116"/>
      <c r="S370" s="115" t="b">
        <f t="shared" si="98"/>
        <v>1</v>
      </c>
      <c r="T370" s="115" t="b">
        <f t="shared" si="99"/>
        <v>1</v>
      </c>
      <c r="U370" s="115" t="b">
        <f t="shared" si="100"/>
        <v>1</v>
      </c>
      <c r="V370" s="115"/>
      <c r="W370" s="117"/>
      <c r="X370" s="118"/>
      <c r="Y370" s="119"/>
      <c r="Z370" s="120"/>
      <c r="AA370" s="120"/>
      <c r="AB370" s="120"/>
      <c r="AC370" s="120"/>
      <c r="AD370" s="121"/>
      <c r="AE370" s="122"/>
      <c r="AF370" s="117"/>
      <c r="AG370" s="118"/>
      <c r="AH370" s="119"/>
      <c r="AI370" s="120"/>
      <c r="AJ370" s="120"/>
      <c r="AK370" s="120"/>
      <c r="AL370" s="123"/>
      <c r="AM370" s="123"/>
      <c r="AN370" s="123"/>
      <c r="AO370" s="123"/>
      <c r="AP370" s="124"/>
      <c r="AQ370" s="125"/>
      <c r="AR370" s="121"/>
      <c r="AS370" s="123"/>
      <c r="AT370" s="121"/>
      <c r="AU370" s="126"/>
      <c r="AV370" s="117"/>
      <c r="AW370" s="349"/>
      <c r="AX370" s="118"/>
      <c r="AY370" s="120"/>
      <c r="AZ370" s="120"/>
      <c r="BA370" s="120"/>
      <c r="BB370" s="120"/>
      <c r="BC370" s="123"/>
      <c r="BD370" s="120"/>
      <c r="BE370" s="121"/>
      <c r="BF370" s="126"/>
      <c r="BG370" s="297" t="str">
        <f t="shared" si="85"/>
        <v/>
      </c>
      <c r="BH370" s="298" t="str">
        <f t="shared" si="86"/>
        <v/>
      </c>
      <c r="BI370" s="127"/>
      <c r="BJ370" s="127"/>
      <c r="BK370" s="128"/>
      <c r="BL370" s="120" t="str">
        <f t="shared" si="87"/>
        <v/>
      </c>
      <c r="BM370" s="120" t="str">
        <f t="shared" si="88"/>
        <v/>
      </c>
      <c r="BN370" s="120" t="str">
        <f t="shared" si="89"/>
        <v/>
      </c>
      <c r="BO370" s="129" t="str">
        <f t="shared" si="91"/>
        <v>||||</v>
      </c>
      <c r="BP370" s="120" t="str">
        <f t="shared" si="90"/>
        <v>Not Started</v>
      </c>
      <c r="BQ370" s="129">
        <f>VLOOKUP(A370,'PR Matrix'!A:B,2,FALSE)</f>
        <v>0</v>
      </c>
    </row>
    <row r="371" spans="1:69" s="130" customFormat="1" hidden="1" x14ac:dyDescent="0.2">
      <c r="A371" s="111" t="s">
        <v>1884</v>
      </c>
      <c r="B371" s="96" t="s">
        <v>1675</v>
      </c>
      <c r="C371" s="96"/>
      <c r="D371" s="76"/>
      <c r="E371" s="301"/>
      <c r="F371" s="306"/>
      <c r="G371" s="113" t="s">
        <v>1986</v>
      </c>
      <c r="H371" s="114" t="str">
        <f>IF(AND(D371="",VLOOKUP(A371,'PR Matrix'!A:B,2,FALSE)=""),"N","Y")</f>
        <v>N</v>
      </c>
      <c r="I371" s="115"/>
      <c r="J371" s="115"/>
      <c r="K371" s="114"/>
      <c r="L371" s="115"/>
      <c r="M371" s="93"/>
      <c r="N371" s="93"/>
      <c r="O371" s="93"/>
      <c r="P371" s="93"/>
      <c r="Q371" s="93"/>
      <c r="R371" s="116"/>
      <c r="S371" s="115" t="b">
        <f t="shared" si="98"/>
        <v>1</v>
      </c>
      <c r="T371" s="115" t="b">
        <f t="shared" si="99"/>
        <v>1</v>
      </c>
      <c r="U371" s="115" t="b">
        <f t="shared" si="100"/>
        <v>1</v>
      </c>
      <c r="V371" s="115"/>
      <c r="W371" s="117"/>
      <c r="X371" s="118"/>
      <c r="Y371" s="119"/>
      <c r="Z371" s="120"/>
      <c r="AA371" s="120"/>
      <c r="AB371" s="120"/>
      <c r="AC371" s="120"/>
      <c r="AD371" s="121"/>
      <c r="AE371" s="122"/>
      <c r="AF371" s="117"/>
      <c r="AG371" s="118"/>
      <c r="AH371" s="119"/>
      <c r="AI371" s="120"/>
      <c r="AJ371" s="120"/>
      <c r="AK371" s="120"/>
      <c r="AL371" s="123"/>
      <c r="AM371" s="123"/>
      <c r="AN371" s="123"/>
      <c r="AO371" s="123"/>
      <c r="AP371" s="124"/>
      <c r="AQ371" s="125"/>
      <c r="AR371" s="121"/>
      <c r="AS371" s="123"/>
      <c r="AT371" s="121"/>
      <c r="AU371" s="126"/>
      <c r="AV371" s="117"/>
      <c r="AW371" s="349"/>
      <c r="AX371" s="118"/>
      <c r="AY371" s="120"/>
      <c r="AZ371" s="120"/>
      <c r="BA371" s="120"/>
      <c r="BB371" s="120"/>
      <c r="BC371" s="123"/>
      <c r="BD371" s="120"/>
      <c r="BE371" s="121"/>
      <c r="BF371" s="126"/>
      <c r="BG371" s="297" t="str">
        <f t="shared" si="85"/>
        <v/>
      </c>
      <c r="BH371" s="298" t="str">
        <f t="shared" si="86"/>
        <v/>
      </c>
      <c r="BI371" s="127"/>
      <c r="BJ371" s="127"/>
      <c r="BK371" s="128"/>
      <c r="BL371" s="120" t="str">
        <f t="shared" si="87"/>
        <v/>
      </c>
      <c r="BM371" s="120" t="str">
        <f t="shared" si="88"/>
        <v/>
      </c>
      <c r="BN371" s="120" t="str">
        <f t="shared" si="89"/>
        <v/>
      </c>
      <c r="BO371" s="129" t="str">
        <f t="shared" si="91"/>
        <v>||||</v>
      </c>
      <c r="BP371" s="120" t="str">
        <f t="shared" si="90"/>
        <v>Not Started</v>
      </c>
      <c r="BQ371" s="129">
        <f>VLOOKUP(A371,'PR Matrix'!A:B,2,FALSE)</f>
        <v>0</v>
      </c>
    </row>
    <row r="372" spans="1:69" s="130" customFormat="1" hidden="1" x14ac:dyDescent="0.2">
      <c r="A372" s="111" t="s">
        <v>1885</v>
      </c>
      <c r="B372" s="96" t="s">
        <v>1675</v>
      </c>
      <c r="C372" s="96"/>
      <c r="D372" s="76"/>
      <c r="E372" s="301"/>
      <c r="F372" s="306"/>
      <c r="G372" s="113" t="s">
        <v>1986</v>
      </c>
      <c r="H372" s="114" t="str">
        <f>IF(AND(D372="",VLOOKUP(A372,'PR Matrix'!A:B,2,FALSE)=""),"N","Y")</f>
        <v>N</v>
      </c>
      <c r="I372" s="115"/>
      <c r="J372" s="115"/>
      <c r="K372" s="114"/>
      <c r="L372" s="115"/>
      <c r="M372" s="93"/>
      <c r="N372" s="93"/>
      <c r="O372" s="93"/>
      <c r="P372" s="93"/>
      <c r="Q372" s="93"/>
      <c r="R372" s="116"/>
      <c r="S372" s="115" t="b">
        <f t="shared" si="98"/>
        <v>1</v>
      </c>
      <c r="T372" s="115" t="b">
        <f t="shared" si="99"/>
        <v>1</v>
      </c>
      <c r="U372" s="115" t="b">
        <f t="shared" si="100"/>
        <v>1</v>
      </c>
      <c r="V372" s="115"/>
      <c r="W372" s="117"/>
      <c r="X372" s="118"/>
      <c r="Y372" s="119"/>
      <c r="Z372" s="120"/>
      <c r="AA372" s="120"/>
      <c r="AB372" s="120"/>
      <c r="AC372" s="120"/>
      <c r="AD372" s="121"/>
      <c r="AE372" s="122"/>
      <c r="AF372" s="117"/>
      <c r="AG372" s="118"/>
      <c r="AH372" s="119"/>
      <c r="AI372" s="120"/>
      <c r="AJ372" s="120"/>
      <c r="AK372" s="120"/>
      <c r="AL372" s="123"/>
      <c r="AM372" s="123"/>
      <c r="AN372" s="123"/>
      <c r="AO372" s="123"/>
      <c r="AP372" s="124"/>
      <c r="AQ372" s="125"/>
      <c r="AR372" s="121"/>
      <c r="AS372" s="123"/>
      <c r="AT372" s="121"/>
      <c r="AU372" s="126"/>
      <c r="AV372" s="117"/>
      <c r="AW372" s="349"/>
      <c r="AX372" s="118"/>
      <c r="AY372" s="120"/>
      <c r="AZ372" s="120"/>
      <c r="BA372" s="120"/>
      <c r="BB372" s="120"/>
      <c r="BC372" s="123"/>
      <c r="BD372" s="120"/>
      <c r="BE372" s="121"/>
      <c r="BF372" s="126"/>
      <c r="BG372" s="297" t="str">
        <f t="shared" si="85"/>
        <v/>
      </c>
      <c r="BH372" s="298" t="str">
        <f t="shared" si="86"/>
        <v/>
      </c>
      <c r="BI372" s="127"/>
      <c r="BJ372" s="127"/>
      <c r="BK372" s="128"/>
      <c r="BL372" s="120" t="str">
        <f t="shared" si="87"/>
        <v/>
      </c>
      <c r="BM372" s="120" t="str">
        <f t="shared" si="88"/>
        <v/>
      </c>
      <c r="BN372" s="120" t="str">
        <f t="shared" si="89"/>
        <v/>
      </c>
      <c r="BO372" s="129" t="str">
        <f t="shared" si="91"/>
        <v>||||</v>
      </c>
      <c r="BP372" s="120" t="str">
        <f t="shared" si="90"/>
        <v>Not Started</v>
      </c>
      <c r="BQ372" s="129">
        <f>VLOOKUP(A372,'PR Matrix'!A:B,2,FALSE)</f>
        <v>0</v>
      </c>
    </row>
    <row r="373" spans="1:69" s="130" customFormat="1" hidden="1" x14ac:dyDescent="0.2">
      <c r="A373" s="111" t="s">
        <v>1886</v>
      </c>
      <c r="B373" s="96" t="s">
        <v>1675</v>
      </c>
      <c r="C373" s="96"/>
      <c r="D373" s="76"/>
      <c r="E373" s="301"/>
      <c r="F373" s="306"/>
      <c r="G373" s="113" t="s">
        <v>1986</v>
      </c>
      <c r="H373" s="114" t="str">
        <f>IF(AND(D373="",VLOOKUP(A373,'PR Matrix'!A:B,2,FALSE)=""),"N","Y")</f>
        <v>N</v>
      </c>
      <c r="I373" s="115"/>
      <c r="J373" s="115"/>
      <c r="K373" s="114"/>
      <c r="L373" s="115"/>
      <c r="M373" s="93"/>
      <c r="N373" s="93"/>
      <c r="O373" s="93"/>
      <c r="P373" s="93"/>
      <c r="Q373" s="93"/>
      <c r="R373" s="116"/>
      <c r="S373" s="115" t="b">
        <f t="shared" si="98"/>
        <v>1</v>
      </c>
      <c r="T373" s="115" t="b">
        <f t="shared" si="99"/>
        <v>1</v>
      </c>
      <c r="U373" s="115" t="b">
        <f t="shared" si="100"/>
        <v>1</v>
      </c>
      <c r="V373" s="115"/>
      <c r="W373" s="117"/>
      <c r="X373" s="118"/>
      <c r="Y373" s="119"/>
      <c r="Z373" s="120"/>
      <c r="AA373" s="120"/>
      <c r="AB373" s="120"/>
      <c r="AC373" s="120"/>
      <c r="AD373" s="121"/>
      <c r="AE373" s="122"/>
      <c r="AF373" s="117"/>
      <c r="AG373" s="118"/>
      <c r="AH373" s="119"/>
      <c r="AI373" s="120"/>
      <c r="AJ373" s="120"/>
      <c r="AK373" s="120"/>
      <c r="AL373" s="123"/>
      <c r="AM373" s="123"/>
      <c r="AN373" s="123"/>
      <c r="AO373" s="123"/>
      <c r="AP373" s="124"/>
      <c r="AQ373" s="125"/>
      <c r="AR373" s="121"/>
      <c r="AS373" s="123"/>
      <c r="AT373" s="121"/>
      <c r="AU373" s="126"/>
      <c r="AV373" s="117"/>
      <c r="AW373" s="349"/>
      <c r="AX373" s="118"/>
      <c r="AY373" s="120"/>
      <c r="AZ373" s="120"/>
      <c r="BA373" s="120"/>
      <c r="BB373" s="120"/>
      <c r="BC373" s="123"/>
      <c r="BD373" s="120"/>
      <c r="BE373" s="121"/>
      <c r="BF373" s="126"/>
      <c r="BG373" s="297" t="str">
        <f t="shared" si="85"/>
        <v/>
      </c>
      <c r="BH373" s="298" t="str">
        <f t="shared" si="86"/>
        <v/>
      </c>
      <c r="BI373" s="127"/>
      <c r="BJ373" s="127"/>
      <c r="BK373" s="128"/>
      <c r="BL373" s="120" t="str">
        <f t="shared" si="87"/>
        <v/>
      </c>
      <c r="BM373" s="120" t="str">
        <f t="shared" si="88"/>
        <v/>
      </c>
      <c r="BN373" s="120" t="str">
        <f t="shared" si="89"/>
        <v/>
      </c>
      <c r="BO373" s="129" t="str">
        <f t="shared" si="91"/>
        <v>||||</v>
      </c>
      <c r="BP373" s="120" t="str">
        <f t="shared" si="90"/>
        <v>Not Started</v>
      </c>
      <c r="BQ373" s="129">
        <f>VLOOKUP(A373,'PR Matrix'!A:B,2,FALSE)</f>
        <v>0</v>
      </c>
    </row>
    <row r="374" spans="1:69" s="130" customFormat="1" hidden="1" x14ac:dyDescent="0.2">
      <c r="A374" s="111" t="s">
        <v>1887</v>
      </c>
      <c r="B374" s="96" t="s">
        <v>1675</v>
      </c>
      <c r="C374" s="96"/>
      <c r="D374" s="76"/>
      <c r="E374" s="301"/>
      <c r="F374" s="306"/>
      <c r="G374" s="113" t="s">
        <v>1986</v>
      </c>
      <c r="H374" s="114" t="str">
        <f>IF(AND(D374="",VLOOKUP(A374,'PR Matrix'!A:B,2,FALSE)=""),"N","Y")</f>
        <v>N</v>
      </c>
      <c r="I374" s="115"/>
      <c r="J374" s="115"/>
      <c r="K374" s="114"/>
      <c r="L374" s="115"/>
      <c r="M374" s="93"/>
      <c r="N374" s="93"/>
      <c r="O374" s="93"/>
      <c r="P374" s="93"/>
      <c r="Q374" s="93"/>
      <c r="R374" s="116"/>
      <c r="S374" s="115" t="b">
        <f t="shared" si="98"/>
        <v>1</v>
      </c>
      <c r="T374" s="115" t="b">
        <f t="shared" si="99"/>
        <v>1</v>
      </c>
      <c r="U374" s="115" t="b">
        <f t="shared" si="100"/>
        <v>1</v>
      </c>
      <c r="V374" s="115"/>
      <c r="W374" s="117"/>
      <c r="X374" s="118"/>
      <c r="Y374" s="119"/>
      <c r="Z374" s="120"/>
      <c r="AA374" s="120"/>
      <c r="AB374" s="120"/>
      <c r="AC374" s="120"/>
      <c r="AD374" s="121"/>
      <c r="AE374" s="122"/>
      <c r="AF374" s="117"/>
      <c r="AG374" s="118"/>
      <c r="AH374" s="119"/>
      <c r="AI374" s="120"/>
      <c r="AJ374" s="120"/>
      <c r="AK374" s="120"/>
      <c r="AL374" s="123"/>
      <c r="AM374" s="123"/>
      <c r="AN374" s="123"/>
      <c r="AO374" s="123"/>
      <c r="AP374" s="124"/>
      <c r="AQ374" s="125"/>
      <c r="AR374" s="121"/>
      <c r="AS374" s="123"/>
      <c r="AT374" s="121"/>
      <c r="AU374" s="126"/>
      <c r="AV374" s="117"/>
      <c r="AW374" s="349"/>
      <c r="AX374" s="118"/>
      <c r="AY374" s="120"/>
      <c r="AZ374" s="120"/>
      <c r="BA374" s="120"/>
      <c r="BB374" s="120"/>
      <c r="BC374" s="123"/>
      <c r="BD374" s="120"/>
      <c r="BE374" s="121"/>
      <c r="BF374" s="126"/>
      <c r="BG374" s="297" t="str">
        <f t="shared" si="85"/>
        <v/>
      </c>
      <c r="BH374" s="298" t="str">
        <f t="shared" si="86"/>
        <v/>
      </c>
      <c r="BI374" s="127"/>
      <c r="BJ374" s="127"/>
      <c r="BK374" s="128"/>
      <c r="BL374" s="120" t="str">
        <f t="shared" si="87"/>
        <v/>
      </c>
      <c r="BM374" s="120" t="str">
        <f t="shared" si="88"/>
        <v/>
      </c>
      <c r="BN374" s="120" t="str">
        <f t="shared" si="89"/>
        <v/>
      </c>
      <c r="BO374" s="129" t="str">
        <f t="shared" si="91"/>
        <v>||||</v>
      </c>
      <c r="BP374" s="120" t="str">
        <f t="shared" si="90"/>
        <v>Not Started</v>
      </c>
      <c r="BQ374" s="129">
        <f>VLOOKUP(A374,'PR Matrix'!A:B,2,FALSE)</f>
        <v>0</v>
      </c>
    </row>
    <row r="375" spans="1:69" s="130" customFormat="1" hidden="1" x14ac:dyDescent="0.2">
      <c r="A375" s="111" t="s">
        <v>1888</v>
      </c>
      <c r="B375" s="96" t="s">
        <v>1675</v>
      </c>
      <c r="C375" s="96"/>
      <c r="D375" s="76"/>
      <c r="E375" s="301"/>
      <c r="F375" s="306"/>
      <c r="G375" s="113" t="s">
        <v>1986</v>
      </c>
      <c r="H375" s="114" t="str">
        <f>IF(AND(D375="",VLOOKUP(A375,'PR Matrix'!A:B,2,FALSE)=""),"N","Y")</f>
        <v>N</v>
      </c>
      <c r="I375" s="115"/>
      <c r="J375" s="115"/>
      <c r="K375" s="114"/>
      <c r="L375" s="115"/>
      <c r="M375" s="93"/>
      <c r="N375" s="93"/>
      <c r="O375" s="93"/>
      <c r="P375" s="93"/>
      <c r="Q375" s="93"/>
      <c r="R375" s="116"/>
      <c r="S375" s="115" t="b">
        <f t="shared" si="98"/>
        <v>1</v>
      </c>
      <c r="T375" s="115" t="b">
        <f t="shared" si="99"/>
        <v>1</v>
      </c>
      <c r="U375" s="115" t="b">
        <f t="shared" si="100"/>
        <v>1</v>
      </c>
      <c r="V375" s="115"/>
      <c r="W375" s="117"/>
      <c r="X375" s="118"/>
      <c r="Y375" s="119"/>
      <c r="Z375" s="120"/>
      <c r="AA375" s="120"/>
      <c r="AB375" s="120"/>
      <c r="AC375" s="120"/>
      <c r="AD375" s="121"/>
      <c r="AE375" s="122"/>
      <c r="AF375" s="117"/>
      <c r="AG375" s="118"/>
      <c r="AH375" s="119"/>
      <c r="AI375" s="120"/>
      <c r="AJ375" s="120"/>
      <c r="AK375" s="120"/>
      <c r="AL375" s="123"/>
      <c r="AM375" s="123"/>
      <c r="AN375" s="123"/>
      <c r="AO375" s="123"/>
      <c r="AP375" s="124"/>
      <c r="AQ375" s="125"/>
      <c r="AR375" s="121"/>
      <c r="AS375" s="123"/>
      <c r="AT375" s="121"/>
      <c r="AU375" s="126"/>
      <c r="AV375" s="117"/>
      <c r="AW375" s="349"/>
      <c r="AX375" s="118"/>
      <c r="AY375" s="120"/>
      <c r="AZ375" s="120"/>
      <c r="BA375" s="120"/>
      <c r="BB375" s="120"/>
      <c r="BC375" s="123"/>
      <c r="BD375" s="120"/>
      <c r="BE375" s="121"/>
      <c r="BF375" s="126"/>
      <c r="BG375" s="297" t="str">
        <f t="shared" si="85"/>
        <v/>
      </c>
      <c r="BH375" s="298" t="str">
        <f t="shared" si="86"/>
        <v/>
      </c>
      <c r="BI375" s="127"/>
      <c r="BJ375" s="127"/>
      <c r="BK375" s="128"/>
      <c r="BL375" s="120" t="str">
        <f t="shared" si="87"/>
        <v/>
      </c>
      <c r="BM375" s="120" t="str">
        <f t="shared" si="88"/>
        <v/>
      </c>
      <c r="BN375" s="120" t="str">
        <f t="shared" si="89"/>
        <v/>
      </c>
      <c r="BO375" s="129" t="str">
        <f t="shared" si="91"/>
        <v>||||</v>
      </c>
      <c r="BP375" s="120" t="str">
        <f t="shared" si="90"/>
        <v>Not Started</v>
      </c>
      <c r="BQ375" s="129">
        <f>VLOOKUP(A375,'PR Matrix'!A:B,2,FALSE)</f>
        <v>0</v>
      </c>
    </row>
    <row r="376" spans="1:69" s="130" customFormat="1" hidden="1" x14ac:dyDescent="0.2">
      <c r="A376" s="111" t="s">
        <v>1889</v>
      </c>
      <c r="B376" s="96" t="s">
        <v>1675</v>
      </c>
      <c r="C376" s="96"/>
      <c r="D376" s="76"/>
      <c r="E376" s="301"/>
      <c r="F376" s="306"/>
      <c r="G376" s="113" t="s">
        <v>1986</v>
      </c>
      <c r="H376" s="114" t="str">
        <f>IF(AND(D376="",VLOOKUP(A376,'PR Matrix'!A:B,2,FALSE)=""),"N","Y")</f>
        <v>N</v>
      </c>
      <c r="I376" s="115"/>
      <c r="J376" s="115"/>
      <c r="K376" s="114"/>
      <c r="L376" s="115"/>
      <c r="M376" s="93"/>
      <c r="N376" s="93"/>
      <c r="O376" s="93"/>
      <c r="P376" s="93"/>
      <c r="Q376" s="93"/>
      <c r="R376" s="116"/>
      <c r="S376" s="115" t="b">
        <f t="shared" si="98"/>
        <v>1</v>
      </c>
      <c r="T376" s="115" t="b">
        <f t="shared" si="99"/>
        <v>1</v>
      </c>
      <c r="U376" s="115" t="b">
        <f t="shared" si="100"/>
        <v>1</v>
      </c>
      <c r="V376" s="115"/>
      <c r="W376" s="117"/>
      <c r="X376" s="118"/>
      <c r="Y376" s="119"/>
      <c r="Z376" s="120"/>
      <c r="AA376" s="120"/>
      <c r="AB376" s="120"/>
      <c r="AC376" s="120"/>
      <c r="AD376" s="121"/>
      <c r="AE376" s="122"/>
      <c r="AF376" s="117"/>
      <c r="AG376" s="118"/>
      <c r="AH376" s="119"/>
      <c r="AI376" s="120"/>
      <c r="AJ376" s="120"/>
      <c r="AK376" s="120"/>
      <c r="AL376" s="123"/>
      <c r="AM376" s="123"/>
      <c r="AN376" s="123"/>
      <c r="AO376" s="123"/>
      <c r="AP376" s="124"/>
      <c r="AQ376" s="125"/>
      <c r="AR376" s="121"/>
      <c r="AS376" s="123"/>
      <c r="AT376" s="121"/>
      <c r="AU376" s="126"/>
      <c r="AV376" s="117"/>
      <c r="AW376" s="349"/>
      <c r="AX376" s="118"/>
      <c r="AY376" s="120"/>
      <c r="AZ376" s="120"/>
      <c r="BA376" s="120"/>
      <c r="BB376" s="120"/>
      <c r="BC376" s="123"/>
      <c r="BD376" s="120"/>
      <c r="BE376" s="121"/>
      <c r="BF376" s="126"/>
      <c r="BG376" s="297" t="str">
        <f t="shared" si="85"/>
        <v/>
      </c>
      <c r="BH376" s="298" t="str">
        <f t="shared" si="86"/>
        <v/>
      </c>
      <c r="BI376" s="127"/>
      <c r="BJ376" s="127"/>
      <c r="BK376" s="128"/>
      <c r="BL376" s="120" t="str">
        <f t="shared" si="87"/>
        <v/>
      </c>
      <c r="BM376" s="120" t="str">
        <f t="shared" si="88"/>
        <v/>
      </c>
      <c r="BN376" s="120" t="str">
        <f t="shared" si="89"/>
        <v/>
      </c>
      <c r="BO376" s="129" t="str">
        <f t="shared" si="91"/>
        <v>||||</v>
      </c>
      <c r="BP376" s="120" t="str">
        <f t="shared" si="90"/>
        <v>Not Started</v>
      </c>
      <c r="BQ376" s="129">
        <f>VLOOKUP(A376,'PR Matrix'!A:B,2,FALSE)</f>
        <v>0</v>
      </c>
    </row>
    <row r="377" spans="1:69" s="130" customFormat="1" hidden="1" x14ac:dyDescent="0.2">
      <c r="A377" s="111" t="s">
        <v>1890</v>
      </c>
      <c r="B377" s="96" t="s">
        <v>1675</v>
      </c>
      <c r="C377" s="96"/>
      <c r="D377" s="76"/>
      <c r="E377" s="301"/>
      <c r="F377" s="306"/>
      <c r="G377" s="113" t="s">
        <v>1986</v>
      </c>
      <c r="H377" s="114" t="str">
        <f>IF(AND(D377="",VLOOKUP(A377,'PR Matrix'!A:B,2,FALSE)=""),"N","Y")</f>
        <v>N</v>
      </c>
      <c r="I377" s="115"/>
      <c r="J377" s="115"/>
      <c r="K377" s="114"/>
      <c r="L377" s="115"/>
      <c r="M377" s="93"/>
      <c r="N377" s="93"/>
      <c r="O377" s="93"/>
      <c r="P377" s="93"/>
      <c r="Q377" s="93"/>
      <c r="R377" s="116"/>
      <c r="S377" s="115" t="b">
        <f t="shared" si="98"/>
        <v>1</v>
      </c>
      <c r="T377" s="115" t="b">
        <f t="shared" si="99"/>
        <v>1</v>
      </c>
      <c r="U377" s="115" t="b">
        <f t="shared" si="100"/>
        <v>1</v>
      </c>
      <c r="V377" s="115"/>
      <c r="W377" s="117"/>
      <c r="X377" s="118"/>
      <c r="Y377" s="119"/>
      <c r="Z377" s="120"/>
      <c r="AA377" s="120"/>
      <c r="AB377" s="120"/>
      <c r="AC377" s="120"/>
      <c r="AD377" s="121"/>
      <c r="AE377" s="122"/>
      <c r="AF377" s="117"/>
      <c r="AG377" s="118"/>
      <c r="AH377" s="119"/>
      <c r="AI377" s="120"/>
      <c r="AJ377" s="120"/>
      <c r="AK377" s="120"/>
      <c r="AL377" s="123"/>
      <c r="AM377" s="123"/>
      <c r="AN377" s="123"/>
      <c r="AO377" s="123"/>
      <c r="AP377" s="124"/>
      <c r="AQ377" s="125"/>
      <c r="AR377" s="121"/>
      <c r="AS377" s="123"/>
      <c r="AT377" s="121"/>
      <c r="AU377" s="126"/>
      <c r="AV377" s="117"/>
      <c r="AW377" s="349"/>
      <c r="AX377" s="118"/>
      <c r="AY377" s="120"/>
      <c r="AZ377" s="120"/>
      <c r="BA377" s="120"/>
      <c r="BB377" s="120"/>
      <c r="BC377" s="123"/>
      <c r="BD377" s="120"/>
      <c r="BE377" s="121"/>
      <c r="BF377" s="126"/>
      <c r="BG377" s="297" t="str">
        <f t="shared" si="85"/>
        <v/>
      </c>
      <c r="BH377" s="298" t="str">
        <f t="shared" si="86"/>
        <v/>
      </c>
      <c r="BI377" s="127"/>
      <c r="BJ377" s="127"/>
      <c r="BK377" s="128"/>
      <c r="BL377" s="120" t="str">
        <f t="shared" si="87"/>
        <v/>
      </c>
      <c r="BM377" s="120" t="str">
        <f t="shared" si="88"/>
        <v/>
      </c>
      <c r="BN377" s="120" t="str">
        <f t="shared" si="89"/>
        <v/>
      </c>
      <c r="BO377" s="129" t="str">
        <f t="shared" si="91"/>
        <v>||||</v>
      </c>
      <c r="BP377" s="120" t="str">
        <f t="shared" si="90"/>
        <v>Not Started</v>
      </c>
      <c r="BQ377" s="129">
        <f>VLOOKUP(A377,'PR Matrix'!A:B,2,FALSE)</f>
        <v>0</v>
      </c>
    </row>
    <row r="378" spans="1:69" s="130" customFormat="1" hidden="1" x14ac:dyDescent="0.2">
      <c r="A378" s="111" t="s">
        <v>1891</v>
      </c>
      <c r="B378" s="96" t="s">
        <v>1675</v>
      </c>
      <c r="C378" s="96"/>
      <c r="D378" s="76"/>
      <c r="E378" s="301"/>
      <c r="F378" s="306"/>
      <c r="G378" s="113" t="s">
        <v>1986</v>
      </c>
      <c r="H378" s="114" t="str">
        <f>IF(AND(D378="",VLOOKUP(A378,'PR Matrix'!A:B,2,FALSE)=""),"N","Y")</f>
        <v>N</v>
      </c>
      <c r="I378" s="115"/>
      <c r="J378" s="115"/>
      <c r="K378" s="114"/>
      <c r="L378" s="115"/>
      <c r="M378" s="93"/>
      <c r="N378" s="93"/>
      <c r="O378" s="93"/>
      <c r="P378" s="93"/>
      <c r="Q378" s="93"/>
      <c r="R378" s="116"/>
      <c r="S378" s="115" t="b">
        <f t="shared" si="98"/>
        <v>1</v>
      </c>
      <c r="T378" s="115" t="b">
        <f t="shared" si="99"/>
        <v>1</v>
      </c>
      <c r="U378" s="115" t="b">
        <f t="shared" si="100"/>
        <v>1</v>
      </c>
      <c r="V378" s="115"/>
      <c r="W378" s="117"/>
      <c r="X378" s="118"/>
      <c r="Y378" s="119"/>
      <c r="Z378" s="120"/>
      <c r="AA378" s="120"/>
      <c r="AB378" s="120"/>
      <c r="AC378" s="120"/>
      <c r="AD378" s="121"/>
      <c r="AE378" s="122"/>
      <c r="AF378" s="117"/>
      <c r="AG378" s="118"/>
      <c r="AH378" s="119"/>
      <c r="AI378" s="120"/>
      <c r="AJ378" s="120"/>
      <c r="AK378" s="120"/>
      <c r="AL378" s="123"/>
      <c r="AM378" s="123"/>
      <c r="AN378" s="123"/>
      <c r="AO378" s="123"/>
      <c r="AP378" s="124"/>
      <c r="AQ378" s="125"/>
      <c r="AR378" s="121"/>
      <c r="AS378" s="123"/>
      <c r="AT378" s="121"/>
      <c r="AU378" s="126"/>
      <c r="AV378" s="117"/>
      <c r="AW378" s="349"/>
      <c r="AX378" s="118"/>
      <c r="AY378" s="120"/>
      <c r="AZ378" s="120"/>
      <c r="BA378" s="120"/>
      <c r="BB378" s="120"/>
      <c r="BC378" s="123"/>
      <c r="BD378" s="120"/>
      <c r="BE378" s="121"/>
      <c r="BF378" s="126"/>
      <c r="BG378" s="297" t="str">
        <f t="shared" si="85"/>
        <v/>
      </c>
      <c r="BH378" s="298" t="str">
        <f t="shared" si="86"/>
        <v/>
      </c>
      <c r="BI378" s="127"/>
      <c r="BJ378" s="127"/>
      <c r="BK378" s="128"/>
      <c r="BL378" s="120" t="str">
        <f t="shared" si="87"/>
        <v/>
      </c>
      <c r="BM378" s="120" t="str">
        <f t="shared" si="88"/>
        <v/>
      </c>
      <c r="BN378" s="120" t="str">
        <f t="shared" si="89"/>
        <v/>
      </c>
      <c r="BO378" s="129" t="str">
        <f t="shared" si="91"/>
        <v>||||</v>
      </c>
      <c r="BP378" s="120" t="str">
        <f t="shared" si="90"/>
        <v>Not Started</v>
      </c>
      <c r="BQ378" s="129">
        <f>VLOOKUP(A378,'PR Matrix'!A:B,2,FALSE)</f>
        <v>0</v>
      </c>
    </row>
    <row r="379" spans="1:69" s="130" customFormat="1" hidden="1" x14ac:dyDescent="0.2">
      <c r="A379" s="111" t="s">
        <v>1892</v>
      </c>
      <c r="B379" s="96" t="s">
        <v>1675</v>
      </c>
      <c r="C379" s="96"/>
      <c r="D379" s="76"/>
      <c r="E379" s="301"/>
      <c r="F379" s="306"/>
      <c r="G379" s="113" t="s">
        <v>1986</v>
      </c>
      <c r="H379" s="114" t="str">
        <f>IF(AND(D379="",VLOOKUP(A379,'PR Matrix'!A:B,2,FALSE)=""),"N","Y")</f>
        <v>N</v>
      </c>
      <c r="I379" s="115"/>
      <c r="J379" s="115"/>
      <c r="K379" s="114"/>
      <c r="L379" s="115"/>
      <c r="M379" s="93"/>
      <c r="N379" s="93"/>
      <c r="O379" s="93"/>
      <c r="P379" s="93"/>
      <c r="Q379" s="93"/>
      <c r="R379" s="116"/>
      <c r="S379" s="115" t="b">
        <f t="shared" si="98"/>
        <v>1</v>
      </c>
      <c r="T379" s="115" t="b">
        <f t="shared" si="99"/>
        <v>1</v>
      </c>
      <c r="U379" s="115" t="b">
        <f t="shared" si="100"/>
        <v>1</v>
      </c>
      <c r="V379" s="115"/>
      <c r="W379" s="117"/>
      <c r="X379" s="118"/>
      <c r="Y379" s="119"/>
      <c r="Z379" s="120"/>
      <c r="AA379" s="120"/>
      <c r="AB379" s="120"/>
      <c r="AC379" s="120"/>
      <c r="AD379" s="121"/>
      <c r="AE379" s="122"/>
      <c r="AF379" s="117"/>
      <c r="AG379" s="118"/>
      <c r="AH379" s="119"/>
      <c r="AI379" s="120"/>
      <c r="AJ379" s="120"/>
      <c r="AK379" s="120"/>
      <c r="AL379" s="123"/>
      <c r="AM379" s="123"/>
      <c r="AN379" s="123"/>
      <c r="AO379" s="123"/>
      <c r="AP379" s="124"/>
      <c r="AQ379" s="125"/>
      <c r="AR379" s="121"/>
      <c r="AS379" s="123"/>
      <c r="AT379" s="121"/>
      <c r="AU379" s="126"/>
      <c r="AV379" s="117"/>
      <c r="AW379" s="349"/>
      <c r="AX379" s="118"/>
      <c r="AY379" s="120"/>
      <c r="AZ379" s="120"/>
      <c r="BA379" s="120"/>
      <c r="BB379" s="120"/>
      <c r="BC379" s="123"/>
      <c r="BD379" s="120"/>
      <c r="BE379" s="121"/>
      <c r="BF379" s="126"/>
      <c r="BG379" s="297" t="str">
        <f t="shared" si="85"/>
        <v/>
      </c>
      <c r="BH379" s="298" t="str">
        <f t="shared" si="86"/>
        <v/>
      </c>
      <c r="BI379" s="127"/>
      <c r="BJ379" s="127"/>
      <c r="BK379" s="128"/>
      <c r="BL379" s="120" t="str">
        <f t="shared" si="87"/>
        <v/>
      </c>
      <c r="BM379" s="120" t="str">
        <f t="shared" si="88"/>
        <v/>
      </c>
      <c r="BN379" s="120" t="str">
        <f t="shared" si="89"/>
        <v/>
      </c>
      <c r="BO379" s="129" t="str">
        <f t="shared" si="91"/>
        <v>||||</v>
      </c>
      <c r="BP379" s="120" t="str">
        <f t="shared" si="90"/>
        <v>Not Started</v>
      </c>
      <c r="BQ379" s="129">
        <f>VLOOKUP(A379,'PR Matrix'!A:B,2,FALSE)</f>
        <v>0</v>
      </c>
    </row>
    <row r="380" spans="1:69" s="130" customFormat="1" hidden="1" x14ac:dyDescent="0.2">
      <c r="A380" s="111" t="s">
        <v>1893</v>
      </c>
      <c r="B380" s="96" t="s">
        <v>1675</v>
      </c>
      <c r="C380" s="96"/>
      <c r="D380" s="76"/>
      <c r="E380" s="301"/>
      <c r="F380" s="306"/>
      <c r="G380" s="113" t="s">
        <v>1986</v>
      </c>
      <c r="H380" s="114" t="str">
        <f>IF(AND(D380="",VLOOKUP(A380,'PR Matrix'!A:B,2,FALSE)=""),"N","Y")</f>
        <v>N</v>
      </c>
      <c r="I380" s="115"/>
      <c r="J380" s="115"/>
      <c r="K380" s="114"/>
      <c r="L380" s="115"/>
      <c r="M380" s="93"/>
      <c r="N380" s="93"/>
      <c r="O380" s="93"/>
      <c r="P380" s="93"/>
      <c r="Q380" s="93"/>
      <c r="R380" s="116"/>
      <c r="S380" s="115" t="b">
        <f t="shared" si="98"/>
        <v>1</v>
      </c>
      <c r="T380" s="115" t="b">
        <f t="shared" si="99"/>
        <v>1</v>
      </c>
      <c r="U380" s="115" t="b">
        <f t="shared" si="100"/>
        <v>1</v>
      </c>
      <c r="V380" s="115"/>
      <c r="W380" s="117"/>
      <c r="X380" s="118"/>
      <c r="Y380" s="119"/>
      <c r="Z380" s="120"/>
      <c r="AA380" s="120"/>
      <c r="AB380" s="120"/>
      <c r="AC380" s="120"/>
      <c r="AD380" s="121"/>
      <c r="AE380" s="122"/>
      <c r="AF380" s="117"/>
      <c r="AG380" s="118"/>
      <c r="AH380" s="119"/>
      <c r="AI380" s="120"/>
      <c r="AJ380" s="120"/>
      <c r="AK380" s="120"/>
      <c r="AL380" s="123"/>
      <c r="AM380" s="123"/>
      <c r="AN380" s="123"/>
      <c r="AO380" s="123"/>
      <c r="AP380" s="124"/>
      <c r="AQ380" s="125"/>
      <c r="AR380" s="121"/>
      <c r="AS380" s="123"/>
      <c r="AT380" s="121"/>
      <c r="AU380" s="126"/>
      <c r="AV380" s="117"/>
      <c r="AW380" s="349"/>
      <c r="AX380" s="118"/>
      <c r="AY380" s="120"/>
      <c r="AZ380" s="120"/>
      <c r="BA380" s="120"/>
      <c r="BB380" s="120"/>
      <c r="BC380" s="123"/>
      <c r="BD380" s="120"/>
      <c r="BE380" s="121"/>
      <c r="BF380" s="126"/>
      <c r="BG380" s="297" t="str">
        <f t="shared" si="85"/>
        <v/>
      </c>
      <c r="BH380" s="298" t="str">
        <f t="shared" si="86"/>
        <v/>
      </c>
      <c r="BI380" s="127"/>
      <c r="BJ380" s="127"/>
      <c r="BK380" s="128"/>
      <c r="BL380" s="120" t="str">
        <f t="shared" si="87"/>
        <v/>
      </c>
      <c r="BM380" s="120" t="str">
        <f t="shared" si="88"/>
        <v/>
      </c>
      <c r="BN380" s="120" t="str">
        <f t="shared" si="89"/>
        <v/>
      </c>
      <c r="BO380" s="129" t="str">
        <f t="shared" si="91"/>
        <v>||||</v>
      </c>
      <c r="BP380" s="120" t="str">
        <f t="shared" si="90"/>
        <v>Not Started</v>
      </c>
      <c r="BQ380" s="129">
        <f>VLOOKUP(A380,'PR Matrix'!A:B,2,FALSE)</f>
        <v>0</v>
      </c>
    </row>
    <row r="381" spans="1:69" s="130" customFormat="1" hidden="1" x14ac:dyDescent="0.2">
      <c r="A381" s="111" t="s">
        <v>1894</v>
      </c>
      <c r="B381" s="96" t="s">
        <v>1675</v>
      </c>
      <c r="C381" s="96"/>
      <c r="D381" s="76"/>
      <c r="E381" s="301"/>
      <c r="F381" s="306"/>
      <c r="G381" s="113" t="s">
        <v>1986</v>
      </c>
      <c r="H381" s="114" t="str">
        <f>IF(AND(D381="",VLOOKUP(A381,'PR Matrix'!A:B,2,FALSE)=""),"N","Y")</f>
        <v>N</v>
      </c>
      <c r="I381" s="115"/>
      <c r="J381" s="115"/>
      <c r="K381" s="114"/>
      <c r="L381" s="115"/>
      <c r="M381" s="93"/>
      <c r="N381" s="93"/>
      <c r="O381" s="93"/>
      <c r="P381" s="93"/>
      <c r="Q381" s="93"/>
      <c r="R381" s="116"/>
      <c r="S381" s="115" t="b">
        <f t="shared" si="98"/>
        <v>1</v>
      </c>
      <c r="T381" s="115" t="b">
        <f t="shared" si="99"/>
        <v>1</v>
      </c>
      <c r="U381" s="115" t="b">
        <f t="shared" si="100"/>
        <v>1</v>
      </c>
      <c r="V381" s="115"/>
      <c r="W381" s="117"/>
      <c r="X381" s="118"/>
      <c r="Y381" s="119"/>
      <c r="Z381" s="120"/>
      <c r="AA381" s="120"/>
      <c r="AB381" s="120"/>
      <c r="AC381" s="120"/>
      <c r="AD381" s="121"/>
      <c r="AE381" s="122"/>
      <c r="AF381" s="117"/>
      <c r="AG381" s="118"/>
      <c r="AH381" s="119"/>
      <c r="AI381" s="120"/>
      <c r="AJ381" s="120"/>
      <c r="AK381" s="120"/>
      <c r="AL381" s="123"/>
      <c r="AM381" s="123"/>
      <c r="AN381" s="123"/>
      <c r="AO381" s="123"/>
      <c r="AP381" s="124"/>
      <c r="AQ381" s="125"/>
      <c r="AR381" s="121"/>
      <c r="AS381" s="123"/>
      <c r="AT381" s="121"/>
      <c r="AU381" s="126"/>
      <c r="AV381" s="117"/>
      <c r="AW381" s="349"/>
      <c r="AX381" s="118"/>
      <c r="AY381" s="120"/>
      <c r="AZ381" s="120"/>
      <c r="BA381" s="120"/>
      <c r="BB381" s="120"/>
      <c r="BC381" s="123"/>
      <c r="BD381" s="120"/>
      <c r="BE381" s="121"/>
      <c r="BF381" s="126"/>
      <c r="BG381" s="297" t="str">
        <f t="shared" si="85"/>
        <v/>
      </c>
      <c r="BH381" s="298" t="str">
        <f t="shared" si="86"/>
        <v/>
      </c>
      <c r="BI381" s="127"/>
      <c r="BJ381" s="127"/>
      <c r="BK381" s="128"/>
      <c r="BL381" s="120" t="str">
        <f t="shared" si="87"/>
        <v/>
      </c>
      <c r="BM381" s="120" t="str">
        <f t="shared" si="88"/>
        <v/>
      </c>
      <c r="BN381" s="120" t="str">
        <f t="shared" si="89"/>
        <v/>
      </c>
      <c r="BO381" s="129" t="str">
        <f t="shared" si="91"/>
        <v>||||</v>
      </c>
      <c r="BP381" s="120" t="str">
        <f t="shared" si="90"/>
        <v>Not Started</v>
      </c>
      <c r="BQ381" s="129">
        <f>VLOOKUP(A381,'PR Matrix'!A:B,2,FALSE)</f>
        <v>0</v>
      </c>
    </row>
    <row r="382" spans="1:69" s="130" customFormat="1" hidden="1" x14ac:dyDescent="0.2">
      <c r="A382" s="111" t="s">
        <v>1895</v>
      </c>
      <c r="B382" s="96" t="s">
        <v>1675</v>
      </c>
      <c r="C382" s="96"/>
      <c r="D382" s="76"/>
      <c r="E382" s="301"/>
      <c r="F382" s="306"/>
      <c r="G382" s="113" t="s">
        <v>1986</v>
      </c>
      <c r="H382" s="114" t="str">
        <f>IF(AND(D382="",VLOOKUP(A382,'PR Matrix'!A:B,2,FALSE)=""),"N","Y")</f>
        <v>N</v>
      </c>
      <c r="I382" s="115"/>
      <c r="J382" s="115"/>
      <c r="K382" s="114"/>
      <c r="L382" s="115"/>
      <c r="M382" s="93"/>
      <c r="N382" s="93"/>
      <c r="O382" s="93"/>
      <c r="P382" s="93"/>
      <c r="Q382" s="93"/>
      <c r="R382" s="116"/>
      <c r="S382" s="115" t="b">
        <f t="shared" si="98"/>
        <v>1</v>
      </c>
      <c r="T382" s="115" t="b">
        <f t="shared" si="99"/>
        <v>1</v>
      </c>
      <c r="U382" s="115" t="b">
        <f t="shared" si="100"/>
        <v>1</v>
      </c>
      <c r="V382" s="115"/>
      <c r="W382" s="117"/>
      <c r="X382" s="118"/>
      <c r="Y382" s="119"/>
      <c r="Z382" s="120"/>
      <c r="AA382" s="120"/>
      <c r="AB382" s="120"/>
      <c r="AC382" s="120"/>
      <c r="AD382" s="121"/>
      <c r="AE382" s="122"/>
      <c r="AF382" s="117"/>
      <c r="AG382" s="118"/>
      <c r="AH382" s="119"/>
      <c r="AI382" s="120"/>
      <c r="AJ382" s="120"/>
      <c r="AK382" s="120"/>
      <c r="AL382" s="123"/>
      <c r="AM382" s="123"/>
      <c r="AN382" s="123"/>
      <c r="AO382" s="123"/>
      <c r="AP382" s="124"/>
      <c r="AQ382" s="125"/>
      <c r="AR382" s="121"/>
      <c r="AS382" s="123"/>
      <c r="AT382" s="121"/>
      <c r="AU382" s="126"/>
      <c r="AV382" s="117"/>
      <c r="AW382" s="349"/>
      <c r="AX382" s="118"/>
      <c r="AY382" s="120"/>
      <c r="AZ382" s="120"/>
      <c r="BA382" s="120"/>
      <c r="BB382" s="120"/>
      <c r="BC382" s="123"/>
      <c r="BD382" s="120"/>
      <c r="BE382" s="121"/>
      <c r="BF382" s="126"/>
      <c r="BG382" s="297" t="str">
        <f t="shared" si="85"/>
        <v/>
      </c>
      <c r="BH382" s="298" t="str">
        <f t="shared" si="86"/>
        <v/>
      </c>
      <c r="BI382" s="127"/>
      <c r="BJ382" s="127"/>
      <c r="BK382" s="128"/>
      <c r="BL382" s="120" t="str">
        <f t="shared" si="87"/>
        <v/>
      </c>
      <c r="BM382" s="120" t="str">
        <f t="shared" si="88"/>
        <v/>
      </c>
      <c r="BN382" s="120" t="str">
        <f t="shared" si="89"/>
        <v/>
      </c>
      <c r="BO382" s="129" t="str">
        <f t="shared" si="91"/>
        <v>||||</v>
      </c>
      <c r="BP382" s="120" t="str">
        <f t="shared" si="90"/>
        <v>Not Started</v>
      </c>
      <c r="BQ382" s="129">
        <f>VLOOKUP(A382,'PR Matrix'!A:B,2,FALSE)</f>
        <v>0</v>
      </c>
    </row>
    <row r="383" spans="1:69" s="130" customFormat="1" hidden="1" x14ac:dyDescent="0.2">
      <c r="A383" s="111" t="s">
        <v>1896</v>
      </c>
      <c r="B383" s="96" t="s">
        <v>1675</v>
      </c>
      <c r="C383" s="96" t="s">
        <v>1677</v>
      </c>
      <c r="D383" s="75"/>
      <c r="E383" s="331"/>
      <c r="F383" s="306"/>
      <c r="G383" s="113" t="s">
        <v>1986</v>
      </c>
      <c r="H383" s="114" t="str">
        <f>IF(AND(D383="",VLOOKUP(A383,'PR Matrix'!A:B,2,FALSE)=""),"N","Y")</f>
        <v>N</v>
      </c>
      <c r="I383" s="115"/>
      <c r="J383" s="115"/>
      <c r="K383" s="114"/>
      <c r="L383" s="115"/>
      <c r="M383" s="93"/>
      <c r="N383" s="93"/>
      <c r="O383" s="93"/>
      <c r="P383" s="93"/>
      <c r="Q383" s="93"/>
      <c r="R383" s="116"/>
      <c r="S383" s="115" t="b">
        <f t="shared" si="98"/>
        <v>1</v>
      </c>
      <c r="T383" s="115" t="b">
        <f t="shared" si="99"/>
        <v>1</v>
      </c>
      <c r="U383" s="115" t="b">
        <f t="shared" si="100"/>
        <v>1</v>
      </c>
      <c r="V383" s="115"/>
      <c r="W383" s="117"/>
      <c r="X383" s="118"/>
      <c r="Y383" s="119"/>
      <c r="Z383" s="120"/>
      <c r="AA383" s="120"/>
      <c r="AB383" s="120"/>
      <c r="AC383" s="120"/>
      <c r="AD383" s="121"/>
      <c r="AE383" s="122"/>
      <c r="AF383" s="117"/>
      <c r="AG383" s="118"/>
      <c r="AH383" s="119"/>
      <c r="AI383" s="120"/>
      <c r="AJ383" s="120"/>
      <c r="AK383" s="120"/>
      <c r="AL383" s="123"/>
      <c r="AM383" s="123"/>
      <c r="AN383" s="123"/>
      <c r="AO383" s="123"/>
      <c r="AP383" s="124"/>
      <c r="AQ383" s="125"/>
      <c r="AR383" s="121"/>
      <c r="AS383" s="123"/>
      <c r="AT383" s="121"/>
      <c r="AU383" s="126"/>
      <c r="AV383" s="117"/>
      <c r="AW383" s="349"/>
      <c r="AX383" s="118"/>
      <c r="AY383" s="120"/>
      <c r="AZ383" s="120"/>
      <c r="BA383" s="120"/>
      <c r="BB383" s="120"/>
      <c r="BC383" s="123"/>
      <c r="BD383" s="120"/>
      <c r="BE383" s="121"/>
      <c r="BF383" s="126"/>
      <c r="BG383" s="297" t="str">
        <f t="shared" si="85"/>
        <v/>
      </c>
      <c r="BH383" s="298" t="str">
        <f t="shared" si="86"/>
        <v/>
      </c>
      <c r="BI383" s="127"/>
      <c r="BJ383" s="127"/>
      <c r="BK383" s="128"/>
      <c r="BL383" s="120" t="str">
        <f t="shared" si="87"/>
        <v/>
      </c>
      <c r="BM383" s="120" t="str">
        <f t="shared" si="88"/>
        <v/>
      </c>
      <c r="BN383" s="120" t="str">
        <f t="shared" si="89"/>
        <v/>
      </c>
      <c r="BO383" s="129" t="str">
        <f t="shared" si="91"/>
        <v>||||</v>
      </c>
      <c r="BP383" s="120" t="str">
        <f t="shared" si="90"/>
        <v>Not Started</v>
      </c>
      <c r="BQ383" s="129">
        <f>VLOOKUP(A383,'PR Matrix'!A:B,2,FALSE)</f>
        <v>0</v>
      </c>
    </row>
    <row r="384" spans="1:69" s="130" customFormat="1" hidden="1" x14ac:dyDescent="0.2">
      <c r="A384" s="111" t="s">
        <v>1897</v>
      </c>
      <c r="B384" s="96" t="s">
        <v>1675</v>
      </c>
      <c r="C384" s="96" t="s">
        <v>1677</v>
      </c>
      <c r="D384" s="76"/>
      <c r="E384" s="301"/>
      <c r="F384" s="306"/>
      <c r="G384" s="113" t="s">
        <v>1986</v>
      </c>
      <c r="H384" s="114" t="str">
        <f>IF(AND(D384="",VLOOKUP(A384,'PR Matrix'!A:B,2,FALSE)=""),"N","Y")</f>
        <v>N</v>
      </c>
      <c r="I384" s="115"/>
      <c r="J384" s="115"/>
      <c r="K384" s="114"/>
      <c r="L384" s="115"/>
      <c r="M384" s="93"/>
      <c r="N384" s="93"/>
      <c r="O384" s="93"/>
      <c r="P384" s="93"/>
      <c r="Q384" s="93"/>
      <c r="R384" s="116"/>
      <c r="S384" s="115" t="b">
        <f t="shared" si="98"/>
        <v>1</v>
      </c>
      <c r="T384" s="115" t="b">
        <f t="shared" si="99"/>
        <v>1</v>
      </c>
      <c r="U384" s="115" t="b">
        <f t="shared" si="100"/>
        <v>1</v>
      </c>
      <c r="V384" s="115"/>
      <c r="W384" s="117"/>
      <c r="X384" s="118"/>
      <c r="Y384" s="119"/>
      <c r="Z384" s="120"/>
      <c r="AA384" s="120"/>
      <c r="AB384" s="120"/>
      <c r="AC384" s="120"/>
      <c r="AD384" s="121"/>
      <c r="AE384" s="122"/>
      <c r="AF384" s="117"/>
      <c r="AG384" s="118"/>
      <c r="AH384" s="119"/>
      <c r="AI384" s="120"/>
      <c r="AJ384" s="120"/>
      <c r="AK384" s="120"/>
      <c r="AL384" s="123"/>
      <c r="AM384" s="123"/>
      <c r="AN384" s="123"/>
      <c r="AO384" s="123"/>
      <c r="AP384" s="124"/>
      <c r="AQ384" s="125"/>
      <c r="AR384" s="121"/>
      <c r="AS384" s="123"/>
      <c r="AT384" s="121"/>
      <c r="AU384" s="126"/>
      <c r="AV384" s="117"/>
      <c r="AW384" s="349"/>
      <c r="AX384" s="118"/>
      <c r="AY384" s="120"/>
      <c r="AZ384" s="120"/>
      <c r="BA384" s="120"/>
      <c r="BB384" s="120"/>
      <c r="BC384" s="123"/>
      <c r="BD384" s="120"/>
      <c r="BE384" s="121"/>
      <c r="BF384" s="126"/>
      <c r="BG384" s="297" t="str">
        <f t="shared" si="85"/>
        <v/>
      </c>
      <c r="BH384" s="298" t="str">
        <f t="shared" si="86"/>
        <v/>
      </c>
      <c r="BI384" s="127"/>
      <c r="BJ384" s="127"/>
      <c r="BK384" s="128" t="s">
        <v>1986</v>
      </c>
      <c r="BL384" s="120" t="str">
        <f t="shared" si="87"/>
        <v/>
      </c>
      <c r="BM384" s="120" t="str">
        <f t="shared" si="88"/>
        <v/>
      </c>
      <c r="BN384" s="120" t="str">
        <f t="shared" si="89"/>
        <v/>
      </c>
      <c r="BO384" s="129" t="str">
        <f t="shared" si="91"/>
        <v>||||</v>
      </c>
      <c r="BP384" s="120" t="str">
        <f t="shared" si="90"/>
        <v>Not Started</v>
      </c>
      <c r="BQ384" s="129">
        <f>VLOOKUP(A384,'PR Matrix'!A:B,2,FALSE)</f>
        <v>0</v>
      </c>
    </row>
    <row r="385" spans="1:69" s="130" customFormat="1" hidden="1" x14ac:dyDescent="0.2">
      <c r="A385" s="111" t="s">
        <v>1898</v>
      </c>
      <c r="B385" s="96" t="s">
        <v>1675</v>
      </c>
      <c r="C385" s="96" t="s">
        <v>1677</v>
      </c>
      <c r="D385" s="76"/>
      <c r="E385" s="302"/>
      <c r="F385" s="306"/>
      <c r="G385" s="113" t="s">
        <v>1986</v>
      </c>
      <c r="H385" s="114" t="str">
        <f>IF(AND(D385="",VLOOKUP(A385,'PR Matrix'!A:B,2,FALSE)=""),"N","Y")</f>
        <v>N</v>
      </c>
      <c r="I385" s="115"/>
      <c r="J385" s="115"/>
      <c r="K385" s="114"/>
      <c r="L385" s="115"/>
      <c r="M385" s="93"/>
      <c r="N385" s="93"/>
      <c r="O385" s="93"/>
      <c r="P385" s="93"/>
      <c r="Q385" s="93"/>
      <c r="R385" s="116"/>
      <c r="S385" s="115" t="b">
        <f t="shared" si="98"/>
        <v>1</v>
      </c>
      <c r="T385" s="115" t="b">
        <f t="shared" si="99"/>
        <v>1</v>
      </c>
      <c r="U385" s="115" t="b">
        <f t="shared" si="100"/>
        <v>1</v>
      </c>
      <c r="V385" s="115"/>
      <c r="W385" s="117"/>
      <c r="X385" s="118"/>
      <c r="Y385" s="119"/>
      <c r="Z385" s="120"/>
      <c r="AA385" s="120"/>
      <c r="AB385" s="120"/>
      <c r="AC385" s="120"/>
      <c r="AD385" s="121"/>
      <c r="AE385" s="122"/>
      <c r="AF385" s="117"/>
      <c r="AG385" s="118"/>
      <c r="AH385" s="119"/>
      <c r="AI385" s="120"/>
      <c r="AJ385" s="120"/>
      <c r="AK385" s="120"/>
      <c r="AL385" s="123"/>
      <c r="AM385" s="123"/>
      <c r="AN385" s="123"/>
      <c r="AO385" s="123"/>
      <c r="AP385" s="124"/>
      <c r="AQ385" s="125"/>
      <c r="AR385" s="121"/>
      <c r="AS385" s="123"/>
      <c r="AT385" s="121"/>
      <c r="AU385" s="126"/>
      <c r="AV385" s="117"/>
      <c r="AW385" s="349"/>
      <c r="AX385" s="118"/>
      <c r="AY385" s="120"/>
      <c r="AZ385" s="120"/>
      <c r="BA385" s="120"/>
      <c r="BB385" s="120"/>
      <c r="BC385" s="123"/>
      <c r="BD385" s="120"/>
      <c r="BE385" s="121"/>
      <c r="BF385" s="126"/>
      <c r="BG385" s="297" t="str">
        <f t="shared" si="85"/>
        <v/>
      </c>
      <c r="BH385" s="298" t="str">
        <f t="shared" si="86"/>
        <v/>
      </c>
      <c r="BI385" s="127"/>
      <c r="BJ385" s="127"/>
      <c r="BK385" s="128"/>
      <c r="BL385" s="120" t="str">
        <f t="shared" si="87"/>
        <v/>
      </c>
      <c r="BM385" s="120" t="str">
        <f t="shared" si="88"/>
        <v/>
      </c>
      <c r="BN385" s="120" t="str">
        <f t="shared" si="89"/>
        <v/>
      </c>
      <c r="BO385" s="129" t="str">
        <f t="shared" si="91"/>
        <v>||||</v>
      </c>
      <c r="BP385" s="120" t="str">
        <f t="shared" si="90"/>
        <v>Not Started</v>
      </c>
      <c r="BQ385" s="129">
        <f>VLOOKUP(A385,'PR Matrix'!A:B,2,FALSE)</f>
        <v>0</v>
      </c>
    </row>
    <row r="386" spans="1:69" s="130" customFormat="1" hidden="1" x14ac:dyDescent="0.2">
      <c r="A386" s="111" t="s">
        <v>1899</v>
      </c>
      <c r="B386" s="96" t="s">
        <v>1675</v>
      </c>
      <c r="C386" s="96"/>
      <c r="D386" s="76"/>
      <c r="E386" s="301"/>
      <c r="F386" s="306"/>
      <c r="G386" s="113" t="s">
        <v>1986</v>
      </c>
      <c r="H386" s="114" t="str">
        <f>IF(AND(D386="",VLOOKUP(A386,'PR Matrix'!A:B,2,FALSE)=""),"N","Y")</f>
        <v>N</v>
      </c>
      <c r="I386" s="115"/>
      <c r="J386" s="115"/>
      <c r="K386" s="114"/>
      <c r="L386" s="115"/>
      <c r="M386" s="93"/>
      <c r="N386" s="93"/>
      <c r="O386" s="93"/>
      <c r="P386" s="93"/>
      <c r="Q386" s="93"/>
      <c r="R386" s="116"/>
      <c r="S386" s="115" t="b">
        <f t="shared" si="98"/>
        <v>1</v>
      </c>
      <c r="T386" s="115" t="b">
        <f t="shared" si="99"/>
        <v>1</v>
      </c>
      <c r="U386" s="115" t="b">
        <f t="shared" si="100"/>
        <v>1</v>
      </c>
      <c r="V386" s="115"/>
      <c r="W386" s="117"/>
      <c r="X386" s="118"/>
      <c r="Y386" s="119"/>
      <c r="Z386" s="120"/>
      <c r="AA386" s="120"/>
      <c r="AB386" s="120"/>
      <c r="AC386" s="120"/>
      <c r="AD386" s="121"/>
      <c r="AE386" s="122"/>
      <c r="AF386" s="117"/>
      <c r="AG386" s="118"/>
      <c r="AH386" s="119"/>
      <c r="AI386" s="120"/>
      <c r="AJ386" s="120"/>
      <c r="AK386" s="120"/>
      <c r="AL386" s="123"/>
      <c r="AM386" s="123"/>
      <c r="AN386" s="123"/>
      <c r="AO386" s="123"/>
      <c r="AP386" s="124"/>
      <c r="AQ386" s="125"/>
      <c r="AR386" s="121"/>
      <c r="AS386" s="123"/>
      <c r="AT386" s="121"/>
      <c r="AU386" s="126"/>
      <c r="AV386" s="117"/>
      <c r="AW386" s="349"/>
      <c r="AX386" s="118"/>
      <c r="AY386" s="120"/>
      <c r="AZ386" s="120"/>
      <c r="BA386" s="120"/>
      <c r="BB386" s="120"/>
      <c r="BC386" s="123"/>
      <c r="BD386" s="120"/>
      <c r="BE386" s="121"/>
      <c r="BF386" s="126"/>
      <c r="BG386" s="297" t="str">
        <f t="shared" si="85"/>
        <v/>
      </c>
      <c r="BH386" s="298" t="str">
        <f t="shared" si="86"/>
        <v/>
      </c>
      <c r="BI386" s="127"/>
      <c r="BJ386" s="127"/>
      <c r="BK386" s="128"/>
      <c r="BL386" s="120" t="str">
        <f t="shared" si="87"/>
        <v/>
      </c>
      <c r="BM386" s="120" t="str">
        <f t="shared" si="88"/>
        <v/>
      </c>
      <c r="BN386" s="120" t="str">
        <f t="shared" si="89"/>
        <v/>
      </c>
      <c r="BO386" s="129" t="str">
        <f t="shared" si="91"/>
        <v>||||</v>
      </c>
      <c r="BP386" s="120" t="str">
        <f t="shared" si="90"/>
        <v>Not Started</v>
      </c>
      <c r="BQ386" s="129">
        <f>VLOOKUP(A386,'PR Matrix'!A:B,2,FALSE)</f>
        <v>0</v>
      </c>
    </row>
    <row r="387" spans="1:69" s="130" customFormat="1" hidden="1" x14ac:dyDescent="0.2">
      <c r="A387" s="111" t="s">
        <v>1900</v>
      </c>
      <c r="B387" s="96" t="s">
        <v>1675</v>
      </c>
      <c r="C387" s="96"/>
      <c r="D387" s="76"/>
      <c r="E387" s="301"/>
      <c r="F387" s="306"/>
      <c r="G387" s="113" t="s">
        <v>1986</v>
      </c>
      <c r="H387" s="114" t="str">
        <f>IF(AND(D387="",VLOOKUP(A387,'PR Matrix'!A:B,2,FALSE)=""),"N","Y")</f>
        <v>N</v>
      </c>
      <c r="I387" s="115"/>
      <c r="J387" s="115"/>
      <c r="K387" s="114"/>
      <c r="L387" s="115"/>
      <c r="M387" s="93"/>
      <c r="N387" s="93"/>
      <c r="O387" s="93"/>
      <c r="P387" s="93"/>
      <c r="Q387" s="93"/>
      <c r="R387" s="116"/>
      <c r="S387" s="115" t="b">
        <f t="shared" si="98"/>
        <v>1</v>
      </c>
      <c r="T387" s="115" t="b">
        <f t="shared" si="99"/>
        <v>1</v>
      </c>
      <c r="U387" s="115" t="b">
        <f t="shared" si="100"/>
        <v>1</v>
      </c>
      <c r="V387" s="115"/>
      <c r="W387" s="117"/>
      <c r="X387" s="118"/>
      <c r="Y387" s="119"/>
      <c r="Z387" s="120"/>
      <c r="AA387" s="120"/>
      <c r="AB387" s="120"/>
      <c r="AC387" s="120"/>
      <c r="AD387" s="121"/>
      <c r="AE387" s="122"/>
      <c r="AF387" s="117"/>
      <c r="AG387" s="118"/>
      <c r="AH387" s="119"/>
      <c r="AI387" s="120"/>
      <c r="AJ387" s="120"/>
      <c r="AK387" s="120"/>
      <c r="AL387" s="123"/>
      <c r="AM387" s="123"/>
      <c r="AN387" s="123"/>
      <c r="AO387" s="123"/>
      <c r="AP387" s="124"/>
      <c r="AQ387" s="125"/>
      <c r="AR387" s="121"/>
      <c r="AS387" s="123"/>
      <c r="AT387" s="121"/>
      <c r="AU387" s="126"/>
      <c r="AV387" s="117"/>
      <c r="AW387" s="349"/>
      <c r="AX387" s="118"/>
      <c r="AY387" s="120"/>
      <c r="AZ387" s="120"/>
      <c r="BA387" s="120"/>
      <c r="BB387" s="120"/>
      <c r="BC387" s="123"/>
      <c r="BD387" s="120"/>
      <c r="BE387" s="121"/>
      <c r="BF387" s="126"/>
      <c r="BG387" s="297" t="str">
        <f t="shared" si="85"/>
        <v/>
      </c>
      <c r="BH387" s="298" t="str">
        <f t="shared" si="86"/>
        <v/>
      </c>
      <c r="BI387" s="127"/>
      <c r="BJ387" s="127"/>
      <c r="BK387" s="128"/>
      <c r="BL387" s="120" t="str">
        <f t="shared" si="87"/>
        <v/>
      </c>
      <c r="BM387" s="120" t="str">
        <f t="shared" si="88"/>
        <v/>
      </c>
      <c r="BN387" s="120" t="str">
        <f t="shared" si="89"/>
        <v/>
      </c>
      <c r="BO387" s="129" t="str">
        <f t="shared" si="91"/>
        <v>||||</v>
      </c>
      <c r="BP387" s="120" t="str">
        <f t="shared" si="90"/>
        <v>Not Started</v>
      </c>
      <c r="BQ387" s="129">
        <f>VLOOKUP(A387,'PR Matrix'!A:B,2,FALSE)</f>
        <v>0</v>
      </c>
    </row>
    <row r="388" spans="1:69" s="130" customFormat="1" hidden="1" x14ac:dyDescent="0.2">
      <c r="A388" s="111" t="s">
        <v>1901</v>
      </c>
      <c r="B388" s="96" t="s">
        <v>1675</v>
      </c>
      <c r="C388" s="96"/>
      <c r="D388" s="76"/>
      <c r="E388" s="301"/>
      <c r="F388" s="306"/>
      <c r="G388" s="113" t="s">
        <v>1986</v>
      </c>
      <c r="H388" s="114" t="str">
        <f>IF(AND(D388="",VLOOKUP(A388,'PR Matrix'!A:B,2,FALSE)=""),"N","Y")</f>
        <v>N</v>
      </c>
      <c r="I388" s="115"/>
      <c r="J388" s="115"/>
      <c r="K388" s="114"/>
      <c r="L388" s="115"/>
      <c r="M388" s="93"/>
      <c r="N388" s="93"/>
      <c r="O388" s="93"/>
      <c r="P388" s="93"/>
      <c r="Q388" s="93"/>
      <c r="R388" s="116"/>
      <c r="S388" s="115" t="b">
        <f t="shared" si="98"/>
        <v>1</v>
      </c>
      <c r="T388" s="115" t="b">
        <f t="shared" si="99"/>
        <v>1</v>
      </c>
      <c r="U388" s="115" t="b">
        <f t="shared" si="100"/>
        <v>1</v>
      </c>
      <c r="V388" s="115"/>
      <c r="W388" s="117"/>
      <c r="X388" s="118"/>
      <c r="Y388" s="119"/>
      <c r="Z388" s="120"/>
      <c r="AA388" s="120"/>
      <c r="AB388" s="120"/>
      <c r="AC388" s="120"/>
      <c r="AD388" s="121"/>
      <c r="AE388" s="122"/>
      <c r="AF388" s="117"/>
      <c r="AG388" s="118"/>
      <c r="AH388" s="119"/>
      <c r="AI388" s="120"/>
      <c r="AJ388" s="120"/>
      <c r="AK388" s="120"/>
      <c r="AL388" s="123"/>
      <c r="AM388" s="123"/>
      <c r="AN388" s="123"/>
      <c r="AO388" s="123"/>
      <c r="AP388" s="124"/>
      <c r="AQ388" s="125"/>
      <c r="AR388" s="121"/>
      <c r="AS388" s="123"/>
      <c r="AT388" s="121"/>
      <c r="AU388" s="126"/>
      <c r="AV388" s="117"/>
      <c r="AW388" s="349"/>
      <c r="AX388" s="118"/>
      <c r="AY388" s="120"/>
      <c r="AZ388" s="120"/>
      <c r="BA388" s="120"/>
      <c r="BB388" s="120"/>
      <c r="BC388" s="123"/>
      <c r="BD388" s="120"/>
      <c r="BE388" s="121"/>
      <c r="BF388" s="126"/>
      <c r="BG388" s="297" t="str">
        <f t="shared" si="85"/>
        <v/>
      </c>
      <c r="BH388" s="298" t="str">
        <f t="shared" si="86"/>
        <v/>
      </c>
      <c r="BI388" s="127"/>
      <c r="BJ388" s="127"/>
      <c r="BK388" s="128"/>
      <c r="BL388" s="120" t="str">
        <f t="shared" si="87"/>
        <v/>
      </c>
      <c r="BM388" s="120" t="str">
        <f t="shared" si="88"/>
        <v/>
      </c>
      <c r="BN388" s="120" t="str">
        <f t="shared" si="89"/>
        <v/>
      </c>
      <c r="BO388" s="129" t="str">
        <f t="shared" si="91"/>
        <v>||||</v>
      </c>
      <c r="BP388" s="120" t="str">
        <f t="shared" si="90"/>
        <v>Not Started</v>
      </c>
      <c r="BQ388" s="129">
        <f>VLOOKUP(A388,'PR Matrix'!A:B,2,FALSE)</f>
        <v>0</v>
      </c>
    </row>
    <row r="389" spans="1:69" s="130" customFormat="1" hidden="1" x14ac:dyDescent="0.2">
      <c r="A389" s="111" t="s">
        <v>1902</v>
      </c>
      <c r="B389" s="96" t="s">
        <v>1675</v>
      </c>
      <c r="C389" s="96"/>
      <c r="D389" s="76"/>
      <c r="E389" s="301"/>
      <c r="F389" s="306"/>
      <c r="G389" s="113" t="s">
        <v>1986</v>
      </c>
      <c r="H389" s="114" t="str">
        <f>IF(AND(D389="",VLOOKUP(A389,'PR Matrix'!A:B,2,FALSE)=""),"N","Y")</f>
        <v>N</v>
      </c>
      <c r="I389" s="115"/>
      <c r="J389" s="115"/>
      <c r="K389" s="114"/>
      <c r="L389" s="115"/>
      <c r="M389" s="93"/>
      <c r="N389" s="93"/>
      <c r="O389" s="93"/>
      <c r="P389" s="93"/>
      <c r="Q389" s="93"/>
      <c r="R389" s="116"/>
      <c r="S389" s="115" t="b">
        <f t="shared" si="98"/>
        <v>1</v>
      </c>
      <c r="T389" s="115" t="b">
        <f t="shared" si="99"/>
        <v>1</v>
      </c>
      <c r="U389" s="115" t="b">
        <f t="shared" si="100"/>
        <v>1</v>
      </c>
      <c r="V389" s="115"/>
      <c r="W389" s="117"/>
      <c r="X389" s="118"/>
      <c r="Y389" s="119"/>
      <c r="Z389" s="120"/>
      <c r="AA389" s="120"/>
      <c r="AB389" s="120"/>
      <c r="AC389" s="120"/>
      <c r="AD389" s="121"/>
      <c r="AE389" s="122"/>
      <c r="AF389" s="117"/>
      <c r="AG389" s="118"/>
      <c r="AH389" s="119"/>
      <c r="AI389" s="120"/>
      <c r="AJ389" s="120"/>
      <c r="AK389" s="120"/>
      <c r="AL389" s="123"/>
      <c r="AM389" s="123"/>
      <c r="AN389" s="123"/>
      <c r="AO389" s="123"/>
      <c r="AP389" s="124"/>
      <c r="AQ389" s="125"/>
      <c r="AR389" s="121"/>
      <c r="AS389" s="123"/>
      <c r="AT389" s="121"/>
      <c r="AU389" s="126"/>
      <c r="AV389" s="117"/>
      <c r="AW389" s="349"/>
      <c r="AX389" s="118"/>
      <c r="AY389" s="120"/>
      <c r="AZ389" s="120"/>
      <c r="BA389" s="120"/>
      <c r="BB389" s="120"/>
      <c r="BC389" s="123"/>
      <c r="BD389" s="120"/>
      <c r="BE389" s="121"/>
      <c r="BF389" s="126"/>
      <c r="BG389" s="297" t="str">
        <f t="shared" si="85"/>
        <v/>
      </c>
      <c r="BH389" s="298" t="str">
        <f t="shared" si="86"/>
        <v/>
      </c>
      <c r="BI389" s="127"/>
      <c r="BJ389" s="127"/>
      <c r="BK389" s="128"/>
      <c r="BL389" s="120" t="str">
        <f t="shared" si="87"/>
        <v/>
      </c>
      <c r="BM389" s="120" t="str">
        <f t="shared" si="88"/>
        <v/>
      </c>
      <c r="BN389" s="120" t="str">
        <f t="shared" si="89"/>
        <v/>
      </c>
      <c r="BO389" s="129" t="str">
        <f t="shared" si="91"/>
        <v>||||</v>
      </c>
      <c r="BP389" s="120" t="str">
        <f t="shared" si="90"/>
        <v>Not Started</v>
      </c>
      <c r="BQ389" s="129">
        <f>VLOOKUP(A389,'PR Matrix'!A:B,2,FALSE)</f>
        <v>0</v>
      </c>
    </row>
    <row r="390" spans="1:69" s="130" customFormat="1" hidden="1" x14ac:dyDescent="0.2">
      <c r="A390" s="111" t="s">
        <v>1903</v>
      </c>
      <c r="B390" s="96" t="s">
        <v>1675</v>
      </c>
      <c r="C390" s="96"/>
      <c r="D390" s="76"/>
      <c r="E390" s="301"/>
      <c r="F390" s="306"/>
      <c r="G390" s="113" t="s">
        <v>1986</v>
      </c>
      <c r="H390" s="114" t="str">
        <f>IF(AND(D390="",VLOOKUP(A390,'PR Matrix'!A:B,2,FALSE)=""),"N","Y")</f>
        <v>N</v>
      </c>
      <c r="I390" s="115"/>
      <c r="J390" s="115"/>
      <c r="K390" s="114"/>
      <c r="L390" s="115"/>
      <c r="M390" s="93"/>
      <c r="N390" s="93"/>
      <c r="O390" s="93"/>
      <c r="P390" s="93"/>
      <c r="Q390" s="93"/>
      <c r="R390" s="116"/>
      <c r="S390" s="115" t="b">
        <f t="shared" si="98"/>
        <v>1</v>
      </c>
      <c r="T390" s="115" t="b">
        <f t="shared" si="99"/>
        <v>1</v>
      </c>
      <c r="U390" s="115" t="b">
        <f t="shared" si="100"/>
        <v>1</v>
      </c>
      <c r="V390" s="115"/>
      <c r="W390" s="117"/>
      <c r="X390" s="118"/>
      <c r="Y390" s="119"/>
      <c r="Z390" s="120"/>
      <c r="AA390" s="120"/>
      <c r="AB390" s="120"/>
      <c r="AC390" s="120"/>
      <c r="AD390" s="121"/>
      <c r="AE390" s="122"/>
      <c r="AF390" s="117"/>
      <c r="AG390" s="118"/>
      <c r="AH390" s="119"/>
      <c r="AI390" s="120"/>
      <c r="AJ390" s="120"/>
      <c r="AK390" s="120"/>
      <c r="AL390" s="123"/>
      <c r="AM390" s="123"/>
      <c r="AN390" s="123"/>
      <c r="AO390" s="123"/>
      <c r="AP390" s="124"/>
      <c r="AQ390" s="125"/>
      <c r="AR390" s="121"/>
      <c r="AS390" s="123"/>
      <c r="AT390" s="121"/>
      <c r="AU390" s="126"/>
      <c r="AV390" s="117"/>
      <c r="AW390" s="349"/>
      <c r="AX390" s="118"/>
      <c r="AY390" s="120"/>
      <c r="AZ390" s="120"/>
      <c r="BA390" s="120"/>
      <c r="BB390" s="120"/>
      <c r="BC390" s="123"/>
      <c r="BD390" s="120"/>
      <c r="BE390" s="121"/>
      <c r="BF390" s="126"/>
      <c r="BG390" s="297" t="str">
        <f t="shared" ref="BG390:BG453" si="101">IF(AV390&lt;&gt;"",AV390,IF(AF390&lt;&gt;"",AF390,IF(W390&lt;&gt;"",W390,"")))</f>
        <v/>
      </c>
      <c r="BH390" s="298" t="str">
        <f t="shared" ref="BH390:BH453" si="102">IF(AX390&lt;&gt;"",AX390,IF(AG390&lt;&gt;"",AG390,IF(X390&lt;&gt;"",X390,"")))</f>
        <v/>
      </c>
      <c r="BI390" s="127"/>
      <c r="BJ390" s="127"/>
      <c r="BK390" s="128"/>
      <c r="BL390" s="120" t="str">
        <f t="shared" ref="BL390:BL453" si="103">IF(OR(L390&lt;&gt;"",M390&lt;&gt;""),IF(AD390=100,"Done",IF(AC390=100,"Team Lead",IF(AB390=100,X390,IF(AA390=100,W390,IF(Z390=100,X390,W390))))),"")</f>
        <v/>
      </c>
      <c r="BM390" s="120" t="str">
        <f t="shared" ref="BM390:BM453" si="104">IF(OR(AC390=100,AND(L390="",M390="")),IF(OR(L390&lt;&gt;"",O390&lt;&gt;""),IF(AS390=100,"Done",IF(AP390=100,"Team Lead",IF(AK390=100,AG390,IF(AJ390=100,AF390,IF(AI390=100,AG390,AF390))))),""),"")</f>
        <v/>
      </c>
      <c r="BN390" s="120" t="str">
        <f t="shared" ref="BN390:BN453" si="105">IF(OR(AC390=100,AND(L390="",M390="")),IF(OR(L390&lt;&gt;"",P390&lt;&gt;""),IF(BE390=100,"Done",IF(BD390=100,"Team Lead",IF(BB390=100,AX390,IF(BA390=100,AV390,IF(AY390=100,AX390,AV390))))),""),"")</f>
        <v/>
      </c>
      <c r="BO390" s="129" t="str">
        <f t="shared" si="91"/>
        <v>||||</v>
      </c>
      <c r="BP390" s="120" t="str">
        <f t="shared" ref="BP390:BP453" si="106">IF(OR(L390&lt;&gt;"",P390&lt;&gt;""),IF(BE390=100,"Formal",IF(BD390=100,"Dev",IF(AY390=100,"Integ","Incomplete"))),"Not Started")</f>
        <v>Not Started</v>
      </c>
      <c r="BQ390" s="129">
        <f>VLOOKUP(A390,'PR Matrix'!A:B,2,FALSE)</f>
        <v>0</v>
      </c>
    </row>
    <row r="391" spans="1:69" s="130" customFormat="1" hidden="1" x14ac:dyDescent="0.2">
      <c r="A391" s="111" t="s">
        <v>1904</v>
      </c>
      <c r="B391" s="96" t="s">
        <v>1675</v>
      </c>
      <c r="C391" s="96"/>
      <c r="D391" s="76"/>
      <c r="E391" s="301"/>
      <c r="F391" s="306"/>
      <c r="G391" s="113" t="s">
        <v>1986</v>
      </c>
      <c r="H391" s="114" t="str">
        <f>IF(AND(D391="",VLOOKUP(A391,'PR Matrix'!A:B,2,FALSE)=""),"N","Y")</f>
        <v>N</v>
      </c>
      <c r="I391" s="115"/>
      <c r="J391" s="115"/>
      <c r="K391" s="114"/>
      <c r="L391" s="115"/>
      <c r="M391" s="93"/>
      <c r="N391" s="93"/>
      <c r="O391" s="93"/>
      <c r="P391" s="93"/>
      <c r="Q391" s="93"/>
      <c r="R391" s="116"/>
      <c r="S391" s="115" t="b">
        <f t="shared" si="98"/>
        <v>1</v>
      </c>
      <c r="T391" s="115" t="b">
        <f t="shared" si="99"/>
        <v>1</v>
      </c>
      <c r="U391" s="115" t="b">
        <f t="shared" si="100"/>
        <v>1</v>
      </c>
      <c r="V391" s="115"/>
      <c r="W391" s="117"/>
      <c r="X391" s="118"/>
      <c r="Y391" s="119"/>
      <c r="Z391" s="120"/>
      <c r="AA391" s="120"/>
      <c r="AB391" s="120"/>
      <c r="AC391" s="120"/>
      <c r="AD391" s="121"/>
      <c r="AE391" s="122"/>
      <c r="AF391" s="117"/>
      <c r="AG391" s="118"/>
      <c r="AH391" s="119"/>
      <c r="AI391" s="120"/>
      <c r="AJ391" s="120"/>
      <c r="AK391" s="120"/>
      <c r="AL391" s="123"/>
      <c r="AM391" s="123"/>
      <c r="AN391" s="123"/>
      <c r="AO391" s="123"/>
      <c r="AP391" s="124"/>
      <c r="AQ391" s="125"/>
      <c r="AR391" s="121"/>
      <c r="AS391" s="123"/>
      <c r="AT391" s="121"/>
      <c r="AU391" s="126"/>
      <c r="AV391" s="117"/>
      <c r="AW391" s="349"/>
      <c r="AX391" s="118"/>
      <c r="AY391" s="120"/>
      <c r="AZ391" s="120"/>
      <c r="BA391" s="120"/>
      <c r="BB391" s="120"/>
      <c r="BC391" s="123"/>
      <c r="BD391" s="120"/>
      <c r="BE391" s="121"/>
      <c r="BF391" s="126"/>
      <c r="BG391" s="297" t="str">
        <f t="shared" si="101"/>
        <v/>
      </c>
      <c r="BH391" s="298" t="str">
        <f t="shared" si="102"/>
        <v/>
      </c>
      <c r="BI391" s="127"/>
      <c r="BJ391" s="127"/>
      <c r="BK391" s="128"/>
      <c r="BL391" s="120" t="str">
        <f t="shared" si="103"/>
        <v/>
      </c>
      <c r="BM391" s="120" t="str">
        <f t="shared" si="104"/>
        <v/>
      </c>
      <c r="BN391" s="120" t="str">
        <f t="shared" si="105"/>
        <v/>
      </c>
      <c r="BO391" s="129" t="str">
        <f t="shared" ref="BO391:BO454" si="107">"|"&amp;BL391&amp;"|"&amp;BM391&amp;"|"&amp;BN391&amp;"|"</f>
        <v>||||</v>
      </c>
      <c r="BP391" s="120" t="str">
        <f t="shared" si="106"/>
        <v>Not Started</v>
      </c>
      <c r="BQ391" s="129">
        <f>VLOOKUP(A391,'PR Matrix'!A:B,2,FALSE)</f>
        <v>0</v>
      </c>
    </row>
    <row r="392" spans="1:69" s="130" customFormat="1" hidden="1" x14ac:dyDescent="0.2">
      <c r="A392" s="111" t="s">
        <v>1905</v>
      </c>
      <c r="B392" s="96" t="s">
        <v>1675</v>
      </c>
      <c r="C392" s="96"/>
      <c r="D392" s="76"/>
      <c r="E392" s="301"/>
      <c r="F392" s="306"/>
      <c r="G392" s="113" t="s">
        <v>1986</v>
      </c>
      <c r="H392" s="114" t="str">
        <f>IF(AND(D392="",VLOOKUP(A392,'PR Matrix'!A:B,2,FALSE)=""),"N","Y")</f>
        <v>N</v>
      </c>
      <c r="I392" s="115"/>
      <c r="J392" s="115"/>
      <c r="K392" s="114"/>
      <c r="L392" s="115"/>
      <c r="M392" s="93"/>
      <c r="N392" s="93"/>
      <c r="O392" s="93"/>
      <c r="P392" s="93"/>
      <c r="Q392" s="93"/>
      <c r="R392" s="116"/>
      <c r="S392" s="115" t="b">
        <f t="shared" si="98"/>
        <v>1</v>
      </c>
      <c r="T392" s="115" t="b">
        <f t="shared" si="99"/>
        <v>1</v>
      </c>
      <c r="U392" s="115" t="b">
        <f t="shared" si="100"/>
        <v>1</v>
      </c>
      <c r="V392" s="115"/>
      <c r="W392" s="117"/>
      <c r="X392" s="118"/>
      <c r="Y392" s="119"/>
      <c r="Z392" s="120"/>
      <c r="AA392" s="120"/>
      <c r="AB392" s="120"/>
      <c r="AC392" s="120"/>
      <c r="AD392" s="121"/>
      <c r="AE392" s="122"/>
      <c r="AF392" s="117"/>
      <c r="AG392" s="118"/>
      <c r="AH392" s="119"/>
      <c r="AI392" s="120"/>
      <c r="AJ392" s="120"/>
      <c r="AK392" s="120"/>
      <c r="AL392" s="123"/>
      <c r="AM392" s="123"/>
      <c r="AN392" s="123"/>
      <c r="AO392" s="123"/>
      <c r="AP392" s="124"/>
      <c r="AQ392" s="125"/>
      <c r="AR392" s="121"/>
      <c r="AS392" s="123"/>
      <c r="AT392" s="121"/>
      <c r="AU392" s="126"/>
      <c r="AV392" s="117"/>
      <c r="AW392" s="349"/>
      <c r="AX392" s="118"/>
      <c r="AY392" s="120"/>
      <c r="AZ392" s="120"/>
      <c r="BA392" s="120"/>
      <c r="BB392" s="120"/>
      <c r="BC392" s="123"/>
      <c r="BD392" s="120"/>
      <c r="BE392" s="121"/>
      <c r="BF392" s="126"/>
      <c r="BG392" s="297" t="str">
        <f t="shared" si="101"/>
        <v/>
      </c>
      <c r="BH392" s="298" t="str">
        <f t="shared" si="102"/>
        <v/>
      </c>
      <c r="BI392" s="127"/>
      <c r="BJ392" s="127"/>
      <c r="BK392" s="128"/>
      <c r="BL392" s="120" t="str">
        <f t="shared" si="103"/>
        <v/>
      </c>
      <c r="BM392" s="120" t="str">
        <f t="shared" si="104"/>
        <v/>
      </c>
      <c r="BN392" s="120" t="str">
        <f t="shared" si="105"/>
        <v/>
      </c>
      <c r="BO392" s="129" t="str">
        <f t="shared" si="107"/>
        <v>||||</v>
      </c>
      <c r="BP392" s="120" t="str">
        <f t="shared" si="106"/>
        <v>Not Started</v>
      </c>
      <c r="BQ392" s="129">
        <f>VLOOKUP(A392,'PR Matrix'!A:B,2,FALSE)</f>
        <v>0</v>
      </c>
    </row>
    <row r="393" spans="1:69" s="130" customFormat="1" hidden="1" x14ac:dyDescent="0.2">
      <c r="A393" s="111" t="s">
        <v>1906</v>
      </c>
      <c r="B393" s="96" t="s">
        <v>1675</v>
      </c>
      <c r="C393" s="96"/>
      <c r="D393" s="76"/>
      <c r="E393" s="301"/>
      <c r="F393" s="306"/>
      <c r="G393" s="113" t="s">
        <v>1986</v>
      </c>
      <c r="H393" s="114" t="str">
        <f>IF(AND(D393="",VLOOKUP(A393,'PR Matrix'!A:B,2,FALSE)=""),"N","Y")</f>
        <v>N</v>
      </c>
      <c r="I393" s="115"/>
      <c r="J393" s="115"/>
      <c r="K393" s="114"/>
      <c r="L393" s="115"/>
      <c r="M393" s="93"/>
      <c r="N393" s="93"/>
      <c r="O393" s="93"/>
      <c r="P393" s="93"/>
      <c r="Q393" s="93"/>
      <c r="R393" s="116"/>
      <c r="S393" s="115" t="b">
        <f t="shared" si="98"/>
        <v>1</v>
      </c>
      <c r="T393" s="115" t="b">
        <f t="shared" si="99"/>
        <v>1</v>
      </c>
      <c r="U393" s="115" t="b">
        <f t="shared" si="100"/>
        <v>1</v>
      </c>
      <c r="V393" s="115"/>
      <c r="W393" s="117"/>
      <c r="X393" s="118"/>
      <c r="Y393" s="119"/>
      <c r="Z393" s="120"/>
      <c r="AA393" s="120"/>
      <c r="AB393" s="120"/>
      <c r="AC393" s="120"/>
      <c r="AD393" s="121"/>
      <c r="AE393" s="122"/>
      <c r="AF393" s="117"/>
      <c r="AG393" s="118"/>
      <c r="AH393" s="119"/>
      <c r="AI393" s="120"/>
      <c r="AJ393" s="120"/>
      <c r="AK393" s="120"/>
      <c r="AL393" s="123"/>
      <c r="AM393" s="123"/>
      <c r="AN393" s="123"/>
      <c r="AO393" s="123"/>
      <c r="AP393" s="124"/>
      <c r="AQ393" s="125"/>
      <c r="AR393" s="121"/>
      <c r="AS393" s="123"/>
      <c r="AT393" s="121"/>
      <c r="AU393" s="126"/>
      <c r="AV393" s="117"/>
      <c r="AW393" s="349"/>
      <c r="AX393" s="118"/>
      <c r="AY393" s="120"/>
      <c r="AZ393" s="120"/>
      <c r="BA393" s="120"/>
      <c r="BB393" s="120"/>
      <c r="BC393" s="123"/>
      <c r="BD393" s="120"/>
      <c r="BE393" s="121"/>
      <c r="BF393" s="126"/>
      <c r="BG393" s="297" t="str">
        <f t="shared" si="101"/>
        <v/>
      </c>
      <c r="BH393" s="298" t="str">
        <f t="shared" si="102"/>
        <v/>
      </c>
      <c r="BI393" s="127"/>
      <c r="BJ393" s="127"/>
      <c r="BK393" s="128"/>
      <c r="BL393" s="120" t="str">
        <f t="shared" si="103"/>
        <v/>
      </c>
      <c r="BM393" s="120" t="str">
        <f t="shared" si="104"/>
        <v/>
      </c>
      <c r="BN393" s="120" t="str">
        <f t="shared" si="105"/>
        <v/>
      </c>
      <c r="BO393" s="129" t="str">
        <f t="shared" si="107"/>
        <v>||||</v>
      </c>
      <c r="BP393" s="120" t="str">
        <f t="shared" si="106"/>
        <v>Not Started</v>
      </c>
      <c r="BQ393" s="129">
        <f>VLOOKUP(A393,'PR Matrix'!A:B,2,FALSE)</f>
        <v>0</v>
      </c>
    </row>
    <row r="394" spans="1:69" s="130" customFormat="1" hidden="1" x14ac:dyDescent="0.2">
      <c r="A394" s="111" t="s">
        <v>1907</v>
      </c>
      <c r="B394" s="96" t="s">
        <v>1675</v>
      </c>
      <c r="C394" s="96" t="s">
        <v>1675</v>
      </c>
      <c r="D394" s="76"/>
      <c r="E394" s="301"/>
      <c r="F394" s="306"/>
      <c r="G394" s="113" t="s">
        <v>1986</v>
      </c>
      <c r="H394" s="114" t="str">
        <f>IF(AND(D394="",VLOOKUP(A394,'PR Matrix'!A:B,2,FALSE)=""),"N","Y")</f>
        <v>N</v>
      </c>
      <c r="I394" s="115"/>
      <c r="J394" s="115"/>
      <c r="K394" s="114"/>
      <c r="L394" s="115"/>
      <c r="M394" s="93"/>
      <c r="N394" s="93"/>
      <c r="O394" s="93"/>
      <c r="P394" s="93"/>
      <c r="Q394" s="93"/>
      <c r="R394" s="116"/>
      <c r="S394" s="115" t="b">
        <f t="shared" si="98"/>
        <v>1</v>
      </c>
      <c r="T394" s="115" t="b">
        <f t="shared" si="99"/>
        <v>1</v>
      </c>
      <c r="U394" s="115" t="b">
        <f t="shared" si="100"/>
        <v>1</v>
      </c>
      <c r="V394" s="115"/>
      <c r="W394" s="117"/>
      <c r="X394" s="118"/>
      <c r="Y394" s="119"/>
      <c r="Z394" s="120"/>
      <c r="AA394" s="120"/>
      <c r="AB394" s="120"/>
      <c r="AC394" s="120"/>
      <c r="AD394" s="121"/>
      <c r="AE394" s="122"/>
      <c r="AF394" s="117"/>
      <c r="AG394" s="118"/>
      <c r="AH394" s="119"/>
      <c r="AI394" s="120"/>
      <c r="AJ394" s="120"/>
      <c r="AK394" s="120"/>
      <c r="AL394" s="123"/>
      <c r="AM394" s="123"/>
      <c r="AN394" s="123"/>
      <c r="AO394" s="123"/>
      <c r="AP394" s="124"/>
      <c r="AQ394" s="125"/>
      <c r="AR394" s="121"/>
      <c r="AS394" s="123"/>
      <c r="AT394" s="121"/>
      <c r="AU394" s="126"/>
      <c r="AV394" s="117"/>
      <c r="AW394" s="349"/>
      <c r="AX394" s="118"/>
      <c r="AY394" s="120"/>
      <c r="AZ394" s="120"/>
      <c r="BA394" s="120"/>
      <c r="BB394" s="120"/>
      <c r="BC394" s="123"/>
      <c r="BD394" s="120"/>
      <c r="BE394" s="121"/>
      <c r="BF394" s="126"/>
      <c r="BG394" s="297" t="str">
        <f t="shared" si="101"/>
        <v/>
      </c>
      <c r="BH394" s="298" t="str">
        <f t="shared" si="102"/>
        <v/>
      </c>
      <c r="BI394" s="127"/>
      <c r="BJ394" s="127"/>
      <c r="BK394" s="128"/>
      <c r="BL394" s="120" t="str">
        <f t="shared" si="103"/>
        <v/>
      </c>
      <c r="BM394" s="120" t="str">
        <f t="shared" si="104"/>
        <v/>
      </c>
      <c r="BN394" s="120" t="str">
        <f t="shared" si="105"/>
        <v/>
      </c>
      <c r="BO394" s="129" t="str">
        <f t="shared" si="107"/>
        <v>||||</v>
      </c>
      <c r="BP394" s="120" t="str">
        <f t="shared" si="106"/>
        <v>Not Started</v>
      </c>
      <c r="BQ394" s="129">
        <f>VLOOKUP(A394,'PR Matrix'!A:B,2,FALSE)</f>
        <v>0</v>
      </c>
    </row>
    <row r="395" spans="1:69" s="130" customFormat="1" hidden="1" x14ac:dyDescent="0.2">
      <c r="A395" s="111" t="s">
        <v>1908</v>
      </c>
      <c r="B395" s="96" t="s">
        <v>1675</v>
      </c>
      <c r="C395" s="96"/>
      <c r="D395" s="76"/>
      <c r="E395" s="301"/>
      <c r="F395" s="306"/>
      <c r="G395" s="113" t="s">
        <v>1986</v>
      </c>
      <c r="H395" s="114" t="str">
        <f>IF(AND(D395="",VLOOKUP(A395,'PR Matrix'!A:B,2,FALSE)=""),"N","Y")</f>
        <v>N</v>
      </c>
      <c r="I395" s="115"/>
      <c r="J395" s="115"/>
      <c r="K395" s="114"/>
      <c r="L395" s="115"/>
      <c r="M395" s="93"/>
      <c r="N395" s="93"/>
      <c r="O395" s="93"/>
      <c r="P395" s="93"/>
      <c r="Q395" s="93"/>
      <c r="R395" s="116"/>
      <c r="S395" s="115" t="b">
        <f t="shared" si="98"/>
        <v>1</v>
      </c>
      <c r="T395" s="115" t="b">
        <f t="shared" si="99"/>
        <v>1</v>
      </c>
      <c r="U395" s="115" t="b">
        <f t="shared" si="100"/>
        <v>1</v>
      </c>
      <c r="V395" s="115"/>
      <c r="W395" s="117"/>
      <c r="X395" s="118"/>
      <c r="Y395" s="119"/>
      <c r="Z395" s="120"/>
      <c r="AA395" s="120"/>
      <c r="AB395" s="120"/>
      <c r="AC395" s="120"/>
      <c r="AD395" s="121"/>
      <c r="AE395" s="122"/>
      <c r="AF395" s="117"/>
      <c r="AG395" s="118"/>
      <c r="AH395" s="119"/>
      <c r="AI395" s="120"/>
      <c r="AJ395" s="120"/>
      <c r="AK395" s="120"/>
      <c r="AL395" s="123"/>
      <c r="AM395" s="123"/>
      <c r="AN395" s="123"/>
      <c r="AO395" s="123"/>
      <c r="AP395" s="124"/>
      <c r="AQ395" s="125"/>
      <c r="AR395" s="121"/>
      <c r="AS395" s="123"/>
      <c r="AT395" s="121"/>
      <c r="AU395" s="126"/>
      <c r="AV395" s="117"/>
      <c r="AW395" s="349"/>
      <c r="AX395" s="118"/>
      <c r="AY395" s="120"/>
      <c r="AZ395" s="120"/>
      <c r="BA395" s="120"/>
      <c r="BB395" s="120"/>
      <c r="BC395" s="123"/>
      <c r="BD395" s="120"/>
      <c r="BE395" s="121"/>
      <c r="BF395" s="126"/>
      <c r="BG395" s="297" t="str">
        <f t="shared" si="101"/>
        <v/>
      </c>
      <c r="BH395" s="298" t="str">
        <f t="shared" si="102"/>
        <v/>
      </c>
      <c r="BI395" s="127"/>
      <c r="BJ395" s="127"/>
      <c r="BK395" s="128"/>
      <c r="BL395" s="120" t="str">
        <f t="shared" si="103"/>
        <v/>
      </c>
      <c r="BM395" s="120" t="str">
        <f t="shared" si="104"/>
        <v/>
      </c>
      <c r="BN395" s="120" t="str">
        <f t="shared" si="105"/>
        <v/>
      </c>
      <c r="BO395" s="129" t="str">
        <f t="shared" si="107"/>
        <v>||||</v>
      </c>
      <c r="BP395" s="120" t="str">
        <f t="shared" si="106"/>
        <v>Not Started</v>
      </c>
      <c r="BQ395" s="129">
        <f>VLOOKUP(A395,'PR Matrix'!A:B,2,FALSE)</f>
        <v>0</v>
      </c>
    </row>
    <row r="396" spans="1:69" s="130" customFormat="1" hidden="1" x14ac:dyDescent="0.2">
      <c r="A396" s="111" t="s">
        <v>1909</v>
      </c>
      <c r="B396" s="96" t="s">
        <v>1675</v>
      </c>
      <c r="C396" s="96"/>
      <c r="D396" s="76"/>
      <c r="E396" s="301"/>
      <c r="F396" s="306"/>
      <c r="G396" s="113" t="s">
        <v>1986</v>
      </c>
      <c r="H396" s="114" t="str">
        <f>IF(AND(D396="",VLOOKUP(A396,'PR Matrix'!A:B,2,FALSE)=""),"N","Y")</f>
        <v>N</v>
      </c>
      <c r="I396" s="115"/>
      <c r="J396" s="115"/>
      <c r="K396" s="114"/>
      <c r="L396" s="115"/>
      <c r="M396" s="93"/>
      <c r="N396" s="93"/>
      <c r="O396" s="93"/>
      <c r="P396" s="93"/>
      <c r="Q396" s="93"/>
      <c r="R396" s="116"/>
      <c r="S396" s="115" t="b">
        <f t="shared" si="98"/>
        <v>1</v>
      </c>
      <c r="T396" s="115" t="b">
        <f t="shared" si="99"/>
        <v>1</v>
      </c>
      <c r="U396" s="115" t="b">
        <f t="shared" si="100"/>
        <v>1</v>
      </c>
      <c r="V396" s="115"/>
      <c r="W396" s="117"/>
      <c r="X396" s="118"/>
      <c r="Y396" s="119"/>
      <c r="Z396" s="120"/>
      <c r="AA396" s="120"/>
      <c r="AB396" s="120"/>
      <c r="AC396" s="120"/>
      <c r="AD396" s="121"/>
      <c r="AE396" s="122"/>
      <c r="AF396" s="117"/>
      <c r="AG396" s="118"/>
      <c r="AH396" s="119"/>
      <c r="AI396" s="120"/>
      <c r="AJ396" s="120"/>
      <c r="AK396" s="120"/>
      <c r="AL396" s="123"/>
      <c r="AM396" s="123"/>
      <c r="AN396" s="123"/>
      <c r="AO396" s="123"/>
      <c r="AP396" s="124"/>
      <c r="AQ396" s="125"/>
      <c r="AR396" s="121"/>
      <c r="AS396" s="123"/>
      <c r="AT396" s="121"/>
      <c r="AU396" s="126"/>
      <c r="AV396" s="117"/>
      <c r="AW396" s="349"/>
      <c r="AX396" s="118"/>
      <c r="AY396" s="120"/>
      <c r="AZ396" s="120"/>
      <c r="BA396" s="120"/>
      <c r="BB396" s="120"/>
      <c r="BC396" s="123"/>
      <c r="BD396" s="120"/>
      <c r="BE396" s="121"/>
      <c r="BF396" s="126"/>
      <c r="BG396" s="297" t="str">
        <f t="shared" si="101"/>
        <v/>
      </c>
      <c r="BH396" s="298" t="str">
        <f t="shared" si="102"/>
        <v/>
      </c>
      <c r="BI396" s="127"/>
      <c r="BJ396" s="127"/>
      <c r="BK396" s="128"/>
      <c r="BL396" s="120" t="str">
        <f t="shared" si="103"/>
        <v/>
      </c>
      <c r="BM396" s="120" t="str">
        <f t="shared" si="104"/>
        <v/>
      </c>
      <c r="BN396" s="120" t="str">
        <f t="shared" si="105"/>
        <v/>
      </c>
      <c r="BO396" s="129" t="str">
        <f t="shared" si="107"/>
        <v>||||</v>
      </c>
      <c r="BP396" s="120" t="str">
        <f t="shared" si="106"/>
        <v>Not Started</v>
      </c>
      <c r="BQ396" s="129">
        <f>VLOOKUP(A396,'PR Matrix'!A:B,2,FALSE)</f>
        <v>0</v>
      </c>
    </row>
    <row r="397" spans="1:69" s="130" customFormat="1" hidden="1" x14ac:dyDescent="0.2">
      <c r="A397" s="111" t="s">
        <v>1910</v>
      </c>
      <c r="B397" s="96" t="s">
        <v>1675</v>
      </c>
      <c r="C397" s="96"/>
      <c r="D397" s="76"/>
      <c r="E397" s="301"/>
      <c r="F397" s="306"/>
      <c r="G397" s="113" t="s">
        <v>1986</v>
      </c>
      <c r="H397" s="114" t="str">
        <f>IF(AND(D397="",VLOOKUP(A397,'PR Matrix'!A:B,2,FALSE)=""),"N","Y")</f>
        <v>N</v>
      </c>
      <c r="I397" s="115"/>
      <c r="J397" s="115"/>
      <c r="K397" s="114"/>
      <c r="L397" s="115"/>
      <c r="M397" s="93"/>
      <c r="N397" s="93"/>
      <c r="O397" s="93"/>
      <c r="P397" s="93"/>
      <c r="Q397" s="93"/>
      <c r="R397" s="116"/>
      <c r="S397" s="115" t="b">
        <f t="shared" si="98"/>
        <v>1</v>
      </c>
      <c r="T397" s="115" t="b">
        <f t="shared" si="99"/>
        <v>1</v>
      </c>
      <c r="U397" s="115" t="b">
        <f t="shared" si="100"/>
        <v>1</v>
      </c>
      <c r="V397" s="115"/>
      <c r="W397" s="117"/>
      <c r="X397" s="118"/>
      <c r="Y397" s="119"/>
      <c r="Z397" s="120"/>
      <c r="AA397" s="120"/>
      <c r="AB397" s="120"/>
      <c r="AC397" s="120"/>
      <c r="AD397" s="121"/>
      <c r="AE397" s="122"/>
      <c r="AF397" s="117"/>
      <c r="AG397" s="118"/>
      <c r="AH397" s="119"/>
      <c r="AI397" s="120"/>
      <c r="AJ397" s="120"/>
      <c r="AK397" s="120"/>
      <c r="AL397" s="123"/>
      <c r="AM397" s="123"/>
      <c r="AN397" s="123"/>
      <c r="AO397" s="123"/>
      <c r="AP397" s="124"/>
      <c r="AQ397" s="125"/>
      <c r="AR397" s="121"/>
      <c r="AS397" s="123"/>
      <c r="AT397" s="121"/>
      <c r="AU397" s="126"/>
      <c r="AV397" s="117"/>
      <c r="AW397" s="349"/>
      <c r="AX397" s="118"/>
      <c r="AY397" s="120"/>
      <c r="AZ397" s="120"/>
      <c r="BA397" s="120"/>
      <c r="BB397" s="120"/>
      <c r="BC397" s="123"/>
      <c r="BD397" s="120"/>
      <c r="BE397" s="121"/>
      <c r="BF397" s="126"/>
      <c r="BG397" s="297" t="str">
        <f t="shared" si="101"/>
        <v/>
      </c>
      <c r="BH397" s="298" t="str">
        <f t="shared" si="102"/>
        <v/>
      </c>
      <c r="BI397" s="127"/>
      <c r="BJ397" s="127"/>
      <c r="BK397" s="128"/>
      <c r="BL397" s="120" t="str">
        <f t="shared" si="103"/>
        <v/>
      </c>
      <c r="BM397" s="120" t="str">
        <f t="shared" si="104"/>
        <v/>
      </c>
      <c r="BN397" s="120" t="str">
        <f t="shared" si="105"/>
        <v/>
      </c>
      <c r="BO397" s="129" t="str">
        <f t="shared" si="107"/>
        <v>||||</v>
      </c>
      <c r="BP397" s="120" t="str">
        <f t="shared" si="106"/>
        <v>Not Started</v>
      </c>
      <c r="BQ397" s="129">
        <f>VLOOKUP(A397,'PR Matrix'!A:B,2,FALSE)</f>
        <v>0</v>
      </c>
    </row>
    <row r="398" spans="1:69" s="130" customFormat="1" hidden="1" x14ac:dyDescent="0.2">
      <c r="A398" s="111" t="s">
        <v>1911</v>
      </c>
      <c r="B398" s="96" t="s">
        <v>1675</v>
      </c>
      <c r="C398" s="96" t="s">
        <v>1677</v>
      </c>
      <c r="D398" s="75"/>
      <c r="E398" s="331"/>
      <c r="F398" s="306"/>
      <c r="G398" s="113" t="s">
        <v>1986</v>
      </c>
      <c r="H398" s="114" t="str">
        <f>IF(AND(D398="",VLOOKUP(A398,'PR Matrix'!A:B,2,FALSE)=""),"N","Y")</f>
        <v>N</v>
      </c>
      <c r="I398" s="115"/>
      <c r="J398" s="115"/>
      <c r="K398" s="114"/>
      <c r="L398" s="115"/>
      <c r="M398" s="93"/>
      <c r="N398" s="93"/>
      <c r="O398" s="93"/>
      <c r="P398" s="93"/>
      <c r="Q398" s="93"/>
      <c r="R398" s="116"/>
      <c r="S398" s="115" t="b">
        <f t="shared" si="98"/>
        <v>1</v>
      </c>
      <c r="T398" s="115" t="b">
        <f t="shared" si="99"/>
        <v>1</v>
      </c>
      <c r="U398" s="115" t="b">
        <f t="shared" si="100"/>
        <v>1</v>
      </c>
      <c r="V398" s="115"/>
      <c r="W398" s="117"/>
      <c r="X398" s="118"/>
      <c r="Y398" s="119"/>
      <c r="Z398" s="120"/>
      <c r="AA398" s="120"/>
      <c r="AB398" s="120"/>
      <c r="AC398" s="120"/>
      <c r="AD398" s="121"/>
      <c r="AE398" s="122"/>
      <c r="AF398" s="117"/>
      <c r="AG398" s="118"/>
      <c r="AH398" s="119"/>
      <c r="AI398" s="120"/>
      <c r="AJ398" s="120"/>
      <c r="AK398" s="120"/>
      <c r="AL398" s="123"/>
      <c r="AM398" s="123"/>
      <c r="AN398" s="123"/>
      <c r="AO398" s="123"/>
      <c r="AP398" s="124"/>
      <c r="AQ398" s="125"/>
      <c r="AR398" s="121"/>
      <c r="AS398" s="123"/>
      <c r="AT398" s="121"/>
      <c r="AU398" s="126"/>
      <c r="AV398" s="117"/>
      <c r="AW398" s="349"/>
      <c r="AX398" s="118"/>
      <c r="AY398" s="120"/>
      <c r="AZ398" s="120"/>
      <c r="BA398" s="120"/>
      <c r="BB398" s="120"/>
      <c r="BC398" s="123"/>
      <c r="BD398" s="120"/>
      <c r="BE398" s="121"/>
      <c r="BF398" s="126"/>
      <c r="BG398" s="297" t="str">
        <f t="shared" si="101"/>
        <v/>
      </c>
      <c r="BH398" s="298" t="str">
        <f t="shared" si="102"/>
        <v/>
      </c>
      <c r="BI398" s="127"/>
      <c r="BJ398" s="127"/>
      <c r="BK398" s="128"/>
      <c r="BL398" s="120" t="str">
        <f t="shared" si="103"/>
        <v/>
      </c>
      <c r="BM398" s="120" t="str">
        <f t="shared" si="104"/>
        <v/>
      </c>
      <c r="BN398" s="120" t="str">
        <f t="shared" si="105"/>
        <v/>
      </c>
      <c r="BO398" s="129" t="str">
        <f t="shared" si="107"/>
        <v>||||</v>
      </c>
      <c r="BP398" s="120" t="str">
        <f t="shared" si="106"/>
        <v>Not Started</v>
      </c>
      <c r="BQ398" s="129">
        <f>VLOOKUP(A398,'PR Matrix'!A:B,2,FALSE)</f>
        <v>0</v>
      </c>
    </row>
    <row r="399" spans="1:69" s="130" customFormat="1" hidden="1" x14ac:dyDescent="0.2">
      <c r="A399" s="111" t="s">
        <v>1912</v>
      </c>
      <c r="B399" s="96" t="s">
        <v>1675</v>
      </c>
      <c r="C399" s="96"/>
      <c r="D399" s="76"/>
      <c r="E399" s="301"/>
      <c r="F399" s="306"/>
      <c r="G399" s="113" t="s">
        <v>1986</v>
      </c>
      <c r="H399" s="114" t="str">
        <f>IF(AND(D399="",VLOOKUP(A399,'PR Matrix'!A:B,2,FALSE)=""),"N","Y")</f>
        <v>N</v>
      </c>
      <c r="I399" s="115"/>
      <c r="J399" s="115"/>
      <c r="K399" s="114"/>
      <c r="L399" s="115"/>
      <c r="M399" s="93"/>
      <c r="N399" s="93"/>
      <c r="O399" s="93"/>
      <c r="P399" s="93"/>
      <c r="Q399" s="93"/>
      <c r="R399" s="116"/>
      <c r="S399" s="115" t="b">
        <f t="shared" si="98"/>
        <v>1</v>
      </c>
      <c r="T399" s="115" t="b">
        <f t="shared" si="99"/>
        <v>1</v>
      </c>
      <c r="U399" s="115" t="b">
        <f t="shared" si="100"/>
        <v>1</v>
      </c>
      <c r="V399" s="115"/>
      <c r="W399" s="117"/>
      <c r="X399" s="118"/>
      <c r="Y399" s="119"/>
      <c r="Z399" s="120"/>
      <c r="AA399" s="120"/>
      <c r="AB399" s="120"/>
      <c r="AC399" s="120"/>
      <c r="AD399" s="121"/>
      <c r="AE399" s="122"/>
      <c r="AF399" s="117"/>
      <c r="AG399" s="118"/>
      <c r="AH399" s="119"/>
      <c r="AI399" s="120"/>
      <c r="AJ399" s="120"/>
      <c r="AK399" s="120"/>
      <c r="AL399" s="123"/>
      <c r="AM399" s="123"/>
      <c r="AN399" s="123"/>
      <c r="AO399" s="123"/>
      <c r="AP399" s="124"/>
      <c r="AQ399" s="125"/>
      <c r="AR399" s="121"/>
      <c r="AS399" s="123"/>
      <c r="AT399" s="121"/>
      <c r="AU399" s="126"/>
      <c r="AV399" s="117"/>
      <c r="AW399" s="349"/>
      <c r="AX399" s="118"/>
      <c r="AY399" s="120"/>
      <c r="AZ399" s="120"/>
      <c r="BA399" s="120"/>
      <c r="BB399" s="120"/>
      <c r="BC399" s="123"/>
      <c r="BD399" s="120"/>
      <c r="BE399" s="121"/>
      <c r="BF399" s="126"/>
      <c r="BG399" s="297" t="str">
        <f t="shared" si="101"/>
        <v/>
      </c>
      <c r="BH399" s="298" t="str">
        <f t="shared" si="102"/>
        <v/>
      </c>
      <c r="BI399" s="127"/>
      <c r="BJ399" s="127"/>
      <c r="BK399" s="128"/>
      <c r="BL399" s="120" t="str">
        <f t="shared" si="103"/>
        <v/>
      </c>
      <c r="BM399" s="120" t="str">
        <f t="shared" si="104"/>
        <v/>
      </c>
      <c r="BN399" s="120" t="str">
        <f t="shared" si="105"/>
        <v/>
      </c>
      <c r="BO399" s="129" t="str">
        <f t="shared" si="107"/>
        <v>||||</v>
      </c>
      <c r="BP399" s="120" t="str">
        <f t="shared" si="106"/>
        <v>Not Started</v>
      </c>
      <c r="BQ399" s="129">
        <f>VLOOKUP(A399,'PR Matrix'!A:B,2,FALSE)</f>
        <v>0</v>
      </c>
    </row>
    <row r="400" spans="1:69" s="130" customFormat="1" hidden="1" x14ac:dyDescent="0.2">
      <c r="A400" s="111" t="s">
        <v>1913</v>
      </c>
      <c r="B400" s="96" t="s">
        <v>1675</v>
      </c>
      <c r="C400" s="96"/>
      <c r="D400" s="76"/>
      <c r="E400" s="301"/>
      <c r="F400" s="306"/>
      <c r="G400" s="113" t="s">
        <v>1986</v>
      </c>
      <c r="H400" s="114" t="str">
        <f>IF(AND(D400="",VLOOKUP(A400,'PR Matrix'!A:B,2,FALSE)=""),"N","Y")</f>
        <v>N</v>
      </c>
      <c r="I400" s="115"/>
      <c r="J400" s="115"/>
      <c r="K400" s="114"/>
      <c r="L400" s="115"/>
      <c r="M400" s="93"/>
      <c r="N400" s="93"/>
      <c r="O400" s="93"/>
      <c r="P400" s="93"/>
      <c r="Q400" s="93"/>
      <c r="R400" s="116"/>
      <c r="S400" s="115" t="b">
        <f t="shared" si="98"/>
        <v>1</v>
      </c>
      <c r="T400" s="115" t="b">
        <f t="shared" si="99"/>
        <v>1</v>
      </c>
      <c r="U400" s="115" t="b">
        <f t="shared" si="100"/>
        <v>1</v>
      </c>
      <c r="V400" s="115"/>
      <c r="W400" s="117"/>
      <c r="X400" s="118"/>
      <c r="Y400" s="119"/>
      <c r="Z400" s="120"/>
      <c r="AA400" s="120"/>
      <c r="AB400" s="120"/>
      <c r="AC400" s="120"/>
      <c r="AD400" s="121"/>
      <c r="AE400" s="122"/>
      <c r="AF400" s="117"/>
      <c r="AG400" s="118"/>
      <c r="AH400" s="119"/>
      <c r="AI400" s="120"/>
      <c r="AJ400" s="120"/>
      <c r="AK400" s="120"/>
      <c r="AL400" s="123"/>
      <c r="AM400" s="123"/>
      <c r="AN400" s="123"/>
      <c r="AO400" s="123"/>
      <c r="AP400" s="124"/>
      <c r="AQ400" s="125"/>
      <c r="AR400" s="121"/>
      <c r="AS400" s="123"/>
      <c r="AT400" s="121"/>
      <c r="AU400" s="126"/>
      <c r="AV400" s="117"/>
      <c r="AW400" s="349"/>
      <c r="AX400" s="118"/>
      <c r="AY400" s="120"/>
      <c r="AZ400" s="120"/>
      <c r="BA400" s="120"/>
      <c r="BB400" s="120"/>
      <c r="BC400" s="123"/>
      <c r="BD400" s="120"/>
      <c r="BE400" s="121"/>
      <c r="BF400" s="126"/>
      <c r="BG400" s="297" t="str">
        <f t="shared" si="101"/>
        <v/>
      </c>
      <c r="BH400" s="298" t="str">
        <f t="shared" si="102"/>
        <v/>
      </c>
      <c r="BI400" s="127"/>
      <c r="BJ400" s="127"/>
      <c r="BK400" s="128"/>
      <c r="BL400" s="120" t="str">
        <f t="shared" si="103"/>
        <v/>
      </c>
      <c r="BM400" s="120" t="str">
        <f t="shared" si="104"/>
        <v/>
      </c>
      <c r="BN400" s="120" t="str">
        <f t="shared" si="105"/>
        <v/>
      </c>
      <c r="BO400" s="129" t="str">
        <f t="shared" si="107"/>
        <v>||||</v>
      </c>
      <c r="BP400" s="120" t="str">
        <f t="shared" si="106"/>
        <v>Not Started</v>
      </c>
      <c r="BQ400" s="129">
        <f>VLOOKUP(A400,'PR Matrix'!A:B,2,FALSE)</f>
        <v>0</v>
      </c>
    </row>
    <row r="401" spans="1:75" s="130" customFormat="1" hidden="1" x14ac:dyDescent="0.2">
      <c r="A401" s="111" t="s">
        <v>1914</v>
      </c>
      <c r="B401" s="96" t="s">
        <v>1675</v>
      </c>
      <c r="C401" s="96"/>
      <c r="D401" s="76"/>
      <c r="E401" s="301"/>
      <c r="F401" s="306"/>
      <c r="G401" s="113" t="s">
        <v>1986</v>
      </c>
      <c r="H401" s="114" t="str">
        <f>IF(AND(D401="",VLOOKUP(A401,'PR Matrix'!A:B,2,FALSE)=""),"N","Y")</f>
        <v>N</v>
      </c>
      <c r="I401" s="115"/>
      <c r="J401" s="115"/>
      <c r="K401" s="114"/>
      <c r="L401" s="115"/>
      <c r="M401" s="93"/>
      <c r="N401" s="93"/>
      <c r="O401" s="93"/>
      <c r="P401" s="93"/>
      <c r="Q401" s="93"/>
      <c r="R401" s="116"/>
      <c r="S401" s="115" t="b">
        <f t="shared" si="98"/>
        <v>1</v>
      </c>
      <c r="T401" s="115" t="b">
        <f t="shared" si="99"/>
        <v>1</v>
      </c>
      <c r="U401" s="115" t="b">
        <f t="shared" si="100"/>
        <v>1</v>
      </c>
      <c r="V401" s="115"/>
      <c r="W401" s="117"/>
      <c r="X401" s="118"/>
      <c r="Y401" s="119"/>
      <c r="Z401" s="120"/>
      <c r="AA401" s="120"/>
      <c r="AB401" s="120"/>
      <c r="AC401" s="120"/>
      <c r="AD401" s="121"/>
      <c r="AE401" s="122"/>
      <c r="AF401" s="117"/>
      <c r="AG401" s="118"/>
      <c r="AH401" s="119"/>
      <c r="AI401" s="120"/>
      <c r="AJ401" s="120"/>
      <c r="AK401" s="120"/>
      <c r="AL401" s="123"/>
      <c r="AM401" s="123"/>
      <c r="AN401" s="123"/>
      <c r="AO401" s="123"/>
      <c r="AP401" s="124"/>
      <c r="AQ401" s="125"/>
      <c r="AR401" s="121"/>
      <c r="AS401" s="123"/>
      <c r="AT401" s="121"/>
      <c r="AU401" s="126"/>
      <c r="AV401" s="117"/>
      <c r="AW401" s="349"/>
      <c r="AX401" s="118"/>
      <c r="AY401" s="120"/>
      <c r="AZ401" s="120"/>
      <c r="BA401" s="120"/>
      <c r="BB401" s="120"/>
      <c r="BC401" s="123"/>
      <c r="BD401" s="120"/>
      <c r="BE401" s="121"/>
      <c r="BF401" s="126"/>
      <c r="BG401" s="297" t="str">
        <f t="shared" si="101"/>
        <v/>
      </c>
      <c r="BH401" s="298" t="str">
        <f t="shared" si="102"/>
        <v/>
      </c>
      <c r="BI401" s="127"/>
      <c r="BJ401" s="127"/>
      <c r="BK401" s="128"/>
      <c r="BL401" s="120" t="str">
        <f t="shared" si="103"/>
        <v/>
      </c>
      <c r="BM401" s="120" t="str">
        <f t="shared" si="104"/>
        <v/>
      </c>
      <c r="BN401" s="120" t="str">
        <f t="shared" si="105"/>
        <v/>
      </c>
      <c r="BO401" s="129" t="str">
        <f t="shared" si="107"/>
        <v>||||</v>
      </c>
      <c r="BP401" s="120" t="str">
        <f t="shared" si="106"/>
        <v>Not Started</v>
      </c>
      <c r="BQ401" s="129">
        <f>VLOOKUP(A401,'PR Matrix'!A:B,2,FALSE)</f>
        <v>0</v>
      </c>
    </row>
    <row r="402" spans="1:75" s="130" customFormat="1" hidden="1" x14ac:dyDescent="0.2">
      <c r="A402" s="111" t="s">
        <v>1915</v>
      </c>
      <c r="B402" s="96" t="s">
        <v>1675</v>
      </c>
      <c r="C402" s="96" t="s">
        <v>1677</v>
      </c>
      <c r="D402" s="76"/>
      <c r="E402" s="301"/>
      <c r="F402" s="306"/>
      <c r="G402" s="113" t="s">
        <v>1986</v>
      </c>
      <c r="H402" s="114" t="str">
        <f>IF(AND(D402="",VLOOKUP(A402,'PR Matrix'!A:B,2,FALSE)=""),"N","Y")</f>
        <v>N</v>
      </c>
      <c r="I402" s="115"/>
      <c r="J402" s="115"/>
      <c r="K402" s="114"/>
      <c r="L402" s="115"/>
      <c r="M402" s="93"/>
      <c r="N402" s="93"/>
      <c r="O402" s="93"/>
      <c r="P402" s="93"/>
      <c r="Q402" s="93"/>
      <c r="R402" s="116"/>
      <c r="S402" s="115" t="b">
        <f t="shared" si="98"/>
        <v>1</v>
      </c>
      <c r="T402" s="115" t="b">
        <f t="shared" si="99"/>
        <v>1</v>
      </c>
      <c r="U402" s="115" t="b">
        <f t="shared" si="100"/>
        <v>1</v>
      </c>
      <c r="V402" s="115"/>
      <c r="W402" s="117"/>
      <c r="X402" s="118"/>
      <c r="Y402" s="119"/>
      <c r="Z402" s="120"/>
      <c r="AA402" s="120"/>
      <c r="AB402" s="120"/>
      <c r="AC402" s="120"/>
      <c r="AD402" s="121"/>
      <c r="AE402" s="122"/>
      <c r="AF402" s="117"/>
      <c r="AG402" s="118"/>
      <c r="AH402" s="119"/>
      <c r="AI402" s="120"/>
      <c r="AJ402" s="120"/>
      <c r="AK402" s="120"/>
      <c r="AL402" s="123"/>
      <c r="AM402" s="123"/>
      <c r="AN402" s="123"/>
      <c r="AO402" s="123"/>
      <c r="AP402" s="124"/>
      <c r="AQ402" s="125"/>
      <c r="AR402" s="121"/>
      <c r="AS402" s="123"/>
      <c r="AT402" s="121"/>
      <c r="AU402" s="126"/>
      <c r="AV402" s="117"/>
      <c r="AW402" s="349"/>
      <c r="AX402" s="118"/>
      <c r="AY402" s="120"/>
      <c r="AZ402" s="120"/>
      <c r="BA402" s="120"/>
      <c r="BB402" s="120"/>
      <c r="BC402" s="123"/>
      <c r="BD402" s="120"/>
      <c r="BE402" s="121"/>
      <c r="BF402" s="126"/>
      <c r="BG402" s="297" t="str">
        <f t="shared" si="101"/>
        <v/>
      </c>
      <c r="BH402" s="298" t="str">
        <f t="shared" si="102"/>
        <v/>
      </c>
      <c r="BI402" s="127"/>
      <c r="BJ402" s="127"/>
      <c r="BK402" s="128"/>
      <c r="BL402" s="120" t="str">
        <f t="shared" si="103"/>
        <v/>
      </c>
      <c r="BM402" s="120" t="str">
        <f t="shared" si="104"/>
        <v/>
      </c>
      <c r="BN402" s="120" t="str">
        <f t="shared" si="105"/>
        <v/>
      </c>
      <c r="BO402" s="129" t="str">
        <f t="shared" si="107"/>
        <v>||||</v>
      </c>
      <c r="BP402" s="120" t="str">
        <f t="shared" si="106"/>
        <v>Not Started</v>
      </c>
      <c r="BQ402" s="129">
        <f>VLOOKUP(A402,'PR Matrix'!A:B,2,FALSE)</f>
        <v>0</v>
      </c>
    </row>
    <row r="403" spans="1:75" s="130" customFormat="1" hidden="1" x14ac:dyDescent="0.2">
      <c r="A403" s="111" t="s">
        <v>1916</v>
      </c>
      <c r="B403" s="96" t="s">
        <v>1675</v>
      </c>
      <c r="C403" s="96"/>
      <c r="D403" s="76"/>
      <c r="E403" s="301"/>
      <c r="F403" s="306"/>
      <c r="G403" s="113" t="s">
        <v>1986</v>
      </c>
      <c r="H403" s="114" t="str">
        <f>IF(AND(D403="",VLOOKUP(A403,'PR Matrix'!A:B,2,FALSE)=""),"N","Y")</f>
        <v>N</v>
      </c>
      <c r="I403" s="115"/>
      <c r="J403" s="115"/>
      <c r="K403" s="114"/>
      <c r="L403" s="115"/>
      <c r="M403" s="93"/>
      <c r="N403" s="93"/>
      <c r="O403" s="93"/>
      <c r="P403" s="93"/>
      <c r="Q403" s="93"/>
      <c r="R403" s="116"/>
      <c r="S403" s="115" t="b">
        <f t="shared" si="98"/>
        <v>1</v>
      </c>
      <c r="T403" s="115" t="b">
        <f t="shared" si="99"/>
        <v>1</v>
      </c>
      <c r="U403" s="115" t="b">
        <f t="shared" si="100"/>
        <v>1</v>
      </c>
      <c r="V403" s="115"/>
      <c r="W403" s="117"/>
      <c r="X403" s="118"/>
      <c r="Y403" s="119"/>
      <c r="Z403" s="120"/>
      <c r="AA403" s="120"/>
      <c r="AB403" s="120"/>
      <c r="AC403" s="120"/>
      <c r="AD403" s="121"/>
      <c r="AE403" s="122"/>
      <c r="AF403" s="117"/>
      <c r="AG403" s="118"/>
      <c r="AH403" s="119"/>
      <c r="AI403" s="120"/>
      <c r="AJ403" s="120"/>
      <c r="AK403" s="120"/>
      <c r="AL403" s="123"/>
      <c r="AM403" s="123"/>
      <c r="AN403" s="123"/>
      <c r="AO403" s="123"/>
      <c r="AP403" s="124"/>
      <c r="AQ403" s="125"/>
      <c r="AR403" s="121"/>
      <c r="AS403" s="123"/>
      <c r="AT403" s="121"/>
      <c r="AU403" s="126"/>
      <c r="AV403" s="117"/>
      <c r="AW403" s="349"/>
      <c r="AX403" s="118"/>
      <c r="AY403" s="120"/>
      <c r="AZ403" s="120"/>
      <c r="BA403" s="120"/>
      <c r="BB403" s="120"/>
      <c r="BC403" s="123"/>
      <c r="BD403" s="120"/>
      <c r="BE403" s="121"/>
      <c r="BF403" s="126"/>
      <c r="BG403" s="297" t="str">
        <f t="shared" si="101"/>
        <v/>
      </c>
      <c r="BH403" s="298" t="str">
        <f t="shared" si="102"/>
        <v/>
      </c>
      <c r="BI403" s="127"/>
      <c r="BJ403" s="127"/>
      <c r="BK403" s="128"/>
      <c r="BL403" s="120" t="str">
        <f t="shared" si="103"/>
        <v/>
      </c>
      <c r="BM403" s="120" t="str">
        <f t="shared" si="104"/>
        <v/>
      </c>
      <c r="BN403" s="120" t="str">
        <f t="shared" si="105"/>
        <v/>
      </c>
      <c r="BO403" s="129" t="str">
        <f t="shared" si="107"/>
        <v>||||</v>
      </c>
      <c r="BP403" s="120" t="str">
        <f t="shared" si="106"/>
        <v>Not Started</v>
      </c>
      <c r="BQ403" s="129">
        <f>VLOOKUP(A403,'PR Matrix'!A:B,2,FALSE)</f>
        <v>0</v>
      </c>
    </row>
    <row r="404" spans="1:75" s="130" customFormat="1" hidden="1" x14ac:dyDescent="0.2">
      <c r="A404" s="111" t="s">
        <v>1917</v>
      </c>
      <c r="B404" s="96" t="s">
        <v>1675</v>
      </c>
      <c r="C404" s="96"/>
      <c r="D404" s="76"/>
      <c r="E404" s="301"/>
      <c r="F404" s="306"/>
      <c r="G404" s="113" t="s">
        <v>1986</v>
      </c>
      <c r="H404" s="114" t="str">
        <f>IF(AND(D404="",VLOOKUP(A404,'PR Matrix'!A:B,2,FALSE)=""),"N","Y")</f>
        <v>N</v>
      </c>
      <c r="I404" s="115"/>
      <c r="J404" s="115"/>
      <c r="K404" s="114"/>
      <c r="L404" s="115"/>
      <c r="M404" s="93"/>
      <c r="N404" s="93"/>
      <c r="O404" s="93"/>
      <c r="P404" s="93"/>
      <c r="Q404" s="93"/>
      <c r="R404" s="116"/>
      <c r="S404" s="115" t="b">
        <f t="shared" si="98"/>
        <v>1</v>
      </c>
      <c r="T404" s="115" t="b">
        <f t="shared" si="99"/>
        <v>1</v>
      </c>
      <c r="U404" s="115" t="b">
        <f t="shared" si="100"/>
        <v>1</v>
      </c>
      <c r="V404" s="115"/>
      <c r="W404" s="117"/>
      <c r="X404" s="118"/>
      <c r="Y404" s="119"/>
      <c r="Z404" s="120"/>
      <c r="AA404" s="120"/>
      <c r="AB404" s="120"/>
      <c r="AC404" s="120"/>
      <c r="AD404" s="121"/>
      <c r="AE404" s="122"/>
      <c r="AF404" s="117"/>
      <c r="AG404" s="118"/>
      <c r="AH404" s="119"/>
      <c r="AI404" s="120"/>
      <c r="AJ404" s="120"/>
      <c r="AK404" s="120"/>
      <c r="AL404" s="123"/>
      <c r="AM404" s="123"/>
      <c r="AN404" s="123"/>
      <c r="AO404" s="123"/>
      <c r="AP404" s="124"/>
      <c r="AQ404" s="125"/>
      <c r="AR404" s="121"/>
      <c r="AS404" s="123"/>
      <c r="AT404" s="121"/>
      <c r="AU404" s="126"/>
      <c r="AV404" s="117"/>
      <c r="AW404" s="349"/>
      <c r="AX404" s="118"/>
      <c r="AY404" s="120"/>
      <c r="AZ404" s="120"/>
      <c r="BA404" s="120"/>
      <c r="BB404" s="120"/>
      <c r="BC404" s="123"/>
      <c r="BD404" s="120"/>
      <c r="BE404" s="121"/>
      <c r="BF404" s="126"/>
      <c r="BG404" s="297" t="str">
        <f t="shared" si="101"/>
        <v/>
      </c>
      <c r="BH404" s="298" t="str">
        <f t="shared" si="102"/>
        <v/>
      </c>
      <c r="BI404" s="127"/>
      <c r="BJ404" s="127"/>
      <c r="BK404" s="128"/>
      <c r="BL404" s="120" t="str">
        <f t="shared" si="103"/>
        <v/>
      </c>
      <c r="BM404" s="120" t="str">
        <f t="shared" si="104"/>
        <v/>
      </c>
      <c r="BN404" s="120" t="str">
        <f t="shared" si="105"/>
        <v/>
      </c>
      <c r="BO404" s="129" t="str">
        <f t="shared" si="107"/>
        <v>||||</v>
      </c>
      <c r="BP404" s="120" t="str">
        <f t="shared" si="106"/>
        <v>Not Started</v>
      </c>
      <c r="BQ404" s="129">
        <f>VLOOKUP(A404,'PR Matrix'!A:B,2,FALSE)</f>
        <v>0</v>
      </c>
    </row>
    <row r="405" spans="1:75" s="130" customFormat="1" hidden="1" x14ac:dyDescent="0.2">
      <c r="A405" s="111" t="s">
        <v>1918</v>
      </c>
      <c r="B405" s="96" t="s">
        <v>1675</v>
      </c>
      <c r="C405" s="96"/>
      <c r="D405" s="76"/>
      <c r="E405" s="301"/>
      <c r="F405" s="306"/>
      <c r="G405" s="113" t="s">
        <v>1986</v>
      </c>
      <c r="H405" s="114" t="str">
        <f>IF(AND(D405="",VLOOKUP(A405,'PR Matrix'!A:B,2,FALSE)=""),"N","Y")</f>
        <v>N</v>
      </c>
      <c r="I405" s="115"/>
      <c r="J405" s="115"/>
      <c r="K405" s="114"/>
      <c r="L405" s="115"/>
      <c r="M405" s="93"/>
      <c r="N405" s="93"/>
      <c r="O405" s="93"/>
      <c r="P405" s="93"/>
      <c r="Q405" s="93"/>
      <c r="R405" s="116"/>
      <c r="S405" s="115" t="b">
        <f t="shared" si="98"/>
        <v>1</v>
      </c>
      <c r="T405" s="115" t="b">
        <f t="shared" si="99"/>
        <v>1</v>
      </c>
      <c r="U405" s="115" t="b">
        <f t="shared" si="100"/>
        <v>1</v>
      </c>
      <c r="V405" s="115"/>
      <c r="W405" s="117"/>
      <c r="X405" s="118"/>
      <c r="Y405" s="119"/>
      <c r="Z405" s="120"/>
      <c r="AA405" s="120"/>
      <c r="AB405" s="120"/>
      <c r="AC405" s="120"/>
      <c r="AD405" s="121"/>
      <c r="AE405" s="122"/>
      <c r="AF405" s="117"/>
      <c r="AG405" s="118"/>
      <c r="AH405" s="119"/>
      <c r="AI405" s="120"/>
      <c r="AJ405" s="120"/>
      <c r="AK405" s="120"/>
      <c r="AL405" s="123"/>
      <c r="AM405" s="123"/>
      <c r="AN405" s="123"/>
      <c r="AO405" s="123"/>
      <c r="AP405" s="124"/>
      <c r="AQ405" s="125"/>
      <c r="AR405" s="121"/>
      <c r="AS405" s="123"/>
      <c r="AT405" s="121"/>
      <c r="AU405" s="126"/>
      <c r="AV405" s="117"/>
      <c r="AW405" s="349"/>
      <c r="AX405" s="118"/>
      <c r="AY405" s="120"/>
      <c r="AZ405" s="120"/>
      <c r="BA405" s="120"/>
      <c r="BB405" s="120"/>
      <c r="BC405" s="123"/>
      <c r="BD405" s="120"/>
      <c r="BE405" s="121"/>
      <c r="BF405" s="126"/>
      <c r="BG405" s="297" t="str">
        <f t="shared" si="101"/>
        <v/>
      </c>
      <c r="BH405" s="298" t="str">
        <f t="shared" si="102"/>
        <v/>
      </c>
      <c r="BI405" s="127"/>
      <c r="BJ405" s="127"/>
      <c r="BK405" s="128"/>
      <c r="BL405" s="120" t="str">
        <f t="shared" si="103"/>
        <v/>
      </c>
      <c r="BM405" s="120" t="str">
        <f t="shared" si="104"/>
        <v/>
      </c>
      <c r="BN405" s="120" t="str">
        <f t="shared" si="105"/>
        <v/>
      </c>
      <c r="BO405" s="129" t="str">
        <f t="shared" si="107"/>
        <v>||||</v>
      </c>
      <c r="BP405" s="120" t="str">
        <f t="shared" si="106"/>
        <v>Not Started</v>
      </c>
      <c r="BQ405" s="129">
        <f>VLOOKUP(A405,'PR Matrix'!A:B,2,FALSE)</f>
        <v>0</v>
      </c>
    </row>
    <row r="406" spans="1:75" s="130" customFormat="1" hidden="1" x14ac:dyDescent="0.2">
      <c r="A406" s="111" t="s">
        <v>1919</v>
      </c>
      <c r="B406" s="96" t="s">
        <v>1675</v>
      </c>
      <c r="C406" s="96"/>
      <c r="D406" s="76"/>
      <c r="E406" s="301"/>
      <c r="F406" s="306"/>
      <c r="G406" s="113" t="s">
        <v>1986</v>
      </c>
      <c r="H406" s="114" t="str">
        <f>IF(AND(D406="",VLOOKUP(A406,'PR Matrix'!A:B,2,FALSE)=""),"N","Y")</f>
        <v>N</v>
      </c>
      <c r="I406" s="115"/>
      <c r="J406" s="115"/>
      <c r="K406" s="114"/>
      <c r="L406" s="115"/>
      <c r="M406" s="93"/>
      <c r="N406" s="93"/>
      <c r="O406" s="93"/>
      <c r="P406" s="93"/>
      <c r="Q406" s="93"/>
      <c r="R406" s="116"/>
      <c r="S406" s="115" t="b">
        <f t="shared" si="98"/>
        <v>1</v>
      </c>
      <c r="T406" s="115" t="b">
        <f t="shared" si="99"/>
        <v>1</v>
      </c>
      <c r="U406" s="115" t="b">
        <f t="shared" si="100"/>
        <v>1</v>
      </c>
      <c r="V406" s="115"/>
      <c r="W406" s="117"/>
      <c r="X406" s="118"/>
      <c r="Y406" s="119"/>
      <c r="Z406" s="120"/>
      <c r="AA406" s="120"/>
      <c r="AB406" s="120"/>
      <c r="AC406" s="120"/>
      <c r="AD406" s="121"/>
      <c r="AE406" s="122"/>
      <c r="AF406" s="117"/>
      <c r="AG406" s="118"/>
      <c r="AH406" s="119"/>
      <c r="AI406" s="120"/>
      <c r="AJ406" s="120"/>
      <c r="AK406" s="120"/>
      <c r="AL406" s="123"/>
      <c r="AM406" s="123"/>
      <c r="AN406" s="123"/>
      <c r="AO406" s="123"/>
      <c r="AP406" s="124"/>
      <c r="AQ406" s="125"/>
      <c r="AR406" s="121"/>
      <c r="AS406" s="123"/>
      <c r="AT406" s="121"/>
      <c r="AU406" s="126"/>
      <c r="AV406" s="117"/>
      <c r="AW406" s="349"/>
      <c r="AX406" s="118"/>
      <c r="AY406" s="120"/>
      <c r="AZ406" s="120"/>
      <c r="BA406" s="120"/>
      <c r="BB406" s="120"/>
      <c r="BC406" s="123"/>
      <c r="BD406" s="120"/>
      <c r="BE406" s="121"/>
      <c r="BF406" s="126"/>
      <c r="BG406" s="297" t="str">
        <f t="shared" si="101"/>
        <v/>
      </c>
      <c r="BH406" s="298" t="str">
        <f t="shared" si="102"/>
        <v/>
      </c>
      <c r="BI406" s="127"/>
      <c r="BJ406" s="127"/>
      <c r="BK406" s="128"/>
      <c r="BL406" s="120" t="str">
        <f t="shared" si="103"/>
        <v/>
      </c>
      <c r="BM406" s="120" t="str">
        <f t="shared" si="104"/>
        <v/>
      </c>
      <c r="BN406" s="120" t="str">
        <f t="shared" si="105"/>
        <v/>
      </c>
      <c r="BO406" s="129" t="str">
        <f t="shared" si="107"/>
        <v>||||</v>
      </c>
      <c r="BP406" s="120" t="str">
        <f t="shared" si="106"/>
        <v>Not Started</v>
      </c>
      <c r="BQ406" s="129">
        <f>VLOOKUP(A406,'PR Matrix'!A:B,2,FALSE)</f>
        <v>0</v>
      </c>
    </row>
    <row r="407" spans="1:75" s="130" customFormat="1" hidden="1" x14ac:dyDescent="0.2">
      <c r="A407" s="111" t="s">
        <v>1920</v>
      </c>
      <c r="B407" s="96" t="s">
        <v>1675</v>
      </c>
      <c r="C407" s="96"/>
      <c r="D407" s="76"/>
      <c r="E407" s="301"/>
      <c r="F407" s="306"/>
      <c r="G407" s="113" t="s">
        <v>1986</v>
      </c>
      <c r="H407" s="114" t="str">
        <f>IF(AND(D407="",VLOOKUP(A407,'PR Matrix'!A:B,2,FALSE)=""),"N","Y")</f>
        <v>N</v>
      </c>
      <c r="I407" s="115"/>
      <c r="J407" s="115"/>
      <c r="K407" s="114"/>
      <c r="L407" s="115"/>
      <c r="M407" s="93"/>
      <c r="N407" s="93"/>
      <c r="O407" s="93"/>
      <c r="P407" s="93"/>
      <c r="Q407" s="93"/>
      <c r="R407" s="116"/>
      <c r="S407" s="115" t="b">
        <f t="shared" si="98"/>
        <v>1</v>
      </c>
      <c r="T407" s="115" t="b">
        <f t="shared" si="99"/>
        <v>1</v>
      </c>
      <c r="U407" s="115" t="b">
        <f t="shared" si="100"/>
        <v>1</v>
      </c>
      <c r="V407" s="115"/>
      <c r="W407" s="117"/>
      <c r="X407" s="118"/>
      <c r="Y407" s="119"/>
      <c r="Z407" s="120"/>
      <c r="AA407" s="120"/>
      <c r="AB407" s="120"/>
      <c r="AC407" s="120"/>
      <c r="AD407" s="121"/>
      <c r="AE407" s="122"/>
      <c r="AF407" s="117"/>
      <c r="AG407" s="118"/>
      <c r="AH407" s="119"/>
      <c r="AI407" s="120"/>
      <c r="AJ407" s="120"/>
      <c r="AK407" s="120"/>
      <c r="AL407" s="123"/>
      <c r="AM407" s="123"/>
      <c r="AN407" s="123"/>
      <c r="AO407" s="123"/>
      <c r="AP407" s="124"/>
      <c r="AQ407" s="125"/>
      <c r="AR407" s="121"/>
      <c r="AS407" s="123"/>
      <c r="AT407" s="121"/>
      <c r="AU407" s="126"/>
      <c r="AV407" s="117"/>
      <c r="AW407" s="349"/>
      <c r="AX407" s="118"/>
      <c r="AY407" s="120"/>
      <c r="AZ407" s="120"/>
      <c r="BA407" s="120"/>
      <c r="BB407" s="120"/>
      <c r="BC407" s="123"/>
      <c r="BD407" s="120"/>
      <c r="BE407" s="121"/>
      <c r="BF407" s="126"/>
      <c r="BG407" s="297" t="str">
        <f t="shared" si="101"/>
        <v/>
      </c>
      <c r="BH407" s="298" t="str">
        <f t="shared" si="102"/>
        <v/>
      </c>
      <c r="BI407" s="127"/>
      <c r="BJ407" s="127"/>
      <c r="BK407" s="128"/>
      <c r="BL407" s="120" t="str">
        <f t="shared" si="103"/>
        <v/>
      </c>
      <c r="BM407" s="120" t="str">
        <f t="shared" si="104"/>
        <v/>
      </c>
      <c r="BN407" s="120" t="str">
        <f t="shared" si="105"/>
        <v/>
      </c>
      <c r="BO407" s="129" t="str">
        <f t="shared" si="107"/>
        <v>||||</v>
      </c>
      <c r="BP407" s="120" t="str">
        <f t="shared" si="106"/>
        <v>Not Started</v>
      </c>
      <c r="BQ407" s="129">
        <f>VLOOKUP(A407,'PR Matrix'!A:B,2,FALSE)</f>
        <v>0</v>
      </c>
    </row>
    <row r="408" spans="1:75" s="130" customFormat="1" hidden="1" x14ac:dyDescent="0.2">
      <c r="A408" s="111" t="s">
        <v>1921</v>
      </c>
      <c r="B408" s="96" t="s">
        <v>1675</v>
      </c>
      <c r="C408" s="96"/>
      <c r="D408" s="76"/>
      <c r="E408" s="301"/>
      <c r="F408" s="306"/>
      <c r="G408" s="113" t="s">
        <v>1986</v>
      </c>
      <c r="H408" s="114" t="str">
        <f>IF(AND(D408="",VLOOKUP(A408,'PR Matrix'!A:B,2,FALSE)=""),"N","Y")</f>
        <v>N</v>
      </c>
      <c r="I408" s="115"/>
      <c r="J408" s="115"/>
      <c r="K408" s="114"/>
      <c r="L408" s="115"/>
      <c r="M408" s="93"/>
      <c r="N408" s="93"/>
      <c r="O408" s="93"/>
      <c r="P408" s="93"/>
      <c r="Q408" s="93"/>
      <c r="R408" s="116"/>
      <c r="S408" s="115" t="b">
        <f t="shared" si="98"/>
        <v>1</v>
      </c>
      <c r="T408" s="115" t="b">
        <f t="shared" si="99"/>
        <v>1</v>
      </c>
      <c r="U408" s="115" t="b">
        <f t="shared" si="100"/>
        <v>1</v>
      </c>
      <c r="V408" s="115"/>
      <c r="W408" s="117"/>
      <c r="X408" s="118"/>
      <c r="Y408" s="119"/>
      <c r="Z408" s="120"/>
      <c r="AA408" s="120"/>
      <c r="AB408" s="120"/>
      <c r="AC408" s="120"/>
      <c r="AD408" s="121"/>
      <c r="AE408" s="122"/>
      <c r="AF408" s="117"/>
      <c r="AG408" s="118"/>
      <c r="AH408" s="119"/>
      <c r="AI408" s="120"/>
      <c r="AJ408" s="120"/>
      <c r="AK408" s="120"/>
      <c r="AL408" s="123"/>
      <c r="AM408" s="123"/>
      <c r="AN408" s="123"/>
      <c r="AO408" s="123"/>
      <c r="AP408" s="124"/>
      <c r="AQ408" s="125"/>
      <c r="AR408" s="121"/>
      <c r="AS408" s="123"/>
      <c r="AT408" s="121"/>
      <c r="AU408" s="126"/>
      <c r="AV408" s="117"/>
      <c r="AW408" s="349"/>
      <c r="AX408" s="118"/>
      <c r="AY408" s="120"/>
      <c r="AZ408" s="120"/>
      <c r="BA408" s="120"/>
      <c r="BB408" s="120"/>
      <c r="BC408" s="123"/>
      <c r="BD408" s="120"/>
      <c r="BE408" s="121"/>
      <c r="BF408" s="126"/>
      <c r="BG408" s="297" t="str">
        <f t="shared" si="101"/>
        <v/>
      </c>
      <c r="BH408" s="298" t="str">
        <f t="shared" si="102"/>
        <v/>
      </c>
      <c r="BI408" s="127"/>
      <c r="BJ408" s="127"/>
      <c r="BK408" s="128"/>
      <c r="BL408" s="120" t="str">
        <f t="shared" si="103"/>
        <v/>
      </c>
      <c r="BM408" s="120" t="str">
        <f t="shared" si="104"/>
        <v/>
      </c>
      <c r="BN408" s="120" t="str">
        <f t="shared" si="105"/>
        <v/>
      </c>
      <c r="BO408" s="129" t="str">
        <f t="shared" si="107"/>
        <v>||||</v>
      </c>
      <c r="BP408" s="120" t="str">
        <f t="shared" si="106"/>
        <v>Not Started</v>
      </c>
      <c r="BQ408" s="129">
        <f>VLOOKUP(A408,'PR Matrix'!A:B,2,FALSE)</f>
        <v>0</v>
      </c>
    </row>
    <row r="409" spans="1:75" s="130" customFormat="1" hidden="1" x14ac:dyDescent="0.2">
      <c r="A409" s="111" t="s">
        <v>1922</v>
      </c>
      <c r="B409" s="96" t="s">
        <v>1675</v>
      </c>
      <c r="C409" s="96"/>
      <c r="D409" s="76"/>
      <c r="E409" s="301"/>
      <c r="F409" s="306"/>
      <c r="G409" s="113" t="s">
        <v>1986</v>
      </c>
      <c r="H409" s="114" t="str">
        <f>IF(AND(D409="",VLOOKUP(A409,'PR Matrix'!A:B,2,FALSE)=""),"N","Y")</f>
        <v>N</v>
      </c>
      <c r="I409" s="115"/>
      <c r="J409" s="115"/>
      <c r="K409" s="114"/>
      <c r="L409" s="115"/>
      <c r="M409" s="93"/>
      <c r="N409" s="93"/>
      <c r="O409" s="93"/>
      <c r="P409" s="93"/>
      <c r="Q409" s="93"/>
      <c r="R409" s="116"/>
      <c r="S409" s="115" t="b">
        <f t="shared" si="98"/>
        <v>1</v>
      </c>
      <c r="T409" s="115" t="b">
        <f t="shared" si="99"/>
        <v>1</v>
      </c>
      <c r="U409" s="115" t="b">
        <f t="shared" si="100"/>
        <v>1</v>
      </c>
      <c r="V409" s="115"/>
      <c r="W409" s="117"/>
      <c r="X409" s="118"/>
      <c r="Y409" s="119"/>
      <c r="Z409" s="120"/>
      <c r="AA409" s="120"/>
      <c r="AB409" s="120"/>
      <c r="AC409" s="120"/>
      <c r="AD409" s="121"/>
      <c r="AE409" s="122"/>
      <c r="AF409" s="117"/>
      <c r="AG409" s="118"/>
      <c r="AH409" s="119"/>
      <c r="AI409" s="120"/>
      <c r="AJ409" s="120"/>
      <c r="AK409" s="120"/>
      <c r="AL409" s="123"/>
      <c r="AM409" s="123"/>
      <c r="AN409" s="123"/>
      <c r="AO409" s="123"/>
      <c r="AP409" s="124"/>
      <c r="AQ409" s="125"/>
      <c r="AR409" s="121"/>
      <c r="AS409" s="123"/>
      <c r="AT409" s="121"/>
      <c r="AU409" s="126"/>
      <c r="AV409" s="117"/>
      <c r="AW409" s="349"/>
      <c r="AX409" s="118"/>
      <c r="AY409" s="120"/>
      <c r="AZ409" s="120"/>
      <c r="BA409" s="120"/>
      <c r="BB409" s="120"/>
      <c r="BC409" s="123"/>
      <c r="BD409" s="120"/>
      <c r="BE409" s="121"/>
      <c r="BF409" s="126"/>
      <c r="BG409" s="297" t="str">
        <f t="shared" si="101"/>
        <v/>
      </c>
      <c r="BH409" s="298" t="str">
        <f t="shared" si="102"/>
        <v/>
      </c>
      <c r="BI409" s="127"/>
      <c r="BJ409" s="127"/>
      <c r="BK409" s="128"/>
      <c r="BL409" s="120" t="str">
        <f t="shared" si="103"/>
        <v/>
      </c>
      <c r="BM409" s="120" t="str">
        <f t="shared" si="104"/>
        <v/>
      </c>
      <c r="BN409" s="120" t="str">
        <f t="shared" si="105"/>
        <v/>
      </c>
      <c r="BO409" s="129" t="str">
        <f t="shared" si="107"/>
        <v>||||</v>
      </c>
      <c r="BP409" s="120" t="str">
        <f t="shared" si="106"/>
        <v>Not Started</v>
      </c>
      <c r="BQ409" s="129">
        <f>VLOOKUP(A409,'PR Matrix'!A:B,2,FALSE)</f>
        <v>0</v>
      </c>
    </row>
    <row r="410" spans="1:75" s="130" customFormat="1" ht="22.5" x14ac:dyDescent="0.2">
      <c r="A410" s="111" t="s">
        <v>1923</v>
      </c>
      <c r="B410" s="96" t="s">
        <v>1675</v>
      </c>
      <c r="C410" s="96"/>
      <c r="D410" s="76"/>
      <c r="F410" s="463" t="s">
        <v>2381</v>
      </c>
      <c r="G410" s="447" t="s">
        <v>1986</v>
      </c>
      <c r="H410" s="448" t="str">
        <f>IF(AND(D410="",VLOOKUP(A410,'PR Matrix'!A:B,2,FALSE)=""),"N","Y")</f>
        <v>Y</v>
      </c>
      <c r="I410" s="115"/>
      <c r="J410" s="115"/>
      <c r="K410" s="114"/>
      <c r="L410" s="115"/>
      <c r="M410" s="93"/>
      <c r="N410" s="93"/>
      <c r="O410" s="93" t="s">
        <v>1677</v>
      </c>
      <c r="P410" s="93"/>
      <c r="Q410" s="449"/>
      <c r="R410" s="450"/>
      <c r="S410" s="115" t="b">
        <f t="shared" si="98"/>
        <v>1</v>
      </c>
      <c r="T410" s="115" t="b">
        <f t="shared" si="99"/>
        <v>1</v>
      </c>
      <c r="U410" s="115" t="b">
        <f t="shared" si="100"/>
        <v>1</v>
      </c>
      <c r="V410" s="451">
        <v>1</v>
      </c>
      <c r="W410" s="452"/>
      <c r="X410" s="453"/>
      <c r="Y410" s="454"/>
      <c r="Z410" s="455"/>
      <c r="AA410" s="455"/>
      <c r="AB410" s="455"/>
      <c r="AC410" s="455"/>
      <c r="AD410" s="456"/>
      <c r="AE410" s="457"/>
      <c r="AF410" s="452" t="s">
        <v>2181</v>
      </c>
      <c r="AG410" s="453" t="s">
        <v>2174</v>
      </c>
      <c r="AH410" s="454"/>
      <c r="AI410" s="455"/>
      <c r="AJ410" s="455"/>
      <c r="AK410" s="455"/>
      <c r="AL410" s="458"/>
      <c r="AM410" s="458"/>
      <c r="AN410" s="458"/>
      <c r="AO410" s="458"/>
      <c r="AP410" s="459"/>
      <c r="AQ410" s="460">
        <v>100</v>
      </c>
      <c r="AR410" s="456">
        <v>100</v>
      </c>
      <c r="AS410" s="458" t="s">
        <v>1677</v>
      </c>
      <c r="AT410" s="456" t="s">
        <v>1677</v>
      </c>
      <c r="AU410" s="461"/>
      <c r="AV410" s="452"/>
      <c r="AW410" s="462"/>
      <c r="AX410" s="118"/>
      <c r="AY410" s="455"/>
      <c r="AZ410" s="455"/>
      <c r="BA410" s="455"/>
      <c r="BB410" s="455"/>
      <c r="BC410" s="458"/>
      <c r="BD410" s="455"/>
      <c r="BE410" s="456"/>
      <c r="BF410" s="461"/>
      <c r="BG410" s="496" t="str">
        <f t="shared" si="101"/>
        <v>JR</v>
      </c>
      <c r="BH410" s="497" t="str">
        <f t="shared" si="102"/>
        <v>DHB</v>
      </c>
      <c r="BI410" s="428" t="s">
        <v>2376</v>
      </c>
      <c r="BJ410" s="428"/>
      <c r="BK410" s="500" t="s">
        <v>2380</v>
      </c>
      <c r="BL410" s="455" t="str">
        <f t="shared" si="103"/>
        <v/>
      </c>
      <c r="BM410" s="455" t="str">
        <f t="shared" si="104"/>
        <v>JR</v>
      </c>
      <c r="BN410" s="455" t="str">
        <f t="shared" si="105"/>
        <v/>
      </c>
      <c r="BO410" s="499" t="str">
        <f t="shared" si="107"/>
        <v>||JR||</v>
      </c>
      <c r="BP410" s="120" t="str">
        <f t="shared" si="106"/>
        <v>Not Started</v>
      </c>
      <c r="BQ410" s="129">
        <f>VLOOKUP(A410,'PR Matrix'!A:B,2,FALSE)</f>
        <v>6233</v>
      </c>
      <c r="BV410" s="130" t="s">
        <v>2122</v>
      </c>
      <c r="BW410" s="130" t="s">
        <v>2122</v>
      </c>
    </row>
    <row r="411" spans="1:75" s="130" customFormat="1" ht="22.5" hidden="1" x14ac:dyDescent="0.2">
      <c r="A411" s="111" t="s">
        <v>1924</v>
      </c>
      <c r="B411" s="96" t="s">
        <v>1675</v>
      </c>
      <c r="C411" s="96" t="s">
        <v>1677</v>
      </c>
      <c r="D411" s="76"/>
      <c r="E411" s="301"/>
      <c r="F411" s="306"/>
      <c r="G411" s="113" t="s">
        <v>1986</v>
      </c>
      <c r="H411" s="114" t="str">
        <f>IF(AND(D411="",VLOOKUP(A411,'PR Matrix'!A:B,2,FALSE)=""),"N","Y")</f>
        <v>N</v>
      </c>
      <c r="I411" s="115"/>
      <c r="J411" s="115"/>
      <c r="K411" s="114"/>
      <c r="L411" s="115"/>
      <c r="M411" s="93"/>
      <c r="N411" s="93"/>
      <c r="O411" s="93"/>
      <c r="P411" s="93"/>
      <c r="Q411" s="93"/>
      <c r="R411" s="116"/>
      <c r="S411" s="115" t="b">
        <f t="shared" si="98"/>
        <v>1</v>
      </c>
      <c r="T411" s="115" t="b">
        <f t="shared" si="99"/>
        <v>1</v>
      </c>
      <c r="U411" s="115" t="b">
        <f t="shared" si="100"/>
        <v>1</v>
      </c>
      <c r="V411" s="115"/>
      <c r="W411" s="117"/>
      <c r="X411" s="118"/>
      <c r="Y411" s="246" t="s">
        <v>2148</v>
      </c>
      <c r="Z411" s="120"/>
      <c r="AA411" s="120"/>
      <c r="AB411" s="120"/>
      <c r="AC411" s="120"/>
      <c r="AD411" s="121"/>
      <c r="AE411" s="122"/>
      <c r="AF411" s="117"/>
      <c r="AG411" s="118"/>
      <c r="AH411" s="119">
        <v>2613</v>
      </c>
      <c r="AI411" s="120"/>
      <c r="AJ411" s="120"/>
      <c r="AK411" s="120"/>
      <c r="AL411" s="123"/>
      <c r="AM411" s="123"/>
      <c r="AN411" s="123"/>
      <c r="AO411" s="123"/>
      <c r="AP411" s="124"/>
      <c r="AQ411" s="125"/>
      <c r="AR411" s="121"/>
      <c r="AS411" s="123"/>
      <c r="AT411" s="121"/>
      <c r="AU411" s="126"/>
      <c r="AV411" s="117"/>
      <c r="AW411" s="349"/>
      <c r="AX411" s="118"/>
      <c r="AY411" s="120"/>
      <c r="AZ411" s="120"/>
      <c r="BA411" s="120"/>
      <c r="BB411" s="120"/>
      <c r="BC411" s="123"/>
      <c r="BD411" s="120"/>
      <c r="BE411" s="121"/>
      <c r="BF411" s="126"/>
      <c r="BG411" s="297" t="str">
        <f t="shared" si="101"/>
        <v/>
      </c>
      <c r="BH411" s="298" t="str">
        <f t="shared" si="102"/>
        <v/>
      </c>
      <c r="BI411" s="127"/>
      <c r="BJ411" s="127"/>
      <c r="BK411" s="128"/>
      <c r="BL411" s="120" t="str">
        <f t="shared" si="103"/>
        <v/>
      </c>
      <c r="BM411" s="120" t="str">
        <f t="shared" si="104"/>
        <v/>
      </c>
      <c r="BN411" s="120" t="str">
        <f t="shared" si="105"/>
        <v/>
      </c>
      <c r="BO411" s="129" t="str">
        <f t="shared" si="107"/>
        <v>||||</v>
      </c>
      <c r="BP411" s="120" t="str">
        <f t="shared" si="106"/>
        <v>Not Started</v>
      </c>
      <c r="BQ411" s="129">
        <f>VLOOKUP(A411,'PR Matrix'!A:B,2,FALSE)</f>
        <v>0</v>
      </c>
    </row>
    <row r="412" spans="1:75" s="130" customFormat="1" hidden="1" x14ac:dyDescent="0.2">
      <c r="A412" s="111" t="s">
        <v>1925</v>
      </c>
      <c r="B412" s="96" t="s">
        <v>1675</v>
      </c>
      <c r="C412" s="96" t="s">
        <v>1677</v>
      </c>
      <c r="D412" s="76"/>
      <c r="E412" s="301"/>
      <c r="F412" s="306"/>
      <c r="G412" s="113" t="s">
        <v>1986</v>
      </c>
      <c r="H412" s="114" t="str">
        <f>IF(AND(D412="",VLOOKUP(A412,'PR Matrix'!A:B,2,FALSE)=""),"N","Y")</f>
        <v>N</v>
      </c>
      <c r="I412" s="115"/>
      <c r="J412" s="115"/>
      <c r="K412" s="114"/>
      <c r="L412" s="115"/>
      <c r="M412" s="93"/>
      <c r="N412" s="93"/>
      <c r="O412" s="93"/>
      <c r="P412" s="93"/>
      <c r="Q412" s="93"/>
      <c r="R412" s="116"/>
      <c r="S412" s="115" t="b">
        <f t="shared" si="98"/>
        <v>1</v>
      </c>
      <c r="T412" s="115" t="b">
        <f t="shared" si="99"/>
        <v>1</v>
      </c>
      <c r="U412" s="115" t="b">
        <f t="shared" si="100"/>
        <v>1</v>
      </c>
      <c r="V412" s="115"/>
      <c r="W412" s="117"/>
      <c r="X412" s="118"/>
      <c r="Y412" s="119"/>
      <c r="Z412" s="120"/>
      <c r="AA412" s="120"/>
      <c r="AB412" s="120"/>
      <c r="AC412" s="120"/>
      <c r="AD412" s="121"/>
      <c r="AE412" s="122"/>
      <c r="AF412" s="117"/>
      <c r="AG412" s="118"/>
      <c r="AH412" s="119"/>
      <c r="AI412" s="120"/>
      <c r="AJ412" s="120"/>
      <c r="AK412" s="120"/>
      <c r="AL412" s="123"/>
      <c r="AM412" s="123"/>
      <c r="AN412" s="123"/>
      <c r="AO412" s="123"/>
      <c r="AP412" s="124"/>
      <c r="AQ412" s="125"/>
      <c r="AR412" s="121"/>
      <c r="AS412" s="123"/>
      <c r="AT412" s="121"/>
      <c r="AU412" s="126"/>
      <c r="AV412" s="117"/>
      <c r="AW412" s="349"/>
      <c r="AX412" s="118"/>
      <c r="AY412" s="120"/>
      <c r="AZ412" s="120"/>
      <c r="BA412" s="120"/>
      <c r="BB412" s="120"/>
      <c r="BC412" s="123"/>
      <c r="BD412" s="120"/>
      <c r="BE412" s="121"/>
      <c r="BF412" s="126"/>
      <c r="BG412" s="297" t="str">
        <f t="shared" si="101"/>
        <v/>
      </c>
      <c r="BH412" s="298" t="str">
        <f t="shared" si="102"/>
        <v/>
      </c>
      <c r="BI412" s="127"/>
      <c r="BJ412" s="127"/>
      <c r="BK412" s="128"/>
      <c r="BL412" s="120" t="str">
        <f t="shared" si="103"/>
        <v/>
      </c>
      <c r="BM412" s="120" t="str">
        <f t="shared" si="104"/>
        <v/>
      </c>
      <c r="BN412" s="120" t="str">
        <f t="shared" si="105"/>
        <v/>
      </c>
      <c r="BO412" s="129" t="str">
        <f t="shared" si="107"/>
        <v>||||</v>
      </c>
      <c r="BP412" s="120" t="str">
        <f t="shared" si="106"/>
        <v>Not Started</v>
      </c>
      <c r="BQ412" s="129">
        <f>VLOOKUP(A412,'PR Matrix'!A:B,2,FALSE)</f>
        <v>0</v>
      </c>
    </row>
    <row r="413" spans="1:75" s="130" customFormat="1" ht="22.5" x14ac:dyDescent="0.2">
      <c r="A413" s="111" t="s">
        <v>1926</v>
      </c>
      <c r="B413" s="96" t="s">
        <v>1675</v>
      </c>
      <c r="C413" s="96" t="s">
        <v>1677</v>
      </c>
      <c r="D413" s="75"/>
      <c r="E413" s="331"/>
      <c r="F413" s="446" t="s">
        <v>2382</v>
      </c>
      <c r="G413" s="447" t="s">
        <v>1986</v>
      </c>
      <c r="H413" s="448" t="str">
        <f>IF(AND(D413="",VLOOKUP(A413,'PR Matrix'!A:B,2,FALSE)=""),"N","Y")</f>
        <v>Y</v>
      </c>
      <c r="I413" s="115"/>
      <c r="J413" s="115"/>
      <c r="K413" s="114"/>
      <c r="L413" s="115"/>
      <c r="M413" s="93"/>
      <c r="N413" s="93"/>
      <c r="O413" s="93" t="s">
        <v>1677</v>
      </c>
      <c r="P413" s="93"/>
      <c r="Q413" s="449"/>
      <c r="R413" s="450"/>
      <c r="S413" s="115" t="b">
        <f t="shared" si="98"/>
        <v>1</v>
      </c>
      <c r="T413" s="115" t="b">
        <f t="shared" si="99"/>
        <v>1</v>
      </c>
      <c r="U413" s="115" t="b">
        <f t="shared" si="100"/>
        <v>1</v>
      </c>
      <c r="V413" s="451">
        <v>1</v>
      </c>
      <c r="W413" s="452"/>
      <c r="X413" s="453"/>
      <c r="Y413" s="454"/>
      <c r="Z413" s="455"/>
      <c r="AA413" s="455"/>
      <c r="AB413" s="455"/>
      <c r="AC413" s="455"/>
      <c r="AD413" s="456"/>
      <c r="AE413" s="457"/>
      <c r="AF413" s="452" t="s">
        <v>2167</v>
      </c>
      <c r="AG413" s="453" t="s">
        <v>2174</v>
      </c>
      <c r="AH413" s="454"/>
      <c r="AI413" s="455"/>
      <c r="AJ413" s="455"/>
      <c r="AK413" s="455"/>
      <c r="AL413" s="458"/>
      <c r="AM413" s="458"/>
      <c r="AN413" s="458"/>
      <c r="AO413" s="458"/>
      <c r="AP413" s="459"/>
      <c r="AQ413" s="460">
        <v>100</v>
      </c>
      <c r="AR413" s="456">
        <v>100</v>
      </c>
      <c r="AS413" s="458" t="s">
        <v>1677</v>
      </c>
      <c r="AT413" s="456" t="s">
        <v>1677</v>
      </c>
      <c r="AU413" s="461"/>
      <c r="AV413" s="452"/>
      <c r="AW413" s="462"/>
      <c r="AX413" s="118"/>
      <c r="AY413" s="455"/>
      <c r="AZ413" s="455"/>
      <c r="BA413" s="455"/>
      <c r="BB413" s="455"/>
      <c r="BC413" s="458"/>
      <c r="BD413" s="455"/>
      <c r="BE413" s="456"/>
      <c r="BF413" s="461"/>
      <c r="BG413" s="496" t="str">
        <f t="shared" si="101"/>
        <v>RS</v>
      </c>
      <c r="BH413" s="497" t="str">
        <f t="shared" si="102"/>
        <v>DHB</v>
      </c>
      <c r="BI413" s="428" t="s">
        <v>2376</v>
      </c>
      <c r="BJ413" s="428"/>
      <c r="BK413" s="500" t="s">
        <v>2380</v>
      </c>
      <c r="BL413" s="455" t="str">
        <f t="shared" si="103"/>
        <v/>
      </c>
      <c r="BM413" s="455" t="str">
        <f t="shared" si="104"/>
        <v>RS</v>
      </c>
      <c r="BN413" s="455" t="str">
        <f t="shared" si="105"/>
        <v/>
      </c>
      <c r="BO413" s="499" t="str">
        <f t="shared" si="107"/>
        <v>||RS||</v>
      </c>
      <c r="BP413" s="120" t="str">
        <f t="shared" si="106"/>
        <v>Not Started</v>
      </c>
      <c r="BQ413" s="129">
        <f>VLOOKUP(A413,'PR Matrix'!A:B,2,FALSE)</f>
        <v>6233</v>
      </c>
      <c r="BV413" s="130" t="s">
        <v>2122</v>
      </c>
      <c r="BW413" s="130" t="s">
        <v>2122</v>
      </c>
    </row>
    <row r="414" spans="1:75" s="130" customFormat="1" hidden="1" x14ac:dyDescent="0.2">
      <c r="A414" s="111" t="s">
        <v>1927</v>
      </c>
      <c r="B414" s="96" t="s">
        <v>1675</v>
      </c>
      <c r="C414" s="96" t="s">
        <v>1677</v>
      </c>
      <c r="D414" s="76"/>
      <c r="E414" s="302"/>
      <c r="F414" s="309"/>
      <c r="G414" s="113" t="s">
        <v>1986</v>
      </c>
      <c r="H414" s="114" t="str">
        <f>IF(AND(D414="",VLOOKUP(A414,'PR Matrix'!A:B,2,FALSE)=""),"N","Y")</f>
        <v>N</v>
      </c>
      <c r="I414" s="115"/>
      <c r="J414" s="115"/>
      <c r="K414" s="114"/>
      <c r="L414" s="115"/>
      <c r="M414" s="93"/>
      <c r="N414" s="93"/>
      <c r="O414" s="93"/>
      <c r="P414" s="93"/>
      <c r="Q414" s="93"/>
      <c r="R414" s="116"/>
      <c r="S414" s="115" t="b">
        <f t="shared" si="98"/>
        <v>1</v>
      </c>
      <c r="T414" s="115" t="b">
        <f t="shared" si="99"/>
        <v>1</v>
      </c>
      <c r="U414" s="115" t="b">
        <f t="shared" si="100"/>
        <v>1</v>
      </c>
      <c r="V414" s="115"/>
      <c r="W414" s="117"/>
      <c r="X414" s="118"/>
      <c r="Y414" s="119"/>
      <c r="Z414" s="120"/>
      <c r="AA414" s="120"/>
      <c r="AB414" s="120"/>
      <c r="AC414" s="120"/>
      <c r="AD414" s="121"/>
      <c r="AE414" s="122"/>
      <c r="AF414" s="117"/>
      <c r="AG414" s="118"/>
      <c r="AH414" s="119"/>
      <c r="AI414" s="120"/>
      <c r="AJ414" s="120"/>
      <c r="AK414" s="120"/>
      <c r="AL414" s="123"/>
      <c r="AM414" s="123"/>
      <c r="AN414" s="123"/>
      <c r="AO414" s="123"/>
      <c r="AP414" s="124"/>
      <c r="AQ414" s="125"/>
      <c r="AR414" s="121"/>
      <c r="AS414" s="123"/>
      <c r="AT414" s="121"/>
      <c r="AU414" s="126"/>
      <c r="AV414" s="117"/>
      <c r="AW414" s="349"/>
      <c r="AX414" s="118"/>
      <c r="AY414" s="120"/>
      <c r="AZ414" s="120"/>
      <c r="BA414" s="120"/>
      <c r="BB414" s="120"/>
      <c r="BC414" s="123"/>
      <c r="BD414" s="120"/>
      <c r="BE414" s="121"/>
      <c r="BF414" s="126"/>
      <c r="BG414" s="297" t="str">
        <f t="shared" si="101"/>
        <v/>
      </c>
      <c r="BH414" s="298" t="str">
        <f t="shared" si="102"/>
        <v/>
      </c>
      <c r="BI414" s="127"/>
      <c r="BJ414" s="127"/>
      <c r="BK414" s="128"/>
      <c r="BL414" s="120" t="str">
        <f t="shared" si="103"/>
        <v/>
      </c>
      <c r="BM414" s="120" t="str">
        <f t="shared" si="104"/>
        <v/>
      </c>
      <c r="BN414" s="120" t="str">
        <f t="shared" si="105"/>
        <v/>
      </c>
      <c r="BO414" s="129" t="str">
        <f t="shared" si="107"/>
        <v>||||</v>
      </c>
      <c r="BP414" s="120" t="str">
        <f t="shared" si="106"/>
        <v>Not Started</v>
      </c>
      <c r="BQ414" s="129">
        <f>VLOOKUP(A414,'PR Matrix'!A:B,2,FALSE)</f>
        <v>0</v>
      </c>
    </row>
    <row r="415" spans="1:75" s="130" customFormat="1" x14ac:dyDescent="0.2">
      <c r="A415" s="111" t="s">
        <v>1928</v>
      </c>
      <c r="B415" s="96" t="s">
        <v>1675</v>
      </c>
      <c r="C415" s="96"/>
      <c r="D415" s="75"/>
      <c r="F415" s="471" t="s">
        <v>2370</v>
      </c>
      <c r="G415" s="447" t="s">
        <v>1986</v>
      </c>
      <c r="H415" s="448" t="str">
        <f>IF(AND(D415="",VLOOKUP(A415,'PR Matrix'!A:B,2,FALSE)=""),"N","Y")</f>
        <v>Y</v>
      </c>
      <c r="I415" s="115"/>
      <c r="J415" s="115"/>
      <c r="K415" s="114"/>
      <c r="L415" s="115"/>
      <c r="M415" s="93"/>
      <c r="N415" s="93"/>
      <c r="O415" s="93" t="s">
        <v>1677</v>
      </c>
      <c r="P415" s="93"/>
      <c r="Q415" s="449"/>
      <c r="R415" s="450"/>
      <c r="S415" s="115" t="b">
        <f t="shared" si="98"/>
        <v>1</v>
      </c>
      <c r="T415" s="115" t="b">
        <f t="shared" si="99"/>
        <v>1</v>
      </c>
      <c r="U415" s="115" t="b">
        <f t="shared" si="100"/>
        <v>1</v>
      </c>
      <c r="V415" s="451">
        <v>1</v>
      </c>
      <c r="W415" s="452"/>
      <c r="X415" s="453"/>
      <c r="Y415" s="454"/>
      <c r="Z415" s="455"/>
      <c r="AA415" s="455"/>
      <c r="AB415" s="455"/>
      <c r="AC415" s="455"/>
      <c r="AD415" s="456"/>
      <c r="AE415" s="457"/>
      <c r="AF415" s="452" t="s">
        <v>2180</v>
      </c>
      <c r="AG415" s="453" t="s">
        <v>2174</v>
      </c>
      <c r="AH415" s="454"/>
      <c r="AI415" s="455"/>
      <c r="AJ415" s="455"/>
      <c r="AK415" s="455"/>
      <c r="AL415" s="458"/>
      <c r="AM415" s="458"/>
      <c r="AN415" s="458"/>
      <c r="AO415" s="458"/>
      <c r="AP415" s="459"/>
      <c r="AQ415" s="460">
        <v>100</v>
      </c>
      <c r="AR415" s="456">
        <v>100</v>
      </c>
      <c r="AS415" s="458" t="s">
        <v>1677</v>
      </c>
      <c r="AT415" s="456" t="s">
        <v>1677</v>
      </c>
      <c r="AU415" s="461"/>
      <c r="AV415" s="452"/>
      <c r="AW415" s="462"/>
      <c r="AX415" s="118"/>
      <c r="AY415" s="455"/>
      <c r="AZ415" s="455"/>
      <c r="BA415" s="455"/>
      <c r="BB415" s="455"/>
      <c r="BC415" s="458"/>
      <c r="BD415" s="455"/>
      <c r="BE415" s="456"/>
      <c r="BF415" s="461"/>
      <c r="BG415" s="496" t="str">
        <f t="shared" si="101"/>
        <v>AV</v>
      </c>
      <c r="BH415" s="497" t="str">
        <f t="shared" si="102"/>
        <v>DHB</v>
      </c>
      <c r="BI415" s="428" t="s">
        <v>1696</v>
      </c>
      <c r="BJ415" s="428">
        <v>95</v>
      </c>
      <c r="BK415" s="500" t="s">
        <v>2380</v>
      </c>
      <c r="BL415" s="455" t="str">
        <f t="shared" si="103"/>
        <v/>
      </c>
      <c r="BM415" s="455" t="str">
        <f t="shared" si="104"/>
        <v>AV</v>
      </c>
      <c r="BN415" s="455" t="str">
        <f t="shared" si="105"/>
        <v/>
      </c>
      <c r="BO415" s="499" t="str">
        <f t="shared" si="107"/>
        <v>||AV||</v>
      </c>
      <c r="BP415" s="120" t="str">
        <f t="shared" si="106"/>
        <v>Not Started</v>
      </c>
      <c r="BQ415" s="129">
        <f>VLOOKUP(A415,'PR Matrix'!A:B,2,FALSE)</f>
        <v>6233</v>
      </c>
      <c r="BV415" s="130" t="s">
        <v>2122</v>
      </c>
      <c r="BW415" s="130" t="s">
        <v>2122</v>
      </c>
    </row>
    <row r="416" spans="1:75" s="130" customFormat="1" hidden="1" x14ac:dyDescent="0.2">
      <c r="A416" s="111" t="s">
        <v>1929</v>
      </c>
      <c r="B416" s="96" t="s">
        <v>1675</v>
      </c>
      <c r="C416" s="96" t="s">
        <v>1677</v>
      </c>
      <c r="D416" s="76"/>
      <c r="E416" s="301"/>
      <c r="F416" s="306"/>
      <c r="G416" s="113" t="s">
        <v>1986</v>
      </c>
      <c r="H416" s="114" t="str">
        <f>IF(AND(D416="",VLOOKUP(A416,'PR Matrix'!A:B,2,FALSE)=""),"N","Y")</f>
        <v>N</v>
      </c>
      <c r="I416" s="115"/>
      <c r="J416" s="115"/>
      <c r="K416" s="114"/>
      <c r="L416" s="115"/>
      <c r="M416" s="93"/>
      <c r="N416" s="93"/>
      <c r="O416" s="93"/>
      <c r="P416" s="93"/>
      <c r="Q416" s="93"/>
      <c r="R416" s="116"/>
      <c r="S416" s="115" t="b">
        <f t="shared" si="98"/>
        <v>1</v>
      </c>
      <c r="T416" s="115" t="b">
        <f t="shared" si="99"/>
        <v>1</v>
      </c>
      <c r="U416" s="115" t="b">
        <f t="shared" si="100"/>
        <v>1</v>
      </c>
      <c r="V416" s="115"/>
      <c r="W416" s="117"/>
      <c r="X416" s="118"/>
      <c r="Y416" s="119"/>
      <c r="Z416" s="120"/>
      <c r="AA416" s="120"/>
      <c r="AB416" s="120"/>
      <c r="AC416" s="120"/>
      <c r="AD416" s="121"/>
      <c r="AE416" s="122"/>
      <c r="AF416" s="117"/>
      <c r="AG416" s="118"/>
      <c r="AH416" s="119"/>
      <c r="AI416" s="120"/>
      <c r="AJ416" s="120"/>
      <c r="AK416" s="120"/>
      <c r="AL416" s="123"/>
      <c r="AM416" s="123"/>
      <c r="AN416" s="123"/>
      <c r="AO416" s="123"/>
      <c r="AP416" s="124"/>
      <c r="AQ416" s="125"/>
      <c r="AR416" s="121"/>
      <c r="AS416" s="123"/>
      <c r="AT416" s="121"/>
      <c r="AU416" s="126"/>
      <c r="AV416" s="117"/>
      <c r="AW416" s="349"/>
      <c r="AX416" s="118"/>
      <c r="AY416" s="120"/>
      <c r="AZ416" s="120"/>
      <c r="BA416" s="120"/>
      <c r="BB416" s="120"/>
      <c r="BC416" s="123"/>
      <c r="BD416" s="120"/>
      <c r="BE416" s="121"/>
      <c r="BF416" s="126"/>
      <c r="BG416" s="297" t="str">
        <f t="shared" si="101"/>
        <v/>
      </c>
      <c r="BH416" s="298" t="str">
        <f t="shared" si="102"/>
        <v/>
      </c>
      <c r="BI416" s="127"/>
      <c r="BJ416" s="127"/>
      <c r="BK416" s="128" t="s">
        <v>1986</v>
      </c>
      <c r="BL416" s="120" t="str">
        <f t="shared" si="103"/>
        <v/>
      </c>
      <c r="BM416" s="120" t="str">
        <f t="shared" si="104"/>
        <v/>
      </c>
      <c r="BN416" s="120" t="str">
        <f t="shared" si="105"/>
        <v/>
      </c>
      <c r="BO416" s="129" t="str">
        <f t="shared" si="107"/>
        <v>||||</v>
      </c>
      <c r="BP416" s="120" t="str">
        <f t="shared" si="106"/>
        <v>Not Started</v>
      </c>
      <c r="BQ416" s="129">
        <f>VLOOKUP(A416,'PR Matrix'!A:B,2,FALSE)</f>
        <v>0</v>
      </c>
    </row>
    <row r="417" spans="1:75" s="130" customFormat="1" hidden="1" x14ac:dyDescent="0.2">
      <c r="A417" s="111" t="s">
        <v>1930</v>
      </c>
      <c r="B417" s="96" t="s">
        <v>1675</v>
      </c>
      <c r="C417" s="96" t="s">
        <v>1677</v>
      </c>
      <c r="D417" s="76"/>
      <c r="E417" s="301"/>
      <c r="F417" s="306"/>
      <c r="G417" s="113" t="s">
        <v>1986</v>
      </c>
      <c r="H417" s="114" t="str">
        <f>IF(AND(D417="",VLOOKUP(A417,'PR Matrix'!A:B,2,FALSE)=""),"N","Y")</f>
        <v>N</v>
      </c>
      <c r="I417" s="115"/>
      <c r="J417" s="115"/>
      <c r="K417" s="114"/>
      <c r="L417" s="115"/>
      <c r="M417" s="93"/>
      <c r="N417" s="93"/>
      <c r="O417" s="93"/>
      <c r="P417" s="93"/>
      <c r="Q417" s="93"/>
      <c r="R417" s="116"/>
      <c r="S417" s="115" t="b">
        <f t="shared" si="98"/>
        <v>1</v>
      </c>
      <c r="T417" s="115" t="b">
        <f t="shared" si="99"/>
        <v>1</v>
      </c>
      <c r="U417" s="115" t="b">
        <f t="shared" si="100"/>
        <v>1</v>
      </c>
      <c r="V417" s="115"/>
      <c r="W417" s="117"/>
      <c r="X417" s="118"/>
      <c r="Y417" s="119"/>
      <c r="Z417" s="120"/>
      <c r="AA417" s="120"/>
      <c r="AB417" s="120"/>
      <c r="AC417" s="120"/>
      <c r="AD417" s="121"/>
      <c r="AE417" s="122"/>
      <c r="AF417" s="117"/>
      <c r="AG417" s="118"/>
      <c r="AH417" s="119"/>
      <c r="AI417" s="120"/>
      <c r="AJ417" s="120"/>
      <c r="AK417" s="120"/>
      <c r="AL417" s="123"/>
      <c r="AM417" s="123"/>
      <c r="AN417" s="123"/>
      <c r="AO417" s="123"/>
      <c r="AP417" s="124"/>
      <c r="AQ417" s="125"/>
      <c r="AR417" s="121"/>
      <c r="AS417" s="123"/>
      <c r="AT417" s="121"/>
      <c r="AU417" s="126"/>
      <c r="AV417" s="117"/>
      <c r="AW417" s="349"/>
      <c r="AX417" s="118"/>
      <c r="AY417" s="120"/>
      <c r="AZ417" s="120"/>
      <c r="BA417" s="120"/>
      <c r="BB417" s="120"/>
      <c r="BC417" s="123"/>
      <c r="BD417" s="120"/>
      <c r="BE417" s="121"/>
      <c r="BF417" s="126"/>
      <c r="BG417" s="297" t="str">
        <f t="shared" si="101"/>
        <v/>
      </c>
      <c r="BH417" s="298" t="str">
        <f t="shared" si="102"/>
        <v/>
      </c>
      <c r="BI417" s="127"/>
      <c r="BJ417" s="127"/>
      <c r="BK417" s="128"/>
      <c r="BL417" s="120" t="str">
        <f t="shared" si="103"/>
        <v/>
      </c>
      <c r="BM417" s="120" t="str">
        <f t="shared" si="104"/>
        <v/>
      </c>
      <c r="BN417" s="120" t="str">
        <f t="shared" si="105"/>
        <v/>
      </c>
      <c r="BO417" s="129" t="str">
        <f t="shared" si="107"/>
        <v>||||</v>
      </c>
      <c r="BP417" s="120" t="str">
        <f t="shared" si="106"/>
        <v>Not Started</v>
      </c>
      <c r="BQ417" s="129">
        <f>VLOOKUP(A417,'PR Matrix'!A:B,2,FALSE)</f>
        <v>0</v>
      </c>
    </row>
    <row r="418" spans="1:75" s="130" customFormat="1" hidden="1" x14ac:dyDescent="0.2">
      <c r="A418" s="111" t="s">
        <v>1931</v>
      </c>
      <c r="B418" s="96" t="s">
        <v>1675</v>
      </c>
      <c r="C418" s="96"/>
      <c r="D418" s="76"/>
      <c r="E418" s="301"/>
      <c r="F418" s="306"/>
      <c r="G418" s="113" t="s">
        <v>1986</v>
      </c>
      <c r="H418" s="114" t="str">
        <f>IF(AND(D418="",VLOOKUP(A418,'PR Matrix'!A:B,2,FALSE)=""),"N","Y")</f>
        <v>N</v>
      </c>
      <c r="I418" s="115"/>
      <c r="J418" s="115"/>
      <c r="K418" s="114"/>
      <c r="L418" s="115"/>
      <c r="M418" s="93"/>
      <c r="N418" s="93"/>
      <c r="O418" s="93"/>
      <c r="P418" s="93"/>
      <c r="Q418" s="93"/>
      <c r="R418" s="116"/>
      <c r="S418" s="115" t="b">
        <f t="shared" si="98"/>
        <v>1</v>
      </c>
      <c r="T418" s="115" t="b">
        <f t="shared" si="99"/>
        <v>1</v>
      </c>
      <c r="U418" s="115" t="b">
        <f t="shared" si="100"/>
        <v>1</v>
      </c>
      <c r="V418" s="115"/>
      <c r="W418" s="117"/>
      <c r="X418" s="118"/>
      <c r="Y418" s="119"/>
      <c r="Z418" s="120"/>
      <c r="AA418" s="120"/>
      <c r="AB418" s="120"/>
      <c r="AC418" s="120"/>
      <c r="AD418" s="121"/>
      <c r="AE418" s="122"/>
      <c r="AF418" s="117"/>
      <c r="AG418" s="118"/>
      <c r="AH418" s="119"/>
      <c r="AI418" s="120"/>
      <c r="AJ418" s="120"/>
      <c r="AK418" s="120"/>
      <c r="AL418" s="123"/>
      <c r="AM418" s="123"/>
      <c r="AN418" s="123"/>
      <c r="AO418" s="123"/>
      <c r="AP418" s="124"/>
      <c r="AQ418" s="125"/>
      <c r="AR418" s="121"/>
      <c r="AS418" s="123"/>
      <c r="AT418" s="121"/>
      <c r="AU418" s="126"/>
      <c r="AV418" s="117"/>
      <c r="AW418" s="349"/>
      <c r="AX418" s="118"/>
      <c r="AY418" s="120"/>
      <c r="AZ418" s="120"/>
      <c r="BA418" s="120"/>
      <c r="BB418" s="120"/>
      <c r="BC418" s="123"/>
      <c r="BD418" s="120"/>
      <c r="BE418" s="121"/>
      <c r="BF418" s="126"/>
      <c r="BG418" s="297" t="str">
        <f t="shared" si="101"/>
        <v/>
      </c>
      <c r="BH418" s="298" t="str">
        <f t="shared" si="102"/>
        <v/>
      </c>
      <c r="BI418" s="127"/>
      <c r="BJ418" s="127"/>
      <c r="BK418" s="128"/>
      <c r="BL418" s="120" t="str">
        <f t="shared" si="103"/>
        <v/>
      </c>
      <c r="BM418" s="120" t="str">
        <f t="shared" si="104"/>
        <v/>
      </c>
      <c r="BN418" s="120" t="str">
        <f t="shared" si="105"/>
        <v/>
      </c>
      <c r="BO418" s="129" t="str">
        <f t="shared" si="107"/>
        <v>||||</v>
      </c>
      <c r="BP418" s="120" t="str">
        <f t="shared" si="106"/>
        <v>Not Started</v>
      </c>
      <c r="BQ418" s="129">
        <f>VLOOKUP(A418,'PR Matrix'!A:B,2,FALSE)</f>
        <v>0</v>
      </c>
    </row>
    <row r="419" spans="1:75" s="130" customFormat="1" hidden="1" x14ac:dyDescent="0.2">
      <c r="A419" s="111" t="s">
        <v>1932</v>
      </c>
      <c r="B419" s="96" t="s">
        <v>1675</v>
      </c>
      <c r="C419" s="96"/>
      <c r="D419" s="76"/>
      <c r="E419" s="301"/>
      <c r="F419" s="306"/>
      <c r="G419" s="113" t="s">
        <v>1986</v>
      </c>
      <c r="H419" s="114" t="str">
        <f>IF(AND(D419="",VLOOKUP(A419,'PR Matrix'!A:B,2,FALSE)=""),"N","Y")</f>
        <v>N</v>
      </c>
      <c r="I419" s="115"/>
      <c r="J419" s="115"/>
      <c r="K419" s="114"/>
      <c r="L419" s="115"/>
      <c r="M419" s="93"/>
      <c r="N419" s="93"/>
      <c r="O419" s="93"/>
      <c r="P419" s="93"/>
      <c r="Q419" s="93"/>
      <c r="R419" s="116"/>
      <c r="S419" s="115" t="b">
        <f t="shared" si="98"/>
        <v>1</v>
      </c>
      <c r="T419" s="115" t="b">
        <f t="shared" si="99"/>
        <v>1</v>
      </c>
      <c r="U419" s="115" t="b">
        <f t="shared" si="100"/>
        <v>1</v>
      </c>
      <c r="V419" s="115"/>
      <c r="W419" s="117"/>
      <c r="X419" s="118"/>
      <c r="Y419" s="119"/>
      <c r="Z419" s="120"/>
      <c r="AA419" s="120"/>
      <c r="AB419" s="120"/>
      <c r="AC419" s="120"/>
      <c r="AD419" s="121"/>
      <c r="AE419" s="122"/>
      <c r="AF419" s="117"/>
      <c r="AG419" s="118"/>
      <c r="AH419" s="119"/>
      <c r="AI419" s="120"/>
      <c r="AJ419" s="120"/>
      <c r="AK419" s="120"/>
      <c r="AL419" s="123"/>
      <c r="AM419" s="123"/>
      <c r="AN419" s="123"/>
      <c r="AO419" s="123"/>
      <c r="AP419" s="124"/>
      <c r="AQ419" s="125"/>
      <c r="AR419" s="121"/>
      <c r="AS419" s="123"/>
      <c r="AT419" s="121"/>
      <c r="AU419" s="126"/>
      <c r="AV419" s="117"/>
      <c r="AW419" s="349"/>
      <c r="AX419" s="118"/>
      <c r="AY419" s="120"/>
      <c r="AZ419" s="120"/>
      <c r="BA419" s="120"/>
      <c r="BB419" s="120"/>
      <c r="BC419" s="123"/>
      <c r="BD419" s="120"/>
      <c r="BE419" s="121"/>
      <c r="BF419" s="126"/>
      <c r="BG419" s="297" t="str">
        <f t="shared" si="101"/>
        <v/>
      </c>
      <c r="BH419" s="298" t="str">
        <f t="shared" si="102"/>
        <v/>
      </c>
      <c r="BI419" s="127"/>
      <c r="BJ419" s="127"/>
      <c r="BK419" s="128"/>
      <c r="BL419" s="120" t="str">
        <f t="shared" si="103"/>
        <v/>
      </c>
      <c r="BM419" s="120" t="str">
        <f t="shared" si="104"/>
        <v/>
      </c>
      <c r="BN419" s="120" t="str">
        <f t="shared" si="105"/>
        <v/>
      </c>
      <c r="BO419" s="129" t="str">
        <f t="shared" si="107"/>
        <v>||||</v>
      </c>
      <c r="BP419" s="120" t="str">
        <f t="shared" si="106"/>
        <v>Not Started</v>
      </c>
      <c r="BQ419" s="129">
        <f>VLOOKUP(A419,'PR Matrix'!A:B,2,FALSE)</f>
        <v>0</v>
      </c>
    </row>
    <row r="420" spans="1:75" s="130" customFormat="1" hidden="1" x14ac:dyDescent="0.2">
      <c r="A420" s="111" t="s">
        <v>1933</v>
      </c>
      <c r="B420" s="96" t="s">
        <v>1675</v>
      </c>
      <c r="C420" s="96"/>
      <c r="D420" s="76"/>
      <c r="E420" s="301"/>
      <c r="F420" s="306"/>
      <c r="G420" s="113" t="s">
        <v>1986</v>
      </c>
      <c r="H420" s="114" t="str">
        <f>IF(AND(D420="",VLOOKUP(A420,'PR Matrix'!A:B,2,FALSE)=""),"N","Y")</f>
        <v>N</v>
      </c>
      <c r="I420" s="115"/>
      <c r="J420" s="115"/>
      <c r="K420" s="114"/>
      <c r="L420" s="115"/>
      <c r="M420" s="93"/>
      <c r="N420" s="93"/>
      <c r="O420" s="93"/>
      <c r="P420" s="93"/>
      <c r="Q420" s="93"/>
      <c r="R420" s="116"/>
      <c r="S420" s="115" t="b">
        <f t="shared" si="98"/>
        <v>1</v>
      </c>
      <c r="T420" s="115" t="b">
        <f t="shared" si="99"/>
        <v>1</v>
      </c>
      <c r="U420" s="115" t="b">
        <f t="shared" si="100"/>
        <v>1</v>
      </c>
      <c r="V420" s="115"/>
      <c r="W420" s="117"/>
      <c r="X420" s="118"/>
      <c r="Y420" s="119"/>
      <c r="Z420" s="120"/>
      <c r="AA420" s="120"/>
      <c r="AB420" s="120"/>
      <c r="AC420" s="120"/>
      <c r="AD420" s="121"/>
      <c r="AE420" s="122"/>
      <c r="AF420" s="117"/>
      <c r="AG420" s="118"/>
      <c r="AH420" s="119"/>
      <c r="AI420" s="120"/>
      <c r="AJ420" s="120"/>
      <c r="AK420" s="120"/>
      <c r="AL420" s="123"/>
      <c r="AM420" s="123"/>
      <c r="AN420" s="123"/>
      <c r="AO420" s="123"/>
      <c r="AP420" s="124"/>
      <c r="AQ420" s="125"/>
      <c r="AR420" s="121"/>
      <c r="AS420" s="123"/>
      <c r="AT420" s="121"/>
      <c r="AU420" s="126"/>
      <c r="AV420" s="117"/>
      <c r="AW420" s="349"/>
      <c r="AX420" s="118"/>
      <c r="AY420" s="120"/>
      <c r="AZ420" s="120"/>
      <c r="BA420" s="120"/>
      <c r="BB420" s="120"/>
      <c r="BC420" s="123"/>
      <c r="BD420" s="120"/>
      <c r="BE420" s="121"/>
      <c r="BF420" s="126"/>
      <c r="BG420" s="297" t="str">
        <f t="shared" si="101"/>
        <v/>
      </c>
      <c r="BH420" s="298" t="str">
        <f t="shared" si="102"/>
        <v/>
      </c>
      <c r="BI420" s="127"/>
      <c r="BJ420" s="127"/>
      <c r="BK420" s="128"/>
      <c r="BL420" s="120" t="str">
        <f t="shared" si="103"/>
        <v/>
      </c>
      <c r="BM420" s="120" t="str">
        <f t="shared" si="104"/>
        <v/>
      </c>
      <c r="BN420" s="120" t="str">
        <f t="shared" si="105"/>
        <v/>
      </c>
      <c r="BO420" s="129" t="str">
        <f t="shared" si="107"/>
        <v>||||</v>
      </c>
      <c r="BP420" s="120" t="str">
        <f t="shared" si="106"/>
        <v>Not Started</v>
      </c>
      <c r="BQ420" s="129">
        <f>VLOOKUP(A420,'PR Matrix'!A:B,2,FALSE)</f>
        <v>0</v>
      </c>
    </row>
    <row r="421" spans="1:75" s="130" customFormat="1" hidden="1" x14ac:dyDescent="0.2">
      <c r="A421" s="111" t="s">
        <v>1934</v>
      </c>
      <c r="B421" s="96" t="s">
        <v>1675</v>
      </c>
      <c r="C421" s="96" t="s">
        <v>1677</v>
      </c>
      <c r="D421" s="76"/>
      <c r="E421" s="312"/>
      <c r="F421" s="301"/>
      <c r="G421" s="113" t="s">
        <v>1986</v>
      </c>
      <c r="H421" s="114" t="str">
        <f>IF(AND(D421="",VLOOKUP(A421,'PR Matrix'!A:B,2,FALSE)=""),"N","Y")</f>
        <v>N</v>
      </c>
      <c r="I421" s="115"/>
      <c r="J421" s="115"/>
      <c r="K421" s="114"/>
      <c r="L421" s="115"/>
      <c r="M421" s="93"/>
      <c r="N421" s="93"/>
      <c r="O421" s="93"/>
      <c r="P421" s="93"/>
      <c r="Q421" s="93"/>
      <c r="R421" s="116"/>
      <c r="S421" s="115" t="b">
        <f t="shared" si="98"/>
        <v>1</v>
      </c>
      <c r="T421" s="115" t="b">
        <f t="shared" si="99"/>
        <v>1</v>
      </c>
      <c r="U421" s="115" t="b">
        <f t="shared" si="100"/>
        <v>1</v>
      </c>
      <c r="V421" s="115"/>
      <c r="W421" s="117"/>
      <c r="X421" s="118"/>
      <c r="Y421" s="119">
        <v>295</v>
      </c>
      <c r="Z421" s="120"/>
      <c r="AA421" s="120"/>
      <c r="AB421" s="120"/>
      <c r="AC421" s="120"/>
      <c r="AD421" s="121"/>
      <c r="AE421" s="122"/>
      <c r="AF421" s="117"/>
      <c r="AG421" s="118"/>
      <c r="AH421" s="119">
        <v>294</v>
      </c>
      <c r="AI421" s="120"/>
      <c r="AJ421" s="120"/>
      <c r="AK421" s="120"/>
      <c r="AL421" s="123"/>
      <c r="AM421" s="123"/>
      <c r="AN421" s="123"/>
      <c r="AO421" s="123"/>
      <c r="AP421" s="124"/>
      <c r="AQ421" s="125"/>
      <c r="AR421" s="121"/>
      <c r="AS421" s="123"/>
      <c r="AT421" s="121"/>
      <c r="AU421" s="126"/>
      <c r="AV421" s="117"/>
      <c r="AW421" s="349"/>
      <c r="AX421" s="118"/>
      <c r="AY421" s="120"/>
      <c r="AZ421" s="120"/>
      <c r="BA421" s="120"/>
      <c r="BB421" s="120"/>
      <c r="BC421" s="123"/>
      <c r="BD421" s="120"/>
      <c r="BE421" s="121"/>
      <c r="BF421" s="126"/>
      <c r="BG421" s="297" t="str">
        <f t="shared" si="101"/>
        <v/>
      </c>
      <c r="BH421" s="298" t="str">
        <f t="shared" si="102"/>
        <v/>
      </c>
      <c r="BI421" s="127"/>
      <c r="BJ421" s="127"/>
      <c r="BK421" s="128"/>
      <c r="BL421" s="120" t="str">
        <f t="shared" si="103"/>
        <v/>
      </c>
      <c r="BM421" s="120" t="str">
        <f t="shared" si="104"/>
        <v/>
      </c>
      <c r="BN421" s="120" t="str">
        <f t="shared" si="105"/>
        <v/>
      </c>
      <c r="BO421" s="129" t="str">
        <f t="shared" si="107"/>
        <v>||||</v>
      </c>
      <c r="BP421" s="120" t="str">
        <f t="shared" si="106"/>
        <v>Not Started</v>
      </c>
      <c r="BQ421" s="129">
        <f>VLOOKUP(A421,'PR Matrix'!A:B,2,FALSE)</f>
        <v>0</v>
      </c>
    </row>
    <row r="422" spans="1:75" s="130" customFormat="1" hidden="1" x14ac:dyDescent="0.2">
      <c r="A422" s="111" t="s">
        <v>1935</v>
      </c>
      <c r="B422" s="108" t="s">
        <v>1675</v>
      </c>
      <c r="C422" s="96" t="s">
        <v>1677</v>
      </c>
      <c r="D422" s="76"/>
      <c r="E422" s="301"/>
      <c r="F422" s="306"/>
      <c r="G422" s="113" t="s">
        <v>1986</v>
      </c>
      <c r="H422" s="114" t="str">
        <f>IF(AND(D422="",VLOOKUP(A422,'PR Matrix'!A:B,2,FALSE)=""),"N","Y")</f>
        <v>N</v>
      </c>
      <c r="I422" s="115"/>
      <c r="J422" s="115"/>
      <c r="K422" s="114"/>
      <c r="L422" s="115"/>
      <c r="M422" s="93"/>
      <c r="N422" s="93"/>
      <c r="O422" s="93"/>
      <c r="P422" s="93"/>
      <c r="Q422" s="93"/>
      <c r="R422" s="116"/>
      <c r="S422" s="115" t="b">
        <f t="shared" si="98"/>
        <v>1</v>
      </c>
      <c r="T422" s="115" t="b">
        <f t="shared" si="99"/>
        <v>1</v>
      </c>
      <c r="U422" s="115" t="b">
        <f t="shared" si="100"/>
        <v>1</v>
      </c>
      <c r="V422" s="115"/>
      <c r="W422" s="117"/>
      <c r="X422" s="118"/>
      <c r="Y422" s="119"/>
      <c r="Z422" s="120"/>
      <c r="AA422" s="120"/>
      <c r="AB422" s="120"/>
      <c r="AC422" s="120"/>
      <c r="AD422" s="121"/>
      <c r="AE422" s="122"/>
      <c r="AF422" s="117"/>
      <c r="AG422" s="118"/>
      <c r="AH422" s="119"/>
      <c r="AI422" s="120"/>
      <c r="AJ422" s="120"/>
      <c r="AK422" s="120"/>
      <c r="AL422" s="123"/>
      <c r="AM422" s="123"/>
      <c r="AN422" s="123"/>
      <c r="AO422" s="123"/>
      <c r="AP422" s="124"/>
      <c r="AQ422" s="125"/>
      <c r="AR422" s="121"/>
      <c r="AS422" s="123"/>
      <c r="AT422" s="121"/>
      <c r="AU422" s="126"/>
      <c r="AV422" s="117"/>
      <c r="AW422" s="349"/>
      <c r="AX422" s="118"/>
      <c r="AY422" s="120"/>
      <c r="AZ422" s="120"/>
      <c r="BA422" s="120"/>
      <c r="BB422" s="120"/>
      <c r="BC422" s="123"/>
      <c r="BD422" s="120"/>
      <c r="BE422" s="121"/>
      <c r="BF422" s="126"/>
      <c r="BG422" s="297" t="str">
        <f t="shared" si="101"/>
        <v/>
      </c>
      <c r="BH422" s="298" t="str">
        <f t="shared" si="102"/>
        <v/>
      </c>
      <c r="BI422" s="127"/>
      <c r="BJ422" s="127"/>
      <c r="BK422" s="128"/>
      <c r="BL422" s="120" t="str">
        <f t="shared" si="103"/>
        <v/>
      </c>
      <c r="BM422" s="120" t="str">
        <f t="shared" si="104"/>
        <v/>
      </c>
      <c r="BN422" s="120" t="str">
        <f t="shared" si="105"/>
        <v/>
      </c>
      <c r="BO422" s="129" t="str">
        <f t="shared" si="107"/>
        <v>||||</v>
      </c>
      <c r="BP422" s="120" t="str">
        <f t="shared" si="106"/>
        <v>Not Started</v>
      </c>
      <c r="BQ422" s="129">
        <f>VLOOKUP(A422,'PR Matrix'!A:B,2,FALSE)</f>
        <v>0</v>
      </c>
    </row>
    <row r="423" spans="1:75" s="130" customFormat="1" hidden="1" x14ac:dyDescent="0.2">
      <c r="A423" s="111" t="s">
        <v>1936</v>
      </c>
      <c r="B423" s="96" t="s">
        <v>1675</v>
      </c>
      <c r="C423" s="96"/>
      <c r="D423" s="76"/>
      <c r="E423" s="301"/>
      <c r="F423" s="306"/>
      <c r="G423" s="113" t="s">
        <v>1986</v>
      </c>
      <c r="H423" s="114" t="str">
        <f>IF(AND(D423="",VLOOKUP(A423,'PR Matrix'!A:B,2,FALSE)=""),"N","Y")</f>
        <v>N</v>
      </c>
      <c r="I423" s="115"/>
      <c r="J423" s="115"/>
      <c r="K423" s="114"/>
      <c r="L423" s="115"/>
      <c r="M423" s="93"/>
      <c r="N423" s="93"/>
      <c r="O423" s="93"/>
      <c r="P423" s="93"/>
      <c r="Q423" s="93"/>
      <c r="R423" s="116"/>
      <c r="S423" s="115" t="b">
        <f t="shared" si="98"/>
        <v>1</v>
      </c>
      <c r="T423" s="115" t="b">
        <f t="shared" si="99"/>
        <v>1</v>
      </c>
      <c r="U423" s="115" t="b">
        <f t="shared" si="100"/>
        <v>1</v>
      </c>
      <c r="V423" s="115"/>
      <c r="W423" s="117"/>
      <c r="X423" s="118"/>
      <c r="Y423" s="119"/>
      <c r="Z423" s="120"/>
      <c r="AA423" s="120"/>
      <c r="AB423" s="120"/>
      <c r="AC423" s="120"/>
      <c r="AD423" s="121"/>
      <c r="AE423" s="122"/>
      <c r="AF423" s="117"/>
      <c r="AG423" s="118"/>
      <c r="AH423" s="119"/>
      <c r="AI423" s="120"/>
      <c r="AJ423" s="120"/>
      <c r="AK423" s="120"/>
      <c r="AL423" s="123"/>
      <c r="AM423" s="123"/>
      <c r="AN423" s="123"/>
      <c r="AO423" s="123"/>
      <c r="AP423" s="124"/>
      <c r="AQ423" s="125"/>
      <c r="AR423" s="121"/>
      <c r="AS423" s="123"/>
      <c r="AT423" s="121"/>
      <c r="AU423" s="126"/>
      <c r="AV423" s="117"/>
      <c r="AW423" s="349"/>
      <c r="AX423" s="118"/>
      <c r="AY423" s="120"/>
      <c r="AZ423" s="120"/>
      <c r="BA423" s="120"/>
      <c r="BB423" s="120"/>
      <c r="BC423" s="123"/>
      <c r="BD423" s="120"/>
      <c r="BE423" s="121"/>
      <c r="BF423" s="126"/>
      <c r="BG423" s="297" t="str">
        <f t="shared" si="101"/>
        <v/>
      </c>
      <c r="BH423" s="298" t="str">
        <f t="shared" si="102"/>
        <v/>
      </c>
      <c r="BI423" s="127"/>
      <c r="BJ423" s="127"/>
      <c r="BK423" s="128"/>
      <c r="BL423" s="120" t="str">
        <f t="shared" si="103"/>
        <v/>
      </c>
      <c r="BM423" s="120" t="str">
        <f t="shared" si="104"/>
        <v/>
      </c>
      <c r="BN423" s="120" t="str">
        <f t="shared" si="105"/>
        <v/>
      </c>
      <c r="BO423" s="129" t="str">
        <f t="shared" si="107"/>
        <v>||||</v>
      </c>
      <c r="BP423" s="120" t="str">
        <f t="shared" si="106"/>
        <v>Not Started</v>
      </c>
      <c r="BQ423" s="129">
        <f>VLOOKUP(A423,'PR Matrix'!A:B,2,FALSE)</f>
        <v>0</v>
      </c>
    </row>
    <row r="424" spans="1:75" s="130" customFormat="1" hidden="1" x14ac:dyDescent="0.2">
      <c r="A424" s="111" t="s">
        <v>1937</v>
      </c>
      <c r="B424" s="96" t="s">
        <v>1675</v>
      </c>
      <c r="C424" s="96" t="s">
        <v>1677</v>
      </c>
      <c r="D424" s="75"/>
      <c r="E424" s="331"/>
      <c r="F424" s="306"/>
      <c r="G424" s="113" t="s">
        <v>1986</v>
      </c>
      <c r="H424" s="114" t="str">
        <f>IF(AND(D424="",VLOOKUP(A424,'PR Matrix'!A:B,2,FALSE)=""),"N","Y")</f>
        <v>N</v>
      </c>
      <c r="I424" s="115"/>
      <c r="J424" s="115"/>
      <c r="K424" s="114"/>
      <c r="L424" s="115"/>
      <c r="M424" s="93"/>
      <c r="N424" s="93"/>
      <c r="O424" s="93"/>
      <c r="P424" s="93"/>
      <c r="Q424" s="93"/>
      <c r="R424" s="116"/>
      <c r="S424" s="115" t="b">
        <f t="shared" si="98"/>
        <v>1</v>
      </c>
      <c r="T424" s="115" t="b">
        <f t="shared" si="99"/>
        <v>1</v>
      </c>
      <c r="U424" s="115" t="b">
        <f t="shared" si="100"/>
        <v>1</v>
      </c>
      <c r="V424" s="115"/>
      <c r="W424" s="117"/>
      <c r="X424" s="118"/>
      <c r="Y424" s="119"/>
      <c r="Z424" s="120"/>
      <c r="AA424" s="120"/>
      <c r="AB424" s="120"/>
      <c r="AC424" s="120"/>
      <c r="AD424" s="121"/>
      <c r="AE424" s="122"/>
      <c r="AF424" s="117"/>
      <c r="AG424" s="118"/>
      <c r="AH424" s="119"/>
      <c r="AI424" s="120"/>
      <c r="AJ424" s="120"/>
      <c r="AK424" s="120"/>
      <c r="AL424" s="123"/>
      <c r="AM424" s="123"/>
      <c r="AN424" s="123"/>
      <c r="AO424" s="123"/>
      <c r="AP424" s="124"/>
      <c r="AQ424" s="125"/>
      <c r="AR424" s="121"/>
      <c r="AS424" s="123"/>
      <c r="AT424" s="121"/>
      <c r="AU424" s="126"/>
      <c r="AV424" s="117"/>
      <c r="AW424" s="349"/>
      <c r="AX424" s="118"/>
      <c r="AY424" s="120"/>
      <c r="AZ424" s="120"/>
      <c r="BA424" s="120"/>
      <c r="BB424" s="120"/>
      <c r="BC424" s="123"/>
      <c r="BD424" s="120"/>
      <c r="BE424" s="121"/>
      <c r="BF424" s="126"/>
      <c r="BG424" s="297" t="str">
        <f t="shared" si="101"/>
        <v/>
      </c>
      <c r="BH424" s="298" t="str">
        <f t="shared" si="102"/>
        <v/>
      </c>
      <c r="BI424" s="127"/>
      <c r="BJ424" s="127"/>
      <c r="BK424" s="128"/>
      <c r="BL424" s="120" t="str">
        <f t="shared" si="103"/>
        <v/>
      </c>
      <c r="BM424" s="120" t="str">
        <f t="shared" si="104"/>
        <v/>
      </c>
      <c r="BN424" s="120" t="str">
        <f t="shared" si="105"/>
        <v/>
      </c>
      <c r="BO424" s="129" t="str">
        <f t="shared" si="107"/>
        <v>||||</v>
      </c>
      <c r="BP424" s="120" t="str">
        <f t="shared" si="106"/>
        <v>Not Started</v>
      </c>
      <c r="BQ424" s="129">
        <f>VLOOKUP(A424,'PR Matrix'!A:B,2,FALSE)</f>
        <v>0</v>
      </c>
    </row>
    <row r="425" spans="1:75" s="130" customFormat="1" hidden="1" x14ac:dyDescent="0.2">
      <c r="A425" s="111" t="s">
        <v>1938</v>
      </c>
      <c r="B425" s="96" t="s">
        <v>1675</v>
      </c>
      <c r="C425" s="96" t="s">
        <v>1677</v>
      </c>
      <c r="D425" s="76"/>
      <c r="E425" s="302"/>
      <c r="F425" s="309"/>
      <c r="G425" s="113" t="s">
        <v>1986</v>
      </c>
      <c r="H425" s="114" t="str">
        <f>IF(AND(D425="",VLOOKUP(A425,'PR Matrix'!A:B,2,FALSE)=""),"N","Y")</f>
        <v>N</v>
      </c>
      <c r="I425" s="115"/>
      <c r="J425" s="115"/>
      <c r="K425" s="114"/>
      <c r="L425" s="115"/>
      <c r="M425" s="93"/>
      <c r="N425" s="93"/>
      <c r="O425" s="93"/>
      <c r="P425" s="93"/>
      <c r="Q425" s="93"/>
      <c r="R425" s="116"/>
      <c r="S425" s="115" t="b">
        <f t="shared" si="98"/>
        <v>1</v>
      </c>
      <c r="T425" s="115" t="b">
        <f t="shared" si="99"/>
        <v>1</v>
      </c>
      <c r="U425" s="115" t="b">
        <f t="shared" si="100"/>
        <v>1</v>
      </c>
      <c r="V425" s="115"/>
      <c r="W425" s="117"/>
      <c r="X425" s="118"/>
      <c r="Y425" s="119"/>
      <c r="Z425" s="120"/>
      <c r="AA425" s="120"/>
      <c r="AB425" s="120"/>
      <c r="AC425" s="120"/>
      <c r="AD425" s="121"/>
      <c r="AE425" s="122"/>
      <c r="AF425" s="117"/>
      <c r="AG425" s="118"/>
      <c r="AH425" s="119"/>
      <c r="AI425" s="120"/>
      <c r="AJ425" s="120"/>
      <c r="AK425" s="120"/>
      <c r="AL425" s="123"/>
      <c r="AM425" s="123"/>
      <c r="AN425" s="123"/>
      <c r="AO425" s="123"/>
      <c r="AP425" s="124"/>
      <c r="AQ425" s="125"/>
      <c r="AR425" s="121"/>
      <c r="AS425" s="123"/>
      <c r="AT425" s="121"/>
      <c r="AU425" s="126"/>
      <c r="AV425" s="117"/>
      <c r="AW425" s="349"/>
      <c r="AX425" s="118"/>
      <c r="AY425" s="120"/>
      <c r="AZ425" s="120"/>
      <c r="BA425" s="120"/>
      <c r="BB425" s="120"/>
      <c r="BC425" s="123"/>
      <c r="BD425" s="120"/>
      <c r="BE425" s="121"/>
      <c r="BF425" s="126"/>
      <c r="BG425" s="297" t="str">
        <f t="shared" si="101"/>
        <v/>
      </c>
      <c r="BH425" s="298" t="str">
        <f t="shared" si="102"/>
        <v/>
      </c>
      <c r="BI425" s="127"/>
      <c r="BJ425" s="127"/>
      <c r="BK425" s="128"/>
      <c r="BL425" s="120" t="str">
        <f t="shared" si="103"/>
        <v/>
      </c>
      <c r="BM425" s="120" t="str">
        <f t="shared" si="104"/>
        <v/>
      </c>
      <c r="BN425" s="120" t="str">
        <f t="shared" si="105"/>
        <v/>
      </c>
      <c r="BO425" s="129" t="str">
        <f t="shared" si="107"/>
        <v>||||</v>
      </c>
      <c r="BP425" s="120" t="str">
        <f t="shared" si="106"/>
        <v>Not Started</v>
      </c>
      <c r="BQ425" s="129">
        <f>VLOOKUP(A425,'PR Matrix'!A:B,2,FALSE)</f>
        <v>0</v>
      </c>
    </row>
    <row r="426" spans="1:75" s="130" customFormat="1" hidden="1" x14ac:dyDescent="0.2">
      <c r="A426" s="111" t="s">
        <v>1939</v>
      </c>
      <c r="B426" s="96" t="s">
        <v>1675</v>
      </c>
      <c r="C426" s="96"/>
      <c r="D426" s="75"/>
      <c r="E426" s="331"/>
      <c r="F426" s="306"/>
      <c r="G426" s="113" t="s">
        <v>1986</v>
      </c>
      <c r="H426" s="114" t="str">
        <f>IF(AND(D426="",VLOOKUP(A426,'PR Matrix'!A:B,2,FALSE)=""),"N","Y")</f>
        <v>N</v>
      </c>
      <c r="I426" s="115"/>
      <c r="J426" s="115"/>
      <c r="K426" s="114"/>
      <c r="L426" s="115"/>
      <c r="M426" s="93"/>
      <c r="N426" s="93"/>
      <c r="O426" s="93"/>
      <c r="P426" s="93"/>
      <c r="Q426" s="93"/>
      <c r="R426" s="116"/>
      <c r="S426" s="115" t="b">
        <f t="shared" si="98"/>
        <v>1</v>
      </c>
      <c r="T426" s="115" t="b">
        <f t="shared" si="99"/>
        <v>1</v>
      </c>
      <c r="U426" s="115" t="b">
        <f t="shared" si="100"/>
        <v>1</v>
      </c>
      <c r="V426" s="115"/>
      <c r="W426" s="117"/>
      <c r="X426" s="118"/>
      <c r="Y426" s="119"/>
      <c r="Z426" s="120"/>
      <c r="AA426" s="120"/>
      <c r="AB426" s="120"/>
      <c r="AC426" s="120"/>
      <c r="AD426" s="121"/>
      <c r="AE426" s="122"/>
      <c r="AF426" s="117"/>
      <c r="AG426" s="118"/>
      <c r="AH426" s="119"/>
      <c r="AI426" s="120"/>
      <c r="AJ426" s="120"/>
      <c r="AK426" s="120"/>
      <c r="AL426" s="123"/>
      <c r="AM426" s="123"/>
      <c r="AN426" s="123"/>
      <c r="AO426" s="123"/>
      <c r="AP426" s="124"/>
      <c r="AQ426" s="125"/>
      <c r="AR426" s="121"/>
      <c r="AS426" s="123"/>
      <c r="AT426" s="121"/>
      <c r="AU426" s="126"/>
      <c r="AV426" s="117"/>
      <c r="AW426" s="349"/>
      <c r="AX426" s="118"/>
      <c r="AY426" s="120"/>
      <c r="AZ426" s="120"/>
      <c r="BA426" s="120"/>
      <c r="BB426" s="120"/>
      <c r="BC426" s="123"/>
      <c r="BD426" s="120"/>
      <c r="BE426" s="121"/>
      <c r="BF426" s="126"/>
      <c r="BG426" s="297" t="str">
        <f t="shared" si="101"/>
        <v/>
      </c>
      <c r="BH426" s="298" t="str">
        <f t="shared" si="102"/>
        <v/>
      </c>
      <c r="BI426" s="127"/>
      <c r="BJ426" s="127"/>
      <c r="BK426" s="128"/>
      <c r="BL426" s="120" t="str">
        <f t="shared" si="103"/>
        <v/>
      </c>
      <c r="BM426" s="120" t="str">
        <f t="shared" si="104"/>
        <v/>
      </c>
      <c r="BN426" s="120" t="str">
        <f t="shared" si="105"/>
        <v/>
      </c>
      <c r="BO426" s="129" t="str">
        <f t="shared" si="107"/>
        <v>||||</v>
      </c>
      <c r="BP426" s="120" t="str">
        <f t="shared" si="106"/>
        <v>Not Started</v>
      </c>
      <c r="BQ426" s="129">
        <f>VLOOKUP(A426,'PR Matrix'!A:B,2,FALSE)</f>
        <v>0</v>
      </c>
    </row>
    <row r="427" spans="1:75" s="130" customFormat="1" ht="22.5" x14ac:dyDescent="0.2">
      <c r="A427" s="418" t="s">
        <v>1940</v>
      </c>
      <c r="B427" s="419" t="s">
        <v>1675</v>
      </c>
      <c r="C427" s="419"/>
      <c r="D427" s="75"/>
      <c r="E427" s="336"/>
      <c r="F427" s="446" t="s">
        <v>2378</v>
      </c>
      <c r="G427" s="447" t="s">
        <v>1986</v>
      </c>
      <c r="H427" s="448" t="str">
        <f>IF(AND(D427="",VLOOKUP(A427,'PR Matrix'!A:B,2,FALSE)=""),"N","Y")</f>
        <v>Y</v>
      </c>
      <c r="I427" s="394"/>
      <c r="J427" s="394"/>
      <c r="K427" s="393"/>
      <c r="L427" s="394"/>
      <c r="M427" s="395"/>
      <c r="N427" s="395"/>
      <c r="O427" s="395" t="s">
        <v>1677</v>
      </c>
      <c r="P427" s="415"/>
      <c r="Q427" s="449"/>
      <c r="R427" s="450"/>
      <c r="S427" s="115" t="b">
        <f t="shared" si="98"/>
        <v>1</v>
      </c>
      <c r="T427" s="115" t="b">
        <f t="shared" si="99"/>
        <v>1</v>
      </c>
      <c r="U427" s="115" t="b">
        <f t="shared" si="100"/>
        <v>1</v>
      </c>
      <c r="V427" s="451">
        <v>1</v>
      </c>
      <c r="W427" s="452"/>
      <c r="X427" s="453"/>
      <c r="Y427" s="454"/>
      <c r="Z427" s="455"/>
      <c r="AA427" s="455"/>
      <c r="AB427" s="455"/>
      <c r="AC427" s="455"/>
      <c r="AD427" s="456"/>
      <c r="AE427" s="457"/>
      <c r="AF427" s="452" t="s">
        <v>2195</v>
      </c>
      <c r="AG427" s="453" t="s">
        <v>2181</v>
      </c>
      <c r="AH427" s="454"/>
      <c r="AI427" s="455"/>
      <c r="AJ427" s="455"/>
      <c r="AK427" s="455"/>
      <c r="AL427" s="458"/>
      <c r="AM427" s="458"/>
      <c r="AN427" s="458"/>
      <c r="AO427" s="458"/>
      <c r="AP427" s="459"/>
      <c r="AQ427" s="460">
        <v>100</v>
      </c>
      <c r="AR427" s="456">
        <v>100</v>
      </c>
      <c r="AS427" s="458" t="s">
        <v>1677</v>
      </c>
      <c r="AT427" s="456" t="s">
        <v>1677</v>
      </c>
      <c r="AU427" s="461"/>
      <c r="AV427" s="472"/>
      <c r="AW427" s="462"/>
      <c r="AX427" s="416"/>
      <c r="AY427" s="455"/>
      <c r="AZ427" s="455"/>
      <c r="BA427" s="455"/>
      <c r="BB427" s="455"/>
      <c r="BC427" s="458"/>
      <c r="BD427" s="455"/>
      <c r="BE427" s="456"/>
      <c r="BF427" s="461"/>
      <c r="BG427" s="496" t="str">
        <f t="shared" si="101"/>
        <v>KV</v>
      </c>
      <c r="BH427" s="497" t="str">
        <f t="shared" si="102"/>
        <v>JR</v>
      </c>
      <c r="BI427" s="428" t="s">
        <v>2376</v>
      </c>
      <c r="BJ427" s="428"/>
      <c r="BK427" s="500" t="s">
        <v>2380</v>
      </c>
      <c r="BL427" s="455" t="str">
        <f t="shared" si="103"/>
        <v/>
      </c>
      <c r="BM427" s="455" t="str">
        <f t="shared" si="104"/>
        <v>KV</v>
      </c>
      <c r="BN427" s="455" t="str">
        <f t="shared" si="105"/>
        <v/>
      </c>
      <c r="BO427" s="499" t="str">
        <f t="shared" si="107"/>
        <v>||KV||</v>
      </c>
      <c r="BP427" s="120" t="str">
        <f t="shared" si="106"/>
        <v>Not Started</v>
      </c>
      <c r="BQ427" s="129">
        <f>VLOOKUP(A427,'PR Matrix'!A:B,2,FALSE)</f>
        <v>6233</v>
      </c>
      <c r="BV427" s="130" t="s">
        <v>2122</v>
      </c>
      <c r="BW427" s="130" t="s">
        <v>2122</v>
      </c>
    </row>
    <row r="428" spans="1:75" s="130" customFormat="1" hidden="1" x14ac:dyDescent="0.2">
      <c r="A428" s="111" t="s">
        <v>1941</v>
      </c>
      <c r="B428" s="96" t="s">
        <v>1675</v>
      </c>
      <c r="C428" s="96" t="s">
        <v>1677</v>
      </c>
      <c r="D428" s="76"/>
      <c r="E428" s="302"/>
      <c r="F428" s="309"/>
      <c r="G428" s="113" t="s">
        <v>1986</v>
      </c>
      <c r="H428" s="114" t="str">
        <f>IF(AND(D428="",VLOOKUP(A428,'PR Matrix'!A:B,2,FALSE)=""),"N","Y")</f>
        <v>N</v>
      </c>
      <c r="I428" s="115"/>
      <c r="J428" s="115"/>
      <c r="K428" s="114"/>
      <c r="L428" s="115"/>
      <c r="M428" s="93"/>
      <c r="N428" s="93"/>
      <c r="O428" s="93"/>
      <c r="P428" s="93"/>
      <c r="Q428" s="93"/>
      <c r="R428" s="116"/>
      <c r="S428" s="115" t="b">
        <f t="shared" si="98"/>
        <v>1</v>
      </c>
      <c r="T428" s="115" t="b">
        <f t="shared" si="99"/>
        <v>1</v>
      </c>
      <c r="U428" s="115" t="b">
        <f t="shared" si="100"/>
        <v>1</v>
      </c>
      <c r="V428" s="115"/>
      <c r="W428" s="117"/>
      <c r="X428" s="118"/>
      <c r="Y428" s="119"/>
      <c r="Z428" s="120"/>
      <c r="AA428" s="120"/>
      <c r="AB428" s="120"/>
      <c r="AC428" s="120"/>
      <c r="AD428" s="121"/>
      <c r="AE428" s="122"/>
      <c r="AF428" s="117"/>
      <c r="AG428" s="118"/>
      <c r="AH428" s="119"/>
      <c r="AI428" s="120"/>
      <c r="AJ428" s="120"/>
      <c r="AK428" s="120"/>
      <c r="AL428" s="123"/>
      <c r="AM428" s="123"/>
      <c r="AN428" s="123"/>
      <c r="AO428" s="123"/>
      <c r="AP428" s="124"/>
      <c r="AQ428" s="125"/>
      <c r="AR428" s="121"/>
      <c r="AS428" s="123"/>
      <c r="AT428" s="121"/>
      <c r="AU428" s="126"/>
      <c r="AV428" s="117"/>
      <c r="AW428" s="349"/>
      <c r="AX428" s="118"/>
      <c r="AY428" s="120"/>
      <c r="AZ428" s="120"/>
      <c r="BA428" s="120"/>
      <c r="BB428" s="120"/>
      <c r="BC428" s="123"/>
      <c r="BD428" s="120"/>
      <c r="BE428" s="121"/>
      <c r="BF428" s="126"/>
      <c r="BG428" s="297" t="str">
        <f t="shared" si="101"/>
        <v/>
      </c>
      <c r="BH428" s="298" t="str">
        <f t="shared" si="102"/>
        <v/>
      </c>
      <c r="BI428" s="127"/>
      <c r="BJ428" s="127"/>
      <c r="BK428" s="128"/>
      <c r="BL428" s="120" t="str">
        <f t="shared" si="103"/>
        <v/>
      </c>
      <c r="BM428" s="120" t="str">
        <f t="shared" si="104"/>
        <v/>
      </c>
      <c r="BN428" s="120" t="str">
        <f t="shared" si="105"/>
        <v/>
      </c>
      <c r="BO428" s="129" t="str">
        <f t="shared" si="107"/>
        <v>||||</v>
      </c>
      <c r="BP428" s="120" t="str">
        <f t="shared" si="106"/>
        <v>Not Started</v>
      </c>
      <c r="BQ428" s="129">
        <f>VLOOKUP(A428,'PR Matrix'!A:B,2,FALSE)</f>
        <v>0</v>
      </c>
    </row>
    <row r="429" spans="1:75" s="130" customFormat="1" hidden="1" x14ac:dyDescent="0.2">
      <c r="A429" s="111" t="s">
        <v>1942</v>
      </c>
      <c r="B429" s="96" t="s">
        <v>1675</v>
      </c>
      <c r="C429" s="96"/>
      <c r="D429" s="76"/>
      <c r="E429" s="301"/>
      <c r="F429" s="306"/>
      <c r="G429" s="113" t="s">
        <v>1986</v>
      </c>
      <c r="H429" s="114" t="str">
        <f>IF(AND(D429="",VLOOKUP(A429,'PR Matrix'!A:B,2,FALSE)=""),"N","Y")</f>
        <v>N</v>
      </c>
      <c r="I429" s="115"/>
      <c r="J429" s="115"/>
      <c r="K429" s="114"/>
      <c r="L429" s="115"/>
      <c r="M429" s="93"/>
      <c r="N429" s="93"/>
      <c r="O429" s="93"/>
      <c r="P429" s="93"/>
      <c r="Q429" s="93"/>
      <c r="R429" s="116"/>
      <c r="S429" s="115" t="b">
        <f t="shared" si="98"/>
        <v>1</v>
      </c>
      <c r="T429" s="115" t="b">
        <f t="shared" si="99"/>
        <v>1</v>
      </c>
      <c r="U429" s="115" t="b">
        <f t="shared" si="100"/>
        <v>1</v>
      </c>
      <c r="V429" s="115"/>
      <c r="W429" s="117"/>
      <c r="X429" s="118"/>
      <c r="Y429" s="119"/>
      <c r="Z429" s="120"/>
      <c r="AA429" s="120"/>
      <c r="AB429" s="120"/>
      <c r="AC429" s="120"/>
      <c r="AD429" s="121"/>
      <c r="AE429" s="122"/>
      <c r="AF429" s="117"/>
      <c r="AG429" s="118"/>
      <c r="AH429" s="119"/>
      <c r="AI429" s="120"/>
      <c r="AJ429" s="120"/>
      <c r="AK429" s="120"/>
      <c r="AL429" s="123"/>
      <c r="AM429" s="123"/>
      <c r="AN429" s="123"/>
      <c r="AO429" s="123"/>
      <c r="AP429" s="124"/>
      <c r="AQ429" s="125"/>
      <c r="AR429" s="121"/>
      <c r="AS429" s="123"/>
      <c r="AT429" s="121"/>
      <c r="AU429" s="126"/>
      <c r="AV429" s="117"/>
      <c r="AW429" s="349"/>
      <c r="AX429" s="118"/>
      <c r="AY429" s="120"/>
      <c r="AZ429" s="120"/>
      <c r="BA429" s="120"/>
      <c r="BB429" s="120"/>
      <c r="BC429" s="123"/>
      <c r="BD429" s="120"/>
      <c r="BE429" s="121"/>
      <c r="BF429" s="126"/>
      <c r="BG429" s="297" t="str">
        <f t="shared" si="101"/>
        <v/>
      </c>
      <c r="BH429" s="298" t="str">
        <f t="shared" si="102"/>
        <v/>
      </c>
      <c r="BI429" s="127"/>
      <c r="BJ429" s="127"/>
      <c r="BK429" s="128"/>
      <c r="BL429" s="120" t="str">
        <f t="shared" si="103"/>
        <v/>
      </c>
      <c r="BM429" s="120" t="str">
        <f t="shared" si="104"/>
        <v/>
      </c>
      <c r="BN429" s="120" t="str">
        <f t="shared" si="105"/>
        <v/>
      </c>
      <c r="BO429" s="129" t="str">
        <f t="shared" si="107"/>
        <v>||||</v>
      </c>
      <c r="BP429" s="120" t="str">
        <f t="shared" si="106"/>
        <v>Not Started</v>
      </c>
      <c r="BQ429" s="129">
        <f>VLOOKUP(A429,'PR Matrix'!A:B,2,FALSE)</f>
        <v>0</v>
      </c>
    </row>
    <row r="430" spans="1:75" s="130" customFormat="1" hidden="1" x14ac:dyDescent="0.2">
      <c r="A430" s="111" t="s">
        <v>1943</v>
      </c>
      <c r="B430" s="96" t="s">
        <v>1675</v>
      </c>
      <c r="C430" s="96"/>
      <c r="D430" s="76"/>
      <c r="E430" s="301"/>
      <c r="F430" s="306"/>
      <c r="G430" s="113" t="s">
        <v>1986</v>
      </c>
      <c r="H430" s="114" t="str">
        <f>IF(AND(D430="",VLOOKUP(A430,'PR Matrix'!A:B,2,FALSE)=""),"N","Y")</f>
        <v>N</v>
      </c>
      <c r="I430" s="115"/>
      <c r="J430" s="115"/>
      <c r="K430" s="114"/>
      <c r="L430" s="115"/>
      <c r="M430" s="93"/>
      <c r="N430" s="93"/>
      <c r="O430" s="93"/>
      <c r="P430" s="93"/>
      <c r="Q430" s="93"/>
      <c r="R430" s="116"/>
      <c r="S430" s="115" t="b">
        <f t="shared" ref="S430:S468" si="108">IF($G$3="",OR($E$3="",NOT(ISERROR(FIND(LOWER($E$3),LOWER(W430)))),NOT(ISERROR(FIND(LOWER($E$3),LOWER(AF430)))),NOT(ISERROR(FIND(LOWER($E$3),LOWER(AV430))))),OR(NOT(ISERROR(FIND(LOWER($G$3),LOWER(W430)))),NOT(ISERROR(FIND(LOWER($G$3),LOWER(AF430)))),NOT(ISERROR(FIND(LOWER($G$3),LOWER(AV430))))))</f>
        <v>1</v>
      </c>
      <c r="T430" s="115" t="b">
        <f t="shared" ref="T430:T468" si="109">IF($G$3="",OR($F$3="",NOT(ISERROR(FIND(LOWER($F$3),LOWER(X430)))),NOT(ISERROR(FIND(LOWER($F$3),LOWER(AG430)))),NOT(ISERROR(FIND(LOWER($F$3),LOWER(AX430))))),OR(NOT(ISERROR(FIND(LOWER($G$3),LOWER(X430)))),NOT(ISERROR(FIND(LOWER($G$3),LOWER(AG430)))),NOT(ISERROR(FIND(LOWER($G$3),LOWER(AX430))))))</f>
        <v>1</v>
      </c>
      <c r="U430" s="115" t="b">
        <f t="shared" ref="U430:U468" si="110">IF(COUNTA($E$3:$F$3)=0,OR($G$3="",S430,T430),AND(S430,T430))</f>
        <v>1</v>
      </c>
      <c r="V430" s="115"/>
      <c r="W430" s="117"/>
      <c r="X430" s="118"/>
      <c r="Y430" s="119"/>
      <c r="Z430" s="120"/>
      <c r="AA430" s="120"/>
      <c r="AB430" s="120"/>
      <c r="AC430" s="120"/>
      <c r="AD430" s="121"/>
      <c r="AE430" s="122"/>
      <c r="AF430" s="117"/>
      <c r="AG430" s="118"/>
      <c r="AH430" s="119"/>
      <c r="AI430" s="120"/>
      <c r="AJ430" s="120"/>
      <c r="AK430" s="120"/>
      <c r="AL430" s="123"/>
      <c r="AM430" s="123"/>
      <c r="AN430" s="123"/>
      <c r="AO430" s="123"/>
      <c r="AP430" s="124"/>
      <c r="AQ430" s="125"/>
      <c r="AR430" s="121"/>
      <c r="AS430" s="123"/>
      <c r="AT430" s="121"/>
      <c r="AU430" s="126"/>
      <c r="AV430" s="117"/>
      <c r="AW430" s="349"/>
      <c r="AX430" s="118"/>
      <c r="AY430" s="120"/>
      <c r="AZ430" s="120"/>
      <c r="BA430" s="120"/>
      <c r="BB430" s="120"/>
      <c r="BC430" s="123"/>
      <c r="BD430" s="120"/>
      <c r="BE430" s="121"/>
      <c r="BF430" s="126"/>
      <c r="BG430" s="297" t="str">
        <f t="shared" si="101"/>
        <v/>
      </c>
      <c r="BH430" s="298" t="str">
        <f t="shared" si="102"/>
        <v/>
      </c>
      <c r="BI430" s="127"/>
      <c r="BJ430" s="127"/>
      <c r="BK430" s="128"/>
      <c r="BL430" s="120" t="str">
        <f t="shared" si="103"/>
        <v/>
      </c>
      <c r="BM430" s="120" t="str">
        <f t="shared" si="104"/>
        <v/>
      </c>
      <c r="BN430" s="120" t="str">
        <f t="shared" si="105"/>
        <v/>
      </c>
      <c r="BO430" s="129" t="str">
        <f t="shared" si="107"/>
        <v>||||</v>
      </c>
      <c r="BP430" s="120" t="str">
        <f t="shared" si="106"/>
        <v>Not Started</v>
      </c>
      <c r="BQ430" s="129">
        <f>VLOOKUP(A430,'PR Matrix'!A:B,2,FALSE)</f>
        <v>0</v>
      </c>
    </row>
    <row r="431" spans="1:75" s="130" customFormat="1" hidden="1" x14ac:dyDescent="0.2">
      <c r="A431" s="111" t="s">
        <v>2157</v>
      </c>
      <c r="B431" s="96" t="s">
        <v>1675</v>
      </c>
      <c r="C431" s="96" t="s">
        <v>1677</v>
      </c>
      <c r="D431" s="76"/>
      <c r="E431" s="329"/>
      <c r="F431" s="309"/>
      <c r="G431" s="113" t="s">
        <v>1986</v>
      </c>
      <c r="H431" s="114" t="str">
        <f>IF(AND(D431="",VLOOKUP(A431,'PR Matrix'!A:B,2,FALSE)=""),"N","Y")</f>
        <v>N</v>
      </c>
      <c r="I431" s="115"/>
      <c r="J431" s="115"/>
      <c r="K431" s="114"/>
      <c r="L431" s="115"/>
      <c r="M431" s="93"/>
      <c r="N431" s="93"/>
      <c r="O431" s="93"/>
      <c r="P431" s="93"/>
      <c r="Q431" s="93"/>
      <c r="R431" s="116"/>
      <c r="S431" s="115" t="b">
        <f t="shared" ref="S431" si="111">IF($G$3="",OR($E$3="",NOT(ISERROR(FIND(LOWER($E$3),LOWER(W431)))),NOT(ISERROR(FIND(LOWER($E$3),LOWER(AF431)))),NOT(ISERROR(FIND(LOWER($E$3),LOWER(AV431))))),OR(NOT(ISERROR(FIND(LOWER($G$3),LOWER(W431)))),NOT(ISERROR(FIND(LOWER($G$3),LOWER(AF431)))),NOT(ISERROR(FIND(LOWER($G$3),LOWER(AV431))))))</f>
        <v>1</v>
      </c>
      <c r="T431" s="115" t="b">
        <f t="shared" ref="T431" si="112">IF($G$3="",OR($F$3="",NOT(ISERROR(FIND(LOWER($F$3),LOWER(X431)))),NOT(ISERROR(FIND(LOWER($F$3),LOWER(AG431)))),NOT(ISERROR(FIND(LOWER($F$3),LOWER(AX431))))),OR(NOT(ISERROR(FIND(LOWER($G$3),LOWER(X431)))),NOT(ISERROR(FIND(LOWER($G$3),LOWER(AG431)))),NOT(ISERROR(FIND(LOWER($G$3),LOWER(AX431))))))</f>
        <v>1</v>
      </c>
      <c r="U431" s="115" t="b">
        <f t="shared" ref="U431" si="113">IF(COUNTA($E$3:$F$3)=0,OR($G$3="",S431,T431),AND(S431,T431))</f>
        <v>1</v>
      </c>
      <c r="V431" s="115"/>
      <c r="W431" s="117"/>
      <c r="X431" s="118"/>
      <c r="Y431" s="119"/>
      <c r="Z431" s="120"/>
      <c r="AA431" s="120"/>
      <c r="AB431" s="120"/>
      <c r="AC431" s="120"/>
      <c r="AD431" s="121"/>
      <c r="AE431" s="122"/>
      <c r="AF431" s="117"/>
      <c r="AG431" s="118"/>
      <c r="AH431" s="119">
        <v>847</v>
      </c>
      <c r="AI431" s="120"/>
      <c r="AJ431" s="120"/>
      <c r="AK431" s="120"/>
      <c r="AL431" s="123"/>
      <c r="AM431" s="123"/>
      <c r="AN431" s="123"/>
      <c r="AO431" s="123"/>
      <c r="AP431" s="124"/>
      <c r="AQ431" s="125"/>
      <c r="AR431" s="121"/>
      <c r="AS431" s="123"/>
      <c r="AT431" s="121"/>
      <c r="AU431" s="126"/>
      <c r="AV431" s="117"/>
      <c r="AW431" s="349"/>
      <c r="AX431" s="118"/>
      <c r="AY431" s="120"/>
      <c r="AZ431" s="120"/>
      <c r="BA431" s="120"/>
      <c r="BB431" s="120"/>
      <c r="BC431" s="123"/>
      <c r="BD431" s="120"/>
      <c r="BE431" s="121"/>
      <c r="BF431" s="126"/>
      <c r="BG431" s="297" t="str">
        <f t="shared" si="101"/>
        <v/>
      </c>
      <c r="BH431" s="298" t="str">
        <f t="shared" si="102"/>
        <v/>
      </c>
      <c r="BI431" s="127"/>
      <c r="BJ431" s="127"/>
      <c r="BK431" s="128"/>
      <c r="BL431" s="120" t="str">
        <f t="shared" si="103"/>
        <v/>
      </c>
      <c r="BM431" s="120" t="str">
        <f t="shared" si="104"/>
        <v/>
      </c>
      <c r="BN431" s="120" t="str">
        <f t="shared" si="105"/>
        <v/>
      </c>
      <c r="BO431" s="129" t="str">
        <f t="shared" si="107"/>
        <v>||||</v>
      </c>
      <c r="BP431" s="120" t="str">
        <f t="shared" si="106"/>
        <v>Not Started</v>
      </c>
      <c r="BQ431" s="129">
        <f>VLOOKUP(A431,'PR Matrix'!A:B,2,FALSE)</f>
        <v>0</v>
      </c>
    </row>
    <row r="432" spans="1:75" s="130" customFormat="1" hidden="1" x14ac:dyDescent="0.2">
      <c r="A432" s="111" t="s">
        <v>1944</v>
      </c>
      <c r="B432" s="96" t="s">
        <v>1675</v>
      </c>
      <c r="C432" s="96" t="s">
        <v>1675</v>
      </c>
      <c r="D432" s="76"/>
      <c r="E432" s="312"/>
      <c r="F432" s="306"/>
      <c r="G432" s="113" t="s">
        <v>1986</v>
      </c>
      <c r="H432" s="114" t="str">
        <f>IF(AND(D432="",VLOOKUP(A432,'PR Matrix'!A:B,2,FALSE)=""),"N","Y")</f>
        <v>N</v>
      </c>
      <c r="I432" s="115"/>
      <c r="J432" s="115"/>
      <c r="K432" s="114"/>
      <c r="L432" s="115"/>
      <c r="M432" s="93"/>
      <c r="N432" s="93"/>
      <c r="O432" s="93"/>
      <c r="P432" s="93"/>
      <c r="Q432" s="93"/>
      <c r="R432" s="116"/>
      <c r="S432" s="115" t="b">
        <f t="shared" si="108"/>
        <v>1</v>
      </c>
      <c r="T432" s="115" t="b">
        <f t="shared" si="109"/>
        <v>1</v>
      </c>
      <c r="U432" s="115" t="b">
        <f t="shared" si="110"/>
        <v>1</v>
      </c>
      <c r="V432" s="115"/>
      <c r="W432" s="117"/>
      <c r="X432" s="118"/>
      <c r="Y432" s="119"/>
      <c r="Z432" s="120"/>
      <c r="AA432" s="120"/>
      <c r="AB432" s="120"/>
      <c r="AC432" s="120"/>
      <c r="AD432" s="121"/>
      <c r="AE432" s="122"/>
      <c r="AF432" s="117"/>
      <c r="AG432" s="118"/>
      <c r="AH432" s="119">
        <v>847</v>
      </c>
      <c r="AI432" s="120"/>
      <c r="AJ432" s="120"/>
      <c r="AK432" s="120"/>
      <c r="AL432" s="123"/>
      <c r="AM432" s="123"/>
      <c r="AN432" s="123"/>
      <c r="AO432" s="123"/>
      <c r="AP432" s="124"/>
      <c r="AQ432" s="125"/>
      <c r="AR432" s="121"/>
      <c r="AS432" s="123"/>
      <c r="AT432" s="121"/>
      <c r="AU432" s="126"/>
      <c r="AV432" s="117"/>
      <c r="AW432" s="349"/>
      <c r="AX432" s="118"/>
      <c r="AY432" s="120"/>
      <c r="AZ432" s="120"/>
      <c r="BA432" s="120"/>
      <c r="BB432" s="120"/>
      <c r="BC432" s="123"/>
      <c r="BD432" s="120"/>
      <c r="BE432" s="121"/>
      <c r="BF432" s="126"/>
      <c r="BG432" s="297" t="str">
        <f t="shared" si="101"/>
        <v/>
      </c>
      <c r="BH432" s="298" t="str">
        <f t="shared" si="102"/>
        <v/>
      </c>
      <c r="BI432" s="127"/>
      <c r="BJ432" s="127"/>
      <c r="BK432" s="128"/>
      <c r="BL432" s="120" t="str">
        <f t="shared" si="103"/>
        <v/>
      </c>
      <c r="BM432" s="120" t="str">
        <f t="shared" si="104"/>
        <v/>
      </c>
      <c r="BN432" s="120" t="str">
        <f t="shared" si="105"/>
        <v/>
      </c>
      <c r="BO432" s="129" t="str">
        <f t="shared" si="107"/>
        <v>||||</v>
      </c>
      <c r="BP432" s="120" t="str">
        <f t="shared" si="106"/>
        <v>Not Started</v>
      </c>
      <c r="BQ432" s="129">
        <f>VLOOKUP(A432,'PR Matrix'!A:B,2,FALSE)</f>
        <v>0</v>
      </c>
    </row>
    <row r="433" spans="1:69" s="130" customFormat="1" hidden="1" x14ac:dyDescent="0.2">
      <c r="A433" s="111" t="s">
        <v>1945</v>
      </c>
      <c r="B433" s="96" t="s">
        <v>1675</v>
      </c>
      <c r="C433" s="96"/>
      <c r="D433" s="76"/>
      <c r="E433" s="301"/>
      <c r="F433" s="306"/>
      <c r="G433" s="113" t="s">
        <v>1986</v>
      </c>
      <c r="H433" s="114" t="str">
        <f>IF(AND(D433="",VLOOKUP(A433,'PR Matrix'!A:B,2,FALSE)=""),"N","Y")</f>
        <v>N</v>
      </c>
      <c r="I433" s="115"/>
      <c r="J433" s="115"/>
      <c r="K433" s="114"/>
      <c r="L433" s="115"/>
      <c r="M433" s="93"/>
      <c r="N433" s="93"/>
      <c r="O433" s="93"/>
      <c r="P433" s="93"/>
      <c r="Q433" s="93"/>
      <c r="R433" s="116"/>
      <c r="S433" s="115" t="b">
        <f t="shared" si="108"/>
        <v>1</v>
      </c>
      <c r="T433" s="115" t="b">
        <f t="shared" si="109"/>
        <v>1</v>
      </c>
      <c r="U433" s="115" t="b">
        <f t="shared" si="110"/>
        <v>1</v>
      </c>
      <c r="V433" s="115"/>
      <c r="W433" s="117"/>
      <c r="X433" s="118"/>
      <c r="Y433" s="119"/>
      <c r="Z433" s="120"/>
      <c r="AA433" s="120"/>
      <c r="AB433" s="120"/>
      <c r="AC433" s="120"/>
      <c r="AD433" s="121"/>
      <c r="AE433" s="122"/>
      <c r="AF433" s="117"/>
      <c r="AG433" s="118"/>
      <c r="AH433" s="119"/>
      <c r="AI433" s="120"/>
      <c r="AJ433" s="120"/>
      <c r="AK433" s="120"/>
      <c r="AL433" s="123"/>
      <c r="AM433" s="123"/>
      <c r="AN433" s="123"/>
      <c r="AO433" s="123"/>
      <c r="AP433" s="124"/>
      <c r="AQ433" s="125"/>
      <c r="AR433" s="121"/>
      <c r="AS433" s="123"/>
      <c r="AT433" s="121"/>
      <c r="AU433" s="126"/>
      <c r="AV433" s="117"/>
      <c r="AW433" s="349"/>
      <c r="AX433" s="118"/>
      <c r="AY433" s="120"/>
      <c r="AZ433" s="120"/>
      <c r="BA433" s="120"/>
      <c r="BB433" s="120"/>
      <c r="BC433" s="123"/>
      <c r="BD433" s="120"/>
      <c r="BE433" s="121"/>
      <c r="BF433" s="126"/>
      <c r="BG433" s="297" t="str">
        <f t="shared" si="101"/>
        <v/>
      </c>
      <c r="BH433" s="298" t="str">
        <f t="shared" si="102"/>
        <v/>
      </c>
      <c r="BI433" s="127"/>
      <c r="BJ433" s="127"/>
      <c r="BK433" s="128"/>
      <c r="BL433" s="120" t="str">
        <f t="shared" si="103"/>
        <v/>
      </c>
      <c r="BM433" s="120" t="str">
        <f t="shared" si="104"/>
        <v/>
      </c>
      <c r="BN433" s="120" t="str">
        <f t="shared" si="105"/>
        <v/>
      </c>
      <c r="BO433" s="129" t="str">
        <f t="shared" si="107"/>
        <v>||||</v>
      </c>
      <c r="BP433" s="120" t="str">
        <f t="shared" si="106"/>
        <v>Not Started</v>
      </c>
      <c r="BQ433" s="129">
        <f>VLOOKUP(A433,'PR Matrix'!A:B,2,FALSE)</f>
        <v>0</v>
      </c>
    </row>
    <row r="434" spans="1:69" s="130" customFormat="1" hidden="1" x14ac:dyDescent="0.2">
      <c r="A434" s="111" t="s">
        <v>1946</v>
      </c>
      <c r="B434" s="96" t="s">
        <v>1675</v>
      </c>
      <c r="C434" s="96"/>
      <c r="D434" s="76"/>
      <c r="E434" s="301"/>
      <c r="F434" s="306"/>
      <c r="G434" s="113" t="s">
        <v>1986</v>
      </c>
      <c r="H434" s="114" t="str">
        <f>IF(AND(D434="",VLOOKUP(A434,'PR Matrix'!A:B,2,FALSE)=""),"N","Y")</f>
        <v>N</v>
      </c>
      <c r="I434" s="115"/>
      <c r="J434" s="115"/>
      <c r="K434" s="114"/>
      <c r="L434" s="115"/>
      <c r="M434" s="93"/>
      <c r="N434" s="93"/>
      <c r="O434" s="93"/>
      <c r="P434" s="93"/>
      <c r="Q434" s="93"/>
      <c r="R434" s="116"/>
      <c r="S434" s="115" t="b">
        <f t="shared" si="108"/>
        <v>1</v>
      </c>
      <c r="T434" s="115" t="b">
        <f t="shared" si="109"/>
        <v>1</v>
      </c>
      <c r="U434" s="115" t="b">
        <f t="shared" si="110"/>
        <v>1</v>
      </c>
      <c r="V434" s="115"/>
      <c r="W434" s="117"/>
      <c r="X434" s="118"/>
      <c r="Y434" s="119"/>
      <c r="Z434" s="120"/>
      <c r="AA434" s="120"/>
      <c r="AB434" s="120"/>
      <c r="AC434" s="120"/>
      <c r="AD434" s="121"/>
      <c r="AE434" s="122"/>
      <c r="AF434" s="117"/>
      <c r="AG434" s="118"/>
      <c r="AH434" s="119"/>
      <c r="AI434" s="120"/>
      <c r="AJ434" s="120"/>
      <c r="AK434" s="120"/>
      <c r="AL434" s="123"/>
      <c r="AM434" s="123"/>
      <c r="AN434" s="123"/>
      <c r="AO434" s="123"/>
      <c r="AP434" s="124"/>
      <c r="AQ434" s="125"/>
      <c r="AR434" s="121"/>
      <c r="AS434" s="123"/>
      <c r="AT434" s="121"/>
      <c r="AU434" s="126"/>
      <c r="AV434" s="117"/>
      <c r="AW434" s="349"/>
      <c r="AX434" s="118"/>
      <c r="AY434" s="120"/>
      <c r="AZ434" s="120"/>
      <c r="BA434" s="120"/>
      <c r="BB434" s="120"/>
      <c r="BC434" s="123"/>
      <c r="BD434" s="120"/>
      <c r="BE434" s="121"/>
      <c r="BF434" s="126"/>
      <c r="BG434" s="297" t="str">
        <f t="shared" si="101"/>
        <v/>
      </c>
      <c r="BH434" s="298" t="str">
        <f t="shared" si="102"/>
        <v/>
      </c>
      <c r="BI434" s="127"/>
      <c r="BJ434" s="127"/>
      <c r="BK434" s="128"/>
      <c r="BL434" s="120" t="str">
        <f t="shared" si="103"/>
        <v/>
      </c>
      <c r="BM434" s="120" t="str">
        <f t="shared" si="104"/>
        <v/>
      </c>
      <c r="BN434" s="120" t="str">
        <f t="shared" si="105"/>
        <v/>
      </c>
      <c r="BO434" s="129" t="str">
        <f t="shared" si="107"/>
        <v>||||</v>
      </c>
      <c r="BP434" s="120" t="str">
        <f t="shared" si="106"/>
        <v>Not Started</v>
      </c>
      <c r="BQ434" s="129">
        <f>VLOOKUP(A434,'PR Matrix'!A:B,2,FALSE)</f>
        <v>0</v>
      </c>
    </row>
    <row r="435" spans="1:69" s="130" customFormat="1" hidden="1" x14ac:dyDescent="0.2">
      <c r="A435" s="111" t="s">
        <v>1947</v>
      </c>
      <c r="B435" s="96" t="s">
        <v>1675</v>
      </c>
      <c r="C435" s="96"/>
      <c r="D435" s="76"/>
      <c r="E435" s="301"/>
      <c r="F435" s="306"/>
      <c r="G435" s="113" t="s">
        <v>1986</v>
      </c>
      <c r="H435" s="114" t="str">
        <f>IF(AND(D435="",VLOOKUP(A435,'PR Matrix'!A:B,2,FALSE)=""),"N","Y")</f>
        <v>N</v>
      </c>
      <c r="I435" s="115"/>
      <c r="J435" s="115"/>
      <c r="K435" s="114"/>
      <c r="L435" s="115"/>
      <c r="M435" s="93"/>
      <c r="N435" s="93"/>
      <c r="O435" s="93"/>
      <c r="P435" s="93"/>
      <c r="Q435" s="93"/>
      <c r="R435" s="116"/>
      <c r="S435" s="115" t="b">
        <f t="shared" si="108"/>
        <v>1</v>
      </c>
      <c r="T435" s="115" t="b">
        <f t="shared" si="109"/>
        <v>1</v>
      </c>
      <c r="U435" s="115" t="b">
        <f t="shared" si="110"/>
        <v>1</v>
      </c>
      <c r="V435" s="115"/>
      <c r="W435" s="117"/>
      <c r="X435" s="118"/>
      <c r="Y435" s="119"/>
      <c r="Z435" s="120"/>
      <c r="AA435" s="120"/>
      <c r="AB435" s="120"/>
      <c r="AC435" s="120"/>
      <c r="AD435" s="121"/>
      <c r="AE435" s="122"/>
      <c r="AF435" s="117"/>
      <c r="AG435" s="118"/>
      <c r="AH435" s="119"/>
      <c r="AI435" s="120"/>
      <c r="AJ435" s="120"/>
      <c r="AK435" s="120"/>
      <c r="AL435" s="123"/>
      <c r="AM435" s="123"/>
      <c r="AN435" s="123"/>
      <c r="AO435" s="123"/>
      <c r="AP435" s="124"/>
      <c r="AQ435" s="125"/>
      <c r="AR435" s="121"/>
      <c r="AS435" s="123"/>
      <c r="AT435" s="121"/>
      <c r="AU435" s="126"/>
      <c r="AV435" s="117"/>
      <c r="AW435" s="349"/>
      <c r="AX435" s="118"/>
      <c r="AY435" s="120"/>
      <c r="AZ435" s="120"/>
      <c r="BA435" s="120"/>
      <c r="BB435" s="120"/>
      <c r="BC435" s="123"/>
      <c r="BD435" s="120"/>
      <c r="BE435" s="121"/>
      <c r="BF435" s="126"/>
      <c r="BG435" s="297" t="str">
        <f t="shared" si="101"/>
        <v/>
      </c>
      <c r="BH435" s="298" t="str">
        <f t="shared" si="102"/>
        <v/>
      </c>
      <c r="BI435" s="127"/>
      <c r="BJ435" s="127"/>
      <c r="BK435" s="128"/>
      <c r="BL435" s="120" t="str">
        <f t="shared" si="103"/>
        <v/>
      </c>
      <c r="BM435" s="120" t="str">
        <f t="shared" si="104"/>
        <v/>
      </c>
      <c r="BN435" s="120" t="str">
        <f t="shared" si="105"/>
        <v/>
      </c>
      <c r="BO435" s="129" t="str">
        <f t="shared" si="107"/>
        <v>||||</v>
      </c>
      <c r="BP435" s="120" t="str">
        <f t="shared" si="106"/>
        <v>Not Started</v>
      </c>
      <c r="BQ435" s="129">
        <f>VLOOKUP(A435,'PR Matrix'!A:B,2,FALSE)</f>
        <v>0</v>
      </c>
    </row>
    <row r="436" spans="1:69" s="130" customFormat="1" hidden="1" x14ac:dyDescent="0.2">
      <c r="A436" s="111" t="s">
        <v>1948</v>
      </c>
      <c r="B436" s="96" t="s">
        <v>1675</v>
      </c>
      <c r="C436" s="96"/>
      <c r="D436" s="76"/>
      <c r="E436" s="301"/>
      <c r="F436" s="306"/>
      <c r="G436" s="113" t="s">
        <v>1986</v>
      </c>
      <c r="H436" s="114" t="str">
        <f>IF(AND(D436="",VLOOKUP(A436,'PR Matrix'!A:B,2,FALSE)=""),"N","Y")</f>
        <v>N</v>
      </c>
      <c r="I436" s="115"/>
      <c r="J436" s="115"/>
      <c r="K436" s="114"/>
      <c r="L436" s="115"/>
      <c r="M436" s="93"/>
      <c r="N436" s="93"/>
      <c r="O436" s="93"/>
      <c r="P436" s="93"/>
      <c r="Q436" s="93"/>
      <c r="R436" s="116"/>
      <c r="S436" s="115" t="b">
        <f t="shared" si="108"/>
        <v>1</v>
      </c>
      <c r="T436" s="115" t="b">
        <f t="shared" si="109"/>
        <v>1</v>
      </c>
      <c r="U436" s="115" t="b">
        <f t="shared" si="110"/>
        <v>1</v>
      </c>
      <c r="V436" s="115"/>
      <c r="W436" s="117"/>
      <c r="X436" s="118"/>
      <c r="Y436" s="119"/>
      <c r="Z436" s="120"/>
      <c r="AA436" s="120"/>
      <c r="AB436" s="120"/>
      <c r="AC436" s="120"/>
      <c r="AD436" s="121"/>
      <c r="AE436" s="122"/>
      <c r="AF436" s="117"/>
      <c r="AG436" s="118"/>
      <c r="AH436" s="119"/>
      <c r="AI436" s="120"/>
      <c r="AJ436" s="120"/>
      <c r="AK436" s="120"/>
      <c r="AL436" s="123"/>
      <c r="AM436" s="123"/>
      <c r="AN436" s="123"/>
      <c r="AO436" s="123"/>
      <c r="AP436" s="124"/>
      <c r="AQ436" s="125"/>
      <c r="AR436" s="121"/>
      <c r="AS436" s="123"/>
      <c r="AT436" s="121"/>
      <c r="AU436" s="126"/>
      <c r="AV436" s="117"/>
      <c r="AW436" s="349"/>
      <c r="AX436" s="118"/>
      <c r="AY436" s="120"/>
      <c r="AZ436" s="120"/>
      <c r="BA436" s="120"/>
      <c r="BB436" s="120"/>
      <c r="BC436" s="123"/>
      <c r="BD436" s="120"/>
      <c r="BE436" s="121"/>
      <c r="BF436" s="126"/>
      <c r="BG436" s="297" t="str">
        <f t="shared" si="101"/>
        <v/>
      </c>
      <c r="BH436" s="298" t="str">
        <f t="shared" si="102"/>
        <v/>
      </c>
      <c r="BI436" s="127"/>
      <c r="BJ436" s="127"/>
      <c r="BK436" s="128"/>
      <c r="BL436" s="120" t="str">
        <f t="shared" si="103"/>
        <v/>
      </c>
      <c r="BM436" s="120" t="str">
        <f t="shared" si="104"/>
        <v/>
      </c>
      <c r="BN436" s="120" t="str">
        <f t="shared" si="105"/>
        <v/>
      </c>
      <c r="BO436" s="129" t="str">
        <f t="shared" si="107"/>
        <v>||||</v>
      </c>
      <c r="BP436" s="120" t="str">
        <f t="shared" si="106"/>
        <v>Not Started</v>
      </c>
      <c r="BQ436" s="129">
        <f>VLOOKUP(A436,'PR Matrix'!A:B,2,FALSE)</f>
        <v>0</v>
      </c>
    </row>
    <row r="437" spans="1:69" s="130" customFormat="1" hidden="1" x14ac:dyDescent="0.2">
      <c r="A437" s="111" t="s">
        <v>1949</v>
      </c>
      <c r="B437" s="96" t="s">
        <v>1675</v>
      </c>
      <c r="C437" s="96"/>
      <c r="D437" s="76"/>
      <c r="E437" s="301"/>
      <c r="F437" s="306"/>
      <c r="G437" s="113" t="s">
        <v>1986</v>
      </c>
      <c r="H437" s="114" t="str">
        <f>IF(AND(D437="",VLOOKUP(A437,'PR Matrix'!A:B,2,FALSE)=""),"N","Y")</f>
        <v>N</v>
      </c>
      <c r="I437" s="115"/>
      <c r="J437" s="115"/>
      <c r="K437" s="114"/>
      <c r="L437" s="115"/>
      <c r="M437" s="93"/>
      <c r="N437" s="93"/>
      <c r="O437" s="93"/>
      <c r="P437" s="93"/>
      <c r="Q437" s="93"/>
      <c r="R437" s="116"/>
      <c r="S437" s="115" t="b">
        <f t="shared" si="108"/>
        <v>1</v>
      </c>
      <c r="T437" s="115" t="b">
        <f t="shared" si="109"/>
        <v>1</v>
      </c>
      <c r="U437" s="115" t="b">
        <f t="shared" si="110"/>
        <v>1</v>
      </c>
      <c r="V437" s="115"/>
      <c r="W437" s="117"/>
      <c r="X437" s="118"/>
      <c r="Y437" s="119"/>
      <c r="Z437" s="120"/>
      <c r="AA437" s="120"/>
      <c r="AB437" s="120"/>
      <c r="AC437" s="120"/>
      <c r="AD437" s="121"/>
      <c r="AE437" s="122"/>
      <c r="AF437" s="117"/>
      <c r="AG437" s="118"/>
      <c r="AH437" s="119"/>
      <c r="AI437" s="120"/>
      <c r="AJ437" s="120"/>
      <c r="AK437" s="120"/>
      <c r="AL437" s="123"/>
      <c r="AM437" s="123"/>
      <c r="AN437" s="123"/>
      <c r="AO437" s="123"/>
      <c r="AP437" s="124"/>
      <c r="AQ437" s="125"/>
      <c r="AR437" s="121"/>
      <c r="AS437" s="123"/>
      <c r="AT437" s="121"/>
      <c r="AU437" s="126"/>
      <c r="AV437" s="117"/>
      <c r="AW437" s="349"/>
      <c r="AX437" s="118"/>
      <c r="AY437" s="120"/>
      <c r="AZ437" s="120"/>
      <c r="BA437" s="120"/>
      <c r="BB437" s="120"/>
      <c r="BC437" s="123"/>
      <c r="BD437" s="120"/>
      <c r="BE437" s="121"/>
      <c r="BF437" s="126"/>
      <c r="BG437" s="297" t="str">
        <f t="shared" si="101"/>
        <v/>
      </c>
      <c r="BH437" s="298" t="str">
        <f t="shared" si="102"/>
        <v/>
      </c>
      <c r="BI437" s="127"/>
      <c r="BJ437" s="127"/>
      <c r="BK437" s="128"/>
      <c r="BL437" s="120" t="str">
        <f t="shared" si="103"/>
        <v/>
      </c>
      <c r="BM437" s="120" t="str">
        <f t="shared" si="104"/>
        <v/>
      </c>
      <c r="BN437" s="120" t="str">
        <f t="shared" si="105"/>
        <v/>
      </c>
      <c r="BO437" s="129" t="str">
        <f t="shared" si="107"/>
        <v>||||</v>
      </c>
      <c r="BP437" s="120" t="str">
        <f t="shared" si="106"/>
        <v>Not Started</v>
      </c>
      <c r="BQ437" s="129">
        <f>VLOOKUP(A437,'PR Matrix'!A:B,2,FALSE)</f>
        <v>0</v>
      </c>
    </row>
    <row r="438" spans="1:69" s="130" customFormat="1" hidden="1" x14ac:dyDescent="0.2">
      <c r="A438" s="111" t="s">
        <v>1950</v>
      </c>
      <c r="B438" s="96" t="s">
        <v>1675</v>
      </c>
      <c r="C438" s="96" t="s">
        <v>1677</v>
      </c>
      <c r="D438" s="76"/>
      <c r="E438" s="329"/>
      <c r="F438" s="309"/>
      <c r="G438" s="113" t="s">
        <v>1986</v>
      </c>
      <c r="H438" s="114" t="str">
        <f>IF(AND(D438="",VLOOKUP(A438,'PR Matrix'!A:B,2,FALSE)=""),"N","Y")</f>
        <v>N</v>
      </c>
      <c r="I438" s="115"/>
      <c r="J438" s="115"/>
      <c r="K438" s="114"/>
      <c r="L438" s="115"/>
      <c r="M438" s="93"/>
      <c r="N438" s="93"/>
      <c r="O438" s="93"/>
      <c r="P438" s="93"/>
      <c r="Q438" s="93"/>
      <c r="R438" s="116"/>
      <c r="S438" s="115" t="b">
        <f t="shared" si="108"/>
        <v>1</v>
      </c>
      <c r="T438" s="115" t="b">
        <f t="shared" si="109"/>
        <v>1</v>
      </c>
      <c r="U438" s="115" t="b">
        <f t="shared" si="110"/>
        <v>1</v>
      </c>
      <c r="V438" s="115"/>
      <c r="W438" s="117"/>
      <c r="X438" s="118"/>
      <c r="Y438" s="119">
        <v>2954</v>
      </c>
      <c r="Z438" s="120"/>
      <c r="AA438" s="120"/>
      <c r="AB438" s="120"/>
      <c r="AC438" s="120"/>
      <c r="AD438" s="121"/>
      <c r="AE438" s="122"/>
      <c r="AF438" s="117"/>
      <c r="AG438" s="118"/>
      <c r="AH438" s="119">
        <v>2955</v>
      </c>
      <c r="AI438" s="120"/>
      <c r="AJ438" s="120"/>
      <c r="AK438" s="120"/>
      <c r="AL438" s="123"/>
      <c r="AM438" s="123"/>
      <c r="AN438" s="123"/>
      <c r="AO438" s="123"/>
      <c r="AP438" s="124"/>
      <c r="AQ438" s="125"/>
      <c r="AR438" s="121"/>
      <c r="AS438" s="123"/>
      <c r="AT438" s="121"/>
      <c r="AU438" s="126"/>
      <c r="AV438" s="117"/>
      <c r="AW438" s="349"/>
      <c r="AX438" s="118"/>
      <c r="AY438" s="120"/>
      <c r="AZ438" s="120"/>
      <c r="BA438" s="120"/>
      <c r="BB438" s="120"/>
      <c r="BC438" s="123"/>
      <c r="BD438" s="120"/>
      <c r="BE438" s="121"/>
      <c r="BF438" s="126"/>
      <c r="BG438" s="297" t="str">
        <f t="shared" si="101"/>
        <v/>
      </c>
      <c r="BH438" s="298" t="str">
        <f t="shared" si="102"/>
        <v/>
      </c>
      <c r="BI438" s="127"/>
      <c r="BJ438" s="127"/>
      <c r="BK438" s="128"/>
      <c r="BL438" s="120" t="str">
        <f t="shared" si="103"/>
        <v/>
      </c>
      <c r="BM438" s="120" t="str">
        <f t="shared" si="104"/>
        <v/>
      </c>
      <c r="BN438" s="120" t="str">
        <f t="shared" si="105"/>
        <v/>
      </c>
      <c r="BO438" s="129" t="str">
        <f t="shared" si="107"/>
        <v>||||</v>
      </c>
      <c r="BP438" s="120" t="str">
        <f t="shared" si="106"/>
        <v>Not Started</v>
      </c>
      <c r="BQ438" s="129">
        <f>VLOOKUP(A438,'PR Matrix'!A:B,2,FALSE)</f>
        <v>0</v>
      </c>
    </row>
    <row r="439" spans="1:69" s="130" customFormat="1" hidden="1" x14ac:dyDescent="0.2">
      <c r="A439" s="111" t="s">
        <v>1951</v>
      </c>
      <c r="B439" s="96" t="s">
        <v>1675</v>
      </c>
      <c r="C439" s="96"/>
      <c r="D439" s="76"/>
      <c r="E439" s="301"/>
      <c r="F439" s="306"/>
      <c r="G439" s="113" t="s">
        <v>1986</v>
      </c>
      <c r="H439" s="114" t="str">
        <f>IF(AND(D439="",VLOOKUP(A439,'PR Matrix'!A:B,2,FALSE)=""),"N","Y")</f>
        <v>N</v>
      </c>
      <c r="I439" s="115"/>
      <c r="J439" s="115"/>
      <c r="K439" s="114"/>
      <c r="L439" s="115"/>
      <c r="M439" s="93"/>
      <c r="N439" s="93"/>
      <c r="O439" s="93"/>
      <c r="P439" s="93"/>
      <c r="Q439" s="93"/>
      <c r="R439" s="116"/>
      <c r="S439" s="115" t="b">
        <f t="shared" si="108"/>
        <v>1</v>
      </c>
      <c r="T439" s="115" t="b">
        <f t="shared" si="109"/>
        <v>1</v>
      </c>
      <c r="U439" s="115" t="b">
        <f t="shared" si="110"/>
        <v>1</v>
      </c>
      <c r="V439" s="115"/>
      <c r="W439" s="117"/>
      <c r="X439" s="118"/>
      <c r="Y439" s="119"/>
      <c r="Z439" s="120"/>
      <c r="AA439" s="120"/>
      <c r="AB439" s="120"/>
      <c r="AC439" s="120"/>
      <c r="AD439" s="121"/>
      <c r="AE439" s="122"/>
      <c r="AF439" s="117"/>
      <c r="AG439" s="118"/>
      <c r="AH439" s="119"/>
      <c r="AI439" s="120"/>
      <c r="AJ439" s="120"/>
      <c r="AK439" s="120"/>
      <c r="AL439" s="123"/>
      <c r="AM439" s="123"/>
      <c r="AN439" s="123"/>
      <c r="AO439" s="123"/>
      <c r="AP439" s="124"/>
      <c r="AQ439" s="125"/>
      <c r="AR439" s="121"/>
      <c r="AS439" s="123"/>
      <c r="AT439" s="121"/>
      <c r="AU439" s="126"/>
      <c r="AV439" s="117"/>
      <c r="AW439" s="349"/>
      <c r="AX439" s="118"/>
      <c r="AY439" s="120"/>
      <c r="AZ439" s="120"/>
      <c r="BA439" s="120"/>
      <c r="BB439" s="120"/>
      <c r="BC439" s="123"/>
      <c r="BD439" s="120"/>
      <c r="BE439" s="121"/>
      <c r="BF439" s="126"/>
      <c r="BG439" s="297" t="str">
        <f t="shared" si="101"/>
        <v/>
      </c>
      <c r="BH439" s="298" t="str">
        <f t="shared" si="102"/>
        <v/>
      </c>
      <c r="BI439" s="127"/>
      <c r="BJ439" s="127"/>
      <c r="BK439" s="128"/>
      <c r="BL439" s="120" t="str">
        <f t="shared" si="103"/>
        <v/>
      </c>
      <c r="BM439" s="120" t="str">
        <f t="shared" si="104"/>
        <v/>
      </c>
      <c r="BN439" s="120" t="str">
        <f t="shared" si="105"/>
        <v/>
      </c>
      <c r="BO439" s="129" t="str">
        <f t="shared" si="107"/>
        <v>||||</v>
      </c>
      <c r="BP439" s="120" t="str">
        <f t="shared" si="106"/>
        <v>Not Started</v>
      </c>
      <c r="BQ439" s="129">
        <f>VLOOKUP(A439,'PR Matrix'!A:B,2,FALSE)</f>
        <v>0</v>
      </c>
    </row>
    <row r="440" spans="1:69" s="130" customFormat="1" hidden="1" x14ac:dyDescent="0.2">
      <c r="A440" s="111" t="s">
        <v>1952</v>
      </c>
      <c r="B440" s="96" t="s">
        <v>1675</v>
      </c>
      <c r="C440" s="96"/>
      <c r="D440" s="76"/>
      <c r="E440" s="301"/>
      <c r="F440" s="306"/>
      <c r="G440" s="113" t="s">
        <v>1986</v>
      </c>
      <c r="H440" s="114" t="str">
        <f>IF(AND(D440="",VLOOKUP(A440,'PR Matrix'!A:B,2,FALSE)=""),"N","Y")</f>
        <v>N</v>
      </c>
      <c r="I440" s="115"/>
      <c r="J440" s="115"/>
      <c r="K440" s="114"/>
      <c r="L440" s="115"/>
      <c r="M440" s="93"/>
      <c r="N440" s="93"/>
      <c r="O440" s="93"/>
      <c r="P440" s="93"/>
      <c r="Q440" s="93"/>
      <c r="R440" s="116"/>
      <c r="S440" s="115" t="b">
        <f t="shared" si="108"/>
        <v>1</v>
      </c>
      <c r="T440" s="115" t="b">
        <f t="shared" si="109"/>
        <v>1</v>
      </c>
      <c r="U440" s="115" t="b">
        <f t="shared" si="110"/>
        <v>1</v>
      </c>
      <c r="V440" s="115"/>
      <c r="W440" s="117"/>
      <c r="X440" s="118"/>
      <c r="Y440" s="119"/>
      <c r="Z440" s="120"/>
      <c r="AA440" s="120"/>
      <c r="AB440" s="120"/>
      <c r="AC440" s="120"/>
      <c r="AD440" s="121"/>
      <c r="AE440" s="122"/>
      <c r="AF440" s="117"/>
      <c r="AG440" s="118"/>
      <c r="AH440" s="119"/>
      <c r="AI440" s="120"/>
      <c r="AJ440" s="120"/>
      <c r="AK440" s="120"/>
      <c r="AL440" s="123"/>
      <c r="AM440" s="123"/>
      <c r="AN440" s="123"/>
      <c r="AO440" s="123"/>
      <c r="AP440" s="124"/>
      <c r="AQ440" s="125"/>
      <c r="AR440" s="121"/>
      <c r="AS440" s="123"/>
      <c r="AT440" s="121"/>
      <c r="AU440" s="126"/>
      <c r="AV440" s="117"/>
      <c r="AW440" s="349"/>
      <c r="AX440" s="118"/>
      <c r="AY440" s="120"/>
      <c r="AZ440" s="120"/>
      <c r="BA440" s="120"/>
      <c r="BB440" s="120"/>
      <c r="BC440" s="123"/>
      <c r="BD440" s="120"/>
      <c r="BE440" s="121"/>
      <c r="BF440" s="126"/>
      <c r="BG440" s="297" t="str">
        <f t="shared" si="101"/>
        <v/>
      </c>
      <c r="BH440" s="298" t="str">
        <f t="shared" si="102"/>
        <v/>
      </c>
      <c r="BI440" s="127"/>
      <c r="BJ440" s="127"/>
      <c r="BK440" s="128"/>
      <c r="BL440" s="120" t="str">
        <f t="shared" si="103"/>
        <v/>
      </c>
      <c r="BM440" s="120" t="str">
        <f t="shared" si="104"/>
        <v/>
      </c>
      <c r="BN440" s="120" t="str">
        <f t="shared" si="105"/>
        <v/>
      </c>
      <c r="BO440" s="129" t="str">
        <f t="shared" si="107"/>
        <v>||||</v>
      </c>
      <c r="BP440" s="120" t="str">
        <f t="shared" si="106"/>
        <v>Not Started</v>
      </c>
      <c r="BQ440" s="129">
        <f>VLOOKUP(A440,'PR Matrix'!A:B,2,FALSE)</f>
        <v>0</v>
      </c>
    </row>
    <row r="441" spans="1:69" s="130" customFormat="1" hidden="1" x14ac:dyDescent="0.2">
      <c r="A441" s="418" t="s">
        <v>1953</v>
      </c>
      <c r="B441" s="419" t="s">
        <v>1675</v>
      </c>
      <c r="C441" s="419" t="s">
        <v>1675</v>
      </c>
      <c r="D441" s="75"/>
      <c r="E441" s="336"/>
      <c r="F441" s="336"/>
      <c r="G441" s="392" t="s">
        <v>1986</v>
      </c>
      <c r="H441" s="393" t="str">
        <f>IF(AND(D441="",VLOOKUP(A441,'PR Matrix'!A:B,2,FALSE)=""),"N","Y")</f>
        <v>N</v>
      </c>
      <c r="I441" s="394"/>
      <c r="J441" s="394"/>
      <c r="K441" s="393"/>
      <c r="L441" s="394"/>
      <c r="M441" s="395"/>
      <c r="N441" s="395"/>
      <c r="O441" s="395"/>
      <c r="P441" s="395"/>
      <c r="Q441" s="395"/>
      <c r="R441" s="396"/>
      <c r="S441" s="115" t="b">
        <f t="shared" si="108"/>
        <v>1</v>
      </c>
      <c r="T441" s="115" t="b">
        <f t="shared" si="109"/>
        <v>1</v>
      </c>
      <c r="U441" s="115" t="b">
        <f t="shared" si="110"/>
        <v>1</v>
      </c>
      <c r="V441" s="394">
        <v>3</v>
      </c>
      <c r="W441" s="397"/>
      <c r="X441" s="398"/>
      <c r="Y441" s="119"/>
      <c r="Z441" s="120"/>
      <c r="AA441" s="120"/>
      <c r="AB441" s="120"/>
      <c r="AC441" s="120"/>
      <c r="AD441" s="121"/>
      <c r="AE441" s="122"/>
      <c r="AF441" s="117"/>
      <c r="AG441" s="118"/>
      <c r="AH441" s="119"/>
      <c r="AI441" s="120"/>
      <c r="AJ441" s="120"/>
      <c r="AK441" s="120"/>
      <c r="AL441" s="123"/>
      <c r="AM441" s="123"/>
      <c r="AN441" s="123"/>
      <c r="AO441" s="123"/>
      <c r="AP441" s="124"/>
      <c r="AQ441" s="125"/>
      <c r="AR441" s="121"/>
      <c r="AS441" s="123"/>
      <c r="AT441" s="121"/>
      <c r="AU441" s="126"/>
      <c r="AV441" s="389"/>
      <c r="AW441" s="349"/>
      <c r="AX441" s="389"/>
      <c r="AY441" s="120"/>
      <c r="AZ441" s="120"/>
      <c r="BA441" s="120"/>
      <c r="BB441" s="120"/>
      <c r="BC441" s="123"/>
      <c r="BD441" s="120"/>
      <c r="BE441" s="121"/>
      <c r="BF441" s="126"/>
      <c r="BG441" s="297" t="str">
        <f t="shared" si="101"/>
        <v/>
      </c>
      <c r="BH441" s="298" t="str">
        <f t="shared" si="102"/>
        <v/>
      </c>
      <c r="BI441" s="127" t="s">
        <v>2331</v>
      </c>
      <c r="BJ441" s="127"/>
      <c r="BK441" s="128"/>
      <c r="BL441" s="120" t="str">
        <f t="shared" si="103"/>
        <v/>
      </c>
      <c r="BM441" s="120" t="str">
        <f t="shared" si="104"/>
        <v/>
      </c>
      <c r="BN441" s="120" t="str">
        <f t="shared" si="105"/>
        <v/>
      </c>
      <c r="BO441" s="129" t="str">
        <f t="shared" si="107"/>
        <v>||||</v>
      </c>
      <c r="BP441" s="120" t="str">
        <f t="shared" si="106"/>
        <v>Not Started</v>
      </c>
      <c r="BQ441" s="129">
        <f>VLOOKUP(A441,'PR Matrix'!A:B,2,FALSE)</f>
        <v>0</v>
      </c>
    </row>
    <row r="442" spans="1:69" s="130" customFormat="1" hidden="1" x14ac:dyDescent="0.2">
      <c r="A442" s="111" t="s">
        <v>1954</v>
      </c>
      <c r="B442" s="96" t="s">
        <v>1675</v>
      </c>
      <c r="C442" s="96"/>
      <c r="D442" s="76"/>
      <c r="E442" s="301"/>
      <c r="F442" s="306"/>
      <c r="G442" s="113" t="s">
        <v>1986</v>
      </c>
      <c r="H442" s="114" t="str">
        <f>IF(AND(D442="",VLOOKUP(A442,'PR Matrix'!A:B,2,FALSE)=""),"N","Y")</f>
        <v>N</v>
      </c>
      <c r="I442" s="115"/>
      <c r="J442" s="115"/>
      <c r="K442" s="114"/>
      <c r="L442" s="115"/>
      <c r="M442" s="93"/>
      <c r="N442" s="93"/>
      <c r="O442" s="93"/>
      <c r="P442" s="93"/>
      <c r="Q442" s="93"/>
      <c r="R442" s="116"/>
      <c r="S442" s="115" t="b">
        <f t="shared" si="108"/>
        <v>1</v>
      </c>
      <c r="T442" s="115" t="b">
        <f t="shared" si="109"/>
        <v>1</v>
      </c>
      <c r="U442" s="115" t="b">
        <f t="shared" si="110"/>
        <v>1</v>
      </c>
      <c r="V442" s="115"/>
      <c r="W442" s="117"/>
      <c r="X442" s="118"/>
      <c r="Y442" s="119"/>
      <c r="Z442" s="120"/>
      <c r="AA442" s="120"/>
      <c r="AB442" s="120"/>
      <c r="AC442" s="120"/>
      <c r="AD442" s="121"/>
      <c r="AE442" s="122"/>
      <c r="AF442" s="117"/>
      <c r="AG442" s="118"/>
      <c r="AH442" s="119"/>
      <c r="AI442" s="120"/>
      <c r="AJ442" s="120"/>
      <c r="AK442" s="120"/>
      <c r="AL442" s="123"/>
      <c r="AM442" s="123"/>
      <c r="AN442" s="123"/>
      <c r="AO442" s="123"/>
      <c r="AP442" s="124"/>
      <c r="AQ442" s="125"/>
      <c r="AR442" s="121"/>
      <c r="AS442" s="123"/>
      <c r="AT442" s="121"/>
      <c r="AU442" s="126"/>
      <c r="AV442" s="117"/>
      <c r="AW442" s="349"/>
      <c r="AX442" s="118"/>
      <c r="AY442" s="120"/>
      <c r="AZ442" s="120"/>
      <c r="BA442" s="120"/>
      <c r="BB442" s="120"/>
      <c r="BC442" s="123"/>
      <c r="BD442" s="120"/>
      <c r="BE442" s="121"/>
      <c r="BF442" s="126"/>
      <c r="BG442" s="297" t="str">
        <f t="shared" si="101"/>
        <v/>
      </c>
      <c r="BH442" s="298" t="str">
        <f t="shared" si="102"/>
        <v/>
      </c>
      <c r="BI442" s="127"/>
      <c r="BJ442" s="127"/>
      <c r="BK442" s="128"/>
      <c r="BL442" s="120" t="str">
        <f t="shared" si="103"/>
        <v/>
      </c>
      <c r="BM442" s="120" t="str">
        <f t="shared" si="104"/>
        <v/>
      </c>
      <c r="BN442" s="120" t="str">
        <f t="shared" si="105"/>
        <v/>
      </c>
      <c r="BO442" s="129" t="str">
        <f t="shared" si="107"/>
        <v>||||</v>
      </c>
      <c r="BP442" s="120" t="str">
        <f t="shared" si="106"/>
        <v>Not Started</v>
      </c>
      <c r="BQ442" s="129">
        <f>VLOOKUP(A442,'PR Matrix'!A:B,2,FALSE)</f>
        <v>0</v>
      </c>
    </row>
    <row r="443" spans="1:69" s="130" customFormat="1" hidden="1" x14ac:dyDescent="0.2">
      <c r="A443" s="111" t="s">
        <v>1955</v>
      </c>
      <c r="B443" s="96" t="s">
        <v>1675</v>
      </c>
      <c r="C443" s="96" t="s">
        <v>1675</v>
      </c>
      <c r="D443" s="76"/>
      <c r="E443" s="301"/>
      <c r="F443" s="301"/>
      <c r="G443" s="113" t="s">
        <v>1986</v>
      </c>
      <c r="H443" s="114" t="str">
        <f>IF(AND(D443="",VLOOKUP(A443,'PR Matrix'!A:B,2,FALSE)=""),"N","Y")</f>
        <v>N</v>
      </c>
      <c r="I443" s="115"/>
      <c r="J443" s="115"/>
      <c r="K443" s="114"/>
      <c r="L443" s="115"/>
      <c r="M443" s="93"/>
      <c r="N443" s="93"/>
      <c r="O443" s="93"/>
      <c r="P443" s="93"/>
      <c r="Q443" s="93"/>
      <c r="R443" s="116"/>
      <c r="S443" s="115" t="b">
        <f t="shared" si="108"/>
        <v>1</v>
      </c>
      <c r="T443" s="115" t="b">
        <f t="shared" si="109"/>
        <v>1</v>
      </c>
      <c r="U443" s="115" t="b">
        <f t="shared" si="110"/>
        <v>1</v>
      </c>
      <c r="V443" s="115"/>
      <c r="W443" s="117"/>
      <c r="X443" s="118"/>
      <c r="Y443" s="119"/>
      <c r="Z443" s="120"/>
      <c r="AA443" s="120"/>
      <c r="AB443" s="120"/>
      <c r="AC443" s="120"/>
      <c r="AD443" s="121"/>
      <c r="AE443" s="122"/>
      <c r="AF443" s="117"/>
      <c r="AG443" s="118"/>
      <c r="AH443" s="119"/>
      <c r="AI443" s="120"/>
      <c r="AJ443" s="120"/>
      <c r="AK443" s="120"/>
      <c r="AL443" s="123"/>
      <c r="AM443" s="123"/>
      <c r="AN443" s="123"/>
      <c r="AO443" s="123"/>
      <c r="AP443" s="124"/>
      <c r="AQ443" s="125"/>
      <c r="AR443" s="121"/>
      <c r="AS443" s="123"/>
      <c r="AT443" s="121"/>
      <c r="AU443" s="126"/>
      <c r="AV443" s="117"/>
      <c r="AW443" s="349"/>
      <c r="AX443" s="118"/>
      <c r="AY443" s="120"/>
      <c r="AZ443" s="120"/>
      <c r="BA443" s="120"/>
      <c r="BB443" s="120"/>
      <c r="BC443" s="123"/>
      <c r="BD443" s="120"/>
      <c r="BE443" s="121"/>
      <c r="BF443" s="126"/>
      <c r="BG443" s="297" t="str">
        <f t="shared" si="101"/>
        <v/>
      </c>
      <c r="BH443" s="298" t="str">
        <f t="shared" si="102"/>
        <v/>
      </c>
      <c r="BI443" s="127"/>
      <c r="BJ443" s="127"/>
      <c r="BK443" s="128"/>
      <c r="BL443" s="120" t="str">
        <f t="shared" si="103"/>
        <v/>
      </c>
      <c r="BM443" s="120" t="str">
        <f t="shared" si="104"/>
        <v/>
      </c>
      <c r="BN443" s="120" t="str">
        <f t="shared" si="105"/>
        <v/>
      </c>
      <c r="BO443" s="129" t="str">
        <f t="shared" si="107"/>
        <v>||||</v>
      </c>
      <c r="BP443" s="120" t="str">
        <f t="shared" si="106"/>
        <v>Not Started</v>
      </c>
      <c r="BQ443" s="129">
        <f>VLOOKUP(A443,'PR Matrix'!A:B,2,FALSE)</f>
        <v>0</v>
      </c>
    </row>
    <row r="444" spans="1:69" s="130" customFormat="1" hidden="1" x14ac:dyDescent="0.2">
      <c r="A444" s="111" t="s">
        <v>1956</v>
      </c>
      <c r="B444" s="96" t="s">
        <v>1675</v>
      </c>
      <c r="C444" s="96" t="s">
        <v>1677</v>
      </c>
      <c r="D444" s="76"/>
      <c r="E444" s="302"/>
      <c r="F444" s="309"/>
      <c r="G444" s="113" t="s">
        <v>1986</v>
      </c>
      <c r="H444" s="114" t="str">
        <f>IF(AND(D444="",VLOOKUP(A444,'PR Matrix'!A:B,2,FALSE)=""),"N","Y")</f>
        <v>N</v>
      </c>
      <c r="I444" s="115"/>
      <c r="J444" s="115"/>
      <c r="K444" s="114"/>
      <c r="L444" s="115"/>
      <c r="M444" s="93"/>
      <c r="N444" s="93"/>
      <c r="O444" s="93"/>
      <c r="P444" s="93"/>
      <c r="Q444" s="93"/>
      <c r="R444" s="116"/>
      <c r="S444" s="115" t="b">
        <f t="shared" si="108"/>
        <v>1</v>
      </c>
      <c r="T444" s="115" t="b">
        <f t="shared" si="109"/>
        <v>1</v>
      </c>
      <c r="U444" s="115" t="b">
        <f t="shared" si="110"/>
        <v>1</v>
      </c>
      <c r="V444" s="115"/>
      <c r="W444" s="117"/>
      <c r="X444" s="118"/>
      <c r="Y444" s="119"/>
      <c r="Z444" s="120"/>
      <c r="AA444" s="120"/>
      <c r="AB444" s="120"/>
      <c r="AC444" s="120"/>
      <c r="AD444" s="121"/>
      <c r="AE444" s="122"/>
      <c r="AF444" s="117"/>
      <c r="AG444" s="118"/>
      <c r="AH444" s="119"/>
      <c r="AI444" s="120"/>
      <c r="AJ444" s="120"/>
      <c r="AK444" s="120"/>
      <c r="AL444" s="123"/>
      <c r="AM444" s="123"/>
      <c r="AN444" s="123"/>
      <c r="AO444" s="123"/>
      <c r="AP444" s="124"/>
      <c r="AQ444" s="125"/>
      <c r="AR444" s="121"/>
      <c r="AS444" s="123"/>
      <c r="AT444" s="121"/>
      <c r="AU444" s="126"/>
      <c r="AV444" s="117"/>
      <c r="AW444" s="349"/>
      <c r="AX444" s="118"/>
      <c r="AY444" s="120"/>
      <c r="AZ444" s="120"/>
      <c r="BA444" s="120"/>
      <c r="BB444" s="120"/>
      <c r="BC444" s="123"/>
      <c r="BD444" s="120"/>
      <c r="BE444" s="121"/>
      <c r="BF444" s="126"/>
      <c r="BG444" s="297" t="str">
        <f t="shared" si="101"/>
        <v/>
      </c>
      <c r="BH444" s="298" t="str">
        <f t="shared" si="102"/>
        <v/>
      </c>
      <c r="BI444" s="127"/>
      <c r="BJ444" s="127"/>
      <c r="BK444" s="128"/>
      <c r="BL444" s="120" t="str">
        <f t="shared" si="103"/>
        <v/>
      </c>
      <c r="BM444" s="120" t="str">
        <f t="shared" si="104"/>
        <v/>
      </c>
      <c r="BN444" s="120" t="str">
        <f t="shared" si="105"/>
        <v/>
      </c>
      <c r="BO444" s="129" t="str">
        <f t="shared" si="107"/>
        <v>||||</v>
      </c>
      <c r="BP444" s="120" t="str">
        <f t="shared" si="106"/>
        <v>Not Started</v>
      </c>
      <c r="BQ444" s="129">
        <f>VLOOKUP(A444,'PR Matrix'!A:B,2,FALSE)</f>
        <v>0</v>
      </c>
    </row>
    <row r="445" spans="1:69" s="130" customFormat="1" hidden="1" x14ac:dyDescent="0.2">
      <c r="A445" s="418" t="s">
        <v>1957</v>
      </c>
      <c r="B445" s="419" t="s">
        <v>1675</v>
      </c>
      <c r="C445" s="419"/>
      <c r="D445" s="75"/>
      <c r="E445" s="336"/>
      <c r="F445" s="320"/>
      <c r="G445" s="392" t="s">
        <v>1986</v>
      </c>
      <c r="H445" s="393" t="str">
        <f>IF(AND(D445="",VLOOKUP(A445,'PR Matrix'!A:B,2,FALSE)=""),"N","Y")</f>
        <v>N</v>
      </c>
      <c r="I445" s="394"/>
      <c r="J445" s="394"/>
      <c r="K445" s="393"/>
      <c r="L445" s="394"/>
      <c r="M445" s="395"/>
      <c r="N445" s="395"/>
      <c r="O445" s="395"/>
      <c r="P445" s="395"/>
      <c r="Q445" s="395"/>
      <c r="R445" s="396"/>
      <c r="S445" s="115" t="b">
        <f t="shared" si="108"/>
        <v>1</v>
      </c>
      <c r="T445" s="115" t="b">
        <f t="shared" si="109"/>
        <v>1</v>
      </c>
      <c r="U445" s="115" t="b">
        <f t="shared" si="110"/>
        <v>1</v>
      </c>
      <c r="V445" s="394">
        <v>3</v>
      </c>
      <c r="W445" s="397"/>
      <c r="X445" s="398"/>
      <c r="Y445" s="119"/>
      <c r="Z445" s="120"/>
      <c r="AA445" s="120"/>
      <c r="AB445" s="120"/>
      <c r="AC445" s="120"/>
      <c r="AD445" s="121"/>
      <c r="AE445" s="122"/>
      <c r="AF445" s="117"/>
      <c r="AG445" s="118"/>
      <c r="AH445" s="119"/>
      <c r="AI445" s="120"/>
      <c r="AJ445" s="120"/>
      <c r="AK445" s="120"/>
      <c r="AL445" s="123"/>
      <c r="AM445" s="123"/>
      <c r="AN445" s="123"/>
      <c r="AO445" s="123"/>
      <c r="AP445" s="124"/>
      <c r="AQ445" s="125"/>
      <c r="AR445" s="121"/>
      <c r="AS445" s="123"/>
      <c r="AT445" s="121"/>
      <c r="AU445" s="126"/>
      <c r="AV445" s="389"/>
      <c r="AW445" s="349"/>
      <c r="AX445" s="389"/>
      <c r="AY445" s="120"/>
      <c r="AZ445" s="120"/>
      <c r="BA445" s="120"/>
      <c r="BB445" s="120"/>
      <c r="BC445" s="123"/>
      <c r="BD445" s="120"/>
      <c r="BE445" s="121"/>
      <c r="BF445" s="126"/>
      <c r="BG445" s="297" t="str">
        <f t="shared" si="101"/>
        <v/>
      </c>
      <c r="BH445" s="298" t="str">
        <f t="shared" si="102"/>
        <v/>
      </c>
      <c r="BI445" s="127" t="s">
        <v>2331</v>
      </c>
      <c r="BJ445" s="127"/>
      <c r="BK445" s="128"/>
      <c r="BL445" s="120" t="str">
        <f t="shared" si="103"/>
        <v/>
      </c>
      <c r="BM445" s="120" t="str">
        <f t="shared" si="104"/>
        <v/>
      </c>
      <c r="BN445" s="120" t="str">
        <f t="shared" si="105"/>
        <v/>
      </c>
      <c r="BO445" s="129" t="str">
        <f t="shared" si="107"/>
        <v>||||</v>
      </c>
      <c r="BP445" s="120" t="str">
        <f t="shared" si="106"/>
        <v>Not Started</v>
      </c>
      <c r="BQ445" s="129">
        <f>VLOOKUP(A445,'PR Matrix'!A:B,2,FALSE)</f>
        <v>0</v>
      </c>
    </row>
    <row r="446" spans="1:69" s="130" customFormat="1" hidden="1" x14ac:dyDescent="0.2">
      <c r="A446" s="111" t="s">
        <v>1958</v>
      </c>
      <c r="B446" s="96" t="s">
        <v>1675</v>
      </c>
      <c r="C446" s="96" t="s">
        <v>1675</v>
      </c>
      <c r="D446" s="76"/>
      <c r="E446" s="312"/>
      <c r="F446" s="301"/>
      <c r="G446" s="113" t="s">
        <v>1986</v>
      </c>
      <c r="H446" s="114" t="str">
        <f>IF(AND(D446="",VLOOKUP(A446,'PR Matrix'!A:B,2,FALSE)=""),"N","Y")</f>
        <v>N</v>
      </c>
      <c r="I446" s="115"/>
      <c r="J446" s="115"/>
      <c r="K446" s="114"/>
      <c r="L446" s="115"/>
      <c r="M446" s="93"/>
      <c r="N446" s="93"/>
      <c r="O446" s="93"/>
      <c r="P446" s="93"/>
      <c r="Q446" s="93"/>
      <c r="R446" s="116"/>
      <c r="S446" s="115" t="b">
        <f t="shared" si="108"/>
        <v>1</v>
      </c>
      <c r="T446" s="115" t="b">
        <f t="shared" si="109"/>
        <v>1</v>
      </c>
      <c r="U446" s="115" t="b">
        <f t="shared" si="110"/>
        <v>1</v>
      </c>
      <c r="V446" s="115"/>
      <c r="W446" s="117"/>
      <c r="X446" s="118"/>
      <c r="Y446" s="119"/>
      <c r="Z446" s="120"/>
      <c r="AA446" s="120"/>
      <c r="AB446" s="120"/>
      <c r="AC446" s="120"/>
      <c r="AD446" s="121"/>
      <c r="AE446" s="122"/>
      <c r="AF446" s="117"/>
      <c r="AG446" s="118"/>
      <c r="AH446" s="119"/>
      <c r="AI446" s="120"/>
      <c r="AJ446" s="120"/>
      <c r="AK446" s="120"/>
      <c r="AL446" s="123"/>
      <c r="AM446" s="123"/>
      <c r="AN446" s="123"/>
      <c r="AO446" s="123"/>
      <c r="AP446" s="124"/>
      <c r="AQ446" s="125"/>
      <c r="AR446" s="121"/>
      <c r="AS446" s="123"/>
      <c r="AT446" s="121"/>
      <c r="AU446" s="126"/>
      <c r="AV446" s="117"/>
      <c r="AW446" s="349"/>
      <c r="AX446" s="118"/>
      <c r="AY446" s="120"/>
      <c r="AZ446" s="120"/>
      <c r="BA446" s="120"/>
      <c r="BB446" s="120"/>
      <c r="BC446" s="123"/>
      <c r="BD446" s="120"/>
      <c r="BE446" s="121"/>
      <c r="BF446" s="126"/>
      <c r="BG446" s="297" t="str">
        <f t="shared" si="101"/>
        <v/>
      </c>
      <c r="BH446" s="298" t="str">
        <f t="shared" si="102"/>
        <v/>
      </c>
      <c r="BI446" s="127"/>
      <c r="BJ446" s="127"/>
      <c r="BK446" s="128"/>
      <c r="BL446" s="120" t="str">
        <f t="shared" si="103"/>
        <v/>
      </c>
      <c r="BM446" s="120" t="str">
        <f t="shared" si="104"/>
        <v/>
      </c>
      <c r="BN446" s="120" t="str">
        <f t="shared" si="105"/>
        <v/>
      </c>
      <c r="BO446" s="129" t="str">
        <f t="shared" si="107"/>
        <v>||||</v>
      </c>
      <c r="BP446" s="120" t="str">
        <f t="shared" si="106"/>
        <v>Not Started</v>
      </c>
      <c r="BQ446" s="129">
        <f>VLOOKUP(A446,'PR Matrix'!A:B,2,FALSE)</f>
        <v>0</v>
      </c>
    </row>
    <row r="447" spans="1:69" s="130" customFormat="1" hidden="1" x14ac:dyDescent="0.2">
      <c r="A447" s="418" t="s">
        <v>1959</v>
      </c>
      <c r="B447" s="419" t="s">
        <v>1675</v>
      </c>
      <c r="C447" s="419" t="s">
        <v>1677</v>
      </c>
      <c r="D447" s="75"/>
      <c r="E447" s="336"/>
      <c r="F447" s="336"/>
      <c r="G447" s="392" t="s">
        <v>1986</v>
      </c>
      <c r="H447" s="393" t="str">
        <f>IF(AND(D447="",VLOOKUP(A447,'PR Matrix'!A:B,2,FALSE)=""),"N","Y")</f>
        <v>N</v>
      </c>
      <c r="I447" s="394"/>
      <c r="J447" s="394"/>
      <c r="K447" s="393"/>
      <c r="L447" s="394"/>
      <c r="M447" s="395"/>
      <c r="N447" s="395"/>
      <c r="O447" s="395"/>
      <c r="P447" s="395"/>
      <c r="Q447" s="395"/>
      <c r="R447" s="396"/>
      <c r="S447" s="115" t="b">
        <f t="shared" si="108"/>
        <v>1</v>
      </c>
      <c r="T447" s="115" t="b">
        <f t="shared" si="109"/>
        <v>1</v>
      </c>
      <c r="U447" s="115" t="b">
        <f t="shared" si="110"/>
        <v>1</v>
      </c>
      <c r="V447" s="394">
        <v>3</v>
      </c>
      <c r="W447" s="397"/>
      <c r="X447" s="398"/>
      <c r="Y447" s="119"/>
      <c r="Z447" s="120"/>
      <c r="AA447" s="120"/>
      <c r="AB447" s="120"/>
      <c r="AC447" s="120"/>
      <c r="AD447" s="121"/>
      <c r="AE447" s="122"/>
      <c r="AF447" s="117"/>
      <c r="AG447" s="118"/>
      <c r="AH447" s="119"/>
      <c r="AI447" s="120"/>
      <c r="AJ447" s="120"/>
      <c r="AK447" s="120"/>
      <c r="AL447" s="123"/>
      <c r="AM447" s="123"/>
      <c r="AN447" s="123"/>
      <c r="AO447" s="123"/>
      <c r="AP447" s="124"/>
      <c r="AQ447" s="125"/>
      <c r="AR447" s="121"/>
      <c r="AS447" s="123"/>
      <c r="AT447" s="121"/>
      <c r="AU447" s="126"/>
      <c r="AV447" s="389"/>
      <c r="AW447" s="349"/>
      <c r="AX447" s="389"/>
      <c r="AY447" s="120"/>
      <c r="AZ447" s="120"/>
      <c r="BA447" s="120"/>
      <c r="BB447" s="120"/>
      <c r="BC447" s="123"/>
      <c r="BD447" s="120"/>
      <c r="BE447" s="121"/>
      <c r="BF447" s="126"/>
      <c r="BG447" s="297" t="str">
        <f t="shared" si="101"/>
        <v/>
      </c>
      <c r="BH447" s="298" t="str">
        <f t="shared" si="102"/>
        <v/>
      </c>
      <c r="BI447" s="127" t="s">
        <v>2331</v>
      </c>
      <c r="BJ447" s="127"/>
      <c r="BK447" s="128"/>
      <c r="BL447" s="120" t="str">
        <f t="shared" si="103"/>
        <v/>
      </c>
      <c r="BM447" s="120" t="str">
        <f t="shared" si="104"/>
        <v/>
      </c>
      <c r="BN447" s="120" t="str">
        <f t="shared" si="105"/>
        <v/>
      </c>
      <c r="BO447" s="129" t="str">
        <f t="shared" si="107"/>
        <v>||||</v>
      </c>
      <c r="BP447" s="120" t="str">
        <f t="shared" si="106"/>
        <v>Not Started</v>
      </c>
      <c r="BQ447" s="129">
        <f>VLOOKUP(A447,'PR Matrix'!A:B,2,FALSE)</f>
        <v>0</v>
      </c>
    </row>
    <row r="448" spans="1:69" s="130" customFormat="1" hidden="1" x14ac:dyDescent="0.2">
      <c r="A448" s="111" t="s">
        <v>1960</v>
      </c>
      <c r="B448" s="96" t="s">
        <v>1675</v>
      </c>
      <c r="C448" s="96" t="s">
        <v>1677</v>
      </c>
      <c r="D448" s="76"/>
      <c r="E448" s="312"/>
      <c r="F448" s="306"/>
      <c r="G448" s="113" t="s">
        <v>1986</v>
      </c>
      <c r="H448" s="114" t="str">
        <f>IF(AND(D448="",VLOOKUP(A448,'PR Matrix'!A:B,2,FALSE)=""),"N","Y")</f>
        <v>N</v>
      </c>
      <c r="I448" s="115"/>
      <c r="J448" s="115"/>
      <c r="K448" s="114"/>
      <c r="L448" s="115"/>
      <c r="M448" s="93"/>
      <c r="N448" s="93"/>
      <c r="O448" s="93"/>
      <c r="P448" s="93"/>
      <c r="Q448" s="93"/>
      <c r="R448" s="116"/>
      <c r="S448" s="115" t="b">
        <f t="shared" si="108"/>
        <v>1</v>
      </c>
      <c r="T448" s="115" t="b">
        <f t="shared" si="109"/>
        <v>1</v>
      </c>
      <c r="U448" s="115" t="b">
        <f t="shared" si="110"/>
        <v>1</v>
      </c>
      <c r="V448" s="115"/>
      <c r="W448" s="117"/>
      <c r="X448" s="118"/>
      <c r="Y448" s="119"/>
      <c r="Z448" s="120"/>
      <c r="AA448" s="120"/>
      <c r="AB448" s="120"/>
      <c r="AC448" s="120"/>
      <c r="AD448" s="121"/>
      <c r="AE448" s="122"/>
      <c r="AF448" s="117"/>
      <c r="AG448" s="118"/>
      <c r="AH448" s="119">
        <v>1243</v>
      </c>
      <c r="AI448" s="120"/>
      <c r="AJ448" s="120"/>
      <c r="AK448" s="120"/>
      <c r="AL448" s="123"/>
      <c r="AM448" s="123"/>
      <c r="AN448" s="123"/>
      <c r="AO448" s="123"/>
      <c r="AP448" s="124"/>
      <c r="AQ448" s="125"/>
      <c r="AR448" s="121"/>
      <c r="AS448" s="123"/>
      <c r="AT448" s="121"/>
      <c r="AU448" s="126"/>
      <c r="AV448" s="117"/>
      <c r="AW448" s="369"/>
      <c r="AX448" s="118"/>
      <c r="AY448" s="120"/>
      <c r="AZ448" s="120"/>
      <c r="BA448" s="120"/>
      <c r="BB448" s="120"/>
      <c r="BC448" s="123"/>
      <c r="BD448" s="120"/>
      <c r="BE448" s="121"/>
      <c r="BF448" s="126"/>
      <c r="BG448" s="297" t="str">
        <f t="shared" si="101"/>
        <v/>
      </c>
      <c r="BH448" s="298" t="str">
        <f t="shared" si="102"/>
        <v/>
      </c>
      <c r="BI448" s="127"/>
      <c r="BJ448" s="127"/>
      <c r="BK448" s="128" t="s">
        <v>1986</v>
      </c>
      <c r="BL448" s="120" t="str">
        <f t="shared" si="103"/>
        <v/>
      </c>
      <c r="BM448" s="120" t="str">
        <f t="shared" si="104"/>
        <v/>
      </c>
      <c r="BN448" s="120" t="str">
        <f t="shared" si="105"/>
        <v/>
      </c>
      <c r="BO448" s="129" t="str">
        <f t="shared" si="107"/>
        <v>||||</v>
      </c>
      <c r="BP448" s="120" t="str">
        <f t="shared" si="106"/>
        <v>Not Started</v>
      </c>
      <c r="BQ448" s="129">
        <f>VLOOKUP(A448,'PR Matrix'!A:B,2,FALSE)</f>
        <v>0</v>
      </c>
    </row>
    <row r="449" spans="1:69" s="130" customFormat="1" hidden="1" x14ac:dyDescent="0.2">
      <c r="A449" s="111" t="s">
        <v>1961</v>
      </c>
      <c r="B449" s="96" t="s">
        <v>1675</v>
      </c>
      <c r="C449" s="96" t="s">
        <v>1675</v>
      </c>
      <c r="D449" s="76"/>
      <c r="E449" s="312"/>
      <c r="F449" s="301"/>
      <c r="G449" s="113" t="s">
        <v>1986</v>
      </c>
      <c r="H449" s="114" t="str">
        <f>IF(AND(D449="",VLOOKUP(A449,'PR Matrix'!A:B,2,FALSE)=""),"N","Y")</f>
        <v>N</v>
      </c>
      <c r="I449" s="115"/>
      <c r="J449" s="115"/>
      <c r="K449" s="114"/>
      <c r="L449" s="115"/>
      <c r="M449" s="93"/>
      <c r="N449" s="93"/>
      <c r="O449" s="93"/>
      <c r="P449" s="93"/>
      <c r="Q449" s="93"/>
      <c r="R449" s="116"/>
      <c r="S449" s="115" t="b">
        <f t="shared" si="108"/>
        <v>1</v>
      </c>
      <c r="T449" s="115" t="b">
        <f t="shared" si="109"/>
        <v>1</v>
      </c>
      <c r="U449" s="115" t="b">
        <f t="shared" si="110"/>
        <v>1</v>
      </c>
      <c r="V449" s="115"/>
      <c r="W449" s="117"/>
      <c r="X449" s="118"/>
      <c r="Y449" s="119"/>
      <c r="Z449" s="120"/>
      <c r="AA449" s="120"/>
      <c r="AB449" s="120"/>
      <c r="AC449" s="120"/>
      <c r="AD449" s="121"/>
      <c r="AE449" s="122"/>
      <c r="AF449" s="117"/>
      <c r="AG449" s="118"/>
      <c r="AH449" s="119"/>
      <c r="AI449" s="120"/>
      <c r="AJ449" s="120"/>
      <c r="AK449" s="120"/>
      <c r="AL449" s="123"/>
      <c r="AM449" s="123"/>
      <c r="AN449" s="123"/>
      <c r="AO449" s="123"/>
      <c r="AP449" s="124"/>
      <c r="AQ449" s="125"/>
      <c r="AR449" s="121"/>
      <c r="AS449" s="123"/>
      <c r="AT449" s="121"/>
      <c r="AU449" s="126"/>
      <c r="AV449" s="117"/>
      <c r="AW449" s="349"/>
      <c r="AX449" s="118"/>
      <c r="AY449" s="120"/>
      <c r="AZ449" s="120"/>
      <c r="BA449" s="120"/>
      <c r="BB449" s="120"/>
      <c r="BC449" s="123"/>
      <c r="BD449" s="120"/>
      <c r="BE449" s="121"/>
      <c r="BF449" s="126"/>
      <c r="BG449" s="297" t="str">
        <f t="shared" si="101"/>
        <v/>
      </c>
      <c r="BH449" s="298" t="str">
        <f t="shared" si="102"/>
        <v/>
      </c>
      <c r="BI449" s="127"/>
      <c r="BJ449" s="127"/>
      <c r="BK449" s="128"/>
      <c r="BL449" s="120" t="str">
        <f t="shared" si="103"/>
        <v/>
      </c>
      <c r="BM449" s="120" t="str">
        <f t="shared" si="104"/>
        <v/>
      </c>
      <c r="BN449" s="120" t="str">
        <f t="shared" si="105"/>
        <v/>
      </c>
      <c r="BO449" s="129" t="str">
        <f t="shared" si="107"/>
        <v>||||</v>
      </c>
      <c r="BP449" s="120" t="str">
        <f t="shared" si="106"/>
        <v>Not Started</v>
      </c>
      <c r="BQ449" s="129">
        <f>VLOOKUP(A449,'PR Matrix'!A:B,2,FALSE)</f>
        <v>0</v>
      </c>
    </row>
    <row r="450" spans="1:69" s="130" customFormat="1" hidden="1" x14ac:dyDescent="0.2">
      <c r="A450" s="111" t="s">
        <v>1962</v>
      </c>
      <c r="B450" s="96" t="s">
        <v>1675</v>
      </c>
      <c r="C450" s="96"/>
      <c r="D450" s="76"/>
      <c r="E450" s="301"/>
      <c r="F450" s="306"/>
      <c r="G450" s="113" t="s">
        <v>1986</v>
      </c>
      <c r="H450" s="114" t="str">
        <f>IF(AND(D450="",VLOOKUP(A450,'PR Matrix'!A:B,2,FALSE)=""),"N","Y")</f>
        <v>N</v>
      </c>
      <c r="I450" s="115"/>
      <c r="J450" s="115"/>
      <c r="K450" s="114"/>
      <c r="L450" s="115"/>
      <c r="M450" s="93"/>
      <c r="N450" s="93"/>
      <c r="O450" s="93"/>
      <c r="P450" s="93"/>
      <c r="Q450" s="93"/>
      <c r="R450" s="116"/>
      <c r="S450" s="115" t="b">
        <f t="shared" si="108"/>
        <v>1</v>
      </c>
      <c r="T450" s="115" t="b">
        <f t="shared" si="109"/>
        <v>1</v>
      </c>
      <c r="U450" s="115" t="b">
        <f t="shared" si="110"/>
        <v>1</v>
      </c>
      <c r="V450" s="115"/>
      <c r="W450" s="117"/>
      <c r="X450" s="118"/>
      <c r="Y450" s="119"/>
      <c r="Z450" s="120"/>
      <c r="AA450" s="120"/>
      <c r="AB450" s="120"/>
      <c r="AC450" s="120"/>
      <c r="AD450" s="121"/>
      <c r="AE450" s="122"/>
      <c r="AF450" s="117"/>
      <c r="AG450" s="118"/>
      <c r="AH450" s="119"/>
      <c r="AI450" s="120"/>
      <c r="AJ450" s="120"/>
      <c r="AK450" s="120"/>
      <c r="AL450" s="123"/>
      <c r="AM450" s="123"/>
      <c r="AN450" s="123"/>
      <c r="AO450" s="123"/>
      <c r="AP450" s="124"/>
      <c r="AQ450" s="125"/>
      <c r="AR450" s="121"/>
      <c r="AS450" s="123"/>
      <c r="AT450" s="121"/>
      <c r="AU450" s="126"/>
      <c r="AV450" s="117"/>
      <c r="AW450" s="349"/>
      <c r="AX450" s="118"/>
      <c r="AY450" s="120"/>
      <c r="AZ450" s="120"/>
      <c r="BA450" s="120"/>
      <c r="BB450" s="120"/>
      <c r="BC450" s="123"/>
      <c r="BD450" s="120"/>
      <c r="BE450" s="121"/>
      <c r="BF450" s="126"/>
      <c r="BG450" s="297" t="str">
        <f t="shared" si="101"/>
        <v/>
      </c>
      <c r="BH450" s="298" t="str">
        <f t="shared" si="102"/>
        <v/>
      </c>
      <c r="BI450" s="127"/>
      <c r="BJ450" s="127"/>
      <c r="BK450" s="128"/>
      <c r="BL450" s="120" t="str">
        <f t="shared" si="103"/>
        <v/>
      </c>
      <c r="BM450" s="120" t="str">
        <f t="shared" si="104"/>
        <v/>
      </c>
      <c r="BN450" s="120" t="str">
        <f t="shared" si="105"/>
        <v/>
      </c>
      <c r="BO450" s="129" t="str">
        <f t="shared" si="107"/>
        <v>||||</v>
      </c>
      <c r="BP450" s="120" t="str">
        <f t="shared" si="106"/>
        <v>Not Started</v>
      </c>
      <c r="BQ450" s="129">
        <f>VLOOKUP(A450,'PR Matrix'!A:B,2,FALSE)</f>
        <v>0</v>
      </c>
    </row>
    <row r="451" spans="1:69" s="130" customFormat="1" hidden="1" x14ac:dyDescent="0.2">
      <c r="A451" s="111" t="s">
        <v>1963</v>
      </c>
      <c r="B451" s="96" t="s">
        <v>1675</v>
      </c>
      <c r="C451" s="96" t="s">
        <v>1675</v>
      </c>
      <c r="D451" s="76"/>
      <c r="E451" s="312"/>
      <c r="F451" s="301"/>
      <c r="G451" s="113" t="s">
        <v>1986</v>
      </c>
      <c r="H451" s="114" t="str">
        <f>IF(AND(D451="",VLOOKUP(A451,'PR Matrix'!A:B,2,FALSE)=""),"N","Y")</f>
        <v>N</v>
      </c>
      <c r="I451" s="115"/>
      <c r="J451" s="115"/>
      <c r="K451" s="114"/>
      <c r="L451" s="115"/>
      <c r="M451" s="93"/>
      <c r="N451" s="93"/>
      <c r="O451" s="93"/>
      <c r="P451" s="93"/>
      <c r="Q451" s="93"/>
      <c r="R451" s="116"/>
      <c r="S451" s="115" t="b">
        <f t="shared" si="108"/>
        <v>1</v>
      </c>
      <c r="T451" s="115" t="b">
        <f t="shared" si="109"/>
        <v>1</v>
      </c>
      <c r="U451" s="115" t="b">
        <f t="shared" si="110"/>
        <v>1</v>
      </c>
      <c r="V451" s="115"/>
      <c r="W451" s="117"/>
      <c r="X451" s="118"/>
      <c r="Y451" s="119"/>
      <c r="Z451" s="120"/>
      <c r="AA451" s="120"/>
      <c r="AB451" s="120"/>
      <c r="AC451" s="120"/>
      <c r="AD451" s="121"/>
      <c r="AE451" s="122"/>
      <c r="AF451" s="117"/>
      <c r="AG451" s="118"/>
      <c r="AH451" s="119"/>
      <c r="AI451" s="120"/>
      <c r="AJ451" s="120"/>
      <c r="AK451" s="120"/>
      <c r="AL451" s="123"/>
      <c r="AM451" s="123"/>
      <c r="AN451" s="123"/>
      <c r="AO451" s="123"/>
      <c r="AP451" s="124"/>
      <c r="AQ451" s="125"/>
      <c r="AR451" s="121"/>
      <c r="AS451" s="123"/>
      <c r="AT451" s="121"/>
      <c r="AU451" s="126"/>
      <c r="AV451" s="117"/>
      <c r="AW451" s="349"/>
      <c r="AX451" s="118"/>
      <c r="AY451" s="120"/>
      <c r="AZ451" s="120"/>
      <c r="BA451" s="120"/>
      <c r="BB451" s="120"/>
      <c r="BC451" s="123"/>
      <c r="BD451" s="120"/>
      <c r="BE451" s="121"/>
      <c r="BF451" s="126"/>
      <c r="BG451" s="297" t="str">
        <f t="shared" si="101"/>
        <v/>
      </c>
      <c r="BH451" s="298" t="str">
        <f t="shared" si="102"/>
        <v/>
      </c>
      <c r="BI451" s="127"/>
      <c r="BJ451" s="127"/>
      <c r="BK451" s="128"/>
      <c r="BL451" s="120" t="str">
        <f t="shared" si="103"/>
        <v/>
      </c>
      <c r="BM451" s="120" t="str">
        <f t="shared" si="104"/>
        <v/>
      </c>
      <c r="BN451" s="120" t="str">
        <f t="shared" si="105"/>
        <v/>
      </c>
      <c r="BO451" s="129" t="str">
        <f t="shared" si="107"/>
        <v>||||</v>
      </c>
      <c r="BP451" s="120" t="str">
        <f t="shared" si="106"/>
        <v>Not Started</v>
      </c>
      <c r="BQ451" s="129">
        <f>VLOOKUP(A451,'PR Matrix'!A:B,2,FALSE)</f>
        <v>0</v>
      </c>
    </row>
    <row r="452" spans="1:69" s="130" customFormat="1" hidden="1" x14ac:dyDescent="0.2">
      <c r="A452" s="111" t="s">
        <v>1964</v>
      </c>
      <c r="B452" s="96" t="s">
        <v>1675</v>
      </c>
      <c r="C452" s="96"/>
      <c r="D452" s="76"/>
      <c r="E452" s="301"/>
      <c r="F452" s="306"/>
      <c r="G452" s="113" t="s">
        <v>1986</v>
      </c>
      <c r="H452" s="114" t="str">
        <f>IF(AND(D452="",VLOOKUP(A452,'PR Matrix'!A:B,2,FALSE)=""),"N","Y")</f>
        <v>N</v>
      </c>
      <c r="I452" s="115"/>
      <c r="J452" s="115"/>
      <c r="K452" s="114"/>
      <c r="L452" s="115"/>
      <c r="M452" s="93"/>
      <c r="N452" s="93"/>
      <c r="O452" s="93"/>
      <c r="P452" s="93"/>
      <c r="Q452" s="93"/>
      <c r="R452" s="116"/>
      <c r="S452" s="115" t="b">
        <f t="shared" si="108"/>
        <v>1</v>
      </c>
      <c r="T452" s="115" t="b">
        <f t="shared" si="109"/>
        <v>1</v>
      </c>
      <c r="U452" s="115" t="b">
        <f t="shared" si="110"/>
        <v>1</v>
      </c>
      <c r="V452" s="115"/>
      <c r="W452" s="117"/>
      <c r="X452" s="118"/>
      <c r="Y452" s="119"/>
      <c r="Z452" s="120"/>
      <c r="AA452" s="120"/>
      <c r="AB452" s="120"/>
      <c r="AC452" s="120"/>
      <c r="AD452" s="121"/>
      <c r="AE452" s="122"/>
      <c r="AF452" s="117"/>
      <c r="AG452" s="118"/>
      <c r="AH452" s="119"/>
      <c r="AI452" s="120"/>
      <c r="AJ452" s="120"/>
      <c r="AK452" s="120"/>
      <c r="AL452" s="123"/>
      <c r="AM452" s="123"/>
      <c r="AN452" s="123"/>
      <c r="AO452" s="123"/>
      <c r="AP452" s="124"/>
      <c r="AQ452" s="125"/>
      <c r="AR452" s="121"/>
      <c r="AS452" s="123"/>
      <c r="AT452" s="121"/>
      <c r="AU452" s="126"/>
      <c r="AV452" s="117"/>
      <c r="AW452" s="349"/>
      <c r="AX452" s="118"/>
      <c r="AY452" s="120"/>
      <c r="AZ452" s="120"/>
      <c r="BA452" s="120"/>
      <c r="BB452" s="120"/>
      <c r="BC452" s="123"/>
      <c r="BD452" s="120"/>
      <c r="BE452" s="121"/>
      <c r="BF452" s="126"/>
      <c r="BG452" s="297" t="str">
        <f t="shared" si="101"/>
        <v/>
      </c>
      <c r="BH452" s="298" t="str">
        <f t="shared" si="102"/>
        <v/>
      </c>
      <c r="BI452" s="127"/>
      <c r="BJ452" s="127"/>
      <c r="BK452" s="128"/>
      <c r="BL452" s="120" t="str">
        <f t="shared" si="103"/>
        <v/>
      </c>
      <c r="BM452" s="120" t="str">
        <f t="shared" si="104"/>
        <v/>
      </c>
      <c r="BN452" s="120" t="str">
        <f t="shared" si="105"/>
        <v/>
      </c>
      <c r="BO452" s="129" t="str">
        <f t="shared" si="107"/>
        <v>||||</v>
      </c>
      <c r="BP452" s="120" t="str">
        <f t="shared" si="106"/>
        <v>Not Started</v>
      </c>
      <c r="BQ452" s="129">
        <f>VLOOKUP(A452,'PR Matrix'!A:B,2,FALSE)</f>
        <v>0</v>
      </c>
    </row>
    <row r="453" spans="1:69" s="130" customFormat="1" hidden="1" x14ac:dyDescent="0.2">
      <c r="A453" s="111" t="s">
        <v>1965</v>
      </c>
      <c r="B453" s="96" t="s">
        <v>1675</v>
      </c>
      <c r="C453" s="96"/>
      <c r="D453" s="76"/>
      <c r="E453" s="301"/>
      <c r="F453" s="306"/>
      <c r="G453" s="113" t="s">
        <v>1986</v>
      </c>
      <c r="H453" s="114" t="str">
        <f>IF(AND(D453="",VLOOKUP(A453,'PR Matrix'!A:B,2,FALSE)=""),"N","Y")</f>
        <v>N</v>
      </c>
      <c r="I453" s="115"/>
      <c r="J453" s="115"/>
      <c r="K453" s="114"/>
      <c r="L453" s="115"/>
      <c r="M453" s="93"/>
      <c r="N453" s="93"/>
      <c r="O453" s="93"/>
      <c r="P453" s="93"/>
      <c r="Q453" s="93"/>
      <c r="R453" s="116"/>
      <c r="S453" s="115" t="b">
        <f t="shared" si="108"/>
        <v>1</v>
      </c>
      <c r="T453" s="115" t="b">
        <f t="shared" si="109"/>
        <v>1</v>
      </c>
      <c r="U453" s="115" t="b">
        <f t="shared" si="110"/>
        <v>1</v>
      </c>
      <c r="V453" s="115"/>
      <c r="W453" s="117"/>
      <c r="X453" s="118"/>
      <c r="Y453" s="119"/>
      <c r="Z453" s="120"/>
      <c r="AA453" s="120"/>
      <c r="AB453" s="120"/>
      <c r="AC453" s="120"/>
      <c r="AD453" s="121"/>
      <c r="AE453" s="122"/>
      <c r="AF453" s="117"/>
      <c r="AG453" s="118"/>
      <c r="AH453" s="119"/>
      <c r="AI453" s="120"/>
      <c r="AJ453" s="120"/>
      <c r="AK453" s="120"/>
      <c r="AL453" s="123"/>
      <c r="AM453" s="123"/>
      <c r="AN453" s="123"/>
      <c r="AO453" s="123"/>
      <c r="AP453" s="124"/>
      <c r="AQ453" s="125"/>
      <c r="AR453" s="121"/>
      <c r="AS453" s="123"/>
      <c r="AT453" s="121"/>
      <c r="AU453" s="126"/>
      <c r="AV453" s="117"/>
      <c r="AW453" s="349"/>
      <c r="AX453" s="118"/>
      <c r="AY453" s="120"/>
      <c r="AZ453" s="120"/>
      <c r="BA453" s="120"/>
      <c r="BB453" s="120"/>
      <c r="BC453" s="123"/>
      <c r="BD453" s="120"/>
      <c r="BE453" s="121"/>
      <c r="BF453" s="126"/>
      <c r="BG453" s="297" t="str">
        <f t="shared" si="101"/>
        <v/>
      </c>
      <c r="BH453" s="298" t="str">
        <f t="shared" si="102"/>
        <v/>
      </c>
      <c r="BI453" s="127"/>
      <c r="BJ453" s="127"/>
      <c r="BK453" s="128"/>
      <c r="BL453" s="120" t="str">
        <f t="shared" si="103"/>
        <v/>
      </c>
      <c r="BM453" s="120" t="str">
        <f t="shared" si="104"/>
        <v/>
      </c>
      <c r="BN453" s="120" t="str">
        <f t="shared" si="105"/>
        <v/>
      </c>
      <c r="BO453" s="129" t="str">
        <f t="shared" si="107"/>
        <v>||||</v>
      </c>
      <c r="BP453" s="120" t="str">
        <f t="shared" si="106"/>
        <v>Not Started</v>
      </c>
      <c r="BQ453" s="129">
        <f>VLOOKUP(A453,'PR Matrix'!A:B,2,FALSE)</f>
        <v>0</v>
      </c>
    </row>
    <row r="454" spans="1:69" s="130" customFormat="1" hidden="1" x14ac:dyDescent="0.2">
      <c r="A454" s="111" t="s">
        <v>1966</v>
      </c>
      <c r="B454" s="96" t="s">
        <v>1675</v>
      </c>
      <c r="C454" s="96"/>
      <c r="D454" s="76"/>
      <c r="E454" s="301"/>
      <c r="F454" s="306"/>
      <c r="G454" s="113" t="s">
        <v>1986</v>
      </c>
      <c r="H454" s="114" t="str">
        <f>IF(AND(D454="",VLOOKUP(A454,'PR Matrix'!A:B,2,FALSE)=""),"N","Y")</f>
        <v>N</v>
      </c>
      <c r="I454" s="115"/>
      <c r="J454" s="115"/>
      <c r="K454" s="114"/>
      <c r="L454" s="115"/>
      <c r="M454" s="93"/>
      <c r="N454" s="93"/>
      <c r="O454" s="93"/>
      <c r="P454" s="93"/>
      <c r="Q454" s="93"/>
      <c r="R454" s="116"/>
      <c r="S454" s="115" t="b">
        <f t="shared" si="108"/>
        <v>1</v>
      </c>
      <c r="T454" s="115" t="b">
        <f t="shared" si="109"/>
        <v>1</v>
      </c>
      <c r="U454" s="115" t="b">
        <f t="shared" si="110"/>
        <v>1</v>
      </c>
      <c r="V454" s="115"/>
      <c r="W454" s="117"/>
      <c r="X454" s="118"/>
      <c r="Y454" s="119"/>
      <c r="Z454" s="120"/>
      <c r="AA454" s="120"/>
      <c r="AB454" s="120"/>
      <c r="AC454" s="120"/>
      <c r="AD454" s="121"/>
      <c r="AE454" s="122"/>
      <c r="AF454" s="117"/>
      <c r="AG454" s="118"/>
      <c r="AH454" s="119"/>
      <c r="AI454" s="120"/>
      <c r="AJ454" s="120"/>
      <c r="AK454" s="120"/>
      <c r="AL454" s="123"/>
      <c r="AM454" s="123"/>
      <c r="AN454" s="123"/>
      <c r="AO454" s="123"/>
      <c r="AP454" s="124"/>
      <c r="AQ454" s="125"/>
      <c r="AR454" s="121"/>
      <c r="AS454" s="123"/>
      <c r="AT454" s="121"/>
      <c r="AU454" s="126"/>
      <c r="AV454" s="117"/>
      <c r="AW454" s="349"/>
      <c r="AX454" s="118"/>
      <c r="AY454" s="120"/>
      <c r="AZ454" s="120"/>
      <c r="BA454" s="120"/>
      <c r="BB454" s="120"/>
      <c r="BC454" s="123"/>
      <c r="BD454" s="120"/>
      <c r="BE454" s="121"/>
      <c r="BF454" s="126"/>
      <c r="BG454" s="297" t="str">
        <f t="shared" ref="BG454:BG469" si="114">IF(AV454&lt;&gt;"",AV454,IF(AF454&lt;&gt;"",AF454,IF(W454&lt;&gt;"",W454,"")))</f>
        <v/>
      </c>
      <c r="BH454" s="298" t="str">
        <f t="shared" ref="BH454:BH469" si="115">IF(AX454&lt;&gt;"",AX454,IF(AG454&lt;&gt;"",AG454,IF(X454&lt;&gt;"",X454,"")))</f>
        <v/>
      </c>
      <c r="BI454" s="127"/>
      <c r="BJ454" s="127"/>
      <c r="BK454" s="128"/>
      <c r="BL454" s="120" t="str">
        <f t="shared" ref="BL454:BL469" si="116">IF(OR(L454&lt;&gt;"",M454&lt;&gt;""),IF(AD454=100,"Done",IF(AC454=100,"Team Lead",IF(AB454=100,X454,IF(AA454=100,W454,IF(Z454=100,X454,W454))))),"")</f>
        <v/>
      </c>
      <c r="BM454" s="120" t="str">
        <f t="shared" ref="BM454:BM469" si="117">IF(OR(AC454=100,AND(L454="",M454="")),IF(OR(L454&lt;&gt;"",O454&lt;&gt;""),IF(AS454=100,"Done",IF(AP454=100,"Team Lead",IF(AK454=100,AG454,IF(AJ454=100,AF454,IF(AI454=100,AG454,AF454))))),""),"")</f>
        <v/>
      </c>
      <c r="BN454" s="120" t="str">
        <f t="shared" ref="BN454:BN469" si="118">IF(OR(AC454=100,AND(L454="",M454="")),IF(OR(L454&lt;&gt;"",P454&lt;&gt;""),IF(BE454=100,"Done",IF(BD454=100,"Team Lead",IF(BB454=100,AX454,IF(BA454=100,AV454,IF(AY454=100,AX454,AV454))))),""),"")</f>
        <v/>
      </c>
      <c r="BO454" s="129" t="str">
        <f t="shared" si="107"/>
        <v>||||</v>
      </c>
      <c r="BP454" s="120" t="str">
        <f t="shared" ref="BP454:BP469" si="119">IF(OR(L454&lt;&gt;"",P454&lt;&gt;""),IF(BE454=100,"Formal",IF(BD454=100,"Dev",IF(AY454=100,"Integ","Incomplete"))),"Not Started")</f>
        <v>Not Started</v>
      </c>
      <c r="BQ454" s="129">
        <f>VLOOKUP(A454,'PR Matrix'!A:B,2,FALSE)</f>
        <v>0</v>
      </c>
    </row>
    <row r="455" spans="1:69" s="130" customFormat="1" hidden="1" x14ac:dyDescent="0.2">
      <c r="A455" s="111" t="s">
        <v>1967</v>
      </c>
      <c r="B455" s="96" t="s">
        <v>1675</v>
      </c>
      <c r="C455" s="96"/>
      <c r="D455" s="76"/>
      <c r="E455" s="301"/>
      <c r="F455" s="306"/>
      <c r="G455" s="113" t="s">
        <v>1986</v>
      </c>
      <c r="H455" s="114" t="str">
        <f>IF(AND(D455="",VLOOKUP(A455,'PR Matrix'!A:B,2,FALSE)=""),"N","Y")</f>
        <v>N</v>
      </c>
      <c r="I455" s="115"/>
      <c r="J455" s="115"/>
      <c r="K455" s="114"/>
      <c r="L455" s="115"/>
      <c r="M455" s="93"/>
      <c r="N455" s="93"/>
      <c r="O455" s="93"/>
      <c r="P455" s="93"/>
      <c r="Q455" s="93"/>
      <c r="R455" s="116"/>
      <c r="S455" s="115" t="b">
        <f t="shared" si="108"/>
        <v>1</v>
      </c>
      <c r="T455" s="115" t="b">
        <f t="shared" si="109"/>
        <v>1</v>
      </c>
      <c r="U455" s="115" t="b">
        <f t="shared" si="110"/>
        <v>1</v>
      </c>
      <c r="V455" s="115"/>
      <c r="W455" s="117"/>
      <c r="X455" s="118"/>
      <c r="Y455" s="119"/>
      <c r="Z455" s="120"/>
      <c r="AA455" s="120"/>
      <c r="AB455" s="120"/>
      <c r="AC455" s="120"/>
      <c r="AD455" s="121"/>
      <c r="AE455" s="122"/>
      <c r="AF455" s="117"/>
      <c r="AG455" s="118"/>
      <c r="AH455" s="119"/>
      <c r="AI455" s="120"/>
      <c r="AJ455" s="120"/>
      <c r="AK455" s="120"/>
      <c r="AL455" s="123"/>
      <c r="AM455" s="123"/>
      <c r="AN455" s="123"/>
      <c r="AO455" s="123"/>
      <c r="AP455" s="124"/>
      <c r="AQ455" s="125"/>
      <c r="AR455" s="121"/>
      <c r="AS455" s="123"/>
      <c r="AT455" s="121"/>
      <c r="AU455" s="126"/>
      <c r="AV455" s="117"/>
      <c r="AW455" s="349"/>
      <c r="AX455" s="118"/>
      <c r="AY455" s="120"/>
      <c r="AZ455" s="120"/>
      <c r="BA455" s="120"/>
      <c r="BB455" s="120"/>
      <c r="BC455" s="123"/>
      <c r="BD455" s="120"/>
      <c r="BE455" s="121"/>
      <c r="BF455" s="126"/>
      <c r="BG455" s="297" t="str">
        <f t="shared" si="114"/>
        <v/>
      </c>
      <c r="BH455" s="298" t="str">
        <f t="shared" si="115"/>
        <v/>
      </c>
      <c r="BI455" s="127"/>
      <c r="BJ455" s="127"/>
      <c r="BK455" s="128"/>
      <c r="BL455" s="120" t="str">
        <f t="shared" si="116"/>
        <v/>
      </c>
      <c r="BM455" s="120" t="str">
        <f t="shared" si="117"/>
        <v/>
      </c>
      <c r="BN455" s="120" t="str">
        <f t="shared" si="118"/>
        <v/>
      </c>
      <c r="BO455" s="129" t="str">
        <f t="shared" ref="BO455:BO469" si="120">"|"&amp;BL455&amp;"|"&amp;BM455&amp;"|"&amp;BN455&amp;"|"</f>
        <v>||||</v>
      </c>
      <c r="BP455" s="120" t="str">
        <f t="shared" si="119"/>
        <v>Not Started</v>
      </c>
      <c r="BQ455" s="129">
        <f>VLOOKUP(A455,'PR Matrix'!A:B,2,FALSE)</f>
        <v>0</v>
      </c>
    </row>
    <row r="456" spans="1:69" s="130" customFormat="1" hidden="1" x14ac:dyDescent="0.2">
      <c r="A456" s="111" t="s">
        <v>1968</v>
      </c>
      <c r="B456" s="96" t="s">
        <v>1675</v>
      </c>
      <c r="C456" s="96"/>
      <c r="D456" s="76"/>
      <c r="E456" s="301"/>
      <c r="F456" s="306"/>
      <c r="G456" s="113" t="s">
        <v>1986</v>
      </c>
      <c r="H456" s="114" t="str">
        <f>IF(AND(D456="",VLOOKUP(A456,'PR Matrix'!A:B,2,FALSE)=""),"N","Y")</f>
        <v>N</v>
      </c>
      <c r="I456" s="115"/>
      <c r="J456" s="115"/>
      <c r="K456" s="114"/>
      <c r="L456" s="115"/>
      <c r="M456" s="93"/>
      <c r="N456" s="93"/>
      <c r="O456" s="93"/>
      <c r="P456" s="93"/>
      <c r="Q456" s="93"/>
      <c r="R456" s="116"/>
      <c r="S456" s="115" t="b">
        <f t="shared" si="108"/>
        <v>1</v>
      </c>
      <c r="T456" s="115" t="b">
        <f t="shared" si="109"/>
        <v>1</v>
      </c>
      <c r="U456" s="115" t="b">
        <f t="shared" si="110"/>
        <v>1</v>
      </c>
      <c r="V456" s="115"/>
      <c r="W456" s="117"/>
      <c r="X456" s="118"/>
      <c r="Y456" s="119"/>
      <c r="Z456" s="120"/>
      <c r="AA456" s="120"/>
      <c r="AB456" s="120"/>
      <c r="AC456" s="120"/>
      <c r="AD456" s="121"/>
      <c r="AE456" s="122"/>
      <c r="AF456" s="117"/>
      <c r="AG456" s="118"/>
      <c r="AH456" s="119"/>
      <c r="AI456" s="120"/>
      <c r="AJ456" s="120"/>
      <c r="AK456" s="120"/>
      <c r="AL456" s="123"/>
      <c r="AM456" s="123"/>
      <c r="AN456" s="123"/>
      <c r="AO456" s="123"/>
      <c r="AP456" s="124"/>
      <c r="AQ456" s="125"/>
      <c r="AR456" s="121"/>
      <c r="AS456" s="123"/>
      <c r="AT456" s="121"/>
      <c r="AU456" s="126"/>
      <c r="AV456" s="117"/>
      <c r="AW456" s="349"/>
      <c r="AX456" s="118"/>
      <c r="AY456" s="120"/>
      <c r="AZ456" s="120"/>
      <c r="BA456" s="120"/>
      <c r="BB456" s="120"/>
      <c r="BC456" s="123"/>
      <c r="BD456" s="120"/>
      <c r="BE456" s="121"/>
      <c r="BF456" s="126"/>
      <c r="BG456" s="297" t="str">
        <f t="shared" si="114"/>
        <v/>
      </c>
      <c r="BH456" s="298" t="str">
        <f t="shared" si="115"/>
        <v/>
      </c>
      <c r="BI456" s="127"/>
      <c r="BJ456" s="127"/>
      <c r="BK456" s="128"/>
      <c r="BL456" s="120" t="str">
        <f t="shared" si="116"/>
        <v/>
      </c>
      <c r="BM456" s="120" t="str">
        <f t="shared" si="117"/>
        <v/>
      </c>
      <c r="BN456" s="120" t="str">
        <f t="shared" si="118"/>
        <v/>
      </c>
      <c r="BO456" s="129" t="str">
        <f t="shared" si="120"/>
        <v>||||</v>
      </c>
      <c r="BP456" s="120" t="str">
        <f t="shared" si="119"/>
        <v>Not Started</v>
      </c>
      <c r="BQ456" s="129">
        <f>VLOOKUP(A456,'PR Matrix'!A:B,2,FALSE)</f>
        <v>0</v>
      </c>
    </row>
    <row r="457" spans="1:69" s="130" customFormat="1" hidden="1" x14ac:dyDescent="0.2">
      <c r="A457" s="111" t="s">
        <v>1969</v>
      </c>
      <c r="B457" s="96" t="s">
        <v>1675</v>
      </c>
      <c r="C457" s="96" t="s">
        <v>1675</v>
      </c>
      <c r="D457" s="76"/>
      <c r="E457" s="301"/>
      <c r="F457" s="306"/>
      <c r="G457" s="113" t="s">
        <v>1986</v>
      </c>
      <c r="H457" s="114" t="str">
        <f>IF(AND(D457="",VLOOKUP(A457,'PR Matrix'!A:B,2,FALSE)=""),"N","Y")</f>
        <v>N</v>
      </c>
      <c r="I457" s="115"/>
      <c r="J457" s="115"/>
      <c r="K457" s="114"/>
      <c r="L457" s="115"/>
      <c r="M457" s="93"/>
      <c r="N457" s="93"/>
      <c r="O457" s="93"/>
      <c r="P457" s="93"/>
      <c r="Q457" s="93"/>
      <c r="R457" s="116"/>
      <c r="S457" s="115" t="b">
        <f t="shared" si="108"/>
        <v>1</v>
      </c>
      <c r="T457" s="115" t="b">
        <f t="shared" si="109"/>
        <v>1</v>
      </c>
      <c r="U457" s="115" t="b">
        <f t="shared" si="110"/>
        <v>1</v>
      </c>
      <c r="V457" s="115"/>
      <c r="W457" s="117"/>
      <c r="X457" s="118"/>
      <c r="Y457" s="119"/>
      <c r="Z457" s="120"/>
      <c r="AA457" s="120"/>
      <c r="AB457" s="120"/>
      <c r="AC457" s="120"/>
      <c r="AD457" s="121"/>
      <c r="AE457" s="122"/>
      <c r="AF457" s="117"/>
      <c r="AG457" s="118"/>
      <c r="AH457" s="119"/>
      <c r="AI457" s="120"/>
      <c r="AJ457" s="120"/>
      <c r="AK457" s="120"/>
      <c r="AL457" s="123"/>
      <c r="AM457" s="123"/>
      <c r="AN457" s="123"/>
      <c r="AO457" s="123"/>
      <c r="AP457" s="124"/>
      <c r="AQ457" s="125"/>
      <c r="AR457" s="121"/>
      <c r="AS457" s="123"/>
      <c r="AT457" s="121"/>
      <c r="AU457" s="126"/>
      <c r="AV457" s="117"/>
      <c r="AW457" s="349"/>
      <c r="AX457" s="118"/>
      <c r="AY457" s="120"/>
      <c r="AZ457" s="120"/>
      <c r="BA457" s="120"/>
      <c r="BB457" s="120"/>
      <c r="BC457" s="123"/>
      <c r="BD457" s="120"/>
      <c r="BE457" s="121"/>
      <c r="BF457" s="126"/>
      <c r="BG457" s="297" t="str">
        <f t="shared" si="114"/>
        <v/>
      </c>
      <c r="BH457" s="298" t="str">
        <f t="shared" si="115"/>
        <v/>
      </c>
      <c r="BI457" s="127"/>
      <c r="BJ457" s="127"/>
      <c r="BK457" s="128"/>
      <c r="BL457" s="120" t="str">
        <f t="shared" si="116"/>
        <v/>
      </c>
      <c r="BM457" s="120" t="str">
        <f t="shared" si="117"/>
        <v/>
      </c>
      <c r="BN457" s="120" t="str">
        <f t="shared" si="118"/>
        <v/>
      </c>
      <c r="BO457" s="129" t="str">
        <f t="shared" si="120"/>
        <v>||||</v>
      </c>
      <c r="BP457" s="120" t="str">
        <f t="shared" si="119"/>
        <v>Not Started</v>
      </c>
      <c r="BQ457" s="129">
        <f>VLOOKUP(A457,'PR Matrix'!A:B,2,FALSE)</f>
        <v>0</v>
      </c>
    </row>
    <row r="458" spans="1:69" s="130" customFormat="1" hidden="1" x14ac:dyDescent="0.2">
      <c r="A458" s="111" t="s">
        <v>1970</v>
      </c>
      <c r="B458" s="96" t="s">
        <v>1675</v>
      </c>
      <c r="C458" s="96" t="s">
        <v>1675</v>
      </c>
      <c r="D458" s="76"/>
      <c r="E458" s="301"/>
      <c r="F458" s="306"/>
      <c r="G458" s="113" t="s">
        <v>1986</v>
      </c>
      <c r="H458" s="114" t="str">
        <f>IF(AND(D458="",VLOOKUP(A458,'PR Matrix'!A:B,2,FALSE)=""),"N","Y")</f>
        <v>N</v>
      </c>
      <c r="I458" s="115"/>
      <c r="J458" s="115"/>
      <c r="K458" s="114"/>
      <c r="L458" s="115"/>
      <c r="M458" s="93"/>
      <c r="N458" s="93"/>
      <c r="O458" s="93"/>
      <c r="P458" s="93"/>
      <c r="Q458" s="93"/>
      <c r="R458" s="116"/>
      <c r="S458" s="115" t="b">
        <f t="shared" si="108"/>
        <v>1</v>
      </c>
      <c r="T458" s="115" t="b">
        <f t="shared" si="109"/>
        <v>1</v>
      </c>
      <c r="U458" s="115" t="b">
        <f t="shared" si="110"/>
        <v>1</v>
      </c>
      <c r="V458" s="115"/>
      <c r="W458" s="117"/>
      <c r="X458" s="118"/>
      <c r="Y458" s="119"/>
      <c r="Z458" s="120"/>
      <c r="AA458" s="120"/>
      <c r="AB458" s="120"/>
      <c r="AC458" s="120"/>
      <c r="AD458" s="121"/>
      <c r="AE458" s="122"/>
      <c r="AF458" s="117"/>
      <c r="AG458" s="118"/>
      <c r="AH458" s="119"/>
      <c r="AI458" s="120"/>
      <c r="AJ458" s="120"/>
      <c r="AK458" s="120"/>
      <c r="AL458" s="123"/>
      <c r="AM458" s="123"/>
      <c r="AN458" s="123"/>
      <c r="AO458" s="123"/>
      <c r="AP458" s="124"/>
      <c r="AQ458" s="125"/>
      <c r="AR458" s="121"/>
      <c r="AS458" s="123"/>
      <c r="AT458" s="121"/>
      <c r="AU458" s="126"/>
      <c r="AV458" s="117"/>
      <c r="AW458" s="349"/>
      <c r="AX458" s="118"/>
      <c r="AY458" s="120"/>
      <c r="AZ458" s="120"/>
      <c r="BA458" s="120"/>
      <c r="BB458" s="120"/>
      <c r="BC458" s="123"/>
      <c r="BD458" s="120"/>
      <c r="BE458" s="121"/>
      <c r="BF458" s="126"/>
      <c r="BG458" s="297" t="str">
        <f t="shared" si="114"/>
        <v/>
      </c>
      <c r="BH458" s="298" t="str">
        <f t="shared" si="115"/>
        <v/>
      </c>
      <c r="BI458" s="127"/>
      <c r="BJ458" s="127"/>
      <c r="BK458" s="128"/>
      <c r="BL458" s="120" t="str">
        <f t="shared" si="116"/>
        <v/>
      </c>
      <c r="BM458" s="120" t="str">
        <f t="shared" si="117"/>
        <v/>
      </c>
      <c r="BN458" s="120" t="str">
        <f t="shared" si="118"/>
        <v/>
      </c>
      <c r="BO458" s="129" t="str">
        <f t="shared" si="120"/>
        <v>||||</v>
      </c>
      <c r="BP458" s="120" t="str">
        <f t="shared" si="119"/>
        <v>Not Started</v>
      </c>
      <c r="BQ458" s="129">
        <f>VLOOKUP(A458,'PR Matrix'!A:B,2,FALSE)</f>
        <v>0</v>
      </c>
    </row>
    <row r="459" spans="1:69" s="130" customFormat="1" hidden="1" x14ac:dyDescent="0.2">
      <c r="A459" s="111" t="s">
        <v>1971</v>
      </c>
      <c r="B459" s="96" t="s">
        <v>1675</v>
      </c>
      <c r="C459" s="96" t="s">
        <v>1675</v>
      </c>
      <c r="D459" s="76"/>
      <c r="E459" s="312"/>
      <c r="F459" s="301"/>
      <c r="G459" s="113" t="s">
        <v>1986</v>
      </c>
      <c r="H459" s="114" t="str">
        <f>IF(AND(D459="",VLOOKUP(A459,'PR Matrix'!A:B,2,FALSE)=""),"N","Y")</f>
        <v>N</v>
      </c>
      <c r="I459" s="115"/>
      <c r="J459" s="115"/>
      <c r="K459" s="114"/>
      <c r="L459" s="115"/>
      <c r="M459" s="93"/>
      <c r="N459" s="93"/>
      <c r="O459" s="93"/>
      <c r="P459" s="93"/>
      <c r="Q459" s="93"/>
      <c r="R459" s="116"/>
      <c r="S459" s="115" t="b">
        <f t="shared" si="108"/>
        <v>1</v>
      </c>
      <c r="T459" s="115" t="b">
        <f t="shared" si="109"/>
        <v>1</v>
      </c>
      <c r="U459" s="115" t="b">
        <f t="shared" si="110"/>
        <v>1</v>
      </c>
      <c r="V459" s="115"/>
      <c r="W459" s="117"/>
      <c r="X459" s="118"/>
      <c r="Y459" s="119"/>
      <c r="Z459" s="120"/>
      <c r="AA459" s="120"/>
      <c r="AB459" s="120"/>
      <c r="AC459" s="120"/>
      <c r="AD459" s="121"/>
      <c r="AE459" s="122"/>
      <c r="AF459" s="117"/>
      <c r="AG459" s="118"/>
      <c r="AH459" s="119"/>
      <c r="AI459" s="120"/>
      <c r="AJ459" s="120"/>
      <c r="AK459" s="120"/>
      <c r="AL459" s="123"/>
      <c r="AM459" s="123"/>
      <c r="AN459" s="123"/>
      <c r="AO459" s="123"/>
      <c r="AP459" s="124"/>
      <c r="AQ459" s="125"/>
      <c r="AR459" s="121"/>
      <c r="AS459" s="123"/>
      <c r="AT459" s="121"/>
      <c r="AU459" s="126"/>
      <c r="AV459" s="117"/>
      <c r="AW459" s="349"/>
      <c r="AX459" s="118"/>
      <c r="AY459" s="120"/>
      <c r="AZ459" s="120"/>
      <c r="BA459" s="120"/>
      <c r="BB459" s="120"/>
      <c r="BC459" s="123"/>
      <c r="BD459" s="120"/>
      <c r="BE459" s="121"/>
      <c r="BF459" s="126"/>
      <c r="BG459" s="297" t="str">
        <f t="shared" si="114"/>
        <v/>
      </c>
      <c r="BH459" s="298" t="str">
        <f t="shared" si="115"/>
        <v/>
      </c>
      <c r="BI459" s="127"/>
      <c r="BJ459" s="127"/>
      <c r="BK459" s="128"/>
      <c r="BL459" s="120" t="str">
        <f t="shared" si="116"/>
        <v/>
      </c>
      <c r="BM459" s="120" t="str">
        <f t="shared" si="117"/>
        <v/>
      </c>
      <c r="BN459" s="120" t="str">
        <f t="shared" si="118"/>
        <v/>
      </c>
      <c r="BO459" s="129" t="str">
        <f t="shared" si="120"/>
        <v>||||</v>
      </c>
      <c r="BP459" s="120" t="str">
        <f t="shared" si="119"/>
        <v>Not Started</v>
      </c>
      <c r="BQ459" s="129">
        <f>VLOOKUP(A459,'PR Matrix'!A:B,2,FALSE)</f>
        <v>0</v>
      </c>
    </row>
    <row r="460" spans="1:69" s="130" customFormat="1" hidden="1" x14ac:dyDescent="0.2">
      <c r="A460" s="111" t="s">
        <v>1972</v>
      </c>
      <c r="B460" s="96" t="s">
        <v>1675</v>
      </c>
      <c r="C460" s="96"/>
      <c r="D460" s="76"/>
      <c r="E460" s="302"/>
      <c r="F460" s="309"/>
      <c r="G460" s="113" t="s">
        <v>1986</v>
      </c>
      <c r="H460" s="114" t="str">
        <f>IF(AND(D460="",VLOOKUP(A460,'PR Matrix'!A:B,2,FALSE)=""),"N","Y")</f>
        <v>N</v>
      </c>
      <c r="I460" s="115"/>
      <c r="J460" s="115"/>
      <c r="K460" s="114"/>
      <c r="L460" s="115"/>
      <c r="M460" s="93"/>
      <c r="N460" s="93"/>
      <c r="O460" s="93"/>
      <c r="P460" s="93"/>
      <c r="Q460" s="93"/>
      <c r="R460" s="116"/>
      <c r="S460" s="115" t="b">
        <f t="shared" si="108"/>
        <v>1</v>
      </c>
      <c r="T460" s="115" t="b">
        <f t="shared" si="109"/>
        <v>1</v>
      </c>
      <c r="U460" s="115" t="b">
        <f t="shared" si="110"/>
        <v>1</v>
      </c>
      <c r="V460" s="115"/>
      <c r="W460" s="117"/>
      <c r="X460" s="118"/>
      <c r="Y460" s="119"/>
      <c r="Z460" s="120"/>
      <c r="AA460" s="120"/>
      <c r="AB460" s="120"/>
      <c r="AC460" s="120"/>
      <c r="AD460" s="121"/>
      <c r="AE460" s="122"/>
      <c r="AF460" s="117"/>
      <c r="AG460" s="118"/>
      <c r="AH460" s="119">
        <v>298</v>
      </c>
      <c r="AI460" s="120"/>
      <c r="AJ460" s="120"/>
      <c r="AK460" s="120"/>
      <c r="AL460" s="123"/>
      <c r="AM460" s="123"/>
      <c r="AN460" s="123"/>
      <c r="AO460" s="123"/>
      <c r="AP460" s="124"/>
      <c r="AQ460" s="125"/>
      <c r="AR460" s="121"/>
      <c r="AS460" s="123"/>
      <c r="AT460" s="121"/>
      <c r="AU460" s="126"/>
      <c r="AV460" s="117"/>
      <c r="AW460" s="349"/>
      <c r="AX460" s="118"/>
      <c r="AY460" s="120"/>
      <c r="AZ460" s="120"/>
      <c r="BA460" s="120"/>
      <c r="BB460" s="120"/>
      <c r="BC460" s="123"/>
      <c r="BD460" s="120"/>
      <c r="BE460" s="121"/>
      <c r="BF460" s="126"/>
      <c r="BG460" s="297" t="str">
        <f t="shared" si="114"/>
        <v/>
      </c>
      <c r="BH460" s="298" t="str">
        <f t="shared" si="115"/>
        <v/>
      </c>
      <c r="BI460" s="127"/>
      <c r="BJ460" s="127"/>
      <c r="BK460" s="128"/>
      <c r="BL460" s="120" t="str">
        <f t="shared" si="116"/>
        <v/>
      </c>
      <c r="BM460" s="120" t="str">
        <f t="shared" si="117"/>
        <v/>
      </c>
      <c r="BN460" s="120" t="str">
        <f t="shared" si="118"/>
        <v/>
      </c>
      <c r="BO460" s="129" t="str">
        <f t="shared" si="120"/>
        <v>||||</v>
      </c>
      <c r="BP460" s="120" t="str">
        <f t="shared" si="119"/>
        <v>Not Started</v>
      </c>
      <c r="BQ460" s="129">
        <f>VLOOKUP(A460,'PR Matrix'!A:B,2,FALSE)</f>
        <v>0</v>
      </c>
    </row>
    <row r="461" spans="1:69" s="130" customFormat="1" hidden="1" x14ac:dyDescent="0.2">
      <c r="A461" s="111" t="s">
        <v>1973</v>
      </c>
      <c r="B461" s="96" t="s">
        <v>1675</v>
      </c>
      <c r="C461" s="96"/>
      <c r="D461" s="76"/>
      <c r="E461" s="301"/>
      <c r="F461" s="306"/>
      <c r="G461" s="113" t="s">
        <v>1986</v>
      </c>
      <c r="H461" s="114" t="str">
        <f>IF(AND(D461="",VLOOKUP(A461,'PR Matrix'!A:B,2,FALSE)=""),"N","Y")</f>
        <v>N</v>
      </c>
      <c r="I461" s="115"/>
      <c r="J461" s="115"/>
      <c r="K461" s="114"/>
      <c r="L461" s="115"/>
      <c r="M461" s="93"/>
      <c r="N461" s="93"/>
      <c r="O461" s="93"/>
      <c r="P461" s="93"/>
      <c r="Q461" s="93"/>
      <c r="R461" s="116"/>
      <c r="S461" s="115" t="b">
        <f t="shared" si="108"/>
        <v>1</v>
      </c>
      <c r="T461" s="115" t="b">
        <f t="shared" si="109"/>
        <v>1</v>
      </c>
      <c r="U461" s="115" t="b">
        <f t="shared" si="110"/>
        <v>1</v>
      </c>
      <c r="V461" s="115"/>
      <c r="W461" s="117"/>
      <c r="X461" s="118"/>
      <c r="Y461" s="119"/>
      <c r="Z461" s="120"/>
      <c r="AA461" s="120"/>
      <c r="AB461" s="120"/>
      <c r="AC461" s="120"/>
      <c r="AD461" s="121"/>
      <c r="AE461" s="122"/>
      <c r="AF461" s="117"/>
      <c r="AG461" s="118"/>
      <c r="AH461" s="119"/>
      <c r="AI461" s="120"/>
      <c r="AJ461" s="120"/>
      <c r="AK461" s="120"/>
      <c r="AL461" s="123"/>
      <c r="AM461" s="123"/>
      <c r="AN461" s="123"/>
      <c r="AO461" s="123"/>
      <c r="AP461" s="124"/>
      <c r="AQ461" s="125"/>
      <c r="AR461" s="121"/>
      <c r="AS461" s="123"/>
      <c r="AT461" s="121"/>
      <c r="AU461" s="126"/>
      <c r="AV461" s="117"/>
      <c r="AW461" s="349"/>
      <c r="AX461" s="118"/>
      <c r="AY461" s="120"/>
      <c r="AZ461" s="120"/>
      <c r="BA461" s="120"/>
      <c r="BB461" s="120"/>
      <c r="BC461" s="123"/>
      <c r="BD461" s="120"/>
      <c r="BE461" s="121"/>
      <c r="BF461" s="126"/>
      <c r="BG461" s="297" t="str">
        <f t="shared" si="114"/>
        <v/>
      </c>
      <c r="BH461" s="298" t="str">
        <f t="shared" si="115"/>
        <v/>
      </c>
      <c r="BI461" s="127"/>
      <c r="BJ461" s="127"/>
      <c r="BK461" s="128"/>
      <c r="BL461" s="120" t="str">
        <f t="shared" si="116"/>
        <v/>
      </c>
      <c r="BM461" s="120" t="str">
        <f t="shared" si="117"/>
        <v/>
      </c>
      <c r="BN461" s="120" t="str">
        <f t="shared" si="118"/>
        <v/>
      </c>
      <c r="BO461" s="129" t="str">
        <f t="shared" si="120"/>
        <v>||||</v>
      </c>
      <c r="BP461" s="120" t="str">
        <f t="shared" si="119"/>
        <v>Not Started</v>
      </c>
      <c r="BQ461" s="129">
        <f>VLOOKUP(A461,'PR Matrix'!A:B,2,FALSE)</f>
        <v>0</v>
      </c>
    </row>
    <row r="462" spans="1:69" s="130" customFormat="1" hidden="1" x14ac:dyDescent="0.2">
      <c r="A462" s="111" t="s">
        <v>1974</v>
      </c>
      <c r="B462" s="96" t="s">
        <v>1675</v>
      </c>
      <c r="C462" s="96" t="s">
        <v>1675</v>
      </c>
      <c r="D462" s="76"/>
      <c r="E462" s="301"/>
      <c r="F462" s="301"/>
      <c r="G462" s="113" t="s">
        <v>1986</v>
      </c>
      <c r="H462" s="114" t="str">
        <f>IF(AND(D462="",VLOOKUP(A462,'PR Matrix'!A:B,2,FALSE)=""),"N","Y")</f>
        <v>N</v>
      </c>
      <c r="I462" s="115"/>
      <c r="J462" s="115"/>
      <c r="K462" s="114"/>
      <c r="L462" s="115"/>
      <c r="M462" s="93"/>
      <c r="N462" s="93"/>
      <c r="O462" s="93"/>
      <c r="P462" s="93"/>
      <c r="Q462" s="93"/>
      <c r="R462" s="116"/>
      <c r="S462" s="115" t="b">
        <f t="shared" si="108"/>
        <v>1</v>
      </c>
      <c r="T462" s="115" t="b">
        <f t="shared" si="109"/>
        <v>1</v>
      </c>
      <c r="U462" s="115" t="b">
        <f t="shared" si="110"/>
        <v>1</v>
      </c>
      <c r="V462" s="115"/>
      <c r="W462" s="117"/>
      <c r="X462" s="118"/>
      <c r="Y462" s="119"/>
      <c r="Z462" s="120"/>
      <c r="AA462" s="120"/>
      <c r="AB462" s="120"/>
      <c r="AC462" s="120"/>
      <c r="AD462" s="121"/>
      <c r="AE462" s="122"/>
      <c r="AF462" s="117"/>
      <c r="AG462" s="118"/>
      <c r="AH462" s="119"/>
      <c r="AI462" s="120"/>
      <c r="AJ462" s="120"/>
      <c r="AK462" s="120"/>
      <c r="AL462" s="123"/>
      <c r="AM462" s="123"/>
      <c r="AN462" s="123"/>
      <c r="AO462" s="123"/>
      <c r="AP462" s="124"/>
      <c r="AQ462" s="125"/>
      <c r="AR462" s="121"/>
      <c r="AS462" s="123"/>
      <c r="AT462" s="121"/>
      <c r="AU462" s="126"/>
      <c r="AV462" s="117"/>
      <c r="AW462" s="349"/>
      <c r="AX462" s="118"/>
      <c r="AY462" s="120"/>
      <c r="AZ462" s="120"/>
      <c r="BA462" s="120"/>
      <c r="BB462" s="120"/>
      <c r="BC462" s="123"/>
      <c r="BD462" s="120"/>
      <c r="BE462" s="121"/>
      <c r="BF462" s="126"/>
      <c r="BG462" s="297" t="str">
        <f t="shared" si="114"/>
        <v/>
      </c>
      <c r="BH462" s="298" t="str">
        <f t="shared" si="115"/>
        <v/>
      </c>
      <c r="BI462" s="127"/>
      <c r="BJ462" s="127"/>
      <c r="BK462" s="128"/>
      <c r="BL462" s="120" t="str">
        <f t="shared" si="116"/>
        <v/>
      </c>
      <c r="BM462" s="120" t="str">
        <f t="shared" si="117"/>
        <v/>
      </c>
      <c r="BN462" s="120" t="str">
        <f t="shared" si="118"/>
        <v/>
      </c>
      <c r="BO462" s="129" t="str">
        <f t="shared" si="120"/>
        <v>||||</v>
      </c>
      <c r="BP462" s="120" t="str">
        <f t="shared" si="119"/>
        <v>Not Started</v>
      </c>
      <c r="BQ462" s="129">
        <f>VLOOKUP(A462,'PR Matrix'!A:B,2,FALSE)</f>
        <v>0</v>
      </c>
    </row>
    <row r="463" spans="1:69" s="130" customFormat="1" hidden="1" x14ac:dyDescent="0.2">
      <c r="A463" s="111" t="s">
        <v>1975</v>
      </c>
      <c r="B463" s="96" t="s">
        <v>1675</v>
      </c>
      <c r="C463" s="96" t="s">
        <v>1675</v>
      </c>
      <c r="D463" s="76"/>
      <c r="E463" s="301"/>
      <c r="F463" s="301"/>
      <c r="G463" s="113" t="s">
        <v>1986</v>
      </c>
      <c r="H463" s="114" t="str">
        <f>IF(AND(D463="",VLOOKUP(A463,'PR Matrix'!A:B,2,FALSE)=""),"N","Y")</f>
        <v>N</v>
      </c>
      <c r="I463" s="115"/>
      <c r="J463" s="115"/>
      <c r="K463" s="114"/>
      <c r="L463" s="115"/>
      <c r="M463" s="93"/>
      <c r="N463" s="93"/>
      <c r="O463" s="93"/>
      <c r="P463" s="93"/>
      <c r="Q463" s="93"/>
      <c r="R463" s="116"/>
      <c r="S463" s="115" t="b">
        <f t="shared" si="108"/>
        <v>1</v>
      </c>
      <c r="T463" s="115" t="b">
        <f t="shared" si="109"/>
        <v>1</v>
      </c>
      <c r="U463" s="115" t="b">
        <f t="shared" si="110"/>
        <v>1</v>
      </c>
      <c r="V463" s="115"/>
      <c r="W463" s="117"/>
      <c r="X463" s="118"/>
      <c r="Y463" s="119"/>
      <c r="Z463" s="120"/>
      <c r="AA463" s="120"/>
      <c r="AB463" s="120"/>
      <c r="AC463" s="120"/>
      <c r="AD463" s="121"/>
      <c r="AE463" s="122"/>
      <c r="AF463" s="117"/>
      <c r="AG463" s="118"/>
      <c r="AH463" s="119"/>
      <c r="AI463" s="120"/>
      <c r="AJ463" s="120"/>
      <c r="AK463" s="120"/>
      <c r="AL463" s="123"/>
      <c r="AM463" s="123"/>
      <c r="AN463" s="123"/>
      <c r="AO463" s="123"/>
      <c r="AP463" s="124"/>
      <c r="AQ463" s="125"/>
      <c r="AR463" s="121"/>
      <c r="AS463" s="123"/>
      <c r="AT463" s="121"/>
      <c r="AU463" s="126"/>
      <c r="AV463" s="117"/>
      <c r="AW463" s="349"/>
      <c r="AX463" s="118"/>
      <c r="AY463" s="120"/>
      <c r="AZ463" s="120"/>
      <c r="BA463" s="120"/>
      <c r="BB463" s="120"/>
      <c r="BC463" s="123"/>
      <c r="BD463" s="120"/>
      <c r="BE463" s="121"/>
      <c r="BF463" s="126"/>
      <c r="BG463" s="297" t="str">
        <f t="shared" si="114"/>
        <v/>
      </c>
      <c r="BH463" s="298" t="str">
        <f t="shared" si="115"/>
        <v/>
      </c>
      <c r="BI463" s="127"/>
      <c r="BJ463" s="127"/>
      <c r="BK463" s="128"/>
      <c r="BL463" s="120" t="str">
        <f t="shared" si="116"/>
        <v/>
      </c>
      <c r="BM463" s="120" t="str">
        <f t="shared" si="117"/>
        <v/>
      </c>
      <c r="BN463" s="120" t="str">
        <f t="shared" si="118"/>
        <v/>
      </c>
      <c r="BO463" s="129" t="str">
        <f t="shared" si="120"/>
        <v>||||</v>
      </c>
      <c r="BP463" s="120" t="str">
        <f t="shared" si="119"/>
        <v>Not Started</v>
      </c>
      <c r="BQ463" s="129">
        <f>VLOOKUP(A463,'PR Matrix'!A:B,2,FALSE)</f>
        <v>0</v>
      </c>
    </row>
    <row r="464" spans="1:69" s="130" customFormat="1" hidden="1" x14ac:dyDescent="0.2">
      <c r="A464" s="111" t="s">
        <v>1976</v>
      </c>
      <c r="B464" s="96" t="s">
        <v>1675</v>
      </c>
      <c r="C464" s="96"/>
      <c r="D464" s="76"/>
      <c r="E464" s="301"/>
      <c r="F464" s="306"/>
      <c r="G464" s="113" t="s">
        <v>1986</v>
      </c>
      <c r="H464" s="114" t="str">
        <f>IF(AND(D464="",VLOOKUP(A464,'PR Matrix'!A:B,2,FALSE)=""),"N","Y")</f>
        <v>N</v>
      </c>
      <c r="I464" s="115"/>
      <c r="J464" s="115"/>
      <c r="K464" s="114"/>
      <c r="L464" s="115"/>
      <c r="M464" s="93"/>
      <c r="N464" s="93"/>
      <c r="O464" s="93"/>
      <c r="P464" s="93"/>
      <c r="Q464" s="93"/>
      <c r="R464" s="116"/>
      <c r="S464" s="115" t="b">
        <f t="shared" si="108"/>
        <v>1</v>
      </c>
      <c r="T464" s="115" t="b">
        <f t="shared" si="109"/>
        <v>1</v>
      </c>
      <c r="U464" s="115" t="b">
        <f t="shared" si="110"/>
        <v>1</v>
      </c>
      <c r="V464" s="115"/>
      <c r="W464" s="117"/>
      <c r="X464" s="118"/>
      <c r="Y464" s="119"/>
      <c r="Z464" s="120"/>
      <c r="AA464" s="120"/>
      <c r="AB464" s="120"/>
      <c r="AC464" s="120"/>
      <c r="AD464" s="121"/>
      <c r="AE464" s="122"/>
      <c r="AF464" s="117"/>
      <c r="AG464" s="118"/>
      <c r="AH464" s="119"/>
      <c r="AI464" s="120"/>
      <c r="AJ464" s="120"/>
      <c r="AK464" s="120"/>
      <c r="AL464" s="123"/>
      <c r="AM464" s="123"/>
      <c r="AN464" s="123"/>
      <c r="AO464" s="123"/>
      <c r="AP464" s="124"/>
      <c r="AQ464" s="125"/>
      <c r="AR464" s="121"/>
      <c r="AS464" s="123"/>
      <c r="AT464" s="121"/>
      <c r="AU464" s="126"/>
      <c r="AV464" s="117"/>
      <c r="AW464" s="349"/>
      <c r="AX464" s="118"/>
      <c r="AY464" s="120"/>
      <c r="AZ464" s="120"/>
      <c r="BA464" s="120"/>
      <c r="BB464" s="120"/>
      <c r="BC464" s="123"/>
      <c r="BD464" s="120"/>
      <c r="BE464" s="121"/>
      <c r="BF464" s="126"/>
      <c r="BG464" s="297" t="str">
        <f t="shared" si="114"/>
        <v/>
      </c>
      <c r="BH464" s="298" t="str">
        <f t="shared" si="115"/>
        <v/>
      </c>
      <c r="BI464" s="127"/>
      <c r="BJ464" s="127"/>
      <c r="BK464" s="128"/>
      <c r="BL464" s="120" t="str">
        <f t="shared" si="116"/>
        <v/>
      </c>
      <c r="BM464" s="120" t="str">
        <f t="shared" si="117"/>
        <v/>
      </c>
      <c r="BN464" s="120" t="str">
        <f t="shared" si="118"/>
        <v/>
      </c>
      <c r="BO464" s="129" t="str">
        <f t="shared" si="120"/>
        <v>||||</v>
      </c>
      <c r="BP464" s="120" t="str">
        <f t="shared" si="119"/>
        <v>Not Started</v>
      </c>
      <c r="BQ464" s="129">
        <f>VLOOKUP(A464,'PR Matrix'!A:B,2,FALSE)</f>
        <v>0</v>
      </c>
    </row>
    <row r="465" spans="1:69" s="130" customFormat="1" hidden="1" x14ac:dyDescent="0.2">
      <c r="A465" s="111" t="s">
        <v>1977</v>
      </c>
      <c r="B465" s="96" t="s">
        <v>1675</v>
      </c>
      <c r="C465" s="96" t="s">
        <v>1675</v>
      </c>
      <c r="D465" s="76"/>
      <c r="E465" s="302"/>
      <c r="F465" s="302"/>
      <c r="G465" s="113" t="s">
        <v>1986</v>
      </c>
      <c r="H465" s="114" t="str">
        <f>IF(AND(D465="",VLOOKUP(A465,'PR Matrix'!A:B,2,FALSE)=""),"N","Y")</f>
        <v>N</v>
      </c>
      <c r="I465" s="115"/>
      <c r="J465" s="115"/>
      <c r="K465" s="114"/>
      <c r="L465" s="115"/>
      <c r="M465" s="93"/>
      <c r="N465" s="93"/>
      <c r="O465" s="93"/>
      <c r="P465" s="93"/>
      <c r="Q465" s="93"/>
      <c r="R465" s="116"/>
      <c r="S465" s="115" t="b">
        <f t="shared" si="108"/>
        <v>1</v>
      </c>
      <c r="T465" s="115" t="b">
        <f t="shared" si="109"/>
        <v>1</v>
      </c>
      <c r="U465" s="115" t="b">
        <f t="shared" si="110"/>
        <v>1</v>
      </c>
      <c r="V465" s="115"/>
      <c r="W465" s="117"/>
      <c r="X465" s="118"/>
      <c r="Y465" s="119"/>
      <c r="Z465" s="120"/>
      <c r="AA465" s="120"/>
      <c r="AB465" s="120"/>
      <c r="AC465" s="120"/>
      <c r="AD465" s="121"/>
      <c r="AE465" s="122"/>
      <c r="AF465" s="117"/>
      <c r="AG465" s="118"/>
      <c r="AH465" s="119"/>
      <c r="AI465" s="120"/>
      <c r="AJ465" s="120"/>
      <c r="AK465" s="120"/>
      <c r="AL465" s="123"/>
      <c r="AM465" s="123"/>
      <c r="AN465" s="123"/>
      <c r="AO465" s="123"/>
      <c r="AP465" s="124"/>
      <c r="AQ465" s="125"/>
      <c r="AR465" s="121"/>
      <c r="AS465" s="123"/>
      <c r="AT465" s="121"/>
      <c r="AU465" s="126"/>
      <c r="AV465" s="117"/>
      <c r="AW465" s="349"/>
      <c r="AX465" s="118"/>
      <c r="AY465" s="120"/>
      <c r="AZ465" s="120"/>
      <c r="BA465" s="120"/>
      <c r="BB465" s="120"/>
      <c r="BC465" s="123"/>
      <c r="BD465" s="120"/>
      <c r="BE465" s="121"/>
      <c r="BF465" s="126"/>
      <c r="BG465" s="297" t="str">
        <f t="shared" si="114"/>
        <v/>
      </c>
      <c r="BH465" s="298" t="str">
        <f t="shared" si="115"/>
        <v/>
      </c>
      <c r="BI465" s="127" t="s">
        <v>1678</v>
      </c>
      <c r="BJ465" s="127"/>
      <c r="BK465" s="128" t="s">
        <v>1986</v>
      </c>
      <c r="BL465" s="120" t="str">
        <f t="shared" si="116"/>
        <v/>
      </c>
      <c r="BM465" s="120" t="str">
        <f t="shared" si="117"/>
        <v/>
      </c>
      <c r="BN465" s="120" t="str">
        <f t="shared" si="118"/>
        <v/>
      </c>
      <c r="BO465" s="129" t="str">
        <f t="shared" si="120"/>
        <v>||||</v>
      </c>
      <c r="BP465" s="120" t="str">
        <f t="shared" si="119"/>
        <v>Not Started</v>
      </c>
      <c r="BQ465" s="129">
        <f>VLOOKUP(A465,'PR Matrix'!A:B,2,FALSE)</f>
        <v>0</v>
      </c>
    </row>
    <row r="466" spans="1:69" s="130" customFormat="1" hidden="1" x14ac:dyDescent="0.2">
      <c r="A466" s="111" t="s">
        <v>1978</v>
      </c>
      <c r="B466" s="96" t="s">
        <v>1675</v>
      </c>
      <c r="C466" s="96" t="s">
        <v>1675</v>
      </c>
      <c r="D466" s="76"/>
      <c r="E466" s="302"/>
      <c r="F466" s="302"/>
      <c r="G466" s="113" t="s">
        <v>1986</v>
      </c>
      <c r="H466" s="114" t="str">
        <f>IF(AND(D466="",VLOOKUP(A466,'PR Matrix'!A:B,2,FALSE)=""),"N","Y")</f>
        <v>N</v>
      </c>
      <c r="I466" s="115"/>
      <c r="J466" s="115"/>
      <c r="K466" s="114"/>
      <c r="L466" s="115"/>
      <c r="M466" s="93"/>
      <c r="N466" s="93"/>
      <c r="O466" s="93"/>
      <c r="P466" s="93"/>
      <c r="Q466" s="93"/>
      <c r="R466" s="116"/>
      <c r="S466" s="115" t="b">
        <f t="shared" ref="S466" si="121">IF($G$3="",OR($E$3="",NOT(ISERROR(FIND(LOWER($E$3),LOWER(W466)))),NOT(ISERROR(FIND(LOWER($E$3),LOWER(AF466)))),NOT(ISERROR(FIND(LOWER($E$3),LOWER(AV466))))),OR(NOT(ISERROR(FIND(LOWER($G$3),LOWER(W466)))),NOT(ISERROR(FIND(LOWER($G$3),LOWER(AF466)))),NOT(ISERROR(FIND(LOWER($G$3),LOWER(AV466))))))</f>
        <v>1</v>
      </c>
      <c r="T466" s="115" t="b">
        <f t="shared" ref="T466" si="122">IF($G$3="",OR($F$3="",NOT(ISERROR(FIND(LOWER($F$3),LOWER(X466)))),NOT(ISERROR(FIND(LOWER($F$3),LOWER(AG466)))),NOT(ISERROR(FIND(LOWER($F$3),LOWER(AX466))))),OR(NOT(ISERROR(FIND(LOWER($G$3),LOWER(X466)))),NOT(ISERROR(FIND(LOWER($G$3),LOWER(AG466)))),NOT(ISERROR(FIND(LOWER($G$3),LOWER(AX466))))))</f>
        <v>1</v>
      </c>
      <c r="U466" s="115" t="b">
        <f t="shared" ref="U466" si="123">IF(COUNTA($E$3:$F$3)=0,OR($G$3="",S466,T466),AND(S466,T466))</f>
        <v>1</v>
      </c>
      <c r="V466" s="115"/>
      <c r="W466" s="117"/>
      <c r="X466" s="118"/>
      <c r="Y466" s="119"/>
      <c r="Z466" s="120"/>
      <c r="AA466" s="120"/>
      <c r="AB466" s="120"/>
      <c r="AC466" s="120"/>
      <c r="AD466" s="121"/>
      <c r="AE466" s="122"/>
      <c r="AF466" s="117"/>
      <c r="AG466" s="118"/>
      <c r="AH466" s="119"/>
      <c r="AI466" s="120"/>
      <c r="AJ466" s="120"/>
      <c r="AK466" s="120"/>
      <c r="AL466" s="123"/>
      <c r="AM466" s="123"/>
      <c r="AN466" s="123"/>
      <c r="AO466" s="123"/>
      <c r="AP466" s="124"/>
      <c r="AQ466" s="125"/>
      <c r="AR466" s="121"/>
      <c r="AS466" s="123"/>
      <c r="AT466" s="121"/>
      <c r="AU466" s="126"/>
      <c r="AV466" s="117"/>
      <c r="AW466" s="349"/>
      <c r="AX466" s="118"/>
      <c r="AY466" s="120"/>
      <c r="AZ466" s="120"/>
      <c r="BA466" s="120"/>
      <c r="BB466" s="120"/>
      <c r="BC466" s="123"/>
      <c r="BD466" s="120"/>
      <c r="BE466" s="121"/>
      <c r="BF466" s="126"/>
      <c r="BG466" s="297" t="str">
        <f t="shared" si="114"/>
        <v/>
      </c>
      <c r="BH466" s="298" t="str">
        <f t="shared" si="115"/>
        <v/>
      </c>
      <c r="BI466" s="127" t="s">
        <v>1678</v>
      </c>
      <c r="BJ466" s="127"/>
      <c r="BK466" s="128" t="s">
        <v>1986</v>
      </c>
      <c r="BL466" s="120" t="str">
        <f t="shared" si="116"/>
        <v/>
      </c>
      <c r="BM466" s="120" t="str">
        <f t="shared" si="117"/>
        <v/>
      </c>
      <c r="BN466" s="120" t="str">
        <f t="shared" si="118"/>
        <v/>
      </c>
      <c r="BO466" s="129" t="str">
        <f t="shared" si="120"/>
        <v>||||</v>
      </c>
      <c r="BP466" s="120" t="str">
        <f t="shared" si="119"/>
        <v>Not Started</v>
      </c>
      <c r="BQ466" s="129">
        <f>VLOOKUP(A466,'PR Matrix'!A:B,2,FALSE)</f>
        <v>0</v>
      </c>
    </row>
    <row r="467" spans="1:69" s="130" customFormat="1" hidden="1" x14ac:dyDescent="0.2">
      <c r="A467" s="111" t="s">
        <v>2197</v>
      </c>
      <c r="B467" s="96" t="s">
        <v>1675</v>
      </c>
      <c r="C467" s="96" t="s">
        <v>1677</v>
      </c>
      <c r="D467" s="76"/>
      <c r="E467" s="331"/>
      <c r="F467" s="309"/>
      <c r="G467" s="113" t="s">
        <v>1986</v>
      </c>
      <c r="H467" s="114" t="str">
        <f>IF(AND(D467="",VLOOKUP(A467,'PR Matrix'!A:B,2,FALSE)=""),"N","Y")</f>
        <v>N</v>
      </c>
      <c r="I467" s="115"/>
      <c r="J467" s="115"/>
      <c r="K467" s="114"/>
      <c r="L467" s="115"/>
      <c r="M467" s="93"/>
      <c r="N467" s="93"/>
      <c r="O467" s="93"/>
      <c r="P467" s="93"/>
      <c r="Q467" s="93"/>
      <c r="R467" s="116"/>
      <c r="S467" s="115" t="b">
        <f>IF($G$3="",OR($E$3="",NOT(ISERROR(FIND(LOWER($E$3),LOWER(W467)))),NOT(ISERROR(FIND(LOWER($E$3),LOWER(AF467)))),NOT(ISERROR(FIND(LOWER($E$3),LOWER(AV467))))),OR(NOT(ISERROR(FIND(LOWER($G$3),LOWER(W467)))),NOT(ISERROR(FIND(LOWER($G$3),LOWER(AF467)))),NOT(ISERROR(FIND(LOWER($G$3),LOWER(AV467))))))</f>
        <v>1</v>
      </c>
      <c r="T467" s="115" t="b">
        <f>IF($G$3="",OR($F$3="",NOT(ISERROR(FIND(LOWER($F$3),LOWER(X467)))),NOT(ISERROR(FIND(LOWER($F$3),LOWER(AG467)))),NOT(ISERROR(FIND(LOWER($F$3),LOWER(AX467))))),OR(NOT(ISERROR(FIND(LOWER($G$3),LOWER(X467)))),NOT(ISERROR(FIND(LOWER($G$3),LOWER(AG467)))),NOT(ISERROR(FIND(LOWER($G$3),LOWER(AX467))))))</f>
        <v>1</v>
      </c>
      <c r="U467" s="115" t="b">
        <f>IF(COUNTA($E$3:$F$3)=0,OR($G$3="",S467,T467),AND(S467,T467))</f>
        <v>1</v>
      </c>
      <c r="V467" s="115"/>
      <c r="W467" s="117"/>
      <c r="X467" s="118"/>
      <c r="Y467" s="119"/>
      <c r="Z467" s="120"/>
      <c r="AA467" s="120"/>
      <c r="AB467" s="120"/>
      <c r="AC467" s="120"/>
      <c r="AD467" s="121"/>
      <c r="AE467" s="122"/>
      <c r="AF467" s="117"/>
      <c r="AG467" s="118"/>
      <c r="AH467" s="119"/>
      <c r="AI467" s="120"/>
      <c r="AJ467" s="120"/>
      <c r="AK467" s="120"/>
      <c r="AL467" s="123"/>
      <c r="AM467" s="123"/>
      <c r="AN467" s="123"/>
      <c r="AO467" s="123"/>
      <c r="AP467" s="124"/>
      <c r="AQ467" s="125"/>
      <c r="AR467" s="121"/>
      <c r="AS467" s="123"/>
      <c r="AT467" s="121"/>
      <c r="AU467" s="126"/>
      <c r="AV467" s="117"/>
      <c r="AW467" s="349"/>
      <c r="AX467" s="118"/>
      <c r="AY467" s="120"/>
      <c r="AZ467" s="120"/>
      <c r="BA467" s="120"/>
      <c r="BB467" s="120"/>
      <c r="BC467" s="123"/>
      <c r="BD467" s="120"/>
      <c r="BE467" s="121"/>
      <c r="BF467" s="126"/>
      <c r="BG467" s="297" t="str">
        <f t="shared" si="114"/>
        <v/>
      </c>
      <c r="BH467" s="298" t="str">
        <f t="shared" si="115"/>
        <v/>
      </c>
      <c r="BI467" s="127"/>
      <c r="BJ467" s="127"/>
      <c r="BK467" s="128"/>
      <c r="BL467" s="120" t="str">
        <f t="shared" si="116"/>
        <v/>
      </c>
      <c r="BM467" s="120" t="str">
        <f t="shared" si="117"/>
        <v/>
      </c>
      <c r="BN467" s="120" t="str">
        <f t="shared" si="118"/>
        <v/>
      </c>
      <c r="BO467" s="129" t="str">
        <f t="shared" si="120"/>
        <v>||||</v>
      </c>
      <c r="BP467" s="120" t="str">
        <f t="shared" si="119"/>
        <v>Not Started</v>
      </c>
      <c r="BQ467" s="129">
        <f>VLOOKUP(A467,'PR Matrix'!A:B,2,FALSE)</f>
        <v>0</v>
      </c>
    </row>
    <row r="468" spans="1:69" s="130" customFormat="1" hidden="1" x14ac:dyDescent="0.2">
      <c r="A468" s="111" t="s">
        <v>2153</v>
      </c>
      <c r="B468" s="96" t="s">
        <v>1675</v>
      </c>
      <c r="C468" s="96" t="s">
        <v>1677</v>
      </c>
      <c r="D468" s="76"/>
      <c r="E468" s="302"/>
      <c r="F468" s="309"/>
      <c r="G468" s="113" t="s">
        <v>1986</v>
      </c>
      <c r="H468" s="114" t="str">
        <f>IF(AND(D468="",VLOOKUP(A468,'PR Matrix'!A:B,2,FALSE)=""),"N","Y")</f>
        <v>N</v>
      </c>
      <c r="I468" s="115"/>
      <c r="J468" s="115"/>
      <c r="K468" s="114"/>
      <c r="L468" s="115"/>
      <c r="M468" s="93"/>
      <c r="N468" s="93"/>
      <c r="O468" s="93"/>
      <c r="P468" s="93"/>
      <c r="Q468" s="93"/>
      <c r="R468" s="116"/>
      <c r="S468" s="115" t="b">
        <f t="shared" si="108"/>
        <v>1</v>
      </c>
      <c r="T468" s="115" t="b">
        <f t="shared" si="109"/>
        <v>1</v>
      </c>
      <c r="U468" s="115" t="b">
        <f t="shared" si="110"/>
        <v>1</v>
      </c>
      <c r="V468" s="115"/>
      <c r="W468" s="117"/>
      <c r="X468" s="118"/>
      <c r="Y468" s="119"/>
      <c r="Z468" s="120"/>
      <c r="AA468" s="120"/>
      <c r="AB468" s="120"/>
      <c r="AC468" s="120"/>
      <c r="AD468" s="121"/>
      <c r="AE468" s="122"/>
      <c r="AF468" s="117"/>
      <c r="AG468" s="118"/>
      <c r="AH468" s="119"/>
      <c r="AI468" s="120"/>
      <c r="AJ468" s="120"/>
      <c r="AK468" s="120"/>
      <c r="AL468" s="123"/>
      <c r="AM468" s="123"/>
      <c r="AN468" s="123"/>
      <c r="AO468" s="123"/>
      <c r="AP468" s="124"/>
      <c r="AQ468" s="125"/>
      <c r="AR468" s="121"/>
      <c r="AS468" s="123"/>
      <c r="AT468" s="121"/>
      <c r="AU468" s="126"/>
      <c r="AV468" s="117"/>
      <c r="AW468" s="349"/>
      <c r="AX468" s="118"/>
      <c r="AY468" s="120"/>
      <c r="AZ468" s="120"/>
      <c r="BA468" s="120"/>
      <c r="BB468" s="120"/>
      <c r="BC468" s="123"/>
      <c r="BD468" s="120"/>
      <c r="BE468" s="121"/>
      <c r="BF468" s="126"/>
      <c r="BG468" s="297" t="str">
        <f t="shared" si="114"/>
        <v/>
      </c>
      <c r="BH468" s="298" t="str">
        <f t="shared" si="115"/>
        <v/>
      </c>
      <c r="BI468" s="127"/>
      <c r="BJ468" s="127"/>
      <c r="BK468" s="128"/>
      <c r="BL468" s="120" t="str">
        <f t="shared" si="116"/>
        <v/>
      </c>
      <c r="BM468" s="120" t="str">
        <f t="shared" si="117"/>
        <v/>
      </c>
      <c r="BN468" s="120" t="str">
        <f t="shared" si="118"/>
        <v/>
      </c>
      <c r="BO468" s="129" t="str">
        <f t="shared" si="120"/>
        <v>||||</v>
      </c>
      <c r="BP468" s="120" t="str">
        <f t="shared" si="119"/>
        <v>Not Started</v>
      </c>
      <c r="BQ468" s="129">
        <f>VLOOKUP(A468,'PR Matrix'!A:B,2,FALSE)</f>
        <v>0</v>
      </c>
    </row>
    <row r="469" spans="1:69" s="130" customFormat="1" hidden="1" x14ac:dyDescent="0.2">
      <c r="A469" s="126"/>
      <c r="B469" s="96"/>
      <c r="C469" s="96"/>
      <c r="D469" s="76"/>
      <c r="E469" s="301"/>
      <c r="F469" s="306"/>
      <c r="G469" s="113"/>
      <c r="H469" s="114"/>
      <c r="I469" s="115"/>
      <c r="J469" s="115"/>
      <c r="K469" s="114"/>
      <c r="L469" s="115"/>
      <c r="M469" s="93"/>
      <c r="N469" s="93"/>
      <c r="O469" s="93"/>
      <c r="P469" s="93"/>
      <c r="Q469" s="93"/>
      <c r="R469" s="116"/>
      <c r="S469" s="115"/>
      <c r="T469" s="115"/>
      <c r="U469" s="115"/>
      <c r="V469" s="115">
        <v>1</v>
      </c>
      <c r="W469" s="117"/>
      <c r="X469" s="118"/>
      <c r="Y469" s="119"/>
      <c r="Z469" s="120"/>
      <c r="AA469" s="120"/>
      <c r="AB469" s="120"/>
      <c r="AC469" s="120"/>
      <c r="AD469" s="121"/>
      <c r="AE469" s="122"/>
      <c r="AF469" s="117"/>
      <c r="AG469" s="118"/>
      <c r="AH469" s="119"/>
      <c r="AI469" s="120"/>
      <c r="AJ469" s="120"/>
      <c r="AK469" s="120"/>
      <c r="AL469" s="123"/>
      <c r="AM469" s="123"/>
      <c r="AN469" s="123"/>
      <c r="AO469" s="123"/>
      <c r="AP469" s="124"/>
      <c r="AQ469" s="125"/>
      <c r="AR469" s="121"/>
      <c r="AS469" s="123"/>
      <c r="AT469" s="121"/>
      <c r="AU469" s="126"/>
      <c r="AV469" s="117"/>
      <c r="AW469" s="349"/>
      <c r="AX469" s="118"/>
      <c r="AY469" s="120"/>
      <c r="AZ469" s="120"/>
      <c r="BA469" s="120"/>
      <c r="BB469" s="120"/>
      <c r="BC469" s="123"/>
      <c r="BD469" s="120"/>
      <c r="BE469" s="121"/>
      <c r="BF469" s="126"/>
      <c r="BG469" s="297" t="str">
        <f t="shared" si="114"/>
        <v/>
      </c>
      <c r="BH469" s="298" t="str">
        <f t="shared" si="115"/>
        <v/>
      </c>
      <c r="BI469" s="127"/>
      <c r="BJ469" s="127"/>
      <c r="BK469" s="128"/>
      <c r="BL469" s="120" t="str">
        <f t="shared" si="116"/>
        <v/>
      </c>
      <c r="BM469" s="120" t="str">
        <f t="shared" si="117"/>
        <v/>
      </c>
      <c r="BN469" s="120" t="str">
        <f t="shared" si="118"/>
        <v/>
      </c>
      <c r="BO469" s="129" t="str">
        <f t="shared" si="120"/>
        <v>||||</v>
      </c>
      <c r="BP469" s="120" t="str">
        <f t="shared" si="119"/>
        <v>Not Started</v>
      </c>
    </row>
    <row r="470" spans="1:69" s="143" customFormat="1" x14ac:dyDescent="0.2">
      <c r="A470" s="406"/>
      <c r="B470" s="420"/>
      <c r="C470" s="420"/>
      <c r="D470" s="420"/>
      <c r="E470" s="417"/>
      <c r="F470" s="473"/>
      <c r="G470" s="474"/>
      <c r="H470" s="474"/>
      <c r="I470" s="420"/>
      <c r="J470" s="420"/>
      <c r="K470" s="420"/>
      <c r="L470" s="420"/>
      <c r="M470" s="420"/>
      <c r="N470" s="420"/>
      <c r="O470" s="420"/>
      <c r="P470" s="420"/>
      <c r="Q470" s="474"/>
      <c r="R470" s="474"/>
      <c r="V470" s="474"/>
      <c r="W470" s="474"/>
      <c r="X470" s="474"/>
      <c r="Y470" s="474"/>
      <c r="Z470" s="474"/>
      <c r="AA470" s="474"/>
      <c r="AB470" s="474"/>
      <c r="AC470" s="474"/>
      <c r="AD470" s="474"/>
      <c r="AE470" s="474"/>
      <c r="AF470" s="474"/>
      <c r="AG470" s="474"/>
      <c r="AH470" s="474"/>
      <c r="AI470" s="474"/>
      <c r="AJ470" s="474"/>
      <c r="AK470" s="474"/>
      <c r="AL470" s="474"/>
      <c r="AM470" s="474"/>
      <c r="AN470" s="474"/>
      <c r="AO470" s="474"/>
      <c r="AP470" s="474"/>
      <c r="AQ470" s="474"/>
      <c r="AR470" s="474"/>
      <c r="AS470" s="474"/>
      <c r="AT470" s="474"/>
      <c r="AU470" s="474"/>
      <c r="AV470" s="474"/>
      <c r="AW470" s="474"/>
      <c r="AY470" s="474"/>
      <c r="AZ470" s="474"/>
      <c r="BA470" s="474"/>
      <c r="BB470" s="474"/>
      <c r="BC470" s="474"/>
      <c r="BD470" s="474"/>
      <c r="BE470" s="474"/>
      <c r="BF470" s="474"/>
      <c r="BG470" s="474"/>
      <c r="BH470" s="474"/>
      <c r="BI470" s="474"/>
      <c r="BJ470" s="474"/>
      <c r="BK470" s="474"/>
      <c r="BL470" s="474"/>
      <c r="BM470" s="474"/>
      <c r="BN470" s="474"/>
      <c r="BO470" s="474"/>
    </row>
    <row r="471" spans="1:69" s="130" customFormat="1" x14ac:dyDescent="0.2">
      <c r="A471" s="421" t="s">
        <v>2200</v>
      </c>
      <c r="B471" s="395"/>
      <c r="C471" s="395"/>
      <c r="D471" s="95"/>
      <c r="E471" s="322"/>
      <c r="F471" s="475"/>
      <c r="G471" s="447"/>
      <c r="H471" s="448"/>
      <c r="I471" s="395"/>
      <c r="J471" s="395"/>
      <c r="K471" s="395"/>
      <c r="L471" s="422"/>
      <c r="M471" s="395"/>
      <c r="N471" s="395"/>
      <c r="O471" s="395"/>
      <c r="P471" s="413"/>
      <c r="Q471" s="476"/>
      <c r="R471" s="477"/>
      <c r="S471" s="115" t="b">
        <f>IF($G$3="",OR($E$3="",NOT(ISERROR(FIND(LOWER($E$3),LOWER(W471)))),NOT(ISERROR(FIND(LOWER($E$3),LOWER(AF471)))),NOT(ISERROR(FIND(LOWER($E$3),LOWER(AV471))))),OR(NOT(ISERROR(FIND(LOWER($G$3),LOWER(W471)))),NOT(ISERROR(FIND(LOWER($G$3),LOWER(AF471)))),NOT(ISERROR(FIND(LOWER($G$3),LOWER(AV471))))))</f>
        <v>1</v>
      </c>
      <c r="T471" s="115" t="b">
        <f>IF($G$3="",OR($F$3="",NOT(ISERROR(FIND(LOWER($F$3),LOWER(X471)))),NOT(ISERROR(FIND(LOWER($F$3),LOWER(AG471)))),NOT(ISERROR(FIND(LOWER($F$3),LOWER(AX471))))),OR(NOT(ISERROR(FIND(LOWER($G$3),LOWER(X471)))),NOT(ISERROR(FIND(LOWER($G$3),LOWER(AG471)))),NOT(ISERROR(FIND(LOWER($G$3),LOWER(AX471))))))</f>
        <v>1</v>
      </c>
      <c r="U471" s="115" t="b">
        <f>IF(COUNTA($E$3:$F$3)=0,OR($G$3="",S471,T471),AND(S471,T471))</f>
        <v>1</v>
      </c>
      <c r="V471" s="478"/>
      <c r="W471" s="479"/>
      <c r="X471" s="448"/>
      <c r="Y471" s="480"/>
      <c r="Z471" s="481"/>
      <c r="AA471" s="482"/>
      <c r="AB471" s="482"/>
      <c r="AC471" s="482"/>
      <c r="AD471" s="483"/>
      <c r="AE471" s="461"/>
      <c r="AF471" s="484"/>
      <c r="AG471" s="449"/>
      <c r="AH471" s="480"/>
      <c r="AI471" s="481"/>
      <c r="AJ471" s="482"/>
      <c r="AK471" s="482"/>
      <c r="AL471" s="482"/>
      <c r="AM471" s="482"/>
      <c r="AN471" s="482"/>
      <c r="AO471" s="482"/>
      <c r="AP471" s="483"/>
      <c r="AQ471" s="485"/>
      <c r="AR471" s="486"/>
      <c r="AS471" s="482"/>
      <c r="AT471" s="483"/>
      <c r="AU471" s="487"/>
      <c r="AV471" s="484"/>
      <c r="AW471" s="449"/>
      <c r="AX471" s="142"/>
      <c r="AY471" s="481"/>
      <c r="AZ471" s="482"/>
      <c r="BA471" s="482"/>
      <c r="BB471" s="482"/>
      <c r="BC471" s="482"/>
      <c r="BD471" s="482"/>
      <c r="BE471" s="483"/>
      <c r="BF471" s="487"/>
      <c r="BG471" s="487"/>
      <c r="BH471" s="487"/>
      <c r="BI471" s="487"/>
      <c r="BJ471" s="487"/>
      <c r="BK471" s="487"/>
      <c r="BL471" s="487"/>
      <c r="BM471" s="487"/>
      <c r="BN471" s="487"/>
      <c r="BO471" s="487"/>
    </row>
    <row r="472" spans="1:69" s="130" customFormat="1" x14ac:dyDescent="0.2">
      <c r="A472" s="421" t="s">
        <v>1979</v>
      </c>
      <c r="B472" s="395"/>
      <c r="C472" s="395"/>
      <c r="D472" s="395"/>
      <c r="E472" s="346"/>
      <c r="F472" s="468"/>
      <c r="G472" s="447"/>
      <c r="H472" s="448"/>
      <c r="I472" s="395"/>
      <c r="J472" s="395"/>
      <c r="K472" s="413"/>
      <c r="L472" s="395"/>
      <c r="M472" s="395"/>
      <c r="N472" s="395"/>
      <c r="O472" s="395"/>
      <c r="P472" s="413"/>
      <c r="Q472" s="476"/>
      <c r="R472" s="477"/>
      <c r="S472" s="115" t="b">
        <f>IF($G$3="",OR($E$3="",NOT(ISERROR(FIND(LOWER($E$3),LOWER(W472)))),NOT(ISERROR(FIND(LOWER($E$3),LOWER(AF472)))),NOT(ISERROR(FIND(LOWER($E$3),LOWER(AV472))))),OR(NOT(ISERROR(FIND(LOWER($G$3),LOWER(W472)))),NOT(ISERROR(FIND(LOWER($G$3),LOWER(AF472)))),NOT(ISERROR(FIND(LOWER($G$3),LOWER(AV472))))))</f>
        <v>1</v>
      </c>
      <c r="T472" s="115" t="b">
        <f>IF($G$3="",OR($F$3="",NOT(ISERROR(FIND(LOWER($F$3),LOWER(X472)))),NOT(ISERROR(FIND(LOWER($F$3),LOWER(AG472)))),NOT(ISERROR(FIND(LOWER($F$3),LOWER(AX472))))),OR(NOT(ISERROR(FIND(LOWER($G$3),LOWER(X472)))),NOT(ISERROR(FIND(LOWER($G$3),LOWER(AG472)))),NOT(ISERROR(FIND(LOWER($G$3),LOWER(AX472))))))</f>
        <v>1</v>
      </c>
      <c r="U472" s="115" t="b">
        <f>IF(COUNTA($E$3:$F$3)=0,OR($G$3="",S472,T472),AND(S472,T472))</f>
        <v>1</v>
      </c>
      <c r="V472" s="487"/>
      <c r="W472" s="479"/>
      <c r="X472" s="448"/>
      <c r="Y472" s="477"/>
      <c r="Z472" s="481"/>
      <c r="AA472" s="482"/>
      <c r="AB472" s="482"/>
      <c r="AC472" s="482"/>
      <c r="AD472" s="483"/>
      <c r="AE472" s="461"/>
      <c r="AF472" s="484"/>
      <c r="AG472" s="476"/>
      <c r="AH472" s="477"/>
      <c r="AI472" s="481"/>
      <c r="AJ472" s="482"/>
      <c r="AK472" s="482"/>
      <c r="AL472" s="482"/>
      <c r="AM472" s="482"/>
      <c r="AN472" s="482"/>
      <c r="AO472" s="482"/>
      <c r="AP472" s="483"/>
      <c r="AQ472" s="485"/>
      <c r="AR472" s="486"/>
      <c r="AS472" s="482"/>
      <c r="AT472" s="483"/>
      <c r="AU472" s="487"/>
      <c r="AV472" s="484"/>
      <c r="AW472" s="449"/>
      <c r="AX472" s="142"/>
      <c r="AY472" s="481"/>
      <c r="AZ472" s="482"/>
      <c r="BA472" s="482"/>
      <c r="BB472" s="482"/>
      <c r="BC472" s="482"/>
      <c r="BD472" s="482"/>
      <c r="BE472" s="483"/>
      <c r="BF472" s="487"/>
      <c r="BG472" s="487"/>
      <c r="BH472" s="487"/>
      <c r="BI472" s="487"/>
      <c r="BJ472" s="487"/>
      <c r="BK472" s="487"/>
      <c r="BL472" s="487"/>
      <c r="BM472" s="487"/>
      <c r="BN472" s="487"/>
      <c r="BO472" s="487"/>
    </row>
    <row r="473" spans="1:69" s="130" customFormat="1" x14ac:dyDescent="0.2">
      <c r="A473" s="424" t="s">
        <v>1980</v>
      </c>
      <c r="B473" s="419" t="s">
        <v>1675</v>
      </c>
      <c r="C473" s="419" t="s">
        <v>1675</v>
      </c>
      <c r="D473" s="75"/>
      <c r="E473" s="320"/>
      <c r="F473" s="446"/>
      <c r="G473" s="447" t="s">
        <v>1686</v>
      </c>
      <c r="H473" s="448" t="s">
        <v>1675</v>
      </c>
      <c r="I473" s="403"/>
      <c r="J473" s="403"/>
      <c r="K473" s="401"/>
      <c r="L473" s="403"/>
      <c r="M473" s="403"/>
      <c r="N473" s="403"/>
      <c r="O473" s="403"/>
      <c r="P473" s="403"/>
      <c r="Q473" s="458"/>
      <c r="R473" s="450"/>
      <c r="S473" s="115" t="b">
        <f>IF($G$3="",OR($E$3="",NOT(ISERROR(FIND(LOWER($E$3),LOWER(W473)))),NOT(ISERROR(FIND(LOWER($E$3),LOWER(AF473)))),NOT(ISERROR(FIND(LOWER($E$3),LOWER(AV473))))),OR(NOT(ISERROR(FIND(LOWER($G$3),LOWER(W473)))),NOT(ISERROR(FIND(LOWER($G$3),LOWER(AF473)))),NOT(ISERROR(FIND(LOWER($G$3),LOWER(AV473))))))</f>
        <v>1</v>
      </c>
      <c r="T473" s="115" t="b">
        <f>IF($G$3="",OR($F$3="",NOT(ISERROR(FIND(LOWER($F$3),LOWER(X473)))),NOT(ISERROR(FIND(LOWER($F$3),LOWER(AG473)))),NOT(ISERROR(FIND(LOWER($F$3),LOWER(AX473))))),OR(NOT(ISERROR(FIND(LOWER($G$3),LOWER(X473)))),NOT(ISERROR(FIND(LOWER($G$3),LOWER(AG473)))),NOT(ISERROR(FIND(LOWER($G$3),LOWER(AX473))))))</f>
        <v>1</v>
      </c>
      <c r="U473" s="115" t="b">
        <f>IF(COUNTA($E$3:$F$3)=0,OR($G$3="",S473,T473),AND(S473,T473))</f>
        <v>1</v>
      </c>
      <c r="V473" s="469"/>
      <c r="W473" s="452"/>
      <c r="X473" s="453"/>
      <c r="Y473" s="454"/>
      <c r="Z473" s="455"/>
      <c r="AA473" s="455"/>
      <c r="AB473" s="455"/>
      <c r="AC473" s="455"/>
      <c r="AD473" s="456"/>
      <c r="AE473" s="457"/>
      <c r="AF473" s="452"/>
      <c r="AG473" s="453"/>
      <c r="AH473" s="454"/>
      <c r="AI473" s="455"/>
      <c r="AJ473" s="455"/>
      <c r="AK473" s="455"/>
      <c r="AL473" s="458"/>
      <c r="AM473" s="458"/>
      <c r="AN473" s="458"/>
      <c r="AO473" s="458"/>
      <c r="AP473" s="459"/>
      <c r="AQ473" s="460"/>
      <c r="AR473" s="456"/>
      <c r="AS473" s="458"/>
      <c r="AT473" s="456"/>
      <c r="AU473" s="461"/>
      <c r="AV473" s="452"/>
      <c r="AW473" s="462"/>
      <c r="AX473" s="118"/>
      <c r="AY473" s="455"/>
      <c r="AZ473" s="455"/>
      <c r="BA473" s="455"/>
      <c r="BB473" s="455"/>
      <c r="BC473" s="458"/>
      <c r="BD473" s="455"/>
      <c r="BE473" s="456"/>
      <c r="BF473" s="461"/>
      <c r="BG473" s="428" t="str">
        <f>IF(AV473&lt;&gt;"",AV473,IF(AF473&lt;&gt;"",AF473,IF(W473&lt;&gt;"",W473,"")))</f>
        <v/>
      </c>
      <c r="BH473" s="428" t="str">
        <f>IF(AX473&lt;&gt;"",AX473,IF(AG473&lt;&gt;"",AG473,IF(X473&lt;&gt;"",X473,"")))</f>
        <v/>
      </c>
      <c r="BI473" s="428"/>
      <c r="BJ473" s="428"/>
      <c r="BK473" s="500"/>
      <c r="BL473" s="455" t="str">
        <f>IF(OR(L473&lt;&gt;"",M473&lt;&gt;""),IF(AD473=100,"Done",IF(AC473=100,"Team Lead",IF(AB473=100,X473,IF(AA473=100,W473,IF(Z473=100,X473,W473))))),"")</f>
        <v/>
      </c>
      <c r="BM473" s="455" t="str">
        <f>IF(OR(AC473=100,AND(L473="",M473="")),IF(OR(L473&lt;&gt;"",O473&lt;&gt;""),IF(AS473=100,"Done",IF(AP473=100,"Team Lead",IF(AK473=100,AG473,IF(AJ473=100,AF473,IF(AI473=100,AG473,AF473))))),""),"")</f>
        <v/>
      </c>
      <c r="BN473" s="455" t="str">
        <f>IF(OR(AC473=100,AND(L473="",M473="")),IF(OR(L473&lt;&gt;"",P473&lt;&gt;""),IF(BE473=100,"Done",IF(BD473=100,"Team Lead",IF(BB473=100,AX473,IF(BA473=100,AV473,IF(AY473=100,AX473,AV473))))),""),"")</f>
        <v/>
      </c>
      <c r="BO473" s="499" t="str">
        <f>"|"&amp;BL473&amp;"|"&amp;BM473&amp;"|"&amp;BN473&amp;"|"</f>
        <v>||||</v>
      </c>
      <c r="BP473" s="120" t="str">
        <f>IF(OR(L473&lt;&gt;"",P473&lt;&gt;""),IF(BE473=100,"Formal",IF(BD473=100,"Dev",IF(AY473=100,"Integ","Incomplete"))),"Not Started")</f>
        <v>Not Started</v>
      </c>
    </row>
    <row r="474" spans="1:69" s="130" customFormat="1" x14ac:dyDescent="0.2">
      <c r="A474" s="424" t="s">
        <v>1981</v>
      </c>
      <c r="B474" s="419" t="s">
        <v>1675</v>
      </c>
      <c r="C474" s="419" t="s">
        <v>1675</v>
      </c>
      <c r="D474" s="75"/>
      <c r="E474" s="320"/>
      <c r="F474" s="320"/>
      <c r="G474" s="392" t="s">
        <v>1686</v>
      </c>
      <c r="H474" s="393" t="s">
        <v>1675</v>
      </c>
      <c r="I474" s="403"/>
      <c r="J474" s="403"/>
      <c r="K474" s="401"/>
      <c r="L474" s="403"/>
      <c r="M474" s="403"/>
      <c r="N474" s="403"/>
      <c r="O474" s="403"/>
      <c r="P474" s="403"/>
      <c r="Q474" s="403"/>
      <c r="R474" s="396"/>
      <c r="S474" s="115" t="b">
        <f>IF($G$3="",OR($E$3="",NOT(ISERROR(FIND(LOWER($E$3),LOWER(W474)))),NOT(ISERROR(FIND(LOWER($E$3),LOWER(AF474)))),NOT(ISERROR(FIND(LOWER($E$3),LOWER(AV474))))),OR(NOT(ISERROR(FIND(LOWER($G$3),LOWER(W474)))),NOT(ISERROR(FIND(LOWER($G$3),LOWER(AF474)))),NOT(ISERROR(FIND(LOWER($G$3),LOWER(AV474))))))</f>
        <v>1</v>
      </c>
      <c r="T474" s="115" t="b">
        <f>IF($G$3="",OR($F$3="",NOT(ISERROR(FIND(LOWER($F$3),LOWER(X474)))),NOT(ISERROR(FIND(LOWER($F$3),LOWER(AG474)))),NOT(ISERROR(FIND(LOWER($F$3),LOWER(AX474))))),OR(NOT(ISERROR(FIND(LOWER($G$3),LOWER(X474)))),NOT(ISERROR(FIND(LOWER($G$3),LOWER(AG474)))),NOT(ISERROR(FIND(LOWER($G$3),LOWER(AX474))))))</f>
        <v>1</v>
      </c>
      <c r="U474" s="115" t="b">
        <f>IF(COUNTA($E$3:$F$3)=0,OR($G$3="",S474,T474),AND(S474,T474))</f>
        <v>1</v>
      </c>
      <c r="V474" s="414"/>
      <c r="W474" s="397"/>
      <c r="X474" s="398"/>
      <c r="Y474" s="119"/>
      <c r="Z474" s="120"/>
      <c r="AA474" s="120"/>
      <c r="AB474" s="120"/>
      <c r="AC474" s="120"/>
      <c r="AD474" s="121"/>
      <c r="AE474" s="122"/>
      <c r="AF474" s="117"/>
      <c r="AG474" s="118"/>
      <c r="AH474" s="119"/>
      <c r="AI474" s="120"/>
      <c r="AJ474" s="120"/>
      <c r="AK474" s="120"/>
      <c r="AL474" s="123"/>
      <c r="AM474" s="123"/>
      <c r="AN474" s="123"/>
      <c r="AO474" s="123"/>
      <c r="AP474" s="124"/>
      <c r="AQ474" s="125"/>
      <c r="AR474" s="121"/>
      <c r="AS474" s="123"/>
      <c r="AT474" s="121"/>
      <c r="AU474" s="126"/>
      <c r="AV474" s="117"/>
      <c r="AW474" s="349"/>
      <c r="AX474" s="118"/>
      <c r="AY474" s="455"/>
      <c r="AZ474" s="455"/>
      <c r="BA474" s="455"/>
      <c r="BB474" s="455"/>
      <c r="BC474" s="458"/>
      <c r="BD474" s="455"/>
      <c r="BE474" s="456"/>
      <c r="BF474" s="461"/>
      <c r="BG474" s="428" t="str">
        <f>IF(AV474&lt;&gt;"",AV474,IF(AF474&lt;&gt;"",AF474,IF(W474&lt;&gt;"",W474,"")))</f>
        <v/>
      </c>
      <c r="BH474" s="428" t="str">
        <f>IF(AX474&lt;&gt;"",AX474,IF(AG474&lt;&gt;"",AG474,IF(X474&lt;&gt;"",X474,"")))</f>
        <v/>
      </c>
      <c r="BI474" s="428"/>
      <c r="BJ474" s="428"/>
      <c r="BK474" s="500"/>
      <c r="BL474" s="455" t="str">
        <f>IF(OR(L474&lt;&gt;"",M474&lt;&gt;""),IF(AD474=100,"Done",IF(AC474=100,"Team Lead",IF(AB474=100,X474,IF(AA474=100,W474,IF(Z474=100,X474,W474))))),"")</f>
        <v/>
      </c>
      <c r="BM474" s="455" t="str">
        <f>IF(OR(AC474=100,AND(L474="",M474="")),IF(OR(L474&lt;&gt;"",O474&lt;&gt;""),IF(AS474=100,"Done",IF(AP474=100,"Team Lead",IF(AK474=100,AG474,IF(AJ474=100,AF474,IF(AI474=100,AG474,AF474))))),""),"")</f>
        <v/>
      </c>
      <c r="BN474" s="455" t="str">
        <f>IF(OR(AC474=100,AND(L474="",M474="")),IF(OR(L474&lt;&gt;"",P474&lt;&gt;""),IF(BE474=100,"Done",IF(BD474=100,"Team Lead",IF(BB474=100,AX474,IF(BA474=100,AV474,IF(AY474=100,AX474,AV474))))),""),"")</f>
        <v/>
      </c>
      <c r="BO474" s="499" t="str">
        <f>"|"&amp;BL474&amp;"|"&amp;BM474&amp;"|"&amp;BN474&amp;"|"</f>
        <v>||||</v>
      </c>
      <c r="BP474" s="120" t="str">
        <f>IF(OR(L474&lt;&gt;"",P474&lt;&gt;""),IF(BE474=100,"Formal",IF(BD474=100,"Dev",IF(AY474=100,"Integ","Incomplete"))),"Not Started")</f>
        <v>Not Started</v>
      </c>
    </row>
    <row r="475" spans="1:69" s="130" customFormat="1" x14ac:dyDescent="0.2">
      <c r="A475" s="406" t="s">
        <v>1982</v>
      </c>
      <c r="B475" s="395"/>
      <c r="C475" s="395"/>
      <c r="D475" s="95"/>
      <c r="E475" s="95"/>
      <c r="F475" s="95"/>
      <c r="G475" s="392"/>
      <c r="H475" s="413"/>
      <c r="I475" s="395"/>
      <c r="J475" s="395"/>
      <c r="K475" s="395"/>
      <c r="L475" s="422"/>
      <c r="M475" s="395"/>
      <c r="N475" s="395"/>
      <c r="O475" s="395"/>
      <c r="P475" s="413"/>
      <c r="Q475" s="413"/>
      <c r="R475" s="423"/>
      <c r="V475" s="425"/>
      <c r="W475" s="426"/>
      <c r="X475" s="424"/>
      <c r="Y475" s="93"/>
      <c r="Z475" s="126"/>
      <c r="AA475" s="126"/>
      <c r="AB475" s="126"/>
      <c r="AC475" s="126"/>
      <c r="AD475" s="140"/>
      <c r="AE475" s="126"/>
      <c r="AF475" s="148"/>
      <c r="AG475" s="149"/>
      <c r="AH475" s="93"/>
      <c r="AP475" s="149"/>
      <c r="AR475" s="149"/>
      <c r="AT475" s="149"/>
      <c r="AV475" s="148"/>
      <c r="AX475" s="149"/>
      <c r="AY475" s="487"/>
      <c r="AZ475" s="487"/>
      <c r="BA475" s="487"/>
      <c r="BB475" s="487"/>
      <c r="BC475" s="487"/>
      <c r="BD475" s="487"/>
      <c r="BE475" s="502"/>
      <c r="BF475" s="487"/>
      <c r="BG475" s="487"/>
      <c r="BH475" s="487"/>
      <c r="BI475" s="487"/>
      <c r="BJ475" s="487"/>
      <c r="BK475" s="487"/>
      <c r="BL475" s="487"/>
      <c r="BM475" s="487"/>
      <c r="BN475" s="487"/>
      <c r="BO475" s="487"/>
    </row>
    <row r="476" spans="1:69" s="130" customFormat="1" x14ac:dyDescent="0.2">
      <c r="A476" s="406"/>
      <c r="B476" s="395"/>
      <c r="C476" s="395"/>
      <c r="D476" s="95"/>
      <c r="E476" s="95"/>
      <c r="F476" s="95"/>
      <c r="G476" s="392"/>
      <c r="H476" s="413"/>
      <c r="I476" s="395"/>
      <c r="J476" s="395"/>
      <c r="K476" s="395"/>
      <c r="L476" s="422"/>
      <c r="M476" s="395"/>
      <c r="N476" s="395"/>
      <c r="O476" s="395"/>
      <c r="P476" s="413"/>
      <c r="Q476" s="413"/>
      <c r="R476" s="423"/>
      <c r="V476" s="425"/>
      <c r="W476" s="426"/>
      <c r="X476" s="424"/>
      <c r="Y476" s="93"/>
      <c r="Z476" s="126"/>
      <c r="AA476" s="126"/>
      <c r="AB476" s="126"/>
      <c r="AC476" s="126"/>
      <c r="AD476" s="140"/>
      <c r="AE476" s="126"/>
      <c r="AF476" s="148"/>
      <c r="AG476" s="149"/>
      <c r="AH476" s="93"/>
      <c r="AP476" s="149"/>
      <c r="AR476" s="149"/>
      <c r="AT476" s="149"/>
      <c r="AV476" s="148"/>
      <c r="AX476" s="149"/>
      <c r="BE476" s="149"/>
    </row>
    <row r="477" spans="1:69" s="130" customFormat="1" ht="20.25" x14ac:dyDescent="0.2">
      <c r="A477" s="461"/>
      <c r="B477" s="449"/>
      <c r="C477" s="449"/>
      <c r="D477" s="503"/>
      <c r="E477" s="504" t="s">
        <v>2333</v>
      </c>
      <c r="F477" s="505">
        <v>6</v>
      </c>
      <c r="G477" s="506" t="s">
        <v>2332</v>
      </c>
      <c r="H477" s="476"/>
      <c r="I477" s="395"/>
      <c r="J477" s="395"/>
      <c r="K477" s="395"/>
      <c r="L477" s="422"/>
      <c r="M477" s="395"/>
      <c r="N477" s="395"/>
      <c r="O477" s="395"/>
      <c r="P477" s="413"/>
      <c r="Q477" s="476"/>
      <c r="R477" s="477"/>
      <c r="V477" s="478"/>
      <c r="W477" s="514"/>
      <c r="X477" s="515"/>
      <c r="Y477" s="93"/>
      <c r="Z477" s="126"/>
      <c r="AA477" s="126"/>
      <c r="AB477" s="126"/>
      <c r="AC477" s="126"/>
      <c r="AD477" s="140"/>
      <c r="AE477" s="126"/>
      <c r="AF477" s="148"/>
      <c r="AG477" s="149"/>
      <c r="AH477" s="93"/>
      <c r="AP477" s="149"/>
      <c r="AR477" s="149"/>
      <c r="AT477" s="149"/>
      <c r="AV477" s="148"/>
      <c r="AX477" s="149"/>
      <c r="BE477" s="149"/>
    </row>
    <row r="478" spans="1:69" s="130" customFormat="1" x14ac:dyDescent="0.2">
      <c r="A478" s="507"/>
      <c r="B478" s="449"/>
      <c r="C478" s="449"/>
      <c r="D478" s="503"/>
      <c r="E478" s="503"/>
      <c r="F478" s="503"/>
      <c r="G478" s="447"/>
      <c r="H478" s="476"/>
      <c r="I478" s="395"/>
      <c r="J478" s="395"/>
      <c r="K478" s="395"/>
      <c r="L478" s="422"/>
      <c r="M478" s="395"/>
      <c r="N478" s="395"/>
      <c r="O478" s="395"/>
      <c r="P478" s="413"/>
      <c r="Q478" s="476"/>
      <c r="R478" s="477"/>
      <c r="V478" s="478"/>
      <c r="W478" s="514"/>
      <c r="X478" s="515"/>
      <c r="Y478" s="93"/>
      <c r="Z478" s="126"/>
      <c r="AA478" s="126"/>
      <c r="AB478" s="126"/>
      <c r="AC478" s="126"/>
      <c r="AD478" s="140"/>
      <c r="AE478" s="126"/>
      <c r="AF478" s="148"/>
      <c r="AG478" s="149"/>
      <c r="AH478" s="93"/>
      <c r="AP478" s="149"/>
      <c r="AR478" s="149"/>
      <c r="AT478" s="149"/>
      <c r="AV478" s="148"/>
      <c r="AX478" s="149"/>
      <c r="BE478" s="149"/>
    </row>
    <row r="479" spans="1:69" s="130" customFormat="1" x14ac:dyDescent="0.2">
      <c r="A479" s="508"/>
      <c r="B479" s="449"/>
      <c r="C479" s="449"/>
      <c r="D479" s="503"/>
      <c r="E479" s="503"/>
      <c r="F479" s="503"/>
      <c r="G479" s="447"/>
      <c r="H479" s="476"/>
      <c r="I479" s="395"/>
      <c r="J479" s="395"/>
      <c r="K479" s="395"/>
      <c r="L479" s="422"/>
      <c r="M479" s="395"/>
      <c r="N479" s="395"/>
      <c r="O479" s="395"/>
      <c r="P479" s="413"/>
      <c r="Q479" s="476"/>
      <c r="R479" s="477"/>
      <c r="V479" s="478"/>
      <c r="W479" s="514"/>
      <c r="X479" s="515"/>
      <c r="Y479" s="93"/>
      <c r="Z479" s="126"/>
      <c r="AA479" s="126"/>
      <c r="AB479" s="126"/>
      <c r="AC479" s="126"/>
      <c r="AD479" s="140"/>
      <c r="AE479" s="126"/>
      <c r="AF479" s="148"/>
      <c r="AG479" s="149"/>
      <c r="AH479" s="93"/>
      <c r="AP479" s="149"/>
      <c r="AR479" s="149"/>
      <c r="AT479" s="149"/>
      <c r="AV479" s="148"/>
      <c r="AX479" s="149"/>
      <c r="BE479" s="149"/>
    </row>
    <row r="480" spans="1:69" s="130" customFormat="1" x14ac:dyDescent="0.2">
      <c r="A480" s="461"/>
      <c r="B480" s="449"/>
      <c r="C480" s="449"/>
      <c r="D480" s="503"/>
      <c r="E480" s="503"/>
      <c r="F480" s="503"/>
      <c r="G480" s="447"/>
      <c r="H480" s="476"/>
      <c r="I480" s="395"/>
      <c r="J480" s="395"/>
      <c r="K480" s="395"/>
      <c r="L480" s="422"/>
      <c r="M480" s="395"/>
      <c r="N480" s="395"/>
      <c r="O480" s="395"/>
      <c r="P480" s="413"/>
      <c r="Q480" s="476"/>
      <c r="R480" s="477"/>
      <c r="V480" s="478"/>
      <c r="W480" s="514"/>
      <c r="X480" s="515"/>
      <c r="Y480" s="93"/>
      <c r="Z480" s="126"/>
      <c r="AA480" s="126"/>
      <c r="AB480" s="126"/>
      <c r="AC480" s="126"/>
      <c r="AD480" s="140"/>
      <c r="AE480" s="126"/>
      <c r="AF480" s="148"/>
      <c r="AG480" s="149"/>
      <c r="AH480" s="93"/>
      <c r="AP480" s="149"/>
      <c r="AR480" s="149"/>
      <c r="AT480" s="149"/>
      <c r="AV480" s="148"/>
      <c r="AX480" s="149"/>
      <c r="BE480" s="149"/>
    </row>
    <row r="481" spans="1:57" s="130" customFormat="1" x14ac:dyDescent="0.2">
      <c r="A481" s="461"/>
      <c r="B481" s="449"/>
      <c r="C481" s="449"/>
      <c r="D481" s="503"/>
      <c r="E481" s="503"/>
      <c r="F481" s="503"/>
      <c r="G481" s="447"/>
      <c r="H481" s="476"/>
      <c r="I481" s="395"/>
      <c r="J481" s="395"/>
      <c r="K481" s="395"/>
      <c r="L481" s="422"/>
      <c r="M481" s="395"/>
      <c r="N481" s="395"/>
      <c r="O481" s="395"/>
      <c r="P481" s="413"/>
      <c r="Q481" s="476"/>
      <c r="R481" s="477"/>
      <c r="V481" s="478"/>
      <c r="W481" s="514"/>
      <c r="X481" s="515"/>
      <c r="Y481" s="93"/>
      <c r="Z481" s="126"/>
      <c r="AA481" s="126"/>
      <c r="AB481" s="126"/>
      <c r="AC481" s="126"/>
      <c r="AD481" s="140"/>
      <c r="AE481" s="126"/>
      <c r="AF481" s="148"/>
      <c r="AG481" s="149"/>
      <c r="AH481" s="93"/>
      <c r="AP481" s="149"/>
      <c r="AR481" s="149"/>
      <c r="AT481" s="149"/>
      <c r="AV481" s="148"/>
      <c r="AX481" s="149"/>
      <c r="BE481" s="149"/>
    </row>
    <row r="482" spans="1:57" s="130" customFormat="1" x14ac:dyDescent="0.2">
      <c r="A482" s="461"/>
      <c r="B482" s="449"/>
      <c r="C482" s="449"/>
      <c r="D482" s="503"/>
      <c r="E482" s="509" t="s">
        <v>2371</v>
      </c>
      <c r="F482" s="516">
        <v>43187</v>
      </c>
      <c r="G482" s="487"/>
      <c r="H482" s="476"/>
      <c r="I482" s="395"/>
      <c r="J482" s="395"/>
      <c r="K482" s="395"/>
      <c r="L482" s="422"/>
      <c r="M482" s="395"/>
      <c r="N482" s="395"/>
      <c r="O482" s="395"/>
      <c r="P482" s="413"/>
      <c r="Q482" s="476"/>
      <c r="R482" s="477"/>
      <c r="V482" s="478"/>
      <c r="W482" s="514"/>
      <c r="X482" s="515"/>
      <c r="Y482" s="93"/>
      <c r="Z482" s="126"/>
      <c r="AA482" s="126"/>
      <c r="AB482" s="126"/>
      <c r="AC482" s="126"/>
      <c r="AD482" s="140"/>
      <c r="AE482" s="126"/>
      <c r="AF482" s="148"/>
      <c r="AG482" s="149"/>
      <c r="AH482" s="93"/>
      <c r="AP482" s="149"/>
      <c r="AR482" s="149"/>
      <c r="AT482" s="149"/>
      <c r="AV482" s="148"/>
      <c r="AX482" s="149"/>
      <c r="BA482" s="130" t="s">
        <v>2198</v>
      </c>
      <c r="BE482" s="149"/>
    </row>
    <row r="483" spans="1:57" s="130" customFormat="1" x14ac:dyDescent="0.2">
      <c r="A483" s="461" t="s">
        <v>1983</v>
      </c>
      <c r="B483" s="449"/>
      <c r="C483" s="449"/>
      <c r="D483" s="503"/>
      <c r="E483" s="510" t="s">
        <v>2372</v>
      </c>
      <c r="F483" s="517">
        <v>43201</v>
      </c>
      <c r="G483" s="447">
        <f>COUNTIF(R:R,A483)</f>
        <v>0</v>
      </c>
      <c r="H483" s="476"/>
      <c r="I483" s="395"/>
      <c r="J483" s="395"/>
      <c r="K483" s="395"/>
      <c r="L483" s="422"/>
      <c r="M483" s="395"/>
      <c r="N483" s="395"/>
      <c r="O483" s="395"/>
      <c r="P483" s="413"/>
      <c r="Q483" s="476"/>
      <c r="R483" s="477"/>
      <c r="V483" s="478"/>
      <c r="W483" s="514"/>
      <c r="X483" s="515"/>
      <c r="Y483" s="93"/>
      <c r="Z483" s="126"/>
      <c r="AA483" s="126"/>
      <c r="AB483" s="126"/>
      <c r="AC483" s="126"/>
      <c r="AD483" s="140"/>
      <c r="AE483" s="126"/>
      <c r="AF483" s="148"/>
      <c r="AG483" s="149"/>
      <c r="AH483" s="93"/>
      <c r="AP483" s="149"/>
      <c r="AR483" s="149"/>
      <c r="AT483" s="149"/>
      <c r="AV483" s="148"/>
      <c r="AX483" s="149"/>
      <c r="BE483" s="149"/>
    </row>
    <row r="484" spans="1:57" s="130" customFormat="1" x14ac:dyDescent="0.2">
      <c r="A484" s="461" t="s">
        <v>1984</v>
      </c>
      <c r="B484" s="449"/>
      <c r="C484" s="449"/>
      <c r="D484" s="503"/>
      <c r="E484" s="511" t="s">
        <v>2373</v>
      </c>
      <c r="F484" s="512" t="s">
        <v>2374</v>
      </c>
      <c r="G484" s="447">
        <f>COUNTIF(R:R,A484)</f>
        <v>0</v>
      </c>
      <c r="H484" s="476"/>
      <c r="I484" s="395"/>
      <c r="J484" s="395"/>
      <c r="K484" s="395"/>
      <c r="L484" s="422"/>
      <c r="M484" s="395"/>
      <c r="N484" s="395"/>
      <c r="O484" s="395"/>
      <c r="P484" s="413"/>
      <c r="Q484" s="476"/>
      <c r="R484" s="477"/>
      <c r="V484" s="478"/>
      <c r="W484" s="514"/>
      <c r="X484" s="515"/>
      <c r="Y484" s="93"/>
      <c r="Z484" s="126"/>
      <c r="AA484" s="126"/>
      <c r="AB484" s="126"/>
      <c r="AC484" s="126"/>
      <c r="AD484" s="140"/>
      <c r="AE484" s="126"/>
      <c r="AF484" s="148"/>
      <c r="AG484" s="149"/>
      <c r="AH484" s="93"/>
      <c r="AP484" s="149"/>
      <c r="AR484" s="149"/>
      <c r="AT484" s="149"/>
      <c r="AV484" s="148"/>
      <c r="AX484" s="149"/>
      <c r="BE484" s="149"/>
    </row>
    <row r="485" spans="1:57" s="130" customFormat="1" x14ac:dyDescent="0.2">
      <c r="A485" s="461" t="s">
        <v>1570</v>
      </c>
      <c r="B485" s="449"/>
      <c r="C485" s="449"/>
      <c r="D485" s="503"/>
      <c r="E485" s="513" t="s">
        <v>2334</v>
      </c>
      <c r="F485" s="517">
        <f>'Delivery Docs Plan'!C44</f>
        <v>43224</v>
      </c>
      <c r="G485" s="447">
        <f>COUNTIF(R:R,A485)</f>
        <v>0</v>
      </c>
      <c r="H485" s="476"/>
      <c r="I485" s="395"/>
      <c r="J485" s="395"/>
      <c r="K485" s="395"/>
      <c r="L485" s="422"/>
      <c r="M485" s="395"/>
      <c r="N485" s="395"/>
      <c r="O485" s="395"/>
      <c r="P485" s="413"/>
      <c r="Q485" s="476"/>
      <c r="R485" s="477"/>
      <c r="V485" s="478"/>
      <c r="W485" s="514"/>
      <c r="X485" s="515"/>
      <c r="Y485" s="93"/>
      <c r="Z485" s="126"/>
      <c r="AA485" s="126"/>
      <c r="AB485" s="126"/>
      <c r="AC485" s="126"/>
      <c r="AD485" s="140"/>
      <c r="AE485" s="126"/>
      <c r="AF485" s="148"/>
      <c r="AG485" s="149"/>
      <c r="AH485" s="93"/>
      <c r="AP485" s="149"/>
      <c r="AR485" s="149"/>
      <c r="AT485" s="149"/>
      <c r="AV485" s="148"/>
      <c r="AX485" s="149"/>
      <c r="BE485" s="149"/>
    </row>
    <row r="486" spans="1:57" s="130" customFormat="1" x14ac:dyDescent="0.2">
      <c r="A486" s="461" t="s">
        <v>1571</v>
      </c>
      <c r="B486" s="449"/>
      <c r="C486" s="449"/>
      <c r="D486" s="503"/>
      <c r="E486" s="503"/>
      <c r="F486" s="503"/>
      <c r="G486" s="447">
        <f>COUNTIF(R:R,A486)</f>
        <v>0</v>
      </c>
      <c r="H486" s="476"/>
      <c r="I486" s="395"/>
      <c r="J486" s="395"/>
      <c r="K486" s="395"/>
      <c r="L486" s="422"/>
      <c r="M486" s="395"/>
      <c r="N486" s="395"/>
      <c r="O486" s="395"/>
      <c r="P486" s="413"/>
      <c r="Q486" s="476"/>
      <c r="R486" s="477"/>
      <c r="V486" s="478"/>
      <c r="W486" s="514"/>
      <c r="X486" s="515"/>
      <c r="Y486" s="93"/>
      <c r="Z486" s="126"/>
      <c r="AA486" s="126"/>
      <c r="AB486" s="126"/>
      <c r="AC486" s="126"/>
      <c r="AD486" s="140"/>
      <c r="AE486" s="126"/>
      <c r="AF486" s="148"/>
      <c r="AG486" s="149"/>
      <c r="AH486" s="93"/>
      <c r="AP486" s="149"/>
      <c r="AR486" s="149"/>
      <c r="AT486" s="149"/>
      <c r="AV486" s="148"/>
      <c r="AX486" s="149"/>
      <c r="BE486" s="149"/>
    </row>
    <row r="487" spans="1:57" s="130" customFormat="1" x14ac:dyDescent="0.2">
      <c r="A487" s="461" t="s">
        <v>1572</v>
      </c>
      <c r="B487" s="449"/>
      <c r="C487" s="449"/>
      <c r="D487" s="503"/>
      <c r="E487" s="503"/>
      <c r="F487" s="503"/>
      <c r="G487" s="447">
        <f>COUNTIF(R:R,A487)</f>
        <v>0</v>
      </c>
      <c r="H487" s="476"/>
      <c r="I487" s="395"/>
      <c r="J487" s="395"/>
      <c r="K487" s="395"/>
      <c r="L487" s="422"/>
      <c r="M487" s="395"/>
      <c r="N487" s="395"/>
      <c r="O487" s="395"/>
      <c r="P487" s="413"/>
      <c r="Q487" s="476"/>
      <c r="R487" s="477"/>
      <c r="V487" s="478"/>
      <c r="W487" s="514"/>
      <c r="X487" s="515"/>
      <c r="Y487" s="93"/>
      <c r="Z487" s="126"/>
      <c r="AA487" s="126"/>
      <c r="AB487" s="126"/>
      <c r="AC487" s="126"/>
      <c r="AD487" s="140"/>
      <c r="AE487" s="126"/>
      <c r="AF487" s="148"/>
      <c r="AG487" s="149"/>
      <c r="AH487" s="93"/>
      <c r="AP487" s="149"/>
      <c r="AR487" s="149"/>
      <c r="AT487" s="149"/>
      <c r="AV487" s="148"/>
      <c r="AX487" s="149"/>
      <c r="BE487" s="149"/>
    </row>
    <row r="488" spans="1:57" s="130" customFormat="1" x14ac:dyDescent="0.2">
      <c r="A488" s="461"/>
      <c r="B488" s="449"/>
      <c r="C488" s="449"/>
      <c r="D488" s="503"/>
      <c r="E488" s="503"/>
      <c r="F488" s="503"/>
      <c r="G488" s="447"/>
      <c r="H488" s="476"/>
      <c r="I488" s="395"/>
      <c r="J488" s="395"/>
      <c r="K488" s="413"/>
      <c r="L488" s="395"/>
      <c r="M488" s="395"/>
      <c r="N488" s="395"/>
      <c r="O488" s="395"/>
      <c r="P488" s="413"/>
      <c r="Q488" s="476"/>
      <c r="R488" s="477"/>
      <c r="V488" s="478"/>
      <c r="W488" s="514"/>
      <c r="X488" s="515"/>
      <c r="Y488" s="93"/>
      <c r="Z488" s="126"/>
      <c r="AA488" s="126"/>
      <c r="AB488" s="126"/>
      <c r="AC488" s="126"/>
      <c r="AD488" s="140"/>
      <c r="AE488" s="126"/>
      <c r="AF488" s="148"/>
      <c r="AG488" s="149"/>
      <c r="AH488" s="93"/>
      <c r="AP488" s="149"/>
      <c r="AR488" s="149"/>
      <c r="AT488" s="149"/>
      <c r="AV488" s="148"/>
      <c r="AX488" s="149"/>
      <c r="BE488" s="149"/>
    </row>
    <row r="489" spans="1:57" s="130" customFormat="1" hidden="1" x14ac:dyDescent="0.2">
      <c r="A489" s="126"/>
      <c r="B489" s="93"/>
      <c r="C489" s="93"/>
      <c r="D489" s="113"/>
      <c r="E489" s="146"/>
      <c r="F489" s="146"/>
      <c r="G489" s="113"/>
      <c r="H489" s="142"/>
      <c r="I489" s="145"/>
      <c r="J489" s="145"/>
      <c r="K489" s="93"/>
      <c r="L489" s="93"/>
      <c r="M489" s="93"/>
      <c r="N489" s="93"/>
      <c r="O489" s="93"/>
      <c r="P489" s="142"/>
      <c r="Q489" s="142"/>
      <c r="R489" s="145"/>
      <c r="W489" s="147"/>
      <c r="X489" s="140"/>
      <c r="Y489" s="93"/>
      <c r="Z489" s="126"/>
      <c r="AA489" s="126"/>
      <c r="AB489" s="126"/>
      <c r="AC489" s="126"/>
      <c r="AD489" s="140"/>
      <c r="AE489" s="126"/>
      <c r="AF489" s="148"/>
      <c r="AG489" s="149"/>
      <c r="AH489" s="93"/>
      <c r="AP489" s="149"/>
      <c r="AR489" s="149"/>
      <c r="AT489" s="149"/>
      <c r="AV489" s="148"/>
      <c r="AX489" s="149"/>
      <c r="BE489" s="149"/>
    </row>
    <row r="490" spans="1:57" s="130" customFormat="1" hidden="1" x14ac:dyDescent="0.2">
      <c r="A490" s="126"/>
      <c r="B490" s="93"/>
      <c r="C490" s="93"/>
      <c r="D490" s="113"/>
      <c r="E490" s="146"/>
      <c r="F490" s="146"/>
      <c r="G490" s="113"/>
      <c r="H490" s="142"/>
      <c r="I490" s="145"/>
      <c r="J490" s="145"/>
      <c r="K490" s="93"/>
      <c r="L490" s="93"/>
      <c r="M490" s="93"/>
      <c r="N490" s="93"/>
      <c r="O490" s="93"/>
      <c r="P490" s="142"/>
      <c r="Q490" s="142"/>
      <c r="R490" s="145"/>
      <c r="W490" s="147"/>
      <c r="X490" s="140"/>
      <c r="Y490" s="93"/>
      <c r="Z490" s="126"/>
      <c r="AA490" s="126"/>
      <c r="AB490" s="126"/>
      <c r="AC490" s="126"/>
      <c r="AD490" s="140"/>
      <c r="AE490" s="126"/>
      <c r="AF490" s="148"/>
      <c r="AG490" s="149"/>
      <c r="AH490" s="93"/>
      <c r="AP490" s="149"/>
      <c r="AR490" s="149"/>
      <c r="AT490" s="149"/>
      <c r="AV490" s="148"/>
      <c r="AX490" s="149"/>
      <c r="BE490" s="149"/>
    </row>
    <row r="491" spans="1:57" s="130" customFormat="1" hidden="1" x14ac:dyDescent="0.2">
      <c r="A491" s="126"/>
      <c r="B491" s="93"/>
      <c r="C491" s="93"/>
      <c r="D491" s="113"/>
      <c r="E491" s="146"/>
      <c r="F491" s="146"/>
      <c r="G491" s="113"/>
      <c r="H491" s="142"/>
      <c r="I491" s="145"/>
      <c r="J491" s="145"/>
      <c r="K491" s="93"/>
      <c r="L491" s="93"/>
      <c r="M491" s="93"/>
      <c r="N491" s="93"/>
      <c r="O491" s="93"/>
      <c r="P491" s="142"/>
      <c r="Q491" s="142"/>
      <c r="R491" s="145"/>
      <c r="W491" s="147"/>
      <c r="X491" s="140"/>
      <c r="Y491" s="93"/>
      <c r="Z491" s="126"/>
      <c r="AA491" s="126"/>
      <c r="AB491" s="126"/>
      <c r="AC491" s="126"/>
      <c r="AD491" s="140"/>
      <c r="AE491" s="126"/>
      <c r="AF491" s="148"/>
      <c r="AG491" s="149"/>
      <c r="AH491" s="93"/>
      <c r="AP491" s="149"/>
      <c r="AR491" s="149"/>
      <c r="AT491" s="149"/>
      <c r="AV491" s="148"/>
      <c r="AX491" s="149"/>
      <c r="BE491" s="149"/>
    </row>
    <row r="492" spans="1:57" s="130" customFormat="1" hidden="1" x14ac:dyDescent="0.2">
      <c r="A492" s="126"/>
      <c r="B492" s="93"/>
      <c r="C492" s="93"/>
      <c r="D492" s="113"/>
      <c r="E492" s="146"/>
      <c r="F492" s="146"/>
      <c r="G492" s="113"/>
      <c r="H492" s="142"/>
      <c r="I492" s="145"/>
      <c r="J492" s="145"/>
      <c r="K492" s="93"/>
      <c r="L492" s="93"/>
      <c r="M492" s="93"/>
      <c r="N492" s="93"/>
      <c r="O492" s="93"/>
      <c r="P492" s="142"/>
      <c r="Q492" s="142"/>
      <c r="R492" s="145"/>
      <c r="W492" s="147"/>
      <c r="X492" s="140"/>
      <c r="Y492" s="93"/>
      <c r="Z492" s="126"/>
      <c r="AA492" s="126"/>
      <c r="AB492" s="126"/>
      <c r="AC492" s="126"/>
      <c r="AD492" s="140"/>
      <c r="AE492" s="126"/>
      <c r="AF492" s="148"/>
      <c r="AG492" s="149"/>
      <c r="AH492" s="93"/>
      <c r="AP492" s="149"/>
      <c r="AR492" s="149"/>
      <c r="AT492" s="149"/>
      <c r="AV492" s="148"/>
      <c r="AX492" s="149"/>
      <c r="BE492" s="149"/>
    </row>
    <row r="493" spans="1:57" s="130" customFormat="1" hidden="1" x14ac:dyDescent="0.2">
      <c r="A493" s="126"/>
      <c r="B493" s="93"/>
      <c r="C493" s="93"/>
      <c r="D493" s="113"/>
      <c r="E493" s="146"/>
      <c r="F493" s="146"/>
      <c r="G493" s="113"/>
      <c r="H493" s="142"/>
      <c r="I493" s="145"/>
      <c r="J493" s="145"/>
      <c r="K493" s="93"/>
      <c r="L493" s="93"/>
      <c r="M493" s="93"/>
      <c r="N493" s="93"/>
      <c r="O493" s="93"/>
      <c r="P493" s="142"/>
      <c r="Q493" s="142"/>
      <c r="R493" s="145"/>
      <c r="W493" s="147"/>
      <c r="X493" s="140"/>
      <c r="Y493" s="93"/>
      <c r="Z493" s="126"/>
      <c r="AA493" s="126"/>
      <c r="AB493" s="126"/>
      <c r="AC493" s="126"/>
      <c r="AD493" s="140"/>
      <c r="AE493" s="126"/>
      <c r="AF493" s="148"/>
      <c r="AG493" s="149"/>
      <c r="AH493" s="93"/>
      <c r="AP493" s="149"/>
      <c r="AR493" s="149"/>
      <c r="AT493" s="149"/>
      <c r="AV493" s="148"/>
      <c r="AX493" s="149"/>
      <c r="BE493" s="149"/>
    </row>
    <row r="494" spans="1:57" s="130" customFormat="1" hidden="1" x14ac:dyDescent="0.2">
      <c r="A494" s="126"/>
      <c r="B494" s="93"/>
      <c r="C494" s="93"/>
      <c r="D494" s="113"/>
      <c r="E494" s="146"/>
      <c r="F494" s="146"/>
      <c r="G494" s="113"/>
      <c r="H494" s="142"/>
      <c r="I494" s="145"/>
      <c r="J494" s="145"/>
      <c r="K494" s="93"/>
      <c r="L494" s="93"/>
      <c r="M494" s="93"/>
      <c r="N494" s="93"/>
      <c r="O494" s="93"/>
      <c r="P494" s="142"/>
      <c r="Q494" s="142"/>
      <c r="R494" s="145"/>
      <c r="W494" s="147"/>
      <c r="X494" s="140"/>
      <c r="Y494" s="93"/>
      <c r="Z494" s="126"/>
      <c r="AA494" s="126"/>
      <c r="AB494" s="126"/>
      <c r="AC494" s="126"/>
      <c r="AD494" s="140"/>
      <c r="AE494" s="126"/>
      <c r="AF494" s="148"/>
      <c r="AG494" s="149"/>
      <c r="AH494" s="93"/>
      <c r="AP494" s="149"/>
      <c r="AR494" s="149"/>
      <c r="AT494" s="149"/>
      <c r="AV494" s="148"/>
      <c r="AX494" s="149"/>
      <c r="BE494" s="149"/>
    </row>
    <row r="495" spans="1:57" s="130" customFormat="1" hidden="1" x14ac:dyDescent="0.2">
      <c r="A495" s="126"/>
      <c r="B495" s="93"/>
      <c r="C495" s="93"/>
      <c r="D495" s="113"/>
      <c r="E495" s="146"/>
      <c r="F495" s="146"/>
      <c r="G495" s="113"/>
      <c r="H495" s="142"/>
      <c r="I495" s="145"/>
      <c r="J495" s="145"/>
      <c r="K495" s="93"/>
      <c r="L495" s="93"/>
      <c r="M495" s="93"/>
      <c r="N495" s="93"/>
      <c r="O495" s="93"/>
      <c r="P495" s="142"/>
      <c r="Q495" s="142"/>
      <c r="R495" s="145"/>
      <c r="W495" s="147"/>
      <c r="X495" s="140"/>
      <c r="Y495" s="93"/>
      <c r="Z495" s="126"/>
      <c r="AA495" s="126"/>
      <c r="AB495" s="126"/>
      <c r="AC495" s="126"/>
      <c r="AD495" s="140"/>
      <c r="AE495" s="126"/>
      <c r="AF495" s="148"/>
      <c r="AG495" s="149"/>
      <c r="AH495" s="93"/>
      <c r="AP495" s="149"/>
      <c r="AR495" s="149"/>
      <c r="AT495" s="149"/>
      <c r="AV495" s="148"/>
      <c r="AX495" s="149"/>
      <c r="BE495" s="149"/>
    </row>
    <row r="496" spans="1:57" s="130" customFormat="1" hidden="1" x14ac:dyDescent="0.2">
      <c r="A496" s="126"/>
      <c r="B496" s="93"/>
      <c r="C496" s="93"/>
      <c r="D496" s="113"/>
      <c r="E496" s="146"/>
      <c r="F496" s="146"/>
      <c r="G496" s="113"/>
      <c r="H496" s="142"/>
      <c r="I496" s="145"/>
      <c r="J496" s="145"/>
      <c r="K496" s="93"/>
      <c r="L496" s="93"/>
      <c r="M496" s="93"/>
      <c r="N496" s="93"/>
      <c r="O496" s="93"/>
      <c r="P496" s="142"/>
      <c r="Q496" s="142"/>
      <c r="R496" s="145"/>
      <c r="W496" s="147"/>
      <c r="X496" s="140"/>
      <c r="Y496" s="93"/>
      <c r="Z496" s="126"/>
      <c r="AA496" s="126"/>
      <c r="AB496" s="126"/>
      <c r="AC496" s="126"/>
      <c r="AD496" s="140"/>
      <c r="AE496" s="126"/>
      <c r="AF496" s="148"/>
      <c r="AG496" s="149"/>
      <c r="AH496" s="93"/>
      <c r="AP496" s="149"/>
      <c r="AR496" s="149"/>
      <c r="AT496" s="149"/>
      <c r="AV496" s="148"/>
      <c r="AX496" s="149"/>
      <c r="BE496" s="149"/>
    </row>
    <row r="497" spans="1:57" s="130" customFormat="1" hidden="1" x14ac:dyDescent="0.2">
      <c r="A497" s="126"/>
      <c r="B497" s="93"/>
      <c r="C497" s="93"/>
      <c r="D497" s="113"/>
      <c r="E497" s="146"/>
      <c r="F497" s="146"/>
      <c r="G497" s="113"/>
      <c r="H497" s="142"/>
      <c r="I497" s="145"/>
      <c r="J497" s="145"/>
      <c r="K497" s="93"/>
      <c r="L497" s="93"/>
      <c r="M497" s="93"/>
      <c r="N497" s="93"/>
      <c r="O497" s="93"/>
      <c r="P497" s="142"/>
      <c r="Q497" s="142"/>
      <c r="R497" s="145"/>
      <c r="W497" s="147"/>
      <c r="X497" s="140"/>
      <c r="Y497" s="93"/>
      <c r="Z497" s="126"/>
      <c r="AA497" s="126"/>
      <c r="AB497" s="126"/>
      <c r="AC497" s="126"/>
      <c r="AD497" s="140"/>
      <c r="AE497" s="126"/>
      <c r="AF497" s="148"/>
      <c r="AG497" s="149"/>
      <c r="AH497" s="93"/>
      <c r="AP497" s="149"/>
      <c r="AR497" s="149"/>
      <c r="AT497" s="149"/>
      <c r="AV497" s="148"/>
      <c r="AX497" s="149"/>
      <c r="BE497" s="149"/>
    </row>
    <row r="498" spans="1:57" s="130" customFormat="1" hidden="1" x14ac:dyDescent="0.2">
      <c r="A498" s="73"/>
      <c r="B498" s="96"/>
      <c r="C498" s="96"/>
      <c r="D498" s="61"/>
      <c r="E498" s="139"/>
      <c r="F498" s="139"/>
      <c r="G498" s="113"/>
      <c r="H498" s="142"/>
      <c r="I498" s="145"/>
      <c r="J498" s="145"/>
      <c r="K498" s="93"/>
      <c r="L498" s="93"/>
      <c r="M498" s="93"/>
      <c r="N498" s="93"/>
      <c r="O498" s="93"/>
      <c r="P498" s="142"/>
      <c r="Q498" s="142"/>
      <c r="R498" s="145"/>
      <c r="W498" s="147"/>
      <c r="X498" s="140"/>
      <c r="Y498" s="96"/>
      <c r="Z498" s="126"/>
      <c r="AA498" s="126"/>
      <c r="AB498" s="126"/>
      <c r="AC498" s="126"/>
      <c r="AD498" s="140"/>
      <c r="AE498" s="126"/>
      <c r="AF498" s="148"/>
      <c r="AG498" s="149"/>
      <c r="AH498" s="96"/>
      <c r="AP498" s="149"/>
      <c r="AR498" s="149"/>
      <c r="AT498" s="149"/>
      <c r="AV498" s="148"/>
      <c r="AX498" s="149"/>
      <c r="BE498" s="149"/>
    </row>
    <row r="499" spans="1:57" s="130" customFormat="1" hidden="1" x14ac:dyDescent="0.2">
      <c r="A499" s="126"/>
      <c r="B499" s="93"/>
      <c r="C499" s="93"/>
      <c r="D499" s="113"/>
      <c r="E499" s="146"/>
      <c r="F499" s="146"/>
      <c r="G499" s="113"/>
      <c r="H499" s="142"/>
      <c r="I499" s="145"/>
      <c r="J499" s="145"/>
      <c r="K499" s="93"/>
      <c r="L499" s="93"/>
      <c r="M499" s="93"/>
      <c r="N499" s="93"/>
      <c r="O499" s="93"/>
      <c r="P499" s="142"/>
      <c r="Q499" s="142"/>
      <c r="R499" s="145"/>
      <c r="W499" s="147"/>
      <c r="X499" s="140"/>
      <c r="Y499" s="93"/>
      <c r="Z499" s="126"/>
      <c r="AA499" s="126"/>
      <c r="AB499" s="126"/>
      <c r="AC499" s="126"/>
      <c r="AD499" s="140"/>
      <c r="AE499" s="126"/>
      <c r="AF499" s="148"/>
      <c r="AG499" s="149"/>
      <c r="AH499" s="93"/>
      <c r="AP499" s="149"/>
      <c r="AR499" s="149"/>
      <c r="AT499" s="149"/>
      <c r="AV499" s="148"/>
      <c r="AX499" s="149"/>
      <c r="BE499" s="149"/>
    </row>
    <row r="500" spans="1:57" s="130" customFormat="1" hidden="1" x14ac:dyDescent="0.2">
      <c r="A500" s="126"/>
      <c r="B500" s="93"/>
      <c r="C500" s="93"/>
      <c r="D500" s="113"/>
      <c r="E500" s="146"/>
      <c r="F500" s="146"/>
      <c r="G500" s="113"/>
      <c r="H500" s="142"/>
      <c r="I500" s="145"/>
      <c r="J500" s="145"/>
      <c r="K500" s="93"/>
      <c r="L500" s="93"/>
      <c r="M500" s="93"/>
      <c r="N500" s="93"/>
      <c r="O500" s="93"/>
      <c r="P500" s="142"/>
      <c r="Q500" s="142"/>
      <c r="R500" s="145"/>
      <c r="W500" s="147"/>
      <c r="X500" s="140"/>
      <c r="Y500" s="93"/>
      <c r="Z500" s="126"/>
      <c r="AA500" s="126"/>
      <c r="AB500" s="126"/>
      <c r="AC500" s="126"/>
      <c r="AD500" s="140"/>
      <c r="AE500" s="126"/>
      <c r="AF500" s="148"/>
      <c r="AG500" s="149"/>
      <c r="AH500" s="93"/>
      <c r="AP500" s="149"/>
      <c r="AR500" s="149"/>
      <c r="AT500" s="149"/>
      <c r="AV500" s="148"/>
      <c r="AX500" s="149"/>
      <c r="BE500" s="149"/>
    </row>
    <row r="501" spans="1:57" s="130" customFormat="1" hidden="1" x14ac:dyDescent="0.2">
      <c r="A501" s="126"/>
      <c r="B501" s="93"/>
      <c r="C501" s="93"/>
      <c r="D501" s="113"/>
      <c r="E501" s="146"/>
      <c r="F501" s="146"/>
      <c r="G501" s="113"/>
      <c r="H501" s="142"/>
      <c r="I501" s="145"/>
      <c r="J501" s="145"/>
      <c r="K501" s="93"/>
      <c r="L501" s="93"/>
      <c r="M501" s="93"/>
      <c r="N501" s="93"/>
      <c r="O501" s="93"/>
      <c r="P501" s="142"/>
      <c r="Q501" s="142"/>
      <c r="R501" s="145"/>
      <c r="W501" s="147"/>
      <c r="X501" s="140"/>
      <c r="Y501" s="93"/>
      <c r="Z501" s="126"/>
      <c r="AA501" s="126"/>
      <c r="AB501" s="126"/>
      <c r="AC501" s="126"/>
      <c r="AD501" s="140"/>
      <c r="AE501" s="126"/>
      <c r="AF501" s="148"/>
      <c r="AG501" s="149"/>
      <c r="AH501" s="93"/>
      <c r="AP501" s="149"/>
      <c r="AR501" s="149"/>
      <c r="AT501" s="149"/>
      <c r="AV501" s="148"/>
      <c r="AX501" s="149"/>
      <c r="BE501" s="149"/>
    </row>
    <row r="502" spans="1:57" s="130" customFormat="1" hidden="1" x14ac:dyDescent="0.2">
      <c r="A502" s="126"/>
      <c r="B502" s="93"/>
      <c r="C502" s="93"/>
      <c r="D502" s="113"/>
      <c r="E502" s="146"/>
      <c r="F502" s="146"/>
      <c r="G502" s="113"/>
      <c r="H502" s="142"/>
      <c r="I502" s="145"/>
      <c r="J502" s="145"/>
      <c r="K502" s="93"/>
      <c r="L502" s="93"/>
      <c r="M502" s="93"/>
      <c r="N502" s="93"/>
      <c r="O502" s="93"/>
      <c r="P502" s="142"/>
      <c r="Q502" s="142"/>
      <c r="R502" s="145"/>
      <c r="W502" s="147"/>
      <c r="X502" s="140"/>
      <c r="Y502" s="93"/>
      <c r="Z502" s="126"/>
      <c r="AA502" s="126"/>
      <c r="AB502" s="126"/>
      <c r="AC502" s="126"/>
      <c r="AD502" s="140"/>
      <c r="AE502" s="126"/>
      <c r="AF502" s="148"/>
      <c r="AG502" s="149"/>
      <c r="AH502" s="93"/>
      <c r="AP502" s="149"/>
      <c r="AR502" s="149"/>
      <c r="AT502" s="149"/>
      <c r="AV502" s="148"/>
      <c r="AX502" s="149"/>
      <c r="BE502" s="149"/>
    </row>
    <row r="503" spans="1:57" s="130" customFormat="1" hidden="1" x14ac:dyDescent="0.2">
      <c r="A503" s="126"/>
      <c r="B503" s="93"/>
      <c r="C503" s="93"/>
      <c r="D503" s="113"/>
      <c r="E503" s="146"/>
      <c r="F503" s="146"/>
      <c r="G503" s="113"/>
      <c r="H503" s="142"/>
      <c r="I503" s="145"/>
      <c r="J503" s="145"/>
      <c r="K503" s="93"/>
      <c r="L503" s="93"/>
      <c r="M503" s="93"/>
      <c r="N503" s="93"/>
      <c r="O503" s="93"/>
      <c r="P503" s="142"/>
      <c r="Q503" s="142"/>
      <c r="R503" s="145"/>
      <c r="W503" s="147"/>
      <c r="X503" s="140"/>
      <c r="Y503" s="93"/>
      <c r="Z503" s="126"/>
      <c r="AA503" s="126"/>
      <c r="AB503" s="126"/>
      <c r="AC503" s="126"/>
      <c r="AD503" s="140"/>
      <c r="AE503" s="126"/>
      <c r="AF503" s="148"/>
      <c r="AG503" s="149"/>
      <c r="AH503" s="93"/>
      <c r="AP503" s="149"/>
      <c r="AR503" s="149"/>
      <c r="AT503" s="149"/>
      <c r="AV503" s="148"/>
      <c r="AX503" s="149"/>
      <c r="BE503" s="149"/>
    </row>
    <row r="504" spans="1:57" s="130" customFormat="1" hidden="1" x14ac:dyDescent="0.2">
      <c r="A504" s="126"/>
      <c r="B504" s="93"/>
      <c r="C504" s="93"/>
      <c r="D504" s="113"/>
      <c r="E504" s="146"/>
      <c r="F504" s="146"/>
      <c r="G504" s="113"/>
      <c r="H504" s="142"/>
      <c r="I504" s="145"/>
      <c r="J504" s="145"/>
      <c r="K504" s="93"/>
      <c r="L504" s="93"/>
      <c r="M504" s="93"/>
      <c r="N504" s="93"/>
      <c r="O504" s="93"/>
      <c r="P504" s="142"/>
      <c r="Q504" s="142"/>
      <c r="R504" s="145"/>
      <c r="W504" s="147"/>
      <c r="X504" s="140"/>
      <c r="Y504" s="93"/>
      <c r="Z504" s="126"/>
      <c r="AA504" s="126"/>
      <c r="AB504" s="126"/>
      <c r="AC504" s="126"/>
      <c r="AD504" s="140"/>
      <c r="AE504" s="126"/>
      <c r="AF504" s="148"/>
      <c r="AG504" s="149"/>
      <c r="AH504" s="93"/>
      <c r="AP504" s="149"/>
      <c r="AR504" s="149"/>
      <c r="AT504" s="149"/>
      <c r="AV504" s="148"/>
      <c r="AX504" s="149"/>
      <c r="BE504" s="149"/>
    </row>
    <row r="505" spans="1:57" s="130" customFormat="1" hidden="1" x14ac:dyDescent="0.2">
      <c r="A505" s="126"/>
      <c r="B505" s="93"/>
      <c r="C505" s="93"/>
      <c r="D505" s="113"/>
      <c r="E505" s="146"/>
      <c r="F505" s="146"/>
      <c r="G505" s="113"/>
      <c r="H505" s="142"/>
      <c r="I505" s="145"/>
      <c r="J505" s="145"/>
      <c r="K505" s="93"/>
      <c r="L505" s="93"/>
      <c r="M505" s="93"/>
      <c r="N505" s="93"/>
      <c r="O505" s="93"/>
      <c r="P505" s="142"/>
      <c r="Q505" s="142"/>
      <c r="R505" s="145"/>
      <c r="W505" s="147"/>
      <c r="X505" s="140"/>
      <c r="Y505" s="93"/>
      <c r="Z505" s="126"/>
      <c r="AA505" s="126"/>
      <c r="AB505" s="126"/>
      <c r="AC505" s="126"/>
      <c r="AD505" s="140"/>
      <c r="AE505" s="126"/>
      <c r="AF505" s="148"/>
      <c r="AG505" s="149"/>
      <c r="AH505" s="93"/>
      <c r="AP505" s="149"/>
      <c r="AR505" s="149"/>
      <c r="AT505" s="149"/>
      <c r="AV505" s="148"/>
      <c r="AX505" s="149"/>
      <c r="BE505" s="149"/>
    </row>
    <row r="506" spans="1:57" s="130" customFormat="1" hidden="1" x14ac:dyDescent="0.2">
      <c r="A506" s="126"/>
      <c r="B506" s="93"/>
      <c r="C506" s="93"/>
      <c r="D506" s="113"/>
      <c r="E506" s="146"/>
      <c r="F506" s="146"/>
      <c r="G506" s="113"/>
      <c r="H506" s="142"/>
      <c r="I506" s="145"/>
      <c r="J506" s="145"/>
      <c r="K506" s="93"/>
      <c r="L506" s="93"/>
      <c r="M506" s="93"/>
      <c r="N506" s="93"/>
      <c r="O506" s="93"/>
      <c r="P506" s="142"/>
      <c r="Q506" s="142"/>
      <c r="R506" s="145"/>
      <c r="W506" s="147"/>
      <c r="X506" s="140"/>
      <c r="Y506" s="93"/>
      <c r="Z506" s="126"/>
      <c r="AA506" s="126"/>
      <c r="AB506" s="126"/>
      <c r="AC506" s="126"/>
      <c r="AD506" s="140"/>
      <c r="AE506" s="126"/>
      <c r="AF506" s="148"/>
      <c r="AG506" s="149"/>
      <c r="AH506" s="93"/>
      <c r="AP506" s="149"/>
      <c r="AR506" s="149"/>
      <c r="AT506" s="149"/>
      <c r="AV506" s="148"/>
      <c r="AX506" s="149"/>
      <c r="BE506" s="149"/>
    </row>
    <row r="507" spans="1:57" s="130" customFormat="1" hidden="1" x14ac:dyDescent="0.2">
      <c r="A507" s="126"/>
      <c r="B507" s="93"/>
      <c r="C507" s="93"/>
      <c r="D507" s="113"/>
      <c r="E507" s="146"/>
      <c r="F507" s="146"/>
      <c r="G507" s="113"/>
      <c r="H507" s="142"/>
      <c r="I507" s="145"/>
      <c r="J507" s="145"/>
      <c r="K507" s="93"/>
      <c r="L507" s="93"/>
      <c r="M507" s="93"/>
      <c r="N507" s="93"/>
      <c r="O507" s="93"/>
      <c r="P507" s="142"/>
      <c r="Q507" s="142"/>
      <c r="R507" s="145"/>
      <c r="W507" s="147"/>
      <c r="X507" s="140"/>
      <c r="Y507" s="93"/>
      <c r="Z507" s="126"/>
      <c r="AA507" s="126"/>
      <c r="AB507" s="126"/>
      <c r="AC507" s="126"/>
      <c r="AD507" s="140"/>
      <c r="AE507" s="126"/>
      <c r="AF507" s="148"/>
      <c r="AG507" s="149"/>
      <c r="AH507" s="93"/>
      <c r="AP507" s="149"/>
      <c r="AR507" s="149"/>
      <c r="AT507" s="149"/>
      <c r="AV507" s="148"/>
      <c r="AX507" s="149"/>
      <c r="BE507" s="149"/>
    </row>
    <row r="508" spans="1:57" s="130" customFormat="1" hidden="1" x14ac:dyDescent="0.2">
      <c r="A508" s="126"/>
      <c r="B508" s="93"/>
      <c r="C508" s="93"/>
      <c r="D508" s="113"/>
      <c r="E508" s="146"/>
      <c r="F508" s="146"/>
      <c r="G508" s="113"/>
      <c r="H508" s="142"/>
      <c r="I508" s="145"/>
      <c r="J508" s="145"/>
      <c r="K508" s="93"/>
      <c r="L508" s="93"/>
      <c r="M508" s="93"/>
      <c r="N508" s="93"/>
      <c r="O508" s="93"/>
      <c r="P508" s="142"/>
      <c r="Q508" s="142"/>
      <c r="R508" s="145"/>
      <c r="W508" s="147"/>
      <c r="X508" s="140"/>
      <c r="Y508" s="93"/>
      <c r="Z508" s="126"/>
      <c r="AA508" s="126"/>
      <c r="AB508" s="126"/>
      <c r="AC508" s="126"/>
      <c r="AD508" s="140"/>
      <c r="AE508" s="126"/>
      <c r="AF508" s="148"/>
      <c r="AG508" s="149"/>
      <c r="AH508" s="93"/>
      <c r="AP508" s="149"/>
      <c r="AR508" s="149"/>
      <c r="AT508" s="149"/>
      <c r="AV508" s="148"/>
      <c r="AX508" s="149"/>
      <c r="BE508" s="149"/>
    </row>
    <row r="509" spans="1:57" s="130" customFormat="1" hidden="1" x14ac:dyDescent="0.2">
      <c r="A509" s="126"/>
      <c r="B509" s="93"/>
      <c r="C509" s="93"/>
      <c r="D509" s="113"/>
      <c r="E509" s="146"/>
      <c r="F509" s="146"/>
      <c r="G509" s="113"/>
      <c r="H509" s="142"/>
      <c r="I509" s="145"/>
      <c r="J509" s="145"/>
      <c r="K509" s="93"/>
      <c r="L509" s="93"/>
      <c r="M509" s="93"/>
      <c r="N509" s="93"/>
      <c r="O509" s="93"/>
      <c r="P509" s="142"/>
      <c r="Q509" s="142"/>
      <c r="R509" s="145"/>
      <c r="W509" s="147"/>
      <c r="X509" s="140"/>
      <c r="Y509" s="93"/>
      <c r="Z509" s="126"/>
      <c r="AA509" s="126"/>
      <c r="AB509" s="126"/>
      <c r="AC509" s="126"/>
      <c r="AD509" s="140"/>
      <c r="AE509" s="126"/>
      <c r="AF509" s="148"/>
      <c r="AG509" s="149"/>
      <c r="AH509" s="93"/>
      <c r="AP509" s="149"/>
      <c r="AR509" s="149"/>
      <c r="AT509" s="149"/>
      <c r="AV509" s="148"/>
      <c r="AX509" s="149"/>
      <c r="BE509" s="149"/>
    </row>
    <row r="510" spans="1:57" s="130" customFormat="1" hidden="1" x14ac:dyDescent="0.2">
      <c r="A510" s="126"/>
      <c r="B510" s="93"/>
      <c r="C510" s="93"/>
      <c r="D510" s="113"/>
      <c r="E510" s="146"/>
      <c r="F510" s="146"/>
      <c r="G510" s="113"/>
      <c r="H510" s="142"/>
      <c r="I510" s="145"/>
      <c r="J510" s="145"/>
      <c r="K510" s="93"/>
      <c r="L510" s="93"/>
      <c r="M510" s="93"/>
      <c r="N510" s="93"/>
      <c r="O510" s="93"/>
      <c r="P510" s="142"/>
      <c r="Q510" s="142"/>
      <c r="R510" s="145"/>
      <c r="W510" s="147"/>
      <c r="X510" s="140"/>
      <c r="Y510" s="93"/>
      <c r="Z510" s="126"/>
      <c r="AA510" s="126"/>
      <c r="AB510" s="126"/>
      <c r="AC510" s="126"/>
      <c r="AD510" s="140"/>
      <c r="AE510" s="126"/>
      <c r="AF510" s="148"/>
      <c r="AG510" s="149"/>
      <c r="AH510" s="93"/>
      <c r="AP510" s="149"/>
      <c r="AR510" s="149"/>
      <c r="AT510" s="149"/>
      <c r="AV510" s="148"/>
      <c r="AX510" s="149"/>
      <c r="BE510" s="149"/>
    </row>
    <row r="511" spans="1:57" s="130" customFormat="1" hidden="1" x14ac:dyDescent="0.2">
      <c r="A511" s="126"/>
      <c r="B511" s="93"/>
      <c r="C511" s="93"/>
      <c r="D511" s="113"/>
      <c r="E511" s="146"/>
      <c r="F511" s="146"/>
      <c r="G511" s="113"/>
      <c r="H511" s="142"/>
      <c r="I511" s="145"/>
      <c r="J511" s="145"/>
      <c r="K511" s="93"/>
      <c r="L511" s="93"/>
      <c r="M511" s="93"/>
      <c r="N511" s="93"/>
      <c r="O511" s="93"/>
      <c r="P511" s="142"/>
      <c r="Q511" s="142"/>
      <c r="R511" s="145"/>
      <c r="W511" s="147"/>
      <c r="X511" s="140"/>
      <c r="Y511" s="93"/>
      <c r="Z511" s="126"/>
      <c r="AA511" s="126"/>
      <c r="AB511" s="126"/>
      <c r="AC511" s="126"/>
      <c r="AD511" s="140"/>
      <c r="AE511" s="126"/>
      <c r="AF511" s="148"/>
      <c r="AG511" s="149"/>
      <c r="AH511" s="93"/>
      <c r="AP511" s="149"/>
      <c r="AR511" s="149"/>
      <c r="AT511" s="149"/>
      <c r="AV511" s="148"/>
      <c r="AX511" s="149"/>
      <c r="BE511" s="149"/>
    </row>
    <row r="512" spans="1:57" s="130" customFormat="1" hidden="1" x14ac:dyDescent="0.2">
      <c r="A512" s="126"/>
      <c r="B512" s="93"/>
      <c r="C512" s="93"/>
      <c r="D512" s="113"/>
      <c r="E512" s="146"/>
      <c r="F512" s="146"/>
      <c r="G512" s="113"/>
      <c r="H512" s="142"/>
      <c r="I512" s="145"/>
      <c r="J512" s="145"/>
      <c r="K512" s="93"/>
      <c r="L512" s="93"/>
      <c r="M512" s="93"/>
      <c r="N512" s="93"/>
      <c r="O512" s="93"/>
      <c r="P512" s="142"/>
      <c r="Q512" s="142"/>
      <c r="R512" s="145"/>
      <c r="W512" s="147"/>
      <c r="X512" s="140"/>
      <c r="Y512" s="93"/>
      <c r="Z512" s="126"/>
      <c r="AA512" s="126"/>
      <c r="AB512" s="126"/>
      <c r="AC512" s="126"/>
      <c r="AD512" s="140"/>
      <c r="AE512" s="126"/>
      <c r="AF512" s="148"/>
      <c r="AG512" s="149"/>
      <c r="AH512" s="93"/>
      <c r="AP512" s="149"/>
      <c r="AR512" s="149"/>
      <c r="AT512" s="149"/>
      <c r="AV512" s="148"/>
      <c r="AX512" s="149"/>
      <c r="BE512" s="149"/>
    </row>
    <row r="513" spans="1:57" s="130" customFormat="1" hidden="1" x14ac:dyDescent="0.2">
      <c r="A513" s="126"/>
      <c r="B513" s="93"/>
      <c r="C513" s="93"/>
      <c r="D513" s="113"/>
      <c r="E513" s="146"/>
      <c r="F513" s="146"/>
      <c r="G513" s="113"/>
      <c r="H513" s="142"/>
      <c r="I513" s="145"/>
      <c r="J513" s="145"/>
      <c r="K513" s="93"/>
      <c r="L513" s="93"/>
      <c r="M513" s="93"/>
      <c r="N513" s="93"/>
      <c r="O513" s="93"/>
      <c r="P513" s="142"/>
      <c r="Q513" s="142"/>
      <c r="R513" s="145"/>
      <c r="W513" s="147"/>
      <c r="X513" s="140"/>
      <c r="Y513" s="93"/>
      <c r="Z513" s="126"/>
      <c r="AA513" s="126"/>
      <c r="AB513" s="126"/>
      <c r="AC513" s="126"/>
      <c r="AD513" s="140"/>
      <c r="AE513" s="126"/>
      <c r="AF513" s="148"/>
      <c r="AG513" s="149"/>
      <c r="AH513" s="93"/>
      <c r="AP513" s="149"/>
      <c r="AR513" s="149"/>
      <c r="AT513" s="149"/>
      <c r="AV513" s="148"/>
      <c r="AX513" s="149"/>
      <c r="BE513" s="149"/>
    </row>
    <row r="514" spans="1:57" s="130" customFormat="1" hidden="1" x14ac:dyDescent="0.2">
      <c r="A514" s="126"/>
      <c r="B514" s="93"/>
      <c r="C514" s="93"/>
      <c r="D514" s="113"/>
      <c r="E514" s="146"/>
      <c r="F514" s="146"/>
      <c r="G514" s="113"/>
      <c r="H514" s="142"/>
      <c r="I514" s="145"/>
      <c r="J514" s="145"/>
      <c r="K514" s="93"/>
      <c r="L514" s="93"/>
      <c r="M514" s="93"/>
      <c r="N514" s="93"/>
      <c r="O514" s="93"/>
      <c r="P514" s="142"/>
      <c r="Q514" s="142"/>
      <c r="R514" s="145"/>
      <c r="W514" s="147"/>
      <c r="X514" s="140"/>
      <c r="Y514" s="93"/>
      <c r="Z514" s="126"/>
      <c r="AA514" s="126"/>
      <c r="AB514" s="126"/>
      <c r="AC514" s="126"/>
      <c r="AD514" s="140"/>
      <c r="AE514" s="126"/>
      <c r="AF514" s="148"/>
      <c r="AG514" s="149"/>
      <c r="AH514" s="93"/>
      <c r="AP514" s="149"/>
      <c r="AR514" s="149"/>
      <c r="AT514" s="149"/>
      <c r="AV514" s="148"/>
      <c r="AX514" s="149"/>
      <c r="BE514" s="149"/>
    </row>
    <row r="515" spans="1:57" s="130" customFormat="1" hidden="1" x14ac:dyDescent="0.2">
      <c r="A515" s="126"/>
      <c r="B515" s="93"/>
      <c r="C515" s="93"/>
      <c r="D515" s="113"/>
      <c r="E515" s="146"/>
      <c r="F515" s="146"/>
      <c r="G515" s="113"/>
      <c r="H515" s="142"/>
      <c r="I515" s="145"/>
      <c r="J515" s="145"/>
      <c r="K515" s="93"/>
      <c r="L515" s="93"/>
      <c r="M515" s="93"/>
      <c r="N515" s="93"/>
      <c r="O515" s="93"/>
      <c r="P515" s="142"/>
      <c r="Q515" s="142"/>
      <c r="R515" s="145"/>
      <c r="W515" s="147"/>
      <c r="X515" s="140"/>
      <c r="Y515" s="93"/>
      <c r="Z515" s="126"/>
      <c r="AA515" s="126"/>
      <c r="AB515" s="126"/>
      <c r="AC515" s="126"/>
      <c r="AD515" s="140"/>
      <c r="AE515" s="126"/>
      <c r="AF515" s="148"/>
      <c r="AG515" s="149"/>
      <c r="AH515" s="93"/>
      <c r="AP515" s="149"/>
      <c r="AR515" s="149"/>
      <c r="AT515" s="149"/>
      <c r="AV515" s="148"/>
      <c r="AX515" s="149"/>
      <c r="BE515" s="149"/>
    </row>
    <row r="516" spans="1:57" s="130" customFormat="1" hidden="1" x14ac:dyDescent="0.2">
      <c r="A516" s="126"/>
      <c r="B516" s="93"/>
      <c r="C516" s="93"/>
      <c r="D516" s="113"/>
      <c r="E516" s="146"/>
      <c r="F516" s="146"/>
      <c r="G516" s="113"/>
      <c r="H516" s="142"/>
      <c r="I516" s="145"/>
      <c r="J516" s="145"/>
      <c r="K516" s="93"/>
      <c r="L516" s="93"/>
      <c r="M516" s="93"/>
      <c r="N516" s="93"/>
      <c r="O516" s="93"/>
      <c r="P516" s="142"/>
      <c r="Q516" s="142"/>
      <c r="R516" s="145"/>
      <c r="W516" s="147"/>
      <c r="X516" s="140"/>
      <c r="Y516" s="93"/>
      <c r="Z516" s="126"/>
      <c r="AA516" s="126"/>
      <c r="AB516" s="126"/>
      <c r="AC516" s="126"/>
      <c r="AD516" s="140"/>
      <c r="AE516" s="126"/>
      <c r="AF516" s="148"/>
      <c r="AG516" s="149"/>
      <c r="AH516" s="93"/>
      <c r="AP516" s="149"/>
      <c r="AR516" s="149"/>
      <c r="AT516" s="149"/>
      <c r="AV516" s="148"/>
      <c r="AX516" s="149"/>
      <c r="BE516" s="149"/>
    </row>
    <row r="517" spans="1:57" s="130" customFormat="1" hidden="1" x14ac:dyDescent="0.2">
      <c r="A517" s="126"/>
      <c r="B517" s="93"/>
      <c r="C517" s="93"/>
      <c r="D517" s="113"/>
      <c r="E517" s="146"/>
      <c r="F517" s="146"/>
      <c r="G517" s="113"/>
      <c r="H517" s="142"/>
      <c r="I517" s="145"/>
      <c r="J517" s="145"/>
      <c r="K517" s="93"/>
      <c r="L517" s="93"/>
      <c r="M517" s="93"/>
      <c r="N517" s="93"/>
      <c r="O517" s="93"/>
      <c r="P517" s="142"/>
      <c r="Q517" s="142"/>
      <c r="R517" s="145"/>
      <c r="W517" s="147"/>
      <c r="X517" s="140"/>
      <c r="Y517" s="93"/>
      <c r="Z517" s="126"/>
      <c r="AA517" s="126"/>
      <c r="AB517" s="126"/>
      <c r="AC517" s="126"/>
      <c r="AD517" s="140"/>
      <c r="AE517" s="126"/>
      <c r="AF517" s="148"/>
      <c r="AG517" s="149"/>
      <c r="AH517" s="93"/>
      <c r="AP517" s="149"/>
      <c r="AR517" s="149"/>
      <c r="AT517" s="149"/>
      <c r="AV517" s="148"/>
      <c r="AX517" s="149"/>
      <c r="BE517" s="149"/>
    </row>
    <row r="518" spans="1:57" s="130" customFormat="1" hidden="1" x14ac:dyDescent="0.2">
      <c r="A518" s="126"/>
      <c r="B518" s="93"/>
      <c r="C518" s="93"/>
      <c r="D518" s="113"/>
      <c r="E518" s="146"/>
      <c r="F518" s="146"/>
      <c r="G518" s="113"/>
      <c r="H518" s="142"/>
      <c r="I518" s="145"/>
      <c r="J518" s="145"/>
      <c r="K518" s="93"/>
      <c r="L518" s="93"/>
      <c r="M518" s="93"/>
      <c r="N518" s="93"/>
      <c r="O518" s="93"/>
      <c r="P518" s="142"/>
      <c r="Q518" s="142"/>
      <c r="R518" s="145"/>
      <c r="W518" s="147"/>
      <c r="X518" s="140"/>
      <c r="Y518" s="93"/>
      <c r="Z518" s="126"/>
      <c r="AA518" s="126"/>
      <c r="AB518" s="126"/>
      <c r="AC518" s="126"/>
      <c r="AD518" s="140"/>
      <c r="AE518" s="126"/>
      <c r="AF518" s="148"/>
      <c r="AG518" s="149"/>
      <c r="AH518" s="93"/>
      <c r="AP518" s="149"/>
      <c r="AR518" s="149"/>
      <c r="AT518" s="149"/>
      <c r="AV518" s="148"/>
      <c r="AX518" s="149"/>
      <c r="BE518" s="149"/>
    </row>
    <row r="519" spans="1:57" s="130" customFormat="1" hidden="1" x14ac:dyDescent="0.2">
      <c r="A519" s="126"/>
      <c r="B519" s="93"/>
      <c r="C519" s="93"/>
      <c r="D519" s="113"/>
      <c r="E519" s="146"/>
      <c r="F519" s="146"/>
      <c r="G519" s="113"/>
      <c r="H519" s="142"/>
      <c r="I519" s="145"/>
      <c r="J519" s="145"/>
      <c r="K519" s="93"/>
      <c r="L519" s="93"/>
      <c r="M519" s="93"/>
      <c r="N519" s="93"/>
      <c r="O519" s="93"/>
      <c r="P519" s="142"/>
      <c r="Q519" s="142"/>
      <c r="R519" s="145"/>
      <c r="W519" s="147"/>
      <c r="X519" s="140"/>
      <c r="Y519" s="93"/>
      <c r="Z519" s="126"/>
      <c r="AA519" s="126"/>
      <c r="AB519" s="126"/>
      <c r="AC519" s="126"/>
      <c r="AD519" s="140"/>
      <c r="AE519" s="126"/>
      <c r="AF519" s="148"/>
      <c r="AG519" s="149"/>
      <c r="AH519" s="93"/>
      <c r="AP519" s="149"/>
      <c r="AR519" s="149"/>
      <c r="AT519" s="149"/>
      <c r="AV519" s="148"/>
      <c r="AX519" s="149"/>
      <c r="BE519" s="149"/>
    </row>
    <row r="520" spans="1:57" s="130" customFormat="1" hidden="1" x14ac:dyDescent="0.2">
      <c r="A520" s="126"/>
      <c r="B520" s="93"/>
      <c r="C520" s="93"/>
      <c r="D520" s="113"/>
      <c r="E520" s="146"/>
      <c r="F520" s="146"/>
      <c r="G520" s="113"/>
      <c r="H520" s="142"/>
      <c r="I520" s="145"/>
      <c r="J520" s="145"/>
      <c r="K520" s="93"/>
      <c r="L520" s="93"/>
      <c r="M520" s="93"/>
      <c r="N520" s="93"/>
      <c r="O520" s="93"/>
      <c r="P520" s="142"/>
      <c r="Q520" s="142"/>
      <c r="R520" s="145"/>
      <c r="W520" s="147"/>
      <c r="X520" s="140"/>
      <c r="Y520" s="93"/>
      <c r="Z520" s="126"/>
      <c r="AA520" s="126"/>
      <c r="AB520" s="126"/>
      <c r="AC520" s="126"/>
      <c r="AD520" s="140"/>
      <c r="AE520" s="126"/>
      <c r="AF520" s="148"/>
      <c r="AG520" s="149"/>
      <c r="AH520" s="93"/>
      <c r="AP520" s="149"/>
      <c r="AR520" s="149"/>
      <c r="AT520" s="149"/>
      <c r="AV520" s="148"/>
      <c r="AX520" s="149"/>
      <c r="BE520" s="149"/>
    </row>
    <row r="521" spans="1:57" s="130" customFormat="1" hidden="1" x14ac:dyDescent="0.2">
      <c r="A521" s="126"/>
      <c r="B521" s="93"/>
      <c r="C521" s="93"/>
      <c r="D521" s="113"/>
      <c r="E521" s="146"/>
      <c r="F521" s="146"/>
      <c r="G521" s="113"/>
      <c r="H521" s="142"/>
      <c r="I521" s="145"/>
      <c r="J521" s="145"/>
      <c r="K521" s="93"/>
      <c r="L521" s="93"/>
      <c r="M521" s="93"/>
      <c r="N521" s="93"/>
      <c r="O521" s="93"/>
      <c r="P521" s="142"/>
      <c r="Q521" s="142"/>
      <c r="R521" s="145"/>
      <c r="W521" s="147"/>
      <c r="X521" s="140"/>
      <c r="Y521" s="93"/>
      <c r="Z521" s="126"/>
      <c r="AA521" s="126"/>
      <c r="AB521" s="126"/>
      <c r="AC521" s="126"/>
      <c r="AD521" s="140"/>
      <c r="AE521" s="126"/>
      <c r="AF521" s="148"/>
      <c r="AG521" s="149"/>
      <c r="AH521" s="93"/>
      <c r="AP521" s="149"/>
      <c r="AR521" s="149"/>
      <c r="AT521" s="149"/>
      <c r="AV521" s="148"/>
      <c r="AX521" s="149"/>
      <c r="BE521" s="149"/>
    </row>
    <row r="522" spans="1:57" s="130" customFormat="1" hidden="1" x14ac:dyDescent="0.2">
      <c r="A522" s="126"/>
      <c r="B522" s="93"/>
      <c r="C522" s="93"/>
      <c r="D522" s="113"/>
      <c r="E522" s="146"/>
      <c r="F522" s="146"/>
      <c r="G522" s="113"/>
      <c r="H522" s="142"/>
      <c r="I522" s="145"/>
      <c r="J522" s="145"/>
      <c r="K522" s="93"/>
      <c r="L522" s="93"/>
      <c r="M522" s="93"/>
      <c r="N522" s="93"/>
      <c r="O522" s="93"/>
      <c r="P522" s="142"/>
      <c r="Q522" s="142"/>
      <c r="R522" s="145"/>
      <c r="W522" s="147"/>
      <c r="X522" s="140"/>
      <c r="Y522" s="93"/>
      <c r="Z522" s="126"/>
      <c r="AA522" s="126"/>
      <c r="AB522" s="126"/>
      <c r="AC522" s="126"/>
      <c r="AD522" s="140"/>
      <c r="AE522" s="126"/>
      <c r="AF522" s="148"/>
      <c r="AG522" s="149"/>
      <c r="AH522" s="93"/>
      <c r="AP522" s="149"/>
      <c r="AR522" s="149"/>
      <c r="AT522" s="149"/>
      <c r="AV522" s="148"/>
      <c r="AX522" s="149"/>
      <c r="BE522" s="149"/>
    </row>
    <row r="523" spans="1:57" s="130" customFormat="1" hidden="1" x14ac:dyDescent="0.2">
      <c r="A523" s="126"/>
      <c r="B523" s="93"/>
      <c r="C523" s="93"/>
      <c r="D523" s="113"/>
      <c r="E523" s="146"/>
      <c r="F523" s="146"/>
      <c r="G523" s="113"/>
      <c r="H523" s="142"/>
      <c r="I523" s="145"/>
      <c r="J523" s="145"/>
      <c r="K523" s="93"/>
      <c r="L523" s="93"/>
      <c r="M523" s="93"/>
      <c r="N523" s="93"/>
      <c r="O523" s="93"/>
      <c r="P523" s="142"/>
      <c r="Q523" s="142"/>
      <c r="R523" s="145"/>
      <c r="W523" s="147"/>
      <c r="X523" s="140"/>
      <c r="Y523" s="93"/>
      <c r="Z523" s="126"/>
      <c r="AA523" s="126"/>
      <c r="AB523" s="126"/>
      <c r="AC523" s="126"/>
      <c r="AD523" s="140"/>
      <c r="AE523" s="126"/>
      <c r="AF523" s="148"/>
      <c r="AG523" s="149"/>
      <c r="AH523" s="93"/>
      <c r="AP523" s="149"/>
      <c r="AR523" s="149"/>
      <c r="AT523" s="149"/>
      <c r="AV523" s="148"/>
      <c r="AX523" s="149"/>
      <c r="BE523" s="149"/>
    </row>
    <row r="524" spans="1:57" s="130" customFormat="1" hidden="1" x14ac:dyDescent="0.2">
      <c r="A524" s="126"/>
      <c r="B524" s="93"/>
      <c r="C524" s="93"/>
      <c r="D524" s="113"/>
      <c r="E524" s="146"/>
      <c r="F524" s="146"/>
      <c r="G524" s="113"/>
      <c r="H524" s="142"/>
      <c r="I524" s="145"/>
      <c r="J524" s="145"/>
      <c r="K524" s="93"/>
      <c r="L524" s="93"/>
      <c r="M524" s="93"/>
      <c r="N524" s="93"/>
      <c r="O524" s="93"/>
      <c r="P524" s="142"/>
      <c r="Q524" s="142"/>
      <c r="R524" s="145"/>
      <c r="W524" s="147"/>
      <c r="X524" s="140"/>
      <c r="Y524" s="93"/>
      <c r="Z524" s="126"/>
      <c r="AA524" s="126"/>
      <c r="AB524" s="126"/>
      <c r="AC524" s="126"/>
      <c r="AD524" s="140"/>
      <c r="AE524" s="126"/>
      <c r="AF524" s="148"/>
      <c r="AG524" s="149"/>
      <c r="AH524" s="93"/>
      <c r="AP524" s="149"/>
      <c r="AR524" s="149"/>
      <c r="AT524" s="149"/>
      <c r="AV524" s="148"/>
      <c r="AX524" s="149"/>
      <c r="BE524" s="149"/>
    </row>
    <row r="525" spans="1:57" s="130" customFormat="1" hidden="1" x14ac:dyDescent="0.2">
      <c r="A525" s="126"/>
      <c r="B525" s="93"/>
      <c r="C525" s="93"/>
      <c r="D525" s="113"/>
      <c r="E525" s="146"/>
      <c r="F525" s="146"/>
      <c r="G525" s="113"/>
      <c r="H525" s="142"/>
      <c r="I525" s="145"/>
      <c r="J525" s="145"/>
      <c r="K525" s="93"/>
      <c r="L525" s="93"/>
      <c r="M525" s="93"/>
      <c r="N525" s="93"/>
      <c r="O525" s="93"/>
      <c r="P525" s="142"/>
      <c r="Q525" s="142"/>
      <c r="R525" s="145"/>
      <c r="W525" s="147"/>
      <c r="X525" s="140"/>
      <c r="Y525" s="93"/>
      <c r="Z525" s="126"/>
      <c r="AA525" s="126"/>
      <c r="AB525" s="126"/>
      <c r="AC525" s="126"/>
      <c r="AD525" s="140"/>
      <c r="AE525" s="126"/>
      <c r="AF525" s="148"/>
      <c r="AG525" s="149"/>
      <c r="AH525" s="93"/>
      <c r="AP525" s="149"/>
      <c r="AR525" s="149"/>
      <c r="AT525" s="149"/>
      <c r="AV525" s="148"/>
      <c r="AX525" s="149"/>
      <c r="BE525" s="149"/>
    </row>
    <row r="526" spans="1:57" s="130" customFormat="1" hidden="1" x14ac:dyDescent="0.2">
      <c r="A526" s="126"/>
      <c r="B526" s="93"/>
      <c r="C526" s="93"/>
      <c r="D526" s="113"/>
      <c r="E526" s="146"/>
      <c r="F526" s="146"/>
      <c r="G526" s="113"/>
      <c r="H526" s="142"/>
      <c r="I526" s="145"/>
      <c r="J526" s="145"/>
      <c r="K526" s="93"/>
      <c r="L526" s="93"/>
      <c r="M526" s="93"/>
      <c r="N526" s="93"/>
      <c r="O526" s="93"/>
      <c r="P526" s="142"/>
      <c r="Q526" s="142"/>
      <c r="R526" s="145"/>
      <c r="W526" s="147"/>
      <c r="X526" s="140"/>
      <c r="Y526" s="93"/>
      <c r="Z526" s="126"/>
      <c r="AA526" s="126"/>
      <c r="AB526" s="126"/>
      <c r="AC526" s="126"/>
      <c r="AD526" s="140"/>
      <c r="AE526" s="126"/>
      <c r="AF526" s="148"/>
      <c r="AG526" s="149"/>
      <c r="AH526" s="93"/>
      <c r="AP526" s="149"/>
      <c r="AR526" s="149"/>
      <c r="AT526" s="149"/>
      <c r="AV526" s="148"/>
      <c r="AX526" s="149"/>
      <c r="BE526" s="149"/>
    </row>
    <row r="527" spans="1:57" s="130" customFormat="1" hidden="1" x14ac:dyDescent="0.2">
      <c r="A527" s="126"/>
      <c r="B527" s="93"/>
      <c r="C527" s="93"/>
      <c r="D527" s="113"/>
      <c r="E527" s="146"/>
      <c r="F527" s="146"/>
      <c r="G527" s="113"/>
      <c r="H527" s="142"/>
      <c r="I527" s="145"/>
      <c r="J527" s="145"/>
      <c r="K527" s="93"/>
      <c r="L527" s="93"/>
      <c r="M527" s="93"/>
      <c r="N527" s="93"/>
      <c r="O527" s="93"/>
      <c r="P527" s="142"/>
      <c r="Q527" s="142"/>
      <c r="R527" s="145"/>
      <c r="W527" s="147"/>
      <c r="X527" s="140"/>
      <c r="Y527" s="93"/>
      <c r="Z527" s="126"/>
      <c r="AA527" s="126"/>
      <c r="AB527" s="126"/>
      <c r="AC527" s="126"/>
      <c r="AD527" s="140"/>
      <c r="AE527" s="126"/>
      <c r="AF527" s="148"/>
      <c r="AG527" s="149"/>
      <c r="AH527" s="93"/>
      <c r="AP527" s="149"/>
      <c r="AR527" s="149"/>
      <c r="AT527" s="149"/>
      <c r="AV527" s="148"/>
      <c r="AX527" s="149"/>
      <c r="BE527" s="149"/>
    </row>
    <row r="528" spans="1:57" s="130" customFormat="1" hidden="1" x14ac:dyDescent="0.2">
      <c r="A528" s="126"/>
      <c r="B528" s="93"/>
      <c r="C528" s="93"/>
      <c r="D528" s="113"/>
      <c r="E528" s="146"/>
      <c r="F528" s="146"/>
      <c r="G528" s="113"/>
      <c r="H528" s="142"/>
      <c r="I528" s="145"/>
      <c r="J528" s="145"/>
      <c r="K528" s="93"/>
      <c r="L528" s="93"/>
      <c r="M528" s="93"/>
      <c r="N528" s="93"/>
      <c r="O528" s="93"/>
      <c r="P528" s="142"/>
      <c r="Q528" s="142"/>
      <c r="R528" s="145"/>
      <c r="W528" s="147"/>
      <c r="X528" s="140"/>
      <c r="Y528" s="93"/>
      <c r="Z528" s="126"/>
      <c r="AA528" s="126"/>
      <c r="AB528" s="126"/>
      <c r="AC528" s="126"/>
      <c r="AD528" s="140"/>
      <c r="AE528" s="126"/>
      <c r="AF528" s="148"/>
      <c r="AG528" s="149"/>
      <c r="AH528" s="93"/>
      <c r="AP528" s="149"/>
      <c r="AR528" s="149"/>
      <c r="AT528" s="149"/>
      <c r="AV528" s="148"/>
      <c r="AX528" s="149"/>
      <c r="BE528" s="149"/>
    </row>
    <row r="529" spans="1:57" s="130" customFormat="1" hidden="1" x14ac:dyDescent="0.2">
      <c r="A529" s="126"/>
      <c r="B529" s="93"/>
      <c r="C529" s="93"/>
      <c r="D529" s="113"/>
      <c r="E529" s="146"/>
      <c r="F529" s="146"/>
      <c r="G529" s="113"/>
      <c r="H529" s="142"/>
      <c r="I529" s="145"/>
      <c r="J529" s="145"/>
      <c r="K529" s="93"/>
      <c r="L529" s="93"/>
      <c r="M529" s="93"/>
      <c r="N529" s="93"/>
      <c r="O529" s="93"/>
      <c r="P529" s="142"/>
      <c r="Q529" s="142"/>
      <c r="R529" s="145"/>
      <c r="W529" s="147"/>
      <c r="X529" s="140"/>
      <c r="Y529" s="93"/>
      <c r="Z529" s="126"/>
      <c r="AA529" s="126"/>
      <c r="AB529" s="126"/>
      <c r="AC529" s="126"/>
      <c r="AD529" s="140"/>
      <c r="AE529" s="126"/>
      <c r="AF529" s="148"/>
      <c r="AG529" s="149"/>
      <c r="AH529" s="93"/>
      <c r="AP529" s="149"/>
      <c r="AR529" s="149"/>
      <c r="AT529" s="149"/>
      <c r="AV529" s="148"/>
      <c r="AX529" s="149"/>
      <c r="BE529" s="149"/>
    </row>
    <row r="530" spans="1:57" s="130" customFormat="1" hidden="1" x14ac:dyDescent="0.2">
      <c r="A530" s="126"/>
      <c r="B530" s="93"/>
      <c r="C530" s="93"/>
      <c r="D530" s="113"/>
      <c r="E530" s="146"/>
      <c r="F530" s="146"/>
      <c r="G530" s="113"/>
      <c r="H530" s="142"/>
      <c r="I530" s="145"/>
      <c r="J530" s="145"/>
      <c r="K530" s="93"/>
      <c r="L530" s="93"/>
      <c r="M530" s="93"/>
      <c r="N530" s="93"/>
      <c r="O530" s="93"/>
      <c r="P530" s="142"/>
      <c r="Q530" s="142"/>
      <c r="R530" s="145"/>
      <c r="W530" s="147"/>
      <c r="X530" s="140"/>
      <c r="Y530" s="93"/>
      <c r="Z530" s="126"/>
      <c r="AA530" s="126"/>
      <c r="AB530" s="126"/>
      <c r="AC530" s="126"/>
      <c r="AD530" s="140"/>
      <c r="AE530" s="126"/>
      <c r="AF530" s="148"/>
      <c r="AG530" s="149"/>
      <c r="AH530" s="93"/>
      <c r="AP530" s="149"/>
      <c r="AR530" s="149"/>
      <c r="AT530" s="149"/>
      <c r="AV530" s="148"/>
      <c r="AX530" s="149"/>
      <c r="BE530" s="149"/>
    </row>
    <row r="531" spans="1:57" s="130" customFormat="1" hidden="1" x14ac:dyDescent="0.2">
      <c r="A531" s="126"/>
      <c r="B531" s="93"/>
      <c r="C531" s="93"/>
      <c r="D531" s="113"/>
      <c r="E531" s="146"/>
      <c r="F531" s="146"/>
      <c r="G531" s="113"/>
      <c r="H531" s="142"/>
      <c r="I531" s="145"/>
      <c r="J531" s="145"/>
      <c r="K531" s="93"/>
      <c r="L531" s="93"/>
      <c r="M531" s="93"/>
      <c r="N531" s="93"/>
      <c r="O531" s="93"/>
      <c r="P531" s="142"/>
      <c r="Q531" s="142"/>
      <c r="R531" s="145"/>
      <c r="W531" s="147"/>
      <c r="X531" s="140"/>
      <c r="Y531" s="93"/>
      <c r="Z531" s="126"/>
      <c r="AA531" s="126"/>
      <c r="AB531" s="126"/>
      <c r="AC531" s="126"/>
      <c r="AD531" s="140"/>
      <c r="AE531" s="126"/>
      <c r="AF531" s="148"/>
      <c r="AG531" s="149"/>
      <c r="AH531" s="93"/>
      <c r="AP531" s="149"/>
      <c r="AR531" s="149"/>
      <c r="AT531" s="149"/>
      <c r="AV531" s="148"/>
      <c r="AX531" s="149"/>
      <c r="BE531" s="149"/>
    </row>
    <row r="532" spans="1:57" s="130" customFormat="1" hidden="1" x14ac:dyDescent="0.2">
      <c r="A532" s="126"/>
      <c r="B532" s="93"/>
      <c r="C532" s="93"/>
      <c r="D532" s="113"/>
      <c r="E532" s="146"/>
      <c r="F532" s="146"/>
      <c r="G532" s="113"/>
      <c r="H532" s="142"/>
      <c r="I532" s="145"/>
      <c r="J532" s="145"/>
      <c r="K532" s="93"/>
      <c r="L532" s="93"/>
      <c r="M532" s="93"/>
      <c r="N532" s="93"/>
      <c r="O532" s="93"/>
      <c r="P532" s="142"/>
      <c r="Q532" s="142"/>
      <c r="R532" s="145"/>
      <c r="W532" s="147"/>
      <c r="X532" s="140"/>
      <c r="Y532" s="93"/>
      <c r="Z532" s="126"/>
      <c r="AA532" s="126"/>
      <c r="AB532" s="126"/>
      <c r="AC532" s="126"/>
      <c r="AD532" s="140"/>
      <c r="AE532" s="126"/>
      <c r="AF532" s="148"/>
      <c r="AG532" s="149"/>
      <c r="AH532" s="93"/>
      <c r="AP532" s="149"/>
      <c r="AR532" s="149"/>
      <c r="AT532" s="149"/>
      <c r="AV532" s="148"/>
      <c r="AX532" s="149"/>
      <c r="BE532" s="149"/>
    </row>
    <row r="533" spans="1:57" s="130" customFormat="1" hidden="1" x14ac:dyDescent="0.2">
      <c r="A533" s="126"/>
      <c r="B533" s="93"/>
      <c r="C533" s="93"/>
      <c r="D533" s="113"/>
      <c r="E533" s="146"/>
      <c r="F533" s="146"/>
      <c r="G533" s="113"/>
      <c r="H533" s="142"/>
      <c r="I533" s="145"/>
      <c r="J533" s="145"/>
      <c r="K533" s="93"/>
      <c r="L533" s="93"/>
      <c r="M533" s="93"/>
      <c r="N533" s="93"/>
      <c r="O533" s="93"/>
      <c r="P533" s="142"/>
      <c r="Q533" s="142"/>
      <c r="R533" s="145"/>
      <c r="W533" s="147"/>
      <c r="X533" s="140"/>
      <c r="Y533" s="93"/>
      <c r="Z533" s="126"/>
      <c r="AA533" s="126"/>
      <c r="AB533" s="126"/>
      <c r="AC533" s="126"/>
      <c r="AD533" s="140"/>
      <c r="AE533" s="126"/>
      <c r="AF533" s="148"/>
      <c r="AG533" s="149"/>
      <c r="AH533" s="93"/>
      <c r="AP533" s="149"/>
      <c r="AR533" s="149"/>
      <c r="AT533" s="149"/>
      <c r="AV533" s="148"/>
      <c r="AX533" s="149"/>
      <c r="BE533" s="149"/>
    </row>
    <row r="534" spans="1:57" s="130" customFormat="1" hidden="1" x14ac:dyDescent="0.2">
      <c r="A534" s="126"/>
      <c r="B534" s="93"/>
      <c r="C534" s="93"/>
      <c r="D534" s="113"/>
      <c r="E534" s="146"/>
      <c r="F534" s="146"/>
      <c r="G534" s="113"/>
      <c r="H534" s="142"/>
      <c r="I534" s="145"/>
      <c r="J534" s="145"/>
      <c r="K534" s="93"/>
      <c r="L534" s="93"/>
      <c r="M534" s="93"/>
      <c r="N534" s="93"/>
      <c r="O534" s="93"/>
      <c r="P534" s="142"/>
      <c r="Q534" s="142"/>
      <c r="R534" s="145"/>
      <c r="W534" s="147"/>
      <c r="X534" s="140"/>
      <c r="Y534" s="93"/>
      <c r="Z534" s="126"/>
      <c r="AA534" s="126"/>
      <c r="AB534" s="126"/>
      <c r="AC534" s="126"/>
      <c r="AD534" s="140"/>
      <c r="AE534" s="126"/>
      <c r="AF534" s="148"/>
      <c r="AG534" s="149"/>
      <c r="AH534" s="93"/>
      <c r="AP534" s="149"/>
      <c r="AR534" s="149"/>
      <c r="AT534" s="149"/>
      <c r="AV534" s="148"/>
      <c r="AX534" s="149"/>
      <c r="BE534" s="149"/>
    </row>
    <row r="535" spans="1:57" s="130" customFormat="1" hidden="1" x14ac:dyDescent="0.2">
      <c r="A535" s="126"/>
      <c r="B535" s="93"/>
      <c r="C535" s="93"/>
      <c r="D535" s="113"/>
      <c r="E535" s="146"/>
      <c r="F535" s="146"/>
      <c r="G535" s="113"/>
      <c r="H535" s="142"/>
      <c r="I535" s="145"/>
      <c r="J535" s="145"/>
      <c r="K535" s="93"/>
      <c r="L535" s="93"/>
      <c r="M535" s="93"/>
      <c r="N535" s="93"/>
      <c r="O535" s="93"/>
      <c r="P535" s="142"/>
      <c r="Q535" s="142"/>
      <c r="R535" s="145"/>
      <c r="W535" s="147"/>
      <c r="X535" s="140"/>
      <c r="Y535" s="93"/>
      <c r="Z535" s="126"/>
      <c r="AA535" s="126"/>
      <c r="AB535" s="126"/>
      <c r="AC535" s="126"/>
      <c r="AD535" s="140"/>
      <c r="AE535" s="126"/>
      <c r="AF535" s="148"/>
      <c r="AG535" s="149"/>
      <c r="AH535" s="93"/>
      <c r="AP535" s="149"/>
      <c r="AR535" s="149"/>
      <c r="AT535" s="149"/>
      <c r="AV535" s="148"/>
      <c r="AX535" s="149"/>
      <c r="BE535" s="149"/>
    </row>
    <row r="536" spans="1:57" s="130" customFormat="1" hidden="1" x14ac:dyDescent="0.2">
      <c r="A536" s="126"/>
      <c r="B536" s="93"/>
      <c r="C536" s="93"/>
      <c r="D536" s="113"/>
      <c r="E536" s="146"/>
      <c r="F536" s="146"/>
      <c r="G536" s="113"/>
      <c r="H536" s="142"/>
      <c r="I536" s="145"/>
      <c r="J536" s="145"/>
      <c r="K536" s="93"/>
      <c r="L536" s="93"/>
      <c r="M536" s="93"/>
      <c r="N536" s="93"/>
      <c r="O536" s="93"/>
      <c r="P536" s="142"/>
      <c r="Q536" s="142"/>
      <c r="R536" s="145"/>
      <c r="W536" s="147"/>
      <c r="X536" s="140"/>
      <c r="Y536" s="93"/>
      <c r="Z536" s="126"/>
      <c r="AA536" s="126"/>
      <c r="AB536" s="126"/>
      <c r="AC536" s="126"/>
      <c r="AD536" s="140"/>
      <c r="AE536" s="126"/>
      <c r="AF536" s="148"/>
      <c r="AG536" s="149"/>
      <c r="AH536" s="93"/>
      <c r="AP536" s="149"/>
      <c r="AR536" s="149"/>
      <c r="AT536" s="149"/>
      <c r="AV536" s="148"/>
      <c r="AX536" s="149"/>
      <c r="BE536" s="149"/>
    </row>
    <row r="537" spans="1:57" s="130" customFormat="1" hidden="1" x14ac:dyDescent="0.2">
      <c r="A537" s="126"/>
      <c r="B537" s="93"/>
      <c r="C537" s="93"/>
      <c r="D537" s="113"/>
      <c r="E537" s="146"/>
      <c r="F537" s="146"/>
      <c r="G537" s="113"/>
      <c r="H537" s="142"/>
      <c r="I537" s="145"/>
      <c r="J537" s="145"/>
      <c r="K537" s="93"/>
      <c r="L537" s="93"/>
      <c r="M537" s="93"/>
      <c r="N537" s="93"/>
      <c r="O537" s="93"/>
      <c r="P537" s="142"/>
      <c r="Q537" s="142"/>
      <c r="R537" s="145"/>
      <c r="W537" s="147"/>
      <c r="X537" s="140"/>
      <c r="Y537" s="93"/>
      <c r="Z537" s="126"/>
      <c r="AA537" s="126"/>
      <c r="AB537" s="126"/>
      <c r="AC537" s="126"/>
      <c r="AD537" s="140"/>
      <c r="AE537" s="126"/>
      <c r="AF537" s="148"/>
      <c r="AG537" s="149"/>
      <c r="AH537" s="93"/>
      <c r="AP537" s="149"/>
      <c r="AR537" s="149"/>
      <c r="AT537" s="149"/>
      <c r="AV537" s="148"/>
      <c r="AX537" s="149"/>
      <c r="BE537" s="149"/>
    </row>
    <row r="538" spans="1:57" s="130" customFormat="1" hidden="1" x14ac:dyDescent="0.2">
      <c r="A538" s="126"/>
      <c r="B538" s="93"/>
      <c r="C538" s="93"/>
      <c r="D538" s="113"/>
      <c r="E538" s="146"/>
      <c r="F538" s="146"/>
      <c r="G538" s="113"/>
      <c r="H538" s="142"/>
      <c r="I538" s="145"/>
      <c r="J538" s="145"/>
      <c r="K538" s="93"/>
      <c r="L538" s="93"/>
      <c r="M538" s="93"/>
      <c r="N538" s="93"/>
      <c r="O538" s="93"/>
      <c r="P538" s="142"/>
      <c r="Q538" s="142"/>
      <c r="R538" s="145"/>
      <c r="W538" s="147"/>
      <c r="X538" s="140"/>
      <c r="Y538" s="93"/>
      <c r="Z538" s="126"/>
      <c r="AA538" s="126"/>
      <c r="AB538" s="126"/>
      <c r="AC538" s="126"/>
      <c r="AD538" s="140"/>
      <c r="AE538" s="126"/>
      <c r="AF538" s="148"/>
      <c r="AG538" s="149"/>
      <c r="AH538" s="93"/>
      <c r="AP538" s="149"/>
      <c r="AR538" s="149"/>
      <c r="AT538" s="149"/>
      <c r="AV538" s="148"/>
      <c r="AX538" s="149"/>
      <c r="BE538" s="149"/>
    </row>
    <row r="539" spans="1:57" s="130" customFormat="1" hidden="1" x14ac:dyDescent="0.2">
      <c r="A539" s="126"/>
      <c r="B539" s="93"/>
      <c r="C539" s="93"/>
      <c r="D539" s="113"/>
      <c r="E539" s="146"/>
      <c r="F539" s="146"/>
      <c r="G539" s="113"/>
      <c r="H539" s="142"/>
      <c r="I539" s="145"/>
      <c r="J539" s="145"/>
      <c r="K539" s="93"/>
      <c r="L539" s="93"/>
      <c r="M539" s="93"/>
      <c r="N539" s="93"/>
      <c r="O539" s="93"/>
      <c r="P539" s="142"/>
      <c r="Q539" s="142"/>
      <c r="R539" s="145"/>
      <c r="W539" s="147"/>
      <c r="X539" s="140"/>
      <c r="Y539" s="93"/>
      <c r="Z539" s="126"/>
      <c r="AA539" s="126"/>
      <c r="AB539" s="126"/>
      <c r="AC539" s="126"/>
      <c r="AD539" s="140"/>
      <c r="AE539" s="126"/>
      <c r="AF539" s="148"/>
      <c r="AG539" s="149"/>
      <c r="AH539" s="93"/>
      <c r="AP539" s="149"/>
      <c r="AR539" s="149"/>
      <c r="AT539" s="149"/>
      <c r="AV539" s="148"/>
      <c r="AX539" s="149"/>
      <c r="BE539" s="149"/>
    </row>
    <row r="540" spans="1:57" s="130" customFormat="1" hidden="1" x14ac:dyDescent="0.2">
      <c r="A540" s="126"/>
      <c r="B540" s="93"/>
      <c r="C540" s="93"/>
      <c r="D540" s="113"/>
      <c r="E540" s="146"/>
      <c r="F540" s="146"/>
      <c r="G540" s="113"/>
      <c r="H540" s="142"/>
      <c r="I540" s="145"/>
      <c r="J540" s="145"/>
      <c r="K540" s="93"/>
      <c r="L540" s="93"/>
      <c r="M540" s="93"/>
      <c r="N540" s="93"/>
      <c r="O540" s="93"/>
      <c r="P540" s="142"/>
      <c r="Q540" s="142"/>
      <c r="R540" s="145"/>
      <c r="W540" s="147"/>
      <c r="X540" s="140"/>
      <c r="Y540" s="93"/>
      <c r="Z540" s="126"/>
      <c r="AA540" s="126"/>
      <c r="AB540" s="126"/>
      <c r="AC540" s="126"/>
      <c r="AD540" s="140"/>
      <c r="AE540" s="126"/>
      <c r="AF540" s="148"/>
      <c r="AG540" s="149"/>
      <c r="AH540" s="93"/>
      <c r="AP540" s="149"/>
      <c r="AR540" s="149"/>
      <c r="AT540" s="149"/>
      <c r="AV540" s="148"/>
      <c r="AX540" s="149"/>
      <c r="BE540" s="149"/>
    </row>
    <row r="541" spans="1:57" s="130" customFormat="1" hidden="1" x14ac:dyDescent="0.2">
      <c r="A541" s="126"/>
      <c r="B541" s="93"/>
      <c r="C541" s="93"/>
      <c r="D541" s="113"/>
      <c r="E541" s="146"/>
      <c r="F541" s="146"/>
      <c r="G541" s="113"/>
      <c r="H541" s="142"/>
      <c r="I541" s="145"/>
      <c r="J541" s="145"/>
      <c r="K541" s="93"/>
      <c r="L541" s="93"/>
      <c r="M541" s="93"/>
      <c r="N541" s="93"/>
      <c r="O541" s="93"/>
      <c r="P541" s="142"/>
      <c r="Q541" s="142"/>
      <c r="R541" s="145"/>
      <c r="W541" s="147"/>
      <c r="X541" s="140"/>
      <c r="Y541" s="93"/>
      <c r="Z541" s="126"/>
      <c r="AA541" s="126"/>
      <c r="AB541" s="126"/>
      <c r="AC541" s="126"/>
      <c r="AD541" s="140"/>
      <c r="AE541" s="126"/>
      <c r="AF541" s="148"/>
      <c r="AG541" s="149"/>
      <c r="AH541" s="93"/>
      <c r="AP541" s="149"/>
      <c r="AR541" s="149"/>
      <c r="AT541" s="149"/>
      <c r="AV541" s="148"/>
      <c r="AX541" s="149"/>
      <c r="BE541" s="149"/>
    </row>
    <row r="542" spans="1:57" s="130" customFormat="1" hidden="1" x14ac:dyDescent="0.2">
      <c r="A542" s="126"/>
      <c r="B542" s="93"/>
      <c r="C542" s="93"/>
      <c r="D542" s="113"/>
      <c r="E542" s="146"/>
      <c r="F542" s="146"/>
      <c r="G542" s="113"/>
      <c r="H542" s="142"/>
      <c r="I542" s="145"/>
      <c r="J542" s="145"/>
      <c r="K542" s="93"/>
      <c r="L542" s="93"/>
      <c r="M542" s="93"/>
      <c r="N542" s="93"/>
      <c r="O542" s="93"/>
      <c r="P542" s="142"/>
      <c r="Q542" s="142"/>
      <c r="R542" s="145"/>
      <c r="W542" s="147"/>
      <c r="X542" s="140"/>
      <c r="Y542" s="93"/>
      <c r="Z542" s="126"/>
      <c r="AA542" s="126"/>
      <c r="AB542" s="126"/>
      <c r="AC542" s="126"/>
      <c r="AD542" s="140"/>
      <c r="AE542" s="126"/>
      <c r="AF542" s="148"/>
      <c r="AG542" s="149"/>
      <c r="AH542" s="93"/>
      <c r="AP542" s="149"/>
      <c r="AR542" s="149"/>
      <c r="AT542" s="149"/>
      <c r="AV542" s="148"/>
      <c r="AX542" s="149"/>
      <c r="BE542" s="149"/>
    </row>
    <row r="543" spans="1:57" s="130" customFormat="1" hidden="1" x14ac:dyDescent="0.2">
      <c r="A543" s="126"/>
      <c r="B543" s="93"/>
      <c r="C543" s="93"/>
      <c r="D543" s="113"/>
      <c r="E543" s="146"/>
      <c r="F543" s="146"/>
      <c r="G543" s="113"/>
      <c r="H543" s="142"/>
      <c r="I543" s="145"/>
      <c r="J543" s="145"/>
      <c r="K543" s="93"/>
      <c r="L543" s="93"/>
      <c r="M543" s="93"/>
      <c r="N543" s="93"/>
      <c r="O543" s="93"/>
      <c r="P543" s="142"/>
      <c r="Q543" s="142"/>
      <c r="R543" s="145"/>
      <c r="W543" s="147"/>
      <c r="X543" s="140"/>
      <c r="Y543" s="93"/>
      <c r="Z543" s="126"/>
      <c r="AA543" s="126"/>
      <c r="AB543" s="126"/>
      <c r="AC543" s="126"/>
      <c r="AD543" s="140"/>
      <c r="AE543" s="126"/>
      <c r="AF543" s="148"/>
      <c r="AG543" s="149"/>
      <c r="AH543" s="93"/>
      <c r="AP543" s="149"/>
      <c r="AR543" s="149"/>
      <c r="AT543" s="149"/>
      <c r="AV543" s="148"/>
      <c r="AX543" s="149"/>
      <c r="BE543" s="149"/>
    </row>
    <row r="544" spans="1:57" s="130" customFormat="1" hidden="1" x14ac:dyDescent="0.2">
      <c r="A544" s="126"/>
      <c r="B544" s="93"/>
      <c r="C544" s="93"/>
      <c r="D544" s="113"/>
      <c r="E544" s="146"/>
      <c r="F544" s="146"/>
      <c r="G544" s="113"/>
      <c r="H544" s="142"/>
      <c r="I544" s="145"/>
      <c r="J544" s="145"/>
      <c r="K544" s="93"/>
      <c r="L544" s="93"/>
      <c r="M544" s="93"/>
      <c r="N544" s="93"/>
      <c r="O544" s="93"/>
      <c r="P544" s="142"/>
      <c r="Q544" s="142"/>
      <c r="R544" s="145"/>
      <c r="W544" s="147"/>
      <c r="X544" s="140"/>
      <c r="Y544" s="93"/>
      <c r="Z544" s="126"/>
      <c r="AA544" s="126"/>
      <c r="AB544" s="126"/>
      <c r="AC544" s="126"/>
      <c r="AD544" s="140"/>
      <c r="AE544" s="126"/>
      <c r="AF544" s="148"/>
      <c r="AG544" s="149"/>
      <c r="AH544" s="93"/>
      <c r="AP544" s="149"/>
      <c r="AR544" s="149"/>
      <c r="AT544" s="149"/>
      <c r="AV544" s="148"/>
      <c r="AX544" s="149"/>
      <c r="BE544" s="149"/>
    </row>
    <row r="545" spans="1:57" s="130" customFormat="1" hidden="1" x14ac:dyDescent="0.2">
      <c r="A545" s="126"/>
      <c r="B545" s="93"/>
      <c r="C545" s="93"/>
      <c r="D545" s="113"/>
      <c r="E545" s="146"/>
      <c r="F545" s="146"/>
      <c r="G545" s="113"/>
      <c r="H545" s="142"/>
      <c r="I545" s="145"/>
      <c r="J545" s="145"/>
      <c r="K545" s="93"/>
      <c r="L545" s="93"/>
      <c r="M545" s="93"/>
      <c r="N545" s="93"/>
      <c r="O545" s="93"/>
      <c r="P545" s="142"/>
      <c r="Q545" s="142"/>
      <c r="R545" s="145"/>
      <c r="W545" s="147"/>
      <c r="X545" s="140"/>
      <c r="Y545" s="93"/>
      <c r="Z545" s="126"/>
      <c r="AA545" s="126"/>
      <c r="AB545" s="126"/>
      <c r="AC545" s="126"/>
      <c r="AD545" s="140"/>
      <c r="AE545" s="126"/>
      <c r="AF545" s="148"/>
      <c r="AG545" s="149"/>
      <c r="AH545" s="93"/>
      <c r="AP545" s="149"/>
      <c r="AR545" s="149"/>
      <c r="AT545" s="149"/>
      <c r="AV545" s="148"/>
      <c r="AX545" s="149"/>
      <c r="BE545" s="149"/>
    </row>
    <row r="546" spans="1:57" s="130" customFormat="1" hidden="1" x14ac:dyDescent="0.2">
      <c r="A546" s="126"/>
      <c r="B546" s="93"/>
      <c r="C546" s="93"/>
      <c r="D546" s="113"/>
      <c r="E546" s="146"/>
      <c r="F546" s="146"/>
      <c r="G546" s="113"/>
      <c r="H546" s="142"/>
      <c r="I546" s="145"/>
      <c r="J546" s="145"/>
      <c r="K546" s="93"/>
      <c r="L546" s="93"/>
      <c r="M546" s="93"/>
      <c r="N546" s="93"/>
      <c r="O546" s="93"/>
      <c r="P546" s="142"/>
      <c r="Q546" s="142"/>
      <c r="R546" s="145"/>
      <c r="W546" s="147"/>
      <c r="X546" s="140"/>
      <c r="Y546" s="93"/>
      <c r="Z546" s="126"/>
      <c r="AA546" s="126"/>
      <c r="AB546" s="126"/>
      <c r="AC546" s="126"/>
      <c r="AD546" s="140"/>
      <c r="AE546" s="126"/>
      <c r="AF546" s="148"/>
      <c r="AG546" s="149"/>
      <c r="AH546" s="93"/>
      <c r="AP546" s="149"/>
      <c r="AR546" s="149"/>
      <c r="AT546" s="149"/>
      <c r="AV546" s="148"/>
      <c r="AX546" s="149"/>
      <c r="BE546" s="149"/>
    </row>
    <row r="547" spans="1:57" s="130" customFormat="1" hidden="1" x14ac:dyDescent="0.2">
      <c r="A547" s="126"/>
      <c r="B547" s="93"/>
      <c r="C547" s="93"/>
      <c r="D547" s="113"/>
      <c r="E547" s="146"/>
      <c r="F547" s="146"/>
      <c r="G547" s="113"/>
      <c r="H547" s="142"/>
      <c r="I547" s="145"/>
      <c r="J547" s="145"/>
      <c r="K547" s="93"/>
      <c r="L547" s="93"/>
      <c r="M547" s="93"/>
      <c r="N547" s="93"/>
      <c r="O547" s="93"/>
      <c r="P547" s="142"/>
      <c r="Q547" s="142"/>
      <c r="R547" s="145"/>
      <c r="W547" s="147"/>
      <c r="X547" s="140"/>
      <c r="Y547" s="93"/>
      <c r="Z547" s="126"/>
      <c r="AA547" s="126"/>
      <c r="AB547" s="126"/>
      <c r="AC547" s="126"/>
      <c r="AD547" s="140"/>
      <c r="AE547" s="126"/>
      <c r="AF547" s="148"/>
      <c r="AG547" s="149"/>
      <c r="AH547" s="93"/>
      <c r="AP547" s="149"/>
      <c r="AR547" s="149"/>
      <c r="AT547" s="149"/>
      <c r="AV547" s="148"/>
      <c r="AX547" s="149"/>
      <c r="BE547" s="149"/>
    </row>
    <row r="548" spans="1:57" s="130" customFormat="1" hidden="1" x14ac:dyDescent="0.2">
      <c r="A548" s="126"/>
      <c r="B548" s="93"/>
      <c r="C548" s="93"/>
      <c r="D548" s="113"/>
      <c r="E548" s="146"/>
      <c r="F548" s="146"/>
      <c r="G548" s="113"/>
      <c r="H548" s="142"/>
      <c r="I548" s="145"/>
      <c r="J548" s="145"/>
      <c r="K548" s="93"/>
      <c r="L548" s="93"/>
      <c r="M548" s="93"/>
      <c r="N548" s="93"/>
      <c r="O548" s="93"/>
      <c r="P548" s="142"/>
      <c r="Q548" s="142"/>
      <c r="R548" s="145"/>
      <c r="W548" s="147"/>
      <c r="X548" s="140"/>
      <c r="Y548" s="93"/>
      <c r="Z548" s="126"/>
      <c r="AA548" s="126"/>
      <c r="AB548" s="126"/>
      <c r="AC548" s="126"/>
      <c r="AD548" s="140"/>
      <c r="AE548" s="126"/>
      <c r="AF548" s="148"/>
      <c r="AG548" s="149"/>
      <c r="AH548" s="93"/>
      <c r="AP548" s="149"/>
      <c r="AR548" s="149"/>
      <c r="AT548" s="149"/>
      <c r="AV548" s="148"/>
      <c r="AX548" s="149"/>
      <c r="BE548" s="149"/>
    </row>
    <row r="549" spans="1:57" s="130" customFormat="1" hidden="1" x14ac:dyDescent="0.2">
      <c r="A549" s="126"/>
      <c r="B549" s="93"/>
      <c r="C549" s="93"/>
      <c r="D549" s="113"/>
      <c r="E549" s="146"/>
      <c r="F549" s="146"/>
      <c r="G549" s="113"/>
      <c r="H549" s="142"/>
      <c r="I549" s="145"/>
      <c r="J549" s="145"/>
      <c r="K549" s="93"/>
      <c r="L549" s="93"/>
      <c r="M549" s="93"/>
      <c r="N549" s="93"/>
      <c r="O549" s="93"/>
      <c r="P549" s="142"/>
      <c r="Q549" s="142"/>
      <c r="R549" s="145"/>
      <c r="W549" s="147"/>
      <c r="X549" s="140"/>
      <c r="Y549" s="93"/>
      <c r="Z549" s="126"/>
      <c r="AA549" s="126"/>
      <c r="AB549" s="126"/>
      <c r="AC549" s="126"/>
      <c r="AD549" s="140"/>
      <c r="AE549" s="126"/>
      <c r="AF549" s="148"/>
      <c r="AG549" s="149"/>
      <c r="AH549" s="93"/>
      <c r="AP549" s="149"/>
      <c r="AR549" s="149"/>
      <c r="AT549" s="149"/>
      <c r="AV549" s="148"/>
      <c r="AX549" s="149"/>
      <c r="BE549" s="149"/>
    </row>
    <row r="550" spans="1:57" s="130" customFormat="1" hidden="1" x14ac:dyDescent="0.2">
      <c r="A550" s="126"/>
      <c r="B550" s="93"/>
      <c r="C550" s="93"/>
      <c r="D550" s="113"/>
      <c r="E550" s="146"/>
      <c r="F550" s="146"/>
      <c r="G550" s="113"/>
      <c r="H550" s="142"/>
      <c r="I550" s="145"/>
      <c r="J550" s="145"/>
      <c r="K550" s="93"/>
      <c r="L550" s="93"/>
      <c r="M550" s="93"/>
      <c r="N550" s="93"/>
      <c r="O550" s="93"/>
      <c r="P550" s="142"/>
      <c r="Q550" s="142"/>
      <c r="R550" s="145"/>
      <c r="W550" s="147"/>
      <c r="X550" s="140"/>
      <c r="Y550" s="93"/>
      <c r="Z550" s="126"/>
      <c r="AA550" s="126"/>
      <c r="AB550" s="126"/>
      <c r="AC550" s="126"/>
      <c r="AD550" s="140"/>
      <c r="AE550" s="126"/>
      <c r="AF550" s="148"/>
      <c r="AG550" s="149"/>
      <c r="AH550" s="93"/>
      <c r="AP550" s="149"/>
      <c r="AR550" s="149"/>
      <c r="AT550" s="149"/>
      <c r="AV550" s="148"/>
      <c r="AX550" s="149"/>
      <c r="BE550" s="149"/>
    </row>
    <row r="551" spans="1:57" s="130" customFormat="1" hidden="1" x14ac:dyDescent="0.2">
      <c r="A551" s="126"/>
      <c r="B551" s="93"/>
      <c r="C551" s="93"/>
      <c r="D551" s="113"/>
      <c r="E551" s="146"/>
      <c r="F551" s="146"/>
      <c r="G551" s="113"/>
      <c r="H551" s="142"/>
      <c r="I551" s="145"/>
      <c r="J551" s="145"/>
      <c r="K551" s="93"/>
      <c r="L551" s="93"/>
      <c r="M551" s="93"/>
      <c r="N551" s="93"/>
      <c r="O551" s="93"/>
      <c r="P551" s="142"/>
      <c r="Q551" s="142"/>
      <c r="R551" s="145"/>
      <c r="W551" s="147"/>
      <c r="X551" s="140"/>
      <c r="Y551" s="93"/>
      <c r="Z551" s="126"/>
      <c r="AA551" s="126"/>
      <c r="AB551" s="126"/>
      <c r="AC551" s="126"/>
      <c r="AD551" s="140"/>
      <c r="AE551" s="126"/>
      <c r="AF551" s="148"/>
      <c r="AG551" s="149"/>
      <c r="AH551" s="93"/>
      <c r="AP551" s="149"/>
      <c r="AR551" s="149"/>
      <c r="AT551" s="149"/>
      <c r="AV551" s="148"/>
      <c r="AX551" s="149"/>
      <c r="BE551" s="149"/>
    </row>
    <row r="552" spans="1:57" s="130" customFormat="1" hidden="1" x14ac:dyDescent="0.2">
      <c r="A552" s="126"/>
      <c r="B552" s="93"/>
      <c r="C552" s="93"/>
      <c r="D552" s="113"/>
      <c r="E552" s="146"/>
      <c r="F552" s="146"/>
      <c r="G552" s="113"/>
      <c r="H552" s="142"/>
      <c r="I552" s="145"/>
      <c r="J552" s="145"/>
      <c r="K552" s="93"/>
      <c r="L552" s="93"/>
      <c r="M552" s="93"/>
      <c r="N552" s="93"/>
      <c r="O552" s="93"/>
      <c r="P552" s="142"/>
      <c r="Q552" s="142"/>
      <c r="R552" s="145"/>
      <c r="W552" s="147"/>
      <c r="X552" s="140"/>
      <c r="Y552" s="93"/>
      <c r="Z552" s="126"/>
      <c r="AA552" s="126"/>
      <c r="AB552" s="126"/>
      <c r="AC552" s="126"/>
      <c r="AD552" s="140"/>
      <c r="AE552" s="126"/>
      <c r="AF552" s="148"/>
      <c r="AG552" s="149"/>
      <c r="AH552" s="93"/>
      <c r="AP552" s="149"/>
      <c r="AR552" s="149"/>
      <c r="AT552" s="149"/>
      <c r="AV552" s="148"/>
      <c r="AX552" s="149"/>
      <c r="BE552" s="149"/>
    </row>
    <row r="553" spans="1:57" s="130" customFormat="1" hidden="1" x14ac:dyDescent="0.2">
      <c r="A553" s="126"/>
      <c r="B553" s="93"/>
      <c r="C553" s="93"/>
      <c r="D553" s="113"/>
      <c r="E553" s="146"/>
      <c r="F553" s="146"/>
      <c r="G553" s="113"/>
      <c r="H553" s="142"/>
      <c r="I553" s="145"/>
      <c r="J553" s="145"/>
      <c r="K553" s="93"/>
      <c r="L553" s="93"/>
      <c r="M553" s="93"/>
      <c r="N553" s="93"/>
      <c r="O553" s="93"/>
      <c r="P553" s="142"/>
      <c r="Q553" s="142"/>
      <c r="R553" s="145"/>
      <c r="W553" s="147"/>
      <c r="X553" s="140"/>
      <c r="Y553" s="93"/>
      <c r="Z553" s="126"/>
      <c r="AA553" s="126"/>
      <c r="AB553" s="126"/>
      <c r="AC553" s="126"/>
      <c r="AD553" s="140"/>
      <c r="AE553" s="126"/>
      <c r="AF553" s="148"/>
      <c r="AG553" s="149"/>
      <c r="AH553" s="93"/>
      <c r="AP553" s="149"/>
      <c r="AR553" s="149"/>
      <c r="AT553" s="149"/>
      <c r="AV553" s="148"/>
      <c r="AX553" s="149"/>
      <c r="BE553" s="149"/>
    </row>
    <row r="554" spans="1:57" s="130" customFormat="1" hidden="1" x14ac:dyDescent="0.2">
      <c r="A554" s="126"/>
      <c r="B554" s="93"/>
      <c r="C554" s="93"/>
      <c r="D554" s="113"/>
      <c r="E554" s="146"/>
      <c r="F554" s="146"/>
      <c r="G554" s="113"/>
      <c r="H554" s="142"/>
      <c r="I554" s="145"/>
      <c r="J554" s="145"/>
      <c r="K554" s="93"/>
      <c r="L554" s="93"/>
      <c r="M554" s="93"/>
      <c r="N554" s="93"/>
      <c r="O554" s="93"/>
      <c r="P554" s="142"/>
      <c r="Q554" s="142"/>
      <c r="R554" s="145"/>
      <c r="W554" s="147"/>
      <c r="X554" s="140"/>
      <c r="Y554" s="93"/>
      <c r="Z554" s="126"/>
      <c r="AA554" s="126"/>
      <c r="AB554" s="126"/>
      <c r="AC554" s="126"/>
      <c r="AD554" s="140"/>
      <c r="AE554" s="126"/>
      <c r="AF554" s="148"/>
      <c r="AG554" s="149"/>
      <c r="AH554" s="93"/>
      <c r="AP554" s="149"/>
      <c r="AR554" s="149"/>
      <c r="AT554" s="149"/>
      <c r="AV554" s="148"/>
      <c r="AX554" s="149"/>
      <c r="BE554" s="149"/>
    </row>
    <row r="555" spans="1:57" s="130" customFormat="1" hidden="1" x14ac:dyDescent="0.2">
      <c r="A555" s="126"/>
      <c r="B555" s="93"/>
      <c r="C555" s="93"/>
      <c r="D555" s="113"/>
      <c r="E555" s="146"/>
      <c r="F555" s="146"/>
      <c r="G555" s="113"/>
      <c r="H555" s="142"/>
      <c r="I555" s="145"/>
      <c r="J555" s="145"/>
      <c r="K555" s="93"/>
      <c r="L555" s="93"/>
      <c r="M555" s="93"/>
      <c r="N555" s="93"/>
      <c r="O555" s="93"/>
      <c r="P555" s="142"/>
      <c r="Q555" s="142"/>
      <c r="R555" s="145"/>
      <c r="W555" s="147"/>
      <c r="X555" s="140"/>
      <c r="Y555" s="93"/>
      <c r="Z555" s="126"/>
      <c r="AA555" s="126"/>
      <c r="AB555" s="126"/>
      <c r="AC555" s="126"/>
      <c r="AD555" s="140"/>
      <c r="AE555" s="126"/>
      <c r="AF555" s="148"/>
      <c r="AG555" s="149"/>
      <c r="AH555" s="93"/>
      <c r="AP555" s="149"/>
      <c r="AR555" s="149"/>
      <c r="AT555" s="149"/>
      <c r="AV555" s="148"/>
      <c r="AX555" s="149"/>
      <c r="BE555" s="149"/>
    </row>
    <row r="556" spans="1:57" s="130" customFormat="1" hidden="1" x14ac:dyDescent="0.2">
      <c r="A556" s="126"/>
      <c r="B556" s="93"/>
      <c r="C556" s="93"/>
      <c r="D556" s="113"/>
      <c r="E556" s="146"/>
      <c r="F556" s="146"/>
      <c r="G556" s="113"/>
      <c r="H556" s="142"/>
      <c r="I556" s="145"/>
      <c r="J556" s="145"/>
      <c r="K556" s="93"/>
      <c r="L556" s="93"/>
      <c r="M556" s="93"/>
      <c r="N556" s="93"/>
      <c r="O556" s="93"/>
      <c r="P556" s="142"/>
      <c r="Q556" s="142"/>
      <c r="R556" s="145"/>
      <c r="W556" s="147"/>
      <c r="X556" s="140"/>
      <c r="Y556" s="93"/>
      <c r="Z556" s="126"/>
      <c r="AA556" s="126"/>
      <c r="AB556" s="126"/>
      <c r="AC556" s="126"/>
      <c r="AD556" s="140"/>
      <c r="AE556" s="126"/>
      <c r="AF556" s="148"/>
      <c r="AG556" s="149"/>
      <c r="AH556" s="93"/>
      <c r="AP556" s="149"/>
      <c r="AR556" s="149"/>
      <c r="AT556" s="149"/>
      <c r="AV556" s="148"/>
      <c r="AX556" s="149"/>
      <c r="BE556" s="149"/>
    </row>
    <row r="557" spans="1:57" s="130" customFormat="1" hidden="1" x14ac:dyDescent="0.2">
      <c r="A557" s="126"/>
      <c r="B557" s="93"/>
      <c r="C557" s="93"/>
      <c r="D557" s="113"/>
      <c r="E557" s="146"/>
      <c r="F557" s="146"/>
      <c r="G557" s="113"/>
      <c r="H557" s="142"/>
      <c r="I557" s="145"/>
      <c r="J557" s="145"/>
      <c r="K557" s="93"/>
      <c r="L557" s="93"/>
      <c r="M557" s="93"/>
      <c r="N557" s="93"/>
      <c r="O557" s="93"/>
      <c r="P557" s="142"/>
      <c r="Q557" s="142"/>
      <c r="R557" s="145"/>
      <c r="W557" s="147"/>
      <c r="X557" s="140"/>
      <c r="Y557" s="93"/>
      <c r="Z557" s="126"/>
      <c r="AA557" s="126"/>
      <c r="AB557" s="126"/>
      <c r="AC557" s="126"/>
      <c r="AD557" s="140"/>
      <c r="AE557" s="126"/>
      <c r="AF557" s="148"/>
      <c r="AG557" s="149"/>
      <c r="AH557" s="93"/>
      <c r="AP557" s="149"/>
      <c r="AR557" s="149"/>
      <c r="AT557" s="149"/>
      <c r="AV557" s="148"/>
      <c r="AX557" s="149"/>
      <c r="BE557" s="149"/>
    </row>
    <row r="558" spans="1:57" s="130" customFormat="1" hidden="1" x14ac:dyDescent="0.2">
      <c r="A558" s="126"/>
      <c r="B558" s="93"/>
      <c r="C558" s="93"/>
      <c r="D558" s="113"/>
      <c r="E558" s="146"/>
      <c r="F558" s="146"/>
      <c r="G558" s="113"/>
      <c r="H558" s="142"/>
      <c r="I558" s="145"/>
      <c r="J558" s="145"/>
      <c r="K558" s="93"/>
      <c r="L558" s="93"/>
      <c r="M558" s="93"/>
      <c r="N558" s="93"/>
      <c r="O558" s="93"/>
      <c r="P558" s="142"/>
      <c r="Q558" s="142"/>
      <c r="R558" s="145"/>
      <c r="W558" s="147"/>
      <c r="X558" s="140"/>
      <c r="Y558" s="93"/>
      <c r="Z558" s="126"/>
      <c r="AA558" s="126"/>
      <c r="AB558" s="126"/>
      <c r="AC558" s="126"/>
      <c r="AD558" s="140"/>
      <c r="AE558" s="126"/>
      <c r="AF558" s="148"/>
      <c r="AG558" s="149"/>
      <c r="AH558" s="93"/>
      <c r="AP558" s="149"/>
      <c r="AR558" s="149"/>
      <c r="AT558" s="149"/>
      <c r="AV558" s="148"/>
      <c r="AX558" s="149"/>
      <c r="BE558" s="149"/>
    </row>
    <row r="559" spans="1:57" s="130" customFormat="1" hidden="1" x14ac:dyDescent="0.2">
      <c r="A559" s="126"/>
      <c r="B559" s="93"/>
      <c r="C559" s="93"/>
      <c r="D559" s="113"/>
      <c r="E559" s="146"/>
      <c r="F559" s="146"/>
      <c r="G559" s="113"/>
      <c r="H559" s="142"/>
      <c r="I559" s="145"/>
      <c r="J559" s="145"/>
      <c r="K559" s="93"/>
      <c r="L559" s="93"/>
      <c r="M559" s="93"/>
      <c r="N559" s="93"/>
      <c r="O559" s="93"/>
      <c r="P559" s="142"/>
      <c r="Q559" s="142"/>
      <c r="R559" s="145"/>
      <c r="W559" s="147"/>
      <c r="X559" s="140"/>
      <c r="Y559" s="93"/>
      <c r="Z559" s="126"/>
      <c r="AA559" s="126"/>
      <c r="AB559" s="126"/>
      <c r="AC559" s="126"/>
      <c r="AD559" s="140"/>
      <c r="AE559" s="126"/>
      <c r="AF559" s="148"/>
      <c r="AG559" s="149"/>
      <c r="AH559" s="93"/>
      <c r="AP559" s="149"/>
      <c r="AR559" s="149"/>
      <c r="AT559" s="149"/>
      <c r="AV559" s="148"/>
      <c r="AX559" s="149"/>
      <c r="BE559" s="149"/>
    </row>
    <row r="560" spans="1:57" s="130" customFormat="1" hidden="1" x14ac:dyDescent="0.2">
      <c r="A560" s="126"/>
      <c r="B560" s="93"/>
      <c r="C560" s="93"/>
      <c r="D560" s="113"/>
      <c r="E560" s="146"/>
      <c r="F560" s="146"/>
      <c r="G560" s="113"/>
      <c r="H560" s="142"/>
      <c r="I560" s="145"/>
      <c r="J560" s="145"/>
      <c r="K560" s="93"/>
      <c r="L560" s="93"/>
      <c r="M560" s="93"/>
      <c r="N560" s="93"/>
      <c r="O560" s="93"/>
      <c r="P560" s="142"/>
      <c r="Q560" s="142"/>
      <c r="R560" s="145"/>
      <c r="W560" s="147"/>
      <c r="X560" s="140"/>
      <c r="Y560" s="93"/>
      <c r="Z560" s="126"/>
      <c r="AA560" s="126"/>
      <c r="AB560" s="126"/>
      <c r="AC560" s="126"/>
      <c r="AD560" s="140"/>
      <c r="AE560" s="126"/>
      <c r="AF560" s="148"/>
      <c r="AG560" s="149"/>
      <c r="AH560" s="93"/>
      <c r="AP560" s="149"/>
      <c r="AR560" s="149"/>
      <c r="AT560" s="149"/>
      <c r="AV560" s="148"/>
      <c r="AX560" s="149"/>
      <c r="BE560" s="149"/>
    </row>
    <row r="561" spans="1:57" s="130" customFormat="1" hidden="1" x14ac:dyDescent="0.2">
      <c r="A561" s="126"/>
      <c r="B561" s="93"/>
      <c r="C561" s="93"/>
      <c r="D561" s="113"/>
      <c r="E561" s="146"/>
      <c r="F561" s="146"/>
      <c r="G561" s="113"/>
      <c r="H561" s="142"/>
      <c r="I561" s="145"/>
      <c r="J561" s="145"/>
      <c r="K561" s="93"/>
      <c r="L561" s="93"/>
      <c r="M561" s="93"/>
      <c r="N561" s="93"/>
      <c r="O561" s="93"/>
      <c r="P561" s="142"/>
      <c r="Q561" s="142"/>
      <c r="R561" s="145"/>
      <c r="W561" s="147"/>
      <c r="X561" s="140"/>
      <c r="Y561" s="93"/>
      <c r="Z561" s="126"/>
      <c r="AA561" s="126"/>
      <c r="AB561" s="126"/>
      <c r="AC561" s="126"/>
      <c r="AD561" s="140"/>
      <c r="AE561" s="126"/>
      <c r="AF561" s="148"/>
      <c r="AG561" s="149"/>
      <c r="AH561" s="93"/>
      <c r="AP561" s="149"/>
      <c r="AR561" s="149"/>
      <c r="AT561" s="149"/>
      <c r="AV561" s="148"/>
      <c r="AX561" s="149"/>
      <c r="BE561" s="149"/>
    </row>
    <row r="562" spans="1:57" s="130" customFormat="1" hidden="1" x14ac:dyDescent="0.2">
      <c r="A562" s="126"/>
      <c r="B562" s="93"/>
      <c r="C562" s="93"/>
      <c r="D562" s="113"/>
      <c r="E562" s="146"/>
      <c r="F562" s="146"/>
      <c r="G562" s="113"/>
      <c r="H562" s="142"/>
      <c r="I562" s="145"/>
      <c r="J562" s="145"/>
      <c r="K562" s="93"/>
      <c r="L562" s="93"/>
      <c r="M562" s="93"/>
      <c r="N562" s="93"/>
      <c r="O562" s="93"/>
      <c r="P562" s="142"/>
      <c r="Q562" s="142"/>
      <c r="R562" s="145"/>
      <c r="W562" s="147"/>
      <c r="X562" s="140"/>
      <c r="Y562" s="93"/>
      <c r="Z562" s="126"/>
      <c r="AA562" s="126"/>
      <c r="AB562" s="126"/>
      <c r="AC562" s="126"/>
      <c r="AD562" s="140"/>
      <c r="AE562" s="126"/>
      <c r="AF562" s="148"/>
      <c r="AG562" s="149"/>
      <c r="AH562" s="93"/>
      <c r="AP562" s="149"/>
      <c r="AR562" s="149"/>
      <c r="AT562" s="149"/>
      <c r="AV562" s="148"/>
      <c r="AX562" s="149"/>
      <c r="BE562" s="149"/>
    </row>
    <row r="563" spans="1:57" s="130" customFormat="1" hidden="1" x14ac:dyDescent="0.2">
      <c r="A563" s="126"/>
      <c r="B563" s="93"/>
      <c r="C563" s="93"/>
      <c r="D563" s="113"/>
      <c r="E563" s="146"/>
      <c r="F563" s="146"/>
      <c r="G563" s="113"/>
      <c r="H563" s="142"/>
      <c r="I563" s="145"/>
      <c r="J563" s="145"/>
      <c r="K563" s="93"/>
      <c r="L563" s="93"/>
      <c r="M563" s="93"/>
      <c r="N563" s="93"/>
      <c r="O563" s="93"/>
      <c r="P563" s="142"/>
      <c r="Q563" s="142"/>
      <c r="R563" s="145"/>
      <c r="W563" s="147"/>
      <c r="X563" s="140"/>
      <c r="Y563" s="93"/>
      <c r="Z563" s="126"/>
      <c r="AA563" s="126"/>
      <c r="AB563" s="126"/>
      <c r="AC563" s="126"/>
      <c r="AD563" s="140"/>
      <c r="AE563" s="126"/>
      <c r="AF563" s="148"/>
      <c r="AG563" s="149"/>
      <c r="AH563" s="93"/>
      <c r="AP563" s="149"/>
      <c r="AR563" s="149"/>
      <c r="AT563" s="149"/>
      <c r="AV563" s="148"/>
      <c r="AX563" s="149"/>
      <c r="BE563" s="149"/>
    </row>
    <row r="564" spans="1:57" s="130" customFormat="1" hidden="1" x14ac:dyDescent="0.2">
      <c r="A564" s="126"/>
      <c r="B564" s="93"/>
      <c r="C564" s="93"/>
      <c r="D564" s="113"/>
      <c r="E564" s="146"/>
      <c r="F564" s="146"/>
      <c r="G564" s="113"/>
      <c r="H564" s="142"/>
      <c r="I564" s="145"/>
      <c r="J564" s="145"/>
      <c r="K564" s="93"/>
      <c r="L564" s="93"/>
      <c r="M564" s="93"/>
      <c r="N564" s="93"/>
      <c r="O564" s="93"/>
      <c r="P564" s="142"/>
      <c r="Q564" s="142"/>
      <c r="R564" s="145"/>
      <c r="W564" s="147"/>
      <c r="X564" s="140"/>
      <c r="Y564" s="93"/>
      <c r="Z564" s="126"/>
      <c r="AA564" s="126"/>
      <c r="AB564" s="126"/>
      <c r="AC564" s="126"/>
      <c r="AD564" s="140"/>
      <c r="AE564" s="126"/>
      <c r="AF564" s="148"/>
      <c r="AG564" s="149"/>
      <c r="AH564" s="93"/>
      <c r="AP564" s="149"/>
      <c r="AR564" s="149"/>
      <c r="AT564" s="149"/>
      <c r="AV564" s="148"/>
      <c r="AX564" s="149"/>
      <c r="BE564" s="149"/>
    </row>
    <row r="565" spans="1:57" s="130" customFormat="1" hidden="1" x14ac:dyDescent="0.2">
      <c r="A565" s="126"/>
      <c r="B565" s="93"/>
      <c r="C565" s="93"/>
      <c r="D565" s="113"/>
      <c r="E565" s="146"/>
      <c r="F565" s="146"/>
      <c r="G565" s="113"/>
      <c r="H565" s="142"/>
      <c r="I565" s="145"/>
      <c r="J565" s="145"/>
      <c r="K565" s="93"/>
      <c r="L565" s="93"/>
      <c r="M565" s="93"/>
      <c r="N565" s="93"/>
      <c r="O565" s="93"/>
      <c r="P565" s="142"/>
      <c r="Q565" s="142"/>
      <c r="R565" s="145"/>
      <c r="W565" s="147"/>
      <c r="X565" s="140"/>
      <c r="Y565" s="93"/>
      <c r="Z565" s="126"/>
      <c r="AA565" s="126"/>
      <c r="AB565" s="126"/>
      <c r="AC565" s="126"/>
      <c r="AD565" s="140"/>
      <c r="AE565" s="126"/>
      <c r="AF565" s="148"/>
      <c r="AG565" s="149"/>
      <c r="AH565" s="93"/>
      <c r="AP565" s="149"/>
      <c r="AR565" s="149"/>
      <c r="AT565" s="149"/>
      <c r="AV565" s="148"/>
      <c r="AX565" s="149"/>
      <c r="BE565" s="149"/>
    </row>
    <row r="566" spans="1:57" s="130" customFormat="1" hidden="1" x14ac:dyDescent="0.2">
      <c r="A566" s="126"/>
      <c r="B566" s="93"/>
      <c r="C566" s="93"/>
      <c r="D566" s="113"/>
      <c r="E566" s="146"/>
      <c r="F566" s="146"/>
      <c r="G566" s="113"/>
      <c r="H566" s="142"/>
      <c r="I566" s="145"/>
      <c r="J566" s="145"/>
      <c r="K566" s="93"/>
      <c r="L566" s="93"/>
      <c r="M566" s="93"/>
      <c r="N566" s="93"/>
      <c r="O566" s="93"/>
      <c r="P566" s="142"/>
      <c r="Q566" s="142"/>
      <c r="R566" s="145"/>
      <c r="W566" s="147"/>
      <c r="X566" s="140"/>
      <c r="Y566" s="93"/>
      <c r="Z566" s="126"/>
      <c r="AA566" s="126"/>
      <c r="AB566" s="126"/>
      <c r="AC566" s="126"/>
      <c r="AD566" s="140"/>
      <c r="AE566" s="126"/>
      <c r="AF566" s="148"/>
      <c r="AG566" s="149"/>
      <c r="AH566" s="93"/>
      <c r="AP566" s="149"/>
      <c r="AR566" s="149"/>
      <c r="AT566" s="149"/>
      <c r="AV566" s="148"/>
      <c r="AX566" s="149"/>
      <c r="BE566" s="149"/>
    </row>
    <row r="567" spans="1:57" s="130" customFormat="1" hidden="1" x14ac:dyDescent="0.2">
      <c r="A567" s="126"/>
      <c r="B567" s="93"/>
      <c r="C567" s="93"/>
      <c r="D567" s="113"/>
      <c r="E567" s="146"/>
      <c r="F567" s="146"/>
      <c r="G567" s="113"/>
      <c r="H567" s="142"/>
      <c r="I567" s="145"/>
      <c r="J567" s="145"/>
      <c r="K567" s="93"/>
      <c r="L567" s="93"/>
      <c r="M567" s="93"/>
      <c r="N567" s="93"/>
      <c r="O567" s="93"/>
      <c r="P567" s="142"/>
      <c r="Q567" s="142"/>
      <c r="R567" s="145"/>
      <c r="W567" s="147"/>
      <c r="X567" s="140"/>
      <c r="Y567" s="93"/>
      <c r="Z567" s="126"/>
      <c r="AA567" s="126"/>
      <c r="AB567" s="126"/>
      <c r="AC567" s="126"/>
      <c r="AD567" s="140"/>
      <c r="AE567" s="126"/>
      <c r="AF567" s="148"/>
      <c r="AG567" s="149"/>
      <c r="AH567" s="93"/>
      <c r="AP567" s="149"/>
      <c r="AR567" s="149"/>
      <c r="AT567" s="149"/>
      <c r="AV567" s="148"/>
      <c r="AX567" s="149"/>
      <c r="BE567" s="149"/>
    </row>
    <row r="568" spans="1:57" s="130" customFormat="1" hidden="1" x14ac:dyDescent="0.2">
      <c r="A568" s="126"/>
      <c r="B568" s="93"/>
      <c r="C568" s="93"/>
      <c r="D568" s="113"/>
      <c r="E568" s="146"/>
      <c r="F568" s="146"/>
      <c r="G568" s="113"/>
      <c r="H568" s="142"/>
      <c r="I568" s="145"/>
      <c r="J568" s="145"/>
      <c r="K568" s="93"/>
      <c r="L568" s="93"/>
      <c r="M568" s="93"/>
      <c r="N568" s="93"/>
      <c r="O568" s="93"/>
      <c r="P568" s="142"/>
      <c r="Q568" s="142"/>
      <c r="R568" s="145"/>
      <c r="W568" s="147"/>
      <c r="X568" s="140"/>
      <c r="Y568" s="93"/>
      <c r="Z568" s="126"/>
      <c r="AA568" s="126"/>
      <c r="AB568" s="126"/>
      <c r="AC568" s="126"/>
      <c r="AD568" s="140"/>
      <c r="AE568" s="126"/>
      <c r="AF568" s="148"/>
      <c r="AG568" s="149"/>
      <c r="AH568" s="93"/>
      <c r="AP568" s="149"/>
      <c r="AR568" s="149"/>
      <c r="AT568" s="149"/>
      <c r="AV568" s="148"/>
      <c r="AX568" s="149"/>
      <c r="BE568" s="149"/>
    </row>
    <row r="569" spans="1:57" s="130" customFormat="1" hidden="1" x14ac:dyDescent="0.2">
      <c r="A569" s="126"/>
      <c r="B569" s="93"/>
      <c r="C569" s="93"/>
      <c r="D569" s="113"/>
      <c r="E569" s="146"/>
      <c r="F569" s="146"/>
      <c r="G569" s="113"/>
      <c r="H569" s="142"/>
      <c r="I569" s="145"/>
      <c r="J569" s="145"/>
      <c r="K569" s="93"/>
      <c r="L569" s="93"/>
      <c r="M569" s="93"/>
      <c r="N569" s="93"/>
      <c r="O569" s="93"/>
      <c r="P569" s="142"/>
      <c r="Q569" s="142"/>
      <c r="R569" s="145"/>
      <c r="W569" s="147"/>
      <c r="X569" s="140"/>
      <c r="Y569" s="93"/>
      <c r="Z569" s="126"/>
      <c r="AA569" s="126"/>
      <c r="AB569" s="126"/>
      <c r="AC569" s="126"/>
      <c r="AD569" s="140"/>
      <c r="AE569" s="126"/>
      <c r="AF569" s="148"/>
      <c r="AG569" s="149"/>
      <c r="AH569" s="93"/>
      <c r="AP569" s="149"/>
      <c r="AR569" s="149"/>
      <c r="AT569" s="149"/>
      <c r="AV569" s="148"/>
      <c r="AX569" s="149"/>
      <c r="BE569" s="149"/>
    </row>
    <row r="570" spans="1:57" s="130" customFormat="1" hidden="1" x14ac:dyDescent="0.2">
      <c r="A570" s="126"/>
      <c r="B570" s="93"/>
      <c r="C570" s="93"/>
      <c r="D570" s="113"/>
      <c r="E570" s="146"/>
      <c r="F570" s="146"/>
      <c r="G570" s="113"/>
      <c r="H570" s="142"/>
      <c r="I570" s="145"/>
      <c r="J570" s="145"/>
      <c r="K570" s="93"/>
      <c r="L570" s="93"/>
      <c r="M570" s="93"/>
      <c r="N570" s="93"/>
      <c r="O570" s="93"/>
      <c r="P570" s="142"/>
      <c r="Q570" s="142"/>
      <c r="R570" s="145"/>
      <c r="W570" s="147"/>
      <c r="X570" s="140"/>
      <c r="Y570" s="93"/>
      <c r="Z570" s="126"/>
      <c r="AA570" s="126"/>
      <c r="AB570" s="126"/>
      <c r="AC570" s="126"/>
      <c r="AD570" s="140"/>
      <c r="AE570" s="126"/>
      <c r="AF570" s="148"/>
      <c r="AG570" s="149"/>
      <c r="AH570" s="93"/>
      <c r="AP570" s="149"/>
      <c r="AR570" s="149"/>
      <c r="AT570" s="149"/>
      <c r="AV570" s="148"/>
      <c r="AX570" s="149"/>
      <c r="BE570" s="149"/>
    </row>
    <row r="571" spans="1:57" s="130" customFormat="1" hidden="1" x14ac:dyDescent="0.2">
      <c r="A571" s="126"/>
      <c r="B571" s="93"/>
      <c r="C571" s="93"/>
      <c r="D571" s="113"/>
      <c r="E571" s="146"/>
      <c r="F571" s="146"/>
      <c r="G571" s="113"/>
      <c r="H571" s="142"/>
      <c r="I571" s="145"/>
      <c r="J571" s="145"/>
      <c r="K571" s="93"/>
      <c r="L571" s="93"/>
      <c r="M571" s="93"/>
      <c r="N571" s="93"/>
      <c r="O571" s="93"/>
      <c r="P571" s="142"/>
      <c r="Q571" s="142"/>
      <c r="R571" s="145"/>
      <c r="W571" s="147"/>
      <c r="X571" s="140"/>
      <c r="Y571" s="93"/>
      <c r="Z571" s="126"/>
      <c r="AA571" s="126"/>
      <c r="AB571" s="126"/>
      <c r="AC571" s="126"/>
      <c r="AD571" s="140"/>
      <c r="AE571" s="126"/>
      <c r="AF571" s="148"/>
      <c r="AG571" s="149"/>
      <c r="AH571" s="93"/>
      <c r="AP571" s="149"/>
      <c r="AR571" s="149"/>
      <c r="AT571" s="149"/>
      <c r="AV571" s="148"/>
      <c r="AX571" s="149"/>
      <c r="BE571" s="149"/>
    </row>
    <row r="572" spans="1:57" s="130" customFormat="1" hidden="1" x14ac:dyDescent="0.2">
      <c r="A572" s="126"/>
      <c r="B572" s="93"/>
      <c r="C572" s="93"/>
      <c r="D572" s="113"/>
      <c r="E572" s="146"/>
      <c r="F572" s="146"/>
      <c r="G572" s="113"/>
      <c r="H572" s="142"/>
      <c r="I572" s="145"/>
      <c r="J572" s="145"/>
      <c r="K572" s="93"/>
      <c r="L572" s="93"/>
      <c r="M572" s="93"/>
      <c r="N572" s="93"/>
      <c r="O572" s="93"/>
      <c r="P572" s="142"/>
      <c r="Q572" s="142"/>
      <c r="R572" s="145"/>
      <c r="W572" s="147"/>
      <c r="X572" s="140"/>
      <c r="Y572" s="93"/>
      <c r="Z572" s="126"/>
      <c r="AA572" s="126"/>
      <c r="AB572" s="126"/>
      <c r="AC572" s="126"/>
      <c r="AD572" s="140"/>
      <c r="AE572" s="126"/>
      <c r="AF572" s="148"/>
      <c r="AG572" s="149"/>
      <c r="AH572" s="93"/>
      <c r="AP572" s="149"/>
      <c r="AR572" s="149"/>
      <c r="AT572" s="149"/>
      <c r="AV572" s="148"/>
      <c r="AX572" s="149"/>
      <c r="BE572" s="149"/>
    </row>
    <row r="573" spans="1:57" s="130" customFormat="1" hidden="1" x14ac:dyDescent="0.2">
      <c r="A573" s="126"/>
      <c r="B573" s="93"/>
      <c r="C573" s="93"/>
      <c r="D573" s="113"/>
      <c r="E573" s="146"/>
      <c r="F573" s="146"/>
      <c r="G573" s="113"/>
      <c r="H573" s="142"/>
      <c r="I573" s="145"/>
      <c r="J573" s="145"/>
      <c r="K573" s="93"/>
      <c r="L573" s="93"/>
      <c r="M573" s="93"/>
      <c r="N573" s="93"/>
      <c r="O573" s="93"/>
      <c r="P573" s="142"/>
      <c r="Q573" s="142"/>
      <c r="R573" s="145"/>
      <c r="W573" s="147"/>
      <c r="X573" s="140"/>
      <c r="Y573" s="93"/>
      <c r="Z573" s="126"/>
      <c r="AA573" s="126"/>
      <c r="AB573" s="126"/>
      <c r="AC573" s="126"/>
      <c r="AD573" s="140"/>
      <c r="AE573" s="126"/>
      <c r="AF573" s="148"/>
      <c r="AG573" s="149"/>
      <c r="AH573" s="93"/>
      <c r="AP573" s="149"/>
      <c r="AR573" s="149"/>
      <c r="AT573" s="149"/>
      <c r="AV573" s="148"/>
      <c r="AX573" s="149"/>
      <c r="BE573" s="149"/>
    </row>
    <row r="574" spans="1:57" s="130" customFormat="1" hidden="1" x14ac:dyDescent="0.2">
      <c r="A574" s="126"/>
      <c r="B574" s="93"/>
      <c r="C574" s="93"/>
      <c r="D574" s="113"/>
      <c r="E574" s="146"/>
      <c r="F574" s="146"/>
      <c r="G574" s="113"/>
      <c r="H574" s="142"/>
      <c r="I574" s="145"/>
      <c r="J574" s="145"/>
      <c r="K574" s="93"/>
      <c r="L574" s="93"/>
      <c r="M574" s="93"/>
      <c r="N574" s="93"/>
      <c r="O574" s="93"/>
      <c r="P574" s="142"/>
      <c r="Q574" s="142"/>
      <c r="R574" s="145"/>
      <c r="W574" s="147"/>
      <c r="X574" s="140"/>
      <c r="Y574" s="93"/>
      <c r="Z574" s="126"/>
      <c r="AA574" s="126"/>
      <c r="AB574" s="126"/>
      <c r="AC574" s="126"/>
      <c r="AD574" s="140"/>
      <c r="AE574" s="126"/>
      <c r="AF574" s="148"/>
      <c r="AG574" s="149"/>
      <c r="AH574" s="93"/>
      <c r="AP574" s="149"/>
      <c r="AR574" s="149"/>
      <c r="AT574" s="149"/>
      <c r="AV574" s="148"/>
      <c r="AX574" s="149"/>
      <c r="BE574" s="149"/>
    </row>
    <row r="575" spans="1:57" s="130" customFormat="1" hidden="1" x14ac:dyDescent="0.2">
      <c r="A575" s="126"/>
      <c r="B575" s="93"/>
      <c r="C575" s="93"/>
      <c r="D575" s="113"/>
      <c r="E575" s="146"/>
      <c r="F575" s="146"/>
      <c r="G575" s="113"/>
      <c r="H575" s="142"/>
      <c r="I575" s="145"/>
      <c r="J575" s="145"/>
      <c r="K575" s="93"/>
      <c r="L575" s="93"/>
      <c r="M575" s="93"/>
      <c r="N575" s="93"/>
      <c r="O575" s="93"/>
      <c r="P575" s="142"/>
      <c r="Q575" s="142"/>
      <c r="R575" s="145"/>
      <c r="W575" s="147"/>
      <c r="X575" s="140"/>
      <c r="Y575" s="93"/>
      <c r="Z575" s="126"/>
      <c r="AA575" s="126"/>
      <c r="AB575" s="126"/>
      <c r="AC575" s="126"/>
      <c r="AD575" s="140"/>
      <c r="AE575" s="126"/>
      <c r="AF575" s="148"/>
      <c r="AG575" s="149"/>
      <c r="AH575" s="93"/>
      <c r="AP575" s="149"/>
      <c r="AR575" s="149"/>
      <c r="AT575" s="149"/>
      <c r="AV575" s="148"/>
      <c r="AX575" s="149"/>
      <c r="BE575" s="149"/>
    </row>
    <row r="576" spans="1:57" s="130" customFormat="1" hidden="1" x14ac:dyDescent="0.2">
      <c r="A576" s="126"/>
      <c r="B576" s="93"/>
      <c r="C576" s="93"/>
      <c r="D576" s="113"/>
      <c r="E576" s="146"/>
      <c r="F576" s="146"/>
      <c r="G576" s="113"/>
      <c r="H576" s="142"/>
      <c r="I576" s="145"/>
      <c r="J576" s="145"/>
      <c r="K576" s="93"/>
      <c r="L576" s="93"/>
      <c r="M576" s="93"/>
      <c r="N576" s="93"/>
      <c r="O576" s="93"/>
      <c r="P576" s="142"/>
      <c r="Q576" s="142"/>
      <c r="R576" s="145"/>
      <c r="W576" s="147"/>
      <c r="X576" s="140"/>
      <c r="Y576" s="93"/>
      <c r="Z576" s="126"/>
      <c r="AA576" s="126"/>
      <c r="AB576" s="126"/>
      <c r="AC576" s="126"/>
      <c r="AD576" s="140"/>
      <c r="AE576" s="126"/>
      <c r="AF576" s="148"/>
      <c r="AG576" s="149"/>
      <c r="AH576" s="93"/>
      <c r="AP576" s="149"/>
      <c r="AR576" s="149"/>
      <c r="AT576" s="149"/>
      <c r="AV576" s="148"/>
      <c r="AX576" s="149"/>
      <c r="BE576" s="149"/>
    </row>
    <row r="577" spans="1:57" s="130" customFormat="1" hidden="1" x14ac:dyDescent="0.2">
      <c r="A577" s="126"/>
      <c r="B577" s="93"/>
      <c r="C577" s="93"/>
      <c r="D577" s="113"/>
      <c r="E577" s="146"/>
      <c r="F577" s="146"/>
      <c r="G577" s="113"/>
      <c r="H577" s="142"/>
      <c r="I577" s="145"/>
      <c r="J577" s="145"/>
      <c r="K577" s="93"/>
      <c r="L577" s="93"/>
      <c r="M577" s="93"/>
      <c r="N577" s="93"/>
      <c r="O577" s="93"/>
      <c r="P577" s="142"/>
      <c r="Q577" s="142"/>
      <c r="R577" s="145"/>
      <c r="W577" s="147"/>
      <c r="X577" s="140"/>
      <c r="Y577" s="93"/>
      <c r="Z577" s="126"/>
      <c r="AA577" s="126"/>
      <c r="AB577" s="126"/>
      <c r="AC577" s="126"/>
      <c r="AD577" s="140"/>
      <c r="AE577" s="126"/>
      <c r="AF577" s="148"/>
      <c r="AG577" s="149"/>
      <c r="AH577" s="93"/>
      <c r="AP577" s="149"/>
      <c r="AR577" s="149"/>
      <c r="AT577" s="149"/>
      <c r="AV577" s="148"/>
      <c r="AX577" s="149"/>
      <c r="BE577" s="149"/>
    </row>
    <row r="578" spans="1:57" s="130" customFormat="1" hidden="1" x14ac:dyDescent="0.2">
      <c r="A578" s="126"/>
      <c r="B578" s="93"/>
      <c r="C578" s="93"/>
      <c r="D578" s="113"/>
      <c r="E578" s="146"/>
      <c r="F578" s="146"/>
      <c r="G578" s="113"/>
      <c r="H578" s="142"/>
      <c r="I578" s="145"/>
      <c r="J578" s="145"/>
      <c r="K578" s="93"/>
      <c r="L578" s="93"/>
      <c r="M578" s="93"/>
      <c r="N578" s="93"/>
      <c r="O578" s="93"/>
      <c r="P578" s="142"/>
      <c r="Q578" s="142"/>
      <c r="R578" s="145"/>
      <c r="W578" s="147"/>
      <c r="X578" s="140"/>
      <c r="Y578" s="93"/>
      <c r="Z578" s="126"/>
      <c r="AA578" s="126"/>
      <c r="AB578" s="126"/>
      <c r="AC578" s="126"/>
      <c r="AD578" s="140"/>
      <c r="AE578" s="126"/>
      <c r="AF578" s="148"/>
      <c r="AG578" s="149"/>
      <c r="AH578" s="93"/>
      <c r="AP578" s="149"/>
      <c r="AR578" s="149"/>
      <c r="AT578" s="149"/>
      <c r="AV578" s="148"/>
      <c r="AX578" s="149"/>
      <c r="BE578" s="149"/>
    </row>
    <row r="579" spans="1:57" s="130" customFormat="1" hidden="1" x14ac:dyDescent="0.2">
      <c r="A579" s="126"/>
      <c r="B579" s="93"/>
      <c r="C579" s="93"/>
      <c r="D579" s="113"/>
      <c r="E579" s="146"/>
      <c r="F579" s="146"/>
      <c r="G579" s="113"/>
      <c r="H579" s="142"/>
      <c r="I579" s="145"/>
      <c r="J579" s="145"/>
      <c r="K579" s="93"/>
      <c r="L579" s="93"/>
      <c r="M579" s="93"/>
      <c r="N579" s="93"/>
      <c r="O579" s="93"/>
      <c r="P579" s="142"/>
      <c r="Q579" s="142"/>
      <c r="R579" s="145"/>
      <c r="W579" s="147"/>
      <c r="X579" s="140"/>
      <c r="Y579" s="93"/>
      <c r="Z579" s="126"/>
      <c r="AA579" s="126"/>
      <c r="AB579" s="126"/>
      <c r="AC579" s="126"/>
      <c r="AD579" s="140"/>
      <c r="AE579" s="126"/>
      <c r="AF579" s="148"/>
      <c r="AG579" s="149"/>
      <c r="AH579" s="93"/>
      <c r="AP579" s="149"/>
      <c r="AR579" s="149"/>
      <c r="AT579" s="149"/>
      <c r="AV579" s="148"/>
      <c r="AX579" s="149"/>
      <c r="BE579" s="149"/>
    </row>
    <row r="580" spans="1:57" s="130" customFormat="1" hidden="1" x14ac:dyDescent="0.2">
      <c r="A580" s="126"/>
      <c r="B580" s="93"/>
      <c r="C580" s="93"/>
      <c r="D580" s="113"/>
      <c r="E580" s="146"/>
      <c r="F580" s="146"/>
      <c r="G580" s="113"/>
      <c r="H580" s="142"/>
      <c r="I580" s="145"/>
      <c r="J580" s="145"/>
      <c r="K580" s="93"/>
      <c r="L580" s="93"/>
      <c r="M580" s="93"/>
      <c r="N580" s="93"/>
      <c r="O580" s="93"/>
      <c r="P580" s="142"/>
      <c r="Q580" s="142"/>
      <c r="R580" s="145"/>
      <c r="W580" s="147"/>
      <c r="X580" s="140"/>
      <c r="Y580" s="93"/>
      <c r="Z580" s="126"/>
      <c r="AA580" s="126"/>
      <c r="AB580" s="126"/>
      <c r="AC580" s="126"/>
      <c r="AD580" s="140"/>
      <c r="AE580" s="126"/>
      <c r="AF580" s="148"/>
      <c r="AG580" s="149"/>
      <c r="AH580" s="93"/>
      <c r="AP580" s="149"/>
      <c r="AR580" s="149"/>
      <c r="AT580" s="149"/>
      <c r="AV580" s="148"/>
      <c r="AX580" s="149"/>
      <c r="BE580" s="149"/>
    </row>
    <row r="581" spans="1:57" s="130" customFormat="1" hidden="1" x14ac:dyDescent="0.2">
      <c r="A581" s="126"/>
      <c r="B581" s="93"/>
      <c r="C581" s="93"/>
      <c r="D581" s="113"/>
      <c r="E581" s="146"/>
      <c r="F581" s="146"/>
      <c r="G581" s="113"/>
      <c r="H581" s="142"/>
      <c r="I581" s="145"/>
      <c r="J581" s="145"/>
      <c r="K581" s="93"/>
      <c r="L581" s="93"/>
      <c r="M581" s="93"/>
      <c r="N581" s="93"/>
      <c r="O581" s="93"/>
      <c r="P581" s="142"/>
      <c r="Q581" s="142"/>
      <c r="R581" s="145"/>
      <c r="W581" s="147"/>
      <c r="X581" s="140"/>
      <c r="Y581" s="93"/>
      <c r="Z581" s="126"/>
      <c r="AA581" s="126"/>
      <c r="AB581" s="126"/>
      <c r="AC581" s="126"/>
      <c r="AD581" s="140"/>
      <c r="AE581" s="126"/>
      <c r="AF581" s="148"/>
      <c r="AG581" s="149"/>
      <c r="AH581" s="93"/>
      <c r="AP581" s="149"/>
      <c r="AR581" s="149"/>
      <c r="AT581" s="149"/>
      <c r="AV581" s="148"/>
      <c r="AX581" s="149"/>
      <c r="BE581" s="149"/>
    </row>
    <row r="582" spans="1:57" s="130" customFormat="1" hidden="1" x14ac:dyDescent="0.2">
      <c r="A582" s="126"/>
      <c r="B582" s="93"/>
      <c r="C582" s="93"/>
      <c r="D582" s="113"/>
      <c r="E582" s="146"/>
      <c r="F582" s="146"/>
      <c r="G582" s="113"/>
      <c r="H582" s="142"/>
      <c r="I582" s="145"/>
      <c r="J582" s="145"/>
      <c r="K582" s="93"/>
      <c r="L582" s="93"/>
      <c r="M582" s="93"/>
      <c r="N582" s="93"/>
      <c r="O582" s="93"/>
      <c r="P582" s="142"/>
      <c r="Q582" s="142"/>
      <c r="R582" s="145"/>
      <c r="W582" s="147"/>
      <c r="X582" s="140"/>
      <c r="Y582" s="93"/>
      <c r="Z582" s="126"/>
      <c r="AA582" s="126"/>
      <c r="AB582" s="126"/>
      <c r="AC582" s="126"/>
      <c r="AD582" s="140"/>
      <c r="AE582" s="126"/>
      <c r="AF582" s="148"/>
      <c r="AG582" s="149"/>
      <c r="AH582" s="93"/>
      <c r="AP582" s="149"/>
      <c r="AR582" s="149"/>
      <c r="AT582" s="149"/>
      <c r="AV582" s="148"/>
      <c r="AX582" s="149"/>
      <c r="BE582" s="149"/>
    </row>
    <row r="583" spans="1:57" s="130" customFormat="1" hidden="1" x14ac:dyDescent="0.2">
      <c r="A583" s="126"/>
      <c r="B583" s="93"/>
      <c r="C583" s="93"/>
      <c r="D583" s="113"/>
      <c r="E583" s="146"/>
      <c r="F583" s="146"/>
      <c r="G583" s="113"/>
      <c r="H583" s="142"/>
      <c r="I583" s="145"/>
      <c r="J583" s="145"/>
      <c r="K583" s="93"/>
      <c r="L583" s="93"/>
      <c r="M583" s="93"/>
      <c r="N583" s="93"/>
      <c r="O583" s="93"/>
      <c r="P583" s="142"/>
      <c r="Q583" s="142"/>
      <c r="R583" s="145"/>
      <c r="W583" s="147"/>
      <c r="X583" s="140"/>
      <c r="Y583" s="93"/>
      <c r="Z583" s="126"/>
      <c r="AA583" s="126"/>
      <c r="AB583" s="126"/>
      <c r="AC583" s="126"/>
      <c r="AD583" s="140"/>
      <c r="AE583" s="126"/>
      <c r="AF583" s="148"/>
      <c r="AG583" s="149"/>
      <c r="AH583" s="93"/>
      <c r="AP583" s="149"/>
      <c r="AR583" s="149"/>
      <c r="AT583" s="149"/>
      <c r="AV583" s="148"/>
      <c r="AX583" s="149"/>
      <c r="BE583" s="149"/>
    </row>
    <row r="584" spans="1:57" s="130" customFormat="1" hidden="1" x14ac:dyDescent="0.2">
      <c r="A584" s="126"/>
      <c r="B584" s="93"/>
      <c r="C584" s="93"/>
      <c r="D584" s="113"/>
      <c r="E584" s="146"/>
      <c r="F584" s="146"/>
      <c r="G584" s="113"/>
      <c r="H584" s="142"/>
      <c r="I584" s="145"/>
      <c r="J584" s="145"/>
      <c r="K584" s="93"/>
      <c r="L584" s="93"/>
      <c r="M584" s="93"/>
      <c r="N584" s="93"/>
      <c r="O584" s="93"/>
      <c r="P584" s="142"/>
      <c r="Q584" s="142"/>
      <c r="R584" s="145"/>
      <c r="W584" s="147"/>
      <c r="X584" s="140"/>
      <c r="Y584" s="93"/>
      <c r="Z584" s="126"/>
      <c r="AA584" s="126"/>
      <c r="AB584" s="126"/>
      <c r="AC584" s="126"/>
      <c r="AD584" s="140"/>
      <c r="AE584" s="126"/>
      <c r="AF584" s="148"/>
      <c r="AG584" s="149"/>
      <c r="AH584" s="93"/>
      <c r="AP584" s="149"/>
      <c r="AR584" s="149"/>
      <c r="AT584" s="149"/>
      <c r="AV584" s="148"/>
      <c r="AX584" s="149"/>
      <c r="BE584" s="149"/>
    </row>
    <row r="585" spans="1:57" s="130" customFormat="1" hidden="1" x14ac:dyDescent="0.2">
      <c r="A585" s="126"/>
      <c r="B585" s="93"/>
      <c r="C585" s="93"/>
      <c r="D585" s="113"/>
      <c r="E585" s="146"/>
      <c r="F585" s="146"/>
      <c r="G585" s="113"/>
      <c r="H585" s="142"/>
      <c r="I585" s="145"/>
      <c r="J585" s="145"/>
      <c r="K585" s="93"/>
      <c r="L585" s="93"/>
      <c r="M585" s="93"/>
      <c r="N585" s="93"/>
      <c r="O585" s="93"/>
      <c r="P585" s="142"/>
      <c r="Q585" s="142"/>
      <c r="R585" s="145"/>
      <c r="W585" s="147"/>
      <c r="X585" s="140"/>
      <c r="Y585" s="93"/>
      <c r="Z585" s="126"/>
      <c r="AA585" s="126"/>
      <c r="AB585" s="126"/>
      <c r="AC585" s="126"/>
      <c r="AD585" s="140"/>
      <c r="AE585" s="126"/>
      <c r="AF585" s="148"/>
      <c r="AG585" s="149"/>
      <c r="AH585" s="93"/>
      <c r="AP585" s="149"/>
      <c r="AR585" s="149"/>
      <c r="AT585" s="149"/>
      <c r="AV585" s="148"/>
      <c r="AX585" s="149"/>
      <c r="BE585" s="149"/>
    </row>
    <row r="586" spans="1:57" s="130" customFormat="1" hidden="1" x14ac:dyDescent="0.2">
      <c r="A586" s="126"/>
      <c r="B586" s="93"/>
      <c r="C586" s="93"/>
      <c r="D586" s="113"/>
      <c r="E586" s="146"/>
      <c r="F586" s="146"/>
      <c r="G586" s="113"/>
      <c r="H586" s="142"/>
      <c r="I586" s="145"/>
      <c r="J586" s="145"/>
      <c r="K586" s="93"/>
      <c r="L586" s="93"/>
      <c r="M586" s="93"/>
      <c r="N586" s="93"/>
      <c r="O586" s="93"/>
      <c r="P586" s="142"/>
      <c r="Q586" s="142"/>
      <c r="R586" s="145"/>
      <c r="W586" s="147"/>
      <c r="X586" s="140"/>
      <c r="Y586" s="93"/>
      <c r="Z586" s="126"/>
      <c r="AA586" s="126"/>
      <c r="AB586" s="126"/>
      <c r="AC586" s="126"/>
      <c r="AD586" s="140"/>
      <c r="AE586" s="126"/>
      <c r="AF586" s="148"/>
      <c r="AG586" s="149"/>
      <c r="AH586" s="93"/>
      <c r="AP586" s="149"/>
      <c r="AR586" s="149"/>
      <c r="AT586" s="149"/>
      <c r="AV586" s="148"/>
      <c r="AX586" s="149"/>
      <c r="BE586" s="149"/>
    </row>
    <row r="587" spans="1:57" s="130" customFormat="1" hidden="1" x14ac:dyDescent="0.2">
      <c r="A587" s="126"/>
      <c r="B587" s="93"/>
      <c r="C587" s="93"/>
      <c r="D587" s="113"/>
      <c r="E587" s="146"/>
      <c r="F587" s="146"/>
      <c r="G587" s="113"/>
      <c r="H587" s="142"/>
      <c r="I587" s="145"/>
      <c r="J587" s="145"/>
      <c r="K587" s="93"/>
      <c r="L587" s="93"/>
      <c r="M587" s="93"/>
      <c r="N587" s="93"/>
      <c r="O587" s="93"/>
      <c r="P587" s="142"/>
      <c r="Q587" s="142"/>
      <c r="R587" s="145"/>
      <c r="W587" s="147"/>
      <c r="X587" s="140"/>
      <c r="Y587" s="93"/>
      <c r="Z587" s="126"/>
      <c r="AA587" s="126"/>
      <c r="AB587" s="126"/>
      <c r="AC587" s="126"/>
      <c r="AD587" s="140"/>
      <c r="AE587" s="126"/>
      <c r="AF587" s="148"/>
      <c r="AG587" s="149"/>
      <c r="AH587" s="93"/>
      <c r="AP587" s="149"/>
      <c r="AR587" s="149"/>
      <c r="AT587" s="149"/>
      <c r="AV587" s="148"/>
      <c r="AX587" s="149"/>
      <c r="BE587" s="149"/>
    </row>
    <row r="588" spans="1:57" s="130" customFormat="1" hidden="1" x14ac:dyDescent="0.2">
      <c r="A588" s="126"/>
      <c r="B588" s="93"/>
      <c r="C588" s="93"/>
      <c r="D588" s="113"/>
      <c r="E588" s="146"/>
      <c r="F588" s="146"/>
      <c r="G588" s="113"/>
      <c r="H588" s="142"/>
      <c r="I588" s="145"/>
      <c r="J588" s="145"/>
      <c r="K588" s="93"/>
      <c r="L588" s="93"/>
      <c r="M588" s="93"/>
      <c r="N588" s="93"/>
      <c r="O588" s="93"/>
      <c r="P588" s="142"/>
      <c r="Q588" s="142"/>
      <c r="R588" s="145"/>
      <c r="W588" s="147"/>
      <c r="X588" s="140"/>
      <c r="Y588" s="93"/>
      <c r="Z588" s="126"/>
      <c r="AA588" s="126"/>
      <c r="AB588" s="126"/>
      <c r="AC588" s="126"/>
      <c r="AD588" s="140"/>
      <c r="AE588" s="126"/>
      <c r="AF588" s="148"/>
      <c r="AG588" s="149"/>
      <c r="AH588" s="93"/>
      <c r="AP588" s="149"/>
      <c r="AR588" s="149"/>
      <c r="AT588" s="149"/>
      <c r="AV588" s="148"/>
      <c r="AX588" s="149"/>
      <c r="BE588" s="149"/>
    </row>
    <row r="589" spans="1:57" s="130" customFormat="1" hidden="1" x14ac:dyDescent="0.2">
      <c r="A589" s="126"/>
      <c r="B589" s="93"/>
      <c r="C589" s="93"/>
      <c r="D589" s="113"/>
      <c r="E589" s="146"/>
      <c r="F589" s="146"/>
      <c r="G589" s="113"/>
      <c r="H589" s="142"/>
      <c r="I589" s="145"/>
      <c r="J589" s="145"/>
      <c r="K589" s="93"/>
      <c r="L589" s="93"/>
      <c r="M589" s="93"/>
      <c r="N589" s="93"/>
      <c r="O589" s="93"/>
      <c r="P589" s="142"/>
      <c r="Q589" s="142"/>
      <c r="R589" s="145"/>
      <c r="W589" s="147"/>
      <c r="X589" s="140"/>
      <c r="Y589" s="93"/>
      <c r="Z589" s="126"/>
      <c r="AA589" s="126"/>
      <c r="AB589" s="126"/>
      <c r="AC589" s="126"/>
      <c r="AD589" s="140"/>
      <c r="AE589" s="126"/>
      <c r="AF589" s="148"/>
      <c r="AG589" s="149"/>
      <c r="AH589" s="93"/>
      <c r="AP589" s="149"/>
      <c r="AR589" s="149"/>
      <c r="AT589" s="149"/>
      <c r="AV589" s="148"/>
      <c r="AX589" s="149"/>
      <c r="BE589" s="149"/>
    </row>
    <row r="590" spans="1:57" s="130" customFormat="1" hidden="1" x14ac:dyDescent="0.2">
      <c r="A590" s="126"/>
      <c r="B590" s="93"/>
      <c r="C590" s="93"/>
      <c r="D590" s="113"/>
      <c r="E590" s="146"/>
      <c r="F590" s="146"/>
      <c r="G590" s="113"/>
      <c r="H590" s="142"/>
      <c r="I590" s="145"/>
      <c r="J590" s="145"/>
      <c r="K590" s="93"/>
      <c r="L590" s="93"/>
      <c r="M590" s="93"/>
      <c r="N590" s="93"/>
      <c r="O590" s="93"/>
      <c r="P590" s="142"/>
      <c r="Q590" s="142"/>
      <c r="R590" s="145"/>
      <c r="W590" s="147"/>
      <c r="X590" s="140"/>
      <c r="Y590" s="93"/>
      <c r="Z590" s="126"/>
      <c r="AA590" s="126"/>
      <c r="AB590" s="126"/>
      <c r="AC590" s="126"/>
      <c r="AD590" s="140"/>
      <c r="AE590" s="126"/>
      <c r="AF590" s="148"/>
      <c r="AG590" s="149"/>
      <c r="AH590" s="93"/>
      <c r="AP590" s="149"/>
      <c r="AR590" s="149"/>
      <c r="AT590" s="149"/>
      <c r="AV590" s="148"/>
      <c r="AX590" s="149"/>
      <c r="BE590" s="149"/>
    </row>
    <row r="591" spans="1:57" s="130" customFormat="1" hidden="1" x14ac:dyDescent="0.2">
      <c r="A591" s="126"/>
      <c r="B591" s="93"/>
      <c r="C591" s="93"/>
      <c r="D591" s="113"/>
      <c r="E591" s="146"/>
      <c r="F591" s="146"/>
      <c r="G591" s="113"/>
      <c r="H591" s="142"/>
      <c r="I591" s="145"/>
      <c r="J591" s="145"/>
      <c r="K591" s="93"/>
      <c r="L591" s="93"/>
      <c r="M591" s="93"/>
      <c r="N591" s="93"/>
      <c r="O591" s="93"/>
      <c r="P591" s="142"/>
      <c r="Q591" s="142"/>
      <c r="R591" s="145"/>
      <c r="W591" s="147"/>
      <c r="X591" s="140"/>
      <c r="Y591" s="93"/>
      <c r="Z591" s="126"/>
      <c r="AA591" s="126"/>
      <c r="AB591" s="126"/>
      <c r="AC591" s="126"/>
      <c r="AD591" s="140"/>
      <c r="AE591" s="126"/>
      <c r="AF591" s="148"/>
      <c r="AG591" s="149"/>
      <c r="AH591" s="93"/>
      <c r="AP591" s="149"/>
      <c r="AR591" s="149"/>
      <c r="AT591" s="149"/>
      <c r="AV591" s="148"/>
      <c r="AX591" s="149"/>
      <c r="BE591" s="149"/>
    </row>
    <row r="592" spans="1:57" s="130" customFormat="1" hidden="1" x14ac:dyDescent="0.2">
      <c r="A592" s="126"/>
      <c r="B592" s="93"/>
      <c r="C592" s="93"/>
      <c r="D592" s="113"/>
      <c r="E592" s="146"/>
      <c r="F592" s="146"/>
      <c r="G592" s="113"/>
      <c r="H592" s="142"/>
      <c r="I592" s="145"/>
      <c r="J592" s="145"/>
      <c r="K592" s="93"/>
      <c r="L592" s="93"/>
      <c r="M592" s="93"/>
      <c r="N592" s="93"/>
      <c r="O592" s="93"/>
      <c r="P592" s="142"/>
      <c r="Q592" s="142"/>
      <c r="R592" s="145"/>
      <c r="W592" s="147"/>
      <c r="X592" s="140"/>
      <c r="Y592" s="93"/>
      <c r="Z592" s="126"/>
      <c r="AA592" s="126"/>
      <c r="AB592" s="126"/>
      <c r="AC592" s="126"/>
      <c r="AD592" s="140"/>
      <c r="AE592" s="126"/>
      <c r="AF592" s="148"/>
      <c r="AG592" s="149"/>
      <c r="AH592" s="93"/>
      <c r="AP592" s="149"/>
      <c r="AR592" s="149"/>
      <c r="AT592" s="149"/>
      <c r="AV592" s="148"/>
      <c r="AX592" s="149"/>
      <c r="BE592" s="149"/>
    </row>
    <row r="593" spans="1:57" s="130" customFormat="1" hidden="1" x14ac:dyDescent="0.2">
      <c r="A593" s="126"/>
      <c r="B593" s="93"/>
      <c r="C593" s="93"/>
      <c r="D593" s="113"/>
      <c r="E593" s="146"/>
      <c r="F593" s="146"/>
      <c r="G593" s="113"/>
      <c r="H593" s="142"/>
      <c r="I593" s="145"/>
      <c r="J593" s="145"/>
      <c r="K593" s="93"/>
      <c r="L593" s="93"/>
      <c r="M593" s="93"/>
      <c r="N593" s="93"/>
      <c r="O593" s="93"/>
      <c r="P593" s="142"/>
      <c r="Q593" s="142"/>
      <c r="R593" s="145"/>
      <c r="W593" s="147"/>
      <c r="X593" s="140"/>
      <c r="Y593" s="93"/>
      <c r="Z593" s="126"/>
      <c r="AA593" s="126"/>
      <c r="AB593" s="126"/>
      <c r="AC593" s="126"/>
      <c r="AD593" s="140"/>
      <c r="AE593" s="126"/>
      <c r="AF593" s="148"/>
      <c r="AG593" s="149"/>
      <c r="AH593" s="93"/>
      <c r="AP593" s="149"/>
      <c r="AR593" s="149"/>
      <c r="AT593" s="149"/>
      <c r="AV593" s="148"/>
      <c r="AX593" s="149"/>
      <c r="BE593" s="149"/>
    </row>
    <row r="594" spans="1:57" s="130" customFormat="1" hidden="1" x14ac:dyDescent="0.2">
      <c r="A594" s="126"/>
      <c r="B594" s="93"/>
      <c r="C594" s="93"/>
      <c r="D594" s="113"/>
      <c r="E594" s="146"/>
      <c r="F594" s="146"/>
      <c r="G594" s="113"/>
      <c r="H594" s="142"/>
      <c r="I594" s="145"/>
      <c r="J594" s="145"/>
      <c r="K594" s="93"/>
      <c r="L594" s="93"/>
      <c r="M594" s="93"/>
      <c r="N594" s="93"/>
      <c r="O594" s="93"/>
      <c r="P594" s="142"/>
      <c r="Q594" s="142"/>
      <c r="R594" s="145"/>
      <c r="W594" s="147"/>
      <c r="X594" s="140"/>
      <c r="Y594" s="93"/>
      <c r="Z594" s="126"/>
      <c r="AA594" s="126"/>
      <c r="AB594" s="126"/>
      <c r="AC594" s="126"/>
      <c r="AD594" s="140"/>
      <c r="AE594" s="126"/>
      <c r="AF594" s="148"/>
      <c r="AG594" s="149"/>
      <c r="AH594" s="93"/>
      <c r="AP594" s="149"/>
      <c r="AR594" s="149"/>
      <c r="AT594" s="149"/>
      <c r="AV594" s="148"/>
      <c r="AX594" s="149"/>
      <c r="BE594" s="149"/>
    </row>
    <row r="595" spans="1:57" s="130" customFormat="1" hidden="1" x14ac:dyDescent="0.2">
      <c r="A595" s="126"/>
      <c r="B595" s="93"/>
      <c r="C595" s="93"/>
      <c r="D595" s="113"/>
      <c r="E595" s="146"/>
      <c r="F595" s="146"/>
      <c r="G595" s="113"/>
      <c r="H595" s="142"/>
      <c r="I595" s="145"/>
      <c r="J595" s="145"/>
      <c r="K595" s="93"/>
      <c r="L595" s="93"/>
      <c r="M595" s="93"/>
      <c r="N595" s="93"/>
      <c r="O595" s="93"/>
      <c r="P595" s="142"/>
      <c r="Q595" s="142"/>
      <c r="R595" s="145"/>
      <c r="W595" s="147"/>
      <c r="X595" s="140"/>
      <c r="Y595" s="93"/>
      <c r="Z595" s="126"/>
      <c r="AA595" s="126"/>
      <c r="AB595" s="126"/>
      <c r="AC595" s="126"/>
      <c r="AD595" s="140"/>
      <c r="AE595" s="126"/>
      <c r="AF595" s="148"/>
      <c r="AG595" s="149"/>
      <c r="AH595" s="93"/>
      <c r="AP595" s="149"/>
      <c r="AR595" s="149"/>
      <c r="AT595" s="149"/>
      <c r="AV595" s="148"/>
      <c r="AX595" s="149"/>
      <c r="BE595" s="149"/>
    </row>
    <row r="596" spans="1:57" s="130" customFormat="1" hidden="1" x14ac:dyDescent="0.2">
      <c r="A596" s="126"/>
      <c r="B596" s="93"/>
      <c r="C596" s="93"/>
      <c r="D596" s="113"/>
      <c r="E596" s="146"/>
      <c r="F596" s="146"/>
      <c r="G596" s="113"/>
      <c r="H596" s="142"/>
      <c r="I596" s="145"/>
      <c r="J596" s="145"/>
      <c r="K596" s="93"/>
      <c r="L596" s="93"/>
      <c r="M596" s="93"/>
      <c r="N596" s="93"/>
      <c r="O596" s="93"/>
      <c r="P596" s="142"/>
      <c r="Q596" s="142"/>
      <c r="R596" s="145"/>
      <c r="W596" s="147"/>
      <c r="X596" s="140"/>
      <c r="Y596" s="93"/>
      <c r="Z596" s="126"/>
      <c r="AA596" s="126"/>
      <c r="AB596" s="126"/>
      <c r="AC596" s="126"/>
      <c r="AD596" s="140"/>
      <c r="AE596" s="126"/>
      <c r="AF596" s="148"/>
      <c r="AG596" s="149"/>
      <c r="AH596" s="93"/>
      <c r="AP596" s="149"/>
      <c r="AR596" s="149"/>
      <c r="AT596" s="149"/>
      <c r="AV596" s="148"/>
      <c r="AX596" s="149"/>
      <c r="BE596" s="149"/>
    </row>
    <row r="597" spans="1:57" s="130" customFormat="1" hidden="1" x14ac:dyDescent="0.2">
      <c r="A597" s="126"/>
      <c r="B597" s="93"/>
      <c r="C597" s="93"/>
      <c r="D597" s="113"/>
      <c r="E597" s="146"/>
      <c r="F597" s="146"/>
      <c r="G597" s="113"/>
      <c r="H597" s="142"/>
      <c r="I597" s="145"/>
      <c r="J597" s="145"/>
      <c r="K597" s="93"/>
      <c r="L597" s="93"/>
      <c r="M597" s="93"/>
      <c r="N597" s="93"/>
      <c r="O597" s="93"/>
      <c r="P597" s="142"/>
      <c r="Q597" s="142"/>
      <c r="R597" s="145"/>
      <c r="W597" s="147"/>
      <c r="X597" s="140"/>
      <c r="Y597" s="93"/>
      <c r="Z597" s="126"/>
      <c r="AA597" s="126"/>
      <c r="AB597" s="126"/>
      <c r="AC597" s="126"/>
      <c r="AD597" s="140"/>
      <c r="AE597" s="126"/>
      <c r="AF597" s="148"/>
      <c r="AG597" s="149"/>
      <c r="AH597" s="93"/>
      <c r="AP597" s="149"/>
      <c r="AR597" s="149"/>
      <c r="AT597" s="149"/>
      <c r="AV597" s="148"/>
      <c r="AX597" s="149"/>
      <c r="BE597" s="149"/>
    </row>
    <row r="598" spans="1:57" s="130" customFormat="1" hidden="1" x14ac:dyDescent="0.2">
      <c r="A598" s="126"/>
      <c r="B598" s="93"/>
      <c r="C598" s="93"/>
      <c r="D598" s="113"/>
      <c r="E598" s="146"/>
      <c r="F598" s="146"/>
      <c r="G598" s="113"/>
      <c r="H598" s="142"/>
      <c r="I598" s="145"/>
      <c r="J598" s="145"/>
      <c r="K598" s="93"/>
      <c r="L598" s="93"/>
      <c r="M598" s="93"/>
      <c r="N598" s="93"/>
      <c r="O598" s="93"/>
      <c r="P598" s="142"/>
      <c r="Q598" s="142"/>
      <c r="R598" s="145"/>
      <c r="W598" s="147"/>
      <c r="X598" s="140"/>
      <c r="Y598" s="93"/>
      <c r="Z598" s="126"/>
      <c r="AA598" s="126"/>
      <c r="AB598" s="126"/>
      <c r="AC598" s="126"/>
      <c r="AD598" s="140"/>
      <c r="AE598" s="126"/>
      <c r="AF598" s="148"/>
      <c r="AG598" s="149"/>
      <c r="AH598" s="93"/>
      <c r="AP598" s="149"/>
      <c r="AR598" s="149"/>
      <c r="AT598" s="149"/>
      <c r="AV598" s="148"/>
      <c r="AX598" s="149"/>
      <c r="BE598" s="149"/>
    </row>
    <row r="599" spans="1:57" s="130" customFormat="1" hidden="1" x14ac:dyDescent="0.2">
      <c r="A599" s="126"/>
      <c r="B599" s="93"/>
      <c r="C599" s="93"/>
      <c r="D599" s="113"/>
      <c r="E599" s="146"/>
      <c r="F599" s="146"/>
      <c r="G599" s="113"/>
      <c r="H599" s="142"/>
      <c r="I599" s="145"/>
      <c r="J599" s="145"/>
      <c r="K599" s="93"/>
      <c r="L599" s="93"/>
      <c r="M599" s="93"/>
      <c r="N599" s="93"/>
      <c r="O599" s="93"/>
      <c r="P599" s="142"/>
      <c r="Q599" s="142"/>
      <c r="R599" s="145"/>
      <c r="W599" s="147"/>
      <c r="X599" s="140"/>
      <c r="Y599" s="93"/>
      <c r="Z599" s="126"/>
      <c r="AA599" s="126"/>
      <c r="AB599" s="126"/>
      <c r="AC599" s="126"/>
      <c r="AD599" s="140"/>
      <c r="AE599" s="126"/>
      <c r="AF599" s="148"/>
      <c r="AG599" s="149"/>
      <c r="AH599" s="93"/>
      <c r="AP599" s="149"/>
      <c r="AR599" s="149"/>
      <c r="AT599" s="149"/>
      <c r="AV599" s="148"/>
      <c r="AX599" s="149"/>
      <c r="BE599" s="149"/>
    </row>
    <row r="600" spans="1:57" s="130" customFormat="1" hidden="1" x14ac:dyDescent="0.2">
      <c r="A600" s="126"/>
      <c r="B600" s="93"/>
      <c r="C600" s="93"/>
      <c r="D600" s="113"/>
      <c r="E600" s="146"/>
      <c r="F600" s="146"/>
      <c r="G600" s="113"/>
      <c r="H600" s="142"/>
      <c r="I600" s="145"/>
      <c r="J600" s="145"/>
      <c r="K600" s="93"/>
      <c r="L600" s="93"/>
      <c r="M600" s="93"/>
      <c r="N600" s="93"/>
      <c r="O600" s="93"/>
      <c r="P600" s="142"/>
      <c r="Q600" s="142"/>
      <c r="R600" s="145"/>
      <c r="W600" s="147"/>
      <c r="X600" s="140"/>
      <c r="Y600" s="93"/>
      <c r="Z600" s="126"/>
      <c r="AA600" s="126"/>
      <c r="AB600" s="126"/>
      <c r="AC600" s="126"/>
      <c r="AD600" s="140"/>
      <c r="AE600" s="126"/>
      <c r="AF600" s="148"/>
      <c r="AG600" s="149"/>
      <c r="AH600" s="93"/>
      <c r="AP600" s="149"/>
      <c r="AR600" s="149"/>
      <c r="AT600" s="149"/>
      <c r="AV600" s="148"/>
      <c r="AX600" s="149"/>
      <c r="BE600" s="149"/>
    </row>
    <row r="601" spans="1:57" s="130" customFormat="1" hidden="1" x14ac:dyDescent="0.2">
      <c r="A601" s="126"/>
      <c r="B601" s="93"/>
      <c r="C601" s="93"/>
      <c r="D601" s="113"/>
      <c r="E601" s="146"/>
      <c r="F601" s="146"/>
      <c r="G601" s="113"/>
      <c r="H601" s="142"/>
      <c r="I601" s="145"/>
      <c r="J601" s="145"/>
      <c r="K601" s="93"/>
      <c r="L601" s="93"/>
      <c r="M601" s="93"/>
      <c r="N601" s="93"/>
      <c r="O601" s="93"/>
      <c r="P601" s="142"/>
      <c r="Q601" s="142"/>
      <c r="R601" s="145"/>
      <c r="W601" s="147"/>
      <c r="X601" s="140"/>
      <c r="Y601" s="93"/>
      <c r="Z601" s="126"/>
      <c r="AA601" s="126"/>
      <c r="AB601" s="126"/>
      <c r="AC601" s="126"/>
      <c r="AD601" s="140"/>
      <c r="AE601" s="126"/>
      <c r="AF601" s="148"/>
      <c r="AG601" s="149"/>
      <c r="AH601" s="93"/>
      <c r="AP601" s="149"/>
      <c r="AR601" s="149"/>
      <c r="AT601" s="149"/>
      <c r="AV601" s="148"/>
      <c r="AX601" s="149"/>
      <c r="BE601" s="149"/>
    </row>
    <row r="602" spans="1:57" s="130" customFormat="1" hidden="1" x14ac:dyDescent="0.2">
      <c r="A602" s="126"/>
      <c r="B602" s="93"/>
      <c r="C602" s="93"/>
      <c r="D602" s="113"/>
      <c r="E602" s="146"/>
      <c r="F602" s="146"/>
      <c r="G602" s="113"/>
      <c r="H602" s="142"/>
      <c r="I602" s="145"/>
      <c r="J602" s="145"/>
      <c r="K602" s="93"/>
      <c r="L602" s="93"/>
      <c r="M602" s="93"/>
      <c r="N602" s="93"/>
      <c r="O602" s="93"/>
      <c r="P602" s="142"/>
      <c r="Q602" s="142"/>
      <c r="R602" s="145"/>
      <c r="W602" s="147"/>
      <c r="X602" s="140"/>
      <c r="Y602" s="93"/>
      <c r="Z602" s="126"/>
      <c r="AA602" s="126"/>
      <c r="AB602" s="126"/>
      <c r="AC602" s="126"/>
      <c r="AD602" s="140"/>
      <c r="AE602" s="126"/>
      <c r="AF602" s="148"/>
      <c r="AG602" s="149"/>
      <c r="AH602" s="93"/>
      <c r="AP602" s="149"/>
      <c r="AR602" s="149"/>
      <c r="AT602" s="149"/>
      <c r="AV602" s="148"/>
      <c r="AX602" s="149"/>
      <c r="BE602" s="149"/>
    </row>
    <row r="603" spans="1:57" s="130" customFormat="1" hidden="1" x14ac:dyDescent="0.2">
      <c r="A603" s="126"/>
      <c r="B603" s="93"/>
      <c r="C603" s="93"/>
      <c r="D603" s="113"/>
      <c r="E603" s="146"/>
      <c r="F603" s="146"/>
      <c r="G603" s="113"/>
      <c r="H603" s="142"/>
      <c r="I603" s="145"/>
      <c r="J603" s="145"/>
      <c r="K603" s="93"/>
      <c r="L603" s="93"/>
      <c r="M603" s="93"/>
      <c r="N603" s="93"/>
      <c r="O603" s="93"/>
      <c r="P603" s="142"/>
      <c r="Q603" s="142"/>
      <c r="R603" s="145"/>
      <c r="W603" s="147"/>
      <c r="X603" s="140"/>
      <c r="Y603" s="93"/>
      <c r="Z603" s="126"/>
      <c r="AA603" s="126"/>
      <c r="AB603" s="126"/>
      <c r="AC603" s="126"/>
      <c r="AD603" s="140"/>
      <c r="AE603" s="126"/>
      <c r="AF603" s="148"/>
      <c r="AG603" s="149"/>
      <c r="AH603" s="93"/>
      <c r="AP603" s="149"/>
      <c r="AR603" s="149"/>
      <c r="AT603" s="149"/>
      <c r="AV603" s="148"/>
      <c r="AX603" s="149"/>
      <c r="BE603" s="149"/>
    </row>
    <row r="604" spans="1:57" s="130" customFormat="1" hidden="1" x14ac:dyDescent="0.2">
      <c r="A604" s="126"/>
      <c r="B604" s="93"/>
      <c r="C604" s="93"/>
      <c r="D604" s="113"/>
      <c r="E604" s="146"/>
      <c r="F604" s="146"/>
      <c r="G604" s="113"/>
      <c r="H604" s="142"/>
      <c r="I604" s="145"/>
      <c r="J604" s="145"/>
      <c r="K604" s="93"/>
      <c r="L604" s="93"/>
      <c r="M604" s="93"/>
      <c r="N604" s="93"/>
      <c r="O604" s="93"/>
      <c r="P604" s="142"/>
      <c r="Q604" s="142"/>
      <c r="R604" s="145"/>
      <c r="W604" s="147"/>
      <c r="X604" s="140"/>
      <c r="Y604" s="93"/>
      <c r="Z604" s="126"/>
      <c r="AA604" s="126"/>
      <c r="AB604" s="126"/>
      <c r="AC604" s="126"/>
      <c r="AD604" s="140"/>
      <c r="AE604" s="126"/>
      <c r="AF604" s="148"/>
      <c r="AG604" s="149"/>
      <c r="AH604" s="93"/>
      <c r="AP604" s="149"/>
      <c r="AR604" s="149"/>
      <c r="AT604" s="149"/>
      <c r="AV604" s="148"/>
      <c r="AX604" s="149"/>
      <c r="BE604" s="149"/>
    </row>
    <row r="605" spans="1:57" s="130" customFormat="1" hidden="1" x14ac:dyDescent="0.2">
      <c r="A605" s="126"/>
      <c r="B605" s="93"/>
      <c r="C605" s="93"/>
      <c r="D605" s="113"/>
      <c r="E605" s="146"/>
      <c r="F605" s="146"/>
      <c r="G605" s="113"/>
      <c r="H605" s="142"/>
      <c r="I605" s="145"/>
      <c r="J605" s="145"/>
      <c r="K605" s="93"/>
      <c r="L605" s="93"/>
      <c r="M605" s="93"/>
      <c r="N605" s="93"/>
      <c r="O605" s="93"/>
      <c r="P605" s="142"/>
      <c r="Q605" s="142"/>
      <c r="R605" s="145"/>
      <c r="W605" s="147"/>
      <c r="X605" s="140"/>
      <c r="Y605" s="93"/>
      <c r="Z605" s="126"/>
      <c r="AA605" s="126"/>
      <c r="AB605" s="126"/>
      <c r="AC605" s="126"/>
      <c r="AD605" s="140"/>
      <c r="AE605" s="126"/>
      <c r="AF605" s="148"/>
      <c r="AG605" s="149"/>
      <c r="AH605" s="93"/>
      <c r="AP605" s="149"/>
      <c r="AR605" s="149"/>
      <c r="AT605" s="149"/>
      <c r="AV605" s="148"/>
      <c r="AX605" s="149"/>
      <c r="BE605" s="149"/>
    </row>
    <row r="606" spans="1:57" s="130" customFormat="1" hidden="1" x14ac:dyDescent="0.2">
      <c r="A606" s="126"/>
      <c r="B606" s="93"/>
      <c r="C606" s="93"/>
      <c r="D606" s="113"/>
      <c r="E606" s="146"/>
      <c r="F606" s="146"/>
      <c r="G606" s="113"/>
      <c r="H606" s="142"/>
      <c r="I606" s="145"/>
      <c r="J606" s="145"/>
      <c r="K606" s="93"/>
      <c r="L606" s="93"/>
      <c r="M606" s="93"/>
      <c r="N606" s="93"/>
      <c r="O606" s="93"/>
      <c r="P606" s="142"/>
      <c r="Q606" s="142"/>
      <c r="R606" s="145"/>
      <c r="W606" s="147"/>
      <c r="X606" s="140"/>
      <c r="Y606" s="93"/>
      <c r="Z606" s="126"/>
      <c r="AA606" s="126"/>
      <c r="AB606" s="126"/>
      <c r="AC606" s="126"/>
      <c r="AD606" s="140"/>
      <c r="AE606" s="126"/>
      <c r="AF606" s="148"/>
      <c r="AG606" s="149"/>
      <c r="AH606" s="93"/>
      <c r="AP606" s="149"/>
      <c r="AR606" s="149"/>
      <c r="AT606" s="149"/>
      <c r="AV606" s="148"/>
      <c r="AX606" s="149"/>
      <c r="BE606" s="149"/>
    </row>
    <row r="607" spans="1:57" s="130" customFormat="1" hidden="1" x14ac:dyDescent="0.2">
      <c r="A607" s="126"/>
      <c r="B607" s="93"/>
      <c r="C607" s="93"/>
      <c r="D607" s="113"/>
      <c r="E607" s="146"/>
      <c r="F607" s="146"/>
      <c r="G607" s="113"/>
      <c r="H607" s="142"/>
      <c r="I607" s="145"/>
      <c r="J607" s="145"/>
      <c r="K607" s="93"/>
      <c r="L607" s="93"/>
      <c r="M607" s="93"/>
      <c r="N607" s="93"/>
      <c r="O607" s="93"/>
      <c r="P607" s="142"/>
      <c r="Q607" s="142"/>
      <c r="R607" s="145"/>
      <c r="W607" s="147"/>
      <c r="X607" s="140"/>
      <c r="Y607" s="93"/>
      <c r="Z607" s="126"/>
      <c r="AA607" s="126"/>
      <c r="AB607" s="126"/>
      <c r="AC607" s="126"/>
      <c r="AD607" s="140"/>
      <c r="AE607" s="126"/>
      <c r="AF607" s="148"/>
      <c r="AG607" s="149"/>
      <c r="AH607" s="93"/>
      <c r="AP607" s="149"/>
      <c r="AR607" s="149"/>
      <c r="AT607" s="149"/>
      <c r="AV607" s="148"/>
      <c r="AX607" s="149"/>
      <c r="BE607" s="149"/>
    </row>
    <row r="608" spans="1:57" s="130" customFormat="1" hidden="1" x14ac:dyDescent="0.2">
      <c r="A608" s="126"/>
      <c r="B608" s="93"/>
      <c r="C608" s="93"/>
      <c r="D608" s="113"/>
      <c r="E608" s="146"/>
      <c r="F608" s="146"/>
      <c r="G608" s="113"/>
      <c r="H608" s="142"/>
      <c r="I608" s="145"/>
      <c r="J608" s="145"/>
      <c r="K608" s="93"/>
      <c r="L608" s="93"/>
      <c r="M608" s="93"/>
      <c r="N608" s="93"/>
      <c r="O608" s="93"/>
      <c r="P608" s="142"/>
      <c r="Q608" s="142"/>
      <c r="R608" s="145"/>
      <c r="W608" s="147"/>
      <c r="X608" s="140"/>
      <c r="Y608" s="93"/>
      <c r="Z608" s="126"/>
      <c r="AA608" s="126"/>
      <c r="AB608" s="126"/>
      <c r="AC608" s="126"/>
      <c r="AD608" s="140"/>
      <c r="AE608" s="126"/>
      <c r="AF608" s="148"/>
      <c r="AG608" s="149"/>
      <c r="AH608" s="93"/>
      <c r="AP608" s="149"/>
      <c r="AR608" s="149"/>
      <c r="AT608" s="149"/>
      <c r="AV608" s="148"/>
      <c r="AX608" s="149"/>
      <c r="BE608" s="149"/>
    </row>
    <row r="609" spans="1:57" s="130" customFormat="1" hidden="1" x14ac:dyDescent="0.2">
      <c r="A609" s="126"/>
      <c r="B609" s="93"/>
      <c r="C609" s="93"/>
      <c r="D609" s="113"/>
      <c r="E609" s="146"/>
      <c r="F609" s="146"/>
      <c r="G609" s="113"/>
      <c r="H609" s="142"/>
      <c r="I609" s="145"/>
      <c r="J609" s="145"/>
      <c r="K609" s="93"/>
      <c r="L609" s="93"/>
      <c r="M609" s="93"/>
      <c r="N609" s="93"/>
      <c r="O609" s="93"/>
      <c r="P609" s="142"/>
      <c r="Q609" s="142"/>
      <c r="R609" s="145"/>
      <c r="W609" s="147"/>
      <c r="X609" s="140"/>
      <c r="Y609" s="93"/>
      <c r="Z609" s="126"/>
      <c r="AA609" s="126"/>
      <c r="AB609" s="126"/>
      <c r="AC609" s="126"/>
      <c r="AD609" s="140"/>
      <c r="AE609" s="126"/>
      <c r="AF609" s="148"/>
      <c r="AG609" s="149"/>
      <c r="AH609" s="93"/>
      <c r="AP609" s="149"/>
      <c r="AR609" s="149"/>
      <c r="AT609" s="149"/>
      <c r="AV609" s="148"/>
      <c r="AX609" s="149"/>
      <c r="BE609" s="149"/>
    </row>
    <row r="610" spans="1:57" s="130" customFormat="1" hidden="1" x14ac:dyDescent="0.2">
      <c r="A610" s="126"/>
      <c r="B610" s="93"/>
      <c r="C610" s="93"/>
      <c r="D610" s="113"/>
      <c r="E610" s="146"/>
      <c r="F610" s="146"/>
      <c r="G610" s="113"/>
      <c r="H610" s="142"/>
      <c r="I610" s="145"/>
      <c r="J610" s="145"/>
      <c r="K610" s="93"/>
      <c r="L610" s="93"/>
      <c r="M610" s="93"/>
      <c r="N610" s="93"/>
      <c r="O610" s="93"/>
      <c r="P610" s="142"/>
      <c r="Q610" s="142"/>
      <c r="R610" s="145"/>
      <c r="W610" s="147"/>
      <c r="X610" s="140"/>
      <c r="Y610" s="93"/>
      <c r="Z610" s="126"/>
      <c r="AA610" s="126"/>
      <c r="AB610" s="126"/>
      <c r="AC610" s="126"/>
      <c r="AD610" s="140"/>
      <c r="AE610" s="126"/>
      <c r="AF610" s="148"/>
      <c r="AG610" s="149"/>
      <c r="AH610" s="93"/>
      <c r="AP610" s="149"/>
      <c r="AR610" s="149"/>
      <c r="AT610" s="149"/>
      <c r="AV610" s="148"/>
      <c r="AX610" s="149"/>
      <c r="BE610" s="149"/>
    </row>
    <row r="611" spans="1:57" s="130" customFormat="1" hidden="1" x14ac:dyDescent="0.2">
      <c r="A611" s="126"/>
      <c r="B611" s="93"/>
      <c r="C611" s="93"/>
      <c r="D611" s="113"/>
      <c r="E611" s="146"/>
      <c r="F611" s="146"/>
      <c r="G611" s="113"/>
      <c r="H611" s="142"/>
      <c r="I611" s="145"/>
      <c r="J611" s="145"/>
      <c r="K611" s="93"/>
      <c r="L611" s="93"/>
      <c r="M611" s="93"/>
      <c r="N611" s="93"/>
      <c r="O611" s="93"/>
      <c r="P611" s="142"/>
      <c r="Q611" s="142"/>
      <c r="R611" s="145"/>
      <c r="W611" s="147"/>
      <c r="X611" s="140"/>
      <c r="Y611" s="93"/>
      <c r="Z611" s="126"/>
      <c r="AA611" s="126"/>
      <c r="AB611" s="126"/>
      <c r="AC611" s="126"/>
      <c r="AD611" s="140"/>
      <c r="AE611" s="126"/>
      <c r="AF611" s="148"/>
      <c r="AG611" s="149"/>
      <c r="AH611" s="93"/>
      <c r="AP611" s="149"/>
      <c r="AR611" s="149"/>
      <c r="AT611" s="149"/>
      <c r="AV611" s="148"/>
      <c r="AX611" s="149"/>
      <c r="BE611" s="149"/>
    </row>
    <row r="612" spans="1:57" s="130" customFormat="1" hidden="1" x14ac:dyDescent="0.2">
      <c r="A612" s="126"/>
      <c r="B612" s="93"/>
      <c r="C612" s="93"/>
      <c r="D612" s="113"/>
      <c r="E612" s="146"/>
      <c r="F612" s="146"/>
      <c r="G612" s="113"/>
      <c r="H612" s="142"/>
      <c r="I612" s="145"/>
      <c r="J612" s="145"/>
      <c r="K612" s="93"/>
      <c r="L612" s="93"/>
      <c r="M612" s="93"/>
      <c r="N612" s="93"/>
      <c r="O612" s="93"/>
      <c r="P612" s="142"/>
      <c r="Q612" s="142"/>
      <c r="R612" s="145"/>
      <c r="W612" s="147"/>
      <c r="X612" s="140"/>
      <c r="Y612" s="93"/>
      <c r="Z612" s="126"/>
      <c r="AA612" s="126"/>
      <c r="AB612" s="126"/>
      <c r="AC612" s="126"/>
      <c r="AD612" s="140"/>
      <c r="AE612" s="126"/>
      <c r="AF612" s="148"/>
      <c r="AG612" s="149"/>
      <c r="AH612" s="93"/>
      <c r="AP612" s="149"/>
      <c r="AR612" s="149"/>
      <c r="AT612" s="149"/>
      <c r="AV612" s="148"/>
      <c r="AX612" s="149"/>
      <c r="BE612" s="149"/>
    </row>
    <row r="613" spans="1:57" s="130" customFormat="1" hidden="1" x14ac:dyDescent="0.2">
      <c r="A613" s="126"/>
      <c r="B613" s="93"/>
      <c r="C613" s="93"/>
      <c r="D613" s="113"/>
      <c r="E613" s="146"/>
      <c r="F613" s="146"/>
      <c r="G613" s="113"/>
      <c r="H613" s="142"/>
      <c r="I613" s="145"/>
      <c r="J613" s="145"/>
      <c r="K613" s="93"/>
      <c r="L613" s="93"/>
      <c r="M613" s="93"/>
      <c r="N613" s="93"/>
      <c r="O613" s="93"/>
      <c r="P613" s="142"/>
      <c r="Q613" s="142"/>
      <c r="R613" s="145"/>
      <c r="W613" s="147"/>
      <c r="X613" s="140"/>
      <c r="Y613" s="93"/>
      <c r="Z613" s="126"/>
      <c r="AA613" s="126"/>
      <c r="AB613" s="126"/>
      <c r="AC613" s="126"/>
      <c r="AD613" s="140"/>
      <c r="AE613" s="126"/>
      <c r="AF613" s="148"/>
      <c r="AG613" s="149"/>
      <c r="AH613" s="93"/>
      <c r="AP613" s="149"/>
      <c r="AR613" s="149"/>
      <c r="AT613" s="149"/>
      <c r="AV613" s="148"/>
      <c r="AX613" s="149"/>
      <c r="BE613" s="149"/>
    </row>
    <row r="614" spans="1:57" s="130" customFormat="1" hidden="1" x14ac:dyDescent="0.2">
      <c r="A614" s="126"/>
      <c r="B614" s="93"/>
      <c r="C614" s="93"/>
      <c r="D614" s="113"/>
      <c r="E614" s="146"/>
      <c r="F614" s="146"/>
      <c r="G614" s="113"/>
      <c r="H614" s="142"/>
      <c r="I614" s="145"/>
      <c r="J614" s="145"/>
      <c r="K614" s="93"/>
      <c r="L614" s="93"/>
      <c r="M614" s="93"/>
      <c r="N614" s="93"/>
      <c r="O614" s="93"/>
      <c r="P614" s="142"/>
      <c r="Q614" s="142"/>
      <c r="R614" s="145"/>
      <c r="W614" s="147"/>
      <c r="X614" s="140"/>
      <c r="Y614" s="93"/>
      <c r="Z614" s="126"/>
      <c r="AA614" s="126"/>
      <c r="AB614" s="126"/>
      <c r="AC614" s="126"/>
      <c r="AD614" s="140"/>
      <c r="AE614" s="126"/>
      <c r="AF614" s="148"/>
      <c r="AG614" s="149"/>
      <c r="AH614" s="93"/>
      <c r="AP614" s="149"/>
      <c r="AR614" s="149"/>
      <c r="AT614" s="149"/>
      <c r="AV614" s="148"/>
      <c r="AX614" s="149"/>
      <c r="BE614" s="149"/>
    </row>
    <row r="615" spans="1:57" s="130" customFormat="1" hidden="1" x14ac:dyDescent="0.2">
      <c r="A615" s="126"/>
      <c r="B615" s="93"/>
      <c r="C615" s="93"/>
      <c r="D615" s="113"/>
      <c r="E615" s="146"/>
      <c r="F615" s="146"/>
      <c r="G615" s="113"/>
      <c r="H615" s="142"/>
      <c r="I615" s="145"/>
      <c r="J615" s="145"/>
      <c r="K615" s="93"/>
      <c r="L615" s="93"/>
      <c r="M615" s="93"/>
      <c r="N615" s="93"/>
      <c r="O615" s="93"/>
      <c r="P615" s="142"/>
      <c r="Q615" s="142"/>
      <c r="R615" s="145"/>
      <c r="W615" s="147"/>
      <c r="X615" s="140"/>
      <c r="Y615" s="93"/>
      <c r="Z615" s="126"/>
      <c r="AA615" s="126"/>
      <c r="AB615" s="126"/>
      <c r="AC615" s="126"/>
      <c r="AD615" s="140"/>
      <c r="AE615" s="126"/>
      <c r="AF615" s="148"/>
      <c r="AG615" s="149"/>
      <c r="AH615" s="93"/>
      <c r="AP615" s="149"/>
      <c r="AR615" s="149"/>
      <c r="AT615" s="149"/>
      <c r="AV615" s="148"/>
      <c r="AX615" s="149"/>
      <c r="BE615" s="149"/>
    </row>
    <row r="616" spans="1:57" s="130" customFormat="1" hidden="1" x14ac:dyDescent="0.2">
      <c r="A616" s="126"/>
      <c r="B616" s="93"/>
      <c r="C616" s="93"/>
      <c r="D616" s="113"/>
      <c r="E616" s="146"/>
      <c r="F616" s="146"/>
      <c r="G616" s="113"/>
      <c r="H616" s="142"/>
      <c r="I616" s="145"/>
      <c r="J616" s="145"/>
      <c r="K616" s="93"/>
      <c r="L616" s="93"/>
      <c r="M616" s="93"/>
      <c r="N616" s="93"/>
      <c r="O616" s="93"/>
      <c r="P616" s="142"/>
      <c r="Q616" s="142"/>
      <c r="R616" s="145"/>
      <c r="W616" s="147"/>
      <c r="X616" s="140"/>
      <c r="Y616" s="93"/>
      <c r="Z616" s="126"/>
      <c r="AA616" s="126"/>
      <c r="AB616" s="126"/>
      <c r="AC616" s="126"/>
      <c r="AD616" s="140"/>
      <c r="AE616" s="126"/>
      <c r="AF616" s="148"/>
      <c r="AG616" s="149"/>
      <c r="AH616" s="93"/>
      <c r="AP616" s="149"/>
      <c r="AR616" s="149"/>
      <c r="AT616" s="149"/>
      <c r="AV616" s="148"/>
      <c r="AX616" s="149"/>
      <c r="BE616" s="149"/>
    </row>
    <row r="617" spans="1:57" s="130" customFormat="1" hidden="1" x14ac:dyDescent="0.2">
      <c r="A617" s="126"/>
      <c r="B617" s="93"/>
      <c r="C617" s="93"/>
      <c r="D617" s="113"/>
      <c r="E617" s="146"/>
      <c r="F617" s="146"/>
      <c r="G617" s="113"/>
      <c r="H617" s="142"/>
      <c r="I617" s="145"/>
      <c r="J617" s="145"/>
      <c r="K617" s="93"/>
      <c r="L617" s="93"/>
      <c r="M617" s="93"/>
      <c r="N617" s="93"/>
      <c r="O617" s="93"/>
      <c r="P617" s="142"/>
      <c r="Q617" s="142"/>
      <c r="R617" s="145"/>
      <c r="W617" s="147"/>
      <c r="X617" s="140"/>
      <c r="Y617" s="93"/>
      <c r="Z617" s="126"/>
      <c r="AA617" s="126"/>
      <c r="AB617" s="126"/>
      <c r="AC617" s="126"/>
      <c r="AD617" s="140"/>
      <c r="AE617" s="126"/>
      <c r="AF617" s="148"/>
      <c r="AG617" s="149"/>
      <c r="AH617" s="93"/>
      <c r="AP617" s="149"/>
      <c r="AR617" s="149"/>
      <c r="AT617" s="149"/>
      <c r="AV617" s="148"/>
      <c r="AX617" s="149"/>
      <c r="BE617" s="149"/>
    </row>
    <row r="618" spans="1:57" s="130" customFormat="1" hidden="1" x14ac:dyDescent="0.2">
      <c r="A618" s="126"/>
      <c r="B618" s="93"/>
      <c r="C618" s="93"/>
      <c r="D618" s="113"/>
      <c r="E618" s="146"/>
      <c r="F618" s="146"/>
      <c r="G618" s="113"/>
      <c r="H618" s="142"/>
      <c r="I618" s="145"/>
      <c r="J618" s="145"/>
      <c r="K618" s="93"/>
      <c r="L618" s="93"/>
      <c r="M618" s="93"/>
      <c r="N618" s="93"/>
      <c r="O618" s="93"/>
      <c r="P618" s="142"/>
      <c r="Q618" s="142"/>
      <c r="R618" s="145"/>
      <c r="W618" s="147"/>
      <c r="X618" s="140"/>
      <c r="Y618" s="93"/>
      <c r="Z618" s="126"/>
      <c r="AA618" s="126"/>
      <c r="AB618" s="126"/>
      <c r="AC618" s="126"/>
      <c r="AD618" s="140"/>
      <c r="AE618" s="126"/>
      <c r="AF618" s="148"/>
      <c r="AG618" s="149"/>
      <c r="AH618" s="93"/>
      <c r="AP618" s="149"/>
      <c r="AR618" s="149"/>
      <c r="AT618" s="149"/>
      <c r="AV618" s="148"/>
      <c r="AX618" s="149"/>
      <c r="BE618" s="149"/>
    </row>
    <row r="619" spans="1:57" s="130" customFormat="1" hidden="1" x14ac:dyDescent="0.2">
      <c r="A619" s="126"/>
      <c r="B619" s="93"/>
      <c r="C619" s="93"/>
      <c r="D619" s="113"/>
      <c r="E619" s="146"/>
      <c r="F619" s="146"/>
      <c r="G619" s="113"/>
      <c r="H619" s="142"/>
      <c r="I619" s="145"/>
      <c r="J619" s="145"/>
      <c r="K619" s="93"/>
      <c r="L619" s="93"/>
      <c r="M619" s="93"/>
      <c r="N619" s="93"/>
      <c r="O619" s="93"/>
      <c r="P619" s="142"/>
      <c r="Q619" s="142"/>
      <c r="R619" s="145"/>
      <c r="W619" s="147"/>
      <c r="X619" s="140"/>
      <c r="Y619" s="93"/>
      <c r="Z619" s="126"/>
      <c r="AA619" s="126"/>
      <c r="AB619" s="126"/>
      <c r="AC619" s="126"/>
      <c r="AD619" s="140"/>
      <c r="AE619" s="126"/>
      <c r="AF619" s="148"/>
      <c r="AG619" s="149"/>
      <c r="AH619" s="93"/>
      <c r="AP619" s="149"/>
      <c r="AR619" s="149"/>
      <c r="AT619" s="149"/>
      <c r="AV619" s="148"/>
      <c r="AX619" s="149"/>
      <c r="BE619" s="149"/>
    </row>
    <row r="620" spans="1:57" s="130" customFormat="1" hidden="1" x14ac:dyDescent="0.2">
      <c r="A620" s="126"/>
      <c r="B620" s="93"/>
      <c r="C620" s="93"/>
      <c r="D620" s="113"/>
      <c r="E620" s="146"/>
      <c r="F620" s="146"/>
      <c r="G620" s="113"/>
      <c r="H620" s="142"/>
      <c r="I620" s="145"/>
      <c r="J620" s="145"/>
      <c r="K620" s="93"/>
      <c r="L620" s="93"/>
      <c r="M620" s="93"/>
      <c r="N620" s="93"/>
      <c r="O620" s="93"/>
      <c r="P620" s="142"/>
      <c r="Q620" s="142"/>
      <c r="R620" s="145"/>
      <c r="W620" s="147"/>
      <c r="X620" s="140"/>
      <c r="Y620" s="93"/>
      <c r="Z620" s="126"/>
      <c r="AA620" s="126"/>
      <c r="AB620" s="126"/>
      <c r="AC620" s="126"/>
      <c r="AD620" s="140"/>
      <c r="AE620" s="126"/>
      <c r="AF620" s="148"/>
      <c r="AG620" s="149"/>
      <c r="AH620" s="93"/>
      <c r="AP620" s="149"/>
      <c r="AR620" s="149"/>
      <c r="AT620" s="149"/>
      <c r="AV620" s="148"/>
      <c r="AX620" s="149"/>
      <c r="BE620" s="149"/>
    </row>
    <row r="621" spans="1:57" s="130" customFormat="1" hidden="1" x14ac:dyDescent="0.2">
      <c r="A621" s="126"/>
      <c r="B621" s="93"/>
      <c r="C621" s="93"/>
      <c r="D621" s="113"/>
      <c r="E621" s="146"/>
      <c r="F621" s="146"/>
      <c r="G621" s="113"/>
      <c r="H621" s="142"/>
      <c r="I621" s="145"/>
      <c r="J621" s="145"/>
      <c r="K621" s="93"/>
      <c r="L621" s="93"/>
      <c r="M621" s="93"/>
      <c r="N621" s="93"/>
      <c r="O621" s="93"/>
      <c r="P621" s="142"/>
      <c r="Q621" s="142"/>
      <c r="R621" s="145"/>
      <c r="W621" s="147"/>
      <c r="X621" s="140"/>
      <c r="Y621" s="93"/>
      <c r="Z621" s="126"/>
      <c r="AA621" s="126"/>
      <c r="AB621" s="126"/>
      <c r="AC621" s="126"/>
      <c r="AD621" s="140"/>
      <c r="AE621" s="126"/>
      <c r="AF621" s="148"/>
      <c r="AG621" s="149"/>
      <c r="AH621" s="93"/>
      <c r="AP621" s="149"/>
      <c r="AR621" s="149"/>
      <c r="AT621" s="149"/>
      <c r="AV621" s="148"/>
      <c r="AX621" s="149"/>
      <c r="BE621" s="149"/>
    </row>
    <row r="622" spans="1:57" s="130" customFormat="1" hidden="1" x14ac:dyDescent="0.2">
      <c r="A622" s="126"/>
      <c r="B622" s="93"/>
      <c r="C622" s="93"/>
      <c r="D622" s="113"/>
      <c r="E622" s="146"/>
      <c r="F622" s="146"/>
      <c r="G622" s="113"/>
      <c r="H622" s="142"/>
      <c r="I622" s="145"/>
      <c r="J622" s="145"/>
      <c r="K622" s="93"/>
      <c r="L622" s="93"/>
      <c r="M622" s="93"/>
      <c r="N622" s="93"/>
      <c r="O622" s="93"/>
      <c r="P622" s="142"/>
      <c r="Q622" s="142"/>
      <c r="R622" s="145"/>
      <c r="W622" s="147"/>
      <c r="X622" s="140"/>
      <c r="Y622" s="93"/>
      <c r="Z622" s="126"/>
      <c r="AA622" s="126"/>
      <c r="AB622" s="126"/>
      <c r="AC622" s="126"/>
      <c r="AD622" s="140"/>
      <c r="AE622" s="126"/>
      <c r="AF622" s="148"/>
      <c r="AG622" s="149"/>
      <c r="AH622" s="93"/>
      <c r="AP622" s="149"/>
      <c r="AR622" s="149"/>
      <c r="AT622" s="149"/>
      <c r="AV622" s="148"/>
      <c r="AX622" s="149"/>
      <c r="BE622" s="149"/>
    </row>
    <row r="623" spans="1:57" s="130" customFormat="1" hidden="1" x14ac:dyDescent="0.2">
      <c r="A623" s="126"/>
      <c r="B623" s="93"/>
      <c r="C623" s="93"/>
      <c r="D623" s="113"/>
      <c r="E623" s="146"/>
      <c r="F623" s="146"/>
      <c r="G623" s="113"/>
      <c r="H623" s="142"/>
      <c r="I623" s="145"/>
      <c r="J623" s="145"/>
      <c r="K623" s="93"/>
      <c r="L623" s="93"/>
      <c r="M623" s="93"/>
      <c r="N623" s="93"/>
      <c r="O623" s="93"/>
      <c r="P623" s="142"/>
      <c r="Q623" s="142"/>
      <c r="R623" s="145"/>
      <c r="W623" s="147"/>
      <c r="X623" s="140"/>
      <c r="Y623" s="93"/>
      <c r="Z623" s="126"/>
      <c r="AA623" s="126"/>
      <c r="AB623" s="126"/>
      <c r="AC623" s="126"/>
      <c r="AD623" s="140"/>
      <c r="AE623" s="126"/>
      <c r="AF623" s="148"/>
      <c r="AG623" s="149"/>
      <c r="AH623" s="93"/>
      <c r="AP623" s="149"/>
      <c r="AR623" s="149"/>
      <c r="AT623" s="149"/>
      <c r="AV623" s="148"/>
      <c r="AX623" s="149"/>
      <c r="BE623" s="149"/>
    </row>
    <row r="624" spans="1:57" s="130" customFormat="1" hidden="1" x14ac:dyDescent="0.2">
      <c r="A624" s="126"/>
      <c r="B624" s="93"/>
      <c r="C624" s="93"/>
      <c r="D624" s="113"/>
      <c r="E624" s="146"/>
      <c r="F624" s="146"/>
      <c r="G624" s="113"/>
      <c r="H624" s="142"/>
      <c r="I624" s="145"/>
      <c r="J624" s="145"/>
      <c r="K624" s="93"/>
      <c r="L624" s="93"/>
      <c r="M624" s="93"/>
      <c r="N624" s="93"/>
      <c r="O624" s="93"/>
      <c r="P624" s="142"/>
      <c r="Q624" s="142"/>
      <c r="R624" s="145"/>
      <c r="W624" s="147"/>
      <c r="X624" s="140"/>
      <c r="Y624" s="93"/>
      <c r="Z624" s="126"/>
      <c r="AA624" s="126"/>
      <c r="AB624" s="126"/>
      <c r="AC624" s="126"/>
      <c r="AD624" s="140"/>
      <c r="AE624" s="126"/>
      <c r="AF624" s="148"/>
      <c r="AG624" s="149"/>
      <c r="AH624" s="93"/>
      <c r="AP624" s="149"/>
      <c r="AR624" s="149"/>
      <c r="AT624" s="149"/>
      <c r="AV624" s="148"/>
      <c r="AX624" s="149"/>
      <c r="BE624" s="149"/>
    </row>
    <row r="625" spans="1:57" s="130" customFormat="1" hidden="1" x14ac:dyDescent="0.2">
      <c r="A625" s="126"/>
      <c r="B625" s="93"/>
      <c r="C625" s="93"/>
      <c r="D625" s="113"/>
      <c r="E625" s="146"/>
      <c r="F625" s="146"/>
      <c r="G625" s="113"/>
      <c r="H625" s="142"/>
      <c r="I625" s="145"/>
      <c r="J625" s="145"/>
      <c r="K625" s="93"/>
      <c r="L625" s="93"/>
      <c r="M625" s="93"/>
      <c r="N625" s="93"/>
      <c r="O625" s="93"/>
      <c r="P625" s="142"/>
      <c r="Q625" s="142"/>
      <c r="R625" s="145"/>
      <c r="W625" s="147"/>
      <c r="X625" s="140"/>
      <c r="Y625" s="93"/>
      <c r="Z625" s="126"/>
      <c r="AA625" s="126"/>
      <c r="AB625" s="126"/>
      <c r="AC625" s="126"/>
      <c r="AD625" s="140"/>
      <c r="AE625" s="126"/>
      <c r="AF625" s="148"/>
      <c r="AG625" s="149"/>
      <c r="AH625" s="93"/>
      <c r="AP625" s="149"/>
      <c r="AR625" s="149"/>
      <c r="AT625" s="149"/>
      <c r="AV625" s="148"/>
      <c r="AX625" s="149"/>
      <c r="BE625" s="149"/>
    </row>
    <row r="626" spans="1:57" s="130" customFormat="1" hidden="1" x14ac:dyDescent="0.2">
      <c r="A626" s="126"/>
      <c r="B626" s="93"/>
      <c r="C626" s="93"/>
      <c r="D626" s="113"/>
      <c r="E626" s="146"/>
      <c r="F626" s="146"/>
      <c r="G626" s="113"/>
      <c r="H626" s="142"/>
      <c r="I626" s="145"/>
      <c r="J626" s="145"/>
      <c r="K626" s="93"/>
      <c r="L626" s="93"/>
      <c r="M626" s="93"/>
      <c r="N626" s="93"/>
      <c r="O626" s="93"/>
      <c r="P626" s="142"/>
      <c r="Q626" s="142"/>
      <c r="R626" s="145"/>
      <c r="W626" s="147"/>
      <c r="X626" s="140"/>
      <c r="Y626" s="93"/>
      <c r="Z626" s="126"/>
      <c r="AA626" s="126"/>
      <c r="AB626" s="126"/>
      <c r="AC626" s="126"/>
      <c r="AD626" s="140"/>
      <c r="AE626" s="126"/>
      <c r="AF626" s="148"/>
      <c r="AG626" s="149"/>
      <c r="AH626" s="93"/>
      <c r="AP626" s="149"/>
      <c r="AR626" s="149"/>
      <c r="AT626" s="149"/>
      <c r="AV626" s="148"/>
      <c r="AX626" s="149"/>
      <c r="BE626" s="149"/>
    </row>
    <row r="627" spans="1:57" s="130" customFormat="1" hidden="1" x14ac:dyDescent="0.2">
      <c r="A627" s="126"/>
      <c r="B627" s="93"/>
      <c r="C627" s="93"/>
      <c r="D627" s="113"/>
      <c r="E627" s="146"/>
      <c r="F627" s="146"/>
      <c r="G627" s="113"/>
      <c r="H627" s="142"/>
      <c r="I627" s="145"/>
      <c r="J627" s="145"/>
      <c r="K627" s="93"/>
      <c r="L627" s="93"/>
      <c r="M627" s="93"/>
      <c r="N627" s="93"/>
      <c r="O627" s="93"/>
      <c r="P627" s="142"/>
      <c r="Q627" s="142"/>
      <c r="R627" s="145"/>
      <c r="W627" s="147"/>
      <c r="X627" s="140"/>
      <c r="Y627" s="93"/>
      <c r="Z627" s="126"/>
      <c r="AA627" s="126"/>
      <c r="AB627" s="126"/>
      <c r="AC627" s="126"/>
      <c r="AD627" s="140"/>
      <c r="AE627" s="126"/>
      <c r="AF627" s="148"/>
      <c r="AG627" s="149"/>
      <c r="AH627" s="93"/>
      <c r="AP627" s="149"/>
      <c r="AR627" s="149"/>
      <c r="AT627" s="149"/>
      <c r="AV627" s="148"/>
      <c r="AX627" s="149"/>
      <c r="BE627" s="149"/>
    </row>
    <row r="628" spans="1:57" s="130" customFormat="1" hidden="1" x14ac:dyDescent="0.2">
      <c r="A628" s="126"/>
      <c r="B628" s="93"/>
      <c r="C628" s="93"/>
      <c r="D628" s="113"/>
      <c r="E628" s="146"/>
      <c r="F628" s="146"/>
      <c r="G628" s="113"/>
      <c r="H628" s="142"/>
      <c r="I628" s="145"/>
      <c r="J628" s="145"/>
      <c r="K628" s="93"/>
      <c r="L628" s="93"/>
      <c r="M628" s="93"/>
      <c r="N628" s="93"/>
      <c r="O628" s="93"/>
      <c r="P628" s="142"/>
      <c r="Q628" s="142"/>
      <c r="R628" s="145"/>
      <c r="W628" s="147"/>
      <c r="X628" s="140"/>
      <c r="Y628" s="93"/>
      <c r="Z628" s="126"/>
      <c r="AA628" s="126"/>
      <c r="AB628" s="126"/>
      <c r="AC628" s="126"/>
      <c r="AD628" s="140"/>
      <c r="AE628" s="126"/>
      <c r="AF628" s="148"/>
      <c r="AG628" s="149"/>
      <c r="AH628" s="93"/>
      <c r="AP628" s="149"/>
      <c r="AR628" s="149"/>
      <c r="AT628" s="149"/>
      <c r="AV628" s="148"/>
      <c r="AX628" s="149"/>
      <c r="BE628" s="149"/>
    </row>
    <row r="629" spans="1:57" s="130" customFormat="1" hidden="1" x14ac:dyDescent="0.2">
      <c r="A629" s="126"/>
      <c r="B629" s="93"/>
      <c r="C629" s="93"/>
      <c r="D629" s="113"/>
      <c r="E629" s="146"/>
      <c r="F629" s="146"/>
      <c r="G629" s="113"/>
      <c r="H629" s="142"/>
      <c r="I629" s="145"/>
      <c r="J629" s="145"/>
      <c r="K629" s="93"/>
      <c r="L629" s="93"/>
      <c r="M629" s="93"/>
      <c r="N629" s="93"/>
      <c r="O629" s="93"/>
      <c r="P629" s="142"/>
      <c r="Q629" s="142"/>
      <c r="R629" s="145"/>
      <c r="W629" s="147"/>
      <c r="X629" s="140"/>
      <c r="Y629" s="93"/>
      <c r="Z629" s="126"/>
      <c r="AA629" s="126"/>
      <c r="AB629" s="126"/>
      <c r="AC629" s="126"/>
      <c r="AD629" s="140"/>
      <c r="AE629" s="126"/>
      <c r="AF629" s="148"/>
      <c r="AG629" s="149"/>
      <c r="AH629" s="93"/>
      <c r="AP629" s="149"/>
      <c r="AR629" s="149"/>
      <c r="AT629" s="149"/>
      <c r="AV629" s="148"/>
      <c r="AX629" s="149"/>
      <c r="BE629" s="149"/>
    </row>
    <row r="630" spans="1:57" s="130" customFormat="1" hidden="1" x14ac:dyDescent="0.2">
      <c r="A630" s="126"/>
      <c r="B630" s="93"/>
      <c r="C630" s="93"/>
      <c r="D630" s="113"/>
      <c r="E630" s="146"/>
      <c r="F630" s="146"/>
      <c r="G630" s="113"/>
      <c r="H630" s="142"/>
      <c r="I630" s="145"/>
      <c r="J630" s="145"/>
      <c r="K630" s="93"/>
      <c r="L630" s="93"/>
      <c r="M630" s="93"/>
      <c r="N630" s="93"/>
      <c r="O630" s="93"/>
      <c r="P630" s="142"/>
      <c r="Q630" s="142"/>
      <c r="R630" s="145"/>
      <c r="W630" s="147"/>
      <c r="X630" s="140"/>
      <c r="Y630" s="93"/>
      <c r="Z630" s="126"/>
      <c r="AA630" s="126"/>
      <c r="AB630" s="126"/>
      <c r="AC630" s="126"/>
      <c r="AD630" s="140"/>
      <c r="AE630" s="126"/>
      <c r="AF630" s="148"/>
      <c r="AG630" s="149"/>
      <c r="AH630" s="93"/>
      <c r="AP630" s="149"/>
      <c r="AR630" s="149"/>
      <c r="AT630" s="149"/>
      <c r="AV630" s="148"/>
      <c r="AX630" s="149"/>
      <c r="BE630" s="149"/>
    </row>
    <row r="631" spans="1:57" s="130" customFormat="1" hidden="1" x14ac:dyDescent="0.2">
      <c r="A631" s="126"/>
      <c r="B631" s="93"/>
      <c r="C631" s="93"/>
      <c r="D631" s="113"/>
      <c r="E631" s="146"/>
      <c r="F631" s="146"/>
      <c r="G631" s="113"/>
      <c r="H631" s="142"/>
      <c r="I631" s="145"/>
      <c r="J631" s="145"/>
      <c r="K631" s="93"/>
      <c r="L631" s="93"/>
      <c r="M631" s="93"/>
      <c r="N631" s="93"/>
      <c r="O631" s="93"/>
      <c r="P631" s="142"/>
      <c r="Q631" s="142"/>
      <c r="R631" s="145"/>
      <c r="W631" s="147"/>
      <c r="X631" s="140"/>
      <c r="Y631" s="93"/>
      <c r="Z631" s="126"/>
      <c r="AA631" s="126"/>
      <c r="AB631" s="126"/>
      <c r="AC631" s="126"/>
      <c r="AD631" s="140"/>
      <c r="AE631" s="126"/>
      <c r="AF631" s="148"/>
      <c r="AG631" s="149"/>
      <c r="AH631" s="93"/>
      <c r="AP631" s="149"/>
      <c r="AR631" s="149"/>
      <c r="AT631" s="149"/>
      <c r="AV631" s="148"/>
      <c r="AX631" s="149"/>
      <c r="BE631" s="149"/>
    </row>
    <row r="632" spans="1:57" s="130" customFormat="1" hidden="1" x14ac:dyDescent="0.2">
      <c r="A632" s="126"/>
      <c r="B632" s="93"/>
      <c r="C632" s="93"/>
      <c r="D632" s="113"/>
      <c r="E632" s="146"/>
      <c r="F632" s="146"/>
      <c r="G632" s="113"/>
      <c r="H632" s="142"/>
      <c r="I632" s="145"/>
      <c r="J632" s="145"/>
      <c r="K632" s="93"/>
      <c r="L632" s="93"/>
      <c r="M632" s="93"/>
      <c r="N632" s="93"/>
      <c r="O632" s="93"/>
      <c r="P632" s="142"/>
      <c r="Q632" s="142"/>
      <c r="R632" s="145"/>
      <c r="W632" s="147"/>
      <c r="X632" s="140"/>
      <c r="Y632" s="93"/>
      <c r="Z632" s="126"/>
      <c r="AA632" s="126"/>
      <c r="AB632" s="126"/>
      <c r="AC632" s="126"/>
      <c r="AD632" s="140"/>
      <c r="AE632" s="126"/>
      <c r="AF632" s="148"/>
      <c r="AG632" s="149"/>
      <c r="AH632" s="93"/>
      <c r="AP632" s="149"/>
      <c r="AR632" s="149"/>
      <c r="AT632" s="149"/>
      <c r="AV632" s="148"/>
      <c r="AX632" s="149"/>
      <c r="BE632" s="149"/>
    </row>
    <row r="633" spans="1:57" s="130" customFormat="1" hidden="1" x14ac:dyDescent="0.2">
      <c r="A633" s="126"/>
      <c r="B633" s="93"/>
      <c r="C633" s="93"/>
      <c r="D633" s="113"/>
      <c r="E633" s="146"/>
      <c r="F633" s="146"/>
      <c r="G633" s="113"/>
      <c r="H633" s="142"/>
      <c r="I633" s="145"/>
      <c r="J633" s="145"/>
      <c r="K633" s="93"/>
      <c r="L633" s="93"/>
      <c r="M633" s="93"/>
      <c r="N633" s="93"/>
      <c r="O633" s="93"/>
      <c r="P633" s="142"/>
      <c r="Q633" s="142"/>
      <c r="R633" s="145"/>
      <c r="W633" s="147"/>
      <c r="X633" s="140"/>
      <c r="Y633" s="93"/>
      <c r="Z633" s="126"/>
      <c r="AA633" s="126"/>
      <c r="AB633" s="126"/>
      <c r="AC633" s="126"/>
      <c r="AD633" s="140"/>
      <c r="AE633" s="126"/>
      <c r="AF633" s="148"/>
      <c r="AG633" s="149"/>
      <c r="AH633" s="93"/>
      <c r="AP633" s="149"/>
      <c r="AR633" s="149"/>
      <c r="AT633" s="149"/>
      <c r="AV633" s="148"/>
      <c r="AX633" s="149"/>
      <c r="BE633" s="149"/>
    </row>
    <row r="634" spans="1:57" s="130" customFormat="1" hidden="1" x14ac:dyDescent="0.2">
      <c r="A634" s="126"/>
      <c r="B634" s="93"/>
      <c r="C634" s="93"/>
      <c r="D634" s="113"/>
      <c r="E634" s="146"/>
      <c r="F634" s="146"/>
      <c r="G634" s="113"/>
      <c r="H634" s="142"/>
      <c r="I634" s="145"/>
      <c r="J634" s="145"/>
      <c r="K634" s="93"/>
      <c r="L634" s="93"/>
      <c r="M634" s="93"/>
      <c r="N634" s="93"/>
      <c r="O634" s="93"/>
      <c r="P634" s="142"/>
      <c r="Q634" s="142"/>
      <c r="R634" s="145"/>
      <c r="W634" s="147"/>
      <c r="X634" s="140"/>
      <c r="Y634" s="93"/>
      <c r="Z634" s="126"/>
      <c r="AA634" s="126"/>
      <c r="AB634" s="126"/>
      <c r="AC634" s="126"/>
      <c r="AD634" s="140"/>
      <c r="AE634" s="126"/>
      <c r="AF634" s="148"/>
      <c r="AG634" s="149"/>
      <c r="AH634" s="93"/>
      <c r="AP634" s="149"/>
      <c r="AR634" s="149"/>
      <c r="AT634" s="149"/>
      <c r="AV634" s="148"/>
      <c r="AX634" s="149"/>
      <c r="BE634" s="149"/>
    </row>
    <row r="635" spans="1:57" s="130" customFormat="1" hidden="1" x14ac:dyDescent="0.2">
      <c r="A635" s="126"/>
      <c r="B635" s="93"/>
      <c r="C635" s="93"/>
      <c r="D635" s="113"/>
      <c r="E635" s="146"/>
      <c r="F635" s="146"/>
      <c r="G635" s="113"/>
      <c r="H635" s="142"/>
      <c r="I635" s="145"/>
      <c r="J635" s="145"/>
      <c r="K635" s="93"/>
      <c r="L635" s="93"/>
      <c r="M635" s="93"/>
      <c r="N635" s="93"/>
      <c r="O635" s="93"/>
      <c r="P635" s="142"/>
      <c r="Q635" s="142"/>
      <c r="R635" s="145"/>
      <c r="W635" s="147"/>
      <c r="X635" s="140"/>
      <c r="Y635" s="93"/>
      <c r="Z635" s="126"/>
      <c r="AA635" s="126"/>
      <c r="AB635" s="126"/>
      <c r="AC635" s="126"/>
      <c r="AD635" s="140"/>
      <c r="AE635" s="126"/>
      <c r="AF635" s="148"/>
      <c r="AG635" s="149"/>
      <c r="AH635" s="93"/>
      <c r="AP635" s="149"/>
      <c r="AR635" s="149"/>
      <c r="AT635" s="149"/>
      <c r="AV635" s="148"/>
      <c r="AX635" s="149"/>
      <c r="BE635" s="149"/>
    </row>
    <row r="636" spans="1:57" s="130" customFormat="1" hidden="1" x14ac:dyDescent="0.2">
      <c r="A636" s="126"/>
      <c r="B636" s="93"/>
      <c r="C636" s="93"/>
      <c r="D636" s="113"/>
      <c r="E636" s="146"/>
      <c r="F636" s="146"/>
      <c r="G636" s="113"/>
      <c r="H636" s="142"/>
      <c r="I636" s="145"/>
      <c r="J636" s="145"/>
      <c r="K636" s="93"/>
      <c r="L636" s="93"/>
      <c r="M636" s="93"/>
      <c r="N636" s="93"/>
      <c r="O636" s="93"/>
      <c r="P636" s="142"/>
      <c r="Q636" s="142"/>
      <c r="R636" s="145"/>
      <c r="W636" s="147"/>
      <c r="X636" s="140"/>
      <c r="Y636" s="93"/>
      <c r="Z636" s="126"/>
      <c r="AA636" s="126"/>
      <c r="AB636" s="126"/>
      <c r="AC636" s="126"/>
      <c r="AD636" s="140"/>
      <c r="AE636" s="126"/>
      <c r="AF636" s="148"/>
      <c r="AG636" s="149"/>
      <c r="AH636" s="93"/>
      <c r="AP636" s="149"/>
      <c r="AR636" s="149"/>
      <c r="AT636" s="149"/>
      <c r="AV636" s="148"/>
      <c r="AX636" s="149"/>
      <c r="BE636" s="149"/>
    </row>
    <row r="637" spans="1:57" s="130" customFormat="1" hidden="1" x14ac:dyDescent="0.2">
      <c r="A637" s="126"/>
      <c r="B637" s="93"/>
      <c r="C637" s="93"/>
      <c r="D637" s="113"/>
      <c r="E637" s="146"/>
      <c r="F637" s="146"/>
      <c r="G637" s="113"/>
      <c r="H637" s="142"/>
      <c r="I637" s="145"/>
      <c r="J637" s="145"/>
      <c r="K637" s="93"/>
      <c r="L637" s="93"/>
      <c r="M637" s="93"/>
      <c r="N637" s="93"/>
      <c r="O637" s="93"/>
      <c r="P637" s="142"/>
      <c r="Q637" s="142"/>
      <c r="R637" s="145"/>
      <c r="W637" s="147"/>
      <c r="X637" s="140"/>
      <c r="Y637" s="93"/>
      <c r="Z637" s="126"/>
      <c r="AA637" s="126"/>
      <c r="AB637" s="126"/>
      <c r="AC637" s="126"/>
      <c r="AD637" s="140"/>
      <c r="AE637" s="126"/>
      <c r="AF637" s="148"/>
      <c r="AG637" s="149"/>
      <c r="AH637" s="93"/>
      <c r="AP637" s="149"/>
      <c r="AR637" s="149"/>
      <c r="AT637" s="149"/>
      <c r="AV637" s="148"/>
      <c r="AX637" s="149"/>
      <c r="BE637" s="149"/>
    </row>
    <row r="638" spans="1:57" s="130" customFormat="1" hidden="1" x14ac:dyDescent="0.2">
      <c r="A638" s="126"/>
      <c r="B638" s="93"/>
      <c r="C638" s="93"/>
      <c r="D638" s="113"/>
      <c r="E638" s="146"/>
      <c r="F638" s="146"/>
      <c r="G638" s="113"/>
      <c r="H638" s="142"/>
      <c r="I638" s="145"/>
      <c r="J638" s="145"/>
      <c r="K638" s="93"/>
      <c r="L638" s="93"/>
      <c r="M638" s="93"/>
      <c r="N638" s="93"/>
      <c r="O638" s="93"/>
      <c r="P638" s="142"/>
      <c r="Q638" s="142"/>
      <c r="R638" s="145"/>
      <c r="W638" s="147"/>
      <c r="X638" s="140"/>
      <c r="Y638" s="93"/>
      <c r="Z638" s="126"/>
      <c r="AA638" s="126"/>
      <c r="AB638" s="126"/>
      <c r="AC638" s="126"/>
      <c r="AD638" s="140"/>
      <c r="AE638" s="126"/>
      <c r="AF638" s="148"/>
      <c r="AG638" s="149"/>
      <c r="AH638" s="93"/>
      <c r="AP638" s="149"/>
      <c r="AR638" s="149"/>
      <c r="AT638" s="149"/>
      <c r="AV638" s="148"/>
      <c r="AX638" s="149"/>
      <c r="BE638" s="149"/>
    </row>
    <row r="639" spans="1:57" s="130" customFormat="1" hidden="1" x14ac:dyDescent="0.2">
      <c r="A639" s="126"/>
      <c r="B639" s="93"/>
      <c r="C639" s="93"/>
      <c r="D639" s="113"/>
      <c r="E639" s="146"/>
      <c r="F639" s="146"/>
      <c r="G639" s="113"/>
      <c r="H639" s="142"/>
      <c r="I639" s="145"/>
      <c r="J639" s="145"/>
      <c r="K639" s="93"/>
      <c r="L639" s="93"/>
      <c r="M639" s="93"/>
      <c r="N639" s="93"/>
      <c r="O639" s="93"/>
      <c r="P639" s="142"/>
      <c r="Q639" s="142"/>
      <c r="R639" s="145"/>
      <c r="W639" s="147"/>
      <c r="X639" s="140"/>
      <c r="Y639" s="93"/>
      <c r="Z639" s="126"/>
      <c r="AA639" s="126"/>
      <c r="AB639" s="126"/>
      <c r="AC639" s="126"/>
      <c r="AD639" s="140"/>
      <c r="AE639" s="126"/>
      <c r="AF639" s="148"/>
      <c r="AG639" s="149"/>
      <c r="AH639" s="93"/>
      <c r="AP639" s="149"/>
      <c r="AR639" s="149"/>
      <c r="AT639" s="149"/>
      <c r="AV639" s="148"/>
      <c r="AX639" s="149"/>
      <c r="BE639" s="149"/>
    </row>
    <row r="640" spans="1:57" s="130" customFormat="1" hidden="1" x14ac:dyDescent="0.2">
      <c r="A640" s="126"/>
      <c r="B640" s="93"/>
      <c r="C640" s="93"/>
      <c r="D640" s="113"/>
      <c r="E640" s="146"/>
      <c r="F640" s="146"/>
      <c r="G640" s="113"/>
      <c r="H640" s="142"/>
      <c r="I640" s="145"/>
      <c r="J640" s="145"/>
      <c r="K640" s="93"/>
      <c r="L640" s="93"/>
      <c r="M640" s="93"/>
      <c r="N640" s="93"/>
      <c r="O640" s="93"/>
      <c r="P640" s="142"/>
      <c r="Q640" s="142"/>
      <c r="R640" s="145"/>
      <c r="W640" s="147"/>
      <c r="X640" s="140"/>
      <c r="Y640" s="93"/>
      <c r="Z640" s="126"/>
      <c r="AA640" s="126"/>
      <c r="AB640" s="126"/>
      <c r="AC640" s="126"/>
      <c r="AD640" s="140"/>
      <c r="AE640" s="126"/>
      <c r="AF640" s="148"/>
      <c r="AG640" s="149"/>
      <c r="AH640" s="93"/>
      <c r="AP640" s="149"/>
      <c r="AR640" s="149"/>
      <c r="AT640" s="149"/>
      <c r="AV640" s="148"/>
      <c r="AX640" s="149"/>
      <c r="BE640" s="149"/>
    </row>
    <row r="641" spans="1:57" s="130" customFormat="1" hidden="1" x14ac:dyDescent="0.2">
      <c r="A641" s="126"/>
      <c r="B641" s="93"/>
      <c r="C641" s="93"/>
      <c r="D641" s="113"/>
      <c r="E641" s="146"/>
      <c r="F641" s="146"/>
      <c r="G641" s="113"/>
      <c r="H641" s="142"/>
      <c r="I641" s="145"/>
      <c r="J641" s="145"/>
      <c r="K641" s="93"/>
      <c r="L641" s="93"/>
      <c r="M641" s="93"/>
      <c r="N641" s="93"/>
      <c r="O641" s="93"/>
      <c r="P641" s="142"/>
      <c r="Q641" s="142"/>
      <c r="R641" s="145"/>
      <c r="W641" s="147"/>
      <c r="X641" s="140"/>
      <c r="Y641" s="93"/>
      <c r="Z641" s="126"/>
      <c r="AA641" s="126"/>
      <c r="AB641" s="126"/>
      <c r="AC641" s="126"/>
      <c r="AD641" s="140"/>
      <c r="AE641" s="126"/>
      <c r="AF641" s="148"/>
      <c r="AG641" s="149"/>
      <c r="AH641" s="93"/>
      <c r="AP641" s="149"/>
      <c r="AR641" s="149"/>
      <c r="AT641" s="149"/>
      <c r="AV641" s="148"/>
      <c r="AX641" s="149"/>
      <c r="BE641" s="149"/>
    </row>
    <row r="642" spans="1:57" s="130" customFormat="1" hidden="1" x14ac:dyDescent="0.2">
      <c r="A642" s="126"/>
      <c r="B642" s="93"/>
      <c r="C642" s="93"/>
      <c r="D642" s="113"/>
      <c r="E642" s="146"/>
      <c r="F642" s="146"/>
      <c r="G642" s="113"/>
      <c r="H642" s="142"/>
      <c r="I642" s="145"/>
      <c r="J642" s="145"/>
      <c r="K642" s="93"/>
      <c r="L642" s="93"/>
      <c r="M642" s="93"/>
      <c r="N642" s="93"/>
      <c r="O642" s="93"/>
      <c r="P642" s="142"/>
      <c r="Q642" s="142"/>
      <c r="R642" s="145"/>
      <c r="W642" s="147"/>
      <c r="X642" s="140"/>
      <c r="Y642" s="93"/>
      <c r="Z642" s="126"/>
      <c r="AA642" s="126"/>
      <c r="AB642" s="126"/>
      <c r="AC642" s="126"/>
      <c r="AD642" s="140"/>
      <c r="AE642" s="126"/>
      <c r="AF642" s="148"/>
      <c r="AG642" s="149"/>
      <c r="AH642" s="93"/>
      <c r="AP642" s="149"/>
      <c r="AR642" s="149"/>
      <c r="AT642" s="149"/>
      <c r="AV642" s="148"/>
      <c r="AX642" s="149"/>
      <c r="BE642" s="149"/>
    </row>
    <row r="643" spans="1:57" s="130" customFormat="1" hidden="1" x14ac:dyDescent="0.2">
      <c r="A643" s="126"/>
      <c r="B643" s="93"/>
      <c r="C643" s="93"/>
      <c r="D643" s="113"/>
      <c r="E643" s="146"/>
      <c r="F643" s="146"/>
      <c r="G643" s="113"/>
      <c r="H643" s="142"/>
      <c r="I643" s="145"/>
      <c r="J643" s="145"/>
      <c r="K643" s="93"/>
      <c r="L643" s="93"/>
      <c r="M643" s="93"/>
      <c r="N643" s="93"/>
      <c r="O643" s="93"/>
      <c r="P643" s="142"/>
      <c r="Q643" s="142"/>
      <c r="R643" s="145"/>
      <c r="W643" s="147"/>
      <c r="X643" s="140"/>
      <c r="Y643" s="93"/>
      <c r="Z643" s="126"/>
      <c r="AA643" s="126"/>
      <c r="AB643" s="126"/>
      <c r="AC643" s="126"/>
      <c r="AD643" s="140"/>
      <c r="AE643" s="126"/>
      <c r="AF643" s="148"/>
      <c r="AG643" s="149"/>
      <c r="AH643" s="93"/>
      <c r="AP643" s="149"/>
      <c r="AR643" s="149"/>
      <c r="AT643" s="149"/>
      <c r="AV643" s="148"/>
      <c r="AX643" s="149"/>
      <c r="BE643" s="149"/>
    </row>
    <row r="644" spans="1:57" s="130" customFormat="1" hidden="1" x14ac:dyDescent="0.2">
      <c r="A644" s="126"/>
      <c r="B644" s="93"/>
      <c r="C644" s="93"/>
      <c r="D644" s="113"/>
      <c r="E644" s="146"/>
      <c r="F644" s="146"/>
      <c r="G644" s="113"/>
      <c r="H644" s="142"/>
      <c r="I644" s="145"/>
      <c r="J644" s="145"/>
      <c r="K644" s="93"/>
      <c r="L644" s="93"/>
      <c r="M644" s="93"/>
      <c r="N644" s="93"/>
      <c r="O644" s="93"/>
      <c r="P644" s="142"/>
      <c r="Q644" s="142"/>
      <c r="R644" s="145"/>
      <c r="W644" s="147"/>
      <c r="X644" s="140"/>
      <c r="Y644" s="93"/>
      <c r="Z644" s="126"/>
      <c r="AA644" s="126"/>
      <c r="AB644" s="126"/>
      <c r="AC644" s="126"/>
      <c r="AD644" s="140"/>
      <c r="AE644" s="126"/>
      <c r="AF644" s="148"/>
      <c r="AG644" s="149"/>
      <c r="AH644" s="93"/>
      <c r="AP644" s="149"/>
      <c r="AR644" s="149"/>
      <c r="AT644" s="149"/>
      <c r="AV644" s="148"/>
      <c r="AX644" s="149"/>
      <c r="BE644" s="149"/>
    </row>
    <row r="645" spans="1:57" s="130" customFormat="1" hidden="1" x14ac:dyDescent="0.2">
      <c r="A645" s="126"/>
      <c r="B645" s="93"/>
      <c r="C645" s="93"/>
      <c r="D645" s="113"/>
      <c r="E645" s="146"/>
      <c r="F645" s="146"/>
      <c r="G645" s="113"/>
      <c r="H645" s="142"/>
      <c r="I645" s="145"/>
      <c r="J645" s="145"/>
      <c r="K645" s="93"/>
      <c r="L645" s="93"/>
      <c r="M645" s="93"/>
      <c r="N645" s="93"/>
      <c r="O645" s="93"/>
      <c r="P645" s="142"/>
      <c r="Q645" s="142"/>
      <c r="R645" s="145"/>
      <c r="W645" s="147"/>
      <c r="X645" s="140"/>
      <c r="Y645" s="93"/>
      <c r="Z645" s="126"/>
      <c r="AA645" s="126"/>
      <c r="AB645" s="126"/>
      <c r="AC645" s="126"/>
      <c r="AD645" s="140"/>
      <c r="AE645" s="126"/>
      <c r="AF645" s="148"/>
      <c r="AG645" s="149"/>
      <c r="AH645" s="93"/>
      <c r="AP645" s="149"/>
      <c r="AR645" s="149"/>
      <c r="AT645" s="149"/>
      <c r="AV645" s="148"/>
      <c r="AX645" s="149"/>
      <c r="BE645" s="149"/>
    </row>
    <row r="646" spans="1:57" s="130" customFormat="1" hidden="1" x14ac:dyDescent="0.2">
      <c r="A646" s="126"/>
      <c r="B646" s="93"/>
      <c r="C646" s="93"/>
      <c r="D646" s="113"/>
      <c r="E646" s="146"/>
      <c r="F646" s="146"/>
      <c r="G646" s="113"/>
      <c r="H646" s="142"/>
      <c r="I646" s="145"/>
      <c r="J646" s="145"/>
      <c r="K646" s="93"/>
      <c r="L646" s="93"/>
      <c r="M646" s="93"/>
      <c r="N646" s="93"/>
      <c r="O646" s="93"/>
      <c r="P646" s="142"/>
      <c r="Q646" s="142"/>
      <c r="R646" s="145"/>
      <c r="W646" s="147"/>
      <c r="X646" s="140"/>
      <c r="Y646" s="93"/>
      <c r="Z646" s="126"/>
      <c r="AA646" s="126"/>
      <c r="AB646" s="126"/>
      <c r="AC646" s="126"/>
      <c r="AD646" s="140"/>
      <c r="AE646" s="126"/>
      <c r="AF646" s="148"/>
      <c r="AG646" s="149"/>
      <c r="AH646" s="93"/>
      <c r="AP646" s="149"/>
      <c r="AR646" s="149"/>
      <c r="AT646" s="149"/>
      <c r="AV646" s="148"/>
      <c r="AX646" s="149"/>
      <c r="BE646" s="149"/>
    </row>
    <row r="647" spans="1:57" s="130" customFormat="1" hidden="1" x14ac:dyDescent="0.2">
      <c r="A647" s="126"/>
      <c r="B647" s="93"/>
      <c r="C647" s="93"/>
      <c r="D647" s="113"/>
      <c r="E647" s="146"/>
      <c r="F647" s="146"/>
      <c r="G647" s="113"/>
      <c r="H647" s="142"/>
      <c r="I647" s="145"/>
      <c r="J647" s="145"/>
      <c r="K647" s="93"/>
      <c r="L647" s="93"/>
      <c r="M647" s="93"/>
      <c r="N647" s="93"/>
      <c r="O647" s="93"/>
      <c r="P647" s="142"/>
      <c r="Q647" s="142"/>
      <c r="R647" s="145"/>
      <c r="W647" s="147"/>
      <c r="X647" s="140"/>
      <c r="Y647" s="93"/>
      <c r="Z647" s="126"/>
      <c r="AA647" s="126"/>
      <c r="AB647" s="126"/>
      <c r="AC647" s="126"/>
      <c r="AD647" s="140"/>
      <c r="AE647" s="126"/>
      <c r="AF647" s="148"/>
      <c r="AG647" s="149"/>
      <c r="AH647" s="93"/>
      <c r="AP647" s="149"/>
      <c r="AR647" s="149"/>
      <c r="AT647" s="149"/>
      <c r="AV647" s="148"/>
      <c r="AX647" s="149"/>
      <c r="BE647" s="149"/>
    </row>
    <row r="648" spans="1:57" s="130" customFormat="1" hidden="1" x14ac:dyDescent="0.2">
      <c r="A648" s="126"/>
      <c r="B648" s="93"/>
      <c r="C648" s="93"/>
      <c r="D648" s="113"/>
      <c r="E648" s="146"/>
      <c r="F648" s="146"/>
      <c r="G648" s="113"/>
      <c r="H648" s="142"/>
      <c r="I648" s="145"/>
      <c r="J648" s="145"/>
      <c r="K648" s="93"/>
      <c r="L648" s="93"/>
      <c r="M648" s="93"/>
      <c r="N648" s="93"/>
      <c r="O648" s="93"/>
      <c r="P648" s="142"/>
      <c r="Q648" s="142"/>
      <c r="R648" s="145"/>
      <c r="W648" s="147"/>
      <c r="X648" s="140"/>
      <c r="Y648" s="93"/>
      <c r="Z648" s="126"/>
      <c r="AA648" s="126"/>
      <c r="AB648" s="126"/>
      <c r="AC648" s="126"/>
      <c r="AD648" s="140"/>
      <c r="AE648" s="126"/>
      <c r="AF648" s="148"/>
      <c r="AG648" s="149"/>
      <c r="AH648" s="93"/>
      <c r="AP648" s="149"/>
      <c r="AR648" s="149"/>
      <c r="AT648" s="149"/>
      <c r="AV648" s="148"/>
      <c r="AX648" s="149"/>
      <c r="BE648" s="149"/>
    </row>
    <row r="649" spans="1:57" s="130" customFormat="1" hidden="1" x14ac:dyDescent="0.2">
      <c r="A649" s="126"/>
      <c r="B649" s="93"/>
      <c r="C649" s="93"/>
      <c r="D649" s="113"/>
      <c r="E649" s="146"/>
      <c r="F649" s="146"/>
      <c r="G649" s="113"/>
      <c r="H649" s="142"/>
      <c r="I649" s="145"/>
      <c r="J649" s="145"/>
      <c r="K649" s="93"/>
      <c r="L649" s="93"/>
      <c r="M649" s="93"/>
      <c r="N649" s="93"/>
      <c r="O649" s="93"/>
      <c r="P649" s="142"/>
      <c r="Q649" s="142"/>
      <c r="R649" s="145"/>
      <c r="W649" s="147"/>
      <c r="X649" s="140"/>
      <c r="Y649" s="93"/>
      <c r="Z649" s="126"/>
      <c r="AA649" s="126"/>
      <c r="AB649" s="126"/>
      <c r="AC649" s="126"/>
      <c r="AD649" s="140"/>
      <c r="AE649" s="126"/>
      <c r="AF649" s="148"/>
      <c r="AG649" s="149"/>
      <c r="AH649" s="93"/>
      <c r="AP649" s="149"/>
      <c r="AR649" s="149"/>
      <c r="AT649" s="149"/>
      <c r="AV649" s="148"/>
      <c r="AX649" s="149"/>
      <c r="BE649" s="149"/>
    </row>
    <row r="650" spans="1:57" s="130" customFormat="1" hidden="1" x14ac:dyDescent="0.2">
      <c r="A650" s="126"/>
      <c r="B650" s="93"/>
      <c r="C650" s="93"/>
      <c r="D650" s="113"/>
      <c r="E650" s="146"/>
      <c r="F650" s="146"/>
      <c r="G650" s="113"/>
      <c r="H650" s="142"/>
      <c r="I650" s="145"/>
      <c r="J650" s="145"/>
      <c r="K650" s="93"/>
      <c r="L650" s="93"/>
      <c r="M650" s="93"/>
      <c r="N650" s="93"/>
      <c r="O650" s="93"/>
      <c r="P650" s="142"/>
      <c r="Q650" s="142"/>
      <c r="R650" s="145"/>
      <c r="W650" s="147"/>
      <c r="X650" s="140"/>
      <c r="Y650" s="93"/>
      <c r="Z650" s="126"/>
      <c r="AA650" s="126"/>
      <c r="AB650" s="126"/>
      <c r="AC650" s="126"/>
      <c r="AD650" s="140"/>
      <c r="AE650" s="126"/>
      <c r="AF650" s="148"/>
      <c r="AG650" s="149"/>
      <c r="AH650" s="93"/>
      <c r="AP650" s="149"/>
      <c r="AR650" s="149"/>
      <c r="AT650" s="149"/>
      <c r="AV650" s="148"/>
      <c r="AX650" s="149"/>
      <c r="BE650" s="149"/>
    </row>
    <row r="651" spans="1:57" s="130" customFormat="1" hidden="1" x14ac:dyDescent="0.2">
      <c r="A651" s="126"/>
      <c r="B651" s="93"/>
      <c r="C651" s="93"/>
      <c r="D651" s="113"/>
      <c r="E651" s="146"/>
      <c r="F651" s="146"/>
      <c r="G651" s="113"/>
      <c r="H651" s="142"/>
      <c r="I651" s="145"/>
      <c r="J651" s="145"/>
      <c r="K651" s="93"/>
      <c r="L651" s="93"/>
      <c r="M651" s="93"/>
      <c r="N651" s="93"/>
      <c r="O651" s="93"/>
      <c r="P651" s="142"/>
      <c r="Q651" s="142"/>
      <c r="R651" s="145"/>
      <c r="W651" s="147"/>
      <c r="X651" s="140"/>
      <c r="Y651" s="93"/>
      <c r="Z651" s="126"/>
      <c r="AA651" s="126"/>
      <c r="AB651" s="126"/>
      <c r="AC651" s="126"/>
      <c r="AD651" s="140"/>
      <c r="AE651" s="126"/>
      <c r="AF651" s="148"/>
      <c r="AG651" s="149"/>
      <c r="AH651" s="93"/>
      <c r="AP651" s="149"/>
      <c r="AR651" s="149"/>
      <c r="AT651" s="149"/>
      <c r="AV651" s="148"/>
      <c r="AX651" s="149"/>
      <c r="BE651" s="149"/>
    </row>
    <row r="652" spans="1:57" s="130" customFormat="1" hidden="1" x14ac:dyDescent="0.2">
      <c r="A652" s="126"/>
      <c r="B652" s="93"/>
      <c r="C652" s="93"/>
      <c r="D652" s="113"/>
      <c r="E652" s="146"/>
      <c r="F652" s="146"/>
      <c r="G652" s="113"/>
      <c r="H652" s="142"/>
      <c r="I652" s="145"/>
      <c r="J652" s="145"/>
      <c r="K652" s="93"/>
      <c r="L652" s="93"/>
      <c r="M652" s="93"/>
      <c r="N652" s="93"/>
      <c r="O652" s="93"/>
      <c r="P652" s="142"/>
      <c r="Q652" s="142"/>
      <c r="R652" s="145"/>
      <c r="W652" s="147"/>
      <c r="X652" s="140"/>
      <c r="Y652" s="93"/>
      <c r="Z652" s="126"/>
      <c r="AA652" s="126"/>
      <c r="AB652" s="126"/>
      <c r="AC652" s="126"/>
      <c r="AD652" s="140"/>
      <c r="AE652" s="126"/>
      <c r="AF652" s="148"/>
      <c r="AG652" s="149"/>
      <c r="AH652" s="93"/>
      <c r="AP652" s="149"/>
      <c r="AR652" s="149"/>
      <c r="AT652" s="149"/>
      <c r="AV652" s="148"/>
      <c r="AX652" s="149"/>
      <c r="BE652" s="149"/>
    </row>
    <row r="653" spans="1:57" s="130" customFormat="1" hidden="1" x14ac:dyDescent="0.2">
      <c r="A653" s="126"/>
      <c r="B653" s="93"/>
      <c r="C653" s="93"/>
      <c r="D653" s="113"/>
      <c r="E653" s="146"/>
      <c r="F653" s="146"/>
      <c r="G653" s="113"/>
      <c r="H653" s="142"/>
      <c r="I653" s="145"/>
      <c r="J653" s="145"/>
      <c r="K653" s="93"/>
      <c r="L653" s="93"/>
      <c r="M653" s="93"/>
      <c r="N653" s="93"/>
      <c r="O653" s="93"/>
      <c r="P653" s="142"/>
      <c r="Q653" s="142"/>
      <c r="R653" s="145"/>
      <c r="W653" s="147"/>
      <c r="X653" s="140"/>
      <c r="Y653" s="93"/>
      <c r="Z653" s="126"/>
      <c r="AA653" s="126"/>
      <c r="AB653" s="126"/>
      <c r="AC653" s="126"/>
      <c r="AD653" s="140"/>
      <c r="AE653" s="126"/>
      <c r="AF653" s="148"/>
      <c r="AG653" s="149"/>
      <c r="AH653" s="93"/>
      <c r="AP653" s="149"/>
      <c r="AR653" s="149"/>
      <c r="AT653" s="149"/>
      <c r="AV653" s="148"/>
      <c r="AX653" s="149"/>
      <c r="BE653" s="149"/>
    </row>
    <row r="654" spans="1:57" s="130" customFormat="1" hidden="1" x14ac:dyDescent="0.2">
      <c r="A654" s="126"/>
      <c r="B654" s="93"/>
      <c r="C654" s="93"/>
      <c r="D654" s="113"/>
      <c r="E654" s="146"/>
      <c r="F654" s="146"/>
      <c r="G654" s="113"/>
      <c r="H654" s="142"/>
      <c r="I654" s="145"/>
      <c r="J654" s="145"/>
      <c r="K654" s="93"/>
      <c r="L654" s="93"/>
      <c r="M654" s="93"/>
      <c r="N654" s="93"/>
      <c r="O654" s="93"/>
      <c r="P654" s="142"/>
      <c r="Q654" s="142"/>
      <c r="R654" s="145"/>
      <c r="W654" s="147"/>
      <c r="X654" s="140"/>
      <c r="Y654" s="93"/>
      <c r="Z654" s="126"/>
      <c r="AA654" s="126"/>
      <c r="AB654" s="126"/>
      <c r="AC654" s="126"/>
      <c r="AD654" s="140"/>
      <c r="AE654" s="126"/>
      <c r="AF654" s="148"/>
      <c r="AG654" s="149"/>
      <c r="AH654" s="93"/>
      <c r="AP654" s="149"/>
      <c r="AR654" s="149"/>
      <c r="AT654" s="149"/>
      <c r="AV654" s="148"/>
      <c r="AX654" s="149"/>
      <c r="BE654" s="149"/>
    </row>
    <row r="655" spans="1:57" s="130" customFormat="1" hidden="1" x14ac:dyDescent="0.2">
      <c r="A655" s="126"/>
      <c r="B655" s="93"/>
      <c r="C655" s="93"/>
      <c r="D655" s="113"/>
      <c r="E655" s="146"/>
      <c r="F655" s="146"/>
      <c r="G655" s="113"/>
      <c r="H655" s="142"/>
      <c r="I655" s="145"/>
      <c r="J655" s="145"/>
      <c r="K655" s="93"/>
      <c r="L655" s="93"/>
      <c r="M655" s="93"/>
      <c r="N655" s="93"/>
      <c r="O655" s="93"/>
      <c r="P655" s="142"/>
      <c r="Q655" s="142"/>
      <c r="R655" s="145"/>
      <c r="W655" s="147"/>
      <c r="X655" s="140"/>
      <c r="Y655" s="93"/>
      <c r="Z655" s="126"/>
      <c r="AA655" s="126"/>
      <c r="AB655" s="126"/>
      <c r="AC655" s="126"/>
      <c r="AD655" s="140"/>
      <c r="AE655" s="126"/>
      <c r="AF655" s="148"/>
      <c r="AG655" s="149"/>
      <c r="AH655" s="93"/>
      <c r="AP655" s="149"/>
      <c r="AR655" s="149"/>
      <c r="AT655" s="149"/>
      <c r="AV655" s="148"/>
      <c r="AX655" s="149"/>
      <c r="BE655" s="149"/>
    </row>
    <row r="656" spans="1:57" s="130" customFormat="1" hidden="1" x14ac:dyDescent="0.2">
      <c r="A656" s="126"/>
      <c r="B656" s="93"/>
      <c r="C656" s="93"/>
      <c r="D656" s="113"/>
      <c r="E656" s="146"/>
      <c r="F656" s="146"/>
      <c r="G656" s="113"/>
      <c r="H656" s="142"/>
      <c r="I656" s="145"/>
      <c r="J656" s="145"/>
      <c r="K656" s="93"/>
      <c r="L656" s="93"/>
      <c r="M656" s="93"/>
      <c r="N656" s="93"/>
      <c r="O656" s="93"/>
      <c r="P656" s="142"/>
      <c r="Q656" s="142"/>
      <c r="R656" s="145"/>
      <c r="W656" s="147"/>
      <c r="X656" s="140"/>
      <c r="Y656" s="93"/>
      <c r="Z656" s="126"/>
      <c r="AA656" s="126"/>
      <c r="AB656" s="126"/>
      <c r="AC656" s="126"/>
      <c r="AD656" s="140"/>
      <c r="AE656" s="126"/>
      <c r="AF656" s="148"/>
      <c r="AG656" s="149"/>
      <c r="AH656" s="93"/>
      <c r="AP656" s="149"/>
      <c r="AR656" s="149"/>
      <c r="AT656" s="149"/>
      <c r="AV656" s="148"/>
      <c r="AX656" s="149"/>
      <c r="BE656" s="149"/>
    </row>
    <row r="657" spans="1:57" s="130" customFormat="1" hidden="1" x14ac:dyDescent="0.2">
      <c r="A657" s="126"/>
      <c r="B657" s="93"/>
      <c r="C657" s="93"/>
      <c r="D657" s="113"/>
      <c r="E657" s="146"/>
      <c r="F657" s="146"/>
      <c r="G657" s="113"/>
      <c r="H657" s="142"/>
      <c r="I657" s="145"/>
      <c r="J657" s="145"/>
      <c r="K657" s="93"/>
      <c r="L657" s="93"/>
      <c r="M657" s="93"/>
      <c r="N657" s="93"/>
      <c r="O657" s="93"/>
      <c r="P657" s="142"/>
      <c r="Q657" s="142"/>
      <c r="R657" s="145"/>
      <c r="W657" s="147"/>
      <c r="X657" s="140"/>
      <c r="Y657" s="93"/>
      <c r="Z657" s="126"/>
      <c r="AA657" s="126"/>
      <c r="AB657" s="126"/>
      <c r="AC657" s="126"/>
      <c r="AD657" s="140"/>
      <c r="AE657" s="126"/>
      <c r="AF657" s="148"/>
      <c r="AG657" s="149"/>
      <c r="AH657" s="93"/>
      <c r="AP657" s="149"/>
      <c r="AR657" s="149"/>
      <c r="AT657" s="149"/>
      <c r="AV657" s="148"/>
      <c r="AX657" s="149"/>
      <c r="BE657" s="149"/>
    </row>
    <row r="658" spans="1:57" s="130" customFormat="1" hidden="1" x14ac:dyDescent="0.2">
      <c r="A658" s="126"/>
      <c r="B658" s="93"/>
      <c r="C658" s="93"/>
      <c r="D658" s="113"/>
      <c r="E658" s="146"/>
      <c r="F658" s="146"/>
      <c r="G658" s="113"/>
      <c r="H658" s="142"/>
      <c r="I658" s="145"/>
      <c r="J658" s="145"/>
      <c r="K658" s="93"/>
      <c r="L658" s="93"/>
      <c r="M658" s="93"/>
      <c r="N658" s="93"/>
      <c r="O658" s="93"/>
      <c r="P658" s="142"/>
      <c r="Q658" s="142"/>
      <c r="R658" s="145"/>
      <c r="W658" s="147"/>
      <c r="X658" s="140"/>
      <c r="Y658" s="93"/>
      <c r="Z658" s="126"/>
      <c r="AA658" s="126"/>
      <c r="AB658" s="126"/>
      <c r="AC658" s="126"/>
      <c r="AD658" s="140"/>
      <c r="AE658" s="126"/>
      <c r="AF658" s="148"/>
      <c r="AG658" s="149"/>
      <c r="AH658" s="93"/>
      <c r="AP658" s="149"/>
      <c r="AR658" s="149"/>
      <c r="AT658" s="149"/>
      <c r="AV658" s="148"/>
      <c r="AX658" s="149"/>
      <c r="BE658" s="149"/>
    </row>
    <row r="659" spans="1:57" s="130" customFormat="1" hidden="1" x14ac:dyDescent="0.2">
      <c r="A659" s="126"/>
      <c r="B659" s="93"/>
      <c r="C659" s="93"/>
      <c r="D659" s="113"/>
      <c r="E659" s="146"/>
      <c r="F659" s="146"/>
      <c r="G659" s="113"/>
      <c r="H659" s="142"/>
      <c r="I659" s="145"/>
      <c r="J659" s="145"/>
      <c r="K659" s="93"/>
      <c r="L659" s="93"/>
      <c r="M659" s="93"/>
      <c r="N659" s="93"/>
      <c r="O659" s="93"/>
      <c r="P659" s="142"/>
      <c r="Q659" s="142"/>
      <c r="R659" s="145"/>
      <c r="W659" s="147"/>
      <c r="X659" s="140"/>
      <c r="Y659" s="93"/>
      <c r="Z659" s="126"/>
      <c r="AA659" s="126"/>
      <c r="AB659" s="126"/>
      <c r="AC659" s="126"/>
      <c r="AD659" s="140"/>
      <c r="AE659" s="126"/>
      <c r="AF659" s="148"/>
      <c r="AG659" s="149"/>
      <c r="AH659" s="93"/>
      <c r="AP659" s="149"/>
      <c r="AR659" s="149"/>
      <c r="AT659" s="149"/>
      <c r="AV659" s="148"/>
      <c r="AX659" s="149"/>
      <c r="BE659" s="149"/>
    </row>
    <row r="660" spans="1:57" s="130" customFormat="1" hidden="1" x14ac:dyDescent="0.2">
      <c r="A660" s="126"/>
      <c r="B660" s="93"/>
      <c r="C660" s="93"/>
      <c r="D660" s="113"/>
      <c r="E660" s="146"/>
      <c r="F660" s="146"/>
      <c r="G660" s="113"/>
      <c r="H660" s="142"/>
      <c r="I660" s="145"/>
      <c r="J660" s="145"/>
      <c r="K660" s="93"/>
      <c r="L660" s="93"/>
      <c r="M660" s="93"/>
      <c r="N660" s="93"/>
      <c r="O660" s="93"/>
      <c r="P660" s="142"/>
      <c r="Q660" s="142"/>
      <c r="R660" s="145"/>
      <c r="W660" s="147"/>
      <c r="X660" s="140"/>
      <c r="Y660" s="93"/>
      <c r="Z660" s="126"/>
      <c r="AA660" s="126"/>
      <c r="AB660" s="126"/>
      <c r="AC660" s="126"/>
      <c r="AD660" s="140"/>
      <c r="AE660" s="126"/>
      <c r="AF660" s="148"/>
      <c r="AG660" s="149"/>
      <c r="AH660" s="93"/>
      <c r="AP660" s="149"/>
      <c r="AR660" s="149"/>
      <c r="AT660" s="149"/>
      <c r="AV660" s="148"/>
      <c r="AX660" s="149"/>
      <c r="BE660" s="149"/>
    </row>
    <row r="661" spans="1:57" s="130" customFormat="1" hidden="1" x14ac:dyDescent="0.2">
      <c r="A661" s="126"/>
      <c r="B661" s="93"/>
      <c r="C661" s="93"/>
      <c r="D661" s="113"/>
      <c r="E661" s="146"/>
      <c r="F661" s="146"/>
      <c r="G661" s="113"/>
      <c r="H661" s="142"/>
      <c r="I661" s="145"/>
      <c r="J661" s="145"/>
      <c r="K661" s="93"/>
      <c r="L661" s="93"/>
      <c r="M661" s="93"/>
      <c r="N661" s="93"/>
      <c r="O661" s="93"/>
      <c r="P661" s="142"/>
      <c r="Q661" s="142"/>
      <c r="R661" s="145"/>
      <c r="W661" s="147"/>
      <c r="X661" s="140"/>
      <c r="Y661" s="93"/>
      <c r="Z661" s="126"/>
      <c r="AA661" s="126"/>
      <c r="AB661" s="126"/>
      <c r="AC661" s="126"/>
      <c r="AD661" s="140"/>
      <c r="AE661" s="126"/>
      <c r="AF661" s="148"/>
      <c r="AG661" s="149"/>
      <c r="AH661" s="93"/>
      <c r="AP661" s="149"/>
      <c r="AR661" s="149"/>
      <c r="AT661" s="149"/>
      <c r="AV661" s="148"/>
      <c r="AX661" s="149"/>
      <c r="BE661" s="149"/>
    </row>
    <row r="662" spans="1:57" s="130" customFormat="1" hidden="1" x14ac:dyDescent="0.2">
      <c r="A662" s="126"/>
      <c r="B662" s="93"/>
      <c r="C662" s="93"/>
      <c r="D662" s="113"/>
      <c r="E662" s="146"/>
      <c r="F662" s="146"/>
      <c r="G662" s="113"/>
      <c r="H662" s="142"/>
      <c r="I662" s="145"/>
      <c r="J662" s="145"/>
      <c r="K662" s="93"/>
      <c r="L662" s="93"/>
      <c r="M662" s="93"/>
      <c r="N662" s="93"/>
      <c r="O662" s="93"/>
      <c r="P662" s="142"/>
      <c r="Q662" s="142"/>
      <c r="R662" s="145"/>
      <c r="W662" s="147"/>
      <c r="X662" s="140"/>
      <c r="Y662" s="93"/>
      <c r="Z662" s="126"/>
      <c r="AA662" s="126"/>
      <c r="AB662" s="126"/>
      <c r="AC662" s="126"/>
      <c r="AD662" s="140"/>
      <c r="AE662" s="126"/>
      <c r="AF662" s="148"/>
      <c r="AG662" s="149"/>
      <c r="AH662" s="93"/>
      <c r="AP662" s="149"/>
      <c r="AR662" s="149"/>
      <c r="AT662" s="149"/>
      <c r="AV662" s="148"/>
      <c r="AX662" s="149"/>
      <c r="BE662" s="149"/>
    </row>
    <row r="663" spans="1:57" s="130" customFormat="1" hidden="1" x14ac:dyDescent="0.2">
      <c r="A663" s="126"/>
      <c r="B663" s="93"/>
      <c r="C663" s="93"/>
      <c r="D663" s="113"/>
      <c r="E663" s="146"/>
      <c r="F663" s="146"/>
      <c r="G663" s="113"/>
      <c r="H663" s="142"/>
      <c r="I663" s="145"/>
      <c r="J663" s="145"/>
      <c r="K663" s="93"/>
      <c r="L663" s="93"/>
      <c r="M663" s="93"/>
      <c r="N663" s="93"/>
      <c r="O663" s="93"/>
      <c r="P663" s="142"/>
      <c r="Q663" s="142"/>
      <c r="R663" s="145"/>
      <c r="W663" s="147"/>
      <c r="X663" s="140"/>
      <c r="Y663" s="93"/>
      <c r="Z663" s="126"/>
      <c r="AA663" s="126"/>
      <c r="AB663" s="126"/>
      <c r="AC663" s="126"/>
      <c r="AD663" s="140"/>
      <c r="AE663" s="126"/>
      <c r="AF663" s="148"/>
      <c r="AG663" s="149"/>
      <c r="AH663" s="93"/>
      <c r="AP663" s="149"/>
      <c r="AR663" s="149"/>
      <c r="AT663" s="149"/>
      <c r="AV663" s="148"/>
      <c r="AX663" s="149"/>
      <c r="BE663" s="149"/>
    </row>
    <row r="664" spans="1:57" s="130" customFormat="1" hidden="1" x14ac:dyDescent="0.2">
      <c r="A664" s="126"/>
      <c r="B664" s="93"/>
      <c r="C664" s="93"/>
      <c r="D664" s="113"/>
      <c r="E664" s="146"/>
      <c r="F664" s="146"/>
      <c r="G664" s="113"/>
      <c r="H664" s="142"/>
      <c r="I664" s="145"/>
      <c r="J664" s="145"/>
      <c r="K664" s="93"/>
      <c r="L664" s="93"/>
      <c r="M664" s="93"/>
      <c r="N664" s="93"/>
      <c r="O664" s="93"/>
      <c r="P664" s="142"/>
      <c r="Q664" s="142"/>
      <c r="R664" s="145"/>
      <c r="W664" s="147"/>
      <c r="X664" s="140"/>
      <c r="Y664" s="93"/>
      <c r="Z664" s="126"/>
      <c r="AA664" s="126"/>
      <c r="AB664" s="126"/>
      <c r="AC664" s="126"/>
      <c r="AD664" s="140"/>
      <c r="AE664" s="126"/>
      <c r="AF664" s="148"/>
      <c r="AG664" s="149"/>
      <c r="AH664" s="93"/>
      <c r="AP664" s="149"/>
      <c r="AR664" s="149"/>
      <c r="AT664" s="149"/>
      <c r="AV664" s="148"/>
      <c r="AX664" s="149"/>
      <c r="BE664" s="149"/>
    </row>
    <row r="665" spans="1:57" s="130" customFormat="1" hidden="1" x14ac:dyDescent="0.2">
      <c r="A665" s="126"/>
      <c r="B665" s="93"/>
      <c r="C665" s="93"/>
      <c r="D665" s="113"/>
      <c r="E665" s="146"/>
      <c r="F665" s="146"/>
      <c r="G665" s="113"/>
      <c r="H665" s="142"/>
      <c r="I665" s="145"/>
      <c r="J665" s="145"/>
      <c r="K665" s="93"/>
      <c r="L665" s="93"/>
      <c r="M665" s="93"/>
      <c r="N665" s="93"/>
      <c r="O665" s="93"/>
      <c r="P665" s="142"/>
      <c r="Q665" s="142"/>
      <c r="R665" s="145"/>
      <c r="W665" s="147"/>
      <c r="X665" s="140"/>
      <c r="Y665" s="93"/>
      <c r="Z665" s="126"/>
      <c r="AA665" s="126"/>
      <c r="AB665" s="126"/>
      <c r="AC665" s="126"/>
      <c r="AD665" s="140"/>
      <c r="AE665" s="126"/>
      <c r="AF665" s="148"/>
      <c r="AG665" s="149"/>
      <c r="AH665" s="93"/>
      <c r="AP665" s="149"/>
      <c r="AR665" s="149"/>
      <c r="AT665" s="149"/>
      <c r="AV665" s="148"/>
      <c r="AX665" s="149"/>
      <c r="BE665" s="149"/>
    </row>
    <row r="666" spans="1:57" s="130" customFormat="1" hidden="1" x14ac:dyDescent="0.2">
      <c r="A666" s="126"/>
      <c r="B666" s="93"/>
      <c r="C666" s="93"/>
      <c r="D666" s="113"/>
      <c r="E666" s="146"/>
      <c r="F666" s="146"/>
      <c r="G666" s="113"/>
      <c r="H666" s="142"/>
      <c r="I666" s="145"/>
      <c r="J666" s="145"/>
      <c r="K666" s="93"/>
      <c r="L666" s="93"/>
      <c r="M666" s="93"/>
      <c r="N666" s="93"/>
      <c r="O666" s="93"/>
      <c r="P666" s="142"/>
      <c r="Q666" s="142"/>
      <c r="R666" s="145"/>
      <c r="W666" s="147"/>
      <c r="X666" s="140"/>
      <c r="Y666" s="93"/>
      <c r="Z666" s="126"/>
      <c r="AA666" s="126"/>
      <c r="AB666" s="126"/>
      <c r="AC666" s="126"/>
      <c r="AD666" s="140"/>
      <c r="AE666" s="126"/>
      <c r="AF666" s="148"/>
      <c r="AG666" s="149"/>
      <c r="AH666" s="93"/>
      <c r="AP666" s="149"/>
      <c r="AR666" s="149"/>
      <c r="AT666" s="149"/>
      <c r="AV666" s="148"/>
      <c r="AX666" s="149"/>
      <c r="BE666" s="149"/>
    </row>
    <row r="667" spans="1:57" s="130" customFormat="1" hidden="1" x14ac:dyDescent="0.2">
      <c r="A667" s="126"/>
      <c r="B667" s="93"/>
      <c r="C667" s="93"/>
      <c r="D667" s="113"/>
      <c r="E667" s="146"/>
      <c r="F667" s="146"/>
      <c r="G667" s="113"/>
      <c r="H667" s="142"/>
      <c r="I667" s="145"/>
      <c r="J667" s="145"/>
      <c r="K667" s="93"/>
      <c r="L667" s="93"/>
      <c r="M667" s="93"/>
      <c r="N667" s="93"/>
      <c r="O667" s="93"/>
      <c r="P667" s="142"/>
      <c r="Q667" s="142"/>
      <c r="R667" s="145"/>
      <c r="W667" s="147"/>
      <c r="X667" s="140"/>
      <c r="Y667" s="93"/>
      <c r="Z667" s="126"/>
      <c r="AA667" s="126"/>
      <c r="AB667" s="126"/>
      <c r="AC667" s="126"/>
      <c r="AD667" s="140"/>
      <c r="AE667" s="126"/>
      <c r="AF667" s="148"/>
      <c r="AG667" s="149"/>
      <c r="AH667" s="93"/>
      <c r="AP667" s="149"/>
      <c r="AR667" s="149"/>
      <c r="AT667" s="149"/>
      <c r="AV667" s="148"/>
      <c r="AX667" s="149"/>
      <c r="BE667" s="149"/>
    </row>
    <row r="668" spans="1:57" s="130" customFormat="1" hidden="1" x14ac:dyDescent="0.2">
      <c r="A668" s="126"/>
      <c r="B668" s="93"/>
      <c r="C668" s="93"/>
      <c r="D668" s="113"/>
      <c r="E668" s="146"/>
      <c r="F668" s="146"/>
      <c r="G668" s="113"/>
      <c r="H668" s="142"/>
      <c r="I668" s="145"/>
      <c r="J668" s="145"/>
      <c r="K668" s="93"/>
      <c r="L668" s="93"/>
      <c r="M668" s="93"/>
      <c r="N668" s="93"/>
      <c r="O668" s="93"/>
      <c r="P668" s="142"/>
      <c r="Q668" s="142"/>
      <c r="R668" s="145"/>
      <c r="W668" s="147"/>
      <c r="X668" s="140"/>
      <c r="Y668" s="93"/>
      <c r="Z668" s="126"/>
      <c r="AA668" s="126"/>
      <c r="AB668" s="126"/>
      <c r="AC668" s="126"/>
      <c r="AD668" s="140"/>
      <c r="AE668" s="126"/>
      <c r="AF668" s="148"/>
      <c r="AG668" s="149"/>
      <c r="AH668" s="93"/>
      <c r="AP668" s="149"/>
      <c r="AR668" s="149"/>
      <c r="AT668" s="149"/>
      <c r="AV668" s="148"/>
      <c r="AX668" s="149"/>
      <c r="BE668" s="149"/>
    </row>
    <row r="669" spans="1:57" s="130" customFormat="1" hidden="1" x14ac:dyDescent="0.2">
      <c r="A669" s="126"/>
      <c r="B669" s="93"/>
      <c r="C669" s="93"/>
      <c r="D669" s="113"/>
      <c r="E669" s="146"/>
      <c r="F669" s="146"/>
      <c r="G669" s="113"/>
      <c r="H669" s="142"/>
      <c r="I669" s="145"/>
      <c r="J669" s="145"/>
      <c r="K669" s="93"/>
      <c r="L669" s="93"/>
      <c r="M669" s="93"/>
      <c r="N669" s="93"/>
      <c r="O669" s="93"/>
      <c r="P669" s="142"/>
      <c r="Q669" s="142"/>
      <c r="R669" s="145"/>
      <c r="W669" s="147"/>
      <c r="X669" s="140"/>
      <c r="Y669" s="93"/>
      <c r="Z669" s="126"/>
      <c r="AA669" s="126"/>
      <c r="AB669" s="126"/>
      <c r="AC669" s="126"/>
      <c r="AD669" s="140"/>
      <c r="AE669" s="126"/>
      <c r="AF669" s="148"/>
      <c r="AG669" s="149"/>
      <c r="AH669" s="93"/>
      <c r="AP669" s="149"/>
      <c r="AR669" s="149"/>
      <c r="AT669" s="149"/>
      <c r="AV669" s="148"/>
      <c r="AX669" s="149"/>
      <c r="BE669" s="149"/>
    </row>
    <row r="670" spans="1:57" s="130" customFormat="1" hidden="1" x14ac:dyDescent="0.2">
      <c r="A670" s="126"/>
      <c r="B670" s="93"/>
      <c r="C670" s="93"/>
      <c r="D670" s="113"/>
      <c r="E670" s="146"/>
      <c r="F670" s="146"/>
      <c r="G670" s="113"/>
      <c r="H670" s="142"/>
      <c r="I670" s="145"/>
      <c r="J670" s="145"/>
      <c r="K670" s="93"/>
      <c r="L670" s="93"/>
      <c r="M670" s="93"/>
      <c r="N670" s="93"/>
      <c r="O670" s="93"/>
      <c r="P670" s="142"/>
      <c r="Q670" s="142"/>
      <c r="R670" s="145"/>
      <c r="W670" s="147"/>
      <c r="X670" s="140"/>
      <c r="Y670" s="93"/>
      <c r="Z670" s="126"/>
      <c r="AA670" s="126"/>
      <c r="AB670" s="126"/>
      <c r="AC670" s="126"/>
      <c r="AD670" s="140"/>
      <c r="AE670" s="126"/>
      <c r="AF670" s="148"/>
      <c r="AG670" s="149"/>
      <c r="AH670" s="93"/>
      <c r="AP670" s="149"/>
      <c r="AR670" s="149"/>
      <c r="AT670" s="149"/>
      <c r="AV670" s="148"/>
      <c r="AX670" s="149"/>
      <c r="BE670" s="149"/>
    </row>
    <row r="671" spans="1:57" s="130" customFormat="1" hidden="1" x14ac:dyDescent="0.2">
      <c r="A671" s="126"/>
      <c r="B671" s="93"/>
      <c r="C671" s="93"/>
      <c r="D671" s="113"/>
      <c r="E671" s="146"/>
      <c r="F671" s="146"/>
      <c r="G671" s="113"/>
      <c r="H671" s="142"/>
      <c r="I671" s="145"/>
      <c r="J671" s="145"/>
      <c r="K671" s="93"/>
      <c r="L671" s="93"/>
      <c r="M671" s="93"/>
      <c r="N671" s="93"/>
      <c r="O671" s="93"/>
      <c r="P671" s="142"/>
      <c r="Q671" s="142"/>
      <c r="R671" s="145"/>
      <c r="W671" s="147"/>
      <c r="X671" s="140"/>
      <c r="Y671" s="93"/>
      <c r="Z671" s="126"/>
      <c r="AA671" s="126"/>
      <c r="AB671" s="126"/>
      <c r="AC671" s="126"/>
      <c r="AD671" s="140"/>
      <c r="AE671" s="126"/>
      <c r="AF671" s="148"/>
      <c r="AG671" s="149"/>
      <c r="AH671" s="93"/>
      <c r="AP671" s="149"/>
      <c r="AR671" s="149"/>
      <c r="AT671" s="149"/>
      <c r="AV671" s="148"/>
      <c r="AX671" s="149"/>
      <c r="BE671" s="149"/>
    </row>
    <row r="672" spans="1:57" s="130" customFormat="1" hidden="1" x14ac:dyDescent="0.2">
      <c r="A672" s="126"/>
      <c r="B672" s="93"/>
      <c r="C672" s="93"/>
      <c r="D672" s="113"/>
      <c r="E672" s="146"/>
      <c r="F672" s="146"/>
      <c r="G672" s="113"/>
      <c r="H672" s="142"/>
      <c r="I672" s="145"/>
      <c r="J672" s="145"/>
      <c r="K672" s="93"/>
      <c r="L672" s="93"/>
      <c r="M672" s="93"/>
      <c r="N672" s="93"/>
      <c r="O672" s="93"/>
      <c r="P672" s="142"/>
      <c r="Q672" s="142"/>
      <c r="R672" s="145"/>
      <c r="W672" s="147"/>
      <c r="X672" s="140"/>
      <c r="Y672" s="93"/>
      <c r="Z672" s="126"/>
      <c r="AA672" s="126"/>
      <c r="AB672" s="126"/>
      <c r="AC672" s="126"/>
      <c r="AD672" s="140"/>
      <c r="AE672" s="126"/>
      <c r="AF672" s="148"/>
      <c r="AG672" s="149"/>
      <c r="AH672" s="93"/>
      <c r="AP672" s="149"/>
      <c r="AR672" s="149"/>
      <c r="AT672" s="149"/>
      <c r="AV672" s="148"/>
      <c r="AX672" s="149"/>
      <c r="BE672" s="149"/>
    </row>
    <row r="673" spans="1:57" s="130" customFormat="1" hidden="1" x14ac:dyDescent="0.2">
      <c r="A673" s="126"/>
      <c r="B673" s="93"/>
      <c r="C673" s="93"/>
      <c r="D673" s="113"/>
      <c r="E673" s="146"/>
      <c r="F673" s="146"/>
      <c r="G673" s="113"/>
      <c r="H673" s="142"/>
      <c r="I673" s="145"/>
      <c r="J673" s="145"/>
      <c r="K673" s="93"/>
      <c r="L673" s="93"/>
      <c r="M673" s="93"/>
      <c r="N673" s="93"/>
      <c r="O673" s="93"/>
      <c r="P673" s="142"/>
      <c r="Q673" s="142"/>
      <c r="R673" s="145"/>
      <c r="W673" s="147"/>
      <c r="X673" s="140"/>
      <c r="Y673" s="93"/>
      <c r="Z673" s="126"/>
      <c r="AA673" s="126"/>
      <c r="AB673" s="126"/>
      <c r="AC673" s="126"/>
      <c r="AD673" s="140"/>
      <c r="AE673" s="126"/>
      <c r="AF673" s="148"/>
      <c r="AG673" s="149"/>
      <c r="AH673" s="93"/>
      <c r="AP673" s="149"/>
      <c r="AR673" s="149"/>
      <c r="AT673" s="149"/>
      <c r="AV673" s="148"/>
      <c r="AX673" s="149"/>
      <c r="BE673" s="149"/>
    </row>
    <row r="674" spans="1:57" s="130" customFormat="1" hidden="1" x14ac:dyDescent="0.2">
      <c r="A674" s="126"/>
      <c r="B674" s="93"/>
      <c r="C674" s="93"/>
      <c r="D674" s="113"/>
      <c r="E674" s="146"/>
      <c r="F674" s="146"/>
      <c r="G674" s="113"/>
      <c r="H674" s="142"/>
      <c r="I674" s="145"/>
      <c r="J674" s="145"/>
      <c r="K674" s="93"/>
      <c r="L674" s="93"/>
      <c r="M674" s="93"/>
      <c r="N674" s="93"/>
      <c r="O674" s="93"/>
      <c r="P674" s="142"/>
      <c r="Q674" s="142"/>
      <c r="R674" s="145"/>
      <c r="W674" s="147"/>
      <c r="X674" s="140"/>
      <c r="Y674" s="93"/>
      <c r="Z674" s="126"/>
      <c r="AA674" s="126"/>
      <c r="AB674" s="126"/>
      <c r="AC674" s="126"/>
      <c r="AD674" s="140"/>
      <c r="AE674" s="126"/>
      <c r="AF674" s="148"/>
      <c r="AG674" s="149"/>
      <c r="AH674" s="93"/>
      <c r="AP674" s="149"/>
      <c r="AR674" s="149"/>
      <c r="AT674" s="149"/>
      <c r="AV674" s="148"/>
      <c r="AX674" s="149"/>
      <c r="BE674" s="149"/>
    </row>
    <row r="675" spans="1:57" s="130" customFormat="1" hidden="1" x14ac:dyDescent="0.2">
      <c r="A675" s="126"/>
      <c r="B675" s="93"/>
      <c r="C675" s="93"/>
      <c r="D675" s="113"/>
      <c r="E675" s="146"/>
      <c r="F675" s="146"/>
      <c r="G675" s="113"/>
      <c r="H675" s="142"/>
      <c r="I675" s="145"/>
      <c r="J675" s="145"/>
      <c r="K675" s="93"/>
      <c r="L675" s="93"/>
      <c r="M675" s="93"/>
      <c r="N675" s="93"/>
      <c r="O675" s="93"/>
      <c r="P675" s="142"/>
      <c r="Q675" s="142"/>
      <c r="R675" s="145"/>
      <c r="W675" s="147"/>
      <c r="X675" s="140"/>
      <c r="Y675" s="93"/>
      <c r="Z675" s="126"/>
      <c r="AA675" s="126"/>
      <c r="AB675" s="126"/>
      <c r="AC675" s="126"/>
      <c r="AD675" s="140"/>
      <c r="AE675" s="126"/>
      <c r="AF675" s="148"/>
      <c r="AG675" s="149"/>
      <c r="AH675" s="93"/>
      <c r="AP675" s="149"/>
      <c r="AR675" s="149"/>
      <c r="AT675" s="149"/>
      <c r="AV675" s="148"/>
      <c r="AX675" s="149"/>
      <c r="BE675" s="149"/>
    </row>
    <row r="676" spans="1:57" s="130" customFormat="1" hidden="1" x14ac:dyDescent="0.2">
      <c r="A676" s="126"/>
      <c r="B676" s="93"/>
      <c r="C676" s="93"/>
      <c r="D676" s="113"/>
      <c r="E676" s="146"/>
      <c r="F676" s="146"/>
      <c r="G676" s="113"/>
      <c r="H676" s="142"/>
      <c r="I676" s="145"/>
      <c r="J676" s="145"/>
      <c r="K676" s="93"/>
      <c r="L676" s="93"/>
      <c r="M676" s="93"/>
      <c r="N676" s="93"/>
      <c r="O676" s="93"/>
      <c r="P676" s="142"/>
      <c r="Q676" s="142"/>
      <c r="R676" s="145"/>
      <c r="W676" s="147"/>
      <c r="X676" s="140"/>
      <c r="Y676" s="93"/>
      <c r="Z676" s="126"/>
      <c r="AA676" s="126"/>
      <c r="AB676" s="126"/>
      <c r="AC676" s="126"/>
      <c r="AD676" s="140"/>
      <c r="AE676" s="126"/>
      <c r="AF676" s="148"/>
      <c r="AG676" s="149"/>
      <c r="AH676" s="93"/>
      <c r="AP676" s="149"/>
      <c r="AR676" s="149"/>
      <c r="AT676" s="149"/>
      <c r="AV676" s="148"/>
      <c r="AX676" s="149"/>
      <c r="BE676" s="149"/>
    </row>
    <row r="677" spans="1:57" s="130" customFormat="1" hidden="1" x14ac:dyDescent="0.2">
      <c r="A677" s="126"/>
      <c r="B677" s="93"/>
      <c r="C677" s="93"/>
      <c r="D677" s="113"/>
      <c r="E677" s="146"/>
      <c r="F677" s="146"/>
      <c r="G677" s="113"/>
      <c r="H677" s="142"/>
      <c r="I677" s="145"/>
      <c r="J677" s="145"/>
      <c r="K677" s="93"/>
      <c r="L677" s="93"/>
      <c r="M677" s="93"/>
      <c r="N677" s="93"/>
      <c r="O677" s="93"/>
      <c r="P677" s="142"/>
      <c r="Q677" s="142"/>
      <c r="R677" s="145"/>
      <c r="W677" s="147"/>
      <c r="X677" s="140"/>
      <c r="Y677" s="93"/>
      <c r="Z677" s="126"/>
      <c r="AA677" s="126"/>
      <c r="AB677" s="126"/>
      <c r="AC677" s="126"/>
      <c r="AD677" s="140"/>
      <c r="AE677" s="126"/>
      <c r="AF677" s="148"/>
      <c r="AG677" s="149"/>
      <c r="AH677" s="93"/>
      <c r="AP677" s="149"/>
      <c r="AR677" s="149"/>
      <c r="AT677" s="149"/>
      <c r="AV677" s="148"/>
      <c r="AX677" s="149"/>
      <c r="BE677" s="149"/>
    </row>
    <row r="678" spans="1:57" s="130" customFormat="1" hidden="1" x14ac:dyDescent="0.2">
      <c r="A678" s="126"/>
      <c r="B678" s="93"/>
      <c r="C678" s="93"/>
      <c r="D678" s="113"/>
      <c r="E678" s="146"/>
      <c r="F678" s="146"/>
      <c r="G678" s="113"/>
      <c r="H678" s="142"/>
      <c r="I678" s="145"/>
      <c r="J678" s="145"/>
      <c r="K678" s="93"/>
      <c r="L678" s="93"/>
      <c r="M678" s="93"/>
      <c r="N678" s="93"/>
      <c r="O678" s="93"/>
      <c r="P678" s="142"/>
      <c r="Q678" s="142"/>
      <c r="R678" s="145"/>
      <c r="W678" s="147"/>
      <c r="X678" s="140"/>
      <c r="Y678" s="93"/>
      <c r="Z678" s="126"/>
      <c r="AA678" s="126"/>
      <c r="AB678" s="126"/>
      <c r="AC678" s="126"/>
      <c r="AD678" s="140"/>
      <c r="AE678" s="126"/>
      <c r="AF678" s="148"/>
      <c r="AG678" s="149"/>
      <c r="AH678" s="93"/>
      <c r="AP678" s="149"/>
      <c r="AR678" s="149"/>
      <c r="AT678" s="149"/>
      <c r="AV678" s="148"/>
      <c r="AX678" s="149"/>
      <c r="BE678" s="149"/>
    </row>
    <row r="679" spans="1:57" s="130" customFormat="1" hidden="1" x14ac:dyDescent="0.2">
      <c r="A679" s="126"/>
      <c r="B679" s="93"/>
      <c r="C679" s="93"/>
      <c r="D679" s="113"/>
      <c r="E679" s="146"/>
      <c r="F679" s="146"/>
      <c r="G679" s="113"/>
      <c r="H679" s="142"/>
      <c r="I679" s="145"/>
      <c r="J679" s="145"/>
      <c r="K679" s="93"/>
      <c r="L679" s="93"/>
      <c r="M679" s="93"/>
      <c r="N679" s="93"/>
      <c r="O679" s="93"/>
      <c r="P679" s="142"/>
      <c r="Q679" s="142"/>
      <c r="R679" s="145"/>
      <c r="W679" s="147"/>
      <c r="X679" s="140"/>
      <c r="Y679" s="93"/>
      <c r="Z679" s="126"/>
      <c r="AA679" s="126"/>
      <c r="AB679" s="126"/>
      <c r="AC679" s="126"/>
      <c r="AD679" s="140"/>
      <c r="AE679" s="126"/>
      <c r="AF679" s="148"/>
      <c r="AG679" s="149"/>
      <c r="AH679" s="93"/>
      <c r="AP679" s="149"/>
      <c r="AR679" s="149"/>
      <c r="AT679" s="149"/>
      <c r="AV679" s="148"/>
      <c r="AX679" s="149"/>
      <c r="BE679" s="149"/>
    </row>
    <row r="680" spans="1:57" s="130" customFormat="1" hidden="1" x14ac:dyDescent="0.2">
      <c r="A680" s="126"/>
      <c r="B680" s="93"/>
      <c r="C680" s="93"/>
      <c r="D680" s="113"/>
      <c r="E680" s="146"/>
      <c r="F680" s="146"/>
      <c r="G680" s="113"/>
      <c r="H680" s="142"/>
      <c r="I680" s="145"/>
      <c r="J680" s="145"/>
      <c r="K680" s="93"/>
      <c r="L680" s="93"/>
      <c r="M680" s="93"/>
      <c r="N680" s="93"/>
      <c r="O680" s="93"/>
      <c r="P680" s="142"/>
      <c r="Q680" s="142"/>
      <c r="R680" s="145"/>
      <c r="W680" s="147"/>
      <c r="X680" s="140"/>
      <c r="Y680" s="93"/>
      <c r="Z680" s="126"/>
      <c r="AA680" s="126"/>
      <c r="AB680" s="126"/>
      <c r="AC680" s="126"/>
      <c r="AD680" s="140"/>
      <c r="AE680" s="126"/>
      <c r="AF680" s="148"/>
      <c r="AG680" s="149"/>
      <c r="AH680" s="93"/>
      <c r="AP680" s="149"/>
      <c r="AR680" s="149"/>
      <c r="AT680" s="149"/>
      <c r="AV680" s="148"/>
      <c r="AX680" s="149"/>
      <c r="BE680" s="149"/>
    </row>
    <row r="681" spans="1:57" s="130" customFormat="1" hidden="1" x14ac:dyDescent="0.2">
      <c r="A681" s="126"/>
      <c r="B681" s="93"/>
      <c r="C681" s="93"/>
      <c r="D681" s="113"/>
      <c r="E681" s="146"/>
      <c r="F681" s="146"/>
      <c r="G681" s="113"/>
      <c r="H681" s="142"/>
      <c r="I681" s="145"/>
      <c r="J681" s="145"/>
      <c r="K681" s="93"/>
      <c r="L681" s="93"/>
      <c r="M681" s="93"/>
      <c r="N681" s="93"/>
      <c r="O681" s="93"/>
      <c r="P681" s="142"/>
      <c r="Q681" s="142"/>
      <c r="R681" s="145"/>
      <c r="W681" s="147"/>
      <c r="X681" s="140"/>
      <c r="Y681" s="93"/>
      <c r="Z681" s="126"/>
      <c r="AA681" s="126"/>
      <c r="AB681" s="126"/>
      <c r="AC681" s="126"/>
      <c r="AD681" s="140"/>
      <c r="AE681" s="126"/>
      <c r="AF681" s="148"/>
      <c r="AG681" s="149"/>
      <c r="AH681" s="93"/>
      <c r="AP681" s="149"/>
      <c r="AR681" s="149"/>
      <c r="AT681" s="149"/>
      <c r="AV681" s="148"/>
      <c r="AX681" s="149"/>
      <c r="BE681" s="149"/>
    </row>
    <row r="682" spans="1:57" s="130" customFormat="1" hidden="1" x14ac:dyDescent="0.2">
      <c r="A682" s="126"/>
      <c r="B682" s="93"/>
      <c r="C682" s="93"/>
      <c r="D682" s="113"/>
      <c r="E682" s="146"/>
      <c r="F682" s="146"/>
      <c r="G682" s="113"/>
      <c r="H682" s="142"/>
      <c r="I682" s="145"/>
      <c r="J682" s="145"/>
      <c r="K682" s="93"/>
      <c r="L682" s="93"/>
      <c r="M682" s="93"/>
      <c r="N682" s="93"/>
      <c r="O682" s="93"/>
      <c r="P682" s="142"/>
      <c r="Q682" s="142"/>
      <c r="R682" s="145"/>
      <c r="W682" s="147"/>
      <c r="X682" s="140"/>
      <c r="Y682" s="93"/>
      <c r="Z682" s="126"/>
      <c r="AA682" s="126"/>
      <c r="AB682" s="126"/>
      <c r="AC682" s="126"/>
      <c r="AD682" s="140"/>
      <c r="AE682" s="126"/>
      <c r="AF682" s="148"/>
      <c r="AG682" s="149"/>
      <c r="AH682" s="93"/>
      <c r="AP682" s="149"/>
      <c r="AR682" s="149"/>
      <c r="AT682" s="149"/>
      <c r="AV682" s="148"/>
      <c r="AX682" s="149"/>
      <c r="BE682" s="149"/>
    </row>
    <row r="683" spans="1:57" s="130" customFormat="1" hidden="1" x14ac:dyDescent="0.2">
      <c r="A683" s="126"/>
      <c r="B683" s="93"/>
      <c r="C683" s="93"/>
      <c r="D683" s="113"/>
      <c r="E683" s="146"/>
      <c r="F683" s="146"/>
      <c r="G683" s="113"/>
      <c r="H683" s="142"/>
      <c r="I683" s="145"/>
      <c r="J683" s="145"/>
      <c r="K683" s="93"/>
      <c r="L683" s="93"/>
      <c r="M683" s="93"/>
      <c r="N683" s="93"/>
      <c r="O683" s="93"/>
      <c r="P683" s="142"/>
      <c r="Q683" s="142"/>
      <c r="R683" s="145"/>
      <c r="W683" s="147"/>
      <c r="X683" s="140"/>
      <c r="Y683" s="93"/>
      <c r="Z683" s="126"/>
      <c r="AA683" s="126"/>
      <c r="AB683" s="126"/>
      <c r="AC683" s="126"/>
      <c r="AD683" s="140"/>
      <c r="AE683" s="126"/>
      <c r="AF683" s="148"/>
      <c r="AG683" s="149"/>
      <c r="AH683" s="93"/>
      <c r="AP683" s="149"/>
      <c r="AR683" s="149"/>
      <c r="AT683" s="149"/>
      <c r="AV683" s="148"/>
      <c r="AX683" s="149"/>
      <c r="BE683" s="149"/>
    </row>
    <row r="684" spans="1:57" s="130" customFormat="1" hidden="1" x14ac:dyDescent="0.2">
      <c r="A684" s="126"/>
      <c r="B684" s="93"/>
      <c r="C684" s="93"/>
      <c r="D684" s="113"/>
      <c r="E684" s="146"/>
      <c r="F684" s="146"/>
      <c r="G684" s="113"/>
      <c r="H684" s="142"/>
      <c r="I684" s="145"/>
      <c r="J684" s="145"/>
      <c r="K684" s="93"/>
      <c r="L684" s="93"/>
      <c r="M684" s="93"/>
      <c r="N684" s="93"/>
      <c r="O684" s="93"/>
      <c r="P684" s="142"/>
      <c r="Q684" s="142"/>
      <c r="R684" s="145"/>
      <c r="W684" s="147"/>
      <c r="X684" s="140"/>
      <c r="Y684" s="93"/>
      <c r="Z684" s="126"/>
      <c r="AA684" s="126"/>
      <c r="AB684" s="126"/>
      <c r="AC684" s="126"/>
      <c r="AD684" s="140"/>
      <c r="AE684" s="126"/>
      <c r="AF684" s="148"/>
      <c r="AG684" s="149"/>
      <c r="AH684" s="93"/>
      <c r="AP684" s="149"/>
      <c r="AR684" s="149"/>
      <c r="AT684" s="149"/>
      <c r="AV684" s="148"/>
      <c r="AX684" s="149"/>
      <c r="BE684" s="149"/>
    </row>
    <row r="685" spans="1:57" s="130" customFormat="1" hidden="1" x14ac:dyDescent="0.2">
      <c r="A685" s="126"/>
      <c r="B685" s="93"/>
      <c r="C685" s="93"/>
      <c r="D685" s="113"/>
      <c r="E685" s="146"/>
      <c r="F685" s="146"/>
      <c r="G685" s="113"/>
      <c r="H685" s="142"/>
      <c r="I685" s="145"/>
      <c r="J685" s="145"/>
      <c r="K685" s="93"/>
      <c r="L685" s="93"/>
      <c r="M685" s="93"/>
      <c r="N685" s="93"/>
      <c r="O685" s="93"/>
      <c r="P685" s="142"/>
      <c r="Q685" s="142"/>
      <c r="R685" s="145"/>
      <c r="W685" s="147"/>
      <c r="X685" s="140"/>
      <c r="Y685" s="93"/>
      <c r="Z685" s="126"/>
      <c r="AA685" s="126"/>
      <c r="AB685" s="126"/>
      <c r="AC685" s="126"/>
      <c r="AD685" s="140"/>
      <c r="AE685" s="126"/>
      <c r="AF685" s="148"/>
      <c r="AG685" s="149"/>
      <c r="AH685" s="93"/>
      <c r="AP685" s="149"/>
      <c r="AR685" s="149"/>
      <c r="AT685" s="149"/>
      <c r="AV685" s="148"/>
      <c r="AX685" s="149"/>
      <c r="BE685" s="149"/>
    </row>
    <row r="686" spans="1:57" s="130" customFormat="1" hidden="1" x14ac:dyDescent="0.2">
      <c r="A686" s="126"/>
      <c r="B686" s="93"/>
      <c r="C686" s="93"/>
      <c r="D686" s="113"/>
      <c r="E686" s="146"/>
      <c r="F686" s="146"/>
      <c r="G686" s="113"/>
      <c r="H686" s="142"/>
      <c r="I686" s="145"/>
      <c r="J686" s="145"/>
      <c r="K686" s="93"/>
      <c r="L686" s="93"/>
      <c r="M686" s="93"/>
      <c r="N686" s="93"/>
      <c r="O686" s="93"/>
      <c r="P686" s="142"/>
      <c r="Q686" s="142"/>
      <c r="R686" s="145"/>
      <c r="W686" s="147"/>
      <c r="X686" s="140"/>
      <c r="Y686" s="93"/>
      <c r="Z686" s="126"/>
      <c r="AA686" s="126"/>
      <c r="AB686" s="126"/>
      <c r="AC686" s="126"/>
      <c r="AD686" s="140"/>
      <c r="AE686" s="126"/>
      <c r="AF686" s="148"/>
      <c r="AG686" s="149"/>
      <c r="AH686" s="93"/>
      <c r="AP686" s="149"/>
      <c r="AR686" s="149"/>
      <c r="AT686" s="149"/>
      <c r="AV686" s="148"/>
      <c r="AX686" s="149"/>
      <c r="BE686" s="149"/>
    </row>
    <row r="687" spans="1:57" s="130" customFormat="1" hidden="1" x14ac:dyDescent="0.2">
      <c r="A687" s="126"/>
      <c r="B687" s="93"/>
      <c r="C687" s="93"/>
      <c r="D687" s="113"/>
      <c r="E687" s="146"/>
      <c r="F687" s="146"/>
      <c r="G687" s="113"/>
      <c r="H687" s="142"/>
      <c r="I687" s="145"/>
      <c r="J687" s="145"/>
      <c r="K687" s="93"/>
      <c r="L687" s="93"/>
      <c r="M687" s="93"/>
      <c r="N687" s="93"/>
      <c r="O687" s="93"/>
      <c r="P687" s="142"/>
      <c r="Q687" s="142"/>
      <c r="R687" s="145"/>
      <c r="W687" s="147"/>
      <c r="X687" s="140"/>
      <c r="Y687" s="93"/>
      <c r="Z687" s="126"/>
      <c r="AA687" s="126"/>
      <c r="AB687" s="126"/>
      <c r="AC687" s="126"/>
      <c r="AD687" s="140"/>
      <c r="AE687" s="126"/>
      <c r="AF687" s="148"/>
      <c r="AG687" s="149"/>
      <c r="AH687" s="93"/>
      <c r="AP687" s="149"/>
      <c r="AR687" s="149"/>
      <c r="AT687" s="149"/>
      <c r="AV687" s="148"/>
      <c r="AX687" s="149"/>
      <c r="BE687" s="149"/>
    </row>
    <row r="688" spans="1:57" s="130" customFormat="1" hidden="1" x14ac:dyDescent="0.2">
      <c r="A688" s="126"/>
      <c r="B688" s="93"/>
      <c r="C688" s="93"/>
      <c r="D688" s="113"/>
      <c r="E688" s="146"/>
      <c r="F688" s="146"/>
      <c r="G688" s="113"/>
      <c r="H688" s="142"/>
      <c r="I688" s="145"/>
      <c r="J688" s="145"/>
      <c r="K688" s="93"/>
      <c r="L688" s="93"/>
      <c r="M688" s="93"/>
      <c r="N688" s="93"/>
      <c r="O688" s="93"/>
      <c r="P688" s="142"/>
      <c r="Q688" s="142"/>
      <c r="R688" s="145"/>
      <c r="W688" s="147"/>
      <c r="X688" s="140"/>
      <c r="Y688" s="93"/>
      <c r="Z688" s="126"/>
      <c r="AA688" s="126"/>
      <c r="AB688" s="126"/>
      <c r="AC688" s="126"/>
      <c r="AD688" s="140"/>
      <c r="AE688" s="126"/>
      <c r="AF688" s="148"/>
      <c r="AG688" s="149"/>
      <c r="AH688" s="93"/>
      <c r="AP688" s="149"/>
      <c r="AR688" s="149"/>
      <c r="AT688" s="149"/>
      <c r="AV688" s="148"/>
      <c r="AX688" s="149"/>
      <c r="BE688" s="149"/>
    </row>
    <row r="689" spans="1:57" s="130" customFormat="1" hidden="1" x14ac:dyDescent="0.2">
      <c r="A689" s="126"/>
      <c r="B689" s="93"/>
      <c r="C689" s="93"/>
      <c r="D689" s="113"/>
      <c r="E689" s="146"/>
      <c r="F689" s="146"/>
      <c r="G689" s="113"/>
      <c r="H689" s="142"/>
      <c r="I689" s="145"/>
      <c r="J689" s="145"/>
      <c r="K689" s="93"/>
      <c r="L689" s="93"/>
      <c r="M689" s="93"/>
      <c r="N689" s="93"/>
      <c r="O689" s="93"/>
      <c r="P689" s="142"/>
      <c r="Q689" s="142"/>
      <c r="R689" s="145"/>
      <c r="W689" s="147"/>
      <c r="X689" s="140"/>
      <c r="Y689" s="93"/>
      <c r="Z689" s="126"/>
      <c r="AA689" s="126"/>
      <c r="AB689" s="126"/>
      <c r="AC689" s="126"/>
      <c r="AD689" s="140"/>
      <c r="AE689" s="126"/>
      <c r="AF689" s="148"/>
      <c r="AG689" s="149"/>
      <c r="AH689" s="93"/>
      <c r="AP689" s="149"/>
      <c r="AR689" s="149"/>
      <c r="AT689" s="149"/>
      <c r="AV689" s="148"/>
      <c r="AX689" s="149"/>
      <c r="BE689" s="149"/>
    </row>
    <row r="690" spans="1:57" s="130" customFormat="1" hidden="1" x14ac:dyDescent="0.2">
      <c r="A690" s="126"/>
      <c r="B690" s="93"/>
      <c r="C690" s="93"/>
      <c r="D690" s="113"/>
      <c r="E690" s="146"/>
      <c r="F690" s="146"/>
      <c r="G690" s="113"/>
      <c r="H690" s="142"/>
      <c r="I690" s="145"/>
      <c r="J690" s="145"/>
      <c r="K690" s="93"/>
      <c r="L690" s="93"/>
      <c r="M690" s="93"/>
      <c r="N690" s="93"/>
      <c r="O690" s="93"/>
      <c r="P690" s="142"/>
      <c r="Q690" s="142"/>
      <c r="R690" s="145"/>
      <c r="W690" s="147"/>
      <c r="X690" s="140"/>
      <c r="Y690" s="93"/>
      <c r="Z690" s="126"/>
      <c r="AA690" s="126"/>
      <c r="AB690" s="126"/>
      <c r="AC690" s="126"/>
      <c r="AD690" s="140"/>
      <c r="AE690" s="126"/>
      <c r="AF690" s="148"/>
      <c r="AG690" s="149"/>
      <c r="AH690" s="93"/>
      <c r="AP690" s="149"/>
      <c r="AR690" s="149"/>
      <c r="AT690" s="149"/>
      <c r="AV690" s="148"/>
      <c r="AX690" s="149"/>
      <c r="BE690" s="149"/>
    </row>
    <row r="691" spans="1:57" s="130" customFormat="1" hidden="1" x14ac:dyDescent="0.2">
      <c r="A691" s="126"/>
      <c r="B691" s="93"/>
      <c r="C691" s="93"/>
      <c r="D691" s="113"/>
      <c r="E691" s="146"/>
      <c r="F691" s="146"/>
      <c r="G691" s="113"/>
      <c r="H691" s="142"/>
      <c r="I691" s="145"/>
      <c r="J691" s="145"/>
      <c r="K691" s="93"/>
      <c r="L691" s="93"/>
      <c r="M691" s="93"/>
      <c r="N691" s="93"/>
      <c r="O691" s="93"/>
      <c r="P691" s="142"/>
      <c r="Q691" s="142"/>
      <c r="R691" s="145"/>
      <c r="W691" s="147"/>
      <c r="X691" s="140"/>
      <c r="Y691" s="93"/>
      <c r="Z691" s="126"/>
      <c r="AA691" s="126"/>
      <c r="AB691" s="126"/>
      <c r="AC691" s="126"/>
      <c r="AD691" s="140"/>
      <c r="AE691" s="126"/>
      <c r="AF691" s="148"/>
      <c r="AG691" s="149"/>
      <c r="AH691" s="93"/>
      <c r="AP691" s="149"/>
      <c r="AR691" s="149"/>
      <c r="AT691" s="149"/>
      <c r="AV691" s="148"/>
      <c r="AX691" s="149"/>
      <c r="BE691" s="149"/>
    </row>
    <row r="692" spans="1:57" s="130" customFormat="1" hidden="1" x14ac:dyDescent="0.2">
      <c r="A692" s="126"/>
      <c r="B692" s="93"/>
      <c r="C692" s="93"/>
      <c r="D692" s="113"/>
      <c r="E692" s="146"/>
      <c r="F692" s="146"/>
      <c r="G692" s="113"/>
      <c r="H692" s="142"/>
      <c r="I692" s="145"/>
      <c r="J692" s="145"/>
      <c r="K692" s="93"/>
      <c r="L692" s="93"/>
      <c r="M692" s="93"/>
      <c r="N692" s="93"/>
      <c r="O692" s="93"/>
      <c r="P692" s="142"/>
      <c r="Q692" s="142"/>
      <c r="R692" s="145"/>
      <c r="W692" s="147"/>
      <c r="X692" s="140"/>
      <c r="Y692" s="93"/>
      <c r="Z692" s="126"/>
      <c r="AA692" s="126"/>
      <c r="AB692" s="126"/>
      <c r="AC692" s="126"/>
      <c r="AD692" s="140"/>
      <c r="AE692" s="126"/>
      <c r="AF692" s="148"/>
      <c r="AG692" s="149"/>
      <c r="AH692" s="93"/>
      <c r="AP692" s="149"/>
      <c r="AR692" s="149"/>
      <c r="AT692" s="149"/>
      <c r="AV692" s="148"/>
      <c r="AX692" s="149"/>
      <c r="BE692" s="149"/>
    </row>
    <row r="693" spans="1:57" s="130" customFormat="1" hidden="1" x14ac:dyDescent="0.2">
      <c r="A693" s="126"/>
      <c r="B693" s="93"/>
      <c r="C693" s="93"/>
      <c r="D693" s="113"/>
      <c r="E693" s="146"/>
      <c r="F693" s="146"/>
      <c r="G693" s="113"/>
      <c r="H693" s="142"/>
      <c r="I693" s="145"/>
      <c r="J693" s="145"/>
      <c r="K693" s="93"/>
      <c r="L693" s="93"/>
      <c r="M693" s="93"/>
      <c r="N693" s="93"/>
      <c r="O693" s="93"/>
      <c r="P693" s="142"/>
      <c r="Q693" s="142"/>
      <c r="R693" s="145"/>
      <c r="W693" s="147"/>
      <c r="X693" s="140"/>
      <c r="Y693" s="93"/>
      <c r="Z693" s="126"/>
      <c r="AA693" s="126"/>
      <c r="AB693" s="126"/>
      <c r="AC693" s="126"/>
      <c r="AD693" s="140"/>
      <c r="AE693" s="126"/>
      <c r="AF693" s="148"/>
      <c r="AG693" s="149"/>
      <c r="AH693" s="93"/>
      <c r="AP693" s="149"/>
      <c r="AR693" s="149"/>
      <c r="AT693" s="149"/>
      <c r="AV693" s="148"/>
      <c r="AX693" s="149"/>
      <c r="BE693" s="149"/>
    </row>
    <row r="694" spans="1:57" s="130" customFormat="1" hidden="1" x14ac:dyDescent="0.2">
      <c r="A694" s="126"/>
      <c r="B694" s="93"/>
      <c r="C694" s="93"/>
      <c r="D694" s="113"/>
      <c r="E694" s="146"/>
      <c r="F694" s="146"/>
      <c r="G694" s="113"/>
      <c r="H694" s="142"/>
      <c r="I694" s="145"/>
      <c r="J694" s="145"/>
      <c r="K694" s="93"/>
      <c r="L694" s="93"/>
      <c r="M694" s="93"/>
      <c r="N694" s="93"/>
      <c r="O694" s="93"/>
      <c r="P694" s="142"/>
      <c r="Q694" s="142"/>
      <c r="R694" s="145"/>
      <c r="W694" s="147"/>
      <c r="X694" s="140"/>
      <c r="Y694" s="93"/>
      <c r="Z694" s="126"/>
      <c r="AA694" s="126"/>
      <c r="AB694" s="126"/>
      <c r="AC694" s="126"/>
      <c r="AD694" s="140"/>
      <c r="AE694" s="126"/>
      <c r="AF694" s="148"/>
      <c r="AG694" s="149"/>
      <c r="AH694" s="93"/>
      <c r="AP694" s="149"/>
      <c r="AR694" s="149"/>
      <c r="AT694" s="149"/>
      <c r="AV694" s="148"/>
      <c r="AX694" s="149"/>
      <c r="BE694" s="149"/>
    </row>
    <row r="695" spans="1:57" s="130" customFormat="1" hidden="1" x14ac:dyDescent="0.2">
      <c r="A695" s="126"/>
      <c r="B695" s="93"/>
      <c r="C695" s="93"/>
      <c r="D695" s="113"/>
      <c r="E695" s="146"/>
      <c r="F695" s="146"/>
      <c r="G695" s="113"/>
      <c r="H695" s="142"/>
      <c r="I695" s="145"/>
      <c r="J695" s="145"/>
      <c r="K695" s="93"/>
      <c r="L695" s="93"/>
      <c r="M695" s="93"/>
      <c r="N695" s="93"/>
      <c r="O695" s="93"/>
      <c r="P695" s="142"/>
      <c r="Q695" s="142"/>
      <c r="R695" s="145"/>
      <c r="W695" s="147"/>
      <c r="X695" s="140"/>
      <c r="Y695" s="93"/>
      <c r="Z695" s="126"/>
      <c r="AA695" s="126"/>
      <c r="AB695" s="126"/>
      <c r="AC695" s="126"/>
      <c r="AD695" s="140"/>
      <c r="AE695" s="126"/>
      <c r="AF695" s="148"/>
      <c r="AG695" s="149"/>
      <c r="AH695" s="93"/>
      <c r="AP695" s="149"/>
      <c r="AR695" s="149"/>
      <c r="AT695" s="149"/>
      <c r="AV695" s="148"/>
      <c r="AX695" s="149"/>
      <c r="BE695" s="149"/>
    </row>
    <row r="696" spans="1:57" s="130" customFormat="1" hidden="1" x14ac:dyDescent="0.2">
      <c r="A696" s="126"/>
      <c r="B696" s="93"/>
      <c r="C696" s="93"/>
      <c r="D696" s="113"/>
      <c r="E696" s="146"/>
      <c r="F696" s="146"/>
      <c r="G696" s="113"/>
      <c r="H696" s="142"/>
      <c r="I696" s="145"/>
      <c r="J696" s="145"/>
      <c r="K696" s="93"/>
      <c r="L696" s="93"/>
      <c r="M696" s="93"/>
      <c r="N696" s="93"/>
      <c r="O696" s="93"/>
      <c r="P696" s="142"/>
      <c r="Q696" s="142"/>
      <c r="R696" s="145"/>
      <c r="W696" s="147"/>
      <c r="X696" s="140"/>
      <c r="Y696" s="93"/>
      <c r="Z696" s="126"/>
      <c r="AA696" s="126"/>
      <c r="AB696" s="126"/>
      <c r="AC696" s="126"/>
      <c r="AD696" s="140"/>
      <c r="AE696" s="126"/>
      <c r="AF696" s="148"/>
      <c r="AG696" s="149"/>
      <c r="AH696" s="93"/>
      <c r="AP696" s="149"/>
      <c r="AR696" s="149"/>
      <c r="AT696" s="149"/>
      <c r="AV696" s="148"/>
      <c r="AX696" s="149"/>
      <c r="BE696" s="149"/>
    </row>
    <row r="697" spans="1:57" s="130" customFormat="1" hidden="1" x14ac:dyDescent="0.2">
      <c r="A697" s="126"/>
      <c r="B697" s="93"/>
      <c r="C697" s="93"/>
      <c r="D697" s="113"/>
      <c r="E697" s="146"/>
      <c r="F697" s="146"/>
      <c r="G697" s="113"/>
      <c r="H697" s="142"/>
      <c r="I697" s="145"/>
      <c r="J697" s="145"/>
      <c r="K697" s="93"/>
      <c r="L697" s="93"/>
      <c r="M697" s="93"/>
      <c r="N697" s="93"/>
      <c r="O697" s="93"/>
      <c r="P697" s="142"/>
      <c r="Q697" s="142"/>
      <c r="R697" s="145"/>
      <c r="W697" s="147"/>
      <c r="X697" s="140"/>
      <c r="Y697" s="93"/>
      <c r="Z697" s="126"/>
      <c r="AA697" s="126"/>
      <c r="AB697" s="126"/>
      <c r="AC697" s="126"/>
      <c r="AD697" s="140"/>
      <c r="AE697" s="126"/>
      <c r="AF697" s="148"/>
      <c r="AG697" s="149"/>
      <c r="AH697" s="93"/>
      <c r="AP697" s="149"/>
      <c r="AR697" s="149"/>
      <c r="AT697" s="149"/>
      <c r="AV697" s="148"/>
      <c r="AX697" s="149"/>
      <c r="BE697" s="149"/>
    </row>
    <row r="698" spans="1:57" s="130" customFormat="1" hidden="1" x14ac:dyDescent="0.2">
      <c r="A698" s="126"/>
      <c r="B698" s="93"/>
      <c r="C698" s="93"/>
      <c r="D698" s="113"/>
      <c r="E698" s="146"/>
      <c r="F698" s="146"/>
      <c r="G698" s="113"/>
      <c r="H698" s="142"/>
      <c r="I698" s="145"/>
      <c r="J698" s="145"/>
      <c r="K698" s="93"/>
      <c r="L698" s="93"/>
      <c r="M698" s="93"/>
      <c r="N698" s="93"/>
      <c r="O698" s="93"/>
      <c r="P698" s="142"/>
      <c r="Q698" s="142"/>
      <c r="R698" s="145"/>
      <c r="W698" s="147"/>
      <c r="X698" s="140"/>
      <c r="Y698" s="93"/>
      <c r="Z698" s="126"/>
      <c r="AA698" s="126"/>
      <c r="AB698" s="126"/>
      <c r="AC698" s="126"/>
      <c r="AD698" s="140"/>
      <c r="AE698" s="126"/>
      <c r="AF698" s="148"/>
      <c r="AG698" s="149"/>
      <c r="AH698" s="93"/>
      <c r="AP698" s="149"/>
      <c r="AR698" s="149"/>
      <c r="AT698" s="149"/>
      <c r="AV698" s="148"/>
      <c r="AX698" s="149"/>
      <c r="BE698" s="149"/>
    </row>
    <row r="699" spans="1:57" s="130" customFormat="1" hidden="1" x14ac:dyDescent="0.2">
      <c r="A699" s="126"/>
      <c r="B699" s="93"/>
      <c r="C699" s="93"/>
      <c r="D699" s="113"/>
      <c r="E699" s="146"/>
      <c r="F699" s="146"/>
      <c r="G699" s="113"/>
      <c r="H699" s="142"/>
      <c r="I699" s="145"/>
      <c r="J699" s="145"/>
      <c r="K699" s="93"/>
      <c r="L699" s="93"/>
      <c r="M699" s="93"/>
      <c r="N699" s="93"/>
      <c r="O699" s="93"/>
      <c r="P699" s="142"/>
      <c r="Q699" s="142"/>
      <c r="R699" s="145"/>
      <c r="W699" s="147"/>
      <c r="X699" s="140"/>
      <c r="Y699" s="93"/>
      <c r="Z699" s="126"/>
      <c r="AA699" s="126"/>
      <c r="AB699" s="126"/>
      <c r="AC699" s="126"/>
      <c r="AD699" s="140"/>
      <c r="AE699" s="126"/>
      <c r="AF699" s="148"/>
      <c r="AG699" s="149"/>
      <c r="AH699" s="93"/>
      <c r="AP699" s="149"/>
      <c r="AR699" s="149"/>
      <c r="AT699" s="149"/>
      <c r="AV699" s="148"/>
      <c r="AX699" s="149"/>
      <c r="BE699" s="149"/>
    </row>
    <row r="700" spans="1:57" s="130" customFormat="1" hidden="1" x14ac:dyDescent="0.2">
      <c r="A700" s="126"/>
      <c r="B700" s="93"/>
      <c r="C700" s="93"/>
      <c r="D700" s="113"/>
      <c r="E700" s="146"/>
      <c r="F700" s="146"/>
      <c r="G700" s="113"/>
      <c r="H700" s="142"/>
      <c r="I700" s="145"/>
      <c r="J700" s="145"/>
      <c r="K700" s="93"/>
      <c r="L700" s="93"/>
      <c r="M700" s="93"/>
      <c r="N700" s="93"/>
      <c r="O700" s="93"/>
      <c r="P700" s="142"/>
      <c r="Q700" s="142"/>
      <c r="R700" s="145"/>
      <c r="W700" s="147"/>
      <c r="X700" s="140"/>
      <c r="Y700" s="93"/>
      <c r="Z700" s="126"/>
      <c r="AA700" s="126"/>
      <c r="AB700" s="126"/>
      <c r="AC700" s="126"/>
      <c r="AD700" s="140"/>
      <c r="AE700" s="126"/>
      <c r="AF700" s="148"/>
      <c r="AG700" s="149"/>
      <c r="AH700" s="93"/>
      <c r="AP700" s="149"/>
      <c r="AR700" s="149"/>
      <c r="AT700" s="149"/>
      <c r="AV700" s="148"/>
      <c r="AX700" s="149"/>
      <c r="BE700" s="149"/>
    </row>
    <row r="701" spans="1:57" s="130" customFormat="1" hidden="1" x14ac:dyDescent="0.2">
      <c r="A701" s="126"/>
      <c r="B701" s="93"/>
      <c r="C701" s="93"/>
      <c r="D701" s="113"/>
      <c r="E701" s="146"/>
      <c r="F701" s="146"/>
      <c r="G701" s="113"/>
      <c r="H701" s="142"/>
      <c r="I701" s="145"/>
      <c r="J701" s="145"/>
      <c r="K701" s="93"/>
      <c r="L701" s="93"/>
      <c r="M701" s="93"/>
      <c r="N701" s="93"/>
      <c r="O701" s="93"/>
      <c r="P701" s="142"/>
      <c r="Q701" s="142"/>
      <c r="R701" s="145"/>
      <c r="W701" s="147"/>
      <c r="X701" s="140"/>
      <c r="Y701" s="93"/>
      <c r="Z701" s="126"/>
      <c r="AA701" s="126"/>
      <c r="AB701" s="126"/>
      <c r="AC701" s="126"/>
      <c r="AD701" s="140"/>
      <c r="AE701" s="126"/>
      <c r="AF701" s="148"/>
      <c r="AG701" s="149"/>
      <c r="AH701" s="93"/>
      <c r="AP701" s="149"/>
      <c r="AR701" s="149"/>
      <c r="AT701" s="149"/>
      <c r="AV701" s="148"/>
      <c r="AX701" s="149"/>
      <c r="BE701" s="149"/>
    </row>
    <row r="702" spans="1:57" s="130" customFormat="1" hidden="1" x14ac:dyDescent="0.2">
      <c r="A702" s="126"/>
      <c r="B702" s="93"/>
      <c r="C702" s="93"/>
      <c r="D702" s="113"/>
      <c r="E702" s="146"/>
      <c r="F702" s="146"/>
      <c r="G702" s="113"/>
      <c r="H702" s="142"/>
      <c r="I702" s="145"/>
      <c r="J702" s="145"/>
      <c r="K702" s="93"/>
      <c r="L702" s="93"/>
      <c r="M702" s="93"/>
      <c r="N702" s="93"/>
      <c r="O702" s="93"/>
      <c r="P702" s="142"/>
      <c r="Q702" s="142"/>
      <c r="R702" s="145"/>
      <c r="W702" s="147"/>
      <c r="X702" s="140"/>
      <c r="Y702" s="93"/>
      <c r="Z702" s="126"/>
      <c r="AA702" s="126"/>
      <c r="AB702" s="126"/>
      <c r="AC702" s="126"/>
      <c r="AD702" s="140"/>
      <c r="AE702" s="126"/>
      <c r="AF702" s="148"/>
      <c r="AG702" s="149"/>
      <c r="AH702" s="93"/>
      <c r="AP702" s="149"/>
      <c r="AR702" s="149"/>
      <c r="AT702" s="149"/>
      <c r="AV702" s="148"/>
      <c r="AX702" s="149"/>
      <c r="BE702" s="149"/>
    </row>
    <row r="703" spans="1:57" s="130" customFormat="1" hidden="1" x14ac:dyDescent="0.2">
      <c r="A703" s="126"/>
      <c r="B703" s="93"/>
      <c r="C703" s="93"/>
      <c r="D703" s="113"/>
      <c r="E703" s="146"/>
      <c r="F703" s="146"/>
      <c r="G703" s="113"/>
      <c r="H703" s="142"/>
      <c r="I703" s="145"/>
      <c r="J703" s="145"/>
      <c r="K703" s="93"/>
      <c r="L703" s="93"/>
      <c r="M703" s="93"/>
      <c r="N703" s="93"/>
      <c r="O703" s="93"/>
      <c r="P703" s="142"/>
      <c r="Q703" s="142"/>
      <c r="R703" s="145"/>
      <c r="W703" s="147"/>
      <c r="X703" s="140"/>
      <c r="Y703" s="93"/>
      <c r="Z703" s="126"/>
      <c r="AA703" s="126"/>
      <c r="AB703" s="126"/>
      <c r="AC703" s="126"/>
      <c r="AD703" s="140"/>
      <c r="AE703" s="126"/>
      <c r="AF703" s="148"/>
      <c r="AG703" s="149"/>
      <c r="AH703" s="93"/>
      <c r="AP703" s="149"/>
      <c r="AR703" s="149"/>
      <c r="AT703" s="149"/>
      <c r="AV703" s="148"/>
      <c r="AX703" s="149"/>
      <c r="BE703" s="149"/>
    </row>
    <row r="704" spans="1:57" s="130" customFormat="1" hidden="1" x14ac:dyDescent="0.2">
      <c r="A704" s="126"/>
      <c r="B704" s="93"/>
      <c r="C704" s="93"/>
      <c r="D704" s="113"/>
      <c r="E704" s="146"/>
      <c r="F704" s="146"/>
      <c r="G704" s="113"/>
      <c r="H704" s="142"/>
      <c r="I704" s="145"/>
      <c r="J704" s="145"/>
      <c r="K704" s="93"/>
      <c r="L704" s="93"/>
      <c r="M704" s="93"/>
      <c r="N704" s="93"/>
      <c r="O704" s="93"/>
      <c r="P704" s="142"/>
      <c r="Q704" s="142"/>
      <c r="R704" s="145"/>
      <c r="W704" s="147"/>
      <c r="X704" s="140"/>
      <c r="Y704" s="93"/>
      <c r="Z704" s="126"/>
      <c r="AA704" s="126"/>
      <c r="AB704" s="126"/>
      <c r="AC704" s="126"/>
      <c r="AD704" s="140"/>
      <c r="AE704" s="126"/>
      <c r="AF704" s="148"/>
      <c r="AG704" s="149"/>
      <c r="AH704" s="93"/>
      <c r="AP704" s="149"/>
      <c r="AR704" s="149"/>
      <c r="AT704" s="149"/>
      <c r="AV704" s="148"/>
      <c r="AX704" s="149"/>
      <c r="BE704" s="149"/>
    </row>
    <row r="705" spans="1:57" s="130" customFormat="1" hidden="1" x14ac:dyDescent="0.2">
      <c r="A705" s="126"/>
      <c r="B705" s="93"/>
      <c r="C705" s="93"/>
      <c r="D705" s="113"/>
      <c r="E705" s="146"/>
      <c r="F705" s="146"/>
      <c r="G705" s="113"/>
      <c r="H705" s="142"/>
      <c r="I705" s="145"/>
      <c r="J705" s="145"/>
      <c r="K705" s="93"/>
      <c r="L705" s="93"/>
      <c r="M705" s="93"/>
      <c r="N705" s="93"/>
      <c r="O705" s="93"/>
      <c r="P705" s="142"/>
      <c r="Q705" s="142"/>
      <c r="R705" s="145"/>
      <c r="W705" s="147"/>
      <c r="X705" s="140"/>
      <c r="Y705" s="93"/>
      <c r="Z705" s="126"/>
      <c r="AA705" s="126"/>
      <c r="AB705" s="126"/>
      <c r="AC705" s="126"/>
      <c r="AD705" s="140"/>
      <c r="AE705" s="126"/>
      <c r="AF705" s="148"/>
      <c r="AG705" s="149"/>
      <c r="AH705" s="93"/>
      <c r="AP705" s="149"/>
      <c r="AR705" s="149"/>
      <c r="AT705" s="149"/>
      <c r="AV705" s="148"/>
      <c r="AX705" s="149"/>
      <c r="BE705" s="149"/>
    </row>
    <row r="706" spans="1:57" s="130" customFormat="1" hidden="1" x14ac:dyDescent="0.2">
      <c r="A706" s="126"/>
      <c r="B706" s="93"/>
      <c r="C706" s="93"/>
      <c r="D706" s="113"/>
      <c r="E706" s="146"/>
      <c r="F706" s="146"/>
      <c r="G706" s="113"/>
      <c r="H706" s="142"/>
      <c r="I706" s="145"/>
      <c r="J706" s="145"/>
      <c r="K706" s="93"/>
      <c r="L706" s="93"/>
      <c r="M706" s="93"/>
      <c r="N706" s="93"/>
      <c r="O706" s="93"/>
      <c r="P706" s="142"/>
      <c r="Q706" s="142"/>
      <c r="R706" s="145"/>
      <c r="W706" s="147"/>
      <c r="X706" s="140"/>
      <c r="Y706" s="93"/>
      <c r="Z706" s="126"/>
      <c r="AA706" s="126"/>
      <c r="AB706" s="126"/>
      <c r="AC706" s="126"/>
      <c r="AD706" s="140"/>
      <c r="AE706" s="126"/>
      <c r="AF706" s="148"/>
      <c r="AG706" s="149"/>
      <c r="AH706" s="93"/>
      <c r="AP706" s="149"/>
      <c r="AR706" s="149"/>
      <c r="AT706" s="149"/>
      <c r="AV706" s="148"/>
      <c r="AX706" s="149"/>
      <c r="BE706" s="149"/>
    </row>
    <row r="707" spans="1:57" s="130" customFormat="1" hidden="1" x14ac:dyDescent="0.2">
      <c r="A707" s="126"/>
      <c r="B707" s="93"/>
      <c r="C707" s="93"/>
      <c r="D707" s="113"/>
      <c r="E707" s="146"/>
      <c r="F707" s="146"/>
      <c r="G707" s="113"/>
      <c r="H707" s="142"/>
      <c r="I707" s="145"/>
      <c r="J707" s="145"/>
      <c r="K707" s="93"/>
      <c r="L707" s="93"/>
      <c r="M707" s="93"/>
      <c r="N707" s="93"/>
      <c r="O707" s="93"/>
      <c r="P707" s="142"/>
      <c r="Q707" s="142"/>
      <c r="R707" s="145"/>
      <c r="W707" s="147"/>
      <c r="X707" s="140"/>
      <c r="Y707" s="93"/>
      <c r="Z707" s="126"/>
      <c r="AA707" s="126"/>
      <c r="AB707" s="126"/>
      <c r="AC707" s="126"/>
      <c r="AD707" s="140"/>
      <c r="AE707" s="126"/>
      <c r="AF707" s="148"/>
      <c r="AG707" s="149"/>
      <c r="AH707" s="93"/>
      <c r="AP707" s="149"/>
      <c r="AR707" s="149"/>
      <c r="AT707" s="149"/>
      <c r="AV707" s="148"/>
      <c r="AX707" s="149"/>
      <c r="BE707" s="149"/>
    </row>
    <row r="708" spans="1:57" s="130" customFormat="1" hidden="1" x14ac:dyDescent="0.2">
      <c r="A708" s="126"/>
      <c r="B708" s="93"/>
      <c r="C708" s="93"/>
      <c r="D708" s="113"/>
      <c r="E708" s="146"/>
      <c r="F708" s="146"/>
      <c r="G708" s="113"/>
      <c r="H708" s="142"/>
      <c r="I708" s="145"/>
      <c r="J708" s="145"/>
      <c r="K708" s="93"/>
      <c r="L708" s="93"/>
      <c r="M708" s="93"/>
      <c r="N708" s="93"/>
      <c r="O708" s="93"/>
      <c r="P708" s="142"/>
      <c r="Q708" s="142"/>
      <c r="R708" s="145"/>
      <c r="W708" s="147"/>
      <c r="X708" s="140"/>
      <c r="Y708" s="93"/>
      <c r="Z708" s="126"/>
      <c r="AA708" s="126"/>
      <c r="AB708" s="126"/>
      <c r="AC708" s="126"/>
      <c r="AD708" s="140"/>
      <c r="AE708" s="126"/>
      <c r="AF708" s="148"/>
      <c r="AG708" s="149"/>
      <c r="AH708" s="93"/>
      <c r="AP708" s="149"/>
      <c r="AR708" s="149"/>
      <c r="AT708" s="149"/>
      <c r="AV708" s="148"/>
      <c r="AX708" s="149"/>
      <c r="BE708" s="149"/>
    </row>
    <row r="709" spans="1:57" s="130" customFormat="1" hidden="1" x14ac:dyDescent="0.2">
      <c r="A709" s="126"/>
      <c r="B709" s="93"/>
      <c r="C709" s="93"/>
      <c r="D709" s="113"/>
      <c r="E709" s="146"/>
      <c r="F709" s="146"/>
      <c r="G709" s="113"/>
      <c r="H709" s="142"/>
      <c r="I709" s="145"/>
      <c r="J709" s="145"/>
      <c r="K709" s="93"/>
      <c r="L709" s="93"/>
      <c r="M709" s="93"/>
      <c r="N709" s="93"/>
      <c r="O709" s="93"/>
      <c r="P709" s="142"/>
      <c r="Q709" s="142"/>
      <c r="R709" s="145"/>
      <c r="W709" s="147"/>
      <c r="X709" s="140"/>
      <c r="Y709" s="93"/>
      <c r="Z709" s="126"/>
      <c r="AA709" s="126"/>
      <c r="AB709" s="126"/>
      <c r="AC709" s="126"/>
      <c r="AD709" s="140"/>
      <c r="AE709" s="126"/>
      <c r="AF709" s="148"/>
      <c r="AG709" s="149"/>
      <c r="AH709" s="93"/>
      <c r="AP709" s="149"/>
      <c r="AR709" s="149"/>
      <c r="AT709" s="149"/>
      <c r="AV709" s="148"/>
      <c r="AX709" s="149"/>
      <c r="BE709" s="149"/>
    </row>
    <row r="710" spans="1:57" s="130" customFormat="1" hidden="1" x14ac:dyDescent="0.2">
      <c r="A710" s="126"/>
      <c r="B710" s="93"/>
      <c r="C710" s="93"/>
      <c r="D710" s="113"/>
      <c r="E710" s="146"/>
      <c r="F710" s="146"/>
      <c r="G710" s="113"/>
      <c r="H710" s="142"/>
      <c r="I710" s="145"/>
      <c r="J710" s="145"/>
      <c r="K710" s="93"/>
      <c r="L710" s="93"/>
      <c r="M710" s="93"/>
      <c r="N710" s="93"/>
      <c r="O710" s="93"/>
      <c r="P710" s="142"/>
      <c r="Q710" s="142"/>
      <c r="R710" s="145"/>
      <c r="W710" s="147"/>
      <c r="X710" s="140"/>
      <c r="Y710" s="93"/>
      <c r="Z710" s="126"/>
      <c r="AA710" s="126"/>
      <c r="AB710" s="126"/>
      <c r="AC710" s="126"/>
      <c r="AD710" s="140"/>
      <c r="AE710" s="126"/>
      <c r="AF710" s="148"/>
      <c r="AG710" s="149"/>
      <c r="AH710" s="93"/>
      <c r="AP710" s="149"/>
      <c r="AR710" s="149"/>
      <c r="AT710" s="149"/>
      <c r="AV710" s="148"/>
      <c r="AX710" s="149"/>
      <c r="BE710" s="149"/>
    </row>
    <row r="711" spans="1:57" s="130" customFormat="1" hidden="1" x14ac:dyDescent="0.2">
      <c r="A711" s="126"/>
      <c r="B711" s="93"/>
      <c r="C711" s="93"/>
      <c r="D711" s="113"/>
      <c r="E711" s="146"/>
      <c r="F711" s="146"/>
      <c r="G711" s="113"/>
      <c r="H711" s="142"/>
      <c r="I711" s="145"/>
      <c r="J711" s="145"/>
      <c r="K711" s="93"/>
      <c r="L711" s="93"/>
      <c r="M711" s="93"/>
      <c r="N711" s="93"/>
      <c r="O711" s="93"/>
      <c r="P711" s="142"/>
      <c r="Q711" s="142"/>
      <c r="R711" s="145"/>
      <c r="W711" s="147"/>
      <c r="X711" s="140"/>
      <c r="Y711" s="93"/>
      <c r="Z711" s="126"/>
      <c r="AA711" s="126"/>
      <c r="AB711" s="126"/>
      <c r="AC711" s="126"/>
      <c r="AD711" s="140"/>
      <c r="AE711" s="126"/>
      <c r="AF711" s="148"/>
      <c r="AG711" s="149"/>
      <c r="AH711" s="93"/>
      <c r="AP711" s="149"/>
      <c r="AR711" s="149"/>
      <c r="AT711" s="149"/>
      <c r="AV711" s="148"/>
      <c r="AX711" s="149"/>
      <c r="BE711" s="149"/>
    </row>
    <row r="712" spans="1:57" s="130" customFormat="1" hidden="1" x14ac:dyDescent="0.2">
      <c r="A712" s="126"/>
      <c r="B712" s="93"/>
      <c r="C712" s="93"/>
      <c r="D712" s="113"/>
      <c r="E712" s="146"/>
      <c r="F712" s="146"/>
      <c r="G712" s="113"/>
      <c r="H712" s="142"/>
      <c r="I712" s="145"/>
      <c r="J712" s="145"/>
      <c r="K712" s="93"/>
      <c r="L712" s="93"/>
      <c r="M712" s="93"/>
      <c r="N712" s="93"/>
      <c r="O712" s="93"/>
      <c r="P712" s="142"/>
      <c r="Q712" s="142"/>
      <c r="R712" s="145"/>
      <c r="W712" s="147"/>
      <c r="X712" s="140"/>
      <c r="Y712" s="93"/>
      <c r="Z712" s="126"/>
      <c r="AA712" s="126"/>
      <c r="AB712" s="126"/>
      <c r="AC712" s="126"/>
      <c r="AD712" s="140"/>
      <c r="AE712" s="126"/>
      <c r="AF712" s="148"/>
      <c r="AG712" s="149"/>
      <c r="AH712" s="93"/>
      <c r="AP712" s="149"/>
      <c r="AR712" s="149"/>
      <c r="AT712" s="149"/>
      <c r="AV712" s="148"/>
      <c r="AX712" s="149"/>
      <c r="BE712" s="149"/>
    </row>
    <row r="713" spans="1:57" s="130" customFormat="1" hidden="1" x14ac:dyDescent="0.2">
      <c r="A713" s="126"/>
      <c r="B713" s="93"/>
      <c r="C713" s="93"/>
      <c r="D713" s="113"/>
      <c r="E713" s="146"/>
      <c r="F713" s="146"/>
      <c r="G713" s="113"/>
      <c r="H713" s="142"/>
      <c r="I713" s="145"/>
      <c r="J713" s="145"/>
      <c r="K713" s="93"/>
      <c r="L713" s="93"/>
      <c r="M713" s="93"/>
      <c r="N713" s="93"/>
      <c r="O713" s="93"/>
      <c r="P713" s="142"/>
      <c r="Q713" s="142"/>
      <c r="R713" s="145"/>
      <c r="W713" s="147"/>
      <c r="X713" s="140"/>
      <c r="Y713" s="93"/>
      <c r="Z713" s="126"/>
      <c r="AA713" s="126"/>
      <c r="AB713" s="126"/>
      <c r="AC713" s="126"/>
      <c r="AD713" s="140"/>
      <c r="AE713" s="126"/>
      <c r="AF713" s="148"/>
      <c r="AG713" s="149"/>
      <c r="AH713" s="93"/>
      <c r="AP713" s="149"/>
      <c r="AR713" s="149"/>
      <c r="AT713" s="149"/>
      <c r="AV713" s="148"/>
      <c r="AX713" s="149"/>
      <c r="BE713" s="149"/>
    </row>
    <row r="714" spans="1:57" s="130" customFormat="1" hidden="1" x14ac:dyDescent="0.2">
      <c r="A714" s="126"/>
      <c r="B714" s="93"/>
      <c r="C714" s="93"/>
      <c r="D714" s="113"/>
      <c r="E714" s="146"/>
      <c r="F714" s="146"/>
      <c r="G714" s="113"/>
      <c r="H714" s="142"/>
      <c r="I714" s="145"/>
      <c r="J714" s="145"/>
      <c r="K714" s="93"/>
      <c r="L714" s="93"/>
      <c r="M714" s="93"/>
      <c r="N714" s="93"/>
      <c r="O714" s="93"/>
      <c r="P714" s="142"/>
      <c r="Q714" s="142"/>
      <c r="R714" s="145"/>
      <c r="W714" s="147"/>
      <c r="X714" s="140"/>
      <c r="Y714" s="93"/>
      <c r="Z714" s="126"/>
      <c r="AA714" s="126"/>
      <c r="AB714" s="126"/>
      <c r="AC714" s="126"/>
      <c r="AD714" s="140"/>
      <c r="AE714" s="126"/>
      <c r="AF714" s="148"/>
      <c r="AG714" s="149"/>
      <c r="AH714" s="93"/>
      <c r="AP714" s="149"/>
      <c r="AR714" s="149"/>
      <c r="AT714" s="149"/>
      <c r="AV714" s="148"/>
      <c r="AX714" s="149"/>
      <c r="BE714" s="149"/>
    </row>
    <row r="715" spans="1:57" s="130" customFormat="1" hidden="1" x14ac:dyDescent="0.2">
      <c r="A715" s="126"/>
      <c r="B715" s="93"/>
      <c r="C715" s="93"/>
      <c r="D715" s="113"/>
      <c r="E715" s="146"/>
      <c r="F715" s="146"/>
      <c r="G715" s="113"/>
      <c r="H715" s="142"/>
      <c r="I715" s="145"/>
      <c r="J715" s="145"/>
      <c r="K715" s="93"/>
      <c r="L715" s="93"/>
      <c r="M715" s="93"/>
      <c r="N715" s="93"/>
      <c r="O715" s="93"/>
      <c r="P715" s="142"/>
      <c r="Q715" s="142"/>
      <c r="R715" s="145"/>
      <c r="W715" s="147"/>
      <c r="X715" s="140"/>
      <c r="Y715" s="93"/>
      <c r="Z715" s="126"/>
      <c r="AA715" s="126"/>
      <c r="AB715" s="126"/>
      <c r="AC715" s="126"/>
      <c r="AD715" s="140"/>
      <c r="AE715" s="126"/>
      <c r="AF715" s="148"/>
      <c r="AG715" s="149"/>
      <c r="AH715" s="93"/>
      <c r="AP715" s="149"/>
      <c r="AR715" s="149"/>
      <c r="AT715" s="149"/>
      <c r="AV715" s="148"/>
      <c r="AX715" s="149"/>
      <c r="BE715" s="149"/>
    </row>
    <row r="716" spans="1:57" s="130" customFormat="1" hidden="1" x14ac:dyDescent="0.2">
      <c r="A716" s="126"/>
      <c r="B716" s="93"/>
      <c r="C716" s="93"/>
      <c r="D716" s="113"/>
      <c r="E716" s="146"/>
      <c r="F716" s="146"/>
      <c r="G716" s="113"/>
      <c r="H716" s="142"/>
      <c r="I716" s="145"/>
      <c r="J716" s="145"/>
      <c r="K716" s="93"/>
      <c r="L716" s="93"/>
      <c r="M716" s="93"/>
      <c r="N716" s="93"/>
      <c r="O716" s="93"/>
      <c r="P716" s="142"/>
      <c r="Q716" s="142"/>
      <c r="R716" s="145"/>
      <c r="W716" s="147"/>
      <c r="X716" s="140"/>
      <c r="Y716" s="93"/>
      <c r="Z716" s="126"/>
      <c r="AA716" s="126"/>
      <c r="AB716" s="126"/>
      <c r="AC716" s="126"/>
      <c r="AD716" s="140"/>
      <c r="AE716" s="126"/>
      <c r="AF716" s="148"/>
      <c r="AG716" s="149"/>
      <c r="AH716" s="93"/>
      <c r="AP716" s="149"/>
      <c r="AR716" s="149"/>
      <c r="AT716" s="149"/>
      <c r="AV716" s="148"/>
      <c r="AX716" s="149"/>
      <c r="BE716" s="149"/>
    </row>
    <row r="717" spans="1:57" s="130" customFormat="1" hidden="1" x14ac:dyDescent="0.2">
      <c r="A717" s="126"/>
      <c r="B717" s="93"/>
      <c r="C717" s="93"/>
      <c r="D717" s="113"/>
      <c r="E717" s="146"/>
      <c r="F717" s="146"/>
      <c r="G717" s="113"/>
      <c r="H717" s="142"/>
      <c r="I717" s="145"/>
      <c r="J717" s="145"/>
      <c r="K717" s="93"/>
      <c r="L717" s="93"/>
      <c r="M717" s="93"/>
      <c r="N717" s="93"/>
      <c r="O717" s="93"/>
      <c r="P717" s="142"/>
      <c r="Q717" s="142"/>
      <c r="R717" s="145"/>
      <c r="W717" s="147"/>
      <c r="X717" s="140"/>
      <c r="Y717" s="93"/>
      <c r="Z717" s="126"/>
      <c r="AA717" s="126"/>
      <c r="AB717" s="126"/>
      <c r="AC717" s="126"/>
      <c r="AD717" s="140"/>
      <c r="AE717" s="126"/>
      <c r="AF717" s="148"/>
      <c r="AG717" s="149"/>
      <c r="AH717" s="93"/>
      <c r="AP717" s="149"/>
      <c r="AR717" s="149"/>
      <c r="AT717" s="149"/>
      <c r="AV717" s="148"/>
      <c r="AX717" s="149"/>
      <c r="BE717" s="149"/>
    </row>
    <row r="718" spans="1:57" s="130" customFormat="1" hidden="1" x14ac:dyDescent="0.2">
      <c r="A718" s="126"/>
      <c r="B718" s="93"/>
      <c r="C718" s="93"/>
      <c r="D718" s="113"/>
      <c r="E718" s="146"/>
      <c r="F718" s="146"/>
      <c r="G718" s="113"/>
      <c r="H718" s="142"/>
      <c r="I718" s="145"/>
      <c r="J718" s="145"/>
      <c r="K718" s="93"/>
      <c r="L718" s="93"/>
      <c r="M718" s="93"/>
      <c r="N718" s="93"/>
      <c r="O718" s="93"/>
      <c r="P718" s="142"/>
      <c r="Q718" s="142"/>
      <c r="R718" s="145"/>
      <c r="W718" s="147"/>
      <c r="X718" s="140"/>
      <c r="Y718" s="93"/>
      <c r="Z718" s="126"/>
      <c r="AA718" s="126"/>
      <c r="AB718" s="126"/>
      <c r="AC718" s="126"/>
      <c r="AD718" s="140"/>
      <c r="AE718" s="126"/>
      <c r="AF718" s="148"/>
      <c r="AG718" s="149"/>
      <c r="AH718" s="93"/>
      <c r="AP718" s="149"/>
      <c r="AR718" s="149"/>
      <c r="AT718" s="149"/>
      <c r="AV718" s="148"/>
      <c r="AX718" s="149"/>
      <c r="BE718" s="149"/>
    </row>
    <row r="719" spans="1:57" s="130" customFormat="1" hidden="1" x14ac:dyDescent="0.2">
      <c r="A719" s="126"/>
      <c r="B719" s="93"/>
      <c r="C719" s="93"/>
      <c r="D719" s="113"/>
      <c r="E719" s="146"/>
      <c r="F719" s="146"/>
      <c r="G719" s="113"/>
      <c r="H719" s="142"/>
      <c r="I719" s="145"/>
      <c r="J719" s="145"/>
      <c r="K719" s="93"/>
      <c r="L719" s="93"/>
      <c r="M719" s="93"/>
      <c r="N719" s="93"/>
      <c r="O719" s="93"/>
      <c r="P719" s="142"/>
      <c r="Q719" s="142"/>
      <c r="R719" s="145"/>
      <c r="W719" s="147"/>
      <c r="X719" s="140"/>
      <c r="Y719" s="93"/>
      <c r="Z719" s="126"/>
      <c r="AA719" s="126"/>
      <c r="AB719" s="126"/>
      <c r="AC719" s="126"/>
      <c r="AD719" s="140"/>
      <c r="AE719" s="126"/>
      <c r="AF719" s="148"/>
      <c r="AG719" s="149"/>
      <c r="AH719" s="93"/>
      <c r="AP719" s="149"/>
      <c r="AR719" s="149"/>
      <c r="AT719" s="149"/>
      <c r="AV719" s="148"/>
      <c r="AX719" s="149"/>
      <c r="BE719" s="149"/>
    </row>
    <row r="720" spans="1:57" s="130" customFormat="1" hidden="1" x14ac:dyDescent="0.2">
      <c r="A720" s="126"/>
      <c r="B720" s="93"/>
      <c r="C720" s="93"/>
      <c r="D720" s="113"/>
      <c r="E720" s="146"/>
      <c r="F720" s="146"/>
      <c r="G720" s="113"/>
      <c r="H720" s="142"/>
      <c r="I720" s="145"/>
      <c r="J720" s="145"/>
      <c r="K720" s="93"/>
      <c r="L720" s="93"/>
      <c r="M720" s="93"/>
      <c r="N720" s="93"/>
      <c r="O720" s="93"/>
      <c r="P720" s="142"/>
      <c r="Q720" s="142"/>
      <c r="R720" s="145"/>
      <c r="W720" s="147"/>
      <c r="X720" s="140"/>
      <c r="Y720" s="93"/>
      <c r="Z720" s="126"/>
      <c r="AA720" s="126"/>
      <c r="AB720" s="126"/>
      <c r="AC720" s="126"/>
      <c r="AD720" s="140"/>
      <c r="AE720" s="126"/>
      <c r="AF720" s="148"/>
      <c r="AG720" s="149"/>
      <c r="AH720" s="93"/>
      <c r="AP720" s="149"/>
      <c r="AR720" s="149"/>
      <c r="AT720" s="149"/>
      <c r="AV720" s="148"/>
      <c r="AX720" s="149"/>
      <c r="BE720" s="149"/>
    </row>
    <row r="721" spans="1:57" s="130" customFormat="1" hidden="1" x14ac:dyDescent="0.2">
      <c r="A721" s="126"/>
      <c r="B721" s="93"/>
      <c r="C721" s="93"/>
      <c r="D721" s="113"/>
      <c r="E721" s="146"/>
      <c r="F721" s="146"/>
      <c r="G721" s="113"/>
      <c r="H721" s="142"/>
      <c r="I721" s="145"/>
      <c r="J721" s="145"/>
      <c r="K721" s="93"/>
      <c r="L721" s="93"/>
      <c r="M721" s="93"/>
      <c r="N721" s="93"/>
      <c r="O721" s="93"/>
      <c r="P721" s="142"/>
      <c r="Q721" s="142"/>
      <c r="R721" s="145"/>
      <c r="W721" s="147"/>
      <c r="X721" s="140"/>
      <c r="Y721" s="93"/>
      <c r="Z721" s="126"/>
      <c r="AA721" s="126"/>
      <c r="AB721" s="126"/>
      <c r="AC721" s="126"/>
      <c r="AD721" s="140"/>
      <c r="AE721" s="126"/>
      <c r="AF721" s="148"/>
      <c r="AG721" s="149"/>
      <c r="AH721" s="93"/>
      <c r="AP721" s="149"/>
      <c r="AR721" s="149"/>
      <c r="AT721" s="149"/>
      <c r="AV721" s="148"/>
      <c r="AX721" s="149"/>
      <c r="BE721" s="149"/>
    </row>
    <row r="722" spans="1:57" s="130" customFormat="1" hidden="1" x14ac:dyDescent="0.2">
      <c r="A722" s="126"/>
      <c r="B722" s="93"/>
      <c r="C722" s="93"/>
      <c r="D722" s="113"/>
      <c r="E722" s="146"/>
      <c r="F722" s="146"/>
      <c r="G722" s="113"/>
      <c r="H722" s="142"/>
      <c r="I722" s="145"/>
      <c r="J722" s="145"/>
      <c r="K722" s="93"/>
      <c r="L722" s="93"/>
      <c r="M722" s="93"/>
      <c r="N722" s="93"/>
      <c r="O722" s="93"/>
      <c r="P722" s="142"/>
      <c r="Q722" s="142"/>
      <c r="R722" s="145"/>
      <c r="W722" s="147"/>
      <c r="X722" s="140"/>
      <c r="Y722" s="93"/>
      <c r="Z722" s="126"/>
      <c r="AA722" s="126"/>
      <c r="AB722" s="126"/>
      <c r="AC722" s="126"/>
      <c r="AD722" s="140"/>
      <c r="AE722" s="126"/>
      <c r="AF722" s="148"/>
      <c r="AG722" s="149"/>
      <c r="AH722" s="93"/>
      <c r="AP722" s="149"/>
      <c r="AR722" s="149"/>
      <c r="AT722" s="149"/>
      <c r="AV722" s="148"/>
      <c r="AX722" s="149"/>
      <c r="BE722" s="149"/>
    </row>
    <row r="723" spans="1:57" s="130" customFormat="1" hidden="1" x14ac:dyDescent="0.2">
      <c r="A723" s="126"/>
      <c r="B723" s="93"/>
      <c r="C723" s="93"/>
      <c r="D723" s="113"/>
      <c r="E723" s="146"/>
      <c r="F723" s="146"/>
      <c r="G723" s="113"/>
      <c r="H723" s="142"/>
      <c r="I723" s="145"/>
      <c r="J723" s="145"/>
      <c r="K723" s="93"/>
      <c r="L723" s="93"/>
      <c r="M723" s="93"/>
      <c r="N723" s="93"/>
      <c r="O723" s="93"/>
      <c r="P723" s="142"/>
      <c r="Q723" s="142"/>
      <c r="R723" s="145"/>
      <c r="W723" s="147"/>
      <c r="X723" s="140"/>
      <c r="Y723" s="93"/>
      <c r="Z723" s="126"/>
      <c r="AA723" s="126"/>
      <c r="AB723" s="126"/>
      <c r="AC723" s="126"/>
      <c r="AD723" s="140"/>
      <c r="AE723" s="126"/>
      <c r="AF723" s="148"/>
      <c r="AG723" s="149"/>
      <c r="AH723" s="93"/>
      <c r="AP723" s="149"/>
      <c r="AR723" s="149"/>
      <c r="AT723" s="149"/>
      <c r="AV723" s="148"/>
      <c r="AX723" s="149"/>
      <c r="BE723" s="149"/>
    </row>
    <row r="724" spans="1:57" s="130" customFormat="1" hidden="1" x14ac:dyDescent="0.2">
      <c r="A724" s="126"/>
      <c r="B724" s="93"/>
      <c r="C724" s="93"/>
      <c r="D724" s="113"/>
      <c r="E724" s="146"/>
      <c r="F724" s="146"/>
      <c r="G724" s="113"/>
      <c r="H724" s="142"/>
      <c r="I724" s="145"/>
      <c r="J724" s="145"/>
      <c r="K724" s="93"/>
      <c r="L724" s="93"/>
      <c r="M724" s="93"/>
      <c r="N724" s="93"/>
      <c r="O724" s="93"/>
      <c r="P724" s="142"/>
      <c r="Q724" s="142"/>
      <c r="R724" s="145"/>
      <c r="W724" s="147"/>
      <c r="X724" s="140"/>
      <c r="Y724" s="93"/>
      <c r="Z724" s="126"/>
      <c r="AA724" s="126"/>
      <c r="AB724" s="126"/>
      <c r="AC724" s="126"/>
      <c r="AD724" s="140"/>
      <c r="AE724" s="126"/>
      <c r="AF724" s="148"/>
      <c r="AG724" s="149"/>
      <c r="AH724" s="93"/>
      <c r="AP724" s="149"/>
      <c r="AR724" s="149"/>
      <c r="AT724" s="149"/>
      <c r="AV724" s="148"/>
      <c r="AX724" s="149"/>
      <c r="BE724" s="149"/>
    </row>
    <row r="725" spans="1:57" s="130" customFormat="1" hidden="1" x14ac:dyDescent="0.2">
      <c r="A725" s="126"/>
      <c r="B725" s="93"/>
      <c r="C725" s="93"/>
      <c r="D725" s="113"/>
      <c r="E725" s="146"/>
      <c r="F725" s="146"/>
      <c r="G725" s="113"/>
      <c r="H725" s="142"/>
      <c r="I725" s="145"/>
      <c r="J725" s="145"/>
      <c r="K725" s="93"/>
      <c r="L725" s="93"/>
      <c r="M725" s="93"/>
      <c r="N725" s="93"/>
      <c r="O725" s="93"/>
      <c r="P725" s="142"/>
      <c r="Q725" s="142"/>
      <c r="R725" s="145"/>
      <c r="W725" s="147"/>
      <c r="X725" s="140"/>
      <c r="Y725" s="93"/>
      <c r="Z725" s="126"/>
      <c r="AA725" s="126"/>
      <c r="AB725" s="126"/>
      <c r="AC725" s="126"/>
      <c r="AD725" s="140"/>
      <c r="AE725" s="126"/>
      <c r="AF725" s="148"/>
      <c r="AG725" s="149"/>
      <c r="AH725" s="93"/>
      <c r="AP725" s="149"/>
      <c r="AR725" s="149"/>
      <c r="AT725" s="149"/>
      <c r="AV725" s="148"/>
      <c r="AX725" s="149"/>
      <c r="BE725" s="149"/>
    </row>
    <row r="726" spans="1:57" s="130" customFormat="1" hidden="1" x14ac:dyDescent="0.2">
      <c r="A726" s="126"/>
      <c r="B726" s="93"/>
      <c r="C726" s="93"/>
      <c r="D726" s="113"/>
      <c r="E726" s="146"/>
      <c r="F726" s="146"/>
      <c r="G726" s="113"/>
      <c r="H726" s="142"/>
      <c r="I726" s="145"/>
      <c r="J726" s="145"/>
      <c r="K726" s="93"/>
      <c r="L726" s="93"/>
      <c r="M726" s="93"/>
      <c r="N726" s="93"/>
      <c r="O726" s="93"/>
      <c r="P726" s="142"/>
      <c r="Q726" s="142"/>
      <c r="R726" s="145"/>
      <c r="W726" s="147"/>
      <c r="X726" s="140"/>
      <c r="Y726" s="93"/>
      <c r="Z726" s="126"/>
      <c r="AA726" s="126"/>
      <c r="AB726" s="126"/>
      <c r="AC726" s="126"/>
      <c r="AD726" s="140"/>
      <c r="AE726" s="126"/>
      <c r="AF726" s="148"/>
      <c r="AG726" s="149"/>
      <c r="AH726" s="93"/>
      <c r="AP726" s="149"/>
      <c r="AR726" s="149"/>
      <c r="AT726" s="149"/>
      <c r="AV726" s="148"/>
      <c r="AX726" s="149"/>
      <c r="BE726" s="149"/>
    </row>
    <row r="727" spans="1:57" s="130" customFormat="1" hidden="1" x14ac:dyDescent="0.2">
      <c r="A727" s="126"/>
      <c r="B727" s="93"/>
      <c r="C727" s="93"/>
      <c r="D727" s="113"/>
      <c r="E727" s="146"/>
      <c r="F727" s="146"/>
      <c r="G727" s="113"/>
      <c r="H727" s="142"/>
      <c r="I727" s="145"/>
      <c r="J727" s="145"/>
      <c r="K727" s="93"/>
      <c r="L727" s="93"/>
      <c r="M727" s="93"/>
      <c r="N727" s="93"/>
      <c r="O727" s="93"/>
      <c r="P727" s="142"/>
      <c r="Q727" s="142"/>
      <c r="R727" s="145"/>
      <c r="W727" s="147"/>
      <c r="X727" s="140"/>
      <c r="Y727" s="93"/>
      <c r="Z727" s="126"/>
      <c r="AA727" s="126"/>
      <c r="AB727" s="126"/>
      <c r="AC727" s="126"/>
      <c r="AD727" s="140"/>
      <c r="AE727" s="126"/>
      <c r="AF727" s="148"/>
      <c r="AG727" s="149"/>
      <c r="AH727" s="93"/>
      <c r="AP727" s="149"/>
      <c r="AR727" s="149"/>
      <c r="AT727" s="149"/>
      <c r="AV727" s="148"/>
      <c r="AX727" s="149"/>
      <c r="BE727" s="149"/>
    </row>
    <row r="728" spans="1:57" s="130" customFormat="1" hidden="1" x14ac:dyDescent="0.2">
      <c r="A728" s="126"/>
      <c r="B728" s="93"/>
      <c r="C728" s="93"/>
      <c r="D728" s="113"/>
      <c r="E728" s="146"/>
      <c r="F728" s="146"/>
      <c r="G728" s="113"/>
      <c r="H728" s="142"/>
      <c r="I728" s="145"/>
      <c r="J728" s="145"/>
      <c r="K728" s="93"/>
      <c r="L728" s="93"/>
      <c r="M728" s="93"/>
      <c r="N728" s="93"/>
      <c r="O728" s="93"/>
      <c r="P728" s="142"/>
      <c r="Q728" s="142"/>
      <c r="R728" s="145"/>
      <c r="W728" s="147"/>
      <c r="X728" s="140"/>
      <c r="Y728" s="93"/>
      <c r="Z728" s="126"/>
      <c r="AA728" s="126"/>
      <c r="AB728" s="126"/>
      <c r="AC728" s="126"/>
      <c r="AD728" s="140"/>
      <c r="AE728" s="126"/>
      <c r="AF728" s="148"/>
      <c r="AG728" s="149"/>
      <c r="AH728" s="93"/>
      <c r="AP728" s="149"/>
      <c r="AR728" s="149"/>
      <c r="AT728" s="149"/>
      <c r="AV728" s="148"/>
      <c r="AX728" s="149"/>
      <c r="BE728" s="149"/>
    </row>
    <row r="729" spans="1:57" s="130" customFormat="1" hidden="1" x14ac:dyDescent="0.2">
      <c r="A729" s="126"/>
      <c r="B729" s="93"/>
      <c r="C729" s="93"/>
      <c r="D729" s="113"/>
      <c r="E729" s="146"/>
      <c r="F729" s="146"/>
      <c r="G729" s="113"/>
      <c r="H729" s="142"/>
      <c r="I729" s="145"/>
      <c r="J729" s="145"/>
      <c r="K729" s="93"/>
      <c r="L729" s="93"/>
      <c r="M729" s="93"/>
      <c r="N729" s="93"/>
      <c r="O729" s="93"/>
      <c r="P729" s="142"/>
      <c r="Q729" s="142"/>
      <c r="R729" s="145"/>
      <c r="W729" s="147"/>
      <c r="X729" s="140"/>
      <c r="Y729" s="93"/>
      <c r="Z729" s="126"/>
      <c r="AA729" s="126"/>
      <c r="AB729" s="126"/>
      <c r="AC729" s="126"/>
      <c r="AD729" s="140"/>
      <c r="AE729" s="126"/>
      <c r="AF729" s="148"/>
      <c r="AG729" s="149"/>
      <c r="AH729" s="93"/>
      <c r="AP729" s="149"/>
      <c r="AR729" s="149"/>
      <c r="AT729" s="149"/>
      <c r="AV729" s="148"/>
      <c r="AX729" s="149"/>
      <c r="BE729" s="149"/>
    </row>
    <row r="730" spans="1:57" s="130" customFormat="1" hidden="1" x14ac:dyDescent="0.2">
      <c r="A730" s="126"/>
      <c r="B730" s="93"/>
      <c r="C730" s="93"/>
      <c r="D730" s="113"/>
      <c r="E730" s="146"/>
      <c r="F730" s="146"/>
      <c r="G730" s="113"/>
      <c r="H730" s="142"/>
      <c r="I730" s="145"/>
      <c r="J730" s="145"/>
      <c r="K730" s="93"/>
      <c r="L730" s="93"/>
      <c r="M730" s="93"/>
      <c r="N730" s="93"/>
      <c r="O730" s="93"/>
      <c r="P730" s="142"/>
      <c r="Q730" s="142"/>
      <c r="R730" s="145"/>
      <c r="W730" s="147"/>
      <c r="X730" s="140"/>
      <c r="Y730" s="93"/>
      <c r="Z730" s="126"/>
      <c r="AA730" s="126"/>
      <c r="AB730" s="126"/>
      <c r="AC730" s="126"/>
      <c r="AD730" s="140"/>
      <c r="AE730" s="126"/>
      <c r="AF730" s="148"/>
      <c r="AG730" s="149"/>
      <c r="AH730" s="93"/>
      <c r="AP730" s="149"/>
      <c r="AR730" s="149"/>
      <c r="AT730" s="149"/>
      <c r="AV730" s="148"/>
      <c r="AX730" s="149"/>
      <c r="BE730" s="149"/>
    </row>
    <row r="731" spans="1:57" s="130" customFormat="1" hidden="1" x14ac:dyDescent="0.2">
      <c r="A731" s="126"/>
      <c r="B731" s="93"/>
      <c r="C731" s="93"/>
      <c r="D731" s="113"/>
      <c r="E731" s="146"/>
      <c r="F731" s="146"/>
      <c r="G731" s="113"/>
      <c r="H731" s="142"/>
      <c r="I731" s="145"/>
      <c r="J731" s="145"/>
      <c r="K731" s="93"/>
      <c r="L731" s="93"/>
      <c r="M731" s="93"/>
      <c r="N731" s="93"/>
      <c r="O731" s="93"/>
      <c r="P731" s="142"/>
      <c r="Q731" s="142"/>
      <c r="R731" s="145"/>
      <c r="W731" s="147"/>
      <c r="X731" s="140"/>
      <c r="Y731" s="93"/>
      <c r="Z731" s="126"/>
      <c r="AA731" s="126"/>
      <c r="AB731" s="126"/>
      <c r="AC731" s="126"/>
      <c r="AD731" s="140"/>
      <c r="AE731" s="126"/>
      <c r="AF731" s="148"/>
      <c r="AG731" s="149"/>
      <c r="AH731" s="93"/>
      <c r="AP731" s="149"/>
      <c r="AR731" s="149"/>
      <c r="AT731" s="149"/>
      <c r="AV731" s="148"/>
      <c r="AX731" s="149"/>
      <c r="BE731" s="149"/>
    </row>
    <row r="732" spans="1:57" s="130" customFormat="1" hidden="1" x14ac:dyDescent="0.2">
      <c r="A732" s="126"/>
      <c r="B732" s="93"/>
      <c r="C732" s="93"/>
      <c r="D732" s="113"/>
      <c r="E732" s="146"/>
      <c r="F732" s="146"/>
      <c r="G732" s="113"/>
      <c r="H732" s="142"/>
      <c r="I732" s="145"/>
      <c r="J732" s="145"/>
      <c r="K732" s="93"/>
      <c r="L732" s="93"/>
      <c r="M732" s="93"/>
      <c r="N732" s="93"/>
      <c r="O732" s="93"/>
      <c r="P732" s="142"/>
      <c r="Q732" s="142"/>
      <c r="R732" s="145"/>
      <c r="W732" s="147"/>
      <c r="X732" s="140"/>
      <c r="Y732" s="93"/>
      <c r="Z732" s="126"/>
      <c r="AA732" s="126"/>
      <c r="AB732" s="126"/>
      <c r="AC732" s="126"/>
      <c r="AD732" s="140"/>
      <c r="AE732" s="126"/>
      <c r="AF732" s="148"/>
      <c r="AG732" s="149"/>
      <c r="AH732" s="93"/>
      <c r="AP732" s="149"/>
      <c r="AR732" s="149"/>
      <c r="AT732" s="149"/>
      <c r="AV732" s="148"/>
      <c r="AX732" s="149"/>
      <c r="BE732" s="149"/>
    </row>
    <row r="733" spans="1:57" s="130" customFormat="1" hidden="1" x14ac:dyDescent="0.2">
      <c r="A733" s="126"/>
      <c r="B733" s="93"/>
      <c r="C733" s="93"/>
      <c r="D733" s="113"/>
      <c r="E733" s="146"/>
      <c r="F733" s="146"/>
      <c r="G733" s="113"/>
      <c r="H733" s="142"/>
      <c r="I733" s="145"/>
      <c r="J733" s="145"/>
      <c r="K733" s="93"/>
      <c r="L733" s="93"/>
      <c r="M733" s="93"/>
      <c r="N733" s="93"/>
      <c r="O733" s="93"/>
      <c r="P733" s="142"/>
      <c r="Q733" s="142"/>
      <c r="R733" s="145"/>
      <c r="W733" s="147"/>
      <c r="X733" s="140"/>
      <c r="Y733" s="93"/>
      <c r="Z733" s="126"/>
      <c r="AA733" s="126"/>
      <c r="AB733" s="126"/>
      <c r="AC733" s="126"/>
      <c r="AD733" s="140"/>
      <c r="AE733" s="126"/>
      <c r="AF733" s="148"/>
      <c r="AG733" s="149"/>
      <c r="AH733" s="93"/>
      <c r="AP733" s="149"/>
      <c r="AR733" s="149"/>
      <c r="AT733" s="149"/>
      <c r="AV733" s="148"/>
      <c r="AX733" s="149"/>
      <c r="BE733" s="149"/>
    </row>
    <row r="734" spans="1:57" s="130" customFormat="1" hidden="1" x14ac:dyDescent="0.2">
      <c r="A734" s="126"/>
      <c r="B734" s="93"/>
      <c r="C734" s="93"/>
      <c r="D734" s="113"/>
      <c r="E734" s="146"/>
      <c r="F734" s="146"/>
      <c r="G734" s="113"/>
      <c r="H734" s="142"/>
      <c r="I734" s="145"/>
      <c r="J734" s="145"/>
      <c r="K734" s="93"/>
      <c r="L734" s="93"/>
      <c r="M734" s="93"/>
      <c r="N734" s="93"/>
      <c r="O734" s="93"/>
      <c r="P734" s="142"/>
      <c r="Q734" s="142"/>
      <c r="R734" s="145"/>
      <c r="W734" s="147"/>
      <c r="X734" s="140"/>
      <c r="Y734" s="93"/>
      <c r="Z734" s="126"/>
      <c r="AA734" s="126"/>
      <c r="AB734" s="126"/>
      <c r="AC734" s="126"/>
      <c r="AD734" s="140"/>
      <c r="AE734" s="126"/>
      <c r="AF734" s="148"/>
      <c r="AG734" s="149"/>
      <c r="AH734" s="93"/>
      <c r="AP734" s="149"/>
      <c r="AR734" s="149"/>
      <c r="AT734" s="149"/>
      <c r="AV734" s="148"/>
      <c r="AX734" s="149"/>
      <c r="BE734" s="149"/>
    </row>
    <row r="735" spans="1:57" s="130" customFormat="1" hidden="1" x14ac:dyDescent="0.2">
      <c r="A735" s="126"/>
      <c r="B735" s="93"/>
      <c r="C735" s="93"/>
      <c r="D735" s="113"/>
      <c r="E735" s="146"/>
      <c r="F735" s="146"/>
      <c r="G735" s="113"/>
      <c r="H735" s="142"/>
      <c r="I735" s="145"/>
      <c r="J735" s="145"/>
      <c r="K735" s="93"/>
      <c r="L735" s="93"/>
      <c r="M735" s="93"/>
      <c r="N735" s="93"/>
      <c r="O735" s="93"/>
      <c r="P735" s="142"/>
      <c r="Q735" s="142"/>
      <c r="R735" s="145"/>
      <c r="W735" s="147"/>
      <c r="X735" s="140"/>
      <c r="Y735" s="93"/>
      <c r="Z735" s="126"/>
      <c r="AA735" s="126"/>
      <c r="AB735" s="126"/>
      <c r="AC735" s="126"/>
      <c r="AD735" s="140"/>
      <c r="AE735" s="126"/>
      <c r="AF735" s="148"/>
      <c r="AG735" s="149"/>
      <c r="AH735" s="93"/>
      <c r="AP735" s="149"/>
      <c r="AR735" s="149"/>
      <c r="AT735" s="149"/>
      <c r="AV735" s="148"/>
      <c r="AX735" s="149"/>
      <c r="BE735" s="149"/>
    </row>
    <row r="736" spans="1:57" s="130" customFormat="1" hidden="1" x14ac:dyDescent="0.2">
      <c r="A736" s="126"/>
      <c r="B736" s="93"/>
      <c r="C736" s="93"/>
      <c r="D736" s="113"/>
      <c r="E736" s="146"/>
      <c r="F736" s="146"/>
      <c r="G736" s="113"/>
      <c r="H736" s="142"/>
      <c r="I736" s="145"/>
      <c r="J736" s="145"/>
      <c r="K736" s="93"/>
      <c r="L736" s="93"/>
      <c r="M736" s="93"/>
      <c r="N736" s="93"/>
      <c r="O736" s="93"/>
      <c r="P736" s="142"/>
      <c r="Q736" s="142"/>
      <c r="R736" s="145"/>
      <c r="W736" s="147"/>
      <c r="X736" s="140"/>
      <c r="Y736" s="93"/>
      <c r="Z736" s="126"/>
      <c r="AA736" s="126"/>
      <c r="AB736" s="126"/>
      <c r="AC736" s="126"/>
      <c r="AD736" s="140"/>
      <c r="AE736" s="126"/>
      <c r="AF736" s="148"/>
      <c r="AG736" s="149"/>
      <c r="AH736" s="93"/>
      <c r="AP736" s="149"/>
      <c r="AR736" s="149"/>
      <c r="AT736" s="149"/>
      <c r="AV736" s="148"/>
      <c r="AX736" s="149"/>
      <c r="BE736" s="149"/>
    </row>
    <row r="737" spans="1:57" s="130" customFormat="1" hidden="1" x14ac:dyDescent="0.2">
      <c r="A737" s="126"/>
      <c r="B737" s="93"/>
      <c r="C737" s="93"/>
      <c r="D737" s="113"/>
      <c r="E737" s="146"/>
      <c r="F737" s="146"/>
      <c r="G737" s="113"/>
      <c r="H737" s="142"/>
      <c r="I737" s="145"/>
      <c r="J737" s="145"/>
      <c r="K737" s="93"/>
      <c r="L737" s="93"/>
      <c r="M737" s="93"/>
      <c r="N737" s="93"/>
      <c r="O737" s="93"/>
      <c r="P737" s="142"/>
      <c r="Q737" s="142"/>
      <c r="R737" s="145"/>
      <c r="W737" s="147"/>
      <c r="X737" s="140"/>
      <c r="Y737" s="93"/>
      <c r="Z737" s="126"/>
      <c r="AA737" s="126"/>
      <c r="AB737" s="126"/>
      <c r="AC737" s="126"/>
      <c r="AD737" s="140"/>
      <c r="AE737" s="126"/>
      <c r="AF737" s="148"/>
      <c r="AG737" s="149"/>
      <c r="AH737" s="93"/>
      <c r="AP737" s="149"/>
      <c r="AR737" s="149"/>
      <c r="AT737" s="149"/>
      <c r="AV737" s="148"/>
      <c r="AX737" s="149"/>
      <c r="BE737" s="149"/>
    </row>
    <row r="738" spans="1:57" s="130" customFormat="1" hidden="1" x14ac:dyDescent="0.2">
      <c r="A738" s="126"/>
      <c r="B738" s="93"/>
      <c r="C738" s="93"/>
      <c r="D738" s="113"/>
      <c r="E738" s="146"/>
      <c r="F738" s="146"/>
      <c r="G738" s="113"/>
      <c r="H738" s="142"/>
      <c r="I738" s="145"/>
      <c r="J738" s="145"/>
      <c r="K738" s="93"/>
      <c r="L738" s="93"/>
      <c r="M738" s="93"/>
      <c r="N738" s="93"/>
      <c r="O738" s="93"/>
      <c r="P738" s="142"/>
      <c r="Q738" s="142"/>
      <c r="R738" s="145"/>
      <c r="W738" s="147"/>
      <c r="X738" s="140"/>
      <c r="Y738" s="93"/>
      <c r="Z738" s="126"/>
      <c r="AA738" s="126"/>
      <c r="AB738" s="126"/>
      <c r="AC738" s="126"/>
      <c r="AD738" s="140"/>
      <c r="AE738" s="126"/>
      <c r="AF738" s="148"/>
      <c r="AG738" s="149"/>
      <c r="AH738" s="93"/>
      <c r="AP738" s="149"/>
      <c r="AR738" s="149"/>
      <c r="AT738" s="149"/>
      <c r="AV738" s="148"/>
      <c r="AX738" s="149"/>
      <c r="BE738" s="149"/>
    </row>
    <row r="739" spans="1:57" s="130" customFormat="1" hidden="1" x14ac:dyDescent="0.2">
      <c r="A739" s="126"/>
      <c r="B739" s="93"/>
      <c r="C739" s="93"/>
      <c r="D739" s="113"/>
      <c r="E739" s="146"/>
      <c r="F739" s="146"/>
      <c r="G739" s="113"/>
      <c r="H739" s="142"/>
      <c r="I739" s="145"/>
      <c r="J739" s="145"/>
      <c r="K739" s="93"/>
      <c r="L739" s="93"/>
      <c r="M739" s="93"/>
      <c r="N739" s="93"/>
      <c r="O739" s="93"/>
      <c r="P739" s="142"/>
      <c r="Q739" s="142"/>
      <c r="R739" s="145"/>
      <c r="W739" s="147"/>
      <c r="X739" s="140"/>
      <c r="Y739" s="93"/>
      <c r="Z739" s="126"/>
      <c r="AA739" s="126"/>
      <c r="AB739" s="126"/>
      <c r="AC739" s="126"/>
      <c r="AD739" s="140"/>
      <c r="AE739" s="126"/>
      <c r="AF739" s="148"/>
      <c r="AG739" s="149"/>
      <c r="AH739" s="93"/>
      <c r="AP739" s="149"/>
      <c r="AR739" s="149"/>
      <c r="AT739" s="149"/>
      <c r="AV739" s="148"/>
      <c r="AX739" s="149"/>
      <c r="BE739" s="149"/>
    </row>
    <row r="740" spans="1:57" s="130" customFormat="1" hidden="1" x14ac:dyDescent="0.2">
      <c r="A740" s="126"/>
      <c r="B740" s="93"/>
      <c r="C740" s="93"/>
      <c r="D740" s="113"/>
      <c r="E740" s="146"/>
      <c r="F740" s="146"/>
      <c r="G740" s="113"/>
      <c r="H740" s="142"/>
      <c r="I740" s="145"/>
      <c r="J740" s="145"/>
      <c r="K740" s="93"/>
      <c r="L740" s="93"/>
      <c r="M740" s="93"/>
      <c r="N740" s="93"/>
      <c r="O740" s="93"/>
      <c r="P740" s="142"/>
      <c r="Q740" s="142"/>
      <c r="R740" s="145"/>
      <c r="W740" s="147"/>
      <c r="X740" s="140"/>
      <c r="Y740" s="93"/>
      <c r="Z740" s="126"/>
      <c r="AA740" s="126"/>
      <c r="AB740" s="126"/>
      <c r="AC740" s="126"/>
      <c r="AD740" s="140"/>
      <c r="AE740" s="126"/>
      <c r="AF740" s="148"/>
      <c r="AG740" s="149"/>
      <c r="AH740" s="93"/>
      <c r="AP740" s="149"/>
      <c r="AR740" s="149"/>
      <c r="AT740" s="149"/>
      <c r="AV740" s="148"/>
      <c r="AX740" s="149"/>
      <c r="BE740" s="149"/>
    </row>
    <row r="741" spans="1:57" s="130" customFormat="1" hidden="1" x14ac:dyDescent="0.2">
      <c r="A741" s="126"/>
      <c r="B741" s="93"/>
      <c r="C741" s="93"/>
      <c r="D741" s="113"/>
      <c r="E741" s="146"/>
      <c r="F741" s="146"/>
      <c r="G741" s="113"/>
      <c r="H741" s="142"/>
      <c r="I741" s="145"/>
      <c r="J741" s="145"/>
      <c r="K741" s="93"/>
      <c r="L741" s="93"/>
      <c r="M741" s="93"/>
      <c r="N741" s="93"/>
      <c r="O741" s="93"/>
      <c r="P741" s="142"/>
      <c r="Q741" s="142"/>
      <c r="R741" s="145"/>
      <c r="W741" s="147"/>
      <c r="X741" s="140"/>
      <c r="Y741" s="93"/>
      <c r="Z741" s="126"/>
      <c r="AA741" s="126"/>
      <c r="AB741" s="126"/>
      <c r="AC741" s="126"/>
      <c r="AD741" s="140"/>
      <c r="AE741" s="126"/>
      <c r="AF741" s="148"/>
      <c r="AG741" s="149"/>
      <c r="AH741" s="93"/>
      <c r="AP741" s="149"/>
      <c r="AR741" s="149"/>
      <c r="AT741" s="149"/>
      <c r="AV741" s="148"/>
      <c r="AX741" s="149"/>
      <c r="BE741" s="149"/>
    </row>
    <row r="742" spans="1:57" s="130" customFormat="1" hidden="1" x14ac:dyDescent="0.2">
      <c r="A742" s="126"/>
      <c r="B742" s="93"/>
      <c r="C742" s="93"/>
      <c r="D742" s="113"/>
      <c r="E742" s="146"/>
      <c r="F742" s="146"/>
      <c r="G742" s="113"/>
      <c r="H742" s="142"/>
      <c r="I742" s="145"/>
      <c r="J742" s="145"/>
      <c r="K742" s="93"/>
      <c r="L742" s="93"/>
      <c r="M742" s="93"/>
      <c r="N742" s="93"/>
      <c r="O742" s="93"/>
      <c r="P742" s="142"/>
      <c r="Q742" s="142"/>
      <c r="R742" s="145"/>
      <c r="W742" s="147"/>
      <c r="X742" s="140"/>
      <c r="Y742" s="93"/>
      <c r="Z742" s="126"/>
      <c r="AA742" s="126"/>
      <c r="AB742" s="126"/>
      <c r="AC742" s="126"/>
      <c r="AD742" s="140"/>
      <c r="AE742" s="126"/>
      <c r="AF742" s="148"/>
      <c r="AG742" s="149"/>
      <c r="AH742" s="93"/>
      <c r="AP742" s="149"/>
      <c r="AR742" s="149"/>
      <c r="AT742" s="149"/>
      <c r="AV742" s="148"/>
      <c r="AX742" s="149"/>
      <c r="BE742" s="149"/>
    </row>
    <row r="743" spans="1:57" s="130" customFormat="1" hidden="1" x14ac:dyDescent="0.2">
      <c r="A743" s="126"/>
      <c r="B743" s="93"/>
      <c r="C743" s="93"/>
      <c r="D743" s="113"/>
      <c r="E743" s="146"/>
      <c r="F743" s="146"/>
      <c r="G743" s="113"/>
      <c r="H743" s="142"/>
      <c r="I743" s="145"/>
      <c r="J743" s="145"/>
      <c r="K743" s="93"/>
      <c r="L743" s="93"/>
      <c r="M743" s="93"/>
      <c r="N743" s="93"/>
      <c r="O743" s="93"/>
      <c r="P743" s="142"/>
      <c r="Q743" s="142"/>
      <c r="R743" s="145"/>
      <c r="W743" s="147"/>
      <c r="X743" s="140"/>
      <c r="Y743" s="93"/>
      <c r="Z743" s="126"/>
      <c r="AA743" s="126"/>
      <c r="AB743" s="126"/>
      <c r="AC743" s="126"/>
      <c r="AD743" s="140"/>
      <c r="AE743" s="126"/>
      <c r="AF743" s="148"/>
      <c r="AG743" s="149"/>
      <c r="AH743" s="93"/>
      <c r="AP743" s="149"/>
      <c r="AR743" s="149"/>
      <c r="AT743" s="149"/>
      <c r="AV743" s="148"/>
      <c r="AX743" s="149"/>
      <c r="BE743" s="149"/>
    </row>
    <row r="744" spans="1:57" s="130" customFormat="1" hidden="1" x14ac:dyDescent="0.2">
      <c r="A744" s="126"/>
      <c r="B744" s="93"/>
      <c r="C744" s="93"/>
      <c r="D744" s="113"/>
      <c r="E744" s="146"/>
      <c r="F744" s="146"/>
      <c r="G744" s="113"/>
      <c r="H744" s="142"/>
      <c r="I744" s="145"/>
      <c r="J744" s="145"/>
      <c r="K744" s="93"/>
      <c r="L744" s="93"/>
      <c r="M744" s="93"/>
      <c r="N744" s="93"/>
      <c r="O744" s="93"/>
      <c r="P744" s="142"/>
      <c r="Q744" s="142"/>
      <c r="R744" s="145"/>
      <c r="W744" s="147"/>
      <c r="X744" s="140"/>
      <c r="Y744" s="93"/>
      <c r="Z744" s="126"/>
      <c r="AA744" s="126"/>
      <c r="AB744" s="126"/>
      <c r="AC744" s="126"/>
      <c r="AD744" s="140"/>
      <c r="AE744" s="126"/>
      <c r="AF744" s="148"/>
      <c r="AG744" s="149"/>
      <c r="AH744" s="93"/>
      <c r="AP744" s="149"/>
      <c r="AR744" s="149"/>
      <c r="AT744" s="149"/>
      <c r="AV744" s="148"/>
      <c r="AX744" s="149"/>
      <c r="BE744" s="149"/>
    </row>
    <row r="745" spans="1:57" s="130" customFormat="1" hidden="1" x14ac:dyDescent="0.2">
      <c r="A745" s="126"/>
      <c r="B745" s="93"/>
      <c r="C745" s="93"/>
      <c r="D745" s="113"/>
      <c r="E745" s="146"/>
      <c r="F745" s="146"/>
      <c r="G745" s="113"/>
      <c r="H745" s="142"/>
      <c r="I745" s="145"/>
      <c r="J745" s="145"/>
      <c r="K745" s="93"/>
      <c r="L745" s="93"/>
      <c r="M745" s="93"/>
      <c r="N745" s="93"/>
      <c r="O745" s="93"/>
      <c r="P745" s="142"/>
      <c r="Q745" s="142"/>
      <c r="R745" s="145"/>
      <c r="W745" s="147"/>
      <c r="X745" s="140"/>
      <c r="Y745" s="93"/>
      <c r="Z745" s="126"/>
      <c r="AA745" s="126"/>
      <c r="AB745" s="126"/>
      <c r="AC745" s="126"/>
      <c r="AD745" s="140"/>
      <c r="AE745" s="126"/>
      <c r="AF745" s="148"/>
      <c r="AG745" s="149"/>
      <c r="AH745" s="93"/>
      <c r="AP745" s="149"/>
      <c r="AR745" s="149"/>
      <c r="AT745" s="149"/>
      <c r="AV745" s="148"/>
      <c r="AX745" s="149"/>
      <c r="BE745" s="149"/>
    </row>
    <row r="746" spans="1:57" s="130" customFormat="1" hidden="1" x14ac:dyDescent="0.2">
      <c r="A746" s="126"/>
      <c r="B746" s="93"/>
      <c r="C746" s="93"/>
      <c r="D746" s="113"/>
      <c r="E746" s="146"/>
      <c r="F746" s="146"/>
      <c r="G746" s="113"/>
      <c r="H746" s="142"/>
      <c r="I746" s="145"/>
      <c r="J746" s="145"/>
      <c r="K746" s="93"/>
      <c r="L746" s="93"/>
      <c r="M746" s="93"/>
      <c r="N746" s="93"/>
      <c r="O746" s="93"/>
      <c r="P746" s="142"/>
      <c r="Q746" s="142"/>
      <c r="R746" s="145"/>
      <c r="W746" s="147"/>
      <c r="X746" s="140"/>
      <c r="Y746" s="93"/>
      <c r="Z746" s="126"/>
      <c r="AA746" s="126"/>
      <c r="AB746" s="126"/>
      <c r="AC746" s="126"/>
      <c r="AD746" s="140"/>
      <c r="AE746" s="126"/>
      <c r="AF746" s="148"/>
      <c r="AG746" s="149"/>
      <c r="AH746" s="93"/>
      <c r="AP746" s="149"/>
      <c r="AR746" s="149"/>
      <c r="AT746" s="149"/>
      <c r="AV746" s="148"/>
      <c r="AX746" s="149"/>
      <c r="BE746" s="149"/>
    </row>
    <row r="747" spans="1:57" s="130" customFormat="1" hidden="1" x14ac:dyDescent="0.2">
      <c r="A747" s="126"/>
      <c r="B747" s="93"/>
      <c r="C747" s="93"/>
      <c r="D747" s="113"/>
      <c r="E747" s="146"/>
      <c r="F747" s="146"/>
      <c r="G747" s="113"/>
      <c r="H747" s="142"/>
      <c r="I747" s="145"/>
      <c r="J747" s="145"/>
      <c r="K747" s="93"/>
      <c r="L747" s="93"/>
      <c r="M747" s="93"/>
      <c r="N747" s="93"/>
      <c r="O747" s="93"/>
      <c r="P747" s="142"/>
      <c r="Q747" s="142"/>
      <c r="R747" s="145"/>
      <c r="W747" s="147"/>
      <c r="X747" s="140"/>
      <c r="Y747" s="93"/>
      <c r="Z747" s="126"/>
      <c r="AA747" s="126"/>
      <c r="AB747" s="126"/>
      <c r="AC747" s="126"/>
      <c r="AD747" s="140"/>
      <c r="AE747" s="126"/>
      <c r="AF747" s="148"/>
      <c r="AG747" s="149"/>
      <c r="AH747" s="93"/>
      <c r="AP747" s="149"/>
      <c r="AR747" s="149"/>
      <c r="AT747" s="149"/>
      <c r="AV747" s="148"/>
      <c r="AX747" s="149"/>
      <c r="BE747" s="149"/>
    </row>
    <row r="748" spans="1:57" s="130" customFormat="1" hidden="1" x14ac:dyDescent="0.2">
      <c r="A748" s="126"/>
      <c r="B748" s="93"/>
      <c r="C748" s="93"/>
      <c r="D748" s="113"/>
      <c r="E748" s="146"/>
      <c r="F748" s="146"/>
      <c r="G748" s="113"/>
      <c r="H748" s="142"/>
      <c r="I748" s="145"/>
      <c r="J748" s="145"/>
      <c r="K748" s="93"/>
      <c r="L748" s="93"/>
      <c r="M748" s="93"/>
      <c r="N748" s="93"/>
      <c r="O748" s="93"/>
      <c r="P748" s="142"/>
      <c r="Q748" s="142"/>
      <c r="R748" s="145"/>
      <c r="W748" s="147"/>
      <c r="X748" s="140"/>
      <c r="Y748" s="93"/>
      <c r="Z748" s="126"/>
      <c r="AA748" s="126"/>
      <c r="AB748" s="126"/>
      <c r="AC748" s="126"/>
      <c r="AD748" s="140"/>
      <c r="AE748" s="126"/>
      <c r="AF748" s="148"/>
      <c r="AG748" s="149"/>
      <c r="AH748" s="93"/>
      <c r="AP748" s="149"/>
      <c r="AR748" s="149"/>
      <c r="AT748" s="149"/>
      <c r="AV748" s="148"/>
      <c r="AX748" s="149"/>
      <c r="BE748" s="149"/>
    </row>
    <row r="749" spans="1:57" s="130" customFormat="1" hidden="1" x14ac:dyDescent="0.2">
      <c r="A749" s="126"/>
      <c r="B749" s="93"/>
      <c r="C749" s="93"/>
      <c r="D749" s="113"/>
      <c r="E749" s="146"/>
      <c r="F749" s="146"/>
      <c r="G749" s="113"/>
      <c r="H749" s="142"/>
      <c r="I749" s="145"/>
      <c r="J749" s="145"/>
      <c r="K749" s="93"/>
      <c r="L749" s="93"/>
      <c r="M749" s="93"/>
      <c r="N749" s="93"/>
      <c r="O749" s="93"/>
      <c r="P749" s="142"/>
      <c r="Q749" s="142"/>
      <c r="R749" s="145"/>
      <c r="W749" s="147"/>
      <c r="X749" s="140"/>
      <c r="Y749" s="93"/>
      <c r="Z749" s="126"/>
      <c r="AA749" s="126"/>
      <c r="AB749" s="126"/>
      <c r="AC749" s="126"/>
      <c r="AD749" s="140"/>
      <c r="AE749" s="126"/>
      <c r="AF749" s="148"/>
      <c r="AG749" s="149"/>
      <c r="AH749" s="93"/>
      <c r="AP749" s="149"/>
      <c r="AR749" s="149"/>
      <c r="AT749" s="149"/>
      <c r="AV749" s="148"/>
      <c r="AX749" s="149"/>
      <c r="BE749" s="149"/>
    </row>
    <row r="750" spans="1:57" s="130" customFormat="1" hidden="1" x14ac:dyDescent="0.2">
      <c r="A750" s="126"/>
      <c r="B750" s="93"/>
      <c r="C750" s="93"/>
      <c r="D750" s="113"/>
      <c r="E750" s="146"/>
      <c r="F750" s="146"/>
      <c r="G750" s="113"/>
      <c r="H750" s="142"/>
      <c r="I750" s="145"/>
      <c r="J750" s="145"/>
      <c r="K750" s="93"/>
      <c r="L750" s="93"/>
      <c r="M750" s="93"/>
      <c r="N750" s="93"/>
      <c r="O750" s="93"/>
      <c r="P750" s="142"/>
      <c r="Q750" s="142"/>
      <c r="R750" s="145"/>
      <c r="W750" s="147"/>
      <c r="X750" s="140"/>
      <c r="Y750" s="93"/>
      <c r="Z750" s="126"/>
      <c r="AA750" s="126"/>
      <c r="AB750" s="126"/>
      <c r="AC750" s="126"/>
      <c r="AD750" s="140"/>
      <c r="AE750" s="126"/>
      <c r="AF750" s="148"/>
      <c r="AG750" s="149"/>
      <c r="AH750" s="93"/>
      <c r="AP750" s="149"/>
      <c r="AR750" s="149"/>
      <c r="AT750" s="149"/>
      <c r="AV750" s="148"/>
      <c r="AX750" s="149"/>
      <c r="BE750" s="149"/>
    </row>
    <row r="751" spans="1:57" s="130" customFormat="1" hidden="1" x14ac:dyDescent="0.2">
      <c r="A751" s="126"/>
      <c r="B751" s="93"/>
      <c r="C751" s="93"/>
      <c r="D751" s="113"/>
      <c r="E751" s="146"/>
      <c r="F751" s="146"/>
      <c r="G751" s="113"/>
      <c r="H751" s="142"/>
      <c r="I751" s="93"/>
      <c r="J751" s="93"/>
      <c r="K751" s="93"/>
      <c r="L751" s="144"/>
      <c r="M751" s="93"/>
      <c r="N751" s="93"/>
      <c r="O751" s="93"/>
      <c r="P751" s="142"/>
      <c r="Q751" s="142"/>
      <c r="R751" s="145"/>
      <c r="W751" s="147"/>
      <c r="X751" s="140"/>
      <c r="Y751" s="93"/>
      <c r="Z751" s="126"/>
      <c r="AA751" s="126"/>
      <c r="AB751" s="126"/>
      <c r="AC751" s="126"/>
      <c r="AD751" s="140"/>
      <c r="AE751" s="126"/>
      <c r="AF751" s="148"/>
      <c r="AG751" s="149"/>
      <c r="AH751" s="93"/>
      <c r="AP751" s="149"/>
      <c r="AR751" s="149"/>
      <c r="AT751" s="149"/>
      <c r="AV751" s="148"/>
      <c r="AX751" s="149"/>
      <c r="BE751" s="149"/>
    </row>
    <row r="752" spans="1:57" s="130" customFormat="1" x14ac:dyDescent="0.2">
      <c r="A752" s="461" t="s">
        <v>2154</v>
      </c>
      <c r="B752" s="449"/>
      <c r="C752" s="449"/>
      <c r="D752" s="503"/>
      <c r="E752" s="503"/>
      <c r="F752" s="503"/>
      <c r="G752" s="447"/>
      <c r="H752" s="454"/>
      <c r="I752" s="93"/>
      <c r="J752" s="93"/>
      <c r="K752" s="93"/>
      <c r="L752" s="150"/>
      <c r="M752" s="93"/>
      <c r="N752" s="93"/>
      <c r="O752" s="93"/>
      <c r="P752" s="142"/>
      <c r="Q752" s="476"/>
      <c r="R752" s="477"/>
      <c r="V752" s="478"/>
      <c r="W752" s="514"/>
      <c r="X752" s="515"/>
      <c r="Y752" s="93"/>
      <c r="Z752" s="126"/>
      <c r="AA752" s="126"/>
      <c r="AB752" s="126"/>
      <c r="AC752" s="126"/>
      <c r="AD752" s="140"/>
      <c r="AE752" s="126"/>
      <c r="AF752" s="148"/>
      <c r="AG752" s="149"/>
      <c r="AH752" s="93"/>
      <c r="AP752" s="149"/>
      <c r="AR752" s="149"/>
      <c r="AT752" s="149"/>
      <c r="AV752" s="148"/>
      <c r="AX752" s="149"/>
      <c r="BE752" s="149"/>
    </row>
    <row r="753" spans="1:57" s="130" customFormat="1" x14ac:dyDescent="0.2">
      <c r="A753" s="461" t="s">
        <v>1704</v>
      </c>
      <c r="B753" s="449"/>
      <c r="C753" s="449"/>
      <c r="D753" s="503"/>
      <c r="E753" s="503"/>
      <c r="F753" s="503"/>
      <c r="G753" s="447"/>
      <c r="H753" s="454"/>
      <c r="I753" s="93"/>
      <c r="J753" s="93"/>
      <c r="K753" s="93"/>
      <c r="L753" s="150"/>
      <c r="M753" s="93"/>
      <c r="N753" s="93"/>
      <c r="O753" s="93"/>
      <c r="P753" s="142"/>
      <c r="Q753" s="476"/>
      <c r="R753" s="477"/>
      <c r="V753" s="478"/>
      <c r="W753" s="514"/>
      <c r="X753" s="515"/>
      <c r="Y753" s="93"/>
      <c r="Z753" s="126"/>
      <c r="AA753" s="126"/>
      <c r="AB753" s="126"/>
      <c r="AC753" s="126"/>
      <c r="AD753" s="140"/>
      <c r="AE753" s="126"/>
      <c r="AF753" s="148"/>
      <c r="AG753" s="149"/>
      <c r="AH753" s="93"/>
      <c r="AP753" s="149"/>
      <c r="AR753" s="149"/>
      <c r="AT753" s="149"/>
      <c r="AV753" s="148"/>
      <c r="AX753" s="149"/>
      <c r="BE753" s="149"/>
    </row>
    <row r="754" spans="1:57" s="130" customFormat="1" x14ac:dyDescent="0.2">
      <c r="A754" s="461" t="s">
        <v>2123</v>
      </c>
      <c r="B754" s="449"/>
      <c r="C754" s="449"/>
      <c r="D754" s="503"/>
      <c r="E754" s="503"/>
      <c r="F754" s="503"/>
      <c r="G754" s="447"/>
      <c r="H754" s="454"/>
      <c r="I754" s="93"/>
      <c r="J754" s="93"/>
      <c r="K754" s="93"/>
      <c r="L754" s="150"/>
      <c r="M754" s="93"/>
      <c r="N754" s="93"/>
      <c r="O754" s="93"/>
      <c r="P754" s="142"/>
      <c r="Q754" s="476"/>
      <c r="R754" s="477"/>
      <c r="V754" s="478"/>
      <c r="W754" s="514"/>
      <c r="X754" s="515"/>
      <c r="Y754" s="93"/>
      <c r="Z754" s="126"/>
      <c r="AA754" s="126"/>
      <c r="AB754" s="126"/>
      <c r="AC754" s="126"/>
      <c r="AD754" s="140"/>
      <c r="AE754" s="126"/>
      <c r="AF754" s="148"/>
      <c r="AG754" s="149"/>
      <c r="AH754" s="93"/>
      <c r="AP754" s="149"/>
      <c r="AR754" s="149"/>
      <c r="AT754" s="149"/>
      <c r="AV754" s="148"/>
      <c r="AX754" s="149"/>
      <c r="BE754" s="149"/>
    </row>
    <row r="755" spans="1:57" s="130" customFormat="1" x14ac:dyDescent="0.2">
      <c r="A755" s="461" t="s">
        <v>2169</v>
      </c>
      <c r="B755" s="449"/>
      <c r="C755" s="449"/>
      <c r="D755" s="503"/>
      <c r="E755" s="503"/>
      <c r="F755" s="503"/>
      <c r="G755" s="447"/>
      <c r="H755" s="454"/>
      <c r="I755" s="93"/>
      <c r="J755" s="93"/>
      <c r="K755" s="93"/>
      <c r="L755" s="150"/>
      <c r="M755" s="93"/>
      <c r="N755" s="93"/>
      <c r="O755" s="93"/>
      <c r="P755" s="142"/>
      <c r="Q755" s="476"/>
      <c r="R755" s="477"/>
      <c r="V755" s="478"/>
      <c r="W755" s="514"/>
      <c r="X755" s="515"/>
      <c r="Y755" s="93"/>
      <c r="Z755" s="126"/>
      <c r="AA755" s="126"/>
      <c r="AB755" s="126"/>
      <c r="AC755" s="126"/>
      <c r="AD755" s="140"/>
      <c r="AE755" s="126"/>
      <c r="AF755" s="148"/>
      <c r="AG755" s="149"/>
      <c r="AH755" s="93"/>
      <c r="AP755" s="149"/>
      <c r="AR755" s="149"/>
      <c r="AT755" s="149"/>
      <c r="AV755" s="148"/>
      <c r="AX755" s="149"/>
      <c r="BE755" s="149"/>
    </row>
    <row r="756" spans="1:57" s="130" customFormat="1" x14ac:dyDescent="0.2">
      <c r="A756" s="461" t="s">
        <v>1985</v>
      </c>
      <c r="B756" s="449"/>
      <c r="C756" s="449"/>
      <c r="D756" s="503"/>
      <c r="E756" s="503"/>
      <c r="F756" s="503"/>
      <c r="G756" s="447"/>
      <c r="H756" s="454"/>
      <c r="I756" s="93"/>
      <c r="J756" s="93"/>
      <c r="K756" s="93"/>
      <c r="L756" s="150"/>
      <c r="M756" s="93"/>
      <c r="N756" s="93"/>
      <c r="O756" s="93"/>
      <c r="P756" s="142"/>
      <c r="Q756" s="476"/>
      <c r="R756" s="477"/>
      <c r="V756" s="478"/>
      <c r="W756" s="514"/>
      <c r="X756" s="515"/>
      <c r="Y756" s="93"/>
      <c r="Z756" s="126"/>
      <c r="AA756" s="126"/>
      <c r="AB756" s="126"/>
      <c r="AC756" s="126"/>
      <c r="AD756" s="140"/>
      <c r="AE756" s="126"/>
      <c r="AF756" s="148"/>
      <c r="AG756" s="149"/>
      <c r="AH756" s="93"/>
      <c r="AP756" s="149"/>
      <c r="AR756" s="149"/>
      <c r="AT756" s="149"/>
      <c r="AV756" s="148"/>
      <c r="AX756" s="149"/>
      <c r="BE756" s="149"/>
    </row>
    <row r="757" spans="1:57" s="130" customFormat="1" x14ac:dyDescent="0.2">
      <c r="A757" s="461" t="s">
        <v>2122</v>
      </c>
      <c r="B757" s="449"/>
      <c r="C757" s="449"/>
      <c r="D757" s="503"/>
      <c r="E757" s="503"/>
      <c r="F757" s="503"/>
      <c r="G757" s="447"/>
      <c r="H757" s="454"/>
      <c r="I757" s="93"/>
      <c r="J757" s="93"/>
      <c r="K757" s="93"/>
      <c r="L757" s="150"/>
      <c r="M757" s="93"/>
      <c r="N757" s="93"/>
      <c r="O757" s="93"/>
      <c r="P757" s="142"/>
      <c r="Q757" s="476"/>
      <c r="R757" s="477"/>
      <c r="V757" s="478"/>
      <c r="W757" s="514"/>
      <c r="X757" s="515"/>
      <c r="Y757" s="93"/>
      <c r="Z757" s="126"/>
      <c r="AA757" s="126"/>
      <c r="AB757" s="126"/>
      <c r="AC757" s="126"/>
      <c r="AD757" s="140"/>
      <c r="AE757" s="126"/>
      <c r="AF757" s="148"/>
      <c r="AG757" s="149"/>
      <c r="AH757" s="93"/>
      <c r="AP757" s="149"/>
      <c r="AR757" s="149"/>
      <c r="AT757" s="149"/>
      <c r="AV757" s="148"/>
      <c r="AX757" s="149"/>
      <c r="BE757" s="149"/>
    </row>
    <row r="758" spans="1:57" s="130" customFormat="1" x14ac:dyDescent="0.2">
      <c r="A758" s="461" t="s">
        <v>2167</v>
      </c>
      <c r="B758" s="449"/>
      <c r="C758" s="449"/>
      <c r="D758" s="503"/>
      <c r="E758" s="503"/>
      <c r="F758" s="503"/>
      <c r="G758" s="447"/>
      <c r="H758" s="454"/>
      <c r="I758" s="93"/>
      <c r="J758" s="93"/>
      <c r="K758" s="93"/>
      <c r="L758" s="150"/>
      <c r="M758" s="93"/>
      <c r="N758" s="93"/>
      <c r="O758" s="93"/>
      <c r="P758" s="142"/>
      <c r="Q758" s="476"/>
      <c r="R758" s="477"/>
      <c r="V758" s="478"/>
      <c r="W758" s="514"/>
      <c r="X758" s="515"/>
      <c r="Y758" s="93"/>
      <c r="Z758" s="126"/>
      <c r="AA758" s="126"/>
      <c r="AB758" s="126"/>
      <c r="AC758" s="126"/>
      <c r="AD758" s="140"/>
      <c r="AE758" s="126"/>
      <c r="AF758" s="148"/>
      <c r="AG758" s="149"/>
      <c r="AH758" s="93"/>
      <c r="AP758" s="149"/>
      <c r="AR758" s="149"/>
      <c r="AT758" s="149"/>
      <c r="AV758" s="148"/>
      <c r="AX758" s="149"/>
      <c r="BE758" s="149"/>
    </row>
    <row r="759" spans="1:57" s="130" customFormat="1" x14ac:dyDescent="0.2">
      <c r="A759" s="461" t="s">
        <v>1729</v>
      </c>
      <c r="B759" s="449"/>
      <c r="C759" s="449"/>
      <c r="D759" s="503"/>
      <c r="E759" s="503"/>
      <c r="F759" s="503"/>
      <c r="G759" s="447"/>
      <c r="H759" s="454"/>
      <c r="I759" s="93"/>
      <c r="J759" s="93"/>
      <c r="K759" s="93"/>
      <c r="L759" s="150"/>
      <c r="M759" s="93"/>
      <c r="N759" s="93"/>
      <c r="O759" s="93"/>
      <c r="P759" s="142"/>
      <c r="Q759" s="476"/>
      <c r="R759" s="477"/>
      <c r="V759" s="478"/>
      <c r="W759" s="514"/>
      <c r="X759" s="515"/>
      <c r="Y759" s="93"/>
      <c r="Z759" s="126"/>
      <c r="AA759" s="126"/>
      <c r="AB759" s="126"/>
      <c r="AC759" s="126"/>
      <c r="AD759" s="140"/>
      <c r="AE759" s="126"/>
      <c r="AF759" s="148"/>
      <c r="AG759" s="149"/>
      <c r="AH759" s="93"/>
      <c r="AP759" s="149"/>
      <c r="AR759" s="149"/>
      <c r="AT759" s="149"/>
      <c r="AV759" s="148"/>
      <c r="AX759" s="149"/>
      <c r="BE759" s="149"/>
    </row>
    <row r="760" spans="1:57" s="130" customFormat="1" x14ac:dyDescent="0.2">
      <c r="A760" s="461" t="s">
        <v>2168</v>
      </c>
      <c r="B760" s="449"/>
      <c r="C760" s="449"/>
      <c r="D760" s="503"/>
      <c r="E760" s="503"/>
      <c r="F760" s="503"/>
      <c r="G760" s="447"/>
      <c r="H760" s="454"/>
      <c r="I760" s="93"/>
      <c r="J760" s="93"/>
      <c r="K760" s="93"/>
      <c r="L760" s="150"/>
      <c r="M760" s="93"/>
      <c r="N760" s="93"/>
      <c r="O760" s="93"/>
      <c r="P760" s="142"/>
      <c r="Q760" s="476"/>
      <c r="R760" s="477"/>
      <c r="V760" s="478"/>
      <c r="W760" s="514"/>
      <c r="X760" s="515"/>
      <c r="Y760" s="93"/>
      <c r="Z760" s="126"/>
      <c r="AA760" s="126"/>
      <c r="AB760" s="126"/>
      <c r="AC760" s="126"/>
      <c r="AD760" s="140"/>
      <c r="AE760" s="126"/>
      <c r="AF760" s="148"/>
      <c r="AG760" s="149"/>
      <c r="AH760" s="93"/>
      <c r="AP760" s="149"/>
      <c r="AR760" s="149"/>
      <c r="AT760" s="149"/>
      <c r="AV760" s="148"/>
      <c r="AX760" s="149"/>
      <c r="BE760" s="149"/>
    </row>
    <row r="761" spans="1:57" s="130" customFormat="1" x14ac:dyDescent="0.2">
      <c r="A761" s="461" t="s">
        <v>1986</v>
      </c>
      <c r="B761" s="449"/>
      <c r="C761" s="449"/>
      <c r="D761" s="503"/>
      <c r="E761" s="503"/>
      <c r="F761" s="503"/>
      <c r="G761" s="447"/>
      <c r="H761" s="454"/>
      <c r="I761" s="93"/>
      <c r="J761" s="93"/>
      <c r="K761" s="93"/>
      <c r="L761" s="150"/>
      <c r="M761" s="93"/>
      <c r="N761" s="93"/>
      <c r="O761" s="93"/>
      <c r="P761" s="142"/>
      <c r="Q761" s="476"/>
      <c r="R761" s="477"/>
      <c r="V761" s="478"/>
      <c r="W761" s="514"/>
      <c r="X761" s="515"/>
      <c r="Y761" s="93"/>
      <c r="Z761" s="126"/>
      <c r="AA761" s="126"/>
      <c r="AB761" s="126"/>
      <c r="AC761" s="126"/>
      <c r="AD761" s="140"/>
      <c r="AE761" s="126"/>
      <c r="AF761" s="148"/>
      <c r="AG761" s="149"/>
      <c r="AH761" s="93"/>
      <c r="AP761" s="149"/>
      <c r="AR761" s="149"/>
      <c r="AT761" s="149"/>
      <c r="AV761" s="148"/>
      <c r="AX761" s="149"/>
      <c r="BE761" s="149"/>
    </row>
    <row r="762" spans="1:57" s="130" customFormat="1" x14ac:dyDescent="0.2">
      <c r="A762" s="461" t="s">
        <v>1676</v>
      </c>
      <c r="B762" s="449"/>
      <c r="C762" s="449"/>
      <c r="D762" s="503"/>
      <c r="E762" s="503"/>
      <c r="F762" s="503"/>
      <c r="G762" s="447"/>
      <c r="H762" s="454"/>
      <c r="I762" s="93"/>
      <c r="J762" s="93"/>
      <c r="K762" s="93"/>
      <c r="L762" s="150"/>
      <c r="M762" s="93"/>
      <c r="N762" s="93"/>
      <c r="O762" s="93"/>
      <c r="P762" s="142"/>
      <c r="Q762" s="476"/>
      <c r="R762" s="477"/>
      <c r="V762" s="478"/>
      <c r="W762" s="514"/>
      <c r="X762" s="515"/>
      <c r="Y762" s="93"/>
      <c r="Z762" s="126"/>
      <c r="AA762" s="126"/>
      <c r="AB762" s="126"/>
      <c r="AC762" s="126"/>
      <c r="AD762" s="140"/>
      <c r="AE762" s="126"/>
      <c r="AF762" s="148"/>
      <c r="AG762" s="149"/>
      <c r="AH762" s="93"/>
      <c r="AP762" s="149"/>
      <c r="AR762" s="149"/>
      <c r="AT762" s="149"/>
      <c r="AV762" s="148"/>
      <c r="AX762" s="149"/>
      <c r="BE762" s="149"/>
    </row>
    <row r="763" spans="1:57" s="130" customFormat="1" x14ac:dyDescent="0.2">
      <c r="A763" s="461" t="s">
        <v>1987</v>
      </c>
      <c r="B763" s="449"/>
      <c r="C763" s="449"/>
      <c r="D763" s="503"/>
      <c r="E763" s="503"/>
      <c r="F763" s="503"/>
      <c r="G763" s="447"/>
      <c r="H763" s="454"/>
      <c r="I763" s="93"/>
      <c r="J763" s="93"/>
      <c r="K763" s="93"/>
      <c r="L763" s="150"/>
      <c r="M763" s="93"/>
      <c r="N763" s="93"/>
      <c r="O763" s="93"/>
      <c r="P763" s="142"/>
      <c r="Q763" s="476"/>
      <c r="R763" s="477"/>
      <c r="V763" s="478"/>
      <c r="W763" s="514"/>
      <c r="X763" s="515"/>
      <c r="Y763" s="93"/>
      <c r="Z763" s="126"/>
      <c r="AA763" s="126"/>
      <c r="AB763" s="126"/>
      <c r="AC763" s="126"/>
      <c r="AD763" s="140"/>
      <c r="AE763" s="126"/>
      <c r="AF763" s="148"/>
      <c r="AG763" s="149"/>
      <c r="AH763" s="93"/>
      <c r="AP763" s="149"/>
      <c r="AR763" s="149"/>
      <c r="AT763" s="149"/>
      <c r="AV763" s="148"/>
      <c r="AX763" s="149"/>
      <c r="BE763" s="149"/>
    </row>
    <row r="764" spans="1:57" s="130" customFormat="1" x14ac:dyDescent="0.2">
      <c r="A764" s="461" t="s">
        <v>2250</v>
      </c>
      <c r="B764" s="449"/>
      <c r="C764" s="449"/>
      <c r="D764" s="503"/>
      <c r="E764" s="503"/>
      <c r="F764" s="503"/>
      <c r="G764" s="447"/>
      <c r="H764" s="454"/>
      <c r="I764" s="93"/>
      <c r="J764" s="93"/>
      <c r="K764" s="93"/>
      <c r="L764" s="150"/>
      <c r="M764" s="93"/>
      <c r="N764" s="93"/>
      <c r="O764" s="93"/>
      <c r="P764" s="142"/>
      <c r="Q764" s="476"/>
      <c r="R764" s="477"/>
      <c r="V764" s="478"/>
      <c r="W764" s="514"/>
      <c r="X764" s="515"/>
      <c r="Y764" s="93"/>
      <c r="Z764" s="126"/>
      <c r="AA764" s="126"/>
      <c r="AB764" s="126"/>
      <c r="AC764" s="126"/>
      <c r="AD764" s="140"/>
      <c r="AE764" s="126"/>
      <c r="AF764" s="148"/>
      <c r="AG764" s="149"/>
      <c r="AH764" s="93"/>
      <c r="AP764" s="149"/>
      <c r="AR764" s="149"/>
      <c r="AT764" s="149"/>
      <c r="AV764" s="148"/>
      <c r="AX764" s="149"/>
      <c r="BE764" s="149"/>
    </row>
    <row r="765" spans="1:57" s="130" customFormat="1" x14ac:dyDescent="0.2">
      <c r="A765" s="461" t="s">
        <v>1683</v>
      </c>
      <c r="B765" s="449"/>
      <c r="C765" s="449"/>
      <c r="D765" s="503"/>
      <c r="E765" s="503"/>
      <c r="F765" s="503"/>
      <c r="G765" s="447"/>
      <c r="H765" s="454"/>
      <c r="I765" s="93"/>
      <c r="J765" s="93"/>
      <c r="K765" s="93"/>
      <c r="L765" s="150"/>
      <c r="M765" s="93"/>
      <c r="N765" s="93"/>
      <c r="O765" s="93"/>
      <c r="P765" s="142"/>
      <c r="Q765" s="476"/>
      <c r="R765" s="477"/>
      <c r="V765" s="478"/>
      <c r="W765" s="514"/>
      <c r="X765" s="515"/>
      <c r="Y765" s="93"/>
      <c r="Z765" s="126"/>
      <c r="AA765" s="126"/>
      <c r="AB765" s="126"/>
      <c r="AC765" s="126"/>
      <c r="AD765" s="140"/>
      <c r="AE765" s="126"/>
      <c r="AF765" s="148"/>
      <c r="AG765" s="149"/>
      <c r="AH765" s="93"/>
      <c r="AP765" s="149"/>
      <c r="AR765" s="149"/>
      <c r="AT765" s="149"/>
      <c r="AV765" s="148"/>
      <c r="AX765" s="149"/>
      <c r="BE765" s="149"/>
    </row>
    <row r="766" spans="1:57" s="130" customFormat="1" x14ac:dyDescent="0.2">
      <c r="A766" s="461" t="s">
        <v>2195</v>
      </c>
      <c r="B766" s="449"/>
      <c r="C766" s="449"/>
      <c r="D766" s="503"/>
      <c r="E766" s="503"/>
      <c r="F766" s="503"/>
      <c r="G766" s="447"/>
      <c r="H766" s="454"/>
      <c r="I766" s="93"/>
      <c r="J766" s="93"/>
      <c r="K766" s="93"/>
      <c r="L766" s="150"/>
      <c r="M766" s="93"/>
      <c r="N766" s="93"/>
      <c r="O766" s="93"/>
      <c r="P766" s="142"/>
      <c r="Q766" s="476"/>
      <c r="R766" s="477"/>
      <c r="V766" s="478"/>
      <c r="W766" s="514"/>
      <c r="X766" s="515"/>
      <c r="Y766" s="93"/>
      <c r="Z766" s="126"/>
      <c r="AA766" s="126"/>
      <c r="AB766" s="126"/>
      <c r="AC766" s="126"/>
      <c r="AD766" s="140"/>
      <c r="AE766" s="126"/>
      <c r="AF766" s="148"/>
      <c r="AG766" s="149"/>
      <c r="AH766" s="93"/>
      <c r="AP766" s="149"/>
      <c r="AR766" s="149"/>
      <c r="AT766" s="149"/>
      <c r="AV766" s="148"/>
      <c r="AX766" s="149"/>
      <c r="BE766" s="149"/>
    </row>
    <row r="767" spans="1:57" s="130" customFormat="1" x14ac:dyDescent="0.2">
      <c r="A767" s="461" t="s">
        <v>1988</v>
      </c>
      <c r="B767" s="449"/>
      <c r="C767" s="449"/>
      <c r="D767" s="503"/>
      <c r="E767" s="503"/>
      <c r="F767" s="503"/>
      <c r="G767" s="447"/>
      <c r="H767" s="454"/>
      <c r="I767" s="93"/>
      <c r="J767" s="93"/>
      <c r="K767" s="93"/>
      <c r="L767" s="150"/>
      <c r="M767" s="93"/>
      <c r="N767" s="93"/>
      <c r="O767" s="93"/>
      <c r="P767" s="142"/>
      <c r="Q767" s="476"/>
      <c r="R767" s="477"/>
      <c r="V767" s="478"/>
      <c r="W767" s="514"/>
      <c r="X767" s="515"/>
      <c r="Y767" s="93"/>
      <c r="Z767" s="126"/>
      <c r="AA767" s="126"/>
      <c r="AB767" s="126"/>
      <c r="AC767" s="126"/>
      <c r="AD767" s="140"/>
      <c r="AE767" s="126"/>
      <c r="AF767" s="148"/>
      <c r="AG767" s="149"/>
      <c r="AH767" s="93"/>
      <c r="AP767" s="149"/>
      <c r="AR767" s="149"/>
      <c r="AT767" s="149"/>
      <c r="AV767" s="148"/>
      <c r="AX767" s="149"/>
      <c r="BE767" s="149"/>
    </row>
    <row r="768" spans="1:57" s="130" customFormat="1" x14ac:dyDescent="0.2">
      <c r="A768" s="461" t="s">
        <v>1989</v>
      </c>
      <c r="B768" s="449"/>
      <c r="C768" s="449"/>
      <c r="D768" s="503"/>
      <c r="E768" s="503"/>
      <c r="F768" s="503"/>
      <c r="G768" s="447"/>
      <c r="H768" s="454"/>
      <c r="I768" s="93"/>
      <c r="J768" s="93"/>
      <c r="K768" s="93"/>
      <c r="L768" s="150"/>
      <c r="M768" s="93"/>
      <c r="N768" s="93"/>
      <c r="O768" s="93"/>
      <c r="P768" s="142"/>
      <c r="Q768" s="476"/>
      <c r="R768" s="477"/>
      <c r="V768" s="478"/>
      <c r="W768" s="514"/>
      <c r="X768" s="515"/>
      <c r="Y768" s="93"/>
      <c r="Z768" s="126"/>
      <c r="AA768" s="126"/>
      <c r="AB768" s="126"/>
      <c r="AC768" s="126"/>
      <c r="AD768" s="140"/>
      <c r="AE768" s="126"/>
      <c r="AF768" s="148"/>
      <c r="AG768" s="149"/>
      <c r="AH768" s="93"/>
      <c r="AP768" s="149"/>
      <c r="AR768" s="149"/>
      <c r="AT768" s="149"/>
      <c r="AV768" s="148"/>
      <c r="AX768" s="149"/>
      <c r="BE768" s="149"/>
    </row>
    <row r="769" spans="1:57" s="130" customFormat="1" x14ac:dyDescent="0.2">
      <c r="A769" s="461" t="s">
        <v>1725</v>
      </c>
      <c r="B769" s="449"/>
      <c r="C769" s="449"/>
      <c r="D769" s="503"/>
      <c r="E769" s="503"/>
      <c r="F769" s="503"/>
      <c r="G769" s="447"/>
      <c r="H769" s="454"/>
      <c r="I769" s="93"/>
      <c r="J769" s="93"/>
      <c r="K769" s="93"/>
      <c r="L769" s="150"/>
      <c r="M769" s="93"/>
      <c r="N769" s="93"/>
      <c r="O769" s="93"/>
      <c r="P769" s="142"/>
      <c r="Q769" s="476"/>
      <c r="R769" s="477"/>
      <c r="V769" s="478"/>
      <c r="W769" s="514"/>
      <c r="X769" s="515"/>
      <c r="Y769" s="93"/>
      <c r="Z769" s="126"/>
      <c r="AA769" s="126"/>
      <c r="AB769" s="126"/>
      <c r="AC769" s="126"/>
      <c r="AD769" s="140"/>
      <c r="AE769" s="126"/>
      <c r="AF769" s="148"/>
      <c r="AG769" s="149"/>
      <c r="AH769" s="93"/>
      <c r="AP769" s="149"/>
      <c r="AR769" s="149"/>
      <c r="AT769" s="149"/>
      <c r="AV769" s="148"/>
      <c r="AX769" s="149"/>
      <c r="BE769" s="149"/>
    </row>
    <row r="770" spans="1:57" s="130" customFormat="1" x14ac:dyDescent="0.2">
      <c r="A770" s="461" t="s">
        <v>2125</v>
      </c>
      <c r="B770" s="449"/>
      <c r="C770" s="449"/>
      <c r="D770" s="503"/>
      <c r="E770" s="503"/>
      <c r="F770" s="503"/>
      <c r="G770" s="447"/>
      <c r="H770" s="454"/>
      <c r="I770" s="93"/>
      <c r="J770" s="93"/>
      <c r="K770" s="93"/>
      <c r="L770" s="150"/>
      <c r="M770" s="93"/>
      <c r="N770" s="93"/>
      <c r="O770" s="93"/>
      <c r="P770" s="142"/>
      <c r="Q770" s="476"/>
      <c r="R770" s="477"/>
      <c r="V770" s="478"/>
      <c r="W770" s="514"/>
      <c r="X770" s="515"/>
      <c r="Y770" s="93"/>
      <c r="Z770" s="126"/>
      <c r="AA770" s="126"/>
      <c r="AB770" s="126"/>
      <c r="AC770" s="126"/>
      <c r="AD770" s="140"/>
      <c r="AE770" s="126"/>
      <c r="AF770" s="148"/>
      <c r="AG770" s="149"/>
      <c r="AH770" s="93"/>
      <c r="AP770" s="149"/>
      <c r="AR770" s="149"/>
      <c r="AT770" s="149"/>
      <c r="AV770" s="148"/>
      <c r="AX770" s="149"/>
      <c r="BE770" s="149"/>
    </row>
    <row r="771" spans="1:57" s="130" customFormat="1" x14ac:dyDescent="0.2">
      <c r="A771" s="461" t="s">
        <v>2131</v>
      </c>
      <c r="B771" s="449"/>
      <c r="C771" s="449"/>
      <c r="D771" s="503"/>
      <c r="E771" s="503"/>
      <c r="F771" s="503"/>
      <c r="G771" s="447"/>
      <c r="H771" s="454"/>
      <c r="I771" s="93"/>
      <c r="J771" s="93"/>
      <c r="K771" s="93"/>
      <c r="L771" s="150"/>
      <c r="M771" s="93"/>
      <c r="N771" s="93"/>
      <c r="O771" s="93"/>
      <c r="P771" s="142"/>
      <c r="Q771" s="476"/>
      <c r="R771" s="477"/>
      <c r="V771" s="478"/>
      <c r="W771" s="514"/>
      <c r="X771" s="515"/>
      <c r="Y771" s="93"/>
      <c r="Z771" s="126"/>
      <c r="AA771" s="126"/>
      <c r="AB771" s="126"/>
      <c r="AC771" s="126"/>
      <c r="AD771" s="140"/>
      <c r="AE771" s="126"/>
      <c r="AF771" s="148"/>
      <c r="AG771" s="149"/>
      <c r="AH771" s="93"/>
      <c r="AP771" s="149"/>
      <c r="AR771" s="149"/>
      <c r="AT771" s="149"/>
      <c r="AV771" s="148"/>
      <c r="AX771" s="149"/>
      <c r="BE771" s="149"/>
    </row>
    <row r="772" spans="1:57" s="130" customFormat="1" x14ac:dyDescent="0.2">
      <c r="A772" s="461" t="s">
        <v>1990</v>
      </c>
      <c r="B772" s="449"/>
      <c r="C772" s="449"/>
      <c r="D772" s="503"/>
      <c r="E772" s="503"/>
      <c r="F772" s="503"/>
      <c r="G772" s="447"/>
      <c r="H772" s="454"/>
      <c r="I772" s="93"/>
      <c r="J772" s="93"/>
      <c r="K772" s="93"/>
      <c r="L772" s="150"/>
      <c r="M772" s="93"/>
      <c r="N772" s="93"/>
      <c r="O772" s="93"/>
      <c r="P772" s="142"/>
      <c r="Q772" s="476"/>
      <c r="R772" s="477"/>
      <c r="V772" s="478"/>
      <c r="W772" s="514"/>
      <c r="X772" s="515"/>
      <c r="Y772" s="93"/>
      <c r="Z772" s="126"/>
      <c r="AA772" s="126"/>
      <c r="AB772" s="126"/>
      <c r="AC772" s="126"/>
      <c r="AD772" s="140"/>
      <c r="AE772" s="126"/>
      <c r="AF772" s="148"/>
      <c r="AG772" s="149"/>
      <c r="AH772" s="93"/>
      <c r="AP772" s="149"/>
      <c r="AR772" s="149"/>
      <c r="AT772" s="149"/>
      <c r="AV772" s="148"/>
      <c r="AX772" s="149"/>
      <c r="BE772" s="149"/>
    </row>
    <row r="773" spans="1:57" s="130" customFormat="1" x14ac:dyDescent="0.2">
      <c r="A773" s="461" t="s">
        <v>1696</v>
      </c>
      <c r="B773" s="449"/>
      <c r="C773" s="449"/>
      <c r="D773" s="503"/>
      <c r="E773" s="503"/>
      <c r="F773" s="503"/>
      <c r="G773" s="447"/>
      <c r="H773" s="454"/>
      <c r="I773" s="93"/>
      <c r="J773" s="93"/>
      <c r="K773" s="93"/>
      <c r="L773" s="150"/>
      <c r="M773" s="93"/>
      <c r="N773" s="93"/>
      <c r="O773" s="93"/>
      <c r="P773" s="142"/>
      <c r="Q773" s="476"/>
      <c r="R773" s="477"/>
      <c r="V773" s="478"/>
      <c r="W773" s="514"/>
      <c r="X773" s="515"/>
      <c r="Y773" s="93"/>
      <c r="Z773" s="126"/>
      <c r="AA773" s="126"/>
      <c r="AB773" s="126"/>
      <c r="AC773" s="126"/>
      <c r="AD773" s="140"/>
      <c r="AE773" s="126"/>
      <c r="AF773" s="148"/>
      <c r="AG773" s="149"/>
      <c r="AH773" s="93"/>
      <c r="AP773" s="149"/>
      <c r="AR773" s="149"/>
      <c r="AT773" s="149"/>
      <c r="AV773" s="148"/>
      <c r="AX773" s="149"/>
      <c r="BE773" s="149"/>
    </row>
    <row r="774" spans="1:57" s="130" customFormat="1" x14ac:dyDescent="0.2">
      <c r="A774" s="461" t="s">
        <v>2124</v>
      </c>
      <c r="B774" s="449"/>
      <c r="C774" s="449"/>
      <c r="D774" s="503"/>
      <c r="E774" s="503"/>
      <c r="F774" s="503"/>
      <c r="G774" s="447"/>
      <c r="H774" s="454"/>
      <c r="I774" s="93"/>
      <c r="J774" s="93"/>
      <c r="K774" s="93"/>
      <c r="L774" s="150"/>
      <c r="M774" s="93"/>
      <c r="N774" s="93"/>
      <c r="O774" s="93"/>
      <c r="P774" s="142"/>
      <c r="Q774" s="476"/>
      <c r="R774" s="477"/>
      <c r="V774" s="478"/>
      <c r="W774" s="514"/>
      <c r="X774" s="515"/>
      <c r="Y774" s="93"/>
      <c r="Z774" s="126"/>
      <c r="AA774" s="126"/>
      <c r="AB774" s="126"/>
      <c r="AC774" s="126"/>
      <c r="AD774" s="140"/>
      <c r="AE774" s="126"/>
      <c r="AF774" s="148"/>
      <c r="AG774" s="149"/>
      <c r="AH774" s="93"/>
      <c r="AP774" s="149"/>
      <c r="AR774" s="149"/>
      <c r="AT774" s="149"/>
      <c r="AV774" s="148"/>
      <c r="AX774" s="149"/>
      <c r="BE774" s="149"/>
    </row>
    <row r="775" spans="1:57" s="130" customFormat="1" x14ac:dyDescent="0.2">
      <c r="A775" s="461" t="s">
        <v>2297</v>
      </c>
      <c r="B775" s="449"/>
      <c r="C775" s="449"/>
      <c r="D775" s="503"/>
      <c r="E775" s="503"/>
      <c r="F775" s="503"/>
      <c r="G775" s="447"/>
      <c r="H775" s="454"/>
      <c r="I775" s="93"/>
      <c r="J775" s="93"/>
      <c r="K775" s="93"/>
      <c r="L775" s="150"/>
      <c r="M775" s="93"/>
      <c r="N775" s="93"/>
      <c r="O775" s="93"/>
      <c r="P775" s="142"/>
      <c r="Q775" s="476"/>
      <c r="R775" s="477"/>
      <c r="V775" s="478"/>
      <c r="W775" s="514"/>
      <c r="X775" s="515"/>
      <c r="Y775" s="93"/>
      <c r="Z775" s="126"/>
      <c r="AA775" s="126"/>
      <c r="AB775" s="126"/>
      <c r="AC775" s="126"/>
      <c r="AD775" s="140"/>
      <c r="AE775" s="126"/>
      <c r="AF775" s="148"/>
      <c r="AG775" s="149"/>
      <c r="AH775" s="93"/>
      <c r="AP775" s="149"/>
      <c r="AR775" s="149"/>
      <c r="AT775" s="149"/>
      <c r="AV775" s="148"/>
      <c r="AX775" s="149"/>
      <c r="BE775" s="149"/>
    </row>
    <row r="776" spans="1:57" s="130" customFormat="1" x14ac:dyDescent="0.2">
      <c r="A776" s="461" t="s">
        <v>1991</v>
      </c>
      <c r="B776" s="449"/>
      <c r="C776" s="449"/>
      <c r="D776" s="503"/>
      <c r="E776" s="503"/>
      <c r="F776" s="503"/>
      <c r="G776" s="447"/>
      <c r="H776" s="454"/>
      <c r="I776" s="93"/>
      <c r="J776" s="93"/>
      <c r="K776" s="93"/>
      <c r="L776" s="150"/>
      <c r="M776" s="93"/>
      <c r="N776" s="93"/>
      <c r="O776" s="93"/>
      <c r="P776" s="142"/>
      <c r="Q776" s="476"/>
      <c r="R776" s="477"/>
      <c r="V776" s="478"/>
      <c r="W776" s="514"/>
      <c r="X776" s="515"/>
      <c r="Y776" s="93"/>
      <c r="Z776" s="126"/>
      <c r="AA776" s="126"/>
      <c r="AB776" s="126"/>
      <c r="AC776" s="126"/>
      <c r="AD776" s="140"/>
      <c r="AE776" s="126"/>
      <c r="AF776" s="148"/>
      <c r="AG776" s="149"/>
      <c r="AH776" s="93"/>
      <c r="AP776" s="149"/>
      <c r="AR776" s="149"/>
      <c r="AT776" s="149"/>
      <c r="AV776" s="148"/>
      <c r="AX776" s="149"/>
      <c r="BE776" s="149"/>
    </row>
    <row r="777" spans="1:57" s="130" customFormat="1" x14ac:dyDescent="0.2">
      <c r="A777" s="461" t="s">
        <v>1992</v>
      </c>
      <c r="B777" s="449"/>
      <c r="C777" s="449"/>
      <c r="D777" s="503"/>
      <c r="E777" s="503"/>
      <c r="F777" s="503"/>
      <c r="G777" s="447"/>
      <c r="H777" s="454"/>
      <c r="I777" s="93"/>
      <c r="J777" s="93"/>
      <c r="K777" s="93"/>
      <c r="L777" s="150"/>
      <c r="M777" s="93"/>
      <c r="N777" s="93"/>
      <c r="O777" s="93"/>
      <c r="P777" s="142"/>
      <c r="Q777" s="476"/>
      <c r="R777" s="477"/>
      <c r="V777" s="478"/>
      <c r="W777" s="514"/>
      <c r="X777" s="515"/>
      <c r="Y777" s="93"/>
      <c r="Z777" s="126"/>
      <c r="AA777" s="126"/>
      <c r="AB777" s="126"/>
      <c r="AC777" s="126"/>
      <c r="AD777" s="140"/>
      <c r="AE777" s="126"/>
      <c r="AF777" s="148"/>
      <c r="AG777" s="149"/>
      <c r="AH777" s="93"/>
      <c r="AP777" s="149"/>
      <c r="AR777" s="149"/>
      <c r="AT777" s="149"/>
      <c r="AV777" s="148"/>
      <c r="AX777" s="149"/>
      <c r="BE777" s="149"/>
    </row>
    <row r="778" spans="1:57" s="130" customFormat="1" x14ac:dyDescent="0.2">
      <c r="A778" s="126" t="s">
        <v>1993</v>
      </c>
      <c r="B778" s="93"/>
      <c r="C778" s="93"/>
      <c r="D778" s="94"/>
      <c r="E778" s="94"/>
      <c r="F778" s="95"/>
      <c r="G778" s="113"/>
      <c r="H778" s="119"/>
      <c r="I778" s="93"/>
      <c r="J778" s="93"/>
      <c r="K778" s="93"/>
      <c r="L778" s="150"/>
      <c r="M778" s="93"/>
      <c r="N778" s="93"/>
      <c r="O778" s="93"/>
      <c r="P778" s="142"/>
      <c r="Q778" s="142"/>
      <c r="R778" s="145"/>
      <c r="V778" s="138"/>
      <c r="W778" s="147"/>
      <c r="X778" s="140"/>
      <c r="Y778" s="93"/>
      <c r="Z778" s="126"/>
      <c r="AA778" s="126"/>
      <c r="AB778" s="126"/>
      <c r="AC778" s="126"/>
      <c r="AD778" s="140"/>
      <c r="AE778" s="126"/>
      <c r="AF778" s="148"/>
      <c r="AG778" s="149"/>
      <c r="AH778" s="93"/>
      <c r="AP778" s="149"/>
      <c r="AR778" s="149"/>
      <c r="AT778" s="149"/>
      <c r="AV778" s="148"/>
      <c r="AX778" s="149"/>
      <c r="BE778" s="149"/>
    </row>
    <row r="779" spans="1:57" s="130" customFormat="1" x14ac:dyDescent="0.2">
      <c r="A779" s="126" t="s">
        <v>1695</v>
      </c>
      <c r="B779" s="93"/>
      <c r="C779" s="93"/>
      <c r="D779" s="94"/>
      <c r="E779" s="94"/>
      <c r="F779" s="95"/>
      <c r="G779" s="113"/>
      <c r="H779" s="119"/>
      <c r="I779" s="93"/>
      <c r="J779" s="93"/>
      <c r="K779" s="93"/>
      <c r="L779" s="150"/>
      <c r="M779" s="93"/>
      <c r="N779" s="93"/>
      <c r="O779" s="93"/>
      <c r="P779" s="142"/>
      <c r="Q779" s="142"/>
      <c r="R779" s="145"/>
      <c r="V779" s="138"/>
      <c r="W779" s="147"/>
      <c r="X779" s="140"/>
      <c r="Y779" s="93"/>
      <c r="Z779" s="126"/>
      <c r="AA779" s="126"/>
      <c r="AB779" s="126"/>
      <c r="AC779" s="126"/>
      <c r="AD779" s="140"/>
      <c r="AE779" s="126"/>
      <c r="AF779" s="148"/>
      <c r="AG779" s="149"/>
      <c r="AH779" s="93"/>
      <c r="AP779" s="149"/>
      <c r="AR779" s="149"/>
      <c r="AT779" s="149"/>
      <c r="AV779" s="148"/>
      <c r="AX779" s="149"/>
      <c r="BE779" s="149"/>
    </row>
    <row r="780" spans="1:57" s="130" customFormat="1" x14ac:dyDescent="0.2">
      <c r="A780" s="126" t="s">
        <v>1686</v>
      </c>
      <c r="B780" s="93"/>
      <c r="C780" s="93"/>
      <c r="D780" s="94"/>
      <c r="E780" s="94"/>
      <c r="F780" s="95"/>
      <c r="G780" s="113"/>
      <c r="H780" s="119"/>
      <c r="I780" s="93"/>
      <c r="J780" s="93"/>
      <c r="K780" s="93"/>
      <c r="L780" s="150"/>
      <c r="M780" s="93"/>
      <c r="N780" s="93"/>
      <c r="O780" s="93"/>
      <c r="P780" s="142"/>
      <c r="Q780" s="142"/>
      <c r="R780" s="145"/>
      <c r="V780" s="138"/>
      <c r="W780" s="147"/>
      <c r="X780" s="140"/>
      <c r="Y780" s="93"/>
      <c r="Z780" s="126"/>
      <c r="AA780" s="126"/>
      <c r="AB780" s="126"/>
      <c r="AC780" s="126"/>
      <c r="AD780" s="140"/>
      <c r="AE780" s="126"/>
      <c r="AF780" s="148"/>
      <c r="AG780" s="149"/>
      <c r="AH780" s="93"/>
      <c r="AP780" s="149"/>
      <c r="AR780" s="149"/>
      <c r="AT780" s="149"/>
      <c r="AV780" s="148"/>
      <c r="AX780" s="149"/>
      <c r="BE780" s="149"/>
    </row>
    <row r="781" spans="1:57" s="130" customFormat="1" x14ac:dyDescent="0.2">
      <c r="A781" s="126" t="s">
        <v>202</v>
      </c>
      <c r="B781" s="93"/>
      <c r="C781" s="93"/>
      <c r="D781" s="94"/>
      <c r="E781" s="94"/>
      <c r="F781" s="95"/>
      <c r="G781" s="113"/>
      <c r="H781" s="119"/>
      <c r="I781" s="93"/>
      <c r="J781" s="93"/>
      <c r="K781" s="93"/>
      <c r="L781" s="150"/>
      <c r="M781" s="93"/>
      <c r="N781" s="93"/>
      <c r="O781" s="93"/>
      <c r="P781" s="142"/>
      <c r="Q781" s="142"/>
      <c r="R781" s="145"/>
      <c r="V781" s="138"/>
      <c r="W781" s="147"/>
      <c r="X781" s="140"/>
      <c r="Y781" s="93"/>
      <c r="Z781" s="126"/>
      <c r="AA781" s="126"/>
      <c r="AB781" s="126"/>
      <c r="AC781" s="126"/>
      <c r="AD781" s="140"/>
      <c r="AE781" s="126"/>
      <c r="AF781" s="148"/>
      <c r="AG781" s="149"/>
      <c r="AH781" s="93"/>
      <c r="AP781" s="149"/>
      <c r="AR781" s="149"/>
      <c r="AT781" s="149"/>
      <c r="AV781" s="148"/>
      <c r="AX781" s="149"/>
      <c r="BE781" s="149"/>
    </row>
    <row r="782" spans="1:57" s="130" customFormat="1" x14ac:dyDescent="0.2">
      <c r="A782" s="126" t="s">
        <v>2134</v>
      </c>
      <c r="B782" s="93"/>
      <c r="C782" s="93"/>
      <c r="D782" s="94"/>
      <c r="E782" s="94"/>
      <c r="F782" s="95"/>
      <c r="G782" s="113"/>
      <c r="H782" s="119"/>
      <c r="I782" s="93"/>
      <c r="J782" s="93"/>
      <c r="K782" s="93"/>
      <c r="L782" s="150"/>
      <c r="M782" s="93"/>
      <c r="N782" s="93"/>
      <c r="O782" s="93"/>
      <c r="P782" s="142"/>
      <c r="Q782" s="142"/>
      <c r="R782" s="145"/>
      <c r="V782" s="138"/>
      <c r="W782" s="147"/>
      <c r="X782" s="140"/>
      <c r="Y782" s="93"/>
      <c r="Z782" s="126"/>
      <c r="AA782" s="126"/>
      <c r="AB782" s="126"/>
      <c r="AC782" s="126"/>
      <c r="AD782" s="140"/>
      <c r="AE782" s="126"/>
      <c r="AF782" s="148"/>
      <c r="AG782" s="149"/>
      <c r="AH782" s="93"/>
      <c r="AP782" s="149"/>
      <c r="AR782" s="149"/>
      <c r="AT782" s="149"/>
      <c r="AV782" s="148"/>
      <c r="AX782" s="149"/>
      <c r="BE782" s="149"/>
    </row>
    <row r="783" spans="1:57" s="130" customFormat="1" x14ac:dyDescent="0.2">
      <c r="A783" s="126" t="s">
        <v>1994</v>
      </c>
      <c r="B783" s="93"/>
      <c r="C783" s="93"/>
      <c r="D783" s="94"/>
      <c r="E783" s="94"/>
      <c r="F783" s="95"/>
      <c r="G783" s="113"/>
      <c r="H783" s="119"/>
      <c r="I783" s="93"/>
      <c r="J783" s="93"/>
      <c r="K783" s="93"/>
      <c r="L783" s="150"/>
      <c r="M783" s="93"/>
      <c r="N783" s="93"/>
      <c r="O783" s="93"/>
      <c r="P783" s="142"/>
      <c r="Q783" s="142"/>
      <c r="R783" s="145"/>
      <c r="V783" s="138"/>
      <c r="W783" s="147"/>
      <c r="X783" s="140"/>
      <c r="Y783" s="93"/>
      <c r="Z783" s="126"/>
      <c r="AA783" s="126"/>
      <c r="AB783" s="126"/>
      <c r="AC783" s="126"/>
      <c r="AD783" s="140"/>
      <c r="AE783" s="126"/>
      <c r="AF783" s="148"/>
      <c r="AG783" s="149"/>
      <c r="AH783" s="93"/>
      <c r="AP783" s="149"/>
      <c r="AR783" s="149"/>
      <c r="AT783" s="149"/>
      <c r="AV783" s="148"/>
      <c r="AX783" s="149"/>
      <c r="BE783" s="149"/>
    </row>
    <row r="784" spans="1:57" s="130" customFormat="1" x14ac:dyDescent="0.2">
      <c r="A784" s="126" t="s">
        <v>1683</v>
      </c>
      <c r="B784" s="93"/>
      <c r="C784" s="93"/>
      <c r="D784" s="94"/>
      <c r="E784" s="94"/>
      <c r="F784" s="95"/>
      <c r="G784" s="113"/>
      <c r="H784" s="119"/>
      <c r="I784" s="93"/>
      <c r="J784" s="93"/>
      <c r="K784" s="93"/>
      <c r="L784" s="150"/>
      <c r="M784" s="93"/>
      <c r="N784" s="93"/>
      <c r="O784" s="93"/>
      <c r="P784" s="142"/>
      <c r="Q784" s="142"/>
      <c r="R784" s="145"/>
      <c r="V784" s="138"/>
      <c r="W784" s="147"/>
      <c r="X784" s="140"/>
      <c r="Y784" s="93"/>
      <c r="Z784" s="126"/>
      <c r="AA784" s="126"/>
      <c r="AB784" s="126"/>
      <c r="AC784" s="126"/>
      <c r="AD784" s="140"/>
      <c r="AE784" s="126"/>
      <c r="AF784" s="148"/>
      <c r="AG784" s="149"/>
      <c r="AH784" s="93"/>
      <c r="AP784" s="149"/>
      <c r="AR784" s="149"/>
      <c r="AT784" s="149"/>
      <c r="AV784" s="148"/>
      <c r="AX784" s="149"/>
      <c r="BE784" s="149"/>
    </row>
    <row r="785" spans="1:57" s="130" customFormat="1" x14ac:dyDescent="0.2">
      <c r="A785" s="126" t="s">
        <v>1995</v>
      </c>
      <c r="B785" s="93"/>
      <c r="C785" s="93"/>
      <c r="D785" s="94"/>
      <c r="E785" s="94"/>
      <c r="F785" s="95"/>
      <c r="G785" s="113"/>
      <c r="H785" s="119"/>
      <c r="I785" s="93"/>
      <c r="J785" s="93"/>
      <c r="K785" s="93"/>
      <c r="L785" s="150"/>
      <c r="M785" s="93"/>
      <c r="N785" s="93"/>
      <c r="O785" s="93"/>
      <c r="P785" s="142"/>
      <c r="Q785" s="142"/>
      <c r="R785" s="145"/>
      <c r="V785" s="138"/>
      <c r="W785" s="147"/>
      <c r="X785" s="140"/>
      <c r="Y785" s="93"/>
      <c r="Z785" s="126"/>
      <c r="AA785" s="126"/>
      <c r="AB785" s="126"/>
      <c r="AC785" s="126"/>
      <c r="AD785" s="140"/>
      <c r="AE785" s="126"/>
      <c r="AF785" s="148"/>
      <c r="AG785" s="149"/>
      <c r="AH785" s="93"/>
      <c r="AP785" s="149"/>
      <c r="AR785" s="149"/>
      <c r="AT785" s="149"/>
      <c r="AV785" s="148"/>
      <c r="AX785" s="149"/>
      <c r="BE785" s="149"/>
    </row>
    <row r="786" spans="1:57" s="130" customFormat="1" x14ac:dyDescent="0.2">
      <c r="A786" s="126" t="s">
        <v>2300</v>
      </c>
      <c r="B786" s="93"/>
      <c r="C786" s="93"/>
      <c r="D786" s="94"/>
      <c r="E786" s="94"/>
      <c r="F786" s="95"/>
      <c r="G786" s="113"/>
      <c r="H786" s="119"/>
      <c r="I786" s="93"/>
      <c r="J786" s="93"/>
      <c r="K786" s="93"/>
      <c r="L786" s="150"/>
      <c r="M786" s="93"/>
      <c r="N786" s="93"/>
      <c r="O786" s="93"/>
      <c r="P786" s="142"/>
      <c r="Q786" s="142"/>
      <c r="R786" s="145"/>
      <c r="V786" s="138"/>
      <c r="W786" s="147"/>
      <c r="X786" s="140"/>
      <c r="Y786" s="93"/>
      <c r="Z786" s="126"/>
      <c r="AA786" s="126"/>
      <c r="AB786" s="126"/>
      <c r="AC786" s="126"/>
      <c r="AD786" s="140"/>
      <c r="AE786" s="126"/>
      <c r="AF786" s="148"/>
      <c r="AG786" s="149"/>
      <c r="AH786" s="93"/>
      <c r="AP786" s="149"/>
      <c r="AR786" s="149"/>
      <c r="AT786" s="149"/>
      <c r="AV786" s="148"/>
      <c r="AX786" s="149"/>
      <c r="BE786" s="149"/>
    </row>
    <row r="787" spans="1:57" s="130" customFormat="1" x14ac:dyDescent="0.2">
      <c r="A787" s="126" t="s">
        <v>1996</v>
      </c>
      <c r="B787" s="93"/>
      <c r="C787" s="93"/>
      <c r="D787" s="94"/>
      <c r="E787" s="94"/>
      <c r="F787" s="95"/>
      <c r="G787" s="113"/>
      <c r="H787" s="119"/>
      <c r="I787" s="93"/>
      <c r="J787" s="93"/>
      <c r="K787" s="93"/>
      <c r="L787" s="150"/>
      <c r="M787" s="93"/>
      <c r="N787" s="93"/>
      <c r="O787" s="93"/>
      <c r="P787" s="142"/>
      <c r="Q787" s="142"/>
      <c r="R787" s="145"/>
      <c r="V787" s="138"/>
      <c r="W787" s="147"/>
      <c r="X787" s="140"/>
      <c r="Y787" s="93"/>
      <c r="Z787" s="126"/>
      <c r="AA787" s="126"/>
      <c r="AB787" s="126"/>
      <c r="AC787" s="126"/>
      <c r="AD787" s="140"/>
      <c r="AE787" s="126"/>
      <c r="AF787" s="148"/>
      <c r="AG787" s="149"/>
      <c r="AH787" s="93"/>
      <c r="AP787" s="149"/>
      <c r="AR787" s="149"/>
      <c r="AT787" s="149"/>
      <c r="AV787" s="148"/>
      <c r="AX787" s="149"/>
      <c r="BE787" s="149"/>
    </row>
    <row r="788" spans="1:57" s="130" customFormat="1" x14ac:dyDescent="0.2">
      <c r="A788" s="126" t="s">
        <v>2126</v>
      </c>
      <c r="B788" s="93"/>
      <c r="C788" s="93"/>
      <c r="D788" s="94"/>
      <c r="E788" s="94"/>
      <c r="F788" s="95"/>
      <c r="G788" s="113"/>
      <c r="H788" s="119"/>
      <c r="I788" s="93"/>
      <c r="J788" s="93"/>
      <c r="K788" s="93"/>
      <c r="L788" s="150"/>
      <c r="M788" s="93"/>
      <c r="N788" s="93"/>
      <c r="O788" s="93"/>
      <c r="P788" s="142"/>
      <c r="Q788" s="142"/>
      <c r="R788" s="145"/>
      <c r="V788" s="138"/>
      <c r="W788" s="147"/>
      <c r="X788" s="140"/>
      <c r="Y788" s="93"/>
      <c r="Z788" s="126"/>
      <c r="AA788" s="126"/>
      <c r="AB788" s="126"/>
      <c r="AC788" s="126"/>
      <c r="AD788" s="140"/>
      <c r="AE788" s="126"/>
      <c r="AF788" s="148"/>
      <c r="AG788" s="149"/>
      <c r="AH788" s="93"/>
      <c r="AP788" s="149"/>
      <c r="AR788" s="149"/>
      <c r="AT788" s="149"/>
      <c r="AV788" s="148"/>
      <c r="AX788" s="149"/>
      <c r="BE788" s="149"/>
    </row>
    <row r="789" spans="1:57" s="130" customFormat="1" x14ac:dyDescent="0.2">
      <c r="A789" s="126" t="s">
        <v>1993</v>
      </c>
      <c r="B789" s="93"/>
      <c r="C789" s="93"/>
      <c r="D789" s="94"/>
      <c r="E789" s="94"/>
      <c r="F789" s="95"/>
      <c r="G789" s="113"/>
      <c r="H789" s="119"/>
      <c r="I789" s="93"/>
      <c r="J789" s="93"/>
      <c r="K789" s="93"/>
      <c r="L789" s="113"/>
      <c r="M789" s="93"/>
      <c r="N789" s="93"/>
      <c r="O789" s="93"/>
      <c r="P789" s="142"/>
      <c r="Q789" s="142"/>
      <c r="R789" s="145"/>
      <c r="V789" s="138"/>
      <c r="W789" s="147"/>
      <c r="X789" s="140"/>
      <c r="Y789" s="93"/>
      <c r="Z789" s="126"/>
      <c r="AA789" s="126"/>
      <c r="AB789" s="126"/>
      <c r="AC789" s="126"/>
      <c r="AD789" s="140"/>
      <c r="AE789" s="126"/>
      <c r="AF789" s="148"/>
      <c r="AG789" s="149"/>
      <c r="AH789" s="93"/>
      <c r="AP789" s="149"/>
      <c r="AR789" s="149"/>
      <c r="AT789" s="149"/>
      <c r="AV789" s="148"/>
      <c r="AX789" s="149"/>
      <c r="BE789" s="149"/>
    </row>
    <row r="790" spans="1:57" x14ac:dyDescent="0.2">
      <c r="A790" s="126" t="s">
        <v>1997</v>
      </c>
    </row>
    <row r="791" spans="1:57" x14ac:dyDescent="0.2">
      <c r="A791" s="126" t="s">
        <v>2228</v>
      </c>
    </row>
    <row r="792" spans="1:57" x14ac:dyDescent="0.2">
      <c r="A792" s="126" t="s">
        <v>2217</v>
      </c>
    </row>
    <row r="793" spans="1:57" x14ac:dyDescent="0.2">
      <c r="A793" s="126" t="s">
        <v>2174</v>
      </c>
    </row>
    <row r="794" spans="1:57" x14ac:dyDescent="0.2">
      <c r="A794" s="126" t="s">
        <v>2129</v>
      </c>
    </row>
    <row r="795" spans="1:57" x14ac:dyDescent="0.2">
      <c r="A795" s="126" t="s">
        <v>1680</v>
      </c>
    </row>
    <row r="796" spans="1:57" x14ac:dyDescent="0.2">
      <c r="A796" s="126" t="s">
        <v>1998</v>
      </c>
    </row>
    <row r="797" spans="1:57" x14ac:dyDescent="0.2">
      <c r="A797" s="126" t="s">
        <v>2178</v>
      </c>
    </row>
    <row r="798" spans="1:57" x14ac:dyDescent="0.2">
      <c r="A798" s="126" t="s">
        <v>2179</v>
      </c>
    </row>
    <row r="799" spans="1:57" x14ac:dyDescent="0.2">
      <c r="A799" s="126" t="s">
        <v>2175</v>
      </c>
    </row>
    <row r="800" spans="1:57" x14ac:dyDescent="0.2">
      <c r="A800" s="126" t="s">
        <v>2180</v>
      </c>
    </row>
    <row r="801" spans="1:1" x14ac:dyDescent="0.2">
      <c r="A801" s="126" t="s">
        <v>2190</v>
      </c>
    </row>
    <row r="802" spans="1:1" x14ac:dyDescent="0.2">
      <c r="A802" s="126" t="s">
        <v>2181</v>
      </c>
    </row>
    <row r="803" spans="1:1" x14ac:dyDescent="0.2">
      <c r="A803" s="126" t="s">
        <v>2223</v>
      </c>
    </row>
    <row r="804" spans="1:1" ht="12" thickBot="1" x14ac:dyDescent="0.25">
      <c r="A804" s="353" t="s">
        <v>2194</v>
      </c>
    </row>
    <row r="805" spans="1:1" x14ac:dyDescent="0.2">
      <c r="A805" s="126" t="s">
        <v>2219</v>
      </c>
    </row>
  </sheetData>
  <autoFilter ref="A5:BQ469">
    <filterColumn colId="7">
      <filters>
        <filter val="Y"/>
        <filter val="#N/A"/>
      </filters>
    </filterColumn>
  </autoFilter>
  <dataConsolidate/>
  <customSheetViews>
    <customSheetView guid="{5AC86898-99C0-40C8-A183-7BCAFD4A38C0}" scale="80" filter="1" showAutoFilter="1" hiddenRows="1" hiddenColumns="1">
      <pane xSplit="1" ySplit="295" topLeftCell="B313" activePane="bottomRight" state="frozen"/>
      <selection pane="bottomRight" activeCell="A170" sqref="A170"/>
      <pageMargins left="0.75" right="0.75" top="1" bottom="1" header="0.5" footer="0.5"/>
      <pageSetup paperSize="9" orientation="portrait" r:id="rId1"/>
      <headerFooter alignWithMargins="0"/>
      <autoFilter ref="A5:BQ469">
        <filterColumn colId="7">
          <filters>
            <filter val="Y"/>
            <filter val="#N/A"/>
          </filters>
        </filterColumn>
      </autoFilter>
    </customSheetView>
    <customSheetView guid="{4C910842-2C9A-49B1-8859-E7171BF1B407}" scale="85" filter="1" showAutoFilter="1" hiddenRows="1" hiddenColumns="1">
      <pane ySplit="19" topLeftCell="A21" activePane="bottomLeft" state="frozen"/>
      <selection pane="bottomLeft" activeCell="A64" sqref="A64"/>
      <pageMargins left="0.75" right="0.75" top="1" bottom="1" header="0.5" footer="0.5"/>
      <pageSetup paperSize="9" orientation="portrait" r:id="rId2"/>
      <headerFooter alignWithMargins="0"/>
      <autoFilter ref="A5:BQ469">
        <filterColumn colId="7">
          <filters>
            <filter val="Y"/>
          </filters>
        </filterColumn>
      </autoFilter>
    </customSheetView>
    <customSheetView guid="{02B12058-110B-4DCD-A5EA-5F27400FB028}" scale="80" filter="1" showAutoFilter="1" hiddenRows="1" hiddenColumns="1">
      <pane xSplit="1" ySplit="62" topLeftCell="AM64" activePane="bottomRight" state="frozen"/>
      <selection pane="bottomRight" activeCell="AY477" sqref="AY477"/>
      <pageMargins left="0.75" right="0.75" top="1" bottom="1" header="0.5" footer="0.5"/>
      <pageSetup paperSize="9" orientation="portrait" r:id="rId3"/>
      <headerFooter alignWithMargins="0"/>
      <autoFilter ref="A5:BQ469">
        <filterColumn colId="7">
          <filters>
            <filter val="Y"/>
          </filters>
        </filterColumn>
      </autoFilter>
    </customSheetView>
    <customSheetView guid="{27A4B667-7EE5-4B37-A36E-7A71AE7736F5}" scale="80" filter="1" showAutoFilter="1" hiddenRows="1" hiddenColumns="1">
      <selection activeCell="A316" sqref="A316"/>
      <pageMargins left="0.75" right="0.75" top="1" bottom="1" header="0.5" footer="0.5"/>
      <pageSetup paperSize="9" orientation="portrait" r:id="rId4"/>
      <headerFooter alignWithMargins="0"/>
      <autoFilter ref="A5:BQ469">
        <filterColumn colId="7">
          <filters>
            <filter val="Y"/>
          </filters>
        </filterColumn>
      </autoFilter>
    </customSheetView>
    <customSheetView guid="{02668375-14EE-499B-A8A1-CFA0F3453F57}" scale="90" filter="1" showAutoFilter="1" hiddenRows="1" hiddenColumns="1">
      <pane xSplit="1" ySplit="295" topLeftCell="G297" activePane="bottomRight" state="frozen"/>
      <selection pane="bottomRight" activeCell="AO413" sqref="AO413"/>
      <pageMargins left="0.75" right="0.75" top="1" bottom="1" header="0.5" footer="0.5"/>
      <pageSetup paperSize="9" orientation="portrait" r:id="rId5"/>
      <headerFooter alignWithMargins="0"/>
      <autoFilter ref="A5:BQ469">
        <filterColumn colId="7">
          <filters>
            <filter val="Y"/>
          </filters>
        </filterColumn>
      </autoFilter>
    </customSheetView>
    <customSheetView guid="{83E26134-8071-4B52-B9C2-8B5396DF70B4}" showPageBreaks="1" filter="1" showAutoFilter="1" hiddenRows="1" hiddenColumns="1">
      <pane ySplit="468" topLeftCell="A470" activePane="bottomLeft" state="frozen"/>
      <selection pane="bottomLeft" activeCell="F481" sqref="F481"/>
      <pageMargins left="0.75" right="0.75" top="1" bottom="1" header="0.5" footer="0.5"/>
      <pageSetup paperSize="9" orientation="portrait" r:id="rId6"/>
      <headerFooter alignWithMargins="0"/>
      <autoFilter ref="A5:BQ469">
        <filterColumn colId="7">
          <filters>
            <filter val="Y"/>
          </filters>
        </filterColumn>
      </autoFilter>
    </customSheetView>
    <customSheetView guid="{C86AD4D7-9E8D-47DB-A1F4-C303F6E9F37B}" filter="1" showAutoFilter="1" hiddenRows="1" hiddenColumns="1" topLeftCell="E1">
      <pane ySplit="468" topLeftCell="A470" activePane="bottomLeft" state="frozen"/>
      <selection pane="bottomLeft" activeCell="AY21" sqref="AY21"/>
      <pageMargins left="0.75" right="0.75" top="1" bottom="1" header="0.5" footer="0.5"/>
      <pageSetup paperSize="9" orientation="portrait" r:id="rId7"/>
      <headerFooter alignWithMargins="0"/>
      <autoFilter ref="A5:BQ469">
        <filterColumn colId="7">
          <filters>
            <filter val="Y"/>
          </filters>
        </filterColumn>
      </autoFilter>
    </customSheetView>
    <customSheetView guid="{18DF35B7-CAA0-4050-BA63-78DA1CA747BE}" scale="80" filter="1" showAutoFilter="1" hiddenRows="1" hiddenColumns="1">
      <pane xSplit="4" ySplit="296" topLeftCell="E298" activePane="bottomRight" state="frozen"/>
      <selection pane="bottomRight" activeCell="AQ448" sqref="AQ448"/>
      <pageMargins left="0.75" right="0.75" top="1" bottom="1" header="0.5" footer="0.5"/>
      <pageSetup paperSize="9" orientation="portrait" r:id="rId8"/>
      <headerFooter alignWithMargins="0"/>
      <autoFilter ref="A5:BQ468">
        <filterColumn colId="7">
          <filters>
            <filter val="Y"/>
          </filters>
        </filterColumn>
      </autoFilter>
    </customSheetView>
    <customSheetView guid="{DE76E38F-A1D1-4A3E-9C90-F4B6007A1049}" scale="85" filter="1" showAutoFilter="1" hiddenRows="1" hiddenColumns="1">
      <pane xSplit="1" ySplit="19" topLeftCell="I21" activePane="bottomRight" state="frozen"/>
      <selection pane="bottomRight" activeCell="AQ53" sqref="AQ53"/>
      <pageMargins left="0.75" right="0.75" top="1" bottom="1" header="0.5" footer="0.5"/>
      <pageSetup paperSize="9" orientation="portrait" r:id="rId9"/>
      <headerFooter alignWithMargins="0"/>
      <autoFilter ref="A5:BQ468">
        <filterColumn colId="7">
          <filters>
            <filter val="Y"/>
          </filters>
        </filterColumn>
      </autoFilter>
    </customSheetView>
    <customSheetView guid="{949F8C7F-DA00-479D-BDE6-6166B149A403}" scale="80" filter="1" showAutoFilter="1" hiddenRows="1" hiddenColumns="1">
      <pane xSplit="1" ySplit="467" topLeftCell="U469" activePane="bottomRight" state="frozen"/>
      <selection pane="bottomRight" activeCell="BG211" sqref="BG211"/>
      <pageMargins left="0.75" right="0.75" top="1" bottom="1" header="0.5" footer="0.5"/>
      <pageSetup paperSize="9" orientation="portrait" r:id="rId10"/>
      <headerFooter alignWithMargins="0"/>
      <autoFilter ref="A5:IY468">
        <filterColumn colId="7">
          <filters>
            <filter val="Y"/>
          </filters>
        </filterColumn>
      </autoFilter>
    </customSheetView>
    <customSheetView guid="{BC89DC8A-F93A-4EB3-ACCA-03228A52DC73}" filter="1" showAutoFilter="1" hiddenRows="1" hiddenColumns="1">
      <pane xSplit="1" ySplit="6" topLeftCell="B8" activePane="bottomRight" state="frozen"/>
      <selection pane="bottomRight" activeCell="B8" sqref="B8"/>
      <pageMargins left="0.75" right="0.75" top="1" bottom="1" header="0.5" footer="0.5"/>
      <pageSetup paperSize="9" orientation="portrait" r:id="rId11"/>
      <headerFooter alignWithMargins="0"/>
      <autoFilter ref="A5:IY468">
        <filterColumn colId="7">
          <filters>
            <filter val="Y"/>
          </filters>
        </filterColumn>
      </autoFilter>
    </customSheetView>
    <customSheetView guid="{9D72E9D6-9DB4-482E-B9DD-F58734D01B5E}" scale="80" filter="1" showAutoFilter="1" hiddenRows="1" hiddenColumns="1" topLeftCell="F1">
      <selection activeCell="BG254" sqref="BG254"/>
      <pageMargins left="0.75" right="0.75" top="1" bottom="1" header="0.5" footer="0.5"/>
      <pageSetup paperSize="9" orientation="portrait" r:id="rId12"/>
      <headerFooter alignWithMargins="0"/>
      <autoFilter ref="A5:IY468">
        <filterColumn colId="7">
          <filters>
            <filter val="Y"/>
          </filters>
        </filterColumn>
      </autoFilter>
    </customSheetView>
    <customSheetView guid="{28D79C02-A415-42D9-AF37-1523DA21D815}" scale="80" filter="1" showAutoFilter="1" hiddenRows="1" hiddenColumns="1">
      <pane xSplit="1" ySplit="467" topLeftCell="F469" activePane="bottomRight" state="frozen"/>
      <selection pane="bottomRight" activeCell="BA254" sqref="BA254"/>
      <pageMargins left="0.75" right="0.75" top="1" bottom="1" header="0.5" footer="0.5"/>
      <pageSetup paperSize="9" orientation="portrait" r:id="rId13"/>
      <headerFooter alignWithMargins="0"/>
      <autoFilter ref="A5:IY468">
        <filterColumn colId="7">
          <filters>
            <filter val="Y"/>
          </filters>
        </filterColumn>
      </autoFilter>
    </customSheetView>
    <customSheetView guid="{519FF1E7-076F-47C2-91B9-C17D2E1B6520}" scale="85" filter="1" showAutoFilter="1" hiddenRows="1" hiddenColumns="1">
      <pane xSplit="3" ySplit="85" topLeftCell="D87" activePane="bottomRight" state="frozen"/>
      <selection pane="bottomRight" activeCell="BF87" sqref="BF87"/>
      <pageMargins left="0.75" right="0.75" top="1" bottom="1" header="0.5" footer="0.5"/>
      <pageSetup paperSize="9" orientation="portrait" r:id="rId14"/>
      <headerFooter alignWithMargins="0"/>
      <autoFilter ref="A5:IY468">
        <filterColumn colId="7">
          <filters>
            <filter val="Y"/>
          </filters>
        </filterColumn>
      </autoFilter>
    </customSheetView>
    <customSheetView guid="{9C0FECB6-0701-4CC9-8224-D04A63FFA855}" scale="80" filter="1" showAutoFilter="1" hiddenRows="1" hiddenColumns="1">
      <pane xSplit="1" ySplit="85" topLeftCell="W87" activePane="bottomRight" state="frozen"/>
      <selection pane="bottomRight" activeCell="AG324" sqref="AG324"/>
      <pageMargins left="0.75" right="0.75" top="1" bottom="1" header="0.5" footer="0.5"/>
      <pageSetup paperSize="9" orientation="portrait" r:id="rId15"/>
      <headerFooter alignWithMargins="0"/>
      <autoFilter ref="A5:BJ468">
        <filterColumn colId="7">
          <filters>
            <filter val="Y"/>
          </filters>
        </filterColumn>
        <filterColumn colId="56">
          <filters>
            <filter val="US"/>
          </filters>
        </filterColumn>
      </autoFilter>
    </customSheetView>
    <customSheetView guid="{90088769-7D29-4324-882D-1F352DFBE762}" scale="80" filter="1" showAutoFilter="1" hiddenRows="1" hiddenColumns="1">
      <pane xSplit="1" ySplit="95" topLeftCell="AH97" activePane="bottomRight" state="frozen"/>
      <selection pane="bottomRight" activeCell="BH753" sqref="BH753"/>
      <pageMargins left="0.75" right="0.75" top="1" bottom="1" header="0.5" footer="0.5"/>
      <pageSetup paperSize="9" orientation="portrait" r:id="rId16"/>
      <headerFooter alignWithMargins="0"/>
      <autoFilter ref="A5:IY468">
        <filterColumn colId="7">
          <filters>
            <filter val="Y"/>
          </filters>
        </filterColumn>
        <filterColumn colId="52">
          <filters>
            <filter val="99"/>
            <filter val="100"/>
          </filters>
        </filterColumn>
      </autoFilter>
    </customSheetView>
    <customSheetView guid="{94202DE1-E113-4D8D-96A4-4561FB59780B}" scale="80" filter="1" showAutoFilter="1" hiddenRows="1" hiddenColumns="1">
      <pane xSplit="1" ySplit="469" topLeftCell="C471" activePane="bottomRight" state="frozen"/>
      <selection pane="bottomRight" activeCell="A160" sqref="A160"/>
      <pageMargins left="0.75" right="0.75" top="1" bottom="1" header="0.5" footer="0.5"/>
      <pageSetup paperSize="9" orientation="portrait" r:id="rId17"/>
      <headerFooter alignWithMargins="0"/>
      <autoFilter ref="A5:IY467">
        <filterColumn colId="55">
          <filters>
            <filter val="JK"/>
          </filters>
        </filterColumn>
      </autoFilter>
    </customSheetView>
    <customSheetView guid="{97AAAFE3-C681-4E27-A277-F09D7DA8C2DD}" scale="80" filter="1" showAutoFilter="1" hiddenRows="1" hiddenColumns="1">
      <pane xSplit="1" ySplit="5" topLeftCell="E8" activePane="bottomRight" state="frozen"/>
      <selection pane="bottomRight" activeCell="AO70" sqref="AO70"/>
      <pageMargins left="0.75" right="0.75" top="1" bottom="1" header="0.5" footer="0.5"/>
      <pageSetup paperSize="9" orientation="portrait" r:id="rId18"/>
      <headerFooter alignWithMargins="0"/>
      <autoFilter ref="A5:BJ457">
        <filterColumn colId="7">
          <filters>
            <filter val="Y"/>
          </filters>
        </filterColumn>
        <filterColumn colId="28" hiddenButton="1"/>
        <filterColumn colId="44" hiddenButton="1"/>
        <filterColumn colId="53" hiddenButton="1"/>
        <filterColumn colId="56" hiddenButton="1"/>
        <filterColumn colId="60" hiddenButton="1"/>
      </autoFilter>
    </customSheetView>
    <customSheetView guid="{6568F72F-D597-4229-B333-125FDE9654F7}" scale="80" filter="1" showAutoFilter="1" hiddenRows="1" hiddenColumns="1">
      <pane xSplit="1" ySplit="5" topLeftCell="B6" activePane="bottomRight" state="frozen"/>
      <selection pane="bottomRight" activeCell="B6" sqref="B6"/>
      <pageMargins left="0.75" right="0.75" top="1" bottom="1" header="0.5" footer="0.5"/>
      <pageSetup paperSize="9" orientation="portrait" r:id="rId19"/>
      <headerFooter alignWithMargins="0"/>
      <autoFilter ref="A5:BJ456">
        <filterColumn colId="7">
          <filters>
            <filter val="Y"/>
          </filters>
        </filterColumn>
        <filterColumn colId="28" hiddenButton="1"/>
        <filterColumn colId="44" hiddenButton="1"/>
        <filterColumn colId="53" hiddenButton="1"/>
        <filterColumn colId="56" hiddenButton="1"/>
        <filterColumn colId="60" hiddenButton="1"/>
      </autoFilter>
    </customSheetView>
    <customSheetView guid="{E8B30110-1132-4597-87AA-506263477060}" scale="80" filter="1" showAutoFilter="1" hiddenRows="1" hiddenColumns="1">
      <pane xSplit="1" ySplit="5" topLeftCell="B6" activePane="bottomRight" state="frozen"/>
      <selection pane="bottomRight" activeCell="B6" sqref="B6"/>
      <pageMargins left="0.75" right="0.75" top="1" bottom="1" header="0.5" footer="0.5"/>
      <pageSetup paperSize="9" orientation="portrait" r:id="rId20"/>
      <headerFooter alignWithMargins="0"/>
      <autoFilter ref="A5:BJ456">
        <filterColumn colId="7">
          <filters>
            <filter val="Y"/>
          </filters>
        </filterColumn>
        <filterColumn colId="28" hiddenButton="1"/>
        <filterColumn colId="44" hiddenButton="1"/>
        <filterColumn colId="53" hiddenButton="1"/>
        <filterColumn colId="56" hiddenButton="1"/>
        <filterColumn colId="60" hiddenButton="1"/>
      </autoFilter>
    </customSheetView>
    <customSheetView guid="{1A677123-3181-47F1-8D94-D23E42118B34}" scale="80" filter="1" showAutoFilter="1" hiddenRows="1" hiddenColumns="1">
      <pane xSplit="1" ySplit="5" topLeftCell="B6" activePane="bottomRight" state="frozen"/>
      <selection pane="bottomRight" activeCell="A5" sqref="A5"/>
      <pageMargins left="0.75" right="0.75" top="1" bottom="1" header="0.5" footer="0.5"/>
      <pageSetup paperSize="9" orientation="portrait" r:id="rId21"/>
      <headerFooter alignWithMargins="0"/>
      <autoFilter ref="A5:BJ456">
        <filterColumn colId="7">
          <filters>
            <filter val="Y"/>
          </filters>
        </filterColumn>
        <filterColumn colId="18">
          <filters>
            <filter val="TRUE"/>
          </filters>
        </filterColumn>
        <filterColumn colId="28" hiddenButton="1"/>
        <filterColumn colId="44" hiddenButton="1"/>
        <filterColumn colId="53" hiddenButton="1"/>
        <filterColumn colId="56" hiddenButton="1"/>
        <filterColumn colId="60" hiddenButton="1"/>
      </autoFilter>
    </customSheetView>
    <customSheetView guid="{5B263600-835E-44BD-B687-603D70FECA3D}" scale="80" filter="1" showAutoFilter="1" hiddenRows="1" hiddenColumns="1">
      <pane xSplit="1" ySplit="5" topLeftCell="B6" activePane="bottomRight" state="frozen"/>
      <selection pane="bottomRight"/>
      <pageMargins left="0.75" right="0.75" top="1" bottom="1" header="0.5" footer="0.5"/>
      <pageSetup paperSize="9" orientation="portrait" r:id="rId22"/>
      <headerFooter alignWithMargins="0"/>
      <autoFilter ref="A5:BJ456">
        <filterColumn colId="7">
          <filters>
            <filter val="Y"/>
          </filters>
        </filterColumn>
        <filterColumn colId="28" hiddenButton="1"/>
        <filterColumn colId="44" hiddenButton="1"/>
        <filterColumn colId="53" hiddenButton="1"/>
        <filterColumn colId="56" hiddenButton="1"/>
        <filterColumn colId="60" hiddenButton="1"/>
      </autoFilter>
    </customSheetView>
    <customSheetView guid="{B25C0761-BDC6-44DE-BC09-A587D4005716}" scale="80" filter="1" showAutoFilter="1" hiddenRows="1" hiddenColumns="1">
      <pane xSplit="1" ySplit="5" topLeftCell="B6" activePane="bottomRight" state="frozen"/>
      <selection pane="bottomRight" activeCell="B6" sqref="B6"/>
      <pageMargins left="0.75" right="0.75" top="1" bottom="1" header="0.5" footer="0.5"/>
      <pageSetup paperSize="9" orientation="portrait" r:id="rId23"/>
      <headerFooter alignWithMargins="0"/>
      <autoFilter ref="A5:BJ456">
        <filterColumn colId="7">
          <filters>
            <filter val="Y"/>
          </filters>
        </filterColumn>
        <filterColumn colId="28" hiddenButton="1"/>
        <filterColumn colId="44" hiddenButton="1"/>
        <filterColumn colId="53" hiddenButton="1"/>
        <filterColumn colId="56" hiddenButton="1"/>
        <filterColumn colId="60" hiddenButton="1"/>
      </autoFilter>
    </customSheetView>
    <customSheetView guid="{440820DD-D35F-4284-A020-75AFCB09A713}" scale="80" filter="1" showAutoFilter="1" hiddenRows="1" hiddenColumns="1">
      <pane xSplit="1" ySplit="5" topLeftCell="B6" activePane="bottomRight" state="frozen"/>
      <selection pane="bottomRight" activeCell="B6" sqref="B6"/>
      <pageMargins left="0.75" right="0.75" top="1" bottom="1" header="0.5" footer="0.5"/>
      <pageSetup paperSize="9" orientation="portrait" r:id="rId24"/>
      <headerFooter alignWithMargins="0"/>
      <autoFilter ref="A5:BJ456">
        <filterColumn colId="7">
          <filters>
            <filter val="Y"/>
          </filters>
        </filterColumn>
        <filterColumn colId="28" hiddenButton="1"/>
        <filterColumn colId="44" hiddenButton="1"/>
        <filterColumn colId="53" hiddenButton="1"/>
        <filterColumn colId="56" hiddenButton="1"/>
        <filterColumn colId="60" hiddenButton="1"/>
      </autoFilter>
    </customSheetView>
    <customSheetView guid="{DD3C4055-6E9F-4337-AF3C-EAB14138E2FC}" scale="70" filter="1" showAutoFilter="1" hiddenRows="1" hiddenColumns="1">
      <pane xSplit="1" ySplit="5" topLeftCell="B6" activePane="bottomRight" state="frozen"/>
      <selection pane="bottomRight" activeCell="B6" sqref="B6"/>
      <pageMargins left="0.75" right="0.75" top="1" bottom="1" header="0.5" footer="0.5"/>
      <pageSetup paperSize="9" orientation="portrait" r:id="rId25"/>
      <headerFooter alignWithMargins="0"/>
      <autoFilter ref="A5:BJ456">
        <filterColumn colId="7">
          <filters>
            <filter val="Y"/>
          </filters>
        </filterColumn>
        <filterColumn colId="28" hiddenButton="1"/>
        <filterColumn colId="44" hiddenButton="1"/>
        <filterColumn colId="53" hiddenButton="1"/>
        <filterColumn colId="56" hiddenButton="1"/>
        <filterColumn colId="60" hiddenButton="1"/>
      </autoFilter>
    </customSheetView>
    <customSheetView guid="{A779676E-2DE4-4B43-BC39-AEC5C199B098}" scale="80" filter="1" showAutoFilter="1" hiddenRows="1" hiddenColumns="1">
      <pane xSplit="1" ySplit="5" topLeftCell="B6" activePane="bottomRight" state="frozen"/>
      <selection pane="bottomRight" activeCell="D747" sqref="D747"/>
      <pageMargins left="0.75" right="0.75" top="1" bottom="1" header="0.5" footer="0.5"/>
      <pageSetup paperSize="9" orientation="portrait" r:id="rId26"/>
      <headerFooter alignWithMargins="0"/>
      <autoFilter ref="A5:BJ457">
        <filterColumn colId="7">
          <filters>
            <filter val="Y"/>
          </filters>
        </filterColumn>
        <filterColumn colId="28" hiddenButton="1"/>
        <filterColumn colId="44" hiddenButton="1"/>
        <filterColumn colId="53" hiddenButton="1"/>
        <filterColumn colId="56" hiddenButton="1"/>
        <filterColumn colId="60" hiddenButton="1"/>
      </autoFilter>
    </customSheetView>
    <customSheetView guid="{D610A0E1-F9A9-4C9F-867A-9AA8DA5806C3}" scale="80" filter="1" showAutoFilter="1" hiddenRows="1" hiddenColumns="1">
      <pane xSplit="1" ySplit="5" topLeftCell="B72" activePane="bottomRight" state="frozen"/>
      <selection pane="bottomRight" activeCell="U135" sqref="U135"/>
      <pageMargins left="0.75" right="0.75" top="1" bottom="1" header="0.5" footer="0.5"/>
      <pageSetup paperSize="9" orientation="portrait" r:id="rId27"/>
      <headerFooter alignWithMargins="0"/>
      <autoFilter ref="A5:BJ459">
        <filterColumn colId="7">
          <filters>
            <filter val="Y"/>
          </filters>
        </filterColumn>
        <filterColumn colId="28" hiddenButton="1"/>
        <filterColumn colId="44" hiddenButton="1"/>
        <filterColumn colId="53" hiddenButton="1"/>
        <filterColumn colId="56" hiddenButton="1"/>
        <filterColumn colId="60" hiddenButton="1"/>
      </autoFilter>
    </customSheetView>
    <customSheetView guid="{B3C29866-3474-43EA-99AD-F394C9416B2B}" scale="80" showAutoFilter="1" hiddenRows="1" hiddenColumns="1">
      <pane xSplit="1" ySplit="5" topLeftCell="B42" activePane="bottomRight" state="frozen"/>
      <selection pane="bottomRight" activeCell="AZ73" sqref="AZ73"/>
      <pageMargins left="0.75" right="0.75" top="1" bottom="1" header="0.5" footer="0.5"/>
      <pageSetup paperSize="9" orientation="portrait" r:id="rId28"/>
      <headerFooter alignWithMargins="0"/>
      <autoFilter ref="A5:BL461"/>
    </customSheetView>
    <customSheetView guid="{B0A275E6-A927-469D-A668-DC597A053ECA}" scale="80" filter="1" showAutoFilter="1" hiddenRows="1" hiddenColumns="1">
      <pane xSplit="1" ySplit="6" topLeftCell="V8" activePane="bottomRight" state="frozen"/>
      <selection pane="bottomRight" activeCell="AM462" sqref="AM462"/>
      <pageMargins left="0.75" right="0.75" top="1" bottom="1" header="0.5" footer="0.5"/>
      <pageSetup paperSize="9" orientation="portrait" r:id="rId29"/>
      <headerFooter alignWithMargins="0"/>
      <autoFilter ref="A5:BL461">
        <filterColumn colId="7">
          <filters>
            <filter val="Y"/>
          </filters>
        </filterColumn>
      </autoFilter>
    </customSheetView>
    <customSheetView guid="{2C6ABC28-880F-4FC3-AB4C-74CC7AFBB167}" scale="80" hiddenColumns="1">
      <pane xSplit="1" ySplit="5" topLeftCell="B216" activePane="bottomRight" state="frozen"/>
      <selection pane="bottomRight" activeCell="AQ232" sqref="AQ232"/>
      <pageMargins left="0.75" right="0.75" top="1" bottom="1" header="0.5" footer="0.5"/>
      <pageSetup paperSize="9" orientation="portrait" r:id="rId30"/>
      <headerFooter alignWithMargins="0"/>
    </customSheetView>
    <customSheetView guid="{BFE285D7-067E-4802-A267-8E7CA36A08B9}" scale="80" filter="1" showAutoFilter="1" hiddenRows="1" hiddenColumns="1" topLeftCell="A8">
      <selection activeCell="A97" sqref="A97"/>
      <pageMargins left="0.75" right="0.75" top="1" bottom="1" header="0.5" footer="0.5"/>
      <pageSetup paperSize="9" orientation="portrait" r:id="rId31"/>
      <headerFooter alignWithMargins="0"/>
      <autoFilter ref="A5:IY469">
        <filterColumn colId="7">
          <filters>
            <filter val="Y"/>
          </filters>
        </filterColumn>
      </autoFilter>
    </customSheetView>
    <customSheetView guid="{840FED42-BEAD-40B5-87A2-918C1E6D4128}" showAutoFilter="1" hiddenRows="1" hiddenColumns="1">
      <pane xSplit="1" ySplit="5" topLeftCell="B6" activePane="bottomRight" state="frozen"/>
      <selection pane="bottomRight" activeCell="H421" sqref="H421"/>
      <pageMargins left="0.75" right="0.75" top="1" bottom="1" header="0.5" footer="0.5"/>
      <pageSetup paperSize="9" orientation="portrait" r:id="rId32"/>
      <headerFooter alignWithMargins="0"/>
      <autoFilter ref="A5:IY466"/>
    </customSheetView>
    <customSheetView guid="{1CE7FAA3-375A-44FC-8395-7BB368E304B3}" scale="80" filter="1" showAutoFilter="1" hiddenRows="1" hiddenColumns="1">
      <pane xSplit="1" ySplit="289" topLeftCell="AI291" activePane="bottomRight" state="frozen"/>
      <selection pane="bottomRight" activeCell="BG300" sqref="BG300"/>
      <pageMargins left="0.75" right="0.75" top="1" bottom="1" header="0.5" footer="0.5"/>
      <pageSetup paperSize="9" orientation="portrait" r:id="rId33"/>
      <headerFooter alignWithMargins="0"/>
      <autoFilter ref="A5:IY468">
        <filterColumn colId="7">
          <filters>
            <filter val="Y"/>
          </filters>
        </filterColumn>
        <filterColumn colId="57">
          <filters>
            <filter val="GM"/>
          </filters>
        </filterColumn>
      </autoFilter>
    </customSheetView>
    <customSheetView guid="{195EEB94-5611-43AB-AD4C-189BF5DF63BD}" scale="80" filter="1" showAutoFilter="1" hiddenRows="1" hiddenColumns="1">
      <selection activeCell="AH477" sqref="AH477"/>
      <pageMargins left="0.75" right="0.75" top="1" bottom="1" header="0.5" footer="0.5"/>
      <pageSetup paperSize="9" orientation="portrait" r:id="rId34"/>
      <headerFooter alignWithMargins="0"/>
      <autoFilter ref="A5:IY468">
        <filterColumn colId="7">
          <filters>
            <filter val="Y"/>
          </filters>
        </filterColumn>
        <filterColumn colId="55">
          <filters>
            <filter val="AK"/>
          </filters>
        </filterColumn>
      </autoFilter>
    </customSheetView>
    <customSheetView guid="{999D8AAC-C53E-4106-83D2-C9E986396FD9}" scale="80" filter="1" showAutoFilter="1" hiddenRows="1" hiddenColumns="1" topLeftCell="E1">
      <pane ySplit="5" topLeftCell="A156" activePane="bottomLeft" state="frozen"/>
      <selection pane="bottomLeft" activeCell="BD211" sqref="BD211"/>
      <pageMargins left="0.75" right="0.75" top="1" bottom="1" header="0.5" footer="0.5"/>
      <pageSetup paperSize="9" orientation="portrait" r:id="rId35"/>
      <headerFooter alignWithMargins="0"/>
      <autoFilter ref="A5:IY468">
        <filterColumn colId="7">
          <filters>
            <filter val="Y"/>
          </filters>
        </filterColumn>
      </autoFilter>
    </customSheetView>
    <customSheetView guid="{34488582-FC68-47CC-ADEF-620C97FA3BE5}" filter="1" showAutoFilter="1" hiddenRows="1" hiddenColumns="1" topLeftCell="H1">
      <pane ySplit="467" topLeftCell="A469" activePane="bottomLeft" state="frozen"/>
      <selection pane="bottomLeft" activeCell="V189" sqref="V189"/>
      <pageMargins left="0.75" right="0.75" top="1" bottom="1" header="0.5" footer="0.5"/>
      <pageSetup paperSize="9" orientation="portrait" r:id="rId36"/>
      <headerFooter alignWithMargins="0"/>
      <autoFilter ref="A5:IY468">
        <filterColumn colId="7">
          <filters>
            <filter val="Y"/>
          </filters>
        </filterColumn>
      </autoFilter>
    </customSheetView>
    <customSheetView guid="{3125BE9C-D539-46B3-AB2C-AD44D6D3A43D}" scale="80" showAutoFilter="1" hiddenRows="1" hiddenColumns="1">
      <pane xSplit="19" ySplit="19" topLeftCell="U69" activePane="bottomRight" state="frozen"/>
      <selection pane="bottomRight" activeCell="BA91" sqref="BA91"/>
      <pageMargins left="0.75" right="0.75" top="1" bottom="1" header="0.5" footer="0.5"/>
      <pageSetup paperSize="9" orientation="portrait" r:id="rId37"/>
      <headerFooter alignWithMargins="0"/>
      <autoFilter ref="A5:IY468"/>
    </customSheetView>
    <customSheetView guid="{11F0A643-03F6-4A9B-A587-984CEF24373C}" scale="80" filter="1" showAutoFilter="1" hiddenRows="1" hiddenColumns="1" topLeftCell="B1">
      <selection activeCell="AO482" sqref="AO482"/>
      <pageMargins left="0.75" right="0.75" top="1" bottom="1" header="0.5" footer="0.5"/>
      <pageSetup paperSize="9" orientation="portrait" r:id="rId38"/>
      <headerFooter alignWithMargins="0"/>
      <autoFilter ref="BD5:BN469">
        <filterColumn colId="0">
          <filters>
            <filter val="AK"/>
          </filters>
        </filterColumn>
      </autoFilter>
    </customSheetView>
    <customSheetView guid="{2EDD3601-67EA-4D8B-910E-67CE0A6ECBD5}" scale="85" showPageBreaks="1" filter="1" showAutoFilter="1" hiddenRows="1" hiddenColumns="1">
      <pane xSplit="1" ySplit="85" topLeftCell="D87" activePane="bottomRight" state="frozen"/>
      <selection pane="bottomRight" activeCell="BB254" sqref="BB254"/>
      <pageMargins left="0.75" right="0.75" top="1" bottom="1" header="0.5" footer="0.5"/>
      <pageSetup paperSize="9" orientation="portrait" r:id="rId39"/>
      <headerFooter alignWithMargins="0"/>
      <autoFilter ref="A5:IY468">
        <filterColumn colId="3">
          <filters blank="1">
            <filter val="179, 2108"/>
            <filter val="2108"/>
            <filter val="2112"/>
            <filter val="5719, 6055"/>
          </filters>
        </filterColumn>
        <filterColumn colId="7">
          <filters>
            <filter val="Y"/>
          </filters>
        </filterColumn>
      </autoFilter>
    </customSheetView>
    <customSheetView guid="{1053507D-AB8D-4416-A992-8628E70BD9D6}" scale="80" filter="1" showAutoFilter="1" hiddenRows="1" hiddenColumns="1">
      <pane xSplit="1" ySplit="19" topLeftCell="B21" activePane="bottomRight" state="frozen"/>
      <selection pane="bottomRight" activeCell="AK300" sqref="AK300"/>
      <pageMargins left="0.75" right="0.75" top="1" bottom="1" header="0.5" footer="0.5"/>
      <pageSetup paperSize="9" orientation="portrait" r:id="rId40"/>
      <headerFooter alignWithMargins="0"/>
      <autoFilter ref="A5:BQ468">
        <filterColumn colId="5">
          <customFilters>
            <customFilter operator="notEqual" val=" "/>
          </customFilters>
        </filterColumn>
        <filterColumn colId="7">
          <filters>
            <filter val="Y"/>
          </filters>
        </filterColumn>
      </autoFilter>
    </customSheetView>
    <customSheetView guid="{9AFDC459-5911-4A65-BA30-55870CCEC21D}" scale="80" showAutoFilter="1" hiddenRows="1" hiddenColumns="1" topLeftCell="A37">
      <selection activeCell="R86" sqref="R86"/>
      <pageMargins left="0.75" right="0.75" top="1" bottom="1" header="0.5" footer="0.5"/>
      <pageSetup paperSize="9" orientation="portrait" r:id="rId41"/>
      <headerFooter alignWithMargins="0"/>
      <autoFilter ref="A1:AT468">
        <filterColumn colId="4" showButton="0"/>
        <filterColumn colId="7" showButton="0"/>
        <filterColumn colId="8" showButton="0"/>
        <filterColumn colId="9" showButton="0"/>
        <filterColumn colId="10" showButton="0"/>
        <filterColumn colId="11" showButton="0"/>
        <filterColumn colId="12" showButton="0"/>
        <filterColumn colId="13" showButton="0"/>
        <filterColumn colId="14" showButton="0"/>
        <filterColumn colId="22" showButton="0"/>
        <filterColumn colId="23" showButton="0"/>
        <filterColumn colId="24" showButton="0"/>
        <filterColumn colId="25" showButton="0"/>
        <filterColumn colId="26" showButton="0"/>
        <filterColumn colId="27" showButton="0"/>
        <filterColumn colId="31" showButton="0"/>
        <filterColumn colId="32" showButton="0"/>
        <filterColumn colId="33" showButton="0"/>
        <filterColumn colId="34" showButton="0"/>
        <filterColumn colId="35" showButton="0"/>
      </autoFilter>
    </customSheetView>
    <customSheetView guid="{2B096DAF-0513-499A-BB3D-6C1B61550EAD}" scale="85" filter="1" showAutoFilter="1" hiddenRows="1" hiddenColumns="1">
      <pane xSplit="1" ySplit="19" topLeftCell="AC21" activePane="bottomRight" state="frozen"/>
      <selection pane="bottomRight" activeCell="F299" sqref="F299:F315"/>
      <pageMargins left="0.75" right="0.75" top="1" bottom="1" header="0.5" footer="0.5"/>
      <pageSetup paperSize="9" orientation="portrait" r:id="rId42"/>
      <headerFooter alignWithMargins="0"/>
      <autoFilter ref="A5:BQ468">
        <filterColumn colId="5">
          <filters>
            <filter val="6143"/>
          </filters>
        </filterColumn>
        <filterColumn colId="7">
          <filters>
            <filter val="Y"/>
          </filters>
        </filterColumn>
      </autoFilter>
    </customSheetView>
    <customSheetView guid="{24BD079B-697C-411C-9008-788A5796422B}" filter="1" showAutoFilter="1" hiddenRows="1" hiddenColumns="1" topLeftCell="D1">
      <pane ySplit="468" topLeftCell="A479" activePane="bottomLeft" state="frozen"/>
      <selection pane="bottomLeft" activeCell="AI209" sqref="AI209"/>
      <pageMargins left="0.75" right="0.75" top="1" bottom="1" header="0.5" footer="0.5"/>
      <pageSetup paperSize="9" orientation="portrait" r:id="rId43"/>
      <headerFooter alignWithMargins="0"/>
      <autoFilter ref="A5:BQ469">
        <filterColumn colId="4">
          <filters>
            <filter val="6207, 6217"/>
            <filter val="6217"/>
            <filter val="6247, 6217"/>
          </filters>
        </filterColumn>
        <filterColumn colId="7">
          <filters>
            <filter val="Y"/>
          </filters>
        </filterColumn>
      </autoFilter>
    </customSheetView>
    <customSheetView guid="{55F258A9-3656-464A-8209-65541A4A9294}" scale="80" showPageBreaks="1" filter="1" showAutoFilter="1" hiddenRows="1" hiddenColumns="1">
      <pane xSplit="1" ySplit="19" topLeftCell="L21" activePane="bottomRight" state="frozen"/>
      <selection pane="bottomRight" activeCell="BA172" sqref="BA172"/>
      <pageMargins left="0.75" right="0.75" top="1" bottom="1" header="0.5" footer="0.5"/>
      <pageSetup paperSize="9" orientation="portrait" r:id="rId44"/>
      <headerFooter alignWithMargins="0"/>
      <autoFilter ref="A5:BQ469">
        <filterColumn colId="7">
          <filters>
            <filter val="Y"/>
          </filters>
        </filterColumn>
      </autoFilter>
    </customSheetView>
    <customSheetView guid="{6C263B97-64ED-4CE6-9B05-42BE2811A349}" scale="80" filter="1" showAutoFilter="1" hiddenRows="1" hiddenColumns="1">
      <selection activeCell="AN480" sqref="AN480"/>
      <pageMargins left="0.75" right="0.75" top="1" bottom="1" header="0.5" footer="0.5"/>
      <pageSetup paperSize="9" orientation="portrait" r:id="rId45"/>
      <headerFooter alignWithMargins="0"/>
      <autoFilter ref="A5:BQ469">
        <filterColumn colId="7">
          <filters>
            <filter val="Y"/>
          </filters>
        </filterColumn>
        <filterColumn colId="58">
          <filters>
            <filter val="KV"/>
          </filters>
        </filterColumn>
      </autoFilter>
    </customSheetView>
    <customSheetView guid="{38797761-B6E7-4EBC-86AC-BCA6FEF8021E}" scale="80" filter="1" showAutoFilter="1" hiddenRows="1" hiddenColumns="1" topLeftCell="B1">
      <selection activeCell="BK427" sqref="BK427"/>
      <pageMargins left="0.75" right="0.75" top="1" bottom="1" header="0.5" footer="0.5"/>
      <pageSetup paperSize="9" orientation="portrait" r:id="rId46"/>
      <headerFooter alignWithMargins="0"/>
      <autoFilter ref="BG5:BQ469">
        <filterColumn colId="0">
          <customFilters>
            <customFilter operator="notEqual" val=" "/>
          </customFilters>
        </filterColumn>
      </autoFilter>
    </customSheetView>
    <customSheetView guid="{4D08A3CF-1088-461D-8FD0-F77F7A12F47A}" scale="80" filter="1" showAutoFilter="1" hiddenRows="1" hiddenColumns="1">
      <pane xSplit="1" ySplit="468" topLeftCell="B470" activePane="bottomRight" state="frozen"/>
      <selection pane="bottomRight" activeCell="A180" sqref="A180"/>
      <pageMargins left="0.75" right="0.75" top="1" bottom="1" header="0.5" footer="0.5"/>
      <pageSetup paperSize="9" orientation="portrait" r:id="rId47"/>
      <headerFooter alignWithMargins="0"/>
      <autoFilter ref="A5:BQ469">
        <filterColumn colId="7">
          <filters>
            <filter val="Y"/>
          </filters>
        </filterColumn>
      </autoFilter>
    </customSheetView>
    <customSheetView guid="{E1C450DA-5A25-49EE-AC15-82D55BC93335}" scale="80" filter="1" showAutoFilter="1" hiddenRows="1" hiddenColumns="1">
      <pane xSplit="1" ySplit="19" topLeftCell="B64" activePane="bottomRight" state="frozen"/>
      <selection pane="bottomRight" activeCell="M331" sqref="M331"/>
      <pageMargins left="0.75" right="0.75" top="1" bottom="1" header="0.5" footer="0.5"/>
      <pageSetup paperSize="9" orientation="portrait" r:id="rId48"/>
      <headerFooter alignWithMargins="0"/>
      <autoFilter ref="A5:BQ469">
        <filterColumn colId="7">
          <filters>
            <filter val="Y"/>
          </filters>
        </filterColumn>
      </autoFilter>
    </customSheetView>
    <customSheetView guid="{39344E0E-2CC4-4BC6-A15E-A66B17AEE943}" scale="80" filter="1" showAutoFilter="1" hiddenRows="1" hiddenColumns="1">
      <pane xSplit="1" ySplit="133" topLeftCell="E135" activePane="bottomRight" state="frozen"/>
      <selection pane="bottomRight" activeCell="A187" sqref="A187"/>
      <pageMargins left="0.75" right="0.75" top="1" bottom="1" header="0.5" footer="0.5"/>
      <pageSetup paperSize="9" orientation="portrait" r:id="rId49"/>
      <headerFooter alignWithMargins="0"/>
      <autoFilter ref="A5:BQ469">
        <filterColumn colId="7">
          <filters>
            <filter val="Y"/>
          </filters>
        </filterColumn>
      </autoFilter>
    </customSheetView>
    <customSheetView guid="{B83B79D9-617A-4F50-8CCC-C97938364272}" filter="1" showAutoFilter="1" hiddenRows="1" hiddenColumns="1" topLeftCell="B1">
      <pane ySplit="19" topLeftCell="A21" activePane="bottomLeft" state="frozen"/>
      <selection pane="bottomLeft" activeCell="AL135" sqref="AL135"/>
      <pageMargins left="0.75" right="0.75" top="1" bottom="1" header="0.5" footer="0.5"/>
      <pageSetup paperSize="9" orientation="portrait" r:id="rId50"/>
      <headerFooter alignWithMargins="0"/>
      <autoFilter ref="A5:BQ469">
        <filterColumn colId="7">
          <filters>
            <filter val="Y"/>
          </filters>
        </filterColumn>
        <filterColumn colId="54">
          <customFilters>
            <customFilter operator="notEqual" val="100"/>
          </customFilters>
        </filterColumn>
      </autoFilter>
    </customSheetView>
    <customSheetView guid="{AE09ED29-F6F7-475A-B5BB-3958EA691268}" filter="1" showAutoFilter="1" hiddenRows="1" hiddenColumns="1" topLeftCell="D1">
      <pane ySplit="468" topLeftCell="A470" activePane="bottomLeft" state="frozen"/>
      <selection pane="bottomLeft" activeCell="BA226" sqref="BA226"/>
      <pageMargins left="0.75" right="0.75" top="1" bottom="1" header="0.5" footer="0.5"/>
      <pageSetup paperSize="9" orientation="portrait" r:id="rId51"/>
      <headerFooter alignWithMargins="0"/>
      <autoFilter ref="A5:BQ469">
        <filterColumn colId="7">
          <filters>
            <filter val="Y"/>
          </filters>
        </filterColumn>
      </autoFilter>
    </customSheetView>
    <customSheetView guid="{3ACD5A93-9B0E-40EA-8179-EDF0714A0F5F}" scale="80" showPageBreaks="1" filter="1" showAutoFilter="1" hiddenRows="1" hiddenColumns="1" topLeftCell="A5">
      <selection activeCell="P415" sqref="P415"/>
      <pageMargins left="0.75" right="0.75" top="1" bottom="1" header="0.5" footer="0.5"/>
      <pageSetup paperSize="9" orientation="portrait" r:id="rId52"/>
      <headerFooter alignWithMargins="0"/>
      <autoFilter ref="A5:BQ469">
        <filterColumn colId="7">
          <filters>
            <filter val="Y"/>
          </filters>
        </filterColumn>
      </autoFilter>
    </customSheetView>
    <customSheetView guid="{FAA25FCE-18C5-403C-9C68-9D1F88B3F7EB}" scale="96" filter="1" showAutoFilter="1" hiddenRows="1" hiddenColumns="1" topLeftCell="K1">
      <selection activeCell="BG13" sqref="BG13"/>
      <pageMargins left="0.75" right="0.75" top="1" bottom="1" header="0.5" footer="0.5"/>
      <pageSetup paperSize="9" orientation="portrait" r:id="rId53"/>
      <headerFooter alignWithMargins="0"/>
      <autoFilter ref="A5:BQ469">
        <filterColumn colId="7">
          <filters>
            <filter val="Y"/>
          </filters>
        </filterColumn>
      </autoFilter>
    </customSheetView>
    <customSheetView guid="{00CA5430-6B3A-4E12-B07E-9C9EC9D8F7A7}" scale="80" filter="1" showAutoFilter="1" hiddenRows="1" hiddenColumns="1">
      <selection activeCell="AJ487" sqref="AJ487"/>
      <pageMargins left="0.75" right="0.75" top="1" bottom="1" header="0.5" footer="0.5"/>
      <pageSetup paperSize="9" orientation="portrait" r:id="rId54"/>
      <headerFooter alignWithMargins="0"/>
      <autoFilter ref="A5:BQ469">
        <filterColumn colId="7">
          <filters>
            <filter val="Y"/>
          </filters>
        </filterColumn>
        <filterColumn colId="31">
          <filters>
            <filter val="PR"/>
          </filters>
        </filterColumn>
      </autoFilter>
    </customSheetView>
  </customSheetViews>
  <mergeCells count="15">
    <mergeCell ref="E1:F1"/>
    <mergeCell ref="H1:P1"/>
    <mergeCell ref="W1:AC1"/>
    <mergeCell ref="AF1:AK1"/>
    <mergeCell ref="AV1:AY1"/>
    <mergeCell ref="BA1:BE1"/>
    <mergeCell ref="W3:Y3"/>
    <mergeCell ref="AF3:AH3"/>
    <mergeCell ref="AV3:AX3"/>
    <mergeCell ref="W4:Y4"/>
    <mergeCell ref="AF4:AH4"/>
    <mergeCell ref="AV4:AX4"/>
    <mergeCell ref="W2:Y2"/>
    <mergeCell ref="AF2:AH2"/>
    <mergeCell ref="AV2:AX2"/>
  </mergeCells>
  <conditionalFormatting sqref="AB485:AB519">
    <cfRule type="expression" dxfId="516" priority="361" stopIfTrue="1">
      <formula>AND(ISBLANK(AB485),OR(NOT(ISBLANK($O485)),NOT(ISBLANK($P485))))</formula>
    </cfRule>
    <cfRule type="expression" dxfId="515" priority="362" stopIfTrue="1">
      <formula>AND(NOT(ISBLANK(AB485)),AB485&lt;&gt;100,OR(NOT(ISBLANK($O485)),NOT(ISBLANK($P485))))</formula>
    </cfRule>
    <cfRule type="expression" dxfId="514" priority="363" stopIfTrue="1">
      <formula>AND(NOT(ISBLANK(AB485)),AB485=100,OR(NOT(ISBLANK($O485)),NOT(ISBLANK($P485))))</formula>
    </cfRule>
  </conditionalFormatting>
  <conditionalFormatting sqref="AY485:AZ519 AC485:AD519">
    <cfRule type="expression" dxfId="513" priority="364" stopIfTrue="1">
      <formula>AND(ISBLANK(AC485),OR(NOT(ISBLANK($O485)),NOT(ISBLANK($P485))))</formula>
    </cfRule>
    <cfRule type="expression" dxfId="512" priority="365" stopIfTrue="1">
      <formula>AND(NOT(ISBLANK(AC485)),AC485&lt;&gt;100,OR(NOT(ISBLANK($O485)),NOT(ISBLANK($P485))))</formula>
    </cfRule>
    <cfRule type="expression" dxfId="511" priority="366" stopIfTrue="1">
      <formula>AND(NOT(ISBLANK(AC485)),AC485=100,OR(NOT(ISBLANK($O485)),NOT(ISBLANK($P485))))</formula>
    </cfRule>
  </conditionalFormatting>
  <conditionalFormatting sqref="Z485:Z519">
    <cfRule type="expression" dxfId="510" priority="367" stopIfTrue="1">
      <formula>AND(ISBLANK(Z485),OR(NOT(ISBLANK($O485)),NOT(ISBLANK($P485))))</formula>
    </cfRule>
    <cfRule type="expression" dxfId="509" priority="368" stopIfTrue="1">
      <formula>AND(NOT(ISBLANK(Z485)),OR(NOT(ISBLANK($O485)),NOT(ISBLANK($P485))))</formula>
    </cfRule>
  </conditionalFormatting>
  <conditionalFormatting sqref="AA485:AA519">
    <cfRule type="expression" dxfId="508" priority="369" stopIfTrue="1">
      <formula>AND(ISBLANK(AA485),OR(NOT(ISBLANK($O485)),NOT(ISBLANK($P485))))</formula>
    </cfRule>
    <cfRule type="expression" dxfId="507" priority="370" stopIfTrue="1">
      <formula>AND(NOT(ISBLANK(AA485)),OR(NOT(ISBLANK($O485)),NOT(ISBLANK($P485))))</formula>
    </cfRule>
  </conditionalFormatting>
  <conditionalFormatting sqref="AI4:AT4 Z4:AD4 AY4:BE4">
    <cfRule type="cellIs" dxfId="506" priority="371" stopIfTrue="1" operator="lessThan">
      <formula>100</formula>
    </cfRule>
    <cfRule type="cellIs" dxfId="505" priority="372" stopIfTrue="1" operator="equal">
      <formula>100</formula>
    </cfRule>
    <cfRule type="cellIs" dxfId="504" priority="373" stopIfTrue="1" operator="greaterThan">
      <formula>100</formula>
    </cfRule>
  </conditionalFormatting>
  <conditionalFormatting sqref="AM3 AO3">
    <cfRule type="cellIs" dxfId="503" priority="374" stopIfTrue="1" operator="lessThan">
      <formula>$AM$1</formula>
    </cfRule>
    <cfRule type="cellIs" dxfId="502" priority="375" stopIfTrue="1" operator="equal">
      <formula>$AM$1</formula>
    </cfRule>
    <cfRule type="cellIs" dxfId="501" priority="376" stopIfTrue="1" operator="greaterThan">
      <formula>$AM$1</formula>
    </cfRule>
  </conditionalFormatting>
  <conditionalFormatting sqref="BC485:BD519">
    <cfRule type="expression" dxfId="500" priority="377" stopIfTrue="1">
      <formula>AND(ISBLANK(BC485),OR(NOT(ISBLANK($O485)),NOT(ISBLANK($R485))))</formula>
    </cfRule>
    <cfRule type="expression" dxfId="499" priority="378" stopIfTrue="1">
      <formula>AND(NOT(ISBLANK(BC485)),OR(NOT(ISBLANK($O485)),NOT(ISBLANK($R485))))</formula>
    </cfRule>
  </conditionalFormatting>
  <conditionalFormatting sqref="BE485:BE519">
    <cfRule type="expression" dxfId="498" priority="379" stopIfTrue="1">
      <formula>AND(ISBLANK(BE485),OR(NOT(ISBLANK($O485)),NOT(ISBLANK($R485))))</formula>
    </cfRule>
    <cfRule type="expression" dxfId="497" priority="380" stopIfTrue="1">
      <formula>AND(NOT(ISBLANK(BE485)),OR(NOT(ISBLANK($O485)),NOT(ISBLANK($R485))))</formula>
    </cfRule>
  </conditionalFormatting>
  <conditionalFormatting sqref="AK485:AK519">
    <cfRule type="expression" dxfId="496" priority="381" stopIfTrue="1">
      <formula>AND(ISBLANK(AK485),OR(NOT(ISBLANK($O485)),NOT(ISBLANK($R485))))</formula>
    </cfRule>
    <cfRule type="expression" dxfId="495" priority="382" stopIfTrue="1">
      <formula>AND(NOT(ISBLANK(AK485)),AK485&lt;&gt;100,OR(NOT(ISBLANK($O485)),NOT(ISBLANK($R485))))</formula>
    </cfRule>
    <cfRule type="expression" dxfId="494" priority="383" stopIfTrue="1">
      <formula>AND(NOT(ISBLANK(AK485)),AK485=100,OR(NOT(ISBLANK($O485)),NOT(ISBLANK($R485))))</formula>
    </cfRule>
  </conditionalFormatting>
  <conditionalFormatting sqref="BL500:BL519 BG485:BK519">
    <cfRule type="expression" dxfId="493" priority="384" stopIfTrue="1">
      <formula>AND(ISBLANK(BG485),OR(NOT(ISBLANK($O485)),NOT(ISBLANK($R485))))</formula>
    </cfRule>
    <cfRule type="expression" dxfId="492" priority="385" stopIfTrue="1">
      <formula>AND(NOT(ISBLANK(BG485)),BG485&lt;&gt;100,OR(NOT(ISBLANK($O485)),NOT(ISBLANK($R485))))</formula>
    </cfRule>
    <cfRule type="expression" dxfId="491" priority="386" stopIfTrue="1">
      <formula>AND(NOT(ISBLANK(BG485)),BG485=100,OR(NOT(ISBLANK($O485)),NOT(ISBLANK($R485))))</formula>
    </cfRule>
  </conditionalFormatting>
  <conditionalFormatting sqref="BM500:BM519">
    <cfRule type="expression" dxfId="490" priority="387" stopIfTrue="1">
      <formula>AND(ISBLANK(BM500),OR(NOT(ISBLANK($O500)),NOT(ISBLANK($R500))))</formula>
    </cfRule>
    <cfRule type="expression" dxfId="489" priority="388" stopIfTrue="1">
      <formula>AND(NOT(ISBLANK(BM500)),BM500&lt;&gt;100,OR(NOT(ISBLANK($O500)),NOT(ISBLANK($R500))))</formula>
    </cfRule>
    <cfRule type="expression" dxfId="488" priority="389" stopIfTrue="1">
      <formula>AND(NOT(ISBLANK(BM500)),BM500=100,OR(NOT(ISBLANK($O500)),NOT(ISBLANK($R500))))</formula>
    </cfRule>
  </conditionalFormatting>
  <conditionalFormatting sqref="AI485:AI519">
    <cfRule type="expression" dxfId="487" priority="390" stopIfTrue="1">
      <formula>AND(ISBLANK(AI485),OR(NOT(ISBLANK($O485)),OR(NOT(ISBLANK($R485)),NOT(ISBLANK($P485)))))</formula>
    </cfRule>
    <cfRule type="expression" dxfId="486" priority="391" stopIfTrue="1">
      <formula>AND(NOT(ISBLANK(AI485)),OR(NOT(ISBLANK($O485)),OR(NOT(ISBLANK($R485)),NOT(ISBLANK($P485)))))</formula>
    </cfRule>
  </conditionalFormatting>
  <conditionalFormatting sqref="AE485:AE519 BA485:BA519">
    <cfRule type="expression" dxfId="485" priority="392" stopIfTrue="1">
      <formula>AND(ISBLANK(AE485),OR(NOT(ISBLANK($O485)),NOT(ISBLANK($P485))))</formula>
    </cfRule>
    <cfRule type="expression" dxfId="484" priority="393" stopIfTrue="1">
      <formula>AND(NOT(ISBLANK(AE485)),AE485&lt;&gt;100,OR(NOT(ISBLANK($O485)),NOT(ISBLANK($P485))))</formula>
    </cfRule>
    <cfRule type="expression" dxfId="483" priority="394" stopIfTrue="1">
      <formula>AND(NOT(ISBLANK(AE485)),AE485=100,OR(NOT(ISBLANK($O485)),NOT(ISBLANK($P485))))</formula>
    </cfRule>
  </conditionalFormatting>
  <conditionalFormatting sqref="AJ485:AJ519">
    <cfRule type="expression" dxfId="482" priority="395" stopIfTrue="1">
      <formula>AND(ISBLANK(AJ485),OR(NOT(ISBLANK($O485)),OR(NOT(ISBLANK($R485)),NOT(ISBLANK($P485)))))</formula>
    </cfRule>
    <cfRule type="expression" dxfId="481" priority="396" stopIfTrue="1">
      <formula>AND(NOT(ISBLANK(AJ485)),OR(NOT(ISBLANK($O485)),OR(NOT(ISBLANK($R485)),NOT(ISBLANK($P485)))))</formula>
    </cfRule>
  </conditionalFormatting>
  <conditionalFormatting sqref="AX485:AX519">
    <cfRule type="expression" dxfId="480" priority="397" stopIfTrue="1">
      <formula>AND(P485="Y",AND(ISBLANK(AX485),OR(NOT(ISBLANK($O485)),NOT(ISBLANK($R485)))))</formula>
    </cfRule>
    <cfRule type="expression" dxfId="479" priority="398" stopIfTrue="1">
      <formula>AND(P485="Y",AND(NOT(ISBLANK(AX485)),AX485&lt;&gt;100,OR(NOT(ISBLANK($O485)),NOT(ISBLANK($R485)))))</formula>
    </cfRule>
    <cfRule type="expression" dxfId="478" priority="399" stopIfTrue="1">
      <formula>AND(P485="Y",AND(NOT(ISBLANK(AX485)),AX485=100,OR(NOT(ISBLANK($O485)),NOT(ISBLANK($R485)))))</formula>
    </cfRule>
  </conditionalFormatting>
  <conditionalFormatting sqref="BG483:BJ484 BA471:BB472 BA475:BB484 BC483:BE484">
    <cfRule type="expression" dxfId="477" priority="400" stopIfTrue="1">
      <formula>AND(ISBLANK(BA471),OR(NOT(ISBLANK($L471)),NOT(ISBLANK($P471))))</formula>
    </cfRule>
    <cfRule type="expression" dxfId="476" priority="401" stopIfTrue="1">
      <formula>AND(NOT(ISBLANK(BA471)),OR(NOT(ISBLANK($L471)),NOT(ISBLANK($P471))))</formula>
    </cfRule>
  </conditionalFormatting>
  <conditionalFormatting sqref="AF475:AG484 AF471:AG472">
    <cfRule type="expression" dxfId="475" priority="402" stopIfTrue="1">
      <formula>AND(ISBLANK(AF471),OR(NOT(ISBLANK($L471)),NOT(ISBLANK($O471))))</formula>
    </cfRule>
    <cfRule type="expression" dxfId="474" priority="403" stopIfTrue="1">
      <formula>AND(NOT(ISBLANK(AF471)),OR(NOT(ISBLANK($L471)),NOT(ISBLANK($O471))))</formula>
    </cfRule>
  </conditionalFormatting>
  <conditionalFormatting sqref="AI475:AK482 AI483:AR484 AP475:AR482 AV475:AX484 AS475:AT484 BG472:BJ472 AI472:AT472 AV472:AX472 BC472:BE472">
    <cfRule type="expression" dxfId="473" priority="404" stopIfTrue="1">
      <formula>AND(ISBLANK(AI472),OR(NOT(ISBLANK($L472)),NOT(ISBLANK($O472))))</formula>
    </cfRule>
    <cfRule type="expression" dxfId="472" priority="405" stopIfTrue="1">
      <formula>AND(NOT(ISBLANK(AI472)),AI472&lt;&gt;100,OR(NOT(ISBLANK($L472)),NOT(ISBLANK($O472))))</formula>
    </cfRule>
    <cfRule type="expression" dxfId="471" priority="406" stopIfTrue="1">
      <formula>AND(NOT(ISBLANK(AI472)),AI472=100,OR(NOT(ISBLANK($L472)),NOT(ISBLANK($O472))))</formula>
    </cfRule>
  </conditionalFormatting>
  <conditionalFormatting sqref="W475:X484 W471:X472">
    <cfRule type="expression" dxfId="470" priority="407" stopIfTrue="1">
      <formula>AND(ISBLANK(W471),OR(NOT(ISBLANK($L471)),NOT(ISBLANK($M471))))</formula>
    </cfRule>
    <cfRule type="expression" dxfId="469" priority="408" stopIfTrue="1">
      <formula>AND(NOT(ISBLANK(W471)),OR(NOT(ISBLANK($L471)),NOT(ISBLANK($M471))))</formula>
    </cfRule>
  </conditionalFormatting>
  <conditionalFormatting sqref="AV471:AX471 Z475:AD484 AI471:AT471 BG471:BJ471 BC471:BE471 Z473:AC474 Z471:AD471 Z346:AC430 Z432:AC468 Z7:AC72 Z74:AC344">
    <cfRule type="expression" dxfId="468" priority="409" stopIfTrue="1">
      <formula>AND(ISBLANK(Z7),OR(NOT(ISBLANK($L7)),NOT(ISBLANK($M7))))</formula>
    </cfRule>
    <cfRule type="expression" dxfId="467" priority="410" stopIfTrue="1">
      <formula>AND(NOT(ISBLANK(Z7)),Z7&lt;&gt;100,OR(NOT(ISBLANK($L7)),NOT(ISBLANK($M7))))</formula>
    </cfRule>
    <cfRule type="expression" dxfId="466" priority="411" stopIfTrue="1">
      <formula>AND(NOT(ISBLANK(Z7)),Z7=100,OR(NOT(ISBLANK($L7)),NOT(ISBLANK($M7))))</formula>
    </cfRule>
  </conditionalFormatting>
  <conditionalFormatting sqref="BL471:BM499 BL346:BM430 BL432:BM468 BL7:BM72 BL74:BM344">
    <cfRule type="expression" dxfId="465" priority="412" stopIfTrue="1">
      <formula>AND(ISBLANK(BL7),OR(NOT(ISBLANK($O7)),NOT(ISBLANK($W7))))</formula>
    </cfRule>
    <cfRule type="expression" dxfId="464" priority="413" stopIfTrue="1">
      <formula>AND(NOT(ISBLANK(BL7)),BL7&lt;&gt;100,OR(NOT(ISBLANK($O7)),NOT(ISBLANK($R7))))</formula>
    </cfRule>
    <cfRule type="expression" dxfId="463" priority="414" stopIfTrue="1">
      <formula>AND(NOT(ISBLANK(BL7)),BL7=100,OR(NOT(ISBLANK($O7)),NOT(ISBLANK($R7))))</formula>
    </cfRule>
  </conditionalFormatting>
  <conditionalFormatting sqref="A4">
    <cfRule type="cellIs" dxfId="462" priority="415" stopIfTrue="1" operator="lessThan">
      <formula>0.999</formula>
    </cfRule>
    <cfRule type="cellIs" dxfId="461" priority="416" stopIfTrue="1" operator="greaterThanOrEqual">
      <formula>0.999</formula>
    </cfRule>
  </conditionalFormatting>
  <conditionalFormatting sqref="Z3:AD3">
    <cfRule type="cellIs" dxfId="460" priority="417" stopIfTrue="1" operator="lessThan">
      <formula>$AD$1</formula>
    </cfRule>
    <cfRule type="cellIs" dxfId="459" priority="418" stopIfTrue="1" operator="equal">
      <formula>$AD$1</formula>
    </cfRule>
    <cfRule type="cellIs" dxfId="458" priority="419" stopIfTrue="1" operator="greaterThan">
      <formula>$AD$1</formula>
    </cfRule>
  </conditionalFormatting>
  <conditionalFormatting sqref="AL3 AN3">
    <cfRule type="cellIs" dxfId="457" priority="420" stopIfTrue="1" operator="lessThan">
      <formula>$AL$1</formula>
    </cfRule>
    <cfRule type="cellIs" dxfId="456" priority="421" stopIfTrue="1" operator="equal">
      <formula>$AL$1</formula>
    </cfRule>
    <cfRule type="cellIs" dxfId="455" priority="422" stopIfTrue="1" operator="greaterThan">
      <formula>$AL$1</formula>
    </cfRule>
  </conditionalFormatting>
  <conditionalFormatting sqref="Z472">
    <cfRule type="expression" dxfId="454" priority="423" stopIfTrue="1">
      <formula>AND(ISBLANK(Z472),OR(NOT(ISBLANK($M472)),NOT(ISBLANK($O472))))</formula>
    </cfRule>
    <cfRule type="expression" dxfId="453" priority="424" stopIfTrue="1">
      <formula>AND(NOT(ISBLANK(Z472)),Z472&lt;&gt;100,OR(NOT(ISBLANK($M472)),NOT(ISBLANK($O472))))</formula>
    </cfRule>
    <cfRule type="expression" dxfId="452" priority="425" stopIfTrue="1">
      <formula>AND(NOT(ISBLANK(Z472)),Z472=100,OR(NOT(ISBLANK($M472)),NOT(ISBLANK($O472))))</formula>
    </cfRule>
  </conditionalFormatting>
  <conditionalFormatting sqref="AA472:AC472">
    <cfRule type="expression" dxfId="451" priority="426" stopIfTrue="1">
      <formula>AND(ISBLANK(AA472),OR(NOT(ISBLANK($M472)),NOT(ISBLANK($O472))))</formula>
    </cfRule>
    <cfRule type="expression" dxfId="450" priority="427" stopIfTrue="1">
      <formula>AND(NOT(ISBLANK(AA472)),AA472&lt;&gt;100,OR(NOT(ISBLANK($M472)),NOT(ISBLANK($O472))))</formula>
    </cfRule>
    <cfRule type="expression" dxfId="449" priority="428" stopIfTrue="1">
      <formula>AND(NOT(ISBLANK(AA472)),AA472=100,OR(NOT(ISBLANK($M472)),NOT(ISBLANK($O472))))</formula>
    </cfRule>
  </conditionalFormatting>
  <conditionalFormatting sqref="AD472">
    <cfRule type="expression" dxfId="448" priority="429" stopIfTrue="1">
      <formula>AND(ISBLANK(AD472),OR(NOT(ISBLANK($M472)),NOT(ISBLANK($O472))))</formula>
    </cfRule>
    <cfRule type="expression" dxfId="447" priority="430" stopIfTrue="1">
      <formula>AND(NOT(ISBLANK(AD472)),AD472&lt;&gt;100,OR(NOT(ISBLANK($M472)),NOT(ISBLANK($O472))))</formula>
    </cfRule>
    <cfRule type="expression" dxfId="446" priority="431" stopIfTrue="1">
      <formula>AND(NOT(ISBLANK(AD472)),AD472=100,OR(NOT(ISBLANK($M472)),NOT(ISBLANK($O472))))</formula>
    </cfRule>
  </conditionalFormatting>
  <conditionalFormatting sqref="BG475:BJ482 BG473:BG474 BD473:BD474 BA473:BB474 BC475:BE482 BA432:BB468 BG346:BG468 BG6:BG72 BG74:BG344 BA7:BB430 BD6:BD468">
    <cfRule type="expression" dxfId="445" priority="432" stopIfTrue="1">
      <formula>AND(ISBLANK(BA6),OR(NOT(ISBLANK($L6)),NOT(ISBLANK($P6))))</formula>
    </cfRule>
    <cfRule type="expression" dxfId="444" priority="433" stopIfTrue="1">
      <formula>AND(NOT(ISBLANK(BA6)),BA6&lt;&gt;100,OR(NOT(ISBLANK($L6)),NOT(ISBLANK($P6))))</formula>
    </cfRule>
    <cfRule type="expression" dxfId="443" priority="434" stopIfTrue="1">
      <formula>AND(NOT(ISBLANK(BA6)),BA6=100,OR(NOT(ISBLANK($L6)),NOT(ISBLANK($P6))))</formula>
    </cfRule>
  </conditionalFormatting>
  <conditionalFormatting sqref="H471:H472 H475:H482">
    <cfRule type="expression" dxfId="442" priority="441" stopIfTrue="1">
      <formula>OR(ISBLANK(H471),UPPER(TRIM(H471))="N")</formula>
    </cfRule>
    <cfRule type="expression" dxfId="441" priority="442" stopIfTrue="1">
      <formula>AND(UPPER(TRIM(H471))="Y",COUNTIF(L471:P471,"y")=0)</formula>
    </cfRule>
    <cfRule type="expression" dxfId="440" priority="443" stopIfTrue="1">
      <formula>AND(UPPER(TRIM(H471))="Y",COUNTIF(L471:P471,"y")&gt;0)</formula>
    </cfRule>
  </conditionalFormatting>
  <conditionalFormatting sqref="H473:H474">
    <cfRule type="expression" dxfId="439" priority="444" stopIfTrue="1">
      <formula>OR(ISBLANK(H473),UPPER(TRIM(H473))="N", TRIM(H473)="")</formula>
    </cfRule>
    <cfRule type="expression" dxfId="438" priority="445" stopIfTrue="1">
      <formula>AND(UPPER(TRIM(H473))="Y",COUNTIF(L473:P473,"y")=0)</formula>
    </cfRule>
    <cfRule type="expression" dxfId="437" priority="446" stopIfTrue="1">
      <formula>AND(UPPER(TRIM(H473))="Y",COUNTIF(L473:P473,"y")&gt;0)</formula>
    </cfRule>
  </conditionalFormatting>
  <conditionalFormatting sqref="AR473:AR474 AR346:AR430 AR432:AR468 AR7:AR72 AR74:AR344">
    <cfRule type="expression" dxfId="436" priority="447" stopIfTrue="1">
      <formula>AND(ISBLANK(AR7),OR(NOT(ISBLANK($L7)),NOT(ISBLANK($O7))))</formula>
    </cfRule>
    <cfRule type="expression" dxfId="435" priority="448" stopIfTrue="1">
      <formula>AND(NOT(ISBLANK(AR7)),AR7&lt;&gt;100,OR(NOT(ISBLANK($L7)),NOT(ISBLANK($O7))))</formula>
    </cfRule>
    <cfRule type="expression" dxfId="434" priority="449" stopIfTrue="1">
      <formula>AND(NOT(ISBLANK(AR7)),AR7=100,OR(NOT(ISBLANK($L7)),NOT(ISBLANK($O7))))</formula>
    </cfRule>
  </conditionalFormatting>
  <conditionalFormatting sqref="AI473:AK474 AI346:AK430 AI432:AK468 AI7:AK72 AI74:AK344">
    <cfRule type="expression" dxfId="433" priority="450" stopIfTrue="1">
      <formula>AND(ISBLANK(AI7),OR(NOT(ISBLANK($L7)),NOT(ISBLANK($N7))))</formula>
    </cfRule>
    <cfRule type="expression" dxfId="432" priority="451" stopIfTrue="1">
      <formula>AND(NOT(ISBLANK(AI7)),AI7&lt;&gt;100,OR(NOT(ISBLANK($L7)),NOT(ISBLANK($N7))))</formula>
    </cfRule>
    <cfRule type="expression" dxfId="431" priority="452" stopIfTrue="1">
      <formula>AND(NOT(ISBLANK(AI7)),AI7=100,OR(NOT(ISBLANK($L7)),NOT(ISBLANK($N7))))</formula>
    </cfRule>
  </conditionalFormatting>
  <conditionalFormatting sqref="AQ473:AQ474 AQ346:AQ430 AQ432:AQ468 AQ7:AQ72 AQ74:AQ344">
    <cfRule type="expression" dxfId="430" priority="453" stopIfTrue="1">
      <formula>AND(ISBLANK(AQ7),OR(NOT(ISBLANK($L7)),NOT(ISBLANK($O7))))</formula>
    </cfRule>
    <cfRule type="expression" dxfId="429" priority="454" stopIfTrue="1">
      <formula>AND(NOT(ISBLANK(AQ7)),AQ7&lt;&gt;100,OR(NOT(ISBLANK($L7)),NOT(ISBLANK($O7))))</formula>
    </cfRule>
    <cfRule type="expression" dxfId="428" priority="455" stopIfTrue="1">
      <formula>AND(NOT(ISBLANK(AQ7)),AQ7=100,OR(NOT(ISBLANK($L7)),NOT(ISBLANK($O7))))</formula>
    </cfRule>
  </conditionalFormatting>
  <conditionalFormatting sqref="X473:X474 X7:X72 X74:X344 X346:X430 X432:X468">
    <cfRule type="expression" dxfId="427" priority="456" stopIfTrue="1">
      <formula>AND(ISBLANK(X7),OR(NOT(ISBLANK($L7)),NOT(ISBLANK($M7))))</formula>
    </cfRule>
    <cfRule type="expression" dxfId="426" priority="457" stopIfTrue="1">
      <formula>AND(NOT(ISBLANK(X7)),OR(NOT(ISBLANK($L7)),NOT(ISBLANK($M7))))</formula>
    </cfRule>
  </conditionalFormatting>
  <conditionalFormatting sqref="W473:W474 W7:W72 W74:W299 W346:W430 W432:W468 W301:W344">
    <cfRule type="expression" dxfId="425" priority="458" stopIfTrue="1">
      <formula>AND(ISBLANK(W7),OR(NOT(ISBLANK($L7)),NOT(ISBLANK($M7))))</formula>
    </cfRule>
    <cfRule type="expression" dxfId="424" priority="459" stopIfTrue="1">
      <formula>AND(NOT(ISBLANK(W7)),OR(NOT(ISBLANK($L7)),NOT(ISBLANK($M7))))</formula>
    </cfRule>
  </conditionalFormatting>
  <conditionalFormatting sqref="BH473:BJ474 BH346:BJ430 BH432:BJ468 BH7:BJ72 BH74:BJ344">
    <cfRule type="expression" dxfId="423" priority="460" stopIfTrue="1">
      <formula>AND(ISBLANK(BH7),OR(NOT(ISBLANK($L7)),NOT(ISBLANK($P7))))</formula>
    </cfRule>
    <cfRule type="expression" dxfId="422" priority="461" stopIfTrue="1">
      <formula>AND(NOT(ISBLANK(BH7)),BH7&lt;&gt;100,OR(NOT(ISBLANK($L7)),NOT(ISBLANK($P7))))</formula>
    </cfRule>
    <cfRule type="expression" dxfId="421" priority="462" stopIfTrue="1">
      <formula>AND(NOT(ISBLANK(BH7)),BH7=100,OR(NOT(ISBLANK($L7)),NOT(ISBLANK($P7))))</formula>
    </cfRule>
  </conditionalFormatting>
  <conditionalFormatting sqref="AX473:AX474 AX346:AX383 AX432:AX447 AX7:AX72 AX74:AX344 AX385:AX415 AX417:AX430 AX449:AX468">
    <cfRule type="expression" dxfId="420" priority="463" stopIfTrue="1">
      <formula>AND(ISBLANK(AX7),OR(NOT(ISBLANK($L7)),NOT(ISBLANK($P7))))</formula>
    </cfRule>
    <cfRule type="expression" dxfId="419" priority="464" stopIfTrue="1">
      <formula>AND(NOT(ISBLANK(AX7)),OR(NOT(ISBLANK($L7)),NOT(ISBLANK($P7))))</formula>
    </cfRule>
  </conditionalFormatting>
  <conditionalFormatting sqref="AV473:AW474 AV346:AV383 AV432:AV447 AV7:AV72 AV74:AV166 AV385:AV415 AV417:AV430 AV449:AV468 AV168:AV299 AV301:AV344">
    <cfRule type="expression" dxfId="418" priority="465" stopIfTrue="1">
      <formula>AND(ISBLANK(AV7),OR(NOT(ISBLANK($L7)),NOT(ISBLANK($P7))))</formula>
    </cfRule>
    <cfRule type="expression" dxfId="417" priority="466" stopIfTrue="1">
      <formula>AND(NOT(ISBLANK(AV7)),OR(NOT(ISBLANK($L7)),NOT(ISBLANK($P7))))</formula>
    </cfRule>
  </conditionalFormatting>
  <conditionalFormatting sqref="AF473:AF474 AF346:AF383 AF432:AF447 AF7:AF72 AF385:AF415 AF417:AF430 AF449:AF468 AF74:AF344">
    <cfRule type="expression" dxfId="416" priority="467" stopIfTrue="1">
      <formula>AND(ISBLANK(AF7),OR(NOT(ISBLANK($L7)),NOT(ISBLANK($N7)),NOT(ISBLANK($O7))))</formula>
    </cfRule>
    <cfRule type="expression" dxfId="415" priority="468" stopIfTrue="1">
      <formula>AND(NOT(ISBLANK(AF7)),OR(NOT(ISBLANK($L7)),NOT(ISBLANK($N7)),NOT(ISBLANK($O7))))</formula>
    </cfRule>
  </conditionalFormatting>
  <conditionalFormatting sqref="AG473:AG474 AG346:AG383 AG432:AG447 AG7:AG72 AG385:AG415 AG417:AG430 AG449:AG468 AG74:AG344">
    <cfRule type="expression" dxfId="414" priority="469" stopIfTrue="1">
      <formula>AND(ISBLANK(AG7),OR(NOT(ISBLANK($L7)),NOT(ISBLANK($N7)),NOT(ISBLANK($O7))))</formula>
    </cfRule>
    <cfRule type="expression" dxfId="413" priority="470" stopIfTrue="1">
      <formula>AND(NOT(ISBLANK(AG7)),OR(NOT(ISBLANK($L7)),NOT(ISBLANK($N7)),NOT(ISBLANK($O7))))</formula>
    </cfRule>
  </conditionalFormatting>
  <conditionalFormatting sqref="AS3:AT3">
    <cfRule type="cellIs" dxfId="412" priority="474" stopIfTrue="1" operator="lessThan">
      <formula>$AT$1</formula>
    </cfRule>
    <cfRule type="cellIs" dxfId="411" priority="475" stopIfTrue="1" operator="equal">
      <formula>$AT$1</formula>
    </cfRule>
    <cfRule type="cellIs" dxfId="410" priority="476" stopIfTrue="1" operator="greaterThan">
      <formula>$AT$1</formula>
    </cfRule>
  </conditionalFormatting>
  <conditionalFormatting sqref="AQ3:AR3">
    <cfRule type="cellIs" dxfId="409" priority="477" stopIfTrue="1" operator="lessThan">
      <formula>$AR$1</formula>
    </cfRule>
    <cfRule type="cellIs" dxfId="408" priority="478" stopIfTrue="1" operator="equal">
      <formula>$AR$1</formula>
    </cfRule>
    <cfRule type="cellIs" dxfId="407" priority="479" stopIfTrue="1" operator="greaterThan">
      <formula>$AR$1</formula>
    </cfRule>
  </conditionalFormatting>
  <conditionalFormatting sqref="AP473:AP474 AP346:AP430 AP432:AP468 AP7:AP72 AP74:AP344">
    <cfRule type="expression" dxfId="406" priority="480" stopIfTrue="1">
      <formula>AND(ISBLANK(AP7),OR(NOT(ISBLANK($L7)),NOT(ISBLANK($N7))))</formula>
    </cfRule>
    <cfRule type="expression" dxfId="405" priority="481" stopIfTrue="1">
      <formula>AND(NOT(ISBLANK(AP7)),AP7&lt;&gt;100,OR(NOT(ISBLANK($L7)),NOT(ISBLANK($N7))))</formula>
    </cfRule>
    <cfRule type="expression" dxfId="404" priority="482" stopIfTrue="1">
      <formula>AND(NOT(ISBLANK(AP7)),AP7=100,OR(NOT(ISBLANK($L7)),NOT(ISBLANK($N7))))</formula>
    </cfRule>
  </conditionalFormatting>
  <conditionalFormatting sqref="AY473:AZ474 AY346:AY430 AY432:AY468 AY16:AY72 AY74:AY344">
    <cfRule type="expression" dxfId="403" priority="483" stopIfTrue="1">
      <formula>AND(ISBLANK(AY16),OR(NOT(ISBLANK($L16)),NOT(ISBLANK($P16))))</formula>
    </cfRule>
    <cfRule type="expression" dxfId="402" priority="484" stopIfTrue="1">
      <formula>AND(NOT(ISBLANK(AY16)),AY16&lt;&gt;100,OR(NOT(ISBLANK($L16)),NOT(ISBLANK($P16))))</formula>
    </cfRule>
    <cfRule type="expression" dxfId="401" priority="485" stopIfTrue="1">
      <formula>AND(NOT(ISBLANK(AY16)),AY16=100,OR(NOT(ISBLANK($L16)),NOT(ISBLANK($P16))))</formula>
    </cfRule>
  </conditionalFormatting>
  <conditionalFormatting sqref="AI3:AK3 AP3">
    <cfRule type="cellIs" dxfId="400" priority="489" stopIfTrue="1" operator="lessThan">
      <formula>$AP$1</formula>
    </cfRule>
    <cfRule type="cellIs" dxfId="399" priority="490" stopIfTrue="1" operator="equal">
      <formula>$AP$1</formula>
    </cfRule>
    <cfRule type="cellIs" dxfId="398" priority="491" stopIfTrue="1" operator="greaterThan">
      <formula>$AP$1</formula>
    </cfRule>
  </conditionalFormatting>
  <conditionalFormatting sqref="L473:L474 L346:L430 L432:L468 L7:L72 L74:L344">
    <cfRule type="expression" dxfId="397" priority="492" stopIfTrue="1">
      <formula>AND(NOT(ISBLANK(L7)),NOT(AND(ISBLANK(M7),ISBLANK(N7),ISBLANK(O7),ISBLANK(P7))))</formula>
    </cfRule>
  </conditionalFormatting>
  <conditionalFormatting sqref="M473:Q474 M7:Q72 M74:Q344 M346:Q430 M432:Q468">
    <cfRule type="expression" dxfId="396" priority="493" stopIfTrue="1">
      <formula>NOT(OR(ISBLANK(M7),ISBLANK($L7)))</formula>
    </cfRule>
  </conditionalFormatting>
  <conditionalFormatting sqref="AD473:AD474 AD346:AD430 AD432:AD468 AD7:AD72 AD74:AD344">
    <cfRule type="expression" dxfId="395" priority="500" stopIfTrue="1">
      <formula>AND(ISBLANK(AD7),OR(NOT(ISBLANK($L7)),NOT(ISBLANK($M7))))</formula>
    </cfRule>
    <cfRule type="expression" dxfId="394" priority="501" stopIfTrue="1">
      <formula>AND(NOT(ISBLANK(AD7)),AD7&lt;&gt;"Y",OR(NOT(ISBLANK($L7)),NOT(ISBLANK($M7))))</formula>
    </cfRule>
    <cfRule type="expression" dxfId="393" priority="502" stopIfTrue="1">
      <formula>AND(NOT(ISBLANK(AD7)),AD7="Y",OR(NOT(ISBLANK($L7)),NOT(ISBLANK($M7))))</formula>
    </cfRule>
  </conditionalFormatting>
  <conditionalFormatting sqref="AS473:AS474 AS346:AS430 AS432:AS468 AS7:AS72 AS74:AS344">
    <cfRule type="expression" dxfId="392" priority="503" stopIfTrue="1">
      <formula>AND(ISBLANK(AS7),OR(NOT(ISBLANK($L7)),NOT(ISBLANK($N7)),NOT(ISBLANK($O7))))</formula>
    </cfRule>
    <cfRule type="expression" dxfId="391" priority="504" stopIfTrue="1">
      <formula>AND(NOT(ISBLANK(AS7)),AS7&lt;&gt;"Y",OR(NOT(ISBLANK($L7)),NOT(ISBLANK($N7)),NOT(ISBLANK($O7))))</formula>
    </cfRule>
    <cfRule type="expression" dxfId="390" priority="505" stopIfTrue="1">
      <formula>AND(NOT(ISBLANK(AS7)),AS7="Y",OR(NOT(ISBLANK($L7)),NOT(ISBLANK($N7)),NOT(ISBLANK($O7))))</formula>
    </cfRule>
  </conditionalFormatting>
  <conditionalFormatting sqref="AT473:AT474 AT346:AT430 AT432:AT468 AT7:AT72 AT74:AT344">
    <cfRule type="expression" dxfId="389" priority="506" stopIfTrue="1">
      <formula>AND(ISBLANK(AT7),OR(NOT(ISBLANK($L7)),NOT(ISBLANK($N7)),NOT(ISBLANK($O7))))</formula>
    </cfRule>
    <cfRule type="expression" dxfId="388" priority="507" stopIfTrue="1">
      <formula>AND(NOT(ISBLANK(AT7)),AT7&lt;&gt;"Y",OR(NOT(ISBLANK($L7)),NOT(ISBLANK($N7)),NOT(ISBLANK($O7))))</formula>
    </cfRule>
    <cfRule type="expression" dxfId="387" priority="508" stopIfTrue="1">
      <formula>AND(NOT(ISBLANK(AT7)),AT7="Y",OR(NOT(ISBLANK($L7)),NOT(ISBLANK($N7)),NOT(ISBLANK($O7))))</formula>
    </cfRule>
  </conditionalFormatting>
  <conditionalFormatting sqref="BE473:BE474 BE346:BE430 BE432:BE468 BE7:BE72 BE74:BE344">
    <cfRule type="expression" dxfId="386" priority="509" stopIfTrue="1">
      <formula>AND(ISBLANK(BE7),OR(NOT(ISBLANK($L7)),NOT(ISBLANK($P7))))</formula>
    </cfRule>
    <cfRule type="expression" dxfId="385" priority="510" stopIfTrue="1">
      <formula>AND(NOT(ISBLANK(BE7)),BE7&lt;&gt;"Y",OR(NOT(ISBLANK($L7)),NOT(ISBLANK($P7))))</formula>
    </cfRule>
    <cfRule type="expression" dxfId="384" priority="511" stopIfTrue="1">
      <formula>AND(NOT(ISBLANK(BE7)),BE7="Y",OR(NOT(ISBLANK($L7)),NOT(ISBLANK($P7))))</formula>
    </cfRule>
  </conditionalFormatting>
  <conditionalFormatting sqref="AH473:AH474 Y473:Y474 Y346:Y430 AH346:AH430 AH432:AH468 Y432:Y468 AH7:AH72 Y7:Y72 Y74:Y344 AH74:AH344">
    <cfRule type="cellIs" dxfId="383" priority="512" stopIfTrue="1" operator="equal">
      <formula>""</formula>
    </cfRule>
    <cfRule type="cellIs" dxfId="382" priority="513" stopIfTrue="1" operator="equal">
      <formula>"N/A"</formula>
    </cfRule>
    <cfRule type="expression" dxfId="381" priority="514" stopIfTrue="1">
      <formula>NOT(ISNUMBER(Y7))</formula>
    </cfRule>
  </conditionalFormatting>
  <conditionalFormatting sqref="BC473:BC474 BC346:BC430 BC432:BC468 BC7:BC72 BC74:BC344">
    <cfRule type="expression" dxfId="380" priority="515" stopIfTrue="1">
      <formula>AND(ISBLANK(BC7),OR(NOT(ISBLANK($L7)),NOT(ISBLANK($P7))))</formula>
    </cfRule>
    <cfRule type="expression" dxfId="379" priority="516" stopIfTrue="1">
      <formula>AND(NOT(ISBLANK(BC7)),BC7&lt;&gt;"Y",OR(NOT(ISBLANK($L7)),NOT(ISBLANK($P7))))</formula>
    </cfRule>
    <cfRule type="expression" dxfId="378" priority="517" stopIfTrue="1">
      <formula>AND(NOT(ISBLANK(BC7)),BC7="Y",OR(NOT(ISBLANK($L7)),NOT(ISBLANK($P7))))</formula>
    </cfRule>
  </conditionalFormatting>
  <conditionalFormatting sqref="A5:XFD5">
    <cfRule type="expression" dxfId="377" priority="518" stopIfTrue="1">
      <formula>COUNTIF(5:5,A5)&gt;1</formula>
    </cfRule>
  </conditionalFormatting>
  <conditionalFormatting sqref="Z6:AC6">
    <cfRule type="expression" dxfId="376" priority="224" stopIfTrue="1">
      <formula>AND(ISBLANK(Z6),OR(NOT(ISBLANK($L6)),NOT(ISBLANK($M6))))</formula>
    </cfRule>
    <cfRule type="expression" dxfId="375" priority="225" stopIfTrue="1">
      <formula>AND(NOT(ISBLANK(Z6)),Z6&lt;&gt;100,OR(NOT(ISBLANK($L6)),NOT(ISBLANK($M6))))</formula>
    </cfRule>
    <cfRule type="expression" dxfId="374" priority="226" stopIfTrue="1">
      <formula>AND(NOT(ISBLANK(Z6)),Z6=100,OR(NOT(ISBLANK($L6)),NOT(ISBLANK($M6))))</formula>
    </cfRule>
  </conditionalFormatting>
  <conditionalFormatting sqref="BL6:BM6">
    <cfRule type="expression" dxfId="373" priority="227" stopIfTrue="1">
      <formula>AND(ISBLANK(BL6),OR(NOT(ISBLANK($O6)),NOT(ISBLANK($W6))))</formula>
    </cfRule>
    <cfRule type="expression" dxfId="372" priority="228" stopIfTrue="1">
      <formula>AND(NOT(ISBLANK(BL6)),BL6&lt;&gt;100,OR(NOT(ISBLANK($O6)),NOT(ISBLANK($R6))))</formula>
    </cfRule>
    <cfRule type="expression" dxfId="371" priority="229" stopIfTrue="1">
      <formula>AND(NOT(ISBLANK(BL6)),BL6=100,OR(NOT(ISBLANK($O6)),NOT(ISBLANK($R6))))</formula>
    </cfRule>
  </conditionalFormatting>
  <conditionalFormatting sqref="BA6:BB6">
    <cfRule type="expression" dxfId="370" priority="230" stopIfTrue="1">
      <formula>AND(ISBLANK(BA6),OR(NOT(ISBLANK($L6)),NOT(ISBLANK($P6))))</formula>
    </cfRule>
    <cfRule type="expression" dxfId="369" priority="231" stopIfTrue="1">
      <formula>AND(NOT(ISBLANK(BA6)),BA6&lt;&gt;100,OR(NOT(ISBLANK($L6)),NOT(ISBLANK($P6))))</formula>
    </cfRule>
    <cfRule type="expression" dxfId="368" priority="232" stopIfTrue="1">
      <formula>AND(NOT(ISBLANK(BA6)),BA6=100,OR(NOT(ISBLANK($L6)),NOT(ISBLANK($P6))))</formula>
    </cfRule>
  </conditionalFormatting>
  <conditionalFormatting sqref="H6:H468">
    <cfRule type="expression" dxfId="367" priority="233" stopIfTrue="1">
      <formula>OR(ISBLANK(H6),UPPER(TRIM(H6))="N", TRIM(H6)="")</formula>
    </cfRule>
    <cfRule type="expression" dxfId="366" priority="234" stopIfTrue="1">
      <formula>AND(UPPER(TRIM(H6))="Y",COUNTIF(L6:P6,"y")=0)</formula>
    </cfRule>
    <cfRule type="expression" dxfId="365" priority="235" stopIfTrue="1">
      <formula>AND(UPPER(TRIM(H6))="Y",COUNTIF(L6:P6,"y")&gt;0)</formula>
    </cfRule>
  </conditionalFormatting>
  <conditionalFormatting sqref="AR6">
    <cfRule type="expression" dxfId="364" priority="236" stopIfTrue="1">
      <formula>AND(ISBLANK(AR6),OR(NOT(ISBLANK($L6)),NOT(ISBLANK($O6))))</formula>
    </cfRule>
    <cfRule type="expression" dxfId="363" priority="237" stopIfTrue="1">
      <formula>AND(NOT(ISBLANK(AR6)),AR6&lt;&gt;100,OR(NOT(ISBLANK($L6)),NOT(ISBLANK($O6))))</formula>
    </cfRule>
    <cfRule type="expression" dxfId="362" priority="238" stopIfTrue="1">
      <formula>AND(NOT(ISBLANK(AR6)),AR6=100,OR(NOT(ISBLANK($L6)),NOT(ISBLANK($O6))))</formula>
    </cfRule>
  </conditionalFormatting>
  <conditionalFormatting sqref="AI6:AK6">
    <cfRule type="expression" dxfId="361" priority="239" stopIfTrue="1">
      <formula>AND(ISBLANK(AI6),OR(NOT(ISBLANK($L6)),NOT(ISBLANK($N6))))</formula>
    </cfRule>
    <cfRule type="expression" dxfId="360" priority="240" stopIfTrue="1">
      <formula>AND(NOT(ISBLANK(AI6)),AI6&lt;&gt;100,OR(NOT(ISBLANK($L6)),NOT(ISBLANK($N6))))</formula>
    </cfRule>
    <cfRule type="expression" dxfId="359" priority="241" stopIfTrue="1">
      <formula>AND(NOT(ISBLANK(AI6)),AI6=100,OR(NOT(ISBLANK($L6)),NOT(ISBLANK($N6))))</formula>
    </cfRule>
  </conditionalFormatting>
  <conditionalFormatting sqref="AQ6">
    <cfRule type="expression" dxfId="358" priority="242" stopIfTrue="1">
      <formula>AND(ISBLANK(AQ6),OR(NOT(ISBLANK($L6)),NOT(ISBLANK($O6))))</formula>
    </cfRule>
    <cfRule type="expression" dxfId="357" priority="243" stopIfTrue="1">
      <formula>AND(NOT(ISBLANK(AQ6)),AQ6&lt;&gt;100,OR(NOT(ISBLANK($L6)),NOT(ISBLANK($O6))))</formula>
    </cfRule>
    <cfRule type="expression" dxfId="356" priority="244" stopIfTrue="1">
      <formula>AND(NOT(ISBLANK(AQ6)),AQ6=100,OR(NOT(ISBLANK($L6)),NOT(ISBLANK($O6))))</formula>
    </cfRule>
  </conditionalFormatting>
  <conditionalFormatting sqref="X6">
    <cfRule type="expression" dxfId="355" priority="245" stopIfTrue="1">
      <formula>AND(ISBLANK(X6),OR(NOT(ISBLANK($L6)),NOT(ISBLANK($M6))))</formula>
    </cfRule>
    <cfRule type="expression" dxfId="354" priority="246" stopIfTrue="1">
      <formula>AND(NOT(ISBLANK(X6)),OR(NOT(ISBLANK($L6)),NOT(ISBLANK($M6))))</formula>
    </cfRule>
  </conditionalFormatting>
  <conditionalFormatting sqref="W6">
    <cfRule type="expression" dxfId="353" priority="247" stopIfTrue="1">
      <formula>AND(ISBLANK(W6),OR(NOT(ISBLANK($L6)),NOT(ISBLANK($M6))))</formula>
    </cfRule>
    <cfRule type="expression" dxfId="352" priority="248" stopIfTrue="1">
      <formula>AND(NOT(ISBLANK(W6)),OR(NOT(ISBLANK($L6)),NOT(ISBLANK($M6))))</formula>
    </cfRule>
  </conditionalFormatting>
  <conditionalFormatting sqref="BH6:BJ6">
    <cfRule type="expression" dxfId="351" priority="249" stopIfTrue="1">
      <formula>AND(ISBLANK(BH6),OR(NOT(ISBLANK($L6)),NOT(ISBLANK($P6))))</formula>
    </cfRule>
    <cfRule type="expression" dxfId="350" priority="250" stopIfTrue="1">
      <formula>AND(NOT(ISBLANK(BH6)),BH6&lt;&gt;100,OR(NOT(ISBLANK($L6)),NOT(ISBLANK($P6))))</formula>
    </cfRule>
    <cfRule type="expression" dxfId="349" priority="251" stopIfTrue="1">
      <formula>AND(NOT(ISBLANK(BH6)),BH6=100,OR(NOT(ISBLANK($L6)),NOT(ISBLANK($P6))))</formula>
    </cfRule>
  </conditionalFormatting>
  <conditionalFormatting sqref="AX6">
    <cfRule type="expression" dxfId="348" priority="252" stopIfTrue="1">
      <formula>AND(ISBLANK(AX6),OR(NOT(ISBLANK($L6)),NOT(ISBLANK($P6))))</formula>
    </cfRule>
    <cfRule type="expression" dxfId="347" priority="253" stopIfTrue="1">
      <formula>AND(NOT(ISBLANK(AX6)),OR(NOT(ISBLANK($L6)),NOT(ISBLANK($P6))))</formula>
    </cfRule>
  </conditionalFormatting>
  <conditionalFormatting sqref="AF6">
    <cfRule type="expression" dxfId="346" priority="256" stopIfTrue="1">
      <formula>AND(ISBLANK(AF6),OR(NOT(ISBLANK($L6)),NOT(ISBLANK($N6)),NOT(ISBLANK($O6))))</formula>
    </cfRule>
    <cfRule type="expression" dxfId="345" priority="257" stopIfTrue="1">
      <formula>AND(NOT(ISBLANK(AF6)),OR(NOT(ISBLANK($L6)),NOT(ISBLANK($N6)),NOT(ISBLANK($O6))))</formula>
    </cfRule>
  </conditionalFormatting>
  <conditionalFormatting sqref="AG6">
    <cfRule type="expression" dxfId="344" priority="258" stopIfTrue="1">
      <formula>AND(ISBLANK(AG6),OR(NOT(ISBLANK($L6)),NOT(ISBLANK($N6)),NOT(ISBLANK($O6))))</formula>
    </cfRule>
    <cfRule type="expression" dxfId="343" priority="259" stopIfTrue="1">
      <formula>AND(NOT(ISBLANK(AG6)),OR(NOT(ISBLANK($L6)),NOT(ISBLANK($N6)),NOT(ISBLANK($O6))))</formula>
    </cfRule>
  </conditionalFormatting>
  <conditionalFormatting sqref="AP6">
    <cfRule type="expression" dxfId="342" priority="260" stopIfTrue="1">
      <formula>AND(ISBLANK(AP6),OR(NOT(ISBLANK($L6)),NOT(ISBLANK($N6))))</formula>
    </cfRule>
    <cfRule type="expression" dxfId="341" priority="261" stopIfTrue="1">
      <formula>AND(NOT(ISBLANK(AP6)),AP6&lt;&gt;100,OR(NOT(ISBLANK($L6)),NOT(ISBLANK($N6))))</formula>
    </cfRule>
    <cfRule type="expression" dxfId="340" priority="262" stopIfTrue="1">
      <formula>AND(NOT(ISBLANK(AP6)),AP6=100,OR(NOT(ISBLANK($L6)),NOT(ISBLANK($N6))))</formula>
    </cfRule>
  </conditionalFormatting>
  <conditionalFormatting sqref="L6">
    <cfRule type="expression" dxfId="339" priority="266" stopIfTrue="1">
      <formula>AND(NOT(ISBLANK(L6)),NOT(AND(ISBLANK(M6),ISBLANK(N6),ISBLANK(O6),ISBLANK(P6))))</formula>
    </cfRule>
  </conditionalFormatting>
  <conditionalFormatting sqref="M6:Q6">
    <cfRule type="expression" dxfId="338" priority="267" stopIfTrue="1">
      <formula>NOT(OR(ISBLANK(M6),ISBLANK($L6)))</formula>
    </cfRule>
  </conditionalFormatting>
  <conditionalFormatting sqref="AD6">
    <cfRule type="expression" dxfId="337" priority="274" stopIfTrue="1">
      <formula>AND(ISBLANK(AD6),OR(NOT(ISBLANK($L6)),NOT(ISBLANK($M6))))</formula>
    </cfRule>
    <cfRule type="expression" dxfId="336" priority="275" stopIfTrue="1">
      <formula>AND(NOT(ISBLANK(AD6)),AD6&lt;&gt;"Y",OR(NOT(ISBLANK($L6)),NOT(ISBLANK($M6))))</formula>
    </cfRule>
    <cfRule type="expression" dxfId="335" priority="276" stopIfTrue="1">
      <formula>AND(NOT(ISBLANK(AD6)),AD6="Y",OR(NOT(ISBLANK($L6)),NOT(ISBLANK($M6))))</formula>
    </cfRule>
  </conditionalFormatting>
  <conditionalFormatting sqref="AS6">
    <cfRule type="expression" dxfId="334" priority="277" stopIfTrue="1">
      <formula>AND(ISBLANK(AS6),OR(NOT(ISBLANK($L6)),NOT(ISBLANK($N6)),NOT(ISBLANK($O6))))</formula>
    </cfRule>
    <cfRule type="expression" dxfId="333" priority="278" stopIfTrue="1">
      <formula>AND(NOT(ISBLANK(AS6)),AS6&lt;&gt;"Y",OR(NOT(ISBLANK($L6)),NOT(ISBLANK($N6)),NOT(ISBLANK($O6))))</formula>
    </cfRule>
    <cfRule type="expression" dxfId="332" priority="279" stopIfTrue="1">
      <formula>AND(NOT(ISBLANK(AS6)),AS6="Y",OR(NOT(ISBLANK($L6)),NOT(ISBLANK($N6)),NOT(ISBLANK($O6))))</formula>
    </cfRule>
  </conditionalFormatting>
  <conditionalFormatting sqref="AT6">
    <cfRule type="expression" dxfId="331" priority="280" stopIfTrue="1">
      <formula>AND(ISBLANK(AT6),OR(NOT(ISBLANK($L6)),NOT(ISBLANK($N6)),NOT(ISBLANK($O6))))</formula>
    </cfRule>
    <cfRule type="expression" dxfId="330" priority="281" stopIfTrue="1">
      <formula>AND(NOT(ISBLANK(AT6)),AT6&lt;&gt;"Y",OR(NOT(ISBLANK($L6)),NOT(ISBLANK($N6)),NOT(ISBLANK($O6))))</formula>
    </cfRule>
    <cfRule type="expression" dxfId="329" priority="282" stopIfTrue="1">
      <formula>AND(NOT(ISBLANK(AT6)),AT6="Y",OR(NOT(ISBLANK($L6)),NOT(ISBLANK($N6)),NOT(ISBLANK($O6))))</formula>
    </cfRule>
  </conditionalFormatting>
  <conditionalFormatting sqref="BE6">
    <cfRule type="expression" dxfId="328" priority="283" stopIfTrue="1">
      <formula>AND(ISBLANK(BE6),OR(NOT(ISBLANK($L6)),NOT(ISBLANK($P6))))</formula>
    </cfRule>
    <cfRule type="expression" dxfId="327" priority="284" stopIfTrue="1">
      <formula>AND(NOT(ISBLANK(BE6)),BE6&lt;&gt;"Y",OR(NOT(ISBLANK($L6)),NOT(ISBLANK($P6))))</formula>
    </cfRule>
    <cfRule type="expression" dxfId="326" priority="285" stopIfTrue="1">
      <formula>AND(NOT(ISBLANK(BE6)),BE6="Y",OR(NOT(ISBLANK($L6)),NOT(ISBLANK($P6))))</formula>
    </cfRule>
  </conditionalFormatting>
  <conditionalFormatting sqref="AH6 Y6">
    <cfRule type="cellIs" dxfId="325" priority="286" stopIfTrue="1" operator="equal">
      <formula>""</formula>
    </cfRule>
    <cfRule type="cellIs" dxfId="324" priority="287" stopIfTrue="1" operator="equal">
      <formula>"N/A"</formula>
    </cfRule>
    <cfRule type="expression" dxfId="323" priority="288" stopIfTrue="1">
      <formula>NOT(ISNUMBER(Y6))</formula>
    </cfRule>
  </conditionalFormatting>
  <conditionalFormatting sqref="BC6">
    <cfRule type="expression" dxfId="322" priority="289" stopIfTrue="1">
      <formula>AND(ISBLANK(BC6),OR(NOT(ISBLANK($L6)),NOT(ISBLANK($P6))))</formula>
    </cfRule>
    <cfRule type="expression" dxfId="321" priority="290" stopIfTrue="1">
      <formula>AND(NOT(ISBLANK(BC6)),BC6&lt;&gt;"Y",OR(NOT(ISBLANK($L6)),NOT(ISBLANK($P6))))</formula>
    </cfRule>
    <cfRule type="expression" dxfId="320" priority="291" stopIfTrue="1">
      <formula>AND(NOT(ISBLANK(BC6)),BC6="Y",OR(NOT(ISBLANK($L6)),NOT(ISBLANK($P6))))</formula>
    </cfRule>
  </conditionalFormatting>
  <conditionalFormatting sqref="Z345:AC345">
    <cfRule type="expression" dxfId="319" priority="156" stopIfTrue="1">
      <formula>AND(ISBLANK(Z345),OR(NOT(ISBLANK($L345)),NOT(ISBLANK($M345))))</formula>
    </cfRule>
    <cfRule type="expression" dxfId="318" priority="157" stopIfTrue="1">
      <formula>AND(NOT(ISBLANK(Z345)),Z345&lt;&gt;100,OR(NOT(ISBLANK($L345)),NOT(ISBLANK($M345))))</formula>
    </cfRule>
    <cfRule type="expression" dxfId="317" priority="158" stopIfTrue="1">
      <formula>AND(NOT(ISBLANK(Z345)),Z345=100,OR(NOT(ISBLANK($L345)),NOT(ISBLANK($M345))))</formula>
    </cfRule>
  </conditionalFormatting>
  <conditionalFormatting sqref="BL345:BM345">
    <cfRule type="expression" dxfId="316" priority="159" stopIfTrue="1">
      <formula>AND(ISBLANK(BL345),OR(NOT(ISBLANK($O345)),NOT(ISBLANK($W345))))</formula>
    </cfRule>
    <cfRule type="expression" dxfId="315" priority="160" stopIfTrue="1">
      <formula>AND(NOT(ISBLANK(BL345)),BL345&lt;&gt;100,OR(NOT(ISBLANK($O345)),NOT(ISBLANK($R345))))</formula>
    </cfRule>
    <cfRule type="expression" dxfId="314" priority="161" stopIfTrue="1">
      <formula>AND(NOT(ISBLANK(BL345)),BL345=100,OR(NOT(ISBLANK($O345)),NOT(ISBLANK($R345))))</formula>
    </cfRule>
  </conditionalFormatting>
  <conditionalFormatting sqref="BG345">
    <cfRule type="expression" dxfId="313" priority="162" stopIfTrue="1">
      <formula>AND(ISBLANK(BG345),OR(NOT(ISBLANK($L345)),NOT(ISBLANK($P345))))</formula>
    </cfRule>
    <cfRule type="expression" dxfId="312" priority="163" stopIfTrue="1">
      <formula>AND(NOT(ISBLANK(BG345)),BG345&lt;&gt;100,OR(NOT(ISBLANK($L345)),NOT(ISBLANK($P345))))</formula>
    </cfRule>
    <cfRule type="expression" dxfId="311" priority="164" stopIfTrue="1">
      <formula>AND(NOT(ISBLANK(BG345)),BG345=100,OR(NOT(ISBLANK($L345)),NOT(ISBLANK($P345))))</formula>
    </cfRule>
  </conditionalFormatting>
  <conditionalFormatting sqref="AR345">
    <cfRule type="expression" dxfId="310" priority="168" stopIfTrue="1">
      <formula>AND(ISBLANK(AR345),OR(NOT(ISBLANK($L345)),NOT(ISBLANK($O345))))</formula>
    </cfRule>
    <cfRule type="expression" dxfId="309" priority="169" stopIfTrue="1">
      <formula>AND(NOT(ISBLANK(AR345)),AR345&lt;&gt;100,OR(NOT(ISBLANK($L345)),NOT(ISBLANK($O345))))</formula>
    </cfRule>
    <cfRule type="expression" dxfId="308" priority="170" stopIfTrue="1">
      <formula>AND(NOT(ISBLANK(AR345)),AR345=100,OR(NOT(ISBLANK($L345)),NOT(ISBLANK($O345))))</formula>
    </cfRule>
  </conditionalFormatting>
  <conditionalFormatting sqref="AI345:AK345">
    <cfRule type="expression" dxfId="307" priority="171" stopIfTrue="1">
      <formula>AND(ISBLANK(AI345),OR(NOT(ISBLANK($L345)),NOT(ISBLANK($N345))))</formula>
    </cfRule>
    <cfRule type="expression" dxfId="306" priority="172" stopIfTrue="1">
      <formula>AND(NOT(ISBLANK(AI345)),AI345&lt;&gt;100,OR(NOT(ISBLANK($L345)),NOT(ISBLANK($N345))))</formula>
    </cfRule>
    <cfRule type="expression" dxfId="305" priority="173" stopIfTrue="1">
      <formula>AND(NOT(ISBLANK(AI345)),AI345=100,OR(NOT(ISBLANK($L345)),NOT(ISBLANK($N345))))</formula>
    </cfRule>
  </conditionalFormatting>
  <conditionalFormatting sqref="AQ345">
    <cfRule type="expression" dxfId="304" priority="174" stopIfTrue="1">
      <formula>AND(ISBLANK(AQ345),OR(NOT(ISBLANK($L345)),NOT(ISBLANK($O345))))</formula>
    </cfRule>
    <cfRule type="expression" dxfId="303" priority="175" stopIfTrue="1">
      <formula>AND(NOT(ISBLANK(AQ345)),AQ345&lt;&gt;100,OR(NOT(ISBLANK($L345)),NOT(ISBLANK($O345))))</formula>
    </cfRule>
    <cfRule type="expression" dxfId="302" priority="176" stopIfTrue="1">
      <formula>AND(NOT(ISBLANK(AQ345)),AQ345=100,OR(NOT(ISBLANK($L345)),NOT(ISBLANK($O345))))</formula>
    </cfRule>
  </conditionalFormatting>
  <conditionalFormatting sqref="X345">
    <cfRule type="expression" dxfId="301" priority="177" stopIfTrue="1">
      <formula>AND(ISBLANK(X345),OR(NOT(ISBLANK($L345)),NOT(ISBLANK($M345))))</formula>
    </cfRule>
    <cfRule type="expression" dxfId="300" priority="178" stopIfTrue="1">
      <formula>AND(NOT(ISBLANK(X345)),OR(NOT(ISBLANK($L345)),NOT(ISBLANK($M345))))</formula>
    </cfRule>
  </conditionalFormatting>
  <conditionalFormatting sqref="W345">
    <cfRule type="expression" dxfId="299" priority="179" stopIfTrue="1">
      <formula>AND(ISBLANK(W345),OR(NOT(ISBLANK($L345)),NOT(ISBLANK($M345))))</formula>
    </cfRule>
    <cfRule type="expression" dxfId="298" priority="180" stopIfTrue="1">
      <formula>AND(NOT(ISBLANK(W345)),OR(NOT(ISBLANK($L345)),NOT(ISBLANK($M345))))</formula>
    </cfRule>
  </conditionalFormatting>
  <conditionalFormatting sqref="BH345:BJ345">
    <cfRule type="expression" dxfId="297" priority="181" stopIfTrue="1">
      <formula>AND(ISBLANK(BH345),OR(NOT(ISBLANK($L345)),NOT(ISBLANK($P345))))</formula>
    </cfRule>
    <cfRule type="expression" dxfId="296" priority="182" stopIfTrue="1">
      <formula>AND(NOT(ISBLANK(BH345)),BH345&lt;&gt;100,OR(NOT(ISBLANK($L345)),NOT(ISBLANK($P345))))</formula>
    </cfRule>
    <cfRule type="expression" dxfId="295" priority="183" stopIfTrue="1">
      <formula>AND(NOT(ISBLANK(BH345)),BH345=100,OR(NOT(ISBLANK($L345)),NOT(ISBLANK($P345))))</formula>
    </cfRule>
  </conditionalFormatting>
  <conditionalFormatting sqref="AX345">
    <cfRule type="expression" dxfId="294" priority="184" stopIfTrue="1">
      <formula>AND(ISBLANK(AX345),OR(NOT(ISBLANK($L345)),NOT(ISBLANK($P345))))</formula>
    </cfRule>
    <cfRule type="expression" dxfId="293" priority="185" stopIfTrue="1">
      <formula>AND(NOT(ISBLANK(AX345)),OR(NOT(ISBLANK($L345)),NOT(ISBLANK($P345))))</formula>
    </cfRule>
  </conditionalFormatting>
  <conditionalFormatting sqref="AV345">
    <cfRule type="expression" dxfId="292" priority="186" stopIfTrue="1">
      <formula>AND(ISBLANK(AV345),OR(NOT(ISBLANK($L345)),NOT(ISBLANK($P345))))</formula>
    </cfRule>
    <cfRule type="expression" dxfId="291" priority="187" stopIfTrue="1">
      <formula>AND(NOT(ISBLANK(AV345)),OR(NOT(ISBLANK($L345)),NOT(ISBLANK($P345))))</formula>
    </cfRule>
  </conditionalFormatting>
  <conditionalFormatting sqref="AF345">
    <cfRule type="expression" dxfId="290" priority="188" stopIfTrue="1">
      <formula>AND(ISBLANK(AF345),OR(NOT(ISBLANK($L345)),NOT(ISBLANK($N345)),NOT(ISBLANK($O345))))</formula>
    </cfRule>
    <cfRule type="expression" dxfId="289" priority="189" stopIfTrue="1">
      <formula>AND(NOT(ISBLANK(AF345)),OR(NOT(ISBLANK($L345)),NOT(ISBLANK($N345)),NOT(ISBLANK($O345))))</formula>
    </cfRule>
  </conditionalFormatting>
  <conditionalFormatting sqref="AG345">
    <cfRule type="expression" dxfId="288" priority="190" stopIfTrue="1">
      <formula>AND(ISBLANK(AG345),OR(NOT(ISBLANK($L345)),NOT(ISBLANK($N345)),NOT(ISBLANK($O345))))</formula>
    </cfRule>
    <cfRule type="expression" dxfId="287" priority="191" stopIfTrue="1">
      <formula>AND(NOT(ISBLANK(AG345)),OR(NOT(ISBLANK($L345)),NOT(ISBLANK($N345)),NOT(ISBLANK($O345))))</formula>
    </cfRule>
  </conditionalFormatting>
  <conditionalFormatting sqref="AP345">
    <cfRule type="expression" dxfId="286" priority="192" stopIfTrue="1">
      <formula>AND(ISBLANK(AP345),OR(NOT(ISBLANK($L345)),NOT(ISBLANK($N345))))</formula>
    </cfRule>
    <cfRule type="expression" dxfId="285" priority="193" stopIfTrue="1">
      <formula>AND(NOT(ISBLANK(AP345)),AP345&lt;&gt;100,OR(NOT(ISBLANK($L345)),NOT(ISBLANK($N345))))</formula>
    </cfRule>
    <cfRule type="expression" dxfId="284" priority="194" stopIfTrue="1">
      <formula>AND(NOT(ISBLANK(AP345)),AP345=100,OR(NOT(ISBLANK($L345)),NOT(ISBLANK($N345))))</formula>
    </cfRule>
  </conditionalFormatting>
  <conditionalFormatting sqref="AY345">
    <cfRule type="expression" dxfId="283" priority="195" stopIfTrue="1">
      <formula>AND(ISBLANK(AY345),OR(NOT(ISBLANK($L345)),NOT(ISBLANK($P345))))</formula>
    </cfRule>
    <cfRule type="expression" dxfId="282" priority="196" stopIfTrue="1">
      <formula>AND(NOT(ISBLANK(AY345)),AY345&lt;&gt;100,OR(NOT(ISBLANK($L345)),NOT(ISBLANK($P345))))</formula>
    </cfRule>
    <cfRule type="expression" dxfId="281" priority="197" stopIfTrue="1">
      <formula>AND(NOT(ISBLANK(AY345)),AY345=100,OR(NOT(ISBLANK($L345)),NOT(ISBLANK($P345))))</formula>
    </cfRule>
  </conditionalFormatting>
  <conditionalFormatting sqref="L345">
    <cfRule type="expression" dxfId="280" priority="198" stopIfTrue="1">
      <formula>AND(NOT(ISBLANK(L345)),NOT(AND(ISBLANK(M345),ISBLANK(N345),ISBLANK(O345),ISBLANK(P345))))</formula>
    </cfRule>
  </conditionalFormatting>
  <conditionalFormatting sqref="M345:Q345">
    <cfRule type="expression" dxfId="279" priority="199" stopIfTrue="1">
      <formula>NOT(OR(ISBLANK(M345),ISBLANK($L345)))</formula>
    </cfRule>
  </conditionalFormatting>
  <conditionalFormatting sqref="AD345">
    <cfRule type="expression" dxfId="278" priority="206" stopIfTrue="1">
      <formula>AND(ISBLANK(AD345),OR(NOT(ISBLANK($L345)),NOT(ISBLANK($M345))))</formula>
    </cfRule>
    <cfRule type="expression" dxfId="277" priority="207" stopIfTrue="1">
      <formula>AND(NOT(ISBLANK(AD345)),AD345&lt;&gt;"Y",OR(NOT(ISBLANK($L345)),NOT(ISBLANK($M345))))</formula>
    </cfRule>
    <cfRule type="expression" dxfId="276" priority="208" stopIfTrue="1">
      <formula>AND(NOT(ISBLANK(AD345)),AD345="Y",OR(NOT(ISBLANK($L345)),NOT(ISBLANK($M345))))</formula>
    </cfRule>
  </conditionalFormatting>
  <conditionalFormatting sqref="AS345">
    <cfRule type="expression" dxfId="275" priority="209" stopIfTrue="1">
      <formula>AND(ISBLANK(AS345),OR(NOT(ISBLANK($L345)),NOT(ISBLANK($N345)),NOT(ISBLANK($O345))))</formula>
    </cfRule>
    <cfRule type="expression" dxfId="274" priority="210" stopIfTrue="1">
      <formula>AND(NOT(ISBLANK(AS345)),AS345&lt;&gt;"Y",OR(NOT(ISBLANK($L345)),NOT(ISBLANK($N345)),NOT(ISBLANK($O345))))</formula>
    </cfRule>
    <cfRule type="expression" dxfId="273" priority="211" stopIfTrue="1">
      <formula>AND(NOT(ISBLANK(AS345)),AS345="Y",OR(NOT(ISBLANK($L345)),NOT(ISBLANK($N345)),NOT(ISBLANK($O345))))</formula>
    </cfRule>
  </conditionalFormatting>
  <conditionalFormatting sqref="AT345">
    <cfRule type="expression" dxfId="272" priority="212" stopIfTrue="1">
      <formula>AND(ISBLANK(AT345),OR(NOT(ISBLANK($L345)),NOT(ISBLANK($N345)),NOT(ISBLANK($O345))))</formula>
    </cfRule>
    <cfRule type="expression" dxfId="271" priority="213" stopIfTrue="1">
      <formula>AND(NOT(ISBLANK(AT345)),AT345&lt;&gt;"Y",OR(NOT(ISBLANK($L345)),NOT(ISBLANK($N345)),NOT(ISBLANK($O345))))</formula>
    </cfRule>
    <cfRule type="expression" dxfId="270" priority="214" stopIfTrue="1">
      <formula>AND(NOT(ISBLANK(AT345)),AT345="Y",OR(NOT(ISBLANK($L345)),NOT(ISBLANK($N345)),NOT(ISBLANK($O345))))</formula>
    </cfRule>
  </conditionalFormatting>
  <conditionalFormatting sqref="BE345">
    <cfRule type="expression" dxfId="269" priority="215" stopIfTrue="1">
      <formula>AND(ISBLANK(BE345),OR(NOT(ISBLANK($L345)),NOT(ISBLANK($P345))))</formula>
    </cfRule>
    <cfRule type="expression" dxfId="268" priority="216" stopIfTrue="1">
      <formula>AND(NOT(ISBLANK(BE345)),BE345&lt;&gt;"Y",OR(NOT(ISBLANK($L345)),NOT(ISBLANK($P345))))</formula>
    </cfRule>
    <cfRule type="expression" dxfId="267" priority="217" stopIfTrue="1">
      <formula>AND(NOT(ISBLANK(BE345)),BE345="Y",OR(NOT(ISBLANK($L345)),NOT(ISBLANK($P345))))</formula>
    </cfRule>
  </conditionalFormatting>
  <conditionalFormatting sqref="Y345 AH345">
    <cfRule type="cellIs" dxfId="266" priority="218" stopIfTrue="1" operator="equal">
      <formula>""</formula>
    </cfRule>
    <cfRule type="cellIs" dxfId="265" priority="219" stopIfTrue="1" operator="equal">
      <formula>"N/A"</formula>
    </cfRule>
    <cfRule type="expression" dxfId="264" priority="220" stopIfTrue="1">
      <formula>NOT(ISNUMBER(Y345))</formula>
    </cfRule>
  </conditionalFormatting>
  <conditionalFormatting sqref="BC345">
    <cfRule type="expression" dxfId="263" priority="221" stopIfTrue="1">
      <formula>AND(ISBLANK(BC345),OR(NOT(ISBLANK($L345)),NOT(ISBLANK($P345))))</formula>
    </cfRule>
    <cfRule type="expression" dxfId="262" priority="222" stopIfTrue="1">
      <formula>AND(NOT(ISBLANK(BC345)),BC345&lt;&gt;"Y",OR(NOT(ISBLANK($L345)),NOT(ISBLANK($P345))))</formula>
    </cfRule>
    <cfRule type="expression" dxfId="261" priority="223" stopIfTrue="1">
      <formula>AND(NOT(ISBLANK(BC345)),BC345="Y",OR(NOT(ISBLANK($L345)),NOT(ISBLANK($P345))))</formula>
    </cfRule>
  </conditionalFormatting>
  <conditionalFormatting sqref="Z73:AC73">
    <cfRule type="expression" dxfId="260" priority="88" stopIfTrue="1">
      <formula>AND(ISBLANK(Z73),OR(NOT(ISBLANK($L73)),NOT(ISBLANK($M73))))</formula>
    </cfRule>
    <cfRule type="expression" dxfId="259" priority="89" stopIfTrue="1">
      <formula>AND(NOT(ISBLANK(Z73)),Z73&lt;&gt;100,OR(NOT(ISBLANK($L73)),NOT(ISBLANK($M73))))</formula>
    </cfRule>
    <cfRule type="expression" dxfId="258" priority="90" stopIfTrue="1">
      <formula>AND(NOT(ISBLANK(Z73)),Z73=100,OR(NOT(ISBLANK($L73)),NOT(ISBLANK($M73))))</formula>
    </cfRule>
  </conditionalFormatting>
  <conditionalFormatting sqref="BL73:BM73">
    <cfRule type="expression" dxfId="257" priority="91" stopIfTrue="1">
      <formula>AND(ISBLANK(BL73),OR(NOT(ISBLANK($O73)),NOT(ISBLANK($W73))))</formula>
    </cfRule>
    <cfRule type="expression" dxfId="256" priority="92" stopIfTrue="1">
      <formula>AND(NOT(ISBLANK(BL73)),BL73&lt;&gt;100,OR(NOT(ISBLANK($O73)),NOT(ISBLANK($R73))))</formula>
    </cfRule>
    <cfRule type="expression" dxfId="255" priority="93" stopIfTrue="1">
      <formula>AND(NOT(ISBLANK(BL73)),BL73=100,OR(NOT(ISBLANK($O73)),NOT(ISBLANK($R73))))</formula>
    </cfRule>
  </conditionalFormatting>
  <conditionalFormatting sqref="BG73">
    <cfRule type="expression" dxfId="254" priority="94" stopIfTrue="1">
      <formula>AND(ISBLANK(BG73),OR(NOT(ISBLANK($L73)),NOT(ISBLANK($P73))))</formula>
    </cfRule>
    <cfRule type="expression" dxfId="253" priority="95" stopIfTrue="1">
      <formula>AND(NOT(ISBLANK(BG73)),BG73&lt;&gt;100,OR(NOT(ISBLANK($L73)),NOT(ISBLANK($P73))))</formula>
    </cfRule>
    <cfRule type="expression" dxfId="252" priority="96" stopIfTrue="1">
      <formula>AND(NOT(ISBLANK(BG73)),BG73=100,OR(NOT(ISBLANK($L73)),NOT(ISBLANK($P73))))</formula>
    </cfRule>
  </conditionalFormatting>
  <conditionalFormatting sqref="AR73">
    <cfRule type="expression" dxfId="251" priority="100" stopIfTrue="1">
      <formula>AND(ISBLANK(AR73),OR(NOT(ISBLANK($L73)),NOT(ISBLANK($O73))))</formula>
    </cfRule>
    <cfRule type="expression" dxfId="250" priority="101" stopIfTrue="1">
      <formula>AND(NOT(ISBLANK(AR73)),AR73&lt;&gt;100,OR(NOT(ISBLANK($L73)),NOT(ISBLANK($O73))))</formula>
    </cfRule>
    <cfRule type="expression" dxfId="249" priority="102" stopIfTrue="1">
      <formula>AND(NOT(ISBLANK(AR73)),AR73=100,OR(NOT(ISBLANK($L73)),NOT(ISBLANK($O73))))</formula>
    </cfRule>
  </conditionalFormatting>
  <conditionalFormatting sqref="AI73:AK73">
    <cfRule type="expression" dxfId="248" priority="103" stopIfTrue="1">
      <formula>AND(ISBLANK(AI73),OR(NOT(ISBLANK($L73)),NOT(ISBLANK($N73))))</formula>
    </cfRule>
    <cfRule type="expression" dxfId="247" priority="104" stopIfTrue="1">
      <formula>AND(NOT(ISBLANK(AI73)),AI73&lt;&gt;100,OR(NOT(ISBLANK($L73)),NOT(ISBLANK($N73))))</formula>
    </cfRule>
    <cfRule type="expression" dxfId="246" priority="105" stopIfTrue="1">
      <formula>AND(NOT(ISBLANK(AI73)),AI73=100,OR(NOT(ISBLANK($L73)),NOT(ISBLANK($N73))))</formula>
    </cfRule>
  </conditionalFormatting>
  <conditionalFormatting sqref="AQ73">
    <cfRule type="expression" dxfId="245" priority="106" stopIfTrue="1">
      <formula>AND(ISBLANK(AQ73),OR(NOT(ISBLANK($L73)),NOT(ISBLANK($O73))))</formula>
    </cfRule>
    <cfRule type="expression" dxfId="244" priority="107" stopIfTrue="1">
      <formula>AND(NOT(ISBLANK(AQ73)),AQ73&lt;&gt;100,OR(NOT(ISBLANK($L73)),NOT(ISBLANK($O73))))</formula>
    </cfRule>
    <cfRule type="expression" dxfId="243" priority="108" stopIfTrue="1">
      <formula>AND(NOT(ISBLANK(AQ73)),AQ73=100,OR(NOT(ISBLANK($L73)),NOT(ISBLANK($O73))))</formula>
    </cfRule>
  </conditionalFormatting>
  <conditionalFormatting sqref="X73">
    <cfRule type="expression" dxfId="242" priority="109" stopIfTrue="1">
      <formula>AND(ISBLANK(X73),OR(NOT(ISBLANK($L73)),NOT(ISBLANK($M73))))</formula>
    </cfRule>
    <cfRule type="expression" dxfId="241" priority="110" stopIfTrue="1">
      <formula>AND(NOT(ISBLANK(X73)),OR(NOT(ISBLANK($L73)),NOT(ISBLANK($M73))))</formula>
    </cfRule>
  </conditionalFormatting>
  <conditionalFormatting sqref="W73">
    <cfRule type="expression" dxfId="240" priority="111" stopIfTrue="1">
      <formula>AND(ISBLANK(W73),OR(NOT(ISBLANK($L73)),NOT(ISBLANK($M73))))</formula>
    </cfRule>
    <cfRule type="expression" dxfId="239" priority="112" stopIfTrue="1">
      <formula>AND(NOT(ISBLANK(W73)),OR(NOT(ISBLANK($L73)),NOT(ISBLANK($M73))))</formula>
    </cfRule>
  </conditionalFormatting>
  <conditionalFormatting sqref="BH73:BJ73">
    <cfRule type="expression" dxfId="238" priority="113" stopIfTrue="1">
      <formula>AND(ISBLANK(BH73),OR(NOT(ISBLANK($L73)),NOT(ISBLANK($P73))))</formula>
    </cfRule>
    <cfRule type="expression" dxfId="237" priority="114" stopIfTrue="1">
      <formula>AND(NOT(ISBLANK(BH73)),BH73&lt;&gt;100,OR(NOT(ISBLANK($L73)),NOT(ISBLANK($P73))))</formula>
    </cfRule>
    <cfRule type="expression" dxfId="236" priority="115" stopIfTrue="1">
      <formula>AND(NOT(ISBLANK(BH73)),BH73=100,OR(NOT(ISBLANK($L73)),NOT(ISBLANK($P73))))</formula>
    </cfRule>
  </conditionalFormatting>
  <conditionalFormatting sqref="AX73">
    <cfRule type="expression" dxfId="235" priority="116" stopIfTrue="1">
      <formula>AND(ISBLANK(AX73),OR(NOT(ISBLANK($L73)),NOT(ISBLANK($P73))))</formula>
    </cfRule>
    <cfRule type="expression" dxfId="234" priority="117" stopIfTrue="1">
      <formula>AND(NOT(ISBLANK(AX73)),OR(NOT(ISBLANK($L73)),NOT(ISBLANK($P73))))</formula>
    </cfRule>
  </conditionalFormatting>
  <conditionalFormatting sqref="AV73">
    <cfRule type="expression" dxfId="233" priority="118" stopIfTrue="1">
      <formula>AND(ISBLANK(AV73),OR(NOT(ISBLANK($L73)),NOT(ISBLANK($P73))))</formula>
    </cfRule>
    <cfRule type="expression" dxfId="232" priority="119" stopIfTrue="1">
      <formula>AND(NOT(ISBLANK(AV73)),OR(NOT(ISBLANK($L73)),NOT(ISBLANK($P73))))</formula>
    </cfRule>
  </conditionalFormatting>
  <conditionalFormatting sqref="AF73">
    <cfRule type="expression" dxfId="231" priority="120" stopIfTrue="1">
      <formula>AND(ISBLANK(AF73),OR(NOT(ISBLANK($L73)),NOT(ISBLANK($N73)),NOT(ISBLANK($O73))))</formula>
    </cfRule>
    <cfRule type="expression" dxfId="230" priority="121" stopIfTrue="1">
      <formula>AND(NOT(ISBLANK(AF73)),OR(NOT(ISBLANK($L73)),NOT(ISBLANK($N73)),NOT(ISBLANK($O73))))</formula>
    </cfRule>
  </conditionalFormatting>
  <conditionalFormatting sqref="AG73">
    <cfRule type="expression" dxfId="229" priority="122" stopIfTrue="1">
      <formula>AND(ISBLANK(AG73),OR(NOT(ISBLANK($L73)),NOT(ISBLANK($N73)),NOT(ISBLANK($O73))))</formula>
    </cfRule>
    <cfRule type="expression" dxfId="228" priority="123" stopIfTrue="1">
      <formula>AND(NOT(ISBLANK(AG73)),OR(NOT(ISBLANK($L73)),NOT(ISBLANK($N73)),NOT(ISBLANK($O73))))</formula>
    </cfRule>
  </conditionalFormatting>
  <conditionalFormatting sqref="AP73">
    <cfRule type="expression" dxfId="227" priority="124" stopIfTrue="1">
      <formula>AND(ISBLANK(AP73),OR(NOT(ISBLANK($L73)),NOT(ISBLANK($N73))))</formula>
    </cfRule>
    <cfRule type="expression" dxfId="226" priority="125" stopIfTrue="1">
      <formula>AND(NOT(ISBLANK(AP73)),AP73&lt;&gt;100,OR(NOT(ISBLANK($L73)),NOT(ISBLANK($N73))))</formula>
    </cfRule>
    <cfRule type="expression" dxfId="225" priority="126" stopIfTrue="1">
      <formula>AND(NOT(ISBLANK(AP73)),AP73=100,OR(NOT(ISBLANK($L73)),NOT(ISBLANK($N73))))</formula>
    </cfRule>
  </conditionalFormatting>
  <conditionalFormatting sqref="AY73">
    <cfRule type="expression" dxfId="224" priority="127" stopIfTrue="1">
      <formula>AND(ISBLANK(AY73),OR(NOT(ISBLANK($L73)),NOT(ISBLANK($P73))))</formula>
    </cfRule>
    <cfRule type="expression" dxfId="223" priority="128" stopIfTrue="1">
      <formula>AND(NOT(ISBLANK(AY73)),AY73&lt;&gt;100,OR(NOT(ISBLANK($L73)),NOT(ISBLANK($P73))))</formula>
    </cfRule>
    <cfRule type="expression" dxfId="222" priority="129" stopIfTrue="1">
      <formula>AND(NOT(ISBLANK(AY73)),AY73=100,OR(NOT(ISBLANK($L73)),NOT(ISBLANK($P73))))</formula>
    </cfRule>
  </conditionalFormatting>
  <conditionalFormatting sqref="L73">
    <cfRule type="expression" dxfId="221" priority="130" stopIfTrue="1">
      <formula>AND(NOT(ISBLANK(L73)),NOT(AND(ISBLANK(M73),ISBLANK(N73),ISBLANK(O73),ISBLANK(P73))))</formula>
    </cfRule>
  </conditionalFormatting>
  <conditionalFormatting sqref="M73:Q73">
    <cfRule type="expression" dxfId="220" priority="131" stopIfTrue="1">
      <formula>NOT(OR(ISBLANK(M73),ISBLANK($L73)))</formula>
    </cfRule>
  </conditionalFormatting>
  <conditionalFormatting sqref="AD73">
    <cfRule type="expression" dxfId="219" priority="138" stopIfTrue="1">
      <formula>AND(ISBLANK(AD73),OR(NOT(ISBLANK($L73)),NOT(ISBLANK($M73))))</formula>
    </cfRule>
    <cfRule type="expression" dxfId="218" priority="139" stopIfTrue="1">
      <formula>AND(NOT(ISBLANK(AD73)),AD73&lt;&gt;"Y",OR(NOT(ISBLANK($L73)),NOT(ISBLANK($M73))))</formula>
    </cfRule>
    <cfRule type="expression" dxfId="217" priority="140" stopIfTrue="1">
      <formula>AND(NOT(ISBLANK(AD73)),AD73="Y",OR(NOT(ISBLANK($L73)),NOT(ISBLANK($M73))))</formula>
    </cfRule>
  </conditionalFormatting>
  <conditionalFormatting sqref="AS73">
    <cfRule type="expression" dxfId="216" priority="141" stopIfTrue="1">
      <formula>AND(ISBLANK(AS73),OR(NOT(ISBLANK($L73)),NOT(ISBLANK($N73)),NOT(ISBLANK($O73))))</formula>
    </cfRule>
    <cfRule type="expression" dxfId="215" priority="142" stopIfTrue="1">
      <formula>AND(NOT(ISBLANK(AS73)),AS73&lt;&gt;"Y",OR(NOT(ISBLANK($L73)),NOT(ISBLANK($N73)),NOT(ISBLANK($O73))))</formula>
    </cfRule>
    <cfRule type="expression" dxfId="214" priority="143" stopIfTrue="1">
      <formula>AND(NOT(ISBLANK(AS73)),AS73="Y",OR(NOT(ISBLANK($L73)),NOT(ISBLANK($N73)),NOT(ISBLANK($O73))))</formula>
    </cfRule>
  </conditionalFormatting>
  <conditionalFormatting sqref="AT73">
    <cfRule type="expression" dxfId="213" priority="144" stopIfTrue="1">
      <formula>AND(ISBLANK(AT73),OR(NOT(ISBLANK($L73)),NOT(ISBLANK($N73)),NOT(ISBLANK($O73))))</formula>
    </cfRule>
    <cfRule type="expression" dxfId="212" priority="145" stopIfTrue="1">
      <formula>AND(NOT(ISBLANK(AT73)),AT73&lt;&gt;"Y",OR(NOT(ISBLANK($L73)),NOT(ISBLANK($N73)),NOT(ISBLANK($O73))))</formula>
    </cfRule>
    <cfRule type="expression" dxfId="211" priority="146" stopIfTrue="1">
      <formula>AND(NOT(ISBLANK(AT73)),AT73="Y",OR(NOT(ISBLANK($L73)),NOT(ISBLANK($N73)),NOT(ISBLANK($O73))))</formula>
    </cfRule>
  </conditionalFormatting>
  <conditionalFormatting sqref="BE73">
    <cfRule type="expression" dxfId="210" priority="147" stopIfTrue="1">
      <formula>AND(ISBLANK(BE73),OR(NOT(ISBLANK($L73)),NOT(ISBLANK($P73))))</formula>
    </cfRule>
    <cfRule type="expression" dxfId="209" priority="148" stopIfTrue="1">
      <formula>AND(NOT(ISBLANK(BE73)),BE73&lt;&gt;"Y",OR(NOT(ISBLANK($L73)),NOT(ISBLANK($P73))))</formula>
    </cfRule>
    <cfRule type="expression" dxfId="208" priority="149" stopIfTrue="1">
      <formula>AND(NOT(ISBLANK(BE73)),BE73="Y",OR(NOT(ISBLANK($L73)),NOT(ISBLANK($P73))))</formula>
    </cfRule>
  </conditionalFormatting>
  <conditionalFormatting sqref="Y73 AH73">
    <cfRule type="cellIs" dxfId="207" priority="150" stopIfTrue="1" operator="equal">
      <formula>""</formula>
    </cfRule>
    <cfRule type="cellIs" dxfId="206" priority="151" stopIfTrue="1" operator="equal">
      <formula>"N/A"</formula>
    </cfRule>
    <cfRule type="expression" dxfId="205" priority="152" stopIfTrue="1">
      <formula>NOT(ISNUMBER(Y73))</formula>
    </cfRule>
  </conditionalFormatting>
  <conditionalFormatting sqref="BC73">
    <cfRule type="expression" dxfId="204" priority="153" stopIfTrue="1">
      <formula>AND(ISBLANK(BC73),OR(NOT(ISBLANK($L73)),NOT(ISBLANK($P73))))</formula>
    </cfRule>
    <cfRule type="expression" dxfId="203" priority="154" stopIfTrue="1">
      <formula>AND(NOT(ISBLANK(BC73)),BC73&lt;&gt;"Y",OR(NOT(ISBLANK($L73)),NOT(ISBLANK($P73))))</formula>
    </cfRule>
    <cfRule type="expression" dxfId="202" priority="155" stopIfTrue="1">
      <formula>AND(NOT(ISBLANK(BC73)),BC73="Y",OR(NOT(ISBLANK($L73)),NOT(ISBLANK($P73))))</formula>
    </cfRule>
  </conditionalFormatting>
  <conditionalFormatting sqref="Z431:AC431">
    <cfRule type="expression" dxfId="201" priority="20" stopIfTrue="1">
      <formula>AND(ISBLANK(Z431),OR(NOT(ISBLANK($L431)),NOT(ISBLANK($M431))))</formula>
    </cfRule>
    <cfRule type="expression" dxfId="200" priority="21" stopIfTrue="1">
      <formula>AND(NOT(ISBLANK(Z431)),Z431&lt;&gt;100,OR(NOT(ISBLANK($L431)),NOT(ISBLANK($M431))))</formula>
    </cfRule>
    <cfRule type="expression" dxfId="199" priority="22" stopIfTrue="1">
      <formula>AND(NOT(ISBLANK(Z431)),Z431=100,OR(NOT(ISBLANK($L431)),NOT(ISBLANK($M431))))</formula>
    </cfRule>
  </conditionalFormatting>
  <conditionalFormatting sqref="BL431:BM431">
    <cfRule type="expression" dxfId="198" priority="23" stopIfTrue="1">
      <formula>AND(ISBLANK(BL431),OR(NOT(ISBLANK($O431)),NOT(ISBLANK($W431))))</formula>
    </cfRule>
    <cfRule type="expression" dxfId="197" priority="24" stopIfTrue="1">
      <formula>AND(NOT(ISBLANK(BL431)),BL431&lt;&gt;100,OR(NOT(ISBLANK($O431)),NOT(ISBLANK($R431))))</formula>
    </cfRule>
    <cfRule type="expression" dxfId="196" priority="25" stopIfTrue="1">
      <formula>AND(NOT(ISBLANK(BL431)),BL431=100,OR(NOT(ISBLANK($O431)),NOT(ISBLANK($R431))))</formula>
    </cfRule>
  </conditionalFormatting>
  <conditionalFormatting sqref="BA431:BB431">
    <cfRule type="expression" dxfId="195" priority="26" stopIfTrue="1">
      <formula>AND(ISBLANK(BA431),OR(NOT(ISBLANK($L431)),NOT(ISBLANK($P431))))</formula>
    </cfRule>
    <cfRule type="expression" dxfId="194" priority="27" stopIfTrue="1">
      <formula>AND(NOT(ISBLANK(BA431)),BA431&lt;&gt;100,OR(NOT(ISBLANK($L431)),NOT(ISBLANK($P431))))</formula>
    </cfRule>
    <cfRule type="expression" dxfId="193" priority="28" stopIfTrue="1">
      <formula>AND(NOT(ISBLANK(BA431)),BA431=100,OR(NOT(ISBLANK($L431)),NOT(ISBLANK($P431))))</formula>
    </cfRule>
  </conditionalFormatting>
  <conditionalFormatting sqref="AR431">
    <cfRule type="expression" dxfId="192" priority="32" stopIfTrue="1">
      <formula>AND(ISBLANK(AR431),OR(NOT(ISBLANK($L431)),NOT(ISBLANK($O431))))</formula>
    </cfRule>
    <cfRule type="expression" dxfId="191" priority="33" stopIfTrue="1">
      <formula>AND(NOT(ISBLANK(AR431)),AR431&lt;&gt;100,OR(NOT(ISBLANK($L431)),NOT(ISBLANK($O431))))</formula>
    </cfRule>
    <cfRule type="expression" dxfId="190" priority="34" stopIfTrue="1">
      <formula>AND(NOT(ISBLANK(AR431)),AR431=100,OR(NOT(ISBLANK($L431)),NOT(ISBLANK($O431))))</formula>
    </cfRule>
  </conditionalFormatting>
  <conditionalFormatting sqref="AI431:AK431">
    <cfRule type="expression" dxfId="189" priority="35" stopIfTrue="1">
      <formula>AND(ISBLANK(AI431),OR(NOT(ISBLANK($L431)),NOT(ISBLANK($N431))))</formula>
    </cfRule>
    <cfRule type="expression" dxfId="188" priority="36" stopIfTrue="1">
      <formula>AND(NOT(ISBLANK(AI431)),AI431&lt;&gt;100,OR(NOT(ISBLANK($L431)),NOT(ISBLANK($N431))))</formula>
    </cfRule>
    <cfRule type="expression" dxfId="187" priority="37" stopIfTrue="1">
      <formula>AND(NOT(ISBLANK(AI431)),AI431=100,OR(NOT(ISBLANK($L431)),NOT(ISBLANK($N431))))</formula>
    </cfRule>
  </conditionalFormatting>
  <conditionalFormatting sqref="AQ431">
    <cfRule type="expression" dxfId="186" priority="38" stopIfTrue="1">
      <formula>AND(ISBLANK(AQ431),OR(NOT(ISBLANK($L431)),NOT(ISBLANK($O431))))</formula>
    </cfRule>
    <cfRule type="expression" dxfId="185" priority="39" stopIfTrue="1">
      <formula>AND(NOT(ISBLANK(AQ431)),AQ431&lt;&gt;100,OR(NOT(ISBLANK($L431)),NOT(ISBLANK($O431))))</formula>
    </cfRule>
    <cfRule type="expression" dxfId="184" priority="40" stopIfTrue="1">
      <formula>AND(NOT(ISBLANK(AQ431)),AQ431=100,OR(NOT(ISBLANK($L431)),NOT(ISBLANK($O431))))</formula>
    </cfRule>
  </conditionalFormatting>
  <conditionalFormatting sqref="X431">
    <cfRule type="expression" dxfId="183" priority="41" stopIfTrue="1">
      <formula>AND(ISBLANK(X431),OR(NOT(ISBLANK($L431)),NOT(ISBLANK($M431))))</formula>
    </cfRule>
    <cfRule type="expression" dxfId="182" priority="42" stopIfTrue="1">
      <formula>AND(NOT(ISBLANK(X431)),OR(NOT(ISBLANK($L431)),NOT(ISBLANK($M431))))</formula>
    </cfRule>
  </conditionalFormatting>
  <conditionalFormatting sqref="W431">
    <cfRule type="expression" dxfId="181" priority="43" stopIfTrue="1">
      <formula>AND(ISBLANK(W431),OR(NOT(ISBLANK($L431)),NOT(ISBLANK($M431))))</formula>
    </cfRule>
    <cfRule type="expression" dxfId="180" priority="44" stopIfTrue="1">
      <formula>AND(NOT(ISBLANK(W431)),OR(NOT(ISBLANK($L431)),NOT(ISBLANK($M431))))</formula>
    </cfRule>
  </conditionalFormatting>
  <conditionalFormatting sqref="BH431:BJ431">
    <cfRule type="expression" dxfId="179" priority="45" stopIfTrue="1">
      <formula>AND(ISBLANK(BH431),OR(NOT(ISBLANK($L431)),NOT(ISBLANK($P431))))</formula>
    </cfRule>
    <cfRule type="expression" dxfId="178" priority="46" stopIfTrue="1">
      <formula>AND(NOT(ISBLANK(BH431)),BH431&lt;&gt;100,OR(NOT(ISBLANK($L431)),NOT(ISBLANK($P431))))</formula>
    </cfRule>
    <cfRule type="expression" dxfId="177" priority="47" stopIfTrue="1">
      <formula>AND(NOT(ISBLANK(BH431)),BH431=100,OR(NOT(ISBLANK($L431)),NOT(ISBLANK($P431))))</formula>
    </cfRule>
  </conditionalFormatting>
  <conditionalFormatting sqref="AX431">
    <cfRule type="expression" dxfId="176" priority="48" stopIfTrue="1">
      <formula>AND(ISBLANK(AX431),OR(NOT(ISBLANK($L431)),NOT(ISBLANK($P431))))</formula>
    </cfRule>
    <cfRule type="expression" dxfId="175" priority="49" stopIfTrue="1">
      <formula>AND(NOT(ISBLANK(AX431)),OR(NOT(ISBLANK($L431)),NOT(ISBLANK($P431))))</formula>
    </cfRule>
  </conditionalFormatting>
  <conditionalFormatting sqref="AV431">
    <cfRule type="expression" dxfId="174" priority="50" stopIfTrue="1">
      <formula>AND(ISBLANK(AV431),OR(NOT(ISBLANK($L431)),NOT(ISBLANK($P431))))</formula>
    </cfRule>
    <cfRule type="expression" dxfId="173" priority="51" stopIfTrue="1">
      <formula>AND(NOT(ISBLANK(AV431)),OR(NOT(ISBLANK($L431)),NOT(ISBLANK($P431))))</formula>
    </cfRule>
  </conditionalFormatting>
  <conditionalFormatting sqref="AF431">
    <cfRule type="expression" dxfId="172" priority="52" stopIfTrue="1">
      <formula>AND(ISBLANK(AF431),OR(NOT(ISBLANK($L431)),NOT(ISBLANK($N431)),NOT(ISBLANK($O431))))</formula>
    </cfRule>
    <cfRule type="expression" dxfId="171" priority="53" stopIfTrue="1">
      <formula>AND(NOT(ISBLANK(AF431)),OR(NOT(ISBLANK($L431)),NOT(ISBLANK($N431)),NOT(ISBLANK($O431))))</formula>
    </cfRule>
  </conditionalFormatting>
  <conditionalFormatting sqref="AG431">
    <cfRule type="expression" dxfId="170" priority="54" stopIfTrue="1">
      <formula>AND(ISBLANK(AG431),OR(NOT(ISBLANK($L431)),NOT(ISBLANK($N431)),NOT(ISBLANK($O431))))</formula>
    </cfRule>
    <cfRule type="expression" dxfId="169" priority="55" stopIfTrue="1">
      <formula>AND(NOT(ISBLANK(AG431)),OR(NOT(ISBLANK($L431)),NOT(ISBLANK($N431)),NOT(ISBLANK($O431))))</formula>
    </cfRule>
  </conditionalFormatting>
  <conditionalFormatting sqref="AP431">
    <cfRule type="expression" dxfId="168" priority="56" stopIfTrue="1">
      <formula>AND(ISBLANK(AP431),OR(NOT(ISBLANK($L431)),NOT(ISBLANK($N431))))</formula>
    </cfRule>
    <cfRule type="expression" dxfId="167" priority="57" stopIfTrue="1">
      <formula>AND(NOT(ISBLANK(AP431)),AP431&lt;&gt;100,OR(NOT(ISBLANK($L431)),NOT(ISBLANK($N431))))</formula>
    </cfRule>
    <cfRule type="expression" dxfId="166" priority="58" stopIfTrue="1">
      <formula>AND(NOT(ISBLANK(AP431)),AP431=100,OR(NOT(ISBLANK($L431)),NOT(ISBLANK($N431))))</formula>
    </cfRule>
  </conditionalFormatting>
  <conditionalFormatting sqref="AY431">
    <cfRule type="expression" dxfId="165" priority="59" stopIfTrue="1">
      <formula>AND(ISBLANK(AY431),OR(NOT(ISBLANK($L431)),NOT(ISBLANK($P431))))</formula>
    </cfRule>
    <cfRule type="expression" dxfId="164" priority="60" stopIfTrue="1">
      <formula>AND(NOT(ISBLANK(AY431)),AY431&lt;&gt;100,OR(NOT(ISBLANK($L431)),NOT(ISBLANK($P431))))</formula>
    </cfRule>
    <cfRule type="expression" dxfId="163" priority="61" stopIfTrue="1">
      <formula>AND(NOT(ISBLANK(AY431)),AY431=100,OR(NOT(ISBLANK($L431)),NOT(ISBLANK($P431))))</formula>
    </cfRule>
  </conditionalFormatting>
  <conditionalFormatting sqref="L431">
    <cfRule type="expression" dxfId="162" priority="62" stopIfTrue="1">
      <formula>AND(NOT(ISBLANK(L431)),NOT(AND(ISBLANK(M431),ISBLANK(N431),ISBLANK(O431),ISBLANK(P431))))</formula>
    </cfRule>
  </conditionalFormatting>
  <conditionalFormatting sqref="M431:Q431">
    <cfRule type="expression" dxfId="161" priority="63" stopIfTrue="1">
      <formula>NOT(OR(ISBLANK(M431),ISBLANK($L431)))</formula>
    </cfRule>
  </conditionalFormatting>
  <conditionalFormatting sqref="AD431">
    <cfRule type="expression" dxfId="160" priority="70" stopIfTrue="1">
      <formula>AND(ISBLANK(AD431),OR(NOT(ISBLANK($L431)),NOT(ISBLANK($M431))))</formula>
    </cfRule>
    <cfRule type="expression" dxfId="159" priority="71" stopIfTrue="1">
      <formula>AND(NOT(ISBLANK(AD431)),AD431&lt;&gt;"Y",OR(NOT(ISBLANK($L431)),NOT(ISBLANK($M431))))</formula>
    </cfRule>
    <cfRule type="expression" dxfId="158" priority="72" stopIfTrue="1">
      <formula>AND(NOT(ISBLANK(AD431)),AD431="Y",OR(NOT(ISBLANK($L431)),NOT(ISBLANK($M431))))</formula>
    </cfRule>
  </conditionalFormatting>
  <conditionalFormatting sqref="AS431">
    <cfRule type="expression" dxfId="157" priority="73" stopIfTrue="1">
      <formula>AND(ISBLANK(AS431),OR(NOT(ISBLANK($L431)),NOT(ISBLANK($N431)),NOT(ISBLANK($O431))))</formula>
    </cfRule>
    <cfRule type="expression" dxfId="156" priority="74" stopIfTrue="1">
      <formula>AND(NOT(ISBLANK(AS431)),AS431&lt;&gt;"Y",OR(NOT(ISBLANK($L431)),NOT(ISBLANK($N431)),NOT(ISBLANK($O431))))</formula>
    </cfRule>
    <cfRule type="expression" dxfId="155" priority="75" stopIfTrue="1">
      <formula>AND(NOT(ISBLANK(AS431)),AS431="Y",OR(NOT(ISBLANK($L431)),NOT(ISBLANK($N431)),NOT(ISBLANK($O431))))</formula>
    </cfRule>
  </conditionalFormatting>
  <conditionalFormatting sqref="AT431">
    <cfRule type="expression" dxfId="154" priority="76" stopIfTrue="1">
      <formula>AND(ISBLANK(AT431),OR(NOT(ISBLANK($L431)),NOT(ISBLANK($N431)),NOT(ISBLANK($O431))))</formula>
    </cfRule>
    <cfRule type="expression" dxfId="153" priority="77" stopIfTrue="1">
      <formula>AND(NOT(ISBLANK(AT431)),AT431&lt;&gt;"Y",OR(NOT(ISBLANK($L431)),NOT(ISBLANK($N431)),NOT(ISBLANK($O431))))</formula>
    </cfRule>
    <cfRule type="expression" dxfId="152" priority="78" stopIfTrue="1">
      <formula>AND(NOT(ISBLANK(AT431)),AT431="Y",OR(NOT(ISBLANK($L431)),NOT(ISBLANK($N431)),NOT(ISBLANK($O431))))</formula>
    </cfRule>
  </conditionalFormatting>
  <conditionalFormatting sqref="BE431">
    <cfRule type="expression" dxfId="151" priority="79" stopIfTrue="1">
      <formula>AND(ISBLANK(BE431),OR(NOT(ISBLANK($L431)),NOT(ISBLANK($P431))))</formula>
    </cfRule>
    <cfRule type="expression" dxfId="150" priority="80" stopIfTrue="1">
      <formula>AND(NOT(ISBLANK(BE431)),BE431&lt;&gt;"Y",OR(NOT(ISBLANK($L431)),NOT(ISBLANK($P431))))</formula>
    </cfRule>
    <cfRule type="expression" dxfId="149" priority="81" stopIfTrue="1">
      <formula>AND(NOT(ISBLANK(BE431)),BE431="Y",OR(NOT(ISBLANK($L431)),NOT(ISBLANK($P431))))</formula>
    </cfRule>
  </conditionalFormatting>
  <conditionalFormatting sqref="AH431 Y431">
    <cfRule type="cellIs" dxfId="148" priority="82" stopIfTrue="1" operator="equal">
      <formula>""</formula>
    </cfRule>
    <cfRule type="cellIs" dxfId="147" priority="83" stopIfTrue="1" operator="equal">
      <formula>"N/A"</formula>
    </cfRule>
    <cfRule type="expression" dxfId="146" priority="84" stopIfTrue="1">
      <formula>NOT(ISNUMBER(Y431))</formula>
    </cfRule>
  </conditionalFormatting>
  <conditionalFormatting sqref="BC431">
    <cfRule type="expression" dxfId="145" priority="85" stopIfTrue="1">
      <formula>AND(ISBLANK(BC431),OR(NOT(ISBLANK($L431)),NOT(ISBLANK($P431))))</formula>
    </cfRule>
    <cfRule type="expression" dxfId="144" priority="86" stopIfTrue="1">
      <formula>AND(NOT(ISBLANK(BC431)),BC431&lt;&gt;"Y",OR(NOT(ISBLANK($L431)),NOT(ISBLANK($P431))))</formula>
    </cfRule>
    <cfRule type="expression" dxfId="143" priority="87" stopIfTrue="1">
      <formula>AND(NOT(ISBLANK(BC431)),BC431="Y",OR(NOT(ISBLANK($L431)),NOT(ISBLANK($P431))))</formula>
    </cfRule>
  </conditionalFormatting>
  <conditionalFormatting sqref="AL475:AM482">
    <cfRule type="expression" dxfId="142" priority="685" stopIfTrue="1">
      <formula>AND(UPPER(B475)&lt;&gt;"N",AND(ISBLANK(AL475),OR(NOT(ISBLANK($L475)),NOT(ISBLANK($O475)))))</formula>
    </cfRule>
    <cfRule type="expression" dxfId="141" priority="686" stopIfTrue="1">
      <formula>AND(UPPER(B475)&lt;&gt;"N",AND(NOT(ISBLANK(AL475)),AL475&lt;&gt;100,OR(NOT(ISBLANK($L475)),NOT(ISBLANK($O475)))))</formula>
    </cfRule>
    <cfRule type="expression" dxfId="140" priority="687" stopIfTrue="1">
      <formula>AND(UPPER(B475)&lt;&gt;"N",AND(NOT(ISBLANK(AL475)),AL475=100,OR(NOT(ISBLANK($L475)),NOT(ISBLANK($O475)))))</formula>
    </cfRule>
  </conditionalFormatting>
  <conditionalFormatting sqref="AN475:AO482">
    <cfRule type="expression" dxfId="139" priority="688" stopIfTrue="1">
      <formula>AND(UPPER(B475)&lt;&gt;"N",AND(ISBLANK(AN475),OR(NOT(ISBLANK($L475)),NOT(ISBLANK($O475)))))</formula>
    </cfRule>
    <cfRule type="expression" dxfId="138" priority="689" stopIfTrue="1">
      <formula>AND(UPPER(B475)&lt;&gt;"N",AND(NOT(ISBLANK(AN475)),AN475&lt;&gt;100,OR(NOT(ISBLANK($L475)),NOT(ISBLANK($O475)))))</formula>
    </cfRule>
    <cfRule type="expression" dxfId="137" priority="690" stopIfTrue="1">
      <formula>AND(UPPER(B475)&lt;&gt;"N",AND(NOT(ISBLANK(AN475)),AN475=100,OR(NOT(ISBLANK($L475)),NOT(ISBLANK($O475)))))</formula>
    </cfRule>
  </conditionalFormatting>
  <conditionalFormatting sqref="AL473:AM474 AL6:AM468">
    <cfRule type="expression" dxfId="136" priority="830" stopIfTrue="1">
      <formula>AND(UPPER(B6)&lt;&gt;"N",AND(ISBLANK(AL6),OR(NOT(ISBLANK($L6)),NOT(ISBLANK($N6)))))</formula>
    </cfRule>
    <cfRule type="expression" dxfId="135" priority="831" stopIfTrue="1">
      <formula>AND(UPPER(B6)&lt;&gt;"N",AND(NOT(ISBLANK(AL6)),AL6&lt;&gt;"Y",OR(NOT(ISBLANK($L6)),NOT(ISBLANK($N6)))))</formula>
    </cfRule>
    <cfRule type="expression" dxfId="134" priority="832" stopIfTrue="1">
      <formula>AND(UPPER(B6)&lt;&gt;"N",AND(NOT(ISBLANK(AL6)),AL6="Y",OR(NOT(ISBLANK($L6)),NOT(ISBLANK($N6)))))</formula>
    </cfRule>
  </conditionalFormatting>
  <conditionalFormatting sqref="AN473:AO474 AN6:AO468">
    <cfRule type="expression" dxfId="133" priority="845" stopIfTrue="1">
      <formula>AND(UPPER(B6)&lt;&gt;"N",AND(ISBLANK(AN6),OR(NOT(ISBLANK($L6)),NOT(ISBLANK($N6)))))</formula>
    </cfRule>
    <cfRule type="expression" dxfId="132" priority="846" stopIfTrue="1">
      <formula>AND(UPPER(B6)&lt;&gt;"N",AND(NOT(ISBLANK(AN6)),AN6&lt;&gt;"Y",OR(NOT(ISBLANK($L6)),NOT(ISBLANK($N6)))))</formula>
    </cfRule>
    <cfRule type="expression" dxfId="131" priority="847" stopIfTrue="1">
      <formula>AND(UPPER(B6)&lt;&gt;"N",AND(NOT(ISBLANK(AN6)),AN6="Y",OR(NOT(ISBLANK($L6)),NOT(ISBLANK($N6)))))</formula>
    </cfRule>
  </conditionalFormatting>
  <conditionalFormatting sqref="AL485:AT519">
    <cfRule type="expression" dxfId="130" priority="1112" stopIfTrue="1">
      <formula>AND(M485="Y",AND(ISBLANK(AL485),OR(NOT(ISBLANK($O485)),NOT(ISBLANK($R485)))))</formula>
    </cfRule>
    <cfRule type="expression" dxfId="129" priority="1113" stopIfTrue="1">
      <formula>AND(M485="Y",AND(NOT(ISBLANK(AL485)),AL485&lt;&gt;100,OR(NOT(ISBLANK($O485)),NOT(ISBLANK($R485)))))</formula>
    </cfRule>
    <cfRule type="expression" dxfId="128" priority="1114" stopIfTrue="1">
      <formula>AND(M485="Y",AND(NOT(ISBLANK(AL485)),AL485=100,OR(NOT(ISBLANK($O485)),NOT(ISBLANK($R485)))))</formula>
    </cfRule>
  </conditionalFormatting>
  <conditionalFormatting sqref="AY3:BE3">
    <cfRule type="cellIs" dxfId="127" priority="1115" stopIfTrue="1" operator="lessThan">
      <formula>$BA$1</formula>
    </cfRule>
    <cfRule type="cellIs" dxfId="126" priority="1116" stopIfTrue="1" operator="equal">
      <formula>$BA$1</formula>
    </cfRule>
    <cfRule type="cellIs" dxfId="125" priority="1117" stopIfTrue="1" operator="greaterThan">
      <formula>$BA$1</formula>
    </cfRule>
  </conditionalFormatting>
  <conditionalFormatting sqref="AY6:AY15">
    <cfRule type="expression" dxfId="124" priority="263" stopIfTrue="1">
      <formula>AND(ISBLANK(AY6),OR(NOT(ISBLANK($L6)),NOT(ISBLANK($P6))))</formula>
    </cfRule>
    <cfRule type="expression" dxfId="123" priority="264" stopIfTrue="1">
      <formula>AND(NOT(ISBLANK(AY6)),AY6&lt;&gt;100,OR(NOT(ISBLANK($L6)),NOT(ISBLANK($P6))))</formula>
    </cfRule>
    <cfRule type="expression" dxfId="122" priority="265" stopIfTrue="1">
      <formula>AND(NOT(ISBLANK(AY6)),AY6=100,OR(NOT(ISBLANK($L6)),NOT(ISBLANK($P6))))</formula>
    </cfRule>
  </conditionalFormatting>
  <conditionalFormatting sqref="AV6">
    <cfRule type="expression" dxfId="121" priority="254" stopIfTrue="1">
      <formula>AND(ISBLANK(AV6),OR(NOT(ISBLANK($L6)),NOT(ISBLANK($P6))))</formula>
    </cfRule>
    <cfRule type="expression" dxfId="120" priority="255" stopIfTrue="1">
      <formula>AND(NOT(ISBLANK(AV6)),OR(NOT(ISBLANK($L6)),NOT(ISBLANK($P6))))</formula>
    </cfRule>
  </conditionalFormatting>
  <conditionalFormatting sqref="AW6:AW469">
    <cfRule type="expression" dxfId="119" priority="18" stopIfTrue="1">
      <formula>AND(NOT(ISBLANK(AW6)),OR(NOT(ISBLANK($L6)),NOT(ISBLANK($Q6))))</formula>
    </cfRule>
    <cfRule type="expression" dxfId="118" priority="19" stopIfTrue="1">
      <formula>AND(ISBLANK(AW6),OR(NOT(ISBLANK($L6)),NOT(ISBLANK($Q6))))</formula>
    </cfRule>
  </conditionalFormatting>
  <conditionalFormatting sqref="AZ6:AZ469">
    <cfRule type="expression" dxfId="117" priority="15" stopIfTrue="1">
      <formula>AND(NOT(ISBLANK(AZ6)),AZ6=100,OR(NOT(ISBLANK($L6)),NOT(ISBLANK($Q6))))</formula>
    </cfRule>
    <cfRule type="expression" dxfId="116" priority="16" stopIfTrue="1">
      <formula>AND(NOT(ISBLANK(AZ6)),AZ6&lt;&gt;100,OR(NOT(ISBLANK($L6)),NOT(ISBLANK($Q6))))</formula>
    </cfRule>
    <cfRule type="expression" dxfId="115" priority="17" stopIfTrue="1">
      <formula>AND(ISBLANK(AZ6),OR(NOT(ISBLANK($L6)),NOT(ISBLANK($Q6))))</formula>
    </cfRule>
  </conditionalFormatting>
  <conditionalFormatting sqref="AF448 AF416 AF384">
    <cfRule type="expression" dxfId="114" priority="13" stopIfTrue="1">
      <formula>AND(ISBLANK(AF384),OR(NOT(ISBLANK($L384)),NOT(ISBLANK($M384))))</formula>
    </cfRule>
    <cfRule type="expression" dxfId="113" priority="14" stopIfTrue="1">
      <formula>AND(NOT(ISBLANK(AF384)),OR(NOT(ISBLANK($L384)),NOT(ISBLANK($M384))))</formula>
    </cfRule>
  </conditionalFormatting>
  <conditionalFormatting sqref="AV448 AV416 AV384">
    <cfRule type="expression" dxfId="112" priority="11" stopIfTrue="1">
      <formula>AND(ISBLANK(AV384),OR(NOT(ISBLANK($L384)),NOT(ISBLANK($M384))))</formula>
    </cfRule>
    <cfRule type="expression" dxfId="111" priority="12" stopIfTrue="1">
      <formula>AND(NOT(ISBLANK(AV384)),OR(NOT(ISBLANK($L384)),NOT(ISBLANK($M384))))</formula>
    </cfRule>
  </conditionalFormatting>
  <conditionalFormatting sqref="AG448 AG416 AG384">
    <cfRule type="expression" dxfId="110" priority="9" stopIfTrue="1">
      <formula>AND(ISBLANK(AG384),OR(NOT(ISBLANK($L384)),NOT(ISBLANK($M384))))</formula>
    </cfRule>
    <cfRule type="expression" dxfId="109" priority="10" stopIfTrue="1">
      <formula>AND(NOT(ISBLANK(AG384)),OR(NOT(ISBLANK($L384)),NOT(ISBLANK($M384))))</formula>
    </cfRule>
  </conditionalFormatting>
  <conditionalFormatting sqref="AX448 AX416 AX384">
    <cfRule type="expression" dxfId="108" priority="7" stopIfTrue="1">
      <formula>AND(ISBLANK(AX384),OR(NOT(ISBLANK($L384)),NOT(ISBLANK($M384))))</formula>
    </cfRule>
    <cfRule type="expression" dxfId="107" priority="8" stopIfTrue="1">
      <formula>AND(NOT(ISBLANK(AX384)),OR(NOT(ISBLANK($L384)),NOT(ISBLANK($M384))))</formula>
    </cfRule>
  </conditionalFormatting>
  <conditionalFormatting sqref="AV167">
    <cfRule type="expression" dxfId="106" priority="5" stopIfTrue="1">
      <formula>AND(ISBLANK(AV167),OR(NOT(ISBLANK($L167)),NOT(ISBLANK($M167))))</formula>
    </cfRule>
    <cfRule type="expression" dxfId="105" priority="6" stopIfTrue="1">
      <formula>AND(NOT(ISBLANK(AV167)),OR(NOT(ISBLANK($L167)),NOT(ISBLANK($M167))))</formula>
    </cfRule>
  </conditionalFormatting>
  <conditionalFormatting sqref="W300">
    <cfRule type="expression" dxfId="104" priority="3" stopIfTrue="1">
      <formula>AND(ISBLANK(W300),OR(NOT(ISBLANK($L300)),NOT(ISBLANK($N300)),NOT(ISBLANK($O300))))</formula>
    </cfRule>
    <cfRule type="expression" dxfId="103" priority="4" stopIfTrue="1">
      <formula>AND(NOT(ISBLANK(W300)),OR(NOT(ISBLANK($L300)),NOT(ISBLANK($N300)),NOT(ISBLANK($O300))))</formula>
    </cfRule>
  </conditionalFormatting>
  <conditionalFormatting sqref="AV300">
    <cfRule type="expression" dxfId="102" priority="1" stopIfTrue="1">
      <formula>AND(ISBLANK(AV300),OR(NOT(ISBLANK($L300)),NOT(ISBLANK($N300)),NOT(ISBLANK($O300))))</formula>
    </cfRule>
    <cfRule type="expression" dxfId="101" priority="2" stopIfTrue="1">
      <formula>AND(NOT(ISBLANK(AV300)),OR(NOT(ISBLANK($L300)),NOT(ISBLANK($N300)),NOT(ISBLANK($O300))))</formula>
    </cfRule>
  </conditionalFormatting>
  <dataValidations count="12">
    <dataValidation type="list" errorStyle="warning" allowBlank="1" showInputMessage="1" showErrorMessage="1" errorTitle="Unknown User" error="The user entered is not in the list." sqref="AF473:AG474 AV6:AX469 AV473:AX474 AF6:AG469 W473:X474 W6:X469">
      <formula1>$A$752:$A$804</formula1>
    </dataValidation>
    <dataValidation type="list" errorStyle="information" allowBlank="1" showErrorMessage="1" errorTitle="Unknown Build" error="Selected integ is not in the list." sqref="V4">
      <formula1>"1,2,3,4,5"</formula1>
    </dataValidation>
    <dataValidation type="list" allowBlank="1" showDropDown="1" showErrorMessage="1" errorTitle="Invalid Progress" error="Progress is either Y or N." sqref="AL473:AO474 AS473:AT474 AL6:AO469 AS6:AT469">
      <formula1>"Y,N,y,n"</formula1>
    </dataValidation>
    <dataValidation type="list" allowBlank="1" showDropDown="1" showErrorMessage="1" errorTitle="Invalid Option" error="The only valid options are Y / N." sqref="B473:C474 BC473:BC474 BE473:BE474 BE6:BE469 B6:C469 BC6:BC469">
      <formula1>"Y,y,N,n"</formula1>
    </dataValidation>
    <dataValidation type="list" allowBlank="1" showDropDown="1" showErrorMessage="1" errorTitle="Invalid Option" error="The only valid option is Y." sqref="I473:Q474 I6:Q469">
      <formula1>"Y,y"</formula1>
    </dataValidation>
    <dataValidation type="custom" allowBlank="1" showErrorMessage="1" errorTitle="Invalid Value" error="Valid value is just Y." sqref="I471:Q472">
      <formula1>"Y"</formula1>
    </dataValidation>
    <dataValidation type="list" allowBlank="1" showDropDown="1" showErrorMessage="1" errorTitle="Invalid Progress" error="Progress is Y or N." sqref="AD473:AD474 AD6:AD469">
      <formula1>"Y,N"</formula1>
    </dataValidation>
    <dataValidation type="whole" allowBlank="1" showErrorMessage="1" errorTitle="Invalid Progress" error="Progress is between 0% and 100%" sqref="Z473:AC474 AI473:AK474 AP473:AR474 BD473:BD474 AY473:BB474 BD6:BD469 Z6:AC469 AP6:AR469 AI6:AK469 AY6:BB469">
      <formula1>0</formula1>
      <formula2>100</formula2>
    </dataValidation>
    <dataValidation type="whole" allowBlank="1" showInputMessage="1" showErrorMessage="1" errorTitle="Invalid Priority" error="Priority is in the range of 0 to 10." sqref="R473:R474 R6:R469">
      <formula1>0</formula1>
      <formula2>10</formula2>
    </dataValidation>
    <dataValidation type="list" errorStyle="information" allowBlank="1" showErrorMessage="1" errorTitle="Unknown User" error="Name is not in the list." sqref="F3">
      <formula1>A752:A790</formula1>
    </dataValidation>
    <dataValidation type="list" errorStyle="information" allowBlank="1" showErrorMessage="1" errorTitle="Unknown User" error="Name is not in the list." sqref="E3">
      <formula1>A752:A790</formula1>
    </dataValidation>
    <dataValidation type="list" errorStyle="information" allowBlank="1" showErrorMessage="1" errorTitle="Unkown User" error="Name is not in the list." sqref="G3">
      <formula1>A752:A790</formula1>
    </dataValidation>
  </dataValidations>
  <pageMargins left="0.75" right="0.75" top="1" bottom="1" header="0.5" footer="0.5"/>
  <pageSetup paperSize="9" orientation="portrait" r:id="rId55"/>
  <headerFooter alignWithMargins="0"/>
  <drawing r:id="rId56"/>
  <legacyDrawing r:id="rId57"/>
  <controls>
    <mc:AlternateContent xmlns:mc="http://schemas.openxmlformats.org/markup-compatibility/2006">
      <mc:Choice Requires="x14">
        <control shapeId="7169" r:id="rId58" name="button_ResetView">
          <controlPr defaultSize="0" print="0" autoLine="0" autoPict="0" r:id="rId59">
            <anchor moveWithCells="1" sizeWithCells="1">
              <from>
                <xdr:col>0</xdr:col>
                <xdr:colOff>990600</xdr:colOff>
                <xdr:row>0</xdr:row>
                <xdr:rowOff>85725</xdr:rowOff>
              </from>
              <to>
                <xdr:col>0</xdr:col>
                <xdr:colOff>2009775</xdr:colOff>
                <xdr:row>2</xdr:row>
                <xdr:rowOff>0</xdr:rowOff>
              </to>
            </anchor>
          </controlPr>
        </control>
      </mc:Choice>
      <mc:Fallback>
        <control shapeId="7169" r:id="rId58" name="button_ResetView"/>
      </mc:Fallback>
    </mc:AlternateContent>
    <mc:AlternateContent xmlns:mc="http://schemas.openxmlformats.org/markup-compatibility/2006">
      <mc:Choice Requires="x14">
        <control shapeId="7170" r:id="rId60" name="button_Integ">
          <controlPr defaultSize="0" print="0" autoLine="0" autoPict="0" r:id="rId61">
            <anchor moveWithCells="1" sizeWithCells="1">
              <from>
                <xdr:col>21</xdr:col>
                <xdr:colOff>47625</xdr:colOff>
                <xdr:row>0</xdr:row>
                <xdr:rowOff>47625</xdr:rowOff>
              </from>
              <to>
                <xdr:col>21</xdr:col>
                <xdr:colOff>390525</xdr:colOff>
                <xdr:row>3</xdr:row>
                <xdr:rowOff>9525</xdr:rowOff>
              </to>
            </anchor>
          </controlPr>
        </control>
      </mc:Choice>
      <mc:Fallback>
        <control shapeId="7170" r:id="rId60" name="button_Integ"/>
      </mc:Fallback>
    </mc:AlternateContent>
    <mc:AlternateContent xmlns:mc="http://schemas.openxmlformats.org/markup-compatibility/2006">
      <mc:Choice Requires="x14">
        <control shapeId="7171" r:id="rId62" name="button_PRsDone">
          <controlPr defaultSize="0" print="0" autoLine="0" autoPict="0" r:id="rId63">
            <anchor moveWithCells="1" sizeWithCells="1">
              <from>
                <xdr:col>0</xdr:col>
                <xdr:colOff>2647950</xdr:colOff>
                <xdr:row>4</xdr:row>
                <xdr:rowOff>342900</xdr:rowOff>
              </from>
              <to>
                <xdr:col>0</xdr:col>
                <xdr:colOff>5067300</xdr:colOff>
                <xdr:row>4</xdr:row>
                <xdr:rowOff>1152525</xdr:rowOff>
              </to>
            </anchor>
          </controlPr>
        </control>
      </mc:Choice>
      <mc:Fallback>
        <control shapeId="7171" r:id="rId62" name="button_PRsDone"/>
      </mc:Fallback>
    </mc:AlternateContent>
    <mc:AlternateContent xmlns:mc="http://schemas.openxmlformats.org/markup-compatibility/2006">
      <mc:Choice Requires="x14">
        <control shapeId="7172" r:id="rId64" name="ToggleButton1">
          <controlPr defaultSize="0" print="0" autoLine="0" autoPict="0" r:id="rId65">
            <anchor moveWithCells="1" sizeWithCells="1">
              <from>
                <xdr:col>25</xdr:col>
                <xdr:colOff>38100</xdr:colOff>
                <xdr:row>1</xdr:row>
                <xdr:rowOff>38100</xdr:rowOff>
              </from>
              <to>
                <xdr:col>25</xdr:col>
                <xdr:colOff>266700</xdr:colOff>
                <xdr:row>2</xdr:row>
                <xdr:rowOff>9525</xdr:rowOff>
              </to>
            </anchor>
          </controlPr>
        </control>
      </mc:Choice>
      <mc:Fallback>
        <control shapeId="7172" r:id="rId64" name="ToggleButton1"/>
      </mc:Fallback>
    </mc:AlternateContent>
    <mc:AlternateContent xmlns:mc="http://schemas.openxmlformats.org/markup-compatibility/2006">
      <mc:Choice Requires="x14">
        <control shapeId="7173" r:id="rId66" name="ToggleButton2">
          <controlPr defaultSize="0" print="0" autoLine="0" autoPict="0" r:id="rId65">
            <anchor moveWithCells="1" sizeWithCells="1">
              <from>
                <xdr:col>26</xdr:col>
                <xdr:colOff>38100</xdr:colOff>
                <xdr:row>1</xdr:row>
                <xdr:rowOff>38100</xdr:rowOff>
              </from>
              <to>
                <xdr:col>26</xdr:col>
                <xdr:colOff>266700</xdr:colOff>
                <xdr:row>2</xdr:row>
                <xdr:rowOff>9525</xdr:rowOff>
              </to>
            </anchor>
          </controlPr>
        </control>
      </mc:Choice>
      <mc:Fallback>
        <control shapeId="7173" r:id="rId66" name="ToggleButton2"/>
      </mc:Fallback>
    </mc:AlternateContent>
    <mc:AlternateContent xmlns:mc="http://schemas.openxmlformats.org/markup-compatibility/2006">
      <mc:Choice Requires="x14">
        <control shapeId="7174" r:id="rId67" name="ToggleButton3">
          <controlPr defaultSize="0" print="0" autoLine="0" autoPict="0" r:id="rId65">
            <anchor moveWithCells="1" sizeWithCells="1">
              <from>
                <xdr:col>27</xdr:col>
                <xdr:colOff>38100</xdr:colOff>
                <xdr:row>1</xdr:row>
                <xdr:rowOff>38100</xdr:rowOff>
              </from>
              <to>
                <xdr:col>27</xdr:col>
                <xdr:colOff>266700</xdr:colOff>
                <xdr:row>2</xdr:row>
                <xdr:rowOff>9525</xdr:rowOff>
              </to>
            </anchor>
          </controlPr>
        </control>
      </mc:Choice>
      <mc:Fallback>
        <control shapeId="7174" r:id="rId67" name="ToggleButton3"/>
      </mc:Fallback>
    </mc:AlternateContent>
    <mc:AlternateContent xmlns:mc="http://schemas.openxmlformats.org/markup-compatibility/2006">
      <mc:Choice Requires="x14">
        <control shapeId="7175" r:id="rId68" name="ToggleButton4">
          <controlPr defaultSize="0" print="0" autoLine="0" autoPict="0" r:id="rId65">
            <anchor moveWithCells="1" sizeWithCells="1">
              <from>
                <xdr:col>28</xdr:col>
                <xdr:colOff>38100</xdr:colOff>
                <xdr:row>1</xdr:row>
                <xdr:rowOff>38100</xdr:rowOff>
              </from>
              <to>
                <xdr:col>28</xdr:col>
                <xdr:colOff>266700</xdr:colOff>
                <xdr:row>2</xdr:row>
                <xdr:rowOff>9525</xdr:rowOff>
              </to>
            </anchor>
          </controlPr>
        </control>
      </mc:Choice>
      <mc:Fallback>
        <control shapeId="7175" r:id="rId68" name="ToggleButton4"/>
      </mc:Fallback>
    </mc:AlternateContent>
    <mc:AlternateContent xmlns:mc="http://schemas.openxmlformats.org/markup-compatibility/2006">
      <mc:Choice Requires="x14">
        <control shapeId="7176" r:id="rId69" name="ToggleButton5">
          <controlPr defaultSize="0" print="0" autoLine="0" autoPict="0" r:id="rId70">
            <anchor moveWithCells="1" sizeWithCells="1">
              <from>
                <xdr:col>29</xdr:col>
                <xdr:colOff>38100</xdr:colOff>
                <xdr:row>1</xdr:row>
                <xdr:rowOff>38100</xdr:rowOff>
              </from>
              <to>
                <xdr:col>30</xdr:col>
                <xdr:colOff>0</xdr:colOff>
                <xdr:row>2</xdr:row>
                <xdr:rowOff>9525</xdr:rowOff>
              </to>
            </anchor>
          </controlPr>
        </control>
      </mc:Choice>
      <mc:Fallback>
        <control shapeId="7176" r:id="rId69" name="ToggleButton5"/>
      </mc:Fallback>
    </mc:AlternateContent>
    <mc:AlternateContent xmlns:mc="http://schemas.openxmlformats.org/markup-compatibility/2006">
      <mc:Choice Requires="x14">
        <control shapeId="7177" r:id="rId71" name="ToggleButton6">
          <controlPr defaultSize="0" print="0" autoLine="0" autoPict="0" r:id="rId65">
            <anchor moveWithCells="1" sizeWithCells="1">
              <from>
                <xdr:col>34</xdr:col>
                <xdr:colOff>38100</xdr:colOff>
                <xdr:row>1</xdr:row>
                <xdr:rowOff>38100</xdr:rowOff>
              </from>
              <to>
                <xdr:col>34</xdr:col>
                <xdr:colOff>266700</xdr:colOff>
                <xdr:row>2</xdr:row>
                <xdr:rowOff>9525</xdr:rowOff>
              </to>
            </anchor>
          </controlPr>
        </control>
      </mc:Choice>
      <mc:Fallback>
        <control shapeId="7177" r:id="rId71" name="ToggleButton6"/>
      </mc:Fallback>
    </mc:AlternateContent>
    <mc:AlternateContent xmlns:mc="http://schemas.openxmlformats.org/markup-compatibility/2006">
      <mc:Choice Requires="x14">
        <control shapeId="7178" r:id="rId72" name="ToggleButton7">
          <controlPr defaultSize="0" print="0" autoLine="0" autoPict="0" r:id="rId65">
            <anchor moveWithCells="1" sizeWithCells="1">
              <from>
                <xdr:col>35</xdr:col>
                <xdr:colOff>38100</xdr:colOff>
                <xdr:row>1</xdr:row>
                <xdr:rowOff>38100</xdr:rowOff>
              </from>
              <to>
                <xdr:col>35</xdr:col>
                <xdr:colOff>266700</xdr:colOff>
                <xdr:row>2</xdr:row>
                <xdr:rowOff>9525</xdr:rowOff>
              </to>
            </anchor>
          </controlPr>
        </control>
      </mc:Choice>
      <mc:Fallback>
        <control shapeId="7178" r:id="rId72" name="ToggleButton7"/>
      </mc:Fallback>
    </mc:AlternateContent>
    <mc:AlternateContent xmlns:mc="http://schemas.openxmlformats.org/markup-compatibility/2006">
      <mc:Choice Requires="x14">
        <control shapeId="7179" r:id="rId73" name="ToggleButton8">
          <controlPr defaultSize="0" print="0" autoLine="0" autoPict="0" r:id="rId65">
            <anchor moveWithCells="1" sizeWithCells="1">
              <from>
                <xdr:col>36</xdr:col>
                <xdr:colOff>38100</xdr:colOff>
                <xdr:row>1</xdr:row>
                <xdr:rowOff>38100</xdr:rowOff>
              </from>
              <to>
                <xdr:col>36</xdr:col>
                <xdr:colOff>266700</xdr:colOff>
                <xdr:row>2</xdr:row>
                <xdr:rowOff>9525</xdr:rowOff>
              </to>
            </anchor>
          </controlPr>
        </control>
      </mc:Choice>
      <mc:Fallback>
        <control shapeId="7179" r:id="rId73" name="ToggleButton8"/>
      </mc:Fallback>
    </mc:AlternateContent>
    <mc:AlternateContent xmlns:mc="http://schemas.openxmlformats.org/markup-compatibility/2006">
      <mc:Choice Requires="x14">
        <control shapeId="7180" r:id="rId74" name="ToggleButton9">
          <controlPr defaultSize="0" print="0" autoLine="0" autoPict="0" r:id="rId65">
            <anchor moveWithCells="1" sizeWithCells="1">
              <from>
                <xdr:col>37</xdr:col>
                <xdr:colOff>38100</xdr:colOff>
                <xdr:row>1</xdr:row>
                <xdr:rowOff>38100</xdr:rowOff>
              </from>
              <to>
                <xdr:col>37</xdr:col>
                <xdr:colOff>266700</xdr:colOff>
                <xdr:row>2</xdr:row>
                <xdr:rowOff>9525</xdr:rowOff>
              </to>
            </anchor>
          </controlPr>
        </control>
      </mc:Choice>
      <mc:Fallback>
        <control shapeId="7180" r:id="rId74" name="ToggleButton9"/>
      </mc:Fallback>
    </mc:AlternateContent>
    <mc:AlternateContent xmlns:mc="http://schemas.openxmlformats.org/markup-compatibility/2006">
      <mc:Choice Requires="x14">
        <control shapeId="7181" r:id="rId75" name="ToggleButton10">
          <controlPr defaultSize="0" print="0" autoLine="0" autoPict="0" r:id="rId65">
            <anchor moveWithCells="1" sizeWithCells="1">
              <from>
                <xdr:col>38</xdr:col>
                <xdr:colOff>38100</xdr:colOff>
                <xdr:row>1</xdr:row>
                <xdr:rowOff>38100</xdr:rowOff>
              </from>
              <to>
                <xdr:col>38</xdr:col>
                <xdr:colOff>266700</xdr:colOff>
                <xdr:row>2</xdr:row>
                <xdr:rowOff>9525</xdr:rowOff>
              </to>
            </anchor>
          </controlPr>
        </control>
      </mc:Choice>
      <mc:Fallback>
        <control shapeId="7181" r:id="rId75" name="ToggleButton10"/>
      </mc:Fallback>
    </mc:AlternateContent>
    <mc:AlternateContent xmlns:mc="http://schemas.openxmlformats.org/markup-compatibility/2006">
      <mc:Choice Requires="x14">
        <control shapeId="7182" r:id="rId76" name="ToggleButton11">
          <controlPr defaultSize="0" print="0" autoLine="0" autoPict="0" r:id="rId65">
            <anchor moveWithCells="1" sizeWithCells="1">
              <from>
                <xdr:col>39</xdr:col>
                <xdr:colOff>38100</xdr:colOff>
                <xdr:row>1</xdr:row>
                <xdr:rowOff>38100</xdr:rowOff>
              </from>
              <to>
                <xdr:col>39</xdr:col>
                <xdr:colOff>266700</xdr:colOff>
                <xdr:row>2</xdr:row>
                <xdr:rowOff>9525</xdr:rowOff>
              </to>
            </anchor>
          </controlPr>
        </control>
      </mc:Choice>
      <mc:Fallback>
        <control shapeId="7182" r:id="rId76" name="ToggleButton11"/>
      </mc:Fallback>
    </mc:AlternateContent>
    <mc:AlternateContent xmlns:mc="http://schemas.openxmlformats.org/markup-compatibility/2006">
      <mc:Choice Requires="x14">
        <control shapeId="7183" r:id="rId77" name="ToggleButton12">
          <controlPr defaultSize="0" print="0" autoLine="0" autoPict="0" r:id="rId65">
            <anchor moveWithCells="1" sizeWithCells="1">
              <from>
                <xdr:col>40</xdr:col>
                <xdr:colOff>38100</xdr:colOff>
                <xdr:row>1</xdr:row>
                <xdr:rowOff>38100</xdr:rowOff>
              </from>
              <to>
                <xdr:col>40</xdr:col>
                <xdr:colOff>266700</xdr:colOff>
                <xdr:row>2</xdr:row>
                <xdr:rowOff>9525</xdr:rowOff>
              </to>
            </anchor>
          </controlPr>
        </control>
      </mc:Choice>
      <mc:Fallback>
        <control shapeId="7183" r:id="rId77" name="ToggleButton12"/>
      </mc:Fallback>
    </mc:AlternateContent>
    <mc:AlternateContent xmlns:mc="http://schemas.openxmlformats.org/markup-compatibility/2006">
      <mc:Choice Requires="x14">
        <control shapeId="7184" r:id="rId78" name="ToggleButton13">
          <controlPr defaultSize="0" print="0" autoLine="0" autoPict="0" r:id="rId65">
            <anchor moveWithCells="1" sizeWithCells="1">
              <from>
                <xdr:col>41</xdr:col>
                <xdr:colOff>38100</xdr:colOff>
                <xdr:row>1</xdr:row>
                <xdr:rowOff>38100</xdr:rowOff>
              </from>
              <to>
                <xdr:col>41</xdr:col>
                <xdr:colOff>266700</xdr:colOff>
                <xdr:row>2</xdr:row>
                <xdr:rowOff>9525</xdr:rowOff>
              </to>
            </anchor>
          </controlPr>
        </control>
      </mc:Choice>
      <mc:Fallback>
        <control shapeId="7184" r:id="rId78" name="ToggleButton13"/>
      </mc:Fallback>
    </mc:AlternateContent>
    <mc:AlternateContent xmlns:mc="http://schemas.openxmlformats.org/markup-compatibility/2006">
      <mc:Choice Requires="x14">
        <control shapeId="7185" r:id="rId79" name="ToggleButton14">
          <controlPr defaultSize="0" print="0" autoLine="0" autoPict="0" r:id="rId65">
            <anchor moveWithCells="1" sizeWithCells="1">
              <from>
                <xdr:col>42</xdr:col>
                <xdr:colOff>38100</xdr:colOff>
                <xdr:row>1</xdr:row>
                <xdr:rowOff>38100</xdr:rowOff>
              </from>
              <to>
                <xdr:col>42</xdr:col>
                <xdr:colOff>266700</xdr:colOff>
                <xdr:row>2</xdr:row>
                <xdr:rowOff>9525</xdr:rowOff>
              </to>
            </anchor>
          </controlPr>
        </control>
      </mc:Choice>
      <mc:Fallback>
        <control shapeId="7185" r:id="rId79" name="ToggleButton14"/>
      </mc:Fallback>
    </mc:AlternateContent>
    <mc:AlternateContent xmlns:mc="http://schemas.openxmlformats.org/markup-compatibility/2006">
      <mc:Choice Requires="x14">
        <control shapeId="7186" r:id="rId80" name="ToggleButton15">
          <controlPr defaultSize="0" print="0" autoLine="0" autoPict="0" r:id="rId65">
            <anchor moveWithCells="1" sizeWithCells="1">
              <from>
                <xdr:col>43</xdr:col>
                <xdr:colOff>38100</xdr:colOff>
                <xdr:row>1</xdr:row>
                <xdr:rowOff>38100</xdr:rowOff>
              </from>
              <to>
                <xdr:col>43</xdr:col>
                <xdr:colOff>266700</xdr:colOff>
                <xdr:row>2</xdr:row>
                <xdr:rowOff>9525</xdr:rowOff>
              </to>
            </anchor>
          </controlPr>
        </control>
      </mc:Choice>
      <mc:Fallback>
        <control shapeId="7186" r:id="rId80" name="ToggleButton15"/>
      </mc:Fallback>
    </mc:AlternateContent>
    <mc:AlternateContent xmlns:mc="http://schemas.openxmlformats.org/markup-compatibility/2006">
      <mc:Choice Requires="x14">
        <control shapeId="7187" r:id="rId81" name="ToggleButton16">
          <controlPr defaultSize="0" print="0" autoLine="0" autoPict="0" r:id="rId82">
            <anchor moveWithCells="1" sizeWithCells="1">
              <from>
                <xdr:col>44</xdr:col>
                <xdr:colOff>38100</xdr:colOff>
                <xdr:row>1</xdr:row>
                <xdr:rowOff>38100</xdr:rowOff>
              </from>
              <to>
                <xdr:col>44</xdr:col>
                <xdr:colOff>266700</xdr:colOff>
                <xdr:row>2</xdr:row>
                <xdr:rowOff>9525</xdr:rowOff>
              </to>
            </anchor>
          </controlPr>
        </control>
      </mc:Choice>
      <mc:Fallback>
        <control shapeId="7187" r:id="rId81" name="ToggleButton16"/>
      </mc:Fallback>
    </mc:AlternateContent>
    <mc:AlternateContent xmlns:mc="http://schemas.openxmlformats.org/markup-compatibility/2006">
      <mc:Choice Requires="x14">
        <control shapeId="7188" r:id="rId83" name="ToggleButton17">
          <controlPr defaultSize="0" print="0" autoLine="0" autoPict="0" r:id="rId70">
            <anchor moveWithCells="1" sizeWithCells="1">
              <from>
                <xdr:col>45</xdr:col>
                <xdr:colOff>38100</xdr:colOff>
                <xdr:row>1</xdr:row>
                <xdr:rowOff>38100</xdr:rowOff>
              </from>
              <to>
                <xdr:col>46</xdr:col>
                <xdr:colOff>0</xdr:colOff>
                <xdr:row>2</xdr:row>
                <xdr:rowOff>9525</xdr:rowOff>
              </to>
            </anchor>
          </controlPr>
        </control>
      </mc:Choice>
      <mc:Fallback>
        <control shapeId="7188" r:id="rId83" name="ToggleButton17"/>
      </mc:Fallback>
    </mc:AlternateContent>
    <mc:AlternateContent xmlns:mc="http://schemas.openxmlformats.org/markup-compatibility/2006">
      <mc:Choice Requires="x14">
        <control shapeId="7189" r:id="rId84" name="ToggleButton18">
          <controlPr defaultSize="0" print="0" autoLine="0" autoPict="0" r:id="rId65">
            <anchor moveWithCells="1" sizeWithCells="1">
              <from>
                <xdr:col>50</xdr:col>
                <xdr:colOff>38100</xdr:colOff>
                <xdr:row>1</xdr:row>
                <xdr:rowOff>38100</xdr:rowOff>
              </from>
              <to>
                <xdr:col>50</xdr:col>
                <xdr:colOff>266700</xdr:colOff>
                <xdr:row>2</xdr:row>
                <xdr:rowOff>9525</xdr:rowOff>
              </to>
            </anchor>
          </controlPr>
        </control>
      </mc:Choice>
      <mc:Fallback>
        <control shapeId="7189" r:id="rId84" name="ToggleButton18"/>
      </mc:Fallback>
    </mc:AlternateContent>
    <mc:AlternateContent xmlns:mc="http://schemas.openxmlformats.org/markup-compatibility/2006">
      <mc:Choice Requires="x14">
        <control shapeId="7190" r:id="rId85" name="ToggleButton19">
          <controlPr defaultSize="0" print="0" autoLine="0" autoPict="0" r:id="rId65">
            <anchor moveWithCells="1" sizeWithCells="1">
              <from>
                <xdr:col>52</xdr:col>
                <xdr:colOff>38100</xdr:colOff>
                <xdr:row>1</xdr:row>
                <xdr:rowOff>38100</xdr:rowOff>
              </from>
              <to>
                <xdr:col>52</xdr:col>
                <xdr:colOff>266700</xdr:colOff>
                <xdr:row>2</xdr:row>
                <xdr:rowOff>9525</xdr:rowOff>
              </to>
            </anchor>
          </controlPr>
        </control>
      </mc:Choice>
      <mc:Fallback>
        <control shapeId="7190" r:id="rId85" name="ToggleButton19"/>
      </mc:Fallback>
    </mc:AlternateContent>
    <mc:AlternateContent xmlns:mc="http://schemas.openxmlformats.org/markup-compatibility/2006">
      <mc:Choice Requires="x14">
        <control shapeId="7191" r:id="rId86" name="ToggleButton20">
          <controlPr defaultSize="0" print="0" autoLine="0" autoPict="0" r:id="rId65">
            <anchor moveWithCells="1" sizeWithCells="1">
              <from>
                <xdr:col>53</xdr:col>
                <xdr:colOff>38100</xdr:colOff>
                <xdr:row>1</xdr:row>
                <xdr:rowOff>38100</xdr:rowOff>
              </from>
              <to>
                <xdr:col>53</xdr:col>
                <xdr:colOff>266700</xdr:colOff>
                <xdr:row>2</xdr:row>
                <xdr:rowOff>9525</xdr:rowOff>
              </to>
            </anchor>
          </controlPr>
        </control>
      </mc:Choice>
      <mc:Fallback>
        <control shapeId="7191" r:id="rId86" name="ToggleButton20"/>
      </mc:Fallback>
    </mc:AlternateContent>
    <mc:AlternateContent xmlns:mc="http://schemas.openxmlformats.org/markup-compatibility/2006">
      <mc:Choice Requires="x14">
        <control shapeId="7192" r:id="rId87" name="ToggleButton21">
          <controlPr defaultSize="0" print="0" autoLine="0" autoPict="0" r:id="rId82">
            <anchor moveWithCells="1" sizeWithCells="1">
              <from>
                <xdr:col>54</xdr:col>
                <xdr:colOff>38100</xdr:colOff>
                <xdr:row>1</xdr:row>
                <xdr:rowOff>38100</xdr:rowOff>
              </from>
              <to>
                <xdr:col>54</xdr:col>
                <xdr:colOff>266700</xdr:colOff>
                <xdr:row>2</xdr:row>
                <xdr:rowOff>9525</xdr:rowOff>
              </to>
            </anchor>
          </controlPr>
        </control>
      </mc:Choice>
      <mc:Fallback>
        <control shapeId="7192" r:id="rId87" name="ToggleButton21"/>
      </mc:Fallback>
    </mc:AlternateContent>
    <mc:AlternateContent xmlns:mc="http://schemas.openxmlformats.org/markup-compatibility/2006">
      <mc:Choice Requires="x14">
        <control shapeId="7193" r:id="rId88" name="ToggleButton22">
          <controlPr defaultSize="0" print="0" autoLine="0" autoPict="0" r:id="rId65">
            <anchor moveWithCells="1" sizeWithCells="1">
              <from>
                <xdr:col>55</xdr:col>
                <xdr:colOff>38100</xdr:colOff>
                <xdr:row>1</xdr:row>
                <xdr:rowOff>38100</xdr:rowOff>
              </from>
              <to>
                <xdr:col>55</xdr:col>
                <xdr:colOff>266700</xdr:colOff>
                <xdr:row>2</xdr:row>
                <xdr:rowOff>9525</xdr:rowOff>
              </to>
            </anchor>
          </controlPr>
        </control>
      </mc:Choice>
      <mc:Fallback>
        <control shapeId="7193" r:id="rId88" name="ToggleButton22"/>
      </mc:Fallback>
    </mc:AlternateContent>
    <mc:AlternateContent xmlns:mc="http://schemas.openxmlformats.org/markup-compatibility/2006">
      <mc:Choice Requires="x14">
        <control shapeId="7194" r:id="rId89" name="ToggleButton23">
          <controlPr defaultSize="0" print="0" autoLine="0" autoPict="0" r:id="rId65">
            <anchor moveWithCells="1" sizeWithCells="1">
              <from>
                <xdr:col>56</xdr:col>
                <xdr:colOff>38100</xdr:colOff>
                <xdr:row>1</xdr:row>
                <xdr:rowOff>38100</xdr:rowOff>
              </from>
              <to>
                <xdr:col>56</xdr:col>
                <xdr:colOff>266700</xdr:colOff>
                <xdr:row>2</xdr:row>
                <xdr:rowOff>9525</xdr:rowOff>
              </to>
            </anchor>
          </controlPr>
        </control>
      </mc:Choice>
      <mc:Fallback>
        <control shapeId="7194" r:id="rId89" name="ToggleButton23"/>
      </mc:Fallback>
    </mc:AlternateContent>
    <mc:AlternateContent xmlns:mc="http://schemas.openxmlformats.org/markup-compatibility/2006">
      <mc:Choice Requires="x14">
        <control shapeId="7196" r:id="rId90" name="ToggleButton24">
          <controlPr defaultSize="0" print="0" autoLine="0" autoPict="0" r:id="rId91">
            <anchor moveWithCells="1" sizeWithCells="1">
              <from>
                <xdr:col>51</xdr:col>
                <xdr:colOff>38100</xdr:colOff>
                <xdr:row>1</xdr:row>
                <xdr:rowOff>19050</xdr:rowOff>
              </from>
              <to>
                <xdr:col>51</xdr:col>
                <xdr:colOff>266700</xdr:colOff>
                <xdr:row>2</xdr:row>
                <xdr:rowOff>0</xdr:rowOff>
              </to>
            </anchor>
          </controlPr>
        </control>
      </mc:Choice>
      <mc:Fallback>
        <control shapeId="7196" r:id="rId90" name="ToggleButton24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U47"/>
  <sheetViews>
    <sheetView tabSelected="1" zoomScaleNormal="90" workbookViewId="0">
      <selection activeCell="G28" sqref="G28"/>
    </sheetView>
  </sheetViews>
  <sheetFormatPr defaultRowHeight="12.75" x14ac:dyDescent="0.2"/>
  <cols>
    <col min="2" max="2" width="51.42578125" bestFit="1" customWidth="1"/>
    <col min="3" max="3" width="12.28515625" customWidth="1"/>
    <col min="4" max="6" width="14.5703125" customWidth="1"/>
    <col min="7" max="7" width="18.7109375" bestFit="1" customWidth="1"/>
    <col min="8" max="8" width="3.28515625" bestFit="1" customWidth="1"/>
    <col min="9" max="9" width="14.85546875" bestFit="1" customWidth="1"/>
    <col min="10" max="10" width="10.5703125" customWidth="1"/>
    <col min="11" max="12" width="4.42578125" bestFit="1" customWidth="1"/>
    <col min="13" max="13" width="5.28515625" bestFit="1" customWidth="1"/>
    <col min="14" max="14" width="5.28515625" customWidth="1"/>
    <col min="15" max="15" width="16.140625" bestFit="1" customWidth="1"/>
    <col min="16" max="16" width="15" bestFit="1" customWidth="1"/>
  </cols>
  <sheetData>
    <row r="1" spans="1:21" x14ac:dyDescent="0.2">
      <c r="A1" s="234"/>
      <c r="B1" s="235" t="s">
        <v>2069</v>
      </c>
      <c r="C1" s="236"/>
      <c r="D1" s="237"/>
      <c r="E1" s="237"/>
      <c r="F1" s="238"/>
      <c r="G1" s="238"/>
      <c r="H1" s="239"/>
      <c r="I1" s="240" t="s">
        <v>2070</v>
      </c>
      <c r="J1" s="241"/>
      <c r="K1" s="241"/>
      <c r="L1" s="241"/>
      <c r="M1" s="241"/>
      <c r="N1" s="241"/>
      <c r="O1" s="242">
        <f>COUNTA(H5:H31)</f>
        <v>26</v>
      </c>
    </row>
    <row r="2" spans="1:21" x14ac:dyDescent="0.2">
      <c r="A2" s="518"/>
      <c r="B2" s="519" t="s">
        <v>2071</v>
      </c>
      <c r="C2" s="520"/>
      <c r="D2" s="520"/>
      <c r="E2" s="520"/>
      <c r="F2" s="520"/>
      <c r="G2" s="520"/>
      <c r="H2" s="521"/>
      <c r="I2" s="522" t="s">
        <v>1632</v>
      </c>
      <c r="J2" s="523"/>
      <c r="K2" s="524">
        <f>COUNTIF(K5:K31,100)</f>
        <v>13</v>
      </c>
      <c r="L2" s="525">
        <f>COUNTIF(L5:L31,100)</f>
        <v>13</v>
      </c>
      <c r="M2" s="525">
        <f>COUNTIF(M5:M31,100)</f>
        <v>13</v>
      </c>
      <c r="N2" s="525">
        <f>COUNTIF(N5:N31,100)</f>
        <v>11</v>
      </c>
      <c r="O2" s="526">
        <f>COUNTIF(O5:O31,100)</f>
        <v>11</v>
      </c>
      <c r="P2" s="527"/>
      <c r="Q2" s="527"/>
      <c r="R2" s="527"/>
      <c r="S2" s="527"/>
    </row>
    <row r="3" spans="1:21" x14ac:dyDescent="0.2">
      <c r="A3" s="518"/>
      <c r="B3" s="528" t="s">
        <v>2072</v>
      </c>
      <c r="C3" s="520"/>
      <c r="D3" s="520"/>
      <c r="E3" s="520"/>
      <c r="F3" s="520"/>
      <c r="G3" s="520"/>
      <c r="H3" s="521"/>
      <c r="I3" s="529" t="s">
        <v>1625</v>
      </c>
      <c r="J3" s="530"/>
      <c r="K3" s="531">
        <f>IF($O$1=0,"N/A",TRUNC(SUM(K5:K31)/$O1))</f>
        <v>50</v>
      </c>
      <c r="L3" s="532">
        <f>IF($O$1=0,"N/A",TRUNC(SUM(L5:L31)/$O1))</f>
        <v>50</v>
      </c>
      <c r="M3" s="532">
        <f>IF($O$1=0,"N/A",TRUNC(SUM(M5:M31)/$O1))</f>
        <v>50</v>
      </c>
      <c r="N3" s="532">
        <f>IF($O$1=0,"N/A",TRUNC(SUM(N5:N31)/$O1))</f>
        <v>42</v>
      </c>
      <c r="O3" s="532">
        <f>IF($O$1=0,"N/A",TRUNC(SUM(O5:O31)/$O1))</f>
        <v>42</v>
      </c>
      <c r="P3" s="527"/>
      <c r="Q3" s="527"/>
      <c r="R3" s="527"/>
      <c r="S3" s="527"/>
    </row>
    <row r="4" spans="1:21" ht="78" customHeight="1" x14ac:dyDescent="0.2">
      <c r="A4" s="533" t="s">
        <v>2119</v>
      </c>
      <c r="B4" s="534" t="s">
        <v>2073</v>
      </c>
      <c r="C4" s="535" t="s">
        <v>2074</v>
      </c>
      <c r="D4" s="536" t="s">
        <v>2075</v>
      </c>
      <c r="E4" s="535" t="s">
        <v>2076</v>
      </c>
      <c r="F4" s="535" t="s">
        <v>2077</v>
      </c>
      <c r="G4" s="536" t="s">
        <v>2078</v>
      </c>
      <c r="H4" s="537" t="s">
        <v>2079</v>
      </c>
      <c r="I4" s="538" t="s">
        <v>1444</v>
      </c>
      <c r="J4" s="539" t="s">
        <v>1629</v>
      </c>
      <c r="K4" s="540" t="s">
        <v>2076</v>
      </c>
      <c r="L4" s="541" t="s">
        <v>2080</v>
      </c>
      <c r="M4" s="541" t="s">
        <v>2081</v>
      </c>
      <c r="N4" s="541" t="s">
        <v>2082</v>
      </c>
      <c r="O4" s="541" t="s">
        <v>2083</v>
      </c>
      <c r="P4" s="651" t="s">
        <v>2391</v>
      </c>
      <c r="Q4" s="653" t="s">
        <v>2402</v>
      </c>
      <c r="R4" s="653" t="s">
        <v>2400</v>
      </c>
      <c r="S4" s="527"/>
    </row>
    <row r="5" spans="1:21" x14ac:dyDescent="0.2">
      <c r="A5" s="518"/>
      <c r="B5" s="518" t="s">
        <v>2084</v>
      </c>
      <c r="C5" s="520" t="s">
        <v>395</v>
      </c>
      <c r="D5" s="520" t="s">
        <v>395</v>
      </c>
      <c r="E5" s="542" t="s">
        <v>2139</v>
      </c>
      <c r="F5" s="543" t="s">
        <v>2140</v>
      </c>
      <c r="G5" s="520"/>
      <c r="H5" s="544"/>
      <c r="I5" s="545"/>
      <c r="J5" s="546"/>
      <c r="K5" s="547"/>
      <c r="L5" s="548"/>
      <c r="M5" s="548"/>
      <c r="N5" s="548"/>
      <c r="O5" s="549"/>
      <c r="P5" s="527"/>
      <c r="Q5" s="527"/>
      <c r="R5" s="527"/>
      <c r="S5" s="527"/>
    </row>
    <row r="6" spans="1:21" x14ac:dyDescent="0.2">
      <c r="A6" s="518"/>
      <c r="B6" s="518" t="s">
        <v>2229</v>
      </c>
      <c r="C6" s="520" t="s">
        <v>2230</v>
      </c>
      <c r="D6" s="520"/>
      <c r="E6" s="542"/>
      <c r="F6" s="543"/>
      <c r="G6" s="520">
        <v>10</v>
      </c>
      <c r="H6" s="550" t="s">
        <v>1677</v>
      </c>
      <c r="I6" s="645" t="s">
        <v>1676</v>
      </c>
      <c r="J6" s="646" t="s">
        <v>2405</v>
      </c>
      <c r="K6" s="547">
        <v>100</v>
      </c>
      <c r="L6" s="548">
        <v>100</v>
      </c>
      <c r="M6" s="549">
        <v>100</v>
      </c>
      <c r="N6" s="549"/>
      <c r="O6" s="549"/>
      <c r="P6" s="527"/>
      <c r="Q6" s="527"/>
      <c r="R6" s="527"/>
      <c r="S6" s="527"/>
    </row>
    <row r="7" spans="1:21" x14ac:dyDescent="0.2">
      <c r="A7" s="518"/>
      <c r="B7" s="518" t="s">
        <v>2085</v>
      </c>
      <c r="C7" s="520" t="s">
        <v>2137</v>
      </c>
      <c r="D7" s="520" t="s">
        <v>395</v>
      </c>
      <c r="E7" s="551" t="s">
        <v>2143</v>
      </c>
      <c r="F7" s="543" t="s">
        <v>2140</v>
      </c>
      <c r="G7" s="552">
        <v>30</v>
      </c>
      <c r="H7" s="550" t="s">
        <v>1677</v>
      </c>
      <c r="I7" s="645" t="s">
        <v>2257</v>
      </c>
      <c r="J7" s="646" t="s">
        <v>1676</v>
      </c>
      <c r="K7" s="547">
        <v>100</v>
      </c>
      <c r="L7" s="548">
        <v>100</v>
      </c>
      <c r="M7" s="549">
        <v>100</v>
      </c>
      <c r="N7" s="549">
        <v>100</v>
      </c>
      <c r="O7" s="549">
        <v>100</v>
      </c>
      <c r="P7" s="527"/>
      <c r="Q7" s="527" t="s">
        <v>395</v>
      </c>
      <c r="R7" s="527"/>
      <c r="S7" s="527"/>
      <c r="T7" t="s">
        <v>2228</v>
      </c>
      <c r="U7" t="s">
        <v>2395</v>
      </c>
    </row>
    <row r="8" spans="1:21" x14ac:dyDescent="0.2">
      <c r="A8" s="518"/>
      <c r="B8" s="518" t="s">
        <v>2151</v>
      </c>
      <c r="C8" s="520" t="s">
        <v>2152</v>
      </c>
      <c r="D8" s="520" t="s">
        <v>395</v>
      </c>
      <c r="E8" s="551" t="s">
        <v>2139</v>
      </c>
      <c r="F8" s="543" t="s">
        <v>2140</v>
      </c>
      <c r="G8" s="552" t="s">
        <v>395</v>
      </c>
      <c r="H8" s="550" t="s">
        <v>1675</v>
      </c>
      <c r="I8" s="645"/>
      <c r="J8" s="646"/>
      <c r="K8" s="547"/>
      <c r="L8" s="548"/>
      <c r="M8" s="549"/>
      <c r="N8" s="549"/>
      <c r="O8" s="549"/>
      <c r="P8" s="527"/>
      <c r="Q8" s="527"/>
      <c r="R8" s="527"/>
      <c r="S8" s="527"/>
    </row>
    <row r="9" spans="1:21" x14ac:dyDescent="0.2">
      <c r="A9" s="518"/>
      <c r="B9" s="518" t="s">
        <v>2149</v>
      </c>
      <c r="C9" s="520" t="s">
        <v>2150</v>
      </c>
      <c r="D9" s="520" t="s">
        <v>395</v>
      </c>
      <c r="E9" s="551" t="s">
        <v>2139</v>
      </c>
      <c r="F9" s="543" t="s">
        <v>2140</v>
      </c>
      <c r="G9" s="552" t="s">
        <v>395</v>
      </c>
      <c r="H9" s="550" t="s">
        <v>1675</v>
      </c>
      <c r="I9" s="645"/>
      <c r="J9" s="646"/>
      <c r="K9" s="547"/>
      <c r="L9" s="548"/>
      <c r="M9" s="549"/>
      <c r="N9" s="549"/>
      <c r="O9" s="549"/>
      <c r="P9" s="527"/>
      <c r="Q9" s="527"/>
      <c r="R9" s="527"/>
      <c r="S9" s="527"/>
    </row>
    <row r="10" spans="1:21" x14ac:dyDescent="0.2">
      <c r="A10" s="518"/>
      <c r="B10" s="518" t="s">
        <v>2086</v>
      </c>
      <c r="C10" s="520" t="s">
        <v>2087</v>
      </c>
      <c r="D10" s="520" t="s">
        <v>395</v>
      </c>
      <c r="E10" s="551" t="s">
        <v>2139</v>
      </c>
      <c r="F10" s="543" t="s">
        <v>2140</v>
      </c>
      <c r="G10" s="552" t="s">
        <v>395</v>
      </c>
      <c r="H10" s="550" t="s">
        <v>1675</v>
      </c>
      <c r="I10" s="645"/>
      <c r="J10" s="646"/>
      <c r="K10" s="547"/>
      <c r="L10" s="548"/>
      <c r="M10" s="549"/>
      <c r="N10" s="549"/>
      <c r="O10" s="549"/>
      <c r="P10" s="527"/>
      <c r="Q10" s="527"/>
      <c r="R10" s="527"/>
      <c r="S10" s="527"/>
    </row>
    <row r="11" spans="1:21" x14ac:dyDescent="0.2">
      <c r="A11" s="518" t="s">
        <v>2398</v>
      </c>
      <c r="B11" s="518" t="s">
        <v>2088</v>
      </c>
      <c r="C11" s="520" t="s">
        <v>2089</v>
      </c>
      <c r="D11" s="551" t="s">
        <v>2139</v>
      </c>
      <c r="E11" s="542" t="s">
        <v>2140</v>
      </c>
      <c r="F11" s="553" t="s">
        <v>2141</v>
      </c>
      <c r="G11" s="552">
        <v>35</v>
      </c>
      <c r="H11" s="550" t="s">
        <v>1677</v>
      </c>
      <c r="I11" s="645" t="s">
        <v>2222</v>
      </c>
      <c r="J11" s="645" t="s">
        <v>1725</v>
      </c>
      <c r="K11" s="547">
        <v>100</v>
      </c>
      <c r="L11" s="548">
        <v>100</v>
      </c>
      <c r="M11" s="549">
        <v>100</v>
      </c>
      <c r="N11" s="549">
        <v>100</v>
      </c>
      <c r="O11" s="549">
        <v>100</v>
      </c>
      <c r="P11" s="554"/>
      <c r="Q11" s="527" t="s">
        <v>395</v>
      </c>
      <c r="R11" s="527"/>
      <c r="S11" s="527"/>
      <c r="T11" t="s">
        <v>2395</v>
      </c>
      <c r="U11" t="s">
        <v>2395</v>
      </c>
    </row>
    <row r="12" spans="1:21" x14ac:dyDescent="0.2">
      <c r="A12" s="518"/>
      <c r="B12" s="518" t="s">
        <v>2090</v>
      </c>
      <c r="C12" s="520">
        <v>2768</v>
      </c>
      <c r="D12" s="551" t="s">
        <v>2139</v>
      </c>
      <c r="E12" s="542" t="s">
        <v>2140</v>
      </c>
      <c r="F12" s="553" t="s">
        <v>2141</v>
      </c>
      <c r="G12" s="552">
        <v>24</v>
      </c>
      <c r="H12" s="550" t="s">
        <v>1677</v>
      </c>
      <c r="I12" s="645" t="s">
        <v>2250</v>
      </c>
      <c r="J12" s="646" t="s">
        <v>1696</v>
      </c>
      <c r="K12" s="547">
        <v>100</v>
      </c>
      <c r="L12" s="548">
        <v>100</v>
      </c>
      <c r="M12" s="549">
        <v>100</v>
      </c>
      <c r="N12" s="549">
        <v>100</v>
      </c>
      <c r="O12" s="549">
        <v>100</v>
      </c>
      <c r="P12" s="527"/>
      <c r="Q12" s="527" t="s">
        <v>395</v>
      </c>
      <c r="R12" s="527"/>
      <c r="S12" s="527"/>
      <c r="T12" t="s">
        <v>2228</v>
      </c>
      <c r="U12" t="s">
        <v>2395</v>
      </c>
    </row>
    <row r="13" spans="1:21" x14ac:dyDescent="0.2">
      <c r="A13" s="518"/>
      <c r="B13" s="518" t="s">
        <v>2091</v>
      </c>
      <c r="C13" s="520">
        <v>864</v>
      </c>
      <c r="D13" s="551" t="s">
        <v>2139</v>
      </c>
      <c r="E13" s="542" t="s">
        <v>2140</v>
      </c>
      <c r="F13" s="553" t="s">
        <v>2141</v>
      </c>
      <c r="G13" s="552">
        <v>49</v>
      </c>
      <c r="H13" s="550" t="s">
        <v>1677</v>
      </c>
      <c r="I13" s="645" t="s">
        <v>2174</v>
      </c>
      <c r="J13" s="645" t="s">
        <v>2257</v>
      </c>
      <c r="K13" s="547">
        <v>100</v>
      </c>
      <c r="L13" s="548">
        <v>100</v>
      </c>
      <c r="M13" s="549">
        <v>100</v>
      </c>
      <c r="N13" s="549">
        <v>100</v>
      </c>
      <c r="O13" s="549">
        <v>100</v>
      </c>
      <c r="P13" s="527"/>
      <c r="Q13" s="527"/>
      <c r="R13" s="527" t="s">
        <v>2399</v>
      </c>
      <c r="S13" s="527"/>
      <c r="T13" t="s">
        <v>2122</v>
      </c>
      <c r="U13" t="s">
        <v>2228</v>
      </c>
    </row>
    <row r="14" spans="1:21" ht="15" x14ac:dyDescent="0.25">
      <c r="A14" s="518"/>
      <c r="B14" s="518" t="s">
        <v>2092</v>
      </c>
      <c r="C14" s="520">
        <v>1051</v>
      </c>
      <c r="D14" s="551" t="s">
        <v>2139</v>
      </c>
      <c r="E14" s="542" t="s">
        <v>2140</v>
      </c>
      <c r="F14" s="553" t="s">
        <v>2141</v>
      </c>
      <c r="G14" s="552" t="s">
        <v>395</v>
      </c>
      <c r="H14" s="550" t="s">
        <v>1675</v>
      </c>
      <c r="I14" s="650"/>
      <c r="J14" s="646"/>
      <c r="K14" s="547"/>
      <c r="L14" s="548"/>
      <c r="M14" s="549"/>
      <c r="N14" s="549"/>
      <c r="O14" s="549"/>
      <c r="P14" s="527"/>
      <c r="Q14" s="527"/>
      <c r="R14" s="527"/>
      <c r="S14" s="527"/>
    </row>
    <row r="15" spans="1:21" x14ac:dyDescent="0.2">
      <c r="A15" s="518"/>
      <c r="B15" s="518" t="s">
        <v>2093</v>
      </c>
      <c r="C15" s="520" t="s">
        <v>2138</v>
      </c>
      <c r="D15" s="551" t="s">
        <v>2139</v>
      </c>
      <c r="E15" s="542" t="s">
        <v>2140</v>
      </c>
      <c r="F15" s="553" t="s">
        <v>2141</v>
      </c>
      <c r="G15" s="552">
        <v>37</v>
      </c>
      <c r="H15" s="550" t="s">
        <v>1677</v>
      </c>
      <c r="I15" s="645" t="s">
        <v>2174</v>
      </c>
      <c r="J15" s="645" t="s">
        <v>2317</v>
      </c>
      <c r="K15" s="547">
        <v>100</v>
      </c>
      <c r="L15" s="548">
        <v>100</v>
      </c>
      <c r="M15" s="549">
        <v>100</v>
      </c>
      <c r="N15" s="549">
        <v>100</v>
      </c>
      <c r="O15" s="549">
        <v>100</v>
      </c>
      <c r="P15" s="554" t="s">
        <v>2392</v>
      </c>
      <c r="Q15" s="527"/>
      <c r="R15" s="527" t="s">
        <v>2401</v>
      </c>
      <c r="S15" s="527"/>
      <c r="T15" t="s">
        <v>2122</v>
      </c>
      <c r="U15" s="656" t="s">
        <v>2228</v>
      </c>
    </row>
    <row r="16" spans="1:21" x14ac:dyDescent="0.2">
      <c r="A16" s="518"/>
      <c r="B16" s="518" t="s">
        <v>2094</v>
      </c>
      <c r="C16" s="520">
        <v>2022</v>
      </c>
      <c r="D16" s="551" t="s">
        <v>2140</v>
      </c>
      <c r="E16" s="520" t="s">
        <v>395</v>
      </c>
      <c r="F16" s="553" t="s">
        <v>2141</v>
      </c>
      <c r="G16" s="552" t="s">
        <v>395</v>
      </c>
      <c r="H16" s="550" t="s">
        <v>1677</v>
      </c>
      <c r="I16" s="647" t="s">
        <v>2389</v>
      </c>
      <c r="J16" s="646" t="s">
        <v>2181</v>
      </c>
      <c r="K16" s="547">
        <v>100</v>
      </c>
      <c r="L16" s="548">
        <v>100</v>
      </c>
      <c r="M16" s="549">
        <v>100</v>
      </c>
      <c r="N16" s="549">
        <v>100</v>
      </c>
      <c r="O16" s="549">
        <v>100</v>
      </c>
      <c r="P16" s="527"/>
      <c r="Q16" s="527"/>
      <c r="R16" s="527"/>
      <c r="S16" s="527"/>
      <c r="T16" t="s">
        <v>2122</v>
      </c>
      <c r="U16" t="s">
        <v>2122</v>
      </c>
    </row>
    <row r="17" spans="1:21" x14ac:dyDescent="0.2">
      <c r="A17" s="518"/>
      <c r="B17" s="518" t="s">
        <v>2095</v>
      </c>
      <c r="C17" s="520">
        <v>1381</v>
      </c>
      <c r="D17" s="551" t="s">
        <v>2140</v>
      </c>
      <c r="E17" s="520" t="s">
        <v>395</v>
      </c>
      <c r="F17" s="553" t="s">
        <v>2141</v>
      </c>
      <c r="G17" s="552">
        <v>34</v>
      </c>
      <c r="H17" s="550" t="s">
        <v>1677</v>
      </c>
      <c r="I17" s="645" t="s">
        <v>2338</v>
      </c>
      <c r="J17" s="645" t="s">
        <v>2181</v>
      </c>
      <c r="K17" s="547">
        <v>100</v>
      </c>
      <c r="L17" s="548">
        <v>100</v>
      </c>
      <c r="M17" s="555">
        <v>100</v>
      </c>
      <c r="N17" s="555">
        <v>100</v>
      </c>
      <c r="O17" s="555">
        <v>100</v>
      </c>
      <c r="P17" s="554" t="s">
        <v>2393</v>
      </c>
      <c r="Q17" s="527"/>
      <c r="R17" s="527" t="s">
        <v>2401</v>
      </c>
      <c r="S17" s="527"/>
      <c r="T17" t="s">
        <v>2228</v>
      </c>
      <c r="U17" t="s">
        <v>2122</v>
      </c>
    </row>
    <row r="18" spans="1:21" x14ac:dyDescent="0.2">
      <c r="A18" s="518"/>
      <c r="B18" s="518" t="s">
        <v>2096</v>
      </c>
      <c r="C18" s="520" t="s">
        <v>2097</v>
      </c>
      <c r="D18" s="520" t="s">
        <v>395</v>
      </c>
      <c r="E18" s="551" t="s">
        <v>2139</v>
      </c>
      <c r="F18" s="543" t="s">
        <v>2141</v>
      </c>
      <c r="G18" s="552" t="s">
        <v>395</v>
      </c>
      <c r="H18" s="550" t="s">
        <v>1675</v>
      </c>
      <c r="I18" s="645"/>
      <c r="J18" s="645"/>
      <c r="K18" s="547"/>
      <c r="L18" s="548"/>
      <c r="M18" s="555"/>
      <c r="N18" s="555"/>
      <c r="O18" s="555"/>
      <c r="P18" s="527"/>
      <c r="Q18" s="527"/>
      <c r="R18" s="527"/>
      <c r="S18" s="527"/>
    </row>
    <row r="19" spans="1:21" x14ac:dyDescent="0.2">
      <c r="A19" s="518"/>
      <c r="B19" s="518" t="s">
        <v>2098</v>
      </c>
      <c r="C19" s="520">
        <v>1398</v>
      </c>
      <c r="D19" s="551" t="s">
        <v>2140</v>
      </c>
      <c r="E19" s="543" t="s">
        <v>2141</v>
      </c>
      <c r="F19" s="543" t="s">
        <v>2144</v>
      </c>
      <c r="G19" s="552">
        <v>31</v>
      </c>
      <c r="H19" s="550" t="s">
        <v>1677</v>
      </c>
      <c r="I19" s="645" t="s">
        <v>2131</v>
      </c>
      <c r="J19" s="645" t="s">
        <v>2167</v>
      </c>
      <c r="K19" s="547">
        <v>100</v>
      </c>
      <c r="L19" s="548">
        <v>100</v>
      </c>
      <c r="M19" s="549">
        <v>100</v>
      </c>
      <c r="N19" s="549">
        <v>100</v>
      </c>
      <c r="O19" s="549">
        <v>100</v>
      </c>
      <c r="P19" s="527"/>
      <c r="Q19" s="527"/>
      <c r="R19" s="527" t="s">
        <v>2399</v>
      </c>
      <c r="S19" s="527"/>
      <c r="T19" t="s">
        <v>2122</v>
      </c>
      <c r="U19" t="s">
        <v>2122</v>
      </c>
    </row>
    <row r="20" spans="1:21" x14ac:dyDescent="0.2">
      <c r="A20" s="518"/>
      <c r="B20" s="556" t="s">
        <v>2099</v>
      </c>
      <c r="C20" s="520">
        <v>1100</v>
      </c>
      <c r="D20" s="520" t="s">
        <v>395</v>
      </c>
      <c r="E20" s="542" t="s">
        <v>2140</v>
      </c>
      <c r="F20" s="553" t="s">
        <v>2141</v>
      </c>
      <c r="G20" s="552" t="s">
        <v>395</v>
      </c>
      <c r="H20" s="557" t="s">
        <v>1675</v>
      </c>
      <c r="I20" s="648"/>
      <c r="J20" s="649"/>
      <c r="K20" s="547"/>
      <c r="L20" s="548"/>
      <c r="M20" s="549"/>
      <c r="N20" s="549"/>
      <c r="O20" s="549"/>
      <c r="P20" s="554"/>
      <c r="Q20" s="527"/>
      <c r="R20" s="527"/>
      <c r="S20" s="527"/>
    </row>
    <row r="21" spans="1:21" x14ac:dyDescent="0.2">
      <c r="A21" s="518"/>
      <c r="B21" s="518" t="s">
        <v>2100</v>
      </c>
      <c r="C21" s="558" t="s">
        <v>2101</v>
      </c>
      <c r="D21" s="559" t="s">
        <v>2141</v>
      </c>
      <c r="E21" s="520" t="s">
        <v>395</v>
      </c>
      <c r="F21" s="543" t="s">
        <v>2145</v>
      </c>
      <c r="G21" s="552" t="s">
        <v>395</v>
      </c>
      <c r="H21" s="550" t="s">
        <v>1675</v>
      </c>
      <c r="I21" s="648" t="s">
        <v>2388</v>
      </c>
      <c r="J21" s="646" t="s">
        <v>1676</v>
      </c>
      <c r="K21" s="547"/>
      <c r="L21" s="548"/>
      <c r="M21" s="549"/>
      <c r="N21" s="549"/>
      <c r="O21" s="549"/>
      <c r="P21" s="560"/>
      <c r="Q21" s="527"/>
      <c r="R21" s="527"/>
      <c r="S21" s="527"/>
    </row>
    <row r="22" spans="1:21" x14ac:dyDescent="0.2">
      <c r="A22" s="518"/>
      <c r="B22" s="556" t="s">
        <v>2127</v>
      </c>
      <c r="C22" s="558" t="s">
        <v>2133</v>
      </c>
      <c r="D22" s="520" t="s">
        <v>395</v>
      </c>
      <c r="E22" s="551" t="s">
        <v>2139</v>
      </c>
      <c r="F22" s="543" t="s">
        <v>2140</v>
      </c>
      <c r="G22" s="552">
        <v>39</v>
      </c>
      <c r="H22" s="557" t="s">
        <v>1677</v>
      </c>
      <c r="I22" s="645" t="s">
        <v>2317</v>
      </c>
      <c r="J22" s="645" t="s">
        <v>2195</v>
      </c>
      <c r="K22" s="547">
        <v>100</v>
      </c>
      <c r="L22" s="548">
        <v>100</v>
      </c>
      <c r="M22" s="549">
        <v>100</v>
      </c>
      <c r="N22" s="549">
        <v>100</v>
      </c>
      <c r="O22" s="549">
        <v>100</v>
      </c>
      <c r="P22" s="554"/>
      <c r="Q22" s="654" t="s">
        <v>2403</v>
      </c>
      <c r="R22" s="527"/>
      <c r="S22" s="527"/>
      <c r="T22" t="s">
        <v>2228</v>
      </c>
      <c r="U22" t="s">
        <v>2122</v>
      </c>
    </row>
    <row r="23" spans="1:21" x14ac:dyDescent="0.2">
      <c r="A23" s="561"/>
      <c r="B23" s="518" t="s">
        <v>2102</v>
      </c>
      <c r="C23" s="520">
        <v>2562</v>
      </c>
      <c r="D23" s="551" t="s">
        <v>2139</v>
      </c>
      <c r="E23" s="551" t="s">
        <v>2141</v>
      </c>
      <c r="F23" s="543" t="s">
        <v>2144</v>
      </c>
      <c r="G23" s="552">
        <v>19</v>
      </c>
      <c r="H23" s="550" t="s">
        <v>1677</v>
      </c>
      <c r="I23" s="645" t="s">
        <v>2174</v>
      </c>
      <c r="J23" s="645" t="s">
        <v>2250</v>
      </c>
      <c r="K23" s="547">
        <v>100</v>
      </c>
      <c r="L23" s="548">
        <v>100</v>
      </c>
      <c r="M23" s="549">
        <v>100</v>
      </c>
      <c r="N23" s="549">
        <v>100</v>
      </c>
      <c r="O23" s="549">
        <v>100</v>
      </c>
      <c r="P23" s="554"/>
      <c r="Q23" s="655" t="s">
        <v>2403</v>
      </c>
      <c r="R23" s="527"/>
      <c r="S23" s="527"/>
      <c r="T23" t="s">
        <v>2122</v>
      </c>
      <c r="U23" t="s">
        <v>2228</v>
      </c>
    </row>
    <row r="24" spans="1:21" ht="38.25" x14ac:dyDescent="0.2">
      <c r="A24" s="518" t="s">
        <v>2398</v>
      </c>
      <c r="B24" s="518" t="s">
        <v>2103</v>
      </c>
      <c r="C24" s="520">
        <v>2526</v>
      </c>
      <c r="D24" s="551" t="s">
        <v>2139</v>
      </c>
      <c r="E24" s="551" t="s">
        <v>2141</v>
      </c>
      <c r="F24" s="543" t="s">
        <v>2144</v>
      </c>
      <c r="G24" s="552">
        <v>20</v>
      </c>
      <c r="H24" s="550" t="s">
        <v>1675</v>
      </c>
      <c r="I24" s="645"/>
      <c r="J24" s="646"/>
      <c r="K24" s="547"/>
      <c r="L24" s="548"/>
      <c r="M24" s="549"/>
      <c r="N24" s="549"/>
      <c r="O24" s="549"/>
      <c r="P24" s="657" t="s">
        <v>2404</v>
      </c>
      <c r="Q24" s="527"/>
      <c r="R24" s="527"/>
      <c r="S24" s="527"/>
    </row>
    <row r="25" spans="1:21" x14ac:dyDescent="0.2">
      <c r="A25" s="518"/>
      <c r="B25" s="518" t="s">
        <v>2128</v>
      </c>
      <c r="C25" s="520">
        <v>1410</v>
      </c>
      <c r="D25" s="551" t="s">
        <v>2140</v>
      </c>
      <c r="E25" s="542" t="s">
        <v>2141</v>
      </c>
      <c r="F25" s="543" t="s">
        <v>2144</v>
      </c>
      <c r="G25" s="552">
        <v>28</v>
      </c>
      <c r="H25" s="550" t="s">
        <v>1677</v>
      </c>
      <c r="I25" s="645" t="s">
        <v>2180</v>
      </c>
      <c r="J25" s="645" t="s">
        <v>2317</v>
      </c>
      <c r="K25" s="547">
        <v>100</v>
      </c>
      <c r="L25" s="548">
        <v>100</v>
      </c>
      <c r="M25" s="549">
        <v>100</v>
      </c>
      <c r="N25" s="549">
        <v>100</v>
      </c>
      <c r="O25" s="549">
        <v>100</v>
      </c>
      <c r="P25" s="527"/>
      <c r="Q25" s="527"/>
      <c r="R25" s="527"/>
      <c r="S25" s="527"/>
      <c r="T25" t="s">
        <v>2122</v>
      </c>
      <c r="U25" t="s">
        <v>2228</v>
      </c>
    </row>
    <row r="26" spans="1:21" x14ac:dyDescent="0.2">
      <c r="A26" s="518"/>
      <c r="B26" s="518" t="s">
        <v>2118</v>
      </c>
      <c r="C26" s="520">
        <v>1509</v>
      </c>
      <c r="D26" s="551" t="s">
        <v>2140</v>
      </c>
      <c r="E26" s="542" t="s">
        <v>2141</v>
      </c>
      <c r="F26" s="543" t="s">
        <v>2144</v>
      </c>
      <c r="G26" s="552" t="s">
        <v>395</v>
      </c>
      <c r="H26" s="550" t="s">
        <v>1675</v>
      </c>
      <c r="I26" s="647"/>
      <c r="J26" s="646"/>
      <c r="K26" s="547"/>
      <c r="L26" s="548"/>
      <c r="M26" s="549"/>
      <c r="N26" s="549"/>
      <c r="O26" s="549"/>
      <c r="P26" s="527"/>
      <c r="Q26" s="527"/>
      <c r="R26" s="527"/>
      <c r="S26" s="527"/>
    </row>
    <row r="27" spans="1:21" ht="38.25" x14ac:dyDescent="0.2">
      <c r="A27" s="518" t="s">
        <v>2398</v>
      </c>
      <c r="B27" s="518" t="s">
        <v>2104</v>
      </c>
      <c r="C27" s="520" t="s">
        <v>2105</v>
      </c>
      <c r="D27" s="551" t="s">
        <v>2139</v>
      </c>
      <c r="E27" s="551" t="s">
        <v>2141</v>
      </c>
      <c r="F27" s="543" t="s">
        <v>2144</v>
      </c>
      <c r="G27" s="552">
        <v>16</v>
      </c>
      <c r="H27" s="550" t="s">
        <v>1675</v>
      </c>
      <c r="I27" s="645" t="s">
        <v>2125</v>
      </c>
      <c r="J27" s="646" t="s">
        <v>1696</v>
      </c>
      <c r="K27" s="547"/>
      <c r="L27" s="548"/>
      <c r="M27" s="549"/>
      <c r="N27" s="549"/>
      <c r="O27" s="549"/>
      <c r="P27" s="657" t="s">
        <v>2404</v>
      </c>
      <c r="Q27" s="527" t="s">
        <v>395</v>
      </c>
      <c r="R27" s="527"/>
      <c r="S27" s="527"/>
    </row>
    <row r="28" spans="1:21" x14ac:dyDescent="0.2">
      <c r="A28" s="518" t="s">
        <v>2398</v>
      </c>
      <c r="B28" s="518" t="s">
        <v>2106</v>
      </c>
      <c r="C28" s="520">
        <v>1205</v>
      </c>
      <c r="D28" s="551" t="s">
        <v>2140</v>
      </c>
      <c r="E28" s="520" t="s">
        <v>395</v>
      </c>
      <c r="F28" s="543" t="s">
        <v>2144</v>
      </c>
      <c r="G28" s="552" t="s">
        <v>1678</v>
      </c>
      <c r="H28" s="550" t="s">
        <v>1677</v>
      </c>
      <c r="I28" s="645" t="s">
        <v>1696</v>
      </c>
      <c r="J28" s="646" t="s">
        <v>1725</v>
      </c>
      <c r="K28" s="547">
        <v>100</v>
      </c>
      <c r="L28" s="548">
        <v>100</v>
      </c>
      <c r="M28" s="549">
        <v>100</v>
      </c>
      <c r="N28" s="549"/>
      <c r="O28" s="549"/>
      <c r="P28" s="527"/>
      <c r="Q28" s="527" t="s">
        <v>395</v>
      </c>
      <c r="R28" s="527"/>
      <c r="S28" s="527"/>
    </row>
    <row r="29" spans="1:21" x14ac:dyDescent="0.2">
      <c r="A29" s="518"/>
      <c r="B29" s="518" t="s">
        <v>2107</v>
      </c>
      <c r="C29" s="520">
        <v>1105</v>
      </c>
      <c r="D29" s="551" t="s">
        <v>2140</v>
      </c>
      <c r="E29" s="520" t="s">
        <v>395</v>
      </c>
      <c r="F29" s="553" t="s">
        <v>2144</v>
      </c>
      <c r="G29" s="552" t="s">
        <v>1678</v>
      </c>
      <c r="H29" s="550" t="s">
        <v>1675</v>
      </c>
      <c r="I29" s="645"/>
      <c r="J29" s="646"/>
      <c r="K29" s="547"/>
      <c r="L29" s="548"/>
      <c r="M29" s="549"/>
      <c r="N29" s="549"/>
      <c r="O29" s="549"/>
      <c r="P29" s="527"/>
      <c r="Q29" s="527"/>
      <c r="R29" s="527"/>
      <c r="S29" s="527"/>
    </row>
    <row r="30" spans="1:21" x14ac:dyDescent="0.2">
      <c r="A30" s="518"/>
      <c r="B30" s="518" t="s">
        <v>2108</v>
      </c>
      <c r="C30" s="520">
        <v>1424</v>
      </c>
      <c r="D30" s="551" t="s">
        <v>2140</v>
      </c>
      <c r="E30" s="520" t="s">
        <v>395</v>
      </c>
      <c r="F30" s="543" t="s">
        <v>2144</v>
      </c>
      <c r="G30" s="552" t="s">
        <v>1678</v>
      </c>
      <c r="H30" s="550" t="s">
        <v>1675</v>
      </c>
      <c r="I30" s="645"/>
      <c r="J30" s="646"/>
      <c r="K30" s="547"/>
      <c r="L30" s="548"/>
      <c r="M30" s="549"/>
      <c r="N30" s="549"/>
      <c r="O30" s="549"/>
      <c r="P30" s="527"/>
      <c r="Q30" s="527"/>
      <c r="R30" s="527"/>
      <c r="S30" s="527"/>
    </row>
    <row r="31" spans="1:21" x14ac:dyDescent="0.2">
      <c r="A31" s="518"/>
      <c r="B31" s="518" t="s">
        <v>2109</v>
      </c>
      <c r="C31" s="520" t="s">
        <v>2110</v>
      </c>
      <c r="D31" s="542" t="s">
        <v>2142</v>
      </c>
      <c r="E31" s="520" t="s">
        <v>395</v>
      </c>
      <c r="F31" s="543" t="s">
        <v>2144</v>
      </c>
      <c r="G31" s="552"/>
      <c r="H31" s="562" t="s">
        <v>1675</v>
      </c>
      <c r="I31" s="645"/>
      <c r="J31" s="646"/>
      <c r="K31" s="547"/>
      <c r="L31" s="548"/>
      <c r="M31" s="549"/>
      <c r="N31" s="549"/>
      <c r="O31" s="549"/>
      <c r="P31" s="527"/>
      <c r="Q31" s="527"/>
      <c r="R31" s="527"/>
      <c r="S31" s="527"/>
    </row>
    <row r="32" spans="1:21" x14ac:dyDescent="0.2">
      <c r="A32" s="234"/>
      <c r="B32" s="234" t="s">
        <v>2386</v>
      </c>
      <c r="C32" s="236" t="s">
        <v>2387</v>
      </c>
      <c r="D32" s="542" t="s">
        <v>2140</v>
      </c>
      <c r="E32" s="237" t="s">
        <v>395</v>
      </c>
      <c r="F32" s="543" t="s">
        <v>2144</v>
      </c>
      <c r="G32" s="552">
        <v>3</v>
      </c>
      <c r="H32" s="239" t="s">
        <v>1677</v>
      </c>
      <c r="I32" s="645" t="s">
        <v>2338</v>
      </c>
      <c r="J32" s="646" t="s">
        <v>2250</v>
      </c>
      <c r="K32" s="547">
        <v>100</v>
      </c>
      <c r="L32" s="548">
        <v>100</v>
      </c>
      <c r="M32" s="555">
        <v>100</v>
      </c>
      <c r="N32" s="549">
        <v>100</v>
      </c>
      <c r="O32" s="549">
        <v>100</v>
      </c>
      <c r="P32" s="527"/>
      <c r="Q32" s="527"/>
      <c r="R32" s="527"/>
      <c r="T32" t="s">
        <v>2228</v>
      </c>
      <c r="U32" t="s">
        <v>2228</v>
      </c>
    </row>
    <row r="33" spans="1:19" x14ac:dyDescent="0.2">
      <c r="A33" s="527" t="s">
        <v>2398</v>
      </c>
      <c r="B33" s="518" t="s">
        <v>2146</v>
      </c>
      <c r="C33" s="527" t="s">
        <v>2101</v>
      </c>
      <c r="D33" s="551" t="s">
        <v>2139</v>
      </c>
      <c r="E33" s="542" t="s">
        <v>2140</v>
      </c>
      <c r="F33" s="543" t="s">
        <v>2141</v>
      </c>
      <c r="G33" s="552"/>
      <c r="H33" s="550" t="s">
        <v>1675</v>
      </c>
      <c r="I33" s="645"/>
      <c r="J33" s="646"/>
      <c r="K33" s="547"/>
      <c r="L33" s="548"/>
      <c r="M33" s="549"/>
      <c r="N33" s="549"/>
      <c r="O33" s="549"/>
      <c r="P33" s="527"/>
      <c r="Q33" s="527"/>
      <c r="R33" s="527"/>
      <c r="S33" s="527"/>
    </row>
    <row r="34" spans="1:19" x14ac:dyDescent="0.2">
      <c r="A34" s="527"/>
      <c r="B34" s="518" t="s">
        <v>2302</v>
      </c>
      <c r="C34" s="527" t="s">
        <v>2101</v>
      </c>
      <c r="D34" s="520" t="s">
        <v>2308</v>
      </c>
      <c r="E34" s="542" t="s">
        <v>2139</v>
      </c>
      <c r="F34" s="543" t="s">
        <v>2140</v>
      </c>
      <c r="G34" s="563" t="s">
        <v>1678</v>
      </c>
      <c r="H34" s="564" t="s">
        <v>1677</v>
      </c>
      <c r="I34" s="645" t="s">
        <v>2222</v>
      </c>
      <c r="J34" s="646"/>
      <c r="K34" s="547">
        <v>100</v>
      </c>
      <c r="L34" s="548"/>
      <c r="M34" s="549"/>
      <c r="N34" s="549"/>
      <c r="O34" s="549"/>
      <c r="P34" s="527"/>
      <c r="Q34" s="527"/>
      <c r="R34" s="527"/>
      <c r="S34" s="527"/>
    </row>
    <row r="35" spans="1:19" x14ac:dyDescent="0.2">
      <c r="A35" s="527" t="s">
        <v>2398</v>
      </c>
      <c r="B35" s="518" t="s">
        <v>2307</v>
      </c>
      <c r="C35" s="527" t="s">
        <v>2101</v>
      </c>
      <c r="D35" s="520" t="s">
        <v>395</v>
      </c>
      <c r="E35" s="542" t="s">
        <v>2139</v>
      </c>
      <c r="F35" s="543" t="s">
        <v>2141</v>
      </c>
      <c r="G35" s="563" t="s">
        <v>1678</v>
      </c>
      <c r="H35" s="564" t="s">
        <v>1677</v>
      </c>
      <c r="I35" s="645" t="s">
        <v>1986</v>
      </c>
      <c r="J35" s="646" t="s">
        <v>2306</v>
      </c>
      <c r="K35" s="547"/>
      <c r="L35" s="548"/>
      <c r="M35" s="549"/>
      <c r="N35" s="549"/>
      <c r="O35" s="549"/>
      <c r="P35" s="527"/>
      <c r="Q35" s="527"/>
      <c r="R35" s="527"/>
      <c r="S35" s="527"/>
    </row>
    <row r="36" spans="1:19" x14ac:dyDescent="0.2">
      <c r="A36" s="527"/>
      <c r="B36" s="518" t="s">
        <v>2394</v>
      </c>
      <c r="C36" s="527" t="s">
        <v>2101</v>
      </c>
      <c r="D36" s="520" t="s">
        <v>395</v>
      </c>
      <c r="E36" s="542" t="s">
        <v>2139</v>
      </c>
      <c r="F36" s="543" t="s">
        <v>2144</v>
      </c>
      <c r="G36" s="563" t="s">
        <v>1678</v>
      </c>
      <c r="H36" s="564" t="s">
        <v>1677</v>
      </c>
      <c r="I36" s="645" t="s">
        <v>1725</v>
      </c>
      <c r="J36" s="646" t="s">
        <v>2306</v>
      </c>
      <c r="K36" s="547">
        <v>100</v>
      </c>
      <c r="L36" s="548"/>
      <c r="M36" s="549"/>
      <c r="N36" s="549"/>
      <c r="O36" s="549"/>
      <c r="P36" s="527"/>
      <c r="Q36" s="527"/>
      <c r="R36" s="527"/>
      <c r="S36" s="527"/>
    </row>
    <row r="37" spans="1:19" x14ac:dyDescent="0.2">
      <c r="A37" s="527"/>
      <c r="B37" s="518" t="s">
        <v>2303</v>
      </c>
      <c r="C37" s="527" t="s">
        <v>2101</v>
      </c>
      <c r="D37" s="520" t="s">
        <v>2304</v>
      </c>
      <c r="E37" s="542" t="s">
        <v>2139</v>
      </c>
      <c r="F37" s="543" t="s">
        <v>2140</v>
      </c>
      <c r="G37" s="563" t="s">
        <v>1678</v>
      </c>
      <c r="H37" s="564" t="s">
        <v>1677</v>
      </c>
      <c r="I37" s="645" t="s">
        <v>2222</v>
      </c>
      <c r="J37" s="646"/>
      <c r="K37" s="547">
        <v>100</v>
      </c>
      <c r="L37" s="548"/>
      <c r="M37" s="549"/>
      <c r="N37" s="549"/>
      <c r="O37" s="549"/>
      <c r="P37" s="527"/>
      <c r="Q37" s="527"/>
      <c r="R37" s="527"/>
      <c r="S37" s="527"/>
    </row>
    <row r="38" spans="1:19" x14ac:dyDescent="0.2">
      <c r="A38" s="527"/>
      <c r="B38" s="556" t="s">
        <v>2202</v>
      </c>
      <c r="C38" s="527" t="s">
        <v>2203</v>
      </c>
      <c r="D38" s="520" t="s">
        <v>395</v>
      </c>
      <c r="E38" s="551" t="s">
        <v>2139</v>
      </c>
      <c r="F38" s="543" t="s">
        <v>2141</v>
      </c>
      <c r="G38" s="563">
        <v>42</v>
      </c>
      <c r="H38" s="565" t="s">
        <v>1677</v>
      </c>
      <c r="I38" s="645" t="s">
        <v>2131</v>
      </c>
      <c r="J38" s="646" t="s">
        <v>1676</v>
      </c>
      <c r="K38" s="547">
        <v>100</v>
      </c>
      <c r="L38" s="548">
        <v>100</v>
      </c>
      <c r="M38" s="549">
        <v>100</v>
      </c>
      <c r="N38" s="549">
        <v>100</v>
      </c>
      <c r="O38" s="549">
        <v>100</v>
      </c>
      <c r="P38" s="527"/>
      <c r="Q38" s="527"/>
      <c r="R38" s="527"/>
      <c r="S38" s="527"/>
    </row>
    <row r="39" spans="1:19" x14ac:dyDescent="0.2">
      <c r="A39" s="527" t="s">
        <v>2398</v>
      </c>
      <c r="B39" s="556" t="s">
        <v>2309</v>
      </c>
      <c r="C39" s="560" t="s">
        <v>2310</v>
      </c>
      <c r="D39" s="520" t="s">
        <v>395</v>
      </c>
      <c r="E39" s="542" t="s">
        <v>2140</v>
      </c>
      <c r="F39" s="543" t="s">
        <v>2311</v>
      </c>
      <c r="G39" s="566">
        <v>19</v>
      </c>
      <c r="H39" s="557" t="s">
        <v>1677</v>
      </c>
      <c r="I39" s="645" t="s">
        <v>202</v>
      </c>
      <c r="J39" s="646" t="s">
        <v>1696</v>
      </c>
      <c r="K39" s="527">
        <v>100</v>
      </c>
      <c r="L39" s="527">
        <v>100</v>
      </c>
      <c r="M39" s="527">
        <v>100</v>
      </c>
      <c r="N39" s="527">
        <v>100</v>
      </c>
      <c r="O39" s="527"/>
      <c r="P39" s="554"/>
      <c r="Q39" s="527"/>
      <c r="R39" s="527"/>
      <c r="S39" s="527"/>
    </row>
    <row r="40" spans="1:19" x14ac:dyDescent="0.2">
      <c r="A40" s="527"/>
      <c r="B40" s="556" t="s">
        <v>2327</v>
      </c>
      <c r="C40" s="527"/>
      <c r="D40" s="520" t="s">
        <v>395</v>
      </c>
      <c r="E40" s="542" t="s">
        <v>2140</v>
      </c>
      <c r="F40" s="543" t="s">
        <v>2140</v>
      </c>
      <c r="G40" s="566"/>
      <c r="H40" s="557" t="s">
        <v>1677</v>
      </c>
      <c r="I40" s="645" t="s">
        <v>2250</v>
      </c>
      <c r="J40" s="646" t="s">
        <v>1678</v>
      </c>
      <c r="K40" s="652">
        <v>100</v>
      </c>
      <c r="L40" s="527"/>
      <c r="M40" s="527"/>
      <c r="N40" s="527"/>
      <c r="O40" s="527"/>
      <c r="P40" s="527"/>
      <c r="Q40" s="527"/>
      <c r="R40" s="527"/>
      <c r="S40" s="527"/>
    </row>
    <row r="41" spans="1:19" x14ac:dyDescent="0.2">
      <c r="A41" s="527"/>
      <c r="B41" s="527"/>
      <c r="C41" s="527"/>
      <c r="D41" s="527"/>
      <c r="E41" s="527"/>
      <c r="F41" s="527"/>
      <c r="G41" s="527"/>
      <c r="H41" s="527"/>
      <c r="I41" s="527"/>
      <c r="J41" s="527"/>
      <c r="K41" s="527"/>
      <c r="L41" s="527"/>
      <c r="M41" s="527"/>
      <c r="N41" s="527"/>
      <c r="O41" s="527"/>
      <c r="P41" s="527"/>
      <c r="Q41" s="527"/>
      <c r="R41" s="527"/>
      <c r="S41" s="527"/>
    </row>
    <row r="42" spans="1:19" x14ac:dyDescent="0.2">
      <c r="A42" s="527"/>
      <c r="B42" s="527"/>
      <c r="C42" s="527"/>
      <c r="D42" s="527"/>
      <c r="E42" s="527"/>
      <c r="F42" s="527"/>
      <c r="G42" s="527"/>
      <c r="H42" s="527"/>
      <c r="I42" s="527"/>
      <c r="J42" s="527"/>
      <c r="K42" s="527"/>
      <c r="L42" s="527"/>
      <c r="M42" s="527"/>
      <c r="N42" s="527"/>
      <c r="O42" s="527"/>
      <c r="P42" s="527"/>
      <c r="Q42" s="527"/>
      <c r="R42" s="527"/>
      <c r="S42" s="527"/>
    </row>
    <row r="44" spans="1:19" x14ac:dyDescent="0.2">
      <c r="B44" s="1" t="s">
        <v>2334</v>
      </c>
      <c r="C44" s="379">
        <v>43224</v>
      </c>
    </row>
    <row r="45" spans="1:19" x14ac:dyDescent="0.2">
      <c r="B45" s="1" t="s">
        <v>2140</v>
      </c>
      <c r="C45" s="380"/>
    </row>
    <row r="46" spans="1:19" x14ac:dyDescent="0.2">
      <c r="B46" s="1" t="s">
        <v>2311</v>
      </c>
      <c r="C46" s="380"/>
    </row>
    <row r="47" spans="1:19" x14ac:dyDescent="0.2">
      <c r="B47" s="1" t="s">
        <v>2144</v>
      </c>
      <c r="C47" s="379">
        <v>43266</v>
      </c>
    </row>
  </sheetData>
  <customSheetViews>
    <customSheetView guid="{5AC86898-99C0-40C8-A183-7BCAFD4A38C0}">
      <selection activeCell="K28" sqref="K28"/>
      <pageMargins left="0.7" right="0.7" top="0.75" bottom="0.75" header="0.3" footer="0.3"/>
      <pageSetup paperSize="9" orientation="portrait" r:id="rId1"/>
    </customSheetView>
    <customSheetView guid="{4C910842-2C9A-49B1-8859-E7171BF1B407}" topLeftCell="A4">
      <selection activeCell="K28" sqref="K28"/>
      <pageMargins left="0.7" right="0.7" top="0.75" bottom="0.75" header="0.3" footer="0.3"/>
      <pageSetup paperSize="9" orientation="portrait" r:id="rId2"/>
    </customSheetView>
    <customSheetView guid="{02B12058-110B-4DCD-A5EA-5F27400FB028}" scale="90" topLeftCell="A5">
      <selection activeCell="K28" sqref="K28"/>
      <pageMargins left="0.7" right="0.7" top="0.75" bottom="0.75" header="0.3" footer="0.3"/>
      <pageSetup paperSize="9" orientation="portrait" r:id="rId3"/>
    </customSheetView>
    <customSheetView guid="{27A4B667-7EE5-4B37-A36E-7A71AE7736F5}" topLeftCell="B10">
      <selection activeCell="N16" sqref="N16"/>
      <pageMargins left="0.7" right="0.7" top="0.75" bottom="0.75" header="0.3" footer="0.3"/>
      <pageSetup paperSize="9" orientation="portrait" r:id="rId4"/>
    </customSheetView>
    <customSheetView guid="{02668375-14EE-499B-A8A1-CFA0F3453F57}">
      <selection activeCell="B21" sqref="B21"/>
      <pageMargins left="0.7" right="0.7" top="0.75" bottom="0.75" header="0.3" footer="0.3"/>
      <pageSetup paperSize="9" orientation="portrait" r:id="rId5"/>
    </customSheetView>
    <customSheetView guid="{83E26134-8071-4B52-B9C2-8B5396DF70B4}" showPageBreaks="1">
      <selection activeCell="I21" sqref="I21"/>
      <pageMargins left="0.7" right="0.7" top="0.75" bottom="0.75" header="0.3" footer="0.3"/>
      <pageSetup paperSize="9" orientation="portrait" r:id="rId6"/>
    </customSheetView>
    <customSheetView guid="{C86AD4D7-9E8D-47DB-A1F4-C303F6E9F37B}">
      <selection activeCell="I17" sqref="I17"/>
      <pageMargins left="0.7" right="0.7" top="0.75" bottom="0.75" header="0.3" footer="0.3"/>
      <pageSetup paperSize="9" orientation="portrait" r:id="rId7"/>
    </customSheetView>
    <customSheetView guid="{18DF35B7-CAA0-4050-BA63-78DA1CA747BE}">
      <selection activeCell="J22" sqref="J22"/>
      <pageMargins left="0.7" right="0.7" top="0.75" bottom="0.75" header="0.3" footer="0.3"/>
      <pageSetup paperSize="9" orientation="portrait" r:id="rId8"/>
    </customSheetView>
    <customSheetView guid="{DE76E38F-A1D1-4A3E-9C90-F4B6007A1049}">
      <selection activeCell="K23" sqref="K23"/>
      <pageMargins left="0.7" right="0.7" top="0.75" bottom="0.75" header="0.3" footer="0.3"/>
      <pageSetup paperSize="9" orientation="portrait" r:id="rId9"/>
    </customSheetView>
    <customSheetView guid="{949F8C7F-DA00-479D-BDE6-6166B149A403}" topLeftCell="A3">
      <selection activeCell="D32" sqref="D32"/>
      <pageMargins left="0.7" right="0.7" top="0.75" bottom="0.75" header="0.3" footer="0.3"/>
    </customSheetView>
    <customSheetView guid="{BC89DC8A-F93A-4EB3-ACCA-03228A52DC73}" topLeftCell="A3">
      <selection activeCell="G6" sqref="G6"/>
      <pageMargins left="0.7" right="0.7" top="0.75" bottom="0.75" header="0.3" footer="0.3"/>
    </customSheetView>
    <customSheetView guid="{9D72E9D6-9DB4-482E-B9DD-F58734D01B5E}">
      <selection activeCell="L25" sqref="L25"/>
      <pageMargins left="0.7" right="0.7" top="0.75" bottom="0.75" header="0.3" footer="0.3"/>
    </customSheetView>
    <customSheetView guid="{28D79C02-A415-42D9-AF37-1523DA21D815}" topLeftCell="A3">
      <selection activeCell="L22" sqref="L22"/>
      <pageMargins left="0.7" right="0.7" top="0.75" bottom="0.75" header="0.3" footer="0.3"/>
    </customSheetView>
    <customSheetView guid="{519FF1E7-076F-47C2-91B9-C17D2E1B6520}">
      <selection activeCell="B33" sqref="B33"/>
      <pageMargins left="0.7" right="0.7" top="0.75" bottom="0.75" header="0.3" footer="0.3"/>
      <pageSetup paperSize="9" orientation="portrait" r:id="rId10"/>
    </customSheetView>
    <customSheetView guid="{9C0FECB6-0701-4CC9-8224-D04A63FFA855}" topLeftCell="A3">
      <selection activeCell="D32" sqref="D32"/>
      <pageMargins left="0.7" right="0.7" top="0.75" bottom="0.75" header="0.3" footer="0.3"/>
    </customSheetView>
    <customSheetView guid="{90088769-7D29-4324-882D-1F352DFBE762}">
      <selection activeCell="B16" sqref="B16"/>
      <pageMargins left="0.7" right="0.7" top="0.75" bottom="0.75" header="0.3" footer="0.3"/>
    </customSheetView>
    <customSheetView guid="{94202DE1-E113-4D8D-96A4-4561FB59780B}" topLeftCell="A3">
      <selection activeCell="D32" sqref="D32"/>
      <pageMargins left="0.7" right="0.7" top="0.75" bottom="0.75" header="0.3" footer="0.3"/>
    </customSheetView>
    <customSheetView guid="{97AAAFE3-C681-4E27-A277-F09D7DA8C2DD}" topLeftCell="A3">
      <selection activeCell="D32" sqref="D32"/>
      <pageMargins left="0.7" right="0.7" top="0.75" bottom="0.75" header="0.3" footer="0.3"/>
    </customSheetView>
    <customSheetView guid="{6568F72F-D597-4229-B333-125FDE9654F7}">
      <selection activeCell="F15" sqref="F15"/>
      <pageMargins left="0.7" right="0.7" top="0.75" bottom="0.75" header="0.3" footer="0.3"/>
    </customSheetView>
    <customSheetView guid="{E8B30110-1132-4597-87AA-506263477060}">
      <selection activeCell="N18" sqref="N18"/>
      <pageMargins left="0.7" right="0.7" top="0.75" bottom="0.75" header="0.3" footer="0.3"/>
    </customSheetView>
    <customSheetView guid="{1A677123-3181-47F1-8D94-D23E42118B34}">
      <selection activeCell="B24" sqref="B24"/>
      <pageMargins left="0.7" right="0.7" top="0.75" bottom="0.75" header="0.3" footer="0.3"/>
    </customSheetView>
    <customSheetView guid="{5B263600-835E-44BD-B687-603D70FECA3D}">
      <selection activeCell="B24" sqref="B24"/>
      <pageMargins left="0.7" right="0.7" top="0.75" bottom="0.75" header="0.3" footer="0.3"/>
    </customSheetView>
    <customSheetView guid="{B25C0761-BDC6-44DE-BC09-A587D4005716}">
      <selection activeCell="K23" sqref="K23"/>
      <pageMargins left="0.7" right="0.7" top="0.75" bottom="0.75" header="0.3" footer="0.3"/>
      <pageSetup paperSize="9" orientation="portrait" r:id="rId11"/>
    </customSheetView>
    <customSheetView guid="{440820DD-D35F-4284-A020-75AFCB09A713}">
      <selection activeCell="M15" sqref="M15"/>
      <pageMargins left="0.7" right="0.7" top="0.75" bottom="0.75" header="0.3" footer="0.3"/>
    </customSheetView>
    <customSheetView guid="{DD3C4055-6E9F-4337-AF3C-EAB14138E2FC}" scale="85">
      <selection activeCell="L24" sqref="L24"/>
      <pageMargins left="0.7" right="0.7" top="0.75" bottom="0.75" header="0.3" footer="0.3"/>
    </customSheetView>
    <customSheetView guid="{A779676E-2DE4-4B43-BC39-AEC5C199B098}">
      <selection activeCell="B24" sqref="B24"/>
      <pageMargins left="0.7" right="0.7" top="0.75" bottom="0.75" header="0.3" footer="0.3"/>
    </customSheetView>
    <customSheetView guid="{D610A0E1-F9A9-4C9F-867A-9AA8DA5806C3}" topLeftCell="A3">
      <selection activeCell="D32" sqref="D32"/>
      <pageMargins left="0.7" right="0.7" top="0.75" bottom="0.75" header="0.3" footer="0.3"/>
    </customSheetView>
    <customSheetView guid="{B3C29866-3474-43EA-99AD-F394C9416B2B}" topLeftCell="A3">
      <selection activeCell="D32" sqref="D32"/>
      <pageMargins left="0.7" right="0.7" top="0.75" bottom="0.75" header="0.3" footer="0.3"/>
    </customSheetView>
    <customSheetView guid="{B0A275E6-A927-469D-A668-DC597A053ECA}" topLeftCell="A3">
      <selection activeCell="D32" sqref="D32"/>
      <pageMargins left="0.7" right="0.7" top="0.75" bottom="0.75" header="0.3" footer="0.3"/>
    </customSheetView>
    <customSheetView guid="{2C6ABC28-880F-4FC3-AB4C-74CC7AFBB167}" topLeftCell="A3">
      <selection activeCell="D32" sqref="D32"/>
      <pageMargins left="0.7" right="0.7" top="0.75" bottom="0.75" header="0.3" footer="0.3"/>
    </customSheetView>
    <customSheetView guid="{BFE285D7-067E-4802-A267-8E7CA36A08B9}" topLeftCell="A3">
      <selection activeCell="D32" sqref="D32"/>
      <pageMargins left="0.7" right="0.7" top="0.75" bottom="0.75" header="0.3" footer="0.3"/>
    </customSheetView>
    <customSheetView guid="{840FED42-BEAD-40B5-87A2-918C1E6D4128}" topLeftCell="A3">
      <selection activeCell="B37" sqref="B37"/>
      <pageMargins left="0.7" right="0.7" top="0.75" bottom="0.75" header="0.3" footer="0.3"/>
    </customSheetView>
    <customSheetView guid="{1CE7FAA3-375A-44FC-8395-7BB368E304B3}" topLeftCell="A3">
      <selection activeCell="G6" sqref="G6"/>
      <pageMargins left="0.7" right="0.7" top="0.75" bottom="0.75" header="0.3" footer="0.3"/>
      <pageSetup paperSize="9" orientation="portrait" r:id="rId12"/>
    </customSheetView>
    <customSheetView guid="{195EEB94-5611-43AB-AD4C-189BF5DF63BD}" topLeftCell="A3">
      <selection activeCell="B34" sqref="B34"/>
      <pageMargins left="0.7" right="0.7" top="0.75" bottom="0.75" header="0.3" footer="0.3"/>
    </customSheetView>
    <customSheetView guid="{999D8AAC-C53E-4106-83D2-C9E986396FD9}" topLeftCell="A3">
      <selection activeCell="G6" sqref="G6"/>
      <pageMargins left="0.7" right="0.7" top="0.75" bottom="0.75" header="0.3" footer="0.3"/>
    </customSheetView>
    <customSheetView guid="{34488582-FC68-47CC-ADEF-620C97FA3BE5}" topLeftCell="A3">
      <selection activeCell="L17" sqref="L17"/>
      <pageMargins left="0.7" right="0.7" top="0.75" bottom="0.75" header="0.3" footer="0.3"/>
    </customSheetView>
    <customSheetView guid="{3125BE9C-D539-46B3-AB2C-AD44D6D3A43D}" topLeftCell="A3">
      <selection activeCell="D32" sqref="D32"/>
      <pageMargins left="0.7" right="0.7" top="0.75" bottom="0.75" header="0.3" footer="0.3"/>
    </customSheetView>
    <customSheetView guid="{11F0A643-03F6-4A9B-A587-984CEF24373C}" topLeftCell="A4">
      <selection activeCell="P6" sqref="P6"/>
      <pageMargins left="0.7" right="0.7" top="0.75" bottom="0.75" header="0.3" footer="0.3"/>
    </customSheetView>
    <customSheetView guid="{2EDD3601-67EA-4D8B-910E-67CE0A6ECBD5}" showPageBreaks="1">
      <selection activeCell="L7" sqref="L7"/>
      <pageMargins left="0.7" right="0.7" top="0.75" bottom="0.75" header="0.3" footer="0.3"/>
      <pageSetup paperSize="9" orientation="portrait" r:id="rId13"/>
    </customSheetView>
    <customSheetView guid="{1053507D-AB8D-4416-A992-8628E70BD9D6}">
      <selection activeCell="C39" sqref="C39"/>
      <pageMargins left="0.7" right="0.7" top="0.75" bottom="0.75" header="0.3" footer="0.3"/>
      <pageSetup paperSize="9" orientation="portrait" r:id="rId14"/>
    </customSheetView>
    <customSheetView guid="{9AFDC459-5911-4A65-BA30-55870CCEC21D}">
      <selection activeCell="B20" sqref="B20"/>
      <pageMargins left="0.7" right="0.7" top="0.75" bottom="0.75" header="0.3" footer="0.3"/>
    </customSheetView>
    <customSheetView guid="{2B096DAF-0513-499A-BB3D-6C1B61550EAD}">
      <selection activeCell="I27" sqref="I27"/>
      <pageMargins left="0.7" right="0.7" top="0.75" bottom="0.75" header="0.3" footer="0.3"/>
      <pageSetup paperSize="9" orientation="portrait" r:id="rId15"/>
    </customSheetView>
    <customSheetView guid="{24BD079B-697C-411C-9008-788A5796422B}">
      <selection activeCell="D50" sqref="D50"/>
      <pageMargins left="0.7" right="0.7" top="0.75" bottom="0.75" header="0.3" footer="0.3"/>
      <pageSetup paperSize="9" orientation="portrait" r:id="rId16"/>
    </customSheetView>
    <customSheetView guid="{55F258A9-3656-464A-8209-65541A4A9294}">
      <selection activeCell="C39" sqref="C39"/>
      <pageMargins left="0.7" right="0.7" top="0.75" bottom="0.75" header="0.3" footer="0.3"/>
      <pageSetup paperSize="9" orientation="portrait" r:id="rId17"/>
    </customSheetView>
    <customSheetView guid="{6C263B97-64ED-4CE6-9B05-42BE2811A349}">
      <selection activeCell="S19" sqref="S19"/>
      <pageMargins left="0.7" right="0.7" top="0.75" bottom="0.75" header="0.3" footer="0.3"/>
      <pageSetup paperSize="9" orientation="portrait" r:id="rId18"/>
    </customSheetView>
    <customSheetView guid="{38797761-B6E7-4EBC-86AC-BCA6FEF8021E}">
      <selection activeCell="L19" sqref="L19"/>
      <pageMargins left="0.7" right="0.7" top="0.75" bottom="0.75" header="0.3" footer="0.3"/>
    </customSheetView>
    <customSheetView guid="{4D08A3CF-1088-461D-8FD0-F77F7A12F47A}" topLeftCell="A4">
      <selection activeCell="P32" sqref="P32"/>
      <pageMargins left="0.7" right="0.7" top="0.75" bottom="0.75" header="0.3" footer="0.3"/>
      <pageSetup paperSize="9" orientation="portrait" r:id="rId19"/>
    </customSheetView>
    <customSheetView guid="{E1C450DA-5A25-49EE-AC15-82D55BC93335}" topLeftCell="A4">
      <selection activeCell="I21" sqref="I21"/>
      <pageMargins left="0.7" right="0.7" top="0.75" bottom="0.75" header="0.3" footer="0.3"/>
      <pageSetup paperSize="9" orientation="portrait" r:id="rId20"/>
    </customSheetView>
    <customSheetView guid="{39344E0E-2CC4-4BC6-A15E-A66B17AEE943}">
      <selection activeCell="L25" sqref="L25"/>
      <pageMargins left="0.7" right="0.7" top="0.75" bottom="0.75" header="0.3" footer="0.3"/>
      <pageSetup paperSize="9" orientation="portrait" r:id="rId21"/>
    </customSheetView>
    <customSheetView guid="{B83B79D9-617A-4F50-8CCC-C97938364272}">
      <selection activeCell="K23" sqref="K23"/>
      <pageMargins left="0.7" right="0.7" top="0.75" bottom="0.75" header="0.3" footer="0.3"/>
      <pageSetup paperSize="9" orientation="portrait" r:id="rId22"/>
    </customSheetView>
    <customSheetView guid="{AE09ED29-F6F7-475A-B5BB-3958EA691268}">
      <selection activeCell="O3" sqref="O3:O4"/>
      <pageMargins left="0.7" right="0.7" top="0.75" bottom="0.75" header="0.3" footer="0.3"/>
      <pageSetup paperSize="9" orientation="portrait" r:id="rId23"/>
    </customSheetView>
    <customSheetView guid="{3ACD5A93-9B0E-40EA-8179-EDF0714A0F5F}" scale="90" showPageBreaks="1">
      <selection activeCell="J7" sqref="J7"/>
      <pageMargins left="0.7" right="0.7" top="0.75" bottom="0.75" header="0.3" footer="0.3"/>
      <pageSetup paperSize="9" orientation="portrait" r:id="rId24"/>
    </customSheetView>
    <customSheetView guid="{FAA25FCE-18C5-403C-9C68-9D1F88B3F7EB}" topLeftCell="A25">
      <selection activeCell="P27" sqref="P27"/>
      <pageMargins left="0.7" right="0.7" top="0.75" bottom="0.75" header="0.3" footer="0.3"/>
      <pageSetup paperSize="9" orientation="portrait" r:id="rId25"/>
    </customSheetView>
    <customSheetView guid="{00CA5430-6B3A-4E12-B07E-9C9EC9D8F7A7}" topLeftCell="A22">
      <selection activeCell="N40" sqref="N40"/>
      <pageMargins left="0.7" right="0.7" top="0.75" bottom="0.75" header="0.3" footer="0.3"/>
      <pageSetup paperSize="9" orientation="portrait" r:id="rId26"/>
    </customSheetView>
  </customSheetViews>
  <conditionalFormatting sqref="J5:L32">
    <cfRule type="expression" dxfId="100" priority="19" stopIfTrue="1">
      <formula>AND(ISBLANK(J5),OR(NOT(ISBLANK($G5)),NOT(ISBLANK($H5))))</formula>
    </cfRule>
    <cfRule type="expression" dxfId="99" priority="20" stopIfTrue="1">
      <formula>AND(NOT(ISBLANK(J5)),J5&lt;&gt;100,OR(NOT(ISBLANK($G5)),NOT(ISBLANK($H5))))</formula>
    </cfRule>
    <cfRule type="expression" dxfId="98" priority="21" stopIfTrue="1">
      <formula>AND(NOT(ISBLANK(J5)),J5=100,OR(NOT(ISBLANK($G5)),NOT(ISBLANK($H5))))</formula>
    </cfRule>
  </conditionalFormatting>
  <conditionalFormatting sqref="I3:M3">
    <cfRule type="cellIs" dxfId="97" priority="22" stopIfTrue="1" operator="lessThan">
      <formula>100</formula>
    </cfRule>
    <cfRule type="cellIs" dxfId="96" priority="23" stopIfTrue="1" operator="equal">
      <formula>100</formula>
    </cfRule>
    <cfRule type="cellIs" dxfId="95" priority="24" stopIfTrue="1" operator="greaterThan">
      <formula>100</formula>
    </cfRule>
  </conditionalFormatting>
  <conditionalFormatting sqref="I2:M2">
    <cfRule type="cellIs" dxfId="94" priority="25" stopIfTrue="1" operator="lessThan">
      <formula>$M$1</formula>
    </cfRule>
    <cfRule type="cellIs" dxfId="93" priority="26" stopIfTrue="1" operator="equal">
      <formula>$M$1</formula>
    </cfRule>
    <cfRule type="cellIs" dxfId="92" priority="27" stopIfTrue="1" operator="greaterThan">
      <formula>$M$1</formula>
    </cfRule>
  </conditionalFormatting>
  <conditionalFormatting sqref="I5:I32">
    <cfRule type="expression" dxfId="91" priority="28" stopIfTrue="1">
      <formula>AND(ISBLANK(I5),OR(NOT(ISBLANK($G5)),NOT(ISBLANK($H5))))</formula>
    </cfRule>
    <cfRule type="expression" dxfId="90" priority="29" stopIfTrue="1">
      <formula>AND(NOT(ISBLANK(I5)),I5&lt;&gt;100,OR(NOT(ISBLANK($G5)),NOT(ISBLANK($H5))))</formula>
    </cfRule>
    <cfRule type="expression" dxfId="89" priority="30" stopIfTrue="1">
      <formula>AND(NOT(ISBLANK(I5)),I5=100,OR(NOT(ISBLANK($G5)),NOT(ISBLANK($H5))))</formula>
    </cfRule>
  </conditionalFormatting>
  <conditionalFormatting sqref="M5:M32">
    <cfRule type="expression" dxfId="88" priority="31" stopIfTrue="1">
      <formula>AND(ISBLANK(M5),OR(NOT(ISBLANK($G5)),NOT(ISBLANK($H5))))</formula>
    </cfRule>
    <cfRule type="expression" dxfId="87" priority="32" stopIfTrue="1">
      <formula>AND(NOT(ISBLANK(M5)),M5&lt;&gt;100,OR(NOT(ISBLANK($G5)),NOT(ISBLANK($H5))))</formula>
    </cfRule>
    <cfRule type="expression" dxfId="86" priority="33" stopIfTrue="1">
      <formula>AND(NOT(ISBLANK(M5)),M5=100,OR(NOT(ISBLANK($G5)),NOT(ISBLANK($H5))))</formula>
    </cfRule>
  </conditionalFormatting>
  <conditionalFormatting sqref="G31:G32">
    <cfRule type="expression" dxfId="85" priority="34" stopIfTrue="1">
      <formula>AND(ISBLANK(G31),OR(NOT(ISBLANK($G31)),NOT(ISBLANK($H31))))</formula>
    </cfRule>
    <cfRule type="expression" dxfId="84" priority="35" stopIfTrue="1">
      <formula>AND(NOT(ISBLANK(G31)),OR(NOT(ISBLANK($G31)),NOT(ISBLANK($H31))))</formula>
    </cfRule>
  </conditionalFormatting>
  <conditionalFormatting sqref="H31:H32">
    <cfRule type="expression" dxfId="83" priority="36" stopIfTrue="1">
      <formula>AND(ISBLANK(H31),OR(NOT(ISBLANK($G31)),NOT(ISBLANK($H31))))</formula>
    </cfRule>
    <cfRule type="expression" dxfId="82" priority="37" stopIfTrue="1">
      <formula>AND(NOT(ISBLANK(H31)),OR(NOT(ISBLANK($G31)),NOT(ISBLANK($H31))))</formula>
    </cfRule>
  </conditionalFormatting>
  <conditionalFormatting sqref="G5:H30 H33:H37">
    <cfRule type="expression" dxfId="81" priority="38" stopIfTrue="1">
      <formula>AND(ISBLANK(G5),NOT(ISBLANK($F5)))</formula>
    </cfRule>
    <cfRule type="expression" dxfId="80" priority="39" stopIfTrue="1">
      <formula>AND(NOT(ISBLANK(G5)),NOT(ISBLANK($F5)))</formula>
    </cfRule>
  </conditionalFormatting>
  <conditionalFormatting sqref="J33:L40">
    <cfRule type="expression" dxfId="79" priority="1" stopIfTrue="1">
      <formula>AND(ISBLANK(J33),OR(NOT(ISBLANK($G33)),NOT(ISBLANK($H33))))</formula>
    </cfRule>
    <cfRule type="expression" dxfId="78" priority="2" stopIfTrue="1">
      <formula>AND(NOT(ISBLANK(J33)),J33&lt;&gt;100,OR(NOT(ISBLANK($G33)),NOT(ISBLANK($H33))))</formula>
    </cfRule>
    <cfRule type="expression" dxfId="77" priority="3" stopIfTrue="1">
      <formula>AND(NOT(ISBLANK(J33)),J33=100,OR(NOT(ISBLANK($G33)),NOT(ISBLANK($H33))))</formula>
    </cfRule>
  </conditionalFormatting>
  <conditionalFormatting sqref="I33:I40">
    <cfRule type="expression" dxfId="76" priority="4" stopIfTrue="1">
      <formula>AND(ISBLANK(I33),OR(NOT(ISBLANK($G33)),NOT(ISBLANK($H33))))</formula>
    </cfRule>
    <cfRule type="expression" dxfId="75" priority="5" stopIfTrue="1">
      <formula>AND(NOT(ISBLANK(I33)),I33&lt;&gt;100,OR(NOT(ISBLANK($G33)),NOT(ISBLANK($H33))))</formula>
    </cfRule>
    <cfRule type="expression" dxfId="74" priority="6" stopIfTrue="1">
      <formula>AND(NOT(ISBLANK(I33)),I33=100,OR(NOT(ISBLANK($G33)),NOT(ISBLANK($H33))))</formula>
    </cfRule>
  </conditionalFormatting>
  <conditionalFormatting sqref="M33:M40">
    <cfRule type="expression" dxfId="73" priority="7" stopIfTrue="1">
      <formula>AND(ISBLANK(M33),OR(NOT(ISBLANK($G33)),NOT(ISBLANK($H33))))</formula>
    </cfRule>
    <cfRule type="expression" dxfId="72" priority="8" stopIfTrue="1">
      <formula>AND(NOT(ISBLANK(M33)),M33&lt;&gt;100,OR(NOT(ISBLANK($G33)),NOT(ISBLANK($H33))))</formula>
    </cfRule>
    <cfRule type="expression" dxfId="71" priority="9" stopIfTrue="1">
      <formula>AND(NOT(ISBLANK(M33)),M33=100,OR(NOT(ISBLANK($G33)),NOT(ISBLANK($H33))))</formula>
    </cfRule>
  </conditionalFormatting>
  <pageMargins left="0.7" right="0.7" top="0.75" bottom="0.75" header="0.3" footer="0.3"/>
  <pageSetup paperSize="9" orientation="portrait" r:id="rId27"/>
  <legacyDrawing r:id="rId28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JI481"/>
  <sheetViews>
    <sheetView topLeftCell="A3" zoomScale="85" zoomScaleNormal="85" workbookViewId="0">
      <pane xSplit="1" ySplit="20" topLeftCell="B306" activePane="bottomRight" state="frozen"/>
      <selection activeCell="A3" sqref="A3"/>
      <selection pane="topRight" activeCell="B3" sqref="B3"/>
      <selection pane="bottomLeft" activeCell="A23" sqref="A23"/>
      <selection pane="bottomRight" activeCell="N3" sqref="N3"/>
    </sheetView>
  </sheetViews>
  <sheetFormatPr defaultColWidth="0" defaultRowHeight="12.75" x14ac:dyDescent="0.2"/>
  <cols>
    <col min="1" max="1" width="93.7109375" style="642" customWidth="1"/>
    <col min="2" max="2" width="24.42578125" style="637" customWidth="1"/>
    <col min="3" max="9" width="5.28515625" style="577" customWidth="1"/>
    <col min="10" max="10" width="5.140625" style="577" bestFit="1" customWidth="1"/>
    <col min="11" max="14" width="5.140625" style="577" customWidth="1"/>
    <col min="15" max="15" width="5.140625" style="577" bestFit="1" customWidth="1"/>
    <col min="16" max="19" width="5.28515625" style="577" customWidth="1"/>
    <col min="20" max="24" width="5.140625" style="577" bestFit="1" customWidth="1"/>
    <col min="25" max="25" width="5.140625" style="577" customWidth="1"/>
    <col min="26" max="43" width="5.140625" style="577" bestFit="1" customWidth="1"/>
    <col min="44" max="44" width="5.140625" style="578" bestFit="1" customWidth="1"/>
    <col min="45" max="65" width="5.140625" style="577" bestFit="1" customWidth="1"/>
    <col min="66" max="66" width="5.140625" style="578" bestFit="1" customWidth="1"/>
    <col min="67" max="76" width="5.140625" style="577" bestFit="1" customWidth="1"/>
    <col min="77" max="77" width="5.140625" style="579" bestFit="1" customWidth="1"/>
    <col min="78" max="83" width="5.140625" style="577" bestFit="1" customWidth="1"/>
    <col min="84" max="109" width="5.140625" style="641" bestFit="1" customWidth="1"/>
    <col min="110" max="269" width="4.42578125" style="641" customWidth="1"/>
    <col min="270" max="16384" width="4.42578125" style="641" hidden="1"/>
  </cols>
  <sheetData>
    <row r="1" spans="1:110" s="574" customFormat="1" ht="29.25" hidden="1" customHeight="1" x14ac:dyDescent="0.2">
      <c r="A1" s="567" t="s">
        <v>1999</v>
      </c>
      <c r="B1" s="568"/>
      <c r="C1" s="569">
        <v>6036</v>
      </c>
      <c r="D1" s="569">
        <v>6045</v>
      </c>
      <c r="E1" s="569">
        <v>6054</v>
      </c>
      <c r="F1" s="569">
        <v>6062</v>
      </c>
      <c r="G1" s="569" t="s">
        <v>2226</v>
      </c>
      <c r="H1" s="569" t="s">
        <v>2218</v>
      </c>
      <c r="I1" s="569" t="s">
        <v>2216</v>
      </c>
      <c r="J1" s="569" t="s">
        <v>2214</v>
      </c>
      <c r="K1" s="569">
        <v>6181</v>
      </c>
      <c r="L1" s="569">
        <v>6182</v>
      </c>
      <c r="M1" s="569">
        <v>6183</v>
      </c>
      <c r="N1" s="569">
        <v>6184</v>
      </c>
      <c r="O1" s="569" t="s">
        <v>2213</v>
      </c>
      <c r="P1" s="569" t="s">
        <v>2227</v>
      </c>
      <c r="Q1" s="569" t="s">
        <v>2224</v>
      </c>
      <c r="R1" s="569" t="s">
        <v>2225</v>
      </c>
      <c r="S1" s="570"/>
      <c r="T1" s="570"/>
      <c r="U1" s="570"/>
      <c r="V1" s="570"/>
      <c r="W1" s="570"/>
      <c r="X1" s="570"/>
      <c r="Y1" s="570"/>
      <c r="Z1" s="570"/>
      <c r="AA1" s="570"/>
      <c r="AB1" s="570"/>
      <c r="AC1" s="570"/>
      <c r="AD1" s="571"/>
      <c r="AE1" s="571"/>
      <c r="AF1" s="570"/>
      <c r="AG1" s="570"/>
      <c r="AH1" s="572"/>
      <c r="AI1" s="572"/>
      <c r="AJ1" s="572"/>
      <c r="AK1" s="572"/>
      <c r="AL1" s="572"/>
      <c r="AM1" s="572"/>
      <c r="AN1" s="572"/>
      <c r="AO1" s="572"/>
      <c r="AP1" s="572"/>
      <c r="AQ1" s="572"/>
      <c r="AR1" s="572"/>
      <c r="AS1" s="572"/>
      <c r="AT1" s="572"/>
      <c r="AU1" s="572"/>
      <c r="AV1" s="572"/>
      <c r="AW1" s="572"/>
      <c r="AX1" s="572"/>
      <c r="AY1" s="572"/>
      <c r="AZ1" s="572"/>
      <c r="BA1" s="572"/>
      <c r="BB1" s="572"/>
      <c r="BC1" s="572"/>
      <c r="BD1" s="572"/>
      <c r="BE1" s="572"/>
      <c r="BF1" s="572"/>
      <c r="BG1" s="572"/>
      <c r="BH1" s="572"/>
      <c r="BI1" s="572"/>
      <c r="BJ1" s="572"/>
      <c r="BK1" s="572"/>
      <c r="BL1" s="572"/>
      <c r="BM1" s="572"/>
      <c r="BN1" s="572"/>
      <c r="BO1" s="572"/>
      <c r="BP1" s="572"/>
      <c r="BQ1" s="572"/>
      <c r="BR1" s="572"/>
      <c r="BS1" s="572"/>
      <c r="BT1" s="572"/>
      <c r="BU1" s="572"/>
      <c r="BV1" s="572"/>
      <c r="BW1" s="572"/>
      <c r="BX1" s="572"/>
      <c r="BY1" s="572"/>
      <c r="BZ1" s="572"/>
      <c r="CA1" s="572"/>
      <c r="CB1" s="573"/>
      <c r="CC1" s="572"/>
      <c r="CD1" s="572"/>
      <c r="CE1" s="572"/>
      <c r="CF1" s="572"/>
      <c r="CG1" s="572"/>
      <c r="CH1" s="572"/>
      <c r="CI1" s="572"/>
      <c r="CJ1" s="572"/>
      <c r="CK1" s="572"/>
      <c r="CL1" s="572"/>
      <c r="CM1" s="572"/>
      <c r="CN1" s="572"/>
      <c r="CO1" s="572"/>
      <c r="CP1" s="572"/>
      <c r="CQ1" s="572"/>
      <c r="CR1" s="572"/>
      <c r="CS1" s="572"/>
      <c r="CT1" s="572"/>
      <c r="CU1" s="572"/>
      <c r="CV1" s="572"/>
      <c r="CW1" s="572"/>
      <c r="CX1" s="572"/>
      <c r="CY1" s="572"/>
      <c r="CZ1" s="572"/>
      <c r="DA1" s="572"/>
      <c r="DB1" s="572"/>
      <c r="DC1" s="572"/>
      <c r="DD1" s="572"/>
      <c r="DE1" s="572"/>
    </row>
    <row r="2" spans="1:110" s="577" customFormat="1" ht="51.75" hidden="1" customHeight="1" x14ac:dyDescent="0.2">
      <c r="A2" s="567" t="s">
        <v>2000</v>
      </c>
      <c r="B2" s="575"/>
      <c r="C2" s="576">
        <v>1</v>
      </c>
      <c r="D2" s="576">
        <v>2</v>
      </c>
      <c r="E2" s="576">
        <v>1</v>
      </c>
      <c r="F2" s="576">
        <v>0</v>
      </c>
      <c r="G2" s="576">
        <v>0</v>
      </c>
      <c r="H2" s="577">
        <v>0</v>
      </c>
      <c r="I2" s="577">
        <v>0</v>
      </c>
      <c r="J2" s="577">
        <v>1</v>
      </c>
      <c r="Q2" s="576"/>
      <c r="R2" s="576"/>
      <c r="AR2" s="578"/>
      <c r="BN2" s="578"/>
      <c r="BY2" s="579"/>
    </row>
    <row r="3" spans="1:110" s="590" customFormat="1" ht="249.75" customHeight="1" x14ac:dyDescent="0.2">
      <c r="A3" s="580" t="s">
        <v>2112</v>
      </c>
      <c r="B3" s="581"/>
      <c r="C3" s="582" t="s">
        <v>2320</v>
      </c>
      <c r="D3" s="582" t="s">
        <v>2323</v>
      </c>
      <c r="E3" s="582" t="s">
        <v>2324</v>
      </c>
      <c r="F3" s="582" t="s">
        <v>2325</v>
      </c>
      <c r="G3" s="582" t="s">
        <v>2321</v>
      </c>
      <c r="H3" s="582" t="s">
        <v>2322</v>
      </c>
      <c r="I3" s="582" t="s">
        <v>2330</v>
      </c>
      <c r="J3" s="582" t="s">
        <v>2364</v>
      </c>
      <c r="K3" s="582" t="s">
        <v>2375</v>
      </c>
      <c r="L3" s="582"/>
      <c r="M3" s="582"/>
      <c r="N3" s="582"/>
      <c r="O3" s="582"/>
      <c r="P3" s="582"/>
      <c r="Q3" s="582"/>
      <c r="R3" s="582"/>
      <c r="S3" s="583"/>
      <c r="T3" s="583"/>
      <c r="U3" s="583"/>
      <c r="V3" s="584"/>
      <c r="W3" s="585"/>
      <c r="X3" s="583"/>
      <c r="Y3" s="586"/>
      <c r="Z3" s="582"/>
      <c r="AA3" s="582"/>
      <c r="AB3" s="582"/>
      <c r="AC3" s="582"/>
      <c r="AD3" s="587"/>
      <c r="AE3" s="583"/>
      <c r="AF3" s="587"/>
      <c r="AG3" s="588"/>
      <c r="AH3" s="583"/>
      <c r="AI3" s="583"/>
      <c r="AJ3" s="583"/>
      <c r="AK3" s="583"/>
      <c r="AL3" s="583"/>
      <c r="AM3" s="583"/>
      <c r="AN3" s="583"/>
      <c r="AO3" s="583"/>
      <c r="AP3" s="583"/>
      <c r="AQ3" s="583"/>
      <c r="AR3" s="583"/>
      <c r="AS3" s="583"/>
      <c r="AT3" s="583"/>
      <c r="AU3" s="583"/>
      <c r="AV3" s="583"/>
      <c r="AW3" s="583"/>
      <c r="AX3" s="583"/>
      <c r="AY3" s="583"/>
      <c r="AZ3" s="583"/>
      <c r="BA3" s="583"/>
      <c r="BB3" s="583"/>
      <c r="BC3" s="583"/>
      <c r="BD3" s="583"/>
      <c r="BE3" s="583"/>
      <c r="BF3" s="583"/>
      <c r="BG3" s="583"/>
      <c r="BH3" s="589"/>
      <c r="BI3" s="589"/>
      <c r="BJ3" s="589"/>
      <c r="BK3" s="589"/>
      <c r="BL3" s="589"/>
      <c r="BM3" s="589"/>
      <c r="BN3" s="589"/>
      <c r="BO3" s="589"/>
      <c r="BP3" s="589"/>
      <c r="BQ3" s="589"/>
      <c r="BR3" s="589"/>
      <c r="BS3" s="589"/>
      <c r="BT3" s="589"/>
      <c r="BU3" s="589"/>
      <c r="BV3" s="589"/>
      <c r="BW3" s="589"/>
      <c r="BX3" s="589"/>
      <c r="BY3" s="589"/>
      <c r="BZ3" s="589"/>
      <c r="CA3" s="589"/>
      <c r="CB3" s="589"/>
      <c r="CC3" s="589"/>
      <c r="CD3" s="589"/>
      <c r="CE3" s="589"/>
      <c r="CF3" s="589"/>
      <c r="CG3" s="589"/>
      <c r="CH3" s="589"/>
      <c r="CI3" s="589"/>
      <c r="CJ3" s="589"/>
      <c r="CK3" s="589"/>
      <c r="CL3" s="589"/>
      <c r="CM3" s="589"/>
      <c r="CN3" s="589"/>
      <c r="CO3" s="589"/>
      <c r="CP3" s="589"/>
      <c r="CQ3" s="589"/>
      <c r="CR3" s="589"/>
      <c r="CS3" s="589"/>
      <c r="CT3" s="589"/>
      <c r="CU3" s="589"/>
      <c r="CV3" s="589"/>
      <c r="CW3" s="589"/>
      <c r="CX3" s="589"/>
      <c r="CY3" s="589"/>
      <c r="CZ3" s="589"/>
      <c r="DA3" s="589"/>
      <c r="DB3" s="589"/>
      <c r="DC3" s="589"/>
      <c r="DD3" s="589"/>
      <c r="DE3" s="589"/>
    </row>
    <row r="4" spans="1:110" s="595" customFormat="1" ht="24" customHeight="1" x14ac:dyDescent="0.2">
      <c r="A4" s="591" t="s">
        <v>2001</v>
      </c>
      <c r="B4" s="592" t="str">
        <f>IF(COUNTIF(C4:EK4,"Y")+COUNTIF(C4:EK4,"N")&gt;0,COUNTIF(C4:EK4,"Y")/(COUNTIF(C4:EK4,"Y")+COUNTIF(C4:EK4,"N")),"")</f>
        <v/>
      </c>
      <c r="C4" s="593"/>
      <c r="D4" s="593"/>
      <c r="E4" s="593"/>
      <c r="F4" s="593"/>
      <c r="G4" s="593"/>
      <c r="H4" s="593"/>
      <c r="I4" s="593"/>
      <c r="J4" s="593"/>
      <c r="K4" s="593"/>
      <c r="L4" s="593"/>
      <c r="M4" s="593"/>
      <c r="N4" s="593"/>
      <c r="O4" s="593"/>
      <c r="P4" s="593"/>
      <c r="Q4" s="593"/>
      <c r="R4" s="593"/>
      <c r="S4" s="594" t="str">
        <f>IF(S5&lt;&gt;"",IF(OR(S15&lt;&gt;"",COUNTA(S17:S479)&gt;0),"Y","N"),"")</f>
        <v/>
      </c>
      <c r="T4" s="593" t="str">
        <f t="shared" ref="T4:X4" si="0">IF(T5&lt;&gt;"",IF(OR(T15&lt;&gt;"",COUNTA(T17:T479)&gt;0),"Y","N"),"")</f>
        <v/>
      </c>
      <c r="U4" s="593" t="str">
        <f t="shared" si="0"/>
        <v/>
      </c>
      <c r="V4" s="594" t="str">
        <f t="shared" si="0"/>
        <v/>
      </c>
      <c r="W4" s="593" t="str">
        <f>IF(W5&lt;&gt;"",IF(OR(W15&lt;&gt;"",COUNTA(W17:W479)&gt;0),"Y","N"),"")</f>
        <v/>
      </c>
      <c r="X4" s="593" t="str">
        <f t="shared" si="0"/>
        <v/>
      </c>
      <c r="Y4" s="593" t="str">
        <f>IF(Y5&lt;&gt;"",IF(OR(Y15&lt;&gt;"",COUNTA(Y17:Y479)&gt;0),"Y","N"),"")</f>
        <v/>
      </c>
      <c r="Z4" s="593" t="str">
        <f t="shared" ref="Z4:BE4" si="1">IF(Z5&lt;&gt;"",IF(OR(Z15&lt;&gt;"",COUNTA(Z17:Z479)&gt;0),"Y","N"),"")</f>
        <v/>
      </c>
      <c r="AA4" s="593" t="str">
        <f t="shared" si="1"/>
        <v/>
      </c>
      <c r="AB4" s="593" t="str">
        <f t="shared" si="1"/>
        <v/>
      </c>
      <c r="AC4" s="593" t="str">
        <f t="shared" ref="AC4" si="2">IF(AC5&lt;&gt;"",IF(OR(AC15&lt;&gt;"",COUNTA(AC17:AC479)&gt;0),"Y","N"),"")</f>
        <v/>
      </c>
      <c r="AD4" s="593" t="str">
        <f t="shared" si="1"/>
        <v/>
      </c>
      <c r="AE4" s="593" t="str">
        <f t="shared" si="1"/>
        <v/>
      </c>
      <c r="AF4" s="593" t="str">
        <f t="shared" ref="AF4" si="3">IF(AF5&lt;&gt;"",IF(OR(AF15&lt;&gt;"",COUNTA(AF17:AF479)&gt;0),"Y","N"),"")</f>
        <v/>
      </c>
      <c r="AG4" s="593" t="str">
        <f t="shared" si="1"/>
        <v/>
      </c>
      <c r="AH4" s="593" t="str">
        <f t="shared" si="1"/>
        <v/>
      </c>
      <c r="AI4" s="593" t="str">
        <f t="shared" si="1"/>
        <v/>
      </c>
      <c r="AJ4" s="593" t="str">
        <f t="shared" si="1"/>
        <v/>
      </c>
      <c r="AK4" s="593" t="str">
        <f t="shared" si="1"/>
        <v/>
      </c>
      <c r="AL4" s="593" t="str">
        <f t="shared" si="1"/>
        <v/>
      </c>
      <c r="AM4" s="593" t="str">
        <f t="shared" si="1"/>
        <v/>
      </c>
      <c r="AN4" s="593" t="str">
        <f t="shared" si="1"/>
        <v/>
      </c>
      <c r="AO4" s="593" t="str">
        <f t="shared" si="1"/>
        <v/>
      </c>
      <c r="AP4" s="593" t="str">
        <f t="shared" si="1"/>
        <v/>
      </c>
      <c r="AQ4" s="593" t="str">
        <f t="shared" si="1"/>
        <v/>
      </c>
      <c r="AR4" s="593" t="str">
        <f t="shared" si="1"/>
        <v/>
      </c>
      <c r="AS4" s="593" t="str">
        <f t="shared" si="1"/>
        <v/>
      </c>
      <c r="AT4" s="593" t="str">
        <f t="shared" si="1"/>
        <v/>
      </c>
      <c r="AU4" s="593" t="str">
        <f t="shared" si="1"/>
        <v/>
      </c>
      <c r="AV4" s="593" t="str">
        <f t="shared" si="1"/>
        <v/>
      </c>
      <c r="AW4" s="593" t="str">
        <f t="shared" si="1"/>
        <v/>
      </c>
      <c r="AX4" s="593" t="str">
        <f t="shared" si="1"/>
        <v/>
      </c>
      <c r="AY4" s="593" t="str">
        <f t="shared" si="1"/>
        <v/>
      </c>
      <c r="AZ4" s="593" t="str">
        <f t="shared" si="1"/>
        <v/>
      </c>
      <c r="BA4" s="593" t="str">
        <f t="shared" si="1"/>
        <v/>
      </c>
      <c r="BB4" s="593" t="str">
        <f t="shared" si="1"/>
        <v/>
      </c>
      <c r="BC4" s="593" t="str">
        <f t="shared" si="1"/>
        <v/>
      </c>
      <c r="BD4" s="593" t="str">
        <f t="shared" si="1"/>
        <v/>
      </c>
      <c r="BE4" s="593" t="str">
        <f t="shared" si="1"/>
        <v/>
      </c>
      <c r="BF4" s="593" t="str">
        <f t="shared" ref="BF4:DE4" si="4">IF(BF5&lt;&gt;"",IF(OR(BF15&lt;&gt;"",COUNTA(BF17:BF479)&gt;0),"Y","N"),"")</f>
        <v/>
      </c>
      <c r="BG4" s="593" t="str">
        <f t="shared" si="4"/>
        <v/>
      </c>
      <c r="BH4" s="593" t="str">
        <f t="shared" si="4"/>
        <v/>
      </c>
      <c r="BI4" s="593" t="str">
        <f t="shared" si="4"/>
        <v/>
      </c>
      <c r="BJ4" s="593" t="str">
        <f t="shared" si="4"/>
        <v/>
      </c>
      <c r="BK4" s="593" t="str">
        <f t="shared" si="4"/>
        <v/>
      </c>
      <c r="BL4" s="593" t="str">
        <f t="shared" si="4"/>
        <v/>
      </c>
      <c r="BM4" s="593" t="str">
        <f t="shared" si="4"/>
        <v/>
      </c>
      <c r="BN4" s="593" t="str">
        <f t="shared" si="4"/>
        <v/>
      </c>
      <c r="BO4" s="593" t="str">
        <f t="shared" si="4"/>
        <v/>
      </c>
      <c r="BP4" s="593" t="str">
        <f t="shared" si="4"/>
        <v/>
      </c>
      <c r="BQ4" s="593" t="str">
        <f t="shared" si="4"/>
        <v/>
      </c>
      <c r="BR4" s="593" t="str">
        <f t="shared" si="4"/>
        <v/>
      </c>
      <c r="BS4" s="593" t="str">
        <f t="shared" si="4"/>
        <v/>
      </c>
      <c r="BT4" s="593" t="str">
        <f t="shared" si="4"/>
        <v/>
      </c>
      <c r="BU4" s="593" t="str">
        <f t="shared" si="4"/>
        <v/>
      </c>
      <c r="BV4" s="593" t="str">
        <f t="shared" si="4"/>
        <v/>
      </c>
      <c r="BW4" s="593" t="str">
        <f t="shared" si="4"/>
        <v/>
      </c>
      <c r="BX4" s="593" t="str">
        <f t="shared" si="4"/>
        <v/>
      </c>
      <c r="BY4" s="593" t="str">
        <f t="shared" si="4"/>
        <v/>
      </c>
      <c r="BZ4" s="593" t="str">
        <f t="shared" si="4"/>
        <v/>
      </c>
      <c r="CA4" s="593" t="str">
        <f t="shared" si="4"/>
        <v/>
      </c>
      <c r="CB4" s="593" t="str">
        <f t="shared" si="4"/>
        <v/>
      </c>
      <c r="CC4" s="593" t="str">
        <f t="shared" si="4"/>
        <v/>
      </c>
      <c r="CD4" s="593" t="str">
        <f t="shared" si="4"/>
        <v/>
      </c>
      <c r="CE4" s="593" t="str">
        <f t="shared" si="4"/>
        <v/>
      </c>
      <c r="CF4" s="593" t="str">
        <f t="shared" si="4"/>
        <v/>
      </c>
      <c r="CG4" s="593" t="str">
        <f t="shared" si="4"/>
        <v/>
      </c>
      <c r="CH4" s="593" t="str">
        <f t="shared" si="4"/>
        <v/>
      </c>
      <c r="CI4" s="593" t="str">
        <f t="shared" si="4"/>
        <v/>
      </c>
      <c r="CJ4" s="593" t="str">
        <f t="shared" si="4"/>
        <v/>
      </c>
      <c r="CK4" s="593" t="str">
        <f t="shared" si="4"/>
        <v/>
      </c>
      <c r="CL4" s="593" t="str">
        <f t="shared" si="4"/>
        <v/>
      </c>
      <c r="CM4" s="593" t="str">
        <f t="shared" si="4"/>
        <v/>
      </c>
      <c r="CN4" s="593" t="str">
        <f t="shared" si="4"/>
        <v/>
      </c>
      <c r="CO4" s="593" t="str">
        <f t="shared" si="4"/>
        <v/>
      </c>
      <c r="CP4" s="593" t="str">
        <f t="shared" si="4"/>
        <v/>
      </c>
      <c r="CQ4" s="593" t="str">
        <f t="shared" si="4"/>
        <v/>
      </c>
      <c r="CR4" s="593" t="str">
        <f t="shared" si="4"/>
        <v/>
      </c>
      <c r="CS4" s="593" t="str">
        <f t="shared" si="4"/>
        <v/>
      </c>
      <c r="CT4" s="593" t="str">
        <f t="shared" si="4"/>
        <v/>
      </c>
      <c r="CU4" s="593" t="str">
        <f t="shared" si="4"/>
        <v/>
      </c>
      <c r="CV4" s="593" t="str">
        <f t="shared" si="4"/>
        <v/>
      </c>
      <c r="CW4" s="593" t="str">
        <f t="shared" si="4"/>
        <v/>
      </c>
      <c r="CX4" s="593" t="str">
        <f t="shared" si="4"/>
        <v/>
      </c>
      <c r="CY4" s="593" t="str">
        <f t="shared" si="4"/>
        <v/>
      </c>
      <c r="CZ4" s="593" t="str">
        <f t="shared" si="4"/>
        <v/>
      </c>
      <c r="DA4" s="593" t="str">
        <f t="shared" si="4"/>
        <v/>
      </c>
      <c r="DB4" s="593" t="str">
        <f t="shared" si="4"/>
        <v/>
      </c>
      <c r="DC4" s="593" t="str">
        <f t="shared" si="4"/>
        <v/>
      </c>
      <c r="DD4" s="593" t="str">
        <f t="shared" si="4"/>
        <v/>
      </c>
      <c r="DE4" s="593" t="str">
        <f t="shared" si="4"/>
        <v/>
      </c>
    </row>
    <row r="5" spans="1:110" s="590" customFormat="1" ht="60.75" customHeight="1" x14ac:dyDescent="0.2">
      <c r="A5" s="596" t="s">
        <v>2002</v>
      </c>
      <c r="B5" s="597">
        <f>COUNTA(C5:EJ5)</f>
        <v>9</v>
      </c>
      <c r="C5" s="569">
        <v>6247</v>
      </c>
      <c r="D5" s="569">
        <v>6207</v>
      </c>
      <c r="E5" s="569">
        <v>6216</v>
      </c>
      <c r="F5" s="569">
        <v>6217</v>
      </c>
      <c r="G5" s="569">
        <v>6230</v>
      </c>
      <c r="H5" s="569">
        <v>6232</v>
      </c>
      <c r="I5" s="569">
        <v>6233</v>
      </c>
      <c r="J5" s="569">
        <v>6275</v>
      </c>
      <c r="K5" s="569">
        <v>6241</v>
      </c>
      <c r="L5" s="569"/>
      <c r="M5" s="569"/>
      <c r="N5" s="569"/>
      <c r="O5" s="569"/>
      <c r="P5" s="569"/>
      <c r="Q5" s="569"/>
      <c r="R5" s="569"/>
      <c r="S5" s="598"/>
      <c r="T5" s="598"/>
      <c r="U5" s="598"/>
      <c r="V5" s="598"/>
      <c r="W5" s="599"/>
      <c r="X5" s="599"/>
      <c r="Y5" s="599"/>
      <c r="Z5" s="599"/>
      <c r="AA5" s="599"/>
      <c r="AB5" s="599"/>
      <c r="AC5" s="599"/>
      <c r="AD5" s="599"/>
      <c r="AE5" s="600"/>
      <c r="AF5" s="599"/>
      <c r="AG5" s="599"/>
      <c r="AH5" s="601"/>
      <c r="AI5" s="601"/>
      <c r="AJ5" s="601"/>
      <c r="AK5" s="601"/>
      <c r="AL5" s="601"/>
      <c r="AM5" s="601"/>
      <c r="AN5" s="601"/>
      <c r="AO5" s="601"/>
      <c r="AP5" s="601"/>
      <c r="AQ5" s="601"/>
      <c r="AR5" s="601"/>
      <c r="AS5" s="601"/>
      <c r="AT5" s="601"/>
      <c r="AU5" s="601"/>
      <c r="AV5" s="601"/>
      <c r="AW5" s="601"/>
      <c r="AX5" s="601"/>
      <c r="AY5" s="601"/>
      <c r="AZ5" s="601"/>
      <c r="BA5" s="601"/>
      <c r="BB5" s="601"/>
      <c r="BC5" s="601"/>
      <c r="BD5" s="601"/>
      <c r="BE5" s="601"/>
      <c r="BF5" s="601"/>
      <c r="BG5" s="601"/>
      <c r="BH5" s="601"/>
      <c r="BI5" s="601"/>
      <c r="BJ5" s="601"/>
      <c r="BK5" s="601"/>
      <c r="BL5" s="601"/>
      <c r="BM5" s="601"/>
      <c r="BN5" s="601"/>
      <c r="BO5" s="601"/>
      <c r="BP5" s="601"/>
      <c r="BQ5" s="601"/>
      <c r="BR5" s="601"/>
      <c r="BS5" s="601"/>
      <c r="BT5" s="601"/>
      <c r="BU5" s="601"/>
      <c r="BV5" s="601"/>
      <c r="BW5" s="601"/>
      <c r="BX5" s="601"/>
      <c r="BY5" s="601"/>
      <c r="BZ5" s="601"/>
      <c r="CA5" s="601"/>
      <c r="CB5" s="601"/>
      <c r="CC5" s="601"/>
      <c r="CD5" s="601"/>
      <c r="CE5" s="601"/>
      <c r="CF5" s="601"/>
      <c r="CG5" s="601"/>
      <c r="CH5" s="601"/>
      <c r="CI5" s="601"/>
      <c r="CJ5" s="601"/>
      <c r="CK5" s="601"/>
      <c r="CL5" s="601"/>
      <c r="CM5" s="601"/>
      <c r="CN5" s="601"/>
      <c r="CO5" s="601"/>
      <c r="CP5" s="601"/>
      <c r="CQ5" s="601"/>
      <c r="CR5" s="601"/>
      <c r="CS5" s="601"/>
      <c r="CT5" s="601"/>
      <c r="CU5" s="601"/>
      <c r="CV5" s="601"/>
      <c r="CW5" s="601"/>
      <c r="CX5" s="601"/>
      <c r="CY5" s="601"/>
      <c r="CZ5" s="601"/>
      <c r="DA5" s="601"/>
      <c r="DB5" s="601"/>
      <c r="DC5" s="601"/>
      <c r="DD5" s="601"/>
      <c r="DE5" s="601"/>
      <c r="DF5" s="602"/>
    </row>
    <row r="6" spans="1:110" s="595" customFormat="1" x14ac:dyDescent="0.2">
      <c r="A6" s="603" t="s">
        <v>2003</v>
      </c>
      <c r="B6" s="592"/>
      <c r="C6" s="604">
        <v>1</v>
      </c>
      <c r="D6" s="604">
        <v>2</v>
      </c>
      <c r="E6" s="604">
        <v>1</v>
      </c>
      <c r="F6" s="604">
        <v>0</v>
      </c>
      <c r="G6" s="604">
        <v>0</v>
      </c>
      <c r="H6" s="595">
        <v>0</v>
      </c>
      <c r="I6" s="595">
        <v>0</v>
      </c>
      <c r="J6" s="595">
        <v>1</v>
      </c>
      <c r="P6" s="604"/>
      <c r="Q6" s="604"/>
      <c r="R6" s="604"/>
      <c r="AR6" s="605"/>
      <c r="BN6" s="605"/>
    </row>
    <row r="7" spans="1:110" s="595" customFormat="1" x14ac:dyDescent="0.2">
      <c r="A7" s="603" t="s">
        <v>2155</v>
      </c>
      <c r="B7" s="592">
        <f>COUNTIF(C4:EK4,"Y")/COUNTA(C7:EK7)</f>
        <v>0</v>
      </c>
      <c r="C7" s="595" t="s">
        <v>2329</v>
      </c>
      <c r="D7" s="595" t="s">
        <v>2328</v>
      </c>
      <c r="E7" s="595" t="s">
        <v>2328</v>
      </c>
      <c r="F7" s="595" t="s">
        <v>2329</v>
      </c>
      <c r="G7" s="595" t="s">
        <v>2329</v>
      </c>
      <c r="H7" s="595" t="s">
        <v>2329</v>
      </c>
      <c r="I7" s="595" t="s">
        <v>2329</v>
      </c>
      <c r="J7" s="595" t="s">
        <v>2328</v>
      </c>
      <c r="K7" s="595" t="s">
        <v>2329</v>
      </c>
      <c r="AR7" s="605"/>
      <c r="BN7" s="605"/>
    </row>
    <row r="8" spans="1:110" s="606" customFormat="1" x14ac:dyDescent="0.2">
      <c r="A8" s="606" t="s">
        <v>2196</v>
      </c>
      <c r="B8" s="607">
        <f>COUNTA(C8:EK8)/COUNTA(C5:EK5)</f>
        <v>0</v>
      </c>
      <c r="C8" s="595"/>
      <c r="D8" s="595"/>
      <c r="E8" s="595"/>
      <c r="F8" s="595"/>
      <c r="G8" s="595"/>
      <c r="H8" s="595"/>
      <c r="I8" s="595"/>
      <c r="J8" s="595"/>
      <c r="K8" s="595"/>
      <c r="L8" s="595"/>
      <c r="M8" s="595"/>
      <c r="N8" s="595"/>
      <c r="O8" s="595"/>
      <c r="P8" s="595"/>
      <c r="Q8" s="595"/>
      <c r="R8" s="595"/>
      <c r="S8" s="595"/>
      <c r="T8" s="595"/>
      <c r="U8" s="595"/>
      <c r="V8" s="595"/>
      <c r="W8" s="595"/>
      <c r="X8" s="595"/>
      <c r="Y8" s="595"/>
      <c r="Z8" s="595"/>
      <c r="AA8" s="595"/>
      <c r="AB8" s="595"/>
      <c r="AC8" s="595"/>
      <c r="AD8" s="595"/>
      <c r="AE8" s="595"/>
      <c r="AF8" s="595"/>
      <c r="AG8" s="595"/>
      <c r="AH8" s="595"/>
      <c r="AI8" s="595"/>
      <c r="AJ8" s="595"/>
      <c r="AK8" s="595"/>
      <c r="AL8" s="595"/>
      <c r="AM8" s="595"/>
      <c r="AN8" s="595"/>
      <c r="AO8" s="595"/>
      <c r="AP8" s="595"/>
      <c r="AQ8" s="595"/>
      <c r="AR8" s="605"/>
      <c r="AS8" s="595"/>
      <c r="AT8" s="595"/>
      <c r="AU8" s="595"/>
      <c r="AV8" s="595"/>
      <c r="AW8" s="595"/>
      <c r="AX8" s="595"/>
      <c r="AY8" s="595"/>
      <c r="AZ8" s="595"/>
      <c r="BA8" s="595"/>
      <c r="BB8" s="595"/>
      <c r="BC8" s="595"/>
      <c r="BD8" s="595"/>
      <c r="BE8" s="595"/>
      <c r="BF8" s="595"/>
      <c r="BG8" s="595"/>
      <c r="BH8" s="595"/>
      <c r="BI8" s="595"/>
      <c r="BJ8" s="595"/>
      <c r="BK8" s="595"/>
      <c r="BL8" s="595"/>
      <c r="BM8" s="595"/>
      <c r="BN8" s="605"/>
      <c r="BO8" s="595"/>
      <c r="BP8" s="595"/>
      <c r="BQ8" s="595"/>
      <c r="BR8" s="595"/>
      <c r="BS8" s="595"/>
      <c r="BT8" s="595"/>
      <c r="BU8" s="595"/>
      <c r="BV8" s="595"/>
      <c r="BW8" s="595"/>
      <c r="BX8" s="595"/>
      <c r="BY8" s="595"/>
      <c r="BZ8" s="595"/>
      <c r="CA8" s="595"/>
      <c r="CB8" s="595"/>
      <c r="CC8" s="595"/>
      <c r="CD8" s="595"/>
      <c r="CE8" s="595"/>
    </row>
    <row r="9" spans="1:110" s="594" customFormat="1" x14ac:dyDescent="0.2">
      <c r="A9" s="580" t="s">
        <v>2204</v>
      </c>
      <c r="B9" s="608"/>
      <c r="C9" s="594" t="s">
        <v>1675</v>
      </c>
      <c r="D9" s="594" t="s">
        <v>1675</v>
      </c>
      <c r="E9" s="594" t="s">
        <v>1675</v>
      </c>
      <c r="F9" s="594" t="s">
        <v>1675</v>
      </c>
      <c r="G9" s="594" t="s">
        <v>1675</v>
      </c>
      <c r="H9" s="594" t="s">
        <v>1675</v>
      </c>
      <c r="I9" s="594" t="s">
        <v>1675</v>
      </c>
      <c r="J9" s="594" t="s">
        <v>1675</v>
      </c>
      <c r="K9" s="594" t="s">
        <v>1675</v>
      </c>
      <c r="AR9" s="609"/>
      <c r="BN9" s="609"/>
    </row>
    <row r="10" spans="1:110" s="595" customFormat="1" x14ac:dyDescent="0.2">
      <c r="A10" s="610" t="s">
        <v>2004</v>
      </c>
      <c r="B10" s="611"/>
      <c r="C10" s="595" t="s">
        <v>1675</v>
      </c>
      <c r="D10" s="595" t="s">
        <v>1675</v>
      </c>
      <c r="E10" s="594" t="s">
        <v>1675</v>
      </c>
      <c r="F10" s="594" t="s">
        <v>1675</v>
      </c>
      <c r="G10" s="594" t="s">
        <v>1675</v>
      </c>
      <c r="H10" s="594" t="s">
        <v>1675</v>
      </c>
      <c r="I10" s="595" t="s">
        <v>1677</v>
      </c>
      <c r="J10" s="595" t="s">
        <v>1675</v>
      </c>
      <c r="K10" s="595" t="s">
        <v>1675</v>
      </c>
      <c r="AR10" s="605"/>
      <c r="BN10" s="605"/>
    </row>
    <row r="11" spans="1:110" s="614" customFormat="1" x14ac:dyDescent="0.2">
      <c r="A11" s="612" t="s">
        <v>2005</v>
      </c>
      <c r="B11" s="613"/>
      <c r="C11" s="614" t="s">
        <v>1675</v>
      </c>
      <c r="D11" s="614" t="s">
        <v>1675</v>
      </c>
      <c r="E11" s="594" t="s">
        <v>1675</v>
      </c>
      <c r="F11" s="594" t="s">
        <v>1675</v>
      </c>
      <c r="G11" s="594" t="s">
        <v>1675</v>
      </c>
      <c r="H11" s="594" t="s">
        <v>1675</v>
      </c>
      <c r="I11" s="594" t="s">
        <v>1675</v>
      </c>
      <c r="J11" s="614" t="s">
        <v>1675</v>
      </c>
      <c r="K11" s="614" t="s">
        <v>1675</v>
      </c>
      <c r="AR11" s="615"/>
      <c r="BN11" s="615"/>
    </row>
    <row r="12" spans="1:110" s="618" customFormat="1" x14ac:dyDescent="0.2">
      <c r="A12" s="616" t="s">
        <v>2158</v>
      </c>
      <c r="B12" s="617"/>
      <c r="C12" s="618" t="s">
        <v>1675</v>
      </c>
      <c r="D12" s="618" t="s">
        <v>1675</v>
      </c>
      <c r="E12" s="594" t="s">
        <v>1675</v>
      </c>
      <c r="F12" s="594" t="s">
        <v>1677</v>
      </c>
      <c r="G12" s="594" t="s">
        <v>1677</v>
      </c>
      <c r="H12" s="594" t="s">
        <v>1677</v>
      </c>
      <c r="I12" s="594" t="s">
        <v>1675</v>
      </c>
      <c r="J12" s="618" t="s">
        <v>1675</v>
      </c>
      <c r="K12" s="618" t="s">
        <v>1675</v>
      </c>
      <c r="AR12" s="619"/>
      <c r="BN12" s="619"/>
    </row>
    <row r="13" spans="1:110" s="618" customFormat="1" x14ac:dyDescent="0.2">
      <c r="A13" s="616" t="s">
        <v>2006</v>
      </c>
      <c r="B13" s="620"/>
      <c r="C13" s="618" t="s">
        <v>1675</v>
      </c>
      <c r="D13" s="618" t="s">
        <v>1677</v>
      </c>
      <c r="E13" s="594" t="s">
        <v>1675</v>
      </c>
      <c r="F13" s="594" t="s">
        <v>1675</v>
      </c>
      <c r="G13" s="594" t="s">
        <v>1675</v>
      </c>
      <c r="H13" s="594" t="s">
        <v>1675</v>
      </c>
      <c r="I13" s="594" t="s">
        <v>1675</v>
      </c>
      <c r="J13" s="618" t="s">
        <v>1675</v>
      </c>
      <c r="K13" s="618" t="s">
        <v>1675</v>
      </c>
      <c r="AR13" s="619"/>
      <c r="BN13" s="619"/>
    </row>
    <row r="14" spans="1:110" s="618" customFormat="1" x14ac:dyDescent="0.2">
      <c r="A14" s="616" t="s">
        <v>2007</v>
      </c>
      <c r="B14" s="620"/>
      <c r="C14" s="618" t="s">
        <v>1677</v>
      </c>
      <c r="D14" s="618" t="s">
        <v>1675</v>
      </c>
      <c r="E14" s="618" t="s">
        <v>1675</v>
      </c>
      <c r="F14" s="618" t="s">
        <v>1677</v>
      </c>
      <c r="G14" s="618" t="s">
        <v>1677</v>
      </c>
      <c r="H14" s="618" t="s">
        <v>1677</v>
      </c>
      <c r="I14" s="618" t="s">
        <v>1677</v>
      </c>
      <c r="J14" s="621" t="s">
        <v>1675</v>
      </c>
      <c r="K14" s="621" t="s">
        <v>1675</v>
      </c>
      <c r="L14" s="621"/>
      <c r="AR14" s="619"/>
      <c r="BN14" s="619"/>
    </row>
    <row r="15" spans="1:110" s="624" customFormat="1" ht="13.5" thickBot="1" x14ac:dyDescent="0.25">
      <c r="A15" s="622" t="s">
        <v>2008</v>
      </c>
      <c r="B15" s="623"/>
      <c r="K15" s="624" t="s">
        <v>1677</v>
      </c>
      <c r="AR15" s="625"/>
      <c r="BN15" s="625"/>
    </row>
    <row r="16" spans="1:110" s="629" customFormat="1" ht="13.5" thickBot="1" x14ac:dyDescent="0.25">
      <c r="A16" s="626" t="s">
        <v>2009</v>
      </c>
      <c r="B16" s="627"/>
      <c r="C16" s="628">
        <f t="shared" ref="C16:G16" si="5">COUNTA(C17:C479)</f>
        <v>5</v>
      </c>
      <c r="D16" s="628">
        <f t="shared" ref="D16" si="6">COUNTA(D17:D479)</f>
        <v>5</v>
      </c>
      <c r="E16" s="628">
        <f t="shared" ref="E16" si="7">COUNTA(E17:E479)</f>
        <v>3</v>
      </c>
      <c r="F16" s="628">
        <f t="shared" ref="F16" si="8">COUNTA(F17:F479)</f>
        <v>1</v>
      </c>
      <c r="G16" s="628">
        <f t="shared" si="5"/>
        <v>2</v>
      </c>
      <c r="H16" s="628">
        <f t="shared" ref="H16:AE16" si="9">COUNTA(H17:H479)</f>
        <v>1</v>
      </c>
      <c r="I16" s="628">
        <f t="shared" si="9"/>
        <v>9</v>
      </c>
      <c r="J16" s="628">
        <f t="shared" si="9"/>
        <v>3</v>
      </c>
      <c r="K16" s="628">
        <f t="shared" ref="K16:M16" si="10">COUNTA(K17:K479)</f>
        <v>0</v>
      </c>
      <c r="L16" s="628">
        <f t="shared" si="10"/>
        <v>0</v>
      </c>
      <c r="M16" s="628">
        <f t="shared" si="10"/>
        <v>0</v>
      </c>
      <c r="N16" s="628">
        <f t="shared" si="9"/>
        <v>0</v>
      </c>
      <c r="O16" s="628">
        <f t="shared" si="9"/>
        <v>0</v>
      </c>
      <c r="P16" s="628">
        <f t="shared" si="9"/>
        <v>0</v>
      </c>
      <c r="Q16" s="628">
        <f t="shared" si="9"/>
        <v>0</v>
      </c>
      <c r="R16" s="628">
        <f t="shared" ref="R16" si="11">COUNTA(R17:R479)</f>
        <v>0</v>
      </c>
      <c r="S16" s="628">
        <f t="shared" si="9"/>
        <v>0</v>
      </c>
      <c r="T16" s="628">
        <f t="shared" si="9"/>
        <v>0</v>
      </c>
      <c r="U16" s="628">
        <f t="shared" si="9"/>
        <v>0</v>
      </c>
      <c r="V16" s="628">
        <f t="shared" si="9"/>
        <v>0</v>
      </c>
      <c r="W16" s="628">
        <f t="shared" si="9"/>
        <v>0</v>
      </c>
      <c r="X16" s="628">
        <f t="shared" si="9"/>
        <v>0</v>
      </c>
      <c r="Y16" s="628">
        <f>COUNTA(Y17:Y479)</f>
        <v>0</v>
      </c>
      <c r="Z16" s="628">
        <f t="shared" si="9"/>
        <v>0</v>
      </c>
      <c r="AA16" s="628">
        <f t="shared" si="9"/>
        <v>0</v>
      </c>
      <c r="AB16" s="628">
        <f t="shared" si="9"/>
        <v>0</v>
      </c>
      <c r="AC16" s="628">
        <f t="shared" ref="AC16" si="12">COUNTA(AC17:AC479)</f>
        <v>0</v>
      </c>
      <c r="AD16" s="628">
        <f t="shared" si="9"/>
        <v>0</v>
      </c>
      <c r="AE16" s="628">
        <f t="shared" si="9"/>
        <v>0</v>
      </c>
      <c r="AF16" s="628">
        <f t="shared" ref="AF16" si="13">COUNTA(AF17:AF479)</f>
        <v>0</v>
      </c>
      <c r="AG16" s="628">
        <f t="shared" ref="AG16:BL16" si="14">COUNTA(AG17:AG479)</f>
        <v>0</v>
      </c>
      <c r="AH16" s="628">
        <f t="shared" si="14"/>
        <v>0</v>
      </c>
      <c r="AI16" s="628">
        <f t="shared" si="14"/>
        <v>0</v>
      </c>
      <c r="AJ16" s="628">
        <f t="shared" si="14"/>
        <v>0</v>
      </c>
      <c r="AK16" s="628">
        <f t="shared" si="14"/>
        <v>0</v>
      </c>
      <c r="AL16" s="628">
        <f t="shared" si="14"/>
        <v>0</v>
      </c>
      <c r="AM16" s="628">
        <f t="shared" si="14"/>
        <v>0</v>
      </c>
      <c r="AN16" s="628">
        <f t="shared" si="14"/>
        <v>0</v>
      </c>
      <c r="AO16" s="628">
        <f t="shared" si="14"/>
        <v>0</v>
      </c>
      <c r="AP16" s="628">
        <f t="shared" si="14"/>
        <v>0</v>
      </c>
      <c r="AQ16" s="628">
        <f t="shared" si="14"/>
        <v>0</v>
      </c>
      <c r="AR16" s="628">
        <f t="shared" si="14"/>
        <v>0</v>
      </c>
      <c r="AS16" s="628">
        <f t="shared" si="14"/>
        <v>0</v>
      </c>
      <c r="AT16" s="628">
        <f t="shared" si="14"/>
        <v>0</v>
      </c>
      <c r="AU16" s="628">
        <f t="shared" si="14"/>
        <v>0</v>
      </c>
      <c r="AV16" s="628">
        <f t="shared" si="14"/>
        <v>0</v>
      </c>
      <c r="AW16" s="628">
        <f t="shared" si="14"/>
        <v>0</v>
      </c>
      <c r="AX16" s="628">
        <f t="shared" si="14"/>
        <v>0</v>
      </c>
      <c r="AY16" s="628">
        <f t="shared" si="14"/>
        <v>0</v>
      </c>
      <c r="AZ16" s="628">
        <f t="shared" si="14"/>
        <v>0</v>
      </c>
      <c r="BA16" s="628">
        <f t="shared" si="14"/>
        <v>0</v>
      </c>
      <c r="BB16" s="628">
        <f t="shared" si="14"/>
        <v>0</v>
      </c>
      <c r="BC16" s="628">
        <f t="shared" si="14"/>
        <v>0</v>
      </c>
      <c r="BD16" s="628">
        <f t="shared" si="14"/>
        <v>0</v>
      </c>
      <c r="BE16" s="628">
        <f t="shared" si="14"/>
        <v>0</v>
      </c>
      <c r="BF16" s="628">
        <f t="shared" si="14"/>
        <v>0</v>
      </c>
      <c r="BG16" s="628">
        <f t="shared" si="14"/>
        <v>0</v>
      </c>
      <c r="BH16" s="628">
        <f t="shared" si="14"/>
        <v>0</v>
      </c>
      <c r="BI16" s="628">
        <f t="shared" si="14"/>
        <v>0</v>
      </c>
      <c r="BJ16" s="628">
        <f t="shared" si="14"/>
        <v>0</v>
      </c>
      <c r="BK16" s="628">
        <f t="shared" si="14"/>
        <v>0</v>
      </c>
      <c r="BL16" s="628">
        <f t="shared" si="14"/>
        <v>0</v>
      </c>
      <c r="BM16" s="628">
        <f t="shared" ref="BM16:CD16" si="15">COUNTA(BM17:BM479)</f>
        <v>0</v>
      </c>
      <c r="BN16" s="628">
        <f t="shared" si="15"/>
        <v>0</v>
      </c>
      <c r="BO16" s="628">
        <f t="shared" si="15"/>
        <v>0</v>
      </c>
      <c r="BP16" s="628">
        <f t="shared" si="15"/>
        <v>0</v>
      </c>
      <c r="BQ16" s="628">
        <f t="shared" si="15"/>
        <v>0</v>
      </c>
      <c r="BR16" s="628">
        <f t="shared" si="15"/>
        <v>0</v>
      </c>
      <c r="BS16" s="628">
        <f t="shared" si="15"/>
        <v>0</v>
      </c>
      <c r="BT16" s="628">
        <f t="shared" si="15"/>
        <v>0</v>
      </c>
      <c r="BU16" s="628">
        <f t="shared" si="15"/>
        <v>0</v>
      </c>
      <c r="BV16" s="628">
        <f t="shared" si="15"/>
        <v>0</v>
      </c>
      <c r="BW16" s="628">
        <f t="shared" si="15"/>
        <v>0</v>
      </c>
      <c r="BX16" s="628">
        <f t="shared" si="15"/>
        <v>0</v>
      </c>
      <c r="BY16" s="628">
        <f t="shared" si="15"/>
        <v>0</v>
      </c>
      <c r="BZ16" s="628">
        <f t="shared" si="15"/>
        <v>0</v>
      </c>
      <c r="CA16" s="628">
        <f t="shared" si="15"/>
        <v>0</v>
      </c>
      <c r="CB16" s="628">
        <f t="shared" si="15"/>
        <v>0</v>
      </c>
      <c r="CC16" s="628">
        <f t="shared" si="15"/>
        <v>0</v>
      </c>
      <c r="CD16" s="628">
        <f t="shared" si="15"/>
        <v>0</v>
      </c>
      <c r="CE16" s="628">
        <f t="shared" ref="CE16:DE16" si="16">COUNTA(CE17:CE479)</f>
        <v>0</v>
      </c>
      <c r="CF16" s="628">
        <f t="shared" si="16"/>
        <v>0</v>
      </c>
      <c r="CG16" s="628">
        <f t="shared" si="16"/>
        <v>0</v>
      </c>
      <c r="CH16" s="628">
        <f t="shared" si="16"/>
        <v>0</v>
      </c>
      <c r="CI16" s="628">
        <f t="shared" si="16"/>
        <v>0</v>
      </c>
      <c r="CJ16" s="628">
        <f t="shared" si="16"/>
        <v>0</v>
      </c>
      <c r="CK16" s="628">
        <f t="shared" si="16"/>
        <v>0</v>
      </c>
      <c r="CL16" s="628">
        <f t="shared" si="16"/>
        <v>0</v>
      </c>
      <c r="CM16" s="628">
        <f t="shared" si="16"/>
        <v>0</v>
      </c>
      <c r="CN16" s="628">
        <f t="shared" si="16"/>
        <v>0</v>
      </c>
      <c r="CO16" s="628">
        <f t="shared" si="16"/>
        <v>0</v>
      </c>
      <c r="CP16" s="628">
        <f t="shared" si="16"/>
        <v>0</v>
      </c>
      <c r="CQ16" s="628">
        <f t="shared" si="16"/>
        <v>0</v>
      </c>
      <c r="CR16" s="628">
        <f t="shared" si="16"/>
        <v>0</v>
      </c>
      <c r="CS16" s="628">
        <f t="shared" si="16"/>
        <v>0</v>
      </c>
      <c r="CT16" s="628">
        <f t="shared" si="16"/>
        <v>0</v>
      </c>
      <c r="CU16" s="628">
        <f t="shared" si="16"/>
        <v>0</v>
      </c>
      <c r="CV16" s="628">
        <f t="shared" si="16"/>
        <v>0</v>
      </c>
      <c r="CW16" s="628">
        <f t="shared" si="16"/>
        <v>0</v>
      </c>
      <c r="CX16" s="628">
        <f t="shared" si="16"/>
        <v>0</v>
      </c>
      <c r="CY16" s="628">
        <f t="shared" si="16"/>
        <v>0</v>
      </c>
      <c r="CZ16" s="628">
        <f t="shared" si="16"/>
        <v>0</v>
      </c>
      <c r="DA16" s="628">
        <f t="shared" si="16"/>
        <v>0</v>
      </c>
      <c r="DB16" s="628">
        <f t="shared" si="16"/>
        <v>0</v>
      </c>
      <c r="DC16" s="628">
        <f t="shared" si="16"/>
        <v>0</v>
      </c>
      <c r="DD16" s="628">
        <f t="shared" si="16"/>
        <v>0</v>
      </c>
      <c r="DE16" s="628">
        <f t="shared" si="16"/>
        <v>0</v>
      </c>
    </row>
    <row r="17" spans="1:77" s="632" customFormat="1" ht="13.5" thickTop="1" x14ac:dyDescent="0.2">
      <c r="A17" s="630" t="s">
        <v>1674</v>
      </c>
      <c r="B17" s="631"/>
      <c r="AR17" s="633"/>
      <c r="BN17" s="633"/>
      <c r="BY17" s="634"/>
    </row>
    <row r="18" spans="1:77" s="632" customFormat="1" x14ac:dyDescent="0.2">
      <c r="A18" s="630" t="s">
        <v>2117</v>
      </c>
      <c r="B18" s="635"/>
      <c r="AR18" s="633"/>
      <c r="BN18" s="633"/>
      <c r="BY18" s="634"/>
    </row>
    <row r="19" spans="1:77" s="632" customFormat="1" x14ac:dyDescent="0.2">
      <c r="A19" s="630" t="s">
        <v>1679</v>
      </c>
      <c r="B19" s="635"/>
      <c r="AR19" s="633"/>
      <c r="BN19" s="633"/>
      <c r="BY19" s="634"/>
    </row>
    <row r="20" spans="1:77" s="632" customFormat="1" x14ac:dyDescent="0.2">
      <c r="A20" s="630" t="s">
        <v>1681</v>
      </c>
      <c r="B20" s="635"/>
      <c r="AR20" s="633"/>
      <c r="BN20" s="633"/>
      <c r="BY20" s="634"/>
    </row>
    <row r="21" spans="1:77" s="632" customFormat="1" x14ac:dyDescent="0.2">
      <c r="A21" s="630" t="s">
        <v>1682</v>
      </c>
      <c r="B21" s="635"/>
      <c r="AR21" s="633"/>
      <c r="BN21" s="633"/>
      <c r="BY21" s="634"/>
    </row>
    <row r="22" spans="1:77" s="632" customFormat="1" x14ac:dyDescent="0.2">
      <c r="A22" s="630" t="s">
        <v>108</v>
      </c>
      <c r="B22" s="635"/>
      <c r="AR22" s="633"/>
      <c r="BN22" s="633"/>
      <c r="BY22" s="634"/>
    </row>
    <row r="23" spans="1:77" s="632" customFormat="1" x14ac:dyDescent="0.2">
      <c r="A23" s="630" t="s">
        <v>1684</v>
      </c>
      <c r="B23" s="635"/>
      <c r="AR23" s="633"/>
      <c r="BN23" s="633"/>
      <c r="BY23" s="634"/>
    </row>
    <row r="24" spans="1:77" s="632" customFormat="1" x14ac:dyDescent="0.2">
      <c r="A24" s="630" t="s">
        <v>109</v>
      </c>
      <c r="B24" s="635">
        <v>6207</v>
      </c>
      <c r="D24" s="632" t="s">
        <v>1677</v>
      </c>
      <c r="AR24" s="633"/>
      <c r="BN24" s="633"/>
      <c r="BY24" s="634"/>
    </row>
    <row r="25" spans="1:77" s="632" customFormat="1" x14ac:dyDescent="0.2">
      <c r="A25" s="630" t="s">
        <v>110</v>
      </c>
      <c r="B25" s="635"/>
      <c r="AR25" s="633"/>
      <c r="BN25" s="633"/>
      <c r="BY25" s="634"/>
    </row>
    <row r="26" spans="1:77" s="632" customFormat="1" x14ac:dyDescent="0.2">
      <c r="A26" s="630" t="s">
        <v>111</v>
      </c>
      <c r="B26" s="635"/>
      <c r="AR26" s="633"/>
      <c r="BN26" s="633"/>
      <c r="BY26" s="634"/>
    </row>
    <row r="27" spans="1:77" s="632" customFormat="1" x14ac:dyDescent="0.2">
      <c r="A27" s="630" t="s">
        <v>112</v>
      </c>
      <c r="B27" s="635"/>
      <c r="AR27" s="633"/>
      <c r="BN27" s="633"/>
      <c r="BY27" s="634"/>
    </row>
    <row r="28" spans="1:77" s="632" customFormat="1" x14ac:dyDescent="0.2">
      <c r="A28" s="630" t="s">
        <v>1685</v>
      </c>
      <c r="B28" s="635"/>
      <c r="AR28" s="633"/>
      <c r="BN28" s="633"/>
      <c r="BY28" s="634"/>
    </row>
    <row r="29" spans="1:77" s="632" customFormat="1" x14ac:dyDescent="0.2">
      <c r="A29" s="630" t="s">
        <v>1459</v>
      </c>
      <c r="B29" s="635"/>
      <c r="AR29" s="633"/>
      <c r="BN29" s="633"/>
      <c r="BY29" s="634"/>
    </row>
    <row r="30" spans="1:77" s="632" customFormat="1" x14ac:dyDescent="0.2">
      <c r="A30" s="630" t="s">
        <v>1687</v>
      </c>
      <c r="B30" s="635"/>
      <c r="AR30" s="633"/>
      <c r="BN30" s="633"/>
      <c r="BY30" s="634"/>
    </row>
    <row r="31" spans="1:77" s="632" customFormat="1" x14ac:dyDescent="0.2">
      <c r="A31" s="630" t="s">
        <v>1688</v>
      </c>
      <c r="B31" s="635"/>
      <c r="AR31" s="633"/>
      <c r="BN31" s="633"/>
      <c r="BY31" s="634"/>
    </row>
    <row r="32" spans="1:77" s="632" customFormat="1" x14ac:dyDescent="0.2">
      <c r="A32" s="630" t="s">
        <v>1689</v>
      </c>
      <c r="B32" s="635" t="s">
        <v>2365</v>
      </c>
      <c r="C32" s="632" t="s">
        <v>1677</v>
      </c>
      <c r="J32" s="632" t="s">
        <v>1677</v>
      </c>
      <c r="AR32" s="633"/>
      <c r="BN32" s="633"/>
      <c r="BY32" s="634"/>
    </row>
    <row r="33" spans="1:77" s="632" customFormat="1" x14ac:dyDescent="0.2">
      <c r="A33" s="630" t="s">
        <v>1690</v>
      </c>
      <c r="B33" s="635"/>
      <c r="AR33" s="633"/>
      <c r="BN33" s="633"/>
      <c r="BY33" s="634"/>
    </row>
    <row r="34" spans="1:77" s="632" customFormat="1" x14ac:dyDescent="0.2">
      <c r="A34" s="630" t="s">
        <v>2136</v>
      </c>
      <c r="B34" s="635"/>
      <c r="AR34" s="633"/>
      <c r="BN34" s="633"/>
      <c r="BY34" s="634"/>
    </row>
    <row r="35" spans="1:77" s="632" customFormat="1" x14ac:dyDescent="0.2">
      <c r="A35" s="630" t="s">
        <v>983</v>
      </c>
      <c r="B35" s="635"/>
      <c r="AR35" s="633"/>
      <c r="BN35" s="633"/>
      <c r="BY35" s="634"/>
    </row>
    <row r="36" spans="1:77" s="632" customFormat="1" x14ac:dyDescent="0.2">
      <c r="A36" s="630" t="s">
        <v>1691</v>
      </c>
      <c r="B36" s="635"/>
      <c r="AR36" s="633"/>
      <c r="BN36" s="633"/>
      <c r="BY36" s="634"/>
    </row>
    <row r="37" spans="1:77" s="632" customFormat="1" x14ac:dyDescent="0.2">
      <c r="A37" s="630" t="s">
        <v>1692</v>
      </c>
      <c r="B37" s="635"/>
      <c r="AR37" s="633"/>
      <c r="BN37" s="633"/>
      <c r="BY37" s="634"/>
    </row>
    <row r="38" spans="1:77" s="632" customFormat="1" x14ac:dyDescent="0.2">
      <c r="A38" s="630" t="s">
        <v>1244</v>
      </c>
      <c r="B38" s="635"/>
      <c r="AR38" s="633"/>
      <c r="BN38" s="633"/>
      <c r="BY38" s="634"/>
    </row>
    <row r="39" spans="1:77" s="632" customFormat="1" x14ac:dyDescent="0.2">
      <c r="A39" s="630" t="s">
        <v>1245</v>
      </c>
      <c r="B39" s="635"/>
      <c r="AR39" s="633"/>
      <c r="BN39" s="633"/>
      <c r="BY39" s="634"/>
    </row>
    <row r="40" spans="1:77" s="632" customFormat="1" x14ac:dyDescent="0.2">
      <c r="A40" s="630" t="s">
        <v>577</v>
      </c>
      <c r="B40" s="635"/>
      <c r="AR40" s="633"/>
      <c r="BN40" s="633"/>
      <c r="BY40" s="634"/>
    </row>
    <row r="41" spans="1:77" s="632" customFormat="1" x14ac:dyDescent="0.2">
      <c r="A41" s="630" t="s">
        <v>1693</v>
      </c>
      <c r="B41" s="635"/>
      <c r="AR41" s="633"/>
      <c r="BN41" s="633"/>
      <c r="BY41" s="634"/>
    </row>
    <row r="42" spans="1:77" s="632" customFormat="1" x14ac:dyDescent="0.2">
      <c r="A42" s="630" t="s">
        <v>1694</v>
      </c>
      <c r="B42" s="635"/>
      <c r="AR42" s="633"/>
      <c r="BN42" s="633"/>
      <c r="BY42" s="634"/>
    </row>
    <row r="43" spans="1:77" s="632" customFormat="1" x14ac:dyDescent="0.2">
      <c r="A43" s="630" t="s">
        <v>349</v>
      </c>
      <c r="B43" s="635"/>
      <c r="AR43" s="633"/>
      <c r="BN43" s="633"/>
      <c r="BY43" s="634"/>
    </row>
    <row r="44" spans="1:77" s="632" customFormat="1" x14ac:dyDescent="0.2">
      <c r="A44" s="630" t="s">
        <v>862</v>
      </c>
      <c r="B44" s="635"/>
      <c r="AR44" s="633"/>
      <c r="BN44" s="633"/>
      <c r="BY44" s="634"/>
    </row>
    <row r="45" spans="1:77" s="632" customFormat="1" x14ac:dyDescent="0.2">
      <c r="A45" s="630" t="s">
        <v>861</v>
      </c>
      <c r="B45" s="635"/>
      <c r="AR45" s="633"/>
      <c r="BN45" s="633"/>
      <c r="BY45" s="634"/>
    </row>
    <row r="46" spans="1:77" s="632" customFormat="1" x14ac:dyDescent="0.2">
      <c r="A46" s="630" t="s">
        <v>1697</v>
      </c>
      <c r="B46" s="635"/>
      <c r="AR46" s="633"/>
      <c r="BN46" s="633"/>
      <c r="BY46" s="634"/>
    </row>
    <row r="47" spans="1:77" s="632" customFormat="1" x14ac:dyDescent="0.2">
      <c r="A47" s="630" t="s">
        <v>1423</v>
      </c>
      <c r="B47" s="635"/>
      <c r="AR47" s="633"/>
      <c r="BN47" s="633"/>
      <c r="BY47" s="634"/>
    </row>
    <row r="48" spans="1:77" s="632" customFormat="1" x14ac:dyDescent="0.2">
      <c r="A48" s="630" t="s">
        <v>1698</v>
      </c>
      <c r="B48" s="635"/>
      <c r="AR48" s="633"/>
      <c r="BN48" s="633"/>
      <c r="BY48" s="634"/>
    </row>
    <row r="49" spans="1:77" s="632" customFormat="1" x14ac:dyDescent="0.2">
      <c r="A49" s="630" t="s">
        <v>1699</v>
      </c>
      <c r="B49" s="635"/>
      <c r="AR49" s="633"/>
      <c r="BN49" s="633"/>
      <c r="BY49" s="634"/>
    </row>
    <row r="50" spans="1:77" s="632" customFormat="1" x14ac:dyDescent="0.2">
      <c r="A50" s="630" t="s">
        <v>1700</v>
      </c>
      <c r="B50" s="635"/>
      <c r="AR50" s="633"/>
      <c r="BN50" s="633"/>
      <c r="BY50" s="634"/>
    </row>
    <row r="51" spans="1:77" s="632" customFormat="1" x14ac:dyDescent="0.2">
      <c r="A51" s="630" t="s">
        <v>1701</v>
      </c>
      <c r="B51" s="635"/>
      <c r="AR51" s="633"/>
      <c r="BN51" s="633"/>
      <c r="BY51" s="634"/>
    </row>
    <row r="52" spans="1:77" s="632" customFormat="1" x14ac:dyDescent="0.2">
      <c r="A52" s="630" t="s">
        <v>1702</v>
      </c>
      <c r="B52" s="635"/>
      <c r="AR52" s="633"/>
      <c r="BN52" s="633"/>
      <c r="BY52" s="634"/>
    </row>
    <row r="53" spans="1:77" s="632" customFormat="1" x14ac:dyDescent="0.2">
      <c r="A53" s="630" t="s">
        <v>1703</v>
      </c>
      <c r="B53" s="635"/>
      <c r="AR53" s="633"/>
      <c r="BN53" s="633"/>
      <c r="BY53" s="634"/>
    </row>
    <row r="54" spans="1:77" s="632" customFormat="1" x14ac:dyDescent="0.2">
      <c r="A54" s="630" t="s">
        <v>947</v>
      </c>
      <c r="B54" s="635"/>
      <c r="AR54" s="633"/>
      <c r="BN54" s="633"/>
      <c r="BY54" s="634"/>
    </row>
    <row r="55" spans="1:77" s="632" customFormat="1" x14ac:dyDescent="0.2">
      <c r="A55" s="630" t="s">
        <v>1458</v>
      </c>
      <c r="B55" s="635"/>
      <c r="AR55" s="633"/>
      <c r="BN55" s="633"/>
      <c r="BY55" s="634"/>
    </row>
    <row r="56" spans="1:77" s="632" customFormat="1" x14ac:dyDescent="0.2">
      <c r="A56" s="630" t="s">
        <v>38</v>
      </c>
      <c r="B56" s="635"/>
      <c r="AR56" s="633"/>
      <c r="BN56" s="633"/>
      <c r="BY56" s="634"/>
    </row>
    <row r="57" spans="1:77" s="632" customFormat="1" x14ac:dyDescent="0.2">
      <c r="A57" s="630" t="s">
        <v>1705</v>
      </c>
      <c r="B57" s="635"/>
      <c r="AR57" s="633"/>
      <c r="BN57" s="633"/>
      <c r="BY57" s="634"/>
    </row>
    <row r="58" spans="1:77" s="632" customFormat="1" x14ac:dyDescent="0.2">
      <c r="A58" s="630" t="s">
        <v>1706</v>
      </c>
      <c r="B58" s="635"/>
      <c r="AR58" s="633"/>
      <c r="BN58" s="633"/>
      <c r="BY58" s="634"/>
    </row>
    <row r="59" spans="1:77" s="632" customFormat="1" x14ac:dyDescent="0.2">
      <c r="A59" s="630" t="s">
        <v>1291</v>
      </c>
      <c r="B59" s="635"/>
      <c r="AR59" s="633"/>
      <c r="BN59" s="633"/>
      <c r="BY59" s="634"/>
    </row>
    <row r="60" spans="1:77" s="632" customFormat="1" x14ac:dyDescent="0.2">
      <c r="A60" s="630" t="s">
        <v>859</v>
      </c>
      <c r="B60" s="635"/>
      <c r="AR60" s="633"/>
      <c r="BN60" s="633"/>
      <c r="BY60" s="634"/>
    </row>
    <row r="61" spans="1:77" s="632" customFormat="1" x14ac:dyDescent="0.2">
      <c r="A61" s="630" t="s">
        <v>860</v>
      </c>
      <c r="B61" s="635"/>
      <c r="AR61" s="633"/>
      <c r="BN61" s="633"/>
      <c r="BY61" s="634"/>
    </row>
    <row r="62" spans="1:77" s="632" customFormat="1" x14ac:dyDescent="0.2">
      <c r="A62" s="630" t="s">
        <v>1057</v>
      </c>
      <c r="B62" s="635"/>
      <c r="AR62" s="633"/>
      <c r="BN62" s="633"/>
      <c r="BY62" s="634"/>
    </row>
    <row r="63" spans="1:77" s="632" customFormat="1" x14ac:dyDescent="0.2">
      <c r="A63" s="630" t="s">
        <v>1707</v>
      </c>
      <c r="B63" s="635"/>
      <c r="AR63" s="633"/>
      <c r="BN63" s="633"/>
      <c r="BY63" s="634"/>
    </row>
    <row r="64" spans="1:77" s="632" customFormat="1" x14ac:dyDescent="0.2">
      <c r="A64" s="630" t="s">
        <v>2186</v>
      </c>
      <c r="B64" s="635"/>
      <c r="AR64" s="633"/>
      <c r="BN64" s="633"/>
      <c r="BY64" s="634"/>
    </row>
    <row r="65" spans="1:77" s="632" customFormat="1" x14ac:dyDescent="0.2">
      <c r="A65" s="630" t="s">
        <v>2171</v>
      </c>
      <c r="B65" s="635"/>
      <c r="AR65" s="633"/>
      <c r="BN65" s="633"/>
      <c r="BY65" s="634"/>
    </row>
    <row r="66" spans="1:77" s="632" customFormat="1" x14ac:dyDescent="0.2">
      <c r="A66" s="630" t="s">
        <v>2187</v>
      </c>
      <c r="B66" s="635"/>
      <c r="AR66" s="633"/>
      <c r="BN66" s="633"/>
      <c r="BY66" s="634"/>
    </row>
    <row r="67" spans="1:77" s="632" customFormat="1" x14ac:dyDescent="0.2">
      <c r="A67" s="630" t="s">
        <v>2188</v>
      </c>
      <c r="B67" s="635"/>
      <c r="AR67" s="633"/>
      <c r="BN67" s="633"/>
      <c r="BY67" s="634"/>
    </row>
    <row r="68" spans="1:77" s="632" customFormat="1" x14ac:dyDescent="0.2">
      <c r="A68" s="630" t="s">
        <v>185</v>
      </c>
      <c r="B68" s="635"/>
      <c r="AR68" s="633"/>
      <c r="BN68" s="633"/>
      <c r="BY68" s="634"/>
    </row>
    <row r="69" spans="1:77" s="632" customFormat="1" x14ac:dyDescent="0.2">
      <c r="A69" s="630" t="s">
        <v>1708</v>
      </c>
      <c r="B69" s="635"/>
      <c r="AR69" s="633"/>
      <c r="BN69" s="633"/>
      <c r="BY69" s="634"/>
    </row>
    <row r="70" spans="1:77" s="632" customFormat="1" x14ac:dyDescent="0.2">
      <c r="A70" s="630" t="s">
        <v>2173</v>
      </c>
      <c r="B70" s="635"/>
      <c r="AR70" s="633"/>
      <c r="BN70" s="633"/>
      <c r="BY70" s="634"/>
    </row>
    <row r="71" spans="1:77" s="632" customFormat="1" x14ac:dyDescent="0.2">
      <c r="A71" s="630" t="s">
        <v>186</v>
      </c>
      <c r="B71" s="635"/>
      <c r="AR71" s="633"/>
      <c r="BN71" s="633"/>
      <c r="BY71" s="634"/>
    </row>
    <row r="72" spans="1:77" s="632" customFormat="1" x14ac:dyDescent="0.2">
      <c r="A72" s="630" t="s">
        <v>187</v>
      </c>
      <c r="B72" s="635"/>
      <c r="AR72" s="633"/>
      <c r="BN72" s="633"/>
      <c r="BY72" s="634"/>
    </row>
    <row r="73" spans="1:77" s="632" customFormat="1" x14ac:dyDescent="0.2">
      <c r="A73" s="630" t="s">
        <v>1511</v>
      </c>
      <c r="B73" s="635"/>
      <c r="AR73" s="633"/>
      <c r="BN73" s="633"/>
      <c r="BY73" s="634"/>
    </row>
    <row r="74" spans="1:77" s="632" customFormat="1" x14ac:dyDescent="0.2">
      <c r="A74" s="630" t="s">
        <v>248</v>
      </c>
      <c r="B74" s="635"/>
      <c r="AR74" s="633"/>
      <c r="BN74" s="633"/>
      <c r="BY74" s="634"/>
    </row>
    <row r="75" spans="1:77" s="632" customFormat="1" x14ac:dyDescent="0.2">
      <c r="A75" s="630" t="s">
        <v>1709</v>
      </c>
      <c r="B75" s="635">
        <v>6247</v>
      </c>
      <c r="C75" s="632" t="s">
        <v>1677</v>
      </c>
      <c r="AR75" s="633"/>
      <c r="BN75" s="633"/>
      <c r="BY75" s="634"/>
    </row>
    <row r="76" spans="1:77" s="632" customFormat="1" x14ac:dyDescent="0.2">
      <c r="A76" s="630" t="s">
        <v>1710</v>
      </c>
      <c r="B76" s="635"/>
      <c r="AR76" s="633"/>
      <c r="BN76" s="633"/>
      <c r="BY76" s="634"/>
    </row>
    <row r="77" spans="1:77" s="632" customFormat="1" x14ac:dyDescent="0.2">
      <c r="A77" s="630" t="s">
        <v>1711</v>
      </c>
      <c r="B77" s="635"/>
      <c r="AR77" s="633"/>
      <c r="BN77" s="633"/>
      <c r="BY77" s="634"/>
    </row>
    <row r="78" spans="1:77" s="632" customFormat="1" x14ac:dyDescent="0.2">
      <c r="A78" s="630" t="s">
        <v>1712</v>
      </c>
      <c r="B78" s="635"/>
      <c r="AR78" s="633"/>
      <c r="BN78" s="633"/>
      <c r="BY78" s="634"/>
    </row>
    <row r="79" spans="1:77" s="632" customFormat="1" x14ac:dyDescent="0.2">
      <c r="A79" s="630" t="s">
        <v>2132</v>
      </c>
      <c r="B79" s="635"/>
      <c r="AR79" s="633"/>
      <c r="BN79" s="633"/>
      <c r="BY79" s="634"/>
    </row>
    <row r="80" spans="1:77" s="632" customFormat="1" x14ac:dyDescent="0.2">
      <c r="A80" s="630" t="s">
        <v>1713</v>
      </c>
      <c r="B80" s="635"/>
      <c r="AR80" s="633"/>
      <c r="BN80" s="633"/>
      <c r="BY80" s="634"/>
    </row>
    <row r="81" spans="1:77" s="632" customFormat="1" x14ac:dyDescent="0.2">
      <c r="A81" s="630" t="s">
        <v>1475</v>
      </c>
      <c r="B81" s="635"/>
      <c r="AR81" s="633"/>
      <c r="BN81" s="633"/>
      <c r="BY81" s="634"/>
    </row>
    <row r="82" spans="1:77" s="632" customFormat="1" x14ac:dyDescent="0.2">
      <c r="A82" s="630" t="s">
        <v>1714</v>
      </c>
      <c r="B82" s="635"/>
      <c r="AR82" s="633"/>
      <c r="BN82" s="633"/>
      <c r="BY82" s="634"/>
    </row>
    <row r="83" spans="1:77" s="632" customFormat="1" x14ac:dyDescent="0.2">
      <c r="A83" s="630" t="s">
        <v>1476</v>
      </c>
      <c r="B83" s="635"/>
      <c r="AR83" s="633"/>
      <c r="BN83" s="633"/>
      <c r="BY83" s="634"/>
    </row>
    <row r="84" spans="1:77" s="632" customFormat="1" x14ac:dyDescent="0.2">
      <c r="A84" s="630" t="s">
        <v>1477</v>
      </c>
      <c r="B84" s="635">
        <v>6216</v>
      </c>
      <c r="E84" s="632" t="s">
        <v>1677</v>
      </c>
      <c r="AR84" s="633"/>
      <c r="BN84" s="633"/>
      <c r="BY84" s="634"/>
    </row>
    <row r="85" spans="1:77" s="632" customFormat="1" x14ac:dyDescent="0.2">
      <c r="A85" s="630" t="s">
        <v>2120</v>
      </c>
      <c r="B85" s="635"/>
      <c r="AR85" s="633"/>
      <c r="BN85" s="633"/>
      <c r="BY85" s="634"/>
    </row>
    <row r="86" spans="1:77" s="632" customFormat="1" x14ac:dyDescent="0.2">
      <c r="A86" s="630" t="s">
        <v>1478</v>
      </c>
      <c r="B86" s="635"/>
      <c r="AR86" s="633"/>
      <c r="BN86" s="633"/>
      <c r="BY86" s="634"/>
    </row>
    <row r="87" spans="1:77" s="632" customFormat="1" x14ac:dyDescent="0.2">
      <c r="A87" s="630" t="s">
        <v>1715</v>
      </c>
      <c r="B87" s="635"/>
      <c r="AR87" s="633"/>
      <c r="BN87" s="633"/>
      <c r="BY87" s="634"/>
    </row>
    <row r="88" spans="1:77" s="632" customFormat="1" x14ac:dyDescent="0.2">
      <c r="A88" s="630" t="s">
        <v>1085</v>
      </c>
      <c r="B88" s="635">
        <v>6216</v>
      </c>
      <c r="E88" s="632" t="s">
        <v>1677</v>
      </c>
      <c r="AR88" s="633"/>
      <c r="BN88" s="633"/>
      <c r="BY88" s="634"/>
    </row>
    <row r="89" spans="1:77" s="632" customFormat="1" x14ac:dyDescent="0.2">
      <c r="A89" s="630" t="s">
        <v>1086</v>
      </c>
      <c r="B89" s="635"/>
      <c r="AR89" s="633"/>
      <c r="BN89" s="633"/>
      <c r="BY89" s="634"/>
    </row>
    <row r="90" spans="1:77" s="632" customFormat="1" x14ac:dyDescent="0.2">
      <c r="A90" s="630" t="s">
        <v>888</v>
      </c>
      <c r="B90" s="635"/>
      <c r="AR90" s="633"/>
      <c r="BN90" s="633"/>
      <c r="BY90" s="634"/>
    </row>
    <row r="91" spans="1:77" s="632" customFormat="1" x14ac:dyDescent="0.2">
      <c r="A91" s="630" t="s">
        <v>889</v>
      </c>
      <c r="B91" s="635"/>
      <c r="AR91" s="633"/>
      <c r="BN91" s="633"/>
      <c r="BY91" s="634"/>
    </row>
    <row r="92" spans="1:77" s="632" customFormat="1" x14ac:dyDescent="0.2">
      <c r="A92" s="630" t="s">
        <v>1042</v>
      </c>
      <c r="B92" s="635"/>
      <c r="AR92" s="633"/>
      <c r="BN92" s="633"/>
      <c r="BY92" s="634"/>
    </row>
    <row r="93" spans="1:77" s="632" customFormat="1" x14ac:dyDescent="0.2">
      <c r="A93" s="630" t="s">
        <v>130</v>
      </c>
      <c r="B93" s="635"/>
      <c r="AR93" s="633"/>
      <c r="BN93" s="633"/>
      <c r="BY93" s="634"/>
    </row>
    <row r="94" spans="1:77" s="632" customFormat="1" x14ac:dyDescent="0.2">
      <c r="A94" s="630" t="s">
        <v>131</v>
      </c>
      <c r="B94" s="635"/>
      <c r="AR94" s="633"/>
      <c r="BN94" s="633"/>
      <c r="BY94" s="634"/>
    </row>
    <row r="95" spans="1:77" s="632" customFormat="1" x14ac:dyDescent="0.2">
      <c r="A95" s="630" t="s">
        <v>132</v>
      </c>
      <c r="B95" s="635"/>
      <c r="AR95" s="633"/>
      <c r="BN95" s="633"/>
      <c r="BY95" s="634"/>
    </row>
    <row r="96" spans="1:77" s="632" customFormat="1" x14ac:dyDescent="0.2">
      <c r="A96" s="630" t="s">
        <v>1716</v>
      </c>
      <c r="B96" s="635"/>
      <c r="AR96" s="633"/>
      <c r="BN96" s="633"/>
      <c r="BY96" s="634"/>
    </row>
    <row r="97" spans="1:77" s="632" customFormat="1" x14ac:dyDescent="0.2">
      <c r="A97" s="630" t="s">
        <v>1717</v>
      </c>
      <c r="B97" s="635"/>
      <c r="AR97" s="633"/>
      <c r="BN97" s="633"/>
      <c r="BY97" s="634"/>
    </row>
    <row r="98" spans="1:77" s="632" customFormat="1" x14ac:dyDescent="0.2">
      <c r="A98" s="630" t="s">
        <v>279</v>
      </c>
      <c r="B98" s="635"/>
      <c r="AR98" s="633"/>
      <c r="BN98" s="633"/>
      <c r="BY98" s="634"/>
    </row>
    <row r="99" spans="1:77" s="632" customFormat="1" x14ac:dyDescent="0.2">
      <c r="A99" s="630" t="s">
        <v>756</v>
      </c>
      <c r="B99" s="635"/>
      <c r="AR99" s="633"/>
      <c r="BN99" s="633"/>
      <c r="BY99" s="634"/>
    </row>
    <row r="100" spans="1:77" s="632" customFormat="1" x14ac:dyDescent="0.2">
      <c r="A100" s="630" t="s">
        <v>1437</v>
      </c>
      <c r="B100" s="635"/>
      <c r="AR100" s="633"/>
      <c r="BN100" s="633"/>
      <c r="BY100" s="634"/>
    </row>
    <row r="101" spans="1:77" s="632" customFormat="1" x14ac:dyDescent="0.2">
      <c r="A101" s="630" t="s">
        <v>1718</v>
      </c>
      <c r="B101" s="635"/>
      <c r="AR101" s="633"/>
      <c r="BN101" s="633"/>
      <c r="BY101" s="634"/>
    </row>
    <row r="102" spans="1:77" s="632" customFormat="1" x14ac:dyDescent="0.2">
      <c r="A102" s="630" t="s">
        <v>1719</v>
      </c>
      <c r="B102" s="635"/>
      <c r="AR102" s="633"/>
      <c r="BN102" s="633"/>
      <c r="BY102" s="634"/>
    </row>
    <row r="103" spans="1:77" s="632" customFormat="1" x14ac:dyDescent="0.2">
      <c r="A103" s="630" t="s">
        <v>1720</v>
      </c>
      <c r="B103" s="635"/>
      <c r="AR103" s="633"/>
      <c r="BN103" s="633"/>
      <c r="BY103" s="634"/>
    </row>
    <row r="104" spans="1:77" s="632" customFormat="1" x14ac:dyDescent="0.2">
      <c r="A104" s="630" t="s">
        <v>1721</v>
      </c>
      <c r="B104" s="635"/>
      <c r="AR104" s="633"/>
      <c r="BN104" s="633"/>
      <c r="BY104" s="634"/>
    </row>
    <row r="105" spans="1:77" s="632" customFormat="1" x14ac:dyDescent="0.2">
      <c r="A105" s="630" t="s">
        <v>1722</v>
      </c>
      <c r="B105" s="635"/>
      <c r="AR105" s="633"/>
      <c r="BN105" s="633"/>
      <c r="BY105" s="634"/>
    </row>
    <row r="106" spans="1:77" s="632" customFormat="1" x14ac:dyDescent="0.2">
      <c r="A106" s="630" t="s">
        <v>1438</v>
      </c>
      <c r="B106" s="635"/>
      <c r="AR106" s="633"/>
      <c r="BN106" s="633"/>
      <c r="BY106" s="634"/>
    </row>
    <row r="107" spans="1:77" s="632" customFormat="1" x14ac:dyDescent="0.2">
      <c r="A107" s="630" t="s">
        <v>1439</v>
      </c>
      <c r="B107" s="635"/>
      <c r="AR107" s="633"/>
      <c r="BN107" s="633"/>
      <c r="BY107" s="634"/>
    </row>
    <row r="108" spans="1:77" s="632" customFormat="1" x14ac:dyDescent="0.2">
      <c r="A108" s="630" t="s">
        <v>1723</v>
      </c>
      <c r="B108" s="635"/>
      <c r="AR108" s="633"/>
      <c r="BN108" s="633"/>
      <c r="BY108" s="634"/>
    </row>
    <row r="109" spans="1:77" s="632" customFormat="1" x14ac:dyDescent="0.2">
      <c r="A109" s="630" t="s">
        <v>1724</v>
      </c>
      <c r="B109" s="635"/>
      <c r="AR109" s="633"/>
      <c r="BN109" s="633"/>
      <c r="BY109" s="634"/>
    </row>
    <row r="110" spans="1:77" s="632" customFormat="1" x14ac:dyDescent="0.2">
      <c r="A110" s="630" t="s">
        <v>1440</v>
      </c>
      <c r="B110" s="635"/>
      <c r="AR110" s="633"/>
      <c r="BN110" s="633"/>
      <c r="BY110" s="634"/>
    </row>
    <row r="111" spans="1:77" s="632" customFormat="1" x14ac:dyDescent="0.2">
      <c r="A111" s="630" t="s">
        <v>1442</v>
      </c>
      <c r="B111" s="635"/>
      <c r="AR111" s="633"/>
      <c r="BN111" s="633"/>
      <c r="BY111" s="634"/>
    </row>
    <row r="112" spans="1:77" s="632" customFormat="1" x14ac:dyDescent="0.2">
      <c r="A112" s="630" t="s">
        <v>1726</v>
      </c>
      <c r="B112" s="635"/>
      <c r="AR112" s="633"/>
      <c r="BN112" s="633"/>
      <c r="BY112" s="634"/>
    </row>
    <row r="113" spans="1:77" s="632" customFormat="1" x14ac:dyDescent="0.2">
      <c r="A113" s="630" t="s">
        <v>1727</v>
      </c>
      <c r="B113" s="635"/>
      <c r="AR113" s="633"/>
      <c r="BN113" s="633"/>
      <c r="BY113" s="634"/>
    </row>
    <row r="114" spans="1:77" s="632" customFormat="1" x14ac:dyDescent="0.2">
      <c r="A114" s="630" t="s">
        <v>1460</v>
      </c>
      <c r="B114" s="635"/>
      <c r="AR114" s="633"/>
      <c r="BN114" s="633"/>
      <c r="BY114" s="634"/>
    </row>
    <row r="115" spans="1:77" s="632" customFormat="1" x14ac:dyDescent="0.2">
      <c r="A115" s="630" t="s">
        <v>1728</v>
      </c>
      <c r="B115" s="635"/>
      <c r="AR115" s="633"/>
      <c r="BN115" s="633"/>
      <c r="BY115" s="634"/>
    </row>
    <row r="116" spans="1:77" s="632" customFormat="1" x14ac:dyDescent="0.2">
      <c r="A116" s="630" t="s">
        <v>89</v>
      </c>
      <c r="B116" s="635"/>
      <c r="AR116" s="633"/>
      <c r="BN116" s="633"/>
      <c r="BY116" s="634"/>
    </row>
    <row r="117" spans="1:77" s="632" customFormat="1" x14ac:dyDescent="0.2">
      <c r="A117" s="630" t="s">
        <v>450</v>
      </c>
      <c r="B117" s="635"/>
      <c r="AR117" s="633"/>
      <c r="BN117" s="633"/>
      <c r="BY117" s="634"/>
    </row>
    <row r="118" spans="1:77" s="632" customFormat="1" x14ac:dyDescent="0.2">
      <c r="A118" s="630" t="s">
        <v>1730</v>
      </c>
      <c r="B118" s="635"/>
      <c r="AR118" s="633"/>
      <c r="BN118" s="633"/>
      <c r="BY118" s="634"/>
    </row>
    <row r="119" spans="1:77" s="632" customFormat="1" x14ac:dyDescent="0.2">
      <c r="A119" s="630" t="s">
        <v>451</v>
      </c>
      <c r="B119" s="635"/>
      <c r="AR119" s="633"/>
      <c r="BN119" s="633"/>
      <c r="BY119" s="634"/>
    </row>
    <row r="120" spans="1:77" s="632" customFormat="1" x14ac:dyDescent="0.2">
      <c r="A120" s="630" t="s">
        <v>442</v>
      </c>
      <c r="B120" s="635"/>
      <c r="AR120" s="633"/>
      <c r="BN120" s="633"/>
      <c r="BY120" s="634"/>
    </row>
    <row r="121" spans="1:77" s="632" customFormat="1" x14ac:dyDescent="0.2">
      <c r="A121" s="630" t="s">
        <v>201</v>
      </c>
      <c r="B121" s="635"/>
      <c r="AR121" s="633"/>
      <c r="BN121" s="633"/>
      <c r="BY121" s="634"/>
    </row>
    <row r="122" spans="1:77" s="632" customFormat="1" x14ac:dyDescent="0.2">
      <c r="A122" s="630" t="s">
        <v>1058</v>
      </c>
      <c r="B122" s="635"/>
      <c r="AR122" s="633"/>
      <c r="BN122" s="633"/>
      <c r="BY122" s="634"/>
    </row>
    <row r="123" spans="1:77" s="632" customFormat="1" x14ac:dyDescent="0.2">
      <c r="A123" s="630" t="s">
        <v>1731</v>
      </c>
      <c r="B123" s="635"/>
      <c r="AR123" s="633"/>
      <c r="BN123" s="633"/>
      <c r="BY123" s="634"/>
    </row>
    <row r="124" spans="1:77" s="632" customFormat="1" x14ac:dyDescent="0.2">
      <c r="A124" s="630" t="s">
        <v>1732</v>
      </c>
      <c r="B124" s="635"/>
      <c r="AR124" s="633"/>
      <c r="BN124" s="633"/>
      <c r="BY124" s="634"/>
    </row>
    <row r="125" spans="1:77" s="632" customFormat="1" x14ac:dyDescent="0.2">
      <c r="A125" s="630" t="s">
        <v>203</v>
      </c>
      <c r="B125" s="635"/>
      <c r="AR125" s="633"/>
      <c r="BN125" s="633"/>
      <c r="BY125" s="634"/>
    </row>
    <row r="126" spans="1:77" s="632" customFormat="1" x14ac:dyDescent="0.2">
      <c r="A126" s="630" t="s">
        <v>556</v>
      </c>
      <c r="B126" s="635"/>
      <c r="AR126" s="633"/>
      <c r="BN126" s="633"/>
      <c r="BY126" s="634"/>
    </row>
    <row r="127" spans="1:77" s="632" customFormat="1" x14ac:dyDescent="0.2">
      <c r="A127" s="630" t="s">
        <v>1733</v>
      </c>
      <c r="B127" s="635"/>
      <c r="AR127" s="633"/>
      <c r="BN127" s="633"/>
      <c r="BY127" s="634"/>
    </row>
    <row r="128" spans="1:77" s="632" customFormat="1" x14ac:dyDescent="0.2">
      <c r="A128" s="630" t="s">
        <v>1734</v>
      </c>
      <c r="B128" s="635"/>
      <c r="AR128" s="633"/>
      <c r="BN128" s="633"/>
      <c r="BY128" s="634"/>
    </row>
    <row r="129" spans="1:77" s="632" customFormat="1" x14ac:dyDescent="0.2">
      <c r="A129" s="630" t="s">
        <v>1044</v>
      </c>
      <c r="B129" s="635"/>
      <c r="AR129" s="633"/>
      <c r="BN129" s="633"/>
      <c r="BY129" s="634"/>
    </row>
    <row r="130" spans="1:77" s="632" customFormat="1" x14ac:dyDescent="0.2">
      <c r="A130" s="630" t="s">
        <v>1735</v>
      </c>
      <c r="B130" s="635"/>
      <c r="AR130" s="633"/>
      <c r="BN130" s="633"/>
      <c r="BY130" s="634"/>
    </row>
    <row r="131" spans="1:77" s="632" customFormat="1" x14ac:dyDescent="0.2">
      <c r="A131" s="630" t="s">
        <v>1736</v>
      </c>
      <c r="B131" s="635"/>
      <c r="AR131" s="633"/>
      <c r="BN131" s="633"/>
      <c r="BY131" s="634"/>
    </row>
    <row r="132" spans="1:77" s="632" customFormat="1" x14ac:dyDescent="0.2">
      <c r="A132" s="630" t="s">
        <v>1737</v>
      </c>
      <c r="B132" s="635"/>
      <c r="AR132" s="633"/>
      <c r="BN132" s="633"/>
      <c r="BY132" s="634"/>
    </row>
    <row r="133" spans="1:77" s="632" customFormat="1" x14ac:dyDescent="0.2">
      <c r="A133" s="630" t="s">
        <v>584</v>
      </c>
      <c r="B133" s="635"/>
      <c r="AR133" s="633"/>
      <c r="BN133" s="633"/>
      <c r="BY133" s="634"/>
    </row>
    <row r="134" spans="1:77" s="632" customFormat="1" x14ac:dyDescent="0.2">
      <c r="A134" s="630" t="s">
        <v>1738</v>
      </c>
      <c r="B134" s="635"/>
      <c r="AR134" s="633"/>
      <c r="BN134" s="633"/>
      <c r="BY134" s="634"/>
    </row>
    <row r="135" spans="1:77" s="632" customFormat="1" x14ac:dyDescent="0.2">
      <c r="A135" s="630" t="s">
        <v>887</v>
      </c>
      <c r="B135" s="635"/>
      <c r="AR135" s="633"/>
      <c r="BN135" s="633"/>
      <c r="BY135" s="634"/>
    </row>
    <row r="136" spans="1:77" s="632" customFormat="1" x14ac:dyDescent="0.2">
      <c r="A136" s="630" t="s">
        <v>585</v>
      </c>
      <c r="B136" s="635"/>
      <c r="AR136" s="633"/>
      <c r="BN136" s="633"/>
      <c r="BY136" s="634"/>
    </row>
    <row r="137" spans="1:77" s="632" customFormat="1" x14ac:dyDescent="0.2">
      <c r="A137" s="630" t="s">
        <v>1739</v>
      </c>
      <c r="B137" s="635"/>
      <c r="AR137" s="633"/>
      <c r="BN137" s="633"/>
      <c r="BY137" s="634"/>
    </row>
    <row r="138" spans="1:77" s="632" customFormat="1" x14ac:dyDescent="0.2">
      <c r="A138" s="630" t="s">
        <v>587</v>
      </c>
      <c r="B138" s="635"/>
      <c r="AR138" s="633"/>
      <c r="BN138" s="633"/>
      <c r="BY138" s="634"/>
    </row>
    <row r="139" spans="1:77" s="632" customFormat="1" x14ac:dyDescent="0.2">
      <c r="A139" s="630" t="s">
        <v>21</v>
      </c>
      <c r="B139" s="635"/>
      <c r="AR139" s="633"/>
      <c r="BN139" s="633"/>
      <c r="BY139" s="634"/>
    </row>
    <row r="140" spans="1:77" s="632" customFormat="1" x14ac:dyDescent="0.2">
      <c r="A140" s="630" t="s">
        <v>1084</v>
      </c>
      <c r="B140" s="635"/>
      <c r="AR140" s="633"/>
      <c r="BN140" s="633"/>
      <c r="BY140" s="634"/>
    </row>
    <row r="141" spans="1:77" s="632" customFormat="1" x14ac:dyDescent="0.2">
      <c r="A141" s="630" t="s">
        <v>1740</v>
      </c>
      <c r="B141" s="635"/>
      <c r="AR141" s="633"/>
      <c r="BN141" s="633"/>
      <c r="BY141" s="634"/>
    </row>
    <row r="142" spans="1:77" s="632" customFormat="1" x14ac:dyDescent="0.2">
      <c r="A142" s="630" t="s">
        <v>452</v>
      </c>
      <c r="B142" s="635"/>
      <c r="AR142" s="633"/>
      <c r="BN142" s="633"/>
      <c r="BY142" s="634"/>
    </row>
    <row r="143" spans="1:77" s="632" customFormat="1" x14ac:dyDescent="0.2">
      <c r="A143" s="630" t="s">
        <v>1741</v>
      </c>
      <c r="B143" s="635"/>
      <c r="AR143" s="633"/>
      <c r="BN143" s="633"/>
      <c r="BY143" s="634"/>
    </row>
    <row r="144" spans="1:77" s="632" customFormat="1" x14ac:dyDescent="0.2">
      <c r="A144" s="630" t="s">
        <v>1742</v>
      </c>
      <c r="B144" s="635"/>
      <c r="AR144" s="633"/>
      <c r="BN144" s="633"/>
      <c r="BY144" s="634"/>
    </row>
    <row r="145" spans="1:77" s="632" customFormat="1" x14ac:dyDescent="0.2">
      <c r="A145" s="630" t="s">
        <v>1743</v>
      </c>
      <c r="B145" s="635"/>
      <c r="AR145" s="633"/>
      <c r="BN145" s="633"/>
      <c r="BY145" s="634"/>
    </row>
    <row r="146" spans="1:77" s="632" customFormat="1" x14ac:dyDescent="0.2">
      <c r="A146" s="630" t="s">
        <v>1016</v>
      </c>
      <c r="B146" s="635" t="s">
        <v>2363</v>
      </c>
      <c r="C146" s="632" t="s">
        <v>1677</v>
      </c>
      <c r="D146" s="632" t="s">
        <v>1677</v>
      </c>
      <c r="AR146" s="633"/>
      <c r="BN146" s="633"/>
      <c r="BY146" s="634"/>
    </row>
    <row r="147" spans="1:77" s="632" customFormat="1" x14ac:dyDescent="0.2">
      <c r="A147" s="630" t="s">
        <v>121</v>
      </c>
      <c r="B147" s="635">
        <v>6207</v>
      </c>
      <c r="D147" s="632" t="s">
        <v>1677</v>
      </c>
      <c r="AR147" s="633"/>
      <c r="BN147" s="633"/>
      <c r="BY147" s="634"/>
    </row>
    <row r="148" spans="1:77" s="632" customFormat="1" x14ac:dyDescent="0.2">
      <c r="A148" s="630" t="s">
        <v>1744</v>
      </c>
      <c r="B148" s="635"/>
      <c r="AR148" s="633"/>
      <c r="BN148" s="633"/>
      <c r="BY148" s="634"/>
    </row>
    <row r="149" spans="1:77" s="632" customFormat="1" x14ac:dyDescent="0.2">
      <c r="A149" s="630" t="s">
        <v>2135</v>
      </c>
      <c r="B149" s="635"/>
      <c r="AR149" s="633"/>
      <c r="BN149" s="633"/>
      <c r="BY149" s="634"/>
    </row>
    <row r="150" spans="1:77" s="632" customFormat="1" x14ac:dyDescent="0.2">
      <c r="A150" s="630" t="s">
        <v>2116</v>
      </c>
      <c r="B150" s="635"/>
      <c r="AR150" s="633"/>
      <c r="BN150" s="633"/>
      <c r="BY150" s="634"/>
    </row>
    <row r="151" spans="1:77" s="632" customFormat="1" x14ac:dyDescent="0.2">
      <c r="A151" s="630" t="s">
        <v>1746</v>
      </c>
      <c r="B151" s="635"/>
      <c r="AR151" s="633"/>
      <c r="BN151" s="633"/>
      <c r="BY151" s="634"/>
    </row>
    <row r="152" spans="1:77" s="632" customFormat="1" x14ac:dyDescent="0.2">
      <c r="A152" s="630" t="s">
        <v>2170</v>
      </c>
      <c r="B152" s="635"/>
      <c r="AR152" s="633"/>
      <c r="BN152" s="633"/>
      <c r="BY152" s="634"/>
    </row>
    <row r="153" spans="1:77" s="632" customFormat="1" x14ac:dyDescent="0.2">
      <c r="A153" s="630" t="s">
        <v>1747</v>
      </c>
      <c r="B153" s="635"/>
      <c r="AR153" s="633"/>
      <c r="BN153" s="633"/>
      <c r="BY153" s="634"/>
    </row>
    <row r="154" spans="1:77" s="632" customFormat="1" x14ac:dyDescent="0.2">
      <c r="A154" s="630" t="s">
        <v>122</v>
      </c>
      <c r="B154" s="635"/>
      <c r="AR154" s="633"/>
      <c r="BN154" s="633"/>
      <c r="BY154" s="634"/>
    </row>
    <row r="155" spans="1:77" s="632" customFormat="1" x14ac:dyDescent="0.2">
      <c r="A155" s="630" t="s">
        <v>1748</v>
      </c>
      <c r="B155" s="635"/>
      <c r="AR155" s="633"/>
      <c r="BN155" s="633"/>
      <c r="BY155" s="634"/>
    </row>
    <row r="156" spans="1:77" s="632" customFormat="1" x14ac:dyDescent="0.2">
      <c r="A156" s="630" t="s">
        <v>454</v>
      </c>
      <c r="B156" s="635"/>
      <c r="AR156" s="633"/>
      <c r="BN156" s="633"/>
      <c r="BY156" s="634"/>
    </row>
    <row r="157" spans="1:77" s="632" customFormat="1" x14ac:dyDescent="0.2">
      <c r="A157" s="630" t="s">
        <v>1749</v>
      </c>
      <c r="B157" s="635"/>
      <c r="AR157" s="633"/>
      <c r="BN157" s="633"/>
      <c r="BY157" s="634"/>
    </row>
    <row r="158" spans="1:77" s="632" customFormat="1" x14ac:dyDescent="0.2">
      <c r="A158" s="630" t="s">
        <v>455</v>
      </c>
      <c r="B158" s="635"/>
      <c r="AR158" s="633"/>
      <c r="BN158" s="633"/>
      <c r="BY158" s="634"/>
    </row>
    <row r="159" spans="1:77" s="632" customFormat="1" x14ac:dyDescent="0.2">
      <c r="A159" s="630" t="s">
        <v>232</v>
      </c>
      <c r="B159" s="635"/>
      <c r="AR159" s="633"/>
      <c r="BN159" s="633"/>
      <c r="BY159" s="634"/>
    </row>
    <row r="160" spans="1:77" s="632" customFormat="1" x14ac:dyDescent="0.2">
      <c r="A160" s="630" t="s">
        <v>237</v>
      </c>
      <c r="B160" s="635"/>
      <c r="AR160" s="633"/>
      <c r="BN160" s="633"/>
      <c r="BY160" s="634"/>
    </row>
    <row r="161" spans="1:77" s="632" customFormat="1" x14ac:dyDescent="0.2">
      <c r="A161" s="630" t="s">
        <v>1750</v>
      </c>
      <c r="B161" s="635"/>
      <c r="AR161" s="633"/>
      <c r="BN161" s="633"/>
      <c r="BY161" s="634"/>
    </row>
    <row r="162" spans="1:77" s="632" customFormat="1" x14ac:dyDescent="0.2">
      <c r="A162" s="630" t="s">
        <v>1751</v>
      </c>
      <c r="B162" s="635"/>
      <c r="AR162" s="633"/>
      <c r="BN162" s="633"/>
      <c r="BY162" s="634"/>
    </row>
    <row r="163" spans="1:77" s="632" customFormat="1" x14ac:dyDescent="0.2">
      <c r="A163" s="630" t="s">
        <v>1376</v>
      </c>
      <c r="B163" s="635"/>
      <c r="AR163" s="633"/>
      <c r="BN163" s="633"/>
      <c r="BY163" s="634"/>
    </row>
    <row r="164" spans="1:77" s="632" customFormat="1" x14ac:dyDescent="0.2">
      <c r="A164" s="630" t="s">
        <v>1752</v>
      </c>
      <c r="B164" s="635"/>
      <c r="AR164" s="633"/>
      <c r="BN164" s="633"/>
      <c r="BY164" s="634"/>
    </row>
    <row r="165" spans="1:77" s="632" customFormat="1" x14ac:dyDescent="0.2">
      <c r="A165" s="630" t="s">
        <v>1753</v>
      </c>
      <c r="B165" s="635"/>
      <c r="AR165" s="633"/>
      <c r="BN165" s="633"/>
      <c r="BY165" s="634"/>
    </row>
    <row r="166" spans="1:77" s="632" customFormat="1" x14ac:dyDescent="0.2">
      <c r="A166" s="630" t="s">
        <v>1377</v>
      </c>
      <c r="B166" s="635"/>
      <c r="AR166" s="633"/>
      <c r="BN166" s="633"/>
      <c r="BY166" s="634"/>
    </row>
    <row r="167" spans="1:77" s="632" customFormat="1" x14ac:dyDescent="0.2">
      <c r="A167" s="630" t="s">
        <v>1375</v>
      </c>
      <c r="B167" s="635"/>
      <c r="AR167" s="633"/>
      <c r="BN167" s="633"/>
      <c r="BY167" s="634"/>
    </row>
    <row r="168" spans="1:77" s="632" customFormat="1" x14ac:dyDescent="0.2">
      <c r="A168" s="630" t="s">
        <v>1378</v>
      </c>
      <c r="B168" s="635"/>
      <c r="AR168" s="633"/>
      <c r="BN168" s="633"/>
      <c r="BY168" s="634"/>
    </row>
    <row r="169" spans="1:77" s="632" customFormat="1" x14ac:dyDescent="0.2">
      <c r="A169" s="630" t="s">
        <v>1380</v>
      </c>
      <c r="B169" s="635"/>
      <c r="AR169" s="633"/>
      <c r="BN169" s="633"/>
      <c r="BY169" s="634"/>
    </row>
    <row r="170" spans="1:77" s="632" customFormat="1" x14ac:dyDescent="0.2">
      <c r="A170" s="630" t="s">
        <v>782</v>
      </c>
      <c r="B170" s="635"/>
      <c r="AR170" s="633"/>
      <c r="BN170" s="633"/>
      <c r="BY170" s="634"/>
    </row>
    <row r="171" spans="1:77" s="632" customFormat="1" x14ac:dyDescent="0.2">
      <c r="A171" s="630" t="s">
        <v>1502</v>
      </c>
      <c r="B171" s="635"/>
      <c r="AR171" s="633"/>
      <c r="BN171" s="633"/>
      <c r="BY171" s="634"/>
    </row>
    <row r="172" spans="1:77" s="632" customFormat="1" x14ac:dyDescent="0.2">
      <c r="A172" s="630" t="s">
        <v>1546</v>
      </c>
      <c r="B172" s="635"/>
      <c r="AR172" s="633"/>
      <c r="BN172" s="633"/>
      <c r="BY172" s="634"/>
    </row>
    <row r="173" spans="1:77" s="632" customFormat="1" x14ac:dyDescent="0.2">
      <c r="A173" s="630" t="s">
        <v>1754</v>
      </c>
      <c r="B173" s="635"/>
      <c r="AR173" s="633"/>
      <c r="BN173" s="633"/>
      <c r="BY173" s="634"/>
    </row>
    <row r="174" spans="1:77" s="632" customFormat="1" x14ac:dyDescent="0.2">
      <c r="A174" s="630" t="s">
        <v>1547</v>
      </c>
      <c r="B174" s="635"/>
      <c r="AR174" s="633"/>
      <c r="BN174" s="633"/>
      <c r="BY174" s="634"/>
    </row>
    <row r="175" spans="1:77" s="632" customFormat="1" x14ac:dyDescent="0.2">
      <c r="A175" s="630" t="s">
        <v>1755</v>
      </c>
      <c r="B175" s="635"/>
      <c r="AR175" s="633"/>
      <c r="BN175" s="633"/>
      <c r="BY175" s="634"/>
    </row>
    <row r="176" spans="1:77" s="632" customFormat="1" x14ac:dyDescent="0.2">
      <c r="A176" s="630" t="s">
        <v>1756</v>
      </c>
      <c r="B176" s="635"/>
      <c r="AR176" s="633"/>
      <c r="BN176" s="633"/>
      <c r="BY176" s="634"/>
    </row>
    <row r="177" spans="1:77" s="632" customFormat="1" x14ac:dyDescent="0.2">
      <c r="A177" s="630" t="s">
        <v>16</v>
      </c>
      <c r="B177" s="635"/>
      <c r="AR177" s="633"/>
      <c r="BN177" s="633"/>
      <c r="BY177" s="634"/>
    </row>
    <row r="178" spans="1:77" s="632" customFormat="1" x14ac:dyDescent="0.2">
      <c r="A178" s="630" t="s">
        <v>1757</v>
      </c>
      <c r="B178" s="635"/>
      <c r="AR178" s="633"/>
      <c r="BN178" s="633"/>
      <c r="BY178" s="634"/>
    </row>
    <row r="179" spans="1:77" s="632" customFormat="1" x14ac:dyDescent="0.2">
      <c r="A179" s="630" t="s">
        <v>910</v>
      </c>
      <c r="B179" s="635">
        <v>6275</v>
      </c>
      <c r="J179" s="632" t="s">
        <v>1677</v>
      </c>
      <c r="AR179" s="633"/>
      <c r="BN179" s="633"/>
      <c r="BY179" s="634"/>
    </row>
    <row r="180" spans="1:77" s="632" customFormat="1" x14ac:dyDescent="0.2">
      <c r="A180" s="630" t="s">
        <v>1758</v>
      </c>
      <c r="B180" s="635"/>
      <c r="AR180" s="633"/>
      <c r="BN180" s="633"/>
      <c r="BY180" s="634"/>
    </row>
    <row r="181" spans="1:77" s="632" customFormat="1" x14ac:dyDescent="0.2">
      <c r="A181" s="630" t="s">
        <v>266</v>
      </c>
      <c r="B181" s="635">
        <v>6247</v>
      </c>
      <c r="C181" s="632" t="s">
        <v>1677</v>
      </c>
      <c r="AR181" s="633"/>
      <c r="BN181" s="633"/>
      <c r="BY181" s="634"/>
    </row>
    <row r="182" spans="1:77" s="632" customFormat="1" x14ac:dyDescent="0.2">
      <c r="A182" s="630" t="s">
        <v>1290</v>
      </c>
      <c r="B182" s="635">
        <v>6233</v>
      </c>
      <c r="I182" s="632" t="s">
        <v>1677</v>
      </c>
      <c r="AR182" s="633"/>
      <c r="BN182" s="633"/>
      <c r="BY182" s="634"/>
    </row>
    <row r="183" spans="1:77" s="632" customFormat="1" x14ac:dyDescent="0.2">
      <c r="A183" s="630" t="s">
        <v>1063</v>
      </c>
      <c r="B183" s="635">
        <v>6233</v>
      </c>
      <c r="I183" s="632" t="s">
        <v>1677</v>
      </c>
      <c r="AR183" s="633"/>
      <c r="BN183" s="633"/>
      <c r="BY183" s="634"/>
    </row>
    <row r="184" spans="1:77" s="632" customFormat="1" x14ac:dyDescent="0.2">
      <c r="A184" s="630" t="s">
        <v>1064</v>
      </c>
      <c r="B184" s="635">
        <v>6247</v>
      </c>
      <c r="C184" s="632" t="s">
        <v>1677</v>
      </c>
      <c r="AR184" s="633"/>
      <c r="BN184" s="633"/>
      <c r="BY184" s="634"/>
    </row>
    <row r="185" spans="1:77" s="632" customFormat="1" x14ac:dyDescent="0.2">
      <c r="A185" s="630" t="s">
        <v>1759</v>
      </c>
      <c r="B185" s="635"/>
      <c r="AR185" s="633"/>
      <c r="BN185" s="633"/>
      <c r="BY185" s="634"/>
    </row>
    <row r="186" spans="1:77" s="632" customFormat="1" x14ac:dyDescent="0.2">
      <c r="A186" s="630" t="s">
        <v>1065</v>
      </c>
      <c r="B186" s="631"/>
      <c r="AR186" s="633"/>
      <c r="BN186" s="633"/>
      <c r="BY186" s="634"/>
    </row>
    <row r="187" spans="1:77" s="632" customFormat="1" x14ac:dyDescent="0.2">
      <c r="A187" s="630" t="s">
        <v>1760</v>
      </c>
      <c r="B187" s="635"/>
      <c r="AR187" s="633"/>
      <c r="BN187" s="633"/>
      <c r="BY187" s="634"/>
    </row>
    <row r="188" spans="1:77" s="632" customFormat="1" x14ac:dyDescent="0.2">
      <c r="A188" s="630" t="s">
        <v>275</v>
      </c>
      <c r="B188" s="635"/>
      <c r="AR188" s="633"/>
      <c r="BN188" s="633"/>
      <c r="BY188" s="634"/>
    </row>
    <row r="189" spans="1:77" s="632" customFormat="1" x14ac:dyDescent="0.2">
      <c r="A189" s="630" t="s">
        <v>1761</v>
      </c>
      <c r="B189" s="635"/>
      <c r="AR189" s="633"/>
      <c r="BN189" s="633"/>
      <c r="BY189" s="634"/>
    </row>
    <row r="190" spans="1:77" s="632" customFormat="1" x14ac:dyDescent="0.2">
      <c r="A190" s="630" t="s">
        <v>1762</v>
      </c>
      <c r="B190" s="635"/>
      <c r="AR190" s="633"/>
      <c r="BN190" s="633"/>
      <c r="BY190" s="634"/>
    </row>
    <row r="191" spans="1:77" s="632" customFormat="1" x14ac:dyDescent="0.2">
      <c r="A191" s="630" t="s">
        <v>1763</v>
      </c>
      <c r="B191" s="635">
        <v>6233</v>
      </c>
      <c r="I191" s="632" t="s">
        <v>1677</v>
      </c>
      <c r="AR191" s="633"/>
      <c r="BN191" s="633"/>
      <c r="BY191" s="634"/>
    </row>
    <row r="192" spans="1:77" s="632" customFormat="1" x14ac:dyDescent="0.2">
      <c r="A192" s="630" t="s">
        <v>1764</v>
      </c>
      <c r="B192" s="635">
        <v>6233</v>
      </c>
      <c r="I192" s="632" t="s">
        <v>1677</v>
      </c>
      <c r="AR192" s="633"/>
      <c r="BN192" s="633"/>
      <c r="BY192" s="634"/>
    </row>
    <row r="193" spans="1:77" s="632" customFormat="1" x14ac:dyDescent="0.2">
      <c r="A193" s="630" t="s">
        <v>1765</v>
      </c>
      <c r="B193" s="635"/>
      <c r="AR193" s="633"/>
      <c r="BN193" s="633"/>
      <c r="BY193" s="634"/>
    </row>
    <row r="194" spans="1:77" s="632" customFormat="1" x14ac:dyDescent="0.2">
      <c r="A194" s="630" t="s">
        <v>1766</v>
      </c>
      <c r="B194" s="635"/>
      <c r="AR194" s="633"/>
      <c r="BN194" s="633"/>
      <c r="BY194" s="634"/>
    </row>
    <row r="195" spans="1:77" s="632" customFormat="1" x14ac:dyDescent="0.2">
      <c r="A195" s="630" t="s">
        <v>1767</v>
      </c>
      <c r="B195" s="635"/>
      <c r="AR195" s="633"/>
      <c r="BN195" s="633"/>
      <c r="BY195" s="634"/>
    </row>
    <row r="196" spans="1:77" s="632" customFormat="1" x14ac:dyDescent="0.2">
      <c r="A196" s="630" t="s">
        <v>276</v>
      </c>
      <c r="B196" s="635"/>
      <c r="AR196" s="633"/>
      <c r="BN196" s="633"/>
      <c r="BY196" s="634"/>
    </row>
    <row r="197" spans="1:77" s="632" customFormat="1" x14ac:dyDescent="0.2">
      <c r="A197" s="630" t="s">
        <v>396</v>
      </c>
      <c r="B197" s="635"/>
      <c r="AR197" s="633"/>
      <c r="BN197" s="633"/>
      <c r="BY197" s="634"/>
    </row>
    <row r="198" spans="1:77" s="632" customFormat="1" x14ac:dyDescent="0.2">
      <c r="A198" s="630" t="s">
        <v>56</v>
      </c>
      <c r="B198" s="635" t="s">
        <v>2366</v>
      </c>
      <c r="H198" s="632" t="s">
        <v>1677</v>
      </c>
      <c r="J198" s="632" t="s">
        <v>1677</v>
      </c>
      <c r="AR198" s="633"/>
      <c r="BN198" s="633"/>
      <c r="BY198" s="634"/>
    </row>
    <row r="199" spans="1:77" s="632" customFormat="1" x14ac:dyDescent="0.2">
      <c r="A199" s="630" t="s">
        <v>1768</v>
      </c>
      <c r="B199" s="635"/>
      <c r="AR199" s="633"/>
      <c r="BN199" s="633"/>
      <c r="BY199" s="634"/>
    </row>
    <row r="200" spans="1:77" s="632" customFormat="1" x14ac:dyDescent="0.2">
      <c r="A200" s="630" t="s">
        <v>653</v>
      </c>
      <c r="B200" s="635"/>
      <c r="AR200" s="633"/>
      <c r="BN200" s="633"/>
      <c r="BY200" s="634"/>
    </row>
    <row r="201" spans="1:77" s="632" customFormat="1" x14ac:dyDescent="0.2">
      <c r="A201" s="630" t="s">
        <v>1769</v>
      </c>
      <c r="B201" s="635"/>
      <c r="AR201" s="633"/>
      <c r="BN201" s="633"/>
      <c r="BY201" s="634"/>
    </row>
    <row r="202" spans="1:77" s="632" customFormat="1" x14ac:dyDescent="0.2">
      <c r="A202" s="630" t="s">
        <v>1770</v>
      </c>
      <c r="B202" s="635"/>
      <c r="AR202" s="633"/>
      <c r="BN202" s="633"/>
      <c r="BY202" s="634"/>
    </row>
    <row r="203" spans="1:77" s="632" customFormat="1" x14ac:dyDescent="0.2">
      <c r="A203" s="630" t="s">
        <v>1771</v>
      </c>
      <c r="B203" s="635"/>
      <c r="AR203" s="633"/>
      <c r="BN203" s="633"/>
      <c r="BY203" s="634"/>
    </row>
    <row r="204" spans="1:77" s="632" customFormat="1" x14ac:dyDescent="0.2">
      <c r="A204" s="630" t="s">
        <v>1772</v>
      </c>
      <c r="B204" s="635"/>
      <c r="AR204" s="633"/>
      <c r="BN204" s="633"/>
      <c r="BY204" s="634"/>
    </row>
    <row r="205" spans="1:77" s="632" customFormat="1" x14ac:dyDescent="0.2">
      <c r="A205" s="630" t="s">
        <v>913</v>
      </c>
      <c r="B205" s="635"/>
      <c r="AR205" s="633"/>
      <c r="BN205" s="633"/>
      <c r="BY205" s="634"/>
    </row>
    <row r="206" spans="1:77" s="632" customFormat="1" x14ac:dyDescent="0.2">
      <c r="A206" s="630" t="s">
        <v>1773</v>
      </c>
      <c r="B206" s="635"/>
      <c r="AR206" s="633"/>
      <c r="BN206" s="633"/>
      <c r="BY206" s="634"/>
    </row>
    <row r="207" spans="1:77" s="632" customFormat="1" x14ac:dyDescent="0.2">
      <c r="A207" s="630" t="s">
        <v>914</v>
      </c>
      <c r="B207" s="635"/>
      <c r="AR207" s="633"/>
      <c r="BN207" s="633"/>
      <c r="BY207" s="634"/>
    </row>
    <row r="208" spans="1:77" s="632" customFormat="1" x14ac:dyDescent="0.2">
      <c r="A208" s="630" t="s">
        <v>1774</v>
      </c>
      <c r="B208" s="635"/>
      <c r="AR208" s="633"/>
      <c r="BN208" s="633"/>
      <c r="BY208" s="634"/>
    </row>
    <row r="209" spans="1:77" s="632" customFormat="1" x14ac:dyDescent="0.2">
      <c r="A209" s="630" t="s">
        <v>553</v>
      </c>
      <c r="B209" s="635"/>
      <c r="AR209" s="633"/>
      <c r="BN209" s="633"/>
      <c r="BY209" s="634"/>
    </row>
    <row r="210" spans="1:77" s="632" customFormat="1" x14ac:dyDescent="0.2">
      <c r="A210" s="630" t="s">
        <v>554</v>
      </c>
      <c r="B210" s="635"/>
      <c r="AR210" s="633"/>
      <c r="BN210" s="633"/>
      <c r="BY210" s="634"/>
    </row>
    <row r="211" spans="1:77" s="632" customFormat="1" x14ac:dyDescent="0.2">
      <c r="A211" s="630" t="s">
        <v>2111</v>
      </c>
      <c r="B211" s="635"/>
      <c r="AR211" s="633"/>
      <c r="BN211" s="633"/>
      <c r="BY211" s="634"/>
    </row>
    <row r="212" spans="1:77" s="632" customFormat="1" x14ac:dyDescent="0.2">
      <c r="A212" s="630" t="s">
        <v>555</v>
      </c>
      <c r="B212" s="635"/>
      <c r="AR212" s="633"/>
      <c r="BN212" s="633"/>
      <c r="BY212" s="634"/>
    </row>
    <row r="213" spans="1:77" s="632" customFormat="1" x14ac:dyDescent="0.2">
      <c r="A213" s="630" t="s">
        <v>380</v>
      </c>
      <c r="B213" s="635"/>
      <c r="AR213" s="633"/>
      <c r="BN213" s="633"/>
      <c r="BY213" s="634"/>
    </row>
    <row r="214" spans="1:77" s="632" customFormat="1" x14ac:dyDescent="0.2">
      <c r="A214" s="630" t="s">
        <v>1775</v>
      </c>
      <c r="B214" s="635"/>
      <c r="AR214" s="633"/>
      <c r="BN214" s="633"/>
      <c r="BY214" s="634"/>
    </row>
    <row r="215" spans="1:77" s="632" customFormat="1" x14ac:dyDescent="0.2">
      <c r="A215" s="630" t="s">
        <v>1776</v>
      </c>
      <c r="B215" s="635"/>
      <c r="AR215" s="633"/>
      <c r="BN215" s="633"/>
      <c r="BY215" s="634"/>
    </row>
    <row r="216" spans="1:77" s="632" customFormat="1" x14ac:dyDescent="0.2">
      <c r="A216" s="630" t="s">
        <v>1035</v>
      </c>
      <c r="B216" s="635"/>
      <c r="AR216" s="633"/>
      <c r="BN216" s="633"/>
      <c r="BY216" s="634"/>
    </row>
    <row r="217" spans="1:77" s="632" customFormat="1" x14ac:dyDescent="0.2">
      <c r="A217" s="630" t="s">
        <v>1036</v>
      </c>
      <c r="B217" s="635"/>
      <c r="AR217" s="633"/>
      <c r="BN217" s="633"/>
      <c r="BY217" s="634"/>
    </row>
    <row r="218" spans="1:77" s="632" customFormat="1" x14ac:dyDescent="0.2">
      <c r="A218" s="630" t="s">
        <v>1037</v>
      </c>
      <c r="B218" s="635"/>
      <c r="AR218" s="633"/>
      <c r="BN218" s="633"/>
      <c r="BY218" s="634"/>
    </row>
    <row r="219" spans="1:77" s="632" customFormat="1" x14ac:dyDescent="0.2">
      <c r="A219" s="630" t="s">
        <v>1777</v>
      </c>
      <c r="B219" s="635"/>
      <c r="AR219" s="633"/>
      <c r="BN219" s="633"/>
      <c r="BY219" s="634"/>
    </row>
    <row r="220" spans="1:77" s="632" customFormat="1" x14ac:dyDescent="0.2">
      <c r="A220" s="630" t="s">
        <v>1778</v>
      </c>
      <c r="B220" s="635">
        <v>6217</v>
      </c>
      <c r="F220" s="632" t="s">
        <v>1677</v>
      </c>
      <c r="AR220" s="633"/>
      <c r="BN220" s="633"/>
      <c r="BY220" s="634"/>
    </row>
    <row r="221" spans="1:77" s="632" customFormat="1" x14ac:dyDescent="0.2">
      <c r="A221" s="630" t="s">
        <v>1779</v>
      </c>
      <c r="B221" s="635"/>
      <c r="AR221" s="633"/>
      <c r="BN221" s="633"/>
      <c r="BY221" s="634"/>
    </row>
    <row r="222" spans="1:77" s="632" customFormat="1" x14ac:dyDescent="0.2">
      <c r="A222" s="630" t="s">
        <v>1388</v>
      </c>
      <c r="B222" s="635"/>
      <c r="AR222" s="633"/>
      <c r="BN222" s="633"/>
      <c r="BY222" s="634"/>
    </row>
    <row r="223" spans="1:77" s="632" customFormat="1" x14ac:dyDescent="0.2">
      <c r="A223" s="630" t="s">
        <v>243</v>
      </c>
      <c r="B223" s="635"/>
      <c r="AR223" s="633"/>
      <c r="BN223" s="633"/>
      <c r="BY223" s="634"/>
    </row>
    <row r="224" spans="1:77" s="632" customFormat="1" x14ac:dyDescent="0.2">
      <c r="A224" s="630" t="s">
        <v>1410</v>
      </c>
      <c r="B224" s="635"/>
      <c r="AR224" s="633"/>
      <c r="BN224" s="633"/>
      <c r="BY224" s="634"/>
    </row>
    <row r="225" spans="1:77" s="632" customFormat="1" x14ac:dyDescent="0.2">
      <c r="A225" s="630" t="s">
        <v>1780</v>
      </c>
      <c r="B225" s="635"/>
      <c r="AR225" s="633"/>
      <c r="BN225" s="633"/>
      <c r="BY225" s="634"/>
    </row>
    <row r="226" spans="1:77" s="632" customFormat="1" x14ac:dyDescent="0.2">
      <c r="A226" s="630" t="s">
        <v>849</v>
      </c>
      <c r="B226" s="635"/>
      <c r="AR226" s="633"/>
      <c r="BN226" s="633"/>
      <c r="BY226" s="634"/>
    </row>
    <row r="227" spans="1:77" s="632" customFormat="1" x14ac:dyDescent="0.2">
      <c r="A227" s="630" t="s">
        <v>1781</v>
      </c>
      <c r="B227" s="635"/>
      <c r="AR227" s="633"/>
      <c r="BN227" s="633"/>
      <c r="BY227" s="634"/>
    </row>
    <row r="228" spans="1:77" s="632" customFormat="1" x14ac:dyDescent="0.2">
      <c r="A228" s="630" t="s">
        <v>1079</v>
      </c>
      <c r="B228" s="635"/>
      <c r="AR228" s="633"/>
      <c r="BN228" s="633"/>
      <c r="BY228" s="634"/>
    </row>
    <row r="229" spans="1:77" s="632" customFormat="1" x14ac:dyDescent="0.2">
      <c r="A229" s="630" t="s">
        <v>371</v>
      </c>
      <c r="B229" s="635"/>
      <c r="AR229" s="633"/>
      <c r="BN229" s="633"/>
      <c r="BY229" s="634"/>
    </row>
    <row r="230" spans="1:77" s="632" customFormat="1" x14ac:dyDescent="0.2">
      <c r="A230" s="630" t="s">
        <v>1249</v>
      </c>
      <c r="B230" s="635"/>
      <c r="AR230" s="633"/>
      <c r="BN230" s="633"/>
      <c r="BY230" s="634"/>
    </row>
    <row r="231" spans="1:77" s="632" customFormat="1" x14ac:dyDescent="0.2">
      <c r="A231" s="630" t="s">
        <v>1782</v>
      </c>
      <c r="B231" s="635"/>
      <c r="AR231" s="633"/>
      <c r="BN231" s="633"/>
      <c r="BY231" s="634"/>
    </row>
    <row r="232" spans="1:77" s="632" customFormat="1" x14ac:dyDescent="0.2">
      <c r="A232" s="630" t="s">
        <v>2121</v>
      </c>
      <c r="B232" s="635"/>
      <c r="AR232" s="633"/>
      <c r="BN232" s="633"/>
      <c r="BY232" s="634"/>
    </row>
    <row r="233" spans="1:77" s="632" customFormat="1" x14ac:dyDescent="0.2">
      <c r="A233" s="630" t="s">
        <v>1784</v>
      </c>
      <c r="B233" s="635"/>
      <c r="AR233" s="633"/>
      <c r="BN233" s="633"/>
      <c r="BY233" s="634"/>
    </row>
    <row r="234" spans="1:77" s="632" customFormat="1" x14ac:dyDescent="0.2">
      <c r="A234" s="630" t="s">
        <v>558</v>
      </c>
      <c r="B234" s="635"/>
      <c r="AR234" s="633"/>
      <c r="BN234" s="633"/>
      <c r="BY234" s="634"/>
    </row>
    <row r="235" spans="1:77" s="632" customFormat="1" x14ac:dyDescent="0.2">
      <c r="A235" s="630" t="s">
        <v>559</v>
      </c>
      <c r="B235" s="635"/>
      <c r="AR235" s="633"/>
      <c r="BN235" s="633"/>
      <c r="BY235" s="634"/>
    </row>
    <row r="236" spans="1:77" s="632" customFormat="1" x14ac:dyDescent="0.2">
      <c r="A236" s="630" t="s">
        <v>1785</v>
      </c>
      <c r="B236" s="635"/>
      <c r="AR236" s="633"/>
      <c r="BN236" s="633"/>
      <c r="BY236" s="634"/>
    </row>
    <row r="237" spans="1:77" s="632" customFormat="1" x14ac:dyDescent="0.2">
      <c r="A237" s="630" t="s">
        <v>560</v>
      </c>
      <c r="B237" s="635">
        <v>6216</v>
      </c>
      <c r="E237" s="632" t="s">
        <v>1677</v>
      </c>
      <c r="AR237" s="633"/>
      <c r="BN237" s="633"/>
      <c r="BY237" s="634"/>
    </row>
    <row r="238" spans="1:77" s="632" customFormat="1" x14ac:dyDescent="0.2">
      <c r="A238" s="630" t="s">
        <v>0</v>
      </c>
      <c r="B238" s="635"/>
      <c r="AR238" s="633"/>
      <c r="BN238" s="633"/>
      <c r="BY238" s="634"/>
    </row>
    <row r="239" spans="1:77" s="632" customFormat="1" x14ac:dyDescent="0.2">
      <c r="A239" s="630" t="s">
        <v>1786</v>
      </c>
      <c r="B239" s="635"/>
      <c r="AR239" s="633"/>
      <c r="BN239" s="633"/>
      <c r="BY239" s="634"/>
    </row>
    <row r="240" spans="1:77" s="632" customFormat="1" x14ac:dyDescent="0.2">
      <c r="A240" s="630" t="s">
        <v>1</v>
      </c>
      <c r="B240" s="635"/>
      <c r="AR240" s="633"/>
      <c r="BN240" s="633"/>
      <c r="BY240" s="634"/>
    </row>
    <row r="241" spans="1:77" s="632" customFormat="1" x14ac:dyDescent="0.2">
      <c r="A241" s="630" t="s">
        <v>1272</v>
      </c>
      <c r="B241" s="635"/>
      <c r="AR241" s="633"/>
      <c r="BN241" s="633"/>
      <c r="BY241" s="634"/>
    </row>
    <row r="242" spans="1:77" s="632" customFormat="1" x14ac:dyDescent="0.2">
      <c r="A242" s="630" t="s">
        <v>1787</v>
      </c>
      <c r="B242" s="635"/>
      <c r="AR242" s="633"/>
      <c r="BN242" s="633"/>
      <c r="BY242" s="634"/>
    </row>
    <row r="243" spans="1:77" s="632" customFormat="1" x14ac:dyDescent="0.2">
      <c r="A243" s="630" t="s">
        <v>1788</v>
      </c>
      <c r="B243" s="635"/>
      <c r="AR243" s="633"/>
      <c r="BN243" s="633"/>
      <c r="BY243" s="634"/>
    </row>
    <row r="244" spans="1:77" s="632" customFormat="1" x14ac:dyDescent="0.2">
      <c r="A244" s="630" t="s">
        <v>1789</v>
      </c>
      <c r="B244" s="635"/>
      <c r="AR244" s="633"/>
      <c r="BN244" s="633"/>
      <c r="BY244" s="634"/>
    </row>
    <row r="245" spans="1:77" s="632" customFormat="1" x14ac:dyDescent="0.2">
      <c r="A245" s="630" t="s">
        <v>1790</v>
      </c>
      <c r="B245" s="635"/>
      <c r="AR245" s="633"/>
      <c r="BN245" s="633"/>
      <c r="BY245" s="634"/>
    </row>
    <row r="246" spans="1:77" s="632" customFormat="1" x14ac:dyDescent="0.2">
      <c r="A246" s="630" t="s">
        <v>1791</v>
      </c>
      <c r="B246" s="635"/>
      <c r="AR246" s="633"/>
      <c r="BN246" s="633"/>
      <c r="BY246" s="634"/>
    </row>
    <row r="247" spans="1:77" s="632" customFormat="1" x14ac:dyDescent="0.2">
      <c r="A247" s="630" t="s">
        <v>1792</v>
      </c>
      <c r="B247" s="635"/>
      <c r="AR247" s="633"/>
      <c r="BN247" s="633"/>
      <c r="BY247" s="634"/>
    </row>
    <row r="248" spans="1:77" s="632" customFormat="1" x14ac:dyDescent="0.2">
      <c r="A248" s="630" t="s">
        <v>1793</v>
      </c>
      <c r="B248" s="635"/>
      <c r="AR248" s="633"/>
      <c r="BN248" s="633"/>
      <c r="BY248" s="634"/>
    </row>
    <row r="249" spans="1:77" s="632" customFormat="1" x14ac:dyDescent="0.2">
      <c r="A249" s="630" t="s">
        <v>2172</v>
      </c>
      <c r="B249" s="635"/>
      <c r="AR249" s="633"/>
      <c r="BN249" s="633"/>
      <c r="BY249" s="634"/>
    </row>
    <row r="250" spans="1:77" s="632" customFormat="1" x14ac:dyDescent="0.2">
      <c r="A250" s="630" t="s">
        <v>1794</v>
      </c>
      <c r="B250" s="635"/>
      <c r="AR250" s="633"/>
      <c r="BN250" s="633"/>
      <c r="BY250" s="634"/>
    </row>
    <row r="251" spans="1:77" s="632" customFormat="1" x14ac:dyDescent="0.2">
      <c r="A251" s="630" t="s">
        <v>120</v>
      </c>
      <c r="B251" s="635"/>
      <c r="AR251" s="633"/>
      <c r="BN251" s="633"/>
      <c r="BY251" s="634"/>
    </row>
    <row r="252" spans="1:77" s="632" customFormat="1" x14ac:dyDescent="0.2">
      <c r="A252" s="630" t="s">
        <v>1795</v>
      </c>
      <c r="B252" s="635"/>
      <c r="AR252" s="633"/>
      <c r="BN252" s="633"/>
      <c r="BY252" s="634"/>
    </row>
    <row r="253" spans="1:77" s="632" customFormat="1" x14ac:dyDescent="0.2">
      <c r="A253" s="630" t="s">
        <v>1796</v>
      </c>
      <c r="B253" s="635"/>
      <c r="AR253" s="633"/>
      <c r="BN253" s="633"/>
      <c r="BY253" s="634"/>
    </row>
    <row r="254" spans="1:77" s="632" customFormat="1" x14ac:dyDescent="0.2">
      <c r="A254" s="630" t="s">
        <v>1797</v>
      </c>
      <c r="B254" s="635"/>
      <c r="AR254" s="633"/>
      <c r="BN254" s="633"/>
      <c r="BY254" s="634"/>
    </row>
    <row r="255" spans="1:77" s="632" customFormat="1" x14ac:dyDescent="0.2">
      <c r="A255" s="630" t="s">
        <v>1798</v>
      </c>
      <c r="B255" s="635"/>
      <c r="AR255" s="633"/>
      <c r="BN255" s="633"/>
      <c r="BY255" s="634"/>
    </row>
    <row r="256" spans="1:77" s="632" customFormat="1" x14ac:dyDescent="0.2">
      <c r="A256" s="630" t="s">
        <v>1799</v>
      </c>
      <c r="B256" s="635"/>
      <c r="AR256" s="633"/>
      <c r="BN256" s="633"/>
      <c r="BY256" s="634"/>
    </row>
    <row r="257" spans="1:77" s="632" customFormat="1" x14ac:dyDescent="0.2">
      <c r="A257" s="630" t="s">
        <v>1800</v>
      </c>
      <c r="B257" s="635"/>
      <c r="AR257" s="633"/>
      <c r="BN257" s="633"/>
      <c r="BY257" s="634"/>
    </row>
    <row r="258" spans="1:77" s="632" customFormat="1" x14ac:dyDescent="0.2">
      <c r="A258" s="630" t="s">
        <v>1801</v>
      </c>
      <c r="B258" s="635"/>
      <c r="AR258" s="633"/>
      <c r="BN258" s="633"/>
      <c r="BY258" s="634"/>
    </row>
    <row r="259" spans="1:77" s="632" customFormat="1" x14ac:dyDescent="0.2">
      <c r="A259" s="630" t="s">
        <v>1802</v>
      </c>
      <c r="B259" s="635"/>
      <c r="AR259" s="633"/>
      <c r="BN259" s="633"/>
      <c r="BY259" s="634"/>
    </row>
    <row r="260" spans="1:77" s="632" customFormat="1" x14ac:dyDescent="0.2">
      <c r="A260" s="630" t="s">
        <v>1803</v>
      </c>
      <c r="B260" s="635"/>
      <c r="AR260" s="633"/>
      <c r="BN260" s="633"/>
      <c r="BY260" s="634"/>
    </row>
    <row r="261" spans="1:77" s="632" customFormat="1" x14ac:dyDescent="0.2">
      <c r="A261" s="630" t="s">
        <v>1043</v>
      </c>
      <c r="B261" s="635"/>
      <c r="AR261" s="633"/>
      <c r="BN261" s="633"/>
      <c r="BY261" s="634"/>
    </row>
    <row r="262" spans="1:77" s="632" customFormat="1" x14ac:dyDescent="0.2">
      <c r="A262" s="630" t="s">
        <v>1804</v>
      </c>
      <c r="B262" s="635"/>
      <c r="AR262" s="633"/>
      <c r="BN262" s="633"/>
      <c r="BY262" s="634"/>
    </row>
    <row r="263" spans="1:77" s="632" customFormat="1" x14ac:dyDescent="0.2">
      <c r="A263" s="630" t="s">
        <v>1805</v>
      </c>
      <c r="B263" s="635"/>
      <c r="AR263" s="633"/>
      <c r="BN263" s="633"/>
      <c r="BY263" s="634"/>
    </row>
    <row r="264" spans="1:77" s="632" customFormat="1" x14ac:dyDescent="0.2">
      <c r="A264" s="630" t="s">
        <v>748</v>
      </c>
      <c r="B264" s="635"/>
      <c r="AR264" s="633"/>
      <c r="BN264" s="633"/>
      <c r="BY264" s="634"/>
    </row>
    <row r="265" spans="1:77" s="632" customFormat="1" x14ac:dyDescent="0.2">
      <c r="A265" s="630" t="s">
        <v>162</v>
      </c>
      <c r="B265" s="635"/>
      <c r="AR265" s="633"/>
      <c r="BN265" s="633"/>
      <c r="BY265" s="634"/>
    </row>
    <row r="266" spans="1:77" s="632" customFormat="1" x14ac:dyDescent="0.2">
      <c r="A266" s="630" t="s">
        <v>1806</v>
      </c>
      <c r="B266" s="635"/>
      <c r="AR266" s="633"/>
      <c r="BN266" s="633"/>
      <c r="BY266" s="634"/>
    </row>
    <row r="267" spans="1:77" s="632" customFormat="1" x14ac:dyDescent="0.2">
      <c r="A267" s="630" t="s">
        <v>749</v>
      </c>
      <c r="B267" s="635"/>
      <c r="AR267" s="633"/>
      <c r="BN267" s="633"/>
      <c r="BY267" s="634"/>
    </row>
    <row r="268" spans="1:77" s="632" customFormat="1" x14ac:dyDescent="0.2">
      <c r="A268" s="630" t="s">
        <v>1807</v>
      </c>
      <c r="B268" s="635"/>
      <c r="AR268" s="633"/>
      <c r="BN268" s="633"/>
      <c r="BY268" s="634"/>
    </row>
    <row r="269" spans="1:77" s="632" customFormat="1" x14ac:dyDescent="0.2">
      <c r="A269" s="630" t="s">
        <v>1275</v>
      </c>
      <c r="B269" s="635"/>
      <c r="AR269" s="633"/>
      <c r="BN269" s="633"/>
      <c r="BY269" s="634"/>
    </row>
    <row r="270" spans="1:77" s="632" customFormat="1" x14ac:dyDescent="0.2">
      <c r="A270" s="630" t="s">
        <v>1321</v>
      </c>
      <c r="B270" s="635"/>
      <c r="AR270" s="633"/>
      <c r="BN270" s="633"/>
      <c r="BY270" s="634"/>
    </row>
    <row r="271" spans="1:77" s="632" customFormat="1" x14ac:dyDescent="0.2">
      <c r="A271" s="630" t="s">
        <v>1417</v>
      </c>
      <c r="B271" s="635"/>
      <c r="AR271" s="633"/>
      <c r="BN271" s="633"/>
      <c r="BY271" s="634"/>
    </row>
    <row r="272" spans="1:77" s="632" customFormat="1" x14ac:dyDescent="0.2">
      <c r="A272" s="630" t="s">
        <v>777</v>
      </c>
      <c r="B272" s="635"/>
      <c r="AR272" s="633"/>
      <c r="BN272" s="633"/>
      <c r="BY272" s="634"/>
    </row>
    <row r="273" spans="1:77" s="632" customFormat="1" x14ac:dyDescent="0.2">
      <c r="A273" s="630" t="s">
        <v>778</v>
      </c>
      <c r="B273" s="635"/>
      <c r="AR273" s="633"/>
      <c r="BN273" s="633"/>
      <c r="BY273" s="634"/>
    </row>
    <row r="274" spans="1:77" s="632" customFormat="1" x14ac:dyDescent="0.2">
      <c r="A274" s="630" t="s">
        <v>1808</v>
      </c>
      <c r="B274" s="635"/>
      <c r="AR274" s="633"/>
      <c r="BN274" s="633"/>
      <c r="BY274" s="634"/>
    </row>
    <row r="275" spans="1:77" s="632" customFormat="1" x14ac:dyDescent="0.2">
      <c r="A275" s="630" t="s">
        <v>1809</v>
      </c>
      <c r="B275" s="635"/>
      <c r="AR275" s="633"/>
      <c r="BN275" s="633"/>
      <c r="BY275" s="634"/>
    </row>
    <row r="276" spans="1:77" s="632" customFormat="1" x14ac:dyDescent="0.2">
      <c r="A276" s="630" t="s">
        <v>1810</v>
      </c>
      <c r="B276" s="635"/>
      <c r="AR276" s="633"/>
      <c r="BN276" s="633"/>
      <c r="BY276" s="634"/>
    </row>
    <row r="277" spans="1:77" s="632" customFormat="1" x14ac:dyDescent="0.2">
      <c r="A277" s="630" t="s">
        <v>1811</v>
      </c>
      <c r="B277" s="635"/>
      <c r="AR277" s="633"/>
      <c r="BN277" s="633"/>
      <c r="BY277" s="634"/>
    </row>
    <row r="278" spans="1:77" s="632" customFormat="1" x14ac:dyDescent="0.2">
      <c r="A278" s="630" t="s">
        <v>1812</v>
      </c>
      <c r="B278" s="635"/>
      <c r="AR278" s="633"/>
      <c r="BN278" s="633"/>
      <c r="BY278" s="634"/>
    </row>
    <row r="279" spans="1:77" s="632" customFormat="1" x14ac:dyDescent="0.2">
      <c r="A279" s="630" t="s">
        <v>1813</v>
      </c>
      <c r="B279" s="635"/>
      <c r="AR279" s="633"/>
      <c r="BN279" s="633"/>
      <c r="BY279" s="634"/>
    </row>
    <row r="280" spans="1:77" s="632" customFormat="1" x14ac:dyDescent="0.2">
      <c r="A280" s="630" t="s">
        <v>1814</v>
      </c>
      <c r="B280" s="635"/>
      <c r="AR280" s="633"/>
      <c r="BN280" s="633"/>
      <c r="BY280" s="634"/>
    </row>
    <row r="281" spans="1:77" s="632" customFormat="1" x14ac:dyDescent="0.2">
      <c r="A281" s="630" t="s">
        <v>1815</v>
      </c>
      <c r="B281" s="635"/>
      <c r="AR281" s="633"/>
      <c r="BN281" s="633"/>
      <c r="BY281" s="634"/>
    </row>
    <row r="282" spans="1:77" s="632" customFormat="1" x14ac:dyDescent="0.2">
      <c r="A282" s="630" t="s">
        <v>1816</v>
      </c>
      <c r="B282" s="635"/>
      <c r="AR282" s="633"/>
      <c r="BN282" s="633"/>
      <c r="BY282" s="634"/>
    </row>
    <row r="283" spans="1:77" s="632" customFormat="1" x14ac:dyDescent="0.2">
      <c r="A283" s="630" t="s">
        <v>267</v>
      </c>
      <c r="B283" s="635"/>
      <c r="AR283" s="633"/>
      <c r="BN283" s="633"/>
      <c r="BY283" s="634"/>
    </row>
    <row r="284" spans="1:77" s="632" customFormat="1" x14ac:dyDescent="0.2">
      <c r="A284" s="630" t="s">
        <v>721</v>
      </c>
      <c r="B284" s="635"/>
      <c r="AR284" s="633"/>
      <c r="BN284" s="633"/>
      <c r="BY284" s="634"/>
    </row>
    <row r="285" spans="1:77" s="632" customFormat="1" x14ac:dyDescent="0.2">
      <c r="A285" s="630" t="s">
        <v>1817</v>
      </c>
      <c r="B285" s="635"/>
      <c r="AR285" s="633"/>
      <c r="BN285" s="633"/>
      <c r="BY285" s="634"/>
    </row>
    <row r="286" spans="1:77" s="632" customFormat="1" x14ac:dyDescent="0.2">
      <c r="A286" s="630" t="s">
        <v>1818</v>
      </c>
      <c r="B286" s="635"/>
      <c r="AR286" s="633"/>
      <c r="BN286" s="633"/>
      <c r="BY286" s="634"/>
    </row>
    <row r="287" spans="1:77" s="632" customFormat="1" x14ac:dyDescent="0.2">
      <c r="A287" s="630" t="s">
        <v>1819</v>
      </c>
      <c r="B287" s="635"/>
      <c r="AR287" s="633"/>
      <c r="BN287" s="633"/>
      <c r="BY287" s="634"/>
    </row>
    <row r="288" spans="1:77" s="632" customFormat="1" x14ac:dyDescent="0.2">
      <c r="A288" s="630" t="s">
        <v>1820</v>
      </c>
      <c r="B288" s="635"/>
      <c r="AR288" s="633"/>
      <c r="BN288" s="633"/>
      <c r="BY288" s="634"/>
    </row>
    <row r="289" spans="1:77" s="632" customFormat="1" x14ac:dyDescent="0.2">
      <c r="A289" s="630" t="s">
        <v>1821</v>
      </c>
      <c r="B289" s="635"/>
      <c r="AR289" s="633"/>
      <c r="BN289" s="633"/>
      <c r="BY289" s="634"/>
    </row>
    <row r="290" spans="1:77" s="632" customFormat="1" x14ac:dyDescent="0.2">
      <c r="A290" s="630" t="s">
        <v>1822</v>
      </c>
      <c r="B290" s="635"/>
      <c r="AR290" s="633"/>
      <c r="BN290" s="633"/>
      <c r="BY290" s="634"/>
    </row>
    <row r="291" spans="1:77" s="632" customFormat="1" x14ac:dyDescent="0.2">
      <c r="A291" s="630" t="s">
        <v>1823</v>
      </c>
      <c r="B291" s="635"/>
      <c r="AR291" s="633"/>
      <c r="BN291" s="633"/>
      <c r="BY291" s="634"/>
    </row>
    <row r="292" spans="1:77" s="632" customFormat="1" x14ac:dyDescent="0.2">
      <c r="A292" s="630" t="s">
        <v>353</v>
      </c>
      <c r="B292" s="635"/>
      <c r="AR292" s="633"/>
      <c r="BN292" s="633"/>
      <c r="BY292" s="634"/>
    </row>
    <row r="293" spans="1:77" s="632" customFormat="1" x14ac:dyDescent="0.2">
      <c r="A293" s="630" t="s">
        <v>1824</v>
      </c>
      <c r="B293" s="635"/>
      <c r="AR293" s="633"/>
      <c r="BN293" s="633"/>
      <c r="BY293" s="634"/>
    </row>
    <row r="294" spans="1:77" s="632" customFormat="1" x14ac:dyDescent="0.2">
      <c r="A294" s="630" t="s">
        <v>880</v>
      </c>
      <c r="B294" s="635"/>
      <c r="AR294" s="633"/>
      <c r="BN294" s="633"/>
      <c r="BY294" s="634"/>
    </row>
    <row r="295" spans="1:77" s="632" customFormat="1" x14ac:dyDescent="0.2">
      <c r="A295" s="630" t="s">
        <v>881</v>
      </c>
      <c r="B295" s="635"/>
      <c r="AR295" s="633"/>
      <c r="BN295" s="633"/>
      <c r="BY295" s="634"/>
    </row>
    <row r="296" spans="1:77" s="632" customFormat="1" x14ac:dyDescent="0.2">
      <c r="A296" s="630" t="s">
        <v>882</v>
      </c>
      <c r="B296" s="635"/>
      <c r="AR296" s="633"/>
      <c r="BN296" s="633"/>
      <c r="BY296" s="634"/>
    </row>
    <row r="297" spans="1:77" s="632" customFormat="1" x14ac:dyDescent="0.2">
      <c r="A297" s="630" t="s">
        <v>1467</v>
      </c>
      <c r="B297" s="635"/>
      <c r="AR297" s="633"/>
      <c r="BN297" s="633"/>
      <c r="BY297" s="634"/>
    </row>
    <row r="298" spans="1:77" s="632" customFormat="1" x14ac:dyDescent="0.2">
      <c r="A298" s="630" t="s">
        <v>1468</v>
      </c>
      <c r="B298" s="635"/>
      <c r="AR298" s="633"/>
      <c r="BN298" s="633"/>
      <c r="BY298" s="634"/>
    </row>
    <row r="299" spans="1:77" s="632" customFormat="1" x14ac:dyDescent="0.2">
      <c r="A299" s="630" t="s">
        <v>161</v>
      </c>
      <c r="B299" s="635"/>
      <c r="AR299" s="633"/>
      <c r="BN299" s="633"/>
      <c r="BY299" s="634"/>
    </row>
    <row r="300" spans="1:77" s="632" customFormat="1" x14ac:dyDescent="0.2">
      <c r="A300" s="630" t="s">
        <v>1825</v>
      </c>
      <c r="B300" s="635"/>
      <c r="AR300" s="633"/>
      <c r="BN300" s="633"/>
      <c r="BY300" s="634"/>
    </row>
    <row r="301" spans="1:77" s="632" customFormat="1" x14ac:dyDescent="0.2">
      <c r="A301" s="630" t="s">
        <v>1826</v>
      </c>
      <c r="B301" s="635"/>
      <c r="AR301" s="633"/>
      <c r="BN301" s="633"/>
      <c r="BY301" s="634"/>
    </row>
    <row r="302" spans="1:77" s="632" customFormat="1" x14ac:dyDescent="0.2">
      <c r="A302" s="630" t="s">
        <v>1827</v>
      </c>
      <c r="B302" s="635"/>
      <c r="AR302" s="633"/>
      <c r="BN302" s="633"/>
      <c r="BY302" s="634"/>
    </row>
    <row r="303" spans="1:77" s="632" customFormat="1" x14ac:dyDescent="0.2">
      <c r="A303" s="630" t="s">
        <v>33</v>
      </c>
      <c r="B303" s="635"/>
      <c r="AR303" s="633"/>
      <c r="BN303" s="633"/>
      <c r="BY303" s="634"/>
    </row>
    <row r="304" spans="1:77" s="632" customFormat="1" x14ac:dyDescent="0.2">
      <c r="A304" s="630" t="s">
        <v>129</v>
      </c>
      <c r="B304" s="635"/>
      <c r="AR304" s="633"/>
      <c r="BN304" s="633"/>
      <c r="BY304" s="634"/>
    </row>
    <row r="305" spans="1:77" s="632" customFormat="1" x14ac:dyDescent="0.2">
      <c r="A305" s="630" t="s">
        <v>1828</v>
      </c>
      <c r="B305" s="635"/>
      <c r="AR305" s="633"/>
      <c r="BN305" s="633"/>
      <c r="BY305" s="634"/>
    </row>
    <row r="306" spans="1:77" s="632" customFormat="1" x14ac:dyDescent="0.2">
      <c r="A306" s="630" t="s">
        <v>1829</v>
      </c>
      <c r="B306" s="635"/>
      <c r="AR306" s="633"/>
      <c r="BN306" s="633"/>
      <c r="BY306" s="634"/>
    </row>
    <row r="307" spans="1:77" s="632" customFormat="1" x14ac:dyDescent="0.2">
      <c r="A307" s="630" t="s">
        <v>1830</v>
      </c>
      <c r="B307" s="635"/>
      <c r="AR307" s="633"/>
      <c r="BN307" s="633"/>
      <c r="BY307" s="634"/>
    </row>
    <row r="308" spans="1:77" s="632" customFormat="1" x14ac:dyDescent="0.2">
      <c r="A308" s="630" t="s">
        <v>1419</v>
      </c>
      <c r="B308" s="635">
        <v>6207</v>
      </c>
      <c r="D308" s="632" t="s">
        <v>1677</v>
      </c>
      <c r="AR308" s="633"/>
      <c r="BN308" s="633"/>
      <c r="BY308" s="634"/>
    </row>
    <row r="309" spans="1:77" s="632" customFormat="1" x14ac:dyDescent="0.2">
      <c r="A309" s="630" t="s">
        <v>1420</v>
      </c>
      <c r="B309" s="635">
        <v>6207</v>
      </c>
      <c r="D309" s="632" t="s">
        <v>1677</v>
      </c>
      <c r="AR309" s="633"/>
      <c r="BN309" s="633"/>
      <c r="BY309" s="634"/>
    </row>
    <row r="310" spans="1:77" s="632" customFormat="1" x14ac:dyDescent="0.2">
      <c r="A310" s="630" t="s">
        <v>322</v>
      </c>
      <c r="B310" s="635">
        <v>6230</v>
      </c>
      <c r="G310" s="632" t="s">
        <v>2359</v>
      </c>
      <c r="AR310" s="633"/>
      <c r="BN310" s="633"/>
      <c r="BY310" s="634"/>
    </row>
    <row r="311" spans="1:77" s="632" customFormat="1" x14ac:dyDescent="0.2">
      <c r="A311" s="630" t="s">
        <v>1421</v>
      </c>
      <c r="B311" s="635"/>
      <c r="AR311" s="633"/>
      <c r="BN311" s="633"/>
      <c r="BY311" s="634"/>
    </row>
    <row r="312" spans="1:77" s="632" customFormat="1" x14ac:dyDescent="0.2">
      <c r="A312" s="630" t="s">
        <v>321</v>
      </c>
      <c r="B312" s="635"/>
      <c r="AR312" s="633"/>
      <c r="BN312" s="633"/>
      <c r="BY312" s="634"/>
    </row>
    <row r="313" spans="1:77" s="632" customFormat="1" x14ac:dyDescent="0.2">
      <c r="A313" s="630" t="s">
        <v>1087</v>
      </c>
      <c r="B313" s="635"/>
      <c r="AR313" s="633"/>
      <c r="BN313" s="633"/>
      <c r="BY313" s="634"/>
    </row>
    <row r="314" spans="1:77" s="632" customFormat="1" x14ac:dyDescent="0.2">
      <c r="A314" s="630" t="s">
        <v>1831</v>
      </c>
      <c r="B314" s="635"/>
      <c r="AR314" s="633"/>
      <c r="BN314" s="633"/>
      <c r="BY314" s="634"/>
    </row>
    <row r="315" spans="1:77" s="632" customFormat="1" x14ac:dyDescent="0.2">
      <c r="A315" s="630" t="s">
        <v>1832</v>
      </c>
      <c r="B315" s="635"/>
      <c r="AR315" s="633"/>
      <c r="BN315" s="633"/>
      <c r="BY315" s="634"/>
    </row>
    <row r="316" spans="1:77" s="632" customFormat="1" x14ac:dyDescent="0.2">
      <c r="A316" s="630" t="s">
        <v>1833</v>
      </c>
      <c r="B316" s="635"/>
      <c r="AR316" s="633"/>
      <c r="BN316" s="633"/>
      <c r="BY316" s="634"/>
    </row>
    <row r="317" spans="1:77" s="632" customFormat="1" x14ac:dyDescent="0.2">
      <c r="A317" s="630" t="s">
        <v>1834</v>
      </c>
      <c r="B317" s="635"/>
      <c r="AR317" s="633"/>
      <c r="BN317" s="633"/>
      <c r="BY317" s="634"/>
    </row>
    <row r="318" spans="1:77" s="632" customFormat="1" x14ac:dyDescent="0.2">
      <c r="A318" s="630" t="s">
        <v>1835</v>
      </c>
      <c r="B318" s="635"/>
      <c r="AR318" s="633"/>
      <c r="BN318" s="633"/>
      <c r="BY318" s="634"/>
    </row>
    <row r="319" spans="1:77" s="632" customFormat="1" x14ac:dyDescent="0.2">
      <c r="A319" s="630" t="s">
        <v>1836</v>
      </c>
      <c r="B319" s="635"/>
      <c r="AR319" s="633"/>
      <c r="BN319" s="633"/>
      <c r="BY319" s="634"/>
    </row>
    <row r="320" spans="1:77" s="632" customFormat="1" x14ac:dyDescent="0.2">
      <c r="A320" s="630" t="s">
        <v>1837</v>
      </c>
      <c r="B320" s="635"/>
      <c r="AR320" s="633"/>
      <c r="BN320" s="633"/>
      <c r="BY320" s="634"/>
    </row>
    <row r="321" spans="1:77" s="632" customFormat="1" x14ac:dyDescent="0.2">
      <c r="A321" s="630" t="s">
        <v>1838</v>
      </c>
      <c r="B321" s="635"/>
      <c r="AR321" s="633"/>
      <c r="BN321" s="633"/>
      <c r="BY321" s="634"/>
    </row>
    <row r="322" spans="1:77" s="632" customFormat="1" x14ac:dyDescent="0.2">
      <c r="A322" s="630" t="s">
        <v>1839</v>
      </c>
      <c r="B322" s="635"/>
      <c r="AR322" s="633"/>
      <c r="BN322" s="633"/>
      <c r="BY322" s="634"/>
    </row>
    <row r="323" spans="1:77" s="632" customFormat="1" x14ac:dyDescent="0.2">
      <c r="A323" s="630" t="s">
        <v>1840</v>
      </c>
      <c r="B323" s="635"/>
      <c r="AR323" s="633"/>
      <c r="BN323" s="633"/>
      <c r="BY323" s="634"/>
    </row>
    <row r="324" spans="1:77" s="632" customFormat="1" x14ac:dyDescent="0.2">
      <c r="A324" s="630" t="s">
        <v>1841</v>
      </c>
      <c r="B324" s="635">
        <v>6233</v>
      </c>
      <c r="I324" s="632" t="s">
        <v>1677</v>
      </c>
      <c r="AR324" s="633"/>
      <c r="BN324" s="633"/>
      <c r="BY324" s="634"/>
    </row>
    <row r="325" spans="1:77" s="632" customFormat="1" x14ac:dyDescent="0.2">
      <c r="A325" s="630" t="s">
        <v>1842</v>
      </c>
      <c r="B325" s="635"/>
      <c r="AR325" s="633"/>
      <c r="BN325" s="633"/>
      <c r="BY325" s="634"/>
    </row>
    <row r="326" spans="1:77" s="632" customFormat="1" x14ac:dyDescent="0.2">
      <c r="A326" s="630" t="s">
        <v>1843</v>
      </c>
      <c r="B326" s="635"/>
      <c r="AR326" s="633"/>
      <c r="BN326" s="633"/>
      <c r="BY326" s="634"/>
    </row>
    <row r="327" spans="1:77" s="632" customFormat="1" x14ac:dyDescent="0.2">
      <c r="A327" s="630" t="s">
        <v>323</v>
      </c>
      <c r="B327" s="635">
        <v>6230</v>
      </c>
      <c r="G327" s="632" t="s">
        <v>1677</v>
      </c>
      <c r="AR327" s="633"/>
      <c r="BN327" s="633"/>
      <c r="BY327" s="634"/>
    </row>
    <row r="328" spans="1:77" s="632" customFormat="1" x14ac:dyDescent="0.2">
      <c r="A328" s="630" t="s">
        <v>1844</v>
      </c>
      <c r="B328" s="635"/>
      <c r="AR328" s="633"/>
      <c r="BN328" s="633"/>
      <c r="BY328" s="634"/>
    </row>
    <row r="329" spans="1:77" s="632" customFormat="1" x14ac:dyDescent="0.2">
      <c r="A329" s="630" t="s">
        <v>1845</v>
      </c>
      <c r="B329" s="635"/>
      <c r="AR329" s="633"/>
      <c r="BN329" s="633"/>
      <c r="BY329" s="634"/>
    </row>
    <row r="330" spans="1:77" s="632" customFormat="1" x14ac:dyDescent="0.2">
      <c r="A330" s="630" t="s">
        <v>1846</v>
      </c>
      <c r="B330" s="635"/>
      <c r="AR330" s="633"/>
      <c r="BN330" s="633"/>
      <c r="BY330" s="634"/>
    </row>
    <row r="331" spans="1:77" s="632" customFormat="1" x14ac:dyDescent="0.2">
      <c r="A331" s="630" t="s">
        <v>1847</v>
      </c>
      <c r="B331" s="635"/>
      <c r="AR331" s="633"/>
      <c r="BN331" s="633"/>
      <c r="BY331" s="634"/>
    </row>
    <row r="332" spans="1:77" s="632" customFormat="1" x14ac:dyDescent="0.2">
      <c r="A332" s="630" t="s">
        <v>1848</v>
      </c>
      <c r="B332" s="635"/>
      <c r="AR332" s="633"/>
      <c r="BN332" s="633"/>
      <c r="BY332" s="634"/>
    </row>
    <row r="333" spans="1:77" s="632" customFormat="1" x14ac:dyDescent="0.2">
      <c r="A333" s="630" t="s">
        <v>1849</v>
      </c>
      <c r="B333" s="635"/>
      <c r="AR333" s="633"/>
      <c r="BN333" s="633"/>
      <c r="BY333" s="634"/>
    </row>
    <row r="334" spans="1:77" s="632" customFormat="1" x14ac:dyDescent="0.2">
      <c r="A334" s="630" t="s">
        <v>806</v>
      </c>
      <c r="B334" s="635"/>
      <c r="AR334" s="633"/>
      <c r="BN334" s="633"/>
      <c r="BY334" s="634"/>
    </row>
    <row r="335" spans="1:77" s="632" customFormat="1" x14ac:dyDescent="0.2">
      <c r="A335" s="630" t="s">
        <v>1850</v>
      </c>
      <c r="B335" s="635"/>
      <c r="AR335" s="633"/>
      <c r="BN335" s="633"/>
      <c r="BY335" s="634"/>
    </row>
    <row r="336" spans="1:77" s="632" customFormat="1" x14ac:dyDescent="0.2">
      <c r="A336" s="630" t="s">
        <v>807</v>
      </c>
      <c r="B336" s="635"/>
      <c r="AR336" s="633"/>
      <c r="BN336" s="633"/>
      <c r="BY336" s="634"/>
    </row>
    <row r="337" spans="1:77" s="632" customFormat="1" x14ac:dyDescent="0.2">
      <c r="A337" s="630" t="s">
        <v>808</v>
      </c>
      <c r="B337" s="635"/>
      <c r="AR337" s="633"/>
      <c r="BN337" s="633"/>
      <c r="BY337" s="634"/>
    </row>
    <row r="338" spans="1:77" s="632" customFormat="1" x14ac:dyDescent="0.2">
      <c r="A338" s="630" t="s">
        <v>1851</v>
      </c>
      <c r="B338" s="635"/>
      <c r="AR338" s="633"/>
      <c r="BN338" s="633"/>
      <c r="BY338" s="634"/>
    </row>
    <row r="339" spans="1:77" s="632" customFormat="1" x14ac:dyDescent="0.2">
      <c r="A339" s="630" t="s">
        <v>1852</v>
      </c>
      <c r="B339" s="635"/>
      <c r="AR339" s="633"/>
      <c r="BN339" s="633"/>
      <c r="BY339" s="634"/>
    </row>
    <row r="340" spans="1:77" s="632" customFormat="1" x14ac:dyDescent="0.2">
      <c r="A340" s="630" t="s">
        <v>1853</v>
      </c>
      <c r="B340" s="635"/>
      <c r="AR340" s="633"/>
      <c r="BN340" s="633"/>
      <c r="BY340" s="634"/>
    </row>
    <row r="341" spans="1:77" s="632" customFormat="1" x14ac:dyDescent="0.2">
      <c r="A341" s="630" t="s">
        <v>1854</v>
      </c>
      <c r="B341" s="631"/>
      <c r="AR341" s="633"/>
      <c r="BN341" s="633"/>
      <c r="BY341" s="634"/>
    </row>
    <row r="342" spans="1:77" s="632" customFormat="1" x14ac:dyDescent="0.2">
      <c r="A342" s="630" t="s">
        <v>1855</v>
      </c>
      <c r="B342" s="635"/>
      <c r="AR342" s="633"/>
      <c r="BN342" s="633"/>
      <c r="BY342" s="634"/>
    </row>
    <row r="343" spans="1:77" s="632" customFormat="1" x14ac:dyDescent="0.2">
      <c r="A343" s="630" t="s">
        <v>1856</v>
      </c>
      <c r="B343" s="635"/>
      <c r="AR343" s="633"/>
      <c r="BN343" s="633"/>
      <c r="BY343" s="634"/>
    </row>
    <row r="344" spans="1:77" s="632" customFormat="1" x14ac:dyDescent="0.2">
      <c r="A344" s="630" t="s">
        <v>1857</v>
      </c>
      <c r="B344" s="635"/>
      <c r="AR344" s="633"/>
      <c r="BN344" s="633"/>
      <c r="BY344" s="634"/>
    </row>
    <row r="345" spans="1:77" s="632" customFormat="1" x14ac:dyDescent="0.2">
      <c r="A345" s="630" t="s">
        <v>1858</v>
      </c>
      <c r="B345" s="635"/>
      <c r="AR345" s="633"/>
      <c r="BN345" s="633"/>
      <c r="BY345" s="634"/>
    </row>
    <row r="346" spans="1:77" s="632" customFormat="1" x14ac:dyDescent="0.2">
      <c r="A346" s="630" t="s">
        <v>1859</v>
      </c>
      <c r="B346" s="635"/>
      <c r="AR346" s="633"/>
      <c r="BN346" s="633"/>
      <c r="BY346" s="634"/>
    </row>
    <row r="347" spans="1:77" s="632" customFormat="1" x14ac:dyDescent="0.2">
      <c r="A347" s="630" t="s">
        <v>2189</v>
      </c>
      <c r="B347" s="635"/>
      <c r="AR347" s="633"/>
      <c r="BN347" s="633"/>
      <c r="BY347" s="634"/>
    </row>
    <row r="348" spans="1:77" s="632" customFormat="1" x14ac:dyDescent="0.2">
      <c r="A348" s="630" t="s">
        <v>39</v>
      </c>
      <c r="B348" s="635"/>
      <c r="AR348" s="633"/>
      <c r="BN348" s="633"/>
      <c r="BY348" s="634"/>
    </row>
    <row r="349" spans="1:77" s="632" customFormat="1" x14ac:dyDescent="0.2">
      <c r="A349" s="630" t="s">
        <v>1860</v>
      </c>
      <c r="B349" s="635"/>
      <c r="AR349" s="633"/>
      <c r="BN349" s="633"/>
      <c r="BY349" s="634"/>
    </row>
    <row r="350" spans="1:77" s="632" customFormat="1" x14ac:dyDescent="0.2">
      <c r="A350" s="630" t="s">
        <v>1861</v>
      </c>
      <c r="B350" s="635"/>
      <c r="AR350" s="633"/>
      <c r="BN350" s="633"/>
      <c r="BY350" s="634"/>
    </row>
    <row r="351" spans="1:77" s="632" customFormat="1" x14ac:dyDescent="0.2">
      <c r="A351" s="630" t="s">
        <v>648</v>
      </c>
      <c r="B351" s="635"/>
      <c r="AR351" s="633"/>
      <c r="BN351" s="633"/>
      <c r="BY351" s="634"/>
    </row>
    <row r="352" spans="1:77" s="632" customFormat="1" x14ac:dyDescent="0.2">
      <c r="A352" s="630" t="s">
        <v>1862</v>
      </c>
      <c r="B352" s="635"/>
      <c r="AR352" s="633"/>
      <c r="BN352" s="633"/>
      <c r="BY352" s="634"/>
    </row>
    <row r="353" spans="1:77" s="632" customFormat="1" x14ac:dyDescent="0.2">
      <c r="A353" s="630" t="s">
        <v>649</v>
      </c>
      <c r="B353" s="635"/>
      <c r="AR353" s="633"/>
      <c r="BN353" s="633"/>
      <c r="BY353" s="634"/>
    </row>
    <row r="354" spans="1:77" s="632" customFormat="1" x14ac:dyDescent="0.2">
      <c r="A354" s="630" t="s">
        <v>1863</v>
      </c>
      <c r="B354" s="635"/>
      <c r="AR354" s="633"/>
      <c r="BN354" s="633"/>
      <c r="BY354" s="634"/>
    </row>
    <row r="355" spans="1:77" s="632" customFormat="1" x14ac:dyDescent="0.2">
      <c r="A355" s="630" t="s">
        <v>22</v>
      </c>
      <c r="B355" s="635"/>
      <c r="AR355" s="633"/>
      <c r="BN355" s="633"/>
      <c r="BY355" s="634"/>
    </row>
    <row r="356" spans="1:77" s="632" customFormat="1" x14ac:dyDescent="0.2">
      <c r="A356" s="630" t="s">
        <v>1864</v>
      </c>
      <c r="B356" s="635"/>
      <c r="AR356" s="633"/>
      <c r="BN356" s="633"/>
      <c r="BY356" s="634"/>
    </row>
    <row r="357" spans="1:77" s="632" customFormat="1" x14ac:dyDescent="0.2">
      <c r="A357" s="630" t="s">
        <v>1322</v>
      </c>
      <c r="B357" s="635"/>
      <c r="AR357" s="633"/>
      <c r="BN357" s="633"/>
      <c r="BY357" s="634"/>
    </row>
    <row r="358" spans="1:77" s="632" customFormat="1" x14ac:dyDescent="0.2">
      <c r="A358" s="630" t="s">
        <v>379</v>
      </c>
      <c r="B358" s="635"/>
      <c r="AR358" s="633"/>
      <c r="BN358" s="633"/>
      <c r="BY358" s="634"/>
    </row>
    <row r="359" spans="1:77" s="632" customFormat="1" x14ac:dyDescent="0.2">
      <c r="A359" s="630" t="s">
        <v>551</v>
      </c>
      <c r="B359" s="635"/>
      <c r="AR359" s="633"/>
      <c r="BN359" s="633"/>
      <c r="BY359" s="634"/>
    </row>
    <row r="360" spans="1:77" s="632" customFormat="1" x14ac:dyDescent="0.2">
      <c r="A360" s="630" t="s">
        <v>552</v>
      </c>
      <c r="B360" s="635"/>
      <c r="AR360" s="633"/>
      <c r="BN360" s="633"/>
      <c r="BY360" s="634"/>
    </row>
    <row r="361" spans="1:77" s="632" customFormat="1" x14ac:dyDescent="0.2">
      <c r="A361" s="630" t="s">
        <v>1213</v>
      </c>
      <c r="B361" s="635"/>
      <c r="AR361" s="633"/>
      <c r="BN361" s="633"/>
      <c r="BY361" s="634"/>
    </row>
    <row r="362" spans="1:77" s="632" customFormat="1" x14ac:dyDescent="0.2">
      <c r="A362" s="630" t="s">
        <v>1865</v>
      </c>
      <c r="B362" s="635"/>
      <c r="AR362" s="633"/>
      <c r="BN362" s="633"/>
      <c r="BY362" s="634"/>
    </row>
    <row r="363" spans="1:77" s="632" customFormat="1" x14ac:dyDescent="0.2">
      <c r="A363" s="630" t="s">
        <v>1866</v>
      </c>
      <c r="B363" s="635"/>
      <c r="AR363" s="633"/>
      <c r="BN363" s="633"/>
      <c r="BY363" s="634"/>
    </row>
    <row r="364" spans="1:77" s="632" customFormat="1" x14ac:dyDescent="0.2">
      <c r="A364" s="630" t="s">
        <v>1181</v>
      </c>
      <c r="B364" s="635"/>
      <c r="AR364" s="633"/>
      <c r="BN364" s="633"/>
      <c r="BY364" s="634"/>
    </row>
    <row r="365" spans="1:77" s="632" customFormat="1" x14ac:dyDescent="0.2">
      <c r="A365" s="630" t="s">
        <v>1867</v>
      </c>
      <c r="B365" s="635"/>
      <c r="AR365" s="633"/>
      <c r="BN365" s="633"/>
      <c r="BY365" s="634"/>
    </row>
    <row r="366" spans="1:77" s="632" customFormat="1" x14ac:dyDescent="0.2">
      <c r="A366" s="630" t="s">
        <v>1868</v>
      </c>
      <c r="B366" s="635"/>
      <c r="AR366" s="633"/>
      <c r="BN366" s="633"/>
      <c r="BY366" s="634"/>
    </row>
    <row r="367" spans="1:77" s="632" customFormat="1" x14ac:dyDescent="0.2">
      <c r="A367" s="630" t="s">
        <v>1869</v>
      </c>
      <c r="B367" s="635"/>
      <c r="AR367" s="633"/>
      <c r="BN367" s="633"/>
      <c r="BY367" s="634"/>
    </row>
    <row r="368" spans="1:77" s="632" customFormat="1" x14ac:dyDescent="0.2">
      <c r="A368" s="630" t="s">
        <v>1870</v>
      </c>
      <c r="B368" s="635"/>
      <c r="AR368" s="633"/>
      <c r="BN368" s="633"/>
      <c r="BY368" s="634"/>
    </row>
    <row r="369" spans="1:77" s="632" customFormat="1" x14ac:dyDescent="0.2">
      <c r="A369" s="630" t="s">
        <v>1871</v>
      </c>
      <c r="B369" s="635"/>
      <c r="AR369" s="633"/>
      <c r="BN369" s="633"/>
      <c r="BY369" s="634"/>
    </row>
    <row r="370" spans="1:77" s="632" customFormat="1" x14ac:dyDescent="0.2">
      <c r="A370" s="630" t="s">
        <v>1872</v>
      </c>
      <c r="B370" s="635"/>
      <c r="AR370" s="633"/>
      <c r="BN370" s="633"/>
      <c r="BY370" s="634"/>
    </row>
    <row r="371" spans="1:77" s="632" customFormat="1" x14ac:dyDescent="0.2">
      <c r="A371" s="630" t="s">
        <v>1873</v>
      </c>
      <c r="B371" s="635"/>
      <c r="AR371" s="633"/>
      <c r="BN371" s="633"/>
      <c r="BY371" s="634"/>
    </row>
    <row r="372" spans="1:77" s="632" customFormat="1" x14ac:dyDescent="0.2">
      <c r="A372" s="630" t="s">
        <v>1874</v>
      </c>
      <c r="B372" s="635"/>
      <c r="AR372" s="633"/>
      <c r="BN372" s="633"/>
      <c r="BY372" s="634"/>
    </row>
    <row r="373" spans="1:77" s="632" customFormat="1" x14ac:dyDescent="0.2">
      <c r="A373" s="630" t="s">
        <v>1875</v>
      </c>
      <c r="B373" s="635"/>
      <c r="AR373" s="633"/>
      <c r="BN373" s="633"/>
      <c r="BY373" s="634"/>
    </row>
    <row r="374" spans="1:77" s="632" customFormat="1" x14ac:dyDescent="0.2">
      <c r="A374" s="630" t="s">
        <v>1876</v>
      </c>
      <c r="B374" s="635"/>
      <c r="AR374" s="633"/>
      <c r="BN374" s="633"/>
      <c r="BY374" s="634"/>
    </row>
    <row r="375" spans="1:77" s="632" customFormat="1" x14ac:dyDescent="0.2">
      <c r="A375" s="630" t="s">
        <v>1877</v>
      </c>
      <c r="B375" s="635"/>
      <c r="AR375" s="633"/>
      <c r="BN375" s="633"/>
      <c r="BY375" s="634"/>
    </row>
    <row r="376" spans="1:77" s="632" customFormat="1" x14ac:dyDescent="0.2">
      <c r="A376" s="630" t="s">
        <v>1878</v>
      </c>
      <c r="B376" s="635"/>
      <c r="AR376" s="633"/>
      <c r="BN376" s="633"/>
      <c r="BY376" s="634"/>
    </row>
    <row r="377" spans="1:77" s="632" customFormat="1" x14ac:dyDescent="0.2">
      <c r="A377" s="630" t="s">
        <v>1879</v>
      </c>
      <c r="B377" s="635"/>
      <c r="AR377" s="633"/>
      <c r="BN377" s="633"/>
      <c r="BY377" s="634"/>
    </row>
    <row r="378" spans="1:77" s="632" customFormat="1" x14ac:dyDescent="0.2">
      <c r="A378" s="630" t="s">
        <v>1880</v>
      </c>
      <c r="B378" s="635"/>
      <c r="AR378" s="633"/>
      <c r="BN378" s="633"/>
      <c r="BY378" s="634"/>
    </row>
    <row r="379" spans="1:77" s="632" customFormat="1" x14ac:dyDescent="0.2">
      <c r="A379" s="630" t="s">
        <v>1881</v>
      </c>
      <c r="B379" s="635"/>
      <c r="AR379" s="633"/>
      <c r="BN379" s="633"/>
      <c r="BY379" s="634"/>
    </row>
    <row r="380" spans="1:77" s="632" customFormat="1" x14ac:dyDescent="0.2">
      <c r="A380" s="630" t="s">
        <v>1882</v>
      </c>
      <c r="B380" s="635"/>
      <c r="AR380" s="633"/>
      <c r="BN380" s="633"/>
      <c r="BY380" s="634"/>
    </row>
    <row r="381" spans="1:77" s="632" customFormat="1" x14ac:dyDescent="0.2">
      <c r="A381" s="630" t="s">
        <v>1883</v>
      </c>
      <c r="B381" s="635"/>
      <c r="AR381" s="633"/>
      <c r="BN381" s="633"/>
      <c r="BY381" s="634"/>
    </row>
    <row r="382" spans="1:77" s="632" customFormat="1" x14ac:dyDescent="0.2">
      <c r="A382" s="630" t="s">
        <v>1884</v>
      </c>
      <c r="B382" s="635"/>
      <c r="AR382" s="633"/>
      <c r="BN382" s="633"/>
      <c r="BY382" s="634"/>
    </row>
    <row r="383" spans="1:77" s="632" customFormat="1" x14ac:dyDescent="0.2">
      <c r="A383" s="630" t="s">
        <v>1885</v>
      </c>
      <c r="B383" s="635"/>
      <c r="AR383" s="633"/>
      <c r="BN383" s="633"/>
      <c r="BY383" s="634"/>
    </row>
    <row r="384" spans="1:77" s="632" customFormat="1" x14ac:dyDescent="0.2">
      <c r="A384" s="630" t="s">
        <v>1886</v>
      </c>
      <c r="B384" s="635"/>
      <c r="AR384" s="633"/>
      <c r="BN384" s="633"/>
      <c r="BY384" s="634"/>
    </row>
    <row r="385" spans="1:77" s="632" customFormat="1" x14ac:dyDescent="0.2">
      <c r="A385" s="630" t="s">
        <v>1887</v>
      </c>
      <c r="B385" s="635"/>
      <c r="AR385" s="633"/>
      <c r="BN385" s="633"/>
      <c r="BY385" s="634"/>
    </row>
    <row r="386" spans="1:77" s="632" customFormat="1" x14ac:dyDescent="0.2">
      <c r="A386" s="630" t="s">
        <v>1888</v>
      </c>
      <c r="B386" s="635"/>
      <c r="AR386" s="633"/>
      <c r="BN386" s="633"/>
      <c r="BY386" s="634"/>
    </row>
    <row r="387" spans="1:77" s="632" customFormat="1" x14ac:dyDescent="0.2">
      <c r="A387" s="630" t="s">
        <v>1889</v>
      </c>
      <c r="B387" s="635"/>
      <c r="AR387" s="633"/>
      <c r="BN387" s="633"/>
      <c r="BY387" s="634"/>
    </row>
    <row r="388" spans="1:77" s="632" customFormat="1" x14ac:dyDescent="0.2">
      <c r="A388" s="630" t="s">
        <v>1890</v>
      </c>
      <c r="B388" s="635"/>
      <c r="AR388" s="633"/>
      <c r="BN388" s="633"/>
      <c r="BY388" s="634"/>
    </row>
    <row r="389" spans="1:77" s="632" customFormat="1" x14ac:dyDescent="0.2">
      <c r="A389" s="630" t="s">
        <v>1891</v>
      </c>
      <c r="B389" s="635"/>
      <c r="AR389" s="633"/>
      <c r="BN389" s="633"/>
      <c r="BY389" s="634"/>
    </row>
    <row r="390" spans="1:77" s="632" customFormat="1" x14ac:dyDescent="0.2">
      <c r="A390" s="630" t="s">
        <v>1892</v>
      </c>
      <c r="B390" s="635"/>
      <c r="AR390" s="633"/>
      <c r="BN390" s="633"/>
      <c r="BY390" s="634"/>
    </row>
    <row r="391" spans="1:77" s="632" customFormat="1" x14ac:dyDescent="0.2">
      <c r="A391" s="630" t="s">
        <v>1893</v>
      </c>
      <c r="B391" s="635"/>
      <c r="AR391" s="633"/>
      <c r="BN391" s="633"/>
      <c r="BY391" s="634"/>
    </row>
    <row r="392" spans="1:77" s="632" customFormat="1" x14ac:dyDescent="0.2">
      <c r="A392" s="630" t="s">
        <v>1894</v>
      </c>
      <c r="B392" s="635"/>
      <c r="AR392" s="633"/>
      <c r="BN392" s="633"/>
      <c r="BY392" s="634"/>
    </row>
    <row r="393" spans="1:77" s="632" customFormat="1" x14ac:dyDescent="0.2">
      <c r="A393" s="630" t="s">
        <v>1895</v>
      </c>
      <c r="B393" s="635"/>
      <c r="AR393" s="633"/>
      <c r="BN393" s="633"/>
      <c r="BY393" s="634"/>
    </row>
    <row r="394" spans="1:77" s="632" customFormat="1" x14ac:dyDescent="0.2">
      <c r="A394" s="630" t="s">
        <v>1896</v>
      </c>
      <c r="B394" s="635"/>
      <c r="AR394" s="633"/>
      <c r="BN394" s="633"/>
      <c r="BY394" s="634"/>
    </row>
    <row r="395" spans="1:77" s="632" customFormat="1" x14ac:dyDescent="0.2">
      <c r="A395" s="630" t="s">
        <v>1897</v>
      </c>
      <c r="B395" s="635"/>
      <c r="AR395" s="633"/>
      <c r="BN395" s="633"/>
      <c r="BY395" s="634"/>
    </row>
    <row r="396" spans="1:77" s="632" customFormat="1" x14ac:dyDescent="0.2">
      <c r="A396" s="630" t="s">
        <v>1898</v>
      </c>
      <c r="B396" s="635"/>
      <c r="AR396" s="633"/>
      <c r="BN396" s="633"/>
      <c r="BY396" s="634"/>
    </row>
    <row r="397" spans="1:77" s="632" customFormat="1" x14ac:dyDescent="0.2">
      <c r="A397" s="630" t="s">
        <v>1899</v>
      </c>
      <c r="B397" s="635"/>
      <c r="AR397" s="633"/>
      <c r="BN397" s="633"/>
      <c r="BY397" s="634"/>
    </row>
    <row r="398" spans="1:77" s="632" customFormat="1" x14ac:dyDescent="0.2">
      <c r="A398" s="630" t="s">
        <v>1900</v>
      </c>
      <c r="B398" s="635"/>
      <c r="AR398" s="633"/>
      <c r="BN398" s="633"/>
      <c r="BY398" s="634"/>
    </row>
    <row r="399" spans="1:77" s="632" customFormat="1" x14ac:dyDescent="0.2">
      <c r="A399" s="630" t="s">
        <v>1901</v>
      </c>
      <c r="B399" s="635"/>
      <c r="AR399" s="633"/>
      <c r="BN399" s="633"/>
      <c r="BY399" s="634"/>
    </row>
    <row r="400" spans="1:77" s="632" customFormat="1" x14ac:dyDescent="0.2">
      <c r="A400" s="630" t="s">
        <v>1902</v>
      </c>
      <c r="B400" s="635"/>
      <c r="AR400" s="633"/>
      <c r="BN400" s="633"/>
      <c r="BY400" s="634"/>
    </row>
    <row r="401" spans="1:77" s="632" customFormat="1" x14ac:dyDescent="0.2">
      <c r="A401" s="630" t="s">
        <v>1903</v>
      </c>
      <c r="B401" s="635"/>
      <c r="AR401" s="633"/>
      <c r="BN401" s="633"/>
      <c r="BY401" s="634"/>
    </row>
    <row r="402" spans="1:77" s="632" customFormat="1" x14ac:dyDescent="0.2">
      <c r="A402" s="630" t="s">
        <v>1904</v>
      </c>
      <c r="B402" s="635"/>
      <c r="AR402" s="633"/>
      <c r="BN402" s="633"/>
      <c r="BY402" s="634"/>
    </row>
    <row r="403" spans="1:77" s="632" customFormat="1" x14ac:dyDescent="0.2">
      <c r="A403" s="630" t="s">
        <v>1905</v>
      </c>
      <c r="B403" s="635"/>
      <c r="AR403" s="633"/>
      <c r="BN403" s="633"/>
      <c r="BY403" s="634"/>
    </row>
    <row r="404" spans="1:77" s="632" customFormat="1" x14ac:dyDescent="0.2">
      <c r="A404" s="630" t="s">
        <v>1906</v>
      </c>
      <c r="B404" s="635"/>
      <c r="AR404" s="633"/>
      <c r="BN404" s="633"/>
      <c r="BY404" s="634"/>
    </row>
    <row r="405" spans="1:77" s="632" customFormat="1" x14ac:dyDescent="0.2">
      <c r="A405" s="630" t="s">
        <v>1907</v>
      </c>
      <c r="B405" s="635"/>
      <c r="AR405" s="633"/>
      <c r="BN405" s="633"/>
      <c r="BY405" s="634"/>
    </row>
    <row r="406" spans="1:77" s="632" customFormat="1" x14ac:dyDescent="0.2">
      <c r="A406" s="630" t="s">
        <v>1908</v>
      </c>
      <c r="B406" s="635"/>
      <c r="AR406" s="633"/>
      <c r="BN406" s="633"/>
      <c r="BY406" s="634"/>
    </row>
    <row r="407" spans="1:77" s="632" customFormat="1" x14ac:dyDescent="0.2">
      <c r="A407" s="630" t="s">
        <v>1909</v>
      </c>
      <c r="B407" s="635"/>
      <c r="AR407" s="633"/>
      <c r="BN407" s="633"/>
      <c r="BY407" s="634"/>
    </row>
    <row r="408" spans="1:77" s="632" customFormat="1" x14ac:dyDescent="0.2">
      <c r="A408" s="630" t="s">
        <v>1910</v>
      </c>
      <c r="B408" s="635"/>
      <c r="AR408" s="633"/>
      <c r="BN408" s="633"/>
      <c r="BY408" s="634"/>
    </row>
    <row r="409" spans="1:77" s="632" customFormat="1" x14ac:dyDescent="0.2">
      <c r="A409" s="630" t="s">
        <v>1911</v>
      </c>
      <c r="B409" s="635"/>
      <c r="AR409" s="633"/>
      <c r="BN409" s="633"/>
      <c r="BY409" s="634"/>
    </row>
    <row r="410" spans="1:77" s="632" customFormat="1" x14ac:dyDescent="0.2">
      <c r="A410" s="630" t="s">
        <v>1912</v>
      </c>
      <c r="B410" s="635"/>
      <c r="AR410" s="633"/>
      <c r="BN410" s="633"/>
      <c r="BY410" s="634"/>
    </row>
    <row r="411" spans="1:77" s="632" customFormat="1" x14ac:dyDescent="0.2">
      <c r="A411" s="630" t="s">
        <v>1913</v>
      </c>
      <c r="B411" s="635"/>
      <c r="AR411" s="633"/>
      <c r="BN411" s="633"/>
      <c r="BY411" s="634"/>
    </row>
    <row r="412" spans="1:77" s="632" customFormat="1" x14ac:dyDescent="0.2">
      <c r="A412" s="630" t="s">
        <v>1914</v>
      </c>
      <c r="B412" s="635"/>
      <c r="AR412" s="633"/>
      <c r="BN412" s="633"/>
      <c r="BY412" s="634"/>
    </row>
    <row r="413" spans="1:77" s="632" customFormat="1" x14ac:dyDescent="0.2">
      <c r="A413" s="630" t="s">
        <v>1915</v>
      </c>
      <c r="B413" s="635"/>
      <c r="AR413" s="633"/>
      <c r="BN413" s="633"/>
      <c r="BY413" s="634"/>
    </row>
    <row r="414" spans="1:77" s="632" customFormat="1" x14ac:dyDescent="0.2">
      <c r="A414" s="630" t="s">
        <v>1916</v>
      </c>
      <c r="B414" s="635"/>
      <c r="AR414" s="633"/>
      <c r="BN414" s="633"/>
      <c r="BY414" s="634"/>
    </row>
    <row r="415" spans="1:77" s="632" customFormat="1" x14ac:dyDescent="0.2">
      <c r="A415" s="630" t="s">
        <v>1917</v>
      </c>
      <c r="B415" s="635"/>
      <c r="AR415" s="633"/>
      <c r="BN415" s="633"/>
      <c r="BY415" s="634"/>
    </row>
    <row r="416" spans="1:77" s="632" customFormat="1" x14ac:dyDescent="0.2">
      <c r="A416" s="630" t="s">
        <v>1918</v>
      </c>
      <c r="B416" s="635"/>
      <c r="AR416" s="633"/>
      <c r="BN416" s="633"/>
      <c r="BY416" s="634"/>
    </row>
    <row r="417" spans="1:77" s="632" customFormat="1" x14ac:dyDescent="0.2">
      <c r="A417" s="630" t="s">
        <v>1919</v>
      </c>
      <c r="B417" s="635"/>
      <c r="AR417" s="633"/>
      <c r="BN417" s="633"/>
      <c r="BY417" s="634"/>
    </row>
    <row r="418" spans="1:77" s="632" customFormat="1" x14ac:dyDescent="0.2">
      <c r="A418" s="630" t="s">
        <v>1920</v>
      </c>
      <c r="B418" s="635"/>
      <c r="AR418" s="633"/>
      <c r="BN418" s="633"/>
      <c r="BY418" s="634"/>
    </row>
    <row r="419" spans="1:77" s="632" customFormat="1" x14ac:dyDescent="0.2">
      <c r="A419" s="630" t="s">
        <v>1921</v>
      </c>
      <c r="B419" s="635"/>
      <c r="AR419" s="633"/>
      <c r="BN419" s="633"/>
      <c r="BY419" s="634"/>
    </row>
    <row r="420" spans="1:77" s="632" customFormat="1" x14ac:dyDescent="0.2">
      <c r="A420" s="630" t="s">
        <v>1922</v>
      </c>
      <c r="B420" s="635"/>
      <c r="AR420" s="633"/>
      <c r="BN420" s="633"/>
      <c r="BY420" s="634"/>
    </row>
    <row r="421" spans="1:77" s="632" customFormat="1" x14ac:dyDescent="0.2">
      <c r="A421" s="630" t="s">
        <v>1923</v>
      </c>
      <c r="B421" s="635">
        <v>6233</v>
      </c>
      <c r="I421" s="632" t="s">
        <v>2359</v>
      </c>
      <c r="AR421" s="633"/>
      <c r="BN421" s="633"/>
      <c r="BY421" s="634"/>
    </row>
    <row r="422" spans="1:77" s="632" customFormat="1" x14ac:dyDescent="0.2">
      <c r="A422" s="630" t="s">
        <v>1924</v>
      </c>
      <c r="B422" s="635"/>
      <c r="AR422" s="633"/>
      <c r="BN422" s="633"/>
      <c r="BY422" s="634"/>
    </row>
    <row r="423" spans="1:77" s="632" customFormat="1" x14ac:dyDescent="0.2">
      <c r="A423" s="630" t="s">
        <v>1925</v>
      </c>
      <c r="B423" s="635"/>
      <c r="AR423" s="633"/>
      <c r="BN423" s="633"/>
      <c r="BY423" s="634"/>
    </row>
    <row r="424" spans="1:77" s="632" customFormat="1" x14ac:dyDescent="0.2">
      <c r="A424" s="630" t="s">
        <v>1926</v>
      </c>
      <c r="B424" s="635">
        <v>6233</v>
      </c>
      <c r="I424" s="632" t="s">
        <v>2359</v>
      </c>
      <c r="AR424" s="633"/>
      <c r="BN424" s="633"/>
      <c r="BY424" s="634"/>
    </row>
    <row r="425" spans="1:77" s="632" customFormat="1" x14ac:dyDescent="0.2">
      <c r="A425" s="630" t="s">
        <v>1927</v>
      </c>
      <c r="B425" s="635"/>
      <c r="AR425" s="633"/>
      <c r="BN425" s="633"/>
      <c r="BY425" s="634"/>
    </row>
    <row r="426" spans="1:77" s="632" customFormat="1" x14ac:dyDescent="0.2">
      <c r="A426" s="630" t="s">
        <v>1928</v>
      </c>
      <c r="B426" s="635">
        <v>6233</v>
      </c>
      <c r="I426" s="632" t="s">
        <v>2359</v>
      </c>
      <c r="AR426" s="633"/>
      <c r="BN426" s="633"/>
      <c r="BY426" s="634"/>
    </row>
    <row r="427" spans="1:77" s="632" customFormat="1" x14ac:dyDescent="0.2">
      <c r="A427" s="630" t="s">
        <v>1929</v>
      </c>
      <c r="B427" s="635"/>
      <c r="AR427" s="633"/>
      <c r="BN427" s="633"/>
      <c r="BY427" s="634"/>
    </row>
    <row r="428" spans="1:77" s="632" customFormat="1" x14ac:dyDescent="0.2">
      <c r="A428" s="630" t="s">
        <v>1930</v>
      </c>
      <c r="B428" s="635"/>
      <c r="AR428" s="633"/>
      <c r="BN428" s="633"/>
      <c r="BY428" s="634"/>
    </row>
    <row r="429" spans="1:77" s="632" customFormat="1" x14ac:dyDescent="0.2">
      <c r="A429" s="630" t="s">
        <v>1931</v>
      </c>
      <c r="B429" s="635"/>
      <c r="AR429" s="633"/>
      <c r="BN429" s="633"/>
      <c r="BY429" s="634"/>
    </row>
    <row r="430" spans="1:77" s="632" customFormat="1" x14ac:dyDescent="0.2">
      <c r="A430" s="630" t="s">
        <v>1932</v>
      </c>
      <c r="B430" s="635"/>
      <c r="AR430" s="633"/>
      <c r="BN430" s="633"/>
      <c r="BY430" s="634"/>
    </row>
    <row r="431" spans="1:77" s="632" customFormat="1" x14ac:dyDescent="0.2">
      <c r="A431" s="630" t="s">
        <v>1933</v>
      </c>
      <c r="B431" s="635"/>
      <c r="AR431" s="633"/>
      <c r="BN431" s="633"/>
      <c r="BY431" s="634"/>
    </row>
    <row r="432" spans="1:77" s="632" customFormat="1" x14ac:dyDescent="0.2">
      <c r="A432" s="630" t="s">
        <v>1934</v>
      </c>
      <c r="B432" s="635"/>
      <c r="AR432" s="633"/>
      <c r="BN432" s="633"/>
      <c r="BY432" s="634"/>
    </row>
    <row r="433" spans="1:77" s="632" customFormat="1" x14ac:dyDescent="0.2">
      <c r="A433" s="630" t="s">
        <v>1935</v>
      </c>
      <c r="B433" s="635"/>
      <c r="AR433" s="633"/>
      <c r="BN433" s="633"/>
      <c r="BY433" s="634"/>
    </row>
    <row r="434" spans="1:77" s="632" customFormat="1" x14ac:dyDescent="0.2">
      <c r="A434" s="630" t="s">
        <v>1936</v>
      </c>
      <c r="B434" s="635"/>
      <c r="AR434" s="633"/>
      <c r="BN434" s="633"/>
      <c r="BY434" s="634"/>
    </row>
    <row r="435" spans="1:77" s="632" customFormat="1" x14ac:dyDescent="0.2">
      <c r="A435" s="630" t="s">
        <v>1937</v>
      </c>
      <c r="B435" s="635"/>
      <c r="AR435" s="633"/>
      <c r="BN435" s="633"/>
      <c r="BY435" s="634"/>
    </row>
    <row r="436" spans="1:77" s="632" customFormat="1" x14ac:dyDescent="0.2">
      <c r="A436" s="630" t="s">
        <v>1938</v>
      </c>
      <c r="B436" s="635"/>
      <c r="AR436" s="633"/>
      <c r="BN436" s="633"/>
      <c r="BY436" s="634"/>
    </row>
    <row r="437" spans="1:77" s="632" customFormat="1" x14ac:dyDescent="0.2">
      <c r="A437" s="630" t="s">
        <v>1939</v>
      </c>
      <c r="B437" s="635"/>
      <c r="AR437" s="633"/>
      <c r="BN437" s="633"/>
      <c r="BY437" s="634"/>
    </row>
    <row r="438" spans="1:77" s="632" customFormat="1" x14ac:dyDescent="0.2">
      <c r="A438" s="630" t="s">
        <v>1940</v>
      </c>
      <c r="B438" s="635">
        <v>6233</v>
      </c>
      <c r="I438" s="632" t="s">
        <v>2359</v>
      </c>
      <c r="AR438" s="633"/>
      <c r="BN438" s="633"/>
      <c r="BY438" s="634"/>
    </row>
    <row r="439" spans="1:77" s="632" customFormat="1" x14ac:dyDescent="0.2">
      <c r="A439" s="630" t="s">
        <v>1941</v>
      </c>
      <c r="B439" s="635"/>
      <c r="AR439" s="633"/>
      <c r="BN439" s="633"/>
      <c r="BY439" s="634"/>
    </row>
    <row r="440" spans="1:77" s="632" customFormat="1" x14ac:dyDescent="0.2">
      <c r="A440" s="630" t="s">
        <v>1942</v>
      </c>
      <c r="B440" s="635"/>
      <c r="AR440" s="633"/>
      <c r="BN440" s="633"/>
      <c r="BY440" s="634"/>
    </row>
    <row r="441" spans="1:77" s="632" customFormat="1" x14ac:dyDescent="0.2">
      <c r="A441" s="630" t="s">
        <v>1943</v>
      </c>
      <c r="B441" s="635"/>
      <c r="AR441" s="633"/>
      <c r="BN441" s="633"/>
      <c r="BY441" s="634"/>
    </row>
    <row r="442" spans="1:77" s="632" customFormat="1" x14ac:dyDescent="0.2">
      <c r="A442" s="630" t="s">
        <v>2157</v>
      </c>
      <c r="B442" s="635"/>
      <c r="AR442" s="633"/>
      <c r="BN442" s="633"/>
      <c r="BY442" s="634"/>
    </row>
    <row r="443" spans="1:77" s="632" customFormat="1" x14ac:dyDescent="0.2">
      <c r="A443" s="630" t="s">
        <v>1944</v>
      </c>
      <c r="B443" s="635"/>
      <c r="AR443" s="633"/>
      <c r="BN443" s="633"/>
      <c r="BY443" s="634"/>
    </row>
    <row r="444" spans="1:77" s="632" customFormat="1" x14ac:dyDescent="0.2">
      <c r="A444" s="630" t="s">
        <v>1945</v>
      </c>
      <c r="B444" s="635"/>
      <c r="AR444" s="633"/>
      <c r="BN444" s="633"/>
      <c r="BY444" s="634"/>
    </row>
    <row r="445" spans="1:77" s="632" customFormat="1" x14ac:dyDescent="0.2">
      <c r="A445" s="630" t="s">
        <v>1946</v>
      </c>
      <c r="B445" s="635"/>
      <c r="AR445" s="633"/>
      <c r="BN445" s="633"/>
      <c r="BY445" s="634"/>
    </row>
    <row r="446" spans="1:77" s="632" customFormat="1" x14ac:dyDescent="0.2">
      <c r="A446" s="630" t="s">
        <v>1947</v>
      </c>
      <c r="B446" s="635"/>
      <c r="AR446" s="633"/>
      <c r="BN446" s="633"/>
      <c r="BY446" s="634"/>
    </row>
    <row r="447" spans="1:77" s="632" customFormat="1" x14ac:dyDescent="0.2">
      <c r="A447" s="630" t="s">
        <v>1948</v>
      </c>
      <c r="B447" s="635"/>
      <c r="AR447" s="633"/>
      <c r="BN447" s="633"/>
      <c r="BY447" s="634"/>
    </row>
    <row r="448" spans="1:77" s="632" customFormat="1" x14ac:dyDescent="0.2">
      <c r="A448" s="630" t="s">
        <v>1949</v>
      </c>
      <c r="B448" s="635"/>
      <c r="AR448" s="633"/>
      <c r="BN448" s="633"/>
      <c r="BY448" s="634"/>
    </row>
    <row r="449" spans="1:77" s="632" customFormat="1" x14ac:dyDescent="0.2">
      <c r="A449" s="630" t="s">
        <v>1950</v>
      </c>
      <c r="B449" s="635"/>
      <c r="AR449" s="633"/>
      <c r="BN449" s="633"/>
      <c r="BY449" s="634"/>
    </row>
    <row r="450" spans="1:77" s="632" customFormat="1" x14ac:dyDescent="0.2">
      <c r="A450" s="630" t="s">
        <v>1951</v>
      </c>
      <c r="B450" s="635"/>
      <c r="AR450" s="633"/>
      <c r="BN450" s="633"/>
      <c r="BY450" s="634"/>
    </row>
    <row r="451" spans="1:77" s="632" customFormat="1" x14ac:dyDescent="0.2">
      <c r="A451" s="630" t="s">
        <v>1952</v>
      </c>
      <c r="B451" s="635"/>
      <c r="AR451" s="633"/>
      <c r="BN451" s="633"/>
      <c r="BY451" s="634"/>
    </row>
    <row r="452" spans="1:77" s="632" customFormat="1" x14ac:dyDescent="0.2">
      <c r="A452" s="630" t="s">
        <v>1953</v>
      </c>
      <c r="B452" s="635"/>
      <c r="AR452" s="633"/>
      <c r="BN452" s="633"/>
      <c r="BY452" s="634"/>
    </row>
    <row r="453" spans="1:77" s="632" customFormat="1" x14ac:dyDescent="0.2">
      <c r="A453" s="630" t="s">
        <v>1954</v>
      </c>
      <c r="B453" s="635"/>
      <c r="AR453" s="633"/>
      <c r="BN453" s="633"/>
      <c r="BY453" s="634"/>
    </row>
    <row r="454" spans="1:77" s="632" customFormat="1" x14ac:dyDescent="0.2">
      <c r="A454" s="630" t="s">
        <v>1955</v>
      </c>
      <c r="B454" s="635"/>
      <c r="AR454" s="633"/>
      <c r="BN454" s="633"/>
      <c r="BY454" s="634"/>
    </row>
    <row r="455" spans="1:77" s="632" customFormat="1" x14ac:dyDescent="0.2">
      <c r="A455" s="630" t="s">
        <v>1956</v>
      </c>
      <c r="B455" s="635"/>
      <c r="AR455" s="633"/>
      <c r="BN455" s="633"/>
      <c r="BY455" s="634"/>
    </row>
    <row r="456" spans="1:77" s="632" customFormat="1" x14ac:dyDescent="0.2">
      <c r="A456" s="630" t="s">
        <v>1957</v>
      </c>
      <c r="B456" s="635"/>
      <c r="AR456" s="633"/>
      <c r="BN456" s="633"/>
      <c r="BY456" s="634"/>
    </row>
    <row r="457" spans="1:77" s="632" customFormat="1" x14ac:dyDescent="0.2">
      <c r="A457" s="630" t="s">
        <v>1958</v>
      </c>
      <c r="B457" s="635"/>
      <c r="AR457" s="633"/>
      <c r="BN457" s="633"/>
      <c r="BY457" s="634"/>
    </row>
    <row r="458" spans="1:77" s="632" customFormat="1" x14ac:dyDescent="0.2">
      <c r="A458" s="630" t="s">
        <v>1959</v>
      </c>
      <c r="B458" s="635"/>
      <c r="AR458" s="633"/>
      <c r="BN458" s="633"/>
      <c r="BY458" s="634"/>
    </row>
    <row r="459" spans="1:77" s="632" customFormat="1" x14ac:dyDescent="0.2">
      <c r="A459" s="630" t="s">
        <v>1960</v>
      </c>
      <c r="B459" s="635"/>
      <c r="AR459" s="633"/>
      <c r="BN459" s="633"/>
      <c r="BY459" s="634"/>
    </row>
    <row r="460" spans="1:77" s="632" customFormat="1" x14ac:dyDescent="0.2">
      <c r="A460" s="630" t="s">
        <v>1961</v>
      </c>
      <c r="B460" s="635"/>
      <c r="AR460" s="633"/>
      <c r="BN460" s="633"/>
      <c r="BY460" s="634"/>
    </row>
    <row r="461" spans="1:77" s="632" customFormat="1" x14ac:dyDescent="0.2">
      <c r="A461" s="630" t="s">
        <v>1962</v>
      </c>
      <c r="B461" s="635"/>
      <c r="AR461" s="633"/>
      <c r="BN461" s="633"/>
      <c r="BY461" s="634"/>
    </row>
    <row r="462" spans="1:77" s="632" customFormat="1" x14ac:dyDescent="0.2">
      <c r="A462" s="630" t="s">
        <v>1963</v>
      </c>
      <c r="B462" s="635"/>
      <c r="AR462" s="633"/>
      <c r="BN462" s="633"/>
      <c r="BY462" s="634"/>
    </row>
    <row r="463" spans="1:77" s="632" customFormat="1" x14ac:dyDescent="0.2">
      <c r="A463" s="630" t="s">
        <v>1964</v>
      </c>
      <c r="B463" s="635"/>
      <c r="AR463" s="633"/>
      <c r="BN463" s="633"/>
      <c r="BY463" s="634"/>
    </row>
    <row r="464" spans="1:77" s="632" customFormat="1" x14ac:dyDescent="0.2">
      <c r="A464" s="630" t="s">
        <v>1965</v>
      </c>
      <c r="B464" s="635"/>
      <c r="AR464" s="633"/>
      <c r="BN464" s="633"/>
      <c r="BY464" s="634"/>
    </row>
    <row r="465" spans="1:77" s="632" customFormat="1" x14ac:dyDescent="0.2">
      <c r="A465" s="630" t="s">
        <v>1966</v>
      </c>
      <c r="B465" s="635"/>
      <c r="AR465" s="633"/>
      <c r="BN465" s="633"/>
      <c r="BY465" s="634"/>
    </row>
    <row r="466" spans="1:77" s="632" customFormat="1" x14ac:dyDescent="0.2">
      <c r="A466" s="630" t="s">
        <v>1967</v>
      </c>
      <c r="B466" s="635"/>
      <c r="AR466" s="633"/>
      <c r="BN466" s="633"/>
      <c r="BY466" s="634"/>
    </row>
    <row r="467" spans="1:77" s="632" customFormat="1" x14ac:dyDescent="0.2">
      <c r="A467" s="630" t="s">
        <v>1968</v>
      </c>
      <c r="B467" s="635"/>
      <c r="AR467" s="633"/>
      <c r="BN467" s="633"/>
      <c r="BY467" s="634"/>
    </row>
    <row r="468" spans="1:77" s="632" customFormat="1" x14ac:dyDescent="0.2">
      <c r="A468" s="630" t="s">
        <v>1969</v>
      </c>
      <c r="B468" s="635"/>
      <c r="AR468" s="633"/>
      <c r="BN468" s="633"/>
      <c r="BY468" s="634"/>
    </row>
    <row r="469" spans="1:77" s="632" customFormat="1" x14ac:dyDescent="0.2">
      <c r="A469" s="630" t="s">
        <v>1970</v>
      </c>
      <c r="B469" s="635"/>
      <c r="AR469" s="633"/>
      <c r="BN469" s="633"/>
      <c r="BY469" s="634"/>
    </row>
    <row r="470" spans="1:77" s="632" customFormat="1" x14ac:dyDescent="0.2">
      <c r="A470" s="630" t="s">
        <v>1971</v>
      </c>
      <c r="B470" s="635"/>
      <c r="AR470" s="633"/>
      <c r="BN470" s="633"/>
      <c r="BY470" s="634"/>
    </row>
    <row r="471" spans="1:77" s="632" customFormat="1" x14ac:dyDescent="0.2">
      <c r="A471" s="630" t="s">
        <v>1972</v>
      </c>
      <c r="B471" s="635"/>
      <c r="AR471" s="633"/>
      <c r="BN471" s="633"/>
      <c r="BY471" s="634"/>
    </row>
    <row r="472" spans="1:77" s="632" customFormat="1" x14ac:dyDescent="0.2">
      <c r="A472" s="630" t="s">
        <v>1973</v>
      </c>
      <c r="B472" s="635"/>
      <c r="AR472" s="633"/>
      <c r="BN472" s="633"/>
      <c r="BY472" s="634"/>
    </row>
    <row r="473" spans="1:77" s="632" customFormat="1" x14ac:dyDescent="0.2">
      <c r="A473" s="630" t="s">
        <v>1974</v>
      </c>
      <c r="B473" s="635"/>
      <c r="AR473" s="633"/>
      <c r="BN473" s="633"/>
      <c r="BY473" s="634"/>
    </row>
    <row r="474" spans="1:77" s="632" customFormat="1" x14ac:dyDescent="0.2">
      <c r="A474" s="630" t="s">
        <v>1975</v>
      </c>
      <c r="B474" s="635"/>
      <c r="AR474" s="633"/>
      <c r="BN474" s="633"/>
      <c r="BY474" s="634"/>
    </row>
    <row r="475" spans="1:77" s="632" customFormat="1" x14ac:dyDescent="0.2">
      <c r="A475" s="630" t="s">
        <v>1976</v>
      </c>
      <c r="B475" s="635"/>
      <c r="AR475" s="633"/>
      <c r="BN475" s="633"/>
      <c r="BY475" s="634"/>
    </row>
    <row r="476" spans="1:77" s="632" customFormat="1" x14ac:dyDescent="0.2">
      <c r="A476" s="630" t="s">
        <v>1977</v>
      </c>
      <c r="B476" s="635"/>
      <c r="AR476" s="633"/>
      <c r="BN476" s="633"/>
      <c r="BY476" s="634"/>
    </row>
    <row r="477" spans="1:77" s="632" customFormat="1" x14ac:dyDescent="0.2">
      <c r="A477" s="630" t="s">
        <v>1978</v>
      </c>
      <c r="B477" s="635"/>
      <c r="AR477" s="633"/>
      <c r="BN477" s="633"/>
      <c r="BY477" s="634"/>
    </row>
    <row r="478" spans="1:77" s="632" customFormat="1" x14ac:dyDescent="0.2">
      <c r="A478" s="630" t="s">
        <v>2197</v>
      </c>
      <c r="B478" s="635"/>
      <c r="AR478" s="633"/>
      <c r="BN478" s="633"/>
      <c r="BY478" s="634"/>
    </row>
    <row r="479" spans="1:77" s="632" customFormat="1" x14ac:dyDescent="0.2">
      <c r="A479" s="630" t="s">
        <v>2153</v>
      </c>
      <c r="B479" s="635"/>
      <c r="AR479" s="633"/>
      <c r="BN479" s="633"/>
      <c r="BY479" s="634"/>
    </row>
    <row r="481" spans="1:83" x14ac:dyDescent="0.2">
      <c r="A481" s="636" t="s">
        <v>2010</v>
      </c>
      <c r="C481" s="638"/>
      <c r="D481" s="638"/>
      <c r="E481" s="638"/>
      <c r="F481" s="638"/>
      <c r="G481" s="638"/>
      <c r="H481" s="638"/>
      <c r="I481" s="638"/>
      <c r="J481" s="638"/>
      <c r="K481" s="638"/>
      <c r="L481" s="638"/>
      <c r="M481" s="638"/>
      <c r="N481" s="638"/>
      <c r="O481" s="638"/>
      <c r="P481" s="638"/>
      <c r="Q481" s="638"/>
      <c r="R481" s="638"/>
      <c r="S481" s="638"/>
      <c r="T481" s="638"/>
      <c r="U481" s="638"/>
      <c r="V481" s="638"/>
      <c r="W481" s="638"/>
      <c r="X481" s="638"/>
      <c r="Y481" s="638"/>
      <c r="Z481" s="638"/>
      <c r="AA481" s="638"/>
      <c r="AB481" s="638"/>
      <c r="AC481" s="638"/>
      <c r="AD481" s="638"/>
      <c r="AE481" s="638"/>
      <c r="AF481" s="638"/>
      <c r="AG481" s="638"/>
      <c r="AH481" s="638"/>
      <c r="AI481" s="638"/>
      <c r="AJ481" s="638"/>
      <c r="AK481" s="638"/>
      <c r="AL481" s="638"/>
      <c r="AM481" s="638"/>
      <c r="AN481" s="638"/>
      <c r="AO481" s="638"/>
      <c r="AP481" s="638"/>
      <c r="AQ481" s="638"/>
      <c r="AR481" s="639"/>
      <c r="AS481" s="638"/>
      <c r="AT481" s="638"/>
      <c r="AU481" s="638"/>
      <c r="AV481" s="638"/>
      <c r="AW481" s="638"/>
      <c r="AX481" s="638"/>
      <c r="AY481" s="638"/>
      <c r="AZ481" s="638"/>
      <c r="BA481" s="638"/>
      <c r="BB481" s="638"/>
      <c r="BC481" s="638"/>
      <c r="BD481" s="638"/>
      <c r="BE481" s="638"/>
      <c r="BF481" s="638"/>
      <c r="BG481" s="638"/>
      <c r="BH481" s="638"/>
      <c r="BI481" s="638"/>
      <c r="BJ481" s="638"/>
      <c r="BK481" s="638"/>
      <c r="BL481" s="638"/>
      <c r="BM481" s="638"/>
      <c r="BN481" s="639"/>
      <c r="BO481" s="638"/>
      <c r="BP481" s="638"/>
      <c r="BQ481" s="638"/>
      <c r="BR481" s="638"/>
      <c r="BS481" s="638"/>
      <c r="BT481" s="638"/>
      <c r="BU481" s="638"/>
      <c r="BV481" s="638"/>
      <c r="BW481" s="638"/>
      <c r="BX481" s="638"/>
      <c r="BY481" s="640"/>
      <c r="BZ481" s="638"/>
      <c r="CA481" s="638"/>
      <c r="CB481" s="638"/>
      <c r="CC481" s="638"/>
      <c r="CD481" s="638"/>
      <c r="CE481" s="638"/>
    </row>
  </sheetData>
  <customSheetViews>
    <customSheetView guid="{5AC86898-99C0-40C8-A183-7BCAFD4A38C0}" scale="85" hiddenRows="1" hiddenColumns="1" topLeftCell="A3">
      <pane xSplit="1" ySplit="20" topLeftCell="B306" activePane="bottomRight" state="frozen"/>
      <selection pane="bottomRight" activeCell="N3" sqref="N3"/>
      <pageMargins left="0.75" right="0.75" top="1" bottom="1" header="0.5" footer="0.5"/>
      <pageSetup paperSize="9" orientation="portrait" r:id="rId1"/>
      <headerFooter alignWithMargins="0"/>
    </customSheetView>
    <customSheetView guid="{4C910842-2C9A-49B1-8859-E7171BF1B407}" scale="85" hiddenRows="1" hiddenColumns="1" topLeftCell="A2">
      <pane xSplit="1" ySplit="6" topLeftCell="B335" activePane="bottomRight" state="frozen"/>
      <selection pane="bottomRight" activeCell="B341" sqref="B341"/>
      <pageMargins left="0.75" right="0.75" top="1" bottom="1" header="0.5" footer="0.5"/>
      <pageSetup paperSize="9" orientation="portrait" r:id="rId2"/>
      <headerFooter alignWithMargins="0"/>
    </customSheetView>
    <customSheetView guid="{02B12058-110B-4DCD-A5EA-5F27400FB028}" scale="85" hiddenRows="1" hiddenColumns="1" topLeftCell="A3">
      <pane xSplit="1" ySplit="19" topLeftCell="B321" activePane="bottomRight" state="frozen"/>
      <selection pane="bottomRight" activeCell="D326" sqref="D326"/>
      <pageMargins left="0.75" right="0.75" top="1" bottom="1" header="0.5" footer="0.5"/>
      <pageSetup paperSize="9" orientation="portrait" r:id="rId3"/>
      <headerFooter alignWithMargins="0"/>
    </customSheetView>
    <customSheetView guid="{27A4B667-7EE5-4B37-A36E-7A71AE7736F5}" scale="85" hiddenRows="1" hiddenColumns="1" topLeftCell="A3">
      <pane xSplit="1" ySplit="19" topLeftCell="B306" activePane="bottomRight" state="frozen"/>
      <selection pane="bottomRight" activeCell="N3" sqref="N3"/>
      <pageMargins left="0.75" right="0.75" top="1" bottom="1" header="0.5" footer="0.5"/>
      <pageSetup paperSize="9" orientation="portrait" r:id="rId4"/>
      <headerFooter alignWithMargins="0"/>
    </customSheetView>
    <customSheetView guid="{02668375-14EE-499B-A8A1-CFA0F3453F57}" scale="85" hiddenRows="1" hiddenColumns="1" topLeftCell="A2">
      <pane xSplit="1" ySplit="6" topLeftCell="B443" activePane="bottomRight" state="frozen"/>
      <selection pane="bottomRight" activeCell="A459" sqref="A459"/>
      <pageMargins left="0.75" right="0.75" top="1" bottom="1" header="0.5" footer="0.5"/>
      <pageSetup paperSize="9" orientation="portrait" r:id="rId5"/>
      <headerFooter alignWithMargins="0"/>
    </customSheetView>
    <customSheetView guid="{83E26134-8071-4B52-B9C2-8B5396DF70B4}" scale="85" showPageBreaks="1" hiddenRows="1" hiddenColumns="1" topLeftCell="A2">
      <pane xSplit="1" ySplit="6" topLeftCell="B8" activePane="bottomRight" state="frozen"/>
      <selection pane="bottomRight" activeCell="N22" sqref="N22"/>
      <pageMargins left="0.75" right="0.75" top="1" bottom="1" header="0.5" footer="0.5"/>
      <pageSetup paperSize="9" orientation="portrait" r:id="rId6"/>
      <headerFooter alignWithMargins="0"/>
    </customSheetView>
    <customSheetView guid="{C86AD4D7-9E8D-47DB-A1F4-C303F6E9F37B}" scale="85" hiddenRows="1" hiddenColumns="1" topLeftCell="A2">
      <pane xSplit="1" ySplit="6" topLeftCell="B423" activePane="bottomRight" state="frozen"/>
      <selection pane="bottomRight" activeCell="B457" sqref="B457"/>
      <pageMargins left="0.75" right="0.75" top="1" bottom="1" header="0.5" footer="0.5"/>
      <pageSetup paperSize="9" orientation="portrait" r:id="rId7"/>
      <headerFooter alignWithMargins="0"/>
    </customSheetView>
    <customSheetView guid="{18DF35B7-CAA0-4050-BA63-78DA1CA747BE}" scale="85" showAutoFilter="1" hiddenRows="1" hiddenColumns="1" topLeftCell="A3">
      <pane ySplit="1" topLeftCell="A4" activePane="bottomLeft" state="frozen"/>
      <selection pane="bottomLeft" activeCell="V6" sqref="V6"/>
      <pageMargins left="0.75" right="0.75" top="1" bottom="1" header="0.5" footer="0.5"/>
      <pageSetup paperSize="9" orientation="portrait" r:id="rId8"/>
      <headerFooter alignWithMargins="0"/>
      <autoFilter ref="C1:C481"/>
    </customSheetView>
    <customSheetView guid="{DE76E38F-A1D1-4A3E-9C90-F4B6007A1049}" scale="85" showAutoFilter="1" hiddenRows="1" hiddenColumns="1" topLeftCell="A3">
      <pane xSplit="1" ySplit="24" topLeftCell="B303" activePane="bottomRight" state="frozen"/>
      <selection pane="bottomRight" activeCell="B314" sqref="B314"/>
      <pageMargins left="0.75" right="0.75" top="1" bottom="1" header="0.5" footer="0.5"/>
      <pageSetup paperSize="9" orientation="portrait" r:id="rId9"/>
      <headerFooter alignWithMargins="0"/>
      <autoFilter ref="C1:C481"/>
    </customSheetView>
    <customSheetView guid="{949F8C7F-DA00-479D-BDE6-6166B149A403}" scale="80" showAutoFilter="1" hiddenRows="1" hiddenColumns="1" topLeftCell="A3">
      <pane xSplit="1" ySplit="17" topLeftCell="C208" activePane="bottomRight" state="frozen"/>
      <selection pane="bottomRight" activeCell="V3" sqref="V1:V1048576"/>
      <pageMargins left="0.75" right="0.75" top="1" bottom="1" header="0.5" footer="0.5"/>
      <pageSetup paperSize="9" orientation="portrait" r:id="rId10"/>
      <headerFooter alignWithMargins="0"/>
      <autoFilter ref="C1:C481"/>
    </customSheetView>
    <customSheetView guid="{BC89DC8A-F93A-4EB3-ACCA-03228A52DC73}" scale="80" showAutoFilter="1" hiddenRows="1" hiddenColumns="1" topLeftCell="A3">
      <pane xSplit="1" ySplit="16" topLeftCell="B395" activePane="bottomRight" state="frozen"/>
      <selection pane="bottomRight" activeCell="Y93" sqref="Y93"/>
      <pageMargins left="0.75" right="0.75" top="1" bottom="1" header="0.5" footer="0.5"/>
      <pageSetup paperSize="9" orientation="portrait" r:id="rId11"/>
      <headerFooter alignWithMargins="0"/>
      <autoFilter ref="C1:C481"/>
    </customSheetView>
    <customSheetView guid="{9D72E9D6-9DB4-482E-B9DD-F58734D01B5E}" scale="80" showAutoFilter="1" hiddenRows="1" hiddenColumns="1" topLeftCell="A3">
      <pane xSplit="1" ySplit="8" topLeftCell="C208" activePane="bottomRight" state="frozen"/>
      <selection pane="bottomRight" activeCell="V3" sqref="V1:V1048576"/>
      <pageMargins left="0.75" right="0.75" top="1" bottom="1" header="0.5" footer="0.5"/>
      <pageSetup paperSize="9" orientation="portrait" r:id="rId12"/>
      <headerFooter alignWithMargins="0"/>
      <autoFilter ref="C1:C481"/>
    </customSheetView>
    <customSheetView guid="{28D79C02-A415-42D9-AF37-1523DA21D815}" scale="80" showAutoFilter="1" hiddenRows="1" hiddenColumns="1" topLeftCell="A3">
      <pane xSplit="1" ySplit="12" topLeftCell="C193" activePane="bottomRight" state="frozen"/>
      <selection pane="bottomRight" activeCell="AG1" sqref="AG1:AG1048576"/>
      <pageMargins left="0.75" right="0.75" top="1" bottom="1" header="0.5" footer="0.5"/>
      <pageSetup paperSize="9" orientation="portrait" r:id="rId13"/>
      <headerFooter alignWithMargins="0"/>
      <autoFilter ref="C1:C481"/>
    </customSheetView>
    <customSheetView guid="{519FF1E7-076F-47C2-91B9-C17D2E1B6520}" scale="85" showAutoFilter="1" hiddenColumns="1">
      <pane xSplit="1" ySplit="31" topLeftCell="B190" activePane="bottomRight" state="frozen"/>
      <selection pane="bottomRight" activeCell="E201" sqref="E201"/>
      <pageMargins left="0.75" right="0.75" top="1" bottom="1" header="0.5" footer="0.5"/>
      <pageSetup paperSize="9" orientation="portrait" r:id="rId14"/>
      <headerFooter alignWithMargins="0"/>
      <autoFilter ref="A16:BT479"/>
    </customSheetView>
    <customSheetView guid="{9C0FECB6-0701-4CC9-8224-D04A63FFA855}" scale="80" showAutoFilter="1" hiddenRows="1" hiddenColumns="1" topLeftCell="A3">
      <pane xSplit="1" ySplit="16" topLeftCell="C208" activePane="bottomRight" state="frozen"/>
      <selection pane="bottomRight" activeCell="V3" sqref="V1:V1048576"/>
      <pageMargins left="0.75" right="0.75" top="1" bottom="1" header="0.5" footer="0.5"/>
      <pageSetup paperSize="9" orientation="portrait" r:id="rId15"/>
      <headerFooter alignWithMargins="0"/>
      <autoFilter ref="D1:D481"/>
    </customSheetView>
    <customSheetView guid="{90088769-7D29-4324-882D-1F352DFBE762}" scale="80" showAutoFilter="1" hiddenRows="1" hiddenColumns="1" topLeftCell="A3">
      <pane xSplit="1" ySplit="9" topLeftCell="C13" activePane="bottomRight" state="frozen"/>
      <selection pane="bottomRight" activeCell="V3" sqref="V1:V1048576"/>
      <pageMargins left="0.75" right="0.75" top="1" bottom="1" header="0.5" footer="0.5"/>
      <pageSetup paperSize="9" orientation="portrait" r:id="rId16"/>
      <headerFooter alignWithMargins="0"/>
      <autoFilter ref="D1:D481"/>
    </customSheetView>
    <customSheetView guid="{94202DE1-E113-4D8D-96A4-4561FB59780B}" scale="80" showAutoFilter="1" hiddenRows="1" hiddenColumns="1" topLeftCell="A3">
      <pane xSplit="2" ySplit="15" topLeftCell="C208" activePane="bottomRight" state="frozen"/>
      <selection pane="bottomRight" activeCell="V3" sqref="V1:V1048576"/>
      <pageMargins left="0.75" right="0.75" top="1" bottom="1" header="0.5" footer="0.5"/>
      <pageSetup paperSize="9" orientation="portrait" r:id="rId17"/>
      <headerFooter alignWithMargins="0"/>
      <autoFilter ref="A16:CG477"/>
    </customSheetView>
    <customSheetView guid="{97AAAFE3-C681-4E27-A277-F09D7DA8C2DD}" scale="80" showAutoFilter="1" hiddenRows="1" hiddenColumns="1" topLeftCell="A34">
      <pane xSplit="2" topLeftCell="C1" activePane="topRight" state="frozen"/>
      <selection pane="topRight" activeCell="B69" sqref="B69"/>
      <pageMargins left="0.75" right="0.75" top="1" bottom="1" header="0.5" footer="0.5"/>
      <pageSetup paperSize="9" orientation="portrait" r:id="rId18"/>
      <headerFooter alignWithMargins="0"/>
      <autoFilter ref="A16:CI470"/>
    </customSheetView>
    <customSheetView guid="{6568F72F-D597-4229-B333-125FDE9654F7}" scale="80" showAutoFilter="1" hiddenRows="1" hiddenColumns="1" topLeftCell="A3">
      <pane xSplit="2" ySplit="14" topLeftCell="C17" activePane="bottomRight" state="frozen"/>
      <selection pane="bottomRight" activeCell="C17" sqref="C17"/>
      <pageMargins left="0.75" right="0.75" top="1" bottom="1" header="0.5" footer="0.5"/>
      <pageSetup paperSize="9" orientation="portrait" r:id="rId19"/>
      <headerFooter alignWithMargins="0"/>
      <autoFilter ref="A16:BR467"/>
    </customSheetView>
    <customSheetView guid="{E8B30110-1132-4597-87AA-506263477060}" scale="80" showAutoFilter="1" hiddenRows="1" hiddenColumns="1" topLeftCell="A3">
      <pane xSplit="2" ySplit="14" topLeftCell="C17" activePane="bottomRight" state="frozen"/>
      <selection pane="bottomRight" activeCell="C17" sqref="C17"/>
      <pageMargins left="0.75" right="0.75" top="1" bottom="1" header="0.5" footer="0.5"/>
      <pageSetup paperSize="9" orientation="portrait" r:id="rId20"/>
      <headerFooter alignWithMargins="0"/>
      <autoFilter ref="A16:BR467"/>
    </customSheetView>
    <customSheetView guid="{1A677123-3181-47F1-8D94-D23E42118B34}" scale="80" showAutoFilter="1" hiddenRows="1" hiddenColumns="1" topLeftCell="A3">
      <pane xSplit="2" ySplit="14" topLeftCell="C17" activePane="bottomRight" state="frozen"/>
      <selection pane="bottomRight" activeCell="C17" sqref="C17"/>
      <pageMargins left="0.75" right="0.75" top="1" bottom="1" header="0.5" footer="0.5"/>
      <pageSetup paperSize="9" orientation="portrait" r:id="rId21"/>
      <headerFooter alignWithMargins="0"/>
      <autoFilter ref="A16:BR467"/>
    </customSheetView>
    <customSheetView guid="{5B263600-835E-44BD-B687-603D70FECA3D}" scale="80" showAutoFilter="1" hiddenRows="1" hiddenColumns="1" topLeftCell="A3">
      <pane xSplit="2" ySplit="14" topLeftCell="C17" activePane="bottomRight" state="frozen"/>
      <selection pane="bottomRight" activeCell="C17" sqref="C17"/>
      <pageMargins left="0.75" right="0.75" top="1" bottom="1" header="0.5" footer="0.5"/>
      <pageSetup paperSize="9" orientation="portrait" r:id="rId22"/>
      <headerFooter alignWithMargins="0"/>
      <autoFilter ref="A16:BR467"/>
    </customSheetView>
    <customSheetView guid="{B25C0761-BDC6-44DE-BC09-A587D4005716}" scale="80" showAutoFilter="1" hiddenRows="1" hiddenColumns="1" topLeftCell="A3">
      <pane xSplit="2" ySplit="14" topLeftCell="C17" activePane="bottomRight" state="frozen"/>
      <selection pane="bottomRight" activeCell="C17" sqref="C17"/>
      <pageMargins left="0.75" right="0.75" top="1" bottom="1" header="0.5" footer="0.5"/>
      <pageSetup paperSize="9" orientation="portrait" r:id="rId23"/>
      <headerFooter alignWithMargins="0"/>
      <autoFilter ref="A16:BR467"/>
    </customSheetView>
    <customSheetView guid="{440820DD-D35F-4284-A020-75AFCB09A713}" scale="80" showAutoFilter="1" hiddenRows="1" hiddenColumns="1" topLeftCell="A3">
      <pane xSplit="2" ySplit="14" topLeftCell="C17" activePane="bottomRight" state="frozen"/>
      <selection pane="bottomRight" activeCell="C17" sqref="C17"/>
      <pageMargins left="0.75" right="0.75" top="1" bottom="1" header="0.5" footer="0.5"/>
      <pageSetup paperSize="9" orientation="portrait" r:id="rId24"/>
      <headerFooter alignWithMargins="0"/>
      <autoFilter ref="A16:BR467"/>
    </customSheetView>
    <customSheetView guid="{DD3C4055-6E9F-4337-AF3C-EAB14138E2FC}" scale="80" showAutoFilter="1" hiddenRows="1" hiddenColumns="1" topLeftCell="A3">
      <pane xSplit="2" ySplit="14" topLeftCell="C17" activePane="bottomRight" state="frozen"/>
      <selection pane="bottomRight" activeCell="C17" sqref="C17"/>
      <pageMargins left="0.75" right="0.75" top="1" bottom="1" header="0.5" footer="0.5"/>
      <pageSetup paperSize="9" orientation="portrait" r:id="rId25"/>
      <headerFooter alignWithMargins="0"/>
      <autoFilter ref="A16:BR467"/>
    </customSheetView>
    <customSheetView guid="{A779676E-2DE4-4B43-BC39-AEC5C199B098}" scale="80" showAutoFilter="1" hiddenRows="1" hiddenColumns="1">
      <pane xSplit="2" ySplit="16" topLeftCell="C302" activePane="bottomRight" state="frozen"/>
      <selection pane="bottomRight" activeCell="A310" sqref="A310"/>
      <pageMargins left="0.75" right="0.75" top="1" bottom="1" header="0.5" footer="0.5"/>
      <pageSetup paperSize="9" orientation="portrait" r:id="rId26"/>
      <headerFooter alignWithMargins="0"/>
      <autoFilter ref="A16:BR468"/>
    </customSheetView>
    <customSheetView guid="{D610A0E1-F9A9-4C9F-867A-9AA8DA5806C3}" scale="80" showAutoFilter="1" hiddenRows="1" hiddenColumns="1" topLeftCell="A433">
      <pane xSplit="2" topLeftCell="C1" activePane="topRight" state="frozen"/>
      <selection pane="topRight" activeCell="D336" sqref="D336"/>
      <pageMargins left="0.75" right="0.75" top="1" bottom="1" header="0.5" footer="0.5"/>
      <pageSetup paperSize="9" orientation="portrait" r:id="rId27"/>
      <headerFooter alignWithMargins="0"/>
      <autoFilter ref="A16:CI471"/>
    </customSheetView>
    <customSheetView guid="{B3C29866-3474-43EA-99AD-F394C9416B2B}" scale="80" showAutoFilter="1" hiddenRows="1" hiddenColumns="1" topLeftCell="A3">
      <pane xSplit="1" topLeftCell="B1" activePane="topRight" state="frozen"/>
      <selection pane="topRight" activeCell="S202" sqref="S1:S1048576"/>
      <pageMargins left="0.75" right="0.75" top="1" bottom="1" header="0.5" footer="0.5"/>
      <pageSetup paperSize="9" orientation="portrait" r:id="rId28"/>
      <headerFooter alignWithMargins="0"/>
      <autoFilter ref="A16:CN473"/>
    </customSheetView>
    <customSheetView guid="{B0A275E6-A927-469D-A668-DC597A053ECA}" scale="80" showAutoFilter="1" hiddenRows="1" hiddenColumns="1" topLeftCell="A3">
      <pane xSplit="1" topLeftCell="B1" activePane="topRight" state="frozen"/>
      <selection pane="topRight" activeCell="S202" sqref="S1:S1048576"/>
      <pageMargins left="0.75" right="0.75" top="1" bottom="1" header="0.5" footer="0.5"/>
      <pageSetup paperSize="9" orientation="portrait" r:id="rId29"/>
      <headerFooter alignWithMargins="0"/>
      <autoFilter ref="A16:CN473"/>
    </customSheetView>
    <customSheetView guid="{2C6ABC28-880F-4FC3-AB4C-74CC7AFBB167}" scale="80" showAutoFilter="1" hiddenRows="1" hiddenColumns="1" topLeftCell="A80">
      <pane xSplit="2" topLeftCell="C1" activePane="topRight" state="frozen"/>
      <selection pane="topRight" activeCell="S93" sqref="S93"/>
      <pageMargins left="0.75" right="0.75" top="1" bottom="1" header="0.5" footer="0.5"/>
      <pageSetup paperSize="9" orientation="portrait" r:id="rId30"/>
      <headerFooter alignWithMargins="0"/>
      <autoFilter ref="A16:CG479"/>
    </customSheetView>
    <customSheetView guid="{BFE285D7-067E-4802-A267-8E7CA36A08B9}" scale="80" showAutoFilter="1" hiddenRows="1" hiddenColumns="1" topLeftCell="A3">
      <pane xSplit="2" ySplit="16" topLeftCell="C208" activePane="bottomRight" state="frozen"/>
      <selection pane="bottomRight" activeCell="V3" sqref="V1:V1048576"/>
      <pageMargins left="0.75" right="0.75" top="1" bottom="1" header="0.5" footer="0.5"/>
      <pageSetup paperSize="9" orientation="portrait" r:id="rId31"/>
      <headerFooter alignWithMargins="0"/>
      <autoFilter ref="A16:CG479"/>
    </customSheetView>
    <customSheetView guid="{840FED42-BEAD-40B5-87A2-918C1E6D4128}" scale="80" showAutoFilter="1" hiddenRows="1" hiddenColumns="1">
      <pane xSplit="1" ySplit="18" topLeftCell="B19" activePane="bottomRight" state="frozen"/>
      <selection pane="bottomRight" activeCell="F3" sqref="F3"/>
      <pageMargins left="0.75" right="0.75" top="1" bottom="1" header="0.5" footer="0.5"/>
      <pageSetup paperSize="9" orientation="portrait" r:id="rId32"/>
      <headerFooter alignWithMargins="0"/>
      <autoFilter ref="A16:DH477"/>
    </customSheetView>
    <customSheetView guid="{1CE7FAA3-375A-44FC-8395-7BB368E304B3}" scale="80" showAutoFilter="1" hiddenRows="1" hiddenColumns="1" topLeftCell="A3">
      <selection activeCell="A409" sqref="A409"/>
      <pageMargins left="0.75" right="0.75" top="1" bottom="1" header="0.5" footer="0.5"/>
      <pageSetup paperSize="9" orientation="portrait" r:id="rId33"/>
      <headerFooter alignWithMargins="0"/>
      <autoFilter ref="A16:BT479"/>
    </customSheetView>
    <customSheetView guid="{195EEB94-5611-43AB-AD4C-189BF5DF63BD}" scale="80" showAutoFilter="1" hiddenRows="1" hiddenColumns="1" topLeftCell="A3">
      <pane xSplit="1" ySplit="15" topLeftCell="C208" activePane="bottomRight" state="frozen"/>
      <selection pane="bottomRight" activeCell="AG1" sqref="AG1:AG1048576"/>
      <pageMargins left="0.75" right="0.75" top="1" bottom="1" header="0.5" footer="0.5"/>
      <pageSetup paperSize="9" orientation="portrait" r:id="rId34"/>
      <headerFooter alignWithMargins="0"/>
      <autoFilter ref="A16:BT479"/>
    </customSheetView>
    <customSheetView guid="{999D8AAC-C53E-4106-83D2-C9E986396FD9}" scale="80" showAutoFilter="1" hiddenRows="1" hiddenColumns="1" topLeftCell="A3">
      <pane ySplit="12" topLeftCell="A134" activePane="bottomLeft" state="frozen"/>
      <selection pane="bottomLeft" activeCell="T147" sqref="T147"/>
      <pageMargins left="0.75" right="0.75" top="1" bottom="1" header="0.5" footer="0.5"/>
      <pageSetup paperSize="9" orientation="portrait" r:id="rId35"/>
      <headerFooter alignWithMargins="0"/>
      <autoFilter ref="D1:D481"/>
    </customSheetView>
    <customSheetView guid="{34488582-FC68-47CC-ADEF-620C97FA3BE5}" scale="80" showAutoFilter="1" hiddenRows="1" hiddenColumns="1" topLeftCell="A3">
      <pane xSplit="2" ySplit="14" topLeftCell="C208" activePane="bottomRight" state="frozen"/>
      <selection pane="bottomRight" activeCell="V3" sqref="V1:V1048576"/>
      <pageMargins left="0.75" right="0.75" top="1" bottom="1" header="0.5" footer="0.5"/>
      <pageSetup paperSize="9" orientation="portrait" r:id="rId36"/>
      <headerFooter alignWithMargins="0"/>
      <autoFilter ref="C1:C481"/>
    </customSheetView>
    <customSheetView guid="{3125BE9C-D539-46B3-AB2C-AD44D6D3A43D}" scale="80" showAutoFilter="1" hiddenRows="1" hiddenColumns="1" topLeftCell="A3">
      <pane xSplit="1" ySplit="14" topLeftCell="C208" activePane="bottomRight" state="frozen"/>
      <selection pane="bottomRight" activeCell="AG1" sqref="AG1:AG1048576"/>
      <pageMargins left="0.75" right="0.75" top="1" bottom="1" header="0.5" footer="0.5"/>
      <pageSetup paperSize="9" orientation="portrait" r:id="rId37"/>
      <headerFooter alignWithMargins="0"/>
      <autoFilter ref="C1:C481"/>
    </customSheetView>
    <customSheetView guid="{11F0A643-03F6-4A9B-A587-984CEF24373C}" scale="80" showAutoFilter="1" hiddenRows="1" hiddenColumns="1" topLeftCell="A3">
      <pane xSplit="1" ySplit="7" topLeftCell="C208" activePane="bottomRight" state="frozen"/>
      <selection pane="bottomRight" activeCell="V3" sqref="V1:V1048576"/>
      <pageMargins left="0.75" right="0.75" top="1" bottom="1" header="0.5" footer="0.5"/>
      <pageSetup paperSize="9" orientation="portrait" r:id="rId38"/>
      <headerFooter alignWithMargins="0"/>
      <autoFilter ref="C1:C481"/>
    </customSheetView>
    <customSheetView guid="{2EDD3601-67EA-4D8B-910E-67CE0A6ECBD5}" scale="85" showPageBreaks="1" showAutoFilter="1" hiddenRows="1" hiddenColumns="1">
      <pane xSplit="1" ySplit="25" topLeftCell="B287" activePane="bottomRight" state="frozen"/>
      <selection pane="bottomRight" activeCell="BU292" sqref="A292:BU292"/>
      <pageMargins left="0.75" right="0.75" top="1" bottom="1" header="0.5" footer="0.5"/>
      <pageSetup paperSize="9" orientation="portrait" r:id="rId39"/>
      <headerFooter alignWithMargins="0"/>
      <autoFilter ref="C1:C481"/>
    </customSheetView>
    <customSheetView guid="{1053507D-AB8D-4416-A992-8628E70BD9D6}" scale="85" showAutoFilter="1" hiddenRows="1" hiddenColumns="1" topLeftCell="A3">
      <pane xSplit="1" ySplit="23" topLeftCell="B321" activePane="bottomRight" state="frozen"/>
      <selection pane="bottomRight" activeCell="D326" sqref="D326"/>
      <pageMargins left="0.75" right="0.75" top="1" bottom="1" header="0.5" footer="0.5"/>
      <pageSetup paperSize="9" orientation="portrait" r:id="rId40"/>
      <headerFooter alignWithMargins="0"/>
      <autoFilter ref="C1:C481"/>
    </customSheetView>
    <customSheetView guid="{9AFDC459-5911-4A65-BA30-55870CCEC21D}" scale="80" showAutoFilter="1" hiddenRows="1" hiddenColumns="1" topLeftCell="A3">
      <pane xSplit="2" ySplit="11" topLeftCell="C208" activePane="bottomRight" state="frozen"/>
      <selection pane="bottomRight" activeCell="V3" sqref="V1:V1048576"/>
      <pageMargins left="0.75" right="0.75" top="1" bottom="1" header="0.5" footer="0.5"/>
      <pageSetup paperSize="9" orientation="portrait" r:id="rId41"/>
      <headerFooter alignWithMargins="0"/>
      <autoFilter ref="C1:C481"/>
    </customSheetView>
    <customSheetView guid="{2B096DAF-0513-499A-BB3D-6C1B61550EAD}" scale="85" showAutoFilter="1" hiddenRows="1" hiddenColumns="1" topLeftCell="A3">
      <pane xSplit="1" ySplit="21" topLeftCell="B303" activePane="bottomRight" state="frozen"/>
      <selection pane="bottomRight" activeCell="D316" sqref="D316"/>
      <pageMargins left="0.75" right="0.75" top="1" bottom="1" header="0.5" footer="0.5"/>
      <pageSetup paperSize="9" orientation="portrait" r:id="rId42"/>
      <headerFooter alignWithMargins="0"/>
      <autoFilter ref="C1:C481"/>
    </customSheetView>
    <customSheetView guid="{24BD079B-697C-411C-9008-788A5796422B}" scale="85" hiddenRows="1" hiddenColumns="1" topLeftCell="A2">
      <pane xSplit="1" ySplit="6" topLeftCell="B80" activePane="bottomRight" state="frozen"/>
      <selection pane="bottomRight" activeCell="I5" sqref="I5"/>
      <pageMargins left="0.75" right="0.75" top="1" bottom="1" header="0.5" footer="0.5"/>
      <pageSetup paperSize="9" orientation="portrait" r:id="rId43"/>
      <headerFooter alignWithMargins="0"/>
    </customSheetView>
    <customSheetView guid="{55F258A9-3656-464A-8209-65541A4A9294}" scale="85" hiddenRows="1" hiddenColumns="1" topLeftCell="A3">
      <pane xSplit="1" ySplit="16" topLeftCell="B303" activePane="bottomRight" state="frozen"/>
      <selection pane="bottomRight" activeCell="D316" sqref="D316"/>
      <pageMargins left="0.75" right="0.75" top="1" bottom="1" header="0.5" footer="0.5"/>
      <pageSetup paperSize="9" orientation="portrait" r:id="rId44"/>
      <headerFooter alignWithMargins="0"/>
    </customSheetView>
    <customSheetView guid="{6C263B97-64ED-4CE6-9B05-42BE2811A349}" scale="85" hiddenRows="1" hiddenColumns="1" topLeftCell="A2">
      <pane xSplit="1" ySplit="4" topLeftCell="B342" activePane="bottomRight" state="frozen"/>
      <selection pane="bottomRight" activeCell="E351" sqref="E351"/>
      <pageMargins left="0.75" right="0.75" top="1" bottom="1" header="0.5" footer="0.5"/>
      <pageSetup paperSize="9" orientation="portrait" r:id="rId45"/>
      <headerFooter alignWithMargins="0"/>
    </customSheetView>
    <customSheetView guid="{38797761-B6E7-4EBC-86AC-BCA6FEF8021E}" scale="80" hiddenRows="1" hiddenColumns="1" topLeftCell="A3">
      <pane xSplit="2" ySplit="12" topLeftCell="C208" activePane="bottomRight" state="frozen"/>
      <selection pane="bottomRight" activeCell="V3" sqref="V1:V1048576"/>
      <pageMargins left="0.75" right="0.75" top="1" bottom="1" header="0.5" footer="0.5"/>
      <pageSetup paperSize="9" orientation="portrait" r:id="rId46"/>
      <headerFooter alignWithMargins="0"/>
    </customSheetView>
    <customSheetView guid="{4D08A3CF-1088-461D-8FD0-F77F7A12F47A}" scale="85" hiddenRows="1" hiddenColumns="1" topLeftCell="A3">
      <pane xSplit="1" ySplit="19.285714285714285" topLeftCell="B303" activePane="bottomRight" state="frozen"/>
      <selection pane="bottomRight" activeCell="D316" sqref="D316"/>
      <pageMargins left="0.75" right="0.75" top="1" bottom="1" header="0.5" footer="0.5"/>
      <pageSetup paperSize="9" orientation="portrait" r:id="rId47"/>
      <headerFooter alignWithMargins="0"/>
    </customSheetView>
    <customSheetView guid="{E1C450DA-5A25-49EE-AC15-82D55BC93335}" scale="85" hiddenRows="1" hiddenColumns="1" topLeftCell="A3">
      <pane xSplit="1" ySplit="25" topLeftCell="B321" activePane="bottomRight" state="frozen"/>
      <selection pane="bottomRight" activeCell="D326" sqref="D326"/>
      <pageMargins left="0.75" right="0.75" top="1" bottom="1" header="0.5" footer="0.5"/>
      <pageSetup paperSize="9" orientation="portrait" r:id="rId48"/>
      <headerFooter alignWithMargins="0"/>
    </customSheetView>
    <customSheetView guid="{39344E0E-2CC4-4BC6-A15E-A66B17AEE943}" scale="85" hiddenRows="1" hiddenColumns="1" topLeftCell="A3">
      <pane xSplit="1" ySplit="20" topLeftCell="B303" activePane="bottomRight" state="frozen"/>
      <selection pane="bottomRight" activeCell="D316" sqref="D316"/>
      <pageMargins left="0.75" right="0.75" top="1" bottom="1" header="0.5" footer="0.5"/>
      <pageSetup paperSize="9" orientation="portrait" r:id="rId49"/>
      <headerFooter alignWithMargins="0"/>
    </customSheetView>
    <customSheetView guid="{B83B79D9-617A-4F50-8CCC-C97938364272}" scale="85" hiddenRows="1" hiddenColumns="1" topLeftCell="A3">
      <pane ySplit="1" topLeftCell="A4" activePane="bottomLeft" state="frozen"/>
      <selection pane="bottomLeft" activeCell="V6" sqref="V6"/>
      <pageMargins left="0.75" right="0.75" top="1" bottom="1" header="0.5" footer="0.5"/>
      <pageSetup paperSize="9" orientation="portrait" r:id="rId50"/>
      <headerFooter alignWithMargins="0"/>
    </customSheetView>
    <customSheetView guid="{AE09ED29-F6F7-475A-B5BB-3958EA691268}" scale="85" hiddenRows="1" hiddenColumns="1" topLeftCell="A2">
      <pane xSplit="1" ySplit="5" topLeftCell="B378" activePane="bottomRight" state="frozen"/>
      <selection pane="bottomRight" activeCell="B457" sqref="B457"/>
      <pageMargins left="0.75" right="0.75" top="1" bottom="1" header="0.5" footer="0.5"/>
      <pageSetup paperSize="9" orientation="portrait" r:id="rId51"/>
      <headerFooter alignWithMargins="0"/>
    </customSheetView>
    <customSheetView guid="{3ACD5A93-9B0E-40EA-8179-EDF0714A0F5F}" showPageBreaks="1" hiddenRows="1" hiddenColumns="1" topLeftCell="A3">
      <pane ySplit="1" topLeftCell="A300" activePane="bottomLeft" state="frozen"/>
      <selection pane="bottomLeft" activeCell="B325" sqref="B325"/>
      <pageMargins left="0.75" right="0.75" top="1" bottom="1" header="0.5" footer="0.5"/>
      <pageSetup paperSize="9" orientation="portrait" r:id="rId52"/>
      <headerFooter alignWithMargins="0"/>
    </customSheetView>
    <customSheetView guid="{FAA25FCE-18C5-403C-9C68-9D1F88B3F7EB}" scale="85" hiddenRows="1" hiddenColumns="1" topLeftCell="A3">
      <pane ySplit="1" topLeftCell="A13" activePane="bottomLeft" state="frozen"/>
      <selection pane="bottomLeft" activeCell="D31" sqref="D31"/>
      <pageMargins left="0.75" right="0.75" top="1" bottom="1" header="0.5" footer="0.5"/>
      <pageSetup paperSize="9" orientation="portrait" r:id="rId53"/>
      <headerFooter alignWithMargins="0"/>
    </customSheetView>
    <customSheetView guid="{00CA5430-6B3A-4E12-B07E-9C9EC9D8F7A7}" scale="85" hiddenRows="1" hiddenColumns="1" topLeftCell="A3">
      <pane ySplit="1" topLeftCell="A389" activePane="bottomLeft" state="frozen"/>
      <selection pane="bottomLeft" activeCell="B428" sqref="B428"/>
      <pageMargins left="0.75" right="0.75" top="1" bottom="1" header="0.5" footer="0.5"/>
      <pageSetup paperSize="9" orientation="portrait" r:id="rId54"/>
      <headerFooter alignWithMargins="0"/>
    </customSheetView>
  </customSheetViews>
  <conditionalFormatting sqref="B6:CE6">
    <cfRule type="cellIs" dxfId="70" priority="428" stopIfTrue="1" operator="equal">
      <formula>"X"</formula>
    </cfRule>
  </conditionalFormatting>
  <conditionalFormatting sqref="C2:CE2">
    <cfRule type="cellIs" dxfId="69" priority="433" stopIfTrue="1" operator="notEqual">
      <formula>C6</formula>
    </cfRule>
  </conditionalFormatting>
  <conditionalFormatting sqref="C285:CE479 A17:A283 C17:CE283 A285:A479">
    <cfRule type="expression" dxfId="68" priority="437" stopIfTrue="1">
      <formula>OR(AND(ISBLANK($B17),COUNTA(17:17)-COUNTA($A17:$B17)&lt;&gt;0),AND(NOT(ISBLANK($B17)),COUNTA(17:17)-COUNTA($A17:$B17)&lt;1))</formula>
    </cfRule>
    <cfRule type="expression" dxfId="67" priority="438" stopIfTrue="1">
      <formula>AND(NOT(ISBLANK($B17)),COUNTA(17:17)-COUNTA($A17:$B17)&gt;0)</formula>
    </cfRule>
  </conditionalFormatting>
  <conditionalFormatting sqref="B17:B283 B285:B479">
    <cfRule type="expression" dxfId="66" priority="439" stopIfTrue="1">
      <formula>OR(AND(ISBLANK($B17),COUNTA(17:17)-COUNTA($A17:$B17)&lt;&gt;0),AND(NOT(ISBLANK($B17)),COUNTA(17:17)-COUNTA($A17:$B17)&lt;1))</formula>
    </cfRule>
  </conditionalFormatting>
  <conditionalFormatting sqref="AI6">
    <cfRule type="cellIs" dxfId="65" priority="419" stopIfTrue="1" operator="equal">
      <formula>"X"</formula>
    </cfRule>
  </conditionalFormatting>
  <conditionalFormatting sqref="AI1">
    <cfRule type="cellIs" dxfId="64" priority="423" stopIfTrue="1" operator="notEqual">
      <formula>AI5</formula>
    </cfRule>
  </conditionalFormatting>
  <conditionalFormatting sqref="AI2">
    <cfRule type="cellIs" dxfId="63" priority="424" stopIfTrue="1" operator="notEqual">
      <formula>AI6</formula>
    </cfRule>
  </conditionalFormatting>
  <conditionalFormatting sqref="W6">
    <cfRule type="cellIs" dxfId="62" priority="371" stopIfTrue="1" operator="equal">
      <formula>"X"</formula>
    </cfRule>
  </conditionalFormatting>
  <conditionalFormatting sqref="W2">
    <cfRule type="cellIs" dxfId="61" priority="376" stopIfTrue="1" operator="notEqual">
      <formula>W6</formula>
    </cfRule>
  </conditionalFormatting>
  <conditionalFormatting sqref="C7:AK7">
    <cfRule type="expression" dxfId="60" priority="377" stopIfTrue="1">
      <formula>AND(C7="",C1&lt;&gt;"")</formula>
    </cfRule>
    <cfRule type="cellIs" dxfId="59" priority="378" stopIfTrue="1" operator="equal">
      <formula>"SYS"</formula>
    </cfRule>
    <cfRule type="cellIs" dxfId="58" priority="379" stopIfTrue="1" operator="equal">
      <formula>"SW"</formula>
    </cfRule>
  </conditionalFormatting>
  <conditionalFormatting sqref="S6">
    <cfRule type="cellIs" dxfId="57" priority="315" stopIfTrue="1" operator="equal">
      <formula>"X"</formula>
    </cfRule>
  </conditionalFormatting>
  <conditionalFormatting sqref="S1">
    <cfRule type="cellIs" dxfId="56" priority="319" stopIfTrue="1" operator="notEqual">
      <formula>S5</formula>
    </cfRule>
  </conditionalFormatting>
  <conditionalFormatting sqref="S2">
    <cfRule type="cellIs" dxfId="55" priority="320" stopIfTrue="1" operator="notEqual">
      <formula>S6</formula>
    </cfRule>
  </conditionalFormatting>
  <conditionalFormatting sqref="S7">
    <cfRule type="expression" dxfId="54" priority="321" stopIfTrue="1">
      <formula>AND(S7="",S1&lt;&gt;"")</formula>
    </cfRule>
    <cfRule type="cellIs" dxfId="53" priority="322" stopIfTrue="1" operator="equal">
      <formula>"SYS"</formula>
    </cfRule>
    <cfRule type="cellIs" dxfId="52" priority="323" stopIfTrue="1" operator="equal">
      <formula>"SW"</formula>
    </cfRule>
  </conditionalFormatting>
  <conditionalFormatting sqref="V6">
    <cfRule type="cellIs" dxfId="51" priority="247" stopIfTrue="1" operator="equal">
      <formula>"X"</formula>
    </cfRule>
  </conditionalFormatting>
  <conditionalFormatting sqref="V1">
    <cfRule type="cellIs" dxfId="50" priority="251" stopIfTrue="1" operator="notEqual">
      <formula>V5</formula>
    </cfRule>
  </conditionalFormatting>
  <conditionalFormatting sqref="V2">
    <cfRule type="cellIs" dxfId="49" priority="252" stopIfTrue="1" operator="notEqual">
      <formula>V6</formula>
    </cfRule>
  </conditionalFormatting>
  <conditionalFormatting sqref="V7">
    <cfRule type="expression" dxfId="48" priority="253" stopIfTrue="1">
      <formula>AND(V7="",V1&lt;&gt;"")</formula>
    </cfRule>
    <cfRule type="cellIs" dxfId="47" priority="254" stopIfTrue="1" operator="equal">
      <formula>"SYS"</formula>
    </cfRule>
    <cfRule type="cellIs" dxfId="46" priority="255" stopIfTrue="1" operator="equal">
      <formula>"SW"</formula>
    </cfRule>
  </conditionalFormatting>
  <conditionalFormatting sqref="U6">
    <cfRule type="cellIs" dxfId="45" priority="223" stopIfTrue="1" operator="equal">
      <formula>"X"</formula>
    </cfRule>
  </conditionalFormatting>
  <conditionalFormatting sqref="U2">
    <cfRule type="cellIs" dxfId="44" priority="228" stopIfTrue="1" operator="notEqual">
      <formula>U6</formula>
    </cfRule>
  </conditionalFormatting>
  <conditionalFormatting sqref="U7">
    <cfRule type="expression" dxfId="43" priority="229" stopIfTrue="1">
      <formula>AND(U7="",U1&lt;&gt;"")</formula>
    </cfRule>
    <cfRule type="cellIs" dxfId="42" priority="230" stopIfTrue="1" operator="equal">
      <formula>"SYS"</formula>
    </cfRule>
    <cfRule type="cellIs" dxfId="41" priority="231" stopIfTrue="1" operator="equal">
      <formula>"SW"</formula>
    </cfRule>
  </conditionalFormatting>
  <conditionalFormatting sqref="R6">
    <cfRule type="cellIs" dxfId="40" priority="211" stopIfTrue="1" operator="equal">
      <formula>"X"</formula>
    </cfRule>
  </conditionalFormatting>
  <conditionalFormatting sqref="R2">
    <cfRule type="cellIs" dxfId="39" priority="216" stopIfTrue="1" operator="notEqual">
      <formula>R6</formula>
    </cfRule>
  </conditionalFormatting>
  <conditionalFormatting sqref="R7">
    <cfRule type="expression" dxfId="38" priority="217" stopIfTrue="1">
      <formula>AND(R7="",R1&lt;&gt;"")</formula>
    </cfRule>
    <cfRule type="cellIs" dxfId="37" priority="218" stopIfTrue="1" operator="equal">
      <formula>"SYS"</formula>
    </cfRule>
    <cfRule type="cellIs" dxfId="36" priority="219" stopIfTrue="1" operator="equal">
      <formula>"SW"</formula>
    </cfRule>
  </conditionalFormatting>
  <conditionalFormatting sqref="O6:Q6">
    <cfRule type="cellIs" dxfId="35" priority="159" stopIfTrue="1" operator="equal">
      <formula>"X"</formula>
    </cfRule>
  </conditionalFormatting>
  <conditionalFormatting sqref="O1:Q1">
    <cfRule type="cellIs" dxfId="34" priority="163" stopIfTrue="1" operator="notEqual">
      <formula>O5</formula>
    </cfRule>
  </conditionalFormatting>
  <conditionalFormatting sqref="O2:Q2">
    <cfRule type="cellIs" dxfId="33" priority="164" stopIfTrue="1" operator="notEqual">
      <formula>O6</formula>
    </cfRule>
  </conditionalFormatting>
  <conditionalFormatting sqref="O7:Q7">
    <cfRule type="expression" dxfId="32" priority="165" stopIfTrue="1">
      <formula>AND(O7="",O1&lt;&gt;"")</formula>
    </cfRule>
    <cfRule type="cellIs" dxfId="31" priority="166" stopIfTrue="1" operator="equal">
      <formula>"SYS"</formula>
    </cfRule>
    <cfRule type="cellIs" dxfId="30" priority="167" stopIfTrue="1" operator="equal">
      <formula>"SW"</formula>
    </cfRule>
  </conditionalFormatting>
  <conditionalFormatting sqref="C5:AK5">
    <cfRule type="expression" dxfId="29" priority="156" stopIfTrue="1">
      <formula>AND(NOT(ISBLANK(C5)),OR(AND(ISBLANK(C15),C16=0),AND(NOT(ISBLANK(C15)),C16&gt;0)))</formula>
    </cfRule>
    <cfRule type="expression" dxfId="28" priority="157" stopIfTrue="1">
      <formula>AND(NOT(ISBLANK(C5)),ISBLANK(C15),C16&gt;0)</formula>
    </cfRule>
    <cfRule type="expression" dxfId="27" priority="158" stopIfTrue="1">
      <formula>NOT(OR(ISBLANK(C5),ISBLANK(C15)))</formula>
    </cfRule>
  </conditionalFormatting>
  <conditionalFormatting sqref="A284 C284:CE284">
    <cfRule type="expression" dxfId="26" priority="513" stopIfTrue="1">
      <formula>OR(AND(ISBLANK($B293),COUNTA(284:284)-COUNTA($A284:$B284)&lt;&gt;0),AND(NOT(ISBLANK($B293)),COUNTA(284:284)-COUNTA($A284:$B284)&lt;1))</formula>
    </cfRule>
    <cfRule type="expression" dxfId="25" priority="514" stopIfTrue="1">
      <formula>AND(NOT(ISBLANK($B293)),COUNTA(284:284)-COUNTA($A284:$B284)&gt;0)</formula>
    </cfRule>
  </conditionalFormatting>
  <conditionalFormatting sqref="R5">
    <cfRule type="expression" dxfId="24" priority="1069" stopIfTrue="1">
      <formula>AND(NOT(ISBLANK(R5)),OR(AND(ISBLANK(W15),W16=0),AND(NOT(ISBLANK(W15)),W16&gt;0)))</formula>
    </cfRule>
    <cfRule type="expression" dxfId="23" priority="1070" stopIfTrue="1">
      <formula>AND(NOT(ISBLANK(R5)),ISBLANK(W15),W16&gt;0)</formula>
    </cfRule>
    <cfRule type="expression" dxfId="22" priority="1071" stopIfTrue="1">
      <formula>NOT(OR(ISBLANK(R5),ISBLANK(W15)))</formula>
    </cfRule>
  </conditionalFormatting>
  <conditionalFormatting sqref="J1:N1">
    <cfRule type="cellIs" dxfId="21" priority="20" operator="notEqual">
      <formula>$J$5</formula>
    </cfRule>
  </conditionalFormatting>
  <conditionalFormatting sqref="C1:AK1">
    <cfRule type="cellIs" dxfId="20" priority="18" operator="notEqual">
      <formula>C$5</formula>
    </cfRule>
  </conditionalFormatting>
  <conditionalFormatting sqref="R1">
    <cfRule type="cellIs" dxfId="19" priority="17" operator="notEqual">
      <formula>$R$5</formula>
    </cfRule>
  </conditionalFormatting>
  <conditionalFormatting sqref="T1">
    <cfRule type="cellIs" dxfId="18" priority="16" operator="notEqual">
      <formula>$T$5</formula>
    </cfRule>
  </conditionalFormatting>
  <conditionalFormatting sqref="U1">
    <cfRule type="cellIs" dxfId="17" priority="15" operator="notEqual">
      <formula>$U$5</formula>
    </cfRule>
  </conditionalFormatting>
  <conditionalFormatting sqref="W1">
    <cfRule type="cellIs" dxfId="16" priority="12" operator="notEqual">
      <formula>$W$5</formula>
    </cfRule>
  </conditionalFormatting>
  <conditionalFormatting sqref="X1:Y1">
    <cfRule type="cellIs" dxfId="15" priority="11" operator="notEqual">
      <formula>$X$5</formula>
    </cfRule>
  </conditionalFormatting>
  <conditionalFormatting sqref="Z1">
    <cfRule type="cellIs" dxfId="14" priority="9" operator="notEqual">
      <formula>$Z$5</formula>
    </cfRule>
  </conditionalFormatting>
  <conditionalFormatting sqref="AA1">
    <cfRule type="cellIs" dxfId="13" priority="8" operator="notEqual">
      <formula>$AA$5</formula>
    </cfRule>
  </conditionalFormatting>
  <conditionalFormatting sqref="AB1:AC1">
    <cfRule type="cellIs" dxfId="12" priority="5" operator="notEqual">
      <formula>$AB$5</formula>
    </cfRule>
  </conditionalFormatting>
  <conditionalFormatting sqref="AD1">
    <cfRule type="cellIs" dxfId="11" priority="4" operator="notEqual">
      <formula>$AD$5</formula>
    </cfRule>
  </conditionalFormatting>
  <conditionalFormatting sqref="C4:AK4">
    <cfRule type="cellIs" dxfId="10" priority="146" stopIfTrue="1" operator="equal">
      <formula>"Y"</formula>
    </cfRule>
    <cfRule type="cellIs" dxfId="9" priority="147" stopIfTrue="1" operator="equal">
      <formula>"N"</formula>
    </cfRule>
    <cfRule type="cellIs" dxfId="8" priority="148" stopIfTrue="1" operator="equal">
      <formula>"?"</formula>
    </cfRule>
  </conditionalFormatting>
  <dataValidations count="1">
    <dataValidation type="list" allowBlank="1" showInputMessage="1" showErrorMessage="1" sqref="C7:CE7">
      <formula1>"SYS,SW"</formula1>
    </dataValidation>
  </dataValidations>
  <pageMargins left="0.75" right="0.75" top="1" bottom="1" header="0.5" footer="0.5"/>
  <pageSetup paperSize="9" orientation="portrait" r:id="rId55"/>
  <headerFooter alignWithMargins="0"/>
  <drawing r:id="rId56"/>
  <legacyDrawing r:id="rId57"/>
  <controls>
    <mc:AlternateContent xmlns:mc="http://schemas.openxmlformats.org/markup-compatibility/2006">
      <mc:Choice Requires="x14">
        <control shapeId="14337" r:id="rId58" name="button_Update">
          <controlPr defaultSize="0" print="0" autoLine="0" autoPict="0" r:id="rId59">
            <anchor moveWithCells="1" sizeWithCells="1">
              <from>
                <xdr:col>0</xdr:col>
                <xdr:colOff>3048000</xdr:colOff>
                <xdr:row>2</xdr:row>
                <xdr:rowOff>2609850</xdr:rowOff>
              </from>
              <to>
                <xdr:col>0</xdr:col>
                <xdr:colOff>6067425</xdr:colOff>
                <xdr:row>2</xdr:row>
                <xdr:rowOff>3019425</xdr:rowOff>
              </to>
            </anchor>
          </controlPr>
        </control>
      </mc:Choice>
      <mc:Fallback>
        <control shapeId="14337" r:id="rId58" name="button_Update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pageSetUpPr fitToPage="1"/>
  </sheetPr>
  <dimension ref="A1:K61"/>
  <sheetViews>
    <sheetView zoomScaleNormal="100" workbookViewId="0">
      <selection activeCell="A2" sqref="A2:C11"/>
    </sheetView>
  </sheetViews>
  <sheetFormatPr defaultColWidth="0" defaultRowHeight="12.75" x14ac:dyDescent="0.2"/>
  <cols>
    <col min="1" max="1" width="25.28515625" style="166" bestFit="1" customWidth="1"/>
    <col min="2" max="2" width="6" style="171" customWidth="1"/>
    <col min="3" max="3" width="112" style="172" bestFit="1" customWidth="1"/>
    <col min="4" max="4" width="6.5703125" style="172" customWidth="1"/>
    <col min="5" max="5" width="5.7109375" style="173" customWidth="1"/>
    <col min="6" max="6" width="5.7109375" style="174" customWidth="1"/>
    <col min="7" max="8" width="5.7109375" style="166" customWidth="1"/>
    <col min="9" max="10" width="5.7109375" style="174" customWidth="1"/>
    <col min="11" max="11" width="5.5703125" style="174" bestFit="1" customWidth="1"/>
    <col min="12" max="16384" width="9.140625" style="166" hidden="1"/>
  </cols>
  <sheetData>
    <row r="1" spans="1:11" s="156" customFormat="1" ht="407.25" x14ac:dyDescent="0.2">
      <c r="A1" s="156" t="s">
        <v>202</v>
      </c>
      <c r="B1" s="157" t="s">
        <v>2011</v>
      </c>
      <c r="C1" s="158" t="s">
        <v>2012</v>
      </c>
      <c r="D1" s="158"/>
      <c r="E1" s="159" t="str">
        <f>'PR Matrix'!A8</f>
        <v>Staying on IP</v>
      </c>
      <c r="F1" s="159" t="str">
        <f>'PR Matrix'!A7</f>
        <v>On the IP</v>
      </c>
      <c r="G1" s="159" t="str">
        <f>'PR Matrix'!A14</f>
        <v>Systems SRS affected</v>
      </c>
      <c r="H1" s="159" t="str">
        <f>'PR Matrix'!A15</f>
        <v>No Derby AS impact (SRS doc-only with no trace file impact, or re-test only due to being fixed elsewhere)</v>
      </c>
      <c r="I1" s="159" t="str">
        <f>'PR Matrix'!A$10</f>
        <v>Non-Derby AS impact (minor loops Beacon code)</v>
      </c>
      <c r="J1" s="159" t="str">
        <f>'PR Matrix'!A$11</f>
        <v>OS impact (Derby or Belfast)</v>
      </c>
      <c r="K1" s="159" t="str">
        <f>'PR Matrix'!A$12</f>
        <v>Presented at Systems PDR (&lt;N&gt; = Not completely presented/outstanding actions, &lt;Y&gt; = Fully presented)</v>
      </c>
    </row>
    <row r="2" spans="1:11" x14ac:dyDescent="0.2">
      <c r="A2" s="160" t="s">
        <v>2209</v>
      </c>
      <c r="B2" s="247">
        <v>1</v>
      </c>
      <c r="C2" s="160" t="s">
        <v>2208</v>
      </c>
      <c r="D2" s="163" t="str">
        <f t="shared" ref="D2:D59" si="0">SUBSTITUTE(SUBSTITUTE(A2,"/AEC/TRENTXWB_PR_",""),"/CDS/TRENTXWB_PR_","")</f>
        <v>9999</v>
      </c>
      <c r="E2" s="164" t="str">
        <f>IF(ISNA(HLOOKUP($D2,'PR Matrix'!$C$1:$CE$15,8,FALSE)),"",HLOOKUP($D2,'PR Matrix'!$C$1:$CE$15,8,FALSE))</f>
        <v/>
      </c>
      <c r="F2" s="165" t="str">
        <f>IF(ISNA(HLOOKUP($D2,'PR Matrix'!$C$1:$CE$15,7,FALSE)),"",HLOOKUP($D2,'PR Matrix'!$C$1:$CE$15,7,FALSE))</f>
        <v/>
      </c>
      <c r="G2" s="165" t="str">
        <f>IF(ISNA(HLOOKUP($D2,'PR Matrix'!$C$1:$CE$15,14,FALSE)),"",IF(ISBLANK(HLOOKUP($D2,'PR Matrix'!$C$1:$CE$15,14,FALSE)),"",HLOOKUP($D2,'PR Matrix'!$C$1:$CE$15,14,FALSE)))</f>
        <v/>
      </c>
      <c r="H2" s="165" t="str">
        <f>IF(ISNA(HLOOKUP($D2,'PR Matrix'!$C$1:$CE$15,15,FALSE)),"",IF(ISBLANK(HLOOKUP($D2,'PR Matrix'!$C$1:$CE$15,15,FALSE)),"",HLOOKUP($D2,'PR Matrix'!$C$1:$CE$15,15,FALSE)))</f>
        <v/>
      </c>
      <c r="I2" s="165" t="str">
        <f>IF(ISNA(HLOOKUP($D2,'PR Matrix'!$C$1:$CE$15,10,FALSE)),"",IF(ISBLANK(HLOOKUP($D2,'PR Matrix'!$C$1:$CE$15,10,FALSE)),"",HLOOKUP($D2,'PR Matrix'!$C$1:$CE$15,10,FALSE)))</f>
        <v/>
      </c>
      <c r="J2" s="165" t="str">
        <f>IF(ISNA(HLOOKUP($D2,'PR Matrix'!$C$1:$CE$15,11,FALSE)),"",IF(ISBLANK(HLOOKUP($D2,'PR Matrix'!$C$1:$CE$15,11,FALSE)),"",HLOOKUP($D2,'PR Matrix'!$C$1:$CE$15,11,FALSE)))</f>
        <v/>
      </c>
      <c r="K2" s="165" t="str">
        <f>IF(ISNA(HLOOKUP($D2,'PR Matrix'!$C$1:$CE$15,12,FALSE)),"",IF(ISBLANK(HLOOKUP($D2,'PR Matrix'!$C$1:$CE$15,12,FALSE)),"",HLOOKUP($D2,'PR Matrix'!$C$1:$CE$15,12,FALSE)))</f>
        <v/>
      </c>
    </row>
    <row r="3" spans="1:11" x14ac:dyDescent="0.2">
      <c r="A3" s="160"/>
      <c r="B3" s="247"/>
      <c r="C3" s="160"/>
      <c r="D3" s="163" t="str">
        <f t="shared" si="0"/>
        <v/>
      </c>
      <c r="E3" s="164" t="str">
        <f>IF(ISNA(HLOOKUP($D3,'PR Matrix'!$C$1:$CE$15,8,FALSE)),"",HLOOKUP($D3,'PR Matrix'!$C$1:$CE$15,8,FALSE))</f>
        <v/>
      </c>
      <c r="F3" s="165" t="str">
        <f>IF(ISNA(HLOOKUP($D3,'PR Matrix'!$C$1:$CE$15,7,FALSE)),"",HLOOKUP($D3,'PR Matrix'!$C$1:$CE$15,7,FALSE))</f>
        <v/>
      </c>
      <c r="G3" s="165" t="str">
        <f>IF(ISNA(HLOOKUP($D3,'PR Matrix'!$C$1:$CE$15,14,FALSE)),"",IF(ISBLANK(HLOOKUP($D3,'PR Matrix'!$C$1:$CE$15,14,FALSE)),"",HLOOKUP($D3,'PR Matrix'!$C$1:$CE$15,14,FALSE)))</f>
        <v/>
      </c>
      <c r="H3" s="165" t="str">
        <f>IF(ISNA(HLOOKUP($D3,'PR Matrix'!$C$1:$CE$15,15,FALSE)),"",IF(ISBLANK(HLOOKUP($D3,'PR Matrix'!$C$1:$CE$15,15,FALSE)),"",HLOOKUP($D3,'PR Matrix'!$C$1:$CE$15,15,FALSE)))</f>
        <v/>
      </c>
      <c r="I3" s="165" t="str">
        <f>IF(ISNA(HLOOKUP($D3,'PR Matrix'!$C$1:$CE$15,10,FALSE)),"",IF(ISBLANK(HLOOKUP($D3,'PR Matrix'!$C$1:$CE$15,10,FALSE)),"",HLOOKUP($D3,'PR Matrix'!$C$1:$CE$15,10,FALSE)))</f>
        <v/>
      </c>
      <c r="J3" s="165" t="str">
        <f>IF(ISNA(HLOOKUP($D3,'PR Matrix'!$C$1:$CE$15,11,FALSE)),"",IF(ISBLANK(HLOOKUP($D3,'PR Matrix'!$C$1:$CE$15,11,FALSE)),"",HLOOKUP($D3,'PR Matrix'!$C$1:$CE$15,11,FALSE)))</f>
        <v/>
      </c>
      <c r="K3" s="165" t="str">
        <f>IF(ISNA(HLOOKUP($D3,'PR Matrix'!$C$1:$CE$15,12,FALSE)),"",IF(ISBLANK(HLOOKUP($D3,'PR Matrix'!$C$1:$CE$15,12,FALSE)),"",HLOOKUP($D3,'PR Matrix'!$C$1:$CE$15,12,FALSE)))</f>
        <v/>
      </c>
    </row>
    <row r="4" spans="1:11" x14ac:dyDescent="0.2">
      <c r="A4" s="160"/>
      <c r="B4" s="247"/>
      <c r="C4" s="160"/>
      <c r="D4" s="163" t="str">
        <f t="shared" si="0"/>
        <v/>
      </c>
      <c r="E4" s="164" t="str">
        <f>IF(ISNA(HLOOKUP($D4,'PR Matrix'!$C$1:$CE$15,8,FALSE)),"",HLOOKUP($D4,'PR Matrix'!$C$1:$CE$15,8,FALSE))</f>
        <v/>
      </c>
      <c r="F4" s="165" t="str">
        <f>IF(ISNA(HLOOKUP($D4,'PR Matrix'!$C$1:$CE$15,7,FALSE)),"",HLOOKUP($D4,'PR Matrix'!$C$1:$CE$15,7,FALSE))</f>
        <v/>
      </c>
      <c r="G4" s="165" t="str">
        <f>IF(ISNA(HLOOKUP($D4,'PR Matrix'!$C$1:$CE$15,14,FALSE)),"",IF(ISBLANK(HLOOKUP($D4,'PR Matrix'!$C$1:$CE$15,14,FALSE)),"",HLOOKUP($D4,'PR Matrix'!$C$1:$CE$15,14,FALSE)))</f>
        <v/>
      </c>
      <c r="H4" s="165" t="str">
        <f>IF(ISNA(HLOOKUP($D4,'PR Matrix'!$C$1:$CE$15,15,FALSE)),"",IF(ISBLANK(HLOOKUP($D4,'PR Matrix'!$C$1:$CE$15,15,FALSE)),"",HLOOKUP($D4,'PR Matrix'!$C$1:$CE$15,15,FALSE)))</f>
        <v/>
      </c>
      <c r="I4" s="165" t="str">
        <f>IF(ISNA(HLOOKUP($D4,'PR Matrix'!$C$1:$CE$15,10,FALSE)),"",IF(ISBLANK(HLOOKUP($D4,'PR Matrix'!$C$1:$CE$15,10,FALSE)),"",HLOOKUP($D4,'PR Matrix'!$C$1:$CE$15,10,FALSE)))</f>
        <v/>
      </c>
      <c r="J4" s="165" t="str">
        <f>IF(ISNA(HLOOKUP($D4,'PR Matrix'!$C$1:$CE$15,11,FALSE)),"",IF(ISBLANK(HLOOKUP($D4,'PR Matrix'!$C$1:$CE$15,11,FALSE)),"",HLOOKUP($D4,'PR Matrix'!$C$1:$CE$15,11,FALSE)))</f>
        <v/>
      </c>
      <c r="K4" s="165" t="str">
        <f>IF(ISNA(HLOOKUP($D4,'PR Matrix'!$C$1:$CE$15,12,FALSE)),"",IF(ISBLANK(HLOOKUP($D4,'PR Matrix'!$C$1:$CE$15,12,FALSE)),"",HLOOKUP($D4,'PR Matrix'!$C$1:$CE$15,12,FALSE)))</f>
        <v/>
      </c>
    </row>
    <row r="5" spans="1:11" x14ac:dyDescent="0.2">
      <c r="A5" s="160"/>
      <c r="B5" s="247"/>
      <c r="C5" s="160"/>
      <c r="D5" s="163" t="str">
        <f t="shared" si="0"/>
        <v/>
      </c>
      <c r="E5" s="164" t="str">
        <f>IF(ISNA(HLOOKUP($D5,'PR Matrix'!$C$1:$CE$15,8,FALSE)),"",HLOOKUP($D5,'PR Matrix'!$C$1:$CE$15,8,FALSE))</f>
        <v/>
      </c>
      <c r="F5" s="165" t="str">
        <f>IF(ISNA(HLOOKUP($D5,'PR Matrix'!$C$1:$CE$15,7,FALSE)),"",HLOOKUP($D5,'PR Matrix'!$C$1:$CE$15,7,FALSE))</f>
        <v/>
      </c>
      <c r="G5" s="165" t="str">
        <f>IF(ISNA(HLOOKUP($D5,'PR Matrix'!$C$1:$CE$15,14,FALSE)),"",IF(ISBLANK(HLOOKUP($D5,'PR Matrix'!$C$1:$CE$15,14,FALSE)),"",HLOOKUP($D5,'PR Matrix'!$C$1:$CE$15,14,FALSE)))</f>
        <v/>
      </c>
      <c r="H5" s="165" t="str">
        <f>IF(ISNA(HLOOKUP($D5,'PR Matrix'!$C$1:$CE$15,15,FALSE)),"",IF(ISBLANK(HLOOKUP($D5,'PR Matrix'!$C$1:$CE$15,15,FALSE)),"",HLOOKUP($D5,'PR Matrix'!$C$1:$CE$15,15,FALSE)))</f>
        <v/>
      </c>
      <c r="I5" s="165" t="str">
        <f>IF(ISNA(HLOOKUP($D5,'PR Matrix'!$C$1:$CE$15,10,FALSE)),"",IF(ISBLANK(HLOOKUP($D5,'PR Matrix'!$C$1:$CE$15,10,FALSE)),"",HLOOKUP($D5,'PR Matrix'!$C$1:$CE$15,10,FALSE)))</f>
        <v/>
      </c>
      <c r="J5" s="165" t="str">
        <f>IF(ISNA(HLOOKUP($D5,'PR Matrix'!$C$1:$CE$15,11,FALSE)),"",IF(ISBLANK(HLOOKUP($D5,'PR Matrix'!$C$1:$CE$15,11,FALSE)),"",HLOOKUP($D5,'PR Matrix'!$C$1:$CE$15,11,FALSE)))</f>
        <v/>
      </c>
      <c r="K5" s="165" t="str">
        <f>IF(ISNA(HLOOKUP($D5,'PR Matrix'!$C$1:$CE$15,12,FALSE)),"",IF(ISBLANK(HLOOKUP($D5,'PR Matrix'!$C$1:$CE$15,12,FALSE)),"",HLOOKUP($D5,'PR Matrix'!$C$1:$CE$15,12,FALSE)))</f>
        <v/>
      </c>
    </row>
    <row r="6" spans="1:11" x14ac:dyDescent="0.2">
      <c r="A6" s="160"/>
      <c r="B6" s="247"/>
      <c r="C6" s="160"/>
      <c r="D6" s="163" t="str">
        <f t="shared" si="0"/>
        <v/>
      </c>
      <c r="E6" s="164" t="str">
        <f>IF(ISNA(HLOOKUP($D6,'PR Matrix'!$C$1:$CE$15,8,FALSE)),"",HLOOKUP($D6,'PR Matrix'!$C$1:$CE$15,8,FALSE))</f>
        <v/>
      </c>
      <c r="F6" s="165" t="str">
        <f>IF(ISNA(HLOOKUP($D6,'PR Matrix'!$C$1:$CE$15,7,FALSE)),"",HLOOKUP($D6,'PR Matrix'!$C$1:$CE$15,7,FALSE))</f>
        <v/>
      </c>
      <c r="G6" s="165" t="str">
        <f>IF(ISNA(HLOOKUP($D6,'PR Matrix'!$C$1:$CE$15,14,FALSE)),"",IF(ISBLANK(HLOOKUP($D6,'PR Matrix'!$C$1:$CE$15,14,FALSE)),"",HLOOKUP($D6,'PR Matrix'!$C$1:$CE$15,14,FALSE)))</f>
        <v/>
      </c>
      <c r="H6" s="165" t="str">
        <f>IF(ISNA(HLOOKUP($D6,'PR Matrix'!$C$1:$CE$15,15,FALSE)),"",IF(ISBLANK(HLOOKUP($D6,'PR Matrix'!$C$1:$CE$15,15,FALSE)),"",HLOOKUP($D6,'PR Matrix'!$C$1:$CE$15,15,FALSE)))</f>
        <v/>
      </c>
      <c r="I6" s="165" t="str">
        <f>IF(ISNA(HLOOKUP($D6,'PR Matrix'!$C$1:$CE$15,10,FALSE)),"",IF(ISBLANK(HLOOKUP($D6,'PR Matrix'!$C$1:$CE$15,10,FALSE)),"",HLOOKUP($D6,'PR Matrix'!$C$1:$CE$15,10,FALSE)))</f>
        <v/>
      </c>
      <c r="J6" s="165" t="str">
        <f>IF(ISNA(HLOOKUP($D6,'PR Matrix'!$C$1:$CE$15,11,FALSE)),"",IF(ISBLANK(HLOOKUP($D6,'PR Matrix'!$C$1:$CE$15,11,FALSE)),"",HLOOKUP($D6,'PR Matrix'!$C$1:$CE$15,11,FALSE)))</f>
        <v/>
      </c>
      <c r="K6" s="165" t="str">
        <f>IF(ISNA(HLOOKUP($D6,'PR Matrix'!$C$1:$CE$15,12,FALSE)),"",IF(ISBLANK(HLOOKUP($D6,'PR Matrix'!$C$1:$CE$15,12,FALSE)),"",HLOOKUP($D6,'PR Matrix'!$C$1:$CE$15,12,FALSE)))</f>
        <v/>
      </c>
    </row>
    <row r="7" spans="1:11" x14ac:dyDescent="0.2">
      <c r="A7" s="160"/>
      <c r="B7" s="247"/>
      <c r="C7" s="160"/>
      <c r="D7" s="163" t="str">
        <f t="shared" si="0"/>
        <v/>
      </c>
      <c r="E7" s="164" t="str">
        <f>IF(ISNA(HLOOKUP($D7,'PR Matrix'!$C$1:$CE$15,8,FALSE)),"",HLOOKUP($D7,'PR Matrix'!$C$1:$CE$15,8,FALSE))</f>
        <v/>
      </c>
      <c r="F7" s="165" t="str">
        <f>IF(ISNA(HLOOKUP($D7,'PR Matrix'!$C$1:$CE$15,7,FALSE)),"",HLOOKUP($D7,'PR Matrix'!$C$1:$CE$15,7,FALSE))</f>
        <v/>
      </c>
      <c r="G7" s="165" t="str">
        <f>IF(ISNA(HLOOKUP($D7,'PR Matrix'!$C$1:$CE$15,14,FALSE)),"",IF(ISBLANK(HLOOKUP($D7,'PR Matrix'!$C$1:$CE$15,14,FALSE)),"",HLOOKUP($D7,'PR Matrix'!$C$1:$CE$15,14,FALSE)))</f>
        <v/>
      </c>
      <c r="H7" s="165" t="str">
        <f>IF(ISNA(HLOOKUP($D7,'PR Matrix'!$C$1:$CE$15,15,FALSE)),"",IF(ISBLANK(HLOOKUP($D7,'PR Matrix'!$C$1:$CE$15,15,FALSE)),"",HLOOKUP($D7,'PR Matrix'!$C$1:$CE$15,15,FALSE)))</f>
        <v/>
      </c>
      <c r="I7" s="165" t="str">
        <f>IF(ISNA(HLOOKUP($D7,'PR Matrix'!$C$1:$CE$15,10,FALSE)),"",IF(ISBLANK(HLOOKUP($D7,'PR Matrix'!$C$1:$CE$15,10,FALSE)),"",HLOOKUP($D7,'PR Matrix'!$C$1:$CE$15,10,FALSE)))</f>
        <v/>
      </c>
      <c r="J7" s="165" t="str">
        <f>IF(ISNA(HLOOKUP($D7,'PR Matrix'!$C$1:$CE$15,11,FALSE)),"",IF(ISBLANK(HLOOKUP($D7,'PR Matrix'!$C$1:$CE$15,11,FALSE)),"",HLOOKUP($D7,'PR Matrix'!$C$1:$CE$15,11,FALSE)))</f>
        <v/>
      </c>
      <c r="K7" s="165" t="str">
        <f>IF(ISNA(HLOOKUP($D7,'PR Matrix'!$C$1:$CE$15,12,FALSE)),"",IF(ISBLANK(HLOOKUP($D7,'PR Matrix'!$C$1:$CE$15,12,FALSE)),"",HLOOKUP($D7,'PR Matrix'!$C$1:$CE$15,12,FALSE)))</f>
        <v/>
      </c>
    </row>
    <row r="8" spans="1:11" x14ac:dyDescent="0.2">
      <c r="A8" s="247"/>
      <c r="B8" s="247"/>
      <c r="C8" s="247"/>
      <c r="D8" s="163" t="str">
        <f t="shared" si="0"/>
        <v/>
      </c>
      <c r="E8" s="164" t="str">
        <f>IF(ISNA(HLOOKUP($D8,'PR Matrix'!$C$1:$CE$15,8,FALSE)),"",HLOOKUP($D8,'PR Matrix'!$C$1:$CE$15,8,FALSE))</f>
        <v/>
      </c>
      <c r="F8" s="165" t="str">
        <f>IF(ISNA(HLOOKUP($D8,'PR Matrix'!$C$1:$CE$15,7,FALSE)),"",HLOOKUP($D8,'PR Matrix'!$C$1:$CE$15,7,FALSE))</f>
        <v/>
      </c>
      <c r="G8" s="165" t="str">
        <f>IF(ISNA(HLOOKUP($D8,'PR Matrix'!$C$1:$CE$15,14,FALSE)),"",IF(ISBLANK(HLOOKUP($D8,'PR Matrix'!$C$1:$CE$15,14,FALSE)),"",HLOOKUP($D8,'PR Matrix'!$C$1:$CE$15,14,FALSE)))</f>
        <v/>
      </c>
      <c r="H8" s="165" t="str">
        <f>IF(ISNA(HLOOKUP($D8,'PR Matrix'!$C$1:$CE$15,15,FALSE)),"",IF(ISBLANK(HLOOKUP($D8,'PR Matrix'!$C$1:$CE$15,15,FALSE)),"",HLOOKUP($D8,'PR Matrix'!$C$1:$CE$15,15,FALSE)))</f>
        <v/>
      </c>
      <c r="I8" s="165" t="str">
        <f>IF(ISNA(HLOOKUP($D8,'PR Matrix'!$C$1:$CE$15,10,FALSE)),"",IF(ISBLANK(HLOOKUP($D8,'PR Matrix'!$C$1:$CE$15,10,FALSE)),"",HLOOKUP($D8,'PR Matrix'!$C$1:$CE$15,10,FALSE)))</f>
        <v/>
      </c>
      <c r="J8" s="165" t="str">
        <f>IF(ISNA(HLOOKUP($D8,'PR Matrix'!$C$1:$CE$15,11,FALSE)),"",IF(ISBLANK(HLOOKUP($D8,'PR Matrix'!$C$1:$CE$15,11,FALSE)),"",HLOOKUP($D8,'PR Matrix'!$C$1:$CE$15,11,FALSE)))</f>
        <v/>
      </c>
      <c r="K8" s="165" t="str">
        <f>IF(ISNA(HLOOKUP($D8,'PR Matrix'!$C$1:$CE$15,12,FALSE)),"",IF(ISBLANK(HLOOKUP($D8,'PR Matrix'!$C$1:$CE$15,12,FALSE)),"",HLOOKUP($D8,'PR Matrix'!$C$1:$CE$15,12,FALSE)))</f>
        <v/>
      </c>
    </row>
    <row r="9" spans="1:11" x14ac:dyDescent="0.2">
      <c r="A9" s="247"/>
      <c r="B9" s="247"/>
      <c r="C9" s="247"/>
      <c r="D9" s="163" t="str">
        <f t="shared" si="0"/>
        <v/>
      </c>
      <c r="E9" s="164" t="str">
        <f>IF(ISNA(HLOOKUP($D9,'PR Matrix'!$C$1:$CE$15,8,FALSE)),"",HLOOKUP($D9,'PR Matrix'!$C$1:$CE$15,8,FALSE))</f>
        <v/>
      </c>
      <c r="F9" s="165" t="str">
        <f>IF(ISNA(HLOOKUP($D9,'PR Matrix'!$C$1:$CE$15,7,FALSE)),"",HLOOKUP($D9,'PR Matrix'!$C$1:$CE$15,7,FALSE))</f>
        <v/>
      </c>
      <c r="G9" s="165" t="str">
        <f>IF(ISNA(HLOOKUP($D9,'PR Matrix'!$C$1:$CE$15,14,FALSE)),"",IF(ISBLANK(HLOOKUP($D9,'PR Matrix'!$C$1:$CE$15,14,FALSE)),"",HLOOKUP($D9,'PR Matrix'!$C$1:$CE$15,14,FALSE)))</f>
        <v/>
      </c>
      <c r="H9" s="165" t="str">
        <f>IF(ISNA(HLOOKUP($D9,'PR Matrix'!$C$1:$CE$15,15,FALSE)),"",IF(ISBLANK(HLOOKUP($D9,'PR Matrix'!$C$1:$CE$15,15,FALSE)),"",HLOOKUP($D9,'PR Matrix'!$C$1:$CE$15,15,FALSE)))</f>
        <v/>
      </c>
      <c r="I9" s="165" t="str">
        <f>IF(ISNA(HLOOKUP($D9,'PR Matrix'!$C$1:$CE$15,10,FALSE)),"",IF(ISBLANK(HLOOKUP($D9,'PR Matrix'!$C$1:$CE$15,10,FALSE)),"",HLOOKUP($D9,'PR Matrix'!$C$1:$CE$15,10,FALSE)))</f>
        <v/>
      </c>
      <c r="J9" s="165" t="str">
        <f>IF(ISNA(HLOOKUP($D9,'PR Matrix'!$C$1:$CE$15,11,FALSE)),"",IF(ISBLANK(HLOOKUP($D9,'PR Matrix'!$C$1:$CE$15,11,FALSE)),"",HLOOKUP($D9,'PR Matrix'!$C$1:$CE$15,11,FALSE)))</f>
        <v/>
      </c>
      <c r="K9" s="165" t="str">
        <f>IF(ISNA(HLOOKUP($D9,'PR Matrix'!$C$1:$CE$15,12,FALSE)),"",IF(ISBLANK(HLOOKUP($D9,'PR Matrix'!$C$1:$CE$15,12,FALSE)),"",HLOOKUP($D9,'PR Matrix'!$C$1:$CE$15,12,FALSE)))</f>
        <v/>
      </c>
    </row>
    <row r="10" spans="1:11" x14ac:dyDescent="0.2">
      <c r="A10" s="247"/>
      <c r="B10" s="247"/>
      <c r="C10" s="247"/>
      <c r="D10" s="163" t="str">
        <f t="shared" si="0"/>
        <v/>
      </c>
      <c r="E10" s="164" t="str">
        <f>IF(ISNA(HLOOKUP($D10,'PR Matrix'!$C$1:$CE$15,8,FALSE)),"",HLOOKUP($D10,'PR Matrix'!$C$1:$CE$15,8,FALSE))</f>
        <v/>
      </c>
      <c r="F10" s="165" t="str">
        <f>IF(ISNA(HLOOKUP($D10,'PR Matrix'!$C$1:$CE$15,7,FALSE)),"",HLOOKUP($D10,'PR Matrix'!$C$1:$CE$15,7,FALSE))</f>
        <v/>
      </c>
      <c r="G10" s="165" t="str">
        <f>IF(ISNA(HLOOKUP($D10,'PR Matrix'!$C$1:$CE$15,14,FALSE)),"",IF(ISBLANK(HLOOKUP($D10,'PR Matrix'!$C$1:$CE$15,14,FALSE)),"",HLOOKUP($D10,'PR Matrix'!$C$1:$CE$15,14,FALSE)))</f>
        <v/>
      </c>
      <c r="H10" s="165" t="str">
        <f>IF(ISNA(HLOOKUP($D10,'PR Matrix'!$C$1:$CE$15,15,FALSE)),"",IF(ISBLANK(HLOOKUP($D10,'PR Matrix'!$C$1:$CE$15,15,FALSE)),"",HLOOKUP($D10,'PR Matrix'!$C$1:$CE$15,15,FALSE)))</f>
        <v/>
      </c>
      <c r="I10" s="165" t="str">
        <f>IF(ISNA(HLOOKUP($D10,'PR Matrix'!$C$1:$CE$15,10,FALSE)),"",IF(ISBLANK(HLOOKUP($D10,'PR Matrix'!$C$1:$CE$15,10,FALSE)),"",HLOOKUP($D10,'PR Matrix'!$C$1:$CE$15,10,FALSE)))</f>
        <v/>
      </c>
      <c r="J10" s="165" t="str">
        <f>IF(ISNA(HLOOKUP($D10,'PR Matrix'!$C$1:$CE$15,11,FALSE)),"",IF(ISBLANK(HLOOKUP($D10,'PR Matrix'!$C$1:$CE$15,11,FALSE)),"",HLOOKUP($D10,'PR Matrix'!$C$1:$CE$15,11,FALSE)))</f>
        <v/>
      </c>
      <c r="K10" s="165" t="str">
        <f>IF(ISNA(HLOOKUP($D10,'PR Matrix'!$C$1:$CE$15,12,FALSE)),"",IF(ISBLANK(HLOOKUP($D10,'PR Matrix'!$C$1:$CE$15,12,FALSE)),"",HLOOKUP($D10,'PR Matrix'!$C$1:$CE$15,12,FALSE)))</f>
        <v/>
      </c>
    </row>
    <row r="11" spans="1:11" x14ac:dyDescent="0.2">
      <c r="A11" s="247"/>
      <c r="B11" s="247"/>
      <c r="C11" s="247"/>
      <c r="D11" s="163" t="str">
        <f t="shared" si="0"/>
        <v/>
      </c>
      <c r="E11" s="164" t="str">
        <f>IF(ISNA(HLOOKUP($D11,'PR Matrix'!$C$1:$CE$15,8,FALSE)),"",HLOOKUP($D11,'PR Matrix'!$C$1:$CE$15,8,FALSE))</f>
        <v/>
      </c>
      <c r="F11" s="165" t="str">
        <f>IF(ISNA(HLOOKUP($D11,'PR Matrix'!$C$1:$CE$15,7,FALSE)),"",HLOOKUP($D11,'PR Matrix'!$C$1:$CE$15,7,FALSE))</f>
        <v/>
      </c>
      <c r="G11" s="165" t="str">
        <f>IF(ISNA(HLOOKUP($D11,'PR Matrix'!$C$1:$CE$15,14,FALSE)),"",IF(ISBLANK(HLOOKUP($D11,'PR Matrix'!$C$1:$CE$15,14,FALSE)),"",HLOOKUP($D11,'PR Matrix'!$C$1:$CE$15,14,FALSE)))</f>
        <v/>
      </c>
      <c r="H11" s="165" t="str">
        <f>IF(ISNA(HLOOKUP($D11,'PR Matrix'!$C$1:$CE$15,15,FALSE)),"",IF(ISBLANK(HLOOKUP($D11,'PR Matrix'!$C$1:$CE$15,15,FALSE)),"",HLOOKUP($D11,'PR Matrix'!$C$1:$CE$15,15,FALSE)))</f>
        <v/>
      </c>
      <c r="I11" s="165" t="str">
        <f>IF(ISNA(HLOOKUP($D11,'PR Matrix'!$C$1:$CE$15,10,FALSE)),"",IF(ISBLANK(HLOOKUP($D11,'PR Matrix'!$C$1:$CE$15,10,FALSE)),"",HLOOKUP($D11,'PR Matrix'!$C$1:$CE$15,10,FALSE)))</f>
        <v/>
      </c>
      <c r="J11" s="165" t="str">
        <f>IF(ISNA(HLOOKUP($D11,'PR Matrix'!$C$1:$CE$15,11,FALSE)),"",IF(ISBLANK(HLOOKUP($D11,'PR Matrix'!$C$1:$CE$15,11,FALSE)),"",HLOOKUP($D11,'PR Matrix'!$C$1:$CE$15,11,FALSE)))</f>
        <v/>
      </c>
      <c r="K11" s="165" t="str">
        <f>IF(ISNA(HLOOKUP($D11,'PR Matrix'!$C$1:$CE$15,12,FALSE)),"",IF(ISBLANK(HLOOKUP($D11,'PR Matrix'!$C$1:$CE$15,12,FALSE)),"",HLOOKUP($D11,'PR Matrix'!$C$1:$CE$15,12,FALSE)))</f>
        <v/>
      </c>
    </row>
    <row r="12" spans="1:11" x14ac:dyDescent="0.2">
      <c r="A12" s="247"/>
      <c r="B12" s="247"/>
      <c r="C12" s="247"/>
      <c r="D12" s="163" t="str">
        <f t="shared" si="0"/>
        <v/>
      </c>
      <c r="E12" s="164" t="str">
        <f>IF(ISNA(HLOOKUP($D12,'PR Matrix'!$C$1:$CE$15,8,FALSE)),"",HLOOKUP($D12,'PR Matrix'!$C$1:$CE$15,8,FALSE))</f>
        <v/>
      </c>
      <c r="F12" s="165" t="str">
        <f>IF(ISNA(HLOOKUP($D12,'PR Matrix'!$C$1:$CE$15,7,FALSE)),"",HLOOKUP($D12,'PR Matrix'!$C$1:$CE$15,7,FALSE))</f>
        <v/>
      </c>
      <c r="G12" s="165" t="str">
        <f>IF(ISNA(HLOOKUP($D12,'PR Matrix'!$C$1:$CE$15,14,FALSE)),"",IF(ISBLANK(HLOOKUP($D12,'PR Matrix'!$C$1:$CE$15,14,FALSE)),"",HLOOKUP($D12,'PR Matrix'!$C$1:$CE$15,14,FALSE)))</f>
        <v/>
      </c>
      <c r="H12" s="165" t="str">
        <f>IF(ISNA(HLOOKUP($D12,'PR Matrix'!$C$1:$CE$15,15,FALSE)),"",IF(ISBLANK(HLOOKUP($D12,'PR Matrix'!$C$1:$CE$15,15,FALSE)),"",HLOOKUP($D12,'PR Matrix'!$C$1:$CE$15,15,FALSE)))</f>
        <v/>
      </c>
      <c r="I12" s="165" t="str">
        <f>IF(ISNA(HLOOKUP($D12,'PR Matrix'!$C$1:$CE$15,10,FALSE)),"",IF(ISBLANK(HLOOKUP($D12,'PR Matrix'!$C$1:$CE$15,10,FALSE)),"",HLOOKUP($D12,'PR Matrix'!$C$1:$CE$15,10,FALSE)))</f>
        <v/>
      </c>
      <c r="J12" s="165" t="str">
        <f>IF(ISNA(HLOOKUP($D12,'PR Matrix'!$C$1:$CE$15,11,FALSE)),"",IF(ISBLANK(HLOOKUP($D12,'PR Matrix'!$C$1:$CE$15,11,FALSE)),"",HLOOKUP($D12,'PR Matrix'!$C$1:$CE$15,11,FALSE)))</f>
        <v/>
      </c>
      <c r="K12" s="165" t="str">
        <f>IF(ISNA(HLOOKUP($D12,'PR Matrix'!$C$1:$CE$15,12,FALSE)),"",IF(ISBLANK(HLOOKUP($D12,'PR Matrix'!$C$1:$CE$15,12,FALSE)),"",HLOOKUP($D12,'PR Matrix'!$C$1:$CE$15,12,FALSE)))</f>
        <v/>
      </c>
    </row>
    <row r="13" spans="1:11" x14ac:dyDescent="0.2">
      <c r="A13" s="247"/>
      <c r="B13" s="247"/>
      <c r="C13" s="247"/>
      <c r="D13" s="163" t="str">
        <f t="shared" si="0"/>
        <v/>
      </c>
      <c r="E13" s="164" t="str">
        <f>IF(ISNA(HLOOKUP($D13,'PR Matrix'!$C$1:$CE$15,8,FALSE)),"",HLOOKUP($D13,'PR Matrix'!$C$1:$CE$15,8,FALSE))</f>
        <v/>
      </c>
      <c r="F13" s="165" t="str">
        <f>IF(ISNA(HLOOKUP($D13,'PR Matrix'!$C$1:$CE$15,7,FALSE)),"",HLOOKUP($D13,'PR Matrix'!$C$1:$CE$15,7,FALSE))</f>
        <v/>
      </c>
      <c r="G13" s="165" t="str">
        <f>IF(ISNA(HLOOKUP($D13,'PR Matrix'!$C$1:$CE$15,14,FALSE)),"",IF(ISBLANK(HLOOKUP($D13,'PR Matrix'!$C$1:$CE$15,14,FALSE)),"",HLOOKUP($D13,'PR Matrix'!$C$1:$CE$15,14,FALSE)))</f>
        <v/>
      </c>
      <c r="H13" s="165" t="str">
        <f>IF(ISNA(HLOOKUP($D13,'PR Matrix'!$C$1:$CE$15,15,FALSE)),"",IF(ISBLANK(HLOOKUP($D13,'PR Matrix'!$C$1:$CE$15,15,FALSE)),"",HLOOKUP($D13,'PR Matrix'!$C$1:$CE$15,15,FALSE)))</f>
        <v/>
      </c>
      <c r="I13" s="165" t="str">
        <f>IF(ISNA(HLOOKUP($D13,'PR Matrix'!$C$1:$CE$15,10,FALSE)),"",IF(ISBLANK(HLOOKUP($D13,'PR Matrix'!$C$1:$CE$15,10,FALSE)),"",HLOOKUP($D13,'PR Matrix'!$C$1:$CE$15,10,FALSE)))</f>
        <v/>
      </c>
      <c r="J13" s="165" t="str">
        <f>IF(ISNA(HLOOKUP($D13,'PR Matrix'!$C$1:$CE$15,11,FALSE)),"",IF(ISBLANK(HLOOKUP($D13,'PR Matrix'!$C$1:$CE$15,11,FALSE)),"",HLOOKUP($D13,'PR Matrix'!$C$1:$CE$15,11,FALSE)))</f>
        <v/>
      </c>
      <c r="K13" s="165" t="str">
        <f>IF(ISNA(HLOOKUP($D13,'PR Matrix'!$C$1:$CE$15,12,FALSE)),"",IF(ISBLANK(HLOOKUP($D13,'PR Matrix'!$C$1:$CE$15,12,FALSE)),"",HLOOKUP($D13,'PR Matrix'!$C$1:$CE$15,12,FALSE)))</f>
        <v/>
      </c>
    </row>
    <row r="14" spans="1:11" s="167" customFormat="1" x14ac:dyDescent="0.2">
      <c r="A14" s="247"/>
      <c r="B14" s="247"/>
      <c r="C14" s="247"/>
      <c r="D14" s="163" t="str">
        <f t="shared" si="0"/>
        <v/>
      </c>
      <c r="E14" s="164" t="str">
        <f>IF(ISNA(HLOOKUP($D14,'PR Matrix'!$C$1:$CE$15,8,FALSE)),"",HLOOKUP($D14,'PR Matrix'!$C$1:$CE$15,8,FALSE))</f>
        <v/>
      </c>
      <c r="F14" s="165" t="str">
        <f>IF(ISNA(HLOOKUP($D14,'PR Matrix'!$C$1:$CE$15,7,FALSE)),"",HLOOKUP($D14,'PR Matrix'!$C$1:$CE$15,7,FALSE))</f>
        <v/>
      </c>
      <c r="G14" s="165" t="str">
        <f>IF(ISNA(HLOOKUP($D14,'PR Matrix'!$C$1:$CE$15,14,FALSE)),"",IF(ISBLANK(HLOOKUP($D14,'PR Matrix'!$C$1:$CE$15,14,FALSE)),"",HLOOKUP($D14,'PR Matrix'!$C$1:$CE$15,14,FALSE)))</f>
        <v/>
      </c>
      <c r="H14" s="165" t="str">
        <f>IF(ISNA(HLOOKUP($D14,'PR Matrix'!$C$1:$CE$15,15,FALSE)),"",IF(ISBLANK(HLOOKUP($D14,'PR Matrix'!$C$1:$CE$15,15,FALSE)),"",HLOOKUP($D14,'PR Matrix'!$C$1:$CE$15,15,FALSE)))</f>
        <v/>
      </c>
      <c r="I14" s="165" t="str">
        <f>IF(ISNA(HLOOKUP($D14,'PR Matrix'!$C$1:$CE$15,10,FALSE)),"",IF(ISBLANK(HLOOKUP($D14,'PR Matrix'!$C$1:$CE$15,10,FALSE)),"",HLOOKUP($D14,'PR Matrix'!$C$1:$CE$15,10,FALSE)))</f>
        <v/>
      </c>
      <c r="J14" s="165" t="str">
        <f>IF(ISNA(HLOOKUP($D14,'PR Matrix'!$C$1:$CE$15,11,FALSE)),"",IF(ISBLANK(HLOOKUP($D14,'PR Matrix'!$C$1:$CE$15,11,FALSE)),"",HLOOKUP($D14,'PR Matrix'!$C$1:$CE$15,11,FALSE)))</f>
        <v/>
      </c>
      <c r="K14" s="165" t="str">
        <f>IF(ISNA(HLOOKUP($D14,'PR Matrix'!$C$1:$CE$15,12,FALSE)),"",IF(ISBLANK(HLOOKUP($D14,'PR Matrix'!$C$1:$CE$15,12,FALSE)),"",HLOOKUP($D14,'PR Matrix'!$C$1:$CE$15,12,FALSE)))</f>
        <v/>
      </c>
    </row>
    <row r="15" spans="1:11" s="167" customFormat="1" x14ac:dyDescent="0.2">
      <c r="A15" s="247"/>
      <c r="B15" s="247"/>
      <c r="C15" s="247"/>
      <c r="D15" s="163" t="str">
        <f t="shared" si="0"/>
        <v/>
      </c>
      <c r="E15" s="164" t="str">
        <f>IF(ISNA(HLOOKUP($D15,'PR Matrix'!$C$1:$CE$15,8,FALSE)),"",HLOOKUP($D15,'PR Matrix'!$C$1:$CE$15,8,FALSE))</f>
        <v/>
      </c>
      <c r="F15" s="165" t="str">
        <f>IF(ISNA(HLOOKUP($D15,'PR Matrix'!$C$1:$CE$15,7,FALSE)),"",HLOOKUP($D15,'PR Matrix'!$C$1:$CE$15,7,FALSE))</f>
        <v/>
      </c>
      <c r="G15" s="165" t="str">
        <f>IF(ISNA(HLOOKUP($D15,'PR Matrix'!$C$1:$CE$15,14,FALSE)),"",IF(ISBLANK(HLOOKUP($D15,'PR Matrix'!$C$1:$CE$15,14,FALSE)),"",HLOOKUP($D15,'PR Matrix'!$C$1:$CE$15,14,FALSE)))</f>
        <v/>
      </c>
      <c r="H15" s="165" t="str">
        <f>IF(ISNA(HLOOKUP($D15,'PR Matrix'!$C$1:$CE$15,15,FALSE)),"",IF(ISBLANK(HLOOKUP($D15,'PR Matrix'!$C$1:$CE$15,15,FALSE)),"",HLOOKUP($D15,'PR Matrix'!$C$1:$CE$15,15,FALSE)))</f>
        <v/>
      </c>
      <c r="I15" s="165" t="str">
        <f>IF(ISNA(HLOOKUP($D15,'PR Matrix'!$C$1:$CE$15,10,FALSE)),"",IF(ISBLANK(HLOOKUP($D15,'PR Matrix'!$C$1:$CE$15,10,FALSE)),"",HLOOKUP($D15,'PR Matrix'!$C$1:$CE$15,10,FALSE)))</f>
        <v/>
      </c>
      <c r="J15" s="165" t="str">
        <f>IF(ISNA(HLOOKUP($D15,'PR Matrix'!$C$1:$CE$15,11,FALSE)),"",IF(ISBLANK(HLOOKUP($D15,'PR Matrix'!$C$1:$CE$15,11,FALSE)),"",HLOOKUP($D15,'PR Matrix'!$C$1:$CE$15,11,FALSE)))</f>
        <v/>
      </c>
      <c r="K15" s="165" t="str">
        <f>IF(ISNA(HLOOKUP($D15,'PR Matrix'!$C$1:$CE$15,12,FALSE)),"",IF(ISBLANK(HLOOKUP($D15,'PR Matrix'!$C$1:$CE$15,12,FALSE)),"",HLOOKUP($D15,'PR Matrix'!$C$1:$CE$15,12,FALSE)))</f>
        <v/>
      </c>
    </row>
    <row r="16" spans="1:11" x14ac:dyDescent="0.2">
      <c r="A16" s="162"/>
      <c r="B16" s="161"/>
      <c r="C16" s="160"/>
      <c r="D16" s="163" t="str">
        <f t="shared" si="0"/>
        <v/>
      </c>
      <c r="E16" s="164" t="str">
        <f>IF(ISNA(HLOOKUP($D16,'PR Matrix'!$C$1:$CE$15,8,FALSE)),"",HLOOKUP($D16,'PR Matrix'!$C$1:$CE$15,8,FALSE))</f>
        <v/>
      </c>
      <c r="F16" s="165" t="str">
        <f>IF(ISNA(HLOOKUP($D16,'PR Matrix'!$C$1:$CE$15,7,FALSE)),"",HLOOKUP($D16,'PR Matrix'!$C$1:$CE$15,7,FALSE))</f>
        <v/>
      </c>
      <c r="G16" s="165" t="str">
        <f>IF(ISNA(HLOOKUP($D16,'PR Matrix'!$C$1:$CE$15,14,FALSE)),"",IF(ISBLANK(HLOOKUP($D16,'PR Matrix'!$C$1:$CE$15,14,FALSE)),"",HLOOKUP($D16,'PR Matrix'!$C$1:$CE$15,14,FALSE)))</f>
        <v/>
      </c>
      <c r="H16" s="165" t="str">
        <f>IF(ISNA(HLOOKUP($D16,'PR Matrix'!$C$1:$CE$15,15,FALSE)),"",IF(ISBLANK(HLOOKUP($D16,'PR Matrix'!$C$1:$CE$15,15,FALSE)),"",HLOOKUP($D16,'PR Matrix'!$C$1:$CE$15,15,FALSE)))</f>
        <v/>
      </c>
      <c r="I16" s="165" t="str">
        <f>IF(ISNA(HLOOKUP($D16,'PR Matrix'!$C$1:$CE$15,10,FALSE)),"",IF(ISBLANK(HLOOKUP($D16,'PR Matrix'!$C$1:$CE$15,10,FALSE)),"",HLOOKUP($D16,'PR Matrix'!$C$1:$CE$15,10,FALSE)))</f>
        <v/>
      </c>
      <c r="J16" s="165" t="str">
        <f>IF(ISNA(HLOOKUP($D16,'PR Matrix'!$C$1:$CE$15,11,FALSE)),"",IF(ISBLANK(HLOOKUP($D16,'PR Matrix'!$C$1:$CE$15,11,FALSE)),"",HLOOKUP($D16,'PR Matrix'!$C$1:$CE$15,11,FALSE)))</f>
        <v/>
      </c>
      <c r="K16" s="165" t="str">
        <f>IF(ISNA(HLOOKUP($D16,'PR Matrix'!$C$1:$CE$15,12,FALSE)),"",IF(ISBLANK(HLOOKUP($D16,'PR Matrix'!$C$1:$CE$15,12,FALSE)),"",HLOOKUP($D16,'PR Matrix'!$C$1:$CE$15,12,FALSE)))</f>
        <v/>
      </c>
    </row>
    <row r="17" spans="1:11" s="167" customFormat="1" x14ac:dyDescent="0.2">
      <c r="A17" s="162"/>
      <c r="B17" s="161"/>
      <c r="C17" s="162"/>
      <c r="D17" s="163" t="str">
        <f t="shared" si="0"/>
        <v/>
      </c>
      <c r="E17" s="164" t="str">
        <f>IF(ISNA(HLOOKUP($D17,'PR Matrix'!$C$1:$CE$15,8,FALSE)),"",HLOOKUP($D17,'PR Matrix'!$C$1:$CE$15,8,FALSE))</f>
        <v/>
      </c>
      <c r="F17" s="165" t="str">
        <f>IF(ISNA(HLOOKUP($D17,'PR Matrix'!$C$1:$CE$15,7,FALSE)),"",HLOOKUP($D17,'PR Matrix'!$C$1:$CE$15,7,FALSE))</f>
        <v/>
      </c>
      <c r="G17" s="165" t="str">
        <f>IF(ISNA(HLOOKUP($D17,'PR Matrix'!$C$1:$CE$15,14,FALSE)),"",IF(ISBLANK(HLOOKUP($D17,'PR Matrix'!$C$1:$CE$15,14,FALSE)),"",HLOOKUP($D17,'PR Matrix'!$C$1:$CE$15,14,FALSE)))</f>
        <v/>
      </c>
      <c r="H17" s="165" t="str">
        <f>IF(ISNA(HLOOKUP($D17,'PR Matrix'!$C$1:$CE$15,15,FALSE)),"",IF(ISBLANK(HLOOKUP($D17,'PR Matrix'!$C$1:$CE$15,15,FALSE)),"",HLOOKUP($D17,'PR Matrix'!$C$1:$CE$15,15,FALSE)))</f>
        <v/>
      </c>
      <c r="I17" s="165" t="str">
        <f>IF(ISNA(HLOOKUP($D17,'PR Matrix'!$C$1:$CE$15,10,FALSE)),"",IF(ISBLANK(HLOOKUP($D17,'PR Matrix'!$C$1:$CE$15,10,FALSE)),"",HLOOKUP($D17,'PR Matrix'!$C$1:$CE$15,10,FALSE)))</f>
        <v/>
      </c>
      <c r="J17" s="165" t="str">
        <f>IF(ISNA(HLOOKUP($D17,'PR Matrix'!$C$1:$CE$15,11,FALSE)),"",IF(ISBLANK(HLOOKUP($D17,'PR Matrix'!$C$1:$CE$15,11,FALSE)),"",HLOOKUP($D17,'PR Matrix'!$C$1:$CE$15,11,FALSE)))</f>
        <v/>
      </c>
      <c r="K17" s="165" t="str">
        <f>IF(ISNA(HLOOKUP($D17,'PR Matrix'!$C$1:$CE$15,12,FALSE)),"",IF(ISBLANK(HLOOKUP($D17,'PR Matrix'!$C$1:$CE$15,12,FALSE)),"",HLOOKUP($D17,'PR Matrix'!$C$1:$CE$15,12,FALSE)))</f>
        <v/>
      </c>
    </row>
    <row r="18" spans="1:11" s="167" customFormat="1" x14ac:dyDescent="0.2">
      <c r="A18" s="162"/>
      <c r="B18" s="161"/>
      <c r="C18" s="168"/>
      <c r="D18" s="163" t="str">
        <f t="shared" si="0"/>
        <v/>
      </c>
      <c r="E18" s="164" t="str">
        <f>IF(ISNA(HLOOKUP($D18,'PR Matrix'!$C$1:$CE$15,8,FALSE)),"",HLOOKUP($D18,'PR Matrix'!$C$1:$CE$15,8,FALSE))</f>
        <v/>
      </c>
      <c r="F18" s="165" t="str">
        <f>IF(ISNA(HLOOKUP($D18,'PR Matrix'!$C$1:$CE$15,7,FALSE)),"",HLOOKUP($D18,'PR Matrix'!$C$1:$CE$15,7,FALSE))</f>
        <v/>
      </c>
      <c r="G18" s="165" t="str">
        <f>IF(ISNA(HLOOKUP($D18,'PR Matrix'!$C$1:$CE$15,14,FALSE)),"",IF(ISBLANK(HLOOKUP($D18,'PR Matrix'!$C$1:$CE$15,14,FALSE)),"",HLOOKUP($D18,'PR Matrix'!$C$1:$CE$15,14,FALSE)))</f>
        <v/>
      </c>
      <c r="H18" s="165" t="str">
        <f>IF(ISNA(HLOOKUP($D18,'PR Matrix'!$C$1:$CE$15,15,FALSE)),"",IF(ISBLANK(HLOOKUP($D18,'PR Matrix'!$C$1:$CE$15,15,FALSE)),"",HLOOKUP($D18,'PR Matrix'!$C$1:$CE$15,15,FALSE)))</f>
        <v/>
      </c>
      <c r="I18" s="165" t="str">
        <f>IF(ISNA(HLOOKUP($D18,'PR Matrix'!$C$1:$CE$15,10,FALSE)),"",IF(ISBLANK(HLOOKUP($D18,'PR Matrix'!$C$1:$CE$15,10,FALSE)),"",HLOOKUP($D18,'PR Matrix'!$C$1:$CE$15,10,FALSE)))</f>
        <v/>
      </c>
      <c r="J18" s="165" t="str">
        <f>IF(ISNA(HLOOKUP($D18,'PR Matrix'!$C$1:$CE$15,11,FALSE)),"",IF(ISBLANK(HLOOKUP($D18,'PR Matrix'!$C$1:$CE$15,11,FALSE)),"",HLOOKUP($D18,'PR Matrix'!$C$1:$CE$15,11,FALSE)))</f>
        <v/>
      </c>
      <c r="K18" s="165" t="str">
        <f>IF(ISNA(HLOOKUP($D18,'PR Matrix'!$C$1:$CE$15,12,FALSE)),"",IF(ISBLANK(HLOOKUP($D18,'PR Matrix'!$C$1:$CE$15,12,FALSE)),"",HLOOKUP($D18,'PR Matrix'!$C$1:$CE$15,12,FALSE)))</f>
        <v/>
      </c>
    </row>
    <row r="19" spans="1:11" x14ac:dyDescent="0.2">
      <c r="A19" s="162"/>
      <c r="B19" s="161"/>
      <c r="C19" s="162"/>
      <c r="D19" s="163" t="str">
        <f t="shared" si="0"/>
        <v/>
      </c>
      <c r="E19" s="164" t="str">
        <f>IF(ISNA(HLOOKUP($D19,'PR Matrix'!$C$1:$CE$15,8,FALSE)),"",HLOOKUP($D19,'PR Matrix'!$C$1:$CE$15,8,FALSE))</f>
        <v/>
      </c>
      <c r="F19" s="165" t="str">
        <f>IF(ISNA(HLOOKUP($D19,'PR Matrix'!$C$1:$CE$15,7,FALSE)),"",HLOOKUP($D19,'PR Matrix'!$C$1:$CE$15,7,FALSE))</f>
        <v/>
      </c>
      <c r="G19" s="165" t="str">
        <f>IF(ISNA(HLOOKUP($D19,'PR Matrix'!$C$1:$CE$15,14,FALSE)),"",IF(ISBLANK(HLOOKUP($D19,'PR Matrix'!$C$1:$CE$15,14,FALSE)),"",HLOOKUP($D19,'PR Matrix'!$C$1:$CE$15,14,FALSE)))</f>
        <v/>
      </c>
      <c r="H19" s="165" t="str">
        <f>IF(ISNA(HLOOKUP($D19,'PR Matrix'!$C$1:$CE$15,15,FALSE)),"",IF(ISBLANK(HLOOKUP($D19,'PR Matrix'!$C$1:$CE$15,15,FALSE)),"",HLOOKUP($D19,'PR Matrix'!$C$1:$CE$15,15,FALSE)))</f>
        <v/>
      </c>
      <c r="I19" s="165" t="str">
        <f>IF(ISNA(HLOOKUP($D19,'PR Matrix'!$C$1:$CE$15,10,FALSE)),"",IF(ISBLANK(HLOOKUP($D19,'PR Matrix'!$C$1:$CE$15,10,FALSE)),"",HLOOKUP($D19,'PR Matrix'!$C$1:$CE$15,10,FALSE)))</f>
        <v/>
      </c>
      <c r="J19" s="165" t="str">
        <f>IF(ISNA(HLOOKUP($D19,'PR Matrix'!$C$1:$CE$15,11,FALSE)),"",IF(ISBLANK(HLOOKUP($D19,'PR Matrix'!$C$1:$CE$15,11,FALSE)),"",HLOOKUP($D19,'PR Matrix'!$C$1:$CE$15,11,FALSE)))</f>
        <v/>
      </c>
      <c r="K19" s="165" t="str">
        <f>IF(ISNA(HLOOKUP($D19,'PR Matrix'!$C$1:$CE$15,12,FALSE)),"",IF(ISBLANK(HLOOKUP($D19,'PR Matrix'!$C$1:$CE$15,12,FALSE)),"",HLOOKUP($D19,'PR Matrix'!$C$1:$CE$15,12,FALSE)))</f>
        <v/>
      </c>
    </row>
    <row r="20" spans="1:11" x14ac:dyDescent="0.2">
      <c r="A20" s="160"/>
      <c r="B20" s="161"/>
      <c r="C20" s="160"/>
      <c r="D20" s="163" t="str">
        <f t="shared" si="0"/>
        <v/>
      </c>
      <c r="E20" s="164" t="str">
        <f>IF(ISNA(HLOOKUP($D20,'PR Matrix'!$C$1:$CE$15,8,FALSE)),"",HLOOKUP($D20,'PR Matrix'!$C$1:$CE$15,8,FALSE))</f>
        <v/>
      </c>
      <c r="F20" s="165" t="str">
        <f>IF(ISNA(HLOOKUP($D20,'PR Matrix'!$C$1:$CE$15,7,FALSE)),"",HLOOKUP($D20,'PR Matrix'!$C$1:$CE$15,7,FALSE))</f>
        <v/>
      </c>
      <c r="G20" s="165" t="str">
        <f>IF(ISNA(HLOOKUP($D20,'PR Matrix'!$C$1:$CE$15,14,FALSE)),"",IF(ISBLANK(HLOOKUP($D20,'PR Matrix'!$C$1:$CE$15,14,FALSE)),"",HLOOKUP($D20,'PR Matrix'!$C$1:$CE$15,14,FALSE)))</f>
        <v/>
      </c>
      <c r="H20" s="165" t="str">
        <f>IF(ISNA(HLOOKUP($D20,'PR Matrix'!$C$1:$CE$15,15,FALSE)),"",IF(ISBLANK(HLOOKUP($D20,'PR Matrix'!$C$1:$CE$15,15,FALSE)),"",HLOOKUP($D20,'PR Matrix'!$C$1:$CE$15,15,FALSE)))</f>
        <v/>
      </c>
      <c r="I20" s="165" t="str">
        <f>IF(ISNA(HLOOKUP($D20,'PR Matrix'!$C$1:$CE$15,10,FALSE)),"",IF(ISBLANK(HLOOKUP($D20,'PR Matrix'!$C$1:$CE$15,10,FALSE)),"",HLOOKUP($D20,'PR Matrix'!$C$1:$CE$15,10,FALSE)))</f>
        <v/>
      </c>
      <c r="J20" s="165" t="str">
        <f>IF(ISNA(HLOOKUP($D20,'PR Matrix'!$C$1:$CE$15,11,FALSE)),"",IF(ISBLANK(HLOOKUP($D20,'PR Matrix'!$C$1:$CE$15,11,FALSE)),"",HLOOKUP($D20,'PR Matrix'!$C$1:$CE$15,11,FALSE)))</f>
        <v/>
      </c>
      <c r="K20" s="165" t="str">
        <f>IF(ISNA(HLOOKUP($D20,'PR Matrix'!$C$1:$CE$15,12,FALSE)),"",IF(ISBLANK(HLOOKUP($D20,'PR Matrix'!$C$1:$CE$15,12,FALSE)),"",HLOOKUP($D20,'PR Matrix'!$C$1:$CE$15,12,FALSE)))</f>
        <v/>
      </c>
    </row>
    <row r="21" spans="1:11" x14ac:dyDescent="0.2">
      <c r="A21" s="160"/>
      <c r="B21" s="161"/>
      <c r="C21" s="160"/>
      <c r="D21" s="163" t="str">
        <f t="shared" si="0"/>
        <v/>
      </c>
      <c r="E21" s="164" t="str">
        <f>IF(ISNA(HLOOKUP($D21,'PR Matrix'!$C$1:$CE$15,8,FALSE)),"",HLOOKUP($D21,'PR Matrix'!$C$1:$CE$15,8,FALSE))</f>
        <v/>
      </c>
      <c r="F21" s="165" t="str">
        <f>IF(ISNA(HLOOKUP($D21,'PR Matrix'!$C$1:$CE$15,7,FALSE)),"",HLOOKUP($D21,'PR Matrix'!$C$1:$CE$15,7,FALSE))</f>
        <v/>
      </c>
      <c r="G21" s="165" t="str">
        <f>IF(ISNA(HLOOKUP($D21,'PR Matrix'!$C$1:$CE$15,14,FALSE)),"",IF(ISBLANK(HLOOKUP($D21,'PR Matrix'!$C$1:$CE$15,14,FALSE)),"",HLOOKUP($D21,'PR Matrix'!$C$1:$CE$15,14,FALSE)))</f>
        <v/>
      </c>
      <c r="H21" s="165" t="str">
        <f>IF(ISNA(HLOOKUP($D21,'PR Matrix'!$C$1:$CE$15,15,FALSE)),"",IF(ISBLANK(HLOOKUP($D21,'PR Matrix'!$C$1:$CE$15,15,FALSE)),"",HLOOKUP($D21,'PR Matrix'!$C$1:$CE$15,15,FALSE)))</f>
        <v/>
      </c>
      <c r="I21" s="165" t="str">
        <f>IF(ISNA(HLOOKUP($D21,'PR Matrix'!$C$1:$CE$15,10,FALSE)),"",IF(ISBLANK(HLOOKUP($D21,'PR Matrix'!$C$1:$CE$15,10,FALSE)),"",HLOOKUP($D21,'PR Matrix'!$C$1:$CE$15,10,FALSE)))</f>
        <v/>
      </c>
      <c r="J21" s="165" t="str">
        <f>IF(ISNA(HLOOKUP($D21,'PR Matrix'!$C$1:$CE$15,11,FALSE)),"",IF(ISBLANK(HLOOKUP($D21,'PR Matrix'!$C$1:$CE$15,11,FALSE)),"",HLOOKUP($D21,'PR Matrix'!$C$1:$CE$15,11,FALSE)))</f>
        <v/>
      </c>
      <c r="K21" s="165" t="str">
        <f>IF(ISNA(HLOOKUP($D21,'PR Matrix'!$C$1:$CE$15,12,FALSE)),"",IF(ISBLANK(HLOOKUP($D21,'PR Matrix'!$C$1:$CE$15,12,FALSE)),"",HLOOKUP($D21,'PR Matrix'!$C$1:$CE$15,12,FALSE)))</f>
        <v/>
      </c>
    </row>
    <row r="22" spans="1:11" x14ac:dyDescent="0.2">
      <c r="A22" s="160"/>
      <c r="B22" s="161"/>
      <c r="C22" s="160"/>
      <c r="D22" s="163" t="str">
        <f t="shared" si="0"/>
        <v/>
      </c>
      <c r="E22" s="164" t="str">
        <f>IF(ISNA(HLOOKUP($D22,'PR Matrix'!$C$1:$CE$15,8,FALSE)),"",HLOOKUP($D22,'PR Matrix'!$C$1:$CE$15,8,FALSE))</f>
        <v/>
      </c>
      <c r="F22" s="165" t="str">
        <f>IF(ISNA(HLOOKUP($D22,'PR Matrix'!$C$1:$CE$15,7,FALSE)),"",HLOOKUP($D22,'PR Matrix'!$C$1:$CE$15,7,FALSE))</f>
        <v/>
      </c>
      <c r="G22" s="165" t="str">
        <f>IF(ISNA(HLOOKUP($D22,'PR Matrix'!$C$1:$CE$15,14,FALSE)),"",IF(ISBLANK(HLOOKUP($D22,'PR Matrix'!$C$1:$CE$15,14,FALSE)),"",HLOOKUP($D22,'PR Matrix'!$C$1:$CE$15,14,FALSE)))</f>
        <v/>
      </c>
      <c r="H22" s="165" t="str">
        <f>IF(ISNA(HLOOKUP($D22,'PR Matrix'!$C$1:$CE$15,15,FALSE)),"",IF(ISBLANK(HLOOKUP($D22,'PR Matrix'!$C$1:$CE$15,15,FALSE)),"",HLOOKUP($D22,'PR Matrix'!$C$1:$CE$15,15,FALSE)))</f>
        <v/>
      </c>
      <c r="I22" s="165" t="str">
        <f>IF(ISNA(HLOOKUP($D22,'PR Matrix'!$C$1:$CE$15,10,FALSE)),"",IF(ISBLANK(HLOOKUP($D22,'PR Matrix'!$C$1:$CE$15,10,FALSE)),"",HLOOKUP($D22,'PR Matrix'!$C$1:$CE$15,10,FALSE)))</f>
        <v/>
      </c>
      <c r="J22" s="165" t="str">
        <f>IF(ISNA(HLOOKUP($D22,'PR Matrix'!$C$1:$CE$15,11,FALSE)),"",IF(ISBLANK(HLOOKUP($D22,'PR Matrix'!$C$1:$CE$15,11,FALSE)),"",HLOOKUP($D22,'PR Matrix'!$C$1:$CE$15,11,FALSE)))</f>
        <v/>
      </c>
      <c r="K22" s="165" t="str">
        <f>IF(ISNA(HLOOKUP($D22,'PR Matrix'!$C$1:$CE$15,12,FALSE)),"",IF(ISBLANK(HLOOKUP($D22,'PR Matrix'!$C$1:$CE$15,12,FALSE)),"",HLOOKUP($D22,'PR Matrix'!$C$1:$CE$15,12,FALSE)))</f>
        <v/>
      </c>
    </row>
    <row r="23" spans="1:11" x14ac:dyDescent="0.2">
      <c r="A23" s="160"/>
      <c r="B23" s="161"/>
      <c r="C23" s="160"/>
      <c r="D23" s="163" t="str">
        <f t="shared" si="0"/>
        <v/>
      </c>
      <c r="E23" s="164" t="str">
        <f>IF(ISNA(HLOOKUP($D23,'PR Matrix'!$C$1:$CE$15,8,FALSE)),"",HLOOKUP($D23,'PR Matrix'!$C$1:$CE$15,8,FALSE))</f>
        <v/>
      </c>
      <c r="F23" s="165" t="str">
        <f>IF(ISNA(HLOOKUP($D23,'PR Matrix'!$C$1:$CE$15,7,FALSE)),"",HLOOKUP($D23,'PR Matrix'!$C$1:$CE$15,7,FALSE))</f>
        <v/>
      </c>
      <c r="G23" s="165" t="str">
        <f>IF(ISNA(HLOOKUP($D23,'PR Matrix'!$C$1:$CE$15,14,FALSE)),"",IF(ISBLANK(HLOOKUP($D23,'PR Matrix'!$C$1:$CE$15,14,FALSE)),"",HLOOKUP($D23,'PR Matrix'!$C$1:$CE$15,14,FALSE)))</f>
        <v/>
      </c>
      <c r="H23" s="165" t="str">
        <f>IF(ISNA(HLOOKUP($D23,'PR Matrix'!$C$1:$CE$15,15,FALSE)),"",IF(ISBLANK(HLOOKUP($D23,'PR Matrix'!$C$1:$CE$15,15,FALSE)),"",HLOOKUP($D23,'PR Matrix'!$C$1:$CE$15,15,FALSE)))</f>
        <v/>
      </c>
      <c r="I23" s="165" t="str">
        <f>IF(ISNA(HLOOKUP($D23,'PR Matrix'!$C$1:$CE$15,10,FALSE)),"",IF(ISBLANK(HLOOKUP($D23,'PR Matrix'!$C$1:$CE$15,10,FALSE)),"",HLOOKUP($D23,'PR Matrix'!$C$1:$CE$15,10,FALSE)))</f>
        <v/>
      </c>
      <c r="J23" s="165" t="str">
        <f>IF(ISNA(HLOOKUP($D23,'PR Matrix'!$C$1:$CE$15,11,FALSE)),"",IF(ISBLANK(HLOOKUP($D23,'PR Matrix'!$C$1:$CE$15,11,FALSE)),"",HLOOKUP($D23,'PR Matrix'!$C$1:$CE$15,11,FALSE)))</f>
        <v/>
      </c>
      <c r="K23" s="165" t="str">
        <f>IF(ISNA(HLOOKUP($D23,'PR Matrix'!$C$1:$CE$15,12,FALSE)),"",IF(ISBLANK(HLOOKUP($D23,'PR Matrix'!$C$1:$CE$15,12,FALSE)),"",HLOOKUP($D23,'PR Matrix'!$C$1:$CE$15,12,FALSE)))</f>
        <v/>
      </c>
    </row>
    <row r="24" spans="1:11" x14ac:dyDescent="0.2">
      <c r="A24" s="160"/>
      <c r="B24" s="161"/>
      <c r="C24" s="160"/>
      <c r="D24" s="163" t="str">
        <f t="shared" si="0"/>
        <v/>
      </c>
      <c r="E24" s="164" t="str">
        <f>IF(ISNA(HLOOKUP($D24,'PR Matrix'!$C$1:$CE$15,8,FALSE)),"",HLOOKUP($D24,'PR Matrix'!$C$1:$CE$15,8,FALSE))</f>
        <v/>
      </c>
      <c r="F24" s="165" t="str">
        <f>IF(ISNA(HLOOKUP($D24,'PR Matrix'!$C$1:$CE$15,7,FALSE)),"",HLOOKUP($D24,'PR Matrix'!$C$1:$CE$15,7,FALSE))</f>
        <v/>
      </c>
      <c r="G24" s="165" t="str">
        <f>IF(ISNA(HLOOKUP($D24,'PR Matrix'!$C$1:$CE$15,14,FALSE)),"",IF(ISBLANK(HLOOKUP($D24,'PR Matrix'!$C$1:$CE$15,14,FALSE)),"",HLOOKUP($D24,'PR Matrix'!$C$1:$CE$15,14,FALSE)))</f>
        <v/>
      </c>
      <c r="H24" s="165" t="str">
        <f>IF(ISNA(HLOOKUP($D24,'PR Matrix'!$C$1:$CE$15,15,FALSE)),"",IF(ISBLANK(HLOOKUP($D24,'PR Matrix'!$C$1:$CE$15,15,FALSE)),"",HLOOKUP($D24,'PR Matrix'!$C$1:$CE$15,15,FALSE)))</f>
        <v/>
      </c>
      <c r="I24" s="165" t="str">
        <f>IF(ISNA(HLOOKUP($D24,'PR Matrix'!$C$1:$CE$15,10,FALSE)),"",IF(ISBLANK(HLOOKUP($D24,'PR Matrix'!$C$1:$CE$15,10,FALSE)),"",HLOOKUP($D24,'PR Matrix'!$C$1:$CE$15,10,FALSE)))</f>
        <v/>
      </c>
      <c r="J24" s="165" t="str">
        <f>IF(ISNA(HLOOKUP($D24,'PR Matrix'!$C$1:$CE$15,11,FALSE)),"",IF(ISBLANK(HLOOKUP($D24,'PR Matrix'!$C$1:$CE$15,11,FALSE)),"",HLOOKUP($D24,'PR Matrix'!$C$1:$CE$15,11,FALSE)))</f>
        <v/>
      </c>
      <c r="K24" s="165" t="str">
        <f>IF(ISNA(HLOOKUP($D24,'PR Matrix'!$C$1:$CE$15,12,FALSE)),"",IF(ISBLANK(HLOOKUP($D24,'PR Matrix'!$C$1:$CE$15,12,FALSE)),"",HLOOKUP($D24,'PR Matrix'!$C$1:$CE$15,12,FALSE)))</f>
        <v/>
      </c>
    </row>
    <row r="25" spans="1:11" x14ac:dyDescent="0.2">
      <c r="A25" s="160"/>
      <c r="B25" s="161"/>
      <c r="C25" s="160"/>
      <c r="D25" s="163" t="str">
        <f t="shared" si="0"/>
        <v/>
      </c>
      <c r="E25" s="164" t="str">
        <f>IF(ISNA(HLOOKUP($D25,'PR Matrix'!$C$1:$CE$15,8,FALSE)),"",HLOOKUP($D25,'PR Matrix'!$C$1:$CE$15,8,FALSE))</f>
        <v/>
      </c>
      <c r="F25" s="165" t="str">
        <f>IF(ISNA(HLOOKUP($D25,'PR Matrix'!$C$1:$CE$15,7,FALSE)),"",HLOOKUP($D25,'PR Matrix'!$C$1:$CE$15,7,FALSE))</f>
        <v/>
      </c>
      <c r="G25" s="165" t="str">
        <f>IF(ISNA(HLOOKUP($D25,'PR Matrix'!$C$1:$CE$15,14,FALSE)),"",IF(ISBLANK(HLOOKUP($D25,'PR Matrix'!$C$1:$CE$15,14,FALSE)),"",HLOOKUP($D25,'PR Matrix'!$C$1:$CE$15,14,FALSE)))</f>
        <v/>
      </c>
      <c r="H25" s="165" t="str">
        <f>IF(ISNA(HLOOKUP($D25,'PR Matrix'!$C$1:$CE$15,15,FALSE)),"",IF(ISBLANK(HLOOKUP($D25,'PR Matrix'!$C$1:$CE$15,15,FALSE)),"",HLOOKUP($D25,'PR Matrix'!$C$1:$CE$15,15,FALSE)))</f>
        <v/>
      </c>
      <c r="I25" s="165" t="str">
        <f>IF(ISNA(HLOOKUP($D25,'PR Matrix'!$C$1:$CE$15,10,FALSE)),"",IF(ISBLANK(HLOOKUP($D25,'PR Matrix'!$C$1:$CE$15,10,FALSE)),"",HLOOKUP($D25,'PR Matrix'!$C$1:$CE$15,10,FALSE)))</f>
        <v/>
      </c>
      <c r="J25" s="165" t="str">
        <f>IF(ISNA(HLOOKUP($D25,'PR Matrix'!$C$1:$CE$15,11,FALSE)),"",IF(ISBLANK(HLOOKUP($D25,'PR Matrix'!$C$1:$CE$15,11,FALSE)),"",HLOOKUP($D25,'PR Matrix'!$C$1:$CE$15,11,FALSE)))</f>
        <v/>
      </c>
      <c r="K25" s="165" t="str">
        <f>IF(ISNA(HLOOKUP($D25,'PR Matrix'!$C$1:$CE$15,12,FALSE)),"",IF(ISBLANK(HLOOKUP($D25,'PR Matrix'!$C$1:$CE$15,12,FALSE)),"",HLOOKUP($D25,'PR Matrix'!$C$1:$CE$15,12,FALSE)))</f>
        <v/>
      </c>
    </row>
    <row r="26" spans="1:11" x14ac:dyDescent="0.2">
      <c r="A26" s="160"/>
      <c r="B26" s="161"/>
      <c r="C26" s="160"/>
      <c r="D26" s="163" t="str">
        <f t="shared" si="0"/>
        <v/>
      </c>
      <c r="E26" s="164" t="str">
        <f>IF(ISNA(HLOOKUP($D26,'PR Matrix'!$C$1:$CE$15,8,FALSE)),"",HLOOKUP($D26,'PR Matrix'!$C$1:$CE$15,8,FALSE))</f>
        <v/>
      </c>
      <c r="F26" s="165" t="str">
        <f>IF(ISNA(HLOOKUP($D26,'PR Matrix'!$C$1:$CE$15,7,FALSE)),"",HLOOKUP($D26,'PR Matrix'!$C$1:$CE$15,7,FALSE))</f>
        <v/>
      </c>
      <c r="G26" s="165" t="str">
        <f>IF(ISNA(HLOOKUP($D26,'PR Matrix'!$C$1:$CE$15,14,FALSE)),"",IF(ISBLANK(HLOOKUP($D26,'PR Matrix'!$C$1:$CE$15,14,FALSE)),"",HLOOKUP($D26,'PR Matrix'!$C$1:$CE$15,14,FALSE)))</f>
        <v/>
      </c>
      <c r="H26" s="165" t="str">
        <f>IF(ISNA(HLOOKUP($D26,'PR Matrix'!$C$1:$CE$15,15,FALSE)),"",IF(ISBLANK(HLOOKUP($D26,'PR Matrix'!$C$1:$CE$15,15,FALSE)),"",HLOOKUP($D26,'PR Matrix'!$C$1:$CE$15,15,FALSE)))</f>
        <v/>
      </c>
      <c r="I26" s="165" t="str">
        <f>IF(ISNA(HLOOKUP($D26,'PR Matrix'!$C$1:$CE$15,10,FALSE)),"",IF(ISBLANK(HLOOKUP($D26,'PR Matrix'!$C$1:$CE$15,10,FALSE)),"",HLOOKUP($D26,'PR Matrix'!$C$1:$CE$15,10,FALSE)))</f>
        <v/>
      </c>
      <c r="J26" s="165" t="str">
        <f>IF(ISNA(HLOOKUP($D26,'PR Matrix'!$C$1:$CE$15,11,FALSE)),"",IF(ISBLANK(HLOOKUP($D26,'PR Matrix'!$C$1:$CE$15,11,FALSE)),"",HLOOKUP($D26,'PR Matrix'!$C$1:$CE$15,11,FALSE)))</f>
        <v/>
      </c>
      <c r="K26" s="165" t="str">
        <f>IF(ISNA(HLOOKUP($D26,'PR Matrix'!$C$1:$CE$15,12,FALSE)),"",IF(ISBLANK(HLOOKUP($D26,'PR Matrix'!$C$1:$CE$15,12,FALSE)),"",HLOOKUP($D26,'PR Matrix'!$C$1:$CE$15,12,FALSE)))</f>
        <v/>
      </c>
    </row>
    <row r="27" spans="1:11" x14ac:dyDescent="0.2">
      <c r="A27" s="160"/>
      <c r="B27" s="161"/>
      <c r="C27" s="160"/>
      <c r="D27" s="163" t="str">
        <f t="shared" si="0"/>
        <v/>
      </c>
      <c r="E27" s="164" t="str">
        <f>IF(ISNA(HLOOKUP($D27,'PR Matrix'!$C$1:$CE$15,8,FALSE)),"",HLOOKUP($D27,'PR Matrix'!$C$1:$CE$15,8,FALSE))</f>
        <v/>
      </c>
      <c r="F27" s="165" t="str">
        <f>IF(ISNA(HLOOKUP($D27,'PR Matrix'!$C$1:$CE$15,7,FALSE)),"",HLOOKUP($D27,'PR Matrix'!$C$1:$CE$15,7,FALSE))</f>
        <v/>
      </c>
      <c r="G27" s="165" t="str">
        <f>IF(ISNA(HLOOKUP($D27,'PR Matrix'!$C$1:$CE$15,14,FALSE)),"",IF(ISBLANK(HLOOKUP($D27,'PR Matrix'!$C$1:$CE$15,14,FALSE)),"",HLOOKUP($D27,'PR Matrix'!$C$1:$CE$15,14,FALSE)))</f>
        <v/>
      </c>
      <c r="H27" s="165" t="str">
        <f>IF(ISNA(HLOOKUP($D27,'PR Matrix'!$C$1:$CE$15,15,FALSE)),"",IF(ISBLANK(HLOOKUP($D27,'PR Matrix'!$C$1:$CE$15,15,FALSE)),"",HLOOKUP($D27,'PR Matrix'!$C$1:$CE$15,15,FALSE)))</f>
        <v/>
      </c>
      <c r="I27" s="165" t="str">
        <f>IF(ISNA(HLOOKUP($D27,'PR Matrix'!$C$1:$CE$15,10,FALSE)),"",IF(ISBLANK(HLOOKUP($D27,'PR Matrix'!$C$1:$CE$15,10,FALSE)),"",HLOOKUP($D27,'PR Matrix'!$C$1:$CE$15,10,FALSE)))</f>
        <v/>
      </c>
      <c r="J27" s="165" t="str">
        <f>IF(ISNA(HLOOKUP($D27,'PR Matrix'!$C$1:$CE$15,11,FALSE)),"",IF(ISBLANK(HLOOKUP($D27,'PR Matrix'!$C$1:$CE$15,11,FALSE)),"",HLOOKUP($D27,'PR Matrix'!$C$1:$CE$15,11,FALSE)))</f>
        <v/>
      </c>
      <c r="K27" s="165" t="str">
        <f>IF(ISNA(HLOOKUP($D27,'PR Matrix'!$C$1:$CE$15,12,FALSE)),"",IF(ISBLANK(HLOOKUP($D27,'PR Matrix'!$C$1:$CE$15,12,FALSE)),"",HLOOKUP($D27,'PR Matrix'!$C$1:$CE$15,12,FALSE)))</f>
        <v/>
      </c>
    </row>
    <row r="28" spans="1:11" x14ac:dyDescent="0.2">
      <c r="A28" s="160"/>
      <c r="B28" s="161"/>
      <c r="C28" s="160"/>
      <c r="D28" s="163" t="str">
        <f t="shared" si="0"/>
        <v/>
      </c>
      <c r="E28" s="164" t="str">
        <f>IF(ISNA(HLOOKUP($D28,'PR Matrix'!$C$1:$CE$15,8,FALSE)),"",HLOOKUP($D28,'PR Matrix'!$C$1:$CE$15,8,FALSE))</f>
        <v/>
      </c>
      <c r="F28" s="165" t="str">
        <f>IF(ISNA(HLOOKUP($D28,'PR Matrix'!$C$1:$CE$15,7,FALSE)),"",HLOOKUP($D28,'PR Matrix'!$C$1:$CE$15,7,FALSE))</f>
        <v/>
      </c>
      <c r="G28" s="165" t="str">
        <f>IF(ISNA(HLOOKUP($D28,'PR Matrix'!$C$1:$CE$15,14,FALSE)),"",IF(ISBLANK(HLOOKUP($D28,'PR Matrix'!$C$1:$CE$15,14,FALSE)),"",HLOOKUP($D28,'PR Matrix'!$C$1:$CE$15,14,FALSE)))</f>
        <v/>
      </c>
      <c r="H28" s="165" t="str">
        <f>IF(ISNA(HLOOKUP($D28,'PR Matrix'!$C$1:$CE$15,15,FALSE)),"",IF(ISBLANK(HLOOKUP($D28,'PR Matrix'!$C$1:$CE$15,15,FALSE)),"",HLOOKUP($D28,'PR Matrix'!$C$1:$CE$15,15,FALSE)))</f>
        <v/>
      </c>
      <c r="I28" s="165" t="str">
        <f>IF(ISNA(HLOOKUP($D28,'PR Matrix'!$C$1:$CE$15,10,FALSE)),"",IF(ISBLANK(HLOOKUP($D28,'PR Matrix'!$C$1:$CE$15,10,FALSE)),"",HLOOKUP($D28,'PR Matrix'!$C$1:$CE$15,10,FALSE)))</f>
        <v/>
      </c>
      <c r="J28" s="165" t="str">
        <f>IF(ISNA(HLOOKUP($D28,'PR Matrix'!$C$1:$CE$15,11,FALSE)),"",IF(ISBLANK(HLOOKUP($D28,'PR Matrix'!$C$1:$CE$15,11,FALSE)),"",HLOOKUP($D28,'PR Matrix'!$C$1:$CE$15,11,FALSE)))</f>
        <v/>
      </c>
      <c r="K28" s="165" t="str">
        <f>IF(ISNA(HLOOKUP($D28,'PR Matrix'!$C$1:$CE$15,12,FALSE)),"",IF(ISBLANK(HLOOKUP($D28,'PR Matrix'!$C$1:$CE$15,12,FALSE)),"",HLOOKUP($D28,'PR Matrix'!$C$1:$CE$15,12,FALSE)))</f>
        <v/>
      </c>
    </row>
    <row r="29" spans="1:11" x14ac:dyDescent="0.2">
      <c r="A29" s="160"/>
      <c r="B29" s="161"/>
      <c r="C29" s="160"/>
      <c r="D29" s="163" t="str">
        <f t="shared" si="0"/>
        <v/>
      </c>
      <c r="E29" s="164" t="str">
        <f>IF(ISNA(HLOOKUP($D29,'PR Matrix'!$C$1:$CE$15,8,FALSE)),"",HLOOKUP($D29,'PR Matrix'!$C$1:$CE$15,8,FALSE))</f>
        <v/>
      </c>
      <c r="F29" s="165" t="str">
        <f>IF(ISNA(HLOOKUP($D29,'PR Matrix'!$C$1:$CE$15,7,FALSE)),"",HLOOKUP($D29,'PR Matrix'!$C$1:$CE$15,7,FALSE))</f>
        <v/>
      </c>
      <c r="G29" s="165" t="str">
        <f>IF(ISNA(HLOOKUP($D29,'PR Matrix'!$C$1:$CE$15,14,FALSE)),"",IF(ISBLANK(HLOOKUP($D29,'PR Matrix'!$C$1:$CE$15,14,FALSE)),"",HLOOKUP($D29,'PR Matrix'!$C$1:$CE$15,14,FALSE)))</f>
        <v/>
      </c>
      <c r="H29" s="165" t="str">
        <f>IF(ISNA(HLOOKUP($D29,'PR Matrix'!$C$1:$CE$15,15,FALSE)),"",IF(ISBLANK(HLOOKUP($D29,'PR Matrix'!$C$1:$CE$15,15,FALSE)),"",HLOOKUP($D29,'PR Matrix'!$C$1:$CE$15,15,FALSE)))</f>
        <v/>
      </c>
      <c r="I29" s="165" t="str">
        <f>IF(ISNA(HLOOKUP($D29,'PR Matrix'!$C$1:$CE$15,10,FALSE)),"",IF(ISBLANK(HLOOKUP($D29,'PR Matrix'!$C$1:$CE$15,10,FALSE)),"",HLOOKUP($D29,'PR Matrix'!$C$1:$CE$15,10,FALSE)))</f>
        <v/>
      </c>
      <c r="J29" s="165" t="str">
        <f>IF(ISNA(HLOOKUP($D29,'PR Matrix'!$C$1:$CE$15,11,FALSE)),"",IF(ISBLANK(HLOOKUP($D29,'PR Matrix'!$C$1:$CE$15,11,FALSE)),"",HLOOKUP($D29,'PR Matrix'!$C$1:$CE$15,11,FALSE)))</f>
        <v/>
      </c>
      <c r="K29" s="165" t="str">
        <f>IF(ISNA(HLOOKUP($D29,'PR Matrix'!$C$1:$CE$15,12,FALSE)),"",IF(ISBLANK(HLOOKUP($D29,'PR Matrix'!$C$1:$CE$15,12,FALSE)),"",HLOOKUP($D29,'PR Matrix'!$C$1:$CE$15,12,FALSE)))</f>
        <v/>
      </c>
    </row>
    <row r="30" spans="1:11" s="167" customFormat="1" x14ac:dyDescent="0.2">
      <c r="A30" s="160"/>
      <c r="B30" s="161"/>
      <c r="C30" s="160"/>
      <c r="D30" s="163" t="str">
        <f t="shared" si="0"/>
        <v/>
      </c>
      <c r="E30" s="164" t="str">
        <f>IF(ISNA(HLOOKUP($D30,'PR Matrix'!$C$1:$CE$15,8,FALSE)),"",HLOOKUP($D30,'PR Matrix'!$C$1:$CE$15,8,FALSE))</f>
        <v/>
      </c>
      <c r="F30" s="165" t="str">
        <f>IF(ISNA(HLOOKUP($D30,'PR Matrix'!$C$1:$CE$15,7,FALSE)),"",HLOOKUP($D30,'PR Matrix'!$C$1:$CE$15,7,FALSE))</f>
        <v/>
      </c>
      <c r="G30" s="165" t="str">
        <f>IF(ISNA(HLOOKUP($D30,'PR Matrix'!$C$1:$CE$15,14,FALSE)),"",IF(ISBLANK(HLOOKUP($D30,'PR Matrix'!$C$1:$CE$15,14,FALSE)),"",HLOOKUP($D30,'PR Matrix'!$C$1:$CE$15,14,FALSE)))</f>
        <v/>
      </c>
      <c r="H30" s="165" t="str">
        <f>IF(ISNA(HLOOKUP($D30,'PR Matrix'!$C$1:$CE$15,15,FALSE)),"",IF(ISBLANK(HLOOKUP($D30,'PR Matrix'!$C$1:$CE$15,15,FALSE)),"",HLOOKUP($D30,'PR Matrix'!$C$1:$CE$15,15,FALSE)))</f>
        <v/>
      </c>
      <c r="I30" s="165" t="str">
        <f>IF(ISNA(HLOOKUP($D30,'PR Matrix'!$C$1:$CE$15,10,FALSE)),"",IF(ISBLANK(HLOOKUP($D30,'PR Matrix'!$C$1:$CE$15,10,FALSE)),"",HLOOKUP($D30,'PR Matrix'!$C$1:$CE$15,10,FALSE)))</f>
        <v/>
      </c>
      <c r="J30" s="165" t="str">
        <f>IF(ISNA(HLOOKUP($D30,'PR Matrix'!$C$1:$CE$15,11,FALSE)),"",IF(ISBLANK(HLOOKUP($D30,'PR Matrix'!$C$1:$CE$15,11,FALSE)),"",HLOOKUP($D30,'PR Matrix'!$C$1:$CE$15,11,FALSE)))</f>
        <v/>
      </c>
      <c r="K30" s="165" t="str">
        <f>IF(ISNA(HLOOKUP($D30,'PR Matrix'!$C$1:$CE$15,12,FALSE)),"",IF(ISBLANK(HLOOKUP($D30,'PR Matrix'!$C$1:$CE$15,12,FALSE)),"",HLOOKUP($D30,'PR Matrix'!$C$1:$CE$15,12,FALSE)))</f>
        <v/>
      </c>
    </row>
    <row r="31" spans="1:11" s="167" customFormat="1" x14ac:dyDescent="0.2">
      <c r="A31" s="169"/>
      <c r="B31" s="170"/>
      <c r="C31"/>
      <c r="D31" s="163" t="str">
        <f t="shared" si="0"/>
        <v/>
      </c>
      <c r="E31" s="164" t="str">
        <f>IF(ISNA(HLOOKUP($D31,'PR Matrix'!$C$1:$CE$15,8,FALSE)),"",HLOOKUP($D31,'PR Matrix'!$C$1:$CE$15,8,FALSE))</f>
        <v/>
      </c>
      <c r="F31" s="165" t="str">
        <f>IF(ISNA(HLOOKUP($D31,'PR Matrix'!$C$1:$CE$15,7,FALSE)),"",HLOOKUP($D31,'PR Matrix'!$C$1:$CE$15,7,FALSE))</f>
        <v/>
      </c>
      <c r="G31" s="165" t="str">
        <f>IF(ISNA(HLOOKUP($D31,'PR Matrix'!$C$1:$CE$15,14,FALSE)),"",IF(ISBLANK(HLOOKUP($D31,'PR Matrix'!$C$1:$CE$15,14,FALSE)),"",HLOOKUP($D31,'PR Matrix'!$C$1:$CE$15,14,FALSE)))</f>
        <v/>
      </c>
      <c r="H31" s="165" t="str">
        <f>IF(ISNA(HLOOKUP($D31,'PR Matrix'!$C$1:$CE$15,15,FALSE)),"",IF(ISBLANK(HLOOKUP($D31,'PR Matrix'!$C$1:$CE$15,15,FALSE)),"",HLOOKUP($D31,'PR Matrix'!$C$1:$CE$15,15,FALSE)))</f>
        <v/>
      </c>
      <c r="I31" s="165" t="str">
        <f>IF(ISNA(HLOOKUP($D31,'PR Matrix'!$C$1:$CE$15,10,FALSE)),"",IF(ISBLANK(HLOOKUP($D31,'PR Matrix'!$C$1:$CE$15,10,FALSE)),"",HLOOKUP($D31,'PR Matrix'!$C$1:$CE$15,10,FALSE)))</f>
        <v/>
      </c>
      <c r="J31" s="165" t="str">
        <f>IF(ISNA(HLOOKUP($D31,'PR Matrix'!$C$1:$CE$15,11,FALSE)),"",IF(ISBLANK(HLOOKUP($D31,'PR Matrix'!$C$1:$CE$15,11,FALSE)),"",HLOOKUP($D31,'PR Matrix'!$C$1:$CE$15,11,FALSE)))</f>
        <v/>
      </c>
      <c r="K31" s="165" t="str">
        <f>IF(ISNA(HLOOKUP($D31,'PR Matrix'!$C$1:$CE$15,12,FALSE)),"",IF(ISBLANK(HLOOKUP($D31,'PR Matrix'!$C$1:$CE$15,12,FALSE)),"",HLOOKUP($D31,'PR Matrix'!$C$1:$CE$15,12,FALSE)))</f>
        <v/>
      </c>
    </row>
    <row r="32" spans="1:11" x14ac:dyDescent="0.2">
      <c r="A32" s="160"/>
      <c r="B32" s="161"/>
      <c r="C32" s="160"/>
      <c r="D32" s="163" t="str">
        <f t="shared" si="0"/>
        <v/>
      </c>
      <c r="E32" s="164" t="str">
        <f>IF(ISNA(HLOOKUP($D32,'PR Matrix'!$C$1:$CE$15,8,FALSE)),"",HLOOKUP($D32,'PR Matrix'!$C$1:$CE$15,8,FALSE))</f>
        <v/>
      </c>
      <c r="F32" s="165" t="str">
        <f>IF(ISNA(HLOOKUP($D32,'PR Matrix'!$C$1:$CE$15,7,FALSE)),"",HLOOKUP($D32,'PR Matrix'!$C$1:$CE$15,7,FALSE))</f>
        <v/>
      </c>
      <c r="G32" s="165" t="str">
        <f>IF(ISNA(HLOOKUP($D32,'PR Matrix'!$C$1:$CE$15,14,FALSE)),"",IF(ISBLANK(HLOOKUP($D32,'PR Matrix'!$C$1:$CE$15,14,FALSE)),"",HLOOKUP($D32,'PR Matrix'!$C$1:$CE$15,14,FALSE)))</f>
        <v/>
      </c>
      <c r="H32" s="165" t="str">
        <f>IF(ISNA(HLOOKUP($D32,'PR Matrix'!$C$1:$CE$15,15,FALSE)),"",IF(ISBLANK(HLOOKUP($D32,'PR Matrix'!$C$1:$CE$15,15,FALSE)),"",HLOOKUP($D32,'PR Matrix'!$C$1:$CE$15,15,FALSE)))</f>
        <v/>
      </c>
      <c r="I32" s="165" t="str">
        <f>IF(ISNA(HLOOKUP($D32,'PR Matrix'!$C$1:$CE$15,10,FALSE)),"",IF(ISBLANK(HLOOKUP($D32,'PR Matrix'!$C$1:$CE$15,10,FALSE)),"",HLOOKUP($D32,'PR Matrix'!$C$1:$CE$15,10,FALSE)))</f>
        <v/>
      </c>
      <c r="J32" s="165" t="str">
        <f>IF(ISNA(HLOOKUP($D32,'PR Matrix'!$C$1:$CE$15,11,FALSE)),"",IF(ISBLANK(HLOOKUP($D32,'PR Matrix'!$C$1:$CE$15,11,FALSE)),"",HLOOKUP($D32,'PR Matrix'!$C$1:$CE$15,11,FALSE)))</f>
        <v/>
      </c>
      <c r="K32" s="165" t="str">
        <f>IF(ISNA(HLOOKUP($D32,'PR Matrix'!$C$1:$CE$15,12,FALSE)),"",IF(ISBLANK(HLOOKUP($D32,'PR Matrix'!$C$1:$CE$15,12,FALSE)),"",HLOOKUP($D32,'PR Matrix'!$C$1:$CE$15,12,FALSE)))</f>
        <v/>
      </c>
    </row>
    <row r="33" spans="1:11" x14ac:dyDescent="0.2">
      <c r="A33" s="160"/>
      <c r="B33" s="161"/>
      <c r="C33" s="160"/>
      <c r="D33" s="163" t="str">
        <f t="shared" si="0"/>
        <v/>
      </c>
      <c r="E33" s="164" t="str">
        <f>IF(ISNA(HLOOKUP($D33,'PR Matrix'!$C$1:$CE$15,8,FALSE)),"",HLOOKUP($D33,'PR Matrix'!$C$1:$CE$15,8,FALSE))</f>
        <v/>
      </c>
      <c r="F33" s="165" t="str">
        <f>IF(ISNA(HLOOKUP($D33,'PR Matrix'!$C$1:$CE$15,7,FALSE)),"",HLOOKUP($D33,'PR Matrix'!$C$1:$CE$15,7,FALSE))</f>
        <v/>
      </c>
      <c r="G33" s="165" t="str">
        <f>IF(ISNA(HLOOKUP($D33,'PR Matrix'!$C$1:$CE$15,14,FALSE)),"",IF(ISBLANK(HLOOKUP($D33,'PR Matrix'!$C$1:$CE$15,14,FALSE)),"",HLOOKUP($D33,'PR Matrix'!$C$1:$CE$15,14,FALSE)))</f>
        <v/>
      </c>
      <c r="H33" s="165" t="str">
        <f>IF(ISNA(HLOOKUP($D33,'PR Matrix'!$C$1:$CE$15,15,FALSE)),"",IF(ISBLANK(HLOOKUP($D33,'PR Matrix'!$C$1:$CE$15,15,FALSE)),"",HLOOKUP($D33,'PR Matrix'!$C$1:$CE$15,15,FALSE)))</f>
        <v/>
      </c>
      <c r="I33" s="165" t="str">
        <f>IF(ISNA(HLOOKUP($D33,'PR Matrix'!$C$1:$CE$15,10,FALSE)),"",IF(ISBLANK(HLOOKUP($D33,'PR Matrix'!$C$1:$CE$15,10,FALSE)),"",HLOOKUP($D33,'PR Matrix'!$C$1:$CE$15,10,FALSE)))</f>
        <v/>
      </c>
      <c r="J33" s="165" t="str">
        <f>IF(ISNA(HLOOKUP($D33,'PR Matrix'!$C$1:$CE$15,11,FALSE)),"",IF(ISBLANK(HLOOKUP($D33,'PR Matrix'!$C$1:$CE$15,11,FALSE)),"",HLOOKUP($D33,'PR Matrix'!$C$1:$CE$15,11,FALSE)))</f>
        <v/>
      </c>
      <c r="K33" s="165" t="str">
        <f>IF(ISNA(HLOOKUP($D33,'PR Matrix'!$C$1:$CE$15,12,FALSE)),"",IF(ISBLANK(HLOOKUP($D33,'PR Matrix'!$C$1:$CE$15,12,FALSE)),"",HLOOKUP($D33,'PR Matrix'!$C$1:$CE$15,12,FALSE)))</f>
        <v/>
      </c>
    </row>
    <row r="34" spans="1:11" x14ac:dyDescent="0.2">
      <c r="A34" s="160"/>
      <c r="B34" s="161"/>
      <c r="C34" s="160"/>
      <c r="D34" s="163" t="str">
        <f t="shared" si="0"/>
        <v/>
      </c>
      <c r="E34" s="164" t="str">
        <f>IF(ISNA(HLOOKUP($D34,'PR Matrix'!$C$1:$CE$15,8,FALSE)),"",HLOOKUP($D34,'PR Matrix'!$C$1:$CE$15,8,FALSE))</f>
        <v/>
      </c>
      <c r="F34" s="165" t="str">
        <f>IF(ISNA(HLOOKUP($D34,'PR Matrix'!$C$1:$CE$15,7,FALSE)),"",HLOOKUP($D34,'PR Matrix'!$C$1:$CE$15,7,FALSE))</f>
        <v/>
      </c>
      <c r="G34" s="165" t="str">
        <f>IF(ISNA(HLOOKUP($D34,'PR Matrix'!$C$1:$CE$15,14,FALSE)),"",IF(ISBLANK(HLOOKUP($D34,'PR Matrix'!$C$1:$CE$15,14,FALSE)),"",HLOOKUP($D34,'PR Matrix'!$C$1:$CE$15,14,FALSE)))</f>
        <v/>
      </c>
      <c r="H34" s="165" t="str">
        <f>IF(ISNA(HLOOKUP($D34,'PR Matrix'!$C$1:$CE$15,15,FALSE)),"",IF(ISBLANK(HLOOKUP($D34,'PR Matrix'!$C$1:$CE$15,15,FALSE)),"",HLOOKUP($D34,'PR Matrix'!$C$1:$CE$15,15,FALSE)))</f>
        <v/>
      </c>
      <c r="I34" s="165" t="str">
        <f>IF(ISNA(HLOOKUP($D34,'PR Matrix'!$C$1:$CE$15,10,FALSE)),"",IF(ISBLANK(HLOOKUP($D34,'PR Matrix'!$C$1:$CE$15,10,FALSE)),"",HLOOKUP($D34,'PR Matrix'!$C$1:$CE$15,10,FALSE)))</f>
        <v/>
      </c>
      <c r="J34" s="165" t="str">
        <f>IF(ISNA(HLOOKUP($D34,'PR Matrix'!$C$1:$CE$15,11,FALSE)),"",IF(ISBLANK(HLOOKUP($D34,'PR Matrix'!$C$1:$CE$15,11,FALSE)),"",HLOOKUP($D34,'PR Matrix'!$C$1:$CE$15,11,FALSE)))</f>
        <v/>
      </c>
      <c r="K34" s="165" t="str">
        <f>IF(ISNA(HLOOKUP($D34,'PR Matrix'!$C$1:$CE$15,12,FALSE)),"",IF(ISBLANK(HLOOKUP($D34,'PR Matrix'!$C$1:$CE$15,12,FALSE)),"",HLOOKUP($D34,'PR Matrix'!$C$1:$CE$15,12,FALSE)))</f>
        <v/>
      </c>
    </row>
    <row r="35" spans="1:11" s="167" customFormat="1" x14ac:dyDescent="0.2">
      <c r="A35" s="160"/>
      <c r="B35" s="161"/>
      <c r="C35" s="160"/>
      <c r="D35" s="163" t="str">
        <f t="shared" si="0"/>
        <v/>
      </c>
      <c r="E35" s="164" t="str">
        <f>IF(ISNA(HLOOKUP($D35,'PR Matrix'!$C$1:$CE$15,8,FALSE)),"",HLOOKUP($D35,'PR Matrix'!$C$1:$CE$15,8,FALSE))</f>
        <v/>
      </c>
      <c r="F35" s="165" t="str">
        <f>IF(ISNA(HLOOKUP($D35,'PR Matrix'!$C$1:$CE$15,7,FALSE)),"",HLOOKUP($D35,'PR Matrix'!$C$1:$CE$15,7,FALSE))</f>
        <v/>
      </c>
      <c r="G35" s="165" t="str">
        <f>IF(ISNA(HLOOKUP($D35,'PR Matrix'!$C$1:$CE$15,14,FALSE)),"",IF(ISBLANK(HLOOKUP($D35,'PR Matrix'!$C$1:$CE$15,14,FALSE)),"",HLOOKUP($D35,'PR Matrix'!$C$1:$CE$15,14,FALSE)))</f>
        <v/>
      </c>
      <c r="H35" s="165" t="str">
        <f>IF(ISNA(HLOOKUP($D35,'PR Matrix'!$C$1:$CE$15,15,FALSE)),"",IF(ISBLANK(HLOOKUP($D35,'PR Matrix'!$C$1:$CE$15,15,FALSE)),"",HLOOKUP($D35,'PR Matrix'!$C$1:$CE$15,15,FALSE)))</f>
        <v/>
      </c>
      <c r="I35" s="165" t="str">
        <f>IF(ISNA(HLOOKUP($D35,'PR Matrix'!$C$1:$CE$15,10,FALSE)),"",IF(ISBLANK(HLOOKUP($D35,'PR Matrix'!$C$1:$CE$15,10,FALSE)),"",HLOOKUP($D35,'PR Matrix'!$C$1:$CE$15,10,FALSE)))</f>
        <v/>
      </c>
      <c r="J35" s="165" t="str">
        <f>IF(ISNA(HLOOKUP($D35,'PR Matrix'!$C$1:$CE$15,11,FALSE)),"",IF(ISBLANK(HLOOKUP($D35,'PR Matrix'!$C$1:$CE$15,11,FALSE)),"",HLOOKUP($D35,'PR Matrix'!$C$1:$CE$15,11,FALSE)))</f>
        <v/>
      </c>
      <c r="K35" s="165" t="str">
        <f>IF(ISNA(HLOOKUP($D35,'PR Matrix'!$C$1:$CE$15,12,FALSE)),"",IF(ISBLANK(HLOOKUP($D35,'PR Matrix'!$C$1:$CE$15,12,FALSE)),"",HLOOKUP($D35,'PR Matrix'!$C$1:$CE$15,12,FALSE)))</f>
        <v/>
      </c>
    </row>
    <row r="36" spans="1:11" s="167" customFormat="1" x14ac:dyDescent="0.2">
      <c r="A36" s="160"/>
      <c r="B36" s="161"/>
      <c r="C36" s="160"/>
      <c r="D36" s="163" t="str">
        <f t="shared" si="0"/>
        <v/>
      </c>
      <c r="E36" s="164" t="str">
        <f>IF(ISNA(HLOOKUP($D36,'PR Matrix'!$C$1:$CE$15,8,FALSE)),"",HLOOKUP($D36,'PR Matrix'!$C$1:$CE$15,8,FALSE))</f>
        <v/>
      </c>
      <c r="F36" s="165" t="str">
        <f>IF(ISNA(HLOOKUP($D36,'PR Matrix'!$C$1:$CE$15,7,FALSE)),"",HLOOKUP($D36,'PR Matrix'!$C$1:$CE$15,7,FALSE))</f>
        <v/>
      </c>
      <c r="G36" s="165" t="str">
        <f>IF(ISNA(HLOOKUP($D36,'PR Matrix'!$C$1:$CE$15,14,FALSE)),"",IF(ISBLANK(HLOOKUP($D36,'PR Matrix'!$C$1:$CE$15,14,FALSE)),"",HLOOKUP($D36,'PR Matrix'!$C$1:$CE$15,14,FALSE)))</f>
        <v/>
      </c>
      <c r="H36" s="165" t="str">
        <f>IF(ISNA(HLOOKUP($D36,'PR Matrix'!$C$1:$CE$15,15,FALSE)),"",IF(ISBLANK(HLOOKUP($D36,'PR Matrix'!$C$1:$CE$15,15,FALSE)),"",HLOOKUP($D36,'PR Matrix'!$C$1:$CE$15,15,FALSE)))</f>
        <v/>
      </c>
      <c r="I36" s="165" t="str">
        <f>IF(ISNA(HLOOKUP($D36,'PR Matrix'!$C$1:$CE$15,10,FALSE)),"",IF(ISBLANK(HLOOKUP($D36,'PR Matrix'!$C$1:$CE$15,10,FALSE)),"",HLOOKUP($D36,'PR Matrix'!$C$1:$CE$15,10,FALSE)))</f>
        <v/>
      </c>
      <c r="J36" s="165" t="str">
        <f>IF(ISNA(HLOOKUP($D36,'PR Matrix'!$C$1:$CE$15,11,FALSE)),"",IF(ISBLANK(HLOOKUP($D36,'PR Matrix'!$C$1:$CE$15,11,FALSE)),"",HLOOKUP($D36,'PR Matrix'!$C$1:$CE$15,11,FALSE)))</f>
        <v/>
      </c>
      <c r="K36" s="165" t="str">
        <f>IF(ISNA(HLOOKUP($D36,'PR Matrix'!$C$1:$CE$15,12,FALSE)),"",IF(ISBLANK(HLOOKUP($D36,'PR Matrix'!$C$1:$CE$15,12,FALSE)),"",HLOOKUP($D36,'PR Matrix'!$C$1:$CE$15,12,FALSE)))</f>
        <v/>
      </c>
    </row>
    <row r="37" spans="1:11" s="167" customFormat="1" x14ac:dyDescent="0.2">
      <c r="A37" s="160"/>
      <c r="B37" s="161"/>
      <c r="C37" s="160"/>
      <c r="D37" s="163" t="str">
        <f t="shared" si="0"/>
        <v/>
      </c>
      <c r="E37" s="164" t="str">
        <f>IF(ISNA(HLOOKUP($D37,'PR Matrix'!$C$1:$CE$15,8,FALSE)),"",HLOOKUP($D37,'PR Matrix'!$C$1:$CE$15,8,FALSE))</f>
        <v/>
      </c>
      <c r="F37" s="165" t="str">
        <f>IF(ISNA(HLOOKUP($D37,'PR Matrix'!$C$1:$CE$15,7,FALSE)),"",HLOOKUP($D37,'PR Matrix'!$C$1:$CE$15,7,FALSE))</f>
        <v/>
      </c>
      <c r="G37" s="165" t="str">
        <f>IF(ISNA(HLOOKUP($D37,'PR Matrix'!$C$1:$CE$15,14,FALSE)),"",IF(ISBLANK(HLOOKUP($D37,'PR Matrix'!$C$1:$CE$15,14,FALSE)),"",HLOOKUP($D37,'PR Matrix'!$C$1:$CE$15,14,FALSE)))</f>
        <v/>
      </c>
      <c r="H37" s="165" t="str">
        <f>IF(ISNA(HLOOKUP($D37,'PR Matrix'!$C$1:$CE$15,15,FALSE)),"",IF(ISBLANK(HLOOKUP($D37,'PR Matrix'!$C$1:$CE$15,15,FALSE)),"",HLOOKUP($D37,'PR Matrix'!$C$1:$CE$15,15,FALSE)))</f>
        <v/>
      </c>
      <c r="I37" s="165" t="str">
        <f>IF(ISNA(HLOOKUP($D37,'PR Matrix'!$C$1:$CE$15,10,FALSE)),"",IF(ISBLANK(HLOOKUP($D37,'PR Matrix'!$C$1:$CE$15,10,FALSE)),"",HLOOKUP($D37,'PR Matrix'!$C$1:$CE$15,10,FALSE)))</f>
        <v/>
      </c>
      <c r="J37" s="165" t="str">
        <f>IF(ISNA(HLOOKUP($D37,'PR Matrix'!$C$1:$CE$15,11,FALSE)),"",IF(ISBLANK(HLOOKUP($D37,'PR Matrix'!$C$1:$CE$15,11,FALSE)),"",HLOOKUP($D37,'PR Matrix'!$C$1:$CE$15,11,FALSE)))</f>
        <v/>
      </c>
      <c r="K37" s="165" t="str">
        <f>IF(ISNA(HLOOKUP($D37,'PR Matrix'!$C$1:$CE$15,12,FALSE)),"",IF(ISBLANK(HLOOKUP($D37,'PR Matrix'!$C$1:$CE$15,12,FALSE)),"",HLOOKUP($D37,'PR Matrix'!$C$1:$CE$15,12,FALSE)))</f>
        <v/>
      </c>
    </row>
    <row r="38" spans="1:11" x14ac:dyDescent="0.2">
      <c r="A38" s="160"/>
      <c r="B38" s="161"/>
      <c r="C38" s="160"/>
      <c r="D38" s="163" t="str">
        <f t="shared" si="0"/>
        <v/>
      </c>
      <c r="E38" s="164" t="str">
        <f>IF(ISNA(HLOOKUP($D38,'PR Matrix'!$C$1:$CE$15,8,FALSE)),"",HLOOKUP($D38,'PR Matrix'!$C$1:$CE$15,8,FALSE))</f>
        <v/>
      </c>
      <c r="F38" s="165" t="str">
        <f>IF(ISNA(HLOOKUP($D38,'PR Matrix'!$C$1:$CE$15,7,FALSE)),"",HLOOKUP($D38,'PR Matrix'!$C$1:$CE$15,7,FALSE))</f>
        <v/>
      </c>
      <c r="G38" s="165" t="str">
        <f>IF(ISNA(HLOOKUP($D38,'PR Matrix'!$C$1:$CE$15,14,FALSE)),"",IF(ISBLANK(HLOOKUP($D38,'PR Matrix'!$C$1:$CE$15,14,FALSE)),"",HLOOKUP($D38,'PR Matrix'!$C$1:$CE$15,14,FALSE)))</f>
        <v/>
      </c>
      <c r="H38" s="165" t="str">
        <f>IF(ISNA(HLOOKUP($D38,'PR Matrix'!$C$1:$CE$15,15,FALSE)),"",IF(ISBLANK(HLOOKUP($D38,'PR Matrix'!$C$1:$CE$15,15,FALSE)),"",HLOOKUP($D38,'PR Matrix'!$C$1:$CE$15,15,FALSE)))</f>
        <v/>
      </c>
      <c r="I38" s="165" t="str">
        <f>IF(ISNA(HLOOKUP($D38,'PR Matrix'!$C$1:$CE$15,10,FALSE)),"",IF(ISBLANK(HLOOKUP($D38,'PR Matrix'!$C$1:$CE$15,10,FALSE)),"",HLOOKUP($D38,'PR Matrix'!$C$1:$CE$15,10,FALSE)))</f>
        <v/>
      </c>
      <c r="J38" s="165" t="str">
        <f>IF(ISNA(HLOOKUP($D38,'PR Matrix'!$C$1:$CE$15,11,FALSE)),"",IF(ISBLANK(HLOOKUP($D38,'PR Matrix'!$C$1:$CE$15,11,FALSE)),"",HLOOKUP($D38,'PR Matrix'!$C$1:$CE$15,11,FALSE)))</f>
        <v/>
      </c>
      <c r="K38" s="165" t="str">
        <f>IF(ISNA(HLOOKUP($D38,'PR Matrix'!$C$1:$CE$15,12,FALSE)),"",IF(ISBLANK(HLOOKUP($D38,'PR Matrix'!$C$1:$CE$15,12,FALSE)),"",HLOOKUP($D38,'PR Matrix'!$C$1:$CE$15,12,FALSE)))</f>
        <v/>
      </c>
    </row>
    <row r="39" spans="1:11" s="167" customFormat="1" x14ac:dyDescent="0.2">
      <c r="A39" s="160"/>
      <c r="B39" s="161"/>
      <c r="C39" s="160"/>
      <c r="D39" s="163" t="str">
        <f t="shared" si="0"/>
        <v/>
      </c>
      <c r="E39" s="164" t="str">
        <f>IF(ISNA(HLOOKUP($D39,'PR Matrix'!$C$1:$CE$15,8,FALSE)),"",HLOOKUP($D39,'PR Matrix'!$C$1:$CE$15,8,FALSE))</f>
        <v/>
      </c>
      <c r="F39" s="165" t="str">
        <f>IF(ISNA(HLOOKUP($D39,'PR Matrix'!$C$1:$CE$15,7,FALSE)),"",HLOOKUP($D39,'PR Matrix'!$C$1:$CE$15,7,FALSE))</f>
        <v/>
      </c>
      <c r="G39" s="165" t="str">
        <f>IF(ISNA(HLOOKUP($D39,'PR Matrix'!$C$1:$CE$15,14,FALSE)),"",IF(ISBLANK(HLOOKUP($D39,'PR Matrix'!$C$1:$CE$15,14,FALSE)),"",HLOOKUP($D39,'PR Matrix'!$C$1:$CE$15,14,FALSE)))</f>
        <v/>
      </c>
      <c r="H39" s="165" t="str">
        <f>IF(ISNA(HLOOKUP($D39,'PR Matrix'!$C$1:$CE$15,15,FALSE)),"",IF(ISBLANK(HLOOKUP($D39,'PR Matrix'!$C$1:$CE$15,15,FALSE)),"",HLOOKUP($D39,'PR Matrix'!$C$1:$CE$15,15,FALSE)))</f>
        <v/>
      </c>
      <c r="I39" s="165" t="str">
        <f>IF(ISNA(HLOOKUP($D39,'PR Matrix'!$C$1:$CE$15,10,FALSE)),"",IF(ISBLANK(HLOOKUP($D39,'PR Matrix'!$C$1:$CE$15,10,FALSE)),"",HLOOKUP($D39,'PR Matrix'!$C$1:$CE$15,10,FALSE)))</f>
        <v/>
      </c>
      <c r="J39" s="165" t="str">
        <f>IF(ISNA(HLOOKUP($D39,'PR Matrix'!$C$1:$CE$15,11,FALSE)),"",IF(ISBLANK(HLOOKUP($D39,'PR Matrix'!$C$1:$CE$15,11,FALSE)),"",HLOOKUP($D39,'PR Matrix'!$C$1:$CE$15,11,FALSE)))</f>
        <v/>
      </c>
      <c r="K39" s="165" t="str">
        <f>IF(ISNA(HLOOKUP($D39,'PR Matrix'!$C$1:$CE$15,12,FALSE)),"",IF(ISBLANK(HLOOKUP($D39,'PR Matrix'!$C$1:$CE$15,12,FALSE)),"",HLOOKUP($D39,'PR Matrix'!$C$1:$CE$15,12,FALSE)))</f>
        <v/>
      </c>
    </row>
    <row r="40" spans="1:11" s="167" customFormat="1" x14ac:dyDescent="0.2">
      <c r="A40" s="160"/>
      <c r="B40" s="161"/>
      <c r="C40" s="160"/>
      <c r="D40" s="163" t="str">
        <f t="shared" si="0"/>
        <v/>
      </c>
      <c r="E40" s="164" t="str">
        <f>IF(ISNA(HLOOKUP($D40,'PR Matrix'!$C$1:$CE$15,8,FALSE)),"",HLOOKUP($D40,'PR Matrix'!$C$1:$CE$15,8,FALSE))</f>
        <v/>
      </c>
      <c r="F40" s="165" t="str">
        <f>IF(ISNA(HLOOKUP($D40,'PR Matrix'!$C$1:$CE$15,7,FALSE)),"",HLOOKUP($D40,'PR Matrix'!$C$1:$CE$15,7,FALSE))</f>
        <v/>
      </c>
      <c r="G40" s="165" t="str">
        <f>IF(ISNA(HLOOKUP($D40,'PR Matrix'!$C$1:$CE$15,14,FALSE)),"",IF(ISBLANK(HLOOKUP($D40,'PR Matrix'!$C$1:$CE$15,14,FALSE)),"",HLOOKUP($D40,'PR Matrix'!$C$1:$CE$15,14,FALSE)))</f>
        <v/>
      </c>
      <c r="H40" s="165" t="str">
        <f>IF(ISNA(HLOOKUP($D40,'PR Matrix'!$C$1:$CE$15,15,FALSE)),"",IF(ISBLANK(HLOOKUP($D40,'PR Matrix'!$C$1:$CE$15,15,FALSE)),"",HLOOKUP($D40,'PR Matrix'!$C$1:$CE$15,15,FALSE)))</f>
        <v/>
      </c>
      <c r="I40" s="165" t="str">
        <f>IF(ISNA(HLOOKUP($D40,'PR Matrix'!$C$1:$CE$15,10,FALSE)),"",IF(ISBLANK(HLOOKUP($D40,'PR Matrix'!$C$1:$CE$15,10,FALSE)),"",HLOOKUP($D40,'PR Matrix'!$C$1:$CE$15,10,FALSE)))</f>
        <v/>
      </c>
      <c r="J40" s="165" t="str">
        <f>IF(ISNA(HLOOKUP($D40,'PR Matrix'!$C$1:$CE$15,11,FALSE)),"",IF(ISBLANK(HLOOKUP($D40,'PR Matrix'!$C$1:$CE$15,11,FALSE)),"",HLOOKUP($D40,'PR Matrix'!$C$1:$CE$15,11,FALSE)))</f>
        <v/>
      </c>
      <c r="K40" s="165" t="str">
        <f>IF(ISNA(HLOOKUP($D40,'PR Matrix'!$C$1:$CE$15,12,FALSE)),"",IF(ISBLANK(HLOOKUP($D40,'PR Matrix'!$C$1:$CE$15,12,FALSE)),"",HLOOKUP($D40,'PR Matrix'!$C$1:$CE$15,12,FALSE)))</f>
        <v/>
      </c>
    </row>
    <row r="41" spans="1:11" x14ac:dyDescent="0.2">
      <c r="A41" s="160"/>
      <c r="B41" s="161"/>
      <c r="C41" s="160"/>
      <c r="D41" s="163" t="str">
        <f t="shared" si="0"/>
        <v/>
      </c>
      <c r="E41" s="164" t="str">
        <f>IF(ISNA(HLOOKUP($D41,'PR Matrix'!$C$1:$CE$15,8,FALSE)),"",HLOOKUP($D41,'PR Matrix'!$C$1:$CE$15,8,FALSE))</f>
        <v/>
      </c>
      <c r="F41" s="165" t="str">
        <f>IF(ISNA(HLOOKUP($D41,'PR Matrix'!$C$1:$CE$15,7,FALSE)),"",HLOOKUP($D41,'PR Matrix'!$C$1:$CE$15,7,FALSE))</f>
        <v/>
      </c>
      <c r="G41" s="165" t="str">
        <f>IF(ISNA(HLOOKUP($D41,'PR Matrix'!$C$1:$CE$15,14,FALSE)),"",IF(ISBLANK(HLOOKUP($D41,'PR Matrix'!$C$1:$CE$15,14,FALSE)),"",HLOOKUP($D41,'PR Matrix'!$C$1:$CE$15,14,FALSE)))</f>
        <v/>
      </c>
      <c r="H41" s="165" t="str">
        <f>IF(ISNA(HLOOKUP($D41,'PR Matrix'!$C$1:$CE$15,15,FALSE)),"",IF(ISBLANK(HLOOKUP($D41,'PR Matrix'!$C$1:$CE$15,15,FALSE)),"",HLOOKUP($D41,'PR Matrix'!$C$1:$CE$15,15,FALSE)))</f>
        <v/>
      </c>
      <c r="I41" s="165" t="str">
        <f>IF(ISNA(HLOOKUP($D41,'PR Matrix'!$C$1:$CE$15,10,FALSE)),"",IF(ISBLANK(HLOOKUP($D41,'PR Matrix'!$C$1:$CE$15,10,FALSE)),"",HLOOKUP($D41,'PR Matrix'!$C$1:$CE$15,10,FALSE)))</f>
        <v/>
      </c>
      <c r="J41" s="165" t="str">
        <f>IF(ISNA(HLOOKUP($D41,'PR Matrix'!$C$1:$CE$15,11,FALSE)),"",IF(ISBLANK(HLOOKUP($D41,'PR Matrix'!$C$1:$CE$15,11,FALSE)),"",HLOOKUP($D41,'PR Matrix'!$C$1:$CE$15,11,FALSE)))</f>
        <v/>
      </c>
      <c r="K41" s="165" t="str">
        <f>IF(ISNA(HLOOKUP($D41,'PR Matrix'!$C$1:$CE$15,12,FALSE)),"",IF(ISBLANK(HLOOKUP($D41,'PR Matrix'!$C$1:$CE$15,12,FALSE)),"",HLOOKUP($D41,'PR Matrix'!$C$1:$CE$15,12,FALSE)))</f>
        <v/>
      </c>
    </row>
    <row r="42" spans="1:11" x14ac:dyDescent="0.2">
      <c r="A42" s="160"/>
      <c r="B42" s="161"/>
      <c r="C42" s="160"/>
      <c r="D42" s="163" t="str">
        <f t="shared" si="0"/>
        <v/>
      </c>
      <c r="E42" s="164" t="str">
        <f>IF(ISNA(HLOOKUP($D42,'PR Matrix'!$C$1:$CE$15,8,FALSE)),"",HLOOKUP($D42,'PR Matrix'!$C$1:$CE$15,8,FALSE))</f>
        <v/>
      </c>
      <c r="F42" s="165" t="str">
        <f>IF(ISNA(HLOOKUP($D42,'PR Matrix'!$C$1:$CE$15,7,FALSE)),"",HLOOKUP($D42,'PR Matrix'!$C$1:$CE$15,7,FALSE))</f>
        <v/>
      </c>
      <c r="G42" s="165" t="str">
        <f>IF(ISNA(HLOOKUP($D42,'PR Matrix'!$C$1:$CE$15,14,FALSE)),"",IF(ISBLANK(HLOOKUP($D42,'PR Matrix'!$C$1:$CE$15,14,FALSE)),"",HLOOKUP($D42,'PR Matrix'!$C$1:$CE$15,14,FALSE)))</f>
        <v/>
      </c>
      <c r="H42" s="165" t="str">
        <f>IF(ISNA(HLOOKUP($D42,'PR Matrix'!$C$1:$CE$15,15,FALSE)),"",IF(ISBLANK(HLOOKUP($D42,'PR Matrix'!$C$1:$CE$15,15,FALSE)),"",HLOOKUP($D42,'PR Matrix'!$C$1:$CE$15,15,FALSE)))</f>
        <v/>
      </c>
      <c r="I42" s="165" t="str">
        <f>IF(ISNA(HLOOKUP($D42,'PR Matrix'!$C$1:$CE$15,10,FALSE)),"",IF(ISBLANK(HLOOKUP($D42,'PR Matrix'!$C$1:$CE$15,10,FALSE)),"",HLOOKUP($D42,'PR Matrix'!$C$1:$CE$15,10,FALSE)))</f>
        <v/>
      </c>
      <c r="J42" s="165" t="str">
        <f>IF(ISNA(HLOOKUP($D42,'PR Matrix'!$C$1:$CE$15,11,FALSE)),"",IF(ISBLANK(HLOOKUP($D42,'PR Matrix'!$C$1:$CE$15,11,FALSE)),"",HLOOKUP($D42,'PR Matrix'!$C$1:$CE$15,11,FALSE)))</f>
        <v/>
      </c>
      <c r="K42" s="165" t="str">
        <f>IF(ISNA(HLOOKUP($D42,'PR Matrix'!$C$1:$CE$15,12,FALSE)),"",IF(ISBLANK(HLOOKUP($D42,'PR Matrix'!$C$1:$CE$15,12,FALSE)),"",HLOOKUP($D42,'PR Matrix'!$C$1:$CE$15,12,FALSE)))</f>
        <v/>
      </c>
    </row>
    <row r="43" spans="1:11" s="167" customFormat="1" x14ac:dyDescent="0.2">
      <c r="A43" s="160"/>
      <c r="B43" s="161"/>
      <c r="C43" s="160"/>
      <c r="D43" s="163" t="str">
        <f t="shared" si="0"/>
        <v/>
      </c>
      <c r="E43" s="164" t="str">
        <f>IF(ISNA(HLOOKUP($D43,'PR Matrix'!$C$1:$CE$15,8,FALSE)),"",HLOOKUP($D43,'PR Matrix'!$C$1:$CE$15,8,FALSE))</f>
        <v/>
      </c>
      <c r="F43" s="165" t="str">
        <f>IF(ISNA(HLOOKUP($D43,'PR Matrix'!$C$1:$CE$15,7,FALSE)),"",HLOOKUP($D43,'PR Matrix'!$C$1:$CE$15,7,FALSE))</f>
        <v/>
      </c>
      <c r="G43" s="165" t="str">
        <f>IF(ISNA(HLOOKUP($D43,'PR Matrix'!$C$1:$CE$15,14,FALSE)),"",IF(ISBLANK(HLOOKUP($D43,'PR Matrix'!$C$1:$CE$15,14,FALSE)),"",HLOOKUP($D43,'PR Matrix'!$C$1:$CE$15,14,FALSE)))</f>
        <v/>
      </c>
      <c r="H43" s="165" t="str">
        <f>IF(ISNA(HLOOKUP($D43,'PR Matrix'!$C$1:$CE$15,15,FALSE)),"",IF(ISBLANK(HLOOKUP($D43,'PR Matrix'!$C$1:$CE$15,15,FALSE)),"",HLOOKUP($D43,'PR Matrix'!$C$1:$CE$15,15,FALSE)))</f>
        <v/>
      </c>
      <c r="I43" s="165" t="str">
        <f>IF(ISNA(HLOOKUP($D43,'PR Matrix'!$C$1:$CE$15,10,FALSE)),"",IF(ISBLANK(HLOOKUP($D43,'PR Matrix'!$C$1:$CE$15,10,FALSE)),"",HLOOKUP($D43,'PR Matrix'!$C$1:$CE$15,10,FALSE)))</f>
        <v/>
      </c>
      <c r="J43" s="165" t="str">
        <f>IF(ISNA(HLOOKUP($D43,'PR Matrix'!$C$1:$CE$15,11,FALSE)),"",IF(ISBLANK(HLOOKUP($D43,'PR Matrix'!$C$1:$CE$15,11,FALSE)),"",HLOOKUP($D43,'PR Matrix'!$C$1:$CE$15,11,FALSE)))</f>
        <v/>
      </c>
      <c r="K43" s="165" t="str">
        <f>IF(ISNA(HLOOKUP($D43,'PR Matrix'!$C$1:$CE$15,12,FALSE)),"",IF(ISBLANK(HLOOKUP($D43,'PR Matrix'!$C$1:$CE$15,12,FALSE)),"",HLOOKUP($D43,'PR Matrix'!$C$1:$CE$15,12,FALSE)))</f>
        <v/>
      </c>
    </row>
    <row r="44" spans="1:11" s="167" customFormat="1" x14ac:dyDescent="0.2">
      <c r="A44" s="160"/>
      <c r="B44" s="161"/>
      <c r="C44" s="160"/>
      <c r="D44" s="163" t="str">
        <f t="shared" si="0"/>
        <v/>
      </c>
      <c r="E44" s="164" t="str">
        <f>IF(ISNA(HLOOKUP($D44,'PR Matrix'!$C$1:$CE$15,8,FALSE)),"",HLOOKUP($D44,'PR Matrix'!$C$1:$CE$15,8,FALSE))</f>
        <v/>
      </c>
      <c r="F44" s="165" t="str">
        <f>IF(ISNA(HLOOKUP($D44,'PR Matrix'!$C$1:$CE$15,7,FALSE)),"",HLOOKUP($D44,'PR Matrix'!$C$1:$CE$15,7,FALSE))</f>
        <v/>
      </c>
      <c r="G44" s="165" t="str">
        <f>IF(ISNA(HLOOKUP($D44,'PR Matrix'!$C$1:$CE$15,14,FALSE)),"",IF(ISBLANK(HLOOKUP($D44,'PR Matrix'!$C$1:$CE$15,14,FALSE)),"",HLOOKUP($D44,'PR Matrix'!$C$1:$CE$15,14,FALSE)))</f>
        <v/>
      </c>
      <c r="H44" s="165" t="str">
        <f>IF(ISNA(HLOOKUP($D44,'PR Matrix'!$C$1:$CE$15,15,FALSE)),"",IF(ISBLANK(HLOOKUP($D44,'PR Matrix'!$C$1:$CE$15,15,FALSE)),"",HLOOKUP($D44,'PR Matrix'!$C$1:$CE$15,15,FALSE)))</f>
        <v/>
      </c>
      <c r="I44" s="165" t="str">
        <f>IF(ISNA(HLOOKUP($D44,'PR Matrix'!$C$1:$CE$15,10,FALSE)),"",IF(ISBLANK(HLOOKUP($D44,'PR Matrix'!$C$1:$CE$15,10,FALSE)),"",HLOOKUP($D44,'PR Matrix'!$C$1:$CE$15,10,FALSE)))</f>
        <v/>
      </c>
      <c r="J44" s="165" t="str">
        <f>IF(ISNA(HLOOKUP($D44,'PR Matrix'!$C$1:$CE$15,11,FALSE)),"",IF(ISBLANK(HLOOKUP($D44,'PR Matrix'!$C$1:$CE$15,11,FALSE)),"",HLOOKUP($D44,'PR Matrix'!$C$1:$CE$15,11,FALSE)))</f>
        <v/>
      </c>
      <c r="K44" s="165" t="str">
        <f>IF(ISNA(HLOOKUP($D44,'PR Matrix'!$C$1:$CE$15,12,FALSE)),"",IF(ISBLANK(HLOOKUP($D44,'PR Matrix'!$C$1:$CE$15,12,FALSE)),"",HLOOKUP($D44,'PR Matrix'!$C$1:$CE$15,12,FALSE)))</f>
        <v/>
      </c>
    </row>
    <row r="45" spans="1:11" s="167" customFormat="1" x14ac:dyDescent="0.2">
      <c r="A45" s="160"/>
      <c r="B45" s="161"/>
      <c r="C45" s="160"/>
      <c r="D45" s="163" t="str">
        <f t="shared" si="0"/>
        <v/>
      </c>
      <c r="E45" s="164" t="str">
        <f>IF(ISNA(HLOOKUP($D45,'PR Matrix'!$C$1:$CE$15,8,FALSE)),"",HLOOKUP($D45,'PR Matrix'!$C$1:$CE$15,8,FALSE))</f>
        <v/>
      </c>
      <c r="F45" s="165" t="str">
        <f>IF(ISNA(HLOOKUP($D45,'PR Matrix'!$C$1:$CE$15,7,FALSE)),"",HLOOKUP($D45,'PR Matrix'!$C$1:$CE$15,7,FALSE))</f>
        <v/>
      </c>
      <c r="G45" s="165" t="str">
        <f>IF(ISNA(HLOOKUP($D45,'PR Matrix'!$C$1:$CE$15,14,FALSE)),"",IF(ISBLANK(HLOOKUP($D45,'PR Matrix'!$C$1:$CE$15,14,FALSE)),"",HLOOKUP($D45,'PR Matrix'!$C$1:$CE$15,14,FALSE)))</f>
        <v/>
      </c>
      <c r="H45" s="165" t="str">
        <f>IF(ISNA(HLOOKUP($D45,'PR Matrix'!$C$1:$CE$15,15,FALSE)),"",IF(ISBLANK(HLOOKUP($D45,'PR Matrix'!$C$1:$CE$15,15,FALSE)),"",HLOOKUP($D45,'PR Matrix'!$C$1:$CE$15,15,FALSE)))</f>
        <v/>
      </c>
      <c r="I45" s="165" t="str">
        <f>IF(ISNA(HLOOKUP($D45,'PR Matrix'!$C$1:$CE$15,10,FALSE)),"",IF(ISBLANK(HLOOKUP($D45,'PR Matrix'!$C$1:$CE$15,10,FALSE)),"",HLOOKUP($D45,'PR Matrix'!$C$1:$CE$15,10,FALSE)))</f>
        <v/>
      </c>
      <c r="J45" s="165" t="str">
        <f>IF(ISNA(HLOOKUP($D45,'PR Matrix'!$C$1:$CE$15,11,FALSE)),"",IF(ISBLANK(HLOOKUP($D45,'PR Matrix'!$C$1:$CE$15,11,FALSE)),"",HLOOKUP($D45,'PR Matrix'!$C$1:$CE$15,11,FALSE)))</f>
        <v/>
      </c>
      <c r="K45" s="165" t="str">
        <f>IF(ISNA(HLOOKUP($D45,'PR Matrix'!$C$1:$CE$15,12,FALSE)),"",IF(ISBLANK(HLOOKUP($D45,'PR Matrix'!$C$1:$CE$15,12,FALSE)),"",HLOOKUP($D45,'PR Matrix'!$C$1:$CE$15,12,FALSE)))</f>
        <v/>
      </c>
    </row>
    <row r="46" spans="1:11" x14ac:dyDescent="0.2">
      <c r="A46" s="160"/>
      <c r="B46" s="161"/>
      <c r="C46" s="160"/>
      <c r="D46" s="163" t="str">
        <f t="shared" si="0"/>
        <v/>
      </c>
      <c r="E46" s="164" t="str">
        <f>IF(ISNA(HLOOKUP($D46,'PR Matrix'!$C$1:$CE$15,8,FALSE)),"",HLOOKUP($D46,'PR Matrix'!$C$1:$CE$15,8,FALSE))</f>
        <v/>
      </c>
      <c r="F46" s="165" t="str">
        <f>IF(ISNA(HLOOKUP($D46,'PR Matrix'!$C$1:$CE$15,7,FALSE)),"",HLOOKUP($D46,'PR Matrix'!$C$1:$CE$15,7,FALSE))</f>
        <v/>
      </c>
      <c r="G46" s="165" t="str">
        <f>IF(ISNA(HLOOKUP($D46,'PR Matrix'!$C$1:$CE$15,14,FALSE)),"",IF(ISBLANK(HLOOKUP($D46,'PR Matrix'!$C$1:$CE$15,14,FALSE)),"",HLOOKUP($D46,'PR Matrix'!$C$1:$CE$15,14,FALSE)))</f>
        <v/>
      </c>
      <c r="H46" s="165" t="str">
        <f>IF(ISNA(HLOOKUP($D46,'PR Matrix'!$C$1:$CE$15,15,FALSE)),"",IF(ISBLANK(HLOOKUP($D46,'PR Matrix'!$C$1:$CE$15,15,FALSE)),"",HLOOKUP($D46,'PR Matrix'!$C$1:$CE$15,15,FALSE)))</f>
        <v/>
      </c>
      <c r="I46" s="165" t="str">
        <f>IF(ISNA(HLOOKUP($D46,'PR Matrix'!$C$1:$CE$15,10,FALSE)),"",IF(ISBLANK(HLOOKUP($D46,'PR Matrix'!$C$1:$CE$15,10,FALSE)),"",HLOOKUP($D46,'PR Matrix'!$C$1:$CE$15,10,FALSE)))</f>
        <v/>
      </c>
      <c r="J46" s="165" t="str">
        <f>IF(ISNA(HLOOKUP($D46,'PR Matrix'!$C$1:$CE$15,11,FALSE)),"",IF(ISBLANK(HLOOKUP($D46,'PR Matrix'!$C$1:$CE$15,11,FALSE)),"",HLOOKUP($D46,'PR Matrix'!$C$1:$CE$15,11,FALSE)))</f>
        <v/>
      </c>
      <c r="K46" s="165" t="str">
        <f>IF(ISNA(HLOOKUP($D46,'PR Matrix'!$C$1:$CE$15,12,FALSE)),"",IF(ISBLANK(HLOOKUP($D46,'PR Matrix'!$C$1:$CE$15,12,FALSE)),"",HLOOKUP($D46,'PR Matrix'!$C$1:$CE$15,12,FALSE)))</f>
        <v/>
      </c>
    </row>
    <row r="47" spans="1:11" s="167" customFormat="1" x14ac:dyDescent="0.2">
      <c r="A47" s="160"/>
      <c r="B47" s="161"/>
      <c r="C47" s="160"/>
      <c r="D47" s="163" t="str">
        <f t="shared" si="0"/>
        <v/>
      </c>
      <c r="E47" s="164" t="str">
        <f>IF(ISNA(HLOOKUP($D47,'PR Matrix'!$C$1:$CE$15,8,FALSE)),"",HLOOKUP($D47,'PR Matrix'!$C$1:$CE$15,8,FALSE))</f>
        <v/>
      </c>
      <c r="F47" s="165" t="str">
        <f>IF(ISNA(HLOOKUP($D47,'PR Matrix'!$C$1:$CE$15,7,FALSE)),"",HLOOKUP($D47,'PR Matrix'!$C$1:$CE$15,7,FALSE))</f>
        <v/>
      </c>
      <c r="G47" s="165" t="str">
        <f>IF(ISNA(HLOOKUP($D47,'PR Matrix'!$C$1:$CE$15,14,FALSE)),"",IF(ISBLANK(HLOOKUP($D47,'PR Matrix'!$C$1:$CE$15,14,FALSE)),"",HLOOKUP($D47,'PR Matrix'!$C$1:$CE$15,14,FALSE)))</f>
        <v/>
      </c>
      <c r="H47" s="165" t="str">
        <f>IF(ISNA(HLOOKUP($D47,'PR Matrix'!$C$1:$CE$15,15,FALSE)),"",IF(ISBLANK(HLOOKUP($D47,'PR Matrix'!$C$1:$CE$15,15,FALSE)),"",HLOOKUP($D47,'PR Matrix'!$C$1:$CE$15,15,FALSE)))</f>
        <v/>
      </c>
      <c r="I47" s="165" t="str">
        <f>IF(ISNA(HLOOKUP($D47,'PR Matrix'!$C$1:$CE$15,10,FALSE)),"",IF(ISBLANK(HLOOKUP($D47,'PR Matrix'!$C$1:$CE$15,10,FALSE)),"",HLOOKUP($D47,'PR Matrix'!$C$1:$CE$15,10,FALSE)))</f>
        <v/>
      </c>
      <c r="J47" s="165" t="str">
        <f>IF(ISNA(HLOOKUP($D47,'PR Matrix'!$C$1:$CE$15,11,FALSE)),"",IF(ISBLANK(HLOOKUP($D47,'PR Matrix'!$C$1:$CE$15,11,FALSE)),"",HLOOKUP($D47,'PR Matrix'!$C$1:$CE$15,11,FALSE)))</f>
        <v/>
      </c>
      <c r="K47" s="165" t="str">
        <f>IF(ISNA(HLOOKUP($D47,'PR Matrix'!$C$1:$CE$15,12,FALSE)),"",IF(ISBLANK(HLOOKUP($D47,'PR Matrix'!$C$1:$CE$15,12,FALSE)),"",HLOOKUP($D47,'PR Matrix'!$C$1:$CE$15,12,FALSE)))</f>
        <v/>
      </c>
    </row>
    <row r="48" spans="1:11" x14ac:dyDescent="0.2">
      <c r="A48" s="160"/>
      <c r="B48" s="161"/>
      <c r="C48" s="160"/>
      <c r="D48" s="163" t="str">
        <f t="shared" si="0"/>
        <v/>
      </c>
      <c r="E48" s="164" t="str">
        <f>IF(ISNA(HLOOKUP($D48,'PR Matrix'!$C$1:$CE$15,8,FALSE)),"",HLOOKUP($D48,'PR Matrix'!$C$1:$CE$15,8,FALSE))</f>
        <v/>
      </c>
      <c r="F48" s="165" t="str">
        <f>IF(ISNA(HLOOKUP($D48,'PR Matrix'!$C$1:$CE$15,7,FALSE)),"",HLOOKUP($D48,'PR Matrix'!$C$1:$CE$15,7,FALSE))</f>
        <v/>
      </c>
      <c r="G48" s="165" t="str">
        <f>IF(ISNA(HLOOKUP($D48,'PR Matrix'!$C$1:$CE$15,14,FALSE)),"",IF(ISBLANK(HLOOKUP($D48,'PR Matrix'!$C$1:$CE$15,14,FALSE)),"",HLOOKUP($D48,'PR Matrix'!$C$1:$CE$15,14,FALSE)))</f>
        <v/>
      </c>
      <c r="H48" s="165" t="str">
        <f>IF(ISNA(HLOOKUP($D48,'PR Matrix'!$C$1:$CE$15,15,FALSE)),"",IF(ISBLANK(HLOOKUP($D48,'PR Matrix'!$C$1:$CE$15,15,FALSE)),"",HLOOKUP($D48,'PR Matrix'!$C$1:$CE$15,15,FALSE)))</f>
        <v/>
      </c>
      <c r="I48" s="165" t="str">
        <f>IF(ISNA(HLOOKUP($D48,'PR Matrix'!$C$1:$CE$15,10,FALSE)),"",IF(ISBLANK(HLOOKUP($D48,'PR Matrix'!$C$1:$CE$15,10,FALSE)),"",HLOOKUP($D48,'PR Matrix'!$C$1:$CE$15,10,FALSE)))</f>
        <v/>
      </c>
      <c r="J48" s="165" t="str">
        <f>IF(ISNA(HLOOKUP($D48,'PR Matrix'!$C$1:$CE$15,11,FALSE)),"",IF(ISBLANK(HLOOKUP($D48,'PR Matrix'!$C$1:$CE$15,11,FALSE)),"",HLOOKUP($D48,'PR Matrix'!$C$1:$CE$15,11,FALSE)))</f>
        <v/>
      </c>
      <c r="K48" s="165" t="str">
        <f>IF(ISNA(HLOOKUP($D48,'PR Matrix'!$C$1:$CE$15,12,FALSE)),"",IF(ISBLANK(HLOOKUP($D48,'PR Matrix'!$C$1:$CE$15,12,FALSE)),"",HLOOKUP($D48,'PR Matrix'!$C$1:$CE$15,12,FALSE)))</f>
        <v/>
      </c>
    </row>
    <row r="49" spans="1:11" x14ac:dyDescent="0.2">
      <c r="A49" s="160"/>
      <c r="B49" s="161"/>
      <c r="C49" s="160"/>
      <c r="D49" s="163" t="str">
        <f t="shared" si="0"/>
        <v/>
      </c>
      <c r="E49" s="164" t="str">
        <f>IF(ISNA(HLOOKUP($D49,'PR Matrix'!$C$1:$CE$15,8,FALSE)),"",HLOOKUP($D49,'PR Matrix'!$C$1:$CE$15,8,FALSE))</f>
        <v/>
      </c>
      <c r="F49" s="165" t="str">
        <f>IF(ISNA(HLOOKUP($D49,'PR Matrix'!$C$1:$CE$15,7,FALSE)),"",HLOOKUP($D49,'PR Matrix'!$C$1:$CE$15,7,FALSE))</f>
        <v/>
      </c>
      <c r="G49" s="165" t="str">
        <f>IF(ISNA(HLOOKUP($D49,'PR Matrix'!$C$1:$CE$15,14,FALSE)),"",IF(ISBLANK(HLOOKUP($D49,'PR Matrix'!$C$1:$CE$15,14,FALSE)),"",HLOOKUP($D49,'PR Matrix'!$C$1:$CE$15,14,FALSE)))</f>
        <v/>
      </c>
      <c r="H49" s="165" t="str">
        <f>IF(ISNA(HLOOKUP($D49,'PR Matrix'!$C$1:$CE$15,15,FALSE)),"",IF(ISBLANK(HLOOKUP($D49,'PR Matrix'!$C$1:$CE$15,15,FALSE)),"",HLOOKUP($D49,'PR Matrix'!$C$1:$CE$15,15,FALSE)))</f>
        <v/>
      </c>
      <c r="I49" s="165" t="str">
        <f>IF(ISNA(HLOOKUP($D49,'PR Matrix'!$C$1:$CE$15,10,FALSE)),"",IF(ISBLANK(HLOOKUP($D49,'PR Matrix'!$C$1:$CE$15,10,FALSE)),"",HLOOKUP($D49,'PR Matrix'!$C$1:$CE$15,10,FALSE)))</f>
        <v/>
      </c>
      <c r="J49" s="165" t="str">
        <f>IF(ISNA(HLOOKUP($D49,'PR Matrix'!$C$1:$CE$15,11,FALSE)),"",IF(ISBLANK(HLOOKUP($D49,'PR Matrix'!$C$1:$CE$15,11,FALSE)),"",HLOOKUP($D49,'PR Matrix'!$C$1:$CE$15,11,FALSE)))</f>
        <v/>
      </c>
      <c r="K49" s="165" t="str">
        <f>IF(ISNA(HLOOKUP($D49,'PR Matrix'!$C$1:$CE$15,12,FALSE)),"",IF(ISBLANK(HLOOKUP($D49,'PR Matrix'!$C$1:$CE$15,12,FALSE)),"",HLOOKUP($D49,'PR Matrix'!$C$1:$CE$15,12,FALSE)))</f>
        <v/>
      </c>
    </row>
    <row r="50" spans="1:11" x14ac:dyDescent="0.2">
      <c r="A50" s="160"/>
      <c r="B50" s="161"/>
      <c r="C50" s="160"/>
      <c r="D50" s="163" t="str">
        <f t="shared" si="0"/>
        <v/>
      </c>
      <c r="E50" s="164" t="str">
        <f>IF(ISNA(HLOOKUP($D50,'PR Matrix'!$C$1:$CE$15,8,FALSE)),"",HLOOKUP($D50,'PR Matrix'!$C$1:$CE$15,8,FALSE))</f>
        <v/>
      </c>
      <c r="F50" s="165" t="str">
        <f>IF(ISNA(HLOOKUP($D50,'PR Matrix'!$C$1:$CE$15,7,FALSE)),"",HLOOKUP($D50,'PR Matrix'!$C$1:$CE$15,7,FALSE))</f>
        <v/>
      </c>
      <c r="G50" s="165" t="str">
        <f>IF(ISNA(HLOOKUP($D50,'PR Matrix'!$C$1:$CE$15,14,FALSE)),"",IF(ISBLANK(HLOOKUP($D50,'PR Matrix'!$C$1:$CE$15,14,FALSE)),"",HLOOKUP($D50,'PR Matrix'!$C$1:$CE$15,14,FALSE)))</f>
        <v/>
      </c>
      <c r="H50" s="165" t="str">
        <f>IF(ISNA(HLOOKUP($D50,'PR Matrix'!$C$1:$CE$15,15,FALSE)),"",IF(ISBLANK(HLOOKUP($D50,'PR Matrix'!$C$1:$CE$15,15,FALSE)),"",HLOOKUP($D50,'PR Matrix'!$C$1:$CE$15,15,FALSE)))</f>
        <v/>
      </c>
      <c r="I50" s="165" t="str">
        <f>IF(ISNA(HLOOKUP($D50,'PR Matrix'!$C$1:$CE$15,10,FALSE)),"",IF(ISBLANK(HLOOKUP($D50,'PR Matrix'!$C$1:$CE$15,10,FALSE)),"",HLOOKUP($D50,'PR Matrix'!$C$1:$CE$15,10,FALSE)))</f>
        <v/>
      </c>
      <c r="J50" s="165" t="str">
        <f>IF(ISNA(HLOOKUP($D50,'PR Matrix'!$C$1:$CE$15,11,FALSE)),"",IF(ISBLANK(HLOOKUP($D50,'PR Matrix'!$C$1:$CE$15,11,FALSE)),"",HLOOKUP($D50,'PR Matrix'!$C$1:$CE$15,11,FALSE)))</f>
        <v/>
      </c>
      <c r="K50" s="165" t="str">
        <f>IF(ISNA(HLOOKUP($D50,'PR Matrix'!$C$1:$CE$15,12,FALSE)),"",IF(ISBLANK(HLOOKUP($D50,'PR Matrix'!$C$1:$CE$15,12,FALSE)),"",HLOOKUP($D50,'PR Matrix'!$C$1:$CE$15,12,FALSE)))</f>
        <v/>
      </c>
    </row>
    <row r="51" spans="1:11" s="167" customFormat="1" x14ac:dyDescent="0.2">
      <c r="A51" s="160"/>
      <c r="B51" s="161"/>
      <c r="C51" s="160"/>
      <c r="D51" s="163" t="str">
        <f t="shared" si="0"/>
        <v/>
      </c>
      <c r="E51" s="164" t="str">
        <f>IF(ISNA(HLOOKUP($D51,'PR Matrix'!$C$1:$CE$15,8,FALSE)),"",HLOOKUP($D51,'PR Matrix'!$C$1:$CE$15,8,FALSE))</f>
        <v/>
      </c>
      <c r="F51" s="165" t="str">
        <f>IF(ISNA(HLOOKUP($D51,'PR Matrix'!$C$1:$CE$15,7,FALSE)),"",HLOOKUP($D51,'PR Matrix'!$C$1:$CE$15,7,FALSE))</f>
        <v/>
      </c>
      <c r="G51" s="165" t="str">
        <f>IF(ISNA(HLOOKUP($D51,'PR Matrix'!$C$1:$CE$15,14,FALSE)),"",IF(ISBLANK(HLOOKUP($D51,'PR Matrix'!$C$1:$CE$15,14,FALSE)),"",HLOOKUP($D51,'PR Matrix'!$C$1:$CE$15,14,FALSE)))</f>
        <v/>
      </c>
      <c r="H51" s="165" t="str">
        <f>IF(ISNA(HLOOKUP($D51,'PR Matrix'!$C$1:$CE$15,15,FALSE)),"",IF(ISBLANK(HLOOKUP($D51,'PR Matrix'!$C$1:$CE$15,15,FALSE)),"",HLOOKUP($D51,'PR Matrix'!$C$1:$CE$15,15,FALSE)))</f>
        <v/>
      </c>
      <c r="I51" s="165" t="str">
        <f>IF(ISNA(HLOOKUP($D51,'PR Matrix'!$C$1:$CE$15,10,FALSE)),"",IF(ISBLANK(HLOOKUP($D51,'PR Matrix'!$C$1:$CE$15,10,FALSE)),"",HLOOKUP($D51,'PR Matrix'!$C$1:$CE$15,10,FALSE)))</f>
        <v/>
      </c>
      <c r="J51" s="165" t="str">
        <f>IF(ISNA(HLOOKUP($D51,'PR Matrix'!$C$1:$CE$15,11,FALSE)),"",IF(ISBLANK(HLOOKUP($D51,'PR Matrix'!$C$1:$CE$15,11,FALSE)),"",HLOOKUP($D51,'PR Matrix'!$C$1:$CE$15,11,FALSE)))</f>
        <v/>
      </c>
      <c r="K51" s="165" t="str">
        <f>IF(ISNA(HLOOKUP($D51,'PR Matrix'!$C$1:$CE$15,12,FALSE)),"",IF(ISBLANK(HLOOKUP($D51,'PR Matrix'!$C$1:$CE$15,12,FALSE)),"",HLOOKUP($D51,'PR Matrix'!$C$1:$CE$15,12,FALSE)))</f>
        <v/>
      </c>
    </row>
    <row r="52" spans="1:11" x14ac:dyDescent="0.2">
      <c r="A52" s="160"/>
      <c r="B52" s="161"/>
      <c r="C52" s="160"/>
      <c r="D52" s="163" t="str">
        <f t="shared" si="0"/>
        <v/>
      </c>
      <c r="E52" s="164" t="str">
        <f>IF(ISNA(HLOOKUP($D52,'PR Matrix'!$C$1:$CE$15,8,FALSE)),"",HLOOKUP($D52,'PR Matrix'!$C$1:$CE$15,8,FALSE))</f>
        <v/>
      </c>
      <c r="F52" s="165" t="str">
        <f>IF(ISNA(HLOOKUP($D52,'PR Matrix'!$C$1:$CE$15,7,FALSE)),"",HLOOKUP($D52,'PR Matrix'!$C$1:$CE$15,7,FALSE))</f>
        <v/>
      </c>
      <c r="G52" s="165" t="str">
        <f>IF(ISNA(HLOOKUP($D52,'PR Matrix'!$C$1:$CE$15,14,FALSE)),"",IF(ISBLANK(HLOOKUP($D52,'PR Matrix'!$C$1:$CE$15,14,FALSE)),"",HLOOKUP($D52,'PR Matrix'!$C$1:$CE$15,14,FALSE)))</f>
        <v/>
      </c>
      <c r="H52" s="165" t="str">
        <f>IF(ISNA(HLOOKUP($D52,'PR Matrix'!$C$1:$CE$15,15,FALSE)),"",IF(ISBLANK(HLOOKUP($D52,'PR Matrix'!$C$1:$CE$15,15,FALSE)),"",HLOOKUP($D52,'PR Matrix'!$C$1:$CE$15,15,FALSE)))</f>
        <v/>
      </c>
      <c r="I52" s="165" t="str">
        <f>IF(ISNA(HLOOKUP($D52,'PR Matrix'!$C$1:$CE$15,10,FALSE)),"",IF(ISBLANK(HLOOKUP($D52,'PR Matrix'!$C$1:$CE$15,10,FALSE)),"",HLOOKUP($D52,'PR Matrix'!$C$1:$CE$15,10,FALSE)))</f>
        <v/>
      </c>
      <c r="J52" s="165" t="str">
        <f>IF(ISNA(HLOOKUP($D52,'PR Matrix'!$C$1:$CE$15,11,FALSE)),"",IF(ISBLANK(HLOOKUP($D52,'PR Matrix'!$C$1:$CE$15,11,FALSE)),"",HLOOKUP($D52,'PR Matrix'!$C$1:$CE$15,11,FALSE)))</f>
        <v/>
      </c>
      <c r="K52" s="165" t="str">
        <f>IF(ISNA(HLOOKUP($D52,'PR Matrix'!$C$1:$CE$15,12,FALSE)),"",IF(ISBLANK(HLOOKUP($D52,'PR Matrix'!$C$1:$CE$15,12,FALSE)),"",HLOOKUP($D52,'PR Matrix'!$C$1:$CE$15,12,FALSE)))</f>
        <v/>
      </c>
    </row>
    <row r="53" spans="1:11" s="167" customFormat="1" x14ac:dyDescent="0.2">
      <c r="A53" s="160"/>
      <c r="B53" s="161"/>
      <c r="C53" s="160"/>
      <c r="D53" s="163" t="str">
        <f t="shared" si="0"/>
        <v/>
      </c>
      <c r="E53" s="164" t="str">
        <f>IF(ISNA(HLOOKUP($D53,'PR Matrix'!$C$1:$CE$15,8,FALSE)),"",HLOOKUP($D53,'PR Matrix'!$C$1:$CE$15,8,FALSE))</f>
        <v/>
      </c>
      <c r="F53" s="165" t="str">
        <f>IF(ISNA(HLOOKUP($D53,'PR Matrix'!$C$1:$CE$15,7,FALSE)),"",HLOOKUP($D53,'PR Matrix'!$C$1:$CE$15,7,FALSE))</f>
        <v/>
      </c>
      <c r="G53" s="165" t="str">
        <f>IF(ISNA(HLOOKUP($D53,'PR Matrix'!$C$1:$CE$15,14,FALSE)),"",IF(ISBLANK(HLOOKUP($D53,'PR Matrix'!$C$1:$CE$15,14,FALSE)),"",HLOOKUP($D53,'PR Matrix'!$C$1:$CE$15,14,FALSE)))</f>
        <v/>
      </c>
      <c r="H53" s="165" t="str">
        <f>IF(ISNA(HLOOKUP($D53,'PR Matrix'!$C$1:$CE$15,15,FALSE)),"",IF(ISBLANK(HLOOKUP($D53,'PR Matrix'!$C$1:$CE$15,15,FALSE)),"",HLOOKUP($D53,'PR Matrix'!$C$1:$CE$15,15,FALSE)))</f>
        <v/>
      </c>
      <c r="I53" s="165" t="str">
        <f>IF(ISNA(HLOOKUP($D53,'PR Matrix'!$C$1:$CE$15,10,FALSE)),"",IF(ISBLANK(HLOOKUP($D53,'PR Matrix'!$C$1:$CE$15,10,FALSE)),"",HLOOKUP($D53,'PR Matrix'!$C$1:$CE$15,10,FALSE)))</f>
        <v/>
      </c>
      <c r="J53" s="165" t="str">
        <f>IF(ISNA(HLOOKUP($D53,'PR Matrix'!$C$1:$CE$15,11,FALSE)),"",IF(ISBLANK(HLOOKUP($D53,'PR Matrix'!$C$1:$CE$15,11,FALSE)),"",HLOOKUP($D53,'PR Matrix'!$C$1:$CE$15,11,FALSE)))</f>
        <v/>
      </c>
      <c r="K53" s="165" t="str">
        <f>IF(ISNA(HLOOKUP($D53,'PR Matrix'!$C$1:$CE$15,12,FALSE)),"",IF(ISBLANK(HLOOKUP($D53,'PR Matrix'!$C$1:$CE$15,12,FALSE)),"",HLOOKUP($D53,'PR Matrix'!$C$1:$CE$15,12,FALSE)))</f>
        <v/>
      </c>
    </row>
    <row r="54" spans="1:11" x14ac:dyDescent="0.2">
      <c r="A54" s="160"/>
      <c r="B54" s="161"/>
      <c r="C54" s="160"/>
      <c r="D54" s="163" t="str">
        <f t="shared" si="0"/>
        <v/>
      </c>
      <c r="E54" s="164" t="str">
        <f>IF(ISNA(HLOOKUP($D54,'PR Matrix'!$C$1:$CE$15,8,FALSE)),"",HLOOKUP($D54,'PR Matrix'!$C$1:$CE$15,8,FALSE))</f>
        <v/>
      </c>
      <c r="F54" s="165" t="str">
        <f>IF(ISNA(HLOOKUP($D54,'PR Matrix'!$C$1:$CE$15,7,FALSE)),"",HLOOKUP($D54,'PR Matrix'!$C$1:$CE$15,7,FALSE))</f>
        <v/>
      </c>
      <c r="G54" s="165" t="str">
        <f>IF(ISNA(HLOOKUP($D54,'PR Matrix'!$C$1:$CE$15,14,FALSE)),"",IF(ISBLANK(HLOOKUP($D54,'PR Matrix'!$C$1:$CE$15,14,FALSE)),"",HLOOKUP($D54,'PR Matrix'!$C$1:$CE$15,14,FALSE)))</f>
        <v/>
      </c>
      <c r="H54" s="165" t="str">
        <f>IF(ISNA(HLOOKUP($D54,'PR Matrix'!$C$1:$CE$15,15,FALSE)),"",IF(ISBLANK(HLOOKUP($D54,'PR Matrix'!$C$1:$CE$15,15,FALSE)),"",HLOOKUP($D54,'PR Matrix'!$C$1:$CE$15,15,FALSE)))</f>
        <v/>
      </c>
      <c r="I54" s="165" t="str">
        <f>IF(ISNA(HLOOKUP($D54,'PR Matrix'!$C$1:$CE$15,10,FALSE)),"",IF(ISBLANK(HLOOKUP($D54,'PR Matrix'!$C$1:$CE$15,10,FALSE)),"",HLOOKUP($D54,'PR Matrix'!$C$1:$CE$15,10,FALSE)))</f>
        <v/>
      </c>
      <c r="J54" s="165" t="str">
        <f>IF(ISNA(HLOOKUP($D54,'PR Matrix'!$C$1:$CE$15,11,FALSE)),"",IF(ISBLANK(HLOOKUP($D54,'PR Matrix'!$C$1:$CE$15,11,FALSE)),"",HLOOKUP($D54,'PR Matrix'!$C$1:$CE$15,11,FALSE)))</f>
        <v/>
      </c>
      <c r="K54" s="165" t="str">
        <f>IF(ISNA(HLOOKUP($D54,'PR Matrix'!$C$1:$CE$15,12,FALSE)),"",IF(ISBLANK(HLOOKUP($D54,'PR Matrix'!$C$1:$CE$15,12,FALSE)),"",HLOOKUP($D54,'PR Matrix'!$C$1:$CE$15,12,FALSE)))</f>
        <v/>
      </c>
    </row>
    <row r="55" spans="1:11" x14ac:dyDescent="0.2">
      <c r="A55" s="160"/>
      <c r="B55" s="161"/>
      <c r="C55" s="160"/>
      <c r="D55" s="163" t="str">
        <f t="shared" si="0"/>
        <v/>
      </c>
      <c r="E55" s="164" t="str">
        <f>IF(ISNA(HLOOKUP($D55,'PR Matrix'!$C$1:$CE$15,8,FALSE)),"",HLOOKUP($D55,'PR Matrix'!$C$1:$CE$15,8,FALSE))</f>
        <v/>
      </c>
      <c r="F55" s="165" t="str">
        <f>IF(ISNA(HLOOKUP($D55,'PR Matrix'!$C$1:$CE$15,7,FALSE)),"",HLOOKUP($D55,'PR Matrix'!$C$1:$CE$15,7,FALSE))</f>
        <v/>
      </c>
      <c r="G55" s="165" t="str">
        <f>IF(ISNA(HLOOKUP($D55,'PR Matrix'!$C$1:$CE$15,14,FALSE)),"",IF(ISBLANK(HLOOKUP($D55,'PR Matrix'!$C$1:$CE$15,14,FALSE)),"",HLOOKUP($D55,'PR Matrix'!$C$1:$CE$15,14,FALSE)))</f>
        <v/>
      </c>
      <c r="H55" s="165" t="str">
        <f>IF(ISNA(HLOOKUP($D55,'PR Matrix'!$C$1:$CE$15,15,FALSE)),"",IF(ISBLANK(HLOOKUP($D55,'PR Matrix'!$C$1:$CE$15,15,FALSE)),"",HLOOKUP($D55,'PR Matrix'!$C$1:$CE$15,15,FALSE)))</f>
        <v/>
      </c>
      <c r="I55" s="165" t="str">
        <f>IF(ISNA(HLOOKUP($D55,'PR Matrix'!$C$1:$CE$15,10,FALSE)),"",IF(ISBLANK(HLOOKUP($D55,'PR Matrix'!$C$1:$CE$15,10,FALSE)),"",HLOOKUP($D55,'PR Matrix'!$C$1:$CE$15,10,FALSE)))</f>
        <v/>
      </c>
      <c r="J55" s="165" t="str">
        <f>IF(ISNA(HLOOKUP($D55,'PR Matrix'!$C$1:$CE$15,11,FALSE)),"",IF(ISBLANK(HLOOKUP($D55,'PR Matrix'!$C$1:$CE$15,11,FALSE)),"",HLOOKUP($D55,'PR Matrix'!$C$1:$CE$15,11,FALSE)))</f>
        <v/>
      </c>
      <c r="K55" s="165" t="str">
        <f>IF(ISNA(HLOOKUP($D55,'PR Matrix'!$C$1:$CE$15,12,FALSE)),"",IF(ISBLANK(HLOOKUP($D55,'PR Matrix'!$C$1:$CE$15,12,FALSE)),"",HLOOKUP($D55,'PR Matrix'!$C$1:$CE$15,12,FALSE)))</f>
        <v/>
      </c>
    </row>
    <row r="56" spans="1:11" s="167" customFormat="1" x14ac:dyDescent="0.2">
      <c r="A56" s="160"/>
      <c r="B56" s="161"/>
      <c r="C56" s="160"/>
      <c r="D56" s="163" t="str">
        <f t="shared" si="0"/>
        <v/>
      </c>
      <c r="E56" s="164" t="str">
        <f>IF(ISNA(HLOOKUP($D56,'PR Matrix'!$C$1:$CE$15,8,FALSE)),"",HLOOKUP($D56,'PR Matrix'!$C$1:$CE$15,8,FALSE))</f>
        <v/>
      </c>
      <c r="F56" s="165" t="str">
        <f>IF(ISNA(HLOOKUP($D56,'PR Matrix'!$C$1:$CE$15,7,FALSE)),"",HLOOKUP($D56,'PR Matrix'!$C$1:$CE$15,7,FALSE))</f>
        <v/>
      </c>
      <c r="G56" s="165" t="str">
        <f>IF(ISNA(HLOOKUP($D56,'PR Matrix'!$C$1:$CE$15,14,FALSE)),"",IF(ISBLANK(HLOOKUP($D56,'PR Matrix'!$C$1:$CE$15,14,FALSE)),"",HLOOKUP($D56,'PR Matrix'!$C$1:$CE$15,14,FALSE)))</f>
        <v/>
      </c>
      <c r="H56" s="165" t="str">
        <f>IF(ISNA(HLOOKUP($D56,'PR Matrix'!$C$1:$CE$15,15,FALSE)),"",IF(ISBLANK(HLOOKUP($D56,'PR Matrix'!$C$1:$CE$15,15,FALSE)),"",HLOOKUP($D56,'PR Matrix'!$C$1:$CE$15,15,FALSE)))</f>
        <v/>
      </c>
      <c r="I56" s="165" t="str">
        <f>IF(ISNA(HLOOKUP($D56,'PR Matrix'!$C$1:$CE$15,10,FALSE)),"",IF(ISBLANK(HLOOKUP($D56,'PR Matrix'!$C$1:$CE$15,10,FALSE)),"",HLOOKUP($D56,'PR Matrix'!$C$1:$CE$15,10,FALSE)))</f>
        <v/>
      </c>
      <c r="J56" s="165" t="str">
        <f>IF(ISNA(HLOOKUP($D56,'PR Matrix'!$C$1:$CE$15,11,FALSE)),"",IF(ISBLANK(HLOOKUP($D56,'PR Matrix'!$C$1:$CE$15,11,FALSE)),"",HLOOKUP($D56,'PR Matrix'!$C$1:$CE$15,11,FALSE)))</f>
        <v/>
      </c>
      <c r="K56" s="165" t="str">
        <f>IF(ISNA(HLOOKUP($D56,'PR Matrix'!$C$1:$CE$15,12,FALSE)),"",IF(ISBLANK(HLOOKUP($D56,'PR Matrix'!$C$1:$CE$15,12,FALSE)),"",HLOOKUP($D56,'PR Matrix'!$C$1:$CE$15,12,FALSE)))</f>
        <v/>
      </c>
    </row>
    <row r="57" spans="1:11" x14ac:dyDescent="0.2">
      <c r="A57" s="160"/>
      <c r="B57" s="161"/>
      <c r="C57" s="160"/>
      <c r="D57" s="163" t="str">
        <f t="shared" si="0"/>
        <v/>
      </c>
      <c r="E57" s="164" t="str">
        <f>IF(ISNA(HLOOKUP($D57,'PR Matrix'!$C$1:$CE$15,8,FALSE)),"",HLOOKUP($D57,'PR Matrix'!$C$1:$CE$15,8,FALSE))</f>
        <v/>
      </c>
      <c r="F57" s="165" t="str">
        <f>IF(ISNA(HLOOKUP($D57,'PR Matrix'!$C$1:$CE$15,7,FALSE)),"",HLOOKUP($D57,'PR Matrix'!$C$1:$CE$15,7,FALSE))</f>
        <v/>
      </c>
      <c r="G57" s="165" t="str">
        <f>IF(ISNA(HLOOKUP($D57,'PR Matrix'!$C$1:$CE$15,14,FALSE)),"",IF(ISBLANK(HLOOKUP($D57,'PR Matrix'!$C$1:$CE$15,14,FALSE)),"",HLOOKUP($D57,'PR Matrix'!$C$1:$CE$15,14,FALSE)))</f>
        <v/>
      </c>
      <c r="H57" s="165" t="str">
        <f>IF(ISNA(HLOOKUP($D57,'PR Matrix'!$C$1:$CE$15,15,FALSE)),"",IF(ISBLANK(HLOOKUP($D57,'PR Matrix'!$C$1:$CE$15,15,FALSE)),"",HLOOKUP($D57,'PR Matrix'!$C$1:$CE$15,15,FALSE)))</f>
        <v/>
      </c>
      <c r="I57" s="165" t="str">
        <f>IF(ISNA(HLOOKUP($D57,'PR Matrix'!$C$1:$CE$15,10,FALSE)),"",IF(ISBLANK(HLOOKUP($D57,'PR Matrix'!$C$1:$CE$15,10,FALSE)),"",HLOOKUP($D57,'PR Matrix'!$C$1:$CE$15,10,FALSE)))</f>
        <v/>
      </c>
      <c r="J57" s="165" t="str">
        <f>IF(ISNA(HLOOKUP($D57,'PR Matrix'!$C$1:$CE$15,11,FALSE)),"",IF(ISBLANK(HLOOKUP($D57,'PR Matrix'!$C$1:$CE$15,11,FALSE)),"",HLOOKUP($D57,'PR Matrix'!$C$1:$CE$15,11,FALSE)))</f>
        <v/>
      </c>
      <c r="K57" s="165" t="str">
        <f>IF(ISNA(HLOOKUP($D57,'PR Matrix'!$C$1:$CE$15,12,FALSE)),"",IF(ISBLANK(HLOOKUP($D57,'PR Matrix'!$C$1:$CE$15,12,FALSE)),"",HLOOKUP($D57,'PR Matrix'!$C$1:$CE$15,12,FALSE)))</f>
        <v/>
      </c>
    </row>
    <row r="58" spans="1:11" s="167" customFormat="1" x14ac:dyDescent="0.2">
      <c r="A58" s="160"/>
      <c r="B58" s="161"/>
      <c r="C58" s="160"/>
      <c r="D58" s="163" t="str">
        <f t="shared" si="0"/>
        <v/>
      </c>
      <c r="E58" s="164" t="str">
        <f>IF(ISNA(HLOOKUP($D58,'PR Matrix'!$C$1:$CE$15,8,FALSE)),"",HLOOKUP($D58,'PR Matrix'!$C$1:$CE$15,8,FALSE))</f>
        <v/>
      </c>
      <c r="F58" s="165" t="str">
        <f>IF(ISNA(HLOOKUP($D58,'PR Matrix'!$C$1:$CE$15,7,FALSE)),"",HLOOKUP($D58,'PR Matrix'!$C$1:$CE$15,7,FALSE))</f>
        <v/>
      </c>
      <c r="G58" s="165" t="str">
        <f>IF(ISNA(HLOOKUP($D58,'PR Matrix'!$C$1:$CE$15,14,FALSE)),"",IF(ISBLANK(HLOOKUP($D58,'PR Matrix'!$C$1:$CE$15,14,FALSE)),"",HLOOKUP($D58,'PR Matrix'!$C$1:$CE$15,14,FALSE)))</f>
        <v/>
      </c>
      <c r="H58" s="165" t="str">
        <f>IF(ISNA(HLOOKUP($D58,'PR Matrix'!$C$1:$CE$15,15,FALSE)),"",IF(ISBLANK(HLOOKUP($D58,'PR Matrix'!$C$1:$CE$15,15,FALSE)),"",HLOOKUP($D58,'PR Matrix'!$C$1:$CE$15,15,FALSE)))</f>
        <v/>
      </c>
      <c r="I58" s="165" t="str">
        <f>IF(ISNA(HLOOKUP($D58,'PR Matrix'!$C$1:$CE$15,10,FALSE)),"",IF(ISBLANK(HLOOKUP($D58,'PR Matrix'!$C$1:$CE$15,10,FALSE)),"",HLOOKUP($D58,'PR Matrix'!$C$1:$CE$15,10,FALSE)))</f>
        <v/>
      </c>
      <c r="J58" s="165" t="str">
        <f>IF(ISNA(HLOOKUP($D58,'PR Matrix'!$C$1:$CE$15,11,FALSE)),"",IF(ISBLANK(HLOOKUP($D58,'PR Matrix'!$C$1:$CE$15,11,FALSE)),"",HLOOKUP($D58,'PR Matrix'!$C$1:$CE$15,11,FALSE)))</f>
        <v/>
      </c>
      <c r="K58" s="165" t="str">
        <f>IF(ISNA(HLOOKUP($D58,'PR Matrix'!$C$1:$CE$15,12,FALSE)),"",IF(ISBLANK(HLOOKUP($D58,'PR Matrix'!$C$1:$CE$15,12,FALSE)),"",HLOOKUP($D58,'PR Matrix'!$C$1:$CE$15,12,FALSE)))</f>
        <v/>
      </c>
    </row>
    <row r="59" spans="1:11" x14ac:dyDescent="0.2">
      <c r="A59" s="160"/>
      <c r="B59" s="161"/>
      <c r="C59" s="160"/>
      <c r="D59" s="163" t="str">
        <f t="shared" si="0"/>
        <v/>
      </c>
      <c r="E59" s="164" t="str">
        <f>IF(ISNA(HLOOKUP($D59,'PR Matrix'!$C$1:$CE$15,8,FALSE)),"",HLOOKUP($D59,'PR Matrix'!$C$1:$CE$15,8,FALSE))</f>
        <v/>
      </c>
      <c r="F59" s="165" t="str">
        <f>IF(ISNA(HLOOKUP($D59,'PR Matrix'!$C$1:$CE$15,7,FALSE)),"",HLOOKUP($D59,'PR Matrix'!$C$1:$CE$15,7,FALSE))</f>
        <v/>
      </c>
      <c r="G59" s="165" t="str">
        <f>IF(ISNA(HLOOKUP($D59,'PR Matrix'!$C$1:$CE$15,14,FALSE)),"",IF(ISBLANK(HLOOKUP($D59,'PR Matrix'!$C$1:$CE$15,14,FALSE)),"",HLOOKUP($D59,'PR Matrix'!$C$1:$CE$15,14,FALSE)))</f>
        <v/>
      </c>
      <c r="H59" s="165" t="str">
        <f>IF(ISNA(HLOOKUP($D59,'PR Matrix'!$C$1:$CE$15,15,FALSE)),"",IF(ISBLANK(HLOOKUP($D59,'PR Matrix'!$C$1:$CE$15,15,FALSE)),"",HLOOKUP($D59,'PR Matrix'!$C$1:$CE$15,15,FALSE)))</f>
        <v/>
      </c>
      <c r="I59" s="165" t="str">
        <f>IF(ISNA(HLOOKUP($D59,'PR Matrix'!$C$1:$CE$15,10,FALSE)),"",IF(ISBLANK(HLOOKUP($D59,'PR Matrix'!$C$1:$CE$15,10,FALSE)),"",HLOOKUP($D59,'PR Matrix'!$C$1:$CE$15,10,FALSE)))</f>
        <v/>
      </c>
      <c r="J59" s="165" t="str">
        <f>IF(ISNA(HLOOKUP($D59,'PR Matrix'!$C$1:$CE$15,11,FALSE)),"",IF(ISBLANK(HLOOKUP($D59,'PR Matrix'!$C$1:$CE$15,11,FALSE)),"",HLOOKUP($D59,'PR Matrix'!$C$1:$CE$15,11,FALSE)))</f>
        <v/>
      </c>
      <c r="K59" s="165" t="str">
        <f>IF(ISNA(HLOOKUP($D59,'PR Matrix'!$C$1:$CE$15,12,FALSE)),"",IF(ISBLANK(HLOOKUP($D59,'PR Matrix'!$C$1:$CE$15,12,FALSE)),"",HLOOKUP($D59,'PR Matrix'!$C$1:$CE$15,12,FALSE)))</f>
        <v/>
      </c>
    </row>
    <row r="60" spans="1:11" x14ac:dyDescent="0.2">
      <c r="A60" s="160"/>
      <c r="B60" s="161"/>
      <c r="C60" s="160"/>
      <c r="D60" s="163" t="str">
        <f t="shared" ref="D60" si="1">SUBSTITUTE(SUBSTITUTE(A60,"/AEC/TRENTXWB_PR_",""),"/CDS/TRENTXWB_PR_","")</f>
        <v/>
      </c>
      <c r="E60" s="164" t="str">
        <f>IF(ISNA(HLOOKUP($D60,'PR Matrix'!$C$1:$CE$15,8,FALSE)),"",HLOOKUP($D60,'PR Matrix'!$C$1:$CE$15,8,FALSE))</f>
        <v/>
      </c>
      <c r="F60" s="165" t="str">
        <f>IF(ISNA(HLOOKUP($D60,'PR Matrix'!$C$1:$CE$15,7,FALSE)),"",HLOOKUP($D60,'PR Matrix'!$C$1:$CE$15,7,FALSE))</f>
        <v/>
      </c>
      <c r="G60" s="165" t="str">
        <f>IF(ISNA(HLOOKUP($D60,'PR Matrix'!$C$1:$CE$15,14,FALSE)),"",IF(ISBLANK(HLOOKUP($D60,'PR Matrix'!$C$1:$CE$15,14,FALSE)),"",HLOOKUP($D60,'PR Matrix'!$C$1:$CE$15,14,FALSE)))</f>
        <v/>
      </c>
      <c r="H60" s="165" t="str">
        <f>IF(ISNA(HLOOKUP($D60,'PR Matrix'!$C$1:$CE$15,15,FALSE)),"",IF(ISBLANK(HLOOKUP($D60,'PR Matrix'!$C$1:$CE$15,15,FALSE)),"",HLOOKUP($D60,'PR Matrix'!$C$1:$CE$15,15,FALSE)))</f>
        <v/>
      </c>
      <c r="I60" s="165" t="str">
        <f>IF(ISNA(HLOOKUP($D60,'PR Matrix'!$C$1:$CE$15,10,FALSE)),"",IF(ISBLANK(HLOOKUP($D60,'PR Matrix'!$C$1:$CE$15,10,FALSE)),"",HLOOKUP($D60,'PR Matrix'!$C$1:$CE$15,10,FALSE)))</f>
        <v/>
      </c>
      <c r="J60" s="165" t="str">
        <f>IF(ISNA(HLOOKUP($D60,'PR Matrix'!$C$1:$CE$15,11,FALSE)),"",IF(ISBLANK(HLOOKUP($D60,'PR Matrix'!$C$1:$CE$15,11,FALSE)),"",HLOOKUP($D60,'PR Matrix'!$C$1:$CE$15,11,FALSE)))</f>
        <v/>
      </c>
      <c r="K60" s="165" t="str">
        <f>IF(ISNA(HLOOKUP($D60,'PR Matrix'!$C$1:$CE$15,12,FALSE)),"",IF(ISBLANK(HLOOKUP($D60,'PR Matrix'!$C$1:$CE$15,12,FALSE)),"",HLOOKUP($D60,'PR Matrix'!$C$1:$CE$15,12,FALSE)))</f>
        <v/>
      </c>
    </row>
    <row r="61" spans="1:11" x14ac:dyDescent="0.2">
      <c r="A61" s="248" t="s">
        <v>2156</v>
      </c>
      <c r="B61" s="248" t="s">
        <v>2156</v>
      </c>
      <c r="C61" s="248" t="s">
        <v>2156</v>
      </c>
      <c r="D61" s="248" t="s">
        <v>2156</v>
      </c>
      <c r="E61" s="248" t="s">
        <v>2156</v>
      </c>
      <c r="F61" s="248" t="s">
        <v>2156</v>
      </c>
      <c r="G61" s="248" t="s">
        <v>2156</v>
      </c>
      <c r="H61" s="248" t="s">
        <v>2156</v>
      </c>
      <c r="I61" s="248" t="s">
        <v>2156</v>
      </c>
      <c r="J61" s="248" t="s">
        <v>2156</v>
      </c>
      <c r="K61" s="248" t="s">
        <v>2156</v>
      </c>
    </row>
  </sheetData>
  <autoFilter ref="A1:K61"/>
  <customSheetViews>
    <customSheetView guid="{5AC86898-99C0-40C8-A183-7BCAFD4A38C0}" fitToPage="1" showAutoFilter="1" hiddenColumns="1">
      <selection activeCell="A2" sqref="A2:C11"/>
      <pageMargins left="0.25" right="0.25" top="0.75" bottom="0.75" header="0.3" footer="0.3"/>
      <pageSetup paperSize="9" scale="42" orientation="landscape" r:id="rId1"/>
      <headerFooter alignWithMargins="0"/>
      <autoFilter ref="A1:K61"/>
    </customSheetView>
    <customSheetView guid="{4C910842-2C9A-49B1-8859-E7171BF1B407}" fitToPage="1" showAutoFilter="1" hiddenColumns="1">
      <selection activeCell="A2" sqref="A2:C11"/>
      <pageMargins left="0.25" right="0.25" top="0.75" bottom="0.75" header="0.3" footer="0.3"/>
      <pageSetup paperSize="9" scale="42" orientation="landscape" r:id="rId2"/>
      <headerFooter alignWithMargins="0"/>
      <autoFilter ref="A1:K61"/>
    </customSheetView>
    <customSheetView guid="{02B12058-110B-4DCD-A5EA-5F27400FB028}" fitToPage="1" showAutoFilter="1" hiddenColumns="1">
      <selection activeCell="A2" sqref="A2:C11"/>
      <pageMargins left="0.25" right="0.25" top="0.75" bottom="0.75" header="0.3" footer="0.3"/>
      <pageSetup paperSize="9" scale="43" orientation="landscape" r:id="rId3"/>
      <headerFooter alignWithMargins="0"/>
      <autoFilter ref="A1:K61"/>
    </customSheetView>
    <customSheetView guid="{27A4B667-7EE5-4B37-A36E-7A71AE7736F5}" fitToPage="1" showAutoFilter="1" hiddenColumns="1">
      <selection activeCell="A2" sqref="A2:C11"/>
      <pageMargins left="0.25" right="0.25" top="0.75" bottom="0.75" header="0.3" footer="0.3"/>
      <pageSetup paperSize="9" scale="42" orientation="landscape" r:id="rId4"/>
      <headerFooter alignWithMargins="0"/>
      <autoFilter ref="A1:K61"/>
    </customSheetView>
    <customSheetView guid="{02668375-14EE-499B-A8A1-CFA0F3453F57}" fitToPage="1" showAutoFilter="1" hiddenColumns="1">
      <selection activeCell="A2" sqref="A2:C11"/>
      <pageMargins left="0.25" right="0.25" top="0.75" bottom="0.75" header="0.3" footer="0.3"/>
      <pageSetup paperSize="9" scale="43" orientation="landscape" r:id="rId5"/>
      <headerFooter alignWithMargins="0"/>
      <autoFilter ref="A1:K61"/>
    </customSheetView>
    <customSheetView guid="{83E26134-8071-4B52-B9C2-8B5396DF70B4}" showPageBreaks="1" fitToPage="1" showAutoFilter="1" hiddenColumns="1">
      <selection activeCell="A2" sqref="A2:C11"/>
      <pageMargins left="0.25" right="0.25" top="0.75" bottom="0.75" header="0.3" footer="0.3"/>
      <pageSetup paperSize="9" scale="44" orientation="landscape" r:id="rId6"/>
      <headerFooter alignWithMargins="0"/>
      <autoFilter ref="A1:K61"/>
    </customSheetView>
    <customSheetView guid="{C86AD4D7-9E8D-47DB-A1F4-C303F6E9F37B}" fitToPage="1" showAutoFilter="1" hiddenColumns="1" topLeftCell="A13">
      <selection activeCell="A2" sqref="A2:C11"/>
      <pageMargins left="0.25" right="0.25" top="0.75" bottom="0.75" header="0.3" footer="0.3"/>
      <pageSetup paperSize="9" scale="42" orientation="landscape" r:id="rId7"/>
      <headerFooter alignWithMargins="0"/>
      <autoFilter ref="A1:K61"/>
    </customSheetView>
    <customSheetView guid="{18DF35B7-CAA0-4050-BA63-78DA1CA747BE}" fitToPage="1" showAutoFilter="1" hiddenColumns="1">
      <selection activeCell="A2" sqref="A2:C11"/>
      <pageMargins left="0.25" right="0.25" top="0.75" bottom="0.75" header="0.3" footer="0.3"/>
      <pageSetup paperSize="9" scale="43" orientation="landscape" r:id="rId8"/>
      <headerFooter alignWithMargins="0"/>
      <autoFilter ref="A1:K61"/>
    </customSheetView>
    <customSheetView guid="{DE76E38F-A1D1-4A3E-9C90-F4B6007A1049}" fitToPage="1" showAutoFilter="1" hiddenColumns="1">
      <selection activeCell="A2" sqref="A2:C11"/>
      <pageMargins left="0.25" right="0.25" top="0.75" bottom="0.75" header="0.3" footer="0.3"/>
      <pageSetup paperSize="9" scale="43" orientation="landscape" r:id="rId9"/>
      <headerFooter alignWithMargins="0"/>
      <autoFilter ref="A1:K61"/>
    </customSheetView>
    <customSheetView guid="{949F8C7F-DA00-479D-BDE6-6166B149A403}" fitToPage="1" showAutoFilter="1" hiddenColumns="1">
      <selection activeCell="C8" sqref="C8"/>
      <pageMargins left="0.25" right="0.25" top="0.75" bottom="0.75" header="0.3" footer="0.3"/>
      <pageSetup paperSize="9" scale="42" orientation="landscape" r:id="rId10"/>
      <headerFooter alignWithMargins="0"/>
      <autoFilter ref="A1:K61"/>
    </customSheetView>
    <customSheetView guid="{BC89DC8A-F93A-4EB3-ACCA-03228A52DC73}" fitToPage="1" showAutoFilter="1" hiddenColumns="1">
      <selection activeCell="F17" sqref="A2:F17"/>
      <pageMargins left="0.25" right="0.25" top="0.75" bottom="0.75" header="0.3" footer="0.3"/>
      <pageSetup paperSize="9" scale="10" orientation="landscape" r:id="rId11"/>
      <headerFooter alignWithMargins="0"/>
      <autoFilter ref="A1:K61"/>
    </customSheetView>
    <customSheetView guid="{9D72E9D6-9DB4-482E-B9DD-F58734D01B5E}" fitToPage="1" showAutoFilter="1" hiddenColumns="1">
      <selection activeCell="F17" sqref="A2:F17"/>
      <pageMargins left="0.25" right="0.25" top="0.75" bottom="0.75" header="0.3" footer="0.3"/>
      <pageSetup paperSize="9" scale="42" orientation="landscape" r:id="rId12"/>
      <headerFooter alignWithMargins="0"/>
      <autoFilter ref="A1:K61"/>
    </customSheetView>
    <customSheetView guid="{28D79C02-A415-42D9-AF37-1523DA21D815}" fitToPage="1" showAutoFilter="1" hiddenColumns="1">
      <selection activeCell="F17" sqref="A2:F17"/>
      <pageMargins left="0.25" right="0.25" top="0.75" bottom="0.75" header="0.3" footer="0.3"/>
      <pageSetup paperSize="9" scale="10" orientation="landscape" r:id="rId13"/>
      <headerFooter alignWithMargins="0"/>
      <autoFilter ref="A1:K61"/>
    </customSheetView>
    <customSheetView guid="{519FF1E7-076F-47C2-91B9-C17D2E1B6520}" fitToPage="1" showAutoFilter="1" hiddenColumns="1">
      <selection activeCell="E2" sqref="E2"/>
      <pageMargins left="0.25" right="0.25" top="0.75" bottom="0.75" header="0.3" footer="0.3"/>
      <pageSetup paperSize="9" scale="49" orientation="landscape" r:id="rId14"/>
      <headerFooter alignWithMargins="0"/>
      <autoFilter ref="A1:K61"/>
    </customSheetView>
    <customSheetView guid="{9C0FECB6-0701-4CC9-8224-D04A63FFA855}" fitToPage="1" showAutoFilter="1" hiddenColumns="1">
      <selection activeCell="F17" sqref="A2:F17"/>
      <pageMargins left="0.25" right="0.25" top="0.75" bottom="0.75" header="0.3" footer="0.3"/>
      <pageSetup paperSize="9" scale="10" orientation="landscape" r:id="rId15"/>
      <headerFooter alignWithMargins="0"/>
      <autoFilter ref="A1:K61"/>
    </customSheetView>
    <customSheetView guid="{90088769-7D29-4324-882D-1F352DFBE762}" fitToPage="1" showAutoFilter="1" hiddenColumns="1">
      <selection activeCell="F17" sqref="A2:F17"/>
      <pageMargins left="0.25" right="0.25" top="0.75" bottom="0.75" header="0.3" footer="0.3"/>
      <pageSetup paperSize="9" scale="10" orientation="landscape" r:id="rId16"/>
      <headerFooter alignWithMargins="0"/>
      <autoFilter ref="A1:K61"/>
    </customSheetView>
    <customSheetView guid="{94202DE1-E113-4D8D-96A4-4561FB59780B}" fitToPage="1" showAutoFilter="1" hiddenColumns="1">
      <selection activeCell="F17" sqref="A2:F17"/>
      <pageMargins left="0.25" right="0.25" top="0.75" bottom="0.75" header="0.3" footer="0.3"/>
      <pageSetup paperSize="9" scale="49" orientation="landscape" r:id="rId17"/>
      <headerFooter alignWithMargins="0"/>
      <autoFilter ref="A1:K61"/>
    </customSheetView>
    <customSheetView guid="{97AAAFE3-C681-4E27-A277-F09D7DA8C2DD}" fitToPage="1" showAutoFilter="1" hiddenColumns="1">
      <selection activeCell="C20" sqref="C20"/>
      <pageMargins left="0.25" right="0.25" top="0.75" bottom="0.75" header="0.3" footer="0.3"/>
      <pageSetup paperSize="9" scale="24" orientation="landscape" r:id="rId18"/>
      <headerFooter alignWithMargins="0"/>
      <autoFilter ref="A1:K60"/>
    </customSheetView>
    <customSheetView guid="{6568F72F-D597-4229-B333-125FDE9654F7}" fitToPage="1" showAutoFilter="1" hiddenColumns="1">
      <selection activeCell="A4" sqref="A4"/>
      <pageMargins left="0.25" right="0.25" top="0.75" bottom="0.75" header="0.3" footer="0.3"/>
      <pageSetup paperSize="9" scale="24" orientation="landscape" r:id="rId19"/>
      <headerFooter alignWithMargins="0"/>
      <autoFilter ref="A1:K60"/>
    </customSheetView>
    <customSheetView guid="{E8B30110-1132-4597-87AA-506263477060}" fitToPage="1" showAutoFilter="1" hiddenColumns="1">
      <selection activeCell="A4" sqref="A4"/>
      <pageMargins left="0.25" right="0.25" top="0.75" bottom="0.75" header="0.3" footer="0.3"/>
      <pageSetup paperSize="9" scale="24" orientation="landscape" r:id="rId20"/>
      <headerFooter alignWithMargins="0"/>
      <autoFilter ref="A1:K60"/>
    </customSheetView>
    <customSheetView guid="{1A677123-3181-47F1-8D94-D23E42118B34}" fitToPage="1" showAutoFilter="1" hiddenColumns="1">
      <selection activeCell="A4" sqref="A4"/>
      <pageMargins left="0.25" right="0.25" top="0.75" bottom="0.75" header="0.3" footer="0.3"/>
      <pageSetup paperSize="9" scale="24" orientation="landscape" r:id="rId21"/>
      <headerFooter alignWithMargins="0"/>
      <autoFilter ref="A1:K60"/>
    </customSheetView>
    <customSheetView guid="{5B263600-835E-44BD-B687-603D70FECA3D}" fitToPage="1" showAutoFilter="1" hiddenColumns="1">
      <selection activeCell="A4" sqref="A4"/>
      <pageMargins left="0.25" right="0.25" top="0.75" bottom="0.75" header="0.3" footer="0.3"/>
      <pageSetup paperSize="9" scale="24" orientation="landscape" r:id="rId22"/>
      <headerFooter alignWithMargins="0"/>
      <autoFilter ref="A1:K60"/>
    </customSheetView>
    <customSheetView guid="{B25C0761-BDC6-44DE-BC09-A587D4005716}" fitToPage="1" showAutoFilter="1" hiddenColumns="1">
      <selection activeCell="A4" sqref="A4"/>
      <pageMargins left="0.25" right="0.25" top="0.75" bottom="0.75" header="0.3" footer="0.3"/>
      <pageSetup paperSize="9" scale="24" orientation="landscape" r:id="rId23"/>
      <headerFooter alignWithMargins="0"/>
      <autoFilter ref="A1:K60"/>
    </customSheetView>
    <customSheetView guid="{440820DD-D35F-4284-A020-75AFCB09A713}" fitToPage="1" showAutoFilter="1" hiddenColumns="1">
      <selection activeCell="A4" sqref="A4"/>
      <pageMargins left="0.25" right="0.25" top="0.75" bottom="0.75" header="0.3" footer="0.3"/>
      <pageSetup paperSize="9" scale="24" orientation="landscape" r:id="rId24"/>
      <headerFooter alignWithMargins="0"/>
      <autoFilter ref="A1:K60"/>
    </customSheetView>
    <customSheetView guid="{DD3C4055-6E9F-4337-AF3C-EAB14138E2FC}" fitToPage="1" showAutoFilter="1" hiddenColumns="1">
      <selection activeCell="A4" sqref="A4"/>
      <pageMargins left="0.25" right="0.25" top="0.75" bottom="0.75" header="0.3" footer="0.3"/>
      <pageSetup paperSize="9" scale="24" orientation="landscape" r:id="rId25"/>
      <headerFooter alignWithMargins="0"/>
      <autoFilter ref="A1:K60"/>
    </customSheetView>
    <customSheetView guid="{A779676E-2DE4-4B43-BC39-AEC5C199B098}" fitToPage="1" showAutoFilter="1" hiddenColumns="1">
      <selection activeCell="A4" sqref="A4"/>
      <pageMargins left="0.25" right="0.25" top="0.75" bottom="0.75" header="0.3" footer="0.3"/>
      <pageSetup paperSize="9" scale="24" orientation="landscape" r:id="rId26"/>
      <headerFooter alignWithMargins="0"/>
      <autoFilter ref="A1:K60"/>
    </customSheetView>
    <customSheetView guid="{D610A0E1-F9A9-4C9F-867A-9AA8DA5806C3}" fitToPage="1" showAutoFilter="1" hiddenColumns="1">
      <selection activeCell="C20" sqref="C20"/>
      <pageMargins left="0.25" right="0.25" top="0.75" bottom="0.75" header="0.3" footer="0.3"/>
      <pageSetup paperSize="9" scale="24" orientation="landscape" r:id="rId27"/>
      <headerFooter alignWithMargins="0"/>
      <autoFilter ref="A1:K60"/>
    </customSheetView>
    <customSheetView guid="{B3C29866-3474-43EA-99AD-F394C9416B2B}" fitToPage="1" showAutoFilter="1" hiddenColumns="1">
      <selection activeCell="C20" sqref="C20"/>
      <pageMargins left="0.25" right="0.25" top="0.75" bottom="0.75" header="0.3" footer="0.3"/>
      <pageSetup paperSize="9" scale="24" orientation="landscape" r:id="rId28"/>
      <headerFooter alignWithMargins="0"/>
      <autoFilter ref="A1:K60"/>
    </customSheetView>
    <customSheetView guid="{B0A275E6-A927-469D-A668-DC597A053ECA}" fitToPage="1" showAutoFilter="1" hiddenColumns="1">
      <selection activeCell="C20" sqref="C20"/>
      <pageMargins left="0.25" right="0.25" top="0.75" bottom="0.75" header="0.3" footer="0.3"/>
      <pageSetup paperSize="9" scale="24" orientation="landscape" r:id="rId29"/>
      <headerFooter alignWithMargins="0"/>
      <autoFilter ref="A1:K60"/>
    </customSheetView>
    <customSheetView guid="{2C6ABC28-880F-4FC3-AB4C-74CC7AFBB167}" fitToPage="1" showAutoFilter="1" hiddenColumns="1">
      <selection activeCell="F17" sqref="A2:F17"/>
      <pageMargins left="0.25" right="0.25" top="0.75" bottom="0.75" header="0.3" footer="0.3"/>
      <pageSetup paperSize="9" scale="49" orientation="landscape" r:id="rId30"/>
      <headerFooter alignWithMargins="0"/>
      <autoFilter ref="A1:K61"/>
    </customSheetView>
    <customSheetView guid="{BFE285D7-067E-4802-A267-8E7CA36A08B9}" fitToPage="1" showAutoFilter="1" hiddenColumns="1">
      <selection activeCell="F17" sqref="A2:F17"/>
      <pageMargins left="0.25" right="0.25" top="0.75" bottom="0.75" header="0.3" footer="0.3"/>
      <pageSetup paperSize="9" scale="49" orientation="landscape" r:id="rId31"/>
      <headerFooter alignWithMargins="0"/>
      <autoFilter ref="A1:K61"/>
    </customSheetView>
    <customSheetView guid="{840FED42-BEAD-40B5-87A2-918C1E6D4128}" fitToPage="1" showAutoFilter="1" hiddenColumns="1">
      <selection activeCell="C9" sqref="C9"/>
      <pageMargins left="0.25" right="0.25" top="0.75" bottom="0.75" header="0.3" footer="0.3"/>
      <pageSetup paperSize="9" scale="49" orientation="landscape" r:id="rId32"/>
      <headerFooter alignWithMargins="0"/>
      <autoFilter ref="A1:K61"/>
    </customSheetView>
    <customSheetView guid="{1CE7FAA3-375A-44FC-8395-7BB368E304B3}" fitToPage="1" showAutoFilter="1" hiddenColumns="1">
      <selection activeCell="F17" sqref="A2:F17"/>
      <pageMargins left="0.25" right="0.25" top="0.75" bottom="0.75" header="0.3" footer="0.3"/>
      <pageSetup paperSize="9" scale="49" orientation="landscape" r:id="rId33"/>
      <headerFooter alignWithMargins="0"/>
      <autoFilter ref="A1:K61"/>
    </customSheetView>
    <customSheetView guid="{195EEB94-5611-43AB-AD4C-189BF5DF63BD}" fitToPage="1" showAutoFilter="1" hiddenColumns="1">
      <selection activeCell="F17" sqref="A2:F17"/>
      <pageMargins left="0.25" right="0.25" top="0.75" bottom="0.75" header="0.3" footer="0.3"/>
      <pageSetup paperSize="9" scale="49" orientation="landscape" r:id="rId34"/>
      <headerFooter alignWithMargins="0"/>
      <autoFilter ref="A1:K61"/>
    </customSheetView>
    <customSheetView guid="{999D8AAC-C53E-4106-83D2-C9E986396FD9}" fitToPage="1" showAutoFilter="1" hiddenColumns="1">
      <selection activeCell="F17" sqref="A2:F17"/>
      <pageMargins left="0.25" right="0.25" top="0.75" bottom="0.75" header="0.3" footer="0.3"/>
      <pageSetup paperSize="9" scale="10" orientation="landscape" r:id="rId35"/>
      <headerFooter alignWithMargins="0"/>
      <autoFilter ref="A1:K61"/>
    </customSheetView>
    <customSheetView guid="{34488582-FC68-47CC-ADEF-620C97FA3BE5}" fitToPage="1" showAutoFilter="1" hiddenColumns="1">
      <selection activeCell="F17" sqref="A2:F17"/>
      <pageMargins left="0.25" right="0.25" top="0.75" bottom="0.75" header="0.3" footer="0.3"/>
      <pageSetup paperSize="9" scale="10" orientation="landscape" r:id="rId36"/>
      <headerFooter alignWithMargins="0"/>
      <autoFilter ref="A1:K61"/>
    </customSheetView>
    <customSheetView guid="{3125BE9C-D539-46B3-AB2C-AD44D6D3A43D}" fitToPage="1" showAutoFilter="1" hiddenColumns="1">
      <selection activeCell="F17" sqref="A2:F17"/>
      <pageMargins left="0.25" right="0.25" top="0.75" bottom="0.75" header="0.3" footer="0.3"/>
      <pageSetup paperSize="9" scale="10" orientation="landscape" r:id="rId37"/>
      <headerFooter alignWithMargins="0"/>
      <autoFilter ref="A1:K61"/>
    </customSheetView>
    <customSheetView guid="{11F0A643-03F6-4A9B-A587-984CEF24373C}" fitToPage="1" showAutoFilter="1" hiddenColumns="1">
      <selection activeCell="F17" sqref="A2:F17"/>
      <pageMargins left="0.25" right="0.25" top="0.75" bottom="0.75" header="0.3" footer="0.3"/>
      <pageSetup paperSize="9" scale="10" orientation="landscape" r:id="rId38"/>
      <headerFooter alignWithMargins="0"/>
      <autoFilter ref="A1:K61"/>
    </customSheetView>
    <customSheetView guid="{2EDD3601-67EA-4D8B-910E-67CE0A6ECBD5}" showPageBreaks="1" fitToPage="1" showAutoFilter="1" hiddenColumns="1">
      <selection activeCell="C8" sqref="C8"/>
      <pageMargins left="0.25" right="0.25" top="0.75" bottom="0.75" header="0.3" footer="0.3"/>
      <pageSetup paperSize="9" scale="43" orientation="landscape" r:id="rId39"/>
      <headerFooter alignWithMargins="0"/>
      <autoFilter ref="A1:K61"/>
    </customSheetView>
    <customSheetView guid="{1053507D-AB8D-4416-A992-8628E70BD9D6}" fitToPage="1" showAutoFilter="1" hiddenColumns="1">
      <selection activeCell="A2" sqref="A2:C11"/>
      <pageMargins left="0.25" right="0.25" top="0.75" bottom="0.75" header="0.3" footer="0.3"/>
      <pageSetup paperSize="9" scale="43" orientation="landscape" r:id="rId40"/>
      <headerFooter alignWithMargins="0"/>
      <autoFilter ref="A1:K61"/>
    </customSheetView>
    <customSheetView guid="{9AFDC459-5911-4A65-BA30-55870CCEC21D}" fitToPage="1" showAutoFilter="1" hiddenColumns="1">
      <selection activeCell="F17" sqref="A2:F17"/>
      <pageMargins left="0.25" right="0.25" top="0.75" bottom="0.75" header="0.3" footer="0.3"/>
      <pageSetup paperSize="9" scale="10" orientation="landscape" r:id="rId41"/>
      <headerFooter alignWithMargins="0"/>
      <autoFilter ref="A1:K61"/>
    </customSheetView>
    <customSheetView guid="{2B096DAF-0513-499A-BB3D-6C1B61550EAD}" fitToPage="1" showAutoFilter="1" hiddenColumns="1">
      <selection activeCell="A2" sqref="A2:C11"/>
      <pageMargins left="0.25" right="0.25" top="0.75" bottom="0.75" header="0.3" footer="0.3"/>
      <pageSetup paperSize="9" scale="43" orientation="landscape" r:id="rId42"/>
      <headerFooter alignWithMargins="0"/>
      <autoFilter ref="A1:K61"/>
    </customSheetView>
    <customSheetView guid="{24BD079B-697C-411C-9008-788A5796422B}" fitToPage="1" showAutoFilter="1" hiddenColumns="1">
      <selection activeCell="A2" sqref="A2:C11"/>
      <pageMargins left="0.25" right="0.25" top="0.75" bottom="0.75" header="0.3" footer="0.3"/>
      <pageSetup paperSize="9" scale="43" orientation="landscape" r:id="rId43"/>
      <headerFooter alignWithMargins="0"/>
      <autoFilter ref="A1:K61"/>
    </customSheetView>
    <customSheetView guid="{55F258A9-3656-464A-8209-65541A4A9294}" fitToPage="1" showAutoFilter="1" hiddenColumns="1">
      <selection activeCell="A2" sqref="A2:C11"/>
      <pageMargins left="0.25" right="0.25" top="0.75" bottom="0.75" header="0.3" footer="0.3"/>
      <pageSetup paperSize="9" scale="43" orientation="landscape" r:id="rId44"/>
      <headerFooter alignWithMargins="0"/>
      <autoFilter ref="A1:K61"/>
    </customSheetView>
    <customSheetView guid="{6C263B97-64ED-4CE6-9B05-42BE2811A349}" fitToPage="1" showAutoFilter="1" hiddenColumns="1">
      <selection activeCell="A2" sqref="A2:C11"/>
      <pageMargins left="0.25" right="0.25" top="0.75" bottom="0.75" header="0.3" footer="0.3"/>
      <pageSetup paperSize="9" scale="43" orientation="landscape" r:id="rId45"/>
      <headerFooter alignWithMargins="0"/>
      <autoFilter ref="A1:K61"/>
    </customSheetView>
    <customSheetView guid="{38797761-B6E7-4EBC-86AC-BCA6FEF8021E}" fitToPage="1" showAutoFilter="1" hiddenColumns="1">
      <selection activeCell="A2" sqref="A2:C11"/>
      <pageMargins left="0.25" right="0.25" top="0.75" bottom="0.75" header="0.3" footer="0.3"/>
      <pageSetup paperSize="9" scale="42" orientation="landscape" r:id="rId46"/>
      <headerFooter alignWithMargins="0"/>
      <autoFilter ref="A1:K61"/>
    </customSheetView>
    <customSheetView guid="{4D08A3CF-1088-461D-8FD0-F77F7A12F47A}" fitToPage="1" showAutoFilter="1" hiddenColumns="1">
      <selection activeCell="A2" sqref="A2:C11"/>
      <pageMargins left="0.25" right="0.25" top="0.75" bottom="0.75" header="0.3" footer="0.3"/>
      <pageSetup paperSize="9" scale="43" orientation="landscape" r:id="rId47"/>
      <headerFooter alignWithMargins="0"/>
      <autoFilter ref="A1:K61"/>
    </customSheetView>
    <customSheetView guid="{E1C450DA-5A25-49EE-AC15-82D55BC93335}" fitToPage="1" showAutoFilter="1" hiddenColumns="1">
      <selection activeCell="A2" sqref="A2:C11"/>
      <pageMargins left="0.25" right="0.25" top="0.75" bottom="0.75" header="0.3" footer="0.3"/>
      <pageSetup paperSize="9" scale="43" orientation="landscape" r:id="rId48"/>
      <headerFooter alignWithMargins="0"/>
      <autoFilter ref="A1:K61"/>
    </customSheetView>
    <customSheetView guid="{39344E0E-2CC4-4BC6-A15E-A66B17AEE943}" fitToPage="1" showAutoFilter="1" hiddenColumns="1" topLeftCell="A13">
      <selection activeCell="A2" sqref="A2:C11"/>
      <pageMargins left="0.25" right="0.25" top="0.75" bottom="0.75" header="0.3" footer="0.3"/>
      <pageSetup paperSize="9" scale="42" orientation="landscape" r:id="rId49"/>
      <headerFooter alignWithMargins="0"/>
      <autoFilter ref="A1:K61"/>
    </customSheetView>
    <customSheetView guid="{B83B79D9-617A-4F50-8CCC-C97938364272}" fitToPage="1" showAutoFilter="1" hiddenColumns="1">
      <selection activeCell="A2" sqref="A2:C11"/>
      <pageMargins left="0.25" right="0.25" top="0.75" bottom="0.75" header="0.3" footer="0.3"/>
      <pageSetup paperSize="9" scale="42" orientation="landscape" r:id="rId50"/>
      <headerFooter alignWithMargins="0"/>
      <autoFilter ref="A1:K61"/>
    </customSheetView>
    <customSheetView guid="{AE09ED29-F6F7-475A-B5BB-3958EA691268}" fitToPage="1" showAutoFilter="1" hiddenColumns="1">
      <selection activeCell="A2" sqref="A2:C11"/>
      <pageMargins left="0.25" right="0.25" top="0.75" bottom="0.75" header="0.3" footer="0.3"/>
      <pageSetup paperSize="9" scale="42" orientation="landscape" r:id="rId51"/>
      <headerFooter alignWithMargins="0"/>
      <autoFilter ref="A1:K61"/>
    </customSheetView>
    <customSheetView guid="{3ACD5A93-9B0E-40EA-8179-EDF0714A0F5F}" showPageBreaks="1" fitToPage="1" showAutoFilter="1" hiddenColumns="1">
      <selection activeCell="A2" sqref="A2:C11"/>
      <pageMargins left="0.25" right="0.25" top="0.75" bottom="0.75" header="0.3" footer="0.3"/>
      <pageSetup paperSize="9" scale="42" orientation="landscape" r:id="rId52"/>
      <headerFooter alignWithMargins="0"/>
      <autoFilter ref="A1:K61"/>
    </customSheetView>
    <customSheetView guid="{FAA25FCE-18C5-403C-9C68-9D1F88B3F7EB}" fitToPage="1" showAutoFilter="1" hiddenColumns="1">
      <selection activeCell="A2" sqref="A2:C11"/>
      <pageMargins left="0.25" right="0.25" top="0.75" bottom="0.75" header="0.3" footer="0.3"/>
      <pageSetup paperSize="9" scale="43" orientation="landscape" r:id="rId53"/>
      <headerFooter alignWithMargins="0"/>
      <autoFilter ref="A1:K61"/>
    </customSheetView>
    <customSheetView guid="{00CA5430-6B3A-4E12-B07E-9C9EC9D8F7A7}" fitToPage="1" showAutoFilter="1" hiddenColumns="1">
      <selection activeCell="A2" sqref="A2:C11"/>
      <pageMargins left="0.25" right="0.25" top="0.75" bottom="0.75" header="0.3" footer="0.3"/>
      <pageSetup paperSize="9" scale="43" orientation="landscape" r:id="rId54"/>
      <headerFooter alignWithMargins="0"/>
      <autoFilter ref="A1:K61"/>
    </customSheetView>
  </customSheetViews>
  <pageMargins left="0.25" right="0.25" top="0.75" bottom="0.75" header="0.3" footer="0.3"/>
  <pageSetup paperSize="9" scale="42" orientation="landscape" r:id="rId55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filterMode="1"/>
  <dimension ref="A1:S346"/>
  <sheetViews>
    <sheetView showRuler="0" zoomScale="80" zoomScaleNormal="70" workbookViewId="0">
      <selection activeCell="I54" sqref="I54"/>
    </sheetView>
  </sheetViews>
  <sheetFormatPr defaultColWidth="9.140625" defaultRowHeight="12.75" x14ac:dyDescent="0.2"/>
  <cols>
    <col min="1" max="1" width="55.140625" style="32" bestFit="1" customWidth="1"/>
    <col min="2" max="2" width="36.140625" style="32" customWidth="1"/>
    <col min="3" max="3" width="21.140625" style="359" customWidth="1"/>
    <col min="4" max="4" width="14.85546875" style="33" bestFit="1" customWidth="1"/>
    <col min="5" max="5" width="21.7109375" style="33" bestFit="1" customWidth="1"/>
    <col min="6" max="6" width="16.5703125" style="33" bestFit="1" customWidth="1"/>
    <col min="7" max="7" width="14.140625" style="33" bestFit="1" customWidth="1"/>
    <col min="8" max="8" width="16.5703125" style="33" customWidth="1"/>
    <col min="9" max="9" width="17.28515625" style="33" customWidth="1"/>
    <col min="10" max="10" width="32.28515625" style="33" customWidth="1"/>
    <col min="11" max="11" width="22.5703125" style="33" customWidth="1"/>
    <col min="12" max="12" width="18.85546875" style="33" customWidth="1"/>
    <col min="13" max="13" width="33.7109375" style="42" customWidth="1"/>
    <col min="14" max="14" width="13.7109375" style="33" bestFit="1" customWidth="1"/>
    <col min="15" max="15" width="15" style="33" bestFit="1" customWidth="1"/>
    <col min="16" max="16" width="10.85546875" style="33" bestFit="1" customWidth="1"/>
    <col min="17" max="18" width="13.7109375" style="33" bestFit="1" customWidth="1"/>
    <col min="19" max="19" width="16" style="33" bestFit="1" customWidth="1"/>
    <col min="20" max="16384" width="9.140625" style="32"/>
  </cols>
  <sheetData>
    <row r="1" spans="1:19" s="31" customFormat="1" ht="67.5" customHeight="1" x14ac:dyDescent="0.2">
      <c r="A1" s="27" t="s">
        <v>1584</v>
      </c>
      <c r="B1" s="385" t="s">
        <v>2351</v>
      </c>
      <c r="C1" s="387" t="s">
        <v>2352</v>
      </c>
      <c r="D1" s="28" t="s">
        <v>1588</v>
      </c>
      <c r="E1" s="29" t="s">
        <v>1444</v>
      </c>
      <c r="F1" s="30" t="s">
        <v>1583</v>
      </c>
      <c r="G1" s="30" t="s">
        <v>1592</v>
      </c>
      <c r="H1" s="30" t="s">
        <v>1589</v>
      </c>
      <c r="I1" s="30" t="s">
        <v>2353</v>
      </c>
      <c r="J1" s="30" t="s">
        <v>2356</v>
      </c>
      <c r="K1" s="29" t="s">
        <v>2183</v>
      </c>
      <c r="L1" s="29" t="s">
        <v>2184</v>
      </c>
      <c r="M1" s="40" t="s">
        <v>1590</v>
      </c>
      <c r="N1" s="30" t="s">
        <v>1591</v>
      </c>
      <c r="O1" s="30" t="s">
        <v>1427</v>
      </c>
      <c r="P1" s="30" t="s">
        <v>1428</v>
      </c>
      <c r="Q1" s="30" t="s">
        <v>1429</v>
      </c>
      <c r="R1" s="30" t="s">
        <v>1430</v>
      </c>
      <c r="S1" s="30" t="s">
        <v>1431</v>
      </c>
    </row>
    <row r="2" spans="1:19" ht="14.25" hidden="1" x14ac:dyDescent="0.2">
      <c r="A2" s="45" t="s">
        <v>1593</v>
      </c>
      <c r="B2" s="45"/>
      <c r="C2" s="354"/>
      <c r="D2" s="46"/>
      <c r="E2" s="296"/>
      <c r="F2" s="50"/>
      <c r="G2" s="46"/>
      <c r="H2" s="46"/>
      <c r="I2" s="47"/>
      <c r="J2" s="47" t="s">
        <v>2354</v>
      </c>
      <c r="K2" s="287"/>
      <c r="L2" s="287"/>
    </row>
    <row r="3" spans="1:19" hidden="1" x14ac:dyDescent="0.2">
      <c r="A3" s="45" t="s">
        <v>520</v>
      </c>
      <c r="B3" s="45"/>
      <c r="C3" s="354"/>
      <c r="D3" s="46"/>
      <c r="E3" s="46"/>
      <c r="F3" s="50"/>
      <c r="G3" s="46"/>
      <c r="H3" s="46"/>
      <c r="I3" s="373"/>
      <c r="J3" s="373" t="s">
        <v>2355</v>
      </c>
      <c r="K3" s="287"/>
      <c r="L3" s="287"/>
      <c r="M3" s="41"/>
      <c r="N3" s="35"/>
      <c r="O3" s="35"/>
      <c r="P3" s="35"/>
      <c r="Q3" s="35"/>
      <c r="R3" s="35"/>
      <c r="S3" s="2"/>
    </row>
    <row r="4" spans="1:19" hidden="1" x14ac:dyDescent="0.2">
      <c r="A4" s="48" t="s">
        <v>1594</v>
      </c>
      <c r="B4" s="48"/>
      <c r="C4" s="355"/>
      <c r="D4" s="49"/>
      <c r="E4" s="49"/>
      <c r="F4" s="50"/>
      <c r="G4" s="49"/>
      <c r="H4" s="49"/>
      <c r="I4" s="47"/>
      <c r="J4" s="47"/>
      <c r="K4" s="287"/>
      <c r="L4" s="287"/>
      <c r="M4" s="41"/>
      <c r="N4" s="35"/>
      <c r="O4" s="35"/>
      <c r="P4" s="35"/>
      <c r="Q4" s="35"/>
      <c r="R4" s="35"/>
      <c r="S4" s="2"/>
    </row>
    <row r="5" spans="1:19" hidden="1" x14ac:dyDescent="0.2">
      <c r="A5" s="48" t="s">
        <v>1595</v>
      </c>
      <c r="B5" s="48"/>
      <c r="C5" s="355"/>
      <c r="D5" s="49"/>
      <c r="E5" s="49"/>
      <c r="F5" s="50"/>
      <c r="G5" s="49"/>
      <c r="H5" s="49"/>
      <c r="I5" s="47"/>
      <c r="J5" s="47"/>
      <c r="K5" s="287"/>
      <c r="L5" s="287"/>
      <c r="M5" s="41"/>
      <c r="N5" s="285"/>
      <c r="O5" s="35"/>
      <c r="P5" s="35"/>
      <c r="Q5" s="35"/>
      <c r="R5" s="35"/>
      <c r="S5" s="2"/>
    </row>
    <row r="6" spans="1:19" hidden="1" x14ac:dyDescent="0.2">
      <c r="A6" s="48" t="s">
        <v>1597</v>
      </c>
      <c r="B6" s="48"/>
      <c r="C6" s="355"/>
      <c r="D6" s="49"/>
      <c r="E6" s="49"/>
      <c r="F6" s="50"/>
      <c r="G6" s="49"/>
      <c r="H6" s="49"/>
      <c r="I6" s="47"/>
      <c r="J6" s="47"/>
      <c r="K6" s="287"/>
      <c r="L6" s="287"/>
      <c r="M6" s="41"/>
      <c r="N6" s="39"/>
      <c r="O6" s="35"/>
      <c r="P6" s="35"/>
      <c r="Q6" s="35"/>
      <c r="R6" s="35"/>
      <c r="S6" s="2"/>
    </row>
    <row r="7" spans="1:19" x14ac:dyDescent="0.2">
      <c r="A7" s="48" t="s">
        <v>1596</v>
      </c>
      <c r="B7" s="386">
        <v>6127</v>
      </c>
      <c r="C7" s="355">
        <v>43138</v>
      </c>
      <c r="D7" s="49"/>
      <c r="E7" s="49"/>
      <c r="F7" s="50">
        <v>43139</v>
      </c>
      <c r="G7" s="49"/>
      <c r="H7" s="49"/>
      <c r="I7" s="373" t="s">
        <v>2215</v>
      </c>
      <c r="J7" s="388" t="s">
        <v>2362</v>
      </c>
      <c r="K7" s="382"/>
      <c r="L7" s="287"/>
      <c r="M7" s="41"/>
      <c r="N7" s="35"/>
      <c r="O7" s="35"/>
      <c r="P7" s="35"/>
      <c r="Q7" s="35"/>
      <c r="R7" s="35"/>
      <c r="S7" s="2"/>
    </row>
    <row r="8" spans="1:19" hidden="1" x14ac:dyDescent="0.2">
      <c r="A8" t="s">
        <v>2160</v>
      </c>
      <c r="B8"/>
      <c r="C8" s="356"/>
      <c r="D8" s="2"/>
      <c r="E8" s="2"/>
      <c r="F8" s="50"/>
      <c r="G8" s="2"/>
      <c r="H8" s="2"/>
      <c r="I8" s="2"/>
      <c r="J8" s="2"/>
      <c r="K8" s="288"/>
      <c r="L8" s="288"/>
      <c r="M8" s="41"/>
      <c r="N8" s="44"/>
      <c r="O8" s="35"/>
      <c r="P8" s="35"/>
      <c r="Q8" s="35"/>
      <c r="R8" s="35"/>
      <c r="S8" s="2"/>
    </row>
    <row r="9" spans="1:19" hidden="1" x14ac:dyDescent="0.2">
      <c r="A9" t="s">
        <v>1432</v>
      </c>
      <c r="B9"/>
      <c r="C9" s="356"/>
      <c r="D9" s="2"/>
      <c r="E9" s="2"/>
      <c r="F9" s="50"/>
      <c r="G9" s="2"/>
      <c r="H9" s="2"/>
      <c r="I9" s="2"/>
      <c r="J9" s="2"/>
      <c r="K9" s="288"/>
      <c r="L9" s="288"/>
      <c r="M9" s="41"/>
      <c r="N9" s="2"/>
      <c r="O9" s="2"/>
      <c r="P9" s="2"/>
      <c r="Q9" s="2"/>
      <c r="R9" s="2"/>
      <c r="S9" s="2"/>
    </row>
    <row r="10" spans="1:19" hidden="1" x14ac:dyDescent="0.2">
      <c r="A10" t="s">
        <v>2185</v>
      </c>
      <c r="B10"/>
      <c r="C10" s="356"/>
      <c r="D10" s="2"/>
      <c r="E10" s="2"/>
      <c r="F10" s="50"/>
      <c r="G10" s="2"/>
      <c r="H10" s="2"/>
      <c r="I10" s="2"/>
      <c r="J10" s="2"/>
      <c r="K10" s="288"/>
      <c r="L10" s="288"/>
      <c r="M10" s="41"/>
      <c r="N10" s="2"/>
      <c r="O10" s="2"/>
      <c r="P10" s="2"/>
      <c r="Q10" s="2"/>
      <c r="R10" s="2"/>
      <c r="S10" s="2"/>
    </row>
    <row r="11" spans="1:19" hidden="1" x14ac:dyDescent="0.2">
      <c r="A11" t="s">
        <v>2161</v>
      </c>
      <c r="B11"/>
      <c r="C11" s="356"/>
      <c r="D11" s="2"/>
      <c r="E11" s="2"/>
      <c r="F11" s="50"/>
      <c r="G11" s="2"/>
      <c r="H11" s="2"/>
      <c r="I11" s="2"/>
      <c r="J11" s="2"/>
      <c r="K11" s="288"/>
      <c r="L11" s="288"/>
      <c r="M11" s="41"/>
      <c r="N11" s="2"/>
      <c r="O11" s="2"/>
      <c r="P11" s="2"/>
      <c r="Q11" s="2"/>
      <c r="R11" s="2"/>
      <c r="S11" s="2"/>
    </row>
    <row r="12" spans="1:19" hidden="1" x14ac:dyDescent="0.2">
      <c r="A12" t="s">
        <v>1433</v>
      </c>
      <c r="B12"/>
      <c r="C12" s="356"/>
      <c r="D12" s="2"/>
      <c r="E12" s="2"/>
      <c r="F12" s="50"/>
      <c r="G12" s="2"/>
      <c r="H12" s="2"/>
      <c r="I12" s="374"/>
      <c r="J12" s="374"/>
      <c r="K12" s="288"/>
      <c r="L12" s="288"/>
      <c r="M12" s="41"/>
      <c r="N12" s="2"/>
      <c r="O12" s="2"/>
      <c r="P12" s="2"/>
      <c r="Q12" s="2"/>
      <c r="R12" s="2"/>
      <c r="S12" s="2"/>
    </row>
    <row r="13" spans="1:19" hidden="1" x14ac:dyDescent="0.2">
      <c r="A13" t="s">
        <v>1434</v>
      </c>
      <c r="B13"/>
      <c r="C13" s="356"/>
      <c r="D13" s="2"/>
      <c r="E13" s="2"/>
      <c r="F13" s="50"/>
      <c r="G13" s="2"/>
      <c r="H13" s="2"/>
      <c r="I13" s="2"/>
      <c r="J13" s="2"/>
      <c r="K13" s="288"/>
      <c r="L13" s="288"/>
      <c r="M13" s="41"/>
      <c r="N13" s="2"/>
      <c r="O13" s="2"/>
      <c r="P13" s="2"/>
      <c r="Q13" s="2"/>
      <c r="R13" s="2"/>
      <c r="S13" s="2"/>
    </row>
    <row r="14" spans="1:19" hidden="1" x14ac:dyDescent="0.2">
      <c r="A14" t="s">
        <v>2176</v>
      </c>
      <c r="B14"/>
      <c r="C14" s="356"/>
      <c r="D14" s="2"/>
      <c r="E14" s="2"/>
      <c r="F14" s="50"/>
      <c r="G14" s="2"/>
      <c r="H14" s="2"/>
      <c r="I14" s="2"/>
      <c r="J14" s="2"/>
      <c r="K14" s="288"/>
      <c r="L14" s="288"/>
      <c r="M14" s="41"/>
      <c r="N14" s="2"/>
      <c r="O14" s="2"/>
      <c r="P14" s="2"/>
      <c r="Q14" s="2"/>
      <c r="R14" s="2"/>
      <c r="S14" s="2"/>
    </row>
    <row r="15" spans="1:19" x14ac:dyDescent="0.2">
      <c r="A15" t="s">
        <v>1435</v>
      </c>
      <c r="B15" s="2">
        <v>6233</v>
      </c>
      <c r="C15" s="357" t="s">
        <v>2331</v>
      </c>
      <c r="D15" s="2"/>
      <c r="E15" s="2"/>
      <c r="F15" s="50"/>
      <c r="G15" s="2"/>
      <c r="H15" s="2"/>
      <c r="I15" s="383" t="s">
        <v>2367</v>
      </c>
      <c r="J15" s="383"/>
      <c r="K15" s="288"/>
      <c r="L15" s="288"/>
      <c r="M15" s="41"/>
      <c r="N15" s="2"/>
      <c r="O15" s="2"/>
      <c r="P15" s="2"/>
      <c r="Q15" s="2"/>
      <c r="R15" s="2"/>
      <c r="S15" s="2"/>
    </row>
    <row r="16" spans="1:19" x14ac:dyDescent="0.2">
      <c r="A16" t="s">
        <v>1436</v>
      </c>
      <c r="B16" s="2">
        <v>6233</v>
      </c>
      <c r="C16" s="357" t="s">
        <v>2331</v>
      </c>
      <c r="D16" s="2"/>
      <c r="E16" s="2"/>
      <c r="F16" s="50"/>
      <c r="G16" s="2"/>
      <c r="H16" s="2"/>
      <c r="I16" s="383" t="s">
        <v>2367</v>
      </c>
      <c r="J16" s="2"/>
      <c r="K16" s="288"/>
      <c r="L16" s="288"/>
      <c r="M16" s="41"/>
      <c r="N16" s="2"/>
      <c r="O16" s="2"/>
      <c r="P16" s="2"/>
      <c r="Q16" s="2"/>
      <c r="R16" s="2"/>
      <c r="S16" s="2"/>
    </row>
    <row r="17" spans="1:19" hidden="1" x14ac:dyDescent="0.2">
      <c r="A17" t="s">
        <v>628</v>
      </c>
      <c r="B17"/>
      <c r="C17" s="356"/>
      <c r="D17" s="2"/>
      <c r="E17" s="2"/>
      <c r="F17" s="50"/>
      <c r="G17" s="2"/>
      <c r="H17" s="2"/>
      <c r="I17" s="2"/>
      <c r="J17" s="2"/>
      <c r="K17" s="288"/>
      <c r="L17" s="288"/>
      <c r="M17" s="41"/>
      <c r="N17" s="2"/>
      <c r="O17" s="2"/>
      <c r="P17" s="2"/>
      <c r="Q17" s="2"/>
      <c r="R17" s="2"/>
      <c r="S17" s="2"/>
    </row>
    <row r="18" spans="1:19" hidden="1" x14ac:dyDescent="0.2">
      <c r="A18" t="s">
        <v>629</v>
      </c>
      <c r="B18"/>
      <c r="C18" s="356"/>
      <c r="D18" s="2"/>
      <c r="E18" s="2"/>
      <c r="F18" s="50"/>
      <c r="G18" s="2"/>
      <c r="H18" s="2"/>
      <c r="I18" s="2"/>
      <c r="J18" s="2"/>
      <c r="K18" s="288"/>
      <c r="L18" s="288"/>
      <c r="M18" s="41"/>
      <c r="N18" s="2"/>
      <c r="O18" s="2"/>
      <c r="P18" s="2"/>
      <c r="Q18" s="2"/>
      <c r="R18" s="2"/>
      <c r="S18" s="2"/>
    </row>
    <row r="19" spans="1:19" x14ac:dyDescent="0.2">
      <c r="A19" t="s">
        <v>630</v>
      </c>
      <c r="B19" s="2">
        <v>6232</v>
      </c>
      <c r="C19" s="356">
        <v>43140</v>
      </c>
      <c r="D19" s="2"/>
      <c r="E19" s="2"/>
      <c r="F19" s="50">
        <v>43140</v>
      </c>
      <c r="G19" s="2"/>
      <c r="H19" s="2"/>
      <c r="I19" s="374" t="s">
        <v>2350</v>
      </c>
      <c r="J19" s="374" t="s">
        <v>2358</v>
      </c>
      <c r="K19" s="384" t="s">
        <v>2361</v>
      </c>
      <c r="L19" s="288"/>
      <c r="M19" s="41"/>
      <c r="N19" s="2"/>
      <c r="O19" s="2"/>
      <c r="P19" s="2"/>
      <c r="Q19" s="2"/>
      <c r="R19" s="2"/>
      <c r="S19" s="2"/>
    </row>
    <row r="20" spans="1:19" hidden="1" x14ac:dyDescent="0.2">
      <c r="A20" t="s">
        <v>631</v>
      </c>
      <c r="B20"/>
      <c r="C20" s="356"/>
      <c r="D20" s="2"/>
      <c r="E20" s="2"/>
      <c r="F20" s="50"/>
      <c r="G20" s="2"/>
      <c r="H20" s="2"/>
      <c r="I20" s="2"/>
      <c r="J20" s="2"/>
      <c r="K20" s="288"/>
      <c r="L20" s="288"/>
      <c r="M20" s="41"/>
      <c r="N20" s="2"/>
      <c r="O20" s="2"/>
      <c r="P20" s="2"/>
      <c r="Q20" s="2"/>
      <c r="R20" s="2"/>
      <c r="S20" s="2"/>
    </row>
    <row r="21" spans="1:19" hidden="1" x14ac:dyDescent="0.2">
      <c r="A21" t="s">
        <v>1347</v>
      </c>
      <c r="B21"/>
      <c r="C21" s="356"/>
      <c r="D21" s="2"/>
      <c r="E21" s="44"/>
      <c r="F21" s="50"/>
      <c r="G21" s="2"/>
      <c r="H21" s="2"/>
      <c r="I21" s="2"/>
      <c r="J21" s="2"/>
      <c r="K21" s="288"/>
      <c r="L21" s="288"/>
      <c r="M21" s="41"/>
      <c r="N21" s="2"/>
      <c r="O21" s="2"/>
      <c r="P21" s="2"/>
      <c r="Q21" s="2"/>
      <c r="R21" s="2"/>
      <c r="S21" s="2"/>
    </row>
    <row r="22" spans="1:19" x14ac:dyDescent="0.2">
      <c r="A22" t="s">
        <v>1348</v>
      </c>
      <c r="B22" s="2">
        <v>6247</v>
      </c>
      <c r="C22" s="357" t="s">
        <v>2331</v>
      </c>
      <c r="D22" s="2"/>
      <c r="E22" s="2"/>
      <c r="F22" s="50">
        <v>43174</v>
      </c>
      <c r="G22" s="2"/>
      <c r="H22" s="2"/>
      <c r="I22" s="374" t="s">
        <v>2221</v>
      </c>
      <c r="J22" s="427" t="s">
        <v>2358</v>
      </c>
      <c r="K22" s="288"/>
      <c r="L22" s="288"/>
      <c r="M22" s="41"/>
      <c r="N22" s="2"/>
      <c r="O22" s="2"/>
      <c r="P22" s="2"/>
      <c r="Q22" s="2"/>
      <c r="R22" s="2"/>
      <c r="S22" s="2"/>
    </row>
    <row r="23" spans="1:19" hidden="1" x14ac:dyDescent="0.2">
      <c r="A23" t="s">
        <v>1349</v>
      </c>
      <c r="B23"/>
      <c r="C23" s="356"/>
      <c r="D23" s="2"/>
      <c r="E23" s="2"/>
      <c r="F23" s="50"/>
      <c r="G23" s="2"/>
      <c r="H23" s="2"/>
      <c r="I23" s="2"/>
      <c r="J23" s="2"/>
      <c r="K23" s="288"/>
      <c r="L23" s="288"/>
      <c r="M23" s="41"/>
      <c r="N23" s="2"/>
      <c r="O23" s="2"/>
      <c r="P23" s="2"/>
      <c r="Q23" s="2"/>
      <c r="R23" s="2"/>
      <c r="S23" s="2"/>
    </row>
    <row r="24" spans="1:19" hidden="1" x14ac:dyDescent="0.2">
      <c r="A24" t="s">
        <v>1350</v>
      </c>
      <c r="B24"/>
      <c r="C24" s="356"/>
      <c r="D24" s="2"/>
      <c r="E24" s="2"/>
      <c r="F24" s="50"/>
      <c r="G24" s="2"/>
      <c r="H24" s="2"/>
      <c r="I24" s="2"/>
      <c r="J24" s="2"/>
      <c r="K24" s="288"/>
      <c r="L24" s="288"/>
      <c r="M24" s="41"/>
      <c r="N24" s="2"/>
      <c r="O24" s="2"/>
      <c r="P24" s="2"/>
      <c r="Q24" s="2"/>
      <c r="R24" s="2"/>
      <c r="S24" s="2"/>
    </row>
    <row r="25" spans="1:19" hidden="1" x14ac:dyDescent="0.2">
      <c r="A25" t="s">
        <v>1351</v>
      </c>
      <c r="B25"/>
      <c r="C25" s="356"/>
      <c r="D25" s="2"/>
      <c r="E25" s="2"/>
      <c r="F25" s="50"/>
      <c r="G25" s="2"/>
      <c r="H25" s="2"/>
      <c r="I25" s="2"/>
      <c r="J25" s="2"/>
      <c r="K25" s="288"/>
      <c r="L25" s="288"/>
      <c r="M25" s="41"/>
      <c r="N25" s="2"/>
      <c r="O25" s="2"/>
      <c r="P25" s="2"/>
      <c r="Q25" s="2"/>
      <c r="R25" s="2"/>
      <c r="S25" s="2"/>
    </row>
    <row r="26" spans="1:19" hidden="1" x14ac:dyDescent="0.2">
      <c r="A26" t="s">
        <v>1352</v>
      </c>
      <c r="B26"/>
      <c r="C26" s="356"/>
      <c r="D26" s="2"/>
      <c r="E26" s="2"/>
      <c r="F26" s="50"/>
      <c r="G26" s="2"/>
      <c r="H26" s="2"/>
      <c r="I26" s="2"/>
      <c r="J26" s="2"/>
      <c r="K26" s="288"/>
      <c r="L26" s="288"/>
      <c r="M26" s="41"/>
      <c r="N26" s="2"/>
      <c r="O26" s="2"/>
      <c r="P26" s="2"/>
      <c r="Q26" s="2"/>
      <c r="R26" s="2"/>
      <c r="S26" s="2"/>
    </row>
    <row r="27" spans="1:19" hidden="1" x14ac:dyDescent="0.2">
      <c r="A27" t="s">
        <v>1353</v>
      </c>
      <c r="B27"/>
      <c r="C27" s="356"/>
      <c r="D27" s="2"/>
      <c r="E27" s="39"/>
      <c r="F27" s="50"/>
      <c r="G27" s="2"/>
      <c r="H27" s="37"/>
      <c r="I27" s="39"/>
      <c r="J27" s="39"/>
      <c r="K27" s="289"/>
      <c r="L27" s="289"/>
      <c r="M27" s="41"/>
      <c r="N27" s="2"/>
      <c r="O27" s="2"/>
      <c r="P27" s="2"/>
      <c r="Q27" s="2"/>
      <c r="R27" s="2"/>
      <c r="S27" s="2"/>
    </row>
    <row r="28" spans="1:19" hidden="1" x14ac:dyDescent="0.2">
      <c r="A28" t="s">
        <v>1532</v>
      </c>
      <c r="B28"/>
      <c r="C28" s="356"/>
      <c r="D28" s="2"/>
      <c r="E28" s="2"/>
      <c r="F28" s="50"/>
      <c r="G28" s="2"/>
      <c r="H28" s="2"/>
      <c r="I28" s="2"/>
      <c r="J28" s="2"/>
      <c r="K28" s="288"/>
      <c r="L28" s="288"/>
      <c r="M28" s="41"/>
      <c r="N28" s="2"/>
      <c r="O28" s="2"/>
      <c r="P28" s="2"/>
      <c r="Q28" s="2"/>
      <c r="R28" s="2"/>
      <c r="S28" s="2"/>
    </row>
    <row r="29" spans="1:19" hidden="1" x14ac:dyDescent="0.2">
      <c r="A29" t="s">
        <v>1533</v>
      </c>
      <c r="B29"/>
      <c r="C29" s="356"/>
      <c r="D29" s="2"/>
      <c r="E29" s="2"/>
      <c r="F29" s="50"/>
      <c r="G29" s="2"/>
      <c r="H29" s="2"/>
      <c r="I29" s="2"/>
      <c r="J29" s="2"/>
      <c r="K29" s="288"/>
      <c r="L29" s="288"/>
      <c r="M29" s="41"/>
      <c r="N29" s="2"/>
      <c r="O29" s="2"/>
      <c r="P29" s="2"/>
      <c r="Q29" s="2"/>
      <c r="R29" s="2"/>
      <c r="S29" s="2"/>
    </row>
    <row r="30" spans="1:19" hidden="1" x14ac:dyDescent="0.2">
      <c r="A30" t="s">
        <v>1534</v>
      </c>
      <c r="B30"/>
      <c r="C30" s="356"/>
      <c r="D30" s="2"/>
      <c r="E30" s="2"/>
      <c r="F30" s="50"/>
      <c r="G30" s="2"/>
      <c r="H30" s="2"/>
      <c r="I30" s="2"/>
      <c r="J30" s="2"/>
      <c r="K30" s="288"/>
      <c r="L30" s="288"/>
      <c r="M30" s="41"/>
      <c r="N30" s="2"/>
      <c r="O30" s="2"/>
      <c r="P30" s="2"/>
      <c r="Q30" s="2"/>
      <c r="R30" s="2"/>
      <c r="S30" s="2"/>
    </row>
    <row r="31" spans="1:19" hidden="1" x14ac:dyDescent="0.2">
      <c r="A31" t="s">
        <v>1257</v>
      </c>
      <c r="B31"/>
      <c r="C31" s="356"/>
      <c r="D31" s="2"/>
      <c r="E31" s="2"/>
      <c r="F31" s="50"/>
      <c r="G31" s="2"/>
      <c r="H31" s="2"/>
      <c r="I31" s="2"/>
      <c r="J31" s="2"/>
      <c r="K31" s="288"/>
      <c r="L31" s="288"/>
      <c r="M31" s="41"/>
      <c r="N31" s="2"/>
      <c r="O31" s="2"/>
      <c r="P31" s="2"/>
      <c r="Q31" s="2"/>
      <c r="R31" s="2"/>
      <c r="S31" s="2"/>
    </row>
    <row r="32" spans="1:19" hidden="1" x14ac:dyDescent="0.2">
      <c r="A32" t="s">
        <v>1258</v>
      </c>
      <c r="B32"/>
      <c r="C32" s="356"/>
      <c r="D32" s="2"/>
      <c r="E32" s="2"/>
      <c r="F32" s="50"/>
      <c r="G32" s="2"/>
      <c r="H32" s="2"/>
      <c r="I32" s="2"/>
      <c r="J32" s="2"/>
      <c r="K32" s="288"/>
      <c r="L32" s="288"/>
      <c r="M32" s="41"/>
      <c r="N32" s="2"/>
      <c r="O32" s="2"/>
      <c r="P32" s="2"/>
      <c r="Q32" s="2"/>
      <c r="R32" s="2"/>
      <c r="S32" s="2"/>
    </row>
    <row r="33" spans="1:19" hidden="1" x14ac:dyDescent="0.2">
      <c r="A33" t="s">
        <v>1259</v>
      </c>
      <c r="B33"/>
      <c r="C33" s="356"/>
      <c r="D33" s="2"/>
      <c r="E33" s="2"/>
      <c r="F33" s="50"/>
      <c r="G33" s="2"/>
      <c r="H33" s="2"/>
      <c r="I33" s="2"/>
      <c r="J33" s="2"/>
      <c r="K33" s="288"/>
      <c r="L33" s="288"/>
      <c r="M33" s="41"/>
      <c r="N33" s="2"/>
      <c r="O33" s="2"/>
      <c r="P33" s="2"/>
      <c r="Q33" s="2"/>
      <c r="R33" s="2"/>
      <c r="S33" s="2"/>
    </row>
    <row r="34" spans="1:19" hidden="1" x14ac:dyDescent="0.2">
      <c r="A34" t="s">
        <v>1260</v>
      </c>
      <c r="B34"/>
      <c r="C34" s="356"/>
      <c r="D34" s="2"/>
      <c r="E34" s="2"/>
      <c r="F34" s="50"/>
      <c r="G34" s="2"/>
      <c r="H34" s="2"/>
      <c r="I34" s="2"/>
      <c r="J34" s="2"/>
      <c r="K34" s="288"/>
      <c r="L34" s="288"/>
      <c r="M34" s="41"/>
      <c r="N34" s="2"/>
      <c r="O34" s="2"/>
      <c r="P34" s="2"/>
      <c r="Q34" s="2"/>
      <c r="R34" s="2"/>
      <c r="S34" s="2"/>
    </row>
    <row r="35" spans="1:19" hidden="1" x14ac:dyDescent="0.2">
      <c r="A35" t="s">
        <v>1261</v>
      </c>
      <c r="B35"/>
      <c r="C35" s="356"/>
      <c r="D35" s="2"/>
      <c r="E35" s="44"/>
      <c r="F35" s="50"/>
      <c r="G35" s="2"/>
      <c r="H35" s="2"/>
      <c r="I35" s="2"/>
      <c r="J35" s="2"/>
      <c r="K35" s="288"/>
      <c r="L35" s="288"/>
      <c r="M35" s="41"/>
      <c r="N35" s="2"/>
      <c r="O35" s="2"/>
      <c r="P35" s="2"/>
      <c r="Q35" s="2"/>
      <c r="R35" s="2"/>
      <c r="S35" s="2"/>
    </row>
    <row r="36" spans="1:19" hidden="1" x14ac:dyDescent="0.2">
      <c r="A36" t="s">
        <v>1262</v>
      </c>
      <c r="B36"/>
      <c r="C36" s="356"/>
      <c r="D36" s="2"/>
      <c r="E36" s="2"/>
      <c r="F36" s="50"/>
      <c r="G36" s="2"/>
      <c r="H36" s="2"/>
      <c r="I36" s="2"/>
      <c r="J36" s="2"/>
      <c r="K36" s="288"/>
      <c r="L36" s="288"/>
      <c r="M36" s="41"/>
      <c r="N36" s="2"/>
      <c r="O36" s="2"/>
      <c r="P36" s="2"/>
      <c r="Q36" s="2"/>
      <c r="R36" s="2"/>
      <c r="S36" s="2"/>
    </row>
    <row r="37" spans="1:19" hidden="1" x14ac:dyDescent="0.2">
      <c r="A37" t="s">
        <v>621</v>
      </c>
      <c r="B37"/>
      <c r="C37" s="356"/>
      <c r="D37" s="2"/>
      <c r="E37" s="2"/>
      <c r="F37" s="50"/>
      <c r="G37" s="2"/>
      <c r="H37" s="37"/>
      <c r="I37" s="374"/>
      <c r="J37" s="374"/>
      <c r="K37" s="288"/>
      <c r="L37" s="288"/>
      <c r="M37" s="41"/>
      <c r="N37" s="2"/>
      <c r="O37" s="2"/>
      <c r="P37" s="2"/>
      <c r="Q37" s="2"/>
      <c r="R37" s="2"/>
      <c r="S37" s="2"/>
    </row>
    <row r="38" spans="1:19" hidden="1" x14ac:dyDescent="0.2">
      <c r="A38" t="s">
        <v>1585</v>
      </c>
      <c r="B38"/>
      <c r="C38" s="356"/>
      <c r="F38" s="50"/>
      <c r="K38" s="290"/>
      <c r="L38" s="290"/>
      <c r="N38" s="2"/>
      <c r="O38" s="2"/>
      <c r="P38" s="2"/>
      <c r="Q38" s="2"/>
      <c r="R38" s="2"/>
      <c r="S38" s="2"/>
    </row>
    <row r="39" spans="1:19" x14ac:dyDescent="0.2">
      <c r="A39" t="s">
        <v>1586</v>
      </c>
      <c r="B39" s="2">
        <v>6207</v>
      </c>
      <c r="C39" s="356">
        <v>43153</v>
      </c>
      <c r="D39" s="2"/>
      <c r="E39" s="374" t="s">
        <v>2222</v>
      </c>
      <c r="F39" s="50"/>
      <c r="G39" s="2"/>
      <c r="H39" s="2"/>
      <c r="I39" s="374" t="s">
        <v>2221</v>
      </c>
      <c r="J39" s="374" t="s">
        <v>2358</v>
      </c>
      <c r="K39" s="384" t="s">
        <v>1678</v>
      </c>
      <c r="L39" s="384" t="s">
        <v>1678</v>
      </c>
      <c r="M39" s="41"/>
      <c r="N39" s="2"/>
      <c r="O39" s="2"/>
      <c r="P39" s="2"/>
      <c r="Q39" s="2"/>
      <c r="R39" s="2"/>
      <c r="S39" s="2"/>
    </row>
    <row r="40" spans="1:19" hidden="1" x14ac:dyDescent="0.2">
      <c r="A40" t="s">
        <v>622</v>
      </c>
      <c r="B40"/>
      <c r="C40" s="356"/>
      <c r="D40" s="2"/>
      <c r="E40" s="2"/>
      <c r="F40" s="50"/>
      <c r="G40" s="2"/>
      <c r="H40" s="2"/>
      <c r="I40" s="2"/>
      <c r="J40" s="2"/>
      <c r="K40" s="288"/>
      <c r="L40" s="288"/>
      <c r="M40" s="41"/>
      <c r="N40" s="2"/>
      <c r="O40" s="2"/>
      <c r="P40" s="2"/>
      <c r="Q40" s="2"/>
      <c r="R40" s="2"/>
      <c r="S40" s="2"/>
    </row>
    <row r="41" spans="1:19" hidden="1" x14ac:dyDescent="0.2">
      <c r="A41" t="s">
        <v>624</v>
      </c>
      <c r="B41"/>
      <c r="C41" s="356"/>
      <c r="D41" s="2"/>
      <c r="E41" s="2"/>
      <c r="F41" s="50"/>
      <c r="G41" s="2"/>
      <c r="H41" s="2"/>
      <c r="I41" s="2"/>
      <c r="J41" s="2"/>
      <c r="K41" s="288"/>
      <c r="L41" s="288"/>
      <c r="M41" s="41"/>
      <c r="N41" s="2"/>
      <c r="O41" s="2"/>
      <c r="P41" s="2"/>
      <c r="Q41" s="2"/>
      <c r="R41" s="2"/>
      <c r="S41" s="2"/>
    </row>
    <row r="42" spans="1:19" hidden="1" x14ac:dyDescent="0.2">
      <c r="A42" t="s">
        <v>625</v>
      </c>
      <c r="B42"/>
      <c r="C42" s="357"/>
      <c r="D42" s="2"/>
      <c r="E42" s="39"/>
      <c r="F42" s="50"/>
      <c r="G42" s="2"/>
      <c r="H42" s="37"/>
      <c r="I42" s="44"/>
      <c r="J42" s="44"/>
      <c r="K42" s="291"/>
      <c r="L42" s="291"/>
      <c r="M42" s="43"/>
      <c r="N42" s="2"/>
      <c r="O42" s="2"/>
      <c r="P42" s="2"/>
      <c r="Q42" s="2"/>
      <c r="R42" s="2"/>
      <c r="S42" s="2"/>
    </row>
    <row r="43" spans="1:19" hidden="1" x14ac:dyDescent="0.2">
      <c r="A43" t="s">
        <v>626</v>
      </c>
      <c r="B43"/>
      <c r="C43" s="356"/>
      <c r="D43" s="2"/>
      <c r="E43" s="2"/>
      <c r="F43" s="50"/>
      <c r="G43" s="2"/>
      <c r="H43" s="2"/>
      <c r="I43" s="2"/>
      <c r="J43" s="2"/>
      <c r="K43" s="288"/>
      <c r="L43" s="288"/>
      <c r="M43" s="41"/>
      <c r="N43" s="2"/>
      <c r="O43" s="2"/>
      <c r="P43" s="2"/>
      <c r="Q43" s="2"/>
      <c r="R43" s="2"/>
      <c r="S43" s="2"/>
    </row>
    <row r="44" spans="1:19" hidden="1" x14ac:dyDescent="0.2">
      <c r="A44" t="s">
        <v>627</v>
      </c>
      <c r="B44"/>
      <c r="C44" s="356"/>
      <c r="D44" s="38"/>
      <c r="E44" s="2"/>
      <c r="F44" s="50"/>
      <c r="G44" s="2"/>
      <c r="H44" s="2"/>
      <c r="I44" s="2"/>
      <c r="J44" s="2"/>
      <c r="K44" s="288"/>
      <c r="L44" s="288"/>
      <c r="M44" s="41"/>
      <c r="N44" s="2"/>
      <c r="O44" s="2"/>
      <c r="P44" s="2"/>
      <c r="Q44" s="2"/>
      <c r="R44" s="2"/>
      <c r="S44" s="2"/>
    </row>
    <row r="45" spans="1:19" hidden="1" x14ac:dyDescent="0.2">
      <c r="A45" t="s">
        <v>520</v>
      </c>
      <c r="B45"/>
      <c r="C45" s="356"/>
      <c r="D45" s="2"/>
      <c r="E45" s="2"/>
      <c r="F45" s="50"/>
      <c r="G45" s="2"/>
      <c r="H45" s="2"/>
      <c r="I45" s="2"/>
      <c r="J45" s="2"/>
      <c r="K45" s="288"/>
      <c r="L45" s="288"/>
      <c r="M45" s="41"/>
      <c r="N45" s="2"/>
      <c r="O45" s="2"/>
      <c r="P45" s="2"/>
      <c r="Q45" s="2"/>
      <c r="R45" s="2"/>
      <c r="S45" s="2"/>
    </row>
    <row r="46" spans="1:19" hidden="1" x14ac:dyDescent="0.2">
      <c r="A46" t="s">
        <v>521</v>
      </c>
      <c r="B46"/>
      <c r="C46" s="356"/>
      <c r="D46" s="2"/>
      <c r="E46" s="2"/>
      <c r="F46" s="50"/>
      <c r="G46" s="2"/>
      <c r="H46" s="2"/>
      <c r="I46" s="2"/>
      <c r="J46" s="2"/>
      <c r="K46" s="288"/>
      <c r="L46" s="288"/>
      <c r="M46" s="41"/>
      <c r="N46" s="2"/>
      <c r="O46" s="2"/>
      <c r="P46" s="2"/>
      <c r="Q46" s="2"/>
      <c r="R46" s="2"/>
      <c r="S46" s="2"/>
    </row>
    <row r="47" spans="1:19" hidden="1" x14ac:dyDescent="0.2">
      <c r="A47" t="s">
        <v>522</v>
      </c>
      <c r="B47"/>
      <c r="C47" s="356"/>
      <c r="D47" s="2"/>
      <c r="E47" s="2"/>
      <c r="F47" s="50"/>
      <c r="G47" s="2"/>
      <c r="H47" s="37"/>
      <c r="I47" s="2"/>
      <c r="J47" s="2"/>
      <c r="K47" s="288"/>
      <c r="L47" s="288"/>
      <c r="M47" s="41"/>
      <c r="N47" s="2"/>
      <c r="O47" s="2"/>
      <c r="P47" s="2"/>
      <c r="Q47" s="2"/>
      <c r="R47" s="2"/>
      <c r="S47" s="2"/>
    </row>
    <row r="48" spans="1:19" hidden="1" x14ac:dyDescent="0.2">
      <c r="A48" t="s">
        <v>523</v>
      </c>
      <c r="B48"/>
      <c r="C48" s="356"/>
      <c r="D48" s="2"/>
      <c r="E48" s="2"/>
      <c r="F48" s="50"/>
      <c r="G48" s="2"/>
      <c r="H48" s="37"/>
      <c r="I48" s="2"/>
      <c r="J48" s="2"/>
      <c r="K48" s="288"/>
      <c r="L48" s="288"/>
      <c r="M48" s="41"/>
      <c r="N48" s="2"/>
      <c r="O48" s="2"/>
      <c r="P48" s="2"/>
      <c r="Q48" s="2"/>
      <c r="R48" s="2"/>
      <c r="S48" s="2"/>
    </row>
    <row r="49" spans="1:19" hidden="1" x14ac:dyDescent="0.2">
      <c r="A49" t="s">
        <v>286</v>
      </c>
      <c r="B49"/>
      <c r="C49" s="356"/>
      <c r="D49" s="2"/>
      <c r="E49" s="2"/>
      <c r="F49" s="50"/>
      <c r="G49" s="2"/>
      <c r="H49" s="2"/>
      <c r="I49" s="2"/>
      <c r="J49" s="2"/>
      <c r="K49" s="288"/>
      <c r="L49" s="288"/>
      <c r="M49" s="41"/>
      <c r="N49" s="2"/>
      <c r="O49" s="2"/>
      <c r="P49" s="2"/>
      <c r="Q49" s="2"/>
      <c r="R49" s="2"/>
      <c r="S49" s="2"/>
    </row>
    <row r="50" spans="1:19" hidden="1" x14ac:dyDescent="0.2">
      <c r="A50" t="s">
        <v>287</v>
      </c>
      <c r="B50"/>
      <c r="C50" s="356"/>
      <c r="D50" s="2"/>
      <c r="E50" s="2"/>
      <c r="F50" s="50"/>
      <c r="G50" s="2"/>
      <c r="H50" s="2"/>
      <c r="I50" s="2"/>
      <c r="J50" s="2"/>
      <c r="K50" s="288"/>
      <c r="L50" s="288"/>
      <c r="M50" s="41"/>
      <c r="N50" s="2"/>
      <c r="O50" s="2"/>
      <c r="P50" s="2"/>
      <c r="Q50" s="2"/>
      <c r="R50" s="2"/>
      <c r="S50" s="2"/>
    </row>
    <row r="51" spans="1:19" hidden="1" x14ac:dyDescent="0.2">
      <c r="A51" t="s">
        <v>288</v>
      </c>
      <c r="B51"/>
      <c r="C51" s="356"/>
      <c r="D51" s="2"/>
      <c r="E51" s="2"/>
      <c r="F51" s="50"/>
      <c r="G51" s="2"/>
      <c r="H51" s="2"/>
      <c r="I51" s="2"/>
      <c r="J51" s="2"/>
      <c r="K51" s="288"/>
      <c r="L51" s="288"/>
      <c r="M51" s="41"/>
      <c r="N51" s="2"/>
      <c r="O51" s="2"/>
      <c r="P51" s="2"/>
      <c r="Q51" s="2"/>
      <c r="R51" s="2"/>
      <c r="S51" s="2"/>
    </row>
    <row r="52" spans="1:19" hidden="1" x14ac:dyDescent="0.2">
      <c r="A52" t="s">
        <v>289</v>
      </c>
      <c r="B52"/>
      <c r="C52" s="356"/>
      <c r="D52" s="2"/>
      <c r="E52" s="2"/>
      <c r="F52" s="50"/>
      <c r="G52" s="2"/>
      <c r="H52" s="2"/>
      <c r="I52" s="2"/>
      <c r="J52" s="2"/>
      <c r="K52" s="288"/>
      <c r="L52" s="288"/>
      <c r="M52" s="41"/>
      <c r="N52" s="2"/>
      <c r="O52" s="2"/>
      <c r="P52" s="2"/>
      <c r="Q52" s="2"/>
      <c r="R52" s="2"/>
      <c r="S52" s="2"/>
    </row>
    <row r="53" spans="1:19" hidden="1" x14ac:dyDescent="0.2">
      <c r="A53" t="s">
        <v>760</v>
      </c>
      <c r="B53"/>
      <c r="C53" s="356"/>
      <c r="D53" s="2"/>
      <c r="E53" s="2"/>
      <c r="F53" s="50"/>
      <c r="G53" s="2"/>
      <c r="H53" s="2"/>
      <c r="I53" s="2"/>
      <c r="J53" s="2"/>
      <c r="K53" s="288"/>
      <c r="L53" s="288"/>
      <c r="M53" s="41"/>
      <c r="N53" s="2"/>
      <c r="O53" s="2"/>
      <c r="P53" s="2"/>
      <c r="Q53" s="2"/>
      <c r="R53" s="2"/>
      <c r="S53" s="2"/>
    </row>
    <row r="54" spans="1:19" x14ac:dyDescent="0.2">
      <c r="A54" t="s">
        <v>761</v>
      </c>
      <c r="B54" s="2">
        <v>6224</v>
      </c>
      <c r="C54" s="357" t="s">
        <v>2331</v>
      </c>
      <c r="D54" s="2"/>
      <c r="E54" s="2"/>
      <c r="F54" s="50"/>
      <c r="G54" s="2"/>
      <c r="H54" s="2"/>
      <c r="I54" s="2"/>
      <c r="J54" s="2"/>
      <c r="K54" s="288"/>
      <c r="L54" s="288"/>
      <c r="M54" s="41"/>
      <c r="N54" s="2"/>
      <c r="O54" s="2"/>
      <c r="P54" s="2"/>
      <c r="Q54" s="2"/>
      <c r="R54" s="2"/>
      <c r="S54" s="2"/>
    </row>
    <row r="55" spans="1:19" hidden="1" x14ac:dyDescent="0.2">
      <c r="A55" t="s">
        <v>84</v>
      </c>
      <c r="B55"/>
      <c r="C55" s="356"/>
      <c r="D55" s="2"/>
      <c r="E55" s="2"/>
      <c r="F55" s="50"/>
      <c r="G55" s="2"/>
      <c r="H55" s="2"/>
      <c r="I55" s="2"/>
      <c r="J55" s="2"/>
      <c r="K55" s="288"/>
      <c r="L55" s="288"/>
      <c r="M55" s="41"/>
      <c r="N55" s="2"/>
      <c r="O55" s="2"/>
      <c r="P55" s="2"/>
      <c r="Q55" s="2"/>
      <c r="R55" s="2"/>
      <c r="S55" s="2"/>
    </row>
    <row r="56" spans="1:19" hidden="1" x14ac:dyDescent="0.2">
      <c r="A56" t="s">
        <v>85</v>
      </c>
      <c r="B56"/>
      <c r="C56" s="356"/>
      <c r="D56" s="2"/>
      <c r="E56" s="2"/>
      <c r="F56" s="50"/>
      <c r="G56" s="2"/>
      <c r="H56" s="2"/>
      <c r="I56" s="2"/>
      <c r="J56" s="2"/>
      <c r="K56" s="288"/>
      <c r="L56" s="288"/>
      <c r="M56" s="41"/>
      <c r="N56" s="2"/>
      <c r="O56" s="2"/>
      <c r="P56" s="2"/>
      <c r="Q56" s="2"/>
      <c r="R56" s="2"/>
      <c r="S56" s="2"/>
    </row>
    <row r="57" spans="1:19" hidden="1" x14ac:dyDescent="0.2">
      <c r="A57" t="s">
        <v>86</v>
      </c>
      <c r="B57"/>
      <c r="C57" s="356"/>
      <c r="D57" s="2"/>
      <c r="E57" s="2"/>
      <c r="F57" s="50"/>
      <c r="G57" s="2"/>
      <c r="H57" s="2"/>
      <c r="I57" s="2"/>
      <c r="J57" s="2"/>
      <c r="K57" s="288"/>
      <c r="L57" s="288"/>
      <c r="M57" s="41"/>
      <c r="N57" s="2"/>
      <c r="O57" s="2"/>
      <c r="P57" s="2"/>
      <c r="Q57" s="2"/>
      <c r="R57" s="2"/>
      <c r="S57" s="2"/>
    </row>
    <row r="58" spans="1:19" hidden="1" x14ac:dyDescent="0.2">
      <c r="A58" t="s">
        <v>1587</v>
      </c>
      <c r="B58"/>
      <c r="C58" s="356"/>
      <c r="D58" s="2"/>
      <c r="E58" s="2"/>
      <c r="F58" s="50"/>
      <c r="G58" s="2"/>
      <c r="H58" s="2"/>
      <c r="I58" s="2"/>
      <c r="J58" s="2"/>
      <c r="K58" s="288"/>
      <c r="L58" s="288"/>
      <c r="M58" s="41"/>
      <c r="N58" s="2"/>
      <c r="O58" s="2"/>
      <c r="P58" s="2"/>
      <c r="Q58" s="2"/>
      <c r="R58" s="2"/>
      <c r="S58" s="2"/>
    </row>
    <row r="59" spans="1:19" hidden="1" x14ac:dyDescent="0.2">
      <c r="A59" t="s">
        <v>35</v>
      </c>
      <c r="B59"/>
      <c r="C59" s="356"/>
      <c r="D59" s="2"/>
      <c r="E59" s="2"/>
      <c r="F59" s="50"/>
      <c r="G59" s="2"/>
      <c r="H59" s="2"/>
      <c r="I59" s="2"/>
      <c r="J59" s="2"/>
      <c r="K59" s="288"/>
      <c r="L59" s="288"/>
      <c r="M59" s="41"/>
      <c r="N59" s="2"/>
      <c r="O59" s="2"/>
      <c r="P59" s="2"/>
      <c r="Q59" s="2"/>
      <c r="R59" s="2"/>
      <c r="S59" s="2"/>
    </row>
    <row r="60" spans="1:19" hidden="1" x14ac:dyDescent="0.2">
      <c r="A60" t="s">
        <v>36</v>
      </c>
      <c r="B60"/>
      <c r="C60" s="356"/>
      <c r="D60" s="2"/>
      <c r="E60" s="2"/>
      <c r="F60" s="50"/>
      <c r="G60" s="2"/>
      <c r="H60" s="2"/>
      <c r="I60" s="2"/>
      <c r="J60" s="2"/>
      <c r="K60" s="288"/>
      <c r="L60" s="288"/>
      <c r="M60" s="41"/>
      <c r="N60" s="2"/>
      <c r="O60" s="2"/>
      <c r="P60" s="2"/>
      <c r="Q60" s="2"/>
      <c r="R60" s="2"/>
      <c r="S60" s="2"/>
    </row>
    <row r="61" spans="1:19" hidden="1" x14ac:dyDescent="0.2">
      <c r="A61" t="s">
        <v>37</v>
      </c>
      <c r="B61"/>
      <c r="C61" s="356"/>
      <c r="D61" s="2"/>
      <c r="E61" s="2"/>
      <c r="F61" s="50"/>
      <c r="G61" s="2"/>
      <c r="H61" s="2"/>
      <c r="I61" s="2"/>
      <c r="J61" s="2"/>
      <c r="K61" s="288"/>
      <c r="L61" s="288"/>
      <c r="M61" s="41"/>
      <c r="N61" s="2"/>
      <c r="O61" s="2"/>
      <c r="P61" s="2"/>
      <c r="Q61" s="2"/>
      <c r="R61" s="2"/>
      <c r="S61" s="2"/>
    </row>
    <row r="62" spans="1:19" hidden="1" x14ac:dyDescent="0.2">
      <c r="A62" t="s">
        <v>254</v>
      </c>
      <c r="B62"/>
      <c r="C62" s="356"/>
      <c r="D62" s="2"/>
      <c r="E62" s="2"/>
      <c r="F62" s="50"/>
      <c r="G62" s="2"/>
      <c r="H62" s="2"/>
      <c r="I62" s="2"/>
      <c r="J62" s="2"/>
      <c r="K62" s="288"/>
      <c r="L62" s="288"/>
      <c r="M62" s="41"/>
      <c r="N62" s="2"/>
      <c r="O62" s="2"/>
      <c r="P62" s="2"/>
      <c r="Q62" s="2"/>
      <c r="R62" s="2"/>
      <c r="S62" s="2"/>
    </row>
    <row r="63" spans="1:19" hidden="1" x14ac:dyDescent="0.2">
      <c r="A63" t="s">
        <v>255</v>
      </c>
      <c r="B63"/>
      <c r="C63" s="356"/>
      <c r="D63" s="2"/>
      <c r="E63" s="2"/>
      <c r="F63" s="50"/>
      <c r="G63" s="2"/>
      <c r="H63" s="2"/>
      <c r="I63" s="2"/>
      <c r="J63" s="2"/>
      <c r="K63" s="288"/>
      <c r="L63" s="288"/>
      <c r="M63" s="41"/>
      <c r="N63" s="2"/>
      <c r="O63" s="2"/>
      <c r="P63" s="36"/>
      <c r="Q63" s="2"/>
      <c r="R63" s="2"/>
      <c r="S63" s="2"/>
    </row>
    <row r="64" spans="1:19" hidden="1" x14ac:dyDescent="0.2">
      <c r="A64" t="s">
        <v>256</v>
      </c>
      <c r="B64"/>
      <c r="C64" s="356"/>
      <c r="D64" s="2"/>
      <c r="E64" s="2"/>
      <c r="F64" s="50"/>
      <c r="G64" s="2"/>
      <c r="H64" s="2"/>
      <c r="I64" s="2"/>
      <c r="J64" s="2"/>
      <c r="K64" s="288"/>
      <c r="L64" s="288"/>
      <c r="M64" s="41"/>
      <c r="N64" s="2"/>
      <c r="O64" s="2"/>
      <c r="P64" s="2"/>
      <c r="Q64" s="2"/>
      <c r="R64" s="2"/>
      <c r="S64" s="2"/>
    </row>
    <row r="65" spans="1:19" hidden="1" x14ac:dyDescent="0.2">
      <c r="A65" t="s">
        <v>257</v>
      </c>
      <c r="B65"/>
      <c r="C65" s="356"/>
      <c r="D65" s="2"/>
      <c r="E65" s="2"/>
      <c r="F65" s="50"/>
      <c r="G65" s="2"/>
      <c r="H65" s="2"/>
      <c r="I65" s="2"/>
      <c r="J65" s="2"/>
      <c r="K65" s="288"/>
      <c r="L65" s="288"/>
      <c r="M65" s="41"/>
      <c r="N65" s="2"/>
      <c r="O65" s="2"/>
      <c r="P65" s="2"/>
      <c r="Q65" s="2"/>
      <c r="R65" s="2"/>
      <c r="S65" s="2"/>
    </row>
    <row r="66" spans="1:19" hidden="1" x14ac:dyDescent="0.2">
      <c r="A66" t="s">
        <v>258</v>
      </c>
      <c r="B66"/>
      <c r="C66" s="356"/>
      <c r="D66" s="2"/>
      <c r="E66" s="2"/>
      <c r="F66" s="50"/>
      <c r="G66" s="2"/>
      <c r="H66" s="2"/>
      <c r="I66" s="2"/>
      <c r="J66" s="2"/>
      <c r="K66" s="288"/>
      <c r="L66" s="288"/>
      <c r="M66" s="41"/>
      <c r="N66" s="2"/>
      <c r="O66" s="2"/>
      <c r="P66" s="2"/>
      <c r="Q66" s="2"/>
      <c r="R66" s="2"/>
      <c r="S66" s="2"/>
    </row>
    <row r="67" spans="1:19" hidden="1" x14ac:dyDescent="0.2">
      <c r="A67" t="s">
        <v>259</v>
      </c>
      <c r="B67"/>
      <c r="C67" s="356"/>
      <c r="D67" s="2"/>
      <c r="E67" s="2"/>
      <c r="F67" s="50"/>
      <c r="G67" s="2"/>
      <c r="H67" s="2"/>
      <c r="I67" s="2"/>
      <c r="J67" s="2"/>
      <c r="K67" s="288"/>
      <c r="L67" s="288"/>
      <c r="M67" s="41"/>
      <c r="N67" s="2"/>
      <c r="O67" s="2"/>
      <c r="P67" s="2"/>
      <c r="Q67" s="2"/>
      <c r="R67" s="2"/>
      <c r="S67" s="2"/>
    </row>
    <row r="68" spans="1:19" hidden="1" x14ac:dyDescent="0.2">
      <c r="A68" t="s">
        <v>260</v>
      </c>
      <c r="B68"/>
      <c r="C68" s="356"/>
      <c r="D68" s="2"/>
      <c r="E68" s="2"/>
      <c r="F68" s="50"/>
      <c r="G68" s="2"/>
      <c r="H68" s="2"/>
      <c r="I68" s="2"/>
      <c r="J68" s="2"/>
      <c r="K68" s="288"/>
      <c r="L68" s="288"/>
      <c r="M68" s="41"/>
      <c r="N68" s="2"/>
      <c r="O68" s="2"/>
      <c r="P68" s="2"/>
      <c r="Q68" s="2"/>
      <c r="R68" s="2"/>
      <c r="S68" s="2"/>
    </row>
    <row r="69" spans="1:19" hidden="1" x14ac:dyDescent="0.2">
      <c r="A69" t="s">
        <v>261</v>
      </c>
      <c r="B69"/>
      <c r="C69" s="356"/>
      <c r="D69" s="2"/>
      <c r="E69" s="2"/>
      <c r="F69" s="50"/>
      <c r="G69" s="2"/>
      <c r="H69" s="2"/>
      <c r="I69" s="374"/>
      <c r="J69" s="374"/>
      <c r="K69" s="288"/>
      <c r="L69" s="288"/>
      <c r="M69" s="41"/>
      <c r="N69" s="37"/>
      <c r="O69" s="2"/>
      <c r="P69" s="2"/>
      <c r="Q69" s="2"/>
      <c r="R69" s="2"/>
      <c r="S69" s="2"/>
    </row>
    <row r="70" spans="1:19" hidden="1" x14ac:dyDescent="0.2">
      <c r="A70" t="s">
        <v>262</v>
      </c>
      <c r="B70"/>
      <c r="C70" s="356"/>
      <c r="D70" s="2"/>
      <c r="E70" s="2"/>
      <c r="F70" s="50"/>
      <c r="G70" s="2"/>
      <c r="H70" s="2"/>
      <c r="I70" s="2"/>
      <c r="J70" s="2"/>
      <c r="K70" s="288"/>
      <c r="L70" s="288"/>
      <c r="M70" s="41"/>
      <c r="N70" s="2"/>
      <c r="O70" s="2"/>
      <c r="P70" s="2"/>
      <c r="Q70" s="2"/>
      <c r="R70" s="2"/>
      <c r="S70" s="2"/>
    </row>
    <row r="71" spans="1:19" hidden="1" x14ac:dyDescent="0.2">
      <c r="A71" t="s">
        <v>538</v>
      </c>
      <c r="B71"/>
      <c r="C71" s="356"/>
      <c r="D71" s="2"/>
      <c r="E71" s="2"/>
      <c r="F71" s="50"/>
      <c r="G71" s="2"/>
      <c r="H71" s="2"/>
      <c r="I71" s="2"/>
      <c r="J71" s="2"/>
      <c r="K71" s="288"/>
      <c r="L71" s="288"/>
      <c r="M71" s="41"/>
      <c r="N71" s="2"/>
      <c r="O71" s="2"/>
      <c r="P71" s="2"/>
      <c r="Q71" s="2"/>
      <c r="R71" s="2"/>
      <c r="S71" s="2"/>
    </row>
    <row r="72" spans="1:19" hidden="1" x14ac:dyDescent="0.2">
      <c r="A72" t="s">
        <v>539</v>
      </c>
      <c r="B72"/>
      <c r="C72" s="356"/>
      <c r="D72" s="2"/>
      <c r="E72" s="2"/>
      <c r="F72" s="50"/>
      <c r="G72" s="2"/>
      <c r="H72" s="2"/>
      <c r="I72" s="2"/>
      <c r="J72" s="2"/>
      <c r="K72" s="288"/>
      <c r="L72" s="288"/>
      <c r="M72" s="41"/>
      <c r="N72" s="2"/>
      <c r="O72" s="2"/>
      <c r="P72" s="2"/>
      <c r="Q72" s="2"/>
      <c r="R72" s="2"/>
      <c r="S72" s="2"/>
    </row>
    <row r="73" spans="1:19" hidden="1" x14ac:dyDescent="0.2">
      <c r="A73" t="s">
        <v>540</v>
      </c>
      <c r="B73"/>
      <c r="C73" s="356"/>
      <c r="D73" s="2"/>
      <c r="E73" s="2"/>
      <c r="F73" s="50"/>
      <c r="G73" s="2"/>
      <c r="H73" s="2"/>
      <c r="I73" s="2"/>
      <c r="J73" s="2"/>
      <c r="K73" s="288"/>
      <c r="L73" s="288"/>
      <c r="M73" s="41"/>
      <c r="N73" s="2"/>
      <c r="O73" s="2"/>
      <c r="P73" s="2"/>
      <c r="Q73" s="2"/>
      <c r="R73" s="2"/>
      <c r="S73" s="2"/>
    </row>
    <row r="74" spans="1:19" hidden="1" x14ac:dyDescent="0.2">
      <c r="A74" t="s">
        <v>541</v>
      </c>
      <c r="B74"/>
      <c r="C74" s="356"/>
      <c r="D74" s="2"/>
      <c r="E74" s="39"/>
      <c r="F74" s="50"/>
      <c r="G74" s="2"/>
      <c r="H74" s="37"/>
      <c r="I74" s="2"/>
      <c r="J74" s="2"/>
      <c r="K74" s="288"/>
      <c r="L74" s="288"/>
      <c r="M74" s="43"/>
      <c r="N74" s="2"/>
      <c r="O74" s="2"/>
      <c r="P74" s="2"/>
      <c r="Q74" s="2"/>
      <c r="R74" s="2"/>
      <c r="S74" s="2"/>
    </row>
    <row r="75" spans="1:19" hidden="1" x14ac:dyDescent="0.2">
      <c r="A75" t="s">
        <v>542</v>
      </c>
      <c r="B75"/>
      <c r="C75" s="358"/>
      <c r="D75" s="2"/>
      <c r="E75" s="2"/>
      <c r="F75" s="50"/>
      <c r="G75" s="2"/>
      <c r="H75" s="39"/>
      <c r="I75" s="39"/>
      <c r="J75" s="39"/>
      <c r="K75" s="289"/>
      <c r="L75" s="289"/>
      <c r="M75" s="41"/>
      <c r="N75" s="2"/>
      <c r="O75" s="2"/>
      <c r="P75" s="2"/>
      <c r="Q75" s="2"/>
      <c r="R75" s="2"/>
      <c r="S75" s="2"/>
    </row>
    <row r="76" spans="1:19" hidden="1" x14ac:dyDescent="0.2">
      <c r="A76" t="s">
        <v>543</v>
      </c>
      <c r="B76"/>
      <c r="C76" s="356"/>
      <c r="D76" s="2"/>
      <c r="E76" s="2"/>
      <c r="F76" s="50"/>
      <c r="G76" s="2"/>
      <c r="H76" s="2"/>
      <c r="I76" s="2"/>
      <c r="J76" s="2"/>
      <c r="K76" s="288"/>
      <c r="L76" s="288"/>
      <c r="M76" s="41"/>
      <c r="N76" s="2"/>
      <c r="O76" s="2"/>
      <c r="P76" s="2"/>
      <c r="Q76" s="2"/>
      <c r="R76" s="2"/>
      <c r="S76" s="2"/>
    </row>
    <row r="77" spans="1:19" hidden="1" x14ac:dyDescent="0.2">
      <c r="A77" t="s">
        <v>544</v>
      </c>
      <c r="B77"/>
      <c r="C77" s="356"/>
      <c r="D77" s="2"/>
      <c r="E77" s="2"/>
      <c r="F77" s="50"/>
      <c r="G77" s="2"/>
      <c r="H77" s="2"/>
      <c r="I77" s="2"/>
      <c r="J77" s="2"/>
      <c r="K77" s="288"/>
      <c r="L77" s="288"/>
      <c r="M77" s="41"/>
      <c r="N77" s="2"/>
      <c r="O77" s="2"/>
      <c r="P77" s="2"/>
      <c r="Q77" s="2"/>
      <c r="R77" s="2"/>
      <c r="S77" s="2"/>
    </row>
    <row r="78" spans="1:19" hidden="1" x14ac:dyDescent="0.2">
      <c r="A78" t="s">
        <v>1097</v>
      </c>
      <c r="B78"/>
      <c r="C78" s="356"/>
      <c r="D78" s="2"/>
      <c r="E78" s="39"/>
      <c r="F78" s="50"/>
      <c r="G78" s="2"/>
      <c r="H78" s="39"/>
      <c r="I78" s="39"/>
      <c r="J78" s="39"/>
      <c r="K78" s="289"/>
      <c r="L78" s="289"/>
      <c r="M78" s="41"/>
      <c r="N78" s="2"/>
      <c r="O78" s="2"/>
      <c r="P78" s="2"/>
      <c r="Q78" s="2"/>
      <c r="R78" s="2"/>
      <c r="S78" s="2"/>
    </row>
    <row r="79" spans="1:19" hidden="1" x14ac:dyDescent="0.2">
      <c r="A79" t="s">
        <v>1098</v>
      </c>
      <c r="B79"/>
      <c r="C79" s="356"/>
      <c r="D79" s="2"/>
      <c r="E79" s="2"/>
      <c r="F79" s="50"/>
      <c r="G79" s="2"/>
      <c r="H79" s="2"/>
      <c r="I79" s="2"/>
      <c r="J79" s="2"/>
      <c r="K79" s="288"/>
      <c r="L79" s="288"/>
      <c r="M79" s="41"/>
      <c r="N79" s="2"/>
      <c r="O79" s="2"/>
      <c r="P79" s="2"/>
      <c r="Q79" s="2"/>
      <c r="R79" s="2"/>
      <c r="S79" s="2"/>
    </row>
    <row r="80" spans="1:19" hidden="1" x14ac:dyDescent="0.2">
      <c r="A80" t="s">
        <v>1099</v>
      </c>
      <c r="B80"/>
      <c r="C80" s="356"/>
      <c r="D80" s="2"/>
      <c r="E80" s="2"/>
      <c r="F80" s="50"/>
      <c r="G80" s="2"/>
      <c r="H80" s="2"/>
      <c r="I80" s="2"/>
      <c r="J80" s="2"/>
      <c r="K80" s="288"/>
      <c r="L80" s="288"/>
      <c r="M80" s="41"/>
      <c r="N80" s="2"/>
      <c r="O80" s="2"/>
      <c r="P80" s="2"/>
      <c r="Q80" s="2"/>
      <c r="R80" s="2"/>
      <c r="S80" s="2"/>
    </row>
    <row r="81" spans="1:19" hidden="1" x14ac:dyDescent="0.2">
      <c r="A81" t="s">
        <v>683</v>
      </c>
      <c r="B81"/>
      <c r="C81" s="356"/>
      <c r="D81" s="2"/>
      <c r="E81" s="2"/>
      <c r="F81" s="50"/>
      <c r="G81" s="2"/>
      <c r="H81" s="2"/>
      <c r="I81" s="2"/>
      <c r="J81" s="2"/>
      <c r="K81" s="288"/>
      <c r="L81" s="288"/>
      <c r="M81" s="41"/>
      <c r="N81" s="2"/>
      <c r="O81" s="2"/>
      <c r="P81" s="2"/>
      <c r="Q81" s="2"/>
      <c r="R81" s="2"/>
      <c r="S81" s="2"/>
    </row>
    <row r="82" spans="1:19" hidden="1" x14ac:dyDescent="0.2">
      <c r="A82" t="s">
        <v>684</v>
      </c>
      <c r="B82"/>
      <c r="C82" s="356"/>
      <c r="D82" s="2"/>
      <c r="E82" s="2"/>
      <c r="F82" s="50"/>
      <c r="G82" s="2"/>
      <c r="H82" s="2"/>
      <c r="I82" s="2"/>
      <c r="J82" s="2"/>
      <c r="K82" s="288"/>
      <c r="L82" s="288"/>
      <c r="M82" s="41"/>
      <c r="N82" s="2"/>
      <c r="O82" s="2"/>
      <c r="P82" s="2"/>
      <c r="Q82" s="2"/>
      <c r="R82" s="2"/>
      <c r="S82" s="2"/>
    </row>
    <row r="83" spans="1:19" hidden="1" x14ac:dyDescent="0.2">
      <c r="A83" t="s">
        <v>1354</v>
      </c>
      <c r="B83"/>
      <c r="C83" s="356"/>
      <c r="D83" s="2"/>
      <c r="E83" s="2"/>
      <c r="F83" s="50"/>
      <c r="G83" s="2"/>
      <c r="H83" s="2"/>
      <c r="I83" s="2"/>
      <c r="J83" s="2"/>
      <c r="K83" s="288"/>
      <c r="L83" s="288"/>
      <c r="M83" s="41"/>
      <c r="N83" s="2"/>
      <c r="O83" s="2"/>
      <c r="P83" s="2"/>
      <c r="Q83" s="2"/>
      <c r="R83" s="2"/>
      <c r="S83" s="2"/>
    </row>
    <row r="84" spans="1:19" hidden="1" x14ac:dyDescent="0.2">
      <c r="A84" t="s">
        <v>1355</v>
      </c>
      <c r="B84"/>
      <c r="C84" s="356"/>
      <c r="D84" s="2"/>
      <c r="E84" s="2"/>
      <c r="F84" s="50"/>
      <c r="G84" s="2"/>
      <c r="H84" s="2"/>
      <c r="I84" s="2"/>
      <c r="J84" s="2"/>
      <c r="K84" s="288"/>
      <c r="L84" s="288"/>
      <c r="M84" s="41"/>
      <c r="N84" s="2"/>
      <c r="O84" s="2"/>
      <c r="P84" s="2"/>
      <c r="Q84" s="2"/>
      <c r="R84" s="2"/>
      <c r="S84" s="2"/>
    </row>
    <row r="85" spans="1:19" hidden="1" x14ac:dyDescent="0.2">
      <c r="A85" t="s">
        <v>1356</v>
      </c>
      <c r="B85"/>
      <c r="C85" s="356"/>
      <c r="D85" s="2"/>
      <c r="E85" s="2"/>
      <c r="F85" s="50"/>
      <c r="G85" s="2"/>
      <c r="H85" s="2"/>
      <c r="I85" s="2"/>
      <c r="J85" s="2"/>
      <c r="K85" s="288"/>
      <c r="L85" s="288"/>
      <c r="M85" s="41"/>
      <c r="N85" s="2"/>
      <c r="O85" s="2"/>
      <c r="P85" s="2"/>
      <c r="Q85" s="2"/>
      <c r="R85" s="2"/>
      <c r="S85" s="2"/>
    </row>
    <row r="86" spans="1:19" hidden="1" x14ac:dyDescent="0.2">
      <c r="A86" t="s">
        <v>1357</v>
      </c>
      <c r="B86"/>
      <c r="C86" s="356"/>
      <c r="D86" s="2"/>
      <c r="E86" s="2"/>
      <c r="F86" s="50"/>
      <c r="G86" s="2"/>
      <c r="H86" s="37"/>
      <c r="K86" s="290"/>
      <c r="L86" s="290"/>
      <c r="N86" s="2"/>
      <c r="O86" s="2"/>
      <c r="P86" s="2"/>
      <c r="Q86" s="2"/>
      <c r="R86" s="2"/>
      <c r="S86" s="2"/>
    </row>
    <row r="87" spans="1:19" hidden="1" x14ac:dyDescent="0.2">
      <c r="A87" t="s">
        <v>1358</v>
      </c>
      <c r="B87"/>
      <c r="C87" s="356"/>
      <c r="D87" s="2"/>
      <c r="E87" s="2"/>
      <c r="F87" s="50"/>
      <c r="G87" s="2"/>
      <c r="H87" s="2"/>
      <c r="I87" s="2"/>
      <c r="J87" s="2"/>
      <c r="K87" s="288"/>
      <c r="L87" s="288"/>
      <c r="M87" s="41"/>
      <c r="N87" s="2"/>
      <c r="O87" s="2"/>
      <c r="P87" s="2"/>
      <c r="Q87" s="2"/>
      <c r="R87" s="2"/>
      <c r="S87" s="2"/>
    </row>
    <row r="88" spans="1:19" hidden="1" x14ac:dyDescent="0.2">
      <c r="A88" t="s">
        <v>1359</v>
      </c>
      <c r="B88"/>
      <c r="C88" s="356"/>
      <c r="D88" s="2"/>
      <c r="E88" s="39"/>
      <c r="F88" s="50"/>
      <c r="G88" s="2"/>
      <c r="H88" s="2"/>
      <c r="I88" s="2"/>
      <c r="J88" s="2"/>
      <c r="K88" s="288"/>
      <c r="L88" s="288"/>
      <c r="M88" s="41"/>
      <c r="N88" s="2"/>
      <c r="O88" s="2"/>
      <c r="P88" s="2"/>
      <c r="Q88" s="2"/>
      <c r="R88" s="2"/>
      <c r="S88" s="2"/>
    </row>
    <row r="89" spans="1:19" hidden="1" x14ac:dyDescent="0.2">
      <c r="A89" t="s">
        <v>1360</v>
      </c>
      <c r="B89"/>
      <c r="C89" s="356"/>
      <c r="D89" s="2"/>
      <c r="E89" s="2"/>
      <c r="F89" s="50"/>
      <c r="G89" s="2"/>
      <c r="H89" s="2"/>
      <c r="I89" s="2"/>
      <c r="J89" s="2"/>
      <c r="K89" s="288"/>
      <c r="L89" s="288"/>
      <c r="M89" s="41"/>
      <c r="N89" s="2"/>
      <c r="O89" s="2"/>
      <c r="P89" s="2"/>
      <c r="Q89" s="2"/>
      <c r="R89" s="2"/>
      <c r="S89" s="2"/>
    </row>
    <row r="90" spans="1:19" hidden="1" x14ac:dyDescent="0.2">
      <c r="A90" t="s">
        <v>1361</v>
      </c>
      <c r="B90"/>
      <c r="C90" s="356"/>
      <c r="D90" s="2"/>
      <c r="E90" s="2"/>
      <c r="F90" s="50"/>
      <c r="G90" s="2"/>
      <c r="H90" s="2"/>
      <c r="I90" s="2"/>
      <c r="J90" s="2"/>
      <c r="K90" s="288"/>
      <c r="L90" s="288"/>
      <c r="M90" s="41"/>
      <c r="N90" s="2"/>
      <c r="O90" s="2"/>
      <c r="P90" s="2"/>
      <c r="Q90" s="2"/>
      <c r="R90" s="2"/>
      <c r="S90" s="2"/>
    </row>
    <row r="91" spans="1:19" hidden="1" x14ac:dyDescent="0.2">
      <c r="A91" t="s">
        <v>1362</v>
      </c>
      <c r="B91"/>
      <c r="C91" s="356"/>
      <c r="K91" s="288"/>
      <c r="L91" s="288"/>
      <c r="M91" s="41"/>
      <c r="N91" s="2"/>
      <c r="O91" s="2"/>
      <c r="P91" s="2"/>
      <c r="Q91" s="2"/>
      <c r="R91" s="2"/>
      <c r="S91" s="2"/>
    </row>
    <row r="92" spans="1:19" hidden="1" x14ac:dyDescent="0.2">
      <c r="A92" t="s">
        <v>1363</v>
      </c>
      <c r="B92"/>
      <c r="C92" s="356"/>
      <c r="D92" s="2"/>
      <c r="E92" s="2"/>
      <c r="F92" s="50"/>
      <c r="G92" s="2"/>
      <c r="H92" s="2"/>
      <c r="I92" s="2"/>
      <c r="J92" s="2"/>
      <c r="K92" s="288"/>
      <c r="L92" s="288"/>
      <c r="M92" s="43"/>
      <c r="N92" s="2"/>
      <c r="O92" s="2"/>
      <c r="P92" s="2"/>
      <c r="Q92" s="2"/>
      <c r="R92" s="2"/>
      <c r="S92" s="2"/>
    </row>
    <row r="93" spans="1:19" hidden="1" x14ac:dyDescent="0.2">
      <c r="A93" t="s">
        <v>1364</v>
      </c>
      <c r="B93"/>
      <c r="C93" s="356"/>
      <c r="D93" s="2"/>
      <c r="E93" s="2"/>
      <c r="F93" s="50"/>
      <c r="G93" s="2"/>
      <c r="H93" s="2"/>
      <c r="I93" s="2"/>
      <c r="J93" s="2"/>
      <c r="K93" s="288"/>
      <c r="L93" s="288"/>
      <c r="M93" s="41"/>
      <c r="N93" s="2"/>
      <c r="O93" s="2"/>
      <c r="P93" s="2"/>
      <c r="Q93" s="2"/>
      <c r="R93" s="2"/>
      <c r="S93" s="2"/>
    </row>
    <row r="94" spans="1:19" hidden="1" x14ac:dyDescent="0.2">
      <c r="A94" t="s">
        <v>1365</v>
      </c>
      <c r="B94"/>
      <c r="C94" s="356"/>
      <c r="D94" s="2"/>
      <c r="E94" s="2"/>
      <c r="F94" s="50"/>
      <c r="G94" s="2"/>
      <c r="H94" s="2"/>
      <c r="I94" s="374"/>
      <c r="J94" s="374"/>
      <c r="K94" s="288"/>
      <c r="L94" s="288"/>
      <c r="M94" s="41"/>
      <c r="N94" s="2"/>
      <c r="O94" s="2"/>
      <c r="P94" s="2"/>
      <c r="Q94" s="2"/>
      <c r="R94" s="2"/>
      <c r="S94" s="2"/>
    </row>
    <row r="95" spans="1:19" hidden="1" x14ac:dyDescent="0.2">
      <c r="A95" t="s">
        <v>1366</v>
      </c>
      <c r="B95"/>
      <c r="C95" s="356"/>
      <c r="D95" s="2"/>
      <c r="E95" s="2"/>
      <c r="F95" s="50"/>
      <c r="G95" s="2"/>
      <c r="H95" s="2"/>
      <c r="I95" s="2"/>
      <c r="J95" s="2"/>
      <c r="K95" s="288"/>
      <c r="L95" s="288"/>
      <c r="M95" s="41"/>
      <c r="N95" s="2"/>
      <c r="O95" s="2"/>
      <c r="P95" s="2"/>
      <c r="Q95" s="2"/>
      <c r="R95" s="2"/>
      <c r="S95" s="2"/>
    </row>
    <row r="96" spans="1:19" hidden="1" x14ac:dyDescent="0.2">
      <c r="A96" t="s">
        <v>1367</v>
      </c>
      <c r="B96"/>
      <c r="C96" s="356"/>
      <c r="D96" s="2"/>
      <c r="E96" s="2"/>
      <c r="F96" s="50"/>
      <c r="G96" s="2"/>
      <c r="H96" s="2"/>
      <c r="I96" s="2"/>
      <c r="J96" s="2"/>
      <c r="K96" s="288"/>
      <c r="L96" s="288"/>
      <c r="M96" s="41"/>
      <c r="N96" s="2"/>
      <c r="O96" s="2"/>
      <c r="P96" s="2"/>
      <c r="Q96" s="2"/>
      <c r="R96" s="2"/>
      <c r="S96" s="2"/>
    </row>
    <row r="97" spans="1:19" hidden="1" x14ac:dyDescent="0.2">
      <c r="A97" t="s">
        <v>1116</v>
      </c>
      <c r="B97"/>
      <c r="C97" s="356"/>
      <c r="D97" s="2"/>
      <c r="E97" s="2"/>
      <c r="F97" s="50"/>
      <c r="G97" s="2"/>
      <c r="H97" s="2"/>
      <c r="I97" s="2"/>
      <c r="J97" s="2"/>
      <c r="K97" s="288"/>
      <c r="L97" s="288"/>
      <c r="M97" s="41"/>
      <c r="N97" s="2"/>
      <c r="O97" s="2"/>
      <c r="P97" s="2"/>
      <c r="Q97" s="2"/>
      <c r="R97" s="2"/>
      <c r="S97" s="2"/>
    </row>
    <row r="98" spans="1:19" hidden="1" x14ac:dyDescent="0.2">
      <c r="A98" t="s">
        <v>1117</v>
      </c>
      <c r="B98"/>
      <c r="C98" s="356"/>
      <c r="D98" s="2"/>
      <c r="E98" s="2"/>
      <c r="F98" s="50"/>
      <c r="G98" s="2"/>
      <c r="H98" s="2"/>
      <c r="I98" s="2"/>
      <c r="J98" s="2"/>
      <c r="K98" s="288"/>
      <c r="L98" s="288"/>
      <c r="M98" s="41"/>
      <c r="N98" s="2"/>
      <c r="O98" s="2"/>
      <c r="P98" s="2"/>
      <c r="Q98" s="2"/>
      <c r="R98" s="2"/>
      <c r="S98" s="2"/>
    </row>
    <row r="99" spans="1:19" x14ac:dyDescent="0.2">
      <c r="A99" t="s">
        <v>1118</v>
      </c>
      <c r="B99" s="2">
        <v>6230</v>
      </c>
      <c r="C99" s="357" t="s">
        <v>2331</v>
      </c>
      <c r="D99" s="2"/>
      <c r="E99" s="2"/>
      <c r="F99" s="50">
        <v>43145</v>
      </c>
      <c r="G99" s="2"/>
      <c r="H99" s="2"/>
      <c r="I99" s="374" t="s">
        <v>2221</v>
      </c>
      <c r="J99" s="374" t="s">
        <v>2358</v>
      </c>
      <c r="K99" s="288"/>
      <c r="L99" s="288"/>
      <c r="M99" s="41"/>
      <c r="N99" s="2"/>
      <c r="O99" s="2"/>
      <c r="P99" s="2"/>
      <c r="Q99" s="2"/>
      <c r="R99" s="2"/>
      <c r="S99" s="2"/>
    </row>
    <row r="100" spans="1:19" hidden="1" x14ac:dyDescent="0.2">
      <c r="A100" t="s">
        <v>1119</v>
      </c>
      <c r="B100"/>
      <c r="C100" s="356"/>
      <c r="D100" s="2"/>
      <c r="E100" s="2"/>
      <c r="F100" s="50"/>
      <c r="G100" s="2"/>
      <c r="H100" s="2"/>
      <c r="I100" s="2"/>
      <c r="J100" s="2"/>
      <c r="K100" s="288"/>
      <c r="L100" s="288"/>
      <c r="M100" s="41"/>
      <c r="N100" s="2"/>
      <c r="O100" s="2"/>
      <c r="P100" s="2"/>
      <c r="Q100" s="2"/>
      <c r="R100" s="2"/>
      <c r="S100" s="2"/>
    </row>
    <row r="101" spans="1:19" hidden="1" x14ac:dyDescent="0.2">
      <c r="A101" t="s">
        <v>1120</v>
      </c>
      <c r="B101" s="2"/>
      <c r="C101" s="357"/>
      <c r="D101" s="2"/>
      <c r="E101" s="2"/>
      <c r="F101" s="50"/>
      <c r="G101" s="2"/>
      <c r="H101" s="2"/>
      <c r="I101" s="383" t="s">
        <v>2221</v>
      </c>
      <c r="J101" s="383"/>
      <c r="K101" s="288"/>
      <c r="L101" s="288"/>
      <c r="M101" s="41"/>
      <c r="N101" s="2"/>
      <c r="O101" s="2"/>
      <c r="P101" s="2"/>
      <c r="Q101" s="2"/>
      <c r="R101" s="2"/>
      <c r="S101" s="2"/>
    </row>
    <row r="102" spans="1:19" hidden="1" x14ac:dyDescent="0.2">
      <c r="A102" t="s">
        <v>1121</v>
      </c>
      <c r="B102"/>
      <c r="C102" s="356"/>
      <c r="D102" s="2"/>
      <c r="E102" s="2"/>
      <c r="F102" s="50"/>
      <c r="G102" s="2"/>
      <c r="H102" s="2"/>
      <c r="I102" s="2"/>
      <c r="J102" s="2"/>
      <c r="K102" s="288"/>
      <c r="L102" s="288"/>
      <c r="M102" s="41"/>
      <c r="N102" s="2"/>
      <c r="O102" s="2"/>
      <c r="P102" s="2"/>
      <c r="Q102" s="2"/>
      <c r="R102" s="2"/>
      <c r="S102" s="2"/>
    </row>
    <row r="103" spans="1:19" hidden="1" x14ac:dyDescent="0.2">
      <c r="A103" t="s">
        <v>2206</v>
      </c>
      <c r="B103"/>
      <c r="C103" s="356"/>
      <c r="D103" s="2"/>
      <c r="E103" s="2"/>
      <c r="F103" s="50"/>
      <c r="G103" s="2"/>
      <c r="H103" s="2"/>
      <c r="I103" s="374"/>
      <c r="J103" s="374"/>
      <c r="K103" s="288"/>
      <c r="L103" s="288"/>
      <c r="M103" s="41"/>
      <c r="N103" s="2"/>
      <c r="O103" s="2"/>
      <c r="P103" s="2"/>
      <c r="Q103" s="2"/>
      <c r="R103" s="2"/>
      <c r="S103" s="2"/>
    </row>
    <row r="104" spans="1:19" hidden="1" x14ac:dyDescent="0.2">
      <c r="A104" t="s">
        <v>1122</v>
      </c>
      <c r="B104"/>
      <c r="C104" s="356"/>
      <c r="F104" s="50"/>
      <c r="I104" s="2"/>
      <c r="J104" s="2"/>
      <c r="K104" s="288"/>
      <c r="L104" s="288"/>
      <c r="M104" s="41"/>
      <c r="N104" s="2"/>
      <c r="O104" s="2"/>
      <c r="P104" s="2"/>
      <c r="Q104" s="2"/>
      <c r="R104" s="2"/>
      <c r="S104" s="2"/>
    </row>
    <row r="105" spans="1:19" hidden="1" x14ac:dyDescent="0.2">
      <c r="A105" t="s">
        <v>2177</v>
      </c>
      <c r="B105"/>
      <c r="C105" s="356"/>
      <c r="D105" s="2"/>
      <c r="E105" s="2"/>
      <c r="F105" s="50"/>
      <c r="G105" s="2"/>
      <c r="H105" s="2"/>
      <c r="I105" s="2"/>
      <c r="J105" s="2"/>
      <c r="K105" s="288"/>
      <c r="L105" s="288"/>
      <c r="M105" s="41"/>
      <c r="N105" s="2"/>
      <c r="O105" s="2"/>
      <c r="P105" s="2"/>
      <c r="Q105" s="2"/>
      <c r="R105" s="2"/>
      <c r="S105" s="2"/>
    </row>
    <row r="106" spans="1:19" hidden="1" x14ac:dyDescent="0.2">
      <c r="A106" t="s">
        <v>2130</v>
      </c>
      <c r="B106"/>
      <c r="C106" s="356"/>
      <c r="D106" s="2"/>
      <c r="E106" s="2"/>
      <c r="F106" s="50"/>
      <c r="G106" s="2"/>
      <c r="H106" s="37"/>
      <c r="I106" s="374"/>
      <c r="J106" s="374"/>
      <c r="K106" s="288"/>
      <c r="L106" s="288"/>
      <c r="M106" s="41"/>
      <c r="N106" s="2"/>
      <c r="O106" s="2"/>
      <c r="P106" s="2"/>
      <c r="Q106" s="2"/>
      <c r="R106" s="2"/>
      <c r="S106" s="2"/>
    </row>
    <row r="107" spans="1:19" hidden="1" x14ac:dyDescent="0.2">
      <c r="A107" t="s">
        <v>1123</v>
      </c>
      <c r="B107"/>
      <c r="C107" s="356"/>
      <c r="D107" s="2"/>
      <c r="E107" s="2"/>
      <c r="F107" s="50"/>
      <c r="G107" s="2"/>
      <c r="H107" s="37"/>
      <c r="I107" s="374"/>
      <c r="J107" s="374"/>
      <c r="K107" s="288"/>
      <c r="L107" s="288"/>
      <c r="M107" s="41"/>
      <c r="N107" s="2"/>
      <c r="O107" s="2"/>
      <c r="P107" s="2"/>
      <c r="Q107" s="2"/>
      <c r="R107" s="2"/>
      <c r="S107" s="2"/>
    </row>
    <row r="108" spans="1:19" hidden="1" x14ac:dyDescent="0.2">
      <c r="A108" t="s">
        <v>1124</v>
      </c>
      <c r="B108"/>
      <c r="C108" s="356"/>
      <c r="D108" s="2"/>
      <c r="E108" s="2"/>
      <c r="F108" s="50"/>
      <c r="G108" s="2"/>
      <c r="H108" s="2"/>
      <c r="I108" s="2"/>
      <c r="J108" s="2"/>
      <c r="K108" s="288"/>
      <c r="L108" s="288"/>
      <c r="M108" s="41"/>
      <c r="N108" s="2"/>
      <c r="O108" s="2"/>
      <c r="P108" s="2"/>
      <c r="Q108" s="2"/>
      <c r="R108" s="2"/>
      <c r="S108" s="2"/>
    </row>
    <row r="109" spans="1:19" hidden="1" x14ac:dyDescent="0.2">
      <c r="A109" t="s">
        <v>1125</v>
      </c>
      <c r="B109"/>
      <c r="C109" s="356"/>
      <c r="D109" s="2"/>
      <c r="E109" s="2"/>
      <c r="F109" s="50"/>
      <c r="G109" s="2"/>
      <c r="H109" s="37"/>
      <c r="I109" s="374"/>
      <c r="J109" s="374"/>
      <c r="K109" s="288"/>
      <c r="L109" s="288"/>
      <c r="M109" s="41"/>
      <c r="N109" s="2"/>
      <c r="O109" s="2"/>
      <c r="P109" s="2"/>
      <c r="Q109" s="2"/>
      <c r="R109" s="2"/>
      <c r="S109" s="2"/>
    </row>
    <row r="110" spans="1:19" hidden="1" x14ac:dyDescent="0.2">
      <c r="A110" t="s">
        <v>1126</v>
      </c>
      <c r="B110"/>
      <c r="C110" s="356"/>
      <c r="D110" s="2"/>
      <c r="E110" s="2"/>
      <c r="F110" s="50"/>
      <c r="G110" s="2"/>
      <c r="H110" s="2"/>
      <c r="I110" s="2"/>
      <c r="J110" s="2"/>
      <c r="K110" s="288"/>
      <c r="L110" s="288"/>
      <c r="M110" s="41"/>
      <c r="N110" s="2"/>
      <c r="O110" s="2"/>
      <c r="P110" s="2"/>
      <c r="Q110" s="2"/>
      <c r="R110" s="2"/>
      <c r="S110" s="2"/>
    </row>
    <row r="111" spans="1:19" hidden="1" x14ac:dyDescent="0.2">
      <c r="A111" t="s">
        <v>1201</v>
      </c>
      <c r="B111"/>
      <c r="C111" s="356"/>
      <c r="D111" s="2"/>
      <c r="E111" s="2"/>
      <c r="F111" s="50"/>
      <c r="G111" s="2"/>
      <c r="H111" s="2"/>
      <c r="I111" s="2"/>
      <c r="J111" s="2"/>
      <c r="K111" s="288"/>
      <c r="L111" s="288"/>
      <c r="M111" s="41"/>
      <c r="N111" s="2"/>
      <c r="O111" s="2"/>
      <c r="P111" s="2"/>
      <c r="Q111" s="2"/>
      <c r="R111" s="2"/>
      <c r="S111" s="2"/>
    </row>
    <row r="112" spans="1:19" x14ac:dyDescent="0.2">
      <c r="A112" t="s">
        <v>702</v>
      </c>
      <c r="B112" s="2">
        <v>6217</v>
      </c>
      <c r="C112" s="357" t="s">
        <v>2331</v>
      </c>
      <c r="D112" s="2"/>
      <c r="E112" s="2"/>
      <c r="F112" s="50"/>
      <c r="G112" s="2"/>
      <c r="H112" s="2"/>
      <c r="I112" s="374" t="s">
        <v>2215</v>
      </c>
      <c r="J112" s="374" t="s">
        <v>2358</v>
      </c>
      <c r="K112" s="289" t="s">
        <v>1678</v>
      </c>
      <c r="L112" s="288"/>
      <c r="M112" s="41"/>
      <c r="N112" s="2"/>
      <c r="O112" s="2"/>
      <c r="P112" s="2"/>
      <c r="Q112" s="2"/>
      <c r="R112" s="2"/>
      <c r="S112" s="2"/>
    </row>
    <row r="113" spans="1:19" hidden="1" x14ac:dyDescent="0.2">
      <c r="A113" t="s">
        <v>703</v>
      </c>
      <c r="B113"/>
      <c r="C113" s="356"/>
      <c r="D113" s="2"/>
      <c r="E113" s="2"/>
      <c r="F113" s="50"/>
      <c r="G113" s="2"/>
      <c r="H113" s="2"/>
      <c r="I113" s="2"/>
      <c r="J113" s="2"/>
      <c r="K113" s="288"/>
      <c r="L113" s="288"/>
      <c r="M113" s="41"/>
      <c r="N113" s="2"/>
      <c r="O113" s="2"/>
      <c r="P113" s="2"/>
      <c r="Q113" s="2"/>
      <c r="R113" s="2"/>
      <c r="S113" s="2"/>
    </row>
    <row r="114" spans="1:19" hidden="1" x14ac:dyDescent="0.2">
      <c r="A114" t="s">
        <v>704</v>
      </c>
      <c r="B114"/>
      <c r="C114" s="356"/>
      <c r="D114" s="2"/>
      <c r="E114" s="39"/>
      <c r="F114" s="50"/>
      <c r="G114" s="2"/>
      <c r="H114" s="2"/>
      <c r="I114" s="2"/>
      <c r="J114" s="2"/>
      <c r="K114" s="288"/>
      <c r="L114" s="288"/>
      <c r="M114" s="41"/>
      <c r="N114" s="2"/>
      <c r="O114" s="2"/>
      <c r="P114" s="2"/>
      <c r="Q114" s="2"/>
      <c r="R114" s="2"/>
      <c r="S114" s="2"/>
    </row>
    <row r="115" spans="1:19" hidden="1" x14ac:dyDescent="0.2">
      <c r="A115" t="s">
        <v>705</v>
      </c>
      <c r="B115"/>
      <c r="C115" s="356"/>
      <c r="D115" s="2"/>
      <c r="E115" s="2"/>
      <c r="F115" s="50"/>
      <c r="G115" s="2"/>
      <c r="H115" s="2"/>
      <c r="I115" s="2"/>
      <c r="J115" s="2"/>
      <c r="K115" s="288"/>
      <c r="L115" s="288"/>
      <c r="M115" s="41"/>
      <c r="N115" s="2"/>
      <c r="O115" s="2"/>
      <c r="P115" s="2"/>
      <c r="Q115" s="2"/>
      <c r="R115" s="2"/>
      <c r="S115" s="2"/>
    </row>
    <row r="116" spans="1:19" hidden="1" x14ac:dyDescent="0.2">
      <c r="A116" t="s">
        <v>706</v>
      </c>
      <c r="B116"/>
      <c r="C116" s="356"/>
      <c r="D116" s="2"/>
      <c r="E116" s="2"/>
      <c r="F116" s="50"/>
      <c r="G116" s="2"/>
      <c r="H116" s="2"/>
      <c r="I116" s="2"/>
      <c r="J116" s="2"/>
      <c r="K116" s="288"/>
      <c r="L116" s="288"/>
      <c r="M116" s="41"/>
      <c r="N116" s="2"/>
      <c r="O116" s="2"/>
      <c r="P116" s="2"/>
      <c r="Q116" s="2"/>
      <c r="R116" s="2"/>
      <c r="S116" s="2"/>
    </row>
    <row r="117" spans="1:19" hidden="1" x14ac:dyDescent="0.2">
      <c r="A117" t="s">
        <v>707</v>
      </c>
      <c r="B117"/>
      <c r="C117" s="356"/>
      <c r="D117" s="2"/>
      <c r="E117" s="2"/>
      <c r="F117" s="50"/>
      <c r="G117" s="2"/>
      <c r="H117" s="2"/>
      <c r="I117" s="2"/>
      <c r="J117" s="2"/>
      <c r="K117" s="288"/>
      <c r="L117" s="288"/>
      <c r="M117" s="41"/>
      <c r="N117" s="2"/>
      <c r="O117" s="2"/>
      <c r="P117" s="2"/>
      <c r="Q117" s="2"/>
      <c r="R117" s="2"/>
      <c r="S117" s="2"/>
    </row>
    <row r="118" spans="1:19" hidden="1" x14ac:dyDescent="0.2">
      <c r="A118" s="272" t="s">
        <v>2205</v>
      </c>
      <c r="B118" s="272"/>
      <c r="C118" s="356"/>
      <c r="D118" s="2"/>
      <c r="E118" s="2"/>
      <c r="F118" s="50"/>
      <c r="G118" s="347"/>
      <c r="H118" s="2"/>
      <c r="I118" s="374"/>
      <c r="J118" s="374"/>
      <c r="K118" s="288"/>
      <c r="L118" s="288"/>
      <c r="M118" s="41"/>
      <c r="N118" s="2"/>
      <c r="O118" s="2"/>
      <c r="P118" s="2"/>
      <c r="Q118" s="2"/>
      <c r="R118" s="2"/>
      <c r="S118" s="2"/>
    </row>
    <row r="119" spans="1:19" hidden="1" x14ac:dyDescent="0.2">
      <c r="A119" t="s">
        <v>1399</v>
      </c>
      <c r="B119"/>
      <c r="C119" s="356"/>
      <c r="D119" s="2"/>
      <c r="E119" s="2"/>
      <c r="F119" s="50"/>
      <c r="G119" s="2"/>
      <c r="H119" s="2"/>
      <c r="I119" s="2"/>
      <c r="J119" s="2"/>
      <c r="K119" s="288"/>
      <c r="L119" s="288"/>
      <c r="M119" s="41"/>
      <c r="N119" s="2"/>
      <c r="O119" s="2"/>
      <c r="P119" s="2"/>
      <c r="Q119" s="2"/>
      <c r="R119" s="2"/>
      <c r="S119" s="2"/>
    </row>
    <row r="120" spans="1:19" hidden="1" x14ac:dyDescent="0.2">
      <c r="A120" t="s">
        <v>1400</v>
      </c>
      <c r="B120"/>
      <c r="C120" s="356"/>
      <c r="D120" s="2"/>
      <c r="E120" s="2"/>
      <c r="F120" s="50"/>
      <c r="G120" s="36"/>
      <c r="H120" s="2"/>
      <c r="I120" s="2"/>
      <c r="J120" s="2"/>
      <c r="K120" s="288"/>
      <c r="L120" s="288"/>
      <c r="M120" s="41"/>
      <c r="N120" s="2"/>
      <c r="O120" s="2"/>
      <c r="P120" s="2"/>
      <c r="Q120" s="2"/>
      <c r="R120" s="2"/>
      <c r="S120" s="2"/>
    </row>
    <row r="121" spans="1:19" hidden="1" x14ac:dyDescent="0.2">
      <c r="A121" t="s">
        <v>15</v>
      </c>
      <c r="B121"/>
      <c r="C121" s="356"/>
      <c r="D121" s="2"/>
      <c r="E121" s="2"/>
      <c r="F121" s="50"/>
      <c r="G121" s="2"/>
      <c r="H121" s="2"/>
      <c r="I121" s="2"/>
      <c r="J121" s="2"/>
      <c r="K121" s="288"/>
      <c r="L121" s="288"/>
      <c r="M121" s="41"/>
      <c r="N121" s="2"/>
      <c r="O121" s="2"/>
      <c r="P121" s="2"/>
      <c r="Q121" s="2"/>
      <c r="R121" s="2"/>
      <c r="S121" s="2"/>
    </row>
    <row r="122" spans="1:19" hidden="1" x14ac:dyDescent="0.2">
      <c r="A122" t="s">
        <v>435</v>
      </c>
      <c r="B122"/>
      <c r="C122" s="356"/>
      <c r="D122" s="2"/>
      <c r="E122" s="2"/>
      <c r="F122" s="50"/>
      <c r="G122" s="2"/>
      <c r="H122" s="2"/>
      <c r="I122" s="2"/>
      <c r="J122" s="2"/>
      <c r="K122" s="288"/>
      <c r="L122" s="288"/>
      <c r="M122" s="41"/>
      <c r="N122" s="2"/>
      <c r="O122" s="2"/>
      <c r="P122" s="2"/>
      <c r="Q122" s="2"/>
      <c r="R122" s="2"/>
      <c r="S122" s="2"/>
    </row>
    <row r="123" spans="1:19" hidden="1" x14ac:dyDescent="0.2">
      <c r="A123" t="s">
        <v>1422</v>
      </c>
      <c r="B123"/>
      <c r="C123" s="356"/>
      <c r="D123" s="2"/>
      <c r="E123" s="2"/>
      <c r="F123" s="50"/>
      <c r="G123" s="2"/>
      <c r="H123" s="2"/>
      <c r="I123" s="2"/>
      <c r="J123" s="2"/>
      <c r="K123" s="288"/>
      <c r="L123" s="288"/>
      <c r="M123" s="41"/>
      <c r="N123" s="2"/>
      <c r="O123" s="2"/>
      <c r="P123" s="2"/>
      <c r="Q123" s="2"/>
      <c r="R123" s="2"/>
      <c r="S123" s="2"/>
    </row>
    <row r="124" spans="1:19" hidden="1" x14ac:dyDescent="0.2">
      <c r="A124" t="s">
        <v>991</v>
      </c>
      <c r="B124"/>
      <c r="C124" s="356"/>
      <c r="D124" s="2"/>
      <c r="E124" s="2"/>
      <c r="F124" s="50"/>
      <c r="G124" s="2"/>
      <c r="H124" s="2"/>
      <c r="I124" s="2"/>
      <c r="J124" s="2"/>
      <c r="K124" s="288"/>
      <c r="L124" s="288"/>
      <c r="M124" s="41"/>
      <c r="N124" s="2"/>
      <c r="O124" s="2"/>
      <c r="P124" s="2"/>
      <c r="Q124" s="2"/>
      <c r="R124" s="2"/>
      <c r="S124" s="2"/>
    </row>
    <row r="125" spans="1:19" hidden="1" x14ac:dyDescent="0.2">
      <c r="A125" t="s">
        <v>992</v>
      </c>
      <c r="B125"/>
      <c r="C125" s="356"/>
      <c r="D125" s="2"/>
      <c r="E125" s="2"/>
      <c r="F125" s="50"/>
      <c r="G125" s="2"/>
      <c r="H125" s="2"/>
      <c r="I125" s="2"/>
      <c r="J125" s="2"/>
      <c r="K125" s="288"/>
      <c r="L125" s="288"/>
      <c r="M125" s="41"/>
      <c r="N125" s="2"/>
      <c r="O125" s="2"/>
      <c r="P125" s="2"/>
      <c r="Q125" s="2"/>
      <c r="R125" s="2"/>
      <c r="S125" s="2"/>
    </row>
    <row r="126" spans="1:19" hidden="1" x14ac:dyDescent="0.2">
      <c r="A126" t="s">
        <v>993</v>
      </c>
      <c r="B126"/>
      <c r="C126" s="356"/>
      <c r="D126" s="2"/>
      <c r="E126" s="2"/>
      <c r="F126" s="50"/>
      <c r="G126" s="2"/>
      <c r="H126" s="2"/>
      <c r="I126" s="2"/>
      <c r="J126" s="2"/>
      <c r="K126" s="288"/>
      <c r="L126" s="288"/>
      <c r="M126" s="41"/>
      <c r="N126" s="2"/>
      <c r="O126" s="2"/>
      <c r="P126" s="2"/>
      <c r="Q126" s="2"/>
      <c r="R126" s="2"/>
      <c r="S126" s="2"/>
    </row>
    <row r="127" spans="1:19" hidden="1" x14ac:dyDescent="0.2">
      <c r="A127" t="s">
        <v>1219</v>
      </c>
      <c r="B127"/>
      <c r="C127" s="356"/>
      <c r="D127" s="2"/>
      <c r="E127" s="2"/>
      <c r="F127" s="50"/>
      <c r="G127" s="2"/>
      <c r="H127" s="2"/>
      <c r="I127" s="2"/>
      <c r="J127" s="2"/>
      <c r="K127" s="288"/>
      <c r="L127" s="288"/>
      <c r="M127" s="41"/>
      <c r="N127" s="2"/>
      <c r="O127" s="2"/>
      <c r="P127" s="2"/>
      <c r="Q127" s="2"/>
      <c r="R127" s="2"/>
      <c r="S127" s="2"/>
    </row>
    <row r="128" spans="1:19" hidden="1" x14ac:dyDescent="0.2">
      <c r="A128" t="s">
        <v>1220</v>
      </c>
      <c r="B128"/>
      <c r="C128" s="356"/>
      <c r="D128" s="2"/>
      <c r="E128" s="2"/>
      <c r="F128" s="50"/>
      <c r="G128" s="2"/>
      <c r="H128" s="2"/>
      <c r="I128" s="2"/>
      <c r="J128" s="2"/>
      <c r="K128" s="288"/>
      <c r="L128" s="288"/>
      <c r="M128" s="41"/>
      <c r="N128" s="2"/>
      <c r="O128" s="2"/>
      <c r="P128" s="2"/>
      <c r="Q128" s="2"/>
      <c r="R128" s="2"/>
      <c r="S128" s="2"/>
    </row>
    <row r="129" spans="1:19" hidden="1" x14ac:dyDescent="0.2">
      <c r="A129" t="s">
        <v>1221</v>
      </c>
      <c r="B129"/>
      <c r="C129" s="357"/>
      <c r="D129" s="2"/>
      <c r="E129" s="39"/>
      <c r="F129" s="50"/>
      <c r="G129" s="2"/>
      <c r="H129" s="37"/>
      <c r="I129" s="39"/>
      <c r="J129" s="39"/>
      <c r="K129" s="289"/>
      <c r="L129" s="289"/>
      <c r="M129" s="41"/>
      <c r="N129" s="39"/>
      <c r="O129" s="2"/>
      <c r="P129" s="2"/>
      <c r="Q129" s="2"/>
      <c r="R129" s="2"/>
      <c r="S129" s="2"/>
    </row>
    <row r="130" spans="1:19" hidden="1" x14ac:dyDescent="0.2">
      <c r="A130" t="s">
        <v>1462</v>
      </c>
      <c r="B130"/>
      <c r="C130" s="356"/>
      <c r="D130" s="2"/>
      <c r="E130" s="2"/>
      <c r="F130" s="50"/>
      <c r="G130" s="2"/>
      <c r="H130" s="2"/>
      <c r="I130" s="2"/>
      <c r="J130" s="2"/>
      <c r="K130" s="288"/>
      <c r="L130" s="288"/>
      <c r="M130" s="41"/>
      <c r="N130" s="2"/>
      <c r="O130" s="2"/>
      <c r="P130" s="2"/>
      <c r="Q130" s="2"/>
      <c r="R130" s="2"/>
      <c r="S130" s="2"/>
    </row>
    <row r="131" spans="1:19" hidden="1" x14ac:dyDescent="0.2">
      <c r="A131" t="s">
        <v>394</v>
      </c>
      <c r="B131"/>
      <c r="C131" s="356"/>
      <c r="D131" s="2"/>
      <c r="E131" s="2"/>
      <c r="F131" s="50"/>
      <c r="G131" s="2"/>
      <c r="H131" s="2"/>
      <c r="I131" s="2"/>
      <c r="J131" s="2"/>
      <c r="K131" s="288"/>
      <c r="L131" s="288"/>
      <c r="M131" s="41"/>
      <c r="N131" s="2"/>
      <c r="O131" s="2"/>
      <c r="P131" s="2"/>
      <c r="Q131" s="2"/>
      <c r="R131" s="2"/>
      <c r="S131" s="2"/>
    </row>
    <row r="132" spans="1:19" hidden="1" x14ac:dyDescent="0.2">
      <c r="A132" s="32" t="s">
        <v>24</v>
      </c>
      <c r="F132" s="50"/>
      <c r="K132" s="290"/>
      <c r="L132" s="290"/>
    </row>
    <row r="133" spans="1:19" hidden="1" x14ac:dyDescent="0.2">
      <c r="A133" s="32" t="s">
        <v>2162</v>
      </c>
      <c r="F133" s="50"/>
      <c r="K133" s="290"/>
      <c r="L133" s="290"/>
    </row>
    <row r="134" spans="1:19" hidden="1" x14ac:dyDescent="0.2">
      <c r="A134" s="32" t="s">
        <v>2182</v>
      </c>
      <c r="E134" s="360"/>
      <c r="F134" s="50"/>
      <c r="I134" s="375"/>
      <c r="J134" s="375"/>
      <c r="K134" s="290"/>
      <c r="L134" s="290"/>
      <c r="N134" s="370"/>
    </row>
    <row r="135" spans="1:19" hidden="1" x14ac:dyDescent="0.2">
      <c r="A135" s="32" t="s">
        <v>2193</v>
      </c>
      <c r="F135" s="50"/>
    </row>
    <row r="136" spans="1:19" hidden="1" x14ac:dyDescent="0.2">
      <c r="A136" s="32" t="s">
        <v>2207</v>
      </c>
      <c r="F136" s="50"/>
    </row>
    <row r="137" spans="1:19" x14ac:dyDescent="0.2">
      <c r="F137" s="50"/>
    </row>
    <row r="138" spans="1:19" x14ac:dyDescent="0.2">
      <c r="F138" s="50"/>
    </row>
    <row r="139" spans="1:19" x14ac:dyDescent="0.2">
      <c r="F139" s="50"/>
      <c r="K139" s="290"/>
    </row>
    <row r="140" spans="1:19" x14ac:dyDescent="0.2">
      <c r="F140" s="50"/>
    </row>
    <row r="141" spans="1:19" x14ac:dyDescent="0.2">
      <c r="F141" s="50"/>
    </row>
    <row r="142" spans="1:19" x14ac:dyDescent="0.2">
      <c r="F142" s="50"/>
    </row>
    <row r="143" spans="1:19" x14ac:dyDescent="0.2">
      <c r="F143" s="50"/>
    </row>
    <row r="144" spans="1:19" x14ac:dyDescent="0.2">
      <c r="F144" s="50"/>
    </row>
    <row r="145" spans="6:6" x14ac:dyDescent="0.2">
      <c r="F145" s="50"/>
    </row>
    <row r="146" spans="6:6" x14ac:dyDescent="0.2">
      <c r="F146" s="50"/>
    </row>
    <row r="147" spans="6:6" x14ac:dyDescent="0.2">
      <c r="F147" s="50"/>
    </row>
    <row r="148" spans="6:6" x14ac:dyDescent="0.2">
      <c r="F148" s="50"/>
    </row>
    <row r="149" spans="6:6" x14ac:dyDescent="0.2">
      <c r="F149" s="50"/>
    </row>
    <row r="150" spans="6:6" x14ac:dyDescent="0.2">
      <c r="F150" s="50"/>
    </row>
    <row r="151" spans="6:6" x14ac:dyDescent="0.2">
      <c r="F151" s="50"/>
    </row>
    <row r="152" spans="6:6" x14ac:dyDescent="0.2">
      <c r="F152" s="50"/>
    </row>
    <row r="153" spans="6:6" x14ac:dyDescent="0.2">
      <c r="F153" s="50"/>
    </row>
    <row r="154" spans="6:6" x14ac:dyDescent="0.2">
      <c r="F154" s="50"/>
    </row>
    <row r="155" spans="6:6" x14ac:dyDescent="0.2">
      <c r="F155" s="50"/>
    </row>
    <row r="156" spans="6:6" x14ac:dyDescent="0.2">
      <c r="F156" s="50"/>
    </row>
    <row r="157" spans="6:6" x14ac:dyDescent="0.2">
      <c r="F157" s="50"/>
    </row>
    <row r="158" spans="6:6" x14ac:dyDescent="0.2">
      <c r="F158" s="50"/>
    </row>
    <row r="159" spans="6:6" x14ac:dyDescent="0.2">
      <c r="F159" s="50"/>
    </row>
    <row r="160" spans="6:6" x14ac:dyDescent="0.2">
      <c r="F160" s="50"/>
    </row>
    <row r="161" spans="6:6" x14ac:dyDescent="0.2">
      <c r="F161" s="50"/>
    </row>
    <row r="162" spans="6:6" x14ac:dyDescent="0.2">
      <c r="F162" s="50"/>
    </row>
    <row r="163" spans="6:6" x14ac:dyDescent="0.2">
      <c r="F163" s="50"/>
    </row>
    <row r="164" spans="6:6" x14ac:dyDescent="0.2">
      <c r="F164" s="50"/>
    </row>
    <row r="165" spans="6:6" x14ac:dyDescent="0.2">
      <c r="F165" s="50"/>
    </row>
    <row r="166" spans="6:6" x14ac:dyDescent="0.2">
      <c r="F166" s="50"/>
    </row>
    <row r="167" spans="6:6" x14ac:dyDescent="0.2">
      <c r="F167" s="50"/>
    </row>
    <row r="168" spans="6:6" x14ac:dyDescent="0.2">
      <c r="F168" s="50"/>
    </row>
    <row r="169" spans="6:6" x14ac:dyDescent="0.2">
      <c r="F169" s="50"/>
    </row>
    <row r="170" spans="6:6" x14ac:dyDescent="0.2">
      <c r="F170" s="50"/>
    </row>
    <row r="171" spans="6:6" x14ac:dyDescent="0.2">
      <c r="F171" s="50"/>
    </row>
    <row r="172" spans="6:6" x14ac:dyDescent="0.2">
      <c r="F172" s="50"/>
    </row>
    <row r="173" spans="6:6" x14ac:dyDescent="0.2">
      <c r="F173" s="50"/>
    </row>
    <row r="174" spans="6:6" x14ac:dyDescent="0.2">
      <c r="F174" s="50"/>
    </row>
    <row r="175" spans="6:6" x14ac:dyDescent="0.2">
      <c r="F175" s="50"/>
    </row>
    <row r="176" spans="6:6" x14ac:dyDescent="0.2">
      <c r="F176" s="50"/>
    </row>
    <row r="177" spans="6:6" x14ac:dyDescent="0.2">
      <c r="F177" s="50"/>
    </row>
    <row r="178" spans="6:6" x14ac:dyDescent="0.2">
      <c r="F178" s="50"/>
    </row>
    <row r="179" spans="6:6" x14ac:dyDescent="0.2">
      <c r="F179" s="50"/>
    </row>
    <row r="180" spans="6:6" x14ac:dyDescent="0.2">
      <c r="F180" s="50"/>
    </row>
    <row r="181" spans="6:6" x14ac:dyDescent="0.2">
      <c r="F181" s="50"/>
    </row>
    <row r="182" spans="6:6" x14ac:dyDescent="0.2">
      <c r="F182" s="50"/>
    </row>
    <row r="183" spans="6:6" x14ac:dyDescent="0.2">
      <c r="F183" s="50"/>
    </row>
    <row r="184" spans="6:6" x14ac:dyDescent="0.2">
      <c r="F184" s="50"/>
    </row>
    <row r="185" spans="6:6" x14ac:dyDescent="0.2">
      <c r="F185" s="50"/>
    </row>
    <row r="186" spans="6:6" x14ac:dyDescent="0.2">
      <c r="F186" s="50"/>
    </row>
    <row r="187" spans="6:6" x14ac:dyDescent="0.2">
      <c r="F187" s="50"/>
    </row>
    <row r="188" spans="6:6" x14ac:dyDescent="0.2">
      <c r="F188" s="50"/>
    </row>
    <row r="189" spans="6:6" x14ac:dyDescent="0.2">
      <c r="F189" s="50"/>
    </row>
    <row r="190" spans="6:6" x14ac:dyDescent="0.2">
      <c r="F190" s="50"/>
    </row>
    <row r="191" spans="6:6" x14ac:dyDescent="0.2">
      <c r="F191" s="50"/>
    </row>
    <row r="192" spans="6:6" x14ac:dyDescent="0.2">
      <c r="F192" s="50"/>
    </row>
    <row r="193" spans="6:6" x14ac:dyDescent="0.2">
      <c r="F193" s="50"/>
    </row>
    <row r="194" spans="6:6" x14ac:dyDescent="0.2">
      <c r="F194" s="50"/>
    </row>
    <row r="195" spans="6:6" x14ac:dyDescent="0.2">
      <c r="F195" s="50"/>
    </row>
    <row r="196" spans="6:6" x14ac:dyDescent="0.2">
      <c r="F196" s="50"/>
    </row>
    <row r="197" spans="6:6" x14ac:dyDescent="0.2">
      <c r="F197" s="50"/>
    </row>
    <row r="198" spans="6:6" x14ac:dyDescent="0.2">
      <c r="F198" s="50"/>
    </row>
    <row r="199" spans="6:6" x14ac:dyDescent="0.2">
      <c r="F199" s="50"/>
    </row>
    <row r="200" spans="6:6" x14ac:dyDescent="0.2">
      <c r="F200" s="50"/>
    </row>
    <row r="201" spans="6:6" x14ac:dyDescent="0.2">
      <c r="F201" s="50"/>
    </row>
    <row r="202" spans="6:6" x14ac:dyDescent="0.2">
      <c r="F202" s="50"/>
    </row>
    <row r="203" spans="6:6" x14ac:dyDescent="0.2">
      <c r="F203" s="50"/>
    </row>
    <row r="204" spans="6:6" x14ac:dyDescent="0.2">
      <c r="F204" s="50"/>
    </row>
    <row r="205" spans="6:6" x14ac:dyDescent="0.2">
      <c r="F205" s="50"/>
    </row>
    <row r="206" spans="6:6" x14ac:dyDescent="0.2">
      <c r="F206" s="50"/>
    </row>
    <row r="207" spans="6:6" x14ac:dyDescent="0.2">
      <c r="F207" s="50"/>
    </row>
    <row r="208" spans="6:6" x14ac:dyDescent="0.2">
      <c r="F208" s="50"/>
    </row>
    <row r="209" spans="6:6" x14ac:dyDescent="0.2">
      <c r="F209" s="50"/>
    </row>
    <row r="210" spans="6:6" x14ac:dyDescent="0.2">
      <c r="F210" s="50"/>
    </row>
    <row r="211" spans="6:6" x14ac:dyDescent="0.2">
      <c r="F211" s="50"/>
    </row>
    <row r="212" spans="6:6" x14ac:dyDescent="0.2">
      <c r="F212" s="50"/>
    </row>
    <row r="213" spans="6:6" x14ac:dyDescent="0.2">
      <c r="F213" s="50"/>
    </row>
    <row r="214" spans="6:6" x14ac:dyDescent="0.2">
      <c r="F214" s="50"/>
    </row>
    <row r="215" spans="6:6" x14ac:dyDescent="0.2">
      <c r="F215" s="50"/>
    </row>
    <row r="216" spans="6:6" x14ac:dyDescent="0.2">
      <c r="F216" s="50"/>
    </row>
    <row r="217" spans="6:6" x14ac:dyDescent="0.2">
      <c r="F217" s="50"/>
    </row>
    <row r="218" spans="6:6" x14ac:dyDescent="0.2">
      <c r="F218" s="50"/>
    </row>
    <row r="219" spans="6:6" x14ac:dyDescent="0.2">
      <c r="F219" s="50"/>
    </row>
    <row r="220" spans="6:6" x14ac:dyDescent="0.2">
      <c r="F220" s="50"/>
    </row>
    <row r="221" spans="6:6" x14ac:dyDescent="0.2">
      <c r="F221" s="50"/>
    </row>
    <row r="222" spans="6:6" x14ac:dyDescent="0.2">
      <c r="F222" s="50"/>
    </row>
    <row r="223" spans="6:6" x14ac:dyDescent="0.2">
      <c r="F223" s="50"/>
    </row>
    <row r="224" spans="6:6" x14ac:dyDescent="0.2">
      <c r="F224" s="50"/>
    </row>
    <row r="225" spans="6:6" x14ac:dyDescent="0.2">
      <c r="F225" s="50"/>
    </row>
    <row r="226" spans="6:6" x14ac:dyDescent="0.2">
      <c r="F226" s="50"/>
    </row>
    <row r="227" spans="6:6" x14ac:dyDescent="0.2">
      <c r="F227" s="50"/>
    </row>
    <row r="228" spans="6:6" x14ac:dyDescent="0.2">
      <c r="F228" s="50"/>
    </row>
    <row r="229" spans="6:6" x14ac:dyDescent="0.2">
      <c r="F229" s="50"/>
    </row>
    <row r="230" spans="6:6" x14ac:dyDescent="0.2">
      <c r="F230" s="50"/>
    </row>
    <row r="231" spans="6:6" x14ac:dyDescent="0.2">
      <c r="F231" s="50"/>
    </row>
    <row r="232" spans="6:6" x14ac:dyDescent="0.2">
      <c r="F232" s="50"/>
    </row>
    <row r="233" spans="6:6" x14ac:dyDescent="0.2">
      <c r="F233" s="50"/>
    </row>
    <row r="234" spans="6:6" x14ac:dyDescent="0.2">
      <c r="F234" s="50"/>
    </row>
    <row r="235" spans="6:6" x14ac:dyDescent="0.2">
      <c r="F235" s="50"/>
    </row>
    <row r="236" spans="6:6" x14ac:dyDescent="0.2">
      <c r="F236" s="50"/>
    </row>
    <row r="237" spans="6:6" x14ac:dyDescent="0.2">
      <c r="F237" s="50"/>
    </row>
    <row r="238" spans="6:6" x14ac:dyDescent="0.2">
      <c r="F238" s="50"/>
    </row>
    <row r="239" spans="6:6" x14ac:dyDescent="0.2">
      <c r="F239" s="50"/>
    </row>
    <row r="240" spans="6:6" x14ac:dyDescent="0.2">
      <c r="F240" s="50"/>
    </row>
    <row r="241" spans="6:6" x14ac:dyDescent="0.2">
      <c r="F241" s="50"/>
    </row>
    <row r="242" spans="6:6" x14ac:dyDescent="0.2">
      <c r="F242" s="50"/>
    </row>
    <row r="243" spans="6:6" x14ac:dyDescent="0.2">
      <c r="F243" s="50"/>
    </row>
    <row r="244" spans="6:6" x14ac:dyDescent="0.2">
      <c r="F244" s="50"/>
    </row>
    <row r="245" spans="6:6" x14ac:dyDescent="0.2">
      <c r="F245" s="50"/>
    </row>
    <row r="246" spans="6:6" x14ac:dyDescent="0.2">
      <c r="F246" s="50"/>
    </row>
    <row r="247" spans="6:6" x14ac:dyDescent="0.2">
      <c r="F247" s="50"/>
    </row>
    <row r="248" spans="6:6" x14ac:dyDescent="0.2">
      <c r="F248" s="50"/>
    </row>
    <row r="249" spans="6:6" x14ac:dyDescent="0.2">
      <c r="F249" s="50"/>
    </row>
    <row r="250" spans="6:6" x14ac:dyDescent="0.2">
      <c r="F250" s="50"/>
    </row>
    <row r="251" spans="6:6" x14ac:dyDescent="0.2">
      <c r="F251" s="50"/>
    </row>
    <row r="252" spans="6:6" x14ac:dyDescent="0.2">
      <c r="F252" s="50"/>
    </row>
    <row r="253" spans="6:6" x14ac:dyDescent="0.2">
      <c r="F253" s="50"/>
    </row>
    <row r="254" spans="6:6" x14ac:dyDescent="0.2">
      <c r="F254" s="50"/>
    </row>
    <row r="255" spans="6:6" x14ac:dyDescent="0.2">
      <c r="F255" s="50"/>
    </row>
    <row r="256" spans="6:6" x14ac:dyDescent="0.2">
      <c r="F256" s="50"/>
    </row>
    <row r="257" spans="6:6" x14ac:dyDescent="0.2">
      <c r="F257" s="50"/>
    </row>
    <row r="258" spans="6:6" x14ac:dyDescent="0.2">
      <c r="F258" s="50"/>
    </row>
    <row r="259" spans="6:6" x14ac:dyDescent="0.2">
      <c r="F259" s="50"/>
    </row>
    <row r="260" spans="6:6" x14ac:dyDescent="0.2">
      <c r="F260" s="50"/>
    </row>
    <row r="261" spans="6:6" x14ac:dyDescent="0.2">
      <c r="F261" s="50"/>
    </row>
    <row r="262" spans="6:6" x14ac:dyDescent="0.2">
      <c r="F262" s="50"/>
    </row>
    <row r="263" spans="6:6" x14ac:dyDescent="0.2">
      <c r="F263" s="50"/>
    </row>
    <row r="264" spans="6:6" x14ac:dyDescent="0.2">
      <c r="F264" s="50"/>
    </row>
    <row r="265" spans="6:6" x14ac:dyDescent="0.2">
      <c r="F265" s="50"/>
    </row>
    <row r="266" spans="6:6" x14ac:dyDescent="0.2">
      <c r="F266" s="50"/>
    </row>
    <row r="267" spans="6:6" x14ac:dyDescent="0.2">
      <c r="F267" s="50"/>
    </row>
    <row r="268" spans="6:6" x14ac:dyDescent="0.2">
      <c r="F268" s="50"/>
    </row>
    <row r="269" spans="6:6" x14ac:dyDescent="0.2">
      <c r="F269" s="50"/>
    </row>
    <row r="270" spans="6:6" x14ac:dyDescent="0.2">
      <c r="F270" s="50"/>
    </row>
    <row r="271" spans="6:6" x14ac:dyDescent="0.2">
      <c r="F271" s="50"/>
    </row>
    <row r="272" spans="6:6" x14ac:dyDescent="0.2">
      <c r="F272" s="50"/>
    </row>
    <row r="273" spans="6:6" x14ac:dyDescent="0.2">
      <c r="F273" s="50"/>
    </row>
    <row r="274" spans="6:6" x14ac:dyDescent="0.2">
      <c r="F274" s="50"/>
    </row>
    <row r="275" spans="6:6" x14ac:dyDescent="0.2">
      <c r="F275" s="50"/>
    </row>
    <row r="276" spans="6:6" x14ac:dyDescent="0.2">
      <c r="F276" s="50"/>
    </row>
    <row r="277" spans="6:6" x14ac:dyDescent="0.2">
      <c r="F277" s="50"/>
    </row>
    <row r="278" spans="6:6" x14ac:dyDescent="0.2">
      <c r="F278" s="50"/>
    </row>
    <row r="279" spans="6:6" x14ac:dyDescent="0.2">
      <c r="F279" s="50"/>
    </row>
    <row r="280" spans="6:6" x14ac:dyDescent="0.2">
      <c r="F280" s="50"/>
    </row>
    <row r="281" spans="6:6" x14ac:dyDescent="0.2">
      <c r="F281" s="50"/>
    </row>
    <row r="282" spans="6:6" x14ac:dyDescent="0.2">
      <c r="F282" s="50"/>
    </row>
    <row r="283" spans="6:6" x14ac:dyDescent="0.2">
      <c r="F283" s="50"/>
    </row>
    <row r="284" spans="6:6" x14ac:dyDescent="0.2">
      <c r="F284" s="50"/>
    </row>
    <row r="285" spans="6:6" x14ac:dyDescent="0.2">
      <c r="F285" s="50"/>
    </row>
    <row r="286" spans="6:6" x14ac:dyDescent="0.2">
      <c r="F286" s="50"/>
    </row>
    <row r="287" spans="6:6" x14ac:dyDescent="0.2">
      <c r="F287" s="50"/>
    </row>
    <row r="288" spans="6:6" x14ac:dyDescent="0.2">
      <c r="F288" s="50"/>
    </row>
    <row r="289" spans="6:6" x14ac:dyDescent="0.2">
      <c r="F289" s="50"/>
    </row>
    <row r="290" spans="6:6" x14ac:dyDescent="0.2">
      <c r="F290" s="50"/>
    </row>
    <row r="291" spans="6:6" x14ac:dyDescent="0.2">
      <c r="F291" s="50"/>
    </row>
    <row r="292" spans="6:6" x14ac:dyDescent="0.2">
      <c r="F292" s="50"/>
    </row>
    <row r="293" spans="6:6" x14ac:dyDescent="0.2">
      <c r="F293" s="50"/>
    </row>
    <row r="294" spans="6:6" x14ac:dyDescent="0.2">
      <c r="F294" s="50"/>
    </row>
    <row r="295" spans="6:6" x14ac:dyDescent="0.2">
      <c r="F295" s="50"/>
    </row>
    <row r="296" spans="6:6" x14ac:dyDescent="0.2">
      <c r="F296" s="50"/>
    </row>
    <row r="297" spans="6:6" x14ac:dyDescent="0.2">
      <c r="F297" s="50"/>
    </row>
    <row r="298" spans="6:6" x14ac:dyDescent="0.2">
      <c r="F298" s="50"/>
    </row>
    <row r="299" spans="6:6" x14ac:dyDescent="0.2">
      <c r="F299" s="50"/>
    </row>
    <row r="300" spans="6:6" x14ac:dyDescent="0.2">
      <c r="F300" s="50"/>
    </row>
    <row r="301" spans="6:6" x14ac:dyDescent="0.2">
      <c r="F301" s="50"/>
    </row>
    <row r="302" spans="6:6" x14ac:dyDescent="0.2">
      <c r="F302" s="50"/>
    </row>
    <row r="303" spans="6:6" x14ac:dyDescent="0.2">
      <c r="F303" s="50"/>
    </row>
    <row r="304" spans="6:6" x14ac:dyDescent="0.2">
      <c r="F304" s="50"/>
    </row>
    <row r="305" spans="6:6" x14ac:dyDescent="0.2">
      <c r="F305" s="50"/>
    </row>
    <row r="306" spans="6:6" x14ac:dyDescent="0.2">
      <c r="F306" s="50"/>
    </row>
    <row r="307" spans="6:6" x14ac:dyDescent="0.2">
      <c r="F307" s="50"/>
    </row>
    <row r="308" spans="6:6" x14ac:dyDescent="0.2">
      <c r="F308" s="50"/>
    </row>
    <row r="309" spans="6:6" x14ac:dyDescent="0.2">
      <c r="F309" s="50"/>
    </row>
    <row r="310" spans="6:6" x14ac:dyDescent="0.2">
      <c r="F310" s="50"/>
    </row>
    <row r="311" spans="6:6" x14ac:dyDescent="0.2">
      <c r="F311" s="50"/>
    </row>
    <row r="312" spans="6:6" x14ac:dyDescent="0.2">
      <c r="F312" s="50"/>
    </row>
    <row r="313" spans="6:6" x14ac:dyDescent="0.2">
      <c r="F313" s="50"/>
    </row>
    <row r="314" spans="6:6" x14ac:dyDescent="0.2">
      <c r="F314" s="50"/>
    </row>
    <row r="315" spans="6:6" x14ac:dyDescent="0.2">
      <c r="F315" s="50"/>
    </row>
    <row r="316" spans="6:6" x14ac:dyDescent="0.2">
      <c r="F316" s="50"/>
    </row>
    <row r="317" spans="6:6" x14ac:dyDescent="0.2">
      <c r="F317" s="50"/>
    </row>
    <row r="318" spans="6:6" x14ac:dyDescent="0.2">
      <c r="F318" s="50"/>
    </row>
    <row r="319" spans="6:6" x14ac:dyDescent="0.2">
      <c r="F319" s="50"/>
    </row>
    <row r="320" spans="6:6" x14ac:dyDescent="0.2">
      <c r="F320" s="50"/>
    </row>
    <row r="321" spans="6:6" x14ac:dyDescent="0.2">
      <c r="F321" s="50"/>
    </row>
    <row r="322" spans="6:6" x14ac:dyDescent="0.2">
      <c r="F322" s="50"/>
    </row>
    <row r="323" spans="6:6" x14ac:dyDescent="0.2">
      <c r="F323" s="50"/>
    </row>
    <row r="324" spans="6:6" x14ac:dyDescent="0.2">
      <c r="F324" s="50"/>
    </row>
    <row r="325" spans="6:6" x14ac:dyDescent="0.2">
      <c r="F325" s="50"/>
    </row>
    <row r="326" spans="6:6" x14ac:dyDescent="0.2">
      <c r="F326" s="50"/>
    </row>
    <row r="327" spans="6:6" x14ac:dyDescent="0.2">
      <c r="F327" s="50"/>
    </row>
    <row r="328" spans="6:6" x14ac:dyDescent="0.2">
      <c r="F328" s="50"/>
    </row>
    <row r="329" spans="6:6" x14ac:dyDescent="0.2">
      <c r="F329" s="50"/>
    </row>
    <row r="330" spans="6:6" x14ac:dyDescent="0.2">
      <c r="F330" s="50"/>
    </row>
    <row r="331" spans="6:6" x14ac:dyDescent="0.2">
      <c r="F331" s="50"/>
    </row>
    <row r="332" spans="6:6" x14ac:dyDescent="0.2">
      <c r="F332" s="50"/>
    </row>
    <row r="333" spans="6:6" x14ac:dyDescent="0.2">
      <c r="F333" s="50"/>
    </row>
    <row r="334" spans="6:6" x14ac:dyDescent="0.2">
      <c r="F334" s="50"/>
    </row>
    <row r="335" spans="6:6" x14ac:dyDescent="0.2">
      <c r="F335" s="50"/>
    </row>
    <row r="336" spans="6:6" x14ac:dyDescent="0.2">
      <c r="F336" s="50"/>
    </row>
    <row r="337" spans="6:6" x14ac:dyDescent="0.2">
      <c r="F337" s="50"/>
    </row>
    <row r="338" spans="6:6" x14ac:dyDescent="0.2">
      <c r="F338" s="50"/>
    </row>
    <row r="339" spans="6:6" x14ac:dyDescent="0.2">
      <c r="F339" s="50"/>
    </row>
    <row r="340" spans="6:6" x14ac:dyDescent="0.2">
      <c r="F340" s="50"/>
    </row>
    <row r="341" spans="6:6" x14ac:dyDescent="0.2">
      <c r="F341" s="50"/>
    </row>
    <row r="342" spans="6:6" x14ac:dyDescent="0.2">
      <c r="F342" s="50"/>
    </row>
    <row r="343" spans="6:6" x14ac:dyDescent="0.2">
      <c r="F343" s="50"/>
    </row>
    <row r="344" spans="6:6" x14ac:dyDescent="0.2">
      <c r="F344" s="50"/>
    </row>
    <row r="345" spans="6:6" x14ac:dyDescent="0.2">
      <c r="F345" s="50"/>
    </row>
    <row r="346" spans="6:6" x14ac:dyDescent="0.2">
      <c r="F346" s="50"/>
    </row>
  </sheetData>
  <autoFilter ref="A1:S136">
    <filterColumn colId="2">
      <customFilters>
        <customFilter operator="notEqual" val=" "/>
      </customFilters>
    </filterColumn>
  </autoFilter>
  <customSheetViews>
    <customSheetView guid="{5AC86898-99C0-40C8-A183-7BCAFD4A38C0}" scale="80" filter="1" showAutoFilter="1" showRuler="0">
      <selection activeCell="I54" sqref="I54"/>
      <pageMargins left="0.75" right="0.75" top="1" bottom="1" header="0.5" footer="0.5"/>
      <pageSetup paperSize="9" orientation="portrait" r:id="rId1"/>
      <headerFooter alignWithMargins="0"/>
      <autoFilter ref="A1:S136">
        <filterColumn colId="2">
          <customFilters>
            <customFilter operator="notEqual" val=" "/>
          </customFilters>
        </filterColumn>
      </autoFilter>
    </customSheetView>
    <customSheetView guid="{4C910842-2C9A-49B1-8859-E7171BF1B407}" scale="80" filter="1" showAutoFilter="1" showRuler="0">
      <selection activeCell="H147" sqref="H147"/>
      <pageMargins left="0.75" right="0.75" top="1" bottom="1" header="0.5" footer="0.5"/>
      <pageSetup paperSize="9" orientation="portrait" r:id="rId2"/>
      <headerFooter alignWithMargins="0"/>
      <autoFilter ref="A1:S136">
        <filterColumn colId="2">
          <customFilters>
            <customFilter operator="notEqual" val=" "/>
          </customFilters>
        </filterColumn>
      </autoFilter>
    </customSheetView>
    <customSheetView guid="{02B12058-110B-4DCD-A5EA-5F27400FB028}" scale="80" filter="1" showAutoFilter="1" showRuler="0">
      <selection activeCell="I69" sqref="I69"/>
      <pageMargins left="0.75" right="0.75" top="1" bottom="1" header="0.5" footer="0.5"/>
      <pageSetup paperSize="9" orientation="portrait" r:id="rId3"/>
      <headerFooter alignWithMargins="0"/>
      <autoFilter ref="A1:S136">
        <filterColumn colId="2">
          <customFilters>
            <customFilter operator="notEqual" val=" "/>
          </customFilters>
        </filterColumn>
      </autoFilter>
    </customSheetView>
    <customSheetView guid="{27A4B667-7EE5-4B37-A36E-7A71AE7736F5}" scale="80" filter="1" showAutoFilter="1" showRuler="0">
      <selection activeCell="I54" sqref="I54"/>
      <pageMargins left="0.75" right="0.75" top="1" bottom="1" header="0.5" footer="0.5"/>
      <pageSetup paperSize="9" orientation="portrait" r:id="rId4"/>
      <headerFooter alignWithMargins="0"/>
      <autoFilter ref="A1:S136">
        <filterColumn colId="2">
          <customFilters>
            <customFilter operator="notEqual" val=" "/>
          </customFilters>
        </filterColumn>
      </autoFilter>
    </customSheetView>
    <customSheetView guid="{02668375-14EE-499B-A8A1-CFA0F3453F57}" scale="80" filter="1" showAutoFilter="1" showRuler="0">
      <selection activeCell="I69" sqref="I69"/>
      <pageMargins left="0.75" right="0.75" top="1" bottom="1" header="0.5" footer="0.5"/>
      <pageSetup paperSize="9" orientation="portrait" r:id="rId5"/>
      <headerFooter alignWithMargins="0"/>
      <autoFilter ref="A1:S136">
        <filterColumn colId="2">
          <customFilters>
            <customFilter operator="notEqual" val=" "/>
          </customFilters>
        </filterColumn>
      </autoFilter>
    </customSheetView>
    <customSheetView guid="{83E26134-8071-4B52-B9C2-8B5396DF70B4}" scale="80" showPageBreaks="1" filter="1" showAutoFilter="1" showRuler="0">
      <selection activeCell="I54" sqref="I54"/>
      <pageMargins left="0.75" right="0.75" top="1" bottom="1" header="0.5" footer="0.5"/>
      <pageSetup paperSize="9" orientation="portrait" r:id="rId6"/>
      <headerFooter alignWithMargins="0"/>
      <autoFilter ref="A1:S136">
        <filterColumn colId="2">
          <customFilters>
            <customFilter operator="notEqual" val=" "/>
          </customFilters>
        </filterColumn>
      </autoFilter>
    </customSheetView>
    <customSheetView guid="{C86AD4D7-9E8D-47DB-A1F4-C303F6E9F37B}" scale="80" filter="1" showAutoFilter="1" showRuler="0">
      <selection activeCell="I54" sqref="I54"/>
      <pageMargins left="0.75" right="0.75" top="1" bottom="1" header="0.5" footer="0.5"/>
      <pageSetup paperSize="9" orientation="portrait" r:id="rId7"/>
      <headerFooter alignWithMargins="0"/>
      <autoFilter ref="A1:S136">
        <filterColumn colId="2">
          <customFilters>
            <customFilter operator="notEqual" val=" "/>
          </customFilters>
        </filterColumn>
      </autoFilter>
    </customSheetView>
    <customSheetView guid="{18DF35B7-CAA0-4050-BA63-78DA1CA747BE}" scale="80" filter="1" showAutoFilter="1" showRuler="0">
      <selection activeCell="A69" sqref="A69"/>
      <pageMargins left="0.75" right="0.75" top="1" bottom="1" header="0.5" footer="0.5"/>
      <pageSetup paperSize="9" orientation="portrait" r:id="rId8"/>
      <headerFooter alignWithMargins="0"/>
      <autoFilter ref="A1:Q136">
        <filterColumn colId="1">
          <customFilters>
            <customFilter operator="notEqual" val=" "/>
          </customFilters>
        </filterColumn>
        <filterColumn colId="8">
          <filters>
            <filter val="Baz"/>
            <filter val="Dhaarini"/>
            <filter val="Hemanth"/>
            <filter val="Ian"/>
            <filter val="Jigar"/>
            <filter val="Lee"/>
            <filter val="Sumeet/Pragadesh"/>
          </filters>
        </filterColumn>
      </autoFilter>
    </customSheetView>
    <customSheetView guid="{DE76E38F-A1D1-4A3E-9C90-F4B6007A1049}" scale="80" filter="1" showAutoFilter="1" showRuler="0">
      <selection activeCell="D137" sqref="D137"/>
      <pageMargins left="0.75" right="0.75" top="1" bottom="1" header="0.5" footer="0.5"/>
      <pageSetup paperSize="9" orientation="portrait" r:id="rId9"/>
      <headerFooter alignWithMargins="0"/>
      <autoFilter ref="A1:Q136">
        <filterColumn colId="1">
          <customFilters>
            <customFilter operator="notEqual" val=" "/>
          </customFilters>
        </filterColumn>
      </autoFilter>
    </customSheetView>
    <customSheetView guid="{949F8C7F-DA00-479D-BDE6-6166B149A403}" scale="80" filter="1" showAutoFilter="1" showRuler="0">
      <pane ySplit="42" topLeftCell="A44" activePane="bottomLeft" state="frozen"/>
      <selection pane="bottomLeft" activeCell="B136" sqref="B136"/>
      <pageMargins left="0.75" right="0.75" top="1" bottom="1" header="0.5" footer="0.5"/>
      <pageSetup paperSize="9" orientation="portrait" r:id="rId10"/>
      <headerFooter alignWithMargins="0"/>
      <autoFilter ref="A1:Q136">
        <filterColumn colId="1">
          <customFilters>
            <customFilter operator="notEqual" val=" "/>
          </customFilters>
        </filterColumn>
      </autoFilter>
    </customSheetView>
    <customSheetView guid="{BC89DC8A-F93A-4EB3-ACCA-03228A52DC73}" scale="80" filter="1" showAutoFilter="1">
      <pane ySplit="42" topLeftCell="A44" activePane="bottomLeft" state="frozen"/>
      <selection pane="bottomLeft" activeCell="A2" sqref="A2"/>
      <pageMargins left="0.75" right="0.75" top="1" bottom="1" header="0.5" footer="0.5"/>
      <pageSetup paperSize="9" orientation="portrait" r:id="rId11"/>
      <headerFooter alignWithMargins="0"/>
      <autoFilter ref="A1:Q136">
        <filterColumn colId="7">
          <customFilters>
            <customFilter operator="notEqual" val=" "/>
          </customFilters>
        </filterColumn>
      </autoFilter>
    </customSheetView>
    <customSheetView guid="{9D72E9D6-9DB4-482E-B9DD-F58734D01B5E}" scale="80" filter="1" showAutoFilter="1" showRuler="0">
      <pane ySplit="42" topLeftCell="A44" activePane="bottomLeft" state="frozen"/>
      <selection pane="bottomLeft" activeCell="B74" sqref="B74"/>
      <pageMargins left="0.75" right="0.75" top="1" bottom="1" header="0.5" footer="0.5"/>
      <pageSetup paperSize="9" orientation="portrait" r:id="rId12"/>
      <headerFooter alignWithMargins="0"/>
      <autoFilter ref="A1:Q136">
        <filterColumn colId="1">
          <customFilters>
            <customFilter operator="notEqual" val=" "/>
          </customFilters>
        </filterColumn>
      </autoFilter>
    </customSheetView>
    <customSheetView guid="{28D79C02-A415-42D9-AF37-1523DA21D815}" scale="80" filter="1" showAutoFilter="1">
      <selection activeCell="B139" sqref="B139"/>
      <pageMargins left="0.75" right="0.75" top="1" bottom="1" header="0.5" footer="0.5"/>
      <pageSetup paperSize="9" orientation="portrait" r:id="rId13"/>
      <headerFooter alignWithMargins="0"/>
      <autoFilter ref="A1:Q136">
        <filterColumn colId="7">
          <filters>
            <filter val="SN"/>
          </filters>
        </filterColumn>
      </autoFilter>
    </customSheetView>
    <customSheetView guid="{519FF1E7-076F-47C2-91B9-C17D2E1B6520}" scale="70" showAutoFilter="1">
      <pane xSplit="1" ySplit="1" topLeftCell="B2" activePane="bottomRight" state="frozen"/>
      <selection pane="bottomRight" activeCell="B2" sqref="B2"/>
      <pageMargins left="0.75" right="0.75" top="1" bottom="1" header="0.5" footer="0.5"/>
      <pageSetup paperSize="9" orientation="portrait" r:id="rId14"/>
      <headerFooter alignWithMargins="0"/>
      <autoFilter ref="A1:Q133"/>
    </customSheetView>
    <customSheetView guid="{9C0FECB6-0701-4CC9-8224-D04A63FFA855}" scale="80" filter="1" showAutoFilter="1">
      <selection activeCell="B139" sqref="B139"/>
      <pageMargins left="0.75" right="0.75" top="1" bottom="1" header="0.5" footer="0.5"/>
      <pageSetup paperSize="9" orientation="portrait" r:id="rId15"/>
      <headerFooter alignWithMargins="0"/>
      <autoFilter ref="A1:Q133">
        <filterColumn colId="7">
          <filters>
            <filter val="SN"/>
          </filters>
        </filterColumn>
      </autoFilter>
    </customSheetView>
    <customSheetView guid="{90088769-7D29-4324-882D-1F352DFBE762}" scale="80" filter="1" showAutoFilter="1" topLeftCell="B1">
      <selection activeCell="G136" sqref="G136"/>
      <pageMargins left="0.75" right="0.75" top="1" bottom="1" header="0.5" footer="0.5"/>
      <pageSetup paperSize="9" orientation="portrait" r:id="rId16"/>
      <headerFooter alignWithMargins="0"/>
      <autoFilter ref="A1:Q133">
        <filterColumn colId="7">
          <customFilters>
            <customFilter operator="notEqual" val=" "/>
          </customFilters>
        </filterColumn>
      </autoFilter>
    </customSheetView>
    <customSheetView guid="{94202DE1-E113-4D8D-96A4-4561FB59780B}" scale="80" filter="1" showAutoFilter="1">
      <selection activeCell="A101" sqref="A101"/>
      <pageMargins left="0.75" right="0.75" top="1" bottom="1" header="0.5" footer="0.5"/>
      <pageSetup paperSize="9" orientation="portrait" r:id="rId17"/>
      <headerFooter alignWithMargins="0"/>
      <autoFilter ref="A1:Q132">
        <filterColumn colId="7">
          <customFilters>
            <customFilter operator="notEqual" val=" "/>
          </customFilters>
        </filterColumn>
      </autoFilter>
    </customSheetView>
    <customSheetView guid="{97AAAFE3-C681-4E27-A277-F09D7DA8C2DD}" scale="80" showAutoFilter="1">
      <pane xSplit="1" ySplit="5" topLeftCell="B90" activePane="bottomRight" state="frozen"/>
      <selection pane="bottomRight" activeCell="H105" sqref="H105"/>
      <pageMargins left="0.75" right="0.75" top="1" bottom="1" header="0.5" footer="0.5"/>
      <pageSetup paperSize="9" orientation="portrait" r:id="rId18"/>
      <headerFooter alignWithMargins="0"/>
      <autoFilter ref="A1:O129"/>
    </customSheetView>
    <customSheetView guid="{6568F72F-D597-4229-B333-125FDE9654F7}" scale="80">
      <pane xSplit="1" ySplit="1" topLeftCell="B245" activePane="bottomRight" state="frozen"/>
      <selection pane="bottomRight" activeCell="A289" sqref="A289"/>
      <pageMargins left="0.75" right="0.75" top="1" bottom="1" header="0.5" footer="0.5"/>
      <pageSetup paperSize="9" orientation="portrait" r:id="rId19"/>
      <headerFooter alignWithMargins="0"/>
    </customSheetView>
    <customSheetView guid="{E8B30110-1132-4597-87AA-506263477060}" scale="80">
      <pane xSplit="1" ySplit="1" topLeftCell="B2" activePane="bottomRight" state="frozen"/>
      <selection pane="bottomRight" activeCell="D112" sqref="D112"/>
      <pageMargins left="0.75" right="0.75" top="1" bottom="1" header="0.5" footer="0.5"/>
      <pageSetup paperSize="9" orientation="portrait" r:id="rId20"/>
      <headerFooter alignWithMargins="0"/>
    </customSheetView>
    <customSheetView guid="{2843D43C-15A8-41DB-8AAA-3E8B8BBF0B92}" scale="80">
      <pane xSplit="1" ySplit="1" topLeftCell="B245" activePane="bottomRight" state="frozen"/>
      <selection pane="bottomRight" activeCell="A289" sqref="A289"/>
      <pageMargins left="0.75" right="0.75" top="1" bottom="1" header="0.5" footer="0.5"/>
      <pageSetup paperSize="9" orientation="portrait" r:id="rId21"/>
      <headerFooter alignWithMargins="0"/>
    </customSheetView>
    <customSheetView guid="{4E796616-3F1B-4206-9288-54987A052220}" scale="80">
      <pane xSplit="1" ySplit="1" topLeftCell="B38" activePane="bottomRight" state="frozen"/>
      <selection pane="bottomRight" activeCell="J68" sqref="J68"/>
      <pageMargins left="0.75" right="0.75" top="1" bottom="1" header="0.5" footer="0.5"/>
      <pageSetup paperSize="9" orientation="portrait" r:id="rId22"/>
      <headerFooter alignWithMargins="0"/>
    </customSheetView>
    <customSheetView guid="{E1FB79D3-6139-4E9D-84E0-D806F17414E7}" scale="80" showRuler="0">
      <pane xSplit="1" ySplit="1" topLeftCell="B2" activePane="bottomRight" state="frozen"/>
      <selection pane="bottomRight" activeCell="A30" sqref="A30"/>
      <pageMargins left="0.75" right="0.75" top="1" bottom="1" header="0.5" footer="0.5"/>
      <pageSetup paperSize="9" orientation="portrait" r:id="rId23"/>
      <headerFooter alignWithMargins="0"/>
    </customSheetView>
    <customSheetView guid="{7E493E76-89EF-40BE-995A-6CD5B38BE486}" scale="80">
      <pane xSplit="1" ySplit="1" topLeftCell="B2" activePane="bottomRight" state="frozen"/>
      <selection pane="bottomRight" activeCell="A289" sqref="A289"/>
      <pageMargins left="0.75" right="0.75" top="1" bottom="1" header="0.5" footer="0.5"/>
      <pageSetup paperSize="9" orientation="portrait" r:id="rId24"/>
      <headerFooter alignWithMargins="0"/>
    </customSheetView>
    <customSheetView guid="{D0EC701B-BF59-424D-AF90-FAB54F5D9032}" scale="80">
      <pane xSplit="1" ySplit="1" topLeftCell="B245" activePane="bottomRight" state="frozen"/>
      <selection pane="bottomRight" activeCell="A289" sqref="A289"/>
      <pageMargins left="0.75" right="0.75" top="1" bottom="1" header="0.5" footer="0.5"/>
      <pageSetup paperSize="9" orientation="portrait" r:id="rId25"/>
      <headerFooter alignWithMargins="0"/>
    </customSheetView>
    <customSheetView guid="{7F19FCB4-9655-4ECF-8001-8401CA1B1084}" scale="80" showRuler="0">
      <pane xSplit="1" ySplit="1" topLeftCell="B2" activePane="bottomRight" state="frozen"/>
      <selection pane="bottomRight" activeCell="A33" sqref="A33"/>
      <pageMargins left="0.75" right="0.75" top="1" bottom="1" header="0.5" footer="0.5"/>
      <pageSetup paperSize="9" orientation="portrait" r:id="rId26"/>
      <headerFooter alignWithMargins="0"/>
    </customSheetView>
    <customSheetView guid="{5435B979-CD36-44F0-9662-F3B5AC1F741D}" scale="80" showRuler="0">
      <pane xSplit="1" ySplit="1" topLeftCell="B2" activePane="bottomRight" state="frozen"/>
      <selection pane="bottomRight" activeCell="A33" sqref="A33"/>
      <pageMargins left="0.75" right="0.75" top="1" bottom="1" header="0.5" footer="0.5"/>
      <pageSetup paperSize="9" orientation="portrait" r:id="rId27"/>
      <headerFooter alignWithMargins="0"/>
    </customSheetView>
    <customSheetView guid="{F76A2777-C161-4121-A0E8-1678E85F68C6}" scale="80">
      <pane xSplit="1" ySplit="1" topLeftCell="B245" activePane="bottomRight" state="frozen"/>
      <selection pane="bottomRight" activeCell="A289" sqref="A289"/>
      <pageMargins left="0.75" right="0.75" top="1" bottom="1" header="0.5" footer="0.5"/>
      <pageSetup paperSize="9" orientation="portrait" r:id="rId28"/>
      <headerFooter alignWithMargins="0"/>
    </customSheetView>
    <customSheetView guid="{0B513DDE-5559-48C9-BE83-B3BA05D50CBD}" scale="80">
      <pane xSplit="1" ySplit="1" topLeftCell="B2" activePane="bottomRight" state="frozen"/>
      <selection pane="bottomRight" activeCell="A289" sqref="A289"/>
      <pageMargins left="0.75" right="0.75" top="1" bottom="1" header="0.5" footer="0.5"/>
      <pageSetup paperSize="9" orientation="portrait" r:id="rId29"/>
      <headerFooter alignWithMargins="0"/>
    </customSheetView>
    <customSheetView guid="{FA025E0E-AAB4-48EA-A8D2-9619F0E6F664}" scale="80">
      <pane xSplit="1" ySplit="1" topLeftCell="B245" activePane="bottomRight" state="frozen"/>
      <selection pane="bottomRight" activeCell="A289" sqref="A289"/>
      <pageMargins left="0.75" right="0.75" top="1" bottom="1" header="0.5" footer="0.5"/>
      <pageSetup paperSize="9" orientation="portrait" r:id="rId30"/>
      <headerFooter alignWithMargins="0"/>
    </customSheetView>
    <customSheetView guid="{EA2D852B-2EE3-41E7-8B54-530928E32534}" scale="80">
      <pane xSplit="1" ySplit="1" topLeftCell="B245" activePane="bottomRight" state="frozen"/>
      <selection pane="bottomRight" activeCell="A289" sqref="A289"/>
      <pageMargins left="0.75" right="0.75" top="1" bottom="1" header="0.5" footer="0.5"/>
      <pageSetup paperSize="9" orientation="portrait" r:id="rId31"/>
      <headerFooter alignWithMargins="0"/>
    </customSheetView>
    <customSheetView guid="{6FA7792A-1E8F-4225-B55B-C3225E2EEAC0}" scale="80">
      <pane xSplit="1" ySplit="1" topLeftCell="B245" activePane="bottomRight" state="frozen"/>
      <selection pane="bottomRight" activeCell="A289" sqref="A289"/>
      <pageMargins left="0.75" right="0.75" top="1" bottom="1" header="0.5" footer="0.5"/>
      <pageSetup paperSize="9" orientation="portrait" r:id="rId32"/>
      <headerFooter alignWithMargins="0"/>
    </customSheetView>
    <customSheetView guid="{774D3B22-FAD7-45CC-9FF9-C08635F41395}" scale="80" showPageBreaks="1" showRuler="0">
      <pane xSplit="1" ySplit="1" topLeftCell="B245" activePane="bottomRight" state="frozen"/>
      <selection pane="bottomRight" activeCell="A289" sqref="A289"/>
      <pageMargins left="0.75" right="0.75" top="1" bottom="1" header="0.5" footer="0.5"/>
      <pageSetup paperSize="9" orientation="portrait" r:id="rId33"/>
      <headerFooter alignWithMargins="0"/>
    </customSheetView>
    <customSheetView guid="{F2088572-AEF7-456E-8FEE-9EECE1B46675}" scale="80" showPageBreaks="1" showRuler="0">
      <pane xSplit="1" ySplit="1" topLeftCell="B245" activePane="bottomRight" state="frozen"/>
      <selection pane="bottomRight" activeCell="A289" sqref="A289"/>
      <pageMargins left="0.75" right="0.75" top="1" bottom="1" header="0.5" footer="0.5"/>
      <pageSetup paperSize="9" orientation="portrait" r:id="rId34"/>
      <headerFooter alignWithMargins="0"/>
    </customSheetView>
    <customSheetView guid="{48B4B0F2-852F-46F9-A675-DD02136CF39B}" scale="80" showPageBreaks="1" showRuler="0">
      <pane xSplit="1" ySplit="1" topLeftCell="B245" activePane="bottomRight" state="frozen"/>
      <selection pane="bottomRight" activeCell="A289" sqref="A289"/>
      <pageMargins left="0.75" right="0.75" top="1" bottom="1" header="0.5" footer="0.5"/>
      <pageSetup paperSize="9" orientation="portrait" r:id="rId35"/>
      <headerFooter alignWithMargins="0"/>
    </customSheetView>
    <customSheetView guid="{186AB716-4241-4317-9300-D6DC13524A2C}" scale="80" showPageBreaks="1" showRuler="0">
      <pane xSplit="1" ySplit="1" topLeftCell="B245" activePane="bottomRight" state="frozen"/>
      <selection pane="bottomRight" activeCell="A289" sqref="A289"/>
      <pageMargins left="0.75" right="0.75" top="1" bottom="1" header="0.5" footer="0.5"/>
      <pageSetup paperSize="9" orientation="portrait" r:id="rId36"/>
      <headerFooter alignWithMargins="0"/>
    </customSheetView>
    <customSheetView guid="{4E38BAA4-F7A0-4986-9C0B-2533153E78A8}" scale="80" showRuler="0">
      <pane xSplit="1" ySplit="1" topLeftCell="B245" activePane="bottomRight" state="frozen"/>
      <selection pane="bottomRight" activeCell="A289" sqref="A289"/>
      <pageMargins left="0.75" right="0.75" top="1" bottom="1" header="0.5" footer="0.5"/>
      <pageSetup paperSize="9" orientation="portrait" r:id="rId37"/>
      <headerFooter alignWithMargins="0"/>
    </customSheetView>
    <customSheetView guid="{B6DA4F4E-AC5A-4095-8D8B-FD639A9E9F62}" scale="80" showPageBreaks="1" showRuler="0">
      <pane xSplit="1" ySplit="1" topLeftCell="B2" activePane="bottomRight" state="frozen"/>
      <selection pane="bottomRight" activeCell="B245" sqref="B245"/>
      <pageMargins left="0.75" right="0.75" top="1" bottom="1" header="0.5" footer="0.5"/>
      <pageSetup paperSize="9" orientation="portrait" r:id="rId38"/>
      <headerFooter alignWithMargins="0"/>
    </customSheetView>
    <customSheetView guid="{AEC31DE9-BA39-44BD-BD19-C1C878D510AE}" scale="80" showRuler="0">
      <pane xSplit="1" ySplit="1" topLeftCell="B2" activePane="bottomRight" state="frozen"/>
      <selection pane="bottomRight" activeCell="A30" sqref="A30"/>
      <pageMargins left="0.75" right="0.75" top="1" bottom="1" header="0.5" footer="0.5"/>
      <pageSetup paperSize="9" orientation="portrait" r:id="rId39"/>
      <headerFooter alignWithMargins="0"/>
    </customSheetView>
    <customSheetView guid="{16543542-821D-4BC4-91AB-D2C631412736}" scale="80" showPageBreaks="1" showAutoFilter="1" showRuler="0">
      <pane xSplit="1" ySplit="1" topLeftCell="B47" activePane="bottomRight" state="frozen"/>
      <selection pane="bottomRight" activeCell="E53" sqref="E53"/>
      <pageMargins left="0.75" right="0.75" top="1" bottom="1" header="0.5" footer="0.5"/>
      <pageSetup paperSize="9" orientation="portrait" r:id="rId40"/>
      <headerFooter alignWithMargins="0"/>
      <autoFilter ref="B1:O1"/>
    </customSheetView>
    <customSheetView guid="{E2775F24-99E3-41F0-8A9C-006F4D3298D5}" scale="80" showAutoFilter="1" showRuler="0">
      <pane xSplit="1" ySplit="1" topLeftCell="E62" activePane="bottomRight" state="frozen"/>
      <selection pane="bottomRight" activeCell="J97" sqref="J97"/>
      <pageMargins left="0.75" right="0.75" top="1" bottom="1" header="0.5" footer="0.5"/>
      <pageSetup paperSize="9" orientation="portrait" r:id="rId41"/>
      <headerFooter alignWithMargins="0"/>
      <autoFilter ref="B1:O1"/>
    </customSheetView>
    <customSheetView guid="{BEFB98C7-6620-4730-80CE-706FB1439778}" scale="80" showAutoFilter="1" showRuler="0">
      <pane xSplit="1" ySplit="1" topLeftCell="B2" activePane="bottomRight" state="frozen"/>
      <selection pane="bottomRight" activeCell="E8" sqref="E8"/>
      <pageMargins left="0.75" right="0.75" top="1" bottom="1" header="0.5" footer="0.5"/>
      <pageSetup paperSize="9" orientation="portrait" r:id="rId42"/>
      <headerFooter alignWithMargins="0"/>
      <autoFilter ref="B1:O1"/>
    </customSheetView>
    <customSheetView guid="{EB824EDC-44B5-480C-9466-88CD55BCD011}" scale="110" showPageBreaks="1" showAutoFilter="1" showRuler="0">
      <pane xSplit="1" ySplit="1" topLeftCell="B2" activePane="bottomRight" state="frozen"/>
      <selection pane="bottomRight" activeCell="A30" sqref="A30:IV30"/>
      <pageMargins left="0.75" right="0.75" top="1" bottom="1" header="0.5" footer="0.5"/>
      <pageSetup paperSize="9" orientation="portrait" r:id="rId43"/>
      <headerFooter alignWithMargins="0"/>
      <autoFilter ref="B1:O1"/>
    </customSheetView>
    <customSheetView guid="{7E4E90D1-59D3-46C2-B9C5-B4A6E53BE0B7}" scale="80" showPageBreaks="1" showRuler="0">
      <pane xSplit="1" ySplit="1" topLeftCell="B2" activePane="bottomRight" state="frozen"/>
      <selection pane="bottomRight" activeCell="A30" sqref="A30"/>
      <pageMargins left="0.75" right="0.75" top="1" bottom="1" header="0.5" footer="0.5"/>
      <pageSetup paperSize="9" orientation="portrait" r:id="rId44"/>
      <headerFooter alignWithMargins="0"/>
    </customSheetView>
    <customSheetView guid="{5DABD3DD-3B7F-4D0A-8278-3CABF5A7C879}" scale="80" showRuler="0">
      <pane xSplit="1" ySplit="1" topLeftCell="B2" activePane="bottomRight" state="frozen"/>
      <selection pane="bottomRight" activeCell="A30" sqref="A30"/>
      <pageMargins left="0.75" right="0.75" top="1" bottom="1" header="0.5" footer="0.5"/>
      <pageSetup paperSize="9" orientation="portrait" r:id="rId45"/>
      <headerFooter alignWithMargins="0"/>
    </customSheetView>
    <customSheetView guid="{4F91CC6A-177C-44AE-BD3E-9ACFF52E4BB6}" scale="80" showRuler="0">
      <pane xSplit="1" ySplit="1" topLeftCell="B2" activePane="bottomRight" state="frozen"/>
      <selection pane="bottomRight" activeCell="A30" sqref="A30"/>
      <pageMargins left="0.75" right="0.75" top="1" bottom="1" header="0.5" footer="0.5"/>
      <pageSetup paperSize="9" orientation="portrait" r:id="rId46"/>
      <headerFooter alignWithMargins="0"/>
    </customSheetView>
    <customSheetView guid="{4864356C-2EA4-4798-837B-554A65950AB7}" scale="80" showPageBreaks="1" showRuler="0">
      <pane xSplit="1" ySplit="1" topLeftCell="B47" activePane="bottomRight" state="frozen"/>
      <selection pane="bottomRight" activeCell="B47" sqref="B47"/>
      <pageMargins left="0.75" right="0.75" top="1" bottom="1" header="0.5" footer="0.5"/>
      <pageSetup paperSize="9" orientation="portrait" r:id="rId47"/>
      <headerFooter alignWithMargins="0"/>
    </customSheetView>
    <customSheetView guid="{FD5F77AF-5A8F-4B6D-961B-C7FD9D452FD5}" scale="80" showRuler="0">
      <pane xSplit="1" ySplit="1" topLeftCell="B245" activePane="bottomRight" state="frozen"/>
      <selection pane="bottomRight" activeCell="C3" sqref="C3:H285"/>
      <pageMargins left="0.75" right="0.75" top="1" bottom="1" header="0.5" footer="0.5"/>
      <pageSetup paperSize="9" orientation="portrait" r:id="rId48"/>
      <headerFooter alignWithMargins="0"/>
    </customSheetView>
    <customSheetView guid="{F78FCA81-B608-454A-B46D-DA1594BED295}" scale="80" showPageBreaks="1" showRuler="0">
      <pane xSplit="1" ySplit="1" topLeftCell="B245" activePane="bottomRight" state="frozen"/>
      <selection pane="bottomRight" activeCell="A289" sqref="A289"/>
      <pageMargins left="0.75" right="0.75" top="1" bottom="1" header="0.5" footer="0.5"/>
      <pageSetup paperSize="9" orientation="portrait" r:id="rId49"/>
      <headerFooter alignWithMargins="0"/>
    </customSheetView>
    <customSheetView guid="{0B24AFFC-8D10-42B0-ADC8-378D1BCF1541}" scale="80" showRuler="0">
      <pane xSplit="1" ySplit="1" topLeftCell="B245" activePane="bottomRight" state="frozen"/>
      <selection pane="bottomRight" activeCell="A289" sqref="A289"/>
      <pageMargins left="0.75" right="0.75" top="1" bottom="1" header="0.5" footer="0.5"/>
      <pageSetup paperSize="9" orientation="portrait" r:id="rId50"/>
      <headerFooter alignWithMargins="0"/>
    </customSheetView>
    <customSheetView guid="{0D63E466-D251-474F-9293-B76C0854AE18}" scale="80" showRuler="0">
      <pane xSplit="1" ySplit="1" topLeftCell="B245" activePane="bottomRight" state="frozen"/>
      <selection pane="bottomRight" activeCell="A289" sqref="A289"/>
      <pageMargins left="0.75" right="0.75" top="1" bottom="1" header="0.5" footer="0.5"/>
      <pageSetup paperSize="9" orientation="portrait" r:id="rId51"/>
      <headerFooter alignWithMargins="0"/>
    </customSheetView>
    <customSheetView guid="{FAFF16D3-22B3-4C97-ACCF-EE39802F6088}" scale="80" showRuler="0">
      <pane xSplit="1" ySplit="1" topLeftCell="B245" activePane="bottomRight" state="frozen"/>
      <selection pane="bottomRight" activeCell="A289" sqref="A289"/>
      <pageMargins left="0.75" right="0.75" top="1" bottom="1" header="0.5" footer="0.5"/>
      <pageSetup paperSize="9" orientation="portrait" r:id="rId52"/>
      <headerFooter alignWithMargins="0"/>
    </customSheetView>
    <customSheetView guid="{3730BEA2-2AC7-4811-AC70-1FABD98B5F4A}" scale="80" showRuler="0">
      <pane xSplit="1" ySplit="1" topLeftCell="B245" activePane="bottomRight" state="frozen"/>
      <selection pane="bottomRight" activeCell="A289" sqref="A289"/>
      <pageMargins left="0.75" right="0.75" top="1" bottom="1" header="0.5" footer="0.5"/>
      <pageSetup paperSize="9" orientation="portrait" r:id="rId53"/>
      <headerFooter alignWithMargins="0"/>
    </customSheetView>
    <customSheetView guid="{6D503B7C-817A-4EE5-94EC-A3726736B07C}" scale="80">
      <pane xSplit="1" ySplit="1" topLeftCell="B47" activePane="bottomRight" state="frozen"/>
      <selection pane="bottomRight" activeCell="B47" sqref="B47"/>
      <pageMargins left="0.75" right="0.75" top="1" bottom="1" header="0.5" footer="0.5"/>
      <pageSetup paperSize="9" orientation="portrait" r:id="rId54"/>
      <headerFooter alignWithMargins="0"/>
    </customSheetView>
    <customSheetView guid="{A1C3F8A5-75DD-4A34-81BF-7D089563840A}" scale="80" showPageBreaks="1" showRuler="0">
      <pane xSplit="1" ySplit="1" topLeftCell="B245" activePane="bottomRight" state="frozen"/>
      <selection pane="bottomRight" activeCell="A289" sqref="A289"/>
      <pageMargins left="0.75" right="0.75" top="1" bottom="1" header="0.5" footer="0.5"/>
      <pageSetup paperSize="9" orientation="portrait" r:id="rId55"/>
      <headerFooter alignWithMargins="0"/>
    </customSheetView>
    <customSheetView guid="{B3422A09-1AE8-49BC-8E88-11A236980630}" scale="80" showPageBreaks="1" showRuler="0">
      <pane xSplit="1" ySplit="1" topLeftCell="B245" activePane="bottomRight" state="frozen"/>
      <selection pane="bottomRight" activeCell="A289" sqref="A289"/>
      <pageMargins left="0.75" right="0.75" top="1" bottom="1" header="0.5" footer="0.5"/>
      <pageSetup paperSize="9" orientation="portrait" r:id="rId56"/>
      <headerFooter alignWithMargins="0"/>
    </customSheetView>
    <customSheetView guid="{FDCD7FD4-7D62-43EB-A646-C382CC277444}" scale="80" showRuler="0">
      <pane xSplit="1" ySplit="1" topLeftCell="B245" activePane="bottomRight" state="frozen"/>
      <selection pane="bottomRight" activeCell="A289" sqref="A289"/>
      <pageMargins left="0.75" right="0.75" top="1" bottom="1" header="0.5" footer="0.5"/>
      <pageSetup paperSize="9" orientation="portrait" r:id="rId57"/>
      <headerFooter alignWithMargins="0"/>
    </customSheetView>
    <customSheetView guid="{88EF00F5-A891-4E1F-BEBC-C770D5AFEF26}" scale="80" showPageBreaks="1" showRuler="0">
      <pane xSplit="1" ySplit="1" topLeftCell="B2" activePane="bottomRight" state="frozen"/>
      <selection pane="bottomRight" activeCell="A289" sqref="A289"/>
      <pageMargins left="0.75" right="0.75" top="1" bottom="1" header="0.5" footer="0.5"/>
      <pageSetup paperSize="9" orientation="portrait" r:id="rId58"/>
      <headerFooter alignWithMargins="0"/>
    </customSheetView>
    <customSheetView guid="{C8A50DBD-6717-4739-8372-D23519BF2F10}" scale="80">
      <pane xSplit="1" ySplit="1" topLeftCell="B245" activePane="bottomRight" state="frozen"/>
      <selection pane="bottomRight" activeCell="A289" sqref="A289"/>
      <pageMargins left="0.75" right="0.75" top="1" bottom="1" header="0.5" footer="0.5"/>
      <pageSetup paperSize="9" orientation="portrait" r:id="rId59"/>
      <headerFooter alignWithMargins="0"/>
    </customSheetView>
    <customSheetView guid="{0484FDF7-2DB5-4BF2-B382-43CE01593EDC}" scale="80">
      <pane xSplit="1" ySplit="1" topLeftCell="B245" activePane="bottomRight" state="frozen"/>
      <selection pane="bottomRight" activeCell="A289" sqref="A289"/>
      <pageMargins left="0.75" right="0.75" top="1" bottom="1" header="0.5" footer="0.5"/>
      <pageSetup paperSize="9" orientation="portrait" r:id="rId60"/>
      <headerFooter alignWithMargins="0"/>
    </customSheetView>
    <customSheetView guid="{096F67F7-AEB5-413D-899E-0491F5B25FFD}" scale="80">
      <pane xSplit="1" ySplit="1" topLeftCell="B245" activePane="bottomRight" state="frozen"/>
      <selection pane="bottomRight" activeCell="A289" sqref="A289"/>
      <pageMargins left="0.75" right="0.75" top="1" bottom="1" header="0.5" footer="0.5"/>
      <pageSetup paperSize="9" orientation="portrait" r:id="rId61"/>
      <headerFooter alignWithMargins="0"/>
    </customSheetView>
    <customSheetView guid="{29D4EA0C-C332-4606-AA75-F5E39836AAA2}" scale="80">
      <pane xSplit="1" ySplit="1" topLeftCell="B2" activePane="bottomRight" state="frozen"/>
      <selection pane="bottomRight" activeCell="A289" sqref="A289"/>
      <pageMargins left="0.75" right="0.75" top="1" bottom="1" header="0.5" footer="0.5"/>
      <pageSetup paperSize="9" orientation="portrait" r:id="rId62"/>
      <headerFooter alignWithMargins="0"/>
    </customSheetView>
    <customSheetView guid="{A158213F-CC1A-4B2F-8FB3-2D0E9377D318}" scale="80">
      <pane xSplit="1" ySplit="1" topLeftCell="B98" activePane="bottomRight" state="frozen"/>
      <selection pane="bottomRight"/>
      <pageMargins left="0.75" right="0.75" top="1" bottom="1" header="0.5" footer="0.5"/>
      <pageSetup paperSize="9" orientation="portrait" r:id="rId63"/>
      <headerFooter alignWithMargins="0"/>
    </customSheetView>
    <customSheetView guid="{0EEF1658-6DED-493F-AB34-5C882B7D8D1D}" scale="80" showRuler="0">
      <pane xSplit="1" ySplit="1" topLeftCell="B2" activePane="bottomRight" state="frozen"/>
      <selection pane="bottomRight" activeCell="A33" sqref="A33"/>
      <pageMargins left="0.75" right="0.75" top="1" bottom="1" header="0.5" footer="0.5"/>
      <pageSetup paperSize="9" orientation="portrait" r:id="rId64"/>
      <headerFooter alignWithMargins="0"/>
    </customSheetView>
    <customSheetView guid="{8B0C1710-8C04-443E-9575-8D8EEDA52030}" scale="80">
      <pane xSplit="1" ySplit="1" topLeftCell="B2" activePane="bottomRight" state="frozen"/>
      <selection pane="bottomRight" activeCell="A2" sqref="A2"/>
      <pageMargins left="0.75" right="0.75" top="1" bottom="1" header="0.5" footer="0.5"/>
      <pageSetup paperSize="9" orientation="portrait" r:id="rId65"/>
      <headerFooter alignWithMargins="0"/>
    </customSheetView>
    <customSheetView guid="{9D5226FB-7DD3-447E-B45C-6EAA60152D32}" scale="80">
      <pane xSplit="1" ySplit="1" topLeftCell="B2" activePane="bottomRight" state="frozen"/>
      <selection pane="bottomRight" activeCell="A289" sqref="A289"/>
      <pageMargins left="0.75" right="0.75" top="1" bottom="1" header="0.5" footer="0.5"/>
      <pageSetup paperSize="9" orientation="portrait" r:id="rId66"/>
      <headerFooter alignWithMargins="0"/>
    </customSheetView>
    <customSheetView guid="{607CCD9B-4659-4BD7-A174-E12C78E5291C}" scale="80">
      <pane xSplit="1" ySplit="1" topLeftCell="B245" activePane="bottomRight" state="frozen"/>
      <selection pane="bottomRight" activeCell="A289" sqref="A289"/>
      <pageMargins left="0.75" right="0.75" top="1" bottom="1" header="0.5" footer="0.5"/>
      <pageSetup paperSize="9" orientation="portrait" r:id="rId67"/>
      <headerFooter alignWithMargins="0"/>
    </customSheetView>
    <customSheetView guid="{F320C882-6208-44BF-AD76-CAB3202B3D93}" scale="80">
      <pane xSplit="1" ySplit="1" topLeftCell="B2" activePane="bottomRight" state="frozen"/>
      <selection pane="bottomRight" activeCell="D112" sqref="D112"/>
      <pageMargins left="0.75" right="0.75" top="1" bottom="1" header="0.5" footer="0.5"/>
      <pageSetup paperSize="9" orientation="portrait" r:id="rId68"/>
      <headerFooter alignWithMargins="0"/>
    </customSheetView>
    <customSheetView guid="{653F5373-3423-4857-B839-026BFFD3E0C5}" scale="80">
      <pane xSplit="1" ySplit="1" topLeftCell="B245" activePane="bottomRight" state="frozen"/>
      <selection pane="bottomRight" activeCell="A289" sqref="A289"/>
      <pageMargins left="0.75" right="0.75" top="1" bottom="1" header="0.5" footer="0.5"/>
      <pageSetup paperSize="9" orientation="portrait" r:id="rId69"/>
      <headerFooter alignWithMargins="0"/>
    </customSheetView>
    <customSheetView guid="{8AEE08A2-F73E-41EF-8662-F43F5532F7EC}" scale="80">
      <pane xSplit="1" ySplit="1" topLeftCell="B2" activePane="bottomRight" state="frozen"/>
      <selection pane="bottomRight" activeCell="D112" sqref="D112"/>
      <pageMargins left="0.75" right="0.75" top="1" bottom="1" header="0.5" footer="0.5"/>
      <pageSetup paperSize="9" orientation="portrait" r:id="rId70"/>
      <headerFooter alignWithMargins="0"/>
    </customSheetView>
    <customSheetView guid="{1A677123-3181-47F1-8D94-D23E42118B34}" scale="80">
      <pane xSplit="1" ySplit="1" topLeftCell="B176" activePane="bottomRight" state="frozen"/>
      <selection pane="bottomRight" activeCell="A289" sqref="A289"/>
      <pageMargins left="0.75" right="0.75" top="1" bottom="1" header="0.5" footer="0.5"/>
      <pageSetup paperSize="9" orientation="portrait" r:id="rId71"/>
      <headerFooter alignWithMargins="0"/>
    </customSheetView>
    <customSheetView guid="{5B263600-835E-44BD-B687-603D70FECA3D}" scale="80">
      <pane xSplit="1" ySplit="1" topLeftCell="B2" activePane="bottomRight" state="frozen"/>
      <selection pane="bottomRight" activeCell="D112" sqref="D112"/>
      <pageMargins left="0.75" right="0.75" top="1" bottom="1" header="0.5" footer="0.5"/>
      <pageSetup paperSize="9" orientation="portrait" r:id="rId72"/>
      <headerFooter alignWithMargins="0"/>
    </customSheetView>
    <customSheetView guid="{B25C0761-BDC6-44DE-BC09-A587D4005716}" scale="80">
      <pane xSplit="1" ySplit="1" topLeftCell="B2" activePane="bottomRight" state="frozen"/>
      <selection pane="bottomRight" activeCell="A289" sqref="A289"/>
      <pageMargins left="0.75" right="0.75" top="1" bottom="1" header="0.5" footer="0.5"/>
      <pageSetup paperSize="9" orientation="portrait" r:id="rId73"/>
      <headerFooter alignWithMargins="0"/>
    </customSheetView>
    <customSheetView guid="{440820DD-D35F-4284-A020-75AFCB09A713}" scale="80">
      <pane xSplit="1" ySplit="1" topLeftCell="B2" activePane="bottomRight" state="frozen"/>
      <selection pane="bottomRight" activeCell="A2" sqref="A2"/>
      <pageMargins left="0.75" right="0.75" top="1" bottom="1" header="0.5" footer="0.5"/>
      <pageSetup paperSize="9" orientation="portrait" r:id="rId74"/>
      <headerFooter alignWithMargins="0"/>
    </customSheetView>
    <customSheetView guid="{DD3C4055-6E9F-4337-AF3C-EAB14138E2FC}" scale="80">
      <pane xSplit="1" ySplit="1" topLeftCell="B2" activePane="bottomRight" state="frozen"/>
      <selection pane="bottomRight" activeCell="A2" sqref="A2"/>
      <pageMargins left="0.75" right="0.75" top="1" bottom="1" header="0.5" footer="0.5"/>
      <pageSetup paperSize="9" orientation="portrait" r:id="rId75"/>
      <headerFooter alignWithMargins="0"/>
    </customSheetView>
    <customSheetView guid="{A779676E-2DE4-4B43-BC39-AEC5C199B098}" scale="80" showAutoFilter="1">
      <pane xSplit="1" ySplit="5" topLeftCell="B7" activePane="bottomRight" state="frozen"/>
      <selection pane="bottomRight" activeCell="I41" sqref="I41"/>
      <pageMargins left="0.75" right="0.75" top="1" bottom="1" header="0.5" footer="0.5"/>
      <pageSetup paperSize="9" orientation="portrait" r:id="rId76"/>
      <headerFooter alignWithMargins="0"/>
      <autoFilter ref="A1:O128"/>
    </customSheetView>
    <customSheetView guid="{D610A0E1-F9A9-4C9F-867A-9AA8DA5806C3}" scale="80" showAutoFilter="1">
      <pane xSplit="1" ySplit="5" topLeftCell="B6" activePane="bottomRight" state="frozen"/>
      <selection pane="bottomRight" activeCell="H30" sqref="H30"/>
      <pageMargins left="0.75" right="0.75" top="1" bottom="1" header="0.5" footer="0.5"/>
      <pageSetup paperSize="9" orientation="portrait" r:id="rId77"/>
      <headerFooter alignWithMargins="0"/>
      <autoFilter ref="A1:O129"/>
    </customSheetView>
    <customSheetView guid="{B3C29866-3474-43EA-99AD-F394C9416B2B}" scale="80" showAutoFilter="1">
      <pane xSplit="1" ySplit="5" topLeftCell="B72" activePane="bottomRight" state="frozen"/>
      <selection pane="bottomRight" activeCell="H94" sqref="H94"/>
      <pageMargins left="0.75" right="0.75" top="1" bottom="1" header="0.5" footer="0.5"/>
      <pageSetup paperSize="9" orientation="portrait" r:id="rId78"/>
      <headerFooter alignWithMargins="0"/>
      <autoFilter ref="A1:O129"/>
    </customSheetView>
    <customSheetView guid="{B0A275E6-A927-469D-A668-DC597A053ECA}" scale="80" showAutoFilter="1">
      <pane xSplit="1" ySplit="4" topLeftCell="B72" activePane="bottomRight" state="frozen"/>
      <selection pane="bottomRight" activeCell="H94" sqref="H94"/>
      <pageMargins left="0.75" right="0.75" top="1" bottom="1" header="0.5" footer="0.5"/>
      <pageSetup paperSize="9" orientation="portrait" r:id="rId79"/>
      <headerFooter alignWithMargins="0"/>
      <autoFilter ref="A1:O129"/>
    </customSheetView>
    <customSheetView guid="{2C6ABC28-880F-4FC3-AB4C-74CC7AFBB167}" scale="80" showAutoFilter="1" topLeftCell="A82">
      <selection activeCell="D104" sqref="D104"/>
      <pageMargins left="0.75" right="0.75" top="1" bottom="1" header="0.5" footer="0.5"/>
      <pageSetup paperSize="9" orientation="portrait" r:id="rId80"/>
      <headerFooter alignWithMargins="0"/>
      <autoFilter ref="A1:O130"/>
    </customSheetView>
    <customSheetView guid="{BFE285D7-067E-4802-A267-8E7CA36A08B9}" scale="80" filter="1" showAutoFilter="1">
      <selection activeCell="A101" sqref="A101"/>
      <pageMargins left="0.75" right="0.75" top="1" bottom="1" header="0.5" footer="0.5"/>
      <pageSetup paperSize="9" orientation="portrait" r:id="rId81"/>
      <headerFooter alignWithMargins="0"/>
      <autoFilter ref="A1:Q132">
        <filterColumn colId="7">
          <customFilters>
            <customFilter operator="notEqual" val=" "/>
          </customFilters>
        </filterColumn>
      </autoFilter>
    </customSheetView>
    <customSheetView guid="{840FED42-BEAD-40B5-87A2-918C1E6D4128}" scale="80" showAutoFilter="1">
      <selection activeCell="E39" sqref="E39"/>
      <pageMargins left="0.75" right="0.75" top="1" bottom="1" header="0.5" footer="0.5"/>
      <pageSetup paperSize="9" orientation="portrait" r:id="rId82"/>
      <headerFooter alignWithMargins="0"/>
      <autoFilter ref="A1:Q132"/>
    </customSheetView>
    <customSheetView guid="{1CE7FAA3-375A-44FC-8395-7BB368E304B3}" scale="70" filter="1" showAutoFilter="1">
      <pane xSplit="1" ySplit="1" topLeftCell="B2" activePane="bottomRight" state="frozen"/>
      <selection pane="bottomRight" activeCell="I2" sqref="I2"/>
      <pageMargins left="0.75" right="0.75" top="1" bottom="1" header="0.5" footer="0.5"/>
      <pageSetup paperSize="9" orientation="portrait" r:id="rId83"/>
      <headerFooter alignWithMargins="0"/>
      <autoFilter ref="A1:Q133">
        <filterColumn colId="7">
          <customFilters>
            <customFilter operator="notEqual" val=" "/>
          </customFilters>
        </filterColumn>
      </autoFilter>
    </customSheetView>
    <customSheetView guid="{195EEB94-5611-43AB-AD4C-189BF5DF63BD}" scale="70" filter="1" showAutoFilter="1">
      <pane xSplit="1" ySplit="1" topLeftCell="B2" activePane="bottomRight" state="frozen"/>
      <selection pane="bottomRight" activeCell="A69" sqref="A69"/>
      <pageMargins left="0.75" right="0.75" top="1" bottom="1" header="0.5" footer="0.5"/>
      <pageSetup paperSize="9" orientation="portrait" r:id="rId84"/>
      <headerFooter alignWithMargins="0"/>
      <autoFilter ref="A1:Q133">
        <filterColumn colId="7">
          <customFilters>
            <customFilter operator="notEqual" val=" "/>
          </customFilters>
        </filterColumn>
      </autoFilter>
    </customSheetView>
    <customSheetView guid="{999D8AAC-C53E-4106-83D2-C9E986396FD9}" scale="80" filter="1" showAutoFilter="1" topLeftCell="B1">
      <selection activeCell="G136" sqref="G136"/>
      <pageMargins left="0.75" right="0.75" top="1" bottom="1" header="0.5" footer="0.5"/>
      <pageSetup paperSize="9" orientation="portrait" r:id="rId85"/>
      <headerFooter alignWithMargins="0"/>
      <autoFilter ref="A1:Q133">
        <filterColumn colId="7">
          <customFilters>
            <customFilter operator="notEqual" val=" "/>
          </customFilters>
        </filterColumn>
      </autoFilter>
    </customSheetView>
    <customSheetView guid="{34488582-FC68-47CC-ADEF-620C97FA3BE5}" scale="80" filter="1" showAutoFilter="1">
      <selection activeCell="B139" sqref="B139"/>
      <pageMargins left="0.75" right="0.75" top="1" bottom="1" header="0.5" footer="0.5"/>
      <pageSetup paperSize="9" orientation="portrait" r:id="rId86"/>
      <headerFooter alignWithMargins="0"/>
      <autoFilter ref="A1:Q136">
        <filterColumn colId="7">
          <filters>
            <filter val="SN"/>
          </filters>
        </filterColumn>
      </autoFilter>
    </customSheetView>
    <customSheetView guid="{3125BE9C-D539-46B3-AB2C-AD44D6D3A43D}" scale="80" filter="1" showAutoFilter="1" topLeftCell="B1">
      <selection activeCell="G136" sqref="G136"/>
      <pageMargins left="0.75" right="0.75" top="1" bottom="1" header="0.5" footer="0.5"/>
      <pageSetup paperSize="9" orientation="portrait" r:id="rId87"/>
      <headerFooter alignWithMargins="0"/>
      <autoFilter ref="A1:Q137">
        <filterColumn colId="7">
          <customFilters>
            <customFilter operator="notEqual" val=" "/>
          </customFilters>
        </filterColumn>
      </autoFilter>
    </customSheetView>
    <customSheetView guid="{11F0A643-03F6-4A9B-A587-984CEF24373C}" scale="80" filter="1" showAutoFilter="1">
      <selection activeCell="B139" sqref="B139"/>
      <pageMargins left="0.75" right="0.75" top="1" bottom="1" header="0.5" footer="0.5"/>
      <pageSetup paperSize="9" orientation="portrait" r:id="rId88"/>
      <headerFooter alignWithMargins="0"/>
      <autoFilter ref="A1:Q136">
        <filterColumn colId="7">
          <filters>
            <filter val="SN"/>
          </filters>
        </filterColumn>
      </autoFilter>
    </customSheetView>
    <customSheetView guid="{2EDD3601-67EA-4D8B-910E-67CE0A6ECBD5}" scale="80" showPageBreaks="1" filter="1" showAutoFilter="1" showRuler="0">
      <pane ySplit="42" topLeftCell="A44" activePane="bottomLeft" state="frozen"/>
      <selection pane="bottomLeft" activeCell="B136" sqref="B136"/>
      <pageMargins left="0.75" right="0.75" top="1" bottom="1" header="0.5" footer="0.5"/>
      <pageSetup paperSize="9" orientation="portrait" r:id="rId89"/>
      <headerFooter alignWithMargins="0"/>
      <autoFilter ref="A1:Q136">
        <filterColumn colId="1">
          <customFilters>
            <customFilter operator="notEqual" val=" "/>
          </customFilters>
        </filterColumn>
      </autoFilter>
    </customSheetView>
    <customSheetView guid="{1053507D-AB8D-4416-A992-8628E70BD9D6}" scale="80" filter="1" showAutoFilter="1" showRuler="0">
      <selection activeCell="J118" sqref="J118"/>
      <pageMargins left="0.75" right="0.75" top="1" bottom="1" header="0.5" footer="0.5"/>
      <pageSetup paperSize="9" orientation="portrait" r:id="rId90"/>
      <headerFooter alignWithMargins="0"/>
      <autoFilter ref="A1:Q136">
        <filterColumn colId="1">
          <customFilters>
            <customFilter operator="notEqual" val=" "/>
          </customFilters>
        </filterColumn>
      </autoFilter>
    </customSheetView>
    <customSheetView guid="{9AFDC459-5911-4A65-BA30-55870CCEC21D}" scale="80" filter="1" showAutoFilter="1">
      <selection activeCell="B139" sqref="B139"/>
      <pageMargins left="0.75" right="0.75" top="1" bottom="1" header="0.5" footer="0.5"/>
      <pageSetup paperSize="9" orientation="portrait" r:id="rId91"/>
      <headerFooter alignWithMargins="0"/>
      <autoFilter ref="A1:Q136">
        <filterColumn colId="7">
          <filters>
            <filter val="SN"/>
          </filters>
        </filterColumn>
      </autoFilter>
    </customSheetView>
    <customSheetView guid="{2B096DAF-0513-499A-BB3D-6C1B61550EAD}" scale="80" filter="1" showAutoFilter="1" showRuler="0">
      <selection activeCell="J118" sqref="J118"/>
      <pageMargins left="0.75" right="0.75" top="1" bottom="1" header="0.5" footer="0.5"/>
      <pageSetup paperSize="9" orientation="portrait" r:id="rId92"/>
      <headerFooter alignWithMargins="0"/>
      <autoFilter ref="A1:Q136">
        <filterColumn colId="1">
          <customFilters>
            <customFilter operator="notEqual" val=" "/>
          </customFilters>
        </filterColumn>
      </autoFilter>
    </customSheetView>
    <customSheetView guid="{24BD079B-697C-411C-9008-788A5796422B}" scale="80" filter="1" showAutoFilter="1" showRuler="0">
      <selection activeCell="F152" sqref="F152"/>
      <pageMargins left="0.75" right="0.75" top="1" bottom="1" header="0.5" footer="0.5"/>
      <pageSetup paperSize="9" orientation="portrait" r:id="rId93"/>
      <headerFooter alignWithMargins="0"/>
      <autoFilter ref="A1:S136">
        <filterColumn colId="2">
          <customFilters>
            <customFilter operator="notEqual" val=" "/>
          </customFilters>
        </filterColumn>
      </autoFilter>
    </customSheetView>
    <customSheetView guid="{55F258A9-3656-464A-8209-65541A4A9294}" scale="80" filter="1" showAutoFilter="1" showRuler="0">
      <selection activeCell="J54" sqref="J54"/>
      <pageMargins left="0.75" right="0.75" top="1" bottom="1" header="0.5" footer="0.5"/>
      <pageSetup paperSize="9" orientation="portrait" r:id="rId94"/>
      <headerFooter alignWithMargins="0"/>
      <autoFilter ref="A1:S136">
        <filterColumn colId="2">
          <customFilters>
            <customFilter operator="notEqual" val=" "/>
          </customFilters>
        </filterColumn>
      </autoFilter>
    </customSheetView>
    <customSheetView guid="{6C263B97-64ED-4CE6-9B05-42BE2811A349}" scale="80" filter="1" showAutoFilter="1" showRuler="0">
      <selection activeCell="I54" sqref="I54"/>
      <pageMargins left="0.75" right="0.75" top="1" bottom="1" header="0.5" footer="0.5"/>
      <pageSetup paperSize="9" orientation="portrait" r:id="rId95"/>
      <headerFooter alignWithMargins="0"/>
      <autoFilter ref="A1:S136">
        <filterColumn colId="2">
          <customFilters>
            <customFilter operator="notEqual" val=" "/>
          </customFilters>
        </filterColumn>
      </autoFilter>
    </customSheetView>
    <customSheetView guid="{38797761-B6E7-4EBC-86AC-BCA6FEF8021E}" scale="80" filter="1" showAutoFilter="1" showRuler="0">
      <selection activeCell="H147" sqref="H147"/>
      <pageMargins left="0.75" right="0.75" top="1" bottom="1" header="0.5" footer="0.5"/>
      <pageSetup paperSize="9" orientation="portrait" r:id="rId96"/>
      <headerFooter alignWithMargins="0"/>
      <autoFilter ref="A1:S136">
        <filterColumn colId="2">
          <customFilters>
            <customFilter operator="notEqual" val=" "/>
          </customFilters>
        </filterColumn>
      </autoFilter>
    </customSheetView>
    <customSheetView guid="{4D08A3CF-1088-461D-8FD0-F77F7A12F47A}" scale="80" filter="1" showAutoFilter="1" showRuler="0">
      <selection activeCell="I39" sqref="I39"/>
      <pageMargins left="0.75" right="0.75" top="1" bottom="1" header="0.5" footer="0.5"/>
      <pageSetup paperSize="9" orientation="portrait" r:id="rId97"/>
      <headerFooter alignWithMargins="0"/>
      <autoFilter ref="A1:S136">
        <filterColumn colId="2">
          <customFilters>
            <customFilter operator="notEqual" val=" "/>
          </customFilters>
        </filterColumn>
      </autoFilter>
    </customSheetView>
    <customSheetView guid="{E1C450DA-5A25-49EE-AC15-82D55BC93335}" scale="80" filter="1" showAutoFilter="1" showRuler="0">
      <selection activeCell="I54" sqref="I54"/>
      <pageMargins left="0.75" right="0.75" top="1" bottom="1" header="0.5" footer="0.5"/>
      <pageSetup paperSize="9" orientation="portrait" r:id="rId98"/>
      <headerFooter alignWithMargins="0"/>
      <autoFilter ref="A1:S136">
        <filterColumn colId="2">
          <customFilters>
            <customFilter operator="notEqual" val=" "/>
          </customFilters>
        </filterColumn>
      </autoFilter>
    </customSheetView>
    <customSheetView guid="{39344E0E-2CC4-4BC6-A15E-A66B17AEE943}" scale="80" filter="1" showAutoFilter="1" showRuler="0">
      <selection activeCell="I54" sqref="I54"/>
      <pageMargins left="0.75" right="0.75" top="1" bottom="1" header="0.5" footer="0.5"/>
      <pageSetup paperSize="9" orientation="portrait" r:id="rId99"/>
      <headerFooter alignWithMargins="0"/>
      <autoFilter ref="A1:S136">
        <filterColumn colId="2">
          <customFilters>
            <customFilter operator="notEqual" val=" "/>
          </customFilters>
        </filterColumn>
      </autoFilter>
    </customSheetView>
    <customSheetView guid="{B83B79D9-617A-4F50-8CCC-C97938364272}" scale="80" filter="1" showAutoFilter="1" showRuler="0">
      <selection activeCell="H147" sqref="H147"/>
      <pageMargins left="0.75" right="0.75" top="1" bottom="1" header="0.5" footer="0.5"/>
      <pageSetup paperSize="9" orientation="portrait" r:id="rId100"/>
      <headerFooter alignWithMargins="0"/>
      <autoFilter ref="A1:S136">
        <filterColumn colId="2">
          <customFilters>
            <customFilter operator="notEqual" val=" "/>
          </customFilters>
        </filterColumn>
      </autoFilter>
    </customSheetView>
    <customSheetView guid="{AE09ED29-F6F7-475A-B5BB-3958EA691268}" scale="80" filter="1" showAutoFilter="1" showRuler="0">
      <selection activeCell="I54" sqref="I54"/>
      <pageMargins left="0.75" right="0.75" top="1" bottom="1" header="0.5" footer="0.5"/>
      <pageSetup paperSize="9" orientation="portrait" r:id="rId101"/>
      <headerFooter alignWithMargins="0"/>
      <autoFilter ref="A1:S136">
        <filterColumn colId="2">
          <customFilters>
            <customFilter operator="notEqual" val=" "/>
          </customFilters>
        </filterColumn>
      </autoFilter>
    </customSheetView>
    <customSheetView guid="{3ACD5A93-9B0E-40EA-8179-EDF0714A0F5F}" scale="80" showPageBreaks="1" filter="1" showAutoFilter="1" showRuler="0">
      <selection activeCell="I69" sqref="I69"/>
      <pageMargins left="0.75" right="0.75" top="1" bottom="1" header="0.5" footer="0.5"/>
      <pageSetup paperSize="9" orientation="portrait" r:id="rId102"/>
      <headerFooter alignWithMargins="0"/>
      <autoFilter ref="A1:S136">
        <filterColumn colId="2">
          <customFilters>
            <customFilter operator="notEqual" val=" "/>
          </customFilters>
        </filterColumn>
      </autoFilter>
    </customSheetView>
    <customSheetView guid="{FAA25FCE-18C5-403C-9C68-9D1F88B3F7EB}" scale="80" filter="1" showAutoFilter="1" showRuler="0">
      <selection activeCell="I69" sqref="I69"/>
      <pageMargins left="0.75" right="0.75" top="1" bottom="1" header="0.5" footer="0.5"/>
      <pageSetup paperSize="9" orientation="portrait" r:id="rId103"/>
      <headerFooter alignWithMargins="0"/>
      <autoFilter ref="A1:S136">
        <filterColumn colId="2">
          <customFilters>
            <customFilter operator="notEqual" val=" "/>
          </customFilters>
        </filterColumn>
      </autoFilter>
    </customSheetView>
    <customSheetView guid="{00CA5430-6B3A-4E12-B07E-9C9EC9D8F7A7}" scale="80" filter="1" showAutoFilter="1" showRuler="0">
      <selection activeCell="I39" sqref="I39"/>
      <pageMargins left="0.75" right="0.75" top="1" bottom="1" header="0.5" footer="0.5"/>
      <pageSetup paperSize="9" orientation="portrait" r:id="rId104"/>
      <headerFooter alignWithMargins="0"/>
      <autoFilter ref="A1:S136">
        <filterColumn colId="2">
          <customFilters>
            <customFilter operator="notEqual" val=" "/>
          </customFilters>
        </filterColumn>
      </autoFilter>
    </customSheetView>
  </customSheetViews>
  <phoneticPr fontId="6" type="noConversion"/>
  <pageMargins left="0.75" right="0.75" top="1" bottom="1" header="0.5" footer="0.5"/>
  <pageSetup paperSize="9" orientation="portrait" r:id="rId105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 filterMode="1"/>
  <dimension ref="A1:BC471"/>
  <sheetViews>
    <sheetView zoomScale="85" zoomScaleNormal="85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C167" sqref="C167"/>
    </sheetView>
  </sheetViews>
  <sheetFormatPr defaultColWidth="9.140625" defaultRowHeight="12.75" x14ac:dyDescent="0.2"/>
  <cols>
    <col min="1" max="1" width="94.28515625" style="175" customWidth="1"/>
    <col min="2" max="2" width="8.5703125" style="176" customWidth="1"/>
    <col min="3" max="3" width="8.140625" style="176" customWidth="1"/>
    <col min="4" max="4" width="6.85546875" style="176" bestFit="1" customWidth="1"/>
    <col min="5" max="5" width="7.28515625" style="177" customWidth="1"/>
    <col min="6" max="6" width="8" style="177" customWidth="1"/>
    <col min="7" max="7" width="5.140625" style="231" customWidth="1"/>
    <col min="8" max="8" width="7" style="232" customWidth="1"/>
    <col min="9" max="9" width="3.140625" style="232" customWidth="1"/>
    <col min="10" max="10" width="6.42578125" style="232" customWidth="1"/>
    <col min="11" max="11" width="7.5703125" style="232" customWidth="1"/>
    <col min="12" max="14" width="4.140625" style="232" customWidth="1"/>
    <col min="15" max="15" width="6.7109375" style="232" bestFit="1" customWidth="1"/>
    <col min="16" max="16" width="8.28515625" style="232" customWidth="1"/>
    <col min="17" max="17" width="6.140625" style="228" customWidth="1"/>
    <col min="18" max="18" width="8.7109375" style="228" bestFit="1" customWidth="1"/>
    <col min="19" max="19" width="5.42578125" style="228" customWidth="1"/>
    <col min="20" max="20" width="7.28515625" style="228" customWidth="1"/>
    <col min="21" max="21" width="5.42578125" style="228" customWidth="1"/>
    <col min="22" max="22" width="6.28515625" style="228" customWidth="1"/>
    <col min="23" max="25" width="5.42578125" style="228" customWidth="1"/>
    <col min="26" max="26" width="7" style="228" customWidth="1"/>
    <col min="27" max="27" width="6.140625" style="233" customWidth="1"/>
    <col min="28" max="28" width="8.5703125" style="188" bestFit="1" customWidth="1"/>
    <col min="29" max="29" width="5.42578125" style="188" customWidth="1"/>
    <col min="30" max="30" width="8.5703125" style="188" customWidth="1"/>
    <col min="31" max="31" width="5.42578125" style="188" customWidth="1"/>
    <col min="32" max="32" width="7.28515625" style="188" customWidth="1"/>
    <col min="33" max="33" width="5.42578125" style="188" customWidth="1"/>
    <col min="34" max="34" width="7.28515625" style="188" customWidth="1"/>
    <col min="35" max="35" width="5.42578125" style="188" customWidth="1"/>
    <col min="36" max="36" width="7.42578125" style="188" bestFit="1" customWidth="1"/>
    <col min="37" max="37" width="7.7109375" style="233" bestFit="1" customWidth="1"/>
    <col min="38" max="38" width="7.28515625" style="188" bestFit="1" customWidth="1"/>
    <col min="39" max="39" width="5.42578125" style="188" customWidth="1"/>
    <col min="40" max="40" width="7.28515625" style="188" bestFit="1" customWidth="1"/>
    <col min="41" max="41" width="5.42578125" style="233" customWidth="1"/>
    <col min="42" max="42" width="7.28515625" style="188" bestFit="1" customWidth="1"/>
    <col min="43" max="43" width="5.42578125" style="188" customWidth="1"/>
    <col min="44" max="44" width="7.28515625" style="188" bestFit="1" customWidth="1"/>
    <col min="45" max="45" width="26.5703125" style="193" bestFit="1" customWidth="1"/>
    <col min="46" max="46" width="14.140625" style="194" customWidth="1"/>
    <col min="47" max="47" width="5.7109375" style="194" bestFit="1" customWidth="1"/>
    <col min="48" max="48" width="6.7109375" style="194" customWidth="1"/>
    <col min="49" max="49" width="5.140625" style="194" bestFit="1" customWidth="1"/>
    <col min="50" max="51" width="5.140625" style="193" bestFit="1" customWidth="1"/>
    <col min="52" max="55" width="3.85546875" style="195" bestFit="1" customWidth="1"/>
    <col min="56" max="16384" width="9.140625" style="196"/>
  </cols>
  <sheetData>
    <row r="1" spans="1:55" x14ac:dyDescent="0.2">
      <c r="A1" s="175" t="s">
        <v>2013</v>
      </c>
      <c r="G1" s="178">
        <f>COUNTIF(G8:G466,"Y")</f>
        <v>26</v>
      </c>
      <c r="H1" s="179">
        <f>COUNTIF(H8:H466,"Y")</f>
        <v>0</v>
      </c>
      <c r="I1" s="180">
        <f>COUNTIF(I8:I466,"Y")</f>
        <v>16</v>
      </c>
      <c r="J1" s="180">
        <f>COUNTIF(J8:J466,"Y")</f>
        <v>29</v>
      </c>
      <c r="K1" s="181">
        <f>COUNTIF(K8:K466,"Y")</f>
        <v>25</v>
      </c>
      <c r="L1" s="182">
        <f>H1+I1</f>
        <v>16</v>
      </c>
      <c r="M1" s="182">
        <f>H1+J1</f>
        <v>29</v>
      </c>
      <c r="N1" s="182">
        <f>H1+K1</f>
        <v>25</v>
      </c>
      <c r="O1" s="183"/>
      <c r="P1" s="183"/>
      <c r="Q1" s="184" t="s">
        <v>2014</v>
      </c>
      <c r="R1" s="184"/>
      <c r="S1" s="184"/>
      <c r="T1" s="184"/>
      <c r="U1" s="184"/>
      <c r="V1" s="184"/>
      <c r="W1" s="184"/>
      <c r="X1" s="184"/>
      <c r="Y1" s="185"/>
      <c r="Z1" s="185"/>
      <c r="AA1" s="186" t="s">
        <v>2015</v>
      </c>
      <c r="AB1" s="187"/>
      <c r="AC1" s="187"/>
      <c r="AD1" s="187"/>
      <c r="AE1" s="187"/>
      <c r="AF1" s="187"/>
      <c r="AG1" s="187"/>
      <c r="AH1" s="187"/>
      <c r="AK1" s="189" t="s">
        <v>682</v>
      </c>
      <c r="AL1" s="190"/>
      <c r="AM1" s="191"/>
      <c r="AN1" s="191"/>
      <c r="AO1" s="192"/>
      <c r="AP1" s="191"/>
      <c r="AQ1" s="191"/>
      <c r="AR1" s="191"/>
    </row>
    <row r="2" spans="1:55" s="270" customFormat="1" ht="200.25" x14ac:dyDescent="0.2">
      <c r="A2" s="197" t="s">
        <v>2016</v>
      </c>
      <c r="B2" s="271" t="s">
        <v>2017</v>
      </c>
      <c r="C2" s="271" t="s">
        <v>2018</v>
      </c>
      <c r="D2" s="271" t="s">
        <v>2019</v>
      </c>
      <c r="E2" s="249" t="s">
        <v>2020</v>
      </c>
      <c r="F2" s="198" t="s">
        <v>2021</v>
      </c>
      <c r="G2" s="250" t="s">
        <v>1640</v>
      </c>
      <c r="H2" s="251" t="s">
        <v>1643</v>
      </c>
      <c r="I2" s="252" t="s">
        <v>2022</v>
      </c>
      <c r="J2" s="253" t="s">
        <v>2023</v>
      </c>
      <c r="K2" s="254" t="s">
        <v>1647</v>
      </c>
      <c r="L2" s="252" t="s">
        <v>2024</v>
      </c>
      <c r="M2" s="253" t="s">
        <v>2025</v>
      </c>
      <c r="N2" s="254" t="s">
        <v>2026</v>
      </c>
      <c r="O2" s="255" t="s">
        <v>2027</v>
      </c>
      <c r="P2" s="255" t="s">
        <v>2028</v>
      </c>
      <c r="Q2" s="256" t="s">
        <v>2029</v>
      </c>
      <c r="R2" s="256" t="s">
        <v>2030</v>
      </c>
      <c r="S2" s="257" t="s">
        <v>2031</v>
      </c>
      <c r="T2" s="257" t="s">
        <v>2032</v>
      </c>
      <c r="U2" s="256" t="s">
        <v>2033</v>
      </c>
      <c r="V2" s="256" t="s">
        <v>2034</v>
      </c>
      <c r="W2" s="257" t="s">
        <v>2035</v>
      </c>
      <c r="X2" s="257" t="s">
        <v>2036</v>
      </c>
      <c r="Y2" s="258"/>
      <c r="Z2" s="259" t="s">
        <v>1645</v>
      </c>
      <c r="AA2" s="260" t="s">
        <v>2037</v>
      </c>
      <c r="AB2" s="261" t="s">
        <v>2038</v>
      </c>
      <c r="AC2" s="262" t="s">
        <v>2039</v>
      </c>
      <c r="AD2" s="262" t="s">
        <v>2040</v>
      </c>
      <c r="AE2" s="261" t="s">
        <v>2041</v>
      </c>
      <c r="AF2" s="261" t="s">
        <v>2042</v>
      </c>
      <c r="AG2" s="262" t="s">
        <v>2043</v>
      </c>
      <c r="AH2" s="262" t="s">
        <v>2044</v>
      </c>
      <c r="AI2" s="263"/>
      <c r="AJ2" s="259" t="s">
        <v>1647</v>
      </c>
      <c r="AK2" s="264" t="s">
        <v>2045</v>
      </c>
      <c r="AL2" s="265" t="s">
        <v>2046</v>
      </c>
      <c r="AM2" s="266" t="s">
        <v>2047</v>
      </c>
      <c r="AN2" s="266" t="s">
        <v>2048</v>
      </c>
      <c r="AO2" s="264" t="s">
        <v>2049</v>
      </c>
      <c r="AP2" s="265" t="s">
        <v>2050</v>
      </c>
      <c r="AQ2" s="266" t="s">
        <v>2051</v>
      </c>
      <c r="AR2" s="266" t="s">
        <v>2052</v>
      </c>
      <c r="AS2" s="267" t="s">
        <v>2113</v>
      </c>
      <c r="AT2" s="268" t="s">
        <v>2053</v>
      </c>
      <c r="AU2" s="269" t="s">
        <v>2054</v>
      </c>
      <c r="AV2" s="269" t="s">
        <v>2055</v>
      </c>
      <c r="AW2" s="269" t="s">
        <v>2056</v>
      </c>
      <c r="AX2" s="269" t="s">
        <v>2057</v>
      </c>
      <c r="AY2" s="269" t="s">
        <v>2058</v>
      </c>
      <c r="AZ2" s="199" t="s">
        <v>2059</v>
      </c>
      <c r="BA2" s="199" t="s">
        <v>2060</v>
      </c>
      <c r="BB2" s="199" t="s">
        <v>2061</v>
      </c>
      <c r="BC2" s="199" t="s">
        <v>2062</v>
      </c>
    </row>
    <row r="3" spans="1:55" hidden="1" x14ac:dyDescent="0.2">
      <c r="A3" s="200" t="s">
        <v>1674</v>
      </c>
      <c r="B3" s="201" t="s">
        <v>1572</v>
      </c>
      <c r="C3" s="201" t="s">
        <v>1571</v>
      </c>
      <c r="D3" s="201"/>
      <c r="E3" s="202">
        <f>IF(G3="Y",VLOOKUP(B3&amp;"|"&amp;C3,'ETC Data'!$C$2:$D$16,2,FALSE),0)</f>
        <v>0</v>
      </c>
      <c r="F3" s="202">
        <f>IF(D3="",0,IF(G3="Y",VLOOKUP(B3&amp;"|"&amp;D3,'ETC Data'!$C$2:$D$16,2,FALSE),0))</f>
        <v>0</v>
      </c>
      <c r="G3" s="203" t="str">
        <f>IF(VLOOKUP(A3,Plan!A$1:H$804,8,FALSE)&lt;&gt;"",VLOOKUP(A3,Plan!A$1:H$804,8,FALSE),"")</f>
        <v>N</v>
      </c>
      <c r="H3" s="204" t="str">
        <f>IF(VLOOKUP(A3,Plan!A$1:L$804,12,FALSE)&lt;&gt;"",VLOOKUP(A3,Plan!A$1:L$804,12,FALSE),"")</f>
        <v>Y</v>
      </c>
      <c r="I3" s="205" t="str">
        <f>IF(VLOOKUP(A3,Plan!A$1:M$804,13,FALSE)&lt;&gt;"",VLOOKUP(A3,Plan!A$1:M$804,13,FALSE),"")</f>
        <v/>
      </c>
      <c r="J3" s="205" t="str">
        <f>IF(VLOOKUP(A3,Plan!A$1:N$804,14,FALSE)&lt;&gt;"",VLOOKUP(A3,Plan!A$1:N$804,14,FALSE),IF(VLOOKUP(A3,Plan!A$1:O$804,15,FALSE)&lt;&gt;"",VLOOKUP(A3,Plan!A$1:O$804,15,FALSE),""))</f>
        <v/>
      </c>
      <c r="K3" s="206" t="str">
        <f>IF(VLOOKUP(A3,Plan!A$1:P$804,16,FALSE)&lt;&gt;"",VLOOKUP(A3,Plan!A$1:P$804,16,FALSE),"")</f>
        <v/>
      </c>
      <c r="L3" s="205"/>
      <c r="M3" s="205"/>
      <c r="N3" s="205"/>
      <c r="O3" s="207">
        <f t="shared" ref="O3" si="0">IF(F3=0,E3,F3)</f>
        <v>0</v>
      </c>
      <c r="P3" s="207" t="b">
        <f>OR(H3="Y",I3="Y")</f>
        <v>1</v>
      </c>
      <c r="Q3" s="208">
        <f>IF(P3,O3*'ETC Data'!$H$3*'ETC Data'!$I$3,0)</f>
        <v>0</v>
      </c>
      <c r="R3" s="208">
        <f>Q3-(Q3*((VLOOKUP(A3,Plan!A$1:Z$804,26,FALSE)/100)))</f>
        <v>0</v>
      </c>
      <c r="S3" s="208">
        <f>IF(P3,O3*'ETC Data'!$H$3*'ETC Data'!$J$3,0)</f>
        <v>0</v>
      </c>
      <c r="T3" s="208">
        <f>S3-(S3*((VLOOKUP(A3,Plan!A$1:AA$804,27,FALSE)/100)))</f>
        <v>0</v>
      </c>
      <c r="U3" s="208">
        <f>IF(P3,O3*'ETC Data'!$H$3*'ETC Data'!$K$3,0)</f>
        <v>0</v>
      </c>
      <c r="V3" s="208">
        <f>U3-(U3*((VLOOKUP(A3,Plan!A$1:AB$804,28,FALSE)/100)))</f>
        <v>0</v>
      </c>
      <c r="W3" s="208">
        <f>IF(P3,O3*'ETC Data'!$H$3*'ETC Data'!$L$3,0)</f>
        <v>0</v>
      </c>
      <c r="X3" s="208">
        <f>W3-(W3*((VLOOKUP(A3,Plan!A$1:AC$804,29,FALSE)/100)))</f>
        <v>0</v>
      </c>
      <c r="Y3" s="209"/>
      <c r="Z3" s="210" t="b">
        <f t="shared" ref="Z3:Z42" si="1">OR(H3="Y",J3="Y")</f>
        <v>1</v>
      </c>
      <c r="AA3" s="208">
        <f>IF(Z3,O3*'ETC Data'!$H$4*'ETC Data'!$I$4,0)</f>
        <v>0</v>
      </c>
      <c r="AB3" s="208">
        <f>AA3-(AA3*((VLOOKUP(A3,Plan!A$1:AI$804,35,FALSE)/100)))</f>
        <v>0</v>
      </c>
      <c r="AC3" s="208">
        <f>IF(Z3,O3*'ETC Data'!$H$4*'ETC Data'!$J$4,0)</f>
        <v>0</v>
      </c>
      <c r="AD3" s="208">
        <f>AC3-(AC3*((VLOOKUP(A3,Plan!A$1:AJ$804,36,FALSE)/100)))</f>
        <v>0</v>
      </c>
      <c r="AE3" s="208">
        <f>IF(Z3,O3*'ETC Data'!$H$4*'ETC Data'!$K$4,0)</f>
        <v>0</v>
      </c>
      <c r="AF3" s="208">
        <f>AE3-(AE3*((VLOOKUP(A3,Plan!A$1:AK$804,37,FALSE)/100)))</f>
        <v>0</v>
      </c>
      <c r="AG3" s="208">
        <f>IF(Z3,O3*'ETC Data'!$H$4*'ETC Data'!$L$4,0)</f>
        <v>0</v>
      </c>
      <c r="AH3" s="208">
        <f>AG3-(AG3*((VLOOKUP(A3,Plan!A$1:AP$804,42,FALSE)/100)))</f>
        <v>0</v>
      </c>
      <c r="AI3" s="210"/>
      <c r="AJ3" s="210" t="b">
        <f t="shared" ref="AJ3:AJ42" si="2">OR(H3="Y",K3="Y")</f>
        <v>1</v>
      </c>
      <c r="AK3" s="211">
        <f>IF(AJ3,O3*'ETC Data'!$H$5*'ETC Data'!$I$5,0)</f>
        <v>0</v>
      </c>
      <c r="AL3" s="208">
        <f>AK3-(AK3*((VLOOKUP(A3,Plan!A$1:AY$804,51,FALSE)/100)))</f>
        <v>0</v>
      </c>
      <c r="AM3" s="208">
        <f>IF(AJ3,O3*'ETC Data'!$H$5*'ETC Data'!$J$5,0)</f>
        <v>0</v>
      </c>
      <c r="AN3" s="208">
        <f>AM3-(AM3*((VLOOKUP(A3,Plan!A$1:BA$804,53,FALSE)/100)))</f>
        <v>0</v>
      </c>
      <c r="AO3" s="211">
        <f>IF(AJ3,O3*'ETC Data'!$H$5*'ETC Data'!$K$5,0)</f>
        <v>0</v>
      </c>
      <c r="AP3" s="208">
        <f>AO3-(AO3*((VLOOKUP(A3,Plan!A$1:BB$804,54,FALSE)/100)))</f>
        <v>0</v>
      </c>
      <c r="AQ3" s="208">
        <f>IF(AJ3,O3*'ETC Data'!$H$5*'ETC Data'!$L$5,0)</f>
        <v>0</v>
      </c>
      <c r="AR3" s="208">
        <f>AQ3-(AQ3*((VLOOKUP(A3,Plan!A$1:BD$804,56,FALSE)/100)))</f>
        <v>0</v>
      </c>
      <c r="AS3" s="193">
        <f>VLOOKUP(A3,'PR Matrix'!A:B,2,FALSE)</f>
        <v>0</v>
      </c>
      <c r="AT3" s="194">
        <f t="shared" ref="AT3" si="3">R3+T3+V3+X3+AB3+AD3+AF3+AH3+AL3+AN3+AP3+AR3</f>
        <v>0</v>
      </c>
      <c r="AU3" s="194">
        <f>Q3+S3+U3+W3+AA3+AC3+AE3+AG3+AK3+AM3+AO3+AQ3</f>
        <v>0</v>
      </c>
      <c r="AV3" s="194">
        <f>R3+AB3+AL3</f>
        <v>0</v>
      </c>
      <c r="AW3" s="194">
        <f>T3+AD3+AN3</f>
        <v>0</v>
      </c>
      <c r="AX3" s="194">
        <f>V3+AF3+AP3</f>
        <v>0</v>
      </c>
      <c r="AY3" s="194">
        <f>X3+AH3+AR3</f>
        <v>0</v>
      </c>
    </row>
    <row r="4" spans="1:55" hidden="1" x14ac:dyDescent="0.2">
      <c r="A4" s="200" t="s">
        <v>2117</v>
      </c>
      <c r="B4" s="201" t="s">
        <v>1572</v>
      </c>
      <c r="C4" s="201" t="s">
        <v>1571</v>
      </c>
      <c r="D4" s="201"/>
      <c r="E4" s="202">
        <f>IF(G4="Y",VLOOKUP(B4&amp;"|"&amp;C4,'ETC Data'!$C$2:$D$16,2,FALSE),0)</f>
        <v>0</v>
      </c>
      <c r="F4" s="202">
        <f>IF(D4="",0,IF(G4="Y",VLOOKUP(B4&amp;"|"&amp;D4,'ETC Data'!$C$2:$D$16,2,FALSE),0))</f>
        <v>0</v>
      </c>
      <c r="G4" s="203" t="str">
        <f>IF(VLOOKUP(A4,Plan!A$1:H$804,8,FALSE)&lt;&gt;"",VLOOKUP(A4,Plan!A$1:H$804,8,FALSE),"")</f>
        <v>N</v>
      </c>
      <c r="H4" s="204" t="str">
        <f>IF(VLOOKUP(A4,Plan!A$1:L$804,12,FALSE)&lt;&gt;"",VLOOKUP(A4,Plan!A$1:L$804,12,FALSE),"")</f>
        <v/>
      </c>
      <c r="I4" s="205" t="str">
        <f>IF(VLOOKUP(A4,Plan!A$1:M$804,13,FALSE)&lt;&gt;"",VLOOKUP(A4,Plan!A$1:M$804,13,FALSE),"")</f>
        <v/>
      </c>
      <c r="J4" s="205" t="str">
        <f>IF(VLOOKUP(A4,Plan!A$1:N$804,14,FALSE)&lt;&gt;"",VLOOKUP(A4,Plan!A$1:N$804,14,FALSE),IF(VLOOKUP(A4,Plan!A$1:O$804,15,FALSE)&lt;&gt;"",VLOOKUP(A4,Plan!A$1:O$804,15,FALSE),""))</f>
        <v/>
      </c>
      <c r="K4" s="206" t="str">
        <f>IF(VLOOKUP(A4,Plan!A$1:P$804,16,FALSE)&lt;&gt;"",VLOOKUP(A4,Plan!A$1:P$804,16,FALSE),"")</f>
        <v>Y</v>
      </c>
      <c r="L4" s="205"/>
      <c r="M4" s="205"/>
      <c r="N4" s="205"/>
      <c r="O4" s="207">
        <f t="shared" ref="O4:O67" si="4">IF(F4=0,E4,F4)</f>
        <v>0</v>
      </c>
      <c r="P4" s="207" t="b">
        <f t="shared" ref="P4:P67" si="5">OR(H4="Y",I4="Y")</f>
        <v>0</v>
      </c>
      <c r="Q4" s="208">
        <f>IF(P4,O4*'ETC Data'!$H$3*'ETC Data'!$I$3,0)</f>
        <v>0</v>
      </c>
      <c r="R4" s="208">
        <f>Q4-(Q4*((VLOOKUP(A4,Plan!A$1:Z$804,26,FALSE)/100)))</f>
        <v>0</v>
      </c>
      <c r="S4" s="208">
        <f>IF(P4,O4*'ETC Data'!$H$3*'ETC Data'!$J$3,0)</f>
        <v>0</v>
      </c>
      <c r="T4" s="208">
        <f>S4-(S4*((VLOOKUP(A4,Plan!A$1:AA$804,27,FALSE)/100)))</f>
        <v>0</v>
      </c>
      <c r="U4" s="208">
        <f>IF(P4,O4*'ETC Data'!$H$3*'ETC Data'!$K$3,0)</f>
        <v>0</v>
      </c>
      <c r="V4" s="208">
        <f>U4-(U4*((VLOOKUP(A4,Plan!A$1:AB$804,28,FALSE)/100)))</f>
        <v>0</v>
      </c>
      <c r="W4" s="208">
        <f>IF(P4,O4*'ETC Data'!$H$3*'ETC Data'!$L$3,0)</f>
        <v>0</v>
      </c>
      <c r="X4" s="208">
        <f>W4-(W4*((VLOOKUP(A4,Plan!A$1:AC$804,29,FALSE)/100)))</f>
        <v>0</v>
      </c>
      <c r="Y4" s="209"/>
      <c r="Z4" s="210" t="b">
        <f t="shared" si="1"/>
        <v>0</v>
      </c>
      <c r="AA4" s="208">
        <f>IF(Z4,O4*'ETC Data'!$H$4*'ETC Data'!$I$4,0)</f>
        <v>0</v>
      </c>
      <c r="AB4" s="208">
        <f>AA4-(AA4*((VLOOKUP(A4,Plan!A$1:AI$804,35,FALSE)/100)))</f>
        <v>0</v>
      </c>
      <c r="AC4" s="208">
        <f>IF(Z4,O4*'ETC Data'!$H$4*'ETC Data'!$J$4,0)</f>
        <v>0</v>
      </c>
      <c r="AD4" s="208">
        <f>AC4-(AC4*((VLOOKUP(A4,Plan!A$1:AJ$804,36,FALSE)/100)))</f>
        <v>0</v>
      </c>
      <c r="AE4" s="208">
        <f>IF(Z4,O4*'ETC Data'!$H$4*'ETC Data'!$K$4,0)</f>
        <v>0</v>
      </c>
      <c r="AF4" s="208">
        <f>AE4-(AE4*((VLOOKUP(A4,Plan!A$1:AK$804,37,FALSE)/100)))</f>
        <v>0</v>
      </c>
      <c r="AG4" s="208">
        <f>IF(Z4,O4*'ETC Data'!$H$4*'ETC Data'!$L$4,0)</f>
        <v>0</v>
      </c>
      <c r="AH4" s="208">
        <f>AG4-(AG4*((VLOOKUP(A4,Plan!A$1:AP$804,42,FALSE)/100)))</f>
        <v>0</v>
      </c>
      <c r="AI4" s="210"/>
      <c r="AJ4" s="210" t="b">
        <f t="shared" si="2"/>
        <v>1</v>
      </c>
      <c r="AK4" s="211">
        <f>IF(AJ4,O4*'ETC Data'!$H$5*'ETC Data'!$I$5,0)</f>
        <v>0</v>
      </c>
      <c r="AL4" s="208">
        <f>AK4-(AK4*((VLOOKUP(A4,Plan!A$1:AY$804,51,FALSE)/100)))</f>
        <v>0</v>
      </c>
      <c r="AM4" s="208">
        <f>IF(AJ4,O4*'ETC Data'!$H$5*'ETC Data'!$J$5,0)</f>
        <v>0</v>
      </c>
      <c r="AN4" s="208">
        <f>AM4-(AM4*((VLOOKUP(A4,Plan!A$1:BA$804,53,FALSE)/100)))</f>
        <v>0</v>
      </c>
      <c r="AO4" s="211">
        <f>IF(AJ4,O4*'ETC Data'!$H$5*'ETC Data'!$K$5,0)</f>
        <v>0</v>
      </c>
      <c r="AP4" s="208">
        <f>AO4-(AO4*((VLOOKUP(A4,Plan!A$1:BB$804,54,FALSE)/100)))</f>
        <v>0</v>
      </c>
      <c r="AQ4" s="208">
        <f>IF(AJ4,O4*'ETC Data'!$H$5*'ETC Data'!$L$5,0)</f>
        <v>0</v>
      </c>
      <c r="AR4" s="208">
        <f>AQ4-(AQ4*((VLOOKUP(A4,Plan!A$1:BD$804,56,FALSE)/100)))</f>
        <v>0</v>
      </c>
      <c r="AS4" s="193">
        <f>VLOOKUP(A4,'PR Matrix'!A:B,2,FALSE)</f>
        <v>0</v>
      </c>
      <c r="AT4" s="194">
        <f t="shared" ref="AT4:AT67" si="6">R4+T4+V4+X4+AB4+AD4+AF4+AH4+AL4+AN4+AP4+AR4</f>
        <v>0</v>
      </c>
      <c r="AU4" s="194">
        <f t="shared" ref="AU4:AU67" si="7">Q4+S4+U4+W4+AA4+AC4+AE4+AG4+AK4+AM4+AO4+AQ4</f>
        <v>0</v>
      </c>
      <c r="AV4" s="194">
        <f t="shared" ref="AV4:AV67" si="8">R4+AB4+AL4</f>
        <v>0</v>
      </c>
      <c r="AW4" s="194">
        <f t="shared" ref="AW4:AW67" si="9">T4+AD4+AN4</f>
        <v>0</v>
      </c>
      <c r="AX4" s="194">
        <f t="shared" ref="AX4:AX67" si="10">V4+AF4+AP4</f>
        <v>0</v>
      </c>
      <c r="AY4" s="194">
        <f t="shared" ref="AY4:AY67" si="11">X4+AH4+AR4</f>
        <v>0</v>
      </c>
    </row>
    <row r="5" spans="1:55" hidden="1" x14ac:dyDescent="0.2">
      <c r="A5" s="212" t="s">
        <v>1679</v>
      </c>
      <c r="B5" s="201" t="s">
        <v>1572</v>
      </c>
      <c r="C5" s="201"/>
      <c r="D5" s="201"/>
      <c r="E5" s="202">
        <f>IF(G5="Y",VLOOKUP(B5&amp;"|"&amp;C5,'ETC Data'!$C$2:$D$16,2,FALSE),0)</f>
        <v>0</v>
      </c>
      <c r="F5" s="202">
        <f>IF(D5="",0,IF(G5="Y",VLOOKUP(B5&amp;"|"&amp;D5,'ETC Data'!$C$2:$D$16,2,FALSE),0))</f>
        <v>0</v>
      </c>
      <c r="G5" s="203" t="str">
        <f>IF(VLOOKUP(A5,Plan!A$1:H$804,8,FALSE)&lt;&gt;"",VLOOKUP(A5,Plan!A$1:H$804,8,FALSE),"")</f>
        <v>N</v>
      </c>
      <c r="H5" s="204" t="str">
        <f>IF(VLOOKUP(A5,Plan!A$1:L$804,12,FALSE)&lt;&gt;"",VLOOKUP(A5,Plan!A$1:L$804,12,FALSE),"")</f>
        <v/>
      </c>
      <c r="I5" s="205" t="str">
        <f>IF(VLOOKUP(A5,Plan!A$1:M$804,13,FALSE)&lt;&gt;"",VLOOKUP(A5,Plan!A$1:M$804,13,FALSE),"")</f>
        <v/>
      </c>
      <c r="J5" s="205" t="str">
        <f>IF(VLOOKUP(A5,Plan!A$1:N$804,14,FALSE)&lt;&gt;"",VLOOKUP(A5,Plan!A$1:N$804,14,FALSE),IF(VLOOKUP(A5,Plan!A$1:O$804,15,FALSE)&lt;&gt;"",VLOOKUP(A5,Plan!A$1:O$804,15,FALSE),""))</f>
        <v/>
      </c>
      <c r="K5" s="206" t="str">
        <f>IF(VLOOKUP(A5,Plan!A$1:P$804,16,FALSE)&lt;&gt;"",VLOOKUP(A5,Plan!A$1:P$804,16,FALSE),"")</f>
        <v>Y</v>
      </c>
      <c r="L5" s="205"/>
      <c r="M5" s="205"/>
      <c r="N5" s="205"/>
      <c r="O5" s="207">
        <f t="shared" si="4"/>
        <v>0</v>
      </c>
      <c r="P5" s="207" t="b">
        <f t="shared" si="5"/>
        <v>0</v>
      </c>
      <c r="Q5" s="208">
        <f>IF(P5,O5*'ETC Data'!$H$3*'ETC Data'!$I$3,0)</f>
        <v>0</v>
      </c>
      <c r="R5" s="208">
        <f>Q5-(Q5*((VLOOKUP(A5,Plan!A$1:Z$804,26,FALSE)/100)))</f>
        <v>0</v>
      </c>
      <c r="S5" s="208">
        <f>IF(P5,O5*'ETC Data'!$H$3*'ETC Data'!$J$3,0)</f>
        <v>0</v>
      </c>
      <c r="T5" s="208">
        <f>S5-(S5*((VLOOKUP(A5,Plan!A$1:AA$804,27,FALSE)/100)))</f>
        <v>0</v>
      </c>
      <c r="U5" s="208">
        <f>IF(P5,O5*'ETC Data'!$H$3*'ETC Data'!$K$3,0)</f>
        <v>0</v>
      </c>
      <c r="V5" s="208">
        <f>U5-(U5*((VLOOKUP(A5,Plan!A$1:AB$804,28,FALSE)/100)))</f>
        <v>0</v>
      </c>
      <c r="W5" s="208">
        <f>IF(P5,O5*'ETC Data'!$H$3*'ETC Data'!$L$3,0)</f>
        <v>0</v>
      </c>
      <c r="X5" s="208">
        <f>W5-(W5*((VLOOKUP(A5,Plan!A$1:AC$804,29,FALSE)/100)))</f>
        <v>0</v>
      </c>
      <c r="Y5" s="209"/>
      <c r="Z5" s="210" t="b">
        <f t="shared" si="1"/>
        <v>0</v>
      </c>
      <c r="AA5" s="208">
        <f>IF(Z5,O5*'ETC Data'!$H$4*'ETC Data'!$I$4,0)</f>
        <v>0</v>
      </c>
      <c r="AB5" s="208">
        <f>AA5-(AA5*((VLOOKUP(A5,Plan!A$1:AI$804,35,FALSE)/100)))</f>
        <v>0</v>
      </c>
      <c r="AC5" s="208">
        <f>IF(Z5,O5*'ETC Data'!$H$4*'ETC Data'!$J$4,0)</f>
        <v>0</v>
      </c>
      <c r="AD5" s="208">
        <f>AC5-(AC5*((VLOOKUP(A5,Plan!A$1:AJ$804,36,FALSE)/100)))</f>
        <v>0</v>
      </c>
      <c r="AE5" s="208">
        <f>IF(Z5,O5*'ETC Data'!$H$4*'ETC Data'!$K$4,0)</f>
        <v>0</v>
      </c>
      <c r="AF5" s="208">
        <f>AE5-(AE5*((VLOOKUP(A5,Plan!A$1:AK$804,37,FALSE)/100)))</f>
        <v>0</v>
      </c>
      <c r="AG5" s="208">
        <f>IF(Z5,O5*'ETC Data'!$H$4*'ETC Data'!$L$4,0)</f>
        <v>0</v>
      </c>
      <c r="AH5" s="208">
        <f>AG5-(AG5*((VLOOKUP(A5,Plan!A$1:AP$804,42,FALSE)/100)))</f>
        <v>0</v>
      </c>
      <c r="AI5" s="210"/>
      <c r="AJ5" s="210" t="b">
        <f t="shared" si="2"/>
        <v>1</v>
      </c>
      <c r="AK5" s="211">
        <f>IF(AJ5,O5*'ETC Data'!$H$5*'ETC Data'!$I$5,0)</f>
        <v>0</v>
      </c>
      <c r="AL5" s="208">
        <f>AK5-(AK5*((VLOOKUP(A5,Plan!A$1:AY$804,51,FALSE)/100)))</f>
        <v>0</v>
      </c>
      <c r="AM5" s="208">
        <f>IF(AJ5,O5*'ETC Data'!$H$5*'ETC Data'!$J$5,0)</f>
        <v>0</v>
      </c>
      <c r="AN5" s="208">
        <f>AM5-(AM5*((VLOOKUP(A5,Plan!A$1:BA$804,53,FALSE)/100)))</f>
        <v>0</v>
      </c>
      <c r="AO5" s="211">
        <f>IF(AJ5,O5*'ETC Data'!$H$5*'ETC Data'!$K$5,0)</f>
        <v>0</v>
      </c>
      <c r="AP5" s="208">
        <f>AO5-(AO5*((VLOOKUP(A5,Plan!A$1:BB$804,54,FALSE)/100)))</f>
        <v>0</v>
      </c>
      <c r="AQ5" s="208">
        <f>IF(AJ5,O5*'ETC Data'!$H$5*'ETC Data'!$L$5,0)</f>
        <v>0</v>
      </c>
      <c r="AR5" s="208">
        <f>AQ5-(AQ5*((VLOOKUP(A5,Plan!A$1:BD$804,56,FALSE)/100)))</f>
        <v>0</v>
      </c>
      <c r="AS5" s="193">
        <f>VLOOKUP(A5,'PR Matrix'!A:B,2,FALSE)</f>
        <v>0</v>
      </c>
      <c r="AT5" s="194">
        <f t="shared" si="6"/>
        <v>0</v>
      </c>
      <c r="AU5" s="194">
        <f t="shared" si="7"/>
        <v>0</v>
      </c>
      <c r="AV5" s="194">
        <f t="shared" si="8"/>
        <v>0</v>
      </c>
      <c r="AW5" s="194">
        <f t="shared" si="9"/>
        <v>0</v>
      </c>
      <c r="AX5" s="194">
        <f t="shared" si="10"/>
        <v>0</v>
      </c>
      <c r="AY5" s="194">
        <f t="shared" si="11"/>
        <v>0</v>
      </c>
    </row>
    <row r="6" spans="1:55" hidden="1" x14ac:dyDescent="0.2">
      <c r="A6" s="212" t="s">
        <v>1681</v>
      </c>
      <c r="B6" s="201" t="s">
        <v>1572</v>
      </c>
      <c r="C6" s="201"/>
      <c r="D6" s="201"/>
      <c r="E6" s="202">
        <f>IF(G6="Y",VLOOKUP(B6&amp;"|"&amp;C6,'ETC Data'!$C$2:$D$16,2,FALSE),0)</f>
        <v>0</v>
      </c>
      <c r="F6" s="202">
        <f>IF(D6="",0,IF(G6="Y",VLOOKUP(B6&amp;"|"&amp;D6,'ETC Data'!$C$2:$D$16,2,FALSE),0))</f>
        <v>0</v>
      </c>
      <c r="G6" s="203" t="str">
        <f>IF(VLOOKUP(A6,Plan!A$1:H$804,8,FALSE)&lt;&gt;"",VLOOKUP(A6,Plan!A$1:H$804,8,FALSE),"")</f>
        <v>N</v>
      </c>
      <c r="H6" s="204" t="str">
        <f>IF(VLOOKUP(A6,Plan!A$1:L$804,12,FALSE)&lt;&gt;"",VLOOKUP(A6,Plan!A$1:L$804,12,FALSE),"")</f>
        <v/>
      </c>
      <c r="I6" s="205" t="str">
        <f>IF(VLOOKUP(A6,Plan!A$1:M$804,13,FALSE)&lt;&gt;"",VLOOKUP(A6,Plan!A$1:M$804,13,FALSE),"")</f>
        <v/>
      </c>
      <c r="J6" s="205" t="str">
        <f>IF(VLOOKUP(A6,Plan!A$1:N$804,14,FALSE)&lt;&gt;"",VLOOKUP(A6,Plan!A$1:N$804,14,FALSE),IF(VLOOKUP(A6,Plan!A$1:O$804,15,FALSE)&lt;&gt;"",VLOOKUP(A6,Plan!A$1:O$804,15,FALSE),""))</f>
        <v/>
      </c>
      <c r="K6" s="206" t="str">
        <f>IF(VLOOKUP(A6,Plan!A$1:P$804,16,FALSE)&lt;&gt;"",VLOOKUP(A6,Plan!A$1:P$804,16,FALSE),"")</f>
        <v/>
      </c>
      <c r="L6" s="205"/>
      <c r="M6" s="205"/>
      <c r="N6" s="205"/>
      <c r="O6" s="207">
        <f t="shared" si="4"/>
        <v>0</v>
      </c>
      <c r="P6" s="207" t="b">
        <f t="shared" si="5"/>
        <v>0</v>
      </c>
      <c r="Q6" s="208">
        <f>IF(P6,O6*'ETC Data'!$H$3*'ETC Data'!$I$3,0)</f>
        <v>0</v>
      </c>
      <c r="R6" s="208">
        <f>Q6-(Q6*((VLOOKUP(A6,Plan!A$1:Z$804,26,FALSE)/100)))</f>
        <v>0</v>
      </c>
      <c r="S6" s="208">
        <f>IF(P6,O6*'ETC Data'!$H$3*'ETC Data'!$J$3,0)</f>
        <v>0</v>
      </c>
      <c r="T6" s="208">
        <f>S6-(S6*((VLOOKUP(A6,Plan!A$1:AA$804,27,FALSE)/100)))</f>
        <v>0</v>
      </c>
      <c r="U6" s="208">
        <f>IF(P6,O6*'ETC Data'!$H$3*'ETC Data'!$K$3,0)</f>
        <v>0</v>
      </c>
      <c r="V6" s="208">
        <f>U6-(U6*((VLOOKUP(A6,Plan!A$1:AB$804,28,FALSE)/100)))</f>
        <v>0</v>
      </c>
      <c r="W6" s="208">
        <f>IF(P6,O6*'ETC Data'!$H$3*'ETC Data'!$L$3,0)</f>
        <v>0</v>
      </c>
      <c r="X6" s="208">
        <f>W6-(W6*((VLOOKUP(A6,Plan!A$1:AC$804,29,FALSE)/100)))</f>
        <v>0</v>
      </c>
      <c r="Y6" s="209"/>
      <c r="Z6" s="210" t="b">
        <f t="shared" si="1"/>
        <v>0</v>
      </c>
      <c r="AA6" s="208">
        <f>IF(Z6,O6*'ETC Data'!$H$4*'ETC Data'!$I$4,0)</f>
        <v>0</v>
      </c>
      <c r="AB6" s="208">
        <f>AA6-(AA6*((VLOOKUP(A6,Plan!A$1:AI$804,35,FALSE)/100)))</f>
        <v>0</v>
      </c>
      <c r="AC6" s="208">
        <f>IF(Z6,O6*'ETC Data'!$H$4*'ETC Data'!$J$4,0)</f>
        <v>0</v>
      </c>
      <c r="AD6" s="208">
        <f>AC6-(AC6*((VLOOKUP(A6,Plan!A$1:AJ$804,36,FALSE)/100)))</f>
        <v>0</v>
      </c>
      <c r="AE6" s="208">
        <f>IF(Z6,O6*'ETC Data'!$H$4*'ETC Data'!$K$4,0)</f>
        <v>0</v>
      </c>
      <c r="AF6" s="208">
        <f>AE6-(AE6*((VLOOKUP(A6,Plan!A$1:AK$804,37,FALSE)/100)))</f>
        <v>0</v>
      </c>
      <c r="AG6" s="208">
        <f>IF(Z6,O6*'ETC Data'!$H$4*'ETC Data'!$L$4,0)</f>
        <v>0</v>
      </c>
      <c r="AH6" s="208">
        <f>AG6-(AG6*((VLOOKUP(A6,Plan!A$1:AP$804,42,FALSE)/100)))</f>
        <v>0</v>
      </c>
      <c r="AI6" s="210"/>
      <c r="AJ6" s="210" t="b">
        <f t="shared" si="2"/>
        <v>0</v>
      </c>
      <c r="AK6" s="211">
        <f>IF(AJ6,O6*'ETC Data'!$H$5*'ETC Data'!$I$5,0)</f>
        <v>0</v>
      </c>
      <c r="AL6" s="208">
        <f>AK6-(AK6*((VLOOKUP(A6,Plan!A$1:AY$804,51,FALSE)/100)))</f>
        <v>0</v>
      </c>
      <c r="AM6" s="208">
        <f>IF(AJ6,O6*'ETC Data'!$H$5*'ETC Data'!$J$5,0)</f>
        <v>0</v>
      </c>
      <c r="AN6" s="208">
        <f>AM6-(AM6*((VLOOKUP(A6,Plan!A$1:BA$804,53,FALSE)/100)))</f>
        <v>0</v>
      </c>
      <c r="AO6" s="211">
        <f>IF(AJ6,O6*'ETC Data'!$H$5*'ETC Data'!$K$5,0)</f>
        <v>0</v>
      </c>
      <c r="AP6" s="208">
        <f>AO6-(AO6*((VLOOKUP(A6,Plan!A$1:BB$804,54,FALSE)/100)))</f>
        <v>0</v>
      </c>
      <c r="AQ6" s="208">
        <f>IF(AJ6,O6*'ETC Data'!$H$5*'ETC Data'!$L$5,0)</f>
        <v>0</v>
      </c>
      <c r="AR6" s="208">
        <f>AQ6-(AQ6*((VLOOKUP(A6,Plan!A$1:BD$804,56,FALSE)/100)))</f>
        <v>0</v>
      </c>
      <c r="AS6" s="193">
        <f>VLOOKUP(A6,'PR Matrix'!A:B,2,FALSE)</f>
        <v>0</v>
      </c>
      <c r="AT6" s="194">
        <f t="shared" si="6"/>
        <v>0</v>
      </c>
      <c r="AU6" s="194">
        <f t="shared" si="7"/>
        <v>0</v>
      </c>
      <c r="AV6" s="194">
        <f t="shared" si="8"/>
        <v>0</v>
      </c>
      <c r="AW6" s="194">
        <f t="shared" si="9"/>
        <v>0</v>
      </c>
      <c r="AX6" s="194">
        <f t="shared" si="10"/>
        <v>0</v>
      </c>
      <c r="AY6" s="194">
        <f t="shared" si="11"/>
        <v>0</v>
      </c>
    </row>
    <row r="7" spans="1:55" hidden="1" x14ac:dyDescent="0.2">
      <c r="A7" s="200" t="s">
        <v>1682</v>
      </c>
      <c r="B7" s="201" t="s">
        <v>1572</v>
      </c>
      <c r="C7" s="201"/>
      <c r="D7" s="201"/>
      <c r="E7" s="202">
        <f>IF(G7="Y",VLOOKUP(B7&amp;"|"&amp;C7,'ETC Data'!$C$2:$D$16,2,FALSE),0)</f>
        <v>0</v>
      </c>
      <c r="F7" s="202">
        <f>IF(D7="",0,IF(G7="Y",VLOOKUP(B7&amp;"|"&amp;D7,'ETC Data'!$C$2:$D$16,2,FALSE),0))</f>
        <v>0</v>
      </c>
      <c r="G7" s="203" t="str">
        <f>IF(VLOOKUP(A7,Plan!A$1:H$804,8,FALSE)&lt;&gt;"",VLOOKUP(A7,Plan!A$1:H$804,8,FALSE),"")</f>
        <v>N</v>
      </c>
      <c r="H7" s="204" t="str">
        <f>IF(VLOOKUP(A7,Plan!A$1:L$804,12,FALSE)&lt;&gt;"",VLOOKUP(A7,Plan!A$1:L$804,12,FALSE),"")</f>
        <v/>
      </c>
      <c r="I7" s="205" t="str">
        <f>IF(VLOOKUP(A7,Plan!A$1:M$804,13,FALSE)&lt;&gt;"",VLOOKUP(A7,Plan!A$1:M$804,13,FALSE),"")</f>
        <v/>
      </c>
      <c r="J7" s="205" t="str">
        <f>IF(VLOOKUP(A7,Plan!A$1:N$804,14,FALSE)&lt;&gt;"",VLOOKUP(A7,Plan!A$1:N$804,14,FALSE),IF(VLOOKUP(A7,Plan!A$1:O$804,15,FALSE)&lt;&gt;"",VLOOKUP(A7,Plan!A$1:O$804,15,FALSE),""))</f>
        <v/>
      </c>
      <c r="K7" s="206" t="str">
        <f>IF(VLOOKUP(A7,Plan!A$1:P$804,16,FALSE)&lt;&gt;"",VLOOKUP(A7,Plan!A$1:P$804,16,FALSE),"")</f>
        <v/>
      </c>
      <c r="L7" s="205"/>
      <c r="M7" s="205"/>
      <c r="N7" s="205"/>
      <c r="O7" s="207">
        <f t="shared" si="4"/>
        <v>0</v>
      </c>
      <c r="P7" s="207" t="b">
        <f t="shared" si="5"/>
        <v>0</v>
      </c>
      <c r="Q7" s="208">
        <f>IF(P7,O7*'ETC Data'!$H$3*'ETC Data'!$I$3,0)</f>
        <v>0</v>
      </c>
      <c r="R7" s="208">
        <f>Q7-(Q7*((VLOOKUP(A7,Plan!A$1:Z$804,26,FALSE)/100)))</f>
        <v>0</v>
      </c>
      <c r="S7" s="208">
        <f>IF(P7,O7*'ETC Data'!$H$3*'ETC Data'!$J$3,0)</f>
        <v>0</v>
      </c>
      <c r="T7" s="208">
        <f>S7-(S7*((VLOOKUP(A7,Plan!A$1:AA$804,27,FALSE)/100)))</f>
        <v>0</v>
      </c>
      <c r="U7" s="208">
        <f>IF(P7,O7*'ETC Data'!$H$3*'ETC Data'!$K$3,0)</f>
        <v>0</v>
      </c>
      <c r="V7" s="208">
        <f>U7-(U7*((VLOOKUP(A7,Plan!A$1:AB$804,28,FALSE)/100)))</f>
        <v>0</v>
      </c>
      <c r="W7" s="208">
        <f>IF(P7,O7*'ETC Data'!$H$3*'ETC Data'!$L$3,0)</f>
        <v>0</v>
      </c>
      <c r="X7" s="208">
        <f>W7-(W7*((VLOOKUP(A7,Plan!A$1:AC$804,29,FALSE)/100)))</f>
        <v>0</v>
      </c>
      <c r="Y7" s="209"/>
      <c r="Z7" s="210" t="b">
        <f t="shared" si="1"/>
        <v>0</v>
      </c>
      <c r="AA7" s="208">
        <f>IF(Z7,O7*'ETC Data'!$H$4*'ETC Data'!$I$4,0)</f>
        <v>0</v>
      </c>
      <c r="AB7" s="208">
        <f>AA7-(AA7*((VLOOKUP(A7,Plan!A$1:AI$804,35,FALSE)/100)))</f>
        <v>0</v>
      </c>
      <c r="AC7" s="208">
        <f>IF(Z7,O7*'ETC Data'!$H$4*'ETC Data'!$J$4,0)</f>
        <v>0</v>
      </c>
      <c r="AD7" s="208">
        <f>AC7-(AC7*((VLOOKUP(A7,Plan!A$1:AJ$804,36,FALSE)/100)))</f>
        <v>0</v>
      </c>
      <c r="AE7" s="208">
        <f>IF(Z7,O7*'ETC Data'!$H$4*'ETC Data'!$K$4,0)</f>
        <v>0</v>
      </c>
      <c r="AF7" s="208">
        <f>AE7-(AE7*((VLOOKUP(A7,Plan!A$1:AK$804,37,FALSE)/100)))</f>
        <v>0</v>
      </c>
      <c r="AG7" s="208">
        <f>IF(Z7,O7*'ETC Data'!$H$4*'ETC Data'!$L$4,0)</f>
        <v>0</v>
      </c>
      <c r="AH7" s="208">
        <f>AG7-(AG7*((VLOOKUP(A7,Plan!A$1:AP$804,42,FALSE)/100)))</f>
        <v>0</v>
      </c>
      <c r="AI7" s="210"/>
      <c r="AJ7" s="210" t="b">
        <f t="shared" si="2"/>
        <v>0</v>
      </c>
      <c r="AK7" s="211">
        <f>IF(AJ7,O7*'ETC Data'!$H$5*'ETC Data'!$I$5,0)</f>
        <v>0</v>
      </c>
      <c r="AL7" s="208">
        <f>AK7-(AK7*((VLOOKUP(A7,Plan!A$1:AY$804,51,FALSE)/100)))</f>
        <v>0</v>
      </c>
      <c r="AM7" s="208">
        <f>IF(AJ7,O7*'ETC Data'!$H$5*'ETC Data'!$J$5,0)</f>
        <v>0</v>
      </c>
      <c r="AN7" s="208">
        <f>AM7-(AM7*((VLOOKUP(A7,Plan!A$1:BA$804,53,FALSE)/100)))</f>
        <v>0</v>
      </c>
      <c r="AO7" s="211">
        <f>IF(AJ7,O7*'ETC Data'!$H$5*'ETC Data'!$K$5,0)</f>
        <v>0</v>
      </c>
      <c r="AP7" s="208">
        <f>AO7-(AO7*((VLOOKUP(A7,Plan!A$1:BB$804,54,FALSE)/100)))</f>
        <v>0</v>
      </c>
      <c r="AQ7" s="208">
        <f>IF(AJ7,O7*'ETC Data'!$H$5*'ETC Data'!$L$5,0)</f>
        <v>0</v>
      </c>
      <c r="AR7" s="208">
        <f>AQ7-(AQ7*((VLOOKUP(A7,Plan!A$1:BD$804,56,FALSE)/100)))</f>
        <v>0</v>
      </c>
      <c r="AS7" s="193">
        <f>VLOOKUP(A7,'PR Matrix'!A:B,2,FALSE)</f>
        <v>0</v>
      </c>
      <c r="AT7" s="194">
        <f t="shared" si="6"/>
        <v>0</v>
      </c>
      <c r="AU7" s="194">
        <f t="shared" si="7"/>
        <v>0</v>
      </c>
      <c r="AV7" s="194">
        <f t="shared" si="8"/>
        <v>0</v>
      </c>
      <c r="AW7" s="194">
        <f t="shared" si="9"/>
        <v>0</v>
      </c>
      <c r="AX7" s="194">
        <f t="shared" si="10"/>
        <v>0</v>
      </c>
      <c r="AY7" s="194">
        <f t="shared" si="11"/>
        <v>0</v>
      </c>
    </row>
    <row r="8" spans="1:55" hidden="1" x14ac:dyDescent="0.2">
      <c r="A8" s="200" t="s">
        <v>108</v>
      </c>
      <c r="B8" s="201" t="s">
        <v>1572</v>
      </c>
      <c r="C8" s="201"/>
      <c r="D8" s="201"/>
      <c r="E8" s="202">
        <f>IF(G8="Y",VLOOKUP(B8&amp;"|"&amp;C8,'ETC Data'!$C$2:$D$16,2,FALSE),0)</f>
        <v>0</v>
      </c>
      <c r="F8" s="202">
        <f>IF(D8="",0,IF(G8="Y",VLOOKUP(B8&amp;"|"&amp;D8,'ETC Data'!$C$2:$D$16,2,FALSE),0))</f>
        <v>0</v>
      </c>
      <c r="G8" s="203" t="str">
        <f>IF(VLOOKUP(A8,Plan!A$1:H$804,8,FALSE)&lt;&gt;"",VLOOKUP(A8,Plan!A$1:H$804,8,FALSE),"")</f>
        <v>N</v>
      </c>
      <c r="H8" s="204" t="str">
        <f>IF(VLOOKUP(A8,Plan!A$1:L$804,12,FALSE)&lt;&gt;"",VLOOKUP(A8,Plan!A$1:L$804,12,FALSE),"")</f>
        <v/>
      </c>
      <c r="I8" s="205" t="str">
        <f>IF(VLOOKUP(A8,Plan!A$1:M$804,13,FALSE)&lt;&gt;"",VLOOKUP(A8,Plan!A$1:M$804,13,FALSE),"")</f>
        <v/>
      </c>
      <c r="J8" s="205" t="str">
        <f>IF(VLOOKUP(A8,Plan!A$1:N$804,14,FALSE)&lt;&gt;"",VLOOKUP(A8,Plan!A$1:N$804,14,FALSE),IF(VLOOKUP(A8,Plan!A$1:O$804,15,FALSE)&lt;&gt;"",VLOOKUP(A8,Plan!A$1:O$804,15,FALSE),""))</f>
        <v/>
      </c>
      <c r="K8" s="206" t="str">
        <f>IF(VLOOKUP(A8,Plan!A$1:P$804,16,FALSE)&lt;&gt;"",VLOOKUP(A8,Plan!A$1:P$804,16,FALSE),"")</f>
        <v/>
      </c>
      <c r="L8" s="205"/>
      <c r="M8" s="205"/>
      <c r="N8" s="205"/>
      <c r="O8" s="207">
        <f t="shared" si="4"/>
        <v>0</v>
      </c>
      <c r="P8" s="207" t="b">
        <f t="shared" si="5"/>
        <v>0</v>
      </c>
      <c r="Q8" s="208">
        <f>IF(P8,O8*'ETC Data'!$H$3*'ETC Data'!$I$3,0)</f>
        <v>0</v>
      </c>
      <c r="R8" s="208">
        <f>Q8-(Q8*((VLOOKUP(A8,Plan!A$1:Z$804,26,FALSE)/100)))</f>
        <v>0</v>
      </c>
      <c r="S8" s="208">
        <f>IF(P8,O8*'ETC Data'!$H$3*'ETC Data'!$J$3,0)</f>
        <v>0</v>
      </c>
      <c r="T8" s="208">
        <f>S8-(S8*((VLOOKUP(A8,Plan!A$1:AA$804,27,FALSE)/100)))</f>
        <v>0</v>
      </c>
      <c r="U8" s="208">
        <f>IF(P8,O8*'ETC Data'!$H$3*'ETC Data'!$K$3,0)</f>
        <v>0</v>
      </c>
      <c r="V8" s="208">
        <f>U8-(U8*((VLOOKUP(A8,Plan!A$1:AB$804,28,FALSE)/100)))</f>
        <v>0</v>
      </c>
      <c r="W8" s="208">
        <f>IF(P8,O8*'ETC Data'!$H$3*'ETC Data'!$L$3,0)</f>
        <v>0</v>
      </c>
      <c r="X8" s="208">
        <f>W8-(W8*((VLOOKUP(A8,Plan!A$1:AC$804,29,FALSE)/100)))</f>
        <v>0</v>
      </c>
      <c r="Y8" s="209"/>
      <c r="Z8" s="210" t="b">
        <f t="shared" si="1"/>
        <v>0</v>
      </c>
      <c r="AA8" s="208">
        <f>IF(Z8,O8*'ETC Data'!$H$4*'ETC Data'!$I$4,0)</f>
        <v>0</v>
      </c>
      <c r="AB8" s="208">
        <f>AA8-(AA8*((VLOOKUP(A8,Plan!A$1:AI$804,35,FALSE)/100)))</f>
        <v>0</v>
      </c>
      <c r="AC8" s="208">
        <f>IF(Z8,O8*'ETC Data'!$H$4*'ETC Data'!$J$4,0)</f>
        <v>0</v>
      </c>
      <c r="AD8" s="208">
        <f>AC8-(AC8*((VLOOKUP(A8,Plan!A$1:AJ$804,36,FALSE)/100)))</f>
        <v>0</v>
      </c>
      <c r="AE8" s="208">
        <f>IF(Z8,O8*'ETC Data'!$H$4*'ETC Data'!$K$4,0)</f>
        <v>0</v>
      </c>
      <c r="AF8" s="208">
        <f>AE8-(AE8*((VLOOKUP(A8,Plan!A$1:AK$804,37,FALSE)/100)))</f>
        <v>0</v>
      </c>
      <c r="AG8" s="208">
        <f>IF(Z8,O8*'ETC Data'!$H$4*'ETC Data'!$L$4,0)</f>
        <v>0</v>
      </c>
      <c r="AH8" s="208">
        <f>AG8-(AG8*((VLOOKUP(A8,Plan!A$1:AP$804,42,FALSE)/100)))</f>
        <v>0</v>
      </c>
      <c r="AI8" s="210"/>
      <c r="AJ8" s="210" t="b">
        <f t="shared" si="2"/>
        <v>0</v>
      </c>
      <c r="AK8" s="211">
        <f>IF(AJ8,O8*'ETC Data'!$H$5*'ETC Data'!$I$5,0)</f>
        <v>0</v>
      </c>
      <c r="AL8" s="208">
        <f>AK8-(AK8*((VLOOKUP(A8,Plan!A$1:AY$804,51,FALSE)/100)))</f>
        <v>0</v>
      </c>
      <c r="AM8" s="208">
        <f>IF(AJ8,O8*'ETC Data'!$H$5*'ETC Data'!$J$5,0)</f>
        <v>0</v>
      </c>
      <c r="AN8" s="208">
        <f>AM8-(AM8*((VLOOKUP(A8,Plan!A$1:BA$804,53,FALSE)/100)))</f>
        <v>0</v>
      </c>
      <c r="AO8" s="211">
        <f>IF(AJ8,O8*'ETC Data'!$H$5*'ETC Data'!$K$5,0)</f>
        <v>0</v>
      </c>
      <c r="AP8" s="208">
        <f>AO8-(AO8*((VLOOKUP(A8,Plan!A$1:BB$804,54,FALSE)/100)))</f>
        <v>0</v>
      </c>
      <c r="AQ8" s="208">
        <f>IF(AJ8,O8*'ETC Data'!$H$5*'ETC Data'!$L$5,0)</f>
        <v>0</v>
      </c>
      <c r="AR8" s="208">
        <f>AQ8-(AQ8*((VLOOKUP(A8,Plan!A$1:BD$804,56,FALSE)/100)))</f>
        <v>0</v>
      </c>
      <c r="AS8" s="193">
        <f>VLOOKUP(A8,'PR Matrix'!A:B,2,FALSE)</f>
        <v>0</v>
      </c>
      <c r="AT8" s="194">
        <f t="shared" si="6"/>
        <v>0</v>
      </c>
      <c r="AU8" s="194">
        <f t="shared" si="7"/>
        <v>0</v>
      </c>
      <c r="AV8" s="194">
        <f t="shared" si="8"/>
        <v>0</v>
      </c>
      <c r="AW8" s="194">
        <f t="shared" si="9"/>
        <v>0</v>
      </c>
      <c r="AX8" s="194">
        <f t="shared" si="10"/>
        <v>0</v>
      </c>
      <c r="AY8" s="194">
        <f t="shared" si="11"/>
        <v>0</v>
      </c>
    </row>
    <row r="9" spans="1:55" hidden="1" x14ac:dyDescent="0.2">
      <c r="A9" s="200" t="s">
        <v>1684</v>
      </c>
      <c r="B9" s="201" t="s">
        <v>1571</v>
      </c>
      <c r="C9" s="201"/>
      <c r="D9" s="201"/>
      <c r="E9" s="202">
        <f>IF(G9="Y",VLOOKUP(B9&amp;"|"&amp;C9,'ETC Data'!$C$2:$D$16,2,FALSE),0)</f>
        <v>0</v>
      </c>
      <c r="F9" s="202">
        <f>IF(D9="",0,IF(G9="Y",VLOOKUP(B9&amp;"|"&amp;D9,'ETC Data'!$C$2:$D$16,2,FALSE),0))</f>
        <v>0</v>
      </c>
      <c r="G9" s="203" t="str">
        <f>IF(VLOOKUP(A9,Plan!A$1:H$804,8,FALSE)&lt;&gt;"",VLOOKUP(A9,Plan!A$1:H$804,8,FALSE),"")</f>
        <v>N</v>
      </c>
      <c r="H9" s="204" t="str">
        <f>IF(VLOOKUP(A9,Plan!A$1:L$804,12,FALSE)&lt;&gt;"",VLOOKUP(A9,Plan!A$1:L$804,12,FALSE),"")</f>
        <v/>
      </c>
      <c r="I9" s="205" t="str">
        <f>IF(VLOOKUP(A9,Plan!A$1:M$804,13,FALSE)&lt;&gt;"",VLOOKUP(A9,Plan!A$1:M$804,13,FALSE),"")</f>
        <v/>
      </c>
      <c r="J9" s="205" t="str">
        <f>IF(VLOOKUP(A9,Plan!A$1:N$804,14,FALSE)&lt;&gt;"",VLOOKUP(A9,Plan!A$1:N$804,14,FALSE),IF(VLOOKUP(A9,Plan!A$1:O$804,15,FALSE)&lt;&gt;"",VLOOKUP(A9,Plan!A$1:O$804,15,FALSE),""))</f>
        <v/>
      </c>
      <c r="K9" s="206" t="str">
        <f>IF(VLOOKUP(A9,Plan!A$1:P$804,16,FALSE)&lt;&gt;"",VLOOKUP(A9,Plan!A$1:P$804,16,FALSE),"")</f>
        <v/>
      </c>
      <c r="L9" s="205"/>
      <c r="M9" s="205"/>
      <c r="N9" s="205"/>
      <c r="O9" s="207">
        <f t="shared" si="4"/>
        <v>0</v>
      </c>
      <c r="P9" s="207" t="b">
        <f t="shared" si="5"/>
        <v>0</v>
      </c>
      <c r="Q9" s="208">
        <f>IF(P9,O9*'ETC Data'!$H$3*'ETC Data'!$I$3,0)</f>
        <v>0</v>
      </c>
      <c r="R9" s="208">
        <f>Q9-(Q9*((VLOOKUP(A9,Plan!A$1:Z$804,26,FALSE)/100)))</f>
        <v>0</v>
      </c>
      <c r="S9" s="208">
        <f>IF(P9,O9*'ETC Data'!$H$3*'ETC Data'!$J$3,0)</f>
        <v>0</v>
      </c>
      <c r="T9" s="208">
        <f>S9-(S9*((VLOOKUP(A9,Plan!A$1:AA$804,27,FALSE)/100)))</f>
        <v>0</v>
      </c>
      <c r="U9" s="208">
        <f>IF(P9,O9*'ETC Data'!$H$3*'ETC Data'!$K$3,0)</f>
        <v>0</v>
      </c>
      <c r="V9" s="208">
        <f>U9-(U9*((VLOOKUP(A9,Plan!A$1:AB$804,28,FALSE)/100)))</f>
        <v>0</v>
      </c>
      <c r="W9" s="208">
        <f>IF(P9,O9*'ETC Data'!$H$3*'ETC Data'!$L$3,0)</f>
        <v>0</v>
      </c>
      <c r="X9" s="208">
        <f>W9-(W9*((VLOOKUP(A9,Plan!A$1:AC$804,29,FALSE)/100)))</f>
        <v>0</v>
      </c>
      <c r="Y9" s="209"/>
      <c r="Z9" s="210" t="b">
        <f t="shared" si="1"/>
        <v>0</v>
      </c>
      <c r="AA9" s="208">
        <f>IF(Z9,O9*'ETC Data'!$H$4*'ETC Data'!$I$4,0)</f>
        <v>0</v>
      </c>
      <c r="AB9" s="208">
        <f>AA9-(AA9*((VLOOKUP(A9,Plan!A$1:AI$804,35,FALSE)/100)))</f>
        <v>0</v>
      </c>
      <c r="AC9" s="208">
        <f>IF(Z9,O9*'ETC Data'!$H$4*'ETC Data'!$J$4,0)</f>
        <v>0</v>
      </c>
      <c r="AD9" s="208">
        <f>AC9-(AC9*((VLOOKUP(A9,Plan!A$1:AJ$804,36,FALSE)/100)))</f>
        <v>0</v>
      </c>
      <c r="AE9" s="208">
        <f>IF(Z9,O9*'ETC Data'!$H$4*'ETC Data'!$K$4,0)</f>
        <v>0</v>
      </c>
      <c r="AF9" s="208">
        <f>AE9-(AE9*((VLOOKUP(A9,Plan!A$1:AK$804,37,FALSE)/100)))</f>
        <v>0</v>
      </c>
      <c r="AG9" s="208">
        <f>IF(Z9,O9*'ETC Data'!$H$4*'ETC Data'!$L$4,0)</f>
        <v>0</v>
      </c>
      <c r="AH9" s="208">
        <f>AG9-(AG9*((VLOOKUP(A9,Plan!A$1:AP$804,42,FALSE)/100)))</f>
        <v>0</v>
      </c>
      <c r="AI9" s="210"/>
      <c r="AJ9" s="210" t="b">
        <f t="shared" si="2"/>
        <v>0</v>
      </c>
      <c r="AK9" s="211">
        <f>IF(AJ9,O9*'ETC Data'!$H$5*'ETC Data'!$I$5,0)</f>
        <v>0</v>
      </c>
      <c r="AL9" s="208">
        <f>AK9-(AK9*((VLOOKUP(A9,Plan!A$1:AY$804,51,FALSE)/100)))</f>
        <v>0</v>
      </c>
      <c r="AM9" s="208">
        <f>IF(AJ9,O9*'ETC Data'!$H$5*'ETC Data'!$J$5,0)</f>
        <v>0</v>
      </c>
      <c r="AN9" s="208">
        <f>AM9-(AM9*((VLOOKUP(A9,Plan!A$1:BA$804,53,FALSE)/100)))</f>
        <v>0</v>
      </c>
      <c r="AO9" s="211">
        <f>IF(AJ9,O9*'ETC Data'!$H$5*'ETC Data'!$K$5,0)</f>
        <v>0</v>
      </c>
      <c r="AP9" s="208">
        <f>AO9-(AO9*((VLOOKUP(A9,Plan!A$1:BB$804,54,FALSE)/100)))</f>
        <v>0</v>
      </c>
      <c r="AQ9" s="208">
        <f>IF(AJ9,O9*'ETC Data'!$H$5*'ETC Data'!$L$5,0)</f>
        <v>0</v>
      </c>
      <c r="AR9" s="208">
        <f>AQ9-(AQ9*((VLOOKUP(A9,Plan!A$1:BD$804,56,FALSE)/100)))</f>
        <v>0</v>
      </c>
      <c r="AS9" s="193">
        <f>VLOOKUP(A9,'PR Matrix'!A:B,2,FALSE)</f>
        <v>0</v>
      </c>
      <c r="AT9" s="194">
        <f t="shared" si="6"/>
        <v>0</v>
      </c>
      <c r="AU9" s="194">
        <f t="shared" si="7"/>
        <v>0</v>
      </c>
      <c r="AV9" s="194">
        <f t="shared" si="8"/>
        <v>0</v>
      </c>
      <c r="AW9" s="194">
        <f t="shared" si="9"/>
        <v>0</v>
      </c>
      <c r="AX9" s="194">
        <f t="shared" si="10"/>
        <v>0</v>
      </c>
      <c r="AY9" s="194">
        <f t="shared" si="11"/>
        <v>0</v>
      </c>
    </row>
    <row r="10" spans="1:55" x14ac:dyDescent="0.2">
      <c r="A10" s="200" t="s">
        <v>109</v>
      </c>
      <c r="B10" s="201" t="s">
        <v>1571</v>
      </c>
      <c r="C10" s="201" t="s">
        <v>1571</v>
      </c>
      <c r="D10" s="201"/>
      <c r="E10" s="643">
        <f>IF(G10="Y",VLOOKUP(B10&amp;"|"&amp;C10,'ETC Data'!$C$2:$D$16,2,FALSE),0)</f>
        <v>25</v>
      </c>
      <c r="F10" s="643">
        <f>IF(D10="",0,IF(G10="Y",VLOOKUP(B10&amp;"|"&amp;D10,'ETC Data'!$C$2:$D$16,2,FALSE),0))</f>
        <v>0</v>
      </c>
      <c r="G10" s="203" t="str">
        <f>IF(VLOOKUP(A10,Plan!A$1:H$804,8,FALSE)&lt;&gt;"",VLOOKUP(A10,Plan!A$1:H$804,8,FALSE),"")</f>
        <v>Y</v>
      </c>
      <c r="H10" s="204" t="str">
        <f>IF(VLOOKUP(A10,Plan!A$1:L$804,12,FALSE)&lt;&gt;"",VLOOKUP(A10,Plan!A$1:L$804,12,FALSE),"")</f>
        <v/>
      </c>
      <c r="I10" s="205" t="str">
        <f>IF(VLOOKUP(A10,Plan!A$1:M$804,13,FALSE)&lt;&gt;"",VLOOKUP(A10,Plan!A$1:M$804,13,FALSE),"")</f>
        <v>Y</v>
      </c>
      <c r="J10" s="205" t="str">
        <f>IF(VLOOKUP(A10,Plan!A$1:N$804,14,FALSE)&lt;&gt;"",VLOOKUP(A10,Plan!A$1:N$804,14,FALSE),IF(VLOOKUP(A10,Plan!A$1:O$804,15,FALSE)&lt;&gt;"",VLOOKUP(A10,Plan!A$1:O$804,15,FALSE),""))</f>
        <v>Y</v>
      </c>
      <c r="K10" s="206" t="str">
        <f>IF(VLOOKUP(A10,Plan!A$1:P$804,16,FALSE)&lt;&gt;"",VLOOKUP(A10,Plan!A$1:P$804,16,FALSE),"")</f>
        <v>Y</v>
      </c>
      <c r="L10" s="205"/>
      <c r="M10" s="205"/>
      <c r="N10" s="205"/>
      <c r="O10" s="207">
        <f t="shared" si="4"/>
        <v>25</v>
      </c>
      <c r="P10" s="207" t="b">
        <f t="shared" si="5"/>
        <v>1</v>
      </c>
      <c r="Q10" s="208">
        <f>IF(P10,O10*'ETC Data'!$H$3*'ETC Data'!$I$3,0)</f>
        <v>4.9288578512625314</v>
      </c>
      <c r="R10" s="208">
        <f>Q10-(Q10*((VLOOKUP(A10,Plan!A$1:Z$804,26,FALSE)/100)))</f>
        <v>0</v>
      </c>
      <c r="S10" s="208">
        <f>IF(P10,O10*'ETC Data'!$H$3*'ETC Data'!$J$3,0)</f>
        <v>1.1829258843030075</v>
      </c>
      <c r="T10" s="208">
        <f>S10-(S10*((VLOOKUP(A10,Plan!A$1:AA$804,27,FALSE)/100)))</f>
        <v>0</v>
      </c>
      <c r="U10" s="208">
        <f>IF(P10,O10*'ETC Data'!$H$3*'ETC Data'!$K$3,0)</f>
        <v>0.32859052341750217</v>
      </c>
      <c r="V10" s="208">
        <f>U10-(U10*((VLOOKUP(A10,Plan!A$1:AB$804,28,FALSE)/100)))</f>
        <v>0</v>
      </c>
      <c r="W10" s="208">
        <f>IF(P10,O10*'ETC Data'!$H$3*'ETC Data'!$L$3,0)</f>
        <v>0.13143620936700084</v>
      </c>
      <c r="X10" s="208">
        <f>W10-(W10*((VLOOKUP(A10,Plan!A$1:AC$804,29,FALSE)/100)))</f>
        <v>0</v>
      </c>
      <c r="Y10" s="209"/>
      <c r="Z10" s="210" t="b">
        <f t="shared" si="1"/>
        <v>1</v>
      </c>
      <c r="AA10" s="208">
        <f>IF(Z10,O10*'ETC Data'!$H$4*'ETC Data'!$I$4,0)</f>
        <v>6.1003105702957114</v>
      </c>
      <c r="AB10" s="208">
        <f>AA10-(AA10*((VLOOKUP(A10,Plan!A$1:AI$804,35,FALSE)/100)))</f>
        <v>0</v>
      </c>
      <c r="AC10" s="208">
        <f>IF(Z10,O10*'ETC Data'!$H$4*'ETC Data'!$J$4,0)</f>
        <v>3.0501552851478557</v>
      </c>
      <c r="AD10" s="208">
        <f>AC10-(AC10*((VLOOKUP(A10,Plan!A$1:AJ$804,36,FALSE)/100)))</f>
        <v>0</v>
      </c>
      <c r="AE10" s="208">
        <f>IF(Z10,O10*'ETC Data'!$H$4*'ETC Data'!$K$4,0)</f>
        <v>2.1961118053064559</v>
      </c>
      <c r="AF10" s="208">
        <f>AE10-(AE10*((VLOOKUP(A10,Plan!A$1:AK$804,37,FALSE)/100)))</f>
        <v>0</v>
      </c>
      <c r="AG10" s="208">
        <f>IF(Z10,O10*'ETC Data'!$H$4*'ETC Data'!$L$4,0)</f>
        <v>0.85404347984139972</v>
      </c>
      <c r="AH10" s="208">
        <f>AG10-(AG10*((VLOOKUP(A10,Plan!A$1:AP$804,42,FALSE)/100)))</f>
        <v>0</v>
      </c>
      <c r="AI10" s="210"/>
      <c r="AJ10" s="210" t="b">
        <f t="shared" si="2"/>
        <v>1</v>
      </c>
      <c r="AK10" s="211">
        <f>IF(AJ10,O10*'ETC Data'!$H$5*'ETC Data'!$I$5,0)</f>
        <v>3.1137841955292664</v>
      </c>
      <c r="AL10" s="208">
        <f>AK10-(AK10*((VLOOKUP(A10,Plan!A$1:AY$804,51,FALSE)/100)))</f>
        <v>0</v>
      </c>
      <c r="AM10" s="208">
        <f>IF(AJ10,O10*'ETC Data'!$H$5*'ETC Data'!$J$5,0)</f>
        <v>1.5568920977646332</v>
      </c>
      <c r="AN10" s="208">
        <f>AM10-(AM10*((VLOOKUP(A10,Plan!A$1:BA$804,53,FALSE)/100)))</f>
        <v>0</v>
      </c>
      <c r="AO10" s="211">
        <f>IF(AJ10,O10*'ETC Data'!$H$5*'ETC Data'!$K$5,0)</f>
        <v>1.120962310390536</v>
      </c>
      <c r="AP10" s="208">
        <f>AO10-(AO10*((VLOOKUP(A10,Plan!A$1:BB$804,54,FALSE)/100)))</f>
        <v>0</v>
      </c>
      <c r="AQ10" s="208">
        <f>IF(AJ10,O10*'ETC Data'!$H$5*'ETC Data'!$L$5,0)</f>
        <v>0.43592978737409732</v>
      </c>
      <c r="AR10" s="208">
        <f>AQ10-(AQ10*((VLOOKUP(A10,Plan!A$1:BD$804,56,FALSE)/100)))</f>
        <v>0</v>
      </c>
      <c r="AS10" s="193">
        <f>VLOOKUP(A10,'PR Matrix'!A:B,2,FALSE)</f>
        <v>6207</v>
      </c>
      <c r="AT10" s="194">
        <f t="shared" si="6"/>
        <v>0</v>
      </c>
      <c r="AU10" s="194">
        <f t="shared" si="7"/>
        <v>25</v>
      </c>
      <c r="AV10" s="194">
        <f t="shared" si="8"/>
        <v>0</v>
      </c>
      <c r="AW10" s="194">
        <f t="shared" si="9"/>
        <v>0</v>
      </c>
      <c r="AX10" s="194">
        <f t="shared" si="10"/>
        <v>0</v>
      </c>
      <c r="AY10" s="194">
        <f t="shared" si="11"/>
        <v>0</v>
      </c>
    </row>
    <row r="11" spans="1:55" hidden="1" x14ac:dyDescent="0.2">
      <c r="A11" s="200" t="s">
        <v>110</v>
      </c>
      <c r="B11" s="201" t="s">
        <v>1572</v>
      </c>
      <c r="C11" s="201"/>
      <c r="D11" s="201"/>
      <c r="E11" s="202">
        <f>IF(G11="Y",VLOOKUP(B11&amp;"|"&amp;C11,'ETC Data'!$C$2:$D$16,2,FALSE),0)</f>
        <v>0</v>
      </c>
      <c r="F11" s="202">
        <f>IF(D11="",0,IF(G11="Y",VLOOKUP(B11&amp;"|"&amp;D11,'ETC Data'!$C$2:$D$16,2,FALSE),0))</f>
        <v>0</v>
      </c>
      <c r="G11" s="203" t="str">
        <f>IF(VLOOKUP(A11,Plan!A$1:H$804,8,FALSE)&lt;&gt;"",VLOOKUP(A11,Plan!A$1:H$804,8,FALSE),"")</f>
        <v>N</v>
      </c>
      <c r="H11" s="204" t="str">
        <f>IF(VLOOKUP(A11,Plan!A$1:L$804,12,FALSE)&lt;&gt;"",VLOOKUP(A11,Plan!A$1:L$804,12,FALSE),"")</f>
        <v/>
      </c>
      <c r="I11" s="205" t="str">
        <f>IF(VLOOKUP(A11,Plan!A$1:M$804,13,FALSE)&lt;&gt;"",VLOOKUP(A11,Plan!A$1:M$804,13,FALSE),"")</f>
        <v/>
      </c>
      <c r="J11" s="205" t="str">
        <f>IF(VLOOKUP(A11,Plan!A$1:N$804,14,FALSE)&lt;&gt;"",VLOOKUP(A11,Plan!A$1:N$804,14,FALSE),IF(VLOOKUP(A11,Plan!A$1:O$804,15,FALSE)&lt;&gt;"",VLOOKUP(A11,Plan!A$1:O$804,15,FALSE),""))</f>
        <v/>
      </c>
      <c r="K11" s="206" t="str">
        <f>IF(VLOOKUP(A11,Plan!A$1:P$804,16,FALSE)&lt;&gt;"",VLOOKUP(A11,Plan!A$1:P$804,16,FALSE),"")</f>
        <v/>
      </c>
      <c r="L11" s="205"/>
      <c r="M11" s="205"/>
      <c r="N11" s="205"/>
      <c r="O11" s="207">
        <f t="shared" si="4"/>
        <v>0</v>
      </c>
      <c r="P11" s="207" t="b">
        <f t="shared" si="5"/>
        <v>0</v>
      </c>
      <c r="Q11" s="208">
        <f>IF(P11,O11*'ETC Data'!$H$3*'ETC Data'!$I$3,0)</f>
        <v>0</v>
      </c>
      <c r="R11" s="208">
        <f>Q11-(Q11*((VLOOKUP(A11,Plan!A$1:Z$804,26,FALSE)/100)))</f>
        <v>0</v>
      </c>
      <c r="S11" s="208">
        <f>IF(P11,O11*'ETC Data'!$H$3*'ETC Data'!$J$3,0)</f>
        <v>0</v>
      </c>
      <c r="T11" s="208">
        <f>S11-(S11*((VLOOKUP(A11,Plan!A$1:AA$804,27,FALSE)/100)))</f>
        <v>0</v>
      </c>
      <c r="U11" s="208">
        <f>IF(P11,O11*'ETC Data'!$H$3*'ETC Data'!$K$3,0)</f>
        <v>0</v>
      </c>
      <c r="V11" s="208">
        <f>U11-(U11*((VLOOKUP(A11,Plan!A$1:AB$804,28,FALSE)/100)))</f>
        <v>0</v>
      </c>
      <c r="W11" s="208">
        <f>IF(P11,O11*'ETC Data'!$H$3*'ETC Data'!$L$3,0)</f>
        <v>0</v>
      </c>
      <c r="X11" s="208">
        <f>W11-(W11*((VLOOKUP(A11,Plan!A$1:AC$804,29,FALSE)/100)))</f>
        <v>0</v>
      </c>
      <c r="Y11" s="209"/>
      <c r="Z11" s="210" t="b">
        <f t="shared" si="1"/>
        <v>0</v>
      </c>
      <c r="AA11" s="208">
        <f>IF(Z11,O11*'ETC Data'!$H$4*'ETC Data'!$I$4,0)</f>
        <v>0</v>
      </c>
      <c r="AB11" s="208">
        <f>AA11-(AA11*((VLOOKUP(A11,Plan!A$1:AI$804,35,FALSE)/100)))</f>
        <v>0</v>
      </c>
      <c r="AC11" s="208">
        <f>IF(Z11,O11*'ETC Data'!$H$4*'ETC Data'!$J$4,0)</f>
        <v>0</v>
      </c>
      <c r="AD11" s="208">
        <f>AC11-(AC11*((VLOOKUP(A11,Plan!A$1:AJ$804,36,FALSE)/100)))</f>
        <v>0</v>
      </c>
      <c r="AE11" s="208">
        <f>IF(Z11,O11*'ETC Data'!$H$4*'ETC Data'!$K$4,0)</f>
        <v>0</v>
      </c>
      <c r="AF11" s="208">
        <f>AE11-(AE11*((VLOOKUP(A11,Plan!A$1:AK$804,37,FALSE)/100)))</f>
        <v>0</v>
      </c>
      <c r="AG11" s="208">
        <f>IF(Z11,O11*'ETC Data'!$H$4*'ETC Data'!$L$4,0)</f>
        <v>0</v>
      </c>
      <c r="AH11" s="208">
        <f>AG11-(AG11*((VLOOKUP(A11,Plan!A$1:AP$804,42,FALSE)/100)))</f>
        <v>0</v>
      </c>
      <c r="AI11" s="210"/>
      <c r="AJ11" s="210" t="b">
        <f t="shared" si="2"/>
        <v>0</v>
      </c>
      <c r="AK11" s="211">
        <f>IF(AJ11,O11*'ETC Data'!$H$5*'ETC Data'!$I$5,0)</f>
        <v>0</v>
      </c>
      <c r="AL11" s="208">
        <f>AK11-(AK11*((VLOOKUP(A11,Plan!A$1:AY$804,51,FALSE)/100)))</f>
        <v>0</v>
      </c>
      <c r="AM11" s="208">
        <f>IF(AJ11,O11*'ETC Data'!$H$5*'ETC Data'!$J$5,0)</f>
        <v>0</v>
      </c>
      <c r="AN11" s="208">
        <f>AM11-(AM11*((VLOOKUP(A11,Plan!A$1:BA$804,53,FALSE)/100)))</f>
        <v>0</v>
      </c>
      <c r="AO11" s="211">
        <f>IF(AJ11,O11*'ETC Data'!$H$5*'ETC Data'!$K$5,0)</f>
        <v>0</v>
      </c>
      <c r="AP11" s="208">
        <f>AO11-(AO11*((VLOOKUP(A11,Plan!A$1:BB$804,54,FALSE)/100)))</f>
        <v>0</v>
      </c>
      <c r="AQ11" s="208">
        <f>IF(AJ11,O11*'ETC Data'!$H$5*'ETC Data'!$L$5,0)</f>
        <v>0</v>
      </c>
      <c r="AR11" s="208">
        <f>AQ11-(AQ11*((VLOOKUP(A11,Plan!A$1:BD$804,56,FALSE)/100)))</f>
        <v>0</v>
      </c>
      <c r="AS11" s="193">
        <f>VLOOKUP(A11,'PR Matrix'!A:B,2,FALSE)</f>
        <v>0</v>
      </c>
      <c r="AT11" s="194">
        <f t="shared" si="6"/>
        <v>0</v>
      </c>
      <c r="AU11" s="194">
        <f t="shared" si="7"/>
        <v>0</v>
      </c>
      <c r="AV11" s="194">
        <f t="shared" si="8"/>
        <v>0</v>
      </c>
      <c r="AW11" s="194">
        <f t="shared" si="9"/>
        <v>0</v>
      </c>
      <c r="AX11" s="194">
        <f t="shared" si="10"/>
        <v>0</v>
      </c>
      <c r="AY11" s="194">
        <f t="shared" si="11"/>
        <v>0</v>
      </c>
    </row>
    <row r="12" spans="1:55" hidden="1" x14ac:dyDescent="0.2">
      <c r="A12" s="200" t="s">
        <v>111</v>
      </c>
      <c r="B12" s="201" t="s">
        <v>1571</v>
      </c>
      <c r="C12" s="201" t="s">
        <v>1571</v>
      </c>
      <c r="D12" s="201"/>
      <c r="E12" s="202">
        <f>IF(G12="Y",VLOOKUP(B12&amp;"|"&amp;C12,'ETC Data'!$C$2:$D$16,2,FALSE),0)</f>
        <v>0</v>
      </c>
      <c r="F12" s="202">
        <f>IF(D12="",0,IF(G12="Y",VLOOKUP(B12&amp;"|"&amp;D12,'ETC Data'!$C$2:$D$16,2,FALSE),0))</f>
        <v>0</v>
      </c>
      <c r="G12" s="203" t="str">
        <f>IF(VLOOKUP(A12,Plan!A$1:H$804,8,FALSE)&lt;&gt;"",VLOOKUP(A12,Plan!A$1:H$804,8,FALSE),"")</f>
        <v>N</v>
      </c>
      <c r="H12" s="204" t="str">
        <f>IF(VLOOKUP(A12,Plan!A$1:L$804,12,FALSE)&lt;&gt;"",VLOOKUP(A12,Plan!A$1:L$804,12,FALSE),"")</f>
        <v/>
      </c>
      <c r="I12" s="205" t="str">
        <f>IF(VLOOKUP(A12,Plan!A$1:M$804,13,FALSE)&lt;&gt;"",VLOOKUP(A12,Plan!A$1:M$804,13,FALSE),"")</f>
        <v/>
      </c>
      <c r="J12" s="205" t="str">
        <f>IF(VLOOKUP(A12,Plan!A$1:N$804,14,FALSE)&lt;&gt;"",VLOOKUP(A12,Plan!A$1:N$804,14,FALSE),IF(VLOOKUP(A12,Plan!A$1:O$804,15,FALSE)&lt;&gt;"",VLOOKUP(A12,Plan!A$1:O$804,15,FALSE),""))</f>
        <v/>
      </c>
      <c r="K12" s="206" t="str">
        <f>IF(VLOOKUP(A12,Plan!A$1:P$804,16,FALSE)&lt;&gt;"",VLOOKUP(A12,Plan!A$1:P$804,16,FALSE),"")</f>
        <v/>
      </c>
      <c r="L12" s="205"/>
      <c r="M12" s="205"/>
      <c r="N12" s="205"/>
      <c r="O12" s="207">
        <f t="shared" si="4"/>
        <v>0</v>
      </c>
      <c r="P12" s="207" t="b">
        <f t="shared" si="5"/>
        <v>0</v>
      </c>
      <c r="Q12" s="208">
        <f>IF(P12,O12*'ETC Data'!$H$3*'ETC Data'!$I$3,0)</f>
        <v>0</v>
      </c>
      <c r="R12" s="208">
        <f>Q12-(Q12*((VLOOKUP(A12,Plan!A$1:Z$804,26,FALSE)/100)))</f>
        <v>0</v>
      </c>
      <c r="S12" s="208">
        <f>IF(P12,O12*'ETC Data'!$H$3*'ETC Data'!$J$3,0)</f>
        <v>0</v>
      </c>
      <c r="T12" s="208">
        <f>S12-(S12*((VLOOKUP(A12,Plan!A$1:AA$804,27,FALSE)/100)))</f>
        <v>0</v>
      </c>
      <c r="U12" s="208">
        <f>IF(P12,O12*'ETC Data'!$H$3*'ETC Data'!$K$3,0)</f>
        <v>0</v>
      </c>
      <c r="V12" s="208">
        <f>U12-(U12*((VLOOKUP(A12,Plan!A$1:AB$804,28,FALSE)/100)))</f>
        <v>0</v>
      </c>
      <c r="W12" s="208">
        <f>IF(P12,O12*'ETC Data'!$H$3*'ETC Data'!$L$3,0)</f>
        <v>0</v>
      </c>
      <c r="X12" s="208">
        <f>W12-(W12*((VLOOKUP(A12,Plan!A$1:AC$804,29,FALSE)/100)))</f>
        <v>0</v>
      </c>
      <c r="Y12" s="209"/>
      <c r="Z12" s="210" t="b">
        <f t="shared" si="1"/>
        <v>0</v>
      </c>
      <c r="AA12" s="208">
        <f>IF(Z12,O12*'ETC Data'!$H$4*'ETC Data'!$I$4,0)</f>
        <v>0</v>
      </c>
      <c r="AB12" s="208">
        <f>AA12-(AA12*((VLOOKUP(A12,Plan!A$1:AI$804,35,FALSE)/100)))</f>
        <v>0</v>
      </c>
      <c r="AC12" s="208">
        <f>IF(Z12,O12*'ETC Data'!$H$4*'ETC Data'!$J$4,0)</f>
        <v>0</v>
      </c>
      <c r="AD12" s="208">
        <f>AC12-(AC12*((VLOOKUP(A12,Plan!A$1:AJ$804,36,FALSE)/100)))</f>
        <v>0</v>
      </c>
      <c r="AE12" s="208">
        <f>IF(Z12,O12*'ETC Data'!$H$4*'ETC Data'!$K$4,0)</f>
        <v>0</v>
      </c>
      <c r="AF12" s="208">
        <f>AE12-(AE12*((VLOOKUP(A12,Plan!A$1:AK$804,37,FALSE)/100)))</f>
        <v>0</v>
      </c>
      <c r="AG12" s="208">
        <f>IF(Z12,O12*'ETC Data'!$H$4*'ETC Data'!$L$4,0)</f>
        <v>0</v>
      </c>
      <c r="AH12" s="208">
        <f>AG12-(AG12*((VLOOKUP(A12,Plan!A$1:AP$804,42,FALSE)/100)))</f>
        <v>0</v>
      </c>
      <c r="AI12" s="210"/>
      <c r="AJ12" s="210" t="b">
        <f t="shared" si="2"/>
        <v>0</v>
      </c>
      <c r="AK12" s="211">
        <f>IF(AJ12,O12*'ETC Data'!$H$5*'ETC Data'!$I$5,0)</f>
        <v>0</v>
      </c>
      <c r="AL12" s="208">
        <f>AK12-(AK12*((VLOOKUP(A12,Plan!A$1:AY$804,51,FALSE)/100)))</f>
        <v>0</v>
      </c>
      <c r="AM12" s="208">
        <f>IF(AJ12,O12*'ETC Data'!$H$5*'ETC Data'!$J$5,0)</f>
        <v>0</v>
      </c>
      <c r="AN12" s="208">
        <f>AM12-(AM12*((VLOOKUP(A12,Plan!A$1:BA$804,53,FALSE)/100)))</f>
        <v>0</v>
      </c>
      <c r="AO12" s="211">
        <f>IF(AJ12,O12*'ETC Data'!$H$5*'ETC Data'!$K$5,0)</f>
        <v>0</v>
      </c>
      <c r="AP12" s="208">
        <f>AO12-(AO12*((VLOOKUP(A12,Plan!A$1:BB$804,54,FALSE)/100)))</f>
        <v>0</v>
      </c>
      <c r="AQ12" s="208">
        <f>IF(AJ12,O12*'ETC Data'!$H$5*'ETC Data'!$L$5,0)</f>
        <v>0</v>
      </c>
      <c r="AR12" s="208">
        <f>AQ12-(AQ12*((VLOOKUP(A12,Plan!A$1:BD$804,56,FALSE)/100)))</f>
        <v>0</v>
      </c>
      <c r="AS12" s="193">
        <f>VLOOKUP(A12,'PR Matrix'!A:B,2,FALSE)</f>
        <v>0</v>
      </c>
      <c r="AT12" s="194">
        <f t="shared" si="6"/>
        <v>0</v>
      </c>
      <c r="AU12" s="194">
        <f t="shared" si="7"/>
        <v>0</v>
      </c>
      <c r="AV12" s="194">
        <f t="shared" si="8"/>
        <v>0</v>
      </c>
      <c r="AW12" s="194">
        <f t="shared" si="9"/>
        <v>0</v>
      </c>
      <c r="AX12" s="194">
        <f t="shared" si="10"/>
        <v>0</v>
      </c>
      <c r="AY12" s="194">
        <f t="shared" si="11"/>
        <v>0</v>
      </c>
    </row>
    <row r="13" spans="1:55" hidden="1" x14ac:dyDescent="0.2">
      <c r="A13" s="200" t="s">
        <v>112</v>
      </c>
      <c r="B13" s="201" t="s">
        <v>1572</v>
      </c>
      <c r="C13" s="201"/>
      <c r="D13" s="201"/>
      <c r="E13" s="202">
        <f>IF(G13="Y",VLOOKUP(B13&amp;"|"&amp;C13,'ETC Data'!$C$2:$D$16,2,FALSE),0)</f>
        <v>0</v>
      </c>
      <c r="F13" s="202">
        <f>IF(D13="",0,IF(G13="Y",VLOOKUP(B13&amp;"|"&amp;D13,'ETC Data'!$C$2:$D$16,2,FALSE),0))</f>
        <v>0</v>
      </c>
      <c r="G13" s="203" t="str">
        <f>IF(VLOOKUP(A13,Plan!A$1:H$804,8,FALSE)&lt;&gt;"",VLOOKUP(A13,Plan!A$1:H$804,8,FALSE),"")</f>
        <v>N</v>
      </c>
      <c r="H13" s="204" t="str">
        <f>IF(VLOOKUP(A13,Plan!A$1:L$804,12,FALSE)&lt;&gt;"",VLOOKUP(A13,Plan!A$1:L$804,12,FALSE),"")</f>
        <v/>
      </c>
      <c r="I13" s="205" t="str">
        <f>IF(VLOOKUP(A13,Plan!A$1:M$804,13,FALSE)&lt;&gt;"",VLOOKUP(A13,Plan!A$1:M$804,13,FALSE),"")</f>
        <v/>
      </c>
      <c r="J13" s="205" t="str">
        <f>IF(VLOOKUP(A13,Plan!A$1:N$804,14,FALSE)&lt;&gt;"",VLOOKUP(A13,Plan!A$1:N$804,14,FALSE),IF(VLOOKUP(A13,Plan!A$1:O$804,15,FALSE)&lt;&gt;"",VLOOKUP(A13,Plan!A$1:O$804,15,FALSE),""))</f>
        <v/>
      </c>
      <c r="K13" s="206" t="str">
        <f>IF(VLOOKUP(A13,Plan!A$1:P$804,16,FALSE)&lt;&gt;"",VLOOKUP(A13,Plan!A$1:P$804,16,FALSE),"")</f>
        <v>Y</v>
      </c>
      <c r="L13" s="205"/>
      <c r="M13" s="205"/>
      <c r="N13" s="205"/>
      <c r="O13" s="207">
        <f t="shared" si="4"/>
        <v>0</v>
      </c>
      <c r="P13" s="207" t="b">
        <f t="shared" si="5"/>
        <v>0</v>
      </c>
      <c r="Q13" s="208">
        <f>IF(P13,O13*'ETC Data'!$H$3*'ETC Data'!$I$3,0)</f>
        <v>0</v>
      </c>
      <c r="R13" s="208">
        <f>Q13-(Q13*((VLOOKUP(A13,Plan!A$1:Z$804,26,FALSE)/100)))</f>
        <v>0</v>
      </c>
      <c r="S13" s="208">
        <f>IF(P13,O13*'ETC Data'!$H$3*'ETC Data'!$J$3,0)</f>
        <v>0</v>
      </c>
      <c r="T13" s="208">
        <f>S13-(S13*((VLOOKUP(A13,Plan!A$1:AA$804,27,FALSE)/100)))</f>
        <v>0</v>
      </c>
      <c r="U13" s="208">
        <f>IF(P13,O13*'ETC Data'!$H$3*'ETC Data'!$K$3,0)</f>
        <v>0</v>
      </c>
      <c r="V13" s="208">
        <f>U13-(U13*((VLOOKUP(A13,Plan!A$1:AB$804,28,FALSE)/100)))</f>
        <v>0</v>
      </c>
      <c r="W13" s="208">
        <f>IF(P13,O13*'ETC Data'!$H$3*'ETC Data'!$L$3,0)</f>
        <v>0</v>
      </c>
      <c r="X13" s="208">
        <f>W13-(W13*((VLOOKUP(A13,Plan!A$1:AC$804,29,FALSE)/100)))</f>
        <v>0</v>
      </c>
      <c r="Y13" s="209"/>
      <c r="Z13" s="210" t="b">
        <f t="shared" si="1"/>
        <v>0</v>
      </c>
      <c r="AA13" s="208">
        <f>IF(Z13,O13*'ETC Data'!$H$4*'ETC Data'!$I$4,0)</f>
        <v>0</v>
      </c>
      <c r="AB13" s="208">
        <f>AA13-(AA13*((VLOOKUP(A13,Plan!A$1:AI$804,35,FALSE)/100)))</f>
        <v>0</v>
      </c>
      <c r="AC13" s="208">
        <f>IF(Z13,O13*'ETC Data'!$H$4*'ETC Data'!$J$4,0)</f>
        <v>0</v>
      </c>
      <c r="AD13" s="208">
        <f>AC13-(AC13*((VLOOKUP(A13,Plan!A$1:AJ$804,36,FALSE)/100)))</f>
        <v>0</v>
      </c>
      <c r="AE13" s="208">
        <f>IF(Z13,O13*'ETC Data'!$H$4*'ETC Data'!$K$4,0)</f>
        <v>0</v>
      </c>
      <c r="AF13" s="208">
        <f>AE13-(AE13*((VLOOKUP(A13,Plan!A$1:AK$804,37,FALSE)/100)))</f>
        <v>0</v>
      </c>
      <c r="AG13" s="208">
        <f>IF(Z13,O13*'ETC Data'!$H$4*'ETC Data'!$L$4,0)</f>
        <v>0</v>
      </c>
      <c r="AH13" s="208">
        <f>AG13-(AG13*((VLOOKUP(A13,Plan!A$1:AP$804,42,FALSE)/100)))</f>
        <v>0</v>
      </c>
      <c r="AI13" s="210"/>
      <c r="AJ13" s="210" t="b">
        <f t="shared" si="2"/>
        <v>1</v>
      </c>
      <c r="AK13" s="211">
        <f>IF(AJ13,O13*'ETC Data'!$H$5*'ETC Data'!$I$5,0)</f>
        <v>0</v>
      </c>
      <c r="AL13" s="208">
        <f>AK13-(AK13*((VLOOKUP(A13,Plan!A$1:AY$804,51,FALSE)/100)))</f>
        <v>0</v>
      </c>
      <c r="AM13" s="208">
        <f>IF(AJ13,O13*'ETC Data'!$H$5*'ETC Data'!$J$5,0)</f>
        <v>0</v>
      </c>
      <c r="AN13" s="208">
        <f>AM13-(AM13*((VLOOKUP(A13,Plan!A$1:BA$804,53,FALSE)/100)))</f>
        <v>0</v>
      </c>
      <c r="AO13" s="211">
        <f>IF(AJ13,O13*'ETC Data'!$H$5*'ETC Data'!$K$5,0)</f>
        <v>0</v>
      </c>
      <c r="AP13" s="208">
        <f>AO13-(AO13*((VLOOKUP(A13,Plan!A$1:BB$804,54,FALSE)/100)))</f>
        <v>0</v>
      </c>
      <c r="AQ13" s="208">
        <f>IF(AJ13,O13*'ETC Data'!$H$5*'ETC Data'!$L$5,0)</f>
        <v>0</v>
      </c>
      <c r="AR13" s="208">
        <f>AQ13-(AQ13*((VLOOKUP(A13,Plan!A$1:BD$804,56,FALSE)/100)))</f>
        <v>0</v>
      </c>
      <c r="AS13" s="193">
        <f>VLOOKUP(A13,'PR Matrix'!A:B,2,FALSE)</f>
        <v>0</v>
      </c>
      <c r="AT13" s="194">
        <f t="shared" si="6"/>
        <v>0</v>
      </c>
      <c r="AU13" s="194">
        <f t="shared" si="7"/>
        <v>0</v>
      </c>
      <c r="AV13" s="194">
        <f t="shared" si="8"/>
        <v>0</v>
      </c>
      <c r="AW13" s="194">
        <f t="shared" si="9"/>
        <v>0</v>
      </c>
      <c r="AX13" s="194">
        <f t="shared" si="10"/>
        <v>0</v>
      </c>
      <c r="AY13" s="194">
        <f t="shared" si="11"/>
        <v>0</v>
      </c>
    </row>
    <row r="14" spans="1:55" hidden="1" x14ac:dyDescent="0.2">
      <c r="A14" s="200" t="s">
        <v>1685</v>
      </c>
      <c r="B14" s="201" t="s">
        <v>1572</v>
      </c>
      <c r="C14" s="201"/>
      <c r="D14" s="201"/>
      <c r="E14" s="202">
        <f>IF(G14="Y",VLOOKUP(B14&amp;"|"&amp;C14,'ETC Data'!$C$2:$D$16,2,FALSE),0)</f>
        <v>0</v>
      </c>
      <c r="F14" s="202">
        <f>IF(D14="",0,IF(G14="Y",VLOOKUP(B14&amp;"|"&amp;D14,'ETC Data'!$C$2:$D$16,2,FALSE),0))</f>
        <v>0</v>
      </c>
      <c r="G14" s="203" t="str">
        <f>IF(VLOOKUP(A14,Plan!A$1:H$804,8,FALSE)&lt;&gt;"",VLOOKUP(A14,Plan!A$1:H$804,8,FALSE),"")</f>
        <v>N</v>
      </c>
      <c r="H14" s="204" t="str">
        <f>IF(VLOOKUP(A14,Plan!A$1:L$804,12,FALSE)&lt;&gt;"",VLOOKUP(A14,Plan!A$1:L$804,12,FALSE),"")</f>
        <v/>
      </c>
      <c r="I14" s="205" t="str">
        <f>IF(VLOOKUP(A14,Plan!A$1:M$804,13,FALSE)&lt;&gt;"",VLOOKUP(A14,Plan!A$1:M$804,13,FALSE),"")</f>
        <v/>
      </c>
      <c r="J14" s="205" t="str">
        <f>IF(VLOOKUP(A14,Plan!A$1:N$804,14,FALSE)&lt;&gt;"",VLOOKUP(A14,Plan!A$1:N$804,14,FALSE),IF(VLOOKUP(A14,Plan!A$1:O$804,15,FALSE)&lt;&gt;"",VLOOKUP(A14,Plan!A$1:O$804,15,FALSE),""))</f>
        <v/>
      </c>
      <c r="K14" s="206" t="str">
        <f>IF(VLOOKUP(A14,Plan!A$1:P$804,16,FALSE)&lt;&gt;"",VLOOKUP(A14,Plan!A$1:P$804,16,FALSE),"")</f>
        <v/>
      </c>
      <c r="L14" s="205"/>
      <c r="M14" s="205"/>
      <c r="N14" s="205"/>
      <c r="O14" s="207">
        <f t="shared" si="4"/>
        <v>0</v>
      </c>
      <c r="P14" s="207" t="b">
        <f t="shared" si="5"/>
        <v>0</v>
      </c>
      <c r="Q14" s="208">
        <f>IF(P14,O14*'ETC Data'!$H$3*'ETC Data'!$I$3,0)</f>
        <v>0</v>
      </c>
      <c r="R14" s="208">
        <f>Q14-(Q14*((VLOOKUP(A14,Plan!A$1:Z$804,26,FALSE)/100)))</f>
        <v>0</v>
      </c>
      <c r="S14" s="208">
        <f>IF(P14,O14*'ETC Data'!$H$3*'ETC Data'!$J$3,0)</f>
        <v>0</v>
      </c>
      <c r="T14" s="208">
        <f>S14-(S14*((VLOOKUP(A14,Plan!A$1:AA$804,27,FALSE)/100)))</f>
        <v>0</v>
      </c>
      <c r="U14" s="208">
        <f>IF(P14,O14*'ETC Data'!$H$3*'ETC Data'!$K$3,0)</f>
        <v>0</v>
      </c>
      <c r="V14" s="208">
        <f>U14-(U14*((VLOOKUP(A14,Plan!A$1:AB$804,28,FALSE)/100)))</f>
        <v>0</v>
      </c>
      <c r="W14" s="208">
        <f>IF(P14,O14*'ETC Data'!$H$3*'ETC Data'!$L$3,0)</f>
        <v>0</v>
      </c>
      <c r="X14" s="208">
        <f>W14-(W14*((VLOOKUP(A14,Plan!A$1:AC$804,29,FALSE)/100)))</f>
        <v>0</v>
      </c>
      <c r="Y14" s="209"/>
      <c r="Z14" s="210" t="b">
        <f t="shared" si="1"/>
        <v>0</v>
      </c>
      <c r="AA14" s="208">
        <f>IF(Z14,O14*'ETC Data'!$H$4*'ETC Data'!$I$4,0)</f>
        <v>0</v>
      </c>
      <c r="AB14" s="208">
        <f>AA14-(AA14*((VLOOKUP(A14,Plan!A$1:AI$804,35,FALSE)/100)))</f>
        <v>0</v>
      </c>
      <c r="AC14" s="208">
        <f>IF(Z14,O14*'ETC Data'!$H$4*'ETC Data'!$J$4,0)</f>
        <v>0</v>
      </c>
      <c r="AD14" s="208">
        <f>AC14-(AC14*((VLOOKUP(A14,Plan!A$1:AJ$804,36,FALSE)/100)))</f>
        <v>0</v>
      </c>
      <c r="AE14" s="208">
        <f>IF(Z14,O14*'ETC Data'!$H$4*'ETC Data'!$K$4,0)</f>
        <v>0</v>
      </c>
      <c r="AF14" s="208">
        <f>AE14-(AE14*((VLOOKUP(A14,Plan!A$1:AK$804,37,FALSE)/100)))</f>
        <v>0</v>
      </c>
      <c r="AG14" s="208">
        <f>IF(Z14,O14*'ETC Data'!$H$4*'ETC Data'!$L$4,0)</f>
        <v>0</v>
      </c>
      <c r="AH14" s="208">
        <f>AG14-(AG14*((VLOOKUP(A14,Plan!A$1:AP$804,42,FALSE)/100)))</f>
        <v>0</v>
      </c>
      <c r="AI14" s="210"/>
      <c r="AJ14" s="210" t="b">
        <f t="shared" si="2"/>
        <v>0</v>
      </c>
      <c r="AK14" s="211">
        <f>IF(AJ14,O14*'ETC Data'!$H$5*'ETC Data'!$I$5,0)</f>
        <v>0</v>
      </c>
      <c r="AL14" s="208">
        <f>AK14-(AK14*((VLOOKUP(A14,Plan!A$1:AY$804,51,FALSE)/100)))</f>
        <v>0</v>
      </c>
      <c r="AM14" s="208">
        <f>IF(AJ14,O14*'ETC Data'!$H$5*'ETC Data'!$J$5,0)</f>
        <v>0</v>
      </c>
      <c r="AN14" s="208">
        <f>AM14-(AM14*((VLOOKUP(A14,Plan!A$1:BA$804,53,FALSE)/100)))</f>
        <v>0</v>
      </c>
      <c r="AO14" s="211">
        <f>IF(AJ14,O14*'ETC Data'!$H$5*'ETC Data'!$K$5,0)</f>
        <v>0</v>
      </c>
      <c r="AP14" s="208">
        <f>AO14-(AO14*((VLOOKUP(A14,Plan!A$1:BB$804,54,FALSE)/100)))</f>
        <v>0</v>
      </c>
      <c r="AQ14" s="208">
        <f>IF(AJ14,O14*'ETC Data'!$H$5*'ETC Data'!$L$5,0)</f>
        <v>0</v>
      </c>
      <c r="AR14" s="208">
        <f>AQ14-(AQ14*((VLOOKUP(A14,Plan!A$1:BD$804,56,FALSE)/100)))</f>
        <v>0</v>
      </c>
      <c r="AS14" s="193">
        <f>VLOOKUP(A14,'PR Matrix'!A:B,2,FALSE)</f>
        <v>0</v>
      </c>
      <c r="AT14" s="194">
        <f t="shared" si="6"/>
        <v>0</v>
      </c>
      <c r="AU14" s="194">
        <f t="shared" si="7"/>
        <v>0</v>
      </c>
      <c r="AV14" s="194">
        <f t="shared" si="8"/>
        <v>0</v>
      </c>
      <c r="AW14" s="194">
        <f t="shared" si="9"/>
        <v>0</v>
      </c>
      <c r="AX14" s="194">
        <f t="shared" si="10"/>
        <v>0</v>
      </c>
      <c r="AY14" s="194">
        <f t="shared" si="11"/>
        <v>0</v>
      </c>
      <c r="AZ14" s="217"/>
      <c r="BA14" s="217"/>
      <c r="BB14" s="217"/>
      <c r="BC14" s="217"/>
    </row>
    <row r="15" spans="1:55" hidden="1" x14ac:dyDescent="0.2">
      <c r="A15" s="200" t="s">
        <v>1459</v>
      </c>
      <c r="B15" s="201" t="s">
        <v>1572</v>
      </c>
      <c r="C15" s="201"/>
      <c r="D15" s="201"/>
      <c r="E15" s="202">
        <f>IF(G15="Y",VLOOKUP(B15&amp;"|"&amp;C15,'ETC Data'!$C$2:$D$16,2,FALSE),0)</f>
        <v>0</v>
      </c>
      <c r="F15" s="202">
        <f>IF(D15="",0,IF(G15="Y",VLOOKUP(B15&amp;"|"&amp;D15,'ETC Data'!$C$2:$D$16,2,FALSE),0))</f>
        <v>0</v>
      </c>
      <c r="G15" s="203" t="str">
        <f>IF(VLOOKUP(A15,Plan!A$1:H$804,8,FALSE)&lt;&gt;"",VLOOKUP(A15,Plan!A$1:H$804,8,FALSE),"")</f>
        <v>N</v>
      </c>
      <c r="H15" s="204" t="str">
        <f>IF(VLOOKUP(A15,Plan!A$1:L$804,12,FALSE)&lt;&gt;"",VLOOKUP(A15,Plan!A$1:L$804,12,FALSE),"")</f>
        <v/>
      </c>
      <c r="I15" s="205" t="str">
        <f>IF(VLOOKUP(A15,Plan!A$1:M$804,13,FALSE)&lt;&gt;"",VLOOKUP(A15,Plan!A$1:M$804,13,FALSE),"")</f>
        <v/>
      </c>
      <c r="J15" s="205" t="str">
        <f>IF(VLOOKUP(A15,Plan!A$1:N$804,14,FALSE)&lt;&gt;"",VLOOKUP(A15,Plan!A$1:N$804,14,FALSE),IF(VLOOKUP(A15,Plan!A$1:O$804,15,FALSE)&lt;&gt;"",VLOOKUP(A15,Plan!A$1:O$804,15,FALSE),""))</f>
        <v/>
      </c>
      <c r="K15" s="206" t="str">
        <f>IF(VLOOKUP(A15,Plan!A$1:P$804,16,FALSE)&lt;&gt;"",VLOOKUP(A15,Plan!A$1:P$804,16,FALSE),"")</f>
        <v/>
      </c>
      <c r="L15" s="205"/>
      <c r="M15" s="205"/>
      <c r="N15" s="205"/>
      <c r="O15" s="207">
        <f t="shared" si="4"/>
        <v>0</v>
      </c>
      <c r="P15" s="207" t="b">
        <f t="shared" si="5"/>
        <v>0</v>
      </c>
      <c r="Q15" s="208">
        <f>IF(P15,O15*'ETC Data'!$H$3*'ETC Data'!$I$3,0)</f>
        <v>0</v>
      </c>
      <c r="R15" s="208">
        <f>Q15-(Q15*((VLOOKUP(A15,Plan!A$1:Z$804,26,FALSE)/100)))</f>
        <v>0</v>
      </c>
      <c r="S15" s="208">
        <f>IF(P15,O15*'ETC Data'!$H$3*'ETC Data'!$J$3,0)</f>
        <v>0</v>
      </c>
      <c r="T15" s="208">
        <f>S15-(S15*((VLOOKUP(A15,Plan!A$1:AA$804,27,FALSE)/100)))</f>
        <v>0</v>
      </c>
      <c r="U15" s="208">
        <f>IF(P15,O15*'ETC Data'!$H$3*'ETC Data'!$K$3,0)</f>
        <v>0</v>
      </c>
      <c r="V15" s="208">
        <f>U15-(U15*((VLOOKUP(A15,Plan!A$1:AB$804,28,FALSE)/100)))</f>
        <v>0</v>
      </c>
      <c r="W15" s="208">
        <f>IF(P15,O15*'ETC Data'!$H$3*'ETC Data'!$L$3,0)</f>
        <v>0</v>
      </c>
      <c r="X15" s="208">
        <f>W15-(W15*((VLOOKUP(A15,Plan!A$1:AC$804,29,FALSE)/100)))</f>
        <v>0</v>
      </c>
      <c r="Y15" s="209"/>
      <c r="Z15" s="210" t="b">
        <f t="shared" si="1"/>
        <v>0</v>
      </c>
      <c r="AA15" s="208">
        <f>IF(Z15,O15*'ETC Data'!$H$4*'ETC Data'!$I$4,0)</f>
        <v>0</v>
      </c>
      <c r="AB15" s="208">
        <f>AA15-(AA15*((VLOOKUP(A15,Plan!A$1:AI$804,35,FALSE)/100)))</f>
        <v>0</v>
      </c>
      <c r="AC15" s="208">
        <f>IF(Z15,O15*'ETC Data'!$H$4*'ETC Data'!$J$4,0)</f>
        <v>0</v>
      </c>
      <c r="AD15" s="208">
        <f>AC15-(AC15*((VLOOKUP(A15,Plan!A$1:AJ$804,36,FALSE)/100)))</f>
        <v>0</v>
      </c>
      <c r="AE15" s="208">
        <f>IF(Z15,O15*'ETC Data'!$H$4*'ETC Data'!$K$4,0)</f>
        <v>0</v>
      </c>
      <c r="AF15" s="208">
        <f>AE15-(AE15*((VLOOKUP(A15,Plan!A$1:AK$804,37,FALSE)/100)))</f>
        <v>0</v>
      </c>
      <c r="AG15" s="208">
        <f>IF(Z15,O15*'ETC Data'!$H$4*'ETC Data'!$L$4,0)</f>
        <v>0</v>
      </c>
      <c r="AH15" s="208">
        <f>AG15-(AG15*((VLOOKUP(A15,Plan!A$1:AP$804,42,FALSE)/100)))</f>
        <v>0</v>
      </c>
      <c r="AI15" s="210"/>
      <c r="AJ15" s="210" t="b">
        <f t="shared" si="2"/>
        <v>0</v>
      </c>
      <c r="AK15" s="211">
        <f>IF(AJ15,O15*'ETC Data'!$H$5*'ETC Data'!$I$5,0)</f>
        <v>0</v>
      </c>
      <c r="AL15" s="208">
        <f>AK15-(AK15*((VLOOKUP(A15,Plan!A$1:AY$804,51,FALSE)/100)))</f>
        <v>0</v>
      </c>
      <c r="AM15" s="208">
        <f>IF(AJ15,O15*'ETC Data'!$H$5*'ETC Data'!$J$5,0)</f>
        <v>0</v>
      </c>
      <c r="AN15" s="208">
        <f>AM15-(AM15*((VLOOKUP(A15,Plan!A$1:BA$804,53,FALSE)/100)))</f>
        <v>0</v>
      </c>
      <c r="AO15" s="211">
        <f>IF(AJ15,O15*'ETC Data'!$H$5*'ETC Data'!$K$5,0)</f>
        <v>0</v>
      </c>
      <c r="AP15" s="208">
        <f>AO15-(AO15*((VLOOKUP(A15,Plan!A$1:BB$804,54,FALSE)/100)))</f>
        <v>0</v>
      </c>
      <c r="AQ15" s="208">
        <f>IF(AJ15,O15*'ETC Data'!$H$5*'ETC Data'!$L$5,0)</f>
        <v>0</v>
      </c>
      <c r="AR15" s="208">
        <f>AQ15-(AQ15*((VLOOKUP(A15,Plan!A$1:BD$804,56,FALSE)/100)))</f>
        <v>0</v>
      </c>
      <c r="AS15" s="193">
        <f>VLOOKUP(A15,'PR Matrix'!A:B,2,FALSE)</f>
        <v>0</v>
      </c>
      <c r="AT15" s="194">
        <f t="shared" si="6"/>
        <v>0</v>
      </c>
      <c r="AU15" s="194">
        <f t="shared" si="7"/>
        <v>0</v>
      </c>
      <c r="AV15" s="194">
        <f t="shared" si="8"/>
        <v>0</v>
      </c>
      <c r="AW15" s="194">
        <f t="shared" si="9"/>
        <v>0</v>
      </c>
      <c r="AX15" s="194">
        <f t="shared" si="10"/>
        <v>0</v>
      </c>
      <c r="AY15" s="194">
        <f t="shared" si="11"/>
        <v>0</v>
      </c>
    </row>
    <row r="16" spans="1:55" hidden="1" x14ac:dyDescent="0.2">
      <c r="A16" s="200" t="s">
        <v>1687</v>
      </c>
      <c r="B16" s="201" t="s">
        <v>1571</v>
      </c>
      <c r="C16" s="201"/>
      <c r="D16" s="201"/>
      <c r="E16" s="202">
        <f>IF(G16="Y",VLOOKUP(B16&amp;"|"&amp;C16,'ETC Data'!$C$2:$D$16,2,FALSE),0)</f>
        <v>0</v>
      </c>
      <c r="F16" s="202">
        <f>IF(D16="",0,IF(G16="Y",VLOOKUP(B16&amp;"|"&amp;D16,'ETC Data'!$C$2:$D$16,2,FALSE),0))</f>
        <v>0</v>
      </c>
      <c r="G16" s="203" t="str">
        <f>IF(VLOOKUP(A16,Plan!A$1:H$804,8,FALSE)&lt;&gt;"",VLOOKUP(A16,Plan!A$1:H$804,8,FALSE),"")</f>
        <v>N</v>
      </c>
      <c r="H16" s="204" t="str">
        <f>IF(VLOOKUP(A16,Plan!A$1:L$804,12,FALSE)&lt;&gt;"",VLOOKUP(A16,Plan!A$1:L$804,12,FALSE),"")</f>
        <v/>
      </c>
      <c r="I16" s="205" t="str">
        <f>IF(VLOOKUP(A16,Plan!A$1:M$804,13,FALSE)&lt;&gt;"",VLOOKUP(A16,Plan!A$1:M$804,13,FALSE),"")</f>
        <v/>
      </c>
      <c r="J16" s="205" t="str">
        <f>IF(VLOOKUP(A16,Plan!A$1:N$804,14,FALSE)&lt;&gt;"",VLOOKUP(A16,Plan!A$1:N$804,14,FALSE),IF(VLOOKUP(A16,Plan!A$1:O$804,15,FALSE)&lt;&gt;"",VLOOKUP(A16,Plan!A$1:O$804,15,FALSE),""))</f>
        <v/>
      </c>
      <c r="K16" s="206" t="str">
        <f>IF(VLOOKUP(A16,Plan!A$1:P$804,16,FALSE)&lt;&gt;"",VLOOKUP(A16,Plan!A$1:P$804,16,FALSE),"")</f>
        <v/>
      </c>
      <c r="L16" s="205"/>
      <c r="M16" s="205"/>
      <c r="N16" s="205"/>
      <c r="O16" s="207">
        <f t="shared" si="4"/>
        <v>0</v>
      </c>
      <c r="P16" s="207" t="b">
        <f t="shared" si="5"/>
        <v>0</v>
      </c>
      <c r="Q16" s="208">
        <f>IF(P16,O16*'ETC Data'!$H$3*'ETC Data'!$I$3,0)</f>
        <v>0</v>
      </c>
      <c r="R16" s="208">
        <f>Q16-(Q16*((VLOOKUP(A16,Plan!A$1:Z$804,26,FALSE)/100)))</f>
        <v>0</v>
      </c>
      <c r="S16" s="208">
        <f>IF(P16,O16*'ETC Data'!$H$3*'ETC Data'!$J$3,0)</f>
        <v>0</v>
      </c>
      <c r="T16" s="208">
        <f>S16-(S16*((VLOOKUP(A16,Plan!A$1:AA$804,27,FALSE)/100)))</f>
        <v>0</v>
      </c>
      <c r="U16" s="208">
        <f>IF(P16,O16*'ETC Data'!$H$3*'ETC Data'!$K$3,0)</f>
        <v>0</v>
      </c>
      <c r="V16" s="208">
        <f>U16-(U16*((VLOOKUP(A16,Plan!A$1:AB$804,28,FALSE)/100)))</f>
        <v>0</v>
      </c>
      <c r="W16" s="208">
        <f>IF(P16,O16*'ETC Data'!$H$3*'ETC Data'!$L$3,0)</f>
        <v>0</v>
      </c>
      <c r="X16" s="208">
        <f>W16-(W16*((VLOOKUP(A16,Plan!A$1:AC$804,29,FALSE)/100)))</f>
        <v>0</v>
      </c>
      <c r="Y16" s="209"/>
      <c r="Z16" s="210" t="b">
        <f t="shared" si="1"/>
        <v>0</v>
      </c>
      <c r="AA16" s="208">
        <f>IF(Z16,O16*'ETC Data'!$H$4*'ETC Data'!$I$4,0)</f>
        <v>0</v>
      </c>
      <c r="AB16" s="208">
        <f>AA16-(AA16*((VLOOKUP(A16,Plan!A$1:AI$804,35,FALSE)/100)))</f>
        <v>0</v>
      </c>
      <c r="AC16" s="208">
        <f>IF(Z16,O16*'ETC Data'!$H$4*'ETC Data'!$J$4,0)</f>
        <v>0</v>
      </c>
      <c r="AD16" s="208">
        <f>AC16-(AC16*((VLOOKUP(A16,Plan!A$1:AJ$804,36,FALSE)/100)))</f>
        <v>0</v>
      </c>
      <c r="AE16" s="208">
        <f>IF(Z16,O16*'ETC Data'!$H$4*'ETC Data'!$K$4,0)</f>
        <v>0</v>
      </c>
      <c r="AF16" s="208">
        <f>AE16-(AE16*((VLOOKUP(A16,Plan!A$1:AK$804,37,FALSE)/100)))</f>
        <v>0</v>
      </c>
      <c r="AG16" s="208">
        <f>IF(Z16,O16*'ETC Data'!$H$4*'ETC Data'!$L$4,0)</f>
        <v>0</v>
      </c>
      <c r="AH16" s="208">
        <f>AG16-(AG16*((VLOOKUP(A16,Plan!A$1:AP$804,42,FALSE)/100)))</f>
        <v>0</v>
      </c>
      <c r="AI16" s="210"/>
      <c r="AJ16" s="210" t="b">
        <f t="shared" si="2"/>
        <v>0</v>
      </c>
      <c r="AK16" s="211">
        <f>IF(AJ16,O16*'ETC Data'!$H$5*'ETC Data'!$I$5,0)</f>
        <v>0</v>
      </c>
      <c r="AL16" s="208">
        <f>AK16-(AK16*((VLOOKUP(A16,Plan!A$1:AY$804,51,FALSE)/100)))</f>
        <v>0</v>
      </c>
      <c r="AM16" s="208">
        <f>IF(AJ16,O16*'ETC Data'!$H$5*'ETC Data'!$J$5,0)</f>
        <v>0</v>
      </c>
      <c r="AN16" s="208">
        <f>AM16-(AM16*((VLOOKUP(A16,Plan!A$1:BA$804,53,FALSE)/100)))</f>
        <v>0</v>
      </c>
      <c r="AO16" s="211">
        <f>IF(AJ16,O16*'ETC Data'!$H$5*'ETC Data'!$K$5,0)</f>
        <v>0</v>
      </c>
      <c r="AP16" s="208">
        <f>AO16-(AO16*((VLOOKUP(A16,Plan!A$1:BB$804,54,FALSE)/100)))</f>
        <v>0</v>
      </c>
      <c r="AQ16" s="208">
        <f>IF(AJ16,O16*'ETC Data'!$H$5*'ETC Data'!$L$5,0)</f>
        <v>0</v>
      </c>
      <c r="AR16" s="208">
        <f>AQ16-(AQ16*((VLOOKUP(A16,Plan!A$1:BD$804,56,FALSE)/100)))</f>
        <v>0</v>
      </c>
      <c r="AS16" s="193">
        <f>VLOOKUP(A16,'PR Matrix'!A:B,2,FALSE)</f>
        <v>0</v>
      </c>
      <c r="AT16" s="194">
        <f t="shared" si="6"/>
        <v>0</v>
      </c>
      <c r="AU16" s="194">
        <f t="shared" si="7"/>
        <v>0</v>
      </c>
      <c r="AV16" s="194">
        <f t="shared" si="8"/>
        <v>0</v>
      </c>
      <c r="AW16" s="194">
        <f t="shared" si="9"/>
        <v>0</v>
      </c>
      <c r="AX16" s="194">
        <f t="shared" si="10"/>
        <v>0</v>
      </c>
      <c r="AY16" s="194">
        <f t="shared" si="11"/>
        <v>0</v>
      </c>
    </row>
    <row r="17" spans="1:51" hidden="1" x14ac:dyDescent="0.2">
      <c r="A17" s="200" t="s">
        <v>1688</v>
      </c>
      <c r="B17" s="201" t="s">
        <v>1572</v>
      </c>
      <c r="C17" s="201"/>
      <c r="D17" s="201"/>
      <c r="E17" s="202">
        <f>IF(G17="Y",VLOOKUP(B17&amp;"|"&amp;C17,'ETC Data'!$C$2:$D$16,2,FALSE),0)</f>
        <v>0</v>
      </c>
      <c r="F17" s="202">
        <f>IF(D17="",0,IF(G17="Y",VLOOKUP(B17&amp;"|"&amp;D17,'ETC Data'!$C$2:$D$16,2,FALSE),0))</f>
        <v>0</v>
      </c>
      <c r="G17" s="203" t="str">
        <f>IF(VLOOKUP(A17,Plan!A$1:H$804,8,FALSE)&lt;&gt;"",VLOOKUP(A17,Plan!A$1:H$804,8,FALSE),"")</f>
        <v>N</v>
      </c>
      <c r="H17" s="204" t="str">
        <f>IF(VLOOKUP(A17,Plan!A$1:L$804,12,FALSE)&lt;&gt;"",VLOOKUP(A17,Plan!A$1:L$804,12,FALSE),"")</f>
        <v/>
      </c>
      <c r="I17" s="205" t="str">
        <f>IF(VLOOKUP(A17,Plan!A$1:M$804,13,FALSE)&lt;&gt;"",VLOOKUP(A17,Plan!A$1:M$804,13,FALSE),"")</f>
        <v/>
      </c>
      <c r="J17" s="205" t="str">
        <f>IF(VLOOKUP(A17,Plan!A$1:N$804,14,FALSE)&lt;&gt;"",VLOOKUP(A17,Plan!A$1:N$804,14,FALSE),IF(VLOOKUP(A17,Plan!A$1:O$804,15,FALSE)&lt;&gt;"",VLOOKUP(A17,Plan!A$1:O$804,15,FALSE),""))</f>
        <v/>
      </c>
      <c r="K17" s="206" t="str">
        <f>IF(VLOOKUP(A17,Plan!A$1:P$804,16,FALSE)&lt;&gt;"",VLOOKUP(A17,Plan!A$1:P$804,16,FALSE),"")</f>
        <v/>
      </c>
      <c r="L17" s="205"/>
      <c r="M17" s="205"/>
      <c r="N17" s="205"/>
      <c r="O17" s="207">
        <f t="shared" si="4"/>
        <v>0</v>
      </c>
      <c r="P17" s="207" t="b">
        <f t="shared" si="5"/>
        <v>0</v>
      </c>
      <c r="Q17" s="208">
        <f>IF(P17,O17*'ETC Data'!$H$3*'ETC Data'!$I$3,0)</f>
        <v>0</v>
      </c>
      <c r="R17" s="208">
        <f>Q17-(Q17*((VLOOKUP(A17,Plan!A$1:Z$804,26,FALSE)/100)))</f>
        <v>0</v>
      </c>
      <c r="S17" s="208">
        <f>IF(P17,O17*'ETC Data'!$H$3*'ETC Data'!$J$3,0)</f>
        <v>0</v>
      </c>
      <c r="T17" s="208">
        <f>S17-(S17*((VLOOKUP(A17,Plan!A$1:AA$804,27,FALSE)/100)))</f>
        <v>0</v>
      </c>
      <c r="U17" s="208">
        <f>IF(P17,O17*'ETC Data'!$H$3*'ETC Data'!$K$3,0)</f>
        <v>0</v>
      </c>
      <c r="V17" s="208">
        <f>U17-(U17*((VLOOKUP(A17,Plan!A$1:AB$804,28,FALSE)/100)))</f>
        <v>0</v>
      </c>
      <c r="W17" s="208">
        <f>IF(P17,O17*'ETC Data'!$H$3*'ETC Data'!$L$3,0)</f>
        <v>0</v>
      </c>
      <c r="X17" s="208">
        <f>W17-(W17*((VLOOKUP(A17,Plan!A$1:AC$804,29,FALSE)/100)))</f>
        <v>0</v>
      </c>
      <c r="Y17" s="209"/>
      <c r="Z17" s="210" t="b">
        <f t="shared" si="1"/>
        <v>0</v>
      </c>
      <c r="AA17" s="208">
        <f>IF(Z17,O17*'ETC Data'!$H$4*'ETC Data'!$I$4,0)</f>
        <v>0</v>
      </c>
      <c r="AB17" s="208">
        <f>AA17-(AA17*((VLOOKUP(A17,Plan!A$1:AI$804,35,FALSE)/100)))</f>
        <v>0</v>
      </c>
      <c r="AC17" s="208">
        <f>IF(Z17,O17*'ETC Data'!$H$4*'ETC Data'!$J$4,0)</f>
        <v>0</v>
      </c>
      <c r="AD17" s="208">
        <f>AC17-(AC17*((VLOOKUP(A17,Plan!A$1:AJ$804,36,FALSE)/100)))</f>
        <v>0</v>
      </c>
      <c r="AE17" s="208">
        <f>IF(Z17,O17*'ETC Data'!$H$4*'ETC Data'!$K$4,0)</f>
        <v>0</v>
      </c>
      <c r="AF17" s="208">
        <f>AE17-(AE17*((VLOOKUP(A17,Plan!A$1:AK$804,37,FALSE)/100)))</f>
        <v>0</v>
      </c>
      <c r="AG17" s="208">
        <f>IF(Z17,O17*'ETC Data'!$H$4*'ETC Data'!$L$4,0)</f>
        <v>0</v>
      </c>
      <c r="AH17" s="208">
        <f>AG17-(AG17*((VLOOKUP(A17,Plan!A$1:AP$804,42,FALSE)/100)))</f>
        <v>0</v>
      </c>
      <c r="AI17" s="210"/>
      <c r="AJ17" s="210" t="b">
        <f t="shared" si="2"/>
        <v>0</v>
      </c>
      <c r="AK17" s="211">
        <f>IF(AJ17,O17*'ETC Data'!$H$5*'ETC Data'!$I$5,0)</f>
        <v>0</v>
      </c>
      <c r="AL17" s="208">
        <f>AK17-(AK17*((VLOOKUP(A17,Plan!A$1:AY$804,51,FALSE)/100)))</f>
        <v>0</v>
      </c>
      <c r="AM17" s="208">
        <f>IF(AJ17,O17*'ETC Data'!$H$5*'ETC Data'!$J$5,0)</f>
        <v>0</v>
      </c>
      <c r="AN17" s="208">
        <f>AM17-(AM17*((VLOOKUP(A17,Plan!A$1:BA$804,53,FALSE)/100)))</f>
        <v>0</v>
      </c>
      <c r="AO17" s="211">
        <f>IF(AJ17,O17*'ETC Data'!$H$5*'ETC Data'!$K$5,0)</f>
        <v>0</v>
      </c>
      <c r="AP17" s="208">
        <f>AO17-(AO17*((VLOOKUP(A17,Plan!A$1:BB$804,54,FALSE)/100)))</f>
        <v>0</v>
      </c>
      <c r="AQ17" s="208">
        <f>IF(AJ17,O17*'ETC Data'!$H$5*'ETC Data'!$L$5,0)</f>
        <v>0</v>
      </c>
      <c r="AR17" s="208">
        <f>AQ17-(AQ17*((VLOOKUP(A17,Plan!A$1:BD$804,56,FALSE)/100)))</f>
        <v>0</v>
      </c>
      <c r="AS17" s="193">
        <f>VLOOKUP(A17,'PR Matrix'!A:B,2,FALSE)</f>
        <v>0</v>
      </c>
      <c r="AT17" s="194">
        <f t="shared" si="6"/>
        <v>0</v>
      </c>
      <c r="AU17" s="194">
        <f t="shared" si="7"/>
        <v>0</v>
      </c>
      <c r="AV17" s="194">
        <f t="shared" si="8"/>
        <v>0</v>
      </c>
      <c r="AW17" s="194">
        <f t="shared" si="9"/>
        <v>0</v>
      </c>
      <c r="AX17" s="194">
        <f t="shared" si="10"/>
        <v>0</v>
      </c>
      <c r="AY17" s="194">
        <f t="shared" si="11"/>
        <v>0</v>
      </c>
    </row>
    <row r="18" spans="1:51" x14ac:dyDescent="0.2">
      <c r="A18" s="200" t="s">
        <v>1689</v>
      </c>
      <c r="B18" s="201" t="s">
        <v>1572</v>
      </c>
      <c r="C18" s="201" t="s">
        <v>1572</v>
      </c>
      <c r="D18" s="201"/>
      <c r="E18" s="643">
        <f>IF(G18="Y",VLOOKUP(B18&amp;"|"&amp;C18,'ETC Data'!$C$2:$D$16,2,FALSE),0)</f>
        <v>104</v>
      </c>
      <c r="F18" s="643">
        <f>IF(D18="",0,IF(G18="Y",VLOOKUP(B18&amp;"|"&amp;D18,'ETC Data'!$C$2:$D$16,2,FALSE),0))</f>
        <v>0</v>
      </c>
      <c r="G18" s="203" t="str">
        <f>IF(VLOOKUP(A18,Plan!A$1:H$804,8,FALSE)&lt;&gt;"",VLOOKUP(A18,Plan!A$1:H$804,8,FALSE),"")</f>
        <v>Y</v>
      </c>
      <c r="H18" s="204" t="str">
        <f>IF(VLOOKUP(A18,Plan!A$1:L$804,12,FALSE)&lt;&gt;"",VLOOKUP(A18,Plan!A$1:L$804,12,FALSE),"")</f>
        <v/>
      </c>
      <c r="I18" s="205" t="str">
        <f>IF(VLOOKUP(A18,Plan!A$1:M$804,13,FALSE)&lt;&gt;"",VLOOKUP(A18,Plan!A$1:M$804,13,FALSE),"")</f>
        <v/>
      </c>
      <c r="J18" s="205" t="str">
        <f>IF(VLOOKUP(A18,Plan!A$1:N$804,14,FALSE)&lt;&gt;"",VLOOKUP(A18,Plan!A$1:N$804,14,FALSE),IF(VLOOKUP(A18,Plan!A$1:O$804,15,FALSE)&lt;&gt;"",VLOOKUP(A18,Plan!A$1:O$804,15,FALSE),""))</f>
        <v/>
      </c>
      <c r="K18" s="206" t="str">
        <f>IF(VLOOKUP(A18,Plan!A$1:P$804,16,FALSE)&lt;&gt;"",VLOOKUP(A18,Plan!A$1:P$804,16,FALSE),"")</f>
        <v>Y</v>
      </c>
      <c r="L18" s="205"/>
      <c r="M18" s="205"/>
      <c r="N18" s="205"/>
      <c r="O18" s="207">
        <f t="shared" si="4"/>
        <v>104</v>
      </c>
      <c r="P18" s="207" t="b">
        <f t="shared" si="5"/>
        <v>0</v>
      </c>
      <c r="Q18" s="208">
        <f>IF(P18,O18*'ETC Data'!$H$3*'ETC Data'!$I$3,0)</f>
        <v>0</v>
      </c>
      <c r="R18" s="208">
        <f>Q18-(Q18*((VLOOKUP(A18,Plan!A$1:Z$804,26,FALSE)/100)))</f>
        <v>0</v>
      </c>
      <c r="S18" s="208">
        <f>IF(P18,O18*'ETC Data'!$H$3*'ETC Data'!$J$3,0)</f>
        <v>0</v>
      </c>
      <c r="T18" s="208">
        <f>S18-(S18*((VLOOKUP(A18,Plan!A$1:AA$804,27,FALSE)/100)))</f>
        <v>0</v>
      </c>
      <c r="U18" s="208">
        <f>IF(P18,O18*'ETC Data'!$H$3*'ETC Data'!$K$3,0)</f>
        <v>0</v>
      </c>
      <c r="V18" s="208">
        <f>U18-(U18*((VLOOKUP(A18,Plan!A$1:AB$804,28,FALSE)/100)))</f>
        <v>0</v>
      </c>
      <c r="W18" s="208">
        <f>IF(P18,O18*'ETC Data'!$H$3*'ETC Data'!$L$3,0)</f>
        <v>0</v>
      </c>
      <c r="X18" s="208">
        <f>W18-(W18*((VLOOKUP(A18,Plan!A$1:AC$804,29,FALSE)/100)))</f>
        <v>0</v>
      </c>
      <c r="Y18" s="209"/>
      <c r="Z18" s="210" t="b">
        <f t="shared" si="1"/>
        <v>0</v>
      </c>
      <c r="AA18" s="208">
        <f>IF(Z18,O18*'ETC Data'!$H$4*'ETC Data'!$I$4,0)</f>
        <v>0</v>
      </c>
      <c r="AB18" s="208">
        <f>AA18-(AA18*((VLOOKUP(A18,Plan!A$1:AI$804,35,FALSE)/100)))</f>
        <v>0</v>
      </c>
      <c r="AC18" s="208">
        <f>IF(Z18,O18*'ETC Data'!$H$4*'ETC Data'!$J$4,0)</f>
        <v>0</v>
      </c>
      <c r="AD18" s="208">
        <f>AC18-(AC18*((VLOOKUP(A18,Plan!A$1:AJ$804,36,FALSE)/100)))</f>
        <v>0</v>
      </c>
      <c r="AE18" s="208">
        <f>IF(Z18,O18*'ETC Data'!$H$4*'ETC Data'!$K$4,0)</f>
        <v>0</v>
      </c>
      <c r="AF18" s="208">
        <f>AE18-(AE18*((VLOOKUP(A18,Plan!A$1:AK$804,37,FALSE)/100)))</f>
        <v>0</v>
      </c>
      <c r="AG18" s="208">
        <f>IF(Z18,O18*'ETC Data'!$H$4*'ETC Data'!$L$4,0)</f>
        <v>0</v>
      </c>
      <c r="AH18" s="208">
        <f>AG18-(AG18*((VLOOKUP(A18,Plan!A$1:AP$804,42,FALSE)/100)))</f>
        <v>0</v>
      </c>
      <c r="AI18" s="210"/>
      <c r="AJ18" s="210" t="b">
        <f t="shared" si="2"/>
        <v>1</v>
      </c>
      <c r="AK18" s="211">
        <f>IF(AJ18,O18*'ETC Data'!$H$5*'ETC Data'!$I$5,0)</f>
        <v>12.953342253401749</v>
      </c>
      <c r="AL18" s="208">
        <f>AK18-(AK18*((VLOOKUP(A18,Plan!A$1:AY$804,51,FALSE)/100)))</f>
        <v>0</v>
      </c>
      <c r="AM18" s="208">
        <f>IF(AJ18,O18*'ETC Data'!$H$5*'ETC Data'!$J$5,0)</f>
        <v>6.4766711267008743</v>
      </c>
      <c r="AN18" s="208">
        <f>AM18-(AM18*((VLOOKUP(A18,Plan!A$1:BA$804,53,FALSE)/100)))</f>
        <v>0</v>
      </c>
      <c r="AO18" s="211">
        <f>IF(AJ18,O18*'ETC Data'!$H$5*'ETC Data'!$K$5,0)</f>
        <v>4.6632032112246291</v>
      </c>
      <c r="AP18" s="208">
        <f>AO18-(AO18*((VLOOKUP(A18,Plan!A$1:BB$804,54,FALSE)/100)))</f>
        <v>0</v>
      </c>
      <c r="AQ18" s="208">
        <f>IF(AJ18,O18*'ETC Data'!$H$5*'ETC Data'!$L$5,0)</f>
        <v>1.813467915476245</v>
      </c>
      <c r="AR18" s="208">
        <f>AQ18-(AQ18*((VLOOKUP(A18,Plan!A$1:BD$804,56,FALSE)/100)))</f>
        <v>0</v>
      </c>
      <c r="AS18" s="193" t="str">
        <f>VLOOKUP(A18,'PR Matrix'!A:B,2,FALSE)</f>
        <v>6275, 6247</v>
      </c>
      <c r="AT18" s="194">
        <f t="shared" si="6"/>
        <v>0</v>
      </c>
      <c r="AU18" s="194">
        <f t="shared" si="7"/>
        <v>25.906684506803497</v>
      </c>
      <c r="AV18" s="194">
        <f t="shared" si="8"/>
        <v>0</v>
      </c>
      <c r="AW18" s="194">
        <f t="shared" si="9"/>
        <v>0</v>
      </c>
      <c r="AX18" s="194">
        <f t="shared" si="10"/>
        <v>0</v>
      </c>
      <c r="AY18" s="194">
        <f t="shared" si="11"/>
        <v>0</v>
      </c>
    </row>
    <row r="19" spans="1:51" hidden="1" x14ac:dyDescent="0.2">
      <c r="A19" s="200" t="s">
        <v>1690</v>
      </c>
      <c r="B19" s="201" t="s">
        <v>1572</v>
      </c>
      <c r="C19" s="201"/>
      <c r="D19" s="201"/>
      <c r="E19" s="202">
        <f>IF(G19="Y",VLOOKUP(B19&amp;"|"&amp;C19,'ETC Data'!$C$2:$D$16,2,FALSE),0)</f>
        <v>0</v>
      </c>
      <c r="F19" s="202">
        <f>IF(D19="",0,IF(G19="Y",VLOOKUP(B19&amp;"|"&amp;D19,'ETC Data'!$C$2:$D$16,2,FALSE),0))</f>
        <v>0</v>
      </c>
      <c r="G19" s="203" t="str">
        <f>IF(VLOOKUP(A19,Plan!A$1:H$804,8,FALSE)&lt;&gt;"",VLOOKUP(A19,Plan!A$1:H$804,8,FALSE),"")</f>
        <v>N</v>
      </c>
      <c r="H19" s="204" t="str">
        <f>IF(VLOOKUP(A19,Plan!A$1:L$804,12,FALSE)&lt;&gt;"",VLOOKUP(A19,Plan!A$1:L$804,12,FALSE),"")</f>
        <v/>
      </c>
      <c r="I19" s="205" t="str">
        <f>IF(VLOOKUP(A19,Plan!A$1:M$804,13,FALSE)&lt;&gt;"",VLOOKUP(A19,Plan!A$1:M$804,13,FALSE),"")</f>
        <v/>
      </c>
      <c r="J19" s="205" t="str">
        <f>IF(VLOOKUP(A19,Plan!A$1:N$804,14,FALSE)&lt;&gt;"",VLOOKUP(A19,Plan!A$1:N$804,14,FALSE),IF(VLOOKUP(A19,Plan!A$1:O$804,15,FALSE)&lt;&gt;"",VLOOKUP(A19,Plan!A$1:O$804,15,FALSE),""))</f>
        <v/>
      </c>
      <c r="K19" s="206" t="str">
        <f>IF(VLOOKUP(A19,Plan!A$1:P$804,16,FALSE)&lt;&gt;"",VLOOKUP(A19,Plan!A$1:P$804,16,FALSE),"")</f>
        <v/>
      </c>
      <c r="L19" s="205"/>
      <c r="M19" s="205"/>
      <c r="N19" s="205"/>
      <c r="O19" s="207">
        <f t="shared" si="4"/>
        <v>0</v>
      </c>
      <c r="P19" s="207" t="b">
        <f t="shared" si="5"/>
        <v>0</v>
      </c>
      <c r="Q19" s="208">
        <f>IF(P19,O19*'ETC Data'!$H$3*'ETC Data'!$I$3,0)</f>
        <v>0</v>
      </c>
      <c r="R19" s="208">
        <f>Q19-(Q19*((VLOOKUP(A19,Plan!A$1:Z$804,26,FALSE)/100)))</f>
        <v>0</v>
      </c>
      <c r="S19" s="208">
        <f>IF(P19,O19*'ETC Data'!$H$3*'ETC Data'!$J$3,0)</f>
        <v>0</v>
      </c>
      <c r="T19" s="208">
        <f>S19-(S19*((VLOOKUP(A19,Plan!A$1:AA$804,27,FALSE)/100)))</f>
        <v>0</v>
      </c>
      <c r="U19" s="208">
        <f>IF(P19,O19*'ETC Data'!$H$3*'ETC Data'!$K$3,0)</f>
        <v>0</v>
      </c>
      <c r="V19" s="208">
        <f>U19-(U19*((VLOOKUP(A19,Plan!A$1:AB$804,28,FALSE)/100)))</f>
        <v>0</v>
      </c>
      <c r="W19" s="208">
        <f>IF(P19,O19*'ETC Data'!$H$3*'ETC Data'!$L$3,0)</f>
        <v>0</v>
      </c>
      <c r="X19" s="208">
        <f>W19-(W19*((VLOOKUP(A19,Plan!A$1:AC$804,29,FALSE)/100)))</f>
        <v>0</v>
      </c>
      <c r="Y19" s="209"/>
      <c r="Z19" s="210" t="b">
        <f t="shared" si="1"/>
        <v>0</v>
      </c>
      <c r="AA19" s="208">
        <f>IF(Z19,O19*'ETC Data'!$H$4*'ETC Data'!$I$4,0)</f>
        <v>0</v>
      </c>
      <c r="AB19" s="208">
        <f>AA19-(AA19*((VLOOKUP(A19,Plan!A$1:AI$804,35,FALSE)/100)))</f>
        <v>0</v>
      </c>
      <c r="AC19" s="208">
        <f>IF(Z19,O19*'ETC Data'!$H$4*'ETC Data'!$J$4,0)</f>
        <v>0</v>
      </c>
      <c r="AD19" s="208">
        <f>AC19-(AC19*((VLOOKUP(A19,Plan!A$1:AJ$804,36,FALSE)/100)))</f>
        <v>0</v>
      </c>
      <c r="AE19" s="208">
        <f>IF(Z19,O19*'ETC Data'!$H$4*'ETC Data'!$K$4,0)</f>
        <v>0</v>
      </c>
      <c r="AF19" s="208">
        <f>AE19-(AE19*((VLOOKUP(A19,Plan!A$1:AK$804,37,FALSE)/100)))</f>
        <v>0</v>
      </c>
      <c r="AG19" s="208">
        <f>IF(Z19,O19*'ETC Data'!$H$4*'ETC Data'!$L$4,0)</f>
        <v>0</v>
      </c>
      <c r="AH19" s="208">
        <f>AG19-(AG19*((VLOOKUP(A19,Plan!A$1:AP$804,42,FALSE)/100)))</f>
        <v>0</v>
      </c>
      <c r="AI19" s="210"/>
      <c r="AJ19" s="210" t="b">
        <f t="shared" si="2"/>
        <v>0</v>
      </c>
      <c r="AK19" s="211">
        <f>IF(AJ19,O19*'ETC Data'!$H$5*'ETC Data'!$I$5,0)</f>
        <v>0</v>
      </c>
      <c r="AL19" s="208">
        <f>AK19-(AK19*((VLOOKUP(A19,Plan!A$1:AY$804,51,FALSE)/100)))</f>
        <v>0</v>
      </c>
      <c r="AM19" s="208">
        <f>IF(AJ19,O19*'ETC Data'!$H$5*'ETC Data'!$J$5,0)</f>
        <v>0</v>
      </c>
      <c r="AN19" s="208">
        <f>AM19-(AM19*((VLOOKUP(A19,Plan!A$1:BA$804,53,FALSE)/100)))</f>
        <v>0</v>
      </c>
      <c r="AO19" s="211">
        <f>IF(AJ19,O19*'ETC Data'!$H$5*'ETC Data'!$K$5,0)</f>
        <v>0</v>
      </c>
      <c r="AP19" s="208">
        <f>AO19-(AO19*((VLOOKUP(A19,Plan!A$1:BB$804,54,FALSE)/100)))</f>
        <v>0</v>
      </c>
      <c r="AQ19" s="208">
        <f>IF(AJ19,O19*'ETC Data'!$H$5*'ETC Data'!$L$5,0)</f>
        <v>0</v>
      </c>
      <c r="AR19" s="208">
        <f>AQ19-(AQ19*((VLOOKUP(A19,Plan!A$1:BD$804,56,FALSE)/100)))</f>
        <v>0</v>
      </c>
      <c r="AS19" s="193">
        <f>VLOOKUP(A19,'PR Matrix'!A:B,2,FALSE)</f>
        <v>0</v>
      </c>
      <c r="AT19" s="194">
        <f t="shared" si="6"/>
        <v>0</v>
      </c>
      <c r="AU19" s="194">
        <f t="shared" si="7"/>
        <v>0</v>
      </c>
      <c r="AV19" s="194">
        <f t="shared" si="8"/>
        <v>0</v>
      </c>
      <c r="AW19" s="194">
        <f t="shared" si="9"/>
        <v>0</v>
      </c>
      <c r="AX19" s="194">
        <f t="shared" si="10"/>
        <v>0</v>
      </c>
      <c r="AY19" s="194">
        <f t="shared" si="11"/>
        <v>0</v>
      </c>
    </row>
    <row r="20" spans="1:51" hidden="1" x14ac:dyDescent="0.2">
      <c r="A20" s="200" t="s">
        <v>2136</v>
      </c>
      <c r="B20" s="201" t="s">
        <v>1572</v>
      </c>
      <c r="C20" s="201"/>
      <c r="D20" s="201"/>
      <c r="E20" s="202">
        <f>IF(G20="Y",VLOOKUP(B20&amp;"|"&amp;C20,'ETC Data'!$C$2:$D$16,2,FALSE),0)</f>
        <v>0</v>
      </c>
      <c r="F20" s="202">
        <f>IF(D20="",0,IF(G20="Y",VLOOKUP(B20&amp;"|"&amp;D20,'ETC Data'!$C$2:$D$16,2,FALSE),0))</f>
        <v>0</v>
      </c>
      <c r="G20" s="203" t="str">
        <f>IF(VLOOKUP(A20,Plan!A$1:H$804,8,FALSE)&lt;&gt;"",VLOOKUP(A20,Plan!A$1:H$804,8,FALSE),"")</f>
        <v>N</v>
      </c>
      <c r="H20" s="204" t="str">
        <f>IF(VLOOKUP(A20,Plan!A$1:L$804,12,FALSE)&lt;&gt;"",VLOOKUP(A20,Plan!A$1:L$804,12,FALSE),"")</f>
        <v/>
      </c>
      <c r="I20" s="205" t="str">
        <f>IF(VLOOKUP(A20,Plan!A$1:M$804,13,FALSE)&lt;&gt;"",VLOOKUP(A20,Plan!A$1:M$804,13,FALSE),"")</f>
        <v/>
      </c>
      <c r="J20" s="205" t="str">
        <f>IF(VLOOKUP(A20,Plan!A$1:N$804,14,FALSE)&lt;&gt;"",VLOOKUP(A20,Plan!A$1:N$804,14,FALSE),IF(VLOOKUP(A20,Plan!A$1:O$804,15,FALSE)&lt;&gt;"",VLOOKUP(A20,Plan!A$1:O$804,15,FALSE),""))</f>
        <v/>
      </c>
      <c r="K20" s="206" t="str">
        <f>IF(VLOOKUP(A20,Plan!A$1:P$804,16,FALSE)&lt;&gt;"",VLOOKUP(A20,Plan!A$1:P$804,16,FALSE),"")</f>
        <v/>
      </c>
      <c r="L20" s="205"/>
      <c r="M20" s="205"/>
      <c r="N20" s="205"/>
      <c r="O20" s="207">
        <f t="shared" si="4"/>
        <v>0</v>
      </c>
      <c r="P20" s="207" t="b">
        <f t="shared" si="5"/>
        <v>0</v>
      </c>
      <c r="Q20" s="208">
        <f>IF(P20,O20*'ETC Data'!$H$3*'ETC Data'!$I$3,0)</f>
        <v>0</v>
      </c>
      <c r="R20" s="208">
        <f>Q20-(Q20*((VLOOKUP(A20,Plan!A$1:Z$804,26,FALSE)/100)))</f>
        <v>0</v>
      </c>
      <c r="S20" s="208">
        <f>IF(P20,O20*'ETC Data'!$H$3*'ETC Data'!$J$3,0)</f>
        <v>0</v>
      </c>
      <c r="T20" s="208">
        <f>S20-(S20*((VLOOKUP(A20,Plan!A$1:AA$804,27,FALSE)/100)))</f>
        <v>0</v>
      </c>
      <c r="U20" s="208">
        <f>IF(P20,O20*'ETC Data'!$H$3*'ETC Data'!$K$3,0)</f>
        <v>0</v>
      </c>
      <c r="V20" s="208">
        <f>U20-(U20*((VLOOKUP(A20,Plan!A$1:AB$804,28,FALSE)/100)))</f>
        <v>0</v>
      </c>
      <c r="W20" s="208">
        <f>IF(P20,O20*'ETC Data'!$H$3*'ETC Data'!$L$3,0)</f>
        <v>0</v>
      </c>
      <c r="X20" s="208">
        <f>W20-(W20*((VLOOKUP(A20,Plan!A$1:AC$804,29,FALSE)/100)))</f>
        <v>0</v>
      </c>
      <c r="Y20" s="209"/>
      <c r="Z20" s="210" t="b">
        <f t="shared" si="1"/>
        <v>0</v>
      </c>
      <c r="AA20" s="208">
        <f>IF(Z20,O20*'ETC Data'!$H$4*'ETC Data'!$I$4,0)</f>
        <v>0</v>
      </c>
      <c r="AB20" s="208">
        <f>AA20-(AA20*((VLOOKUP(A20,Plan!A$1:AI$804,35,FALSE)/100)))</f>
        <v>0</v>
      </c>
      <c r="AC20" s="208">
        <f>IF(Z20,O20*'ETC Data'!$H$4*'ETC Data'!$J$4,0)</f>
        <v>0</v>
      </c>
      <c r="AD20" s="208">
        <f>AC20-(AC20*((VLOOKUP(A20,Plan!A$1:AJ$804,36,FALSE)/100)))</f>
        <v>0</v>
      </c>
      <c r="AE20" s="208">
        <f>IF(Z20,O20*'ETC Data'!$H$4*'ETC Data'!$K$4,0)</f>
        <v>0</v>
      </c>
      <c r="AF20" s="208">
        <f>AE20-(AE20*((VLOOKUP(A20,Plan!A$1:AK$804,37,FALSE)/100)))</f>
        <v>0</v>
      </c>
      <c r="AG20" s="208">
        <f>IF(Z20,O20*'ETC Data'!$H$4*'ETC Data'!$L$4,0)</f>
        <v>0</v>
      </c>
      <c r="AH20" s="208">
        <f>AG20-(AG20*((VLOOKUP(A20,Plan!A$1:AP$804,42,FALSE)/100)))</f>
        <v>0</v>
      </c>
      <c r="AI20" s="210"/>
      <c r="AJ20" s="210" t="b">
        <f t="shared" si="2"/>
        <v>0</v>
      </c>
      <c r="AK20" s="211">
        <f>IF(AJ20,O20*'ETC Data'!$H$5*'ETC Data'!$I$5,0)</f>
        <v>0</v>
      </c>
      <c r="AL20" s="208">
        <f>AK20-(AK20*((VLOOKUP(A20,Plan!A$1:AY$804,51,FALSE)/100)))</f>
        <v>0</v>
      </c>
      <c r="AM20" s="208">
        <f>IF(AJ20,O20*'ETC Data'!$H$5*'ETC Data'!$J$5,0)</f>
        <v>0</v>
      </c>
      <c r="AN20" s="208">
        <f>AM20-(AM20*((VLOOKUP(A20,Plan!A$1:BA$804,53,FALSE)/100)))</f>
        <v>0</v>
      </c>
      <c r="AO20" s="211">
        <f>IF(AJ20,O20*'ETC Data'!$H$5*'ETC Data'!$K$5,0)</f>
        <v>0</v>
      </c>
      <c r="AP20" s="208">
        <f>AO20-(AO20*((VLOOKUP(A20,Plan!A$1:BB$804,54,FALSE)/100)))</f>
        <v>0</v>
      </c>
      <c r="AQ20" s="208">
        <f>IF(AJ20,O20*'ETC Data'!$H$5*'ETC Data'!$L$5,0)</f>
        <v>0</v>
      </c>
      <c r="AR20" s="208">
        <f>AQ20-(AQ20*((VLOOKUP(A20,Plan!A$1:BD$804,56,FALSE)/100)))</f>
        <v>0</v>
      </c>
      <c r="AS20" s="193">
        <f>VLOOKUP(A20,'PR Matrix'!A:B,2,FALSE)</f>
        <v>0</v>
      </c>
      <c r="AT20" s="194">
        <f t="shared" si="6"/>
        <v>0</v>
      </c>
      <c r="AU20" s="194">
        <f t="shared" si="7"/>
        <v>0</v>
      </c>
      <c r="AV20" s="194">
        <f t="shared" si="8"/>
        <v>0</v>
      </c>
      <c r="AW20" s="194">
        <f t="shared" si="9"/>
        <v>0</v>
      </c>
      <c r="AX20" s="194">
        <f t="shared" si="10"/>
        <v>0</v>
      </c>
      <c r="AY20" s="194">
        <f t="shared" si="11"/>
        <v>0</v>
      </c>
    </row>
    <row r="21" spans="1:51" hidden="1" x14ac:dyDescent="0.2">
      <c r="A21" s="200" t="s">
        <v>983</v>
      </c>
      <c r="B21" s="201" t="s">
        <v>1572</v>
      </c>
      <c r="C21" s="201"/>
      <c r="D21" s="201"/>
      <c r="E21" s="202">
        <f>IF(G21="Y",VLOOKUP(B21&amp;"|"&amp;C21,'ETC Data'!$C$2:$D$16,2,FALSE),0)</f>
        <v>0</v>
      </c>
      <c r="F21" s="202">
        <f>IF(D21="",0,IF(G21="Y",VLOOKUP(B21&amp;"|"&amp;D21,'ETC Data'!$C$2:$D$16,2,FALSE),0))</f>
        <v>0</v>
      </c>
      <c r="G21" s="203" t="str">
        <f>IF(VLOOKUP(A21,Plan!A$1:H$804,8,FALSE)&lt;&gt;"",VLOOKUP(A21,Plan!A$1:H$804,8,FALSE),"")</f>
        <v>N</v>
      </c>
      <c r="H21" s="204" t="str">
        <f>IF(VLOOKUP(A21,Plan!A$1:L$804,12,FALSE)&lt;&gt;"",VLOOKUP(A21,Plan!A$1:L$804,12,FALSE),"")</f>
        <v/>
      </c>
      <c r="I21" s="205" t="str">
        <f>IF(VLOOKUP(A21,Plan!A$1:M$804,13,FALSE)&lt;&gt;"",VLOOKUP(A21,Plan!A$1:M$804,13,FALSE),"")</f>
        <v/>
      </c>
      <c r="J21" s="205" t="str">
        <f>IF(VLOOKUP(A21,Plan!A$1:N$804,14,FALSE)&lt;&gt;"",VLOOKUP(A21,Plan!A$1:N$804,14,FALSE),IF(VLOOKUP(A21,Plan!A$1:O$804,15,FALSE)&lt;&gt;"",VLOOKUP(A21,Plan!A$1:O$804,15,FALSE),""))</f>
        <v/>
      </c>
      <c r="K21" s="206" t="str">
        <f>IF(VLOOKUP(A21,Plan!A$1:P$804,16,FALSE)&lt;&gt;"",VLOOKUP(A21,Plan!A$1:P$804,16,FALSE),"")</f>
        <v/>
      </c>
      <c r="L21" s="205"/>
      <c r="M21" s="205"/>
      <c r="N21" s="205"/>
      <c r="O21" s="207">
        <f t="shared" si="4"/>
        <v>0</v>
      </c>
      <c r="P21" s="207" t="b">
        <f t="shared" si="5"/>
        <v>0</v>
      </c>
      <c r="Q21" s="208">
        <f>IF(P21,O21*'ETC Data'!$H$3*'ETC Data'!$I$3,0)</f>
        <v>0</v>
      </c>
      <c r="R21" s="208">
        <f>Q21-(Q21*((VLOOKUP(A21,Plan!A$1:Z$804,26,FALSE)/100)))</f>
        <v>0</v>
      </c>
      <c r="S21" s="208">
        <f>IF(P21,O21*'ETC Data'!$H$3*'ETC Data'!$J$3,0)</f>
        <v>0</v>
      </c>
      <c r="T21" s="208">
        <f>S21-(S21*((VLOOKUP(A21,Plan!A$1:AA$804,27,FALSE)/100)))</f>
        <v>0</v>
      </c>
      <c r="U21" s="208">
        <f>IF(P21,O21*'ETC Data'!$H$3*'ETC Data'!$K$3,0)</f>
        <v>0</v>
      </c>
      <c r="V21" s="208">
        <f>U21-(U21*((VLOOKUP(A21,Plan!A$1:AB$804,28,FALSE)/100)))</f>
        <v>0</v>
      </c>
      <c r="W21" s="208">
        <f>IF(P21,O21*'ETC Data'!$H$3*'ETC Data'!$L$3,0)</f>
        <v>0</v>
      </c>
      <c r="X21" s="208">
        <f>W21-(W21*((VLOOKUP(A21,Plan!A$1:AC$804,29,FALSE)/100)))</f>
        <v>0</v>
      </c>
      <c r="Y21" s="209"/>
      <c r="Z21" s="210" t="b">
        <f t="shared" si="1"/>
        <v>0</v>
      </c>
      <c r="AA21" s="208">
        <f>IF(Z21,O21*'ETC Data'!$H$4*'ETC Data'!$I$4,0)</f>
        <v>0</v>
      </c>
      <c r="AB21" s="208">
        <f>AA21-(AA21*((VLOOKUP(A21,Plan!A$1:AI$804,35,FALSE)/100)))</f>
        <v>0</v>
      </c>
      <c r="AC21" s="208">
        <f>IF(Z21,O21*'ETC Data'!$H$4*'ETC Data'!$J$4,0)</f>
        <v>0</v>
      </c>
      <c r="AD21" s="208">
        <f>AC21-(AC21*((VLOOKUP(A21,Plan!A$1:AJ$804,36,FALSE)/100)))</f>
        <v>0</v>
      </c>
      <c r="AE21" s="208">
        <f>IF(Z21,O21*'ETC Data'!$H$4*'ETC Data'!$K$4,0)</f>
        <v>0</v>
      </c>
      <c r="AF21" s="208">
        <f>AE21-(AE21*((VLOOKUP(A21,Plan!A$1:AK$804,37,FALSE)/100)))</f>
        <v>0</v>
      </c>
      <c r="AG21" s="208">
        <f>IF(Z21,O21*'ETC Data'!$H$4*'ETC Data'!$L$4,0)</f>
        <v>0</v>
      </c>
      <c r="AH21" s="208">
        <f>AG21-(AG21*((VLOOKUP(A21,Plan!A$1:AP$804,42,FALSE)/100)))</f>
        <v>0</v>
      </c>
      <c r="AI21" s="210"/>
      <c r="AJ21" s="210" t="b">
        <f t="shared" si="2"/>
        <v>0</v>
      </c>
      <c r="AK21" s="211">
        <f>IF(AJ21,O21*'ETC Data'!$H$5*'ETC Data'!$I$5,0)</f>
        <v>0</v>
      </c>
      <c r="AL21" s="208">
        <f>AK21-(AK21*((VLOOKUP(A21,Plan!A$1:AY$804,51,FALSE)/100)))</f>
        <v>0</v>
      </c>
      <c r="AM21" s="208">
        <f>IF(AJ21,O21*'ETC Data'!$H$5*'ETC Data'!$J$5,0)</f>
        <v>0</v>
      </c>
      <c r="AN21" s="208">
        <f>AM21-(AM21*((VLOOKUP(A21,Plan!A$1:BA$804,53,FALSE)/100)))</f>
        <v>0</v>
      </c>
      <c r="AO21" s="211">
        <f>IF(AJ21,O21*'ETC Data'!$H$5*'ETC Data'!$K$5,0)</f>
        <v>0</v>
      </c>
      <c r="AP21" s="208">
        <f>AO21-(AO21*((VLOOKUP(A21,Plan!A$1:BB$804,54,FALSE)/100)))</f>
        <v>0</v>
      </c>
      <c r="AQ21" s="208">
        <f>IF(AJ21,O21*'ETC Data'!$H$5*'ETC Data'!$L$5,0)</f>
        <v>0</v>
      </c>
      <c r="AR21" s="208">
        <f>AQ21-(AQ21*((VLOOKUP(A21,Plan!A$1:BD$804,56,FALSE)/100)))</f>
        <v>0</v>
      </c>
      <c r="AS21" s="193">
        <f>VLOOKUP(A21,'PR Matrix'!A:B,2,FALSE)</f>
        <v>0</v>
      </c>
      <c r="AT21" s="194">
        <f t="shared" si="6"/>
        <v>0</v>
      </c>
      <c r="AU21" s="194">
        <f t="shared" si="7"/>
        <v>0</v>
      </c>
      <c r="AV21" s="194">
        <f t="shared" si="8"/>
        <v>0</v>
      </c>
      <c r="AW21" s="194">
        <f t="shared" si="9"/>
        <v>0</v>
      </c>
      <c r="AX21" s="194">
        <f t="shared" si="10"/>
        <v>0</v>
      </c>
      <c r="AY21" s="194">
        <f t="shared" si="11"/>
        <v>0</v>
      </c>
    </row>
    <row r="22" spans="1:51" hidden="1" x14ac:dyDescent="0.2">
      <c r="A22" s="200" t="s">
        <v>1691</v>
      </c>
      <c r="B22" s="201" t="s">
        <v>1572</v>
      </c>
      <c r="C22" s="201"/>
      <c r="D22" s="201"/>
      <c r="E22" s="202">
        <f>IF(G22="Y",VLOOKUP(B22&amp;"|"&amp;C22,'ETC Data'!$C$2:$D$16,2,FALSE),0)</f>
        <v>0</v>
      </c>
      <c r="F22" s="202">
        <f>IF(D22="",0,IF(G22="Y",VLOOKUP(B22&amp;"|"&amp;D22,'ETC Data'!$C$2:$D$16,2,FALSE),0))</f>
        <v>0</v>
      </c>
      <c r="G22" s="203" t="str">
        <f>IF(VLOOKUP(A22,Plan!A$1:H$804,8,FALSE)&lt;&gt;"",VLOOKUP(A22,Plan!A$1:H$804,8,FALSE),"")</f>
        <v>N</v>
      </c>
      <c r="H22" s="204" t="str">
        <f>IF(VLOOKUP(A22,Plan!A$1:L$804,12,FALSE)&lt;&gt;"",VLOOKUP(A22,Plan!A$1:L$804,12,FALSE),"")</f>
        <v/>
      </c>
      <c r="I22" s="205" t="str">
        <f>IF(VLOOKUP(A22,Plan!A$1:M$804,13,FALSE)&lt;&gt;"",VLOOKUP(A22,Plan!A$1:M$804,13,FALSE),"")</f>
        <v/>
      </c>
      <c r="J22" s="205" t="str">
        <f>IF(VLOOKUP(A22,Plan!A$1:N$804,14,FALSE)&lt;&gt;"",VLOOKUP(A22,Plan!A$1:N$804,14,FALSE),IF(VLOOKUP(A22,Plan!A$1:O$804,15,FALSE)&lt;&gt;"",VLOOKUP(A22,Plan!A$1:O$804,15,FALSE),""))</f>
        <v/>
      </c>
      <c r="K22" s="206" t="str">
        <f>IF(VLOOKUP(A22,Plan!A$1:P$804,16,FALSE)&lt;&gt;"",VLOOKUP(A22,Plan!A$1:P$804,16,FALSE),"")</f>
        <v/>
      </c>
      <c r="L22" s="205"/>
      <c r="M22" s="205"/>
      <c r="N22" s="205"/>
      <c r="O22" s="207">
        <f t="shared" si="4"/>
        <v>0</v>
      </c>
      <c r="P22" s="207" t="b">
        <f t="shared" si="5"/>
        <v>0</v>
      </c>
      <c r="Q22" s="208">
        <f>IF(P22,O22*'ETC Data'!$H$3*'ETC Data'!$I$3,0)</f>
        <v>0</v>
      </c>
      <c r="R22" s="208">
        <f>Q22-(Q22*((VLOOKUP(A22,Plan!A$1:Z$804,26,FALSE)/100)))</f>
        <v>0</v>
      </c>
      <c r="S22" s="208">
        <f>IF(P22,O22*'ETC Data'!$H$3*'ETC Data'!$J$3,0)</f>
        <v>0</v>
      </c>
      <c r="T22" s="208">
        <f>S22-(S22*((VLOOKUP(A22,Plan!A$1:AA$804,27,FALSE)/100)))</f>
        <v>0</v>
      </c>
      <c r="U22" s="208">
        <f>IF(P22,O22*'ETC Data'!$H$3*'ETC Data'!$K$3,0)</f>
        <v>0</v>
      </c>
      <c r="V22" s="208">
        <f>U22-(U22*((VLOOKUP(A22,Plan!A$1:AB$804,28,FALSE)/100)))</f>
        <v>0</v>
      </c>
      <c r="W22" s="208">
        <f>IF(P22,O22*'ETC Data'!$H$3*'ETC Data'!$L$3,0)</f>
        <v>0</v>
      </c>
      <c r="X22" s="208">
        <f>W22-(W22*((VLOOKUP(A22,Plan!A$1:AC$804,29,FALSE)/100)))</f>
        <v>0</v>
      </c>
      <c r="Y22" s="209"/>
      <c r="Z22" s="210" t="b">
        <f t="shared" si="1"/>
        <v>0</v>
      </c>
      <c r="AA22" s="208">
        <f>IF(Z22,O22*'ETC Data'!$H$4*'ETC Data'!$I$4,0)</f>
        <v>0</v>
      </c>
      <c r="AB22" s="208">
        <f>AA22-(AA22*((VLOOKUP(A22,Plan!A$1:AI$804,35,FALSE)/100)))</f>
        <v>0</v>
      </c>
      <c r="AC22" s="208">
        <f>IF(Z22,O22*'ETC Data'!$H$4*'ETC Data'!$J$4,0)</f>
        <v>0</v>
      </c>
      <c r="AD22" s="208">
        <f>AC22-(AC22*((VLOOKUP(A22,Plan!A$1:AJ$804,36,FALSE)/100)))</f>
        <v>0</v>
      </c>
      <c r="AE22" s="208">
        <f>IF(Z22,O22*'ETC Data'!$H$4*'ETC Data'!$K$4,0)</f>
        <v>0</v>
      </c>
      <c r="AF22" s="208">
        <f>AE22-(AE22*((VLOOKUP(A22,Plan!A$1:AK$804,37,FALSE)/100)))</f>
        <v>0</v>
      </c>
      <c r="AG22" s="208">
        <f>IF(Z22,O22*'ETC Data'!$H$4*'ETC Data'!$L$4,0)</f>
        <v>0</v>
      </c>
      <c r="AH22" s="208">
        <f>AG22-(AG22*((VLOOKUP(A22,Plan!A$1:AP$804,42,FALSE)/100)))</f>
        <v>0</v>
      </c>
      <c r="AI22" s="210"/>
      <c r="AJ22" s="210" t="b">
        <f t="shared" si="2"/>
        <v>0</v>
      </c>
      <c r="AK22" s="211">
        <f>IF(AJ22,O22*'ETC Data'!$H$5*'ETC Data'!$I$5,0)</f>
        <v>0</v>
      </c>
      <c r="AL22" s="208">
        <f>AK22-(AK22*((VLOOKUP(A22,Plan!A$1:AY$804,51,FALSE)/100)))</f>
        <v>0</v>
      </c>
      <c r="AM22" s="208">
        <f>IF(AJ22,O22*'ETC Data'!$H$5*'ETC Data'!$J$5,0)</f>
        <v>0</v>
      </c>
      <c r="AN22" s="208">
        <f>AM22-(AM22*((VLOOKUP(A22,Plan!A$1:BA$804,53,FALSE)/100)))</f>
        <v>0</v>
      </c>
      <c r="AO22" s="211">
        <f>IF(AJ22,O22*'ETC Data'!$H$5*'ETC Data'!$K$5,0)</f>
        <v>0</v>
      </c>
      <c r="AP22" s="208">
        <f>AO22-(AO22*((VLOOKUP(A22,Plan!A$1:BB$804,54,FALSE)/100)))</f>
        <v>0</v>
      </c>
      <c r="AQ22" s="208">
        <f>IF(AJ22,O22*'ETC Data'!$H$5*'ETC Data'!$L$5,0)</f>
        <v>0</v>
      </c>
      <c r="AR22" s="208">
        <f>AQ22-(AQ22*((VLOOKUP(A22,Plan!A$1:BD$804,56,FALSE)/100)))</f>
        <v>0</v>
      </c>
      <c r="AS22" s="193">
        <f>VLOOKUP(A22,'PR Matrix'!A:B,2,FALSE)</f>
        <v>0</v>
      </c>
      <c r="AT22" s="194">
        <f t="shared" si="6"/>
        <v>0</v>
      </c>
      <c r="AU22" s="194">
        <f t="shared" si="7"/>
        <v>0</v>
      </c>
      <c r="AV22" s="194">
        <f t="shared" si="8"/>
        <v>0</v>
      </c>
      <c r="AW22" s="194">
        <f t="shared" si="9"/>
        <v>0</v>
      </c>
      <c r="AX22" s="194">
        <f t="shared" si="10"/>
        <v>0</v>
      </c>
      <c r="AY22" s="194">
        <f t="shared" si="11"/>
        <v>0</v>
      </c>
    </row>
    <row r="23" spans="1:51" hidden="1" x14ac:dyDescent="0.2">
      <c r="A23" s="200" t="s">
        <v>1692</v>
      </c>
      <c r="B23" s="201" t="s">
        <v>1572</v>
      </c>
      <c r="C23" s="201"/>
      <c r="D23" s="201"/>
      <c r="E23" s="202">
        <f>IF(G23="Y",VLOOKUP(B23&amp;"|"&amp;C23,'ETC Data'!$C$2:$D$16,2,FALSE),0)</f>
        <v>0</v>
      </c>
      <c r="F23" s="202">
        <f>IF(D23="",0,IF(G23="Y",VLOOKUP(B23&amp;"|"&amp;D23,'ETC Data'!$C$2:$D$16,2,FALSE),0))</f>
        <v>0</v>
      </c>
      <c r="G23" s="203" t="str">
        <f>IF(VLOOKUP(A23,Plan!A$1:H$804,8,FALSE)&lt;&gt;"",VLOOKUP(A23,Plan!A$1:H$804,8,FALSE),"")</f>
        <v>N</v>
      </c>
      <c r="H23" s="204" t="str">
        <f>IF(VLOOKUP(A23,Plan!A$1:L$804,12,FALSE)&lt;&gt;"",VLOOKUP(A23,Plan!A$1:L$804,12,FALSE),"")</f>
        <v/>
      </c>
      <c r="I23" s="205" t="str">
        <f>IF(VLOOKUP(A23,Plan!A$1:M$804,13,FALSE)&lt;&gt;"",VLOOKUP(A23,Plan!A$1:M$804,13,FALSE),"")</f>
        <v/>
      </c>
      <c r="J23" s="205" t="str">
        <f>IF(VLOOKUP(A23,Plan!A$1:N$804,14,FALSE)&lt;&gt;"",VLOOKUP(A23,Plan!A$1:N$804,14,FALSE),IF(VLOOKUP(A23,Plan!A$1:O$804,15,FALSE)&lt;&gt;"",VLOOKUP(A23,Plan!A$1:O$804,15,FALSE),""))</f>
        <v/>
      </c>
      <c r="K23" s="206" t="str">
        <f>IF(VLOOKUP(A23,Plan!A$1:P$804,16,FALSE)&lt;&gt;"",VLOOKUP(A23,Plan!A$1:P$804,16,FALSE),"")</f>
        <v/>
      </c>
      <c r="L23" s="205"/>
      <c r="M23" s="205"/>
      <c r="N23" s="205"/>
      <c r="O23" s="207">
        <f t="shared" si="4"/>
        <v>0</v>
      </c>
      <c r="P23" s="207" t="b">
        <f t="shared" si="5"/>
        <v>0</v>
      </c>
      <c r="Q23" s="208">
        <f>IF(P23,O23*'ETC Data'!$H$3*'ETC Data'!$I$3,0)</f>
        <v>0</v>
      </c>
      <c r="R23" s="208">
        <f>Q23-(Q23*((VLOOKUP(A23,Plan!A$1:Z$804,26,FALSE)/100)))</f>
        <v>0</v>
      </c>
      <c r="S23" s="208">
        <f>IF(P23,O23*'ETC Data'!$H$3*'ETC Data'!$J$3,0)</f>
        <v>0</v>
      </c>
      <c r="T23" s="208">
        <f>S23-(S23*((VLOOKUP(A23,Plan!A$1:AA$804,27,FALSE)/100)))</f>
        <v>0</v>
      </c>
      <c r="U23" s="208">
        <f>IF(P23,O23*'ETC Data'!$H$3*'ETC Data'!$K$3,0)</f>
        <v>0</v>
      </c>
      <c r="V23" s="208">
        <f>U23-(U23*((VLOOKUP(A23,Plan!A$1:AB$804,28,FALSE)/100)))</f>
        <v>0</v>
      </c>
      <c r="W23" s="208">
        <f>IF(P23,O23*'ETC Data'!$H$3*'ETC Data'!$L$3,0)</f>
        <v>0</v>
      </c>
      <c r="X23" s="208">
        <f>W23-(W23*((VLOOKUP(A23,Plan!A$1:AC$804,29,FALSE)/100)))</f>
        <v>0</v>
      </c>
      <c r="Y23" s="209"/>
      <c r="Z23" s="210" t="b">
        <f t="shared" si="1"/>
        <v>0</v>
      </c>
      <c r="AA23" s="208">
        <f>IF(Z23,O23*'ETC Data'!$H$4*'ETC Data'!$I$4,0)</f>
        <v>0</v>
      </c>
      <c r="AB23" s="208">
        <f>AA23-(AA23*((VLOOKUP(A23,Plan!A$1:AI$804,35,FALSE)/100)))</f>
        <v>0</v>
      </c>
      <c r="AC23" s="208">
        <f>IF(Z23,O23*'ETC Data'!$H$4*'ETC Data'!$J$4,0)</f>
        <v>0</v>
      </c>
      <c r="AD23" s="208">
        <f>AC23-(AC23*((VLOOKUP(A23,Plan!A$1:AJ$804,36,FALSE)/100)))</f>
        <v>0</v>
      </c>
      <c r="AE23" s="208">
        <f>IF(Z23,O23*'ETC Data'!$H$4*'ETC Data'!$K$4,0)</f>
        <v>0</v>
      </c>
      <c r="AF23" s="208">
        <f>AE23-(AE23*((VLOOKUP(A23,Plan!A$1:AK$804,37,FALSE)/100)))</f>
        <v>0</v>
      </c>
      <c r="AG23" s="208">
        <f>IF(Z23,O23*'ETC Data'!$H$4*'ETC Data'!$L$4,0)</f>
        <v>0</v>
      </c>
      <c r="AH23" s="208">
        <f>AG23-(AG23*((VLOOKUP(A23,Plan!A$1:AP$804,42,FALSE)/100)))</f>
        <v>0</v>
      </c>
      <c r="AI23" s="210"/>
      <c r="AJ23" s="210" t="b">
        <f t="shared" si="2"/>
        <v>0</v>
      </c>
      <c r="AK23" s="211">
        <f>IF(AJ23,O23*'ETC Data'!$H$5*'ETC Data'!$I$5,0)</f>
        <v>0</v>
      </c>
      <c r="AL23" s="208">
        <f>AK23-(AK23*((VLOOKUP(A23,Plan!A$1:AY$804,51,FALSE)/100)))</f>
        <v>0</v>
      </c>
      <c r="AM23" s="208">
        <f>IF(AJ23,O23*'ETC Data'!$H$5*'ETC Data'!$J$5,0)</f>
        <v>0</v>
      </c>
      <c r="AN23" s="208">
        <f>AM23-(AM23*((VLOOKUP(A23,Plan!A$1:BA$804,53,FALSE)/100)))</f>
        <v>0</v>
      </c>
      <c r="AO23" s="211">
        <f>IF(AJ23,O23*'ETC Data'!$H$5*'ETC Data'!$K$5,0)</f>
        <v>0</v>
      </c>
      <c r="AP23" s="208">
        <f>AO23-(AO23*((VLOOKUP(A23,Plan!A$1:BB$804,54,FALSE)/100)))</f>
        <v>0</v>
      </c>
      <c r="AQ23" s="208">
        <f>IF(AJ23,O23*'ETC Data'!$H$5*'ETC Data'!$L$5,0)</f>
        <v>0</v>
      </c>
      <c r="AR23" s="208">
        <f>AQ23-(AQ23*((VLOOKUP(A23,Plan!A$1:BD$804,56,FALSE)/100)))</f>
        <v>0</v>
      </c>
      <c r="AS23" s="193">
        <f>VLOOKUP(A23,'PR Matrix'!A:B,2,FALSE)</f>
        <v>0</v>
      </c>
      <c r="AT23" s="194">
        <f t="shared" si="6"/>
        <v>0</v>
      </c>
      <c r="AU23" s="194">
        <f t="shared" si="7"/>
        <v>0</v>
      </c>
      <c r="AV23" s="194">
        <f t="shared" si="8"/>
        <v>0</v>
      </c>
      <c r="AW23" s="194">
        <f t="shared" si="9"/>
        <v>0</v>
      </c>
      <c r="AX23" s="194">
        <f t="shared" si="10"/>
        <v>0</v>
      </c>
      <c r="AY23" s="194">
        <f t="shared" si="11"/>
        <v>0</v>
      </c>
    </row>
    <row r="24" spans="1:51" hidden="1" x14ac:dyDescent="0.2">
      <c r="A24" s="200" t="s">
        <v>1244</v>
      </c>
      <c r="B24" s="201" t="s">
        <v>1572</v>
      </c>
      <c r="C24" s="201"/>
      <c r="D24" s="201"/>
      <c r="E24" s="202">
        <f>IF(G24="Y",VLOOKUP(B24&amp;"|"&amp;C24,'ETC Data'!$C$2:$D$16,2,FALSE),0)</f>
        <v>0</v>
      </c>
      <c r="F24" s="202">
        <f>IF(D24="",0,IF(G24="Y",VLOOKUP(B24&amp;"|"&amp;D24,'ETC Data'!$C$2:$D$16,2,FALSE),0))</f>
        <v>0</v>
      </c>
      <c r="G24" s="203" t="str">
        <f>IF(VLOOKUP(A24,Plan!A$1:H$804,8,FALSE)&lt;&gt;"",VLOOKUP(A24,Plan!A$1:H$804,8,FALSE),"")</f>
        <v>N</v>
      </c>
      <c r="H24" s="204" t="str">
        <f>IF(VLOOKUP(A24,Plan!A$1:L$804,12,FALSE)&lt;&gt;"",VLOOKUP(A24,Plan!A$1:L$804,12,FALSE),"")</f>
        <v/>
      </c>
      <c r="I24" s="205" t="str">
        <f>IF(VLOOKUP(A24,Plan!A$1:M$804,13,FALSE)&lt;&gt;"",VLOOKUP(A24,Plan!A$1:M$804,13,FALSE),"")</f>
        <v/>
      </c>
      <c r="J24" s="205" t="str">
        <f>IF(VLOOKUP(A24,Plan!A$1:N$804,14,FALSE)&lt;&gt;"",VLOOKUP(A24,Plan!A$1:N$804,14,FALSE),IF(VLOOKUP(A24,Plan!A$1:O$804,15,FALSE)&lt;&gt;"",VLOOKUP(A24,Plan!A$1:O$804,15,FALSE),""))</f>
        <v/>
      </c>
      <c r="K24" s="206" t="str">
        <f>IF(VLOOKUP(A24,Plan!A$1:P$804,16,FALSE)&lt;&gt;"",VLOOKUP(A24,Plan!A$1:P$804,16,FALSE),"")</f>
        <v/>
      </c>
      <c r="L24" s="205"/>
      <c r="M24" s="205"/>
      <c r="N24" s="205"/>
      <c r="O24" s="207">
        <f t="shared" si="4"/>
        <v>0</v>
      </c>
      <c r="P24" s="207" t="b">
        <f t="shared" si="5"/>
        <v>0</v>
      </c>
      <c r="Q24" s="208">
        <f>IF(P24,O24*'ETC Data'!$H$3*'ETC Data'!$I$3,0)</f>
        <v>0</v>
      </c>
      <c r="R24" s="208">
        <f>Q24-(Q24*((VLOOKUP(A24,Plan!A$1:Z$804,26,FALSE)/100)))</f>
        <v>0</v>
      </c>
      <c r="S24" s="208">
        <f>IF(P24,O24*'ETC Data'!$H$3*'ETC Data'!$J$3,0)</f>
        <v>0</v>
      </c>
      <c r="T24" s="208">
        <f>S24-(S24*((VLOOKUP(A24,Plan!A$1:AA$804,27,FALSE)/100)))</f>
        <v>0</v>
      </c>
      <c r="U24" s="208">
        <f>IF(P24,O24*'ETC Data'!$H$3*'ETC Data'!$K$3,0)</f>
        <v>0</v>
      </c>
      <c r="V24" s="208">
        <f>U24-(U24*((VLOOKUP(A24,Plan!A$1:AB$804,28,FALSE)/100)))</f>
        <v>0</v>
      </c>
      <c r="W24" s="208">
        <f>IF(P24,O24*'ETC Data'!$H$3*'ETC Data'!$L$3,0)</f>
        <v>0</v>
      </c>
      <c r="X24" s="208">
        <f>W24-(W24*((VLOOKUP(A24,Plan!A$1:AC$804,29,FALSE)/100)))</f>
        <v>0</v>
      </c>
      <c r="Y24" s="209"/>
      <c r="Z24" s="210" t="b">
        <f t="shared" si="1"/>
        <v>0</v>
      </c>
      <c r="AA24" s="208">
        <f>IF(Z24,O24*'ETC Data'!$H$4*'ETC Data'!$I$4,0)</f>
        <v>0</v>
      </c>
      <c r="AB24" s="208">
        <f>AA24-(AA24*((VLOOKUP(A24,Plan!A$1:AI$804,35,FALSE)/100)))</f>
        <v>0</v>
      </c>
      <c r="AC24" s="208">
        <f>IF(Z24,O24*'ETC Data'!$H$4*'ETC Data'!$J$4,0)</f>
        <v>0</v>
      </c>
      <c r="AD24" s="208">
        <f>AC24-(AC24*((VLOOKUP(A24,Plan!A$1:AJ$804,36,FALSE)/100)))</f>
        <v>0</v>
      </c>
      <c r="AE24" s="208">
        <f>IF(Z24,O24*'ETC Data'!$H$4*'ETC Data'!$K$4,0)</f>
        <v>0</v>
      </c>
      <c r="AF24" s="208">
        <f>AE24-(AE24*((VLOOKUP(A24,Plan!A$1:AK$804,37,FALSE)/100)))</f>
        <v>0</v>
      </c>
      <c r="AG24" s="208">
        <f>IF(Z24,O24*'ETC Data'!$H$4*'ETC Data'!$L$4,0)</f>
        <v>0</v>
      </c>
      <c r="AH24" s="208">
        <f>AG24-(AG24*((VLOOKUP(A24,Plan!A$1:AP$804,42,FALSE)/100)))</f>
        <v>0</v>
      </c>
      <c r="AI24" s="210"/>
      <c r="AJ24" s="210" t="b">
        <f t="shared" si="2"/>
        <v>0</v>
      </c>
      <c r="AK24" s="211">
        <f>IF(AJ24,O24*'ETC Data'!$H$5*'ETC Data'!$I$5,0)</f>
        <v>0</v>
      </c>
      <c r="AL24" s="208">
        <f>AK24-(AK24*((VLOOKUP(A24,Plan!A$1:AY$804,51,FALSE)/100)))</f>
        <v>0</v>
      </c>
      <c r="AM24" s="208">
        <f>IF(AJ24,O24*'ETC Data'!$H$5*'ETC Data'!$J$5,0)</f>
        <v>0</v>
      </c>
      <c r="AN24" s="208">
        <f>AM24-(AM24*((VLOOKUP(A24,Plan!A$1:BA$804,53,FALSE)/100)))</f>
        <v>0</v>
      </c>
      <c r="AO24" s="211">
        <f>IF(AJ24,O24*'ETC Data'!$H$5*'ETC Data'!$K$5,0)</f>
        <v>0</v>
      </c>
      <c r="AP24" s="208">
        <f>AO24-(AO24*((VLOOKUP(A24,Plan!A$1:BB$804,54,FALSE)/100)))</f>
        <v>0</v>
      </c>
      <c r="AQ24" s="208">
        <f>IF(AJ24,O24*'ETC Data'!$H$5*'ETC Data'!$L$5,0)</f>
        <v>0</v>
      </c>
      <c r="AR24" s="208">
        <f>AQ24-(AQ24*((VLOOKUP(A24,Plan!A$1:BD$804,56,FALSE)/100)))</f>
        <v>0</v>
      </c>
      <c r="AS24" s="193">
        <f>VLOOKUP(A24,'PR Matrix'!A:B,2,FALSE)</f>
        <v>0</v>
      </c>
      <c r="AT24" s="194">
        <f t="shared" si="6"/>
        <v>0</v>
      </c>
      <c r="AU24" s="194">
        <f t="shared" si="7"/>
        <v>0</v>
      </c>
      <c r="AV24" s="194">
        <f t="shared" si="8"/>
        <v>0</v>
      </c>
      <c r="AW24" s="194">
        <f t="shared" si="9"/>
        <v>0</v>
      </c>
      <c r="AX24" s="194">
        <f t="shared" si="10"/>
        <v>0</v>
      </c>
      <c r="AY24" s="194">
        <f t="shared" si="11"/>
        <v>0</v>
      </c>
    </row>
    <row r="25" spans="1:51" hidden="1" x14ac:dyDescent="0.2">
      <c r="A25" s="200" t="s">
        <v>1245</v>
      </c>
      <c r="B25" s="201" t="s">
        <v>1572</v>
      </c>
      <c r="C25" s="201"/>
      <c r="D25" s="201"/>
      <c r="E25" s="202">
        <f>IF(G25="Y",VLOOKUP(B25&amp;"|"&amp;C25,'ETC Data'!$C$2:$D$16,2,FALSE),0)</f>
        <v>0</v>
      </c>
      <c r="F25" s="202">
        <f>IF(D25="",0,IF(G25="Y",VLOOKUP(B25&amp;"|"&amp;D25,'ETC Data'!$C$2:$D$16,2,FALSE),0))</f>
        <v>0</v>
      </c>
      <c r="G25" s="203" t="str">
        <f>IF(VLOOKUP(A25,Plan!A$1:H$804,8,FALSE)&lt;&gt;"",VLOOKUP(A25,Plan!A$1:H$804,8,FALSE),"")</f>
        <v>N</v>
      </c>
      <c r="H25" s="204" t="str">
        <f>IF(VLOOKUP(A25,Plan!A$1:L$804,12,FALSE)&lt;&gt;"",VLOOKUP(A25,Plan!A$1:L$804,12,FALSE),"")</f>
        <v/>
      </c>
      <c r="I25" s="205" t="str">
        <f>IF(VLOOKUP(A25,Plan!A$1:M$804,13,FALSE)&lt;&gt;"",VLOOKUP(A25,Plan!A$1:M$804,13,FALSE),"")</f>
        <v/>
      </c>
      <c r="J25" s="205" t="str">
        <f>IF(VLOOKUP(A25,Plan!A$1:N$804,14,FALSE)&lt;&gt;"",VLOOKUP(A25,Plan!A$1:N$804,14,FALSE),IF(VLOOKUP(A25,Plan!A$1:O$804,15,FALSE)&lt;&gt;"",VLOOKUP(A25,Plan!A$1:O$804,15,FALSE),""))</f>
        <v/>
      </c>
      <c r="K25" s="206" t="str">
        <f>IF(VLOOKUP(A25,Plan!A$1:P$804,16,FALSE)&lt;&gt;"",VLOOKUP(A25,Plan!A$1:P$804,16,FALSE),"")</f>
        <v/>
      </c>
      <c r="L25" s="205"/>
      <c r="M25" s="205"/>
      <c r="N25" s="205"/>
      <c r="O25" s="207">
        <f t="shared" si="4"/>
        <v>0</v>
      </c>
      <c r="P25" s="207" t="b">
        <f t="shared" si="5"/>
        <v>0</v>
      </c>
      <c r="Q25" s="208">
        <f>IF(P25,O25*'ETC Data'!$H$3*'ETC Data'!$I$3,0)</f>
        <v>0</v>
      </c>
      <c r="R25" s="208">
        <f>Q25-(Q25*((VLOOKUP(A25,Plan!A$1:Z$804,26,FALSE)/100)))</f>
        <v>0</v>
      </c>
      <c r="S25" s="208">
        <f>IF(P25,O25*'ETC Data'!$H$3*'ETC Data'!$J$3,0)</f>
        <v>0</v>
      </c>
      <c r="T25" s="208">
        <f>S25-(S25*((VLOOKUP(A25,Plan!A$1:AA$804,27,FALSE)/100)))</f>
        <v>0</v>
      </c>
      <c r="U25" s="208">
        <f>IF(P25,O25*'ETC Data'!$H$3*'ETC Data'!$K$3,0)</f>
        <v>0</v>
      </c>
      <c r="V25" s="208">
        <f>U25-(U25*((VLOOKUP(A25,Plan!A$1:AB$804,28,FALSE)/100)))</f>
        <v>0</v>
      </c>
      <c r="W25" s="208">
        <f>IF(P25,O25*'ETC Data'!$H$3*'ETC Data'!$L$3,0)</f>
        <v>0</v>
      </c>
      <c r="X25" s="208">
        <f>W25-(W25*((VLOOKUP(A25,Plan!A$1:AC$804,29,FALSE)/100)))</f>
        <v>0</v>
      </c>
      <c r="Y25" s="209"/>
      <c r="Z25" s="210" t="b">
        <f t="shared" si="1"/>
        <v>0</v>
      </c>
      <c r="AA25" s="208">
        <f>IF(Z25,O25*'ETC Data'!$H$4*'ETC Data'!$I$4,0)</f>
        <v>0</v>
      </c>
      <c r="AB25" s="208">
        <f>AA25-(AA25*((VLOOKUP(A25,Plan!A$1:AI$804,35,FALSE)/100)))</f>
        <v>0</v>
      </c>
      <c r="AC25" s="208">
        <f>IF(Z25,O25*'ETC Data'!$H$4*'ETC Data'!$J$4,0)</f>
        <v>0</v>
      </c>
      <c r="AD25" s="208">
        <f>AC25-(AC25*((VLOOKUP(A25,Plan!A$1:AJ$804,36,FALSE)/100)))</f>
        <v>0</v>
      </c>
      <c r="AE25" s="208">
        <f>IF(Z25,O25*'ETC Data'!$H$4*'ETC Data'!$K$4,0)</f>
        <v>0</v>
      </c>
      <c r="AF25" s="208">
        <f>AE25-(AE25*((VLOOKUP(A25,Plan!A$1:AK$804,37,FALSE)/100)))</f>
        <v>0</v>
      </c>
      <c r="AG25" s="208">
        <f>IF(Z25,O25*'ETC Data'!$H$4*'ETC Data'!$L$4,0)</f>
        <v>0</v>
      </c>
      <c r="AH25" s="208">
        <f>AG25-(AG25*((VLOOKUP(A25,Plan!A$1:AP$804,42,FALSE)/100)))</f>
        <v>0</v>
      </c>
      <c r="AI25" s="210"/>
      <c r="AJ25" s="210" t="b">
        <f t="shared" si="2"/>
        <v>0</v>
      </c>
      <c r="AK25" s="211">
        <f>IF(AJ25,O25*'ETC Data'!$H$5*'ETC Data'!$I$5,0)</f>
        <v>0</v>
      </c>
      <c r="AL25" s="208">
        <f>AK25-(AK25*((VLOOKUP(A25,Plan!A$1:AY$804,51,FALSE)/100)))</f>
        <v>0</v>
      </c>
      <c r="AM25" s="208">
        <f>IF(AJ25,O25*'ETC Data'!$H$5*'ETC Data'!$J$5,0)</f>
        <v>0</v>
      </c>
      <c r="AN25" s="208">
        <f>AM25-(AM25*((VLOOKUP(A25,Plan!A$1:BA$804,53,FALSE)/100)))</f>
        <v>0</v>
      </c>
      <c r="AO25" s="211">
        <f>IF(AJ25,O25*'ETC Data'!$H$5*'ETC Data'!$K$5,0)</f>
        <v>0</v>
      </c>
      <c r="AP25" s="208">
        <f>AO25-(AO25*((VLOOKUP(A25,Plan!A$1:BB$804,54,FALSE)/100)))</f>
        <v>0</v>
      </c>
      <c r="AQ25" s="208">
        <f>IF(AJ25,O25*'ETC Data'!$H$5*'ETC Data'!$L$5,0)</f>
        <v>0</v>
      </c>
      <c r="AR25" s="208">
        <f>AQ25-(AQ25*((VLOOKUP(A25,Plan!A$1:BD$804,56,FALSE)/100)))</f>
        <v>0</v>
      </c>
      <c r="AS25" s="193">
        <f>VLOOKUP(A25,'PR Matrix'!A:B,2,FALSE)</f>
        <v>0</v>
      </c>
      <c r="AT25" s="194">
        <f t="shared" si="6"/>
        <v>0</v>
      </c>
      <c r="AU25" s="194">
        <f t="shared" si="7"/>
        <v>0</v>
      </c>
      <c r="AV25" s="194">
        <f t="shared" si="8"/>
        <v>0</v>
      </c>
      <c r="AW25" s="194">
        <f t="shared" si="9"/>
        <v>0</v>
      </c>
      <c r="AX25" s="194">
        <f t="shared" si="10"/>
        <v>0</v>
      </c>
      <c r="AY25" s="194">
        <f t="shared" si="11"/>
        <v>0</v>
      </c>
    </row>
    <row r="26" spans="1:51" hidden="1" x14ac:dyDescent="0.2">
      <c r="A26" s="200" t="s">
        <v>577</v>
      </c>
      <c r="B26" s="201" t="s">
        <v>1572</v>
      </c>
      <c r="C26" s="201"/>
      <c r="D26" s="201"/>
      <c r="E26" s="202">
        <f>IF(G26="Y",VLOOKUP(B26&amp;"|"&amp;C26,'ETC Data'!$C$2:$D$16,2,FALSE),0)</f>
        <v>0</v>
      </c>
      <c r="F26" s="202">
        <f>IF(D26="",0,IF(G26="Y",VLOOKUP(B26&amp;"|"&amp;D26,'ETC Data'!$C$2:$D$16,2,FALSE),0))</f>
        <v>0</v>
      </c>
      <c r="G26" s="203" t="str">
        <f>IF(VLOOKUP(A26,Plan!A$1:H$804,8,FALSE)&lt;&gt;"",VLOOKUP(A26,Plan!A$1:H$804,8,FALSE),"")</f>
        <v>N</v>
      </c>
      <c r="H26" s="204" t="str">
        <f>IF(VLOOKUP(A26,Plan!A$1:L$804,12,FALSE)&lt;&gt;"",VLOOKUP(A26,Plan!A$1:L$804,12,FALSE),"")</f>
        <v/>
      </c>
      <c r="I26" s="205" t="str">
        <f>IF(VLOOKUP(A26,Plan!A$1:M$804,13,FALSE)&lt;&gt;"",VLOOKUP(A26,Plan!A$1:M$804,13,FALSE),"")</f>
        <v/>
      </c>
      <c r="J26" s="205" t="str">
        <f>IF(VLOOKUP(A26,Plan!A$1:N$804,14,FALSE)&lt;&gt;"",VLOOKUP(A26,Plan!A$1:N$804,14,FALSE),IF(VLOOKUP(A26,Plan!A$1:O$804,15,FALSE)&lt;&gt;"",VLOOKUP(A26,Plan!A$1:O$804,15,FALSE),""))</f>
        <v/>
      </c>
      <c r="K26" s="206" t="str">
        <f>IF(VLOOKUP(A26,Plan!A$1:P$804,16,FALSE)&lt;&gt;"",VLOOKUP(A26,Plan!A$1:P$804,16,FALSE),"")</f>
        <v/>
      </c>
      <c r="L26" s="205"/>
      <c r="M26" s="205"/>
      <c r="N26" s="205"/>
      <c r="O26" s="207">
        <f t="shared" si="4"/>
        <v>0</v>
      </c>
      <c r="P26" s="207" t="b">
        <f t="shared" si="5"/>
        <v>0</v>
      </c>
      <c r="Q26" s="208">
        <f>IF(P26,O26*'ETC Data'!$H$3*'ETC Data'!$I$3,0)</f>
        <v>0</v>
      </c>
      <c r="R26" s="208">
        <f>Q26-(Q26*((VLOOKUP(A26,Plan!A$1:Z$804,26,FALSE)/100)))</f>
        <v>0</v>
      </c>
      <c r="S26" s="208">
        <f>IF(P26,O26*'ETC Data'!$H$3*'ETC Data'!$J$3,0)</f>
        <v>0</v>
      </c>
      <c r="T26" s="208">
        <f>S26-(S26*((VLOOKUP(A26,Plan!A$1:AA$804,27,FALSE)/100)))</f>
        <v>0</v>
      </c>
      <c r="U26" s="208">
        <f>IF(P26,O26*'ETC Data'!$H$3*'ETC Data'!$K$3,0)</f>
        <v>0</v>
      </c>
      <c r="V26" s="208">
        <f>U26-(U26*((VLOOKUP(A26,Plan!A$1:AB$804,28,FALSE)/100)))</f>
        <v>0</v>
      </c>
      <c r="W26" s="208">
        <f>IF(P26,O26*'ETC Data'!$H$3*'ETC Data'!$L$3,0)</f>
        <v>0</v>
      </c>
      <c r="X26" s="208">
        <f>W26-(W26*((VLOOKUP(A26,Plan!A$1:AC$804,29,FALSE)/100)))</f>
        <v>0</v>
      </c>
      <c r="Y26" s="209"/>
      <c r="Z26" s="210" t="b">
        <f t="shared" si="1"/>
        <v>0</v>
      </c>
      <c r="AA26" s="208">
        <f>IF(Z26,O26*'ETC Data'!$H$4*'ETC Data'!$I$4,0)</f>
        <v>0</v>
      </c>
      <c r="AB26" s="208">
        <f>AA26-(AA26*((VLOOKUP(A26,Plan!A$1:AI$804,35,FALSE)/100)))</f>
        <v>0</v>
      </c>
      <c r="AC26" s="208">
        <f>IF(Z26,O26*'ETC Data'!$H$4*'ETC Data'!$J$4,0)</f>
        <v>0</v>
      </c>
      <c r="AD26" s="208">
        <f>AC26-(AC26*((VLOOKUP(A26,Plan!A$1:AJ$804,36,FALSE)/100)))</f>
        <v>0</v>
      </c>
      <c r="AE26" s="208">
        <f>IF(Z26,O26*'ETC Data'!$H$4*'ETC Data'!$K$4,0)</f>
        <v>0</v>
      </c>
      <c r="AF26" s="208">
        <f>AE26-(AE26*((VLOOKUP(A26,Plan!A$1:AK$804,37,FALSE)/100)))</f>
        <v>0</v>
      </c>
      <c r="AG26" s="208">
        <f>IF(Z26,O26*'ETC Data'!$H$4*'ETC Data'!$L$4,0)</f>
        <v>0</v>
      </c>
      <c r="AH26" s="208">
        <f>AG26-(AG26*((VLOOKUP(A26,Plan!A$1:AP$804,42,FALSE)/100)))</f>
        <v>0</v>
      </c>
      <c r="AI26" s="210"/>
      <c r="AJ26" s="210" t="b">
        <f t="shared" si="2"/>
        <v>0</v>
      </c>
      <c r="AK26" s="211">
        <f>IF(AJ26,O26*'ETC Data'!$H$5*'ETC Data'!$I$5,0)</f>
        <v>0</v>
      </c>
      <c r="AL26" s="208">
        <f>AK26-(AK26*((VLOOKUP(A26,Plan!A$1:AY$804,51,FALSE)/100)))</f>
        <v>0</v>
      </c>
      <c r="AM26" s="208">
        <f>IF(AJ26,O26*'ETC Data'!$H$5*'ETC Data'!$J$5,0)</f>
        <v>0</v>
      </c>
      <c r="AN26" s="208">
        <f>AM26-(AM26*((VLOOKUP(A26,Plan!A$1:BA$804,53,FALSE)/100)))</f>
        <v>0</v>
      </c>
      <c r="AO26" s="211">
        <f>IF(AJ26,O26*'ETC Data'!$H$5*'ETC Data'!$K$5,0)</f>
        <v>0</v>
      </c>
      <c r="AP26" s="208">
        <f>AO26-(AO26*((VLOOKUP(A26,Plan!A$1:BB$804,54,FALSE)/100)))</f>
        <v>0</v>
      </c>
      <c r="AQ26" s="208">
        <f>IF(AJ26,O26*'ETC Data'!$H$5*'ETC Data'!$L$5,0)</f>
        <v>0</v>
      </c>
      <c r="AR26" s="208">
        <f>AQ26-(AQ26*((VLOOKUP(A26,Plan!A$1:BD$804,56,FALSE)/100)))</f>
        <v>0</v>
      </c>
      <c r="AS26" s="193">
        <f>VLOOKUP(A26,'PR Matrix'!A:B,2,FALSE)</f>
        <v>0</v>
      </c>
      <c r="AT26" s="194">
        <f t="shared" si="6"/>
        <v>0</v>
      </c>
      <c r="AU26" s="194">
        <f t="shared" si="7"/>
        <v>0</v>
      </c>
      <c r="AV26" s="194">
        <f t="shared" si="8"/>
        <v>0</v>
      </c>
      <c r="AW26" s="194">
        <f t="shared" si="9"/>
        <v>0</v>
      </c>
      <c r="AX26" s="194">
        <f t="shared" si="10"/>
        <v>0</v>
      </c>
      <c r="AY26" s="194">
        <f t="shared" si="11"/>
        <v>0</v>
      </c>
    </row>
    <row r="27" spans="1:51" hidden="1" x14ac:dyDescent="0.2">
      <c r="A27" s="200" t="s">
        <v>1693</v>
      </c>
      <c r="B27" s="201" t="s">
        <v>1572</v>
      </c>
      <c r="C27" s="201"/>
      <c r="D27" s="201"/>
      <c r="E27" s="202">
        <f>IF(G27="Y",VLOOKUP(B27&amp;"|"&amp;C27,'ETC Data'!$C$2:$D$16,2,FALSE),0)</f>
        <v>0</v>
      </c>
      <c r="F27" s="202">
        <f>IF(D27="",0,IF(G27="Y",VLOOKUP(B27&amp;"|"&amp;D27,'ETC Data'!$C$2:$D$16,2,FALSE),0))</f>
        <v>0</v>
      </c>
      <c r="G27" s="203" t="str">
        <f>IF(VLOOKUP(A27,Plan!A$1:H$804,8,FALSE)&lt;&gt;"",VLOOKUP(A27,Plan!A$1:H$804,8,FALSE),"")</f>
        <v>N</v>
      </c>
      <c r="H27" s="204" t="str">
        <f>IF(VLOOKUP(A27,Plan!A$1:L$804,12,FALSE)&lt;&gt;"",VLOOKUP(A27,Plan!A$1:L$804,12,FALSE),"")</f>
        <v/>
      </c>
      <c r="I27" s="205" t="str">
        <f>IF(VLOOKUP(A27,Plan!A$1:M$804,13,FALSE)&lt;&gt;"",VLOOKUP(A27,Plan!A$1:M$804,13,FALSE),"")</f>
        <v/>
      </c>
      <c r="J27" s="205" t="str">
        <f>IF(VLOOKUP(A27,Plan!A$1:N$804,14,FALSE)&lt;&gt;"",VLOOKUP(A27,Plan!A$1:N$804,14,FALSE),IF(VLOOKUP(A27,Plan!A$1:O$804,15,FALSE)&lt;&gt;"",VLOOKUP(A27,Plan!A$1:O$804,15,FALSE),""))</f>
        <v/>
      </c>
      <c r="K27" s="206" t="str">
        <f>IF(VLOOKUP(A27,Plan!A$1:P$804,16,FALSE)&lt;&gt;"",VLOOKUP(A27,Plan!A$1:P$804,16,FALSE),"")</f>
        <v/>
      </c>
      <c r="L27" s="205"/>
      <c r="M27" s="205"/>
      <c r="N27" s="205"/>
      <c r="O27" s="207">
        <f t="shared" si="4"/>
        <v>0</v>
      </c>
      <c r="P27" s="207" t="b">
        <f t="shared" si="5"/>
        <v>0</v>
      </c>
      <c r="Q27" s="208">
        <f>IF(P27,O27*'ETC Data'!$H$3*'ETC Data'!$I$3,0)</f>
        <v>0</v>
      </c>
      <c r="R27" s="208">
        <f>Q27-(Q27*((VLOOKUP(A27,Plan!A$1:Z$804,26,FALSE)/100)))</f>
        <v>0</v>
      </c>
      <c r="S27" s="208">
        <f>IF(P27,O27*'ETC Data'!$H$3*'ETC Data'!$J$3,0)</f>
        <v>0</v>
      </c>
      <c r="T27" s="208">
        <f>S27-(S27*((VLOOKUP(A27,Plan!A$1:AA$804,27,FALSE)/100)))</f>
        <v>0</v>
      </c>
      <c r="U27" s="208">
        <f>IF(P27,O27*'ETC Data'!$H$3*'ETC Data'!$K$3,0)</f>
        <v>0</v>
      </c>
      <c r="V27" s="208">
        <f>U27-(U27*((VLOOKUP(A27,Plan!A$1:AB$804,28,FALSE)/100)))</f>
        <v>0</v>
      </c>
      <c r="W27" s="208">
        <f>IF(P27,O27*'ETC Data'!$H$3*'ETC Data'!$L$3,0)</f>
        <v>0</v>
      </c>
      <c r="X27" s="208">
        <f>W27-(W27*((VLOOKUP(A27,Plan!A$1:AC$804,29,FALSE)/100)))</f>
        <v>0</v>
      </c>
      <c r="Y27" s="209"/>
      <c r="Z27" s="210" t="b">
        <f t="shared" si="1"/>
        <v>0</v>
      </c>
      <c r="AA27" s="208">
        <f>IF(Z27,O27*'ETC Data'!$H$4*'ETC Data'!$I$4,0)</f>
        <v>0</v>
      </c>
      <c r="AB27" s="208">
        <f>AA27-(AA27*((VLOOKUP(A27,Plan!A$1:AI$804,35,FALSE)/100)))</f>
        <v>0</v>
      </c>
      <c r="AC27" s="208">
        <f>IF(Z27,O27*'ETC Data'!$H$4*'ETC Data'!$J$4,0)</f>
        <v>0</v>
      </c>
      <c r="AD27" s="208">
        <f>AC27-(AC27*((VLOOKUP(A27,Plan!A$1:AJ$804,36,FALSE)/100)))</f>
        <v>0</v>
      </c>
      <c r="AE27" s="208">
        <f>IF(Z27,O27*'ETC Data'!$H$4*'ETC Data'!$K$4,0)</f>
        <v>0</v>
      </c>
      <c r="AF27" s="208">
        <f>AE27-(AE27*((VLOOKUP(A27,Plan!A$1:AK$804,37,FALSE)/100)))</f>
        <v>0</v>
      </c>
      <c r="AG27" s="208">
        <f>IF(Z27,O27*'ETC Data'!$H$4*'ETC Data'!$L$4,0)</f>
        <v>0</v>
      </c>
      <c r="AH27" s="208">
        <f>AG27-(AG27*((VLOOKUP(A27,Plan!A$1:AP$804,42,FALSE)/100)))</f>
        <v>0</v>
      </c>
      <c r="AI27" s="210"/>
      <c r="AJ27" s="210" t="b">
        <f t="shared" si="2"/>
        <v>0</v>
      </c>
      <c r="AK27" s="211">
        <f>IF(AJ27,O27*'ETC Data'!$H$5*'ETC Data'!$I$5,0)</f>
        <v>0</v>
      </c>
      <c r="AL27" s="208">
        <f>AK27-(AK27*((VLOOKUP(A27,Plan!A$1:AY$804,51,FALSE)/100)))</f>
        <v>0</v>
      </c>
      <c r="AM27" s="208">
        <f>IF(AJ27,O27*'ETC Data'!$H$5*'ETC Data'!$J$5,0)</f>
        <v>0</v>
      </c>
      <c r="AN27" s="208">
        <f>AM27-(AM27*((VLOOKUP(A27,Plan!A$1:BA$804,53,FALSE)/100)))</f>
        <v>0</v>
      </c>
      <c r="AO27" s="211">
        <f>IF(AJ27,O27*'ETC Data'!$H$5*'ETC Data'!$K$5,0)</f>
        <v>0</v>
      </c>
      <c r="AP27" s="208">
        <f>AO27-(AO27*((VLOOKUP(A27,Plan!A$1:BB$804,54,FALSE)/100)))</f>
        <v>0</v>
      </c>
      <c r="AQ27" s="208">
        <f>IF(AJ27,O27*'ETC Data'!$H$5*'ETC Data'!$L$5,0)</f>
        <v>0</v>
      </c>
      <c r="AR27" s="208">
        <f>AQ27-(AQ27*((VLOOKUP(A27,Plan!A$1:BD$804,56,FALSE)/100)))</f>
        <v>0</v>
      </c>
      <c r="AS27" s="193">
        <f>VLOOKUP(A27,'PR Matrix'!A:B,2,FALSE)</f>
        <v>0</v>
      </c>
      <c r="AT27" s="194">
        <f t="shared" si="6"/>
        <v>0</v>
      </c>
      <c r="AU27" s="194">
        <f t="shared" si="7"/>
        <v>0</v>
      </c>
      <c r="AV27" s="194">
        <f t="shared" si="8"/>
        <v>0</v>
      </c>
      <c r="AW27" s="194">
        <f t="shared" si="9"/>
        <v>0</v>
      </c>
      <c r="AX27" s="194">
        <f t="shared" si="10"/>
        <v>0</v>
      </c>
      <c r="AY27" s="194">
        <f t="shared" si="11"/>
        <v>0</v>
      </c>
    </row>
    <row r="28" spans="1:51" hidden="1" x14ac:dyDescent="0.2">
      <c r="A28" s="200" t="s">
        <v>1694</v>
      </c>
      <c r="B28" s="201" t="s">
        <v>1572</v>
      </c>
      <c r="C28" s="201"/>
      <c r="D28" s="201"/>
      <c r="E28" s="202">
        <f>IF(G28="Y",VLOOKUP(B28&amp;"|"&amp;C28,'ETC Data'!$C$2:$D$16,2,FALSE),0)</f>
        <v>0</v>
      </c>
      <c r="F28" s="202">
        <f>IF(D28="",0,IF(G28="Y",VLOOKUP(B28&amp;"|"&amp;D28,'ETC Data'!$C$2:$D$16,2,FALSE),0))</f>
        <v>0</v>
      </c>
      <c r="G28" s="203" t="str">
        <f>IF(VLOOKUP(A28,Plan!A$1:H$804,8,FALSE)&lt;&gt;"",VLOOKUP(A28,Plan!A$1:H$804,8,FALSE),"")</f>
        <v>N</v>
      </c>
      <c r="H28" s="204" t="str">
        <f>IF(VLOOKUP(A28,Plan!A$1:L$804,12,FALSE)&lt;&gt;"",VLOOKUP(A28,Plan!A$1:L$804,12,FALSE),"")</f>
        <v/>
      </c>
      <c r="I28" s="205" t="str">
        <f>IF(VLOOKUP(A28,Plan!A$1:M$804,13,FALSE)&lt;&gt;"",VLOOKUP(A28,Plan!A$1:M$804,13,FALSE),"")</f>
        <v/>
      </c>
      <c r="J28" s="205" t="str">
        <f>IF(VLOOKUP(A28,Plan!A$1:N$804,14,FALSE)&lt;&gt;"",VLOOKUP(A28,Plan!A$1:N$804,14,FALSE),IF(VLOOKUP(A28,Plan!A$1:O$804,15,FALSE)&lt;&gt;"",VLOOKUP(A28,Plan!A$1:O$804,15,FALSE),""))</f>
        <v/>
      </c>
      <c r="K28" s="206" t="str">
        <f>IF(VLOOKUP(A28,Plan!A$1:P$804,16,FALSE)&lt;&gt;"",VLOOKUP(A28,Plan!A$1:P$804,16,FALSE),"")</f>
        <v/>
      </c>
      <c r="L28" s="205"/>
      <c r="M28" s="205"/>
      <c r="N28" s="205"/>
      <c r="O28" s="207">
        <f t="shared" si="4"/>
        <v>0</v>
      </c>
      <c r="P28" s="207" t="b">
        <f t="shared" si="5"/>
        <v>0</v>
      </c>
      <c r="Q28" s="208">
        <f>IF(P28,O28*'ETC Data'!$H$3*'ETC Data'!$I$3,0)</f>
        <v>0</v>
      </c>
      <c r="R28" s="208">
        <f>Q28-(Q28*((VLOOKUP(A28,Plan!A$1:Z$804,26,FALSE)/100)))</f>
        <v>0</v>
      </c>
      <c r="S28" s="208">
        <f>IF(P28,O28*'ETC Data'!$H$3*'ETC Data'!$J$3,0)</f>
        <v>0</v>
      </c>
      <c r="T28" s="208">
        <f>S28-(S28*((VLOOKUP(A28,Plan!A$1:AA$804,27,FALSE)/100)))</f>
        <v>0</v>
      </c>
      <c r="U28" s="208">
        <f>IF(P28,O28*'ETC Data'!$H$3*'ETC Data'!$K$3,0)</f>
        <v>0</v>
      </c>
      <c r="V28" s="208">
        <f>U28-(U28*((VLOOKUP(A28,Plan!A$1:AB$804,28,FALSE)/100)))</f>
        <v>0</v>
      </c>
      <c r="W28" s="208">
        <f>IF(P28,O28*'ETC Data'!$H$3*'ETC Data'!$L$3,0)</f>
        <v>0</v>
      </c>
      <c r="X28" s="208">
        <f>W28-(W28*((VLOOKUP(A28,Plan!A$1:AC$804,29,FALSE)/100)))</f>
        <v>0</v>
      </c>
      <c r="Y28" s="209"/>
      <c r="Z28" s="210" t="b">
        <f t="shared" si="1"/>
        <v>0</v>
      </c>
      <c r="AA28" s="208">
        <f>IF(Z28,O28*'ETC Data'!$H$4*'ETC Data'!$I$4,0)</f>
        <v>0</v>
      </c>
      <c r="AB28" s="208">
        <f>AA28-(AA28*((VLOOKUP(A28,Plan!A$1:AI$804,35,FALSE)/100)))</f>
        <v>0</v>
      </c>
      <c r="AC28" s="208">
        <f>IF(Z28,O28*'ETC Data'!$H$4*'ETC Data'!$J$4,0)</f>
        <v>0</v>
      </c>
      <c r="AD28" s="208">
        <f>AC28-(AC28*((VLOOKUP(A28,Plan!A$1:AJ$804,36,FALSE)/100)))</f>
        <v>0</v>
      </c>
      <c r="AE28" s="208">
        <f>IF(Z28,O28*'ETC Data'!$H$4*'ETC Data'!$K$4,0)</f>
        <v>0</v>
      </c>
      <c r="AF28" s="208">
        <f>AE28-(AE28*((VLOOKUP(A28,Plan!A$1:AK$804,37,FALSE)/100)))</f>
        <v>0</v>
      </c>
      <c r="AG28" s="208">
        <f>IF(Z28,O28*'ETC Data'!$H$4*'ETC Data'!$L$4,0)</f>
        <v>0</v>
      </c>
      <c r="AH28" s="208">
        <f>AG28-(AG28*((VLOOKUP(A28,Plan!A$1:AP$804,42,FALSE)/100)))</f>
        <v>0</v>
      </c>
      <c r="AI28" s="210"/>
      <c r="AJ28" s="210" t="b">
        <f t="shared" si="2"/>
        <v>0</v>
      </c>
      <c r="AK28" s="211">
        <f>IF(AJ28,O28*'ETC Data'!$H$5*'ETC Data'!$I$5,0)</f>
        <v>0</v>
      </c>
      <c r="AL28" s="208">
        <f>AK28-(AK28*((VLOOKUP(A28,Plan!A$1:AY$804,51,FALSE)/100)))</f>
        <v>0</v>
      </c>
      <c r="AM28" s="208">
        <f>IF(AJ28,O28*'ETC Data'!$H$5*'ETC Data'!$J$5,0)</f>
        <v>0</v>
      </c>
      <c r="AN28" s="208">
        <f>AM28-(AM28*((VLOOKUP(A28,Plan!A$1:BA$804,53,FALSE)/100)))</f>
        <v>0</v>
      </c>
      <c r="AO28" s="211">
        <f>IF(AJ28,O28*'ETC Data'!$H$5*'ETC Data'!$K$5,0)</f>
        <v>0</v>
      </c>
      <c r="AP28" s="208">
        <f>AO28-(AO28*((VLOOKUP(A28,Plan!A$1:BB$804,54,FALSE)/100)))</f>
        <v>0</v>
      </c>
      <c r="AQ28" s="208">
        <f>IF(AJ28,O28*'ETC Data'!$H$5*'ETC Data'!$L$5,0)</f>
        <v>0</v>
      </c>
      <c r="AR28" s="208">
        <f>AQ28-(AQ28*((VLOOKUP(A28,Plan!A$1:BD$804,56,FALSE)/100)))</f>
        <v>0</v>
      </c>
      <c r="AS28" s="193">
        <f>VLOOKUP(A28,'PR Matrix'!A:B,2,FALSE)</f>
        <v>0</v>
      </c>
      <c r="AT28" s="194">
        <f t="shared" si="6"/>
        <v>0</v>
      </c>
      <c r="AU28" s="194">
        <f t="shared" si="7"/>
        <v>0</v>
      </c>
      <c r="AV28" s="194">
        <f t="shared" si="8"/>
        <v>0</v>
      </c>
      <c r="AW28" s="194">
        <f t="shared" si="9"/>
        <v>0</v>
      </c>
      <c r="AX28" s="194">
        <f t="shared" si="10"/>
        <v>0</v>
      </c>
      <c r="AY28" s="194">
        <f t="shared" si="11"/>
        <v>0</v>
      </c>
    </row>
    <row r="29" spans="1:51" hidden="1" x14ac:dyDescent="0.2">
      <c r="A29" s="200" t="s">
        <v>862</v>
      </c>
      <c r="B29" s="201" t="s">
        <v>1572</v>
      </c>
      <c r="C29" s="201"/>
      <c r="D29" s="201"/>
      <c r="E29" s="202">
        <f>IF(G29="Y",VLOOKUP(B29&amp;"|"&amp;C29,'ETC Data'!$C$2:$D$16,2,FALSE),0)</f>
        <v>0</v>
      </c>
      <c r="F29" s="202">
        <f>IF(D29="",0,IF(G29="Y",VLOOKUP(B29&amp;"|"&amp;D29,'ETC Data'!$C$2:$D$16,2,FALSE),0))</f>
        <v>0</v>
      </c>
      <c r="G29" s="203" t="str">
        <f>IF(VLOOKUP(A29,Plan!A$1:H$804,8,FALSE)&lt;&gt;"",VLOOKUP(A29,Plan!A$1:H$804,8,FALSE),"")</f>
        <v>N</v>
      </c>
      <c r="H29" s="204" t="str">
        <f>IF(VLOOKUP(A29,Plan!A$1:L$804,12,FALSE)&lt;&gt;"",VLOOKUP(A29,Plan!A$1:L$804,12,FALSE),"")</f>
        <v/>
      </c>
      <c r="I29" s="205" t="str">
        <f>IF(VLOOKUP(A29,Plan!A$1:M$804,13,FALSE)&lt;&gt;"",VLOOKUP(A29,Plan!A$1:M$804,13,FALSE),"")</f>
        <v/>
      </c>
      <c r="J29" s="205" t="str">
        <f>IF(VLOOKUP(A29,Plan!A$1:N$804,14,FALSE)&lt;&gt;"",VLOOKUP(A29,Plan!A$1:N$804,14,FALSE),IF(VLOOKUP(A29,Plan!A$1:O$804,15,FALSE)&lt;&gt;"",VLOOKUP(A29,Plan!A$1:O$804,15,FALSE),""))</f>
        <v/>
      </c>
      <c r="K29" s="206" t="str">
        <f>IF(VLOOKUP(A29,Plan!A$1:P$804,16,FALSE)&lt;&gt;"",VLOOKUP(A29,Plan!A$1:P$804,16,FALSE),"")</f>
        <v/>
      </c>
      <c r="L29" s="205"/>
      <c r="M29" s="205"/>
      <c r="N29" s="205"/>
      <c r="O29" s="207">
        <f t="shared" si="4"/>
        <v>0</v>
      </c>
      <c r="P29" s="207" t="b">
        <f t="shared" si="5"/>
        <v>0</v>
      </c>
      <c r="Q29" s="208">
        <f>IF(P29,O29*'ETC Data'!$H$3*'ETC Data'!$I$3,0)</f>
        <v>0</v>
      </c>
      <c r="R29" s="208">
        <f>Q29-(Q29*((VLOOKUP(A29,Plan!A$1:Z$804,26,FALSE)/100)))</f>
        <v>0</v>
      </c>
      <c r="S29" s="208">
        <f>IF(P29,O29*'ETC Data'!$H$3*'ETC Data'!$J$3,0)</f>
        <v>0</v>
      </c>
      <c r="T29" s="208">
        <f>S29-(S29*((VLOOKUP(A29,Plan!A$1:AA$804,27,FALSE)/100)))</f>
        <v>0</v>
      </c>
      <c r="U29" s="208">
        <f>IF(P29,O29*'ETC Data'!$H$3*'ETC Data'!$K$3,0)</f>
        <v>0</v>
      </c>
      <c r="V29" s="208">
        <f>U29-(U29*((VLOOKUP(A29,Plan!A$1:AB$804,28,FALSE)/100)))</f>
        <v>0</v>
      </c>
      <c r="W29" s="208">
        <f>IF(P29,O29*'ETC Data'!$H$3*'ETC Data'!$L$3,0)</f>
        <v>0</v>
      </c>
      <c r="X29" s="208">
        <f>W29-(W29*((VLOOKUP(A29,Plan!A$1:AC$804,29,FALSE)/100)))</f>
        <v>0</v>
      </c>
      <c r="Y29" s="209"/>
      <c r="Z29" s="210" t="b">
        <f t="shared" si="1"/>
        <v>0</v>
      </c>
      <c r="AA29" s="208">
        <f>IF(Z29,O29*'ETC Data'!$H$4*'ETC Data'!$I$4,0)</f>
        <v>0</v>
      </c>
      <c r="AB29" s="208">
        <f>AA29-(AA29*((VLOOKUP(A29,Plan!A$1:AI$804,35,FALSE)/100)))</f>
        <v>0</v>
      </c>
      <c r="AC29" s="208">
        <f>IF(Z29,O29*'ETC Data'!$H$4*'ETC Data'!$J$4,0)</f>
        <v>0</v>
      </c>
      <c r="AD29" s="208">
        <f>AC29-(AC29*((VLOOKUP(A29,Plan!A$1:AJ$804,36,FALSE)/100)))</f>
        <v>0</v>
      </c>
      <c r="AE29" s="208">
        <f>IF(Z29,O29*'ETC Data'!$H$4*'ETC Data'!$K$4,0)</f>
        <v>0</v>
      </c>
      <c r="AF29" s="208">
        <f>AE29-(AE29*((VLOOKUP(A29,Plan!A$1:AK$804,37,FALSE)/100)))</f>
        <v>0</v>
      </c>
      <c r="AG29" s="208">
        <f>IF(Z29,O29*'ETC Data'!$H$4*'ETC Data'!$L$4,0)</f>
        <v>0</v>
      </c>
      <c r="AH29" s="208">
        <f>AG29-(AG29*((VLOOKUP(A29,Plan!A$1:AP$804,42,FALSE)/100)))</f>
        <v>0</v>
      </c>
      <c r="AI29" s="210"/>
      <c r="AJ29" s="210" t="b">
        <f t="shared" si="2"/>
        <v>0</v>
      </c>
      <c r="AK29" s="211">
        <f>IF(AJ29,O29*'ETC Data'!$H$5*'ETC Data'!$I$5,0)</f>
        <v>0</v>
      </c>
      <c r="AL29" s="208">
        <f>AK29-(AK29*((VLOOKUP(A29,Plan!A$1:AY$804,51,FALSE)/100)))</f>
        <v>0</v>
      </c>
      <c r="AM29" s="208">
        <f>IF(AJ29,O29*'ETC Data'!$H$5*'ETC Data'!$J$5,0)</f>
        <v>0</v>
      </c>
      <c r="AN29" s="208">
        <f>AM29-(AM29*((VLOOKUP(A29,Plan!A$1:BA$804,53,FALSE)/100)))</f>
        <v>0</v>
      </c>
      <c r="AO29" s="211">
        <f>IF(AJ29,O29*'ETC Data'!$H$5*'ETC Data'!$K$5,0)</f>
        <v>0</v>
      </c>
      <c r="AP29" s="208">
        <f>AO29-(AO29*((VLOOKUP(A29,Plan!A$1:BB$804,54,FALSE)/100)))</f>
        <v>0</v>
      </c>
      <c r="AQ29" s="208">
        <f>IF(AJ29,O29*'ETC Data'!$H$5*'ETC Data'!$L$5,0)</f>
        <v>0</v>
      </c>
      <c r="AR29" s="208">
        <f>AQ29-(AQ29*((VLOOKUP(A29,Plan!A$1:BD$804,56,FALSE)/100)))</f>
        <v>0</v>
      </c>
      <c r="AS29" s="193">
        <f>VLOOKUP(A29,'PR Matrix'!A:B,2,FALSE)</f>
        <v>0</v>
      </c>
      <c r="AT29" s="194">
        <f t="shared" si="6"/>
        <v>0</v>
      </c>
      <c r="AU29" s="194">
        <f t="shared" si="7"/>
        <v>0</v>
      </c>
      <c r="AV29" s="194">
        <f t="shared" si="8"/>
        <v>0</v>
      </c>
      <c r="AW29" s="194">
        <f t="shared" si="9"/>
        <v>0</v>
      </c>
      <c r="AX29" s="194">
        <f t="shared" si="10"/>
        <v>0</v>
      </c>
      <c r="AY29" s="194">
        <f t="shared" si="11"/>
        <v>0</v>
      </c>
    </row>
    <row r="30" spans="1:51" hidden="1" x14ac:dyDescent="0.2">
      <c r="A30" s="200" t="s">
        <v>861</v>
      </c>
      <c r="B30" s="201" t="s">
        <v>1572</v>
      </c>
      <c r="C30" s="201"/>
      <c r="D30" s="201"/>
      <c r="E30" s="202">
        <f>IF(G30="Y",VLOOKUP(B30&amp;"|"&amp;C30,'ETC Data'!$C$2:$D$16,2,FALSE),0)</f>
        <v>0</v>
      </c>
      <c r="F30" s="202">
        <f>IF(D30="",0,IF(G30="Y",VLOOKUP(B30&amp;"|"&amp;D30,'ETC Data'!$C$2:$D$16,2,FALSE),0))</f>
        <v>0</v>
      </c>
      <c r="G30" s="203" t="str">
        <f>IF(VLOOKUP(A30,Plan!A$1:H$804,8,FALSE)&lt;&gt;"",VLOOKUP(A30,Plan!A$1:H$804,8,FALSE),"")</f>
        <v>N</v>
      </c>
      <c r="H30" s="204" t="str">
        <f>IF(VLOOKUP(A30,Plan!A$1:L$804,12,FALSE)&lt;&gt;"",VLOOKUP(A30,Plan!A$1:L$804,12,FALSE),"")</f>
        <v/>
      </c>
      <c r="I30" s="205" t="str">
        <f>IF(VLOOKUP(A30,Plan!A$1:M$804,13,FALSE)&lt;&gt;"",VLOOKUP(A30,Plan!A$1:M$804,13,FALSE),"")</f>
        <v/>
      </c>
      <c r="J30" s="205" t="str">
        <f>IF(VLOOKUP(A30,Plan!A$1:N$804,14,FALSE)&lt;&gt;"",VLOOKUP(A30,Plan!A$1:N$804,14,FALSE),IF(VLOOKUP(A30,Plan!A$1:O$804,15,FALSE)&lt;&gt;"",VLOOKUP(A30,Plan!A$1:O$804,15,FALSE),""))</f>
        <v/>
      </c>
      <c r="K30" s="206" t="str">
        <f>IF(VLOOKUP(A30,Plan!A$1:P$804,16,FALSE)&lt;&gt;"",VLOOKUP(A30,Plan!A$1:P$804,16,FALSE),"")</f>
        <v/>
      </c>
      <c r="L30" s="205"/>
      <c r="M30" s="205"/>
      <c r="N30" s="205"/>
      <c r="O30" s="207">
        <f t="shared" si="4"/>
        <v>0</v>
      </c>
      <c r="P30" s="207" t="b">
        <f t="shared" si="5"/>
        <v>0</v>
      </c>
      <c r="Q30" s="208">
        <f>IF(P30,O30*'ETC Data'!$H$3*'ETC Data'!$I$3,0)</f>
        <v>0</v>
      </c>
      <c r="R30" s="208">
        <f>Q30-(Q30*((VLOOKUP(A30,Plan!A$1:Z$804,26,FALSE)/100)))</f>
        <v>0</v>
      </c>
      <c r="S30" s="208">
        <f>IF(P30,O30*'ETC Data'!$H$3*'ETC Data'!$J$3,0)</f>
        <v>0</v>
      </c>
      <c r="T30" s="208">
        <f>S30-(S30*((VLOOKUP(A30,Plan!A$1:AA$804,27,FALSE)/100)))</f>
        <v>0</v>
      </c>
      <c r="U30" s="208">
        <f>IF(P30,O30*'ETC Data'!$H$3*'ETC Data'!$K$3,0)</f>
        <v>0</v>
      </c>
      <c r="V30" s="208">
        <f>U30-(U30*((VLOOKUP(A30,Plan!A$1:AB$804,28,FALSE)/100)))</f>
        <v>0</v>
      </c>
      <c r="W30" s="208">
        <f>IF(P30,O30*'ETC Data'!$H$3*'ETC Data'!$L$3,0)</f>
        <v>0</v>
      </c>
      <c r="X30" s="208">
        <f>W30-(W30*((VLOOKUP(A30,Plan!A$1:AC$804,29,FALSE)/100)))</f>
        <v>0</v>
      </c>
      <c r="Y30" s="209"/>
      <c r="Z30" s="210" t="b">
        <f t="shared" si="1"/>
        <v>0</v>
      </c>
      <c r="AA30" s="208">
        <f>IF(Z30,O30*'ETC Data'!$H$4*'ETC Data'!$I$4,0)</f>
        <v>0</v>
      </c>
      <c r="AB30" s="208">
        <f>AA30-(AA30*((VLOOKUP(A30,Plan!A$1:AI$804,35,FALSE)/100)))</f>
        <v>0</v>
      </c>
      <c r="AC30" s="208">
        <f>IF(Z30,O30*'ETC Data'!$H$4*'ETC Data'!$J$4,0)</f>
        <v>0</v>
      </c>
      <c r="AD30" s="208">
        <f>AC30-(AC30*((VLOOKUP(A30,Plan!A$1:AJ$804,36,FALSE)/100)))</f>
        <v>0</v>
      </c>
      <c r="AE30" s="208">
        <f>IF(Z30,O30*'ETC Data'!$H$4*'ETC Data'!$K$4,0)</f>
        <v>0</v>
      </c>
      <c r="AF30" s="208">
        <f>AE30-(AE30*((VLOOKUP(A30,Plan!A$1:AK$804,37,FALSE)/100)))</f>
        <v>0</v>
      </c>
      <c r="AG30" s="208">
        <f>IF(Z30,O30*'ETC Data'!$H$4*'ETC Data'!$L$4,0)</f>
        <v>0</v>
      </c>
      <c r="AH30" s="208">
        <f>AG30-(AG30*((VLOOKUP(A30,Plan!A$1:AP$804,42,FALSE)/100)))</f>
        <v>0</v>
      </c>
      <c r="AI30" s="210"/>
      <c r="AJ30" s="210" t="b">
        <f t="shared" si="2"/>
        <v>0</v>
      </c>
      <c r="AK30" s="211">
        <f>IF(AJ30,O30*'ETC Data'!$H$5*'ETC Data'!$I$5,0)</f>
        <v>0</v>
      </c>
      <c r="AL30" s="208">
        <f>AK30-(AK30*((VLOOKUP(A30,Plan!A$1:AY$804,51,FALSE)/100)))</f>
        <v>0</v>
      </c>
      <c r="AM30" s="208">
        <f>IF(AJ30,O30*'ETC Data'!$H$5*'ETC Data'!$J$5,0)</f>
        <v>0</v>
      </c>
      <c r="AN30" s="208">
        <f>AM30-(AM30*((VLOOKUP(A30,Plan!A$1:BA$804,53,FALSE)/100)))</f>
        <v>0</v>
      </c>
      <c r="AO30" s="211">
        <f>IF(AJ30,O30*'ETC Data'!$H$5*'ETC Data'!$K$5,0)</f>
        <v>0</v>
      </c>
      <c r="AP30" s="208">
        <f>AO30-(AO30*((VLOOKUP(A30,Plan!A$1:BB$804,54,FALSE)/100)))</f>
        <v>0</v>
      </c>
      <c r="AQ30" s="208">
        <f>IF(AJ30,O30*'ETC Data'!$H$5*'ETC Data'!$L$5,0)</f>
        <v>0</v>
      </c>
      <c r="AR30" s="208">
        <f>AQ30-(AQ30*((VLOOKUP(A30,Plan!A$1:BD$804,56,FALSE)/100)))</f>
        <v>0</v>
      </c>
      <c r="AS30" s="193">
        <f>VLOOKUP(A30,'PR Matrix'!A:B,2,FALSE)</f>
        <v>0</v>
      </c>
      <c r="AT30" s="194">
        <f t="shared" si="6"/>
        <v>0</v>
      </c>
      <c r="AU30" s="194">
        <f t="shared" si="7"/>
        <v>0</v>
      </c>
      <c r="AV30" s="194">
        <f t="shared" si="8"/>
        <v>0</v>
      </c>
      <c r="AW30" s="194">
        <f t="shared" si="9"/>
        <v>0</v>
      </c>
      <c r="AX30" s="194">
        <f t="shared" si="10"/>
        <v>0</v>
      </c>
      <c r="AY30" s="194">
        <f t="shared" si="11"/>
        <v>0</v>
      </c>
    </row>
    <row r="31" spans="1:51" hidden="1" x14ac:dyDescent="0.2">
      <c r="A31" s="200" t="s">
        <v>1697</v>
      </c>
      <c r="B31" s="201" t="s">
        <v>1572</v>
      </c>
      <c r="C31" s="201"/>
      <c r="D31" s="201"/>
      <c r="E31" s="202">
        <f>IF(G31="Y",VLOOKUP(B31&amp;"|"&amp;C31,'ETC Data'!$C$2:$D$16,2,FALSE),0)</f>
        <v>0</v>
      </c>
      <c r="F31" s="202">
        <f>IF(D31="",0,IF(G31="Y",VLOOKUP(B31&amp;"|"&amp;D31,'ETC Data'!$C$2:$D$16,2,FALSE),0))</f>
        <v>0</v>
      </c>
      <c r="G31" s="203" t="str">
        <f>IF(VLOOKUP(A31,Plan!A$1:H$804,8,FALSE)&lt;&gt;"",VLOOKUP(A31,Plan!A$1:H$804,8,FALSE),"")</f>
        <v>N</v>
      </c>
      <c r="H31" s="204" t="str">
        <f>IF(VLOOKUP(A31,Plan!A$1:L$804,12,FALSE)&lt;&gt;"",VLOOKUP(A31,Plan!A$1:L$804,12,FALSE),"")</f>
        <v/>
      </c>
      <c r="I31" s="205" t="str">
        <f>IF(VLOOKUP(A31,Plan!A$1:M$804,13,FALSE)&lt;&gt;"",VLOOKUP(A31,Plan!A$1:M$804,13,FALSE),"")</f>
        <v/>
      </c>
      <c r="J31" s="205" t="str">
        <f>IF(VLOOKUP(A31,Plan!A$1:N$804,14,FALSE)&lt;&gt;"",VLOOKUP(A31,Plan!A$1:N$804,14,FALSE),IF(VLOOKUP(A31,Plan!A$1:O$804,15,FALSE)&lt;&gt;"",VLOOKUP(A31,Plan!A$1:O$804,15,FALSE),""))</f>
        <v/>
      </c>
      <c r="K31" s="206" t="str">
        <f>IF(VLOOKUP(A31,Plan!A$1:P$804,16,FALSE)&lt;&gt;"",VLOOKUP(A31,Plan!A$1:P$804,16,FALSE),"")</f>
        <v/>
      </c>
      <c r="L31" s="205"/>
      <c r="M31" s="205"/>
      <c r="N31" s="205"/>
      <c r="O31" s="207">
        <f t="shared" si="4"/>
        <v>0</v>
      </c>
      <c r="P31" s="207" t="b">
        <f t="shared" si="5"/>
        <v>0</v>
      </c>
      <c r="Q31" s="208">
        <f>IF(P31,O31*'ETC Data'!$H$3*'ETC Data'!$I$3,0)</f>
        <v>0</v>
      </c>
      <c r="R31" s="208">
        <f>Q31-(Q31*((VLOOKUP(A31,Plan!A$1:Z$804,26,FALSE)/100)))</f>
        <v>0</v>
      </c>
      <c r="S31" s="208">
        <f>IF(P31,O31*'ETC Data'!$H$3*'ETC Data'!$J$3,0)</f>
        <v>0</v>
      </c>
      <c r="T31" s="208">
        <f>S31-(S31*((VLOOKUP(A31,Plan!A$1:AA$804,27,FALSE)/100)))</f>
        <v>0</v>
      </c>
      <c r="U31" s="208">
        <f>IF(P31,O31*'ETC Data'!$H$3*'ETC Data'!$K$3,0)</f>
        <v>0</v>
      </c>
      <c r="V31" s="208">
        <f>U31-(U31*((VLOOKUP(A31,Plan!A$1:AB$804,28,FALSE)/100)))</f>
        <v>0</v>
      </c>
      <c r="W31" s="208">
        <f>IF(P31,O31*'ETC Data'!$H$3*'ETC Data'!$L$3,0)</f>
        <v>0</v>
      </c>
      <c r="X31" s="208">
        <f>W31-(W31*((VLOOKUP(A31,Plan!A$1:AC$804,29,FALSE)/100)))</f>
        <v>0</v>
      </c>
      <c r="Y31" s="209"/>
      <c r="Z31" s="210" t="b">
        <f t="shared" si="1"/>
        <v>0</v>
      </c>
      <c r="AA31" s="208">
        <f>IF(Z31,O31*'ETC Data'!$H$4*'ETC Data'!$I$4,0)</f>
        <v>0</v>
      </c>
      <c r="AB31" s="208">
        <f>AA31-(AA31*((VLOOKUP(A31,Plan!A$1:AI$804,35,FALSE)/100)))</f>
        <v>0</v>
      </c>
      <c r="AC31" s="208">
        <f>IF(Z31,O31*'ETC Data'!$H$4*'ETC Data'!$J$4,0)</f>
        <v>0</v>
      </c>
      <c r="AD31" s="208">
        <f>AC31-(AC31*((VLOOKUP(A31,Plan!A$1:AJ$804,36,FALSE)/100)))</f>
        <v>0</v>
      </c>
      <c r="AE31" s="208">
        <f>IF(Z31,O31*'ETC Data'!$H$4*'ETC Data'!$K$4,0)</f>
        <v>0</v>
      </c>
      <c r="AF31" s="208">
        <f>AE31-(AE31*((VLOOKUP(A31,Plan!A$1:AK$804,37,FALSE)/100)))</f>
        <v>0</v>
      </c>
      <c r="AG31" s="208">
        <f>IF(Z31,O31*'ETC Data'!$H$4*'ETC Data'!$L$4,0)</f>
        <v>0</v>
      </c>
      <c r="AH31" s="208">
        <f>AG31-(AG31*((VLOOKUP(A31,Plan!A$1:AP$804,42,FALSE)/100)))</f>
        <v>0</v>
      </c>
      <c r="AI31" s="210"/>
      <c r="AJ31" s="210" t="b">
        <f t="shared" si="2"/>
        <v>0</v>
      </c>
      <c r="AK31" s="211">
        <f>IF(AJ31,O31*'ETC Data'!$H$5*'ETC Data'!$I$5,0)</f>
        <v>0</v>
      </c>
      <c r="AL31" s="208">
        <f>AK31-(AK31*((VLOOKUP(A31,Plan!A$1:AY$804,51,FALSE)/100)))</f>
        <v>0</v>
      </c>
      <c r="AM31" s="208">
        <f>IF(AJ31,O31*'ETC Data'!$H$5*'ETC Data'!$J$5,0)</f>
        <v>0</v>
      </c>
      <c r="AN31" s="208">
        <f>AM31-(AM31*((VLOOKUP(A31,Plan!A$1:BA$804,53,FALSE)/100)))</f>
        <v>0</v>
      </c>
      <c r="AO31" s="211">
        <f>IF(AJ31,O31*'ETC Data'!$H$5*'ETC Data'!$K$5,0)</f>
        <v>0</v>
      </c>
      <c r="AP31" s="208">
        <f>AO31-(AO31*((VLOOKUP(A31,Plan!A$1:BB$804,54,FALSE)/100)))</f>
        <v>0</v>
      </c>
      <c r="AQ31" s="208">
        <f>IF(AJ31,O31*'ETC Data'!$H$5*'ETC Data'!$L$5,0)</f>
        <v>0</v>
      </c>
      <c r="AR31" s="208">
        <f>AQ31-(AQ31*((VLOOKUP(A31,Plan!A$1:BD$804,56,FALSE)/100)))</f>
        <v>0</v>
      </c>
      <c r="AS31" s="193">
        <f>VLOOKUP(A31,'PR Matrix'!A:B,2,FALSE)</f>
        <v>0</v>
      </c>
      <c r="AT31" s="194">
        <f t="shared" si="6"/>
        <v>0</v>
      </c>
      <c r="AU31" s="194">
        <f t="shared" si="7"/>
        <v>0</v>
      </c>
      <c r="AV31" s="194">
        <f t="shared" si="8"/>
        <v>0</v>
      </c>
      <c r="AW31" s="194">
        <f t="shared" si="9"/>
        <v>0</v>
      </c>
      <c r="AX31" s="194">
        <f t="shared" si="10"/>
        <v>0</v>
      </c>
      <c r="AY31" s="194">
        <f t="shared" si="11"/>
        <v>0</v>
      </c>
    </row>
    <row r="32" spans="1:51" hidden="1" x14ac:dyDescent="0.2">
      <c r="A32" s="200" t="s">
        <v>1423</v>
      </c>
      <c r="B32" s="201" t="s">
        <v>1572</v>
      </c>
      <c r="C32" s="201"/>
      <c r="D32" s="201"/>
      <c r="E32" s="202">
        <f>IF(G32="Y",VLOOKUP(B32&amp;"|"&amp;C32,'ETC Data'!$C$2:$D$16,2,FALSE),0)</f>
        <v>0</v>
      </c>
      <c r="F32" s="202">
        <f>IF(D32="",0,IF(G32="Y",VLOOKUP(B32&amp;"|"&amp;D32,'ETC Data'!$C$2:$D$16,2,FALSE),0))</f>
        <v>0</v>
      </c>
      <c r="G32" s="203" t="str">
        <f>IF(VLOOKUP(A32,Plan!A$1:H$804,8,FALSE)&lt;&gt;"",VLOOKUP(A32,Plan!A$1:H$804,8,FALSE),"")</f>
        <v>N</v>
      </c>
      <c r="H32" s="204" t="str">
        <f>IF(VLOOKUP(A32,Plan!A$1:L$804,12,FALSE)&lt;&gt;"",VLOOKUP(A32,Plan!A$1:L$804,12,FALSE),"")</f>
        <v/>
      </c>
      <c r="I32" s="205" t="str">
        <f>IF(VLOOKUP(A32,Plan!A$1:M$804,13,FALSE)&lt;&gt;"",VLOOKUP(A32,Plan!A$1:M$804,13,FALSE),"")</f>
        <v/>
      </c>
      <c r="J32" s="205" t="str">
        <f>IF(VLOOKUP(A32,Plan!A$1:N$804,14,FALSE)&lt;&gt;"",VLOOKUP(A32,Plan!A$1:N$804,14,FALSE),IF(VLOOKUP(A32,Plan!A$1:O$804,15,FALSE)&lt;&gt;"",VLOOKUP(A32,Plan!A$1:O$804,15,FALSE),""))</f>
        <v/>
      </c>
      <c r="K32" s="206" t="str">
        <f>IF(VLOOKUP(A32,Plan!A$1:P$804,16,FALSE)&lt;&gt;"",VLOOKUP(A32,Plan!A$1:P$804,16,FALSE),"")</f>
        <v/>
      </c>
      <c r="L32" s="205"/>
      <c r="M32" s="205"/>
      <c r="N32" s="205"/>
      <c r="O32" s="207">
        <f t="shared" si="4"/>
        <v>0</v>
      </c>
      <c r="P32" s="207" t="b">
        <f t="shared" si="5"/>
        <v>0</v>
      </c>
      <c r="Q32" s="208">
        <f>IF(P32,O32*'ETC Data'!$H$3*'ETC Data'!$I$3,0)</f>
        <v>0</v>
      </c>
      <c r="R32" s="208">
        <f>Q32-(Q32*((VLOOKUP(A32,Plan!A$1:Z$804,26,FALSE)/100)))</f>
        <v>0</v>
      </c>
      <c r="S32" s="208">
        <f>IF(P32,O32*'ETC Data'!$H$3*'ETC Data'!$J$3,0)</f>
        <v>0</v>
      </c>
      <c r="T32" s="208">
        <f>S32-(S32*((VLOOKUP(A32,Plan!A$1:AA$804,27,FALSE)/100)))</f>
        <v>0</v>
      </c>
      <c r="U32" s="208">
        <f>IF(P32,O32*'ETC Data'!$H$3*'ETC Data'!$K$3,0)</f>
        <v>0</v>
      </c>
      <c r="V32" s="208">
        <f>U32-(U32*((VLOOKUP(A32,Plan!A$1:AB$804,28,FALSE)/100)))</f>
        <v>0</v>
      </c>
      <c r="W32" s="208">
        <f>IF(P32,O32*'ETC Data'!$H$3*'ETC Data'!$L$3,0)</f>
        <v>0</v>
      </c>
      <c r="X32" s="208">
        <f>W32-(W32*((VLOOKUP(A32,Plan!A$1:AC$804,29,FALSE)/100)))</f>
        <v>0</v>
      </c>
      <c r="Y32" s="209"/>
      <c r="Z32" s="210" t="b">
        <f t="shared" si="1"/>
        <v>0</v>
      </c>
      <c r="AA32" s="208">
        <f>IF(Z32,O32*'ETC Data'!$H$4*'ETC Data'!$I$4,0)</f>
        <v>0</v>
      </c>
      <c r="AB32" s="208">
        <f>AA32-(AA32*((VLOOKUP(A32,Plan!A$1:AI$804,35,FALSE)/100)))</f>
        <v>0</v>
      </c>
      <c r="AC32" s="208">
        <f>IF(Z32,O32*'ETC Data'!$H$4*'ETC Data'!$J$4,0)</f>
        <v>0</v>
      </c>
      <c r="AD32" s="208">
        <f>AC32-(AC32*((VLOOKUP(A32,Plan!A$1:AJ$804,36,FALSE)/100)))</f>
        <v>0</v>
      </c>
      <c r="AE32" s="208">
        <f>IF(Z32,O32*'ETC Data'!$H$4*'ETC Data'!$K$4,0)</f>
        <v>0</v>
      </c>
      <c r="AF32" s="208">
        <f>AE32-(AE32*((VLOOKUP(A32,Plan!A$1:AK$804,37,FALSE)/100)))</f>
        <v>0</v>
      </c>
      <c r="AG32" s="208">
        <f>IF(Z32,O32*'ETC Data'!$H$4*'ETC Data'!$L$4,0)</f>
        <v>0</v>
      </c>
      <c r="AH32" s="208">
        <f>AG32-(AG32*((VLOOKUP(A32,Plan!A$1:AP$804,42,FALSE)/100)))</f>
        <v>0</v>
      </c>
      <c r="AI32" s="210"/>
      <c r="AJ32" s="210" t="b">
        <f t="shared" si="2"/>
        <v>0</v>
      </c>
      <c r="AK32" s="211">
        <f>IF(AJ32,O32*'ETC Data'!$H$5*'ETC Data'!$I$5,0)</f>
        <v>0</v>
      </c>
      <c r="AL32" s="208">
        <f>AK32-(AK32*((VLOOKUP(A32,Plan!A$1:AY$804,51,FALSE)/100)))</f>
        <v>0</v>
      </c>
      <c r="AM32" s="208">
        <f>IF(AJ32,O32*'ETC Data'!$H$5*'ETC Data'!$J$5,0)</f>
        <v>0</v>
      </c>
      <c r="AN32" s="208">
        <f>AM32-(AM32*((VLOOKUP(A32,Plan!A$1:BA$804,53,FALSE)/100)))</f>
        <v>0</v>
      </c>
      <c r="AO32" s="211">
        <f>IF(AJ32,O32*'ETC Data'!$H$5*'ETC Data'!$K$5,0)</f>
        <v>0</v>
      </c>
      <c r="AP32" s="208">
        <f>AO32-(AO32*((VLOOKUP(A32,Plan!A$1:BB$804,54,FALSE)/100)))</f>
        <v>0</v>
      </c>
      <c r="AQ32" s="208">
        <f>IF(AJ32,O32*'ETC Data'!$H$5*'ETC Data'!$L$5,0)</f>
        <v>0</v>
      </c>
      <c r="AR32" s="208">
        <f>AQ32-(AQ32*((VLOOKUP(A32,Plan!A$1:BD$804,56,FALSE)/100)))</f>
        <v>0</v>
      </c>
      <c r="AS32" s="193">
        <f>VLOOKUP(A32,'PR Matrix'!A:B,2,FALSE)</f>
        <v>0</v>
      </c>
      <c r="AT32" s="194">
        <f t="shared" si="6"/>
        <v>0</v>
      </c>
      <c r="AU32" s="194">
        <f t="shared" si="7"/>
        <v>0</v>
      </c>
      <c r="AV32" s="194">
        <f t="shared" si="8"/>
        <v>0</v>
      </c>
      <c r="AW32" s="194">
        <f t="shared" si="9"/>
        <v>0</v>
      </c>
      <c r="AX32" s="194">
        <f t="shared" si="10"/>
        <v>0</v>
      </c>
      <c r="AY32" s="194">
        <f t="shared" si="11"/>
        <v>0</v>
      </c>
    </row>
    <row r="33" spans="1:51" hidden="1" x14ac:dyDescent="0.2">
      <c r="A33" s="200" t="s">
        <v>1698</v>
      </c>
      <c r="B33" s="201" t="s">
        <v>1572</v>
      </c>
      <c r="C33" s="201"/>
      <c r="D33" s="201"/>
      <c r="E33" s="202">
        <f>IF(G33="Y",VLOOKUP(B33&amp;"|"&amp;C33,'ETC Data'!$C$2:$D$16,2,FALSE),0)</f>
        <v>0</v>
      </c>
      <c r="F33" s="202">
        <f>IF(D33="",0,IF(G33="Y",VLOOKUP(B33&amp;"|"&amp;D33,'ETC Data'!$C$2:$D$16,2,FALSE),0))</f>
        <v>0</v>
      </c>
      <c r="G33" s="203" t="str">
        <f>IF(VLOOKUP(A33,Plan!A$1:H$804,8,FALSE)&lt;&gt;"",VLOOKUP(A33,Plan!A$1:H$804,8,FALSE),"")</f>
        <v>N</v>
      </c>
      <c r="H33" s="204" t="str">
        <f>IF(VLOOKUP(A33,Plan!A$1:L$804,12,FALSE)&lt;&gt;"",VLOOKUP(A33,Plan!A$1:L$804,12,FALSE),"")</f>
        <v/>
      </c>
      <c r="I33" s="205" t="str">
        <f>IF(VLOOKUP(A33,Plan!A$1:M$804,13,FALSE)&lt;&gt;"",VLOOKUP(A33,Plan!A$1:M$804,13,FALSE),"")</f>
        <v/>
      </c>
      <c r="J33" s="205" t="str">
        <f>IF(VLOOKUP(A33,Plan!A$1:N$804,14,FALSE)&lt;&gt;"",VLOOKUP(A33,Plan!A$1:N$804,14,FALSE),IF(VLOOKUP(A33,Plan!A$1:O$804,15,FALSE)&lt;&gt;"",VLOOKUP(A33,Plan!A$1:O$804,15,FALSE),""))</f>
        <v/>
      </c>
      <c r="K33" s="206" t="str">
        <f>IF(VLOOKUP(A33,Plan!A$1:P$804,16,FALSE)&lt;&gt;"",VLOOKUP(A33,Plan!A$1:P$804,16,FALSE),"")</f>
        <v/>
      </c>
      <c r="L33" s="205"/>
      <c r="M33" s="205"/>
      <c r="N33" s="205"/>
      <c r="O33" s="207">
        <f t="shared" si="4"/>
        <v>0</v>
      </c>
      <c r="P33" s="207" t="b">
        <f t="shared" si="5"/>
        <v>0</v>
      </c>
      <c r="Q33" s="208">
        <f>IF(P33,O33*'ETC Data'!$H$3*'ETC Data'!$I$3,0)</f>
        <v>0</v>
      </c>
      <c r="R33" s="208">
        <f>Q33-(Q33*((VLOOKUP(A33,Plan!A$1:Z$804,26,FALSE)/100)))</f>
        <v>0</v>
      </c>
      <c r="S33" s="208">
        <f>IF(P33,O33*'ETC Data'!$H$3*'ETC Data'!$J$3,0)</f>
        <v>0</v>
      </c>
      <c r="T33" s="208">
        <f>S33-(S33*((VLOOKUP(A33,Plan!A$1:AA$804,27,FALSE)/100)))</f>
        <v>0</v>
      </c>
      <c r="U33" s="208">
        <f>IF(P33,O33*'ETC Data'!$H$3*'ETC Data'!$K$3,0)</f>
        <v>0</v>
      </c>
      <c r="V33" s="208">
        <f>U33-(U33*((VLOOKUP(A33,Plan!A$1:AB$804,28,FALSE)/100)))</f>
        <v>0</v>
      </c>
      <c r="W33" s="208">
        <f>IF(P33,O33*'ETC Data'!$H$3*'ETC Data'!$L$3,0)</f>
        <v>0</v>
      </c>
      <c r="X33" s="208">
        <f>W33-(W33*((VLOOKUP(A33,Plan!A$1:AC$804,29,FALSE)/100)))</f>
        <v>0</v>
      </c>
      <c r="Y33" s="209"/>
      <c r="Z33" s="210" t="b">
        <f t="shared" si="1"/>
        <v>0</v>
      </c>
      <c r="AA33" s="208">
        <f>IF(Z33,O33*'ETC Data'!$H$4*'ETC Data'!$I$4,0)</f>
        <v>0</v>
      </c>
      <c r="AB33" s="208">
        <f>AA33-(AA33*((VLOOKUP(A33,Plan!A$1:AI$804,35,FALSE)/100)))</f>
        <v>0</v>
      </c>
      <c r="AC33" s="208">
        <f>IF(Z33,O33*'ETC Data'!$H$4*'ETC Data'!$J$4,0)</f>
        <v>0</v>
      </c>
      <c r="AD33" s="208">
        <f>AC33-(AC33*((VLOOKUP(A33,Plan!A$1:AJ$804,36,FALSE)/100)))</f>
        <v>0</v>
      </c>
      <c r="AE33" s="208">
        <f>IF(Z33,O33*'ETC Data'!$H$4*'ETC Data'!$K$4,0)</f>
        <v>0</v>
      </c>
      <c r="AF33" s="208">
        <f>AE33-(AE33*((VLOOKUP(A33,Plan!A$1:AK$804,37,FALSE)/100)))</f>
        <v>0</v>
      </c>
      <c r="AG33" s="208">
        <f>IF(Z33,O33*'ETC Data'!$H$4*'ETC Data'!$L$4,0)</f>
        <v>0</v>
      </c>
      <c r="AH33" s="208">
        <f>AG33-(AG33*((VLOOKUP(A33,Plan!A$1:AP$804,42,FALSE)/100)))</f>
        <v>0</v>
      </c>
      <c r="AI33" s="210"/>
      <c r="AJ33" s="210" t="b">
        <f t="shared" si="2"/>
        <v>0</v>
      </c>
      <c r="AK33" s="211">
        <f>IF(AJ33,O33*'ETC Data'!$H$5*'ETC Data'!$I$5,0)</f>
        <v>0</v>
      </c>
      <c r="AL33" s="208">
        <f>AK33-(AK33*((VLOOKUP(A33,Plan!A$1:AY$804,51,FALSE)/100)))</f>
        <v>0</v>
      </c>
      <c r="AM33" s="208">
        <f>IF(AJ33,O33*'ETC Data'!$H$5*'ETC Data'!$J$5,0)</f>
        <v>0</v>
      </c>
      <c r="AN33" s="208">
        <f>AM33-(AM33*((VLOOKUP(A33,Plan!A$1:BA$804,53,FALSE)/100)))</f>
        <v>0</v>
      </c>
      <c r="AO33" s="211">
        <f>IF(AJ33,O33*'ETC Data'!$H$5*'ETC Data'!$K$5,0)</f>
        <v>0</v>
      </c>
      <c r="AP33" s="208">
        <f>AO33-(AO33*((VLOOKUP(A33,Plan!A$1:BB$804,54,FALSE)/100)))</f>
        <v>0</v>
      </c>
      <c r="AQ33" s="208">
        <f>IF(AJ33,O33*'ETC Data'!$H$5*'ETC Data'!$L$5,0)</f>
        <v>0</v>
      </c>
      <c r="AR33" s="208">
        <f>AQ33-(AQ33*((VLOOKUP(A33,Plan!A$1:BD$804,56,FALSE)/100)))</f>
        <v>0</v>
      </c>
      <c r="AS33" s="193">
        <f>VLOOKUP(A33,'PR Matrix'!A:B,2,FALSE)</f>
        <v>0</v>
      </c>
      <c r="AT33" s="194">
        <f t="shared" si="6"/>
        <v>0</v>
      </c>
      <c r="AU33" s="194">
        <f t="shared" si="7"/>
        <v>0</v>
      </c>
      <c r="AV33" s="194">
        <f t="shared" si="8"/>
        <v>0</v>
      </c>
      <c r="AW33" s="194">
        <f t="shared" si="9"/>
        <v>0</v>
      </c>
      <c r="AX33" s="194">
        <f t="shared" si="10"/>
        <v>0</v>
      </c>
      <c r="AY33" s="194">
        <f t="shared" si="11"/>
        <v>0</v>
      </c>
    </row>
    <row r="34" spans="1:51" hidden="1" x14ac:dyDescent="0.2">
      <c r="A34" s="200" t="s">
        <v>1699</v>
      </c>
      <c r="B34" s="201" t="s">
        <v>1572</v>
      </c>
      <c r="C34" s="201"/>
      <c r="D34" s="201"/>
      <c r="E34" s="202">
        <f>IF(G34="Y",VLOOKUP(B34&amp;"|"&amp;C34,'ETC Data'!$C$2:$D$16,2,FALSE),0)</f>
        <v>0</v>
      </c>
      <c r="F34" s="202">
        <f>IF(D34="",0,IF(G34="Y",VLOOKUP(B34&amp;"|"&amp;D34,'ETC Data'!$C$2:$D$16,2,FALSE),0))</f>
        <v>0</v>
      </c>
      <c r="G34" s="203" t="str">
        <f>IF(VLOOKUP(A34,Plan!A$1:H$804,8,FALSE)&lt;&gt;"",VLOOKUP(A34,Plan!A$1:H$804,8,FALSE),"")</f>
        <v>N</v>
      </c>
      <c r="H34" s="204" t="str">
        <f>IF(VLOOKUP(A34,Plan!A$1:L$804,12,FALSE)&lt;&gt;"",VLOOKUP(A34,Plan!A$1:L$804,12,FALSE),"")</f>
        <v/>
      </c>
      <c r="I34" s="205" t="str">
        <f>IF(VLOOKUP(A34,Plan!A$1:M$804,13,FALSE)&lt;&gt;"",VLOOKUP(A34,Plan!A$1:M$804,13,FALSE),"")</f>
        <v/>
      </c>
      <c r="J34" s="205" t="str">
        <f>IF(VLOOKUP(A34,Plan!A$1:N$804,14,FALSE)&lt;&gt;"",VLOOKUP(A34,Plan!A$1:N$804,14,FALSE),IF(VLOOKUP(A34,Plan!A$1:O$804,15,FALSE)&lt;&gt;"",VLOOKUP(A34,Plan!A$1:O$804,15,FALSE),""))</f>
        <v/>
      </c>
      <c r="K34" s="206" t="str">
        <f>IF(VLOOKUP(A34,Plan!A$1:P$804,16,FALSE)&lt;&gt;"",VLOOKUP(A34,Plan!A$1:P$804,16,FALSE),"")</f>
        <v/>
      </c>
      <c r="L34" s="205"/>
      <c r="M34" s="205"/>
      <c r="N34" s="205"/>
      <c r="O34" s="207">
        <f t="shared" si="4"/>
        <v>0</v>
      </c>
      <c r="P34" s="207" t="b">
        <f t="shared" si="5"/>
        <v>0</v>
      </c>
      <c r="Q34" s="208">
        <f>IF(P34,O34*'ETC Data'!$H$3*'ETC Data'!$I$3,0)</f>
        <v>0</v>
      </c>
      <c r="R34" s="208">
        <f>Q34-(Q34*((VLOOKUP(A34,Plan!A$1:Z$804,26,FALSE)/100)))</f>
        <v>0</v>
      </c>
      <c r="S34" s="208">
        <f>IF(P34,O34*'ETC Data'!$H$3*'ETC Data'!$J$3,0)</f>
        <v>0</v>
      </c>
      <c r="T34" s="208">
        <f>S34-(S34*((VLOOKUP(A34,Plan!A$1:AA$804,27,FALSE)/100)))</f>
        <v>0</v>
      </c>
      <c r="U34" s="208">
        <f>IF(P34,O34*'ETC Data'!$H$3*'ETC Data'!$K$3,0)</f>
        <v>0</v>
      </c>
      <c r="V34" s="208">
        <f>U34-(U34*((VLOOKUP(A34,Plan!A$1:AB$804,28,FALSE)/100)))</f>
        <v>0</v>
      </c>
      <c r="W34" s="208">
        <f>IF(P34,O34*'ETC Data'!$H$3*'ETC Data'!$L$3,0)</f>
        <v>0</v>
      </c>
      <c r="X34" s="208">
        <f>W34-(W34*((VLOOKUP(A34,Plan!A$1:AC$804,29,FALSE)/100)))</f>
        <v>0</v>
      </c>
      <c r="Y34" s="209"/>
      <c r="Z34" s="210" t="b">
        <f t="shared" si="1"/>
        <v>0</v>
      </c>
      <c r="AA34" s="208">
        <f>IF(Z34,O34*'ETC Data'!$H$4*'ETC Data'!$I$4,0)</f>
        <v>0</v>
      </c>
      <c r="AB34" s="208">
        <f>AA34-(AA34*((VLOOKUP(A34,Plan!A$1:AI$804,35,FALSE)/100)))</f>
        <v>0</v>
      </c>
      <c r="AC34" s="208">
        <f>IF(Z34,O34*'ETC Data'!$H$4*'ETC Data'!$J$4,0)</f>
        <v>0</v>
      </c>
      <c r="AD34" s="208">
        <f>AC34-(AC34*((VLOOKUP(A34,Plan!A$1:AJ$804,36,FALSE)/100)))</f>
        <v>0</v>
      </c>
      <c r="AE34" s="208">
        <f>IF(Z34,O34*'ETC Data'!$H$4*'ETC Data'!$K$4,0)</f>
        <v>0</v>
      </c>
      <c r="AF34" s="208">
        <f>AE34-(AE34*((VLOOKUP(A34,Plan!A$1:AK$804,37,FALSE)/100)))</f>
        <v>0</v>
      </c>
      <c r="AG34" s="208">
        <f>IF(Z34,O34*'ETC Data'!$H$4*'ETC Data'!$L$4,0)</f>
        <v>0</v>
      </c>
      <c r="AH34" s="208">
        <f>AG34-(AG34*((VLOOKUP(A34,Plan!A$1:AP$804,42,FALSE)/100)))</f>
        <v>0</v>
      </c>
      <c r="AI34" s="210"/>
      <c r="AJ34" s="210" t="b">
        <f t="shared" si="2"/>
        <v>0</v>
      </c>
      <c r="AK34" s="211">
        <f>IF(AJ34,O34*'ETC Data'!$H$5*'ETC Data'!$I$5,0)</f>
        <v>0</v>
      </c>
      <c r="AL34" s="208">
        <f>AK34-(AK34*((VLOOKUP(A34,Plan!A$1:AY$804,51,FALSE)/100)))</f>
        <v>0</v>
      </c>
      <c r="AM34" s="208">
        <f>IF(AJ34,O34*'ETC Data'!$H$5*'ETC Data'!$J$5,0)</f>
        <v>0</v>
      </c>
      <c r="AN34" s="208">
        <f>AM34-(AM34*((VLOOKUP(A34,Plan!A$1:BA$804,53,FALSE)/100)))</f>
        <v>0</v>
      </c>
      <c r="AO34" s="211">
        <f>IF(AJ34,O34*'ETC Data'!$H$5*'ETC Data'!$K$5,0)</f>
        <v>0</v>
      </c>
      <c r="AP34" s="208">
        <f>AO34-(AO34*((VLOOKUP(A34,Plan!A$1:BB$804,54,FALSE)/100)))</f>
        <v>0</v>
      </c>
      <c r="AQ34" s="208">
        <f>IF(AJ34,O34*'ETC Data'!$H$5*'ETC Data'!$L$5,0)</f>
        <v>0</v>
      </c>
      <c r="AR34" s="208">
        <f>AQ34-(AQ34*((VLOOKUP(A34,Plan!A$1:BD$804,56,FALSE)/100)))</f>
        <v>0</v>
      </c>
      <c r="AS34" s="193">
        <f>VLOOKUP(A34,'PR Matrix'!A:B,2,FALSE)</f>
        <v>0</v>
      </c>
      <c r="AT34" s="194">
        <f t="shared" si="6"/>
        <v>0</v>
      </c>
      <c r="AU34" s="194">
        <f t="shared" si="7"/>
        <v>0</v>
      </c>
      <c r="AV34" s="194">
        <f t="shared" si="8"/>
        <v>0</v>
      </c>
      <c r="AW34" s="194">
        <f t="shared" si="9"/>
        <v>0</v>
      </c>
      <c r="AX34" s="194">
        <f t="shared" si="10"/>
        <v>0</v>
      </c>
      <c r="AY34" s="194">
        <f t="shared" si="11"/>
        <v>0</v>
      </c>
    </row>
    <row r="35" spans="1:51" hidden="1" x14ac:dyDescent="0.2">
      <c r="A35" s="200" t="s">
        <v>1700</v>
      </c>
      <c r="B35" s="201" t="s">
        <v>1572</v>
      </c>
      <c r="C35" s="201"/>
      <c r="D35" s="201"/>
      <c r="E35" s="202">
        <f>IF(G35="Y",VLOOKUP(B35&amp;"|"&amp;C35,'ETC Data'!$C$2:$D$16,2,FALSE),0)</f>
        <v>0</v>
      </c>
      <c r="F35" s="202">
        <f>IF(D35="",0,IF(G35="Y",VLOOKUP(B35&amp;"|"&amp;D35,'ETC Data'!$C$2:$D$16,2,FALSE),0))</f>
        <v>0</v>
      </c>
      <c r="G35" s="203" t="str">
        <f>IF(VLOOKUP(A35,Plan!A$1:H$804,8,FALSE)&lt;&gt;"",VLOOKUP(A35,Plan!A$1:H$804,8,FALSE),"")</f>
        <v>N</v>
      </c>
      <c r="H35" s="204" t="str">
        <f>IF(VLOOKUP(A35,Plan!A$1:L$804,12,FALSE)&lt;&gt;"",VLOOKUP(A35,Plan!A$1:L$804,12,FALSE),"")</f>
        <v/>
      </c>
      <c r="I35" s="205" t="str">
        <f>IF(VLOOKUP(A35,Plan!A$1:M$804,13,FALSE)&lt;&gt;"",VLOOKUP(A35,Plan!A$1:M$804,13,FALSE),"")</f>
        <v/>
      </c>
      <c r="J35" s="205" t="str">
        <f>IF(VLOOKUP(A35,Plan!A$1:N$804,14,FALSE)&lt;&gt;"",VLOOKUP(A35,Plan!A$1:N$804,14,FALSE),IF(VLOOKUP(A35,Plan!A$1:O$804,15,FALSE)&lt;&gt;"",VLOOKUP(A35,Plan!A$1:O$804,15,FALSE),""))</f>
        <v/>
      </c>
      <c r="K35" s="206" t="str">
        <f>IF(VLOOKUP(A35,Plan!A$1:P$804,16,FALSE)&lt;&gt;"",VLOOKUP(A35,Plan!A$1:P$804,16,FALSE),"")</f>
        <v/>
      </c>
      <c r="L35" s="205"/>
      <c r="M35" s="205"/>
      <c r="N35" s="205"/>
      <c r="O35" s="207">
        <f t="shared" si="4"/>
        <v>0</v>
      </c>
      <c r="P35" s="207" t="b">
        <f t="shared" si="5"/>
        <v>0</v>
      </c>
      <c r="Q35" s="208">
        <f>IF(P35,O35*'ETC Data'!$H$3*'ETC Data'!$I$3,0)</f>
        <v>0</v>
      </c>
      <c r="R35" s="208">
        <f>Q35-(Q35*((VLOOKUP(A35,Plan!A$1:Z$804,26,FALSE)/100)))</f>
        <v>0</v>
      </c>
      <c r="S35" s="208">
        <f>IF(P35,O35*'ETC Data'!$H$3*'ETC Data'!$J$3,0)</f>
        <v>0</v>
      </c>
      <c r="T35" s="208">
        <f>S35-(S35*((VLOOKUP(A35,Plan!A$1:AA$804,27,FALSE)/100)))</f>
        <v>0</v>
      </c>
      <c r="U35" s="208">
        <f>IF(P35,O35*'ETC Data'!$H$3*'ETC Data'!$K$3,0)</f>
        <v>0</v>
      </c>
      <c r="V35" s="208">
        <f>U35-(U35*((VLOOKUP(A35,Plan!A$1:AB$804,28,FALSE)/100)))</f>
        <v>0</v>
      </c>
      <c r="W35" s="208">
        <f>IF(P35,O35*'ETC Data'!$H$3*'ETC Data'!$L$3,0)</f>
        <v>0</v>
      </c>
      <c r="X35" s="208">
        <f>W35-(W35*((VLOOKUP(A35,Plan!A$1:AC$804,29,FALSE)/100)))</f>
        <v>0</v>
      </c>
      <c r="Y35" s="209"/>
      <c r="Z35" s="210" t="b">
        <f t="shared" si="1"/>
        <v>0</v>
      </c>
      <c r="AA35" s="208">
        <f>IF(Z35,O35*'ETC Data'!$H$4*'ETC Data'!$I$4,0)</f>
        <v>0</v>
      </c>
      <c r="AB35" s="208">
        <f>AA35-(AA35*((VLOOKUP(A35,Plan!A$1:AI$804,35,FALSE)/100)))</f>
        <v>0</v>
      </c>
      <c r="AC35" s="208">
        <f>IF(Z35,O35*'ETC Data'!$H$4*'ETC Data'!$J$4,0)</f>
        <v>0</v>
      </c>
      <c r="AD35" s="208">
        <f>AC35-(AC35*((VLOOKUP(A35,Plan!A$1:AJ$804,36,FALSE)/100)))</f>
        <v>0</v>
      </c>
      <c r="AE35" s="208">
        <f>IF(Z35,O35*'ETC Data'!$H$4*'ETC Data'!$K$4,0)</f>
        <v>0</v>
      </c>
      <c r="AF35" s="208">
        <f>AE35-(AE35*((VLOOKUP(A35,Plan!A$1:AK$804,37,FALSE)/100)))</f>
        <v>0</v>
      </c>
      <c r="AG35" s="208">
        <f>IF(Z35,O35*'ETC Data'!$H$4*'ETC Data'!$L$4,0)</f>
        <v>0</v>
      </c>
      <c r="AH35" s="208">
        <f>AG35-(AG35*((VLOOKUP(A35,Plan!A$1:AP$804,42,FALSE)/100)))</f>
        <v>0</v>
      </c>
      <c r="AI35" s="210"/>
      <c r="AJ35" s="210" t="b">
        <f t="shared" si="2"/>
        <v>0</v>
      </c>
      <c r="AK35" s="211">
        <f>IF(AJ35,O35*'ETC Data'!$H$5*'ETC Data'!$I$5,0)</f>
        <v>0</v>
      </c>
      <c r="AL35" s="208">
        <f>AK35-(AK35*((VLOOKUP(A35,Plan!A$1:AY$804,51,FALSE)/100)))</f>
        <v>0</v>
      </c>
      <c r="AM35" s="208">
        <f>IF(AJ35,O35*'ETC Data'!$H$5*'ETC Data'!$J$5,0)</f>
        <v>0</v>
      </c>
      <c r="AN35" s="208">
        <f>AM35-(AM35*((VLOOKUP(A35,Plan!A$1:BA$804,53,FALSE)/100)))</f>
        <v>0</v>
      </c>
      <c r="AO35" s="211">
        <f>IF(AJ35,O35*'ETC Data'!$H$5*'ETC Data'!$K$5,0)</f>
        <v>0</v>
      </c>
      <c r="AP35" s="208">
        <f>AO35-(AO35*((VLOOKUP(A35,Plan!A$1:BB$804,54,FALSE)/100)))</f>
        <v>0</v>
      </c>
      <c r="AQ35" s="208">
        <f>IF(AJ35,O35*'ETC Data'!$H$5*'ETC Data'!$L$5,0)</f>
        <v>0</v>
      </c>
      <c r="AR35" s="208">
        <f>AQ35-(AQ35*((VLOOKUP(A35,Plan!A$1:BD$804,56,FALSE)/100)))</f>
        <v>0</v>
      </c>
      <c r="AS35" s="193">
        <f>VLOOKUP(A35,'PR Matrix'!A:B,2,FALSE)</f>
        <v>0</v>
      </c>
      <c r="AT35" s="194">
        <f t="shared" si="6"/>
        <v>0</v>
      </c>
      <c r="AU35" s="194">
        <f t="shared" si="7"/>
        <v>0</v>
      </c>
      <c r="AV35" s="194">
        <f t="shared" si="8"/>
        <v>0</v>
      </c>
      <c r="AW35" s="194">
        <f t="shared" si="9"/>
        <v>0</v>
      </c>
      <c r="AX35" s="194">
        <f t="shared" si="10"/>
        <v>0</v>
      </c>
      <c r="AY35" s="194">
        <f t="shared" si="11"/>
        <v>0</v>
      </c>
    </row>
    <row r="36" spans="1:51" hidden="1" x14ac:dyDescent="0.2">
      <c r="A36" s="200" t="s">
        <v>1701</v>
      </c>
      <c r="B36" s="201" t="s">
        <v>1572</v>
      </c>
      <c r="C36" s="201"/>
      <c r="D36" s="201"/>
      <c r="E36" s="202">
        <f>IF(G36="Y",VLOOKUP(B36&amp;"|"&amp;C36,'ETC Data'!$C$2:$D$16,2,FALSE),0)</f>
        <v>0</v>
      </c>
      <c r="F36" s="202">
        <f>IF(D36="",0,IF(G36="Y",VLOOKUP(B36&amp;"|"&amp;D36,'ETC Data'!$C$2:$D$16,2,FALSE),0))</f>
        <v>0</v>
      </c>
      <c r="G36" s="203" t="str">
        <f>IF(VLOOKUP(A36,Plan!A$1:H$804,8,FALSE)&lt;&gt;"",VLOOKUP(A36,Plan!A$1:H$804,8,FALSE),"")</f>
        <v>N</v>
      </c>
      <c r="H36" s="204" t="str">
        <f>IF(VLOOKUP(A36,Plan!A$1:L$804,12,FALSE)&lt;&gt;"",VLOOKUP(A36,Plan!A$1:L$804,12,FALSE),"")</f>
        <v/>
      </c>
      <c r="I36" s="205" t="str">
        <f>IF(VLOOKUP(A36,Plan!A$1:M$804,13,FALSE)&lt;&gt;"",VLOOKUP(A36,Plan!A$1:M$804,13,FALSE),"")</f>
        <v/>
      </c>
      <c r="J36" s="205" t="str">
        <f>IF(VLOOKUP(A36,Plan!A$1:N$804,14,FALSE)&lt;&gt;"",VLOOKUP(A36,Plan!A$1:N$804,14,FALSE),IF(VLOOKUP(A36,Plan!A$1:O$804,15,FALSE)&lt;&gt;"",VLOOKUP(A36,Plan!A$1:O$804,15,FALSE),""))</f>
        <v/>
      </c>
      <c r="K36" s="206" t="str">
        <f>IF(VLOOKUP(A36,Plan!A$1:P$804,16,FALSE)&lt;&gt;"",VLOOKUP(A36,Plan!A$1:P$804,16,FALSE),"")</f>
        <v/>
      </c>
      <c r="L36" s="205"/>
      <c r="M36" s="205"/>
      <c r="N36" s="205"/>
      <c r="O36" s="207">
        <f t="shared" si="4"/>
        <v>0</v>
      </c>
      <c r="P36" s="207" t="b">
        <f t="shared" si="5"/>
        <v>0</v>
      </c>
      <c r="Q36" s="208">
        <f>IF(P36,O36*'ETC Data'!$H$3*'ETC Data'!$I$3,0)</f>
        <v>0</v>
      </c>
      <c r="R36" s="208">
        <f>Q36-(Q36*((VLOOKUP(A36,Plan!A$1:Z$804,26,FALSE)/100)))</f>
        <v>0</v>
      </c>
      <c r="S36" s="208">
        <f>IF(P36,O36*'ETC Data'!$H$3*'ETC Data'!$J$3,0)</f>
        <v>0</v>
      </c>
      <c r="T36" s="208">
        <f>S36-(S36*((VLOOKUP(A36,Plan!A$1:AA$804,27,FALSE)/100)))</f>
        <v>0</v>
      </c>
      <c r="U36" s="208">
        <f>IF(P36,O36*'ETC Data'!$H$3*'ETC Data'!$K$3,0)</f>
        <v>0</v>
      </c>
      <c r="V36" s="208">
        <f>U36-(U36*((VLOOKUP(A36,Plan!A$1:AB$804,28,FALSE)/100)))</f>
        <v>0</v>
      </c>
      <c r="W36" s="208">
        <f>IF(P36,O36*'ETC Data'!$H$3*'ETC Data'!$L$3,0)</f>
        <v>0</v>
      </c>
      <c r="X36" s="208">
        <f>W36-(W36*((VLOOKUP(A36,Plan!A$1:AC$804,29,FALSE)/100)))</f>
        <v>0</v>
      </c>
      <c r="Y36" s="209"/>
      <c r="Z36" s="210" t="b">
        <f t="shared" si="1"/>
        <v>0</v>
      </c>
      <c r="AA36" s="208">
        <f>IF(Z36,O36*'ETC Data'!$H$4*'ETC Data'!$I$4,0)</f>
        <v>0</v>
      </c>
      <c r="AB36" s="208">
        <f>AA36-(AA36*((VLOOKUP(A36,Plan!A$1:AI$804,35,FALSE)/100)))</f>
        <v>0</v>
      </c>
      <c r="AC36" s="208">
        <f>IF(Z36,O36*'ETC Data'!$H$4*'ETC Data'!$J$4,0)</f>
        <v>0</v>
      </c>
      <c r="AD36" s="208">
        <f>AC36-(AC36*((VLOOKUP(A36,Plan!A$1:AJ$804,36,FALSE)/100)))</f>
        <v>0</v>
      </c>
      <c r="AE36" s="208">
        <f>IF(Z36,O36*'ETC Data'!$H$4*'ETC Data'!$K$4,0)</f>
        <v>0</v>
      </c>
      <c r="AF36" s="208">
        <f>AE36-(AE36*((VLOOKUP(A36,Plan!A$1:AK$804,37,FALSE)/100)))</f>
        <v>0</v>
      </c>
      <c r="AG36" s="208">
        <f>IF(Z36,O36*'ETC Data'!$H$4*'ETC Data'!$L$4,0)</f>
        <v>0</v>
      </c>
      <c r="AH36" s="208">
        <f>AG36-(AG36*((VLOOKUP(A36,Plan!A$1:AP$804,42,FALSE)/100)))</f>
        <v>0</v>
      </c>
      <c r="AI36" s="210"/>
      <c r="AJ36" s="210" t="b">
        <f t="shared" si="2"/>
        <v>0</v>
      </c>
      <c r="AK36" s="211">
        <f>IF(AJ36,O36*'ETC Data'!$H$5*'ETC Data'!$I$5,0)</f>
        <v>0</v>
      </c>
      <c r="AL36" s="208">
        <f>AK36-(AK36*((VLOOKUP(A36,Plan!A$1:AY$804,51,FALSE)/100)))</f>
        <v>0</v>
      </c>
      <c r="AM36" s="208">
        <f>IF(AJ36,O36*'ETC Data'!$H$5*'ETC Data'!$J$5,0)</f>
        <v>0</v>
      </c>
      <c r="AN36" s="208">
        <f>AM36-(AM36*((VLOOKUP(A36,Plan!A$1:BA$804,53,FALSE)/100)))</f>
        <v>0</v>
      </c>
      <c r="AO36" s="211">
        <f>IF(AJ36,O36*'ETC Data'!$H$5*'ETC Data'!$K$5,0)</f>
        <v>0</v>
      </c>
      <c r="AP36" s="208">
        <f>AO36-(AO36*((VLOOKUP(A36,Plan!A$1:BB$804,54,FALSE)/100)))</f>
        <v>0</v>
      </c>
      <c r="AQ36" s="208">
        <f>IF(AJ36,O36*'ETC Data'!$H$5*'ETC Data'!$L$5,0)</f>
        <v>0</v>
      </c>
      <c r="AR36" s="208">
        <f>AQ36-(AQ36*((VLOOKUP(A36,Plan!A$1:BD$804,56,FALSE)/100)))</f>
        <v>0</v>
      </c>
      <c r="AS36" s="193">
        <f>VLOOKUP(A36,'PR Matrix'!A:B,2,FALSE)</f>
        <v>0</v>
      </c>
      <c r="AT36" s="194">
        <f t="shared" si="6"/>
        <v>0</v>
      </c>
      <c r="AU36" s="194">
        <f t="shared" si="7"/>
        <v>0</v>
      </c>
      <c r="AV36" s="194">
        <f t="shared" si="8"/>
        <v>0</v>
      </c>
      <c r="AW36" s="194">
        <f t="shared" si="9"/>
        <v>0</v>
      </c>
      <c r="AX36" s="194">
        <f t="shared" si="10"/>
        <v>0</v>
      </c>
      <c r="AY36" s="194">
        <f t="shared" si="11"/>
        <v>0</v>
      </c>
    </row>
    <row r="37" spans="1:51" hidden="1" x14ac:dyDescent="0.2">
      <c r="A37" s="200" t="s">
        <v>1702</v>
      </c>
      <c r="B37" s="201" t="s">
        <v>1572</v>
      </c>
      <c r="C37" s="201"/>
      <c r="D37" s="201"/>
      <c r="E37" s="202">
        <f>IF(G37="Y",VLOOKUP(B37&amp;"|"&amp;C37,'ETC Data'!$C$2:$D$16,2,FALSE),0)</f>
        <v>0</v>
      </c>
      <c r="F37" s="202">
        <f>IF(D37="",0,IF(G37="Y",VLOOKUP(B37&amp;"|"&amp;D37,'ETC Data'!$C$2:$D$16,2,FALSE),0))</f>
        <v>0</v>
      </c>
      <c r="G37" s="203" t="str">
        <f>IF(VLOOKUP(A37,Plan!A$1:H$804,8,FALSE)&lt;&gt;"",VLOOKUP(A37,Plan!A$1:H$804,8,FALSE),"")</f>
        <v>N</v>
      </c>
      <c r="H37" s="204" t="str">
        <f>IF(VLOOKUP(A37,Plan!A$1:L$804,12,FALSE)&lt;&gt;"",VLOOKUP(A37,Plan!A$1:L$804,12,FALSE),"")</f>
        <v/>
      </c>
      <c r="I37" s="205" t="str">
        <f>IF(VLOOKUP(A37,Plan!A$1:M$804,13,FALSE)&lt;&gt;"",VLOOKUP(A37,Plan!A$1:M$804,13,FALSE),"")</f>
        <v/>
      </c>
      <c r="J37" s="205" t="str">
        <f>IF(VLOOKUP(A37,Plan!A$1:N$804,14,FALSE)&lt;&gt;"",VLOOKUP(A37,Plan!A$1:N$804,14,FALSE),IF(VLOOKUP(A37,Plan!A$1:O$804,15,FALSE)&lt;&gt;"",VLOOKUP(A37,Plan!A$1:O$804,15,FALSE),""))</f>
        <v/>
      </c>
      <c r="K37" s="206" t="str">
        <f>IF(VLOOKUP(A37,Plan!A$1:P$804,16,FALSE)&lt;&gt;"",VLOOKUP(A37,Plan!A$1:P$804,16,FALSE),"")</f>
        <v/>
      </c>
      <c r="L37" s="205"/>
      <c r="M37" s="205"/>
      <c r="N37" s="205"/>
      <c r="O37" s="207">
        <f t="shared" si="4"/>
        <v>0</v>
      </c>
      <c r="P37" s="207" t="b">
        <f t="shared" si="5"/>
        <v>0</v>
      </c>
      <c r="Q37" s="208">
        <f>IF(P37,O37*'ETC Data'!$H$3*'ETC Data'!$I$3,0)</f>
        <v>0</v>
      </c>
      <c r="R37" s="208">
        <f>Q37-(Q37*((VLOOKUP(A37,Plan!A$1:Z$804,26,FALSE)/100)))</f>
        <v>0</v>
      </c>
      <c r="S37" s="208">
        <f>IF(P37,O37*'ETC Data'!$H$3*'ETC Data'!$J$3,0)</f>
        <v>0</v>
      </c>
      <c r="T37" s="208">
        <f>S37-(S37*((VLOOKUP(A37,Plan!A$1:AA$804,27,FALSE)/100)))</f>
        <v>0</v>
      </c>
      <c r="U37" s="208">
        <f>IF(P37,O37*'ETC Data'!$H$3*'ETC Data'!$K$3,0)</f>
        <v>0</v>
      </c>
      <c r="V37" s="208">
        <f>U37-(U37*((VLOOKUP(A37,Plan!A$1:AB$804,28,FALSE)/100)))</f>
        <v>0</v>
      </c>
      <c r="W37" s="208">
        <f>IF(P37,O37*'ETC Data'!$H$3*'ETC Data'!$L$3,0)</f>
        <v>0</v>
      </c>
      <c r="X37" s="208">
        <f>W37-(W37*((VLOOKUP(A37,Plan!A$1:AC$804,29,FALSE)/100)))</f>
        <v>0</v>
      </c>
      <c r="Y37" s="209"/>
      <c r="Z37" s="210" t="b">
        <f t="shared" si="1"/>
        <v>0</v>
      </c>
      <c r="AA37" s="208">
        <f>IF(Z37,O37*'ETC Data'!$H$4*'ETC Data'!$I$4,0)</f>
        <v>0</v>
      </c>
      <c r="AB37" s="208">
        <f>AA37-(AA37*((VLOOKUP(A37,Plan!A$1:AI$804,35,FALSE)/100)))</f>
        <v>0</v>
      </c>
      <c r="AC37" s="208">
        <f>IF(Z37,O37*'ETC Data'!$H$4*'ETC Data'!$J$4,0)</f>
        <v>0</v>
      </c>
      <c r="AD37" s="208">
        <f>AC37-(AC37*((VLOOKUP(A37,Plan!A$1:AJ$804,36,FALSE)/100)))</f>
        <v>0</v>
      </c>
      <c r="AE37" s="208">
        <f>IF(Z37,O37*'ETC Data'!$H$4*'ETC Data'!$K$4,0)</f>
        <v>0</v>
      </c>
      <c r="AF37" s="208">
        <f>AE37-(AE37*((VLOOKUP(A37,Plan!A$1:AK$804,37,FALSE)/100)))</f>
        <v>0</v>
      </c>
      <c r="AG37" s="208">
        <f>IF(Z37,O37*'ETC Data'!$H$4*'ETC Data'!$L$4,0)</f>
        <v>0</v>
      </c>
      <c r="AH37" s="208">
        <f>AG37-(AG37*((VLOOKUP(A37,Plan!A$1:AP$804,42,FALSE)/100)))</f>
        <v>0</v>
      </c>
      <c r="AI37" s="210"/>
      <c r="AJ37" s="210" t="b">
        <f t="shared" si="2"/>
        <v>0</v>
      </c>
      <c r="AK37" s="211">
        <f>IF(AJ37,O37*'ETC Data'!$H$5*'ETC Data'!$I$5,0)</f>
        <v>0</v>
      </c>
      <c r="AL37" s="208">
        <f>AK37-(AK37*((VLOOKUP(A37,Plan!A$1:AY$804,51,FALSE)/100)))</f>
        <v>0</v>
      </c>
      <c r="AM37" s="208">
        <f>IF(AJ37,O37*'ETC Data'!$H$5*'ETC Data'!$J$5,0)</f>
        <v>0</v>
      </c>
      <c r="AN37" s="208">
        <f>AM37-(AM37*((VLOOKUP(A37,Plan!A$1:BA$804,53,FALSE)/100)))</f>
        <v>0</v>
      </c>
      <c r="AO37" s="211">
        <f>IF(AJ37,O37*'ETC Data'!$H$5*'ETC Data'!$K$5,0)</f>
        <v>0</v>
      </c>
      <c r="AP37" s="208">
        <f>AO37-(AO37*((VLOOKUP(A37,Plan!A$1:BB$804,54,FALSE)/100)))</f>
        <v>0</v>
      </c>
      <c r="AQ37" s="208">
        <f>IF(AJ37,O37*'ETC Data'!$H$5*'ETC Data'!$L$5,0)</f>
        <v>0</v>
      </c>
      <c r="AR37" s="208">
        <f>AQ37-(AQ37*((VLOOKUP(A37,Plan!A$1:BD$804,56,FALSE)/100)))</f>
        <v>0</v>
      </c>
      <c r="AS37" s="193">
        <f>VLOOKUP(A37,'PR Matrix'!A:B,2,FALSE)</f>
        <v>0</v>
      </c>
      <c r="AT37" s="194">
        <f t="shared" si="6"/>
        <v>0</v>
      </c>
      <c r="AU37" s="194">
        <f t="shared" si="7"/>
        <v>0</v>
      </c>
      <c r="AV37" s="194">
        <f t="shared" si="8"/>
        <v>0</v>
      </c>
      <c r="AW37" s="194">
        <f t="shared" si="9"/>
        <v>0</v>
      </c>
      <c r="AX37" s="194">
        <f t="shared" si="10"/>
        <v>0</v>
      </c>
      <c r="AY37" s="194">
        <f t="shared" si="11"/>
        <v>0</v>
      </c>
    </row>
    <row r="38" spans="1:51" hidden="1" x14ac:dyDescent="0.2">
      <c r="A38" s="200" t="s">
        <v>1703</v>
      </c>
      <c r="B38" s="201" t="s">
        <v>1571</v>
      </c>
      <c r="C38" s="201"/>
      <c r="D38" s="201"/>
      <c r="E38" s="202">
        <f>IF(G38="Y",VLOOKUP(B38&amp;"|"&amp;C38,'ETC Data'!$C$2:$D$16,2,FALSE),0)</f>
        <v>0</v>
      </c>
      <c r="F38" s="202">
        <f>IF(D38="",0,IF(G38="Y",VLOOKUP(B38&amp;"|"&amp;D38,'ETC Data'!$C$2:$D$16,2,FALSE),0))</f>
        <v>0</v>
      </c>
      <c r="G38" s="203" t="str">
        <f>IF(VLOOKUP(A38,Plan!A$1:H$804,8,FALSE)&lt;&gt;"",VLOOKUP(A38,Plan!A$1:H$804,8,FALSE),"")</f>
        <v>N</v>
      </c>
      <c r="H38" s="204" t="str">
        <f>IF(VLOOKUP(A38,Plan!A$1:L$804,12,FALSE)&lt;&gt;"",VLOOKUP(A38,Plan!A$1:L$804,12,FALSE),"")</f>
        <v/>
      </c>
      <c r="I38" s="205" t="str">
        <f>IF(VLOOKUP(A38,Plan!A$1:M$804,13,FALSE)&lt;&gt;"",VLOOKUP(A38,Plan!A$1:M$804,13,FALSE),"")</f>
        <v/>
      </c>
      <c r="J38" s="205" t="str">
        <f>IF(VLOOKUP(A38,Plan!A$1:N$804,14,FALSE)&lt;&gt;"",VLOOKUP(A38,Plan!A$1:N$804,14,FALSE),IF(VLOOKUP(A38,Plan!A$1:O$804,15,FALSE)&lt;&gt;"",VLOOKUP(A38,Plan!A$1:O$804,15,FALSE),""))</f>
        <v/>
      </c>
      <c r="K38" s="206" t="str">
        <f>IF(VLOOKUP(A38,Plan!A$1:P$804,16,FALSE)&lt;&gt;"",VLOOKUP(A38,Plan!A$1:P$804,16,FALSE),"")</f>
        <v/>
      </c>
      <c r="L38" s="205"/>
      <c r="M38" s="205"/>
      <c r="N38" s="205"/>
      <c r="O38" s="207">
        <f t="shared" si="4"/>
        <v>0</v>
      </c>
      <c r="P38" s="207" t="b">
        <f t="shared" si="5"/>
        <v>0</v>
      </c>
      <c r="Q38" s="208">
        <f>IF(P38,O38*'ETC Data'!$H$3*'ETC Data'!$I$3,0)</f>
        <v>0</v>
      </c>
      <c r="R38" s="208">
        <f>Q38-(Q38*((VLOOKUP(A38,Plan!A$1:Z$804,26,FALSE)/100)))</f>
        <v>0</v>
      </c>
      <c r="S38" s="208">
        <f>IF(P38,O38*'ETC Data'!$H$3*'ETC Data'!$J$3,0)</f>
        <v>0</v>
      </c>
      <c r="T38" s="208">
        <f>S38-(S38*((VLOOKUP(A38,Plan!A$1:AA$804,27,FALSE)/100)))</f>
        <v>0</v>
      </c>
      <c r="U38" s="208">
        <f>IF(P38,O38*'ETC Data'!$H$3*'ETC Data'!$K$3,0)</f>
        <v>0</v>
      </c>
      <c r="V38" s="208">
        <f>U38-(U38*((VLOOKUP(A38,Plan!A$1:AB$804,28,FALSE)/100)))</f>
        <v>0</v>
      </c>
      <c r="W38" s="208">
        <f>IF(P38,O38*'ETC Data'!$H$3*'ETC Data'!$L$3,0)</f>
        <v>0</v>
      </c>
      <c r="X38" s="208">
        <f>W38-(W38*((VLOOKUP(A38,Plan!A$1:AC$804,29,FALSE)/100)))</f>
        <v>0</v>
      </c>
      <c r="Y38" s="209"/>
      <c r="Z38" s="210" t="b">
        <f t="shared" si="1"/>
        <v>0</v>
      </c>
      <c r="AA38" s="208">
        <f>IF(Z38,O38*'ETC Data'!$H$4*'ETC Data'!$I$4,0)</f>
        <v>0</v>
      </c>
      <c r="AB38" s="208">
        <f>AA38-(AA38*((VLOOKUP(A38,Plan!A$1:AI$804,35,FALSE)/100)))</f>
        <v>0</v>
      </c>
      <c r="AC38" s="208">
        <f>IF(Z38,O38*'ETC Data'!$H$4*'ETC Data'!$J$4,0)</f>
        <v>0</v>
      </c>
      <c r="AD38" s="208">
        <f>AC38-(AC38*((VLOOKUP(A38,Plan!A$1:AJ$804,36,FALSE)/100)))</f>
        <v>0</v>
      </c>
      <c r="AE38" s="208">
        <f>IF(Z38,O38*'ETC Data'!$H$4*'ETC Data'!$K$4,0)</f>
        <v>0</v>
      </c>
      <c r="AF38" s="208">
        <f>AE38-(AE38*((VLOOKUP(A38,Plan!A$1:AK$804,37,FALSE)/100)))</f>
        <v>0</v>
      </c>
      <c r="AG38" s="208">
        <f>IF(Z38,O38*'ETC Data'!$H$4*'ETC Data'!$L$4,0)</f>
        <v>0</v>
      </c>
      <c r="AH38" s="208">
        <f>AG38-(AG38*((VLOOKUP(A38,Plan!A$1:AP$804,42,FALSE)/100)))</f>
        <v>0</v>
      </c>
      <c r="AI38" s="210"/>
      <c r="AJ38" s="210" t="b">
        <f t="shared" si="2"/>
        <v>0</v>
      </c>
      <c r="AK38" s="211">
        <f>IF(AJ38,O38*'ETC Data'!$H$5*'ETC Data'!$I$5,0)</f>
        <v>0</v>
      </c>
      <c r="AL38" s="208">
        <f>AK38-(AK38*((VLOOKUP(A38,Plan!A$1:AY$804,51,FALSE)/100)))</f>
        <v>0</v>
      </c>
      <c r="AM38" s="208">
        <f>IF(AJ38,O38*'ETC Data'!$H$5*'ETC Data'!$J$5,0)</f>
        <v>0</v>
      </c>
      <c r="AN38" s="208">
        <f>AM38-(AM38*((VLOOKUP(A38,Plan!A$1:BA$804,53,FALSE)/100)))</f>
        <v>0</v>
      </c>
      <c r="AO38" s="211">
        <f>IF(AJ38,O38*'ETC Data'!$H$5*'ETC Data'!$K$5,0)</f>
        <v>0</v>
      </c>
      <c r="AP38" s="208">
        <f>AO38-(AO38*((VLOOKUP(A38,Plan!A$1:BB$804,54,FALSE)/100)))</f>
        <v>0</v>
      </c>
      <c r="AQ38" s="208">
        <f>IF(AJ38,O38*'ETC Data'!$H$5*'ETC Data'!$L$5,0)</f>
        <v>0</v>
      </c>
      <c r="AR38" s="208">
        <f>AQ38-(AQ38*((VLOOKUP(A38,Plan!A$1:BD$804,56,FALSE)/100)))</f>
        <v>0</v>
      </c>
      <c r="AS38" s="193">
        <f>VLOOKUP(A38,'PR Matrix'!A:B,2,FALSE)</f>
        <v>0</v>
      </c>
      <c r="AT38" s="194">
        <f t="shared" si="6"/>
        <v>0</v>
      </c>
      <c r="AU38" s="194">
        <f t="shared" si="7"/>
        <v>0</v>
      </c>
      <c r="AV38" s="194">
        <f t="shared" si="8"/>
        <v>0</v>
      </c>
      <c r="AW38" s="194">
        <f t="shared" si="9"/>
        <v>0</v>
      </c>
      <c r="AX38" s="194">
        <f t="shared" si="10"/>
        <v>0</v>
      </c>
      <c r="AY38" s="194">
        <f t="shared" si="11"/>
        <v>0</v>
      </c>
    </row>
    <row r="39" spans="1:51" hidden="1" x14ac:dyDescent="0.2">
      <c r="A39" s="200" t="s">
        <v>947</v>
      </c>
      <c r="B39" s="201" t="s">
        <v>1572</v>
      </c>
      <c r="C39" s="201"/>
      <c r="D39" s="201"/>
      <c r="E39" s="202">
        <f>IF(G39="Y",VLOOKUP(B39&amp;"|"&amp;C39,'ETC Data'!$C$2:$D$16,2,FALSE),0)</f>
        <v>0</v>
      </c>
      <c r="F39" s="202">
        <f>IF(D39="",0,IF(G39="Y",VLOOKUP(B39&amp;"|"&amp;D39,'ETC Data'!$C$2:$D$16,2,FALSE),0))</f>
        <v>0</v>
      </c>
      <c r="G39" s="203" t="str">
        <f>IF(VLOOKUP(A39,Plan!A$1:H$804,8,FALSE)&lt;&gt;"",VLOOKUP(A39,Plan!A$1:H$804,8,FALSE),"")</f>
        <v>N</v>
      </c>
      <c r="H39" s="204" t="str">
        <f>IF(VLOOKUP(A39,Plan!A$1:L$804,12,FALSE)&lt;&gt;"",VLOOKUP(A39,Plan!A$1:L$804,12,FALSE),"")</f>
        <v/>
      </c>
      <c r="I39" s="205" t="str">
        <f>IF(VLOOKUP(A39,Plan!A$1:M$804,13,FALSE)&lt;&gt;"",VLOOKUP(A39,Plan!A$1:M$804,13,FALSE),"")</f>
        <v/>
      </c>
      <c r="J39" s="205" t="str">
        <f>IF(VLOOKUP(A39,Plan!A$1:N$804,14,FALSE)&lt;&gt;"",VLOOKUP(A39,Plan!A$1:N$804,14,FALSE),IF(VLOOKUP(A39,Plan!A$1:O$804,15,FALSE)&lt;&gt;"",VLOOKUP(A39,Plan!A$1:O$804,15,FALSE),""))</f>
        <v/>
      </c>
      <c r="K39" s="206" t="str">
        <f>IF(VLOOKUP(A39,Plan!A$1:P$804,16,FALSE)&lt;&gt;"",VLOOKUP(A39,Plan!A$1:P$804,16,FALSE),"")</f>
        <v/>
      </c>
      <c r="L39" s="205"/>
      <c r="M39" s="205"/>
      <c r="N39" s="205"/>
      <c r="O39" s="207">
        <f t="shared" si="4"/>
        <v>0</v>
      </c>
      <c r="P39" s="207" t="b">
        <f t="shared" si="5"/>
        <v>0</v>
      </c>
      <c r="Q39" s="208">
        <f>IF(P39,O39*'ETC Data'!$H$3*'ETC Data'!$I$3,0)</f>
        <v>0</v>
      </c>
      <c r="R39" s="208">
        <f>Q39-(Q39*((VLOOKUP(A39,Plan!A$1:Z$804,26,FALSE)/100)))</f>
        <v>0</v>
      </c>
      <c r="S39" s="208">
        <f>IF(P39,O39*'ETC Data'!$H$3*'ETC Data'!$J$3,0)</f>
        <v>0</v>
      </c>
      <c r="T39" s="208">
        <f>S39-(S39*((VLOOKUP(A39,Plan!A$1:AA$804,27,FALSE)/100)))</f>
        <v>0</v>
      </c>
      <c r="U39" s="208">
        <f>IF(P39,O39*'ETC Data'!$H$3*'ETC Data'!$K$3,0)</f>
        <v>0</v>
      </c>
      <c r="V39" s="208">
        <f>U39-(U39*((VLOOKUP(A39,Plan!A$1:AB$804,28,FALSE)/100)))</f>
        <v>0</v>
      </c>
      <c r="W39" s="208">
        <f>IF(P39,O39*'ETC Data'!$H$3*'ETC Data'!$L$3,0)</f>
        <v>0</v>
      </c>
      <c r="X39" s="208">
        <f>W39-(W39*((VLOOKUP(A39,Plan!A$1:AC$804,29,FALSE)/100)))</f>
        <v>0</v>
      </c>
      <c r="Y39" s="209"/>
      <c r="Z39" s="210" t="b">
        <f t="shared" si="1"/>
        <v>0</v>
      </c>
      <c r="AA39" s="208">
        <f>IF(Z39,O39*'ETC Data'!$H$4*'ETC Data'!$I$4,0)</f>
        <v>0</v>
      </c>
      <c r="AB39" s="208">
        <f>AA39-(AA39*((VLOOKUP(A39,Plan!A$1:AI$804,35,FALSE)/100)))</f>
        <v>0</v>
      </c>
      <c r="AC39" s="208">
        <f>IF(Z39,O39*'ETC Data'!$H$4*'ETC Data'!$J$4,0)</f>
        <v>0</v>
      </c>
      <c r="AD39" s="208">
        <f>AC39-(AC39*((VLOOKUP(A39,Plan!A$1:AJ$804,36,FALSE)/100)))</f>
        <v>0</v>
      </c>
      <c r="AE39" s="208">
        <f>IF(Z39,O39*'ETC Data'!$H$4*'ETC Data'!$K$4,0)</f>
        <v>0</v>
      </c>
      <c r="AF39" s="208">
        <f>AE39-(AE39*((VLOOKUP(A39,Plan!A$1:AK$804,37,FALSE)/100)))</f>
        <v>0</v>
      </c>
      <c r="AG39" s="208">
        <f>IF(Z39,O39*'ETC Data'!$H$4*'ETC Data'!$L$4,0)</f>
        <v>0</v>
      </c>
      <c r="AH39" s="208">
        <f>AG39-(AG39*((VLOOKUP(A39,Plan!A$1:AP$804,42,FALSE)/100)))</f>
        <v>0</v>
      </c>
      <c r="AI39" s="210"/>
      <c r="AJ39" s="210" t="b">
        <f t="shared" si="2"/>
        <v>0</v>
      </c>
      <c r="AK39" s="211">
        <f>IF(AJ39,O39*'ETC Data'!$H$5*'ETC Data'!$I$5,0)</f>
        <v>0</v>
      </c>
      <c r="AL39" s="208">
        <f>AK39-(AK39*((VLOOKUP(A39,Plan!A$1:AY$804,51,FALSE)/100)))</f>
        <v>0</v>
      </c>
      <c r="AM39" s="208">
        <f>IF(AJ39,O39*'ETC Data'!$H$5*'ETC Data'!$J$5,0)</f>
        <v>0</v>
      </c>
      <c r="AN39" s="208">
        <f>AM39-(AM39*((VLOOKUP(A39,Plan!A$1:BA$804,53,FALSE)/100)))</f>
        <v>0</v>
      </c>
      <c r="AO39" s="211">
        <f>IF(AJ39,O39*'ETC Data'!$H$5*'ETC Data'!$K$5,0)</f>
        <v>0</v>
      </c>
      <c r="AP39" s="208">
        <f>AO39-(AO39*((VLOOKUP(A39,Plan!A$1:BB$804,54,FALSE)/100)))</f>
        <v>0</v>
      </c>
      <c r="AQ39" s="208">
        <f>IF(AJ39,O39*'ETC Data'!$H$5*'ETC Data'!$L$5,0)</f>
        <v>0</v>
      </c>
      <c r="AR39" s="208">
        <f>AQ39-(AQ39*((VLOOKUP(A39,Plan!A$1:BD$804,56,FALSE)/100)))</f>
        <v>0</v>
      </c>
      <c r="AS39" s="193">
        <f>VLOOKUP(A39,'PR Matrix'!A:B,2,FALSE)</f>
        <v>0</v>
      </c>
      <c r="AT39" s="194">
        <f t="shared" si="6"/>
        <v>0</v>
      </c>
      <c r="AU39" s="194">
        <f t="shared" si="7"/>
        <v>0</v>
      </c>
      <c r="AV39" s="194">
        <f t="shared" si="8"/>
        <v>0</v>
      </c>
      <c r="AW39" s="194">
        <f t="shared" si="9"/>
        <v>0</v>
      </c>
      <c r="AX39" s="194">
        <f t="shared" si="10"/>
        <v>0</v>
      </c>
      <c r="AY39" s="194">
        <f t="shared" si="11"/>
        <v>0</v>
      </c>
    </row>
    <row r="40" spans="1:51" hidden="1" x14ac:dyDescent="0.2">
      <c r="A40" s="200" t="s">
        <v>1458</v>
      </c>
      <c r="B40" s="201" t="s">
        <v>1572</v>
      </c>
      <c r="C40" s="201"/>
      <c r="D40" s="201"/>
      <c r="E40" s="202">
        <f>IF(G40="Y",VLOOKUP(B40&amp;"|"&amp;C40,'ETC Data'!$C$2:$D$16,2,FALSE),0)</f>
        <v>0</v>
      </c>
      <c r="F40" s="202">
        <f>IF(D40="",0,IF(G40="Y",VLOOKUP(B40&amp;"|"&amp;D40,'ETC Data'!$C$2:$D$16,2,FALSE),0))</f>
        <v>0</v>
      </c>
      <c r="G40" s="203" t="str">
        <f>IF(VLOOKUP(A40,Plan!A$1:H$804,8,FALSE)&lt;&gt;"",VLOOKUP(A40,Plan!A$1:H$804,8,FALSE),"")</f>
        <v>N</v>
      </c>
      <c r="H40" s="204" t="str">
        <f>IF(VLOOKUP(A40,Plan!A$1:L$804,12,FALSE)&lt;&gt;"",VLOOKUP(A40,Plan!A$1:L$804,12,FALSE),"")</f>
        <v/>
      </c>
      <c r="I40" s="205" t="str">
        <f>IF(VLOOKUP(A40,Plan!A$1:M$804,13,FALSE)&lt;&gt;"",VLOOKUP(A40,Plan!A$1:M$804,13,FALSE),"")</f>
        <v/>
      </c>
      <c r="J40" s="205" t="str">
        <f>IF(VLOOKUP(A40,Plan!A$1:N$804,14,FALSE)&lt;&gt;"",VLOOKUP(A40,Plan!A$1:N$804,14,FALSE),IF(VLOOKUP(A40,Plan!A$1:O$804,15,FALSE)&lt;&gt;"",VLOOKUP(A40,Plan!A$1:O$804,15,FALSE),""))</f>
        <v/>
      </c>
      <c r="K40" s="206" t="str">
        <f>IF(VLOOKUP(A40,Plan!A$1:P$804,16,FALSE)&lt;&gt;"",VLOOKUP(A40,Plan!A$1:P$804,16,FALSE),"")</f>
        <v/>
      </c>
      <c r="L40" s="205"/>
      <c r="M40" s="205"/>
      <c r="N40" s="205"/>
      <c r="O40" s="207">
        <f t="shared" si="4"/>
        <v>0</v>
      </c>
      <c r="P40" s="207" t="b">
        <f t="shared" si="5"/>
        <v>0</v>
      </c>
      <c r="Q40" s="208">
        <f>IF(P40,O40*'ETC Data'!$H$3*'ETC Data'!$I$3,0)</f>
        <v>0</v>
      </c>
      <c r="R40" s="208">
        <f>Q40-(Q40*((VLOOKUP(A40,Plan!A$1:Z$804,26,FALSE)/100)))</f>
        <v>0</v>
      </c>
      <c r="S40" s="208">
        <f>IF(P40,O40*'ETC Data'!$H$3*'ETC Data'!$J$3,0)</f>
        <v>0</v>
      </c>
      <c r="T40" s="208">
        <f>S40-(S40*((VLOOKUP(A40,Plan!A$1:AA$804,27,FALSE)/100)))</f>
        <v>0</v>
      </c>
      <c r="U40" s="208">
        <f>IF(P40,O40*'ETC Data'!$H$3*'ETC Data'!$K$3,0)</f>
        <v>0</v>
      </c>
      <c r="V40" s="208">
        <f>U40-(U40*((VLOOKUP(A40,Plan!A$1:AB$804,28,FALSE)/100)))</f>
        <v>0</v>
      </c>
      <c r="W40" s="208">
        <f>IF(P40,O40*'ETC Data'!$H$3*'ETC Data'!$L$3,0)</f>
        <v>0</v>
      </c>
      <c r="X40" s="208">
        <f>W40-(W40*((VLOOKUP(A40,Plan!A$1:AC$804,29,FALSE)/100)))</f>
        <v>0</v>
      </c>
      <c r="Y40" s="209"/>
      <c r="Z40" s="210" t="b">
        <f t="shared" si="1"/>
        <v>0</v>
      </c>
      <c r="AA40" s="208">
        <f>IF(Z40,O40*'ETC Data'!$H$4*'ETC Data'!$I$4,0)</f>
        <v>0</v>
      </c>
      <c r="AB40" s="208">
        <f>AA40-(AA40*((VLOOKUP(A40,Plan!A$1:AI$804,35,FALSE)/100)))</f>
        <v>0</v>
      </c>
      <c r="AC40" s="208">
        <f>IF(Z40,O40*'ETC Data'!$H$4*'ETC Data'!$J$4,0)</f>
        <v>0</v>
      </c>
      <c r="AD40" s="208">
        <f>AC40-(AC40*((VLOOKUP(A40,Plan!A$1:AJ$804,36,FALSE)/100)))</f>
        <v>0</v>
      </c>
      <c r="AE40" s="208">
        <f>IF(Z40,O40*'ETC Data'!$H$4*'ETC Data'!$K$4,0)</f>
        <v>0</v>
      </c>
      <c r="AF40" s="208">
        <f>AE40-(AE40*((VLOOKUP(A40,Plan!A$1:AK$804,37,FALSE)/100)))</f>
        <v>0</v>
      </c>
      <c r="AG40" s="208">
        <f>IF(Z40,O40*'ETC Data'!$H$4*'ETC Data'!$L$4,0)</f>
        <v>0</v>
      </c>
      <c r="AH40" s="208">
        <f>AG40-(AG40*((VLOOKUP(A40,Plan!A$1:AP$804,42,FALSE)/100)))</f>
        <v>0</v>
      </c>
      <c r="AI40" s="210"/>
      <c r="AJ40" s="210" t="b">
        <f t="shared" si="2"/>
        <v>0</v>
      </c>
      <c r="AK40" s="211">
        <f>IF(AJ40,O40*'ETC Data'!$H$5*'ETC Data'!$I$5,0)</f>
        <v>0</v>
      </c>
      <c r="AL40" s="208">
        <f>AK40-(AK40*((VLOOKUP(A40,Plan!A$1:AY$804,51,FALSE)/100)))</f>
        <v>0</v>
      </c>
      <c r="AM40" s="208">
        <f>IF(AJ40,O40*'ETC Data'!$H$5*'ETC Data'!$J$5,0)</f>
        <v>0</v>
      </c>
      <c r="AN40" s="208">
        <f>AM40-(AM40*((VLOOKUP(A40,Plan!A$1:BA$804,53,FALSE)/100)))</f>
        <v>0</v>
      </c>
      <c r="AO40" s="211">
        <f>IF(AJ40,O40*'ETC Data'!$H$5*'ETC Data'!$K$5,0)</f>
        <v>0</v>
      </c>
      <c r="AP40" s="208">
        <f>AO40-(AO40*((VLOOKUP(A40,Plan!A$1:BB$804,54,FALSE)/100)))</f>
        <v>0</v>
      </c>
      <c r="AQ40" s="208">
        <f>IF(AJ40,O40*'ETC Data'!$H$5*'ETC Data'!$L$5,0)</f>
        <v>0</v>
      </c>
      <c r="AR40" s="208">
        <f>AQ40-(AQ40*((VLOOKUP(A40,Plan!A$1:BD$804,56,FALSE)/100)))</f>
        <v>0</v>
      </c>
      <c r="AS40" s="193">
        <f>VLOOKUP(A40,'PR Matrix'!A:B,2,FALSE)</f>
        <v>0</v>
      </c>
      <c r="AT40" s="194">
        <f t="shared" si="6"/>
        <v>0</v>
      </c>
      <c r="AU40" s="194">
        <f t="shared" si="7"/>
        <v>0</v>
      </c>
      <c r="AV40" s="194">
        <f t="shared" si="8"/>
        <v>0</v>
      </c>
      <c r="AW40" s="194">
        <f t="shared" si="9"/>
        <v>0</v>
      </c>
      <c r="AX40" s="194">
        <f t="shared" si="10"/>
        <v>0</v>
      </c>
      <c r="AY40" s="194">
        <f t="shared" si="11"/>
        <v>0</v>
      </c>
    </row>
    <row r="41" spans="1:51" hidden="1" x14ac:dyDescent="0.2">
      <c r="A41" s="200" t="s">
        <v>38</v>
      </c>
      <c r="B41" s="201" t="s">
        <v>1572</v>
      </c>
      <c r="C41" s="201"/>
      <c r="D41" s="201"/>
      <c r="E41" s="202">
        <f>IF(G41="Y",VLOOKUP(B41&amp;"|"&amp;C41,'ETC Data'!$C$2:$D$16,2,FALSE),0)</f>
        <v>0</v>
      </c>
      <c r="F41" s="202">
        <f>IF(D41="",0,IF(G41="Y",VLOOKUP(B41&amp;"|"&amp;D41,'ETC Data'!$C$2:$D$16,2,FALSE),0))</f>
        <v>0</v>
      </c>
      <c r="G41" s="203" t="str">
        <f>IF(VLOOKUP(A41,Plan!A$1:H$804,8,FALSE)&lt;&gt;"",VLOOKUP(A41,Plan!A$1:H$804,8,FALSE),"")</f>
        <v>N</v>
      </c>
      <c r="H41" s="204" t="str">
        <f>IF(VLOOKUP(A41,Plan!A$1:L$804,12,FALSE)&lt;&gt;"",VLOOKUP(A41,Plan!A$1:L$804,12,FALSE),"")</f>
        <v/>
      </c>
      <c r="I41" s="205" t="str">
        <f>IF(VLOOKUP(A41,Plan!A$1:M$804,13,FALSE)&lt;&gt;"",VLOOKUP(A41,Plan!A$1:M$804,13,FALSE),"")</f>
        <v/>
      </c>
      <c r="J41" s="205" t="str">
        <f>IF(VLOOKUP(A41,Plan!A$1:N$804,14,FALSE)&lt;&gt;"",VLOOKUP(A41,Plan!A$1:N$804,14,FALSE),IF(VLOOKUP(A41,Plan!A$1:O$804,15,FALSE)&lt;&gt;"",VLOOKUP(A41,Plan!A$1:O$804,15,FALSE),""))</f>
        <v/>
      </c>
      <c r="K41" s="206" t="str">
        <f>IF(VLOOKUP(A41,Plan!A$1:P$804,16,FALSE)&lt;&gt;"",VLOOKUP(A41,Plan!A$1:P$804,16,FALSE),"")</f>
        <v/>
      </c>
      <c r="L41" s="205"/>
      <c r="M41" s="205"/>
      <c r="N41" s="205"/>
      <c r="O41" s="207">
        <f t="shared" si="4"/>
        <v>0</v>
      </c>
      <c r="P41" s="207" t="b">
        <f t="shared" si="5"/>
        <v>0</v>
      </c>
      <c r="Q41" s="208">
        <f>IF(P41,O41*'ETC Data'!$H$3*'ETC Data'!$I$3,0)</f>
        <v>0</v>
      </c>
      <c r="R41" s="208">
        <f>Q41-(Q41*((VLOOKUP(A41,Plan!A$1:Z$804,26,FALSE)/100)))</f>
        <v>0</v>
      </c>
      <c r="S41" s="208">
        <f>IF(P41,O41*'ETC Data'!$H$3*'ETC Data'!$J$3,0)</f>
        <v>0</v>
      </c>
      <c r="T41" s="208">
        <f>S41-(S41*((VLOOKUP(A41,Plan!A$1:AA$804,27,FALSE)/100)))</f>
        <v>0</v>
      </c>
      <c r="U41" s="208">
        <f>IF(P41,O41*'ETC Data'!$H$3*'ETC Data'!$K$3,0)</f>
        <v>0</v>
      </c>
      <c r="V41" s="208">
        <f>U41-(U41*((VLOOKUP(A41,Plan!A$1:AB$804,28,FALSE)/100)))</f>
        <v>0</v>
      </c>
      <c r="W41" s="208">
        <f>IF(P41,O41*'ETC Data'!$H$3*'ETC Data'!$L$3,0)</f>
        <v>0</v>
      </c>
      <c r="X41" s="208">
        <f>W41-(W41*((VLOOKUP(A41,Plan!A$1:AC$804,29,FALSE)/100)))</f>
        <v>0</v>
      </c>
      <c r="Y41" s="209"/>
      <c r="Z41" s="210" t="b">
        <f t="shared" si="1"/>
        <v>0</v>
      </c>
      <c r="AA41" s="208">
        <f>IF(Z41,O41*'ETC Data'!$H$4*'ETC Data'!$I$4,0)</f>
        <v>0</v>
      </c>
      <c r="AB41" s="208">
        <f>AA41-(AA41*((VLOOKUP(A41,Plan!A$1:AI$804,35,FALSE)/100)))</f>
        <v>0</v>
      </c>
      <c r="AC41" s="208">
        <f>IF(Z41,O41*'ETC Data'!$H$4*'ETC Data'!$J$4,0)</f>
        <v>0</v>
      </c>
      <c r="AD41" s="208">
        <f>AC41-(AC41*((VLOOKUP(A41,Plan!A$1:AJ$804,36,FALSE)/100)))</f>
        <v>0</v>
      </c>
      <c r="AE41" s="208">
        <f>IF(Z41,O41*'ETC Data'!$H$4*'ETC Data'!$K$4,0)</f>
        <v>0</v>
      </c>
      <c r="AF41" s="208">
        <f>AE41-(AE41*((VLOOKUP(A41,Plan!A$1:AK$804,37,FALSE)/100)))</f>
        <v>0</v>
      </c>
      <c r="AG41" s="208">
        <f>IF(Z41,O41*'ETC Data'!$H$4*'ETC Data'!$L$4,0)</f>
        <v>0</v>
      </c>
      <c r="AH41" s="208">
        <f>AG41-(AG41*((VLOOKUP(A41,Plan!A$1:AP$804,42,FALSE)/100)))</f>
        <v>0</v>
      </c>
      <c r="AI41" s="210"/>
      <c r="AJ41" s="210" t="b">
        <f t="shared" si="2"/>
        <v>0</v>
      </c>
      <c r="AK41" s="211">
        <f>IF(AJ41,O41*'ETC Data'!$H$5*'ETC Data'!$I$5,0)</f>
        <v>0</v>
      </c>
      <c r="AL41" s="208">
        <f>AK41-(AK41*((VLOOKUP(A41,Plan!A$1:AY$804,51,FALSE)/100)))</f>
        <v>0</v>
      </c>
      <c r="AM41" s="208">
        <f>IF(AJ41,O41*'ETC Data'!$H$5*'ETC Data'!$J$5,0)</f>
        <v>0</v>
      </c>
      <c r="AN41" s="208">
        <f>AM41-(AM41*((VLOOKUP(A41,Plan!A$1:BA$804,53,FALSE)/100)))</f>
        <v>0</v>
      </c>
      <c r="AO41" s="211">
        <f>IF(AJ41,O41*'ETC Data'!$H$5*'ETC Data'!$K$5,0)</f>
        <v>0</v>
      </c>
      <c r="AP41" s="208">
        <f>AO41-(AO41*((VLOOKUP(A41,Plan!A$1:BB$804,54,FALSE)/100)))</f>
        <v>0</v>
      </c>
      <c r="AQ41" s="208">
        <f>IF(AJ41,O41*'ETC Data'!$H$5*'ETC Data'!$L$5,0)</f>
        <v>0</v>
      </c>
      <c r="AR41" s="208">
        <f>AQ41-(AQ41*((VLOOKUP(A41,Plan!A$1:BD$804,56,FALSE)/100)))</f>
        <v>0</v>
      </c>
      <c r="AS41" s="193">
        <f>VLOOKUP(A41,'PR Matrix'!A:B,2,FALSE)</f>
        <v>0</v>
      </c>
      <c r="AT41" s="194">
        <f t="shared" si="6"/>
        <v>0</v>
      </c>
      <c r="AU41" s="194">
        <f t="shared" si="7"/>
        <v>0</v>
      </c>
      <c r="AV41" s="194">
        <f t="shared" si="8"/>
        <v>0</v>
      </c>
      <c r="AW41" s="194">
        <f t="shared" si="9"/>
        <v>0</v>
      </c>
      <c r="AX41" s="194">
        <f t="shared" si="10"/>
        <v>0</v>
      </c>
      <c r="AY41" s="194">
        <f t="shared" si="11"/>
        <v>0</v>
      </c>
    </row>
    <row r="42" spans="1:51" hidden="1" x14ac:dyDescent="0.2">
      <c r="A42" s="200" t="s">
        <v>1705</v>
      </c>
      <c r="B42" s="201" t="s">
        <v>1572</v>
      </c>
      <c r="C42" s="201"/>
      <c r="D42" s="201"/>
      <c r="E42" s="202">
        <f>IF(G42="Y",VLOOKUP(B42&amp;"|"&amp;C42,'ETC Data'!$C$2:$D$16,2,FALSE),0)</f>
        <v>0</v>
      </c>
      <c r="F42" s="202">
        <f>IF(D42="",0,IF(G42="Y",VLOOKUP(B42&amp;"|"&amp;D42,'ETC Data'!$C$2:$D$16,2,FALSE),0))</f>
        <v>0</v>
      </c>
      <c r="G42" s="203" t="str">
        <f>IF(VLOOKUP(A42,Plan!A$1:H$804,8,FALSE)&lt;&gt;"",VLOOKUP(A42,Plan!A$1:H$804,8,FALSE),"")</f>
        <v>N</v>
      </c>
      <c r="H42" s="204" t="str">
        <f>IF(VLOOKUP(A42,Plan!A$1:L$804,12,FALSE)&lt;&gt;"",VLOOKUP(A42,Plan!A$1:L$804,12,FALSE),"")</f>
        <v/>
      </c>
      <c r="I42" s="205" t="str">
        <f>IF(VLOOKUP(A42,Plan!A$1:M$804,13,FALSE)&lt;&gt;"",VLOOKUP(A42,Plan!A$1:M$804,13,FALSE),"")</f>
        <v/>
      </c>
      <c r="J42" s="205" t="str">
        <f>IF(VLOOKUP(A42,Plan!A$1:N$804,14,FALSE)&lt;&gt;"",VLOOKUP(A42,Plan!A$1:N$804,14,FALSE),IF(VLOOKUP(A42,Plan!A$1:O$804,15,FALSE)&lt;&gt;"",VLOOKUP(A42,Plan!A$1:O$804,15,FALSE),""))</f>
        <v/>
      </c>
      <c r="K42" s="206" t="str">
        <f>IF(VLOOKUP(A42,Plan!A$1:P$804,16,FALSE)&lt;&gt;"",VLOOKUP(A42,Plan!A$1:P$804,16,FALSE),"")</f>
        <v/>
      </c>
      <c r="L42" s="205"/>
      <c r="M42" s="205"/>
      <c r="N42" s="205"/>
      <c r="O42" s="207">
        <f t="shared" si="4"/>
        <v>0</v>
      </c>
      <c r="P42" s="207" t="b">
        <f t="shared" si="5"/>
        <v>0</v>
      </c>
      <c r="Q42" s="208">
        <f>IF(P42,O42*'ETC Data'!$H$3*'ETC Data'!$I$3,0)</f>
        <v>0</v>
      </c>
      <c r="R42" s="208">
        <f>Q42-(Q42*((VLOOKUP(A42,Plan!A$1:Z$804,26,FALSE)/100)))</f>
        <v>0</v>
      </c>
      <c r="S42" s="208">
        <f>IF(P42,O42*'ETC Data'!$H$3*'ETC Data'!$J$3,0)</f>
        <v>0</v>
      </c>
      <c r="T42" s="208">
        <f>S42-(S42*((VLOOKUP(A42,Plan!A$1:AA$804,27,FALSE)/100)))</f>
        <v>0</v>
      </c>
      <c r="U42" s="208">
        <f>IF(P42,O42*'ETC Data'!$H$3*'ETC Data'!$K$3,0)</f>
        <v>0</v>
      </c>
      <c r="V42" s="208">
        <f>U42-(U42*((VLOOKUP(A42,Plan!A$1:AB$804,28,FALSE)/100)))</f>
        <v>0</v>
      </c>
      <c r="W42" s="208">
        <f>IF(P42,O42*'ETC Data'!$H$3*'ETC Data'!$L$3,0)</f>
        <v>0</v>
      </c>
      <c r="X42" s="208">
        <f>W42-(W42*((VLOOKUP(A42,Plan!A$1:AC$804,29,FALSE)/100)))</f>
        <v>0</v>
      </c>
      <c r="Y42" s="209"/>
      <c r="Z42" s="210" t="b">
        <f t="shared" si="1"/>
        <v>0</v>
      </c>
      <c r="AA42" s="208">
        <f>IF(Z42,O42*'ETC Data'!$H$4*'ETC Data'!$I$4,0)</f>
        <v>0</v>
      </c>
      <c r="AB42" s="208">
        <f>AA42-(AA42*((VLOOKUP(A42,Plan!A$1:AI$804,35,FALSE)/100)))</f>
        <v>0</v>
      </c>
      <c r="AC42" s="208">
        <f>IF(Z42,O42*'ETC Data'!$H$4*'ETC Data'!$J$4,0)</f>
        <v>0</v>
      </c>
      <c r="AD42" s="208">
        <f>AC42-(AC42*((VLOOKUP(A42,Plan!A$1:AJ$804,36,FALSE)/100)))</f>
        <v>0</v>
      </c>
      <c r="AE42" s="208">
        <f>IF(Z42,O42*'ETC Data'!$H$4*'ETC Data'!$K$4,0)</f>
        <v>0</v>
      </c>
      <c r="AF42" s="208">
        <f>AE42-(AE42*((VLOOKUP(A42,Plan!A$1:AK$804,37,FALSE)/100)))</f>
        <v>0</v>
      </c>
      <c r="AG42" s="208">
        <f>IF(Z42,O42*'ETC Data'!$H$4*'ETC Data'!$L$4,0)</f>
        <v>0</v>
      </c>
      <c r="AH42" s="208">
        <f>AG42-(AG42*((VLOOKUP(A42,Plan!A$1:AP$804,42,FALSE)/100)))</f>
        <v>0</v>
      </c>
      <c r="AI42" s="210"/>
      <c r="AJ42" s="210" t="b">
        <f t="shared" si="2"/>
        <v>0</v>
      </c>
      <c r="AK42" s="211">
        <f>IF(AJ42,O42*'ETC Data'!$H$5*'ETC Data'!$I$5,0)</f>
        <v>0</v>
      </c>
      <c r="AL42" s="208">
        <f>AK42-(AK42*((VLOOKUP(A42,Plan!A$1:AY$804,51,FALSE)/100)))</f>
        <v>0</v>
      </c>
      <c r="AM42" s="208">
        <f>IF(AJ42,O42*'ETC Data'!$H$5*'ETC Data'!$J$5,0)</f>
        <v>0</v>
      </c>
      <c r="AN42" s="208">
        <f>AM42-(AM42*((VLOOKUP(A42,Plan!A$1:BA$804,53,FALSE)/100)))</f>
        <v>0</v>
      </c>
      <c r="AO42" s="211">
        <f>IF(AJ42,O42*'ETC Data'!$H$5*'ETC Data'!$K$5,0)</f>
        <v>0</v>
      </c>
      <c r="AP42" s="208">
        <f>AO42-(AO42*((VLOOKUP(A42,Plan!A$1:BB$804,54,FALSE)/100)))</f>
        <v>0</v>
      </c>
      <c r="AQ42" s="208">
        <f>IF(AJ42,O42*'ETC Data'!$H$5*'ETC Data'!$L$5,0)</f>
        <v>0</v>
      </c>
      <c r="AR42" s="208">
        <f>AQ42-(AQ42*((VLOOKUP(A42,Plan!A$1:BD$804,56,FALSE)/100)))</f>
        <v>0</v>
      </c>
      <c r="AS42" s="193">
        <f>VLOOKUP(A42,'PR Matrix'!A:B,2,FALSE)</f>
        <v>0</v>
      </c>
      <c r="AT42" s="194">
        <f t="shared" si="6"/>
        <v>0</v>
      </c>
      <c r="AU42" s="194">
        <f t="shared" si="7"/>
        <v>0</v>
      </c>
      <c r="AV42" s="194">
        <f t="shared" si="8"/>
        <v>0</v>
      </c>
      <c r="AW42" s="194">
        <f t="shared" si="9"/>
        <v>0</v>
      </c>
      <c r="AX42" s="194">
        <f t="shared" si="10"/>
        <v>0</v>
      </c>
      <c r="AY42" s="194">
        <f t="shared" si="11"/>
        <v>0</v>
      </c>
    </row>
    <row r="43" spans="1:51" hidden="1" x14ac:dyDescent="0.2">
      <c r="A43" s="200" t="s">
        <v>1706</v>
      </c>
      <c r="B43" s="201" t="s">
        <v>1572</v>
      </c>
      <c r="C43" s="201"/>
      <c r="D43" s="201"/>
      <c r="E43" s="202">
        <f>IF(G43="Y",VLOOKUP(B43&amp;"|"&amp;C43,'ETC Data'!$C$2:$D$16,2,FALSE),0)</f>
        <v>0</v>
      </c>
      <c r="F43" s="202">
        <f>IF(D43="",0,IF(G43="Y",VLOOKUP(B43&amp;"|"&amp;D43,'ETC Data'!$C$2:$D$16,2,FALSE),0))</f>
        <v>0</v>
      </c>
      <c r="G43" s="203" t="str">
        <f>IF(VLOOKUP(A43,Plan!A$1:H$804,8,FALSE)&lt;&gt;"",VLOOKUP(A43,Plan!A$1:H$804,8,FALSE),"")</f>
        <v>N</v>
      </c>
      <c r="H43" s="204" t="str">
        <f>IF(VLOOKUP(A43,Plan!A$1:L$804,12,FALSE)&lt;&gt;"",VLOOKUP(A43,Plan!A$1:L$804,12,FALSE),"")</f>
        <v/>
      </c>
      <c r="I43" s="205" t="str">
        <f>IF(VLOOKUP(A43,Plan!A$1:M$804,13,FALSE)&lt;&gt;"",VLOOKUP(A43,Plan!A$1:M$804,13,FALSE),"")</f>
        <v/>
      </c>
      <c r="J43" s="205" t="str">
        <f>IF(VLOOKUP(A43,Plan!A$1:N$804,14,FALSE)&lt;&gt;"",VLOOKUP(A43,Plan!A$1:N$804,14,FALSE),IF(VLOOKUP(A43,Plan!A$1:O$804,15,FALSE)&lt;&gt;"",VLOOKUP(A43,Plan!A$1:O$804,15,FALSE),""))</f>
        <v/>
      </c>
      <c r="K43" s="206" t="str">
        <f>IF(VLOOKUP(A43,Plan!A$1:P$804,16,FALSE)&lt;&gt;"",VLOOKUP(A43,Plan!A$1:P$804,16,FALSE),"")</f>
        <v/>
      </c>
      <c r="L43" s="205"/>
      <c r="M43" s="205"/>
      <c r="N43" s="205"/>
      <c r="O43" s="207">
        <f t="shared" si="4"/>
        <v>0</v>
      </c>
      <c r="P43" s="207" t="b">
        <f t="shared" si="5"/>
        <v>0</v>
      </c>
      <c r="Q43" s="208">
        <f>IF(P43,O43*'ETC Data'!$H$3*'ETC Data'!$I$3,0)</f>
        <v>0</v>
      </c>
      <c r="R43" s="208">
        <f>Q43-(Q43*((VLOOKUP(A43,Plan!A$1:Z$804,26,FALSE)/100)))</f>
        <v>0</v>
      </c>
      <c r="S43" s="208">
        <f>IF(P43,O43*'ETC Data'!$H$3*'ETC Data'!$J$3,0)</f>
        <v>0</v>
      </c>
      <c r="T43" s="208">
        <f>S43-(S43*((VLOOKUP(A43,Plan!A$1:AA$804,27,FALSE)/100)))</f>
        <v>0</v>
      </c>
      <c r="U43" s="208">
        <f>IF(P43,O43*'ETC Data'!$H$3*'ETC Data'!$K$3,0)</f>
        <v>0</v>
      </c>
      <c r="V43" s="208">
        <f>U43-(U43*((VLOOKUP(A43,Plan!A$1:AB$804,28,FALSE)/100)))</f>
        <v>0</v>
      </c>
      <c r="W43" s="208">
        <f>IF(P43,O43*'ETC Data'!$H$3*'ETC Data'!$L$3,0)</f>
        <v>0</v>
      </c>
      <c r="X43" s="208">
        <f>W43-(W43*((VLOOKUP(A43,Plan!A$1:AC$804,29,FALSE)/100)))</f>
        <v>0</v>
      </c>
      <c r="Y43" s="209"/>
      <c r="Z43" s="210" t="b">
        <f t="shared" ref="Z43" si="12">OR(H43="Y",J43="Y")</f>
        <v>0</v>
      </c>
      <c r="AA43" s="208">
        <f>IF(Z43,O43*'ETC Data'!$H$4*'ETC Data'!$I$4,0)</f>
        <v>0</v>
      </c>
      <c r="AB43" s="208">
        <f>AA43-(AA43*((VLOOKUP(A43,Plan!A$1:AI$804,35,FALSE)/100)))</f>
        <v>0</v>
      </c>
      <c r="AC43" s="208">
        <f>IF(Z43,O43*'ETC Data'!$H$4*'ETC Data'!$J$4,0)</f>
        <v>0</v>
      </c>
      <c r="AD43" s="208">
        <f>AC43-(AC43*((VLOOKUP(A43,Plan!A$1:AJ$804,36,FALSE)/100)))</f>
        <v>0</v>
      </c>
      <c r="AE43" s="208">
        <f>IF(Z43,O43*'ETC Data'!$H$4*'ETC Data'!$K$4,0)</f>
        <v>0</v>
      </c>
      <c r="AF43" s="208">
        <f>AE43-(AE43*((VLOOKUP(A43,Plan!A$1:AK$804,37,FALSE)/100)))</f>
        <v>0</v>
      </c>
      <c r="AG43" s="208">
        <f>IF(Z43,O43*'ETC Data'!$H$4*'ETC Data'!$L$4,0)</f>
        <v>0</v>
      </c>
      <c r="AH43" s="208">
        <f>AG43-(AG43*((VLOOKUP(A43,Plan!A$1:AP$804,42,FALSE)/100)))</f>
        <v>0</v>
      </c>
      <c r="AI43" s="210"/>
      <c r="AJ43" s="210" t="b">
        <f t="shared" ref="AJ43" si="13">OR(H43="Y",K43="Y")</f>
        <v>0</v>
      </c>
      <c r="AK43" s="211">
        <f>IF(AJ43,O43*'ETC Data'!$H$5*'ETC Data'!$I$5,0)</f>
        <v>0</v>
      </c>
      <c r="AL43" s="208">
        <f>AK43-(AK43*((VLOOKUP(A43,Plan!A$1:AY$804,51,FALSE)/100)))</f>
        <v>0</v>
      </c>
      <c r="AM43" s="208">
        <f>IF(AJ43,O43*'ETC Data'!$H$5*'ETC Data'!$J$5,0)</f>
        <v>0</v>
      </c>
      <c r="AN43" s="208">
        <f>AM43-(AM43*((VLOOKUP(A43,Plan!A$1:BA$804,53,FALSE)/100)))</f>
        <v>0</v>
      </c>
      <c r="AO43" s="211">
        <f>IF(AJ43,O43*'ETC Data'!$H$5*'ETC Data'!$K$5,0)</f>
        <v>0</v>
      </c>
      <c r="AP43" s="208">
        <f>AO43-(AO43*((VLOOKUP(A43,Plan!A$1:BB$804,54,FALSE)/100)))</f>
        <v>0</v>
      </c>
      <c r="AQ43" s="208">
        <f>IF(AJ43,O43*'ETC Data'!$H$5*'ETC Data'!$L$5,0)</f>
        <v>0</v>
      </c>
      <c r="AR43" s="208">
        <f>AQ43-(AQ43*((VLOOKUP(A43,Plan!A$1:BD$804,56,FALSE)/100)))</f>
        <v>0</v>
      </c>
      <c r="AS43" s="193">
        <f>VLOOKUP(A43,'PR Matrix'!A:B,2,FALSE)</f>
        <v>0</v>
      </c>
      <c r="AT43" s="194">
        <f t="shared" si="6"/>
        <v>0</v>
      </c>
      <c r="AU43" s="194">
        <f t="shared" si="7"/>
        <v>0</v>
      </c>
      <c r="AV43" s="194">
        <f t="shared" si="8"/>
        <v>0</v>
      </c>
      <c r="AW43" s="194">
        <f t="shared" si="9"/>
        <v>0</v>
      </c>
      <c r="AX43" s="194">
        <f t="shared" si="10"/>
        <v>0</v>
      </c>
      <c r="AY43" s="194">
        <f t="shared" si="11"/>
        <v>0</v>
      </c>
    </row>
    <row r="44" spans="1:51" hidden="1" x14ac:dyDescent="0.2">
      <c r="A44" s="200" t="s">
        <v>1291</v>
      </c>
      <c r="B44" s="201" t="s">
        <v>1572</v>
      </c>
      <c r="C44" s="201"/>
      <c r="D44" s="201"/>
      <c r="E44" s="202">
        <f>IF(G44="Y",VLOOKUP(B44&amp;"|"&amp;C44,'ETC Data'!$C$2:$D$16,2,FALSE),0)</f>
        <v>0</v>
      </c>
      <c r="F44" s="202">
        <f>IF(D44="",0,IF(G44="Y",VLOOKUP(B44&amp;"|"&amp;D44,'ETC Data'!$C$2:$D$16,2,FALSE),0))</f>
        <v>0</v>
      </c>
      <c r="G44" s="203" t="str">
        <f>IF(VLOOKUP(A44,Plan!A$1:H$804,8,FALSE)&lt;&gt;"",VLOOKUP(A44,Plan!A$1:H$804,8,FALSE),"")</f>
        <v>N</v>
      </c>
      <c r="H44" s="204" t="str">
        <f>IF(VLOOKUP(A44,Plan!A$1:L$804,12,FALSE)&lt;&gt;"",VLOOKUP(A44,Plan!A$1:L$804,12,FALSE),"")</f>
        <v/>
      </c>
      <c r="I44" s="205" t="str">
        <f>IF(VLOOKUP(A44,Plan!A$1:M$804,13,FALSE)&lt;&gt;"",VLOOKUP(A44,Plan!A$1:M$804,13,FALSE),"")</f>
        <v/>
      </c>
      <c r="J44" s="205" t="str">
        <f>IF(VLOOKUP(A44,Plan!A$1:N$804,14,FALSE)&lt;&gt;"",VLOOKUP(A44,Plan!A$1:N$804,14,FALSE),IF(VLOOKUP(A44,Plan!A$1:O$804,15,FALSE)&lt;&gt;"",VLOOKUP(A44,Plan!A$1:O$804,15,FALSE),""))</f>
        <v/>
      </c>
      <c r="K44" s="206" t="str">
        <f>IF(VLOOKUP(A44,Plan!A$1:P$804,16,FALSE)&lt;&gt;"",VLOOKUP(A44,Plan!A$1:P$804,16,FALSE),"")</f>
        <v/>
      </c>
      <c r="L44" s="205"/>
      <c r="M44" s="205"/>
      <c r="N44" s="205"/>
      <c r="O44" s="207">
        <f t="shared" si="4"/>
        <v>0</v>
      </c>
      <c r="P44" s="207" t="b">
        <f t="shared" si="5"/>
        <v>0</v>
      </c>
      <c r="Q44" s="208">
        <f>IF(P44,O44*'ETC Data'!$H$3*'ETC Data'!$I$3,0)</f>
        <v>0</v>
      </c>
      <c r="R44" s="208">
        <f>Q44-(Q44*((VLOOKUP(A44,Plan!A$1:Z$804,26,FALSE)/100)))</f>
        <v>0</v>
      </c>
      <c r="S44" s="208">
        <f>IF(P44,O44*'ETC Data'!$H$3*'ETC Data'!$J$3,0)</f>
        <v>0</v>
      </c>
      <c r="T44" s="208">
        <f>S44-(S44*((VLOOKUP(A44,Plan!A$1:AA$804,27,FALSE)/100)))</f>
        <v>0</v>
      </c>
      <c r="U44" s="208">
        <f>IF(P44,O44*'ETC Data'!$H$3*'ETC Data'!$K$3,0)</f>
        <v>0</v>
      </c>
      <c r="V44" s="208">
        <f>U44-(U44*((VLOOKUP(A44,Plan!A$1:AB$804,28,FALSE)/100)))</f>
        <v>0</v>
      </c>
      <c r="W44" s="208">
        <f>IF(P44,O44*'ETC Data'!$H$3*'ETC Data'!$L$3,0)</f>
        <v>0</v>
      </c>
      <c r="X44" s="208">
        <f>W44-(W44*((VLOOKUP(A44,Plan!A$1:AC$804,29,FALSE)/100)))</f>
        <v>0</v>
      </c>
      <c r="Y44" s="209"/>
      <c r="Z44" s="210" t="b">
        <f t="shared" ref="Z44:Z107" si="14">OR(H44="Y",J44="Y")</f>
        <v>0</v>
      </c>
      <c r="AA44" s="208">
        <f>IF(Z44,O44*'ETC Data'!$H$4*'ETC Data'!$I$4,0)</f>
        <v>0</v>
      </c>
      <c r="AB44" s="208">
        <f>AA44-(AA44*((VLOOKUP(A44,Plan!A$1:AI$804,35,FALSE)/100)))</f>
        <v>0</v>
      </c>
      <c r="AC44" s="208">
        <f>IF(Z44,O44*'ETC Data'!$H$4*'ETC Data'!$J$4,0)</f>
        <v>0</v>
      </c>
      <c r="AD44" s="208">
        <f>AC44-(AC44*((VLOOKUP(A44,Plan!A$1:AJ$804,36,FALSE)/100)))</f>
        <v>0</v>
      </c>
      <c r="AE44" s="208">
        <f>IF(Z44,O44*'ETC Data'!$H$4*'ETC Data'!$K$4,0)</f>
        <v>0</v>
      </c>
      <c r="AF44" s="208">
        <f>AE44-(AE44*((VLOOKUP(A44,Plan!A$1:AK$804,37,FALSE)/100)))</f>
        <v>0</v>
      </c>
      <c r="AG44" s="208">
        <f>IF(Z44,O44*'ETC Data'!$H$4*'ETC Data'!$L$4,0)</f>
        <v>0</v>
      </c>
      <c r="AH44" s="208">
        <f>AG44-(AG44*((VLOOKUP(A44,Plan!A$1:AP$804,42,FALSE)/100)))</f>
        <v>0</v>
      </c>
      <c r="AI44" s="210"/>
      <c r="AJ44" s="210" t="b">
        <f t="shared" ref="AJ44:AJ107" si="15">OR(H44="Y",K44="Y")</f>
        <v>0</v>
      </c>
      <c r="AK44" s="211">
        <f>IF(AJ44,O44*'ETC Data'!$H$5*'ETC Data'!$I$5,0)</f>
        <v>0</v>
      </c>
      <c r="AL44" s="208">
        <f>AK44-(AK44*((VLOOKUP(A44,Plan!A$1:AY$804,51,FALSE)/100)))</f>
        <v>0</v>
      </c>
      <c r="AM44" s="208">
        <f>IF(AJ44,O44*'ETC Data'!$H$5*'ETC Data'!$J$5,0)</f>
        <v>0</v>
      </c>
      <c r="AN44" s="208">
        <f>AM44-(AM44*((VLOOKUP(A44,Plan!A$1:BA$804,53,FALSE)/100)))</f>
        <v>0</v>
      </c>
      <c r="AO44" s="211">
        <f>IF(AJ44,O44*'ETC Data'!$H$5*'ETC Data'!$K$5,0)</f>
        <v>0</v>
      </c>
      <c r="AP44" s="208">
        <f>AO44-(AO44*((VLOOKUP(A44,Plan!A$1:BB$804,54,FALSE)/100)))</f>
        <v>0</v>
      </c>
      <c r="AQ44" s="208">
        <f>IF(AJ44,O44*'ETC Data'!$H$5*'ETC Data'!$L$5,0)</f>
        <v>0</v>
      </c>
      <c r="AR44" s="208">
        <f>AQ44-(AQ44*((VLOOKUP(A44,Plan!A$1:BD$804,56,FALSE)/100)))</f>
        <v>0</v>
      </c>
      <c r="AS44" s="193">
        <f>VLOOKUP(A44,'PR Matrix'!A:B,2,FALSE)</f>
        <v>0</v>
      </c>
      <c r="AT44" s="194">
        <f t="shared" si="6"/>
        <v>0</v>
      </c>
      <c r="AU44" s="194">
        <f t="shared" si="7"/>
        <v>0</v>
      </c>
      <c r="AV44" s="194">
        <f t="shared" si="8"/>
        <v>0</v>
      </c>
      <c r="AW44" s="194">
        <f t="shared" si="9"/>
        <v>0</v>
      </c>
      <c r="AX44" s="194">
        <f t="shared" si="10"/>
        <v>0</v>
      </c>
      <c r="AY44" s="194">
        <f t="shared" si="11"/>
        <v>0</v>
      </c>
    </row>
    <row r="45" spans="1:51" hidden="1" x14ac:dyDescent="0.2">
      <c r="A45" s="200" t="s">
        <v>859</v>
      </c>
      <c r="B45" s="201" t="s">
        <v>1572</v>
      </c>
      <c r="C45" s="201"/>
      <c r="D45" s="201"/>
      <c r="E45" s="202">
        <f>IF(G45="Y",VLOOKUP(B45&amp;"|"&amp;C45,'ETC Data'!$C$2:$D$16,2,FALSE),0)</f>
        <v>0</v>
      </c>
      <c r="F45" s="202">
        <f>IF(D45="",0,IF(G45="Y",VLOOKUP(B45&amp;"|"&amp;D45,'ETC Data'!$C$2:$D$16,2,FALSE),0))</f>
        <v>0</v>
      </c>
      <c r="G45" s="203" t="str">
        <f>IF(VLOOKUP(A45,Plan!A$1:H$804,8,FALSE)&lt;&gt;"",VLOOKUP(A45,Plan!A$1:H$804,8,FALSE),"")</f>
        <v>N</v>
      </c>
      <c r="H45" s="204" t="str">
        <f>IF(VLOOKUP(A45,Plan!A$1:L$804,12,FALSE)&lt;&gt;"",VLOOKUP(A45,Plan!A$1:L$804,12,FALSE),"")</f>
        <v/>
      </c>
      <c r="I45" s="205" t="str">
        <f>IF(VLOOKUP(A45,Plan!A$1:M$804,13,FALSE)&lt;&gt;"",VLOOKUP(A45,Plan!A$1:M$804,13,FALSE),"")</f>
        <v/>
      </c>
      <c r="J45" s="205" t="str">
        <f>IF(VLOOKUP(A45,Plan!A$1:N$804,14,FALSE)&lt;&gt;"",VLOOKUP(A45,Plan!A$1:N$804,14,FALSE),IF(VLOOKUP(A45,Plan!A$1:O$804,15,FALSE)&lt;&gt;"",VLOOKUP(A45,Plan!A$1:O$804,15,FALSE),""))</f>
        <v/>
      </c>
      <c r="K45" s="206" t="str">
        <f>IF(VLOOKUP(A45,Plan!A$1:P$804,16,FALSE)&lt;&gt;"",VLOOKUP(A45,Plan!A$1:P$804,16,FALSE),"")</f>
        <v/>
      </c>
      <c r="L45" s="205"/>
      <c r="M45" s="205"/>
      <c r="N45" s="205"/>
      <c r="O45" s="207">
        <f t="shared" si="4"/>
        <v>0</v>
      </c>
      <c r="P45" s="207" t="b">
        <f t="shared" si="5"/>
        <v>0</v>
      </c>
      <c r="Q45" s="208">
        <f>IF(P45,O45*'ETC Data'!$H$3*'ETC Data'!$I$3,0)</f>
        <v>0</v>
      </c>
      <c r="R45" s="208">
        <f>Q45-(Q45*((VLOOKUP(A45,Plan!A$1:Z$804,26,FALSE)/100)))</f>
        <v>0</v>
      </c>
      <c r="S45" s="208">
        <f>IF(P45,O45*'ETC Data'!$H$3*'ETC Data'!$J$3,0)</f>
        <v>0</v>
      </c>
      <c r="T45" s="208">
        <f>S45-(S45*((VLOOKUP(A45,Plan!A$1:AA$804,27,FALSE)/100)))</f>
        <v>0</v>
      </c>
      <c r="U45" s="208">
        <f>IF(P45,O45*'ETC Data'!$H$3*'ETC Data'!$K$3,0)</f>
        <v>0</v>
      </c>
      <c r="V45" s="208">
        <f>U45-(U45*((VLOOKUP(A45,Plan!A$1:AB$804,28,FALSE)/100)))</f>
        <v>0</v>
      </c>
      <c r="W45" s="208">
        <f>IF(P45,O45*'ETC Data'!$H$3*'ETC Data'!$L$3,0)</f>
        <v>0</v>
      </c>
      <c r="X45" s="208">
        <f>W45-(W45*((VLOOKUP(A45,Plan!A$1:AC$804,29,FALSE)/100)))</f>
        <v>0</v>
      </c>
      <c r="Y45" s="209"/>
      <c r="Z45" s="210" t="b">
        <f t="shared" si="14"/>
        <v>0</v>
      </c>
      <c r="AA45" s="208">
        <f>IF(Z45,O45*'ETC Data'!$H$4*'ETC Data'!$I$4,0)</f>
        <v>0</v>
      </c>
      <c r="AB45" s="208">
        <f>AA45-(AA45*((VLOOKUP(A45,Plan!A$1:AI$804,35,FALSE)/100)))</f>
        <v>0</v>
      </c>
      <c r="AC45" s="208">
        <f>IF(Z45,O45*'ETC Data'!$H$4*'ETC Data'!$J$4,0)</f>
        <v>0</v>
      </c>
      <c r="AD45" s="208">
        <f>AC45-(AC45*((VLOOKUP(A45,Plan!A$1:AJ$804,36,FALSE)/100)))</f>
        <v>0</v>
      </c>
      <c r="AE45" s="208">
        <f>IF(Z45,O45*'ETC Data'!$H$4*'ETC Data'!$K$4,0)</f>
        <v>0</v>
      </c>
      <c r="AF45" s="208">
        <f>AE45-(AE45*((VLOOKUP(A45,Plan!A$1:AK$804,37,FALSE)/100)))</f>
        <v>0</v>
      </c>
      <c r="AG45" s="208">
        <f>IF(Z45,O45*'ETC Data'!$H$4*'ETC Data'!$L$4,0)</f>
        <v>0</v>
      </c>
      <c r="AH45" s="208">
        <f>AG45-(AG45*((VLOOKUP(A45,Plan!A$1:AP$804,42,FALSE)/100)))</f>
        <v>0</v>
      </c>
      <c r="AI45" s="210"/>
      <c r="AJ45" s="210" t="b">
        <f t="shared" si="15"/>
        <v>0</v>
      </c>
      <c r="AK45" s="211">
        <f>IF(AJ45,O45*'ETC Data'!$H$5*'ETC Data'!$I$5,0)</f>
        <v>0</v>
      </c>
      <c r="AL45" s="208">
        <f>AK45-(AK45*((VLOOKUP(A45,Plan!A$1:AY$804,51,FALSE)/100)))</f>
        <v>0</v>
      </c>
      <c r="AM45" s="208">
        <f>IF(AJ45,O45*'ETC Data'!$H$5*'ETC Data'!$J$5,0)</f>
        <v>0</v>
      </c>
      <c r="AN45" s="208">
        <f>AM45-(AM45*((VLOOKUP(A45,Plan!A$1:BA$804,53,FALSE)/100)))</f>
        <v>0</v>
      </c>
      <c r="AO45" s="211">
        <f>IF(AJ45,O45*'ETC Data'!$H$5*'ETC Data'!$K$5,0)</f>
        <v>0</v>
      </c>
      <c r="AP45" s="208">
        <f>AO45-(AO45*((VLOOKUP(A45,Plan!A$1:BB$804,54,FALSE)/100)))</f>
        <v>0</v>
      </c>
      <c r="AQ45" s="208">
        <f>IF(AJ45,O45*'ETC Data'!$H$5*'ETC Data'!$L$5,0)</f>
        <v>0</v>
      </c>
      <c r="AR45" s="208">
        <f>AQ45-(AQ45*((VLOOKUP(A45,Plan!A$1:BD$804,56,FALSE)/100)))</f>
        <v>0</v>
      </c>
      <c r="AS45" s="193">
        <f>VLOOKUP(A45,'PR Matrix'!A:B,2,FALSE)</f>
        <v>0</v>
      </c>
      <c r="AT45" s="194">
        <f t="shared" si="6"/>
        <v>0</v>
      </c>
      <c r="AU45" s="194">
        <f t="shared" si="7"/>
        <v>0</v>
      </c>
      <c r="AV45" s="194">
        <f t="shared" si="8"/>
        <v>0</v>
      </c>
      <c r="AW45" s="194">
        <f t="shared" si="9"/>
        <v>0</v>
      </c>
      <c r="AX45" s="194">
        <f t="shared" si="10"/>
        <v>0</v>
      </c>
      <c r="AY45" s="194">
        <f t="shared" si="11"/>
        <v>0</v>
      </c>
    </row>
    <row r="46" spans="1:51" hidden="1" x14ac:dyDescent="0.2">
      <c r="A46" s="200" t="s">
        <v>860</v>
      </c>
      <c r="B46" s="201" t="s">
        <v>1572</v>
      </c>
      <c r="C46" s="201"/>
      <c r="D46" s="201"/>
      <c r="E46" s="202">
        <f>IF(G46="Y",VLOOKUP(B46&amp;"|"&amp;C46,'ETC Data'!$C$2:$D$16,2,FALSE),0)</f>
        <v>0</v>
      </c>
      <c r="F46" s="202">
        <f>IF(D46="",0,IF(G46="Y",VLOOKUP(B46&amp;"|"&amp;D46,'ETC Data'!$C$2:$D$16,2,FALSE),0))</f>
        <v>0</v>
      </c>
      <c r="G46" s="203" t="str">
        <f>IF(VLOOKUP(A46,Plan!A$1:H$804,8,FALSE)&lt;&gt;"",VLOOKUP(A46,Plan!A$1:H$804,8,FALSE),"")</f>
        <v>N</v>
      </c>
      <c r="H46" s="204" t="str">
        <f>IF(VLOOKUP(A46,Plan!A$1:L$804,12,FALSE)&lt;&gt;"",VLOOKUP(A46,Plan!A$1:L$804,12,FALSE),"")</f>
        <v/>
      </c>
      <c r="I46" s="205" t="str">
        <f>IF(VLOOKUP(A46,Plan!A$1:M$804,13,FALSE)&lt;&gt;"",VLOOKUP(A46,Plan!A$1:M$804,13,FALSE),"")</f>
        <v/>
      </c>
      <c r="J46" s="205" t="str">
        <f>IF(VLOOKUP(A46,Plan!A$1:N$804,14,FALSE)&lt;&gt;"",VLOOKUP(A46,Plan!A$1:N$804,14,FALSE),IF(VLOOKUP(A46,Plan!A$1:O$804,15,FALSE)&lt;&gt;"",VLOOKUP(A46,Plan!A$1:O$804,15,FALSE),""))</f>
        <v/>
      </c>
      <c r="K46" s="206" t="str">
        <f>IF(VLOOKUP(A46,Plan!A$1:P$804,16,FALSE)&lt;&gt;"",VLOOKUP(A46,Plan!A$1:P$804,16,FALSE),"")</f>
        <v/>
      </c>
      <c r="L46" s="205"/>
      <c r="M46" s="205"/>
      <c r="N46" s="205"/>
      <c r="O46" s="207">
        <f t="shared" si="4"/>
        <v>0</v>
      </c>
      <c r="P46" s="207" t="b">
        <f t="shared" si="5"/>
        <v>0</v>
      </c>
      <c r="Q46" s="208">
        <f>IF(P46,O46*'ETC Data'!$H$3*'ETC Data'!$I$3,0)</f>
        <v>0</v>
      </c>
      <c r="R46" s="208">
        <f>Q46-(Q46*((VLOOKUP(A46,Plan!A$1:Z$804,26,FALSE)/100)))</f>
        <v>0</v>
      </c>
      <c r="S46" s="208">
        <f>IF(P46,O46*'ETC Data'!$H$3*'ETC Data'!$J$3,0)</f>
        <v>0</v>
      </c>
      <c r="T46" s="208">
        <f>S46-(S46*((VLOOKUP(A46,Plan!A$1:AA$804,27,FALSE)/100)))</f>
        <v>0</v>
      </c>
      <c r="U46" s="208">
        <f>IF(P46,O46*'ETC Data'!$H$3*'ETC Data'!$K$3,0)</f>
        <v>0</v>
      </c>
      <c r="V46" s="208">
        <f>U46-(U46*((VLOOKUP(A46,Plan!A$1:AB$804,28,FALSE)/100)))</f>
        <v>0</v>
      </c>
      <c r="W46" s="208">
        <f>IF(P46,O46*'ETC Data'!$H$3*'ETC Data'!$L$3,0)</f>
        <v>0</v>
      </c>
      <c r="X46" s="208">
        <f>W46-(W46*((VLOOKUP(A46,Plan!A$1:AC$804,29,FALSE)/100)))</f>
        <v>0</v>
      </c>
      <c r="Y46" s="209"/>
      <c r="Z46" s="210" t="b">
        <f t="shared" si="14"/>
        <v>0</v>
      </c>
      <c r="AA46" s="208">
        <f>IF(Z46,O46*'ETC Data'!$H$4*'ETC Data'!$I$4,0)</f>
        <v>0</v>
      </c>
      <c r="AB46" s="208">
        <f>AA46-(AA46*((VLOOKUP(A46,Plan!A$1:AI$804,35,FALSE)/100)))</f>
        <v>0</v>
      </c>
      <c r="AC46" s="208">
        <f>IF(Z46,O46*'ETC Data'!$H$4*'ETC Data'!$J$4,0)</f>
        <v>0</v>
      </c>
      <c r="AD46" s="208">
        <f>AC46-(AC46*((VLOOKUP(A46,Plan!A$1:AJ$804,36,FALSE)/100)))</f>
        <v>0</v>
      </c>
      <c r="AE46" s="208">
        <f>IF(Z46,O46*'ETC Data'!$H$4*'ETC Data'!$K$4,0)</f>
        <v>0</v>
      </c>
      <c r="AF46" s="208">
        <f>AE46-(AE46*((VLOOKUP(A46,Plan!A$1:AK$804,37,FALSE)/100)))</f>
        <v>0</v>
      </c>
      <c r="AG46" s="208">
        <f>IF(Z46,O46*'ETC Data'!$H$4*'ETC Data'!$L$4,0)</f>
        <v>0</v>
      </c>
      <c r="AH46" s="208">
        <f>AG46-(AG46*((VLOOKUP(A46,Plan!A$1:AP$804,42,FALSE)/100)))</f>
        <v>0</v>
      </c>
      <c r="AI46" s="210"/>
      <c r="AJ46" s="210" t="b">
        <f t="shared" si="15"/>
        <v>0</v>
      </c>
      <c r="AK46" s="211">
        <f>IF(AJ46,O46*'ETC Data'!$H$5*'ETC Data'!$I$5,0)</f>
        <v>0</v>
      </c>
      <c r="AL46" s="208">
        <f>AK46-(AK46*((VLOOKUP(A46,Plan!A$1:AY$804,51,FALSE)/100)))</f>
        <v>0</v>
      </c>
      <c r="AM46" s="208">
        <f>IF(AJ46,O46*'ETC Data'!$H$5*'ETC Data'!$J$5,0)</f>
        <v>0</v>
      </c>
      <c r="AN46" s="208">
        <f>AM46-(AM46*((VLOOKUP(A46,Plan!A$1:BA$804,53,FALSE)/100)))</f>
        <v>0</v>
      </c>
      <c r="AO46" s="211">
        <f>IF(AJ46,O46*'ETC Data'!$H$5*'ETC Data'!$K$5,0)</f>
        <v>0</v>
      </c>
      <c r="AP46" s="208">
        <f>AO46-(AO46*((VLOOKUP(A46,Plan!A$1:BB$804,54,FALSE)/100)))</f>
        <v>0</v>
      </c>
      <c r="AQ46" s="208">
        <f>IF(AJ46,O46*'ETC Data'!$H$5*'ETC Data'!$L$5,0)</f>
        <v>0</v>
      </c>
      <c r="AR46" s="208">
        <f>AQ46-(AQ46*((VLOOKUP(A46,Plan!A$1:BD$804,56,FALSE)/100)))</f>
        <v>0</v>
      </c>
      <c r="AS46" s="193">
        <f>VLOOKUP(A46,'PR Matrix'!A:B,2,FALSE)</f>
        <v>0</v>
      </c>
      <c r="AT46" s="194">
        <f t="shared" si="6"/>
        <v>0</v>
      </c>
      <c r="AU46" s="194">
        <f t="shared" si="7"/>
        <v>0</v>
      </c>
      <c r="AV46" s="194">
        <f t="shared" si="8"/>
        <v>0</v>
      </c>
      <c r="AW46" s="194">
        <f t="shared" si="9"/>
        <v>0</v>
      </c>
      <c r="AX46" s="194">
        <f t="shared" si="10"/>
        <v>0</v>
      </c>
      <c r="AY46" s="194">
        <f t="shared" si="11"/>
        <v>0</v>
      </c>
    </row>
    <row r="47" spans="1:51" hidden="1" x14ac:dyDescent="0.2">
      <c r="A47" s="200" t="s">
        <v>1057</v>
      </c>
      <c r="B47" s="201" t="s">
        <v>1572</v>
      </c>
      <c r="C47" s="201"/>
      <c r="D47" s="201"/>
      <c r="E47" s="202">
        <f>IF(G47="Y",VLOOKUP(B47&amp;"|"&amp;C47,'ETC Data'!$C$2:$D$16,2,FALSE),0)</f>
        <v>0</v>
      </c>
      <c r="F47" s="202">
        <f>IF(D47="",0,IF(G47="Y",VLOOKUP(B47&amp;"|"&amp;D47,'ETC Data'!$C$2:$D$16,2,FALSE),0))</f>
        <v>0</v>
      </c>
      <c r="G47" s="203" t="str">
        <f>IF(VLOOKUP(A47,Plan!A$1:H$804,8,FALSE)&lt;&gt;"",VLOOKUP(A47,Plan!A$1:H$804,8,FALSE),"")</f>
        <v>N</v>
      </c>
      <c r="H47" s="204" t="str">
        <f>IF(VLOOKUP(A47,Plan!A$1:L$804,12,FALSE)&lt;&gt;"",VLOOKUP(A47,Plan!A$1:L$804,12,FALSE),"")</f>
        <v/>
      </c>
      <c r="I47" s="205" t="str">
        <f>IF(VLOOKUP(A47,Plan!A$1:M$804,13,FALSE)&lt;&gt;"",VLOOKUP(A47,Plan!A$1:M$804,13,FALSE),"")</f>
        <v/>
      </c>
      <c r="J47" s="205" t="str">
        <f>IF(VLOOKUP(A47,Plan!A$1:N$804,14,FALSE)&lt;&gt;"",VLOOKUP(A47,Plan!A$1:N$804,14,FALSE),IF(VLOOKUP(A47,Plan!A$1:O$804,15,FALSE)&lt;&gt;"",VLOOKUP(A47,Plan!A$1:O$804,15,FALSE),""))</f>
        <v/>
      </c>
      <c r="K47" s="206" t="str">
        <f>IF(VLOOKUP(A47,Plan!A$1:P$804,16,FALSE)&lt;&gt;"",VLOOKUP(A47,Plan!A$1:P$804,16,FALSE),"")</f>
        <v/>
      </c>
      <c r="L47" s="205"/>
      <c r="M47" s="205"/>
      <c r="N47" s="205"/>
      <c r="O47" s="207">
        <f t="shared" si="4"/>
        <v>0</v>
      </c>
      <c r="P47" s="207" t="b">
        <f t="shared" si="5"/>
        <v>0</v>
      </c>
      <c r="Q47" s="208">
        <f>IF(P47,O47*'ETC Data'!$H$3*'ETC Data'!$I$3,0)</f>
        <v>0</v>
      </c>
      <c r="R47" s="208">
        <f>Q47-(Q47*((VLOOKUP(A47,Plan!A$1:Z$804,26,FALSE)/100)))</f>
        <v>0</v>
      </c>
      <c r="S47" s="208">
        <f>IF(P47,O47*'ETC Data'!$H$3*'ETC Data'!$J$3,0)</f>
        <v>0</v>
      </c>
      <c r="T47" s="208">
        <f>S47-(S47*((VLOOKUP(A47,Plan!A$1:AA$804,27,FALSE)/100)))</f>
        <v>0</v>
      </c>
      <c r="U47" s="208">
        <f>IF(P47,O47*'ETC Data'!$H$3*'ETC Data'!$K$3,0)</f>
        <v>0</v>
      </c>
      <c r="V47" s="208">
        <f>U47-(U47*((VLOOKUP(A47,Plan!A$1:AB$804,28,FALSE)/100)))</f>
        <v>0</v>
      </c>
      <c r="W47" s="208">
        <f>IF(P47,O47*'ETC Data'!$H$3*'ETC Data'!$L$3,0)</f>
        <v>0</v>
      </c>
      <c r="X47" s="208">
        <f>W47-(W47*((VLOOKUP(A47,Plan!A$1:AC$804,29,FALSE)/100)))</f>
        <v>0</v>
      </c>
      <c r="Y47" s="209"/>
      <c r="Z47" s="210" t="b">
        <f t="shared" si="14"/>
        <v>0</v>
      </c>
      <c r="AA47" s="208">
        <f>IF(Z47,O47*'ETC Data'!$H$4*'ETC Data'!$I$4,0)</f>
        <v>0</v>
      </c>
      <c r="AB47" s="208">
        <f>AA47-(AA47*((VLOOKUP(A47,Plan!A$1:AI$804,35,FALSE)/100)))</f>
        <v>0</v>
      </c>
      <c r="AC47" s="208">
        <f>IF(Z47,O47*'ETC Data'!$H$4*'ETC Data'!$J$4,0)</f>
        <v>0</v>
      </c>
      <c r="AD47" s="208">
        <f>AC47-(AC47*((VLOOKUP(A47,Plan!A$1:AJ$804,36,FALSE)/100)))</f>
        <v>0</v>
      </c>
      <c r="AE47" s="208">
        <f>IF(Z47,O47*'ETC Data'!$H$4*'ETC Data'!$K$4,0)</f>
        <v>0</v>
      </c>
      <c r="AF47" s="208">
        <f>AE47-(AE47*((VLOOKUP(A47,Plan!A$1:AK$804,37,FALSE)/100)))</f>
        <v>0</v>
      </c>
      <c r="AG47" s="208">
        <f>IF(Z47,O47*'ETC Data'!$H$4*'ETC Data'!$L$4,0)</f>
        <v>0</v>
      </c>
      <c r="AH47" s="208">
        <f>AG47-(AG47*((VLOOKUP(A47,Plan!A$1:AP$804,42,FALSE)/100)))</f>
        <v>0</v>
      </c>
      <c r="AI47" s="210"/>
      <c r="AJ47" s="210" t="b">
        <f t="shared" si="15"/>
        <v>0</v>
      </c>
      <c r="AK47" s="211">
        <f>IF(AJ47,O47*'ETC Data'!$H$5*'ETC Data'!$I$5,0)</f>
        <v>0</v>
      </c>
      <c r="AL47" s="208">
        <f>AK47-(AK47*((VLOOKUP(A47,Plan!A$1:AY$804,51,FALSE)/100)))</f>
        <v>0</v>
      </c>
      <c r="AM47" s="208">
        <f>IF(AJ47,O47*'ETC Data'!$H$5*'ETC Data'!$J$5,0)</f>
        <v>0</v>
      </c>
      <c r="AN47" s="208">
        <f>AM47-(AM47*((VLOOKUP(A47,Plan!A$1:BA$804,53,FALSE)/100)))</f>
        <v>0</v>
      </c>
      <c r="AO47" s="211">
        <f>IF(AJ47,O47*'ETC Data'!$H$5*'ETC Data'!$K$5,0)</f>
        <v>0</v>
      </c>
      <c r="AP47" s="208">
        <f>AO47-(AO47*((VLOOKUP(A47,Plan!A$1:BB$804,54,FALSE)/100)))</f>
        <v>0</v>
      </c>
      <c r="AQ47" s="208">
        <f>IF(AJ47,O47*'ETC Data'!$H$5*'ETC Data'!$L$5,0)</f>
        <v>0</v>
      </c>
      <c r="AR47" s="208">
        <f>AQ47-(AQ47*((VLOOKUP(A47,Plan!A$1:BD$804,56,FALSE)/100)))</f>
        <v>0</v>
      </c>
      <c r="AS47" s="193">
        <f>VLOOKUP(A47,'PR Matrix'!A:B,2,FALSE)</f>
        <v>0</v>
      </c>
      <c r="AT47" s="194">
        <f t="shared" si="6"/>
        <v>0</v>
      </c>
      <c r="AU47" s="194">
        <f t="shared" si="7"/>
        <v>0</v>
      </c>
      <c r="AV47" s="194">
        <f t="shared" si="8"/>
        <v>0</v>
      </c>
      <c r="AW47" s="194">
        <f t="shared" si="9"/>
        <v>0</v>
      </c>
      <c r="AX47" s="194">
        <f t="shared" si="10"/>
        <v>0</v>
      </c>
      <c r="AY47" s="194">
        <f t="shared" si="11"/>
        <v>0</v>
      </c>
    </row>
    <row r="48" spans="1:51" hidden="1" x14ac:dyDescent="0.2">
      <c r="A48" s="200" t="s">
        <v>1707</v>
      </c>
      <c r="B48" s="201" t="s">
        <v>1572</v>
      </c>
      <c r="C48" s="201"/>
      <c r="D48" s="201"/>
      <c r="E48" s="202">
        <f>IF(G48="Y",VLOOKUP(B48&amp;"|"&amp;C48,'ETC Data'!$C$2:$D$16,2,FALSE),0)</f>
        <v>0</v>
      </c>
      <c r="F48" s="202">
        <f>IF(D48="",0,IF(G48="Y",VLOOKUP(B48&amp;"|"&amp;D48,'ETC Data'!$C$2:$D$16,2,FALSE),0))</f>
        <v>0</v>
      </c>
      <c r="G48" s="203" t="str">
        <f>IF(VLOOKUP(A48,Plan!A$1:H$804,8,FALSE)&lt;&gt;"",VLOOKUP(A48,Plan!A$1:H$804,8,FALSE),"")</f>
        <v>N</v>
      </c>
      <c r="H48" s="204" t="str">
        <f>IF(VLOOKUP(A48,Plan!A$1:L$804,12,FALSE)&lt;&gt;"",VLOOKUP(A48,Plan!A$1:L$804,12,FALSE),"")</f>
        <v/>
      </c>
      <c r="I48" s="205" t="str">
        <f>IF(VLOOKUP(A48,Plan!A$1:M$804,13,FALSE)&lt;&gt;"",VLOOKUP(A48,Plan!A$1:M$804,13,FALSE),"")</f>
        <v/>
      </c>
      <c r="J48" s="205" t="str">
        <f>IF(VLOOKUP(A48,Plan!A$1:N$804,14,FALSE)&lt;&gt;"",VLOOKUP(A48,Plan!A$1:N$804,14,FALSE),IF(VLOOKUP(A48,Plan!A$1:O$804,15,FALSE)&lt;&gt;"",VLOOKUP(A48,Plan!A$1:O$804,15,FALSE),""))</f>
        <v/>
      </c>
      <c r="K48" s="206" t="str">
        <f>IF(VLOOKUP(A48,Plan!A$1:P$804,16,FALSE)&lt;&gt;"",VLOOKUP(A48,Plan!A$1:P$804,16,FALSE),"")</f>
        <v/>
      </c>
      <c r="L48" s="205"/>
      <c r="M48" s="205"/>
      <c r="N48" s="205"/>
      <c r="O48" s="207">
        <f t="shared" si="4"/>
        <v>0</v>
      </c>
      <c r="P48" s="207" t="b">
        <f t="shared" si="5"/>
        <v>0</v>
      </c>
      <c r="Q48" s="208">
        <f>IF(P48,O48*'ETC Data'!$H$3*'ETC Data'!$I$3,0)</f>
        <v>0</v>
      </c>
      <c r="R48" s="208">
        <f>Q48-(Q48*((VLOOKUP(A48,Plan!A$1:Z$804,26,FALSE)/100)))</f>
        <v>0</v>
      </c>
      <c r="S48" s="208">
        <f>IF(P48,O48*'ETC Data'!$H$3*'ETC Data'!$J$3,0)</f>
        <v>0</v>
      </c>
      <c r="T48" s="208">
        <f>S48-(S48*((VLOOKUP(A48,Plan!A$1:AA$804,27,FALSE)/100)))</f>
        <v>0</v>
      </c>
      <c r="U48" s="208">
        <f>IF(P48,O48*'ETC Data'!$H$3*'ETC Data'!$K$3,0)</f>
        <v>0</v>
      </c>
      <c r="V48" s="208">
        <f>U48-(U48*((VLOOKUP(A48,Plan!A$1:AB$804,28,FALSE)/100)))</f>
        <v>0</v>
      </c>
      <c r="W48" s="208">
        <f>IF(P48,O48*'ETC Data'!$H$3*'ETC Data'!$L$3,0)</f>
        <v>0</v>
      </c>
      <c r="X48" s="208">
        <f>W48-(W48*((VLOOKUP(A48,Plan!A$1:AC$804,29,FALSE)/100)))</f>
        <v>0</v>
      </c>
      <c r="Y48" s="209"/>
      <c r="Z48" s="210" t="b">
        <f t="shared" si="14"/>
        <v>0</v>
      </c>
      <c r="AA48" s="208">
        <f>IF(Z48,O48*'ETC Data'!$H$4*'ETC Data'!$I$4,0)</f>
        <v>0</v>
      </c>
      <c r="AB48" s="208">
        <f>AA48-(AA48*((VLOOKUP(A48,Plan!A$1:AI$804,35,FALSE)/100)))</f>
        <v>0</v>
      </c>
      <c r="AC48" s="208">
        <f>IF(Z48,O48*'ETC Data'!$H$4*'ETC Data'!$J$4,0)</f>
        <v>0</v>
      </c>
      <c r="AD48" s="208">
        <f>AC48-(AC48*((VLOOKUP(A48,Plan!A$1:AJ$804,36,FALSE)/100)))</f>
        <v>0</v>
      </c>
      <c r="AE48" s="208">
        <f>IF(Z48,O48*'ETC Data'!$H$4*'ETC Data'!$K$4,0)</f>
        <v>0</v>
      </c>
      <c r="AF48" s="208">
        <f>AE48-(AE48*((VLOOKUP(A48,Plan!A$1:AK$804,37,FALSE)/100)))</f>
        <v>0</v>
      </c>
      <c r="AG48" s="208">
        <f>IF(Z48,O48*'ETC Data'!$H$4*'ETC Data'!$L$4,0)</f>
        <v>0</v>
      </c>
      <c r="AH48" s="208">
        <f>AG48-(AG48*((VLOOKUP(A48,Plan!A$1:AP$804,42,FALSE)/100)))</f>
        <v>0</v>
      </c>
      <c r="AI48" s="210"/>
      <c r="AJ48" s="210" t="b">
        <f t="shared" si="15"/>
        <v>0</v>
      </c>
      <c r="AK48" s="211">
        <f>IF(AJ48,O48*'ETC Data'!$H$5*'ETC Data'!$I$5,0)</f>
        <v>0</v>
      </c>
      <c r="AL48" s="208">
        <f>AK48-(AK48*((VLOOKUP(A48,Plan!A$1:AY$804,51,FALSE)/100)))</f>
        <v>0</v>
      </c>
      <c r="AM48" s="208">
        <f>IF(AJ48,O48*'ETC Data'!$H$5*'ETC Data'!$J$5,0)</f>
        <v>0</v>
      </c>
      <c r="AN48" s="208">
        <f>AM48-(AM48*((VLOOKUP(A48,Plan!A$1:BA$804,53,FALSE)/100)))</f>
        <v>0</v>
      </c>
      <c r="AO48" s="211">
        <f>IF(AJ48,O48*'ETC Data'!$H$5*'ETC Data'!$K$5,0)</f>
        <v>0</v>
      </c>
      <c r="AP48" s="208">
        <f>AO48-(AO48*((VLOOKUP(A48,Plan!A$1:BB$804,54,FALSE)/100)))</f>
        <v>0</v>
      </c>
      <c r="AQ48" s="208">
        <f>IF(AJ48,O48*'ETC Data'!$H$5*'ETC Data'!$L$5,0)</f>
        <v>0</v>
      </c>
      <c r="AR48" s="208">
        <f>AQ48-(AQ48*((VLOOKUP(A48,Plan!A$1:BD$804,56,FALSE)/100)))</f>
        <v>0</v>
      </c>
      <c r="AS48" s="193">
        <f>VLOOKUP(A48,'PR Matrix'!A:B,2,FALSE)</f>
        <v>0</v>
      </c>
      <c r="AT48" s="194">
        <f t="shared" si="6"/>
        <v>0</v>
      </c>
      <c r="AU48" s="194">
        <f t="shared" si="7"/>
        <v>0</v>
      </c>
      <c r="AV48" s="194">
        <f t="shared" si="8"/>
        <v>0</v>
      </c>
      <c r="AW48" s="194">
        <f t="shared" si="9"/>
        <v>0</v>
      </c>
      <c r="AX48" s="194">
        <f t="shared" si="10"/>
        <v>0</v>
      </c>
      <c r="AY48" s="194">
        <f t="shared" si="11"/>
        <v>0</v>
      </c>
    </row>
    <row r="49" spans="1:51" hidden="1" x14ac:dyDescent="0.2">
      <c r="A49" s="155" t="s">
        <v>2186</v>
      </c>
      <c r="B49" s="201" t="s">
        <v>1572</v>
      </c>
      <c r="C49" s="201"/>
      <c r="D49" s="201"/>
      <c r="E49" s="202">
        <f>IF(G49="Y",VLOOKUP(B49&amp;"|"&amp;C49,'ETC Data'!$C$2:$D$16,2,FALSE),0)</f>
        <v>0</v>
      </c>
      <c r="F49" s="202">
        <f>IF(D49="",0,IF(G49="Y",VLOOKUP(B49&amp;"|"&amp;D49,'ETC Data'!$C$2:$D$16,2,FALSE),0))</f>
        <v>0</v>
      </c>
      <c r="G49" s="203" t="str">
        <f>IF(VLOOKUP(A49,Plan!A$1:H$804,8,FALSE)&lt;&gt;"",VLOOKUP(A49,Plan!A$1:H$804,8,FALSE),"")</f>
        <v>N</v>
      </c>
      <c r="H49" s="204" t="str">
        <f>IF(VLOOKUP(A49,Plan!A$1:L$804,12,FALSE)&lt;&gt;"",VLOOKUP(A49,Plan!A$1:L$804,12,FALSE),"")</f>
        <v/>
      </c>
      <c r="I49" s="205" t="str">
        <f>IF(VLOOKUP(A49,Plan!A$1:M$804,13,FALSE)&lt;&gt;"",VLOOKUP(A49,Plan!A$1:M$804,13,FALSE),"")</f>
        <v/>
      </c>
      <c r="J49" s="205" t="str">
        <f>IF(VLOOKUP(A49,Plan!A$1:N$804,14,FALSE)&lt;&gt;"",VLOOKUP(A49,Plan!A$1:N$804,14,FALSE),IF(VLOOKUP(A49,Plan!A$1:O$804,15,FALSE)&lt;&gt;"",VLOOKUP(A49,Plan!A$1:O$804,15,FALSE),""))</f>
        <v/>
      </c>
      <c r="K49" s="206" t="str">
        <f>IF(VLOOKUP(A49,Plan!A$1:P$804,16,FALSE)&lt;&gt;"",VLOOKUP(A49,Plan!A$1:P$804,16,FALSE),"")</f>
        <v/>
      </c>
      <c r="L49" s="205"/>
      <c r="M49" s="205"/>
      <c r="N49" s="205"/>
      <c r="O49" s="207">
        <f t="shared" si="4"/>
        <v>0</v>
      </c>
      <c r="P49" s="207" t="b">
        <f t="shared" si="5"/>
        <v>0</v>
      </c>
      <c r="Q49" s="208">
        <f>IF(P49,O49*'ETC Data'!$H$3*'ETC Data'!$I$3,0)</f>
        <v>0</v>
      </c>
      <c r="R49" s="208">
        <f>Q49-(Q49*((VLOOKUP(A49,Plan!A$1:Z$804,26,FALSE)/100)))</f>
        <v>0</v>
      </c>
      <c r="S49" s="208">
        <f>IF(P49,O49*'ETC Data'!$H$3*'ETC Data'!$J$3,0)</f>
        <v>0</v>
      </c>
      <c r="T49" s="208">
        <f>S49-(S49*((VLOOKUP(A49,Plan!A$1:AA$804,27,FALSE)/100)))</f>
        <v>0</v>
      </c>
      <c r="U49" s="208">
        <f>IF(P49,O49*'ETC Data'!$H$3*'ETC Data'!$K$3,0)</f>
        <v>0</v>
      </c>
      <c r="V49" s="208">
        <f>U49-(U49*((VLOOKUP(A49,Plan!A$1:AB$804,28,FALSE)/100)))</f>
        <v>0</v>
      </c>
      <c r="W49" s="208">
        <f>IF(P49,O49*'ETC Data'!$H$3*'ETC Data'!$L$3,0)</f>
        <v>0</v>
      </c>
      <c r="X49" s="208">
        <f>W49-(W49*((VLOOKUP(A49,Plan!A$1:AC$804,29,FALSE)/100)))</f>
        <v>0</v>
      </c>
      <c r="Y49" s="209"/>
      <c r="Z49" s="210" t="b">
        <f t="shared" si="14"/>
        <v>0</v>
      </c>
      <c r="AA49" s="208">
        <f>IF(Z49,O49*'ETC Data'!$H$4*'ETC Data'!$I$4,0)</f>
        <v>0</v>
      </c>
      <c r="AB49" s="208">
        <f>AA49-(AA49*((VLOOKUP(A49,Plan!A$1:AI$804,35,FALSE)/100)))</f>
        <v>0</v>
      </c>
      <c r="AC49" s="208">
        <f>IF(Z49,O49*'ETC Data'!$H$4*'ETC Data'!$J$4,0)</f>
        <v>0</v>
      </c>
      <c r="AD49" s="208">
        <f>AC49-(AC49*((VLOOKUP(A49,Plan!A$1:AJ$804,36,FALSE)/100)))</f>
        <v>0</v>
      </c>
      <c r="AE49" s="208">
        <f>IF(Z49,O49*'ETC Data'!$H$4*'ETC Data'!$K$4,0)</f>
        <v>0</v>
      </c>
      <c r="AF49" s="208">
        <f>AE49-(AE49*((VLOOKUP(A49,Plan!A$1:AK$804,37,FALSE)/100)))</f>
        <v>0</v>
      </c>
      <c r="AG49" s="208">
        <f>IF(Z49,O49*'ETC Data'!$H$4*'ETC Data'!$L$4,0)</f>
        <v>0</v>
      </c>
      <c r="AH49" s="208">
        <f>AG49-(AG49*((VLOOKUP(A49,Plan!A$1:AP$804,42,FALSE)/100)))</f>
        <v>0</v>
      </c>
      <c r="AI49" s="210"/>
      <c r="AJ49" s="210" t="b">
        <f t="shared" si="15"/>
        <v>0</v>
      </c>
      <c r="AK49" s="211">
        <f>IF(AJ49,O49*'ETC Data'!$H$5*'ETC Data'!$I$5,0)</f>
        <v>0</v>
      </c>
      <c r="AL49" s="208">
        <f>AK49-(AK49*((VLOOKUP(A49,Plan!A$1:AY$804,51,FALSE)/100)))</f>
        <v>0</v>
      </c>
      <c r="AM49" s="208">
        <f>IF(AJ49,O49*'ETC Data'!$H$5*'ETC Data'!$J$5,0)</f>
        <v>0</v>
      </c>
      <c r="AN49" s="208">
        <f>AM49-(AM49*((VLOOKUP(A49,Plan!A$1:BA$804,53,FALSE)/100)))</f>
        <v>0</v>
      </c>
      <c r="AO49" s="211">
        <f>IF(AJ49,O49*'ETC Data'!$H$5*'ETC Data'!$K$5,0)</f>
        <v>0</v>
      </c>
      <c r="AP49" s="208">
        <f>AO49-(AO49*((VLOOKUP(A49,Plan!A$1:BB$804,54,FALSE)/100)))</f>
        <v>0</v>
      </c>
      <c r="AQ49" s="208">
        <f>IF(AJ49,O49*'ETC Data'!$H$5*'ETC Data'!$L$5,0)</f>
        <v>0</v>
      </c>
      <c r="AR49" s="208">
        <f>AQ49-(AQ49*((VLOOKUP(A49,Plan!A$1:BD$804,56,FALSE)/100)))</f>
        <v>0</v>
      </c>
      <c r="AS49" s="193">
        <f>VLOOKUP(A49,'PR Matrix'!A:B,2,FALSE)</f>
        <v>0</v>
      </c>
      <c r="AT49" s="194">
        <f t="shared" si="6"/>
        <v>0</v>
      </c>
      <c r="AU49" s="194">
        <f t="shared" si="7"/>
        <v>0</v>
      </c>
      <c r="AV49" s="194">
        <f t="shared" si="8"/>
        <v>0</v>
      </c>
      <c r="AW49" s="194">
        <f t="shared" si="9"/>
        <v>0</v>
      </c>
      <c r="AX49" s="194">
        <f t="shared" si="10"/>
        <v>0</v>
      </c>
      <c r="AY49" s="194">
        <f t="shared" si="11"/>
        <v>0</v>
      </c>
    </row>
    <row r="50" spans="1:51" hidden="1" x14ac:dyDescent="0.2">
      <c r="A50" s="155" t="s">
        <v>2171</v>
      </c>
      <c r="B50" s="201" t="s">
        <v>1571</v>
      </c>
      <c r="C50" s="201"/>
      <c r="D50" s="201"/>
      <c r="E50" s="202">
        <f>IF(G50="Y",VLOOKUP(B50&amp;"|"&amp;C50,'ETC Data'!$C$2:$D$16,2,FALSE),0)</f>
        <v>0</v>
      </c>
      <c r="F50" s="202">
        <f>IF(D50="",0,IF(G50="Y",VLOOKUP(B50&amp;"|"&amp;D50,'ETC Data'!$C$2:$D$16,2,FALSE),0))</f>
        <v>0</v>
      </c>
      <c r="G50" s="203" t="str">
        <f>IF(VLOOKUP(A50,Plan!A$1:H$804,8,FALSE)&lt;&gt;"",VLOOKUP(A50,Plan!A$1:H$804,8,FALSE),"")</f>
        <v>N</v>
      </c>
      <c r="H50" s="204" t="str">
        <f>IF(VLOOKUP(A50,Plan!A$1:L$804,12,FALSE)&lt;&gt;"",VLOOKUP(A50,Plan!A$1:L$804,12,FALSE),"")</f>
        <v/>
      </c>
      <c r="I50" s="205" t="str">
        <f>IF(VLOOKUP(A50,Plan!A$1:M$804,13,FALSE)&lt;&gt;"",VLOOKUP(A50,Plan!A$1:M$804,13,FALSE),"")</f>
        <v/>
      </c>
      <c r="J50" s="205" t="str">
        <f>IF(VLOOKUP(A50,Plan!A$1:N$804,14,FALSE)&lt;&gt;"",VLOOKUP(A50,Plan!A$1:N$804,14,FALSE),IF(VLOOKUP(A50,Plan!A$1:O$804,15,FALSE)&lt;&gt;"",VLOOKUP(A50,Plan!A$1:O$804,15,FALSE),""))</f>
        <v/>
      </c>
      <c r="K50" s="206" t="str">
        <f>IF(VLOOKUP(A50,Plan!A$1:P$804,16,FALSE)&lt;&gt;"",VLOOKUP(A50,Plan!A$1:P$804,16,FALSE),"")</f>
        <v/>
      </c>
      <c r="L50" s="205"/>
      <c r="M50" s="205"/>
      <c r="N50" s="205"/>
      <c r="O50" s="207">
        <f t="shared" si="4"/>
        <v>0</v>
      </c>
      <c r="P50" s="207" t="b">
        <f t="shared" si="5"/>
        <v>0</v>
      </c>
      <c r="Q50" s="208">
        <f>IF(P50,O50*'ETC Data'!$H$3*'ETC Data'!$I$3,0)</f>
        <v>0</v>
      </c>
      <c r="R50" s="208">
        <f>Q50-(Q50*((VLOOKUP(A50,Plan!A$1:Z$804,26,FALSE)/100)))</f>
        <v>0</v>
      </c>
      <c r="S50" s="208">
        <f>IF(P50,O50*'ETC Data'!$H$3*'ETC Data'!$J$3,0)</f>
        <v>0</v>
      </c>
      <c r="T50" s="208">
        <f>S50-(S50*((VLOOKUP(A50,Plan!A$1:AA$804,27,FALSE)/100)))</f>
        <v>0</v>
      </c>
      <c r="U50" s="208">
        <f>IF(P50,O50*'ETC Data'!$H$3*'ETC Data'!$K$3,0)</f>
        <v>0</v>
      </c>
      <c r="V50" s="208">
        <f>U50-(U50*((VLOOKUP(A50,Plan!A$1:AB$804,28,FALSE)/100)))</f>
        <v>0</v>
      </c>
      <c r="W50" s="208">
        <f>IF(P50,O50*'ETC Data'!$H$3*'ETC Data'!$L$3,0)</f>
        <v>0</v>
      </c>
      <c r="X50" s="208">
        <f>W50-(W50*((VLOOKUP(A50,Plan!A$1:AC$804,29,FALSE)/100)))</f>
        <v>0</v>
      </c>
      <c r="Y50" s="209"/>
      <c r="Z50" s="210" t="b">
        <f t="shared" si="14"/>
        <v>0</v>
      </c>
      <c r="AA50" s="208">
        <f>IF(Z50,O50*'ETC Data'!$H$4*'ETC Data'!$I$4,0)</f>
        <v>0</v>
      </c>
      <c r="AB50" s="208">
        <f>AA50-(AA50*((VLOOKUP(A50,Plan!A$1:AI$804,35,FALSE)/100)))</f>
        <v>0</v>
      </c>
      <c r="AC50" s="208">
        <f>IF(Z50,O50*'ETC Data'!$H$4*'ETC Data'!$J$4,0)</f>
        <v>0</v>
      </c>
      <c r="AD50" s="208">
        <f>AC50-(AC50*((VLOOKUP(A50,Plan!A$1:AJ$804,36,FALSE)/100)))</f>
        <v>0</v>
      </c>
      <c r="AE50" s="208">
        <f>IF(Z50,O50*'ETC Data'!$H$4*'ETC Data'!$K$4,0)</f>
        <v>0</v>
      </c>
      <c r="AF50" s="208">
        <f>AE50-(AE50*((VLOOKUP(A50,Plan!A$1:AK$804,37,FALSE)/100)))</f>
        <v>0</v>
      </c>
      <c r="AG50" s="208">
        <f>IF(Z50,O50*'ETC Data'!$H$4*'ETC Data'!$L$4,0)</f>
        <v>0</v>
      </c>
      <c r="AH50" s="208">
        <f>AG50-(AG50*((VLOOKUP(A50,Plan!A$1:AP$804,42,FALSE)/100)))</f>
        <v>0</v>
      </c>
      <c r="AI50" s="210"/>
      <c r="AJ50" s="210" t="b">
        <f t="shared" si="15"/>
        <v>0</v>
      </c>
      <c r="AK50" s="211">
        <f>IF(AJ50,O50*'ETC Data'!$H$5*'ETC Data'!$I$5,0)</f>
        <v>0</v>
      </c>
      <c r="AL50" s="208">
        <f>AK50-(AK50*((VLOOKUP(A50,Plan!A$1:AY$804,51,FALSE)/100)))</f>
        <v>0</v>
      </c>
      <c r="AM50" s="208">
        <f>IF(AJ50,O50*'ETC Data'!$H$5*'ETC Data'!$J$5,0)</f>
        <v>0</v>
      </c>
      <c r="AN50" s="208">
        <f>AM50-(AM50*((VLOOKUP(A50,Plan!A$1:BA$804,53,FALSE)/100)))</f>
        <v>0</v>
      </c>
      <c r="AO50" s="211">
        <f>IF(AJ50,O50*'ETC Data'!$H$5*'ETC Data'!$K$5,0)</f>
        <v>0</v>
      </c>
      <c r="AP50" s="208">
        <f>AO50-(AO50*((VLOOKUP(A50,Plan!A$1:BB$804,54,FALSE)/100)))</f>
        <v>0</v>
      </c>
      <c r="AQ50" s="208">
        <f>IF(AJ50,O50*'ETC Data'!$H$5*'ETC Data'!$L$5,0)</f>
        <v>0</v>
      </c>
      <c r="AR50" s="208">
        <f>AQ50-(AQ50*((VLOOKUP(A50,Plan!A$1:BD$804,56,FALSE)/100)))</f>
        <v>0</v>
      </c>
      <c r="AS50" s="193">
        <f>VLOOKUP(A50,'PR Matrix'!A:B,2,FALSE)</f>
        <v>0</v>
      </c>
      <c r="AT50" s="194">
        <f t="shared" si="6"/>
        <v>0</v>
      </c>
      <c r="AU50" s="194">
        <f t="shared" si="7"/>
        <v>0</v>
      </c>
      <c r="AV50" s="194">
        <f t="shared" si="8"/>
        <v>0</v>
      </c>
      <c r="AW50" s="194">
        <f t="shared" si="9"/>
        <v>0</v>
      </c>
      <c r="AX50" s="194">
        <f t="shared" si="10"/>
        <v>0</v>
      </c>
      <c r="AY50" s="194">
        <f t="shared" si="11"/>
        <v>0</v>
      </c>
    </row>
    <row r="51" spans="1:51" hidden="1" x14ac:dyDescent="0.2">
      <c r="A51" s="155" t="s">
        <v>2187</v>
      </c>
      <c r="B51" s="201" t="s">
        <v>1570</v>
      </c>
      <c r="C51" s="201"/>
      <c r="D51" s="201"/>
      <c r="E51" s="202">
        <f>IF(G51="Y",VLOOKUP(B51&amp;"|"&amp;C51,'ETC Data'!$C$2:$D$16,2,FALSE),0)</f>
        <v>0</v>
      </c>
      <c r="F51" s="202">
        <f>IF(D51="",0,IF(G51="Y",VLOOKUP(B51&amp;"|"&amp;D51,'ETC Data'!$C$2:$D$16,2,FALSE),0))</f>
        <v>0</v>
      </c>
      <c r="G51" s="203" t="str">
        <f>IF(VLOOKUP(A51,Plan!A$1:H$804,8,FALSE)&lt;&gt;"",VLOOKUP(A51,Plan!A$1:H$804,8,FALSE),"")</f>
        <v>N</v>
      </c>
      <c r="H51" s="204" t="str">
        <f>IF(VLOOKUP(A51,Plan!A$1:L$804,12,FALSE)&lt;&gt;"",VLOOKUP(A51,Plan!A$1:L$804,12,FALSE),"")</f>
        <v/>
      </c>
      <c r="I51" s="205" t="str">
        <f>IF(VLOOKUP(A51,Plan!A$1:M$804,13,FALSE)&lt;&gt;"",VLOOKUP(A51,Plan!A$1:M$804,13,FALSE),"")</f>
        <v/>
      </c>
      <c r="J51" s="205" t="str">
        <f>IF(VLOOKUP(A51,Plan!A$1:N$804,14,FALSE)&lt;&gt;"",VLOOKUP(A51,Plan!A$1:N$804,14,FALSE),IF(VLOOKUP(A51,Plan!A$1:O$804,15,FALSE)&lt;&gt;"",VLOOKUP(A51,Plan!A$1:O$804,15,FALSE),""))</f>
        <v/>
      </c>
      <c r="K51" s="206" t="str">
        <f>IF(VLOOKUP(A51,Plan!A$1:P$804,16,FALSE)&lt;&gt;"",VLOOKUP(A51,Plan!A$1:P$804,16,FALSE),"")</f>
        <v/>
      </c>
      <c r="L51" s="205"/>
      <c r="M51" s="205"/>
      <c r="N51" s="205"/>
      <c r="O51" s="207">
        <f t="shared" si="4"/>
        <v>0</v>
      </c>
      <c r="P51" s="207" t="b">
        <f t="shared" si="5"/>
        <v>0</v>
      </c>
      <c r="Q51" s="208">
        <f>IF(P51,O51*'ETC Data'!$H$3*'ETC Data'!$I$3,0)</f>
        <v>0</v>
      </c>
      <c r="R51" s="208">
        <f>Q51-(Q51*((VLOOKUP(A51,Plan!A$1:Z$804,26,FALSE)/100)))</f>
        <v>0</v>
      </c>
      <c r="S51" s="208">
        <f>IF(P51,O51*'ETC Data'!$H$3*'ETC Data'!$J$3,0)</f>
        <v>0</v>
      </c>
      <c r="T51" s="208">
        <f>S51-(S51*((VLOOKUP(A51,Plan!A$1:AA$804,27,FALSE)/100)))</f>
        <v>0</v>
      </c>
      <c r="U51" s="208">
        <f>IF(P51,O51*'ETC Data'!$H$3*'ETC Data'!$K$3,0)</f>
        <v>0</v>
      </c>
      <c r="V51" s="208">
        <f>U51-(U51*((VLOOKUP(A51,Plan!A$1:AB$804,28,FALSE)/100)))</f>
        <v>0</v>
      </c>
      <c r="W51" s="208">
        <f>IF(P51,O51*'ETC Data'!$H$3*'ETC Data'!$L$3,0)</f>
        <v>0</v>
      </c>
      <c r="X51" s="208">
        <f>W51-(W51*((VLOOKUP(A51,Plan!A$1:AC$804,29,FALSE)/100)))</f>
        <v>0</v>
      </c>
      <c r="Y51" s="209"/>
      <c r="Z51" s="210" t="b">
        <f t="shared" si="14"/>
        <v>0</v>
      </c>
      <c r="AA51" s="208">
        <f>IF(Z51,O51*'ETC Data'!$H$4*'ETC Data'!$I$4,0)</f>
        <v>0</v>
      </c>
      <c r="AB51" s="208">
        <f>AA51-(AA51*((VLOOKUP(A51,Plan!A$1:AI$804,35,FALSE)/100)))</f>
        <v>0</v>
      </c>
      <c r="AC51" s="208">
        <f>IF(Z51,O51*'ETC Data'!$H$4*'ETC Data'!$J$4,0)</f>
        <v>0</v>
      </c>
      <c r="AD51" s="208">
        <f>AC51-(AC51*((VLOOKUP(A51,Plan!A$1:AJ$804,36,FALSE)/100)))</f>
        <v>0</v>
      </c>
      <c r="AE51" s="208">
        <f>IF(Z51,O51*'ETC Data'!$H$4*'ETC Data'!$K$4,0)</f>
        <v>0</v>
      </c>
      <c r="AF51" s="208">
        <f>AE51-(AE51*((VLOOKUP(A51,Plan!A$1:AK$804,37,FALSE)/100)))</f>
        <v>0</v>
      </c>
      <c r="AG51" s="208">
        <f>IF(Z51,O51*'ETC Data'!$H$4*'ETC Data'!$L$4,0)</f>
        <v>0</v>
      </c>
      <c r="AH51" s="208">
        <f>AG51-(AG51*((VLOOKUP(A51,Plan!A$1:AP$804,42,FALSE)/100)))</f>
        <v>0</v>
      </c>
      <c r="AI51" s="210"/>
      <c r="AJ51" s="210" t="b">
        <f t="shared" si="15"/>
        <v>0</v>
      </c>
      <c r="AK51" s="211">
        <f>IF(AJ51,O51*'ETC Data'!$H$5*'ETC Data'!$I$5,0)</f>
        <v>0</v>
      </c>
      <c r="AL51" s="208">
        <f>AK51-(AK51*((VLOOKUP(A51,Plan!A$1:AY$804,51,FALSE)/100)))</f>
        <v>0</v>
      </c>
      <c r="AM51" s="208">
        <f>IF(AJ51,O51*'ETC Data'!$H$5*'ETC Data'!$J$5,0)</f>
        <v>0</v>
      </c>
      <c r="AN51" s="208">
        <f>AM51-(AM51*((VLOOKUP(A51,Plan!A$1:BA$804,53,FALSE)/100)))</f>
        <v>0</v>
      </c>
      <c r="AO51" s="211">
        <f>IF(AJ51,O51*'ETC Data'!$H$5*'ETC Data'!$K$5,0)</f>
        <v>0</v>
      </c>
      <c r="AP51" s="208">
        <f>AO51-(AO51*((VLOOKUP(A51,Plan!A$1:BB$804,54,FALSE)/100)))</f>
        <v>0</v>
      </c>
      <c r="AQ51" s="208">
        <f>IF(AJ51,O51*'ETC Data'!$H$5*'ETC Data'!$L$5,0)</f>
        <v>0</v>
      </c>
      <c r="AR51" s="208">
        <f>AQ51-(AQ51*((VLOOKUP(A51,Plan!A$1:BD$804,56,FALSE)/100)))</f>
        <v>0</v>
      </c>
      <c r="AS51" s="193">
        <f>VLOOKUP(A51,'PR Matrix'!A:B,2,FALSE)</f>
        <v>0</v>
      </c>
      <c r="AT51" s="194">
        <f t="shared" si="6"/>
        <v>0</v>
      </c>
      <c r="AU51" s="194">
        <f t="shared" si="7"/>
        <v>0</v>
      </c>
      <c r="AV51" s="194">
        <f t="shared" si="8"/>
        <v>0</v>
      </c>
      <c r="AW51" s="194">
        <f t="shared" si="9"/>
        <v>0</v>
      </c>
      <c r="AX51" s="194">
        <f t="shared" si="10"/>
        <v>0</v>
      </c>
      <c r="AY51" s="194">
        <f t="shared" si="11"/>
        <v>0</v>
      </c>
    </row>
    <row r="52" spans="1:51" hidden="1" x14ac:dyDescent="0.2">
      <c r="A52" s="155" t="s">
        <v>2188</v>
      </c>
      <c r="B52" s="201" t="s">
        <v>1570</v>
      </c>
      <c r="C52" s="201"/>
      <c r="D52" s="201"/>
      <c r="E52" s="202">
        <f>IF(G52="Y",VLOOKUP(B52&amp;"|"&amp;C52,'ETC Data'!$C$2:$D$16,2,FALSE),0)</f>
        <v>0</v>
      </c>
      <c r="F52" s="202">
        <f>IF(D52="",0,IF(G52="Y",VLOOKUP(B52&amp;"|"&amp;D52,'ETC Data'!$C$2:$D$16,2,FALSE),0))</f>
        <v>0</v>
      </c>
      <c r="G52" s="203" t="str">
        <f>IF(VLOOKUP(A52,Plan!A$1:H$804,8,FALSE)&lt;&gt;"",VLOOKUP(A52,Plan!A$1:H$804,8,FALSE),"")</f>
        <v>N</v>
      </c>
      <c r="H52" s="204" t="str">
        <f>IF(VLOOKUP(A52,Plan!A$1:L$804,12,FALSE)&lt;&gt;"",VLOOKUP(A52,Plan!A$1:L$804,12,FALSE),"")</f>
        <v/>
      </c>
      <c r="I52" s="205" t="str">
        <f>IF(VLOOKUP(A52,Plan!A$1:M$804,13,FALSE)&lt;&gt;"",VLOOKUP(A52,Plan!A$1:M$804,13,FALSE),"")</f>
        <v/>
      </c>
      <c r="J52" s="205" t="str">
        <f>IF(VLOOKUP(A52,Plan!A$1:N$804,14,FALSE)&lt;&gt;"",VLOOKUP(A52,Plan!A$1:N$804,14,FALSE),IF(VLOOKUP(A52,Plan!A$1:O$804,15,FALSE)&lt;&gt;"",VLOOKUP(A52,Plan!A$1:O$804,15,FALSE),""))</f>
        <v/>
      </c>
      <c r="K52" s="206" t="str">
        <f>IF(VLOOKUP(A52,Plan!A$1:P$804,16,FALSE)&lt;&gt;"",VLOOKUP(A52,Plan!A$1:P$804,16,FALSE),"")</f>
        <v/>
      </c>
      <c r="L52" s="205"/>
      <c r="M52" s="205"/>
      <c r="N52" s="205"/>
      <c r="O52" s="207">
        <f t="shared" si="4"/>
        <v>0</v>
      </c>
      <c r="P52" s="207" t="b">
        <f t="shared" si="5"/>
        <v>0</v>
      </c>
      <c r="Q52" s="208">
        <f>IF(P52,O52*'ETC Data'!$H$3*'ETC Data'!$I$3,0)</f>
        <v>0</v>
      </c>
      <c r="R52" s="208">
        <f>Q52-(Q52*((VLOOKUP(A52,Plan!A$1:Z$804,26,FALSE)/100)))</f>
        <v>0</v>
      </c>
      <c r="S52" s="208">
        <f>IF(P52,O52*'ETC Data'!$H$3*'ETC Data'!$J$3,0)</f>
        <v>0</v>
      </c>
      <c r="T52" s="208">
        <f>S52-(S52*((VLOOKUP(A52,Plan!A$1:AA$804,27,FALSE)/100)))</f>
        <v>0</v>
      </c>
      <c r="U52" s="208">
        <f>IF(P52,O52*'ETC Data'!$H$3*'ETC Data'!$K$3,0)</f>
        <v>0</v>
      </c>
      <c r="V52" s="208">
        <f>U52-(U52*((VLOOKUP(A52,Plan!A$1:AB$804,28,FALSE)/100)))</f>
        <v>0</v>
      </c>
      <c r="W52" s="208">
        <f>IF(P52,O52*'ETC Data'!$H$3*'ETC Data'!$L$3,0)</f>
        <v>0</v>
      </c>
      <c r="X52" s="208">
        <f>W52-(W52*((VLOOKUP(A52,Plan!A$1:AC$804,29,FALSE)/100)))</f>
        <v>0</v>
      </c>
      <c r="Y52" s="209"/>
      <c r="Z52" s="210" t="b">
        <f t="shared" si="14"/>
        <v>0</v>
      </c>
      <c r="AA52" s="208">
        <f>IF(Z52,O52*'ETC Data'!$H$4*'ETC Data'!$I$4,0)</f>
        <v>0</v>
      </c>
      <c r="AB52" s="208">
        <f>AA52-(AA52*((VLOOKUP(A52,Plan!A$1:AI$804,35,FALSE)/100)))</f>
        <v>0</v>
      </c>
      <c r="AC52" s="208">
        <f>IF(Z52,O52*'ETC Data'!$H$4*'ETC Data'!$J$4,0)</f>
        <v>0</v>
      </c>
      <c r="AD52" s="208">
        <f>AC52-(AC52*((VLOOKUP(A52,Plan!A$1:AJ$804,36,FALSE)/100)))</f>
        <v>0</v>
      </c>
      <c r="AE52" s="208">
        <f>IF(Z52,O52*'ETC Data'!$H$4*'ETC Data'!$K$4,0)</f>
        <v>0</v>
      </c>
      <c r="AF52" s="208">
        <f>AE52-(AE52*((VLOOKUP(A52,Plan!A$1:AK$804,37,FALSE)/100)))</f>
        <v>0</v>
      </c>
      <c r="AG52" s="208">
        <f>IF(Z52,O52*'ETC Data'!$H$4*'ETC Data'!$L$4,0)</f>
        <v>0</v>
      </c>
      <c r="AH52" s="208">
        <f>AG52-(AG52*((VLOOKUP(A52,Plan!A$1:AP$804,42,FALSE)/100)))</f>
        <v>0</v>
      </c>
      <c r="AI52" s="210"/>
      <c r="AJ52" s="210" t="b">
        <f t="shared" si="15"/>
        <v>0</v>
      </c>
      <c r="AK52" s="211">
        <f>IF(AJ52,O52*'ETC Data'!$H$5*'ETC Data'!$I$5,0)</f>
        <v>0</v>
      </c>
      <c r="AL52" s="208">
        <f>AK52-(AK52*((VLOOKUP(A52,Plan!A$1:AY$804,51,FALSE)/100)))</f>
        <v>0</v>
      </c>
      <c r="AM52" s="208">
        <f>IF(AJ52,O52*'ETC Data'!$H$5*'ETC Data'!$J$5,0)</f>
        <v>0</v>
      </c>
      <c r="AN52" s="208">
        <f>AM52-(AM52*((VLOOKUP(A52,Plan!A$1:BA$804,53,FALSE)/100)))</f>
        <v>0</v>
      </c>
      <c r="AO52" s="211">
        <f>IF(AJ52,O52*'ETC Data'!$H$5*'ETC Data'!$K$5,0)</f>
        <v>0</v>
      </c>
      <c r="AP52" s="208">
        <f>AO52-(AO52*((VLOOKUP(A52,Plan!A$1:BB$804,54,FALSE)/100)))</f>
        <v>0</v>
      </c>
      <c r="AQ52" s="208">
        <f>IF(AJ52,O52*'ETC Data'!$H$5*'ETC Data'!$L$5,0)</f>
        <v>0</v>
      </c>
      <c r="AR52" s="208">
        <f>AQ52-(AQ52*((VLOOKUP(A52,Plan!A$1:BD$804,56,FALSE)/100)))</f>
        <v>0</v>
      </c>
      <c r="AS52" s="193">
        <f>VLOOKUP(A52,'PR Matrix'!A:B,2,FALSE)</f>
        <v>0</v>
      </c>
      <c r="AT52" s="194">
        <f t="shared" si="6"/>
        <v>0</v>
      </c>
      <c r="AU52" s="194">
        <f t="shared" si="7"/>
        <v>0</v>
      </c>
      <c r="AV52" s="194">
        <f t="shared" si="8"/>
        <v>0</v>
      </c>
      <c r="AW52" s="194">
        <f t="shared" si="9"/>
        <v>0</v>
      </c>
      <c r="AX52" s="194">
        <f t="shared" si="10"/>
        <v>0</v>
      </c>
      <c r="AY52" s="194">
        <f t="shared" si="11"/>
        <v>0</v>
      </c>
    </row>
    <row r="53" spans="1:51" hidden="1" x14ac:dyDescent="0.2">
      <c r="A53" s="200" t="s">
        <v>185</v>
      </c>
      <c r="B53" s="201" t="s">
        <v>1572</v>
      </c>
      <c r="C53" s="201"/>
      <c r="D53" s="201"/>
      <c r="E53" s="202">
        <f>IF(G53="Y",VLOOKUP(B53&amp;"|"&amp;C53,'ETC Data'!$C$2:$D$16,2,FALSE),0)</f>
        <v>0</v>
      </c>
      <c r="F53" s="202">
        <f>IF(D53="",0,IF(G53="Y",VLOOKUP(B53&amp;"|"&amp;D53,'ETC Data'!$C$2:$D$16,2,FALSE),0))</f>
        <v>0</v>
      </c>
      <c r="G53" s="203" t="str">
        <f>IF(VLOOKUP(A53,Plan!A$1:H$804,8,FALSE)&lt;&gt;"",VLOOKUP(A53,Plan!A$1:H$804,8,FALSE),"")</f>
        <v>N</v>
      </c>
      <c r="H53" s="204" t="str">
        <f>IF(VLOOKUP(A53,Plan!A$1:L$804,12,FALSE)&lt;&gt;"",VLOOKUP(A53,Plan!A$1:L$804,12,FALSE),"")</f>
        <v/>
      </c>
      <c r="I53" s="205" t="str">
        <f>IF(VLOOKUP(A53,Plan!A$1:M$804,13,FALSE)&lt;&gt;"",VLOOKUP(A53,Plan!A$1:M$804,13,FALSE),"")</f>
        <v/>
      </c>
      <c r="J53" s="205" t="str">
        <f>IF(VLOOKUP(A53,Plan!A$1:N$804,14,FALSE)&lt;&gt;"",VLOOKUP(A53,Plan!A$1:N$804,14,FALSE),IF(VLOOKUP(A53,Plan!A$1:O$804,15,FALSE)&lt;&gt;"",VLOOKUP(A53,Plan!A$1:O$804,15,FALSE),""))</f>
        <v/>
      </c>
      <c r="K53" s="206" t="str">
        <f>IF(VLOOKUP(A53,Plan!A$1:P$804,16,FALSE)&lt;&gt;"",VLOOKUP(A53,Plan!A$1:P$804,16,FALSE),"")</f>
        <v/>
      </c>
      <c r="L53" s="205"/>
      <c r="M53" s="205"/>
      <c r="N53" s="205"/>
      <c r="O53" s="207">
        <f t="shared" si="4"/>
        <v>0</v>
      </c>
      <c r="P53" s="207" t="b">
        <f t="shared" si="5"/>
        <v>0</v>
      </c>
      <c r="Q53" s="208">
        <f>IF(P53,O53*'ETC Data'!$H$3*'ETC Data'!$I$3,0)</f>
        <v>0</v>
      </c>
      <c r="R53" s="208">
        <f>Q53-(Q53*((VLOOKUP(A53,Plan!A$1:Z$804,26,FALSE)/100)))</f>
        <v>0</v>
      </c>
      <c r="S53" s="208">
        <f>IF(P53,O53*'ETC Data'!$H$3*'ETC Data'!$J$3,0)</f>
        <v>0</v>
      </c>
      <c r="T53" s="208">
        <f>S53-(S53*((VLOOKUP(A53,Plan!A$1:AA$804,27,FALSE)/100)))</f>
        <v>0</v>
      </c>
      <c r="U53" s="208">
        <f>IF(P53,O53*'ETC Data'!$H$3*'ETC Data'!$K$3,0)</f>
        <v>0</v>
      </c>
      <c r="V53" s="208">
        <f>U53-(U53*((VLOOKUP(A53,Plan!A$1:AB$804,28,FALSE)/100)))</f>
        <v>0</v>
      </c>
      <c r="W53" s="208">
        <f>IF(P53,O53*'ETC Data'!$H$3*'ETC Data'!$L$3,0)</f>
        <v>0</v>
      </c>
      <c r="X53" s="208">
        <f>W53-(W53*((VLOOKUP(A53,Plan!A$1:AC$804,29,FALSE)/100)))</f>
        <v>0</v>
      </c>
      <c r="Y53" s="209"/>
      <c r="Z53" s="210" t="b">
        <f t="shared" si="14"/>
        <v>0</v>
      </c>
      <c r="AA53" s="208">
        <f>IF(Z53,O53*'ETC Data'!$H$4*'ETC Data'!$I$4,0)</f>
        <v>0</v>
      </c>
      <c r="AB53" s="208">
        <f>AA53-(AA53*((VLOOKUP(A53,Plan!A$1:AI$804,35,FALSE)/100)))</f>
        <v>0</v>
      </c>
      <c r="AC53" s="208">
        <f>IF(Z53,O53*'ETC Data'!$H$4*'ETC Data'!$J$4,0)</f>
        <v>0</v>
      </c>
      <c r="AD53" s="208">
        <f>AC53-(AC53*((VLOOKUP(A53,Plan!A$1:AJ$804,36,FALSE)/100)))</f>
        <v>0</v>
      </c>
      <c r="AE53" s="208">
        <f>IF(Z53,O53*'ETC Data'!$H$4*'ETC Data'!$K$4,0)</f>
        <v>0</v>
      </c>
      <c r="AF53" s="208">
        <f>AE53-(AE53*((VLOOKUP(A53,Plan!A$1:AK$804,37,FALSE)/100)))</f>
        <v>0</v>
      </c>
      <c r="AG53" s="208">
        <f>IF(Z53,O53*'ETC Data'!$H$4*'ETC Data'!$L$4,0)</f>
        <v>0</v>
      </c>
      <c r="AH53" s="208">
        <f>AG53-(AG53*((VLOOKUP(A53,Plan!A$1:AP$804,42,FALSE)/100)))</f>
        <v>0</v>
      </c>
      <c r="AI53" s="210"/>
      <c r="AJ53" s="210" t="b">
        <f t="shared" si="15"/>
        <v>0</v>
      </c>
      <c r="AK53" s="211">
        <f>IF(AJ53,O53*'ETC Data'!$H$5*'ETC Data'!$I$5,0)</f>
        <v>0</v>
      </c>
      <c r="AL53" s="208">
        <f>AK53-(AK53*((VLOOKUP(A53,Plan!A$1:AY$804,51,FALSE)/100)))</f>
        <v>0</v>
      </c>
      <c r="AM53" s="208">
        <f>IF(AJ53,O53*'ETC Data'!$H$5*'ETC Data'!$J$5,0)</f>
        <v>0</v>
      </c>
      <c r="AN53" s="208">
        <f>AM53-(AM53*((VLOOKUP(A53,Plan!A$1:BA$804,53,FALSE)/100)))</f>
        <v>0</v>
      </c>
      <c r="AO53" s="211">
        <f>IF(AJ53,O53*'ETC Data'!$H$5*'ETC Data'!$K$5,0)</f>
        <v>0</v>
      </c>
      <c r="AP53" s="208">
        <f>AO53-(AO53*((VLOOKUP(A53,Plan!A$1:BB$804,54,FALSE)/100)))</f>
        <v>0</v>
      </c>
      <c r="AQ53" s="208">
        <f>IF(AJ53,O53*'ETC Data'!$H$5*'ETC Data'!$L$5,0)</f>
        <v>0</v>
      </c>
      <c r="AR53" s="208">
        <f>AQ53-(AQ53*((VLOOKUP(A53,Plan!A$1:BD$804,56,FALSE)/100)))</f>
        <v>0</v>
      </c>
      <c r="AS53" s="193">
        <f>VLOOKUP(A53,'PR Matrix'!A:B,2,FALSE)</f>
        <v>0</v>
      </c>
      <c r="AT53" s="194">
        <f t="shared" si="6"/>
        <v>0</v>
      </c>
      <c r="AU53" s="194">
        <f t="shared" si="7"/>
        <v>0</v>
      </c>
      <c r="AV53" s="194">
        <f t="shared" si="8"/>
        <v>0</v>
      </c>
      <c r="AW53" s="194">
        <f t="shared" si="9"/>
        <v>0</v>
      </c>
      <c r="AX53" s="194">
        <f t="shared" si="10"/>
        <v>0</v>
      </c>
      <c r="AY53" s="194">
        <f t="shared" si="11"/>
        <v>0</v>
      </c>
    </row>
    <row r="54" spans="1:51" hidden="1" x14ac:dyDescent="0.2">
      <c r="A54" s="200" t="s">
        <v>1708</v>
      </c>
      <c r="B54" s="201" t="s">
        <v>1572</v>
      </c>
      <c r="C54" s="201"/>
      <c r="D54" s="201"/>
      <c r="E54" s="202">
        <f>IF(G54="Y",VLOOKUP(B54&amp;"|"&amp;C54,'ETC Data'!$C$2:$D$16,2,FALSE),0)</f>
        <v>0</v>
      </c>
      <c r="F54" s="202">
        <f>IF(D54="",0,IF(G54="Y",VLOOKUP(B54&amp;"|"&amp;D54,'ETC Data'!$C$2:$D$16,2,FALSE),0))</f>
        <v>0</v>
      </c>
      <c r="G54" s="203" t="str">
        <f>IF(VLOOKUP(A54,Plan!A$1:H$804,8,FALSE)&lt;&gt;"",VLOOKUP(A54,Plan!A$1:H$804,8,FALSE),"")</f>
        <v>N</v>
      </c>
      <c r="H54" s="204" t="str">
        <f>IF(VLOOKUP(A54,Plan!A$1:L$804,12,FALSE)&lt;&gt;"",VLOOKUP(A54,Plan!A$1:L$804,12,FALSE),"")</f>
        <v/>
      </c>
      <c r="I54" s="205" t="str">
        <f>IF(VLOOKUP(A54,Plan!A$1:M$804,13,FALSE)&lt;&gt;"",VLOOKUP(A54,Plan!A$1:M$804,13,FALSE),"")</f>
        <v/>
      </c>
      <c r="J54" s="205" t="str">
        <f>IF(VLOOKUP(A54,Plan!A$1:N$804,14,FALSE)&lt;&gt;"",VLOOKUP(A54,Plan!A$1:N$804,14,FALSE),IF(VLOOKUP(A54,Plan!A$1:O$804,15,FALSE)&lt;&gt;"",VLOOKUP(A54,Plan!A$1:O$804,15,FALSE),""))</f>
        <v/>
      </c>
      <c r="K54" s="206" t="str">
        <f>IF(VLOOKUP(A54,Plan!A$1:P$804,16,FALSE)&lt;&gt;"",VLOOKUP(A54,Plan!A$1:P$804,16,FALSE),"")</f>
        <v/>
      </c>
      <c r="L54" s="205"/>
      <c r="M54" s="205"/>
      <c r="N54" s="205"/>
      <c r="O54" s="207">
        <f t="shared" si="4"/>
        <v>0</v>
      </c>
      <c r="P54" s="207" t="b">
        <f t="shared" si="5"/>
        <v>0</v>
      </c>
      <c r="Q54" s="208">
        <f>IF(P54,O54*'ETC Data'!$H$3*'ETC Data'!$I$3,0)</f>
        <v>0</v>
      </c>
      <c r="R54" s="208">
        <f>Q54-(Q54*((VLOOKUP(A54,Plan!A$1:Z$804,26,FALSE)/100)))</f>
        <v>0</v>
      </c>
      <c r="S54" s="208">
        <f>IF(P54,O54*'ETC Data'!$H$3*'ETC Data'!$J$3,0)</f>
        <v>0</v>
      </c>
      <c r="T54" s="208">
        <f>S54-(S54*((VLOOKUP(A54,Plan!A$1:AA$804,27,FALSE)/100)))</f>
        <v>0</v>
      </c>
      <c r="U54" s="208">
        <f>IF(P54,O54*'ETC Data'!$H$3*'ETC Data'!$K$3,0)</f>
        <v>0</v>
      </c>
      <c r="V54" s="208">
        <f>U54-(U54*((VLOOKUP(A54,Plan!A$1:AB$804,28,FALSE)/100)))</f>
        <v>0</v>
      </c>
      <c r="W54" s="208">
        <f>IF(P54,O54*'ETC Data'!$H$3*'ETC Data'!$L$3,0)</f>
        <v>0</v>
      </c>
      <c r="X54" s="208">
        <f>W54-(W54*((VLOOKUP(A54,Plan!A$1:AC$804,29,FALSE)/100)))</f>
        <v>0</v>
      </c>
      <c r="Y54" s="209"/>
      <c r="Z54" s="210" t="b">
        <f t="shared" si="14"/>
        <v>0</v>
      </c>
      <c r="AA54" s="208">
        <f>IF(Z54,O54*'ETC Data'!$H$4*'ETC Data'!$I$4,0)</f>
        <v>0</v>
      </c>
      <c r="AB54" s="208">
        <f>AA54-(AA54*((VLOOKUP(A54,Plan!A$1:AI$804,35,FALSE)/100)))</f>
        <v>0</v>
      </c>
      <c r="AC54" s="208">
        <f>IF(Z54,O54*'ETC Data'!$H$4*'ETC Data'!$J$4,0)</f>
        <v>0</v>
      </c>
      <c r="AD54" s="208">
        <f>AC54-(AC54*((VLOOKUP(A54,Plan!A$1:AJ$804,36,FALSE)/100)))</f>
        <v>0</v>
      </c>
      <c r="AE54" s="208">
        <f>IF(Z54,O54*'ETC Data'!$H$4*'ETC Data'!$K$4,0)</f>
        <v>0</v>
      </c>
      <c r="AF54" s="208">
        <f>AE54-(AE54*((VLOOKUP(A54,Plan!A$1:AK$804,37,FALSE)/100)))</f>
        <v>0</v>
      </c>
      <c r="AG54" s="208">
        <f>IF(Z54,O54*'ETC Data'!$H$4*'ETC Data'!$L$4,0)</f>
        <v>0</v>
      </c>
      <c r="AH54" s="208">
        <f>AG54-(AG54*((VLOOKUP(A54,Plan!A$1:AP$804,42,FALSE)/100)))</f>
        <v>0</v>
      </c>
      <c r="AI54" s="210"/>
      <c r="AJ54" s="210" t="b">
        <f t="shared" si="15"/>
        <v>0</v>
      </c>
      <c r="AK54" s="211">
        <f>IF(AJ54,O54*'ETC Data'!$H$5*'ETC Data'!$I$5,0)</f>
        <v>0</v>
      </c>
      <c r="AL54" s="208">
        <f>AK54-(AK54*((VLOOKUP(A54,Plan!A$1:AY$804,51,FALSE)/100)))</f>
        <v>0</v>
      </c>
      <c r="AM54" s="208">
        <f>IF(AJ54,O54*'ETC Data'!$H$5*'ETC Data'!$J$5,0)</f>
        <v>0</v>
      </c>
      <c r="AN54" s="208">
        <f>AM54-(AM54*((VLOOKUP(A54,Plan!A$1:BA$804,53,FALSE)/100)))</f>
        <v>0</v>
      </c>
      <c r="AO54" s="211">
        <f>IF(AJ54,O54*'ETC Data'!$H$5*'ETC Data'!$K$5,0)</f>
        <v>0</v>
      </c>
      <c r="AP54" s="208">
        <f>AO54-(AO54*((VLOOKUP(A54,Plan!A$1:BB$804,54,FALSE)/100)))</f>
        <v>0</v>
      </c>
      <c r="AQ54" s="208">
        <f>IF(AJ54,O54*'ETC Data'!$H$5*'ETC Data'!$L$5,0)</f>
        <v>0</v>
      </c>
      <c r="AR54" s="208">
        <f>AQ54-(AQ54*((VLOOKUP(A54,Plan!A$1:BD$804,56,FALSE)/100)))</f>
        <v>0</v>
      </c>
      <c r="AS54" s="193">
        <f>VLOOKUP(A54,'PR Matrix'!A:B,2,FALSE)</f>
        <v>0</v>
      </c>
      <c r="AT54" s="194">
        <f t="shared" si="6"/>
        <v>0</v>
      </c>
      <c r="AU54" s="194">
        <f t="shared" si="7"/>
        <v>0</v>
      </c>
      <c r="AV54" s="194">
        <f t="shared" si="8"/>
        <v>0</v>
      </c>
      <c r="AW54" s="194">
        <f t="shared" si="9"/>
        <v>0</v>
      </c>
      <c r="AX54" s="194">
        <f t="shared" si="10"/>
        <v>0</v>
      </c>
      <c r="AY54" s="194">
        <f t="shared" si="11"/>
        <v>0</v>
      </c>
    </row>
    <row r="55" spans="1:51" hidden="1" x14ac:dyDescent="0.2">
      <c r="A55" s="200" t="s">
        <v>2173</v>
      </c>
      <c r="B55" s="201" t="s">
        <v>1572</v>
      </c>
      <c r="C55" s="201"/>
      <c r="D55" s="201"/>
      <c r="E55" s="202">
        <f>IF(G55="Y",VLOOKUP(B55&amp;"|"&amp;C55,'ETC Data'!$C$2:$D$16,2,FALSE),0)</f>
        <v>0</v>
      </c>
      <c r="F55" s="202">
        <f>IF(D55="",0,IF(G55="Y",VLOOKUP(B55&amp;"|"&amp;D55,'ETC Data'!$C$2:$D$16,2,FALSE),0))</f>
        <v>0</v>
      </c>
      <c r="G55" s="203" t="str">
        <f>IF(VLOOKUP(A55,Plan!A$1:H$804,8,FALSE)&lt;&gt;"",VLOOKUP(A55,Plan!A$1:H$804,8,FALSE),"")</f>
        <v>N</v>
      </c>
      <c r="H55" s="204" t="str">
        <f>IF(VLOOKUP(A55,Plan!A$1:L$804,12,FALSE)&lt;&gt;"",VLOOKUP(A55,Plan!A$1:L$804,12,FALSE),"")</f>
        <v/>
      </c>
      <c r="I55" s="205" t="str">
        <f>IF(VLOOKUP(A55,Plan!A$1:M$804,13,FALSE)&lt;&gt;"",VLOOKUP(A55,Plan!A$1:M$804,13,FALSE),"")</f>
        <v/>
      </c>
      <c r="J55" s="205" t="str">
        <f>IF(VLOOKUP(A55,Plan!A$1:N$804,14,FALSE)&lt;&gt;"",VLOOKUP(A55,Plan!A$1:N$804,14,FALSE),IF(VLOOKUP(A55,Plan!A$1:O$804,15,FALSE)&lt;&gt;"",VLOOKUP(A55,Plan!A$1:O$804,15,FALSE),""))</f>
        <v/>
      </c>
      <c r="K55" s="206" t="str">
        <f>IF(VLOOKUP(A55,Plan!A$1:P$804,16,FALSE)&lt;&gt;"",VLOOKUP(A55,Plan!A$1:P$804,16,FALSE),"")</f>
        <v/>
      </c>
      <c r="L55" s="205"/>
      <c r="M55" s="205"/>
      <c r="N55" s="205"/>
      <c r="O55" s="207">
        <f t="shared" si="4"/>
        <v>0</v>
      </c>
      <c r="P55" s="207" t="b">
        <f t="shared" si="5"/>
        <v>0</v>
      </c>
      <c r="Q55" s="208">
        <f>IF(P55,O55*'ETC Data'!$H$3*'ETC Data'!$I$3,0)</f>
        <v>0</v>
      </c>
      <c r="R55" s="208">
        <f>Q55-(Q55*((VLOOKUP(A55,Plan!A$1:Z$804,26,FALSE)/100)))</f>
        <v>0</v>
      </c>
      <c r="S55" s="208">
        <f>IF(P55,O55*'ETC Data'!$H$3*'ETC Data'!$J$3,0)</f>
        <v>0</v>
      </c>
      <c r="T55" s="208">
        <f>S55-(S55*((VLOOKUP(A55,Plan!A$1:AA$804,27,FALSE)/100)))</f>
        <v>0</v>
      </c>
      <c r="U55" s="208">
        <f>IF(P55,O55*'ETC Data'!$H$3*'ETC Data'!$K$3,0)</f>
        <v>0</v>
      </c>
      <c r="V55" s="208">
        <f>U55-(U55*((VLOOKUP(A55,Plan!A$1:AB$804,28,FALSE)/100)))</f>
        <v>0</v>
      </c>
      <c r="W55" s="208">
        <f>IF(P55,O55*'ETC Data'!$H$3*'ETC Data'!$L$3,0)</f>
        <v>0</v>
      </c>
      <c r="X55" s="208">
        <f>W55-(W55*((VLOOKUP(A55,Plan!A$1:AC$804,29,FALSE)/100)))</f>
        <v>0</v>
      </c>
      <c r="Y55" s="209"/>
      <c r="Z55" s="210" t="b">
        <f t="shared" si="14"/>
        <v>0</v>
      </c>
      <c r="AA55" s="208">
        <f>IF(Z55,O55*'ETC Data'!$H$4*'ETC Data'!$I$4,0)</f>
        <v>0</v>
      </c>
      <c r="AB55" s="208">
        <f>AA55-(AA55*((VLOOKUP(A55,Plan!A$1:AI$804,35,FALSE)/100)))</f>
        <v>0</v>
      </c>
      <c r="AC55" s="208">
        <f>IF(Z55,O55*'ETC Data'!$H$4*'ETC Data'!$J$4,0)</f>
        <v>0</v>
      </c>
      <c r="AD55" s="208">
        <f>AC55-(AC55*((VLOOKUP(A55,Plan!A$1:AJ$804,36,FALSE)/100)))</f>
        <v>0</v>
      </c>
      <c r="AE55" s="208">
        <f>IF(Z55,O55*'ETC Data'!$H$4*'ETC Data'!$K$4,0)</f>
        <v>0</v>
      </c>
      <c r="AF55" s="208">
        <f>AE55-(AE55*((VLOOKUP(A55,Plan!A$1:AK$804,37,FALSE)/100)))</f>
        <v>0</v>
      </c>
      <c r="AG55" s="208">
        <f>IF(Z55,O55*'ETC Data'!$H$4*'ETC Data'!$L$4,0)</f>
        <v>0</v>
      </c>
      <c r="AH55" s="208">
        <f>AG55-(AG55*((VLOOKUP(A55,Plan!A$1:AP$804,42,FALSE)/100)))</f>
        <v>0</v>
      </c>
      <c r="AI55" s="210"/>
      <c r="AJ55" s="210" t="b">
        <f t="shared" si="15"/>
        <v>0</v>
      </c>
      <c r="AK55" s="211">
        <f>IF(AJ55,O55*'ETC Data'!$H$5*'ETC Data'!$I$5,0)</f>
        <v>0</v>
      </c>
      <c r="AL55" s="208">
        <f>AK55-(AK55*((VLOOKUP(A55,Plan!A$1:AY$804,51,FALSE)/100)))</f>
        <v>0</v>
      </c>
      <c r="AM55" s="208">
        <f>IF(AJ55,O55*'ETC Data'!$H$5*'ETC Data'!$J$5,0)</f>
        <v>0</v>
      </c>
      <c r="AN55" s="208">
        <f>AM55-(AM55*((VLOOKUP(A55,Plan!A$1:BA$804,53,FALSE)/100)))</f>
        <v>0</v>
      </c>
      <c r="AO55" s="211">
        <f>IF(AJ55,O55*'ETC Data'!$H$5*'ETC Data'!$K$5,0)</f>
        <v>0</v>
      </c>
      <c r="AP55" s="208">
        <f>AO55-(AO55*((VLOOKUP(A55,Plan!A$1:BB$804,54,FALSE)/100)))</f>
        <v>0</v>
      </c>
      <c r="AQ55" s="208">
        <f>IF(AJ55,O55*'ETC Data'!$H$5*'ETC Data'!$L$5,0)</f>
        <v>0</v>
      </c>
      <c r="AR55" s="208">
        <f>AQ55-(AQ55*((VLOOKUP(A55,Plan!A$1:BD$804,56,FALSE)/100)))</f>
        <v>0</v>
      </c>
      <c r="AS55" s="193">
        <f>VLOOKUP(A55,'PR Matrix'!A:B,2,FALSE)</f>
        <v>0</v>
      </c>
      <c r="AT55" s="194">
        <f t="shared" si="6"/>
        <v>0</v>
      </c>
      <c r="AU55" s="194">
        <f t="shared" si="7"/>
        <v>0</v>
      </c>
      <c r="AV55" s="194">
        <f t="shared" si="8"/>
        <v>0</v>
      </c>
      <c r="AW55" s="194">
        <f t="shared" si="9"/>
        <v>0</v>
      </c>
      <c r="AX55" s="194">
        <f t="shared" si="10"/>
        <v>0</v>
      </c>
      <c r="AY55" s="194">
        <f t="shared" si="11"/>
        <v>0</v>
      </c>
    </row>
    <row r="56" spans="1:51" hidden="1" x14ac:dyDescent="0.2">
      <c r="A56" s="200" t="s">
        <v>186</v>
      </c>
      <c r="B56" s="201" t="s">
        <v>1572</v>
      </c>
      <c r="C56" s="201"/>
      <c r="D56" s="201"/>
      <c r="E56" s="202">
        <f>IF(G56="Y",VLOOKUP(B56&amp;"|"&amp;C56,'ETC Data'!$C$2:$D$16,2,FALSE),0)</f>
        <v>0</v>
      </c>
      <c r="F56" s="202">
        <f>IF(D56="",0,IF(G56="Y",VLOOKUP(B56&amp;"|"&amp;D56,'ETC Data'!$C$2:$D$16,2,FALSE),0))</f>
        <v>0</v>
      </c>
      <c r="G56" s="203" t="str">
        <f>IF(VLOOKUP(A56,Plan!A$1:H$804,8,FALSE)&lt;&gt;"",VLOOKUP(A56,Plan!A$1:H$804,8,FALSE),"")</f>
        <v>N</v>
      </c>
      <c r="H56" s="204" t="str">
        <f>IF(VLOOKUP(A56,Plan!A$1:L$804,12,FALSE)&lt;&gt;"",VLOOKUP(A56,Plan!A$1:L$804,12,FALSE),"")</f>
        <v/>
      </c>
      <c r="I56" s="205" t="str">
        <f>IF(VLOOKUP(A56,Plan!A$1:M$804,13,FALSE)&lt;&gt;"",VLOOKUP(A56,Plan!A$1:M$804,13,FALSE),"")</f>
        <v/>
      </c>
      <c r="J56" s="205" t="str">
        <f>IF(VLOOKUP(A56,Plan!A$1:N$804,14,FALSE)&lt;&gt;"",VLOOKUP(A56,Plan!A$1:N$804,14,FALSE),IF(VLOOKUP(A56,Plan!A$1:O$804,15,FALSE)&lt;&gt;"",VLOOKUP(A56,Plan!A$1:O$804,15,FALSE),""))</f>
        <v/>
      </c>
      <c r="K56" s="206" t="str">
        <f>IF(VLOOKUP(A56,Plan!A$1:P$804,16,FALSE)&lt;&gt;"",VLOOKUP(A56,Plan!A$1:P$804,16,FALSE),"")</f>
        <v/>
      </c>
      <c r="L56" s="205"/>
      <c r="M56" s="205"/>
      <c r="N56" s="205"/>
      <c r="O56" s="207">
        <f t="shared" si="4"/>
        <v>0</v>
      </c>
      <c r="P56" s="207" t="b">
        <f t="shared" si="5"/>
        <v>0</v>
      </c>
      <c r="Q56" s="208">
        <f>IF(P56,O56*'ETC Data'!$H$3*'ETC Data'!$I$3,0)</f>
        <v>0</v>
      </c>
      <c r="R56" s="208">
        <f>Q56-(Q56*((VLOOKUP(A56,Plan!A$1:Z$804,26,FALSE)/100)))</f>
        <v>0</v>
      </c>
      <c r="S56" s="208">
        <f>IF(P56,O56*'ETC Data'!$H$3*'ETC Data'!$J$3,0)</f>
        <v>0</v>
      </c>
      <c r="T56" s="208">
        <f>S56-(S56*((VLOOKUP(A56,Plan!A$1:AA$804,27,FALSE)/100)))</f>
        <v>0</v>
      </c>
      <c r="U56" s="208">
        <f>IF(P56,O56*'ETC Data'!$H$3*'ETC Data'!$K$3,0)</f>
        <v>0</v>
      </c>
      <c r="V56" s="208">
        <f>U56-(U56*((VLOOKUP(A56,Plan!A$1:AB$804,28,FALSE)/100)))</f>
        <v>0</v>
      </c>
      <c r="W56" s="208">
        <f>IF(P56,O56*'ETC Data'!$H$3*'ETC Data'!$L$3,0)</f>
        <v>0</v>
      </c>
      <c r="X56" s="208">
        <f>W56-(W56*((VLOOKUP(A56,Plan!A$1:AC$804,29,FALSE)/100)))</f>
        <v>0</v>
      </c>
      <c r="Y56" s="209"/>
      <c r="Z56" s="210" t="b">
        <f t="shared" si="14"/>
        <v>0</v>
      </c>
      <c r="AA56" s="208">
        <f>IF(Z56,O56*'ETC Data'!$H$4*'ETC Data'!$I$4,0)</f>
        <v>0</v>
      </c>
      <c r="AB56" s="208">
        <f>AA56-(AA56*((VLOOKUP(A56,Plan!A$1:AI$804,35,FALSE)/100)))</f>
        <v>0</v>
      </c>
      <c r="AC56" s="208">
        <f>IF(Z56,O56*'ETC Data'!$H$4*'ETC Data'!$J$4,0)</f>
        <v>0</v>
      </c>
      <c r="AD56" s="208">
        <f>AC56-(AC56*((VLOOKUP(A56,Plan!A$1:AJ$804,36,FALSE)/100)))</f>
        <v>0</v>
      </c>
      <c r="AE56" s="208">
        <f>IF(Z56,O56*'ETC Data'!$H$4*'ETC Data'!$K$4,0)</f>
        <v>0</v>
      </c>
      <c r="AF56" s="208">
        <f>AE56-(AE56*((VLOOKUP(A56,Plan!A$1:AK$804,37,FALSE)/100)))</f>
        <v>0</v>
      </c>
      <c r="AG56" s="208">
        <f>IF(Z56,O56*'ETC Data'!$H$4*'ETC Data'!$L$4,0)</f>
        <v>0</v>
      </c>
      <c r="AH56" s="208">
        <f>AG56-(AG56*((VLOOKUP(A56,Plan!A$1:AP$804,42,FALSE)/100)))</f>
        <v>0</v>
      </c>
      <c r="AI56" s="210"/>
      <c r="AJ56" s="210" t="b">
        <f t="shared" si="15"/>
        <v>0</v>
      </c>
      <c r="AK56" s="211">
        <f>IF(AJ56,O56*'ETC Data'!$H$5*'ETC Data'!$I$5,0)</f>
        <v>0</v>
      </c>
      <c r="AL56" s="208">
        <f>AK56-(AK56*((VLOOKUP(A56,Plan!A$1:AY$804,51,FALSE)/100)))</f>
        <v>0</v>
      </c>
      <c r="AM56" s="208">
        <f>IF(AJ56,O56*'ETC Data'!$H$5*'ETC Data'!$J$5,0)</f>
        <v>0</v>
      </c>
      <c r="AN56" s="208">
        <f>AM56-(AM56*((VLOOKUP(A56,Plan!A$1:BA$804,53,FALSE)/100)))</f>
        <v>0</v>
      </c>
      <c r="AO56" s="211">
        <f>IF(AJ56,O56*'ETC Data'!$H$5*'ETC Data'!$K$5,0)</f>
        <v>0</v>
      </c>
      <c r="AP56" s="208">
        <f>AO56-(AO56*((VLOOKUP(A56,Plan!A$1:BB$804,54,FALSE)/100)))</f>
        <v>0</v>
      </c>
      <c r="AQ56" s="208">
        <f>IF(AJ56,O56*'ETC Data'!$H$5*'ETC Data'!$L$5,0)</f>
        <v>0</v>
      </c>
      <c r="AR56" s="208">
        <f>AQ56-(AQ56*((VLOOKUP(A56,Plan!A$1:BD$804,56,FALSE)/100)))</f>
        <v>0</v>
      </c>
      <c r="AS56" s="193">
        <f>VLOOKUP(A56,'PR Matrix'!A:B,2,FALSE)</f>
        <v>0</v>
      </c>
      <c r="AT56" s="194">
        <f t="shared" si="6"/>
        <v>0</v>
      </c>
      <c r="AU56" s="194">
        <f t="shared" si="7"/>
        <v>0</v>
      </c>
      <c r="AV56" s="194">
        <f t="shared" si="8"/>
        <v>0</v>
      </c>
      <c r="AW56" s="194">
        <f t="shared" si="9"/>
        <v>0</v>
      </c>
      <c r="AX56" s="194">
        <f t="shared" si="10"/>
        <v>0</v>
      </c>
      <c r="AY56" s="194">
        <f t="shared" si="11"/>
        <v>0</v>
      </c>
    </row>
    <row r="57" spans="1:51" hidden="1" x14ac:dyDescent="0.2">
      <c r="A57" s="200" t="s">
        <v>187</v>
      </c>
      <c r="B57" s="201" t="s">
        <v>1572</v>
      </c>
      <c r="C57" s="201"/>
      <c r="D57" s="201"/>
      <c r="E57" s="202">
        <f>IF(G57="Y",VLOOKUP(B57&amp;"|"&amp;C57,'ETC Data'!$C$2:$D$16,2,FALSE),0)</f>
        <v>0</v>
      </c>
      <c r="F57" s="202">
        <f>IF(D57="",0,IF(G57="Y",VLOOKUP(B57&amp;"|"&amp;D57,'ETC Data'!$C$2:$D$16,2,FALSE),0))</f>
        <v>0</v>
      </c>
      <c r="G57" s="203" t="str">
        <f>IF(VLOOKUP(A57,Plan!A$1:H$804,8,FALSE)&lt;&gt;"",VLOOKUP(A57,Plan!A$1:H$804,8,FALSE),"")</f>
        <v>N</v>
      </c>
      <c r="H57" s="204" t="str">
        <f>IF(VLOOKUP(A57,Plan!A$1:L$804,12,FALSE)&lt;&gt;"",VLOOKUP(A57,Plan!A$1:L$804,12,FALSE),"")</f>
        <v/>
      </c>
      <c r="I57" s="205" t="str">
        <f>IF(VLOOKUP(A57,Plan!A$1:M$804,13,FALSE)&lt;&gt;"",VLOOKUP(A57,Plan!A$1:M$804,13,FALSE),"")</f>
        <v/>
      </c>
      <c r="J57" s="205" t="str">
        <f>IF(VLOOKUP(A57,Plan!A$1:N$804,14,FALSE)&lt;&gt;"",VLOOKUP(A57,Plan!A$1:N$804,14,FALSE),IF(VLOOKUP(A57,Plan!A$1:O$804,15,FALSE)&lt;&gt;"",VLOOKUP(A57,Plan!A$1:O$804,15,FALSE),""))</f>
        <v/>
      </c>
      <c r="K57" s="206" t="str">
        <f>IF(VLOOKUP(A57,Plan!A$1:P$804,16,FALSE)&lt;&gt;"",VLOOKUP(A57,Plan!A$1:P$804,16,FALSE),"")</f>
        <v/>
      </c>
      <c r="L57" s="205"/>
      <c r="M57" s="205"/>
      <c r="N57" s="205"/>
      <c r="O57" s="207">
        <f t="shared" si="4"/>
        <v>0</v>
      </c>
      <c r="P57" s="207" t="b">
        <f t="shared" si="5"/>
        <v>0</v>
      </c>
      <c r="Q57" s="208">
        <f>IF(P57,O57*'ETC Data'!$H$3*'ETC Data'!$I$3,0)</f>
        <v>0</v>
      </c>
      <c r="R57" s="208">
        <f>Q57-(Q57*((VLOOKUP(A57,Plan!A$1:Z$804,26,FALSE)/100)))</f>
        <v>0</v>
      </c>
      <c r="S57" s="208">
        <f>IF(P57,O57*'ETC Data'!$H$3*'ETC Data'!$J$3,0)</f>
        <v>0</v>
      </c>
      <c r="T57" s="208">
        <f>S57-(S57*((VLOOKUP(A57,Plan!A$1:AA$804,27,FALSE)/100)))</f>
        <v>0</v>
      </c>
      <c r="U57" s="208">
        <f>IF(P57,O57*'ETC Data'!$H$3*'ETC Data'!$K$3,0)</f>
        <v>0</v>
      </c>
      <c r="V57" s="208">
        <f>U57-(U57*((VLOOKUP(A57,Plan!A$1:AB$804,28,FALSE)/100)))</f>
        <v>0</v>
      </c>
      <c r="W57" s="208">
        <f>IF(P57,O57*'ETC Data'!$H$3*'ETC Data'!$L$3,0)</f>
        <v>0</v>
      </c>
      <c r="X57" s="208">
        <f>W57-(W57*((VLOOKUP(A57,Plan!A$1:AC$804,29,FALSE)/100)))</f>
        <v>0</v>
      </c>
      <c r="Y57" s="209"/>
      <c r="Z57" s="210" t="b">
        <f t="shared" si="14"/>
        <v>0</v>
      </c>
      <c r="AA57" s="208">
        <f>IF(Z57,O57*'ETC Data'!$H$4*'ETC Data'!$I$4,0)</f>
        <v>0</v>
      </c>
      <c r="AB57" s="208">
        <f>AA57-(AA57*((VLOOKUP(A57,Plan!A$1:AI$804,35,FALSE)/100)))</f>
        <v>0</v>
      </c>
      <c r="AC57" s="208">
        <f>IF(Z57,O57*'ETC Data'!$H$4*'ETC Data'!$J$4,0)</f>
        <v>0</v>
      </c>
      <c r="AD57" s="208">
        <f>AC57-(AC57*((VLOOKUP(A57,Plan!A$1:AJ$804,36,FALSE)/100)))</f>
        <v>0</v>
      </c>
      <c r="AE57" s="208">
        <f>IF(Z57,O57*'ETC Data'!$H$4*'ETC Data'!$K$4,0)</f>
        <v>0</v>
      </c>
      <c r="AF57" s="208">
        <f>AE57-(AE57*((VLOOKUP(A57,Plan!A$1:AK$804,37,FALSE)/100)))</f>
        <v>0</v>
      </c>
      <c r="AG57" s="208">
        <f>IF(Z57,O57*'ETC Data'!$H$4*'ETC Data'!$L$4,0)</f>
        <v>0</v>
      </c>
      <c r="AH57" s="208">
        <f>AG57-(AG57*((VLOOKUP(A57,Plan!A$1:AP$804,42,FALSE)/100)))</f>
        <v>0</v>
      </c>
      <c r="AI57" s="210"/>
      <c r="AJ57" s="210" t="b">
        <f t="shared" si="15"/>
        <v>0</v>
      </c>
      <c r="AK57" s="211">
        <f>IF(AJ57,O57*'ETC Data'!$H$5*'ETC Data'!$I$5,0)</f>
        <v>0</v>
      </c>
      <c r="AL57" s="208">
        <f>AK57-(AK57*((VLOOKUP(A57,Plan!A$1:AY$804,51,FALSE)/100)))</f>
        <v>0</v>
      </c>
      <c r="AM57" s="208">
        <f>IF(AJ57,O57*'ETC Data'!$H$5*'ETC Data'!$J$5,0)</f>
        <v>0</v>
      </c>
      <c r="AN57" s="208">
        <f>AM57-(AM57*((VLOOKUP(A57,Plan!A$1:BA$804,53,FALSE)/100)))</f>
        <v>0</v>
      </c>
      <c r="AO57" s="211">
        <f>IF(AJ57,O57*'ETC Data'!$H$5*'ETC Data'!$K$5,0)</f>
        <v>0</v>
      </c>
      <c r="AP57" s="208">
        <f>AO57-(AO57*((VLOOKUP(A57,Plan!A$1:BB$804,54,FALSE)/100)))</f>
        <v>0</v>
      </c>
      <c r="AQ57" s="208">
        <f>IF(AJ57,O57*'ETC Data'!$H$5*'ETC Data'!$L$5,0)</f>
        <v>0</v>
      </c>
      <c r="AR57" s="208">
        <f>AQ57-(AQ57*((VLOOKUP(A57,Plan!A$1:BD$804,56,FALSE)/100)))</f>
        <v>0</v>
      </c>
      <c r="AS57" s="193">
        <f>VLOOKUP(A57,'PR Matrix'!A:B,2,FALSE)</f>
        <v>0</v>
      </c>
      <c r="AT57" s="194">
        <f t="shared" si="6"/>
        <v>0</v>
      </c>
      <c r="AU57" s="194">
        <f t="shared" si="7"/>
        <v>0</v>
      </c>
      <c r="AV57" s="194">
        <f t="shared" si="8"/>
        <v>0</v>
      </c>
      <c r="AW57" s="194">
        <f t="shared" si="9"/>
        <v>0</v>
      </c>
      <c r="AX57" s="194">
        <f t="shared" si="10"/>
        <v>0</v>
      </c>
      <c r="AY57" s="194">
        <f t="shared" si="11"/>
        <v>0</v>
      </c>
    </row>
    <row r="58" spans="1:51" hidden="1" x14ac:dyDescent="0.2">
      <c r="A58" s="200" t="s">
        <v>1511</v>
      </c>
      <c r="B58" s="201" t="s">
        <v>1572</v>
      </c>
      <c r="C58" s="201"/>
      <c r="D58" s="201"/>
      <c r="E58" s="202">
        <f>IF(G58="Y",VLOOKUP(B58&amp;"|"&amp;C58,'ETC Data'!$C$2:$D$16,2,FALSE),0)</f>
        <v>0</v>
      </c>
      <c r="F58" s="202">
        <f>IF(D58="",0,IF(G58="Y",VLOOKUP(B58&amp;"|"&amp;D58,'ETC Data'!$C$2:$D$16,2,FALSE),0))</f>
        <v>0</v>
      </c>
      <c r="G58" s="203" t="str">
        <f>IF(VLOOKUP(A58,Plan!A$1:H$804,8,FALSE)&lt;&gt;"",VLOOKUP(A58,Plan!A$1:H$804,8,FALSE),"")</f>
        <v>N</v>
      </c>
      <c r="H58" s="204" t="str">
        <f>IF(VLOOKUP(A58,Plan!A$1:L$804,12,FALSE)&lt;&gt;"",VLOOKUP(A58,Plan!A$1:L$804,12,FALSE),"")</f>
        <v/>
      </c>
      <c r="I58" s="205" t="str">
        <f>IF(VLOOKUP(A58,Plan!A$1:M$804,13,FALSE)&lt;&gt;"",VLOOKUP(A58,Plan!A$1:M$804,13,FALSE),"")</f>
        <v/>
      </c>
      <c r="J58" s="205" t="str">
        <f>IF(VLOOKUP(A58,Plan!A$1:N$804,14,FALSE)&lt;&gt;"",VLOOKUP(A58,Plan!A$1:N$804,14,FALSE),IF(VLOOKUP(A58,Plan!A$1:O$804,15,FALSE)&lt;&gt;"",VLOOKUP(A58,Plan!A$1:O$804,15,FALSE),""))</f>
        <v/>
      </c>
      <c r="K58" s="206" t="str">
        <f>IF(VLOOKUP(A58,Plan!A$1:P$804,16,FALSE)&lt;&gt;"",VLOOKUP(A58,Plan!A$1:P$804,16,FALSE),"")</f>
        <v/>
      </c>
      <c r="L58" s="205"/>
      <c r="M58" s="205"/>
      <c r="N58" s="205"/>
      <c r="O58" s="207">
        <f t="shared" si="4"/>
        <v>0</v>
      </c>
      <c r="P58" s="207" t="b">
        <f t="shared" si="5"/>
        <v>0</v>
      </c>
      <c r="Q58" s="208">
        <f>IF(P58,O58*'ETC Data'!$H$3*'ETC Data'!$I$3,0)</f>
        <v>0</v>
      </c>
      <c r="R58" s="208">
        <f>Q58-(Q58*((VLOOKUP(A58,Plan!A$1:Z$804,26,FALSE)/100)))</f>
        <v>0</v>
      </c>
      <c r="S58" s="208">
        <f>IF(P58,O58*'ETC Data'!$H$3*'ETC Data'!$J$3,0)</f>
        <v>0</v>
      </c>
      <c r="T58" s="208">
        <f>S58-(S58*((VLOOKUP(A58,Plan!A$1:AA$804,27,FALSE)/100)))</f>
        <v>0</v>
      </c>
      <c r="U58" s="208">
        <f>IF(P58,O58*'ETC Data'!$H$3*'ETC Data'!$K$3,0)</f>
        <v>0</v>
      </c>
      <c r="V58" s="208">
        <f>U58-(U58*((VLOOKUP(A58,Plan!A$1:AB$804,28,FALSE)/100)))</f>
        <v>0</v>
      </c>
      <c r="W58" s="208">
        <f>IF(P58,O58*'ETC Data'!$H$3*'ETC Data'!$L$3,0)</f>
        <v>0</v>
      </c>
      <c r="X58" s="208">
        <f>W58-(W58*((VLOOKUP(A58,Plan!A$1:AC$804,29,FALSE)/100)))</f>
        <v>0</v>
      </c>
      <c r="Y58" s="209"/>
      <c r="Z58" s="210" t="b">
        <f t="shared" si="14"/>
        <v>0</v>
      </c>
      <c r="AA58" s="208">
        <f>IF(Z58,O58*'ETC Data'!$H$4*'ETC Data'!$I$4,0)</f>
        <v>0</v>
      </c>
      <c r="AB58" s="208">
        <f>AA58-(AA58*((VLOOKUP(A58,Plan!A$1:AI$804,35,FALSE)/100)))</f>
        <v>0</v>
      </c>
      <c r="AC58" s="208">
        <f>IF(Z58,O58*'ETC Data'!$H$4*'ETC Data'!$J$4,0)</f>
        <v>0</v>
      </c>
      <c r="AD58" s="208">
        <f>AC58-(AC58*((VLOOKUP(A58,Plan!A$1:AJ$804,36,FALSE)/100)))</f>
        <v>0</v>
      </c>
      <c r="AE58" s="208">
        <f>IF(Z58,O58*'ETC Data'!$H$4*'ETC Data'!$K$4,0)</f>
        <v>0</v>
      </c>
      <c r="AF58" s="208">
        <f>AE58-(AE58*((VLOOKUP(A58,Plan!A$1:AK$804,37,FALSE)/100)))</f>
        <v>0</v>
      </c>
      <c r="AG58" s="208">
        <f>IF(Z58,O58*'ETC Data'!$H$4*'ETC Data'!$L$4,0)</f>
        <v>0</v>
      </c>
      <c r="AH58" s="208">
        <f>AG58-(AG58*((VLOOKUP(A58,Plan!A$1:AP$804,42,FALSE)/100)))</f>
        <v>0</v>
      </c>
      <c r="AI58" s="210"/>
      <c r="AJ58" s="210" t="b">
        <f t="shared" si="15"/>
        <v>0</v>
      </c>
      <c r="AK58" s="211">
        <f>IF(AJ58,O58*'ETC Data'!$H$5*'ETC Data'!$I$5,0)</f>
        <v>0</v>
      </c>
      <c r="AL58" s="208">
        <f>AK58-(AK58*((VLOOKUP(A58,Plan!A$1:AY$804,51,FALSE)/100)))</f>
        <v>0</v>
      </c>
      <c r="AM58" s="208">
        <f>IF(AJ58,O58*'ETC Data'!$H$5*'ETC Data'!$J$5,0)</f>
        <v>0</v>
      </c>
      <c r="AN58" s="208">
        <f>AM58-(AM58*((VLOOKUP(A58,Plan!A$1:BA$804,53,FALSE)/100)))</f>
        <v>0</v>
      </c>
      <c r="AO58" s="211">
        <f>IF(AJ58,O58*'ETC Data'!$H$5*'ETC Data'!$K$5,0)</f>
        <v>0</v>
      </c>
      <c r="AP58" s="208">
        <f>AO58-(AO58*((VLOOKUP(A58,Plan!A$1:BB$804,54,FALSE)/100)))</f>
        <v>0</v>
      </c>
      <c r="AQ58" s="208">
        <f>IF(AJ58,O58*'ETC Data'!$H$5*'ETC Data'!$L$5,0)</f>
        <v>0</v>
      </c>
      <c r="AR58" s="208">
        <f>AQ58-(AQ58*((VLOOKUP(A58,Plan!A$1:BD$804,56,FALSE)/100)))</f>
        <v>0</v>
      </c>
      <c r="AS58" s="193">
        <f>VLOOKUP(A58,'PR Matrix'!A:B,2,FALSE)</f>
        <v>0</v>
      </c>
      <c r="AT58" s="194">
        <f t="shared" si="6"/>
        <v>0</v>
      </c>
      <c r="AU58" s="194">
        <f t="shared" si="7"/>
        <v>0</v>
      </c>
      <c r="AV58" s="194">
        <f t="shared" si="8"/>
        <v>0</v>
      </c>
      <c r="AW58" s="194">
        <f t="shared" si="9"/>
        <v>0</v>
      </c>
      <c r="AX58" s="194">
        <f t="shared" si="10"/>
        <v>0</v>
      </c>
      <c r="AY58" s="194">
        <f t="shared" si="11"/>
        <v>0</v>
      </c>
    </row>
    <row r="59" spans="1:51" hidden="1" x14ac:dyDescent="0.2">
      <c r="A59" s="200" t="s">
        <v>248</v>
      </c>
      <c r="B59" s="201" t="s">
        <v>1572</v>
      </c>
      <c r="C59" s="201"/>
      <c r="D59" s="201"/>
      <c r="E59" s="202">
        <f>IF(G59="Y",VLOOKUP(B59&amp;"|"&amp;C59,'ETC Data'!$C$2:$D$16,2,FALSE),0)</f>
        <v>0</v>
      </c>
      <c r="F59" s="202">
        <f>IF(D59="",0,IF(G59="Y",VLOOKUP(B59&amp;"|"&amp;D59,'ETC Data'!$C$2:$D$16,2,FALSE),0))</f>
        <v>0</v>
      </c>
      <c r="G59" s="203" t="str">
        <f>IF(VLOOKUP(A59,Plan!A$1:H$804,8,FALSE)&lt;&gt;"",VLOOKUP(A59,Plan!A$1:H$804,8,FALSE),"")</f>
        <v>N</v>
      </c>
      <c r="H59" s="204" t="str">
        <f>IF(VLOOKUP(A59,Plan!A$1:L$804,12,FALSE)&lt;&gt;"",VLOOKUP(A59,Plan!A$1:L$804,12,FALSE),"")</f>
        <v/>
      </c>
      <c r="I59" s="205" t="str">
        <f>IF(VLOOKUP(A59,Plan!A$1:M$804,13,FALSE)&lt;&gt;"",VLOOKUP(A59,Plan!A$1:M$804,13,FALSE),"")</f>
        <v/>
      </c>
      <c r="J59" s="205" t="str">
        <f>IF(VLOOKUP(A59,Plan!A$1:N$804,14,FALSE)&lt;&gt;"",VLOOKUP(A59,Plan!A$1:N$804,14,FALSE),IF(VLOOKUP(A59,Plan!A$1:O$804,15,FALSE)&lt;&gt;"",VLOOKUP(A59,Plan!A$1:O$804,15,FALSE),""))</f>
        <v/>
      </c>
      <c r="K59" s="206" t="str">
        <f>IF(VLOOKUP(A59,Plan!A$1:P$804,16,FALSE)&lt;&gt;"",VLOOKUP(A59,Plan!A$1:P$804,16,FALSE),"")</f>
        <v/>
      </c>
      <c r="L59" s="205"/>
      <c r="M59" s="205"/>
      <c r="N59" s="205"/>
      <c r="O59" s="207">
        <f t="shared" si="4"/>
        <v>0</v>
      </c>
      <c r="P59" s="207" t="b">
        <f t="shared" si="5"/>
        <v>0</v>
      </c>
      <c r="Q59" s="208">
        <f>IF(P59,O59*'ETC Data'!$H$3*'ETC Data'!$I$3,0)</f>
        <v>0</v>
      </c>
      <c r="R59" s="208">
        <f>Q59-(Q59*((VLOOKUP(A59,Plan!A$1:Z$804,26,FALSE)/100)))</f>
        <v>0</v>
      </c>
      <c r="S59" s="208">
        <f>IF(P59,O59*'ETC Data'!$H$3*'ETC Data'!$J$3,0)</f>
        <v>0</v>
      </c>
      <c r="T59" s="208">
        <f>S59-(S59*((VLOOKUP(A59,Plan!A$1:AA$804,27,FALSE)/100)))</f>
        <v>0</v>
      </c>
      <c r="U59" s="208">
        <f>IF(P59,O59*'ETC Data'!$H$3*'ETC Data'!$K$3,0)</f>
        <v>0</v>
      </c>
      <c r="V59" s="208">
        <f>U59-(U59*((VLOOKUP(A59,Plan!A$1:AB$804,28,FALSE)/100)))</f>
        <v>0</v>
      </c>
      <c r="W59" s="208">
        <f>IF(P59,O59*'ETC Data'!$H$3*'ETC Data'!$L$3,0)</f>
        <v>0</v>
      </c>
      <c r="X59" s="208">
        <f>W59-(W59*((VLOOKUP(A59,Plan!A$1:AC$804,29,FALSE)/100)))</f>
        <v>0</v>
      </c>
      <c r="Y59" s="209"/>
      <c r="Z59" s="210" t="b">
        <f t="shared" si="14"/>
        <v>0</v>
      </c>
      <c r="AA59" s="208">
        <f>IF(Z59,O59*'ETC Data'!$H$4*'ETC Data'!$I$4,0)</f>
        <v>0</v>
      </c>
      <c r="AB59" s="208">
        <f>AA59-(AA59*((VLOOKUP(A59,Plan!A$1:AI$804,35,FALSE)/100)))</f>
        <v>0</v>
      </c>
      <c r="AC59" s="208">
        <f>IF(Z59,O59*'ETC Data'!$H$4*'ETC Data'!$J$4,0)</f>
        <v>0</v>
      </c>
      <c r="AD59" s="208">
        <f>AC59-(AC59*((VLOOKUP(A59,Plan!A$1:AJ$804,36,FALSE)/100)))</f>
        <v>0</v>
      </c>
      <c r="AE59" s="208">
        <f>IF(Z59,O59*'ETC Data'!$H$4*'ETC Data'!$K$4,0)</f>
        <v>0</v>
      </c>
      <c r="AF59" s="208">
        <f>AE59-(AE59*((VLOOKUP(A59,Plan!A$1:AK$804,37,FALSE)/100)))</f>
        <v>0</v>
      </c>
      <c r="AG59" s="208">
        <f>IF(Z59,O59*'ETC Data'!$H$4*'ETC Data'!$L$4,0)</f>
        <v>0</v>
      </c>
      <c r="AH59" s="208">
        <f>AG59-(AG59*((VLOOKUP(A59,Plan!A$1:AP$804,42,FALSE)/100)))</f>
        <v>0</v>
      </c>
      <c r="AI59" s="210"/>
      <c r="AJ59" s="210" t="b">
        <f t="shared" si="15"/>
        <v>0</v>
      </c>
      <c r="AK59" s="211">
        <f>IF(AJ59,O59*'ETC Data'!$H$5*'ETC Data'!$I$5,0)</f>
        <v>0</v>
      </c>
      <c r="AL59" s="208">
        <f>AK59-(AK59*((VLOOKUP(A59,Plan!A$1:AY$804,51,FALSE)/100)))</f>
        <v>0</v>
      </c>
      <c r="AM59" s="208">
        <f>IF(AJ59,O59*'ETC Data'!$H$5*'ETC Data'!$J$5,0)</f>
        <v>0</v>
      </c>
      <c r="AN59" s="208">
        <f>AM59-(AM59*((VLOOKUP(A59,Plan!A$1:BA$804,53,FALSE)/100)))</f>
        <v>0</v>
      </c>
      <c r="AO59" s="211">
        <f>IF(AJ59,O59*'ETC Data'!$H$5*'ETC Data'!$K$5,0)</f>
        <v>0</v>
      </c>
      <c r="AP59" s="208">
        <f>AO59-(AO59*((VLOOKUP(A59,Plan!A$1:BB$804,54,FALSE)/100)))</f>
        <v>0</v>
      </c>
      <c r="AQ59" s="208">
        <f>IF(AJ59,O59*'ETC Data'!$H$5*'ETC Data'!$L$5,0)</f>
        <v>0</v>
      </c>
      <c r="AR59" s="208">
        <f>AQ59-(AQ59*((VLOOKUP(A59,Plan!A$1:BD$804,56,FALSE)/100)))</f>
        <v>0</v>
      </c>
      <c r="AS59" s="193">
        <f>VLOOKUP(A59,'PR Matrix'!A:B,2,FALSE)</f>
        <v>0</v>
      </c>
      <c r="AT59" s="194">
        <f t="shared" si="6"/>
        <v>0</v>
      </c>
      <c r="AU59" s="194">
        <f t="shared" si="7"/>
        <v>0</v>
      </c>
      <c r="AV59" s="194">
        <f t="shared" si="8"/>
        <v>0</v>
      </c>
      <c r="AW59" s="194">
        <f t="shared" si="9"/>
        <v>0</v>
      </c>
      <c r="AX59" s="194">
        <f t="shared" si="10"/>
        <v>0</v>
      </c>
      <c r="AY59" s="194">
        <f t="shared" si="11"/>
        <v>0</v>
      </c>
    </row>
    <row r="60" spans="1:51" x14ac:dyDescent="0.2">
      <c r="A60" s="200" t="s">
        <v>1709</v>
      </c>
      <c r="B60" s="201" t="s">
        <v>1572</v>
      </c>
      <c r="C60" s="201" t="s">
        <v>1570</v>
      </c>
      <c r="D60" s="201"/>
      <c r="E60" s="643">
        <f>IF(G60="Y",VLOOKUP(B60&amp;"|"&amp;C60,'ETC Data'!$C$2:$D$16,2,FALSE),0)</f>
        <v>169</v>
      </c>
      <c r="F60" s="643">
        <f>IF(D60="",0,IF(G60="Y",VLOOKUP(B60&amp;"|"&amp;D60,'ETC Data'!$C$2:$D$16,2,FALSE),0))</f>
        <v>0</v>
      </c>
      <c r="G60" s="203" t="str">
        <f>IF(VLOOKUP(A60,Plan!A$1:H$804,8,FALSE)&lt;&gt;"",VLOOKUP(A60,Plan!A$1:H$804,8,FALSE),"")</f>
        <v>Y</v>
      </c>
      <c r="H60" s="204" t="str">
        <f>IF(VLOOKUP(A60,Plan!A$1:L$804,12,FALSE)&lt;&gt;"",VLOOKUP(A60,Plan!A$1:L$804,12,FALSE),"")</f>
        <v/>
      </c>
      <c r="I60" s="205" t="str">
        <f>IF(VLOOKUP(A60,Plan!A$1:M$804,13,FALSE)&lt;&gt;"",VLOOKUP(A60,Plan!A$1:M$804,13,FALSE),"")</f>
        <v>Y</v>
      </c>
      <c r="J60" s="205" t="str">
        <f>IF(VLOOKUP(A60,Plan!A$1:N$804,14,FALSE)&lt;&gt;"",VLOOKUP(A60,Plan!A$1:N$804,14,FALSE),IF(VLOOKUP(A60,Plan!A$1:O$804,15,FALSE)&lt;&gt;"",VLOOKUP(A60,Plan!A$1:O$804,15,FALSE),""))</f>
        <v>Y</v>
      </c>
      <c r="K60" s="206" t="str">
        <f>IF(VLOOKUP(A60,Plan!A$1:P$804,16,FALSE)&lt;&gt;"",VLOOKUP(A60,Plan!A$1:P$804,16,FALSE),"")</f>
        <v>Y</v>
      </c>
      <c r="L60" s="205"/>
      <c r="M60" s="205"/>
      <c r="N60" s="205"/>
      <c r="O60" s="207">
        <f t="shared" si="4"/>
        <v>169</v>
      </c>
      <c r="P60" s="207" t="b">
        <f t="shared" si="5"/>
        <v>1</v>
      </c>
      <c r="Q60" s="208">
        <f>IF(P60,O60*'ETC Data'!$H$3*'ETC Data'!$I$3,0)</f>
        <v>33.319079074534713</v>
      </c>
      <c r="R60" s="208">
        <f>Q60-(Q60*((VLOOKUP(A60,Plan!A$1:Z$804,26,FALSE)/100)))</f>
        <v>0</v>
      </c>
      <c r="S60" s="208">
        <f>IF(P60,O60*'ETC Data'!$H$3*'ETC Data'!$J$3,0)</f>
        <v>7.9965789778883307</v>
      </c>
      <c r="T60" s="208">
        <f>S60-(S60*((VLOOKUP(A60,Plan!A$1:AA$804,27,FALSE)/100)))</f>
        <v>0</v>
      </c>
      <c r="U60" s="208">
        <f>IF(P60,O60*'ETC Data'!$H$3*'ETC Data'!$K$3,0)</f>
        <v>2.2212719383023143</v>
      </c>
      <c r="V60" s="208">
        <f>U60-(U60*((VLOOKUP(A60,Plan!A$1:AB$804,28,FALSE)/100)))</f>
        <v>0</v>
      </c>
      <c r="W60" s="208">
        <f>IF(P60,O60*'ETC Data'!$H$3*'ETC Data'!$L$3,0)</f>
        <v>0.88850877532092565</v>
      </c>
      <c r="X60" s="208">
        <f>W60-(W60*((VLOOKUP(A60,Plan!A$1:AC$804,29,FALSE)/100)))</f>
        <v>0</v>
      </c>
      <c r="Y60" s="209"/>
      <c r="Z60" s="210" t="b">
        <f t="shared" si="14"/>
        <v>1</v>
      </c>
      <c r="AA60" s="208">
        <f>IF(Z60,O60*'ETC Data'!$H$4*'ETC Data'!$I$4,0)</f>
        <v>41.238099455199013</v>
      </c>
      <c r="AB60" s="208">
        <f>AA60-(AA60*((VLOOKUP(A60,Plan!A$1:AI$804,35,FALSE)/100)))</f>
        <v>0</v>
      </c>
      <c r="AC60" s="208">
        <f>IF(Z60,O60*'ETC Data'!$H$4*'ETC Data'!$J$4,0)</f>
        <v>20.619049727599506</v>
      </c>
      <c r="AD60" s="208">
        <f>AC60-(AC60*((VLOOKUP(A60,Plan!A$1:AJ$804,36,FALSE)/100)))</f>
        <v>0</v>
      </c>
      <c r="AE60" s="208">
        <f>IF(Z60,O60*'ETC Data'!$H$4*'ETC Data'!$K$4,0)</f>
        <v>14.845715803871643</v>
      </c>
      <c r="AF60" s="208">
        <f>AE60-(AE60*((VLOOKUP(A60,Plan!A$1:AK$804,37,FALSE)/100)))</f>
        <v>0</v>
      </c>
      <c r="AG60" s="208">
        <f>IF(Z60,O60*'ETC Data'!$H$4*'ETC Data'!$L$4,0)</f>
        <v>5.7733339237278622</v>
      </c>
      <c r="AH60" s="208">
        <f>AG60-(AG60*((VLOOKUP(A60,Plan!A$1:AP$804,42,FALSE)/100)))</f>
        <v>0</v>
      </c>
      <c r="AI60" s="210"/>
      <c r="AJ60" s="210" t="b">
        <f t="shared" si="15"/>
        <v>1</v>
      </c>
      <c r="AK60" s="211">
        <f>IF(AJ60,O60*'ETC Data'!$H$5*'ETC Data'!$I$5,0)</f>
        <v>21.049181161777842</v>
      </c>
      <c r="AL60" s="208">
        <f>AK60-(AK60*((VLOOKUP(A60,Plan!A$1:AY$804,51,FALSE)/100)))</f>
        <v>0</v>
      </c>
      <c r="AM60" s="208">
        <f>IF(AJ60,O60*'ETC Data'!$H$5*'ETC Data'!$J$5,0)</f>
        <v>10.524590580888921</v>
      </c>
      <c r="AN60" s="208">
        <f>AM60-(AM60*((VLOOKUP(A60,Plan!A$1:BA$804,53,FALSE)/100)))</f>
        <v>0</v>
      </c>
      <c r="AO60" s="211">
        <f>IF(AJ60,O60*'ETC Data'!$H$5*'ETC Data'!$K$5,0)</f>
        <v>7.5777052182400224</v>
      </c>
      <c r="AP60" s="208">
        <f>AO60-(AO60*((VLOOKUP(A60,Plan!A$1:BB$804,54,FALSE)/100)))</f>
        <v>0</v>
      </c>
      <c r="AQ60" s="208">
        <f>IF(AJ60,O60*'ETC Data'!$H$5*'ETC Data'!$L$5,0)</f>
        <v>2.946885362648898</v>
      </c>
      <c r="AR60" s="208">
        <f>AQ60-(AQ60*((VLOOKUP(A60,Plan!A$1:BD$804,56,FALSE)/100)))</f>
        <v>0</v>
      </c>
      <c r="AS60" s="193">
        <f>VLOOKUP(A60,'PR Matrix'!A:B,2,FALSE)</f>
        <v>6247</v>
      </c>
      <c r="AT60" s="194">
        <f t="shared" si="6"/>
        <v>0</v>
      </c>
      <c r="AU60" s="194">
        <f t="shared" si="7"/>
        <v>168.99999999999997</v>
      </c>
      <c r="AV60" s="194">
        <f t="shared" si="8"/>
        <v>0</v>
      </c>
      <c r="AW60" s="194">
        <f t="shared" si="9"/>
        <v>0</v>
      </c>
      <c r="AX60" s="194">
        <f t="shared" si="10"/>
        <v>0</v>
      </c>
      <c r="AY60" s="194">
        <f t="shared" si="11"/>
        <v>0</v>
      </c>
    </row>
    <row r="61" spans="1:51" hidden="1" x14ac:dyDescent="0.2">
      <c r="A61" s="200" t="s">
        <v>1710</v>
      </c>
      <c r="B61" s="201" t="s">
        <v>1572</v>
      </c>
      <c r="C61" s="201"/>
      <c r="D61" s="201"/>
      <c r="E61" s="202">
        <f>IF(G61="Y",VLOOKUP(B61&amp;"|"&amp;C61,'ETC Data'!$C$2:$D$16,2,FALSE),0)</f>
        <v>0</v>
      </c>
      <c r="F61" s="202">
        <f>IF(D61="",0,IF(G61="Y",VLOOKUP(B61&amp;"|"&amp;D61,'ETC Data'!$C$2:$D$16,2,FALSE),0))</f>
        <v>0</v>
      </c>
      <c r="G61" s="203" t="str">
        <f>IF(VLOOKUP(A61,Plan!A$1:H$804,8,FALSE)&lt;&gt;"",VLOOKUP(A61,Plan!A$1:H$804,8,FALSE),"")</f>
        <v>N</v>
      </c>
      <c r="H61" s="204" t="str">
        <f>IF(VLOOKUP(A61,Plan!A$1:L$804,12,FALSE)&lt;&gt;"",VLOOKUP(A61,Plan!A$1:L$804,12,FALSE),"")</f>
        <v/>
      </c>
      <c r="I61" s="205" t="str">
        <f>IF(VLOOKUP(A61,Plan!A$1:M$804,13,FALSE)&lt;&gt;"",VLOOKUP(A61,Plan!A$1:M$804,13,FALSE),"")</f>
        <v/>
      </c>
      <c r="J61" s="205" t="str">
        <f>IF(VLOOKUP(A61,Plan!A$1:N$804,14,FALSE)&lt;&gt;"",VLOOKUP(A61,Plan!A$1:N$804,14,FALSE),IF(VLOOKUP(A61,Plan!A$1:O$804,15,FALSE)&lt;&gt;"",VLOOKUP(A61,Plan!A$1:O$804,15,FALSE),""))</f>
        <v/>
      </c>
      <c r="K61" s="206" t="str">
        <f>IF(VLOOKUP(A61,Plan!A$1:P$804,16,FALSE)&lt;&gt;"",VLOOKUP(A61,Plan!A$1:P$804,16,FALSE),"")</f>
        <v/>
      </c>
      <c r="L61" s="205"/>
      <c r="M61" s="205"/>
      <c r="N61" s="205"/>
      <c r="O61" s="207">
        <f t="shared" si="4"/>
        <v>0</v>
      </c>
      <c r="P61" s="207" t="b">
        <f t="shared" si="5"/>
        <v>0</v>
      </c>
      <c r="Q61" s="208">
        <f>IF(P61,O61*'ETC Data'!$H$3*'ETC Data'!$I$3,0)</f>
        <v>0</v>
      </c>
      <c r="R61" s="208">
        <f>Q61-(Q61*((VLOOKUP(A61,Plan!A$1:Z$804,26,FALSE)/100)))</f>
        <v>0</v>
      </c>
      <c r="S61" s="208">
        <f>IF(P61,O61*'ETC Data'!$H$3*'ETC Data'!$J$3,0)</f>
        <v>0</v>
      </c>
      <c r="T61" s="208">
        <f>S61-(S61*((VLOOKUP(A61,Plan!A$1:AA$804,27,FALSE)/100)))</f>
        <v>0</v>
      </c>
      <c r="U61" s="208">
        <f>IF(P61,O61*'ETC Data'!$H$3*'ETC Data'!$K$3,0)</f>
        <v>0</v>
      </c>
      <c r="V61" s="208">
        <f>U61-(U61*((VLOOKUP(A61,Plan!A$1:AB$804,28,FALSE)/100)))</f>
        <v>0</v>
      </c>
      <c r="W61" s="208">
        <f>IF(P61,O61*'ETC Data'!$H$3*'ETC Data'!$L$3,0)</f>
        <v>0</v>
      </c>
      <c r="X61" s="208">
        <f>W61-(W61*((VLOOKUP(A61,Plan!A$1:AC$804,29,FALSE)/100)))</f>
        <v>0</v>
      </c>
      <c r="Y61" s="209"/>
      <c r="Z61" s="210" t="b">
        <f t="shared" si="14"/>
        <v>0</v>
      </c>
      <c r="AA61" s="208">
        <f>IF(Z61,O61*'ETC Data'!$H$4*'ETC Data'!$I$4,0)</f>
        <v>0</v>
      </c>
      <c r="AB61" s="208">
        <f>AA61-(AA61*((VLOOKUP(A61,Plan!A$1:AI$804,35,FALSE)/100)))</f>
        <v>0</v>
      </c>
      <c r="AC61" s="208">
        <f>IF(Z61,O61*'ETC Data'!$H$4*'ETC Data'!$J$4,0)</f>
        <v>0</v>
      </c>
      <c r="AD61" s="208">
        <f>AC61-(AC61*((VLOOKUP(A61,Plan!A$1:AJ$804,36,FALSE)/100)))</f>
        <v>0</v>
      </c>
      <c r="AE61" s="208">
        <f>IF(Z61,O61*'ETC Data'!$H$4*'ETC Data'!$K$4,0)</f>
        <v>0</v>
      </c>
      <c r="AF61" s="208">
        <f>AE61-(AE61*((VLOOKUP(A61,Plan!A$1:AK$804,37,FALSE)/100)))</f>
        <v>0</v>
      </c>
      <c r="AG61" s="208">
        <f>IF(Z61,O61*'ETC Data'!$H$4*'ETC Data'!$L$4,0)</f>
        <v>0</v>
      </c>
      <c r="AH61" s="208">
        <f>AG61-(AG61*((VLOOKUP(A61,Plan!A$1:AP$804,42,FALSE)/100)))</f>
        <v>0</v>
      </c>
      <c r="AI61" s="210"/>
      <c r="AJ61" s="210" t="b">
        <f t="shared" si="15"/>
        <v>0</v>
      </c>
      <c r="AK61" s="211">
        <f>IF(AJ61,O61*'ETC Data'!$H$5*'ETC Data'!$I$5,0)</f>
        <v>0</v>
      </c>
      <c r="AL61" s="208">
        <f>AK61-(AK61*((VLOOKUP(A61,Plan!A$1:AY$804,51,FALSE)/100)))</f>
        <v>0</v>
      </c>
      <c r="AM61" s="208">
        <f>IF(AJ61,O61*'ETC Data'!$H$5*'ETC Data'!$J$5,0)</f>
        <v>0</v>
      </c>
      <c r="AN61" s="208">
        <f>AM61-(AM61*((VLOOKUP(A61,Plan!A$1:BA$804,53,FALSE)/100)))</f>
        <v>0</v>
      </c>
      <c r="AO61" s="211">
        <f>IF(AJ61,O61*'ETC Data'!$H$5*'ETC Data'!$K$5,0)</f>
        <v>0</v>
      </c>
      <c r="AP61" s="208">
        <f>AO61-(AO61*((VLOOKUP(A61,Plan!A$1:BB$804,54,FALSE)/100)))</f>
        <v>0</v>
      </c>
      <c r="AQ61" s="208">
        <f>IF(AJ61,O61*'ETC Data'!$H$5*'ETC Data'!$L$5,0)</f>
        <v>0</v>
      </c>
      <c r="AR61" s="208">
        <f>AQ61-(AQ61*((VLOOKUP(A61,Plan!A$1:BD$804,56,FALSE)/100)))</f>
        <v>0</v>
      </c>
      <c r="AS61" s="193">
        <f>VLOOKUP(A61,'PR Matrix'!A:B,2,FALSE)</f>
        <v>0</v>
      </c>
      <c r="AT61" s="194">
        <f t="shared" si="6"/>
        <v>0</v>
      </c>
      <c r="AU61" s="194">
        <f t="shared" si="7"/>
        <v>0</v>
      </c>
      <c r="AV61" s="194">
        <f t="shared" si="8"/>
        <v>0</v>
      </c>
      <c r="AW61" s="194">
        <f t="shared" si="9"/>
        <v>0</v>
      </c>
      <c r="AX61" s="194">
        <f t="shared" si="10"/>
        <v>0</v>
      </c>
      <c r="AY61" s="194">
        <f t="shared" si="11"/>
        <v>0</v>
      </c>
    </row>
    <row r="62" spans="1:51" hidden="1" x14ac:dyDescent="0.2">
      <c r="A62" s="200" t="s">
        <v>1711</v>
      </c>
      <c r="B62" s="201" t="s">
        <v>1572</v>
      </c>
      <c r="C62" s="201"/>
      <c r="D62" s="201"/>
      <c r="E62" s="202">
        <f>IF(G62="Y",VLOOKUP(B62&amp;"|"&amp;C62,'ETC Data'!$C$2:$D$16,2,FALSE),0)</f>
        <v>0</v>
      </c>
      <c r="F62" s="202">
        <f>IF(D62="",0,IF(G62="Y",VLOOKUP(B62&amp;"|"&amp;D62,'ETC Data'!$C$2:$D$16,2,FALSE),0))</f>
        <v>0</v>
      </c>
      <c r="G62" s="203" t="str">
        <f>IF(VLOOKUP(A62,Plan!A$1:H$804,8,FALSE)&lt;&gt;"",VLOOKUP(A62,Plan!A$1:H$804,8,FALSE),"")</f>
        <v>N</v>
      </c>
      <c r="H62" s="204" t="str">
        <f>IF(VLOOKUP(A62,Plan!A$1:L$804,12,FALSE)&lt;&gt;"",VLOOKUP(A62,Plan!A$1:L$804,12,FALSE),"")</f>
        <v/>
      </c>
      <c r="I62" s="205" t="str">
        <f>IF(VLOOKUP(A62,Plan!A$1:M$804,13,FALSE)&lt;&gt;"",VLOOKUP(A62,Plan!A$1:M$804,13,FALSE),"")</f>
        <v/>
      </c>
      <c r="J62" s="205" t="str">
        <f>IF(VLOOKUP(A62,Plan!A$1:N$804,14,FALSE)&lt;&gt;"",VLOOKUP(A62,Plan!A$1:N$804,14,FALSE),IF(VLOOKUP(A62,Plan!A$1:O$804,15,FALSE)&lt;&gt;"",VLOOKUP(A62,Plan!A$1:O$804,15,FALSE),""))</f>
        <v/>
      </c>
      <c r="K62" s="206" t="str">
        <f>IF(VLOOKUP(A62,Plan!A$1:P$804,16,FALSE)&lt;&gt;"",VLOOKUP(A62,Plan!A$1:P$804,16,FALSE),"")</f>
        <v/>
      </c>
      <c r="L62" s="205"/>
      <c r="M62" s="205"/>
      <c r="N62" s="205"/>
      <c r="O62" s="207">
        <f t="shared" si="4"/>
        <v>0</v>
      </c>
      <c r="P62" s="207" t="b">
        <f t="shared" si="5"/>
        <v>0</v>
      </c>
      <c r="Q62" s="208">
        <f>IF(P62,O62*'ETC Data'!$H$3*'ETC Data'!$I$3,0)</f>
        <v>0</v>
      </c>
      <c r="R62" s="208">
        <f>Q62-(Q62*((VLOOKUP(A62,Plan!A$1:Z$804,26,FALSE)/100)))</f>
        <v>0</v>
      </c>
      <c r="S62" s="208">
        <f>IF(P62,O62*'ETC Data'!$H$3*'ETC Data'!$J$3,0)</f>
        <v>0</v>
      </c>
      <c r="T62" s="208">
        <f>S62-(S62*((VLOOKUP(A62,Plan!A$1:AA$804,27,FALSE)/100)))</f>
        <v>0</v>
      </c>
      <c r="U62" s="208">
        <f>IF(P62,O62*'ETC Data'!$H$3*'ETC Data'!$K$3,0)</f>
        <v>0</v>
      </c>
      <c r="V62" s="208">
        <f>U62-(U62*((VLOOKUP(A62,Plan!A$1:AB$804,28,FALSE)/100)))</f>
        <v>0</v>
      </c>
      <c r="W62" s="208">
        <f>IF(P62,O62*'ETC Data'!$H$3*'ETC Data'!$L$3,0)</f>
        <v>0</v>
      </c>
      <c r="X62" s="208">
        <f>W62-(W62*((VLOOKUP(A62,Plan!A$1:AC$804,29,FALSE)/100)))</f>
        <v>0</v>
      </c>
      <c r="Y62" s="209"/>
      <c r="Z62" s="210" t="b">
        <f t="shared" si="14"/>
        <v>0</v>
      </c>
      <c r="AA62" s="208">
        <f>IF(Z62,O62*'ETC Data'!$H$4*'ETC Data'!$I$4,0)</f>
        <v>0</v>
      </c>
      <c r="AB62" s="208">
        <f>AA62-(AA62*((VLOOKUP(A62,Plan!A$1:AI$804,35,FALSE)/100)))</f>
        <v>0</v>
      </c>
      <c r="AC62" s="208">
        <f>IF(Z62,O62*'ETC Data'!$H$4*'ETC Data'!$J$4,0)</f>
        <v>0</v>
      </c>
      <c r="AD62" s="208">
        <f>AC62-(AC62*((VLOOKUP(A62,Plan!A$1:AJ$804,36,FALSE)/100)))</f>
        <v>0</v>
      </c>
      <c r="AE62" s="208">
        <f>IF(Z62,O62*'ETC Data'!$H$4*'ETC Data'!$K$4,0)</f>
        <v>0</v>
      </c>
      <c r="AF62" s="208">
        <f>AE62-(AE62*((VLOOKUP(A62,Plan!A$1:AK$804,37,FALSE)/100)))</f>
        <v>0</v>
      </c>
      <c r="AG62" s="208">
        <f>IF(Z62,O62*'ETC Data'!$H$4*'ETC Data'!$L$4,0)</f>
        <v>0</v>
      </c>
      <c r="AH62" s="208">
        <f>AG62-(AG62*((VLOOKUP(A62,Plan!A$1:AP$804,42,FALSE)/100)))</f>
        <v>0</v>
      </c>
      <c r="AI62" s="210"/>
      <c r="AJ62" s="210" t="b">
        <f t="shared" si="15"/>
        <v>0</v>
      </c>
      <c r="AK62" s="211">
        <f>IF(AJ62,O62*'ETC Data'!$H$5*'ETC Data'!$I$5,0)</f>
        <v>0</v>
      </c>
      <c r="AL62" s="208">
        <f>AK62-(AK62*((VLOOKUP(A62,Plan!A$1:AY$804,51,FALSE)/100)))</f>
        <v>0</v>
      </c>
      <c r="AM62" s="208">
        <f>IF(AJ62,O62*'ETC Data'!$H$5*'ETC Data'!$J$5,0)</f>
        <v>0</v>
      </c>
      <c r="AN62" s="208">
        <f>AM62-(AM62*((VLOOKUP(A62,Plan!A$1:BA$804,53,FALSE)/100)))</f>
        <v>0</v>
      </c>
      <c r="AO62" s="211">
        <f>IF(AJ62,O62*'ETC Data'!$H$5*'ETC Data'!$K$5,0)</f>
        <v>0</v>
      </c>
      <c r="AP62" s="208">
        <f>AO62-(AO62*((VLOOKUP(A62,Plan!A$1:BB$804,54,FALSE)/100)))</f>
        <v>0</v>
      </c>
      <c r="AQ62" s="208">
        <f>IF(AJ62,O62*'ETC Data'!$H$5*'ETC Data'!$L$5,0)</f>
        <v>0</v>
      </c>
      <c r="AR62" s="208">
        <f>AQ62-(AQ62*((VLOOKUP(A62,Plan!A$1:BD$804,56,FALSE)/100)))</f>
        <v>0</v>
      </c>
      <c r="AS62" s="193">
        <f>VLOOKUP(A62,'PR Matrix'!A:B,2,FALSE)</f>
        <v>0</v>
      </c>
      <c r="AT62" s="194">
        <f t="shared" si="6"/>
        <v>0</v>
      </c>
      <c r="AU62" s="194">
        <f t="shared" si="7"/>
        <v>0</v>
      </c>
      <c r="AV62" s="194">
        <f t="shared" si="8"/>
        <v>0</v>
      </c>
      <c r="AW62" s="194">
        <f t="shared" si="9"/>
        <v>0</v>
      </c>
      <c r="AX62" s="194">
        <f t="shared" si="10"/>
        <v>0</v>
      </c>
      <c r="AY62" s="194">
        <f t="shared" si="11"/>
        <v>0</v>
      </c>
    </row>
    <row r="63" spans="1:51" hidden="1" x14ac:dyDescent="0.2">
      <c r="A63" s="200" t="s">
        <v>1712</v>
      </c>
      <c r="B63" s="201" t="s">
        <v>1572</v>
      </c>
      <c r="C63" s="201"/>
      <c r="D63" s="201"/>
      <c r="E63" s="202">
        <f>IF(G63="Y",VLOOKUP(B63&amp;"|"&amp;C63,'ETC Data'!$C$2:$D$16,2,FALSE),0)</f>
        <v>0</v>
      </c>
      <c r="F63" s="202">
        <f>IF(D63="",0,IF(G63="Y",VLOOKUP(B63&amp;"|"&amp;D63,'ETC Data'!$C$2:$D$16,2,FALSE),0))</f>
        <v>0</v>
      </c>
      <c r="G63" s="203" t="str">
        <f>IF(VLOOKUP(A63,Plan!A$1:H$804,8,FALSE)&lt;&gt;"",VLOOKUP(A63,Plan!A$1:H$804,8,FALSE),"")</f>
        <v>N</v>
      </c>
      <c r="H63" s="204" t="str">
        <f>IF(VLOOKUP(A63,Plan!A$1:L$804,12,FALSE)&lt;&gt;"",VLOOKUP(A63,Plan!A$1:L$804,12,FALSE),"")</f>
        <v/>
      </c>
      <c r="I63" s="205" t="str">
        <f>IF(VLOOKUP(A63,Plan!A$1:M$804,13,FALSE)&lt;&gt;"",VLOOKUP(A63,Plan!A$1:M$804,13,FALSE),"")</f>
        <v/>
      </c>
      <c r="J63" s="205" t="str">
        <f>IF(VLOOKUP(A63,Plan!A$1:N$804,14,FALSE)&lt;&gt;"",VLOOKUP(A63,Plan!A$1:N$804,14,FALSE),IF(VLOOKUP(A63,Plan!A$1:O$804,15,FALSE)&lt;&gt;"",VLOOKUP(A63,Plan!A$1:O$804,15,FALSE),""))</f>
        <v/>
      </c>
      <c r="K63" s="206" t="str">
        <f>IF(VLOOKUP(A63,Plan!A$1:P$804,16,FALSE)&lt;&gt;"",VLOOKUP(A63,Plan!A$1:P$804,16,FALSE),"")</f>
        <v/>
      </c>
      <c r="L63" s="205"/>
      <c r="M63" s="205"/>
      <c r="N63" s="205"/>
      <c r="O63" s="207">
        <f t="shared" si="4"/>
        <v>0</v>
      </c>
      <c r="P63" s="207" t="b">
        <f t="shared" si="5"/>
        <v>0</v>
      </c>
      <c r="Q63" s="208">
        <f>IF(P63,O63*'ETC Data'!$H$3*'ETC Data'!$I$3,0)</f>
        <v>0</v>
      </c>
      <c r="R63" s="208">
        <f>Q63-(Q63*((VLOOKUP(A63,Plan!A$1:Z$804,26,FALSE)/100)))</f>
        <v>0</v>
      </c>
      <c r="S63" s="208">
        <f>IF(P63,O63*'ETC Data'!$H$3*'ETC Data'!$J$3,0)</f>
        <v>0</v>
      </c>
      <c r="T63" s="208">
        <f>S63-(S63*((VLOOKUP(A63,Plan!A$1:AA$804,27,FALSE)/100)))</f>
        <v>0</v>
      </c>
      <c r="U63" s="208">
        <f>IF(P63,O63*'ETC Data'!$H$3*'ETC Data'!$K$3,0)</f>
        <v>0</v>
      </c>
      <c r="V63" s="208">
        <f>U63-(U63*((VLOOKUP(A63,Plan!A$1:AB$804,28,FALSE)/100)))</f>
        <v>0</v>
      </c>
      <c r="W63" s="208">
        <f>IF(P63,O63*'ETC Data'!$H$3*'ETC Data'!$L$3,0)</f>
        <v>0</v>
      </c>
      <c r="X63" s="208">
        <f>W63-(W63*((VLOOKUP(A63,Plan!A$1:AC$804,29,FALSE)/100)))</f>
        <v>0</v>
      </c>
      <c r="Y63" s="209"/>
      <c r="Z63" s="210" t="b">
        <f t="shared" si="14"/>
        <v>0</v>
      </c>
      <c r="AA63" s="208">
        <f>IF(Z63,O63*'ETC Data'!$H$4*'ETC Data'!$I$4,0)</f>
        <v>0</v>
      </c>
      <c r="AB63" s="208">
        <f>AA63-(AA63*((VLOOKUP(A63,Plan!A$1:AI$804,35,FALSE)/100)))</f>
        <v>0</v>
      </c>
      <c r="AC63" s="208">
        <f>IF(Z63,O63*'ETC Data'!$H$4*'ETC Data'!$J$4,0)</f>
        <v>0</v>
      </c>
      <c r="AD63" s="208">
        <f>AC63-(AC63*((VLOOKUP(A63,Plan!A$1:AJ$804,36,FALSE)/100)))</f>
        <v>0</v>
      </c>
      <c r="AE63" s="208">
        <f>IF(Z63,O63*'ETC Data'!$H$4*'ETC Data'!$K$4,0)</f>
        <v>0</v>
      </c>
      <c r="AF63" s="208">
        <f>AE63-(AE63*((VLOOKUP(A63,Plan!A$1:AK$804,37,FALSE)/100)))</f>
        <v>0</v>
      </c>
      <c r="AG63" s="208">
        <f>IF(Z63,O63*'ETC Data'!$H$4*'ETC Data'!$L$4,0)</f>
        <v>0</v>
      </c>
      <c r="AH63" s="208">
        <f>AG63-(AG63*((VLOOKUP(A63,Plan!A$1:AP$804,42,FALSE)/100)))</f>
        <v>0</v>
      </c>
      <c r="AI63" s="210"/>
      <c r="AJ63" s="210" t="b">
        <f t="shared" si="15"/>
        <v>0</v>
      </c>
      <c r="AK63" s="211">
        <f>IF(AJ63,O63*'ETC Data'!$H$5*'ETC Data'!$I$5,0)</f>
        <v>0</v>
      </c>
      <c r="AL63" s="208">
        <f>AK63-(AK63*((VLOOKUP(A63,Plan!A$1:AY$804,51,FALSE)/100)))</f>
        <v>0</v>
      </c>
      <c r="AM63" s="208">
        <f>IF(AJ63,O63*'ETC Data'!$H$5*'ETC Data'!$J$5,0)</f>
        <v>0</v>
      </c>
      <c r="AN63" s="208">
        <f>AM63-(AM63*((VLOOKUP(A63,Plan!A$1:BA$804,53,FALSE)/100)))</f>
        <v>0</v>
      </c>
      <c r="AO63" s="211">
        <f>IF(AJ63,O63*'ETC Data'!$H$5*'ETC Data'!$K$5,0)</f>
        <v>0</v>
      </c>
      <c r="AP63" s="208">
        <f>AO63-(AO63*((VLOOKUP(A63,Plan!A$1:BB$804,54,FALSE)/100)))</f>
        <v>0</v>
      </c>
      <c r="AQ63" s="208">
        <f>IF(AJ63,O63*'ETC Data'!$H$5*'ETC Data'!$L$5,0)</f>
        <v>0</v>
      </c>
      <c r="AR63" s="208">
        <f>AQ63-(AQ63*((VLOOKUP(A63,Plan!A$1:BD$804,56,FALSE)/100)))</f>
        <v>0</v>
      </c>
      <c r="AS63" s="193">
        <f>VLOOKUP(A63,'PR Matrix'!A:B,2,FALSE)</f>
        <v>0</v>
      </c>
      <c r="AT63" s="194">
        <f t="shared" si="6"/>
        <v>0</v>
      </c>
      <c r="AU63" s="194">
        <f t="shared" si="7"/>
        <v>0</v>
      </c>
      <c r="AV63" s="194">
        <f t="shared" si="8"/>
        <v>0</v>
      </c>
      <c r="AW63" s="194">
        <f t="shared" si="9"/>
        <v>0</v>
      </c>
      <c r="AX63" s="194">
        <f t="shared" si="10"/>
        <v>0</v>
      </c>
      <c r="AY63" s="194">
        <f t="shared" si="11"/>
        <v>0</v>
      </c>
    </row>
    <row r="64" spans="1:51" hidden="1" x14ac:dyDescent="0.2">
      <c r="A64" s="200" t="s">
        <v>1713</v>
      </c>
      <c r="B64" s="201" t="s">
        <v>1572</v>
      </c>
      <c r="C64" s="201" t="s">
        <v>1572</v>
      </c>
      <c r="D64" s="201"/>
      <c r="E64" s="202">
        <f>IF(G64="Y",VLOOKUP(B64&amp;"|"&amp;C64,'ETC Data'!$C$2:$D$16,2,FALSE),0)</f>
        <v>0</v>
      </c>
      <c r="F64" s="202">
        <f>IF(D64="",0,IF(G64="Y",VLOOKUP(B64&amp;"|"&amp;D64,'ETC Data'!$C$2:$D$16,2,FALSE),0))</f>
        <v>0</v>
      </c>
      <c r="G64" s="203" t="str">
        <f>IF(VLOOKUP(A64,Plan!A$1:H$804,8,FALSE)&lt;&gt;"",VLOOKUP(A64,Plan!A$1:H$804,8,FALSE),"")</f>
        <v>N</v>
      </c>
      <c r="H64" s="204" t="str">
        <f>IF(VLOOKUP(A64,Plan!A$1:L$804,12,FALSE)&lt;&gt;"",VLOOKUP(A64,Plan!A$1:L$804,12,FALSE),"")</f>
        <v/>
      </c>
      <c r="I64" s="205" t="str">
        <f>IF(VLOOKUP(A64,Plan!A$1:M$804,13,FALSE)&lt;&gt;"",VLOOKUP(A64,Plan!A$1:M$804,13,FALSE),"")</f>
        <v/>
      </c>
      <c r="J64" s="205" t="str">
        <f>IF(VLOOKUP(A64,Plan!A$1:N$804,14,FALSE)&lt;&gt;"",VLOOKUP(A64,Plan!A$1:N$804,14,FALSE),IF(VLOOKUP(A64,Plan!A$1:O$804,15,FALSE)&lt;&gt;"",VLOOKUP(A64,Plan!A$1:O$804,15,FALSE),""))</f>
        <v/>
      </c>
      <c r="K64" s="206" t="str">
        <f>IF(VLOOKUP(A64,Plan!A$1:P$804,16,FALSE)&lt;&gt;"",VLOOKUP(A64,Plan!A$1:P$804,16,FALSE),"")</f>
        <v/>
      </c>
      <c r="L64" s="205"/>
      <c r="M64" s="205"/>
      <c r="N64" s="205"/>
      <c r="O64" s="207">
        <f t="shared" si="4"/>
        <v>0</v>
      </c>
      <c r="P64" s="207" t="b">
        <f t="shared" si="5"/>
        <v>0</v>
      </c>
      <c r="Q64" s="208">
        <f>IF(P64,O64*'ETC Data'!$H$3*'ETC Data'!$I$3,0)</f>
        <v>0</v>
      </c>
      <c r="R64" s="208">
        <f>Q64-(Q64*((VLOOKUP(A64,Plan!A$1:Z$804,26,FALSE)/100)))</f>
        <v>0</v>
      </c>
      <c r="S64" s="208">
        <f>IF(P64,O64*'ETC Data'!$H$3*'ETC Data'!$J$3,0)</f>
        <v>0</v>
      </c>
      <c r="T64" s="208">
        <f>S64-(S64*((VLOOKUP(A64,Plan!A$1:AA$804,27,FALSE)/100)))</f>
        <v>0</v>
      </c>
      <c r="U64" s="208">
        <f>IF(P64,O64*'ETC Data'!$H$3*'ETC Data'!$K$3,0)</f>
        <v>0</v>
      </c>
      <c r="V64" s="208">
        <f>U64-(U64*((VLOOKUP(A64,Plan!A$1:AB$804,28,FALSE)/100)))</f>
        <v>0</v>
      </c>
      <c r="W64" s="208">
        <f>IF(P64,O64*'ETC Data'!$H$3*'ETC Data'!$L$3,0)</f>
        <v>0</v>
      </c>
      <c r="X64" s="208">
        <f>W64-(W64*((VLOOKUP(A64,Plan!A$1:AC$804,29,FALSE)/100)))</f>
        <v>0</v>
      </c>
      <c r="Y64" s="209"/>
      <c r="Z64" s="210" t="b">
        <f t="shared" si="14"/>
        <v>0</v>
      </c>
      <c r="AA64" s="208">
        <f>IF(Z64,O64*'ETC Data'!$H$4*'ETC Data'!$I$4,0)</f>
        <v>0</v>
      </c>
      <c r="AB64" s="208">
        <f>AA64-(AA64*((VLOOKUP(A64,Plan!A$1:AI$804,35,FALSE)/100)))</f>
        <v>0</v>
      </c>
      <c r="AC64" s="208">
        <f>IF(Z64,O64*'ETC Data'!$H$4*'ETC Data'!$J$4,0)</f>
        <v>0</v>
      </c>
      <c r="AD64" s="208">
        <f>AC64-(AC64*((VLOOKUP(A64,Plan!A$1:AJ$804,36,FALSE)/100)))</f>
        <v>0</v>
      </c>
      <c r="AE64" s="208">
        <f>IF(Z64,O64*'ETC Data'!$H$4*'ETC Data'!$K$4,0)</f>
        <v>0</v>
      </c>
      <c r="AF64" s="208">
        <f>AE64-(AE64*((VLOOKUP(A64,Plan!A$1:AK$804,37,FALSE)/100)))</f>
        <v>0</v>
      </c>
      <c r="AG64" s="208">
        <f>IF(Z64,O64*'ETC Data'!$H$4*'ETC Data'!$L$4,0)</f>
        <v>0</v>
      </c>
      <c r="AH64" s="208">
        <f>AG64-(AG64*((VLOOKUP(A64,Plan!A$1:AP$804,42,FALSE)/100)))</f>
        <v>0</v>
      </c>
      <c r="AI64" s="210"/>
      <c r="AJ64" s="210" t="b">
        <f t="shared" si="15"/>
        <v>0</v>
      </c>
      <c r="AK64" s="211">
        <f>IF(AJ64,O64*'ETC Data'!$H$5*'ETC Data'!$I$5,0)</f>
        <v>0</v>
      </c>
      <c r="AL64" s="208">
        <f>AK64-(AK64*((VLOOKUP(A64,Plan!A$1:AY$804,51,FALSE)/100)))</f>
        <v>0</v>
      </c>
      <c r="AM64" s="208">
        <f>IF(AJ64,O64*'ETC Data'!$H$5*'ETC Data'!$J$5,0)</f>
        <v>0</v>
      </c>
      <c r="AN64" s="208">
        <f>AM64-(AM64*((VLOOKUP(A64,Plan!A$1:BA$804,53,FALSE)/100)))</f>
        <v>0</v>
      </c>
      <c r="AO64" s="211">
        <f>IF(AJ64,O64*'ETC Data'!$H$5*'ETC Data'!$K$5,0)</f>
        <v>0</v>
      </c>
      <c r="AP64" s="208">
        <f>AO64-(AO64*((VLOOKUP(A64,Plan!A$1:BB$804,54,FALSE)/100)))</f>
        <v>0</v>
      </c>
      <c r="AQ64" s="208">
        <f>IF(AJ64,O64*'ETC Data'!$H$5*'ETC Data'!$L$5,0)</f>
        <v>0</v>
      </c>
      <c r="AR64" s="208">
        <f>AQ64-(AQ64*((VLOOKUP(A64,Plan!A$1:BD$804,56,FALSE)/100)))</f>
        <v>0</v>
      </c>
      <c r="AS64" s="193">
        <f>VLOOKUP(A64,'PR Matrix'!A:B,2,FALSE)</f>
        <v>0</v>
      </c>
      <c r="AT64" s="194">
        <f t="shared" si="6"/>
        <v>0</v>
      </c>
      <c r="AU64" s="194">
        <f t="shared" si="7"/>
        <v>0</v>
      </c>
      <c r="AV64" s="194">
        <f t="shared" si="8"/>
        <v>0</v>
      </c>
      <c r="AW64" s="194">
        <f t="shared" si="9"/>
        <v>0</v>
      </c>
      <c r="AX64" s="194">
        <f t="shared" si="10"/>
        <v>0</v>
      </c>
      <c r="AY64" s="194">
        <f t="shared" si="11"/>
        <v>0</v>
      </c>
    </row>
    <row r="65" spans="1:51" hidden="1" x14ac:dyDescent="0.2">
      <c r="A65" s="200" t="s">
        <v>1475</v>
      </c>
      <c r="B65" s="201" t="s">
        <v>1572</v>
      </c>
      <c r="C65" s="201"/>
      <c r="D65" s="201"/>
      <c r="E65" s="202">
        <f>IF(G65="Y",VLOOKUP(B65&amp;"|"&amp;C65,'ETC Data'!$C$2:$D$16,2,FALSE),0)</f>
        <v>0</v>
      </c>
      <c r="F65" s="202">
        <f>IF(D65="",0,IF(G65="Y",VLOOKUP(B65&amp;"|"&amp;D65,'ETC Data'!$C$2:$D$16,2,FALSE),0))</f>
        <v>0</v>
      </c>
      <c r="G65" s="203" t="str">
        <f>IF(VLOOKUP(A65,Plan!A$1:H$804,8,FALSE)&lt;&gt;"",VLOOKUP(A65,Plan!A$1:H$804,8,FALSE),"")</f>
        <v>N</v>
      </c>
      <c r="H65" s="204" t="str">
        <f>IF(VLOOKUP(A65,Plan!A$1:L$804,12,FALSE)&lt;&gt;"",VLOOKUP(A65,Plan!A$1:L$804,12,FALSE),"")</f>
        <v/>
      </c>
      <c r="I65" s="205" t="str">
        <f>IF(VLOOKUP(A65,Plan!A$1:M$804,13,FALSE)&lt;&gt;"",VLOOKUP(A65,Plan!A$1:M$804,13,FALSE),"")</f>
        <v/>
      </c>
      <c r="J65" s="205" t="str">
        <f>IF(VLOOKUP(A65,Plan!A$1:N$804,14,FALSE)&lt;&gt;"",VLOOKUP(A65,Plan!A$1:N$804,14,FALSE),IF(VLOOKUP(A65,Plan!A$1:O$804,15,FALSE)&lt;&gt;"",VLOOKUP(A65,Plan!A$1:O$804,15,FALSE),""))</f>
        <v/>
      </c>
      <c r="K65" s="206" t="str">
        <f>IF(VLOOKUP(A65,Plan!A$1:P$804,16,FALSE)&lt;&gt;"",VLOOKUP(A65,Plan!A$1:P$804,16,FALSE),"")</f>
        <v/>
      </c>
      <c r="L65" s="205"/>
      <c r="M65" s="205"/>
      <c r="N65" s="205"/>
      <c r="O65" s="207">
        <f t="shared" si="4"/>
        <v>0</v>
      </c>
      <c r="P65" s="207" t="b">
        <f t="shared" si="5"/>
        <v>0</v>
      </c>
      <c r="Q65" s="208">
        <f>IF(P65,O65*'ETC Data'!$H$3*'ETC Data'!$I$3,0)</f>
        <v>0</v>
      </c>
      <c r="R65" s="208">
        <f>Q65-(Q65*((VLOOKUP(A65,Plan!A$1:Z$804,26,FALSE)/100)))</f>
        <v>0</v>
      </c>
      <c r="S65" s="208">
        <f>IF(P65,O65*'ETC Data'!$H$3*'ETC Data'!$J$3,0)</f>
        <v>0</v>
      </c>
      <c r="T65" s="208">
        <f>S65-(S65*((VLOOKUP(A65,Plan!A$1:AA$804,27,FALSE)/100)))</f>
        <v>0</v>
      </c>
      <c r="U65" s="208">
        <f>IF(P65,O65*'ETC Data'!$H$3*'ETC Data'!$K$3,0)</f>
        <v>0</v>
      </c>
      <c r="V65" s="208">
        <f>U65-(U65*((VLOOKUP(A65,Plan!A$1:AB$804,28,FALSE)/100)))</f>
        <v>0</v>
      </c>
      <c r="W65" s="208">
        <f>IF(P65,O65*'ETC Data'!$H$3*'ETC Data'!$L$3,0)</f>
        <v>0</v>
      </c>
      <c r="X65" s="208">
        <f>W65-(W65*((VLOOKUP(A65,Plan!A$1:AC$804,29,FALSE)/100)))</f>
        <v>0</v>
      </c>
      <c r="Y65" s="209"/>
      <c r="Z65" s="210" t="b">
        <f t="shared" si="14"/>
        <v>0</v>
      </c>
      <c r="AA65" s="208">
        <f>IF(Z65,O65*'ETC Data'!$H$4*'ETC Data'!$I$4,0)</f>
        <v>0</v>
      </c>
      <c r="AB65" s="208">
        <f>AA65-(AA65*((VLOOKUP(A65,Plan!A$1:AI$804,35,FALSE)/100)))</f>
        <v>0</v>
      </c>
      <c r="AC65" s="208">
        <f>IF(Z65,O65*'ETC Data'!$H$4*'ETC Data'!$J$4,0)</f>
        <v>0</v>
      </c>
      <c r="AD65" s="208">
        <f>AC65-(AC65*((VLOOKUP(A65,Plan!A$1:AJ$804,36,FALSE)/100)))</f>
        <v>0</v>
      </c>
      <c r="AE65" s="208">
        <f>IF(Z65,O65*'ETC Data'!$H$4*'ETC Data'!$K$4,0)</f>
        <v>0</v>
      </c>
      <c r="AF65" s="208">
        <f>AE65-(AE65*((VLOOKUP(A65,Plan!A$1:AK$804,37,FALSE)/100)))</f>
        <v>0</v>
      </c>
      <c r="AG65" s="208">
        <f>IF(Z65,O65*'ETC Data'!$H$4*'ETC Data'!$L$4,0)</f>
        <v>0</v>
      </c>
      <c r="AH65" s="208">
        <f>AG65-(AG65*((VLOOKUP(A65,Plan!A$1:AP$804,42,FALSE)/100)))</f>
        <v>0</v>
      </c>
      <c r="AI65" s="210"/>
      <c r="AJ65" s="210" t="b">
        <f t="shared" si="15"/>
        <v>0</v>
      </c>
      <c r="AK65" s="211">
        <f>IF(AJ65,O65*'ETC Data'!$H$5*'ETC Data'!$I$5,0)</f>
        <v>0</v>
      </c>
      <c r="AL65" s="208">
        <f>AK65-(AK65*((VLOOKUP(A65,Plan!A$1:AY$804,51,FALSE)/100)))</f>
        <v>0</v>
      </c>
      <c r="AM65" s="208">
        <f>IF(AJ65,O65*'ETC Data'!$H$5*'ETC Data'!$J$5,0)</f>
        <v>0</v>
      </c>
      <c r="AN65" s="208">
        <f>AM65-(AM65*((VLOOKUP(A65,Plan!A$1:BA$804,53,FALSE)/100)))</f>
        <v>0</v>
      </c>
      <c r="AO65" s="211">
        <f>IF(AJ65,O65*'ETC Data'!$H$5*'ETC Data'!$K$5,0)</f>
        <v>0</v>
      </c>
      <c r="AP65" s="208">
        <f>AO65-(AO65*((VLOOKUP(A65,Plan!A$1:BB$804,54,FALSE)/100)))</f>
        <v>0</v>
      </c>
      <c r="AQ65" s="208">
        <f>IF(AJ65,O65*'ETC Data'!$H$5*'ETC Data'!$L$5,0)</f>
        <v>0</v>
      </c>
      <c r="AR65" s="208">
        <f>AQ65-(AQ65*((VLOOKUP(A65,Plan!A$1:BD$804,56,FALSE)/100)))</f>
        <v>0</v>
      </c>
      <c r="AS65" s="193">
        <f>VLOOKUP(A65,'PR Matrix'!A:B,2,FALSE)</f>
        <v>0</v>
      </c>
      <c r="AT65" s="194">
        <f t="shared" si="6"/>
        <v>0</v>
      </c>
      <c r="AU65" s="194">
        <f t="shared" si="7"/>
        <v>0</v>
      </c>
      <c r="AV65" s="194">
        <f t="shared" si="8"/>
        <v>0</v>
      </c>
      <c r="AW65" s="194">
        <f t="shared" si="9"/>
        <v>0</v>
      </c>
      <c r="AX65" s="194">
        <f t="shared" si="10"/>
        <v>0</v>
      </c>
      <c r="AY65" s="194">
        <f t="shared" si="11"/>
        <v>0</v>
      </c>
    </row>
    <row r="66" spans="1:51" hidden="1" x14ac:dyDescent="0.2">
      <c r="A66" s="200" t="s">
        <v>1714</v>
      </c>
      <c r="B66" s="201" t="s">
        <v>1570</v>
      </c>
      <c r="C66" s="201"/>
      <c r="D66" s="201"/>
      <c r="E66" s="202">
        <f>IF(G66="Y",VLOOKUP(B66&amp;"|"&amp;C66,'ETC Data'!$C$2:$D$16,2,FALSE),0)</f>
        <v>0</v>
      </c>
      <c r="F66" s="202">
        <f>IF(D66="",0,IF(G66="Y",VLOOKUP(B66&amp;"|"&amp;D66,'ETC Data'!$C$2:$D$16,2,FALSE),0))</f>
        <v>0</v>
      </c>
      <c r="G66" s="203" t="str">
        <f>IF(VLOOKUP(A66,Plan!A$1:H$804,8,FALSE)&lt;&gt;"",VLOOKUP(A66,Plan!A$1:H$804,8,FALSE),"")</f>
        <v>N</v>
      </c>
      <c r="H66" s="204" t="str">
        <f>IF(VLOOKUP(A66,Plan!A$1:L$804,12,FALSE)&lt;&gt;"",VLOOKUP(A66,Plan!A$1:L$804,12,FALSE),"")</f>
        <v/>
      </c>
      <c r="I66" s="205" t="str">
        <f>IF(VLOOKUP(A66,Plan!A$1:M$804,13,FALSE)&lt;&gt;"",VLOOKUP(A66,Plan!A$1:M$804,13,FALSE),"")</f>
        <v/>
      </c>
      <c r="J66" s="205" t="str">
        <f>IF(VLOOKUP(A66,Plan!A$1:N$804,14,FALSE)&lt;&gt;"",VLOOKUP(A66,Plan!A$1:N$804,14,FALSE),IF(VLOOKUP(A66,Plan!A$1:O$804,15,FALSE)&lt;&gt;"",VLOOKUP(A66,Plan!A$1:O$804,15,FALSE),""))</f>
        <v/>
      </c>
      <c r="K66" s="206" t="str">
        <f>IF(VLOOKUP(A66,Plan!A$1:P$804,16,FALSE)&lt;&gt;"",VLOOKUP(A66,Plan!A$1:P$804,16,FALSE),"")</f>
        <v/>
      </c>
      <c r="L66" s="205"/>
      <c r="M66" s="205"/>
      <c r="N66" s="205"/>
      <c r="O66" s="207">
        <f t="shared" si="4"/>
        <v>0</v>
      </c>
      <c r="P66" s="207" t="b">
        <f t="shared" si="5"/>
        <v>0</v>
      </c>
      <c r="Q66" s="208">
        <f>IF(P66,O66*'ETC Data'!$H$3*'ETC Data'!$I$3,0)</f>
        <v>0</v>
      </c>
      <c r="R66" s="208">
        <f>Q66-(Q66*((VLOOKUP(A66,Plan!A$1:Z$804,26,FALSE)/100)))</f>
        <v>0</v>
      </c>
      <c r="S66" s="208">
        <f>IF(P66,O66*'ETC Data'!$H$3*'ETC Data'!$J$3,0)</f>
        <v>0</v>
      </c>
      <c r="T66" s="208">
        <f>S66-(S66*((VLOOKUP(A66,Plan!A$1:AA$804,27,FALSE)/100)))</f>
        <v>0</v>
      </c>
      <c r="U66" s="208">
        <f>IF(P66,O66*'ETC Data'!$H$3*'ETC Data'!$K$3,0)</f>
        <v>0</v>
      </c>
      <c r="V66" s="208">
        <f>U66-(U66*((VLOOKUP(A66,Plan!A$1:AB$804,28,FALSE)/100)))</f>
        <v>0</v>
      </c>
      <c r="W66" s="208">
        <f>IF(P66,O66*'ETC Data'!$H$3*'ETC Data'!$L$3,0)</f>
        <v>0</v>
      </c>
      <c r="X66" s="208">
        <f>W66-(W66*((VLOOKUP(A66,Plan!A$1:AC$804,29,FALSE)/100)))</f>
        <v>0</v>
      </c>
      <c r="Y66" s="209"/>
      <c r="Z66" s="210" t="b">
        <f t="shared" si="14"/>
        <v>0</v>
      </c>
      <c r="AA66" s="208">
        <f>IF(Z66,O66*'ETC Data'!$H$4*'ETC Data'!$I$4,0)</f>
        <v>0</v>
      </c>
      <c r="AB66" s="208">
        <f>AA66-(AA66*((VLOOKUP(A66,Plan!A$1:AI$804,35,FALSE)/100)))</f>
        <v>0</v>
      </c>
      <c r="AC66" s="208">
        <f>IF(Z66,O66*'ETC Data'!$H$4*'ETC Data'!$J$4,0)</f>
        <v>0</v>
      </c>
      <c r="AD66" s="208">
        <f>AC66-(AC66*((VLOOKUP(A66,Plan!A$1:AJ$804,36,FALSE)/100)))</f>
        <v>0</v>
      </c>
      <c r="AE66" s="208">
        <f>IF(Z66,O66*'ETC Data'!$H$4*'ETC Data'!$K$4,0)</f>
        <v>0</v>
      </c>
      <c r="AF66" s="208">
        <f>AE66-(AE66*((VLOOKUP(A66,Plan!A$1:AK$804,37,FALSE)/100)))</f>
        <v>0</v>
      </c>
      <c r="AG66" s="208">
        <f>IF(Z66,O66*'ETC Data'!$H$4*'ETC Data'!$L$4,0)</f>
        <v>0</v>
      </c>
      <c r="AH66" s="208">
        <f>AG66-(AG66*((VLOOKUP(A66,Plan!A$1:AP$804,42,FALSE)/100)))</f>
        <v>0</v>
      </c>
      <c r="AI66" s="210"/>
      <c r="AJ66" s="210" t="b">
        <f t="shared" si="15"/>
        <v>0</v>
      </c>
      <c r="AK66" s="211">
        <f>IF(AJ66,O66*'ETC Data'!$H$5*'ETC Data'!$I$5,0)</f>
        <v>0</v>
      </c>
      <c r="AL66" s="208">
        <f>AK66-(AK66*((VLOOKUP(A66,Plan!A$1:AY$804,51,FALSE)/100)))</f>
        <v>0</v>
      </c>
      <c r="AM66" s="208">
        <f>IF(AJ66,O66*'ETC Data'!$H$5*'ETC Data'!$J$5,0)</f>
        <v>0</v>
      </c>
      <c r="AN66" s="208">
        <f>AM66-(AM66*((VLOOKUP(A66,Plan!A$1:BA$804,53,FALSE)/100)))</f>
        <v>0</v>
      </c>
      <c r="AO66" s="211">
        <f>IF(AJ66,O66*'ETC Data'!$H$5*'ETC Data'!$K$5,0)</f>
        <v>0</v>
      </c>
      <c r="AP66" s="208">
        <f>AO66-(AO66*((VLOOKUP(A66,Plan!A$1:BB$804,54,FALSE)/100)))</f>
        <v>0</v>
      </c>
      <c r="AQ66" s="208">
        <f>IF(AJ66,O66*'ETC Data'!$H$5*'ETC Data'!$L$5,0)</f>
        <v>0</v>
      </c>
      <c r="AR66" s="208">
        <f>AQ66-(AQ66*((VLOOKUP(A66,Plan!A$1:BD$804,56,FALSE)/100)))</f>
        <v>0</v>
      </c>
      <c r="AS66" s="193">
        <f>VLOOKUP(A66,'PR Matrix'!A:B,2,FALSE)</f>
        <v>0</v>
      </c>
      <c r="AT66" s="194">
        <f t="shared" si="6"/>
        <v>0</v>
      </c>
      <c r="AU66" s="194">
        <f t="shared" si="7"/>
        <v>0</v>
      </c>
      <c r="AV66" s="194">
        <f t="shared" si="8"/>
        <v>0</v>
      </c>
      <c r="AW66" s="194">
        <f t="shared" si="9"/>
        <v>0</v>
      </c>
      <c r="AX66" s="194">
        <f t="shared" si="10"/>
        <v>0</v>
      </c>
      <c r="AY66" s="194">
        <f t="shared" si="11"/>
        <v>0</v>
      </c>
    </row>
    <row r="67" spans="1:51" hidden="1" x14ac:dyDescent="0.2">
      <c r="A67" s="200" t="s">
        <v>1476</v>
      </c>
      <c r="B67" s="201" t="s">
        <v>1570</v>
      </c>
      <c r="C67" s="201"/>
      <c r="D67" s="201"/>
      <c r="E67" s="202">
        <f>IF(G67="Y",VLOOKUP(B67&amp;"|"&amp;C67,'ETC Data'!$C$2:$D$16,2,FALSE),0)</f>
        <v>0</v>
      </c>
      <c r="F67" s="202">
        <f>IF(D67="",0,IF(G67="Y",VLOOKUP(B67&amp;"|"&amp;D67,'ETC Data'!$C$2:$D$16,2,FALSE),0))</f>
        <v>0</v>
      </c>
      <c r="G67" s="203" t="str">
        <f>IF(VLOOKUP(A67,Plan!A$1:H$804,8,FALSE)&lt;&gt;"",VLOOKUP(A67,Plan!A$1:H$804,8,FALSE),"")</f>
        <v>N</v>
      </c>
      <c r="H67" s="204" t="str">
        <f>IF(VLOOKUP(A67,Plan!A$1:L$804,12,FALSE)&lt;&gt;"",VLOOKUP(A67,Plan!A$1:L$804,12,FALSE),"")</f>
        <v/>
      </c>
      <c r="I67" s="205" t="str">
        <f>IF(VLOOKUP(A67,Plan!A$1:M$804,13,FALSE)&lt;&gt;"",VLOOKUP(A67,Plan!A$1:M$804,13,FALSE),"")</f>
        <v/>
      </c>
      <c r="J67" s="205" t="str">
        <f>IF(VLOOKUP(A67,Plan!A$1:N$804,14,FALSE)&lt;&gt;"",VLOOKUP(A67,Plan!A$1:N$804,14,FALSE),IF(VLOOKUP(A67,Plan!A$1:O$804,15,FALSE)&lt;&gt;"",VLOOKUP(A67,Plan!A$1:O$804,15,FALSE),""))</f>
        <v/>
      </c>
      <c r="K67" s="206" t="str">
        <f>IF(VLOOKUP(A67,Plan!A$1:P$804,16,FALSE)&lt;&gt;"",VLOOKUP(A67,Plan!A$1:P$804,16,FALSE),"")</f>
        <v/>
      </c>
      <c r="L67" s="205"/>
      <c r="M67" s="205"/>
      <c r="N67" s="205"/>
      <c r="O67" s="207">
        <f t="shared" si="4"/>
        <v>0</v>
      </c>
      <c r="P67" s="207" t="b">
        <f t="shared" si="5"/>
        <v>0</v>
      </c>
      <c r="Q67" s="208">
        <f>IF(P67,O67*'ETC Data'!$H$3*'ETC Data'!$I$3,0)</f>
        <v>0</v>
      </c>
      <c r="R67" s="208">
        <f>Q67-(Q67*((VLOOKUP(A67,Plan!A$1:Z$804,26,FALSE)/100)))</f>
        <v>0</v>
      </c>
      <c r="S67" s="208">
        <f>IF(P67,O67*'ETC Data'!$H$3*'ETC Data'!$J$3,0)</f>
        <v>0</v>
      </c>
      <c r="T67" s="208">
        <f>S67-(S67*((VLOOKUP(A67,Plan!A$1:AA$804,27,FALSE)/100)))</f>
        <v>0</v>
      </c>
      <c r="U67" s="208">
        <f>IF(P67,O67*'ETC Data'!$H$3*'ETC Data'!$K$3,0)</f>
        <v>0</v>
      </c>
      <c r="V67" s="208">
        <f>U67-(U67*((VLOOKUP(A67,Plan!A$1:AB$804,28,FALSE)/100)))</f>
        <v>0</v>
      </c>
      <c r="W67" s="208">
        <f>IF(P67,O67*'ETC Data'!$H$3*'ETC Data'!$L$3,0)</f>
        <v>0</v>
      </c>
      <c r="X67" s="208">
        <f>W67-(W67*((VLOOKUP(A67,Plan!A$1:AC$804,29,FALSE)/100)))</f>
        <v>0</v>
      </c>
      <c r="Y67" s="209"/>
      <c r="Z67" s="210" t="b">
        <f t="shared" si="14"/>
        <v>0</v>
      </c>
      <c r="AA67" s="208">
        <f>IF(Z67,O67*'ETC Data'!$H$4*'ETC Data'!$I$4,0)</f>
        <v>0</v>
      </c>
      <c r="AB67" s="208">
        <f>AA67-(AA67*((VLOOKUP(A67,Plan!A$1:AI$804,35,FALSE)/100)))</f>
        <v>0</v>
      </c>
      <c r="AC67" s="208">
        <f>IF(Z67,O67*'ETC Data'!$H$4*'ETC Data'!$J$4,0)</f>
        <v>0</v>
      </c>
      <c r="AD67" s="208">
        <f>AC67-(AC67*((VLOOKUP(A67,Plan!A$1:AJ$804,36,FALSE)/100)))</f>
        <v>0</v>
      </c>
      <c r="AE67" s="208">
        <f>IF(Z67,O67*'ETC Data'!$H$4*'ETC Data'!$K$4,0)</f>
        <v>0</v>
      </c>
      <c r="AF67" s="208">
        <f>AE67-(AE67*((VLOOKUP(A67,Plan!A$1:AK$804,37,FALSE)/100)))</f>
        <v>0</v>
      </c>
      <c r="AG67" s="208">
        <f>IF(Z67,O67*'ETC Data'!$H$4*'ETC Data'!$L$4,0)</f>
        <v>0</v>
      </c>
      <c r="AH67" s="208">
        <f>AG67-(AG67*((VLOOKUP(A67,Plan!A$1:AP$804,42,FALSE)/100)))</f>
        <v>0</v>
      </c>
      <c r="AI67" s="210"/>
      <c r="AJ67" s="210" t="b">
        <f t="shared" si="15"/>
        <v>0</v>
      </c>
      <c r="AK67" s="211">
        <f>IF(AJ67,O67*'ETC Data'!$H$5*'ETC Data'!$I$5,0)</f>
        <v>0</v>
      </c>
      <c r="AL67" s="208">
        <f>AK67-(AK67*((VLOOKUP(A67,Plan!A$1:AY$804,51,FALSE)/100)))</f>
        <v>0</v>
      </c>
      <c r="AM67" s="208">
        <f>IF(AJ67,O67*'ETC Data'!$H$5*'ETC Data'!$J$5,0)</f>
        <v>0</v>
      </c>
      <c r="AN67" s="208">
        <f>AM67-(AM67*((VLOOKUP(A67,Plan!A$1:BA$804,53,FALSE)/100)))</f>
        <v>0</v>
      </c>
      <c r="AO67" s="211">
        <f>IF(AJ67,O67*'ETC Data'!$H$5*'ETC Data'!$K$5,0)</f>
        <v>0</v>
      </c>
      <c r="AP67" s="208">
        <f>AO67-(AO67*((VLOOKUP(A67,Plan!A$1:BB$804,54,FALSE)/100)))</f>
        <v>0</v>
      </c>
      <c r="AQ67" s="208">
        <f>IF(AJ67,O67*'ETC Data'!$H$5*'ETC Data'!$L$5,0)</f>
        <v>0</v>
      </c>
      <c r="AR67" s="208">
        <f>AQ67-(AQ67*((VLOOKUP(A67,Plan!A$1:BD$804,56,FALSE)/100)))</f>
        <v>0</v>
      </c>
      <c r="AS67" s="193">
        <f>VLOOKUP(A67,'PR Matrix'!A:B,2,FALSE)</f>
        <v>0</v>
      </c>
      <c r="AT67" s="194">
        <f t="shared" si="6"/>
        <v>0</v>
      </c>
      <c r="AU67" s="194">
        <f t="shared" si="7"/>
        <v>0</v>
      </c>
      <c r="AV67" s="194">
        <f t="shared" si="8"/>
        <v>0</v>
      </c>
      <c r="AW67" s="194">
        <f t="shared" si="9"/>
        <v>0</v>
      </c>
      <c r="AX67" s="194">
        <f t="shared" si="10"/>
        <v>0</v>
      </c>
      <c r="AY67" s="194">
        <f t="shared" si="11"/>
        <v>0</v>
      </c>
    </row>
    <row r="68" spans="1:51" x14ac:dyDescent="0.2">
      <c r="A68" s="200" t="s">
        <v>1477</v>
      </c>
      <c r="B68" s="201" t="s">
        <v>1572</v>
      </c>
      <c r="C68" s="201" t="s">
        <v>1571</v>
      </c>
      <c r="D68" s="201"/>
      <c r="E68" s="643">
        <f>IF(G68="Y",VLOOKUP(B68&amp;"|"&amp;C68,'ETC Data'!$C$2:$D$16,2,FALSE),0)</f>
        <v>48</v>
      </c>
      <c r="F68" s="643">
        <f>IF(D68="",0,IF(G68="Y",VLOOKUP(B68&amp;"|"&amp;D68,'ETC Data'!$C$2:$D$16,2,FALSE),0))</f>
        <v>0</v>
      </c>
      <c r="G68" s="203" t="str">
        <f>IF(VLOOKUP(A68,Plan!A$1:H$804,8,FALSE)&lt;&gt;"",VLOOKUP(A68,Plan!A$1:H$804,8,FALSE),"")</f>
        <v>Y</v>
      </c>
      <c r="H68" s="204" t="str">
        <f>IF(VLOOKUP(A68,Plan!A$1:L$804,12,FALSE)&lt;&gt;"",VLOOKUP(A68,Plan!A$1:L$804,12,FALSE),"")</f>
        <v/>
      </c>
      <c r="I68" s="205" t="str">
        <f>IF(VLOOKUP(A68,Plan!A$1:M$804,13,FALSE)&lt;&gt;"",VLOOKUP(A68,Plan!A$1:M$804,13,FALSE),"")</f>
        <v/>
      </c>
      <c r="J68" s="205" t="str">
        <f>IF(VLOOKUP(A68,Plan!A$1:N$804,14,FALSE)&lt;&gt;"",VLOOKUP(A68,Plan!A$1:N$804,14,FALSE),IF(VLOOKUP(A68,Plan!A$1:O$804,15,FALSE)&lt;&gt;"",VLOOKUP(A68,Plan!A$1:O$804,15,FALSE),""))</f>
        <v>Y</v>
      </c>
      <c r="K68" s="206" t="str">
        <f>IF(VLOOKUP(A68,Plan!A$1:P$804,16,FALSE)&lt;&gt;"",VLOOKUP(A68,Plan!A$1:P$804,16,FALSE),"")</f>
        <v>Y</v>
      </c>
      <c r="L68" s="205"/>
      <c r="M68" s="205"/>
      <c r="N68" s="205"/>
      <c r="O68" s="207">
        <f t="shared" ref="O68:O131" si="16">IF(F68=0,E68,F68)</f>
        <v>48</v>
      </c>
      <c r="P68" s="207" t="b">
        <f t="shared" ref="P68:P131" si="17">OR(H68="Y",I68="Y")</f>
        <v>0</v>
      </c>
      <c r="Q68" s="208">
        <f>IF(P68,O68*'ETC Data'!$H$3*'ETC Data'!$I$3,0)</f>
        <v>0</v>
      </c>
      <c r="R68" s="208">
        <f>Q68-(Q68*((VLOOKUP(A68,Plan!A$1:Z$804,26,FALSE)/100)))</f>
        <v>0</v>
      </c>
      <c r="S68" s="208">
        <f>IF(P68,O68*'ETC Data'!$H$3*'ETC Data'!$J$3,0)</f>
        <v>0</v>
      </c>
      <c r="T68" s="208">
        <f>S68-(S68*((VLOOKUP(A68,Plan!A$1:AA$804,27,FALSE)/100)))</f>
        <v>0</v>
      </c>
      <c r="U68" s="208">
        <f>IF(P68,O68*'ETC Data'!$H$3*'ETC Data'!$K$3,0)</f>
        <v>0</v>
      </c>
      <c r="V68" s="208">
        <f>U68-(U68*((VLOOKUP(A68,Plan!A$1:AB$804,28,FALSE)/100)))</f>
        <v>0</v>
      </c>
      <c r="W68" s="208">
        <f>IF(P68,O68*'ETC Data'!$H$3*'ETC Data'!$L$3,0)</f>
        <v>0</v>
      </c>
      <c r="X68" s="208">
        <f>W68-(W68*((VLOOKUP(A68,Plan!A$1:AC$804,29,FALSE)/100)))</f>
        <v>0</v>
      </c>
      <c r="Y68" s="209"/>
      <c r="Z68" s="210" t="b">
        <f t="shared" si="14"/>
        <v>1</v>
      </c>
      <c r="AA68" s="208">
        <f>IF(Z68,O68*'ETC Data'!$H$4*'ETC Data'!$I$4,0)</f>
        <v>11.712596294967767</v>
      </c>
      <c r="AB68" s="208">
        <f>AA68-(AA68*((VLOOKUP(A68,Plan!A$1:AI$804,35,FALSE)/100)))</f>
        <v>0</v>
      </c>
      <c r="AC68" s="208">
        <f>IF(Z68,O68*'ETC Data'!$H$4*'ETC Data'!$J$4,0)</f>
        <v>5.8562981474838836</v>
      </c>
      <c r="AD68" s="208">
        <f>AC68-(AC68*((VLOOKUP(A68,Plan!A$1:AJ$804,36,FALSE)/100)))</f>
        <v>0</v>
      </c>
      <c r="AE68" s="208">
        <f>IF(Z68,O68*'ETC Data'!$H$4*'ETC Data'!$K$4,0)</f>
        <v>4.2165346661883962</v>
      </c>
      <c r="AF68" s="208">
        <f>AE68-(AE68*((VLOOKUP(A68,Plan!A$1:AK$804,37,FALSE)/100)))</f>
        <v>0</v>
      </c>
      <c r="AG68" s="208">
        <f>IF(Z68,O68*'ETC Data'!$H$4*'ETC Data'!$L$4,0)</f>
        <v>1.6397634812954875</v>
      </c>
      <c r="AH68" s="208">
        <f>AG68-(AG68*((VLOOKUP(A68,Plan!A$1:AP$804,42,FALSE)/100)))</f>
        <v>0</v>
      </c>
      <c r="AI68" s="210"/>
      <c r="AJ68" s="210" t="b">
        <f t="shared" si="15"/>
        <v>1</v>
      </c>
      <c r="AK68" s="211">
        <f>IF(AJ68,O68*'ETC Data'!$H$5*'ETC Data'!$I$5,0)</f>
        <v>5.9784656554161915</v>
      </c>
      <c r="AL68" s="208">
        <v>10</v>
      </c>
      <c r="AM68" s="208">
        <f>IF(AJ68,O68*'ETC Data'!$H$5*'ETC Data'!$J$5,0)</f>
        <v>2.9892328277080957</v>
      </c>
      <c r="AN68" s="208">
        <v>6</v>
      </c>
      <c r="AO68" s="211">
        <f>IF(AJ68,O68*'ETC Data'!$H$5*'ETC Data'!$K$5,0)</f>
        <v>2.1522476359498288</v>
      </c>
      <c r="AP68" s="208">
        <f>AO68-(AO68*((VLOOKUP(A68,Plan!A$1:BB$804,54,FALSE)/100)))</f>
        <v>0</v>
      </c>
      <c r="AQ68" s="208">
        <f>IF(AJ68,O68*'ETC Data'!$H$5*'ETC Data'!$L$5,0)</f>
        <v>0.83698519175826691</v>
      </c>
      <c r="AR68" s="208">
        <f>AQ68-(AQ68*((VLOOKUP(A68,Plan!A$1:BD$804,56,FALSE)/100)))</f>
        <v>0</v>
      </c>
      <c r="AS68" s="193">
        <f>VLOOKUP(A68,'PR Matrix'!A:B,2,FALSE)</f>
        <v>6216</v>
      </c>
      <c r="AT68" s="194">
        <f t="shared" ref="AT68:AT131" si="18">R68+T68+V68+X68+AB68+AD68+AF68+AH68+AL68+AN68+AP68+AR68</f>
        <v>16</v>
      </c>
      <c r="AU68" s="194">
        <f t="shared" ref="AU68:AU131" si="19">Q68+S68+U68+W68+AA68+AC68+AE68+AG68+AK68+AM68+AO68+AQ68</f>
        <v>35.382123900767915</v>
      </c>
      <c r="AV68" s="194">
        <f t="shared" ref="AV68:AV131" si="20">R68+AB68+AL68</f>
        <v>10</v>
      </c>
      <c r="AW68" s="194">
        <f t="shared" ref="AW68:AW131" si="21">T68+AD68+AN68</f>
        <v>6</v>
      </c>
      <c r="AX68" s="194">
        <f t="shared" ref="AX68:AX131" si="22">V68+AF68+AP68</f>
        <v>0</v>
      </c>
      <c r="AY68" s="194">
        <f t="shared" ref="AY68:AY131" si="23">X68+AH68+AR68</f>
        <v>0</v>
      </c>
    </row>
    <row r="69" spans="1:51" hidden="1" x14ac:dyDescent="0.2">
      <c r="A69" s="200" t="s">
        <v>2120</v>
      </c>
      <c r="B69" s="201" t="s">
        <v>1570</v>
      </c>
      <c r="C69" s="201"/>
      <c r="D69" s="201"/>
      <c r="E69" s="202">
        <f>IF(G69="Y",VLOOKUP(B69&amp;"|"&amp;C69,'ETC Data'!$C$2:$D$16,2,FALSE),0)</f>
        <v>0</v>
      </c>
      <c r="F69" s="202">
        <f>IF(D69="",0,IF(G69="Y",VLOOKUP(B69&amp;"|"&amp;D69,'ETC Data'!$C$2:$D$16,2,FALSE),0))</f>
        <v>0</v>
      </c>
      <c r="G69" s="203" t="str">
        <f>IF(VLOOKUP(A69,Plan!A$1:H$804,8,FALSE)&lt;&gt;"",VLOOKUP(A69,Plan!A$1:H$804,8,FALSE),"")</f>
        <v>N</v>
      </c>
      <c r="H69" s="204" t="str">
        <f>IF(VLOOKUP(A69,Plan!A$1:L$804,12,FALSE)&lt;&gt;"",VLOOKUP(A69,Plan!A$1:L$804,12,FALSE),"")</f>
        <v/>
      </c>
      <c r="I69" s="205" t="str">
        <f>IF(VLOOKUP(A69,Plan!A$1:M$804,13,FALSE)&lt;&gt;"",VLOOKUP(A69,Plan!A$1:M$804,13,FALSE),"")</f>
        <v/>
      </c>
      <c r="J69" s="205" t="str">
        <f>IF(VLOOKUP(A69,Plan!A$1:N$804,14,FALSE)&lt;&gt;"",VLOOKUP(A69,Plan!A$1:N$804,14,FALSE),IF(VLOOKUP(A69,Plan!A$1:O$804,15,FALSE)&lt;&gt;"",VLOOKUP(A69,Plan!A$1:O$804,15,FALSE),""))</f>
        <v/>
      </c>
      <c r="K69" s="206" t="str">
        <f>IF(VLOOKUP(A69,Plan!A$1:P$804,16,FALSE)&lt;&gt;"",VLOOKUP(A69,Plan!A$1:P$804,16,FALSE),"")</f>
        <v/>
      </c>
      <c r="L69" s="205"/>
      <c r="M69" s="205"/>
      <c r="N69" s="205"/>
      <c r="O69" s="207">
        <f t="shared" si="16"/>
        <v>0</v>
      </c>
      <c r="P69" s="207" t="b">
        <f t="shared" si="17"/>
        <v>0</v>
      </c>
      <c r="Q69" s="208">
        <f>IF(P69,O69*'ETC Data'!$H$3*'ETC Data'!$I$3,0)</f>
        <v>0</v>
      </c>
      <c r="R69" s="208">
        <f>Q69-(Q69*((VLOOKUP(A69,Plan!A$1:Z$804,26,FALSE)/100)))</f>
        <v>0</v>
      </c>
      <c r="S69" s="208">
        <f>IF(P69,O69*'ETC Data'!$H$3*'ETC Data'!$J$3,0)</f>
        <v>0</v>
      </c>
      <c r="T69" s="208">
        <f>S69-(S69*((VLOOKUP(A69,Plan!A$1:AA$804,27,FALSE)/100)))</f>
        <v>0</v>
      </c>
      <c r="U69" s="208">
        <f>IF(P69,O69*'ETC Data'!$H$3*'ETC Data'!$K$3,0)</f>
        <v>0</v>
      </c>
      <c r="V69" s="208">
        <f>U69-(U69*((VLOOKUP(A69,Plan!A$1:AB$804,28,FALSE)/100)))</f>
        <v>0</v>
      </c>
      <c r="W69" s="208">
        <f>IF(P69,O69*'ETC Data'!$H$3*'ETC Data'!$L$3,0)</f>
        <v>0</v>
      </c>
      <c r="X69" s="208">
        <f>W69-(W69*((VLOOKUP(A69,Plan!A$1:AC$804,29,FALSE)/100)))</f>
        <v>0</v>
      </c>
      <c r="Y69" s="209"/>
      <c r="Z69" s="210" t="b">
        <f t="shared" si="14"/>
        <v>0</v>
      </c>
      <c r="AA69" s="208">
        <f>IF(Z69,O69*'ETC Data'!$H$4*'ETC Data'!$I$4,0)</f>
        <v>0</v>
      </c>
      <c r="AB69" s="208">
        <f>AA69-(AA69*((VLOOKUP(A69,Plan!A$1:AI$804,35,FALSE)/100)))</f>
        <v>0</v>
      </c>
      <c r="AC69" s="208">
        <f>IF(Z69,O69*'ETC Data'!$H$4*'ETC Data'!$J$4,0)</f>
        <v>0</v>
      </c>
      <c r="AD69" s="208">
        <f>AC69-(AC69*((VLOOKUP(A69,Plan!A$1:AJ$804,36,FALSE)/100)))</f>
        <v>0</v>
      </c>
      <c r="AE69" s="208">
        <f>IF(Z69,O69*'ETC Data'!$H$4*'ETC Data'!$K$4,0)</f>
        <v>0</v>
      </c>
      <c r="AF69" s="208">
        <f>AE69-(AE69*((VLOOKUP(A69,Plan!A$1:AK$804,37,FALSE)/100)))</f>
        <v>0</v>
      </c>
      <c r="AG69" s="208">
        <f>IF(Z69,O69*'ETC Data'!$H$4*'ETC Data'!$L$4,0)</f>
        <v>0</v>
      </c>
      <c r="AH69" s="208">
        <f>AG69-(AG69*((VLOOKUP(A69,Plan!A$1:AP$804,42,FALSE)/100)))</f>
        <v>0</v>
      </c>
      <c r="AI69" s="210"/>
      <c r="AJ69" s="210" t="b">
        <f t="shared" si="15"/>
        <v>0</v>
      </c>
      <c r="AK69" s="211">
        <f>IF(AJ69,O69*'ETC Data'!$H$5*'ETC Data'!$I$5,0)</f>
        <v>0</v>
      </c>
      <c r="AL69" s="208">
        <f>AK69-(AK69*((VLOOKUP(A69,Plan!A$1:AY$804,51,FALSE)/100)))</f>
        <v>0</v>
      </c>
      <c r="AM69" s="208">
        <f>IF(AJ69,O69*'ETC Data'!$H$5*'ETC Data'!$J$5,0)</f>
        <v>0</v>
      </c>
      <c r="AN69" s="208">
        <f>AM69-(AM69*((VLOOKUP(A69,Plan!A$1:BA$804,53,FALSE)/100)))</f>
        <v>0</v>
      </c>
      <c r="AO69" s="211">
        <f>IF(AJ69,O69*'ETC Data'!$H$5*'ETC Data'!$K$5,0)</f>
        <v>0</v>
      </c>
      <c r="AP69" s="208">
        <f>AO69-(AO69*((VLOOKUP(A69,Plan!A$1:BB$804,54,FALSE)/100)))</f>
        <v>0</v>
      </c>
      <c r="AQ69" s="208">
        <f>IF(AJ69,O69*'ETC Data'!$H$5*'ETC Data'!$L$5,0)</f>
        <v>0</v>
      </c>
      <c r="AR69" s="208">
        <f>AQ69-(AQ69*((VLOOKUP(A69,Plan!A$1:BD$804,56,FALSE)/100)))</f>
        <v>0</v>
      </c>
      <c r="AS69" s="193">
        <f>VLOOKUP(A69,'PR Matrix'!A:B,2,FALSE)</f>
        <v>0</v>
      </c>
      <c r="AT69" s="194">
        <f t="shared" si="18"/>
        <v>0</v>
      </c>
      <c r="AU69" s="194">
        <f t="shared" si="19"/>
        <v>0</v>
      </c>
      <c r="AV69" s="194">
        <f t="shared" si="20"/>
        <v>0</v>
      </c>
      <c r="AW69" s="194">
        <f t="shared" si="21"/>
        <v>0</v>
      </c>
      <c r="AX69" s="194">
        <f t="shared" si="22"/>
        <v>0</v>
      </c>
      <c r="AY69" s="194">
        <f t="shared" si="23"/>
        <v>0</v>
      </c>
    </row>
    <row r="70" spans="1:51" hidden="1" x14ac:dyDescent="0.2">
      <c r="A70" s="200" t="s">
        <v>1478</v>
      </c>
      <c r="B70" s="201" t="s">
        <v>1572</v>
      </c>
      <c r="C70" s="201"/>
      <c r="D70" s="201"/>
      <c r="E70" s="202">
        <f>IF(G70="Y",VLOOKUP(B70&amp;"|"&amp;C70,'ETC Data'!$C$2:$D$16,2,FALSE),0)</f>
        <v>0</v>
      </c>
      <c r="F70" s="202">
        <f>IF(D70="",0,IF(G70="Y",VLOOKUP(B70&amp;"|"&amp;D70,'ETC Data'!$C$2:$D$16,2,FALSE),0))</f>
        <v>0</v>
      </c>
      <c r="G70" s="203" t="str">
        <f>IF(VLOOKUP(A70,Plan!A$1:H$804,8,FALSE)&lt;&gt;"",VLOOKUP(A70,Plan!A$1:H$804,8,FALSE),"")</f>
        <v>N</v>
      </c>
      <c r="H70" s="204" t="str">
        <f>IF(VLOOKUP(A70,Plan!A$1:L$804,12,FALSE)&lt;&gt;"",VLOOKUP(A70,Plan!A$1:L$804,12,FALSE),"")</f>
        <v/>
      </c>
      <c r="I70" s="205" t="str">
        <f>IF(VLOOKUP(A70,Plan!A$1:M$804,13,FALSE)&lt;&gt;"",VLOOKUP(A70,Plan!A$1:M$804,13,FALSE),"")</f>
        <v/>
      </c>
      <c r="J70" s="205" t="str">
        <f>IF(VLOOKUP(A70,Plan!A$1:N$804,14,FALSE)&lt;&gt;"",VLOOKUP(A70,Plan!A$1:N$804,14,FALSE),IF(VLOOKUP(A70,Plan!A$1:O$804,15,FALSE)&lt;&gt;"",VLOOKUP(A70,Plan!A$1:O$804,15,FALSE),""))</f>
        <v/>
      </c>
      <c r="K70" s="206" t="str">
        <f>IF(VLOOKUP(A70,Plan!A$1:P$804,16,FALSE)&lt;&gt;"",VLOOKUP(A70,Plan!A$1:P$804,16,FALSE),"")</f>
        <v/>
      </c>
      <c r="L70" s="205"/>
      <c r="M70" s="205"/>
      <c r="N70" s="205"/>
      <c r="O70" s="207">
        <f t="shared" si="16"/>
        <v>0</v>
      </c>
      <c r="P70" s="207" t="b">
        <f t="shared" si="17"/>
        <v>0</v>
      </c>
      <c r="Q70" s="208">
        <f>IF(P70,O70*'ETC Data'!$H$3*'ETC Data'!$I$3,0)</f>
        <v>0</v>
      </c>
      <c r="R70" s="208">
        <f>Q70-(Q70*((VLOOKUP(A70,Plan!A$1:Z$804,26,FALSE)/100)))</f>
        <v>0</v>
      </c>
      <c r="S70" s="208">
        <f>IF(P70,O70*'ETC Data'!$H$3*'ETC Data'!$J$3,0)</f>
        <v>0</v>
      </c>
      <c r="T70" s="208">
        <f>S70-(S70*((VLOOKUP(A70,Plan!A$1:AA$804,27,FALSE)/100)))</f>
        <v>0</v>
      </c>
      <c r="U70" s="208">
        <f>IF(P70,O70*'ETC Data'!$H$3*'ETC Data'!$K$3,0)</f>
        <v>0</v>
      </c>
      <c r="V70" s="208">
        <f>U70-(U70*((VLOOKUP(A70,Plan!A$1:AB$804,28,FALSE)/100)))</f>
        <v>0</v>
      </c>
      <c r="W70" s="208">
        <f>IF(P70,O70*'ETC Data'!$H$3*'ETC Data'!$L$3,0)</f>
        <v>0</v>
      </c>
      <c r="X70" s="208">
        <f>W70-(W70*((VLOOKUP(A70,Plan!A$1:AC$804,29,FALSE)/100)))</f>
        <v>0</v>
      </c>
      <c r="Y70" s="209"/>
      <c r="Z70" s="210" t="b">
        <f t="shared" si="14"/>
        <v>0</v>
      </c>
      <c r="AA70" s="208">
        <f>IF(Z70,O70*'ETC Data'!$H$4*'ETC Data'!$I$4,0)</f>
        <v>0</v>
      </c>
      <c r="AB70" s="208">
        <f>AA70-(AA70*((VLOOKUP(A70,Plan!A$1:AI$804,35,FALSE)/100)))</f>
        <v>0</v>
      </c>
      <c r="AC70" s="208">
        <f>IF(Z70,O70*'ETC Data'!$H$4*'ETC Data'!$J$4,0)</f>
        <v>0</v>
      </c>
      <c r="AD70" s="208">
        <f>AC70-(AC70*((VLOOKUP(A70,Plan!A$1:AJ$804,36,FALSE)/100)))</f>
        <v>0</v>
      </c>
      <c r="AE70" s="208">
        <f>IF(Z70,O70*'ETC Data'!$H$4*'ETC Data'!$K$4,0)</f>
        <v>0</v>
      </c>
      <c r="AF70" s="208">
        <f>AE70-(AE70*((VLOOKUP(A70,Plan!A$1:AK$804,37,FALSE)/100)))</f>
        <v>0</v>
      </c>
      <c r="AG70" s="208">
        <f>IF(Z70,O70*'ETC Data'!$H$4*'ETC Data'!$L$4,0)</f>
        <v>0</v>
      </c>
      <c r="AH70" s="208">
        <f>AG70-(AG70*((VLOOKUP(A70,Plan!A$1:AP$804,42,FALSE)/100)))</f>
        <v>0</v>
      </c>
      <c r="AI70" s="210"/>
      <c r="AJ70" s="210" t="b">
        <f t="shared" si="15"/>
        <v>0</v>
      </c>
      <c r="AK70" s="211">
        <f>IF(AJ70,O70*'ETC Data'!$H$5*'ETC Data'!$I$5,0)</f>
        <v>0</v>
      </c>
      <c r="AL70" s="208">
        <f>AK70-(AK70*((VLOOKUP(A70,Plan!A$1:AY$804,51,FALSE)/100)))</f>
        <v>0</v>
      </c>
      <c r="AM70" s="208">
        <f>IF(AJ70,O70*'ETC Data'!$H$5*'ETC Data'!$J$5,0)</f>
        <v>0</v>
      </c>
      <c r="AN70" s="208">
        <f>AM70-(AM70*((VLOOKUP(A70,Plan!A$1:BA$804,53,FALSE)/100)))</f>
        <v>0</v>
      </c>
      <c r="AO70" s="211">
        <f>IF(AJ70,O70*'ETC Data'!$H$5*'ETC Data'!$K$5,0)</f>
        <v>0</v>
      </c>
      <c r="AP70" s="208">
        <f>AO70-(AO70*((VLOOKUP(A70,Plan!A$1:BB$804,54,FALSE)/100)))</f>
        <v>0</v>
      </c>
      <c r="AQ70" s="208">
        <f>IF(AJ70,O70*'ETC Data'!$H$5*'ETC Data'!$L$5,0)</f>
        <v>0</v>
      </c>
      <c r="AR70" s="208">
        <f>AQ70-(AQ70*((VLOOKUP(A70,Plan!A$1:BD$804,56,FALSE)/100)))</f>
        <v>0</v>
      </c>
      <c r="AS70" s="193">
        <f>VLOOKUP(A70,'PR Matrix'!A:B,2,FALSE)</f>
        <v>0</v>
      </c>
      <c r="AT70" s="194">
        <f t="shared" si="18"/>
        <v>0</v>
      </c>
      <c r="AU70" s="194">
        <f t="shared" si="19"/>
        <v>0</v>
      </c>
      <c r="AV70" s="194">
        <f t="shared" si="20"/>
        <v>0</v>
      </c>
      <c r="AW70" s="194">
        <f t="shared" si="21"/>
        <v>0</v>
      </c>
      <c r="AX70" s="194">
        <f t="shared" si="22"/>
        <v>0</v>
      </c>
      <c r="AY70" s="194">
        <f t="shared" si="23"/>
        <v>0</v>
      </c>
    </row>
    <row r="71" spans="1:51" hidden="1" x14ac:dyDescent="0.2">
      <c r="A71" s="200" t="s">
        <v>1715</v>
      </c>
      <c r="B71" s="201" t="s">
        <v>1570</v>
      </c>
      <c r="C71" s="201"/>
      <c r="D71" s="201"/>
      <c r="E71" s="202">
        <f>IF(G71="Y",VLOOKUP(B71&amp;"|"&amp;C71,'ETC Data'!$C$2:$D$16,2,FALSE),0)</f>
        <v>0</v>
      </c>
      <c r="F71" s="202">
        <f>IF(D71="",0,IF(G71="Y",VLOOKUP(B71&amp;"|"&amp;D71,'ETC Data'!$C$2:$D$16,2,FALSE),0))</f>
        <v>0</v>
      </c>
      <c r="G71" s="203" t="str">
        <f>IF(VLOOKUP(A71,Plan!A$1:H$804,8,FALSE)&lt;&gt;"",VLOOKUP(A71,Plan!A$1:H$804,8,FALSE),"")</f>
        <v>N</v>
      </c>
      <c r="H71" s="204" t="str">
        <f>IF(VLOOKUP(A71,Plan!A$1:L$804,12,FALSE)&lt;&gt;"",VLOOKUP(A71,Plan!A$1:L$804,12,FALSE),"")</f>
        <v/>
      </c>
      <c r="I71" s="205" t="str">
        <f>IF(VLOOKUP(A71,Plan!A$1:M$804,13,FALSE)&lt;&gt;"",VLOOKUP(A71,Plan!A$1:M$804,13,FALSE),"")</f>
        <v/>
      </c>
      <c r="J71" s="205" t="str">
        <f>IF(VLOOKUP(A71,Plan!A$1:N$804,14,FALSE)&lt;&gt;"",VLOOKUP(A71,Plan!A$1:N$804,14,FALSE),IF(VLOOKUP(A71,Plan!A$1:O$804,15,FALSE)&lt;&gt;"",VLOOKUP(A71,Plan!A$1:O$804,15,FALSE),""))</f>
        <v/>
      </c>
      <c r="K71" s="206" t="str">
        <f>IF(VLOOKUP(A71,Plan!A$1:P$804,16,FALSE)&lt;&gt;"",VLOOKUP(A71,Plan!A$1:P$804,16,FALSE),"")</f>
        <v/>
      </c>
      <c r="L71" s="205"/>
      <c r="M71" s="205"/>
      <c r="N71" s="205"/>
      <c r="O71" s="207">
        <f t="shared" si="16"/>
        <v>0</v>
      </c>
      <c r="P71" s="207" t="b">
        <f t="shared" si="17"/>
        <v>0</v>
      </c>
      <c r="Q71" s="208">
        <f>IF(P71,O71*'ETC Data'!$H$3*'ETC Data'!$I$3,0)</f>
        <v>0</v>
      </c>
      <c r="R71" s="208">
        <f>Q71-(Q71*((VLOOKUP(A71,Plan!A$1:Z$804,26,FALSE)/100)))</f>
        <v>0</v>
      </c>
      <c r="S71" s="208">
        <f>IF(P71,O71*'ETC Data'!$H$3*'ETC Data'!$J$3,0)</f>
        <v>0</v>
      </c>
      <c r="T71" s="208">
        <f>S71-(S71*((VLOOKUP(A71,Plan!A$1:AA$804,27,FALSE)/100)))</f>
        <v>0</v>
      </c>
      <c r="U71" s="208">
        <f>IF(P71,O71*'ETC Data'!$H$3*'ETC Data'!$K$3,0)</f>
        <v>0</v>
      </c>
      <c r="V71" s="208">
        <f>U71-(U71*((VLOOKUP(A71,Plan!A$1:AB$804,28,FALSE)/100)))</f>
        <v>0</v>
      </c>
      <c r="W71" s="208">
        <f>IF(P71,O71*'ETC Data'!$H$3*'ETC Data'!$L$3,0)</f>
        <v>0</v>
      </c>
      <c r="X71" s="208">
        <f>W71-(W71*((VLOOKUP(A71,Plan!A$1:AC$804,29,FALSE)/100)))</f>
        <v>0</v>
      </c>
      <c r="Y71" s="209"/>
      <c r="Z71" s="210" t="b">
        <f t="shared" si="14"/>
        <v>0</v>
      </c>
      <c r="AA71" s="208">
        <f>IF(Z71,O71*'ETC Data'!$H$4*'ETC Data'!$I$4,0)</f>
        <v>0</v>
      </c>
      <c r="AB71" s="208">
        <f>AA71-(AA71*((VLOOKUP(A71,Plan!A$1:AI$804,35,FALSE)/100)))</f>
        <v>0</v>
      </c>
      <c r="AC71" s="208">
        <f>IF(Z71,O71*'ETC Data'!$H$4*'ETC Data'!$J$4,0)</f>
        <v>0</v>
      </c>
      <c r="AD71" s="208">
        <f>AC71-(AC71*((VLOOKUP(A71,Plan!A$1:AJ$804,36,FALSE)/100)))</f>
        <v>0</v>
      </c>
      <c r="AE71" s="208">
        <f>IF(Z71,O71*'ETC Data'!$H$4*'ETC Data'!$K$4,0)</f>
        <v>0</v>
      </c>
      <c r="AF71" s="208">
        <f>AE71-(AE71*((VLOOKUP(A71,Plan!A$1:AK$804,37,FALSE)/100)))</f>
        <v>0</v>
      </c>
      <c r="AG71" s="208">
        <f>IF(Z71,O71*'ETC Data'!$H$4*'ETC Data'!$L$4,0)</f>
        <v>0</v>
      </c>
      <c r="AH71" s="208">
        <f>AG71-(AG71*((VLOOKUP(A71,Plan!A$1:AP$804,42,FALSE)/100)))</f>
        <v>0</v>
      </c>
      <c r="AI71" s="210"/>
      <c r="AJ71" s="210" t="b">
        <f t="shared" si="15"/>
        <v>0</v>
      </c>
      <c r="AK71" s="211">
        <f>IF(AJ71,O71*'ETC Data'!$H$5*'ETC Data'!$I$5,0)</f>
        <v>0</v>
      </c>
      <c r="AL71" s="208">
        <f>AK71-(AK71*((VLOOKUP(A71,Plan!A$1:AY$804,51,FALSE)/100)))</f>
        <v>0</v>
      </c>
      <c r="AM71" s="208">
        <f>IF(AJ71,O71*'ETC Data'!$H$5*'ETC Data'!$J$5,0)</f>
        <v>0</v>
      </c>
      <c r="AN71" s="208">
        <f>AM71-(AM71*((VLOOKUP(A71,Plan!A$1:BA$804,53,FALSE)/100)))</f>
        <v>0</v>
      </c>
      <c r="AO71" s="211">
        <f>IF(AJ71,O71*'ETC Data'!$H$5*'ETC Data'!$K$5,0)</f>
        <v>0</v>
      </c>
      <c r="AP71" s="208">
        <f>AO71-(AO71*((VLOOKUP(A71,Plan!A$1:BB$804,54,FALSE)/100)))</f>
        <v>0</v>
      </c>
      <c r="AQ71" s="208">
        <f>IF(AJ71,O71*'ETC Data'!$H$5*'ETC Data'!$L$5,0)</f>
        <v>0</v>
      </c>
      <c r="AR71" s="208">
        <f>AQ71-(AQ71*((VLOOKUP(A71,Plan!A$1:BD$804,56,FALSE)/100)))</f>
        <v>0</v>
      </c>
      <c r="AS71" s="193">
        <f>VLOOKUP(A71,'PR Matrix'!A:B,2,FALSE)</f>
        <v>0</v>
      </c>
      <c r="AT71" s="194">
        <f t="shared" si="18"/>
        <v>0</v>
      </c>
      <c r="AU71" s="194">
        <f t="shared" si="19"/>
        <v>0</v>
      </c>
      <c r="AV71" s="194">
        <f t="shared" si="20"/>
        <v>0</v>
      </c>
      <c r="AW71" s="194">
        <f t="shared" si="21"/>
        <v>0</v>
      </c>
      <c r="AX71" s="194">
        <f t="shared" si="22"/>
        <v>0</v>
      </c>
      <c r="AY71" s="194">
        <f t="shared" si="23"/>
        <v>0</v>
      </c>
    </row>
    <row r="72" spans="1:51" x14ac:dyDescent="0.2">
      <c r="A72" s="200" t="s">
        <v>1085</v>
      </c>
      <c r="B72" s="201" t="s">
        <v>1572</v>
      </c>
      <c r="C72" s="201" t="s">
        <v>1571</v>
      </c>
      <c r="D72" s="201"/>
      <c r="E72" s="643">
        <f>IF(G72="Y",VLOOKUP(B72&amp;"|"&amp;C72,'ETC Data'!$C$2:$D$16,2,FALSE),0)</f>
        <v>48</v>
      </c>
      <c r="F72" s="643">
        <f>IF(D72="",0,IF(G72="Y",VLOOKUP(B72&amp;"|"&amp;D72,'ETC Data'!$C$2:$D$16,2,FALSE),0))</f>
        <v>0</v>
      </c>
      <c r="G72" s="203" t="str">
        <f>IF(VLOOKUP(A72,Plan!A$1:H$804,8,FALSE)&lt;&gt;"",VLOOKUP(A72,Plan!A$1:H$804,8,FALSE),"")</f>
        <v>Y</v>
      </c>
      <c r="H72" s="204" t="str">
        <f>IF(VLOOKUP(A72,Plan!A$1:L$804,12,FALSE)&lt;&gt;"",VLOOKUP(A72,Plan!A$1:L$804,12,FALSE),"")</f>
        <v/>
      </c>
      <c r="I72" s="205" t="str">
        <f>IF(VLOOKUP(A72,Plan!A$1:M$804,13,FALSE)&lt;&gt;"",VLOOKUP(A72,Plan!A$1:M$804,13,FALSE),"")</f>
        <v>Y</v>
      </c>
      <c r="J72" s="205" t="str">
        <f>IF(VLOOKUP(A72,Plan!A$1:N$804,14,FALSE)&lt;&gt;"",VLOOKUP(A72,Plan!A$1:N$804,14,FALSE),IF(VLOOKUP(A72,Plan!A$1:O$804,15,FALSE)&lt;&gt;"",VLOOKUP(A72,Plan!A$1:O$804,15,FALSE),""))</f>
        <v>Y</v>
      </c>
      <c r="K72" s="206" t="str">
        <f>IF(VLOOKUP(A72,Plan!A$1:P$804,16,FALSE)&lt;&gt;"",VLOOKUP(A72,Plan!A$1:P$804,16,FALSE),"")</f>
        <v>Y</v>
      </c>
      <c r="L72" s="205"/>
      <c r="M72" s="205"/>
      <c r="N72" s="205"/>
      <c r="O72" s="207">
        <f t="shared" si="16"/>
        <v>48</v>
      </c>
      <c r="P72" s="207" t="b">
        <f t="shared" si="17"/>
        <v>1</v>
      </c>
      <c r="Q72" s="208">
        <f>IF(P72,O72*'ETC Data'!$H$3*'ETC Data'!$I$3,0)</f>
        <v>9.4634070744240617</v>
      </c>
      <c r="R72" s="208">
        <f>Q72-(Q72*((VLOOKUP(A72,Plan!A$1:Z$804,26,FALSE)/100)))</f>
        <v>0</v>
      </c>
      <c r="S72" s="208">
        <f>IF(P72,O72*'ETC Data'!$H$3*'ETC Data'!$J$3,0)</f>
        <v>2.2712176978617746</v>
      </c>
      <c r="T72" s="208">
        <f>S72-(S72*((VLOOKUP(A72,Plan!A$1:AA$804,27,FALSE)/100)))</f>
        <v>0</v>
      </c>
      <c r="U72" s="208">
        <f>IF(P72,O72*'ETC Data'!$H$3*'ETC Data'!$K$3,0)</f>
        <v>0.63089380496160408</v>
      </c>
      <c r="V72" s="208">
        <f>U72-(U72*((VLOOKUP(A72,Plan!A$1:AB$804,28,FALSE)/100)))</f>
        <v>0</v>
      </c>
      <c r="W72" s="208">
        <f>IF(P72,O72*'ETC Data'!$H$3*'ETC Data'!$L$3,0)</f>
        <v>0.25235752198464162</v>
      </c>
      <c r="X72" s="208">
        <f>W72-(W72*((VLOOKUP(A72,Plan!A$1:AC$804,29,FALSE)/100)))</f>
        <v>0</v>
      </c>
      <c r="Y72" s="209"/>
      <c r="Z72" s="210" t="b">
        <f t="shared" si="14"/>
        <v>1</v>
      </c>
      <c r="AA72" s="208">
        <f>IF(Z72,O72*'ETC Data'!$H$4*'ETC Data'!$I$4,0)</f>
        <v>11.712596294967767</v>
      </c>
      <c r="AB72" s="208">
        <f>AA72-(AA72*((VLOOKUP(A72,Plan!A$1:AI$804,35,FALSE)/100)))</f>
        <v>0</v>
      </c>
      <c r="AC72" s="208">
        <f>IF(Z72,O72*'ETC Data'!$H$4*'ETC Data'!$J$4,0)</f>
        <v>5.8562981474838836</v>
      </c>
      <c r="AD72" s="208">
        <f>AC72-(AC72*((VLOOKUP(A72,Plan!A$1:AJ$804,36,FALSE)/100)))</f>
        <v>0</v>
      </c>
      <c r="AE72" s="208">
        <f>IF(Z72,O72*'ETC Data'!$H$4*'ETC Data'!$K$4,0)</f>
        <v>4.2165346661883962</v>
      </c>
      <c r="AF72" s="208">
        <f>AE72-(AE72*((VLOOKUP(A72,Plan!A$1:AK$804,37,FALSE)/100)))</f>
        <v>0</v>
      </c>
      <c r="AG72" s="208">
        <f>IF(Z72,O72*'ETC Data'!$H$4*'ETC Data'!$L$4,0)</f>
        <v>1.6397634812954875</v>
      </c>
      <c r="AH72" s="208">
        <f>AG72-(AG72*((VLOOKUP(A72,Plan!A$1:AP$804,42,FALSE)/100)))</f>
        <v>0</v>
      </c>
      <c r="AI72" s="210"/>
      <c r="AJ72" s="210" t="b">
        <f t="shared" si="15"/>
        <v>1</v>
      </c>
      <c r="AK72" s="211">
        <f>IF(AJ72,O72*'ETC Data'!$H$5*'ETC Data'!$I$5,0)</f>
        <v>5.9784656554161915</v>
      </c>
      <c r="AL72" s="208">
        <v>10</v>
      </c>
      <c r="AM72" s="208">
        <f>IF(AJ72,O72*'ETC Data'!$H$5*'ETC Data'!$J$5,0)</f>
        <v>2.9892328277080957</v>
      </c>
      <c r="AN72" s="208">
        <v>6</v>
      </c>
      <c r="AO72" s="211">
        <f>IF(AJ72,O72*'ETC Data'!$H$5*'ETC Data'!$K$5,0)</f>
        <v>2.1522476359498288</v>
      </c>
      <c r="AP72" s="208">
        <f>AO72-(AO72*((VLOOKUP(A72,Plan!A$1:BB$804,54,FALSE)/100)))</f>
        <v>0</v>
      </c>
      <c r="AQ72" s="208">
        <f>IF(AJ72,O72*'ETC Data'!$H$5*'ETC Data'!$L$5,0)</f>
        <v>0.83698519175826691</v>
      </c>
      <c r="AR72" s="208">
        <f>AQ72-(AQ72*((VLOOKUP(A72,Plan!A$1:BD$804,56,FALSE)/100)))</f>
        <v>0</v>
      </c>
      <c r="AS72" s="193">
        <f>VLOOKUP(A72,'PR Matrix'!A:B,2,FALSE)</f>
        <v>6216</v>
      </c>
      <c r="AT72" s="194">
        <f t="shared" si="18"/>
        <v>16</v>
      </c>
      <c r="AU72" s="194">
        <f t="shared" si="19"/>
        <v>48</v>
      </c>
      <c r="AV72" s="194">
        <f t="shared" si="20"/>
        <v>10</v>
      </c>
      <c r="AW72" s="194">
        <f t="shared" si="21"/>
        <v>6</v>
      </c>
      <c r="AX72" s="194">
        <f t="shared" si="22"/>
        <v>0</v>
      </c>
      <c r="AY72" s="194">
        <f t="shared" si="23"/>
        <v>0</v>
      </c>
    </row>
    <row r="73" spans="1:51" hidden="1" x14ac:dyDescent="0.2">
      <c r="A73" s="200" t="s">
        <v>1086</v>
      </c>
      <c r="B73" s="201" t="s">
        <v>1570</v>
      </c>
      <c r="C73" s="201"/>
      <c r="D73" s="201"/>
      <c r="E73" s="202">
        <f>IF(G73="Y",VLOOKUP(B73&amp;"|"&amp;C73,'ETC Data'!$C$2:$D$16,2,FALSE),0)</f>
        <v>0</v>
      </c>
      <c r="F73" s="202">
        <f>IF(D73="",0,IF(G73="Y",VLOOKUP(B73&amp;"|"&amp;D73,'ETC Data'!$C$2:$D$16,2,FALSE),0))</f>
        <v>0</v>
      </c>
      <c r="G73" s="203" t="str">
        <f>IF(VLOOKUP(A73,Plan!A$1:H$804,8,FALSE)&lt;&gt;"",VLOOKUP(A73,Plan!A$1:H$804,8,FALSE),"")</f>
        <v>N</v>
      </c>
      <c r="H73" s="204" t="str">
        <f>IF(VLOOKUP(A73,Plan!A$1:L$804,12,FALSE)&lt;&gt;"",VLOOKUP(A73,Plan!A$1:L$804,12,FALSE),"")</f>
        <v/>
      </c>
      <c r="I73" s="205" t="str">
        <f>IF(VLOOKUP(A73,Plan!A$1:M$804,13,FALSE)&lt;&gt;"",VLOOKUP(A73,Plan!A$1:M$804,13,FALSE),"")</f>
        <v/>
      </c>
      <c r="J73" s="205" t="str">
        <f>IF(VLOOKUP(A73,Plan!A$1:N$804,14,FALSE)&lt;&gt;"",VLOOKUP(A73,Plan!A$1:N$804,14,FALSE),IF(VLOOKUP(A73,Plan!A$1:O$804,15,FALSE)&lt;&gt;"",VLOOKUP(A73,Plan!A$1:O$804,15,FALSE),""))</f>
        <v/>
      </c>
      <c r="K73" s="206" t="str">
        <f>IF(VLOOKUP(A73,Plan!A$1:P$804,16,FALSE)&lt;&gt;"",VLOOKUP(A73,Plan!A$1:P$804,16,FALSE),"")</f>
        <v/>
      </c>
      <c r="L73" s="205"/>
      <c r="M73" s="205"/>
      <c r="N73" s="205"/>
      <c r="O73" s="207">
        <f t="shared" si="16"/>
        <v>0</v>
      </c>
      <c r="P73" s="207" t="b">
        <f t="shared" si="17"/>
        <v>0</v>
      </c>
      <c r="Q73" s="208">
        <f>IF(P73,O73*'ETC Data'!$H$3*'ETC Data'!$I$3,0)</f>
        <v>0</v>
      </c>
      <c r="R73" s="208">
        <f>Q73-(Q73*((VLOOKUP(A73,Plan!A$1:Z$804,26,FALSE)/100)))</f>
        <v>0</v>
      </c>
      <c r="S73" s="208">
        <f>IF(P73,O73*'ETC Data'!$H$3*'ETC Data'!$J$3,0)</f>
        <v>0</v>
      </c>
      <c r="T73" s="208">
        <f>S73-(S73*((VLOOKUP(A73,Plan!A$1:AA$804,27,FALSE)/100)))</f>
        <v>0</v>
      </c>
      <c r="U73" s="208">
        <f>IF(P73,O73*'ETC Data'!$H$3*'ETC Data'!$K$3,0)</f>
        <v>0</v>
      </c>
      <c r="V73" s="208">
        <f>U73-(U73*((VLOOKUP(A73,Plan!A$1:AB$804,28,FALSE)/100)))</f>
        <v>0</v>
      </c>
      <c r="W73" s="208">
        <f>IF(P73,O73*'ETC Data'!$H$3*'ETC Data'!$L$3,0)</f>
        <v>0</v>
      </c>
      <c r="X73" s="208">
        <f>W73-(W73*((VLOOKUP(A73,Plan!A$1:AC$804,29,FALSE)/100)))</f>
        <v>0</v>
      </c>
      <c r="Y73" s="209"/>
      <c r="Z73" s="210" t="b">
        <f t="shared" si="14"/>
        <v>0</v>
      </c>
      <c r="AA73" s="208">
        <f>IF(Z73,O73*'ETC Data'!$H$4*'ETC Data'!$I$4,0)</f>
        <v>0</v>
      </c>
      <c r="AB73" s="208">
        <f>AA73-(AA73*((VLOOKUP(A73,Plan!A$1:AI$804,35,FALSE)/100)))</f>
        <v>0</v>
      </c>
      <c r="AC73" s="208">
        <f>IF(Z73,O73*'ETC Data'!$H$4*'ETC Data'!$J$4,0)</f>
        <v>0</v>
      </c>
      <c r="AD73" s="208">
        <f>AC73-(AC73*((VLOOKUP(A73,Plan!A$1:AJ$804,36,FALSE)/100)))</f>
        <v>0</v>
      </c>
      <c r="AE73" s="208">
        <f>IF(Z73,O73*'ETC Data'!$H$4*'ETC Data'!$K$4,0)</f>
        <v>0</v>
      </c>
      <c r="AF73" s="208">
        <f>AE73-(AE73*((VLOOKUP(A73,Plan!A$1:AK$804,37,FALSE)/100)))</f>
        <v>0</v>
      </c>
      <c r="AG73" s="208">
        <f>IF(Z73,O73*'ETC Data'!$H$4*'ETC Data'!$L$4,0)</f>
        <v>0</v>
      </c>
      <c r="AH73" s="208">
        <f>AG73-(AG73*((VLOOKUP(A73,Plan!A$1:AP$804,42,FALSE)/100)))</f>
        <v>0</v>
      </c>
      <c r="AI73" s="210"/>
      <c r="AJ73" s="210" t="b">
        <f t="shared" si="15"/>
        <v>0</v>
      </c>
      <c r="AK73" s="211">
        <f>IF(AJ73,O73*'ETC Data'!$H$5*'ETC Data'!$I$5,0)</f>
        <v>0</v>
      </c>
      <c r="AL73" s="208">
        <f>AK73-(AK73*((VLOOKUP(A73,Plan!A$1:AY$804,51,FALSE)/100)))</f>
        <v>0</v>
      </c>
      <c r="AM73" s="208">
        <f>IF(AJ73,O73*'ETC Data'!$H$5*'ETC Data'!$J$5,0)</f>
        <v>0</v>
      </c>
      <c r="AN73" s="208">
        <f>AM73-(AM73*((VLOOKUP(A73,Plan!A$1:BA$804,53,FALSE)/100)))</f>
        <v>0</v>
      </c>
      <c r="AO73" s="211">
        <f>IF(AJ73,O73*'ETC Data'!$H$5*'ETC Data'!$K$5,0)</f>
        <v>0</v>
      </c>
      <c r="AP73" s="208">
        <f>AO73-(AO73*((VLOOKUP(A73,Plan!A$1:BB$804,54,FALSE)/100)))</f>
        <v>0</v>
      </c>
      <c r="AQ73" s="208">
        <f>IF(AJ73,O73*'ETC Data'!$H$5*'ETC Data'!$L$5,0)</f>
        <v>0</v>
      </c>
      <c r="AR73" s="208">
        <f>AQ73-(AQ73*((VLOOKUP(A73,Plan!A$1:BD$804,56,FALSE)/100)))</f>
        <v>0</v>
      </c>
      <c r="AS73" s="193">
        <f>VLOOKUP(A73,'PR Matrix'!A:B,2,FALSE)</f>
        <v>0</v>
      </c>
      <c r="AT73" s="194">
        <f t="shared" si="18"/>
        <v>0</v>
      </c>
      <c r="AU73" s="194">
        <f t="shared" si="19"/>
        <v>0</v>
      </c>
      <c r="AV73" s="194">
        <f t="shared" si="20"/>
        <v>0</v>
      </c>
      <c r="AW73" s="194">
        <f t="shared" si="21"/>
        <v>0</v>
      </c>
      <c r="AX73" s="194">
        <f t="shared" si="22"/>
        <v>0</v>
      </c>
      <c r="AY73" s="194">
        <f t="shared" si="23"/>
        <v>0</v>
      </c>
    </row>
    <row r="74" spans="1:51" hidden="1" x14ac:dyDescent="0.2">
      <c r="A74" s="200" t="s">
        <v>888</v>
      </c>
      <c r="B74" s="201" t="s">
        <v>1570</v>
      </c>
      <c r="C74" s="201"/>
      <c r="D74" s="201"/>
      <c r="E74" s="202">
        <f>IF(G74="Y",VLOOKUP(B74&amp;"|"&amp;C74,'ETC Data'!$C$2:$D$16,2,FALSE),0)</f>
        <v>0</v>
      </c>
      <c r="F74" s="202">
        <f>IF(D74="",0,IF(G74="Y",VLOOKUP(B74&amp;"|"&amp;D74,'ETC Data'!$C$2:$D$16,2,FALSE),0))</f>
        <v>0</v>
      </c>
      <c r="G74" s="203" t="str">
        <f>IF(VLOOKUP(A74,Plan!A$1:H$804,8,FALSE)&lt;&gt;"",VLOOKUP(A74,Plan!A$1:H$804,8,FALSE),"")</f>
        <v>N</v>
      </c>
      <c r="H74" s="204" t="str">
        <f>IF(VLOOKUP(A74,Plan!A$1:L$804,12,FALSE)&lt;&gt;"",VLOOKUP(A74,Plan!A$1:L$804,12,FALSE),"")</f>
        <v/>
      </c>
      <c r="I74" s="205" t="str">
        <f>IF(VLOOKUP(A74,Plan!A$1:M$804,13,FALSE)&lt;&gt;"",VLOOKUP(A74,Plan!A$1:M$804,13,FALSE),"")</f>
        <v/>
      </c>
      <c r="J74" s="205" t="str">
        <f>IF(VLOOKUP(A74,Plan!A$1:N$804,14,FALSE)&lt;&gt;"",VLOOKUP(A74,Plan!A$1:N$804,14,FALSE),IF(VLOOKUP(A74,Plan!A$1:O$804,15,FALSE)&lt;&gt;"",VLOOKUP(A74,Plan!A$1:O$804,15,FALSE),""))</f>
        <v/>
      </c>
      <c r="K74" s="206" t="str">
        <f>IF(VLOOKUP(A74,Plan!A$1:P$804,16,FALSE)&lt;&gt;"",VLOOKUP(A74,Plan!A$1:P$804,16,FALSE),"")</f>
        <v/>
      </c>
      <c r="L74" s="205"/>
      <c r="M74" s="205"/>
      <c r="N74" s="205"/>
      <c r="O74" s="207">
        <f t="shared" si="16"/>
        <v>0</v>
      </c>
      <c r="P74" s="207" t="b">
        <f t="shared" si="17"/>
        <v>0</v>
      </c>
      <c r="Q74" s="208">
        <f>IF(P74,O74*'ETC Data'!$H$3*'ETC Data'!$I$3,0)</f>
        <v>0</v>
      </c>
      <c r="R74" s="208">
        <f>Q74-(Q74*((VLOOKUP(A74,Plan!A$1:Z$804,26,FALSE)/100)))</f>
        <v>0</v>
      </c>
      <c r="S74" s="208">
        <f>IF(P74,O74*'ETC Data'!$H$3*'ETC Data'!$J$3,0)</f>
        <v>0</v>
      </c>
      <c r="T74" s="208">
        <f>S74-(S74*((VLOOKUP(A74,Plan!A$1:AA$804,27,FALSE)/100)))</f>
        <v>0</v>
      </c>
      <c r="U74" s="208">
        <f>IF(P74,O74*'ETC Data'!$H$3*'ETC Data'!$K$3,0)</f>
        <v>0</v>
      </c>
      <c r="V74" s="208">
        <f>U74-(U74*((VLOOKUP(A74,Plan!A$1:AB$804,28,FALSE)/100)))</f>
        <v>0</v>
      </c>
      <c r="W74" s="208">
        <f>IF(P74,O74*'ETC Data'!$H$3*'ETC Data'!$L$3,0)</f>
        <v>0</v>
      </c>
      <c r="X74" s="208">
        <f>W74-(W74*((VLOOKUP(A74,Plan!A$1:AC$804,29,FALSE)/100)))</f>
        <v>0</v>
      </c>
      <c r="Y74" s="209"/>
      <c r="Z74" s="210" t="b">
        <f t="shared" si="14"/>
        <v>0</v>
      </c>
      <c r="AA74" s="208">
        <f>IF(Z74,O74*'ETC Data'!$H$4*'ETC Data'!$I$4,0)</f>
        <v>0</v>
      </c>
      <c r="AB74" s="208">
        <f>AA74-(AA74*((VLOOKUP(A74,Plan!A$1:AI$804,35,FALSE)/100)))</f>
        <v>0</v>
      </c>
      <c r="AC74" s="208">
        <f>IF(Z74,O74*'ETC Data'!$H$4*'ETC Data'!$J$4,0)</f>
        <v>0</v>
      </c>
      <c r="AD74" s="208">
        <f>AC74-(AC74*((VLOOKUP(A74,Plan!A$1:AJ$804,36,FALSE)/100)))</f>
        <v>0</v>
      </c>
      <c r="AE74" s="208">
        <f>IF(Z74,O74*'ETC Data'!$H$4*'ETC Data'!$K$4,0)</f>
        <v>0</v>
      </c>
      <c r="AF74" s="208">
        <f>AE74-(AE74*((VLOOKUP(A74,Plan!A$1:AK$804,37,FALSE)/100)))</f>
        <v>0</v>
      </c>
      <c r="AG74" s="208">
        <f>IF(Z74,O74*'ETC Data'!$H$4*'ETC Data'!$L$4,0)</f>
        <v>0</v>
      </c>
      <c r="AH74" s="208">
        <f>AG74-(AG74*((VLOOKUP(A74,Plan!A$1:AP$804,42,FALSE)/100)))</f>
        <v>0</v>
      </c>
      <c r="AI74" s="210"/>
      <c r="AJ74" s="210" t="b">
        <f t="shared" si="15"/>
        <v>0</v>
      </c>
      <c r="AK74" s="211">
        <f>IF(AJ74,O74*'ETC Data'!$H$5*'ETC Data'!$I$5,0)</f>
        <v>0</v>
      </c>
      <c r="AL74" s="208">
        <f>AK74-(AK74*((VLOOKUP(A74,Plan!A$1:AY$804,51,FALSE)/100)))</f>
        <v>0</v>
      </c>
      <c r="AM74" s="208">
        <f>IF(AJ74,O74*'ETC Data'!$H$5*'ETC Data'!$J$5,0)</f>
        <v>0</v>
      </c>
      <c r="AN74" s="208">
        <f>AM74-(AM74*((VLOOKUP(A74,Plan!A$1:BA$804,53,FALSE)/100)))</f>
        <v>0</v>
      </c>
      <c r="AO74" s="211">
        <f>IF(AJ74,O74*'ETC Data'!$H$5*'ETC Data'!$K$5,0)</f>
        <v>0</v>
      </c>
      <c r="AP74" s="208">
        <f>AO74-(AO74*((VLOOKUP(A74,Plan!A$1:BB$804,54,FALSE)/100)))</f>
        <v>0</v>
      </c>
      <c r="AQ74" s="208">
        <f>IF(AJ74,O74*'ETC Data'!$H$5*'ETC Data'!$L$5,0)</f>
        <v>0</v>
      </c>
      <c r="AR74" s="208">
        <f>AQ74-(AQ74*((VLOOKUP(A74,Plan!A$1:BD$804,56,FALSE)/100)))</f>
        <v>0</v>
      </c>
      <c r="AS74" s="193">
        <f>VLOOKUP(A74,'PR Matrix'!A:B,2,FALSE)</f>
        <v>0</v>
      </c>
      <c r="AT74" s="194">
        <f t="shared" si="18"/>
        <v>0</v>
      </c>
      <c r="AU74" s="194">
        <f t="shared" si="19"/>
        <v>0</v>
      </c>
      <c r="AV74" s="194">
        <f t="shared" si="20"/>
        <v>0</v>
      </c>
      <c r="AW74" s="194">
        <f t="shared" si="21"/>
        <v>0</v>
      </c>
      <c r="AX74" s="194">
        <f t="shared" si="22"/>
        <v>0</v>
      </c>
      <c r="AY74" s="194">
        <f t="shared" si="23"/>
        <v>0</v>
      </c>
    </row>
    <row r="75" spans="1:51" hidden="1" x14ac:dyDescent="0.2">
      <c r="A75" s="200" t="s">
        <v>889</v>
      </c>
      <c r="B75" s="201" t="s">
        <v>1572</v>
      </c>
      <c r="C75" s="201"/>
      <c r="D75" s="201"/>
      <c r="E75" s="202">
        <f>IF(G75="Y",VLOOKUP(B75&amp;"|"&amp;C75,'ETC Data'!$C$2:$D$16,2,FALSE),0)</f>
        <v>0</v>
      </c>
      <c r="F75" s="202">
        <f>IF(D75="",0,IF(G75="Y",VLOOKUP(B75&amp;"|"&amp;D75,'ETC Data'!$C$2:$D$16,2,FALSE),0))</f>
        <v>0</v>
      </c>
      <c r="G75" s="203" t="str">
        <f>IF(VLOOKUP(A75,Plan!A$1:H$804,8,FALSE)&lt;&gt;"",VLOOKUP(A75,Plan!A$1:H$804,8,FALSE),"")</f>
        <v>N</v>
      </c>
      <c r="H75" s="204" t="str">
        <f>IF(VLOOKUP(A75,Plan!A$1:L$804,12,FALSE)&lt;&gt;"",VLOOKUP(A75,Plan!A$1:L$804,12,FALSE),"")</f>
        <v/>
      </c>
      <c r="I75" s="205" t="str">
        <f>IF(VLOOKUP(A75,Plan!A$1:M$804,13,FALSE)&lt;&gt;"",VLOOKUP(A75,Plan!A$1:M$804,13,FALSE),"")</f>
        <v/>
      </c>
      <c r="J75" s="205" t="str">
        <f>IF(VLOOKUP(A75,Plan!A$1:N$804,14,FALSE)&lt;&gt;"",VLOOKUP(A75,Plan!A$1:N$804,14,FALSE),IF(VLOOKUP(A75,Plan!A$1:O$804,15,FALSE)&lt;&gt;"",VLOOKUP(A75,Plan!A$1:O$804,15,FALSE),""))</f>
        <v/>
      </c>
      <c r="K75" s="206" t="str">
        <f>IF(VLOOKUP(A75,Plan!A$1:P$804,16,FALSE)&lt;&gt;"",VLOOKUP(A75,Plan!A$1:P$804,16,FALSE),"")</f>
        <v/>
      </c>
      <c r="L75" s="205"/>
      <c r="M75" s="205"/>
      <c r="N75" s="205"/>
      <c r="O75" s="207">
        <f t="shared" si="16"/>
        <v>0</v>
      </c>
      <c r="P75" s="207" t="b">
        <f t="shared" si="17"/>
        <v>0</v>
      </c>
      <c r="Q75" s="208">
        <f>IF(P75,O75*'ETC Data'!$H$3*'ETC Data'!$I$3,0)</f>
        <v>0</v>
      </c>
      <c r="R75" s="208">
        <f>Q75-(Q75*((VLOOKUP(A75,Plan!A$1:Z$804,26,FALSE)/100)))</f>
        <v>0</v>
      </c>
      <c r="S75" s="208">
        <f>IF(P75,O75*'ETC Data'!$H$3*'ETC Data'!$J$3,0)</f>
        <v>0</v>
      </c>
      <c r="T75" s="208">
        <f>S75-(S75*((VLOOKUP(A75,Plan!A$1:AA$804,27,FALSE)/100)))</f>
        <v>0</v>
      </c>
      <c r="U75" s="208">
        <f>IF(P75,O75*'ETC Data'!$H$3*'ETC Data'!$K$3,0)</f>
        <v>0</v>
      </c>
      <c r="V75" s="208">
        <f>U75-(U75*((VLOOKUP(A75,Plan!A$1:AB$804,28,FALSE)/100)))</f>
        <v>0</v>
      </c>
      <c r="W75" s="208">
        <f>IF(P75,O75*'ETC Data'!$H$3*'ETC Data'!$L$3,0)</f>
        <v>0</v>
      </c>
      <c r="X75" s="208">
        <f>W75-(W75*((VLOOKUP(A75,Plan!A$1:AC$804,29,FALSE)/100)))</f>
        <v>0</v>
      </c>
      <c r="Y75" s="209"/>
      <c r="Z75" s="210" t="b">
        <f t="shared" si="14"/>
        <v>0</v>
      </c>
      <c r="AA75" s="208">
        <f>IF(Z75,O75*'ETC Data'!$H$4*'ETC Data'!$I$4,0)</f>
        <v>0</v>
      </c>
      <c r="AB75" s="208">
        <f>AA75-(AA75*((VLOOKUP(A75,Plan!A$1:AI$804,35,FALSE)/100)))</f>
        <v>0</v>
      </c>
      <c r="AC75" s="208">
        <f>IF(Z75,O75*'ETC Data'!$H$4*'ETC Data'!$J$4,0)</f>
        <v>0</v>
      </c>
      <c r="AD75" s="208">
        <f>AC75-(AC75*((VLOOKUP(A75,Plan!A$1:AJ$804,36,FALSE)/100)))</f>
        <v>0</v>
      </c>
      <c r="AE75" s="208">
        <f>IF(Z75,O75*'ETC Data'!$H$4*'ETC Data'!$K$4,0)</f>
        <v>0</v>
      </c>
      <c r="AF75" s="208">
        <f>AE75-(AE75*((VLOOKUP(A75,Plan!A$1:AK$804,37,FALSE)/100)))</f>
        <v>0</v>
      </c>
      <c r="AG75" s="208">
        <f>IF(Z75,O75*'ETC Data'!$H$4*'ETC Data'!$L$4,0)</f>
        <v>0</v>
      </c>
      <c r="AH75" s="208">
        <f>AG75-(AG75*((VLOOKUP(A75,Plan!A$1:AP$804,42,FALSE)/100)))</f>
        <v>0</v>
      </c>
      <c r="AI75" s="210"/>
      <c r="AJ75" s="210" t="b">
        <f t="shared" si="15"/>
        <v>0</v>
      </c>
      <c r="AK75" s="211">
        <f>IF(AJ75,O75*'ETC Data'!$H$5*'ETC Data'!$I$5,0)</f>
        <v>0</v>
      </c>
      <c r="AL75" s="208">
        <f>AK75-(AK75*((VLOOKUP(A75,Plan!A$1:AY$804,51,FALSE)/100)))</f>
        <v>0</v>
      </c>
      <c r="AM75" s="208">
        <f>IF(AJ75,O75*'ETC Data'!$H$5*'ETC Data'!$J$5,0)</f>
        <v>0</v>
      </c>
      <c r="AN75" s="208">
        <f>AM75-(AM75*((VLOOKUP(A75,Plan!A$1:BA$804,53,FALSE)/100)))</f>
        <v>0</v>
      </c>
      <c r="AO75" s="211">
        <f>IF(AJ75,O75*'ETC Data'!$H$5*'ETC Data'!$K$5,0)</f>
        <v>0</v>
      </c>
      <c r="AP75" s="208">
        <f>AO75-(AO75*((VLOOKUP(A75,Plan!A$1:BB$804,54,FALSE)/100)))</f>
        <v>0</v>
      </c>
      <c r="AQ75" s="208">
        <f>IF(AJ75,O75*'ETC Data'!$H$5*'ETC Data'!$L$5,0)</f>
        <v>0</v>
      </c>
      <c r="AR75" s="208">
        <f>AQ75-(AQ75*((VLOOKUP(A75,Plan!A$1:BD$804,56,FALSE)/100)))</f>
        <v>0</v>
      </c>
      <c r="AS75" s="193">
        <f>VLOOKUP(A75,'PR Matrix'!A:B,2,FALSE)</f>
        <v>0</v>
      </c>
      <c r="AT75" s="194">
        <f t="shared" si="18"/>
        <v>0</v>
      </c>
      <c r="AU75" s="194">
        <f t="shared" si="19"/>
        <v>0</v>
      </c>
      <c r="AV75" s="194">
        <f t="shared" si="20"/>
        <v>0</v>
      </c>
      <c r="AW75" s="194">
        <f t="shared" si="21"/>
        <v>0</v>
      </c>
      <c r="AX75" s="194">
        <f t="shared" si="22"/>
        <v>0</v>
      </c>
      <c r="AY75" s="194">
        <f t="shared" si="23"/>
        <v>0</v>
      </c>
    </row>
    <row r="76" spans="1:51" hidden="1" x14ac:dyDescent="0.2">
      <c r="A76" s="200" t="s">
        <v>1042</v>
      </c>
      <c r="B76" s="201" t="s">
        <v>1572</v>
      </c>
      <c r="C76" s="201"/>
      <c r="D76" s="201"/>
      <c r="E76" s="202">
        <f>IF(G76="Y",VLOOKUP(B76&amp;"|"&amp;C76,'ETC Data'!$C$2:$D$16,2,FALSE),0)</f>
        <v>0</v>
      </c>
      <c r="F76" s="202">
        <f>IF(D76="",0,IF(G76="Y",VLOOKUP(B76&amp;"|"&amp;D76,'ETC Data'!$C$2:$D$16,2,FALSE),0))</f>
        <v>0</v>
      </c>
      <c r="G76" s="203" t="str">
        <f>IF(VLOOKUP(A76,Plan!A$1:H$804,8,FALSE)&lt;&gt;"",VLOOKUP(A76,Plan!A$1:H$804,8,FALSE),"")</f>
        <v>N</v>
      </c>
      <c r="H76" s="204" t="str">
        <f>IF(VLOOKUP(A76,Plan!A$1:L$804,12,FALSE)&lt;&gt;"",VLOOKUP(A76,Plan!A$1:L$804,12,FALSE),"")</f>
        <v/>
      </c>
      <c r="I76" s="205" t="str">
        <f>IF(VLOOKUP(A76,Plan!A$1:M$804,13,FALSE)&lt;&gt;"",VLOOKUP(A76,Plan!A$1:M$804,13,FALSE),"")</f>
        <v/>
      </c>
      <c r="J76" s="205" t="str">
        <f>IF(VLOOKUP(A76,Plan!A$1:N$804,14,FALSE)&lt;&gt;"",VLOOKUP(A76,Plan!A$1:N$804,14,FALSE),IF(VLOOKUP(A76,Plan!A$1:O$804,15,FALSE)&lt;&gt;"",VLOOKUP(A76,Plan!A$1:O$804,15,FALSE),""))</f>
        <v/>
      </c>
      <c r="K76" s="206" t="str">
        <f>IF(VLOOKUP(A76,Plan!A$1:P$804,16,FALSE)&lt;&gt;"",VLOOKUP(A76,Plan!A$1:P$804,16,FALSE),"")</f>
        <v/>
      </c>
      <c r="L76" s="205"/>
      <c r="M76" s="205"/>
      <c r="N76" s="205"/>
      <c r="O76" s="207">
        <f t="shared" si="16"/>
        <v>0</v>
      </c>
      <c r="P76" s="207" t="b">
        <f t="shared" si="17"/>
        <v>0</v>
      </c>
      <c r="Q76" s="208">
        <f>IF(P76,O76*'ETC Data'!$H$3*'ETC Data'!$I$3,0)</f>
        <v>0</v>
      </c>
      <c r="R76" s="208">
        <f>Q76-(Q76*((VLOOKUP(A76,Plan!A$1:Z$804,26,FALSE)/100)))</f>
        <v>0</v>
      </c>
      <c r="S76" s="208">
        <f>IF(P76,O76*'ETC Data'!$H$3*'ETC Data'!$J$3,0)</f>
        <v>0</v>
      </c>
      <c r="T76" s="208">
        <f>S76-(S76*((VLOOKUP(A76,Plan!A$1:AA$804,27,FALSE)/100)))</f>
        <v>0</v>
      </c>
      <c r="U76" s="208">
        <f>IF(P76,O76*'ETC Data'!$H$3*'ETC Data'!$K$3,0)</f>
        <v>0</v>
      </c>
      <c r="V76" s="208">
        <f>U76-(U76*((VLOOKUP(A76,Plan!A$1:AB$804,28,FALSE)/100)))</f>
        <v>0</v>
      </c>
      <c r="W76" s="208">
        <f>IF(P76,O76*'ETC Data'!$H$3*'ETC Data'!$L$3,0)</f>
        <v>0</v>
      </c>
      <c r="X76" s="208">
        <f>W76-(W76*((VLOOKUP(A76,Plan!A$1:AC$804,29,FALSE)/100)))</f>
        <v>0</v>
      </c>
      <c r="Y76" s="209"/>
      <c r="Z76" s="210" t="b">
        <f t="shared" si="14"/>
        <v>0</v>
      </c>
      <c r="AA76" s="208">
        <f>IF(Z76,O76*'ETC Data'!$H$4*'ETC Data'!$I$4,0)</f>
        <v>0</v>
      </c>
      <c r="AB76" s="208">
        <f>AA76-(AA76*((VLOOKUP(A76,Plan!A$1:AI$804,35,FALSE)/100)))</f>
        <v>0</v>
      </c>
      <c r="AC76" s="208">
        <f>IF(Z76,O76*'ETC Data'!$H$4*'ETC Data'!$J$4,0)</f>
        <v>0</v>
      </c>
      <c r="AD76" s="208">
        <f>AC76-(AC76*((VLOOKUP(A76,Plan!A$1:AJ$804,36,FALSE)/100)))</f>
        <v>0</v>
      </c>
      <c r="AE76" s="208">
        <f>IF(Z76,O76*'ETC Data'!$H$4*'ETC Data'!$K$4,0)</f>
        <v>0</v>
      </c>
      <c r="AF76" s="208">
        <f>AE76-(AE76*((VLOOKUP(A76,Plan!A$1:AK$804,37,FALSE)/100)))</f>
        <v>0</v>
      </c>
      <c r="AG76" s="208">
        <f>IF(Z76,O76*'ETC Data'!$H$4*'ETC Data'!$L$4,0)</f>
        <v>0</v>
      </c>
      <c r="AH76" s="208">
        <f>AG76-(AG76*((VLOOKUP(A76,Plan!A$1:AP$804,42,FALSE)/100)))</f>
        <v>0</v>
      </c>
      <c r="AI76" s="210"/>
      <c r="AJ76" s="210" t="b">
        <f t="shared" si="15"/>
        <v>0</v>
      </c>
      <c r="AK76" s="211">
        <f>IF(AJ76,O76*'ETC Data'!$H$5*'ETC Data'!$I$5,0)</f>
        <v>0</v>
      </c>
      <c r="AL76" s="208">
        <f>AK76-(AK76*((VLOOKUP(A76,Plan!A$1:AY$804,51,FALSE)/100)))</f>
        <v>0</v>
      </c>
      <c r="AM76" s="208">
        <f>IF(AJ76,O76*'ETC Data'!$H$5*'ETC Data'!$J$5,0)</f>
        <v>0</v>
      </c>
      <c r="AN76" s="208">
        <f>AM76-(AM76*((VLOOKUP(A76,Plan!A$1:BA$804,53,FALSE)/100)))</f>
        <v>0</v>
      </c>
      <c r="AO76" s="211">
        <f>IF(AJ76,O76*'ETC Data'!$H$5*'ETC Data'!$K$5,0)</f>
        <v>0</v>
      </c>
      <c r="AP76" s="208">
        <f>AO76-(AO76*((VLOOKUP(A76,Plan!A$1:BB$804,54,FALSE)/100)))</f>
        <v>0</v>
      </c>
      <c r="AQ76" s="208">
        <f>IF(AJ76,O76*'ETC Data'!$H$5*'ETC Data'!$L$5,0)</f>
        <v>0</v>
      </c>
      <c r="AR76" s="208">
        <f>AQ76-(AQ76*((VLOOKUP(A76,Plan!A$1:BD$804,56,FALSE)/100)))</f>
        <v>0</v>
      </c>
      <c r="AS76" s="193">
        <f>VLOOKUP(A76,'PR Matrix'!A:B,2,FALSE)</f>
        <v>0</v>
      </c>
      <c r="AT76" s="194">
        <f t="shared" si="18"/>
        <v>0</v>
      </c>
      <c r="AU76" s="194">
        <f t="shared" si="19"/>
        <v>0</v>
      </c>
      <c r="AV76" s="194">
        <f t="shared" si="20"/>
        <v>0</v>
      </c>
      <c r="AW76" s="194">
        <f t="shared" si="21"/>
        <v>0</v>
      </c>
      <c r="AX76" s="194">
        <f t="shared" si="22"/>
        <v>0</v>
      </c>
      <c r="AY76" s="194">
        <f t="shared" si="23"/>
        <v>0</v>
      </c>
    </row>
    <row r="77" spans="1:51" hidden="1" x14ac:dyDescent="0.2">
      <c r="A77" s="200" t="s">
        <v>130</v>
      </c>
      <c r="B77" s="201" t="s">
        <v>1572</v>
      </c>
      <c r="C77" s="201"/>
      <c r="D77" s="201"/>
      <c r="E77" s="202">
        <f>IF(G77="Y",VLOOKUP(B77&amp;"|"&amp;C77,'ETC Data'!$C$2:$D$16,2,FALSE),0)</f>
        <v>0</v>
      </c>
      <c r="F77" s="202">
        <f>IF(D77="",0,IF(G77="Y",VLOOKUP(B77&amp;"|"&amp;D77,'ETC Data'!$C$2:$D$16,2,FALSE),0))</f>
        <v>0</v>
      </c>
      <c r="G77" s="203" t="str">
        <f>IF(VLOOKUP(A77,Plan!A$1:H$804,8,FALSE)&lt;&gt;"",VLOOKUP(A77,Plan!A$1:H$804,8,FALSE),"")</f>
        <v>N</v>
      </c>
      <c r="H77" s="204" t="str">
        <f>IF(VLOOKUP(A77,Plan!A$1:L$804,12,FALSE)&lt;&gt;"",VLOOKUP(A77,Plan!A$1:L$804,12,FALSE),"")</f>
        <v/>
      </c>
      <c r="I77" s="205" t="str">
        <f>IF(VLOOKUP(A77,Plan!A$1:M$804,13,FALSE)&lt;&gt;"",VLOOKUP(A77,Plan!A$1:M$804,13,FALSE),"")</f>
        <v/>
      </c>
      <c r="J77" s="205" t="str">
        <f>IF(VLOOKUP(A77,Plan!A$1:N$804,14,FALSE)&lt;&gt;"",VLOOKUP(A77,Plan!A$1:N$804,14,FALSE),IF(VLOOKUP(A77,Plan!A$1:O$804,15,FALSE)&lt;&gt;"",VLOOKUP(A77,Plan!A$1:O$804,15,FALSE),""))</f>
        <v/>
      </c>
      <c r="K77" s="206" t="str">
        <f>IF(VLOOKUP(A77,Plan!A$1:P$804,16,FALSE)&lt;&gt;"",VLOOKUP(A77,Plan!A$1:P$804,16,FALSE),"")</f>
        <v/>
      </c>
      <c r="L77" s="205"/>
      <c r="M77" s="205"/>
      <c r="N77" s="205"/>
      <c r="O77" s="207">
        <f t="shared" si="16"/>
        <v>0</v>
      </c>
      <c r="P77" s="207" t="b">
        <f t="shared" si="17"/>
        <v>0</v>
      </c>
      <c r="Q77" s="208">
        <f>IF(P77,O77*'ETC Data'!$H$3*'ETC Data'!$I$3,0)</f>
        <v>0</v>
      </c>
      <c r="R77" s="208">
        <f>Q77-(Q77*((VLOOKUP(A77,Plan!A$1:Z$804,26,FALSE)/100)))</f>
        <v>0</v>
      </c>
      <c r="S77" s="208">
        <f>IF(P77,O77*'ETC Data'!$H$3*'ETC Data'!$J$3,0)</f>
        <v>0</v>
      </c>
      <c r="T77" s="208">
        <f>S77-(S77*((VLOOKUP(A77,Plan!A$1:AA$804,27,FALSE)/100)))</f>
        <v>0</v>
      </c>
      <c r="U77" s="208">
        <f>IF(P77,O77*'ETC Data'!$H$3*'ETC Data'!$K$3,0)</f>
        <v>0</v>
      </c>
      <c r="V77" s="208">
        <f>U77-(U77*((VLOOKUP(A77,Plan!A$1:AB$804,28,FALSE)/100)))</f>
        <v>0</v>
      </c>
      <c r="W77" s="208">
        <f>IF(P77,O77*'ETC Data'!$H$3*'ETC Data'!$L$3,0)</f>
        <v>0</v>
      </c>
      <c r="X77" s="208">
        <f>W77-(W77*((VLOOKUP(A77,Plan!A$1:AC$804,29,FALSE)/100)))</f>
        <v>0</v>
      </c>
      <c r="Y77" s="209"/>
      <c r="Z77" s="210" t="b">
        <f t="shared" si="14"/>
        <v>0</v>
      </c>
      <c r="AA77" s="208">
        <f>IF(Z77,O77*'ETC Data'!$H$4*'ETC Data'!$I$4,0)</f>
        <v>0</v>
      </c>
      <c r="AB77" s="208">
        <f>AA77-(AA77*((VLOOKUP(A77,Plan!A$1:AI$804,35,FALSE)/100)))</f>
        <v>0</v>
      </c>
      <c r="AC77" s="208">
        <f>IF(Z77,O77*'ETC Data'!$H$4*'ETC Data'!$J$4,0)</f>
        <v>0</v>
      </c>
      <c r="AD77" s="208">
        <f>AC77-(AC77*((VLOOKUP(A77,Plan!A$1:AJ$804,36,FALSE)/100)))</f>
        <v>0</v>
      </c>
      <c r="AE77" s="208">
        <f>IF(Z77,O77*'ETC Data'!$H$4*'ETC Data'!$K$4,0)</f>
        <v>0</v>
      </c>
      <c r="AF77" s="208">
        <f>AE77-(AE77*((VLOOKUP(A77,Plan!A$1:AK$804,37,FALSE)/100)))</f>
        <v>0</v>
      </c>
      <c r="AG77" s="208">
        <f>IF(Z77,O77*'ETC Data'!$H$4*'ETC Data'!$L$4,0)</f>
        <v>0</v>
      </c>
      <c r="AH77" s="208">
        <f>AG77-(AG77*((VLOOKUP(A77,Plan!A$1:AP$804,42,FALSE)/100)))</f>
        <v>0</v>
      </c>
      <c r="AI77" s="210"/>
      <c r="AJ77" s="210" t="b">
        <f t="shared" si="15"/>
        <v>0</v>
      </c>
      <c r="AK77" s="211">
        <f>IF(AJ77,O77*'ETC Data'!$H$5*'ETC Data'!$I$5,0)</f>
        <v>0</v>
      </c>
      <c r="AL77" s="208">
        <f>AK77-(AK77*((VLOOKUP(A77,Plan!A$1:AY$804,51,FALSE)/100)))</f>
        <v>0</v>
      </c>
      <c r="AM77" s="208">
        <f>IF(AJ77,O77*'ETC Data'!$H$5*'ETC Data'!$J$5,0)</f>
        <v>0</v>
      </c>
      <c r="AN77" s="208">
        <f>AM77-(AM77*((VLOOKUP(A77,Plan!A$1:BA$804,53,FALSE)/100)))</f>
        <v>0</v>
      </c>
      <c r="AO77" s="211">
        <f>IF(AJ77,O77*'ETC Data'!$H$5*'ETC Data'!$K$5,0)</f>
        <v>0</v>
      </c>
      <c r="AP77" s="208">
        <f>AO77-(AO77*((VLOOKUP(A77,Plan!A$1:BB$804,54,FALSE)/100)))</f>
        <v>0</v>
      </c>
      <c r="AQ77" s="208">
        <f>IF(AJ77,O77*'ETC Data'!$H$5*'ETC Data'!$L$5,0)</f>
        <v>0</v>
      </c>
      <c r="AR77" s="208">
        <f>AQ77-(AQ77*((VLOOKUP(A77,Plan!A$1:BD$804,56,FALSE)/100)))</f>
        <v>0</v>
      </c>
      <c r="AS77" s="193">
        <f>VLOOKUP(A77,'PR Matrix'!A:B,2,FALSE)</f>
        <v>0</v>
      </c>
      <c r="AT77" s="194">
        <f t="shared" si="18"/>
        <v>0</v>
      </c>
      <c r="AU77" s="194">
        <f t="shared" si="19"/>
        <v>0</v>
      </c>
      <c r="AV77" s="194">
        <f t="shared" si="20"/>
        <v>0</v>
      </c>
      <c r="AW77" s="194">
        <f t="shared" si="21"/>
        <v>0</v>
      </c>
      <c r="AX77" s="194">
        <f t="shared" si="22"/>
        <v>0</v>
      </c>
      <c r="AY77" s="194">
        <f t="shared" si="23"/>
        <v>0</v>
      </c>
    </row>
    <row r="78" spans="1:51" hidden="1" x14ac:dyDescent="0.2">
      <c r="A78" s="200" t="s">
        <v>131</v>
      </c>
      <c r="B78" s="201" t="s">
        <v>1570</v>
      </c>
      <c r="C78" s="201"/>
      <c r="D78" s="201"/>
      <c r="E78" s="202">
        <f>IF(G78="Y",VLOOKUP(B78&amp;"|"&amp;C78,'ETC Data'!$C$2:$D$16,2,FALSE),0)</f>
        <v>0</v>
      </c>
      <c r="F78" s="202">
        <f>IF(D78="",0,IF(G78="Y",VLOOKUP(B78&amp;"|"&amp;D78,'ETC Data'!$C$2:$D$16,2,FALSE),0))</f>
        <v>0</v>
      </c>
      <c r="G78" s="203" t="str">
        <f>IF(VLOOKUP(A78,Plan!A$1:H$804,8,FALSE)&lt;&gt;"",VLOOKUP(A78,Plan!A$1:H$804,8,FALSE),"")</f>
        <v>N</v>
      </c>
      <c r="H78" s="204" t="str">
        <f>IF(VLOOKUP(A78,Plan!A$1:L$804,12,FALSE)&lt;&gt;"",VLOOKUP(A78,Plan!A$1:L$804,12,FALSE),"")</f>
        <v/>
      </c>
      <c r="I78" s="205" t="str">
        <f>IF(VLOOKUP(A78,Plan!A$1:M$804,13,FALSE)&lt;&gt;"",VLOOKUP(A78,Plan!A$1:M$804,13,FALSE),"")</f>
        <v/>
      </c>
      <c r="J78" s="205" t="str">
        <f>IF(VLOOKUP(A78,Plan!A$1:N$804,14,FALSE)&lt;&gt;"",VLOOKUP(A78,Plan!A$1:N$804,14,FALSE),IF(VLOOKUP(A78,Plan!A$1:O$804,15,FALSE)&lt;&gt;"",VLOOKUP(A78,Plan!A$1:O$804,15,FALSE),""))</f>
        <v/>
      </c>
      <c r="K78" s="206" t="str">
        <f>IF(VLOOKUP(A78,Plan!A$1:P$804,16,FALSE)&lt;&gt;"",VLOOKUP(A78,Plan!A$1:P$804,16,FALSE),"")</f>
        <v/>
      </c>
      <c r="L78" s="205"/>
      <c r="M78" s="205"/>
      <c r="N78" s="205"/>
      <c r="O78" s="207">
        <f t="shared" si="16"/>
        <v>0</v>
      </c>
      <c r="P78" s="207" t="b">
        <f t="shared" si="17"/>
        <v>0</v>
      </c>
      <c r="Q78" s="208">
        <f>IF(P78,O78*'ETC Data'!$H$3*'ETC Data'!$I$3,0)</f>
        <v>0</v>
      </c>
      <c r="R78" s="208">
        <f>Q78-(Q78*((VLOOKUP(A78,Plan!A$1:Z$804,26,FALSE)/100)))</f>
        <v>0</v>
      </c>
      <c r="S78" s="208">
        <f>IF(P78,O78*'ETC Data'!$H$3*'ETC Data'!$J$3,0)</f>
        <v>0</v>
      </c>
      <c r="T78" s="208">
        <f>S78-(S78*((VLOOKUP(A78,Plan!A$1:AA$804,27,FALSE)/100)))</f>
        <v>0</v>
      </c>
      <c r="U78" s="208">
        <f>IF(P78,O78*'ETC Data'!$H$3*'ETC Data'!$K$3,0)</f>
        <v>0</v>
      </c>
      <c r="V78" s="208">
        <f>U78-(U78*((VLOOKUP(A78,Plan!A$1:AB$804,28,FALSE)/100)))</f>
        <v>0</v>
      </c>
      <c r="W78" s="208">
        <f>IF(P78,O78*'ETC Data'!$H$3*'ETC Data'!$L$3,0)</f>
        <v>0</v>
      </c>
      <c r="X78" s="208">
        <f>W78-(W78*((VLOOKUP(A78,Plan!A$1:AC$804,29,FALSE)/100)))</f>
        <v>0</v>
      </c>
      <c r="Y78" s="209"/>
      <c r="Z78" s="210" t="b">
        <f t="shared" si="14"/>
        <v>0</v>
      </c>
      <c r="AA78" s="208">
        <f>IF(Z78,O78*'ETC Data'!$H$4*'ETC Data'!$I$4,0)</f>
        <v>0</v>
      </c>
      <c r="AB78" s="208">
        <f>AA78-(AA78*((VLOOKUP(A78,Plan!A$1:AI$804,35,FALSE)/100)))</f>
        <v>0</v>
      </c>
      <c r="AC78" s="208">
        <f>IF(Z78,O78*'ETC Data'!$H$4*'ETC Data'!$J$4,0)</f>
        <v>0</v>
      </c>
      <c r="AD78" s="208">
        <f>AC78-(AC78*((VLOOKUP(A78,Plan!A$1:AJ$804,36,FALSE)/100)))</f>
        <v>0</v>
      </c>
      <c r="AE78" s="208">
        <f>IF(Z78,O78*'ETC Data'!$H$4*'ETC Data'!$K$4,0)</f>
        <v>0</v>
      </c>
      <c r="AF78" s="208">
        <f>AE78-(AE78*((VLOOKUP(A78,Plan!A$1:AK$804,37,FALSE)/100)))</f>
        <v>0</v>
      </c>
      <c r="AG78" s="208">
        <f>IF(Z78,O78*'ETC Data'!$H$4*'ETC Data'!$L$4,0)</f>
        <v>0</v>
      </c>
      <c r="AH78" s="208">
        <f>AG78-(AG78*((VLOOKUP(A78,Plan!A$1:AP$804,42,FALSE)/100)))</f>
        <v>0</v>
      </c>
      <c r="AI78" s="210"/>
      <c r="AJ78" s="210" t="b">
        <f t="shared" si="15"/>
        <v>0</v>
      </c>
      <c r="AK78" s="211">
        <f>IF(AJ78,O78*'ETC Data'!$H$5*'ETC Data'!$I$5,0)</f>
        <v>0</v>
      </c>
      <c r="AL78" s="208">
        <f>AK78-(AK78*((VLOOKUP(A78,Plan!A$1:AY$804,51,FALSE)/100)))</f>
        <v>0</v>
      </c>
      <c r="AM78" s="208">
        <f>IF(AJ78,O78*'ETC Data'!$H$5*'ETC Data'!$J$5,0)</f>
        <v>0</v>
      </c>
      <c r="AN78" s="208">
        <f>AM78-(AM78*((VLOOKUP(A78,Plan!A$1:BA$804,53,FALSE)/100)))</f>
        <v>0</v>
      </c>
      <c r="AO78" s="211">
        <f>IF(AJ78,O78*'ETC Data'!$H$5*'ETC Data'!$K$5,0)</f>
        <v>0</v>
      </c>
      <c r="AP78" s="208">
        <f>AO78-(AO78*((VLOOKUP(A78,Plan!A$1:BB$804,54,FALSE)/100)))</f>
        <v>0</v>
      </c>
      <c r="AQ78" s="208">
        <f>IF(AJ78,O78*'ETC Data'!$H$5*'ETC Data'!$L$5,0)</f>
        <v>0</v>
      </c>
      <c r="AR78" s="208">
        <f>AQ78-(AQ78*((VLOOKUP(A78,Plan!A$1:BD$804,56,FALSE)/100)))</f>
        <v>0</v>
      </c>
      <c r="AS78" s="193">
        <f>VLOOKUP(A78,'PR Matrix'!A:B,2,FALSE)</f>
        <v>0</v>
      </c>
      <c r="AT78" s="194">
        <f t="shared" si="18"/>
        <v>0</v>
      </c>
      <c r="AU78" s="194">
        <f t="shared" si="19"/>
        <v>0</v>
      </c>
      <c r="AV78" s="194">
        <f t="shared" si="20"/>
        <v>0</v>
      </c>
      <c r="AW78" s="194">
        <f t="shared" si="21"/>
        <v>0</v>
      </c>
      <c r="AX78" s="194">
        <f t="shared" si="22"/>
        <v>0</v>
      </c>
      <c r="AY78" s="194">
        <f t="shared" si="23"/>
        <v>0</v>
      </c>
    </row>
    <row r="79" spans="1:51" hidden="1" x14ac:dyDescent="0.2">
      <c r="A79" s="200" t="s">
        <v>132</v>
      </c>
      <c r="B79" s="201" t="s">
        <v>1572</v>
      </c>
      <c r="C79" s="201"/>
      <c r="D79" s="201"/>
      <c r="E79" s="202">
        <f>IF(G79="Y",VLOOKUP(B79&amp;"|"&amp;C79,'ETC Data'!$C$2:$D$16,2,FALSE),0)</f>
        <v>0</v>
      </c>
      <c r="F79" s="202">
        <f>IF(D79="",0,IF(G79="Y",VLOOKUP(B79&amp;"|"&amp;D79,'ETC Data'!$C$2:$D$16,2,FALSE),0))</f>
        <v>0</v>
      </c>
      <c r="G79" s="203" t="str">
        <f>IF(VLOOKUP(A79,Plan!A$1:H$804,8,FALSE)&lt;&gt;"",VLOOKUP(A79,Plan!A$1:H$804,8,FALSE),"")</f>
        <v>N</v>
      </c>
      <c r="H79" s="204" t="str">
        <f>IF(VLOOKUP(A79,Plan!A$1:L$804,12,FALSE)&lt;&gt;"",VLOOKUP(A79,Plan!A$1:L$804,12,FALSE),"")</f>
        <v/>
      </c>
      <c r="I79" s="205" t="str">
        <f>IF(VLOOKUP(A79,Plan!A$1:M$804,13,FALSE)&lt;&gt;"",VLOOKUP(A79,Plan!A$1:M$804,13,FALSE),"")</f>
        <v/>
      </c>
      <c r="J79" s="205" t="str">
        <f>IF(VLOOKUP(A79,Plan!A$1:N$804,14,FALSE)&lt;&gt;"",VLOOKUP(A79,Plan!A$1:N$804,14,FALSE),IF(VLOOKUP(A79,Plan!A$1:O$804,15,FALSE)&lt;&gt;"",VLOOKUP(A79,Plan!A$1:O$804,15,FALSE),""))</f>
        <v/>
      </c>
      <c r="K79" s="206" t="str">
        <f>IF(VLOOKUP(A79,Plan!A$1:P$804,16,FALSE)&lt;&gt;"",VLOOKUP(A79,Plan!A$1:P$804,16,FALSE),"")</f>
        <v/>
      </c>
      <c r="L79" s="205"/>
      <c r="M79" s="205"/>
      <c r="N79" s="205"/>
      <c r="O79" s="207">
        <f t="shared" si="16"/>
        <v>0</v>
      </c>
      <c r="P79" s="207" t="b">
        <f t="shared" si="17"/>
        <v>0</v>
      </c>
      <c r="Q79" s="208">
        <f>IF(P79,O79*'ETC Data'!$H$3*'ETC Data'!$I$3,0)</f>
        <v>0</v>
      </c>
      <c r="R79" s="208">
        <f>Q79-(Q79*((VLOOKUP(A79,Plan!A$1:Z$804,26,FALSE)/100)))</f>
        <v>0</v>
      </c>
      <c r="S79" s="208">
        <f>IF(P79,O79*'ETC Data'!$H$3*'ETC Data'!$J$3,0)</f>
        <v>0</v>
      </c>
      <c r="T79" s="208">
        <f>S79-(S79*((VLOOKUP(A79,Plan!A$1:AA$804,27,FALSE)/100)))</f>
        <v>0</v>
      </c>
      <c r="U79" s="208">
        <f>IF(P79,O79*'ETC Data'!$H$3*'ETC Data'!$K$3,0)</f>
        <v>0</v>
      </c>
      <c r="V79" s="208">
        <f>U79-(U79*((VLOOKUP(A79,Plan!A$1:AB$804,28,FALSE)/100)))</f>
        <v>0</v>
      </c>
      <c r="W79" s="208">
        <f>IF(P79,O79*'ETC Data'!$H$3*'ETC Data'!$L$3,0)</f>
        <v>0</v>
      </c>
      <c r="X79" s="208">
        <f>W79-(W79*((VLOOKUP(A79,Plan!A$1:AC$804,29,FALSE)/100)))</f>
        <v>0</v>
      </c>
      <c r="Y79" s="209"/>
      <c r="Z79" s="210" t="b">
        <f t="shared" si="14"/>
        <v>0</v>
      </c>
      <c r="AA79" s="208">
        <f>IF(Z79,O79*'ETC Data'!$H$4*'ETC Data'!$I$4,0)</f>
        <v>0</v>
      </c>
      <c r="AB79" s="208">
        <f>AA79-(AA79*((VLOOKUP(A79,Plan!A$1:AI$804,35,FALSE)/100)))</f>
        <v>0</v>
      </c>
      <c r="AC79" s="208">
        <f>IF(Z79,O79*'ETC Data'!$H$4*'ETC Data'!$J$4,0)</f>
        <v>0</v>
      </c>
      <c r="AD79" s="208">
        <f>AC79-(AC79*((VLOOKUP(A79,Plan!A$1:AJ$804,36,FALSE)/100)))</f>
        <v>0</v>
      </c>
      <c r="AE79" s="208">
        <f>IF(Z79,O79*'ETC Data'!$H$4*'ETC Data'!$K$4,0)</f>
        <v>0</v>
      </c>
      <c r="AF79" s="208">
        <f>AE79-(AE79*((VLOOKUP(A79,Plan!A$1:AK$804,37,FALSE)/100)))</f>
        <v>0</v>
      </c>
      <c r="AG79" s="208">
        <f>IF(Z79,O79*'ETC Data'!$H$4*'ETC Data'!$L$4,0)</f>
        <v>0</v>
      </c>
      <c r="AH79" s="208">
        <f>AG79-(AG79*((VLOOKUP(A79,Plan!A$1:AP$804,42,FALSE)/100)))</f>
        <v>0</v>
      </c>
      <c r="AI79" s="210"/>
      <c r="AJ79" s="210" t="b">
        <f t="shared" si="15"/>
        <v>0</v>
      </c>
      <c r="AK79" s="211">
        <f>IF(AJ79,O79*'ETC Data'!$H$5*'ETC Data'!$I$5,0)</f>
        <v>0</v>
      </c>
      <c r="AL79" s="208">
        <f>AK79-(AK79*((VLOOKUP(A79,Plan!A$1:AY$804,51,FALSE)/100)))</f>
        <v>0</v>
      </c>
      <c r="AM79" s="208">
        <f>IF(AJ79,O79*'ETC Data'!$H$5*'ETC Data'!$J$5,0)</f>
        <v>0</v>
      </c>
      <c r="AN79" s="208">
        <f>AM79-(AM79*((VLOOKUP(A79,Plan!A$1:BA$804,53,FALSE)/100)))</f>
        <v>0</v>
      </c>
      <c r="AO79" s="211">
        <f>IF(AJ79,O79*'ETC Data'!$H$5*'ETC Data'!$K$5,0)</f>
        <v>0</v>
      </c>
      <c r="AP79" s="208">
        <f>AO79-(AO79*((VLOOKUP(A79,Plan!A$1:BB$804,54,FALSE)/100)))</f>
        <v>0</v>
      </c>
      <c r="AQ79" s="208">
        <f>IF(AJ79,O79*'ETC Data'!$H$5*'ETC Data'!$L$5,0)</f>
        <v>0</v>
      </c>
      <c r="AR79" s="208">
        <f>AQ79-(AQ79*((VLOOKUP(A79,Plan!A$1:BD$804,56,FALSE)/100)))</f>
        <v>0</v>
      </c>
      <c r="AS79" s="193">
        <f>VLOOKUP(A79,'PR Matrix'!A:B,2,FALSE)</f>
        <v>0</v>
      </c>
      <c r="AT79" s="194">
        <f t="shared" si="18"/>
        <v>0</v>
      </c>
      <c r="AU79" s="194">
        <f t="shared" si="19"/>
        <v>0</v>
      </c>
      <c r="AV79" s="194">
        <f t="shared" si="20"/>
        <v>0</v>
      </c>
      <c r="AW79" s="194">
        <f t="shared" si="21"/>
        <v>0</v>
      </c>
      <c r="AX79" s="194">
        <f t="shared" si="22"/>
        <v>0</v>
      </c>
      <c r="AY79" s="194">
        <f t="shared" si="23"/>
        <v>0</v>
      </c>
    </row>
    <row r="80" spans="1:51" hidden="1" x14ac:dyDescent="0.2">
      <c r="A80" s="200" t="s">
        <v>1716</v>
      </c>
      <c r="B80" s="201" t="s">
        <v>1572</v>
      </c>
      <c r="C80" s="201"/>
      <c r="D80" s="201"/>
      <c r="E80" s="202">
        <f>IF(G80="Y",VLOOKUP(B80&amp;"|"&amp;C80,'ETC Data'!$C$2:$D$16,2,FALSE),0)</f>
        <v>0</v>
      </c>
      <c r="F80" s="202">
        <f>IF(D80="",0,IF(G80="Y",VLOOKUP(B80&amp;"|"&amp;D80,'ETC Data'!$C$2:$D$16,2,FALSE),0))</f>
        <v>0</v>
      </c>
      <c r="G80" s="203" t="str">
        <f>IF(VLOOKUP(A80,Plan!A$1:H$804,8,FALSE)&lt;&gt;"",VLOOKUP(A80,Plan!A$1:H$804,8,FALSE),"")</f>
        <v>N</v>
      </c>
      <c r="H80" s="204" t="str">
        <f>IF(VLOOKUP(A80,Plan!A$1:L$804,12,FALSE)&lt;&gt;"",VLOOKUP(A80,Plan!A$1:L$804,12,FALSE),"")</f>
        <v/>
      </c>
      <c r="I80" s="205" t="str">
        <f>IF(VLOOKUP(A80,Plan!A$1:M$804,13,FALSE)&lt;&gt;"",VLOOKUP(A80,Plan!A$1:M$804,13,FALSE),"")</f>
        <v/>
      </c>
      <c r="J80" s="205" t="str">
        <f>IF(VLOOKUP(A80,Plan!A$1:N$804,14,FALSE)&lt;&gt;"",VLOOKUP(A80,Plan!A$1:N$804,14,FALSE),IF(VLOOKUP(A80,Plan!A$1:O$804,15,FALSE)&lt;&gt;"",VLOOKUP(A80,Plan!A$1:O$804,15,FALSE),""))</f>
        <v/>
      </c>
      <c r="K80" s="206" t="str">
        <f>IF(VLOOKUP(A80,Plan!A$1:P$804,16,FALSE)&lt;&gt;"",VLOOKUP(A80,Plan!A$1:P$804,16,FALSE),"")</f>
        <v/>
      </c>
      <c r="L80" s="205"/>
      <c r="M80" s="205"/>
      <c r="N80" s="205"/>
      <c r="O80" s="207">
        <f t="shared" si="16"/>
        <v>0</v>
      </c>
      <c r="P80" s="207" t="b">
        <f t="shared" si="17"/>
        <v>0</v>
      </c>
      <c r="Q80" s="208">
        <f>IF(P80,O80*'ETC Data'!$H$3*'ETC Data'!$I$3,0)</f>
        <v>0</v>
      </c>
      <c r="R80" s="208">
        <f>Q80-(Q80*((VLOOKUP(A80,Plan!A$1:Z$804,26,FALSE)/100)))</f>
        <v>0</v>
      </c>
      <c r="S80" s="208">
        <f>IF(P80,O80*'ETC Data'!$H$3*'ETC Data'!$J$3,0)</f>
        <v>0</v>
      </c>
      <c r="T80" s="208">
        <f>S80-(S80*((VLOOKUP(A80,Plan!A$1:AA$804,27,FALSE)/100)))</f>
        <v>0</v>
      </c>
      <c r="U80" s="208">
        <f>IF(P80,O80*'ETC Data'!$H$3*'ETC Data'!$K$3,0)</f>
        <v>0</v>
      </c>
      <c r="V80" s="208">
        <f>U80-(U80*((VLOOKUP(A80,Plan!A$1:AB$804,28,FALSE)/100)))</f>
        <v>0</v>
      </c>
      <c r="W80" s="208">
        <f>IF(P80,O80*'ETC Data'!$H$3*'ETC Data'!$L$3,0)</f>
        <v>0</v>
      </c>
      <c r="X80" s="208">
        <f>W80-(W80*((VLOOKUP(A80,Plan!A$1:AC$804,29,FALSE)/100)))</f>
        <v>0</v>
      </c>
      <c r="Y80" s="209"/>
      <c r="Z80" s="210" t="b">
        <f t="shared" si="14"/>
        <v>0</v>
      </c>
      <c r="AA80" s="208">
        <f>IF(Z80,O80*'ETC Data'!$H$4*'ETC Data'!$I$4,0)</f>
        <v>0</v>
      </c>
      <c r="AB80" s="208">
        <f>AA80-(AA80*((VLOOKUP(A80,Plan!A$1:AI$804,35,FALSE)/100)))</f>
        <v>0</v>
      </c>
      <c r="AC80" s="208">
        <f>IF(Z80,O80*'ETC Data'!$H$4*'ETC Data'!$J$4,0)</f>
        <v>0</v>
      </c>
      <c r="AD80" s="208">
        <f>AC80-(AC80*((VLOOKUP(A80,Plan!A$1:AJ$804,36,FALSE)/100)))</f>
        <v>0</v>
      </c>
      <c r="AE80" s="208">
        <f>IF(Z80,O80*'ETC Data'!$H$4*'ETC Data'!$K$4,0)</f>
        <v>0</v>
      </c>
      <c r="AF80" s="208">
        <f>AE80-(AE80*((VLOOKUP(A80,Plan!A$1:AK$804,37,FALSE)/100)))</f>
        <v>0</v>
      </c>
      <c r="AG80" s="208">
        <f>IF(Z80,O80*'ETC Data'!$H$4*'ETC Data'!$L$4,0)</f>
        <v>0</v>
      </c>
      <c r="AH80" s="208">
        <f>AG80-(AG80*((VLOOKUP(A80,Plan!A$1:AP$804,42,FALSE)/100)))</f>
        <v>0</v>
      </c>
      <c r="AI80" s="210"/>
      <c r="AJ80" s="210" t="b">
        <f t="shared" si="15"/>
        <v>0</v>
      </c>
      <c r="AK80" s="211">
        <f>IF(AJ80,O80*'ETC Data'!$H$5*'ETC Data'!$I$5,0)</f>
        <v>0</v>
      </c>
      <c r="AL80" s="208">
        <f>AK80-(AK80*((VLOOKUP(A80,Plan!A$1:AY$804,51,FALSE)/100)))</f>
        <v>0</v>
      </c>
      <c r="AM80" s="208">
        <f>IF(AJ80,O80*'ETC Data'!$H$5*'ETC Data'!$J$5,0)</f>
        <v>0</v>
      </c>
      <c r="AN80" s="208">
        <f>AM80-(AM80*((VLOOKUP(A80,Plan!A$1:BA$804,53,FALSE)/100)))</f>
        <v>0</v>
      </c>
      <c r="AO80" s="211">
        <f>IF(AJ80,O80*'ETC Data'!$H$5*'ETC Data'!$K$5,0)</f>
        <v>0</v>
      </c>
      <c r="AP80" s="208">
        <f>AO80-(AO80*((VLOOKUP(A80,Plan!A$1:BB$804,54,FALSE)/100)))</f>
        <v>0</v>
      </c>
      <c r="AQ80" s="208">
        <f>IF(AJ80,O80*'ETC Data'!$H$5*'ETC Data'!$L$5,0)</f>
        <v>0</v>
      </c>
      <c r="AR80" s="208">
        <f>AQ80-(AQ80*((VLOOKUP(A80,Plan!A$1:BD$804,56,FALSE)/100)))</f>
        <v>0</v>
      </c>
      <c r="AS80" s="193">
        <f>VLOOKUP(A80,'PR Matrix'!A:B,2,FALSE)</f>
        <v>0</v>
      </c>
      <c r="AT80" s="194">
        <f t="shared" si="18"/>
        <v>0</v>
      </c>
      <c r="AU80" s="194">
        <f t="shared" si="19"/>
        <v>0</v>
      </c>
      <c r="AV80" s="194">
        <f t="shared" si="20"/>
        <v>0</v>
      </c>
      <c r="AW80" s="194">
        <f t="shared" si="21"/>
        <v>0</v>
      </c>
      <c r="AX80" s="194">
        <f t="shared" si="22"/>
        <v>0</v>
      </c>
      <c r="AY80" s="194">
        <f t="shared" si="23"/>
        <v>0</v>
      </c>
    </row>
    <row r="81" spans="1:51" hidden="1" x14ac:dyDescent="0.2">
      <c r="A81" s="200" t="s">
        <v>1717</v>
      </c>
      <c r="B81" s="201" t="s">
        <v>1572</v>
      </c>
      <c r="C81" s="201"/>
      <c r="D81" s="201"/>
      <c r="E81" s="202">
        <f>IF(G81="Y",VLOOKUP(B81&amp;"|"&amp;C81,'ETC Data'!$C$2:$D$16,2,FALSE),0)</f>
        <v>0</v>
      </c>
      <c r="F81" s="202">
        <f>IF(D81="",0,IF(G81="Y",VLOOKUP(B81&amp;"|"&amp;D81,'ETC Data'!$C$2:$D$16,2,FALSE),0))</f>
        <v>0</v>
      </c>
      <c r="G81" s="203" t="str">
        <f>IF(VLOOKUP(A81,Plan!A$1:H$804,8,FALSE)&lt;&gt;"",VLOOKUP(A81,Plan!A$1:H$804,8,FALSE),"")</f>
        <v>N</v>
      </c>
      <c r="H81" s="204" t="str">
        <f>IF(VLOOKUP(A81,Plan!A$1:L$804,12,FALSE)&lt;&gt;"",VLOOKUP(A81,Plan!A$1:L$804,12,FALSE),"")</f>
        <v/>
      </c>
      <c r="I81" s="205" t="str">
        <f>IF(VLOOKUP(A81,Plan!A$1:M$804,13,FALSE)&lt;&gt;"",VLOOKUP(A81,Plan!A$1:M$804,13,FALSE),"")</f>
        <v/>
      </c>
      <c r="J81" s="205" t="str">
        <f>IF(VLOOKUP(A81,Plan!A$1:N$804,14,FALSE)&lt;&gt;"",VLOOKUP(A81,Plan!A$1:N$804,14,FALSE),IF(VLOOKUP(A81,Plan!A$1:O$804,15,FALSE)&lt;&gt;"",VLOOKUP(A81,Plan!A$1:O$804,15,FALSE),""))</f>
        <v/>
      </c>
      <c r="K81" s="206" t="str">
        <f>IF(VLOOKUP(A81,Plan!A$1:P$804,16,FALSE)&lt;&gt;"",VLOOKUP(A81,Plan!A$1:P$804,16,FALSE),"")</f>
        <v/>
      </c>
      <c r="L81" s="205"/>
      <c r="M81" s="205"/>
      <c r="N81" s="205"/>
      <c r="O81" s="207">
        <f t="shared" si="16"/>
        <v>0</v>
      </c>
      <c r="P81" s="207" t="b">
        <f t="shared" si="17"/>
        <v>0</v>
      </c>
      <c r="Q81" s="208">
        <f>IF(P81,O81*'ETC Data'!$H$3*'ETC Data'!$I$3,0)</f>
        <v>0</v>
      </c>
      <c r="R81" s="208">
        <f>Q81-(Q81*((VLOOKUP(A81,Plan!A$1:Z$804,26,FALSE)/100)))</f>
        <v>0</v>
      </c>
      <c r="S81" s="208">
        <f>IF(P81,O81*'ETC Data'!$H$3*'ETC Data'!$J$3,0)</f>
        <v>0</v>
      </c>
      <c r="T81" s="208">
        <f>S81-(S81*((VLOOKUP(A81,Plan!A$1:AA$804,27,FALSE)/100)))</f>
        <v>0</v>
      </c>
      <c r="U81" s="208">
        <f>IF(P81,O81*'ETC Data'!$H$3*'ETC Data'!$K$3,0)</f>
        <v>0</v>
      </c>
      <c r="V81" s="208">
        <f>U81-(U81*((VLOOKUP(A81,Plan!A$1:AB$804,28,FALSE)/100)))</f>
        <v>0</v>
      </c>
      <c r="W81" s="208">
        <f>IF(P81,O81*'ETC Data'!$H$3*'ETC Data'!$L$3,0)</f>
        <v>0</v>
      </c>
      <c r="X81" s="208">
        <f>W81-(W81*((VLOOKUP(A81,Plan!A$1:AC$804,29,FALSE)/100)))</f>
        <v>0</v>
      </c>
      <c r="Y81" s="209"/>
      <c r="Z81" s="210" t="b">
        <f t="shared" si="14"/>
        <v>0</v>
      </c>
      <c r="AA81" s="208">
        <f>IF(Z81,O81*'ETC Data'!$H$4*'ETC Data'!$I$4,0)</f>
        <v>0</v>
      </c>
      <c r="AB81" s="208">
        <f>AA81-(AA81*((VLOOKUP(A81,Plan!A$1:AI$804,35,FALSE)/100)))</f>
        <v>0</v>
      </c>
      <c r="AC81" s="208">
        <f>IF(Z81,O81*'ETC Data'!$H$4*'ETC Data'!$J$4,0)</f>
        <v>0</v>
      </c>
      <c r="AD81" s="208">
        <f>AC81-(AC81*((VLOOKUP(A81,Plan!A$1:AJ$804,36,FALSE)/100)))</f>
        <v>0</v>
      </c>
      <c r="AE81" s="208">
        <f>IF(Z81,O81*'ETC Data'!$H$4*'ETC Data'!$K$4,0)</f>
        <v>0</v>
      </c>
      <c r="AF81" s="208">
        <f>AE81-(AE81*((VLOOKUP(A81,Plan!A$1:AK$804,37,FALSE)/100)))</f>
        <v>0</v>
      </c>
      <c r="AG81" s="208">
        <f>IF(Z81,O81*'ETC Data'!$H$4*'ETC Data'!$L$4,0)</f>
        <v>0</v>
      </c>
      <c r="AH81" s="208">
        <f>AG81-(AG81*((VLOOKUP(A81,Plan!A$1:AP$804,42,FALSE)/100)))</f>
        <v>0</v>
      </c>
      <c r="AI81" s="210"/>
      <c r="AJ81" s="210" t="b">
        <f t="shared" si="15"/>
        <v>0</v>
      </c>
      <c r="AK81" s="211">
        <f>IF(AJ81,O81*'ETC Data'!$H$5*'ETC Data'!$I$5,0)</f>
        <v>0</v>
      </c>
      <c r="AL81" s="208">
        <f>AK81-(AK81*((VLOOKUP(A81,Plan!A$1:AY$804,51,FALSE)/100)))</f>
        <v>0</v>
      </c>
      <c r="AM81" s="208">
        <f>IF(AJ81,O81*'ETC Data'!$H$5*'ETC Data'!$J$5,0)</f>
        <v>0</v>
      </c>
      <c r="AN81" s="208">
        <f>AM81-(AM81*((VLOOKUP(A81,Plan!A$1:BA$804,53,FALSE)/100)))</f>
        <v>0</v>
      </c>
      <c r="AO81" s="211">
        <f>IF(AJ81,O81*'ETC Data'!$H$5*'ETC Data'!$K$5,0)</f>
        <v>0</v>
      </c>
      <c r="AP81" s="208">
        <f>AO81-(AO81*((VLOOKUP(A81,Plan!A$1:BB$804,54,FALSE)/100)))</f>
        <v>0</v>
      </c>
      <c r="AQ81" s="208">
        <f>IF(AJ81,O81*'ETC Data'!$H$5*'ETC Data'!$L$5,0)</f>
        <v>0</v>
      </c>
      <c r="AR81" s="208">
        <f>AQ81-(AQ81*((VLOOKUP(A81,Plan!A$1:BD$804,56,FALSE)/100)))</f>
        <v>0</v>
      </c>
      <c r="AS81" s="193">
        <f>VLOOKUP(A81,'PR Matrix'!A:B,2,FALSE)</f>
        <v>0</v>
      </c>
      <c r="AT81" s="194">
        <f t="shared" si="18"/>
        <v>0</v>
      </c>
      <c r="AU81" s="194">
        <f t="shared" si="19"/>
        <v>0</v>
      </c>
      <c r="AV81" s="194">
        <f t="shared" si="20"/>
        <v>0</v>
      </c>
      <c r="AW81" s="194">
        <f t="shared" si="21"/>
        <v>0</v>
      </c>
      <c r="AX81" s="194">
        <f t="shared" si="22"/>
        <v>0</v>
      </c>
      <c r="AY81" s="194">
        <f t="shared" si="23"/>
        <v>0</v>
      </c>
    </row>
    <row r="82" spans="1:51" hidden="1" x14ac:dyDescent="0.2">
      <c r="A82" s="200" t="s">
        <v>279</v>
      </c>
      <c r="B82" s="201" t="s">
        <v>1572</v>
      </c>
      <c r="C82" s="201"/>
      <c r="D82" s="201"/>
      <c r="E82" s="202">
        <f>IF(G82="Y",VLOOKUP(B82&amp;"|"&amp;C82,'ETC Data'!$C$2:$D$16,2,FALSE),0)</f>
        <v>0</v>
      </c>
      <c r="F82" s="202">
        <f>IF(D82="",0,IF(G82="Y",VLOOKUP(B82&amp;"|"&amp;D82,'ETC Data'!$C$2:$D$16,2,FALSE),0))</f>
        <v>0</v>
      </c>
      <c r="G82" s="203" t="str">
        <f>IF(VLOOKUP(A82,Plan!A$1:H$804,8,FALSE)&lt;&gt;"",VLOOKUP(A82,Plan!A$1:H$804,8,FALSE),"")</f>
        <v>N</v>
      </c>
      <c r="H82" s="204" t="str">
        <f>IF(VLOOKUP(A82,Plan!A$1:L$804,12,FALSE)&lt;&gt;"",VLOOKUP(A82,Plan!A$1:L$804,12,FALSE),"")</f>
        <v/>
      </c>
      <c r="I82" s="205" t="str">
        <f>IF(VLOOKUP(A82,Plan!A$1:M$804,13,FALSE)&lt;&gt;"",VLOOKUP(A82,Plan!A$1:M$804,13,FALSE),"")</f>
        <v/>
      </c>
      <c r="J82" s="205" t="str">
        <f>IF(VLOOKUP(A82,Plan!A$1:N$804,14,FALSE)&lt;&gt;"",VLOOKUP(A82,Plan!A$1:N$804,14,FALSE),IF(VLOOKUP(A82,Plan!A$1:O$804,15,FALSE)&lt;&gt;"",VLOOKUP(A82,Plan!A$1:O$804,15,FALSE),""))</f>
        <v/>
      </c>
      <c r="K82" s="206" t="str">
        <f>IF(VLOOKUP(A82,Plan!A$1:P$804,16,FALSE)&lt;&gt;"",VLOOKUP(A82,Plan!A$1:P$804,16,FALSE),"")</f>
        <v/>
      </c>
      <c r="L82" s="205"/>
      <c r="M82" s="205"/>
      <c r="N82" s="205"/>
      <c r="O82" s="207">
        <f t="shared" si="16"/>
        <v>0</v>
      </c>
      <c r="P82" s="207" t="b">
        <f t="shared" si="17"/>
        <v>0</v>
      </c>
      <c r="Q82" s="208">
        <f>IF(P82,O82*'ETC Data'!$H$3*'ETC Data'!$I$3,0)</f>
        <v>0</v>
      </c>
      <c r="R82" s="208">
        <f>Q82-(Q82*((VLOOKUP(A82,Plan!A$1:Z$804,26,FALSE)/100)))</f>
        <v>0</v>
      </c>
      <c r="S82" s="208">
        <f>IF(P82,O82*'ETC Data'!$H$3*'ETC Data'!$J$3,0)</f>
        <v>0</v>
      </c>
      <c r="T82" s="208">
        <f>S82-(S82*((VLOOKUP(A82,Plan!A$1:AA$804,27,FALSE)/100)))</f>
        <v>0</v>
      </c>
      <c r="U82" s="208">
        <f>IF(P82,O82*'ETC Data'!$H$3*'ETC Data'!$K$3,0)</f>
        <v>0</v>
      </c>
      <c r="V82" s="208">
        <f>U82-(U82*((VLOOKUP(A82,Plan!A$1:AB$804,28,FALSE)/100)))</f>
        <v>0</v>
      </c>
      <c r="W82" s="208">
        <f>IF(P82,O82*'ETC Data'!$H$3*'ETC Data'!$L$3,0)</f>
        <v>0</v>
      </c>
      <c r="X82" s="208">
        <f>W82-(W82*((VLOOKUP(A82,Plan!A$1:AC$804,29,FALSE)/100)))</f>
        <v>0</v>
      </c>
      <c r="Y82" s="209"/>
      <c r="Z82" s="210" t="b">
        <f t="shared" si="14"/>
        <v>0</v>
      </c>
      <c r="AA82" s="208">
        <f>IF(Z82,O82*'ETC Data'!$H$4*'ETC Data'!$I$4,0)</f>
        <v>0</v>
      </c>
      <c r="AB82" s="208">
        <f>AA82-(AA82*((VLOOKUP(A82,Plan!A$1:AI$804,35,FALSE)/100)))</f>
        <v>0</v>
      </c>
      <c r="AC82" s="208">
        <f>IF(Z82,O82*'ETC Data'!$H$4*'ETC Data'!$J$4,0)</f>
        <v>0</v>
      </c>
      <c r="AD82" s="208">
        <f>AC82-(AC82*((VLOOKUP(A82,Plan!A$1:AJ$804,36,FALSE)/100)))</f>
        <v>0</v>
      </c>
      <c r="AE82" s="208">
        <f>IF(Z82,O82*'ETC Data'!$H$4*'ETC Data'!$K$4,0)</f>
        <v>0</v>
      </c>
      <c r="AF82" s="208">
        <f>AE82-(AE82*((VLOOKUP(A82,Plan!A$1:AK$804,37,FALSE)/100)))</f>
        <v>0</v>
      </c>
      <c r="AG82" s="208">
        <f>IF(Z82,O82*'ETC Data'!$H$4*'ETC Data'!$L$4,0)</f>
        <v>0</v>
      </c>
      <c r="AH82" s="208">
        <f>AG82-(AG82*((VLOOKUP(A82,Plan!A$1:AP$804,42,FALSE)/100)))</f>
        <v>0</v>
      </c>
      <c r="AI82" s="210"/>
      <c r="AJ82" s="210" t="b">
        <f t="shared" si="15"/>
        <v>0</v>
      </c>
      <c r="AK82" s="211">
        <f>IF(AJ82,O82*'ETC Data'!$H$5*'ETC Data'!$I$5,0)</f>
        <v>0</v>
      </c>
      <c r="AL82" s="208">
        <f>AK82-(AK82*((VLOOKUP(A82,Plan!A$1:AY$804,51,FALSE)/100)))</f>
        <v>0</v>
      </c>
      <c r="AM82" s="208">
        <f>IF(AJ82,O82*'ETC Data'!$H$5*'ETC Data'!$J$5,0)</f>
        <v>0</v>
      </c>
      <c r="AN82" s="208">
        <f>AM82-(AM82*((VLOOKUP(A82,Plan!A$1:BA$804,53,FALSE)/100)))</f>
        <v>0</v>
      </c>
      <c r="AO82" s="211">
        <f>IF(AJ82,O82*'ETC Data'!$H$5*'ETC Data'!$K$5,0)</f>
        <v>0</v>
      </c>
      <c r="AP82" s="208">
        <f>AO82-(AO82*((VLOOKUP(A82,Plan!A$1:BB$804,54,FALSE)/100)))</f>
        <v>0</v>
      </c>
      <c r="AQ82" s="208">
        <f>IF(AJ82,O82*'ETC Data'!$H$5*'ETC Data'!$L$5,0)</f>
        <v>0</v>
      </c>
      <c r="AR82" s="208">
        <f>AQ82-(AQ82*((VLOOKUP(A82,Plan!A$1:BD$804,56,FALSE)/100)))</f>
        <v>0</v>
      </c>
      <c r="AS82" s="193">
        <f>VLOOKUP(A82,'PR Matrix'!A:B,2,FALSE)</f>
        <v>0</v>
      </c>
      <c r="AT82" s="194">
        <f t="shared" si="18"/>
        <v>0</v>
      </c>
      <c r="AU82" s="194">
        <f t="shared" si="19"/>
        <v>0</v>
      </c>
      <c r="AV82" s="194">
        <f t="shared" si="20"/>
        <v>0</v>
      </c>
      <c r="AW82" s="194">
        <f t="shared" si="21"/>
        <v>0</v>
      </c>
      <c r="AX82" s="194">
        <f t="shared" si="22"/>
        <v>0</v>
      </c>
      <c r="AY82" s="194">
        <f t="shared" si="23"/>
        <v>0</v>
      </c>
    </row>
    <row r="83" spans="1:51" hidden="1" x14ac:dyDescent="0.2">
      <c r="A83" s="200" t="s">
        <v>756</v>
      </c>
      <c r="B83" s="201" t="s">
        <v>1572</v>
      </c>
      <c r="C83" s="201" t="s">
        <v>1572</v>
      </c>
      <c r="D83" s="201"/>
      <c r="E83" s="202">
        <f>IF(G83="Y",VLOOKUP(B83&amp;"|"&amp;C83,'ETC Data'!$C$2:$D$16,2,FALSE),0)</f>
        <v>0</v>
      </c>
      <c r="F83" s="202">
        <f>IF(D83="",0,IF(G83="Y",VLOOKUP(B83&amp;"|"&amp;D83,'ETC Data'!$C$2:$D$16,2,FALSE),0))</f>
        <v>0</v>
      </c>
      <c r="G83" s="203" t="str">
        <f>IF(VLOOKUP(A83,Plan!A$1:H$804,8,FALSE)&lt;&gt;"",VLOOKUP(A83,Plan!A$1:H$804,8,FALSE),"")</f>
        <v>N</v>
      </c>
      <c r="H83" s="204" t="str">
        <f>IF(VLOOKUP(A83,Plan!A$1:L$804,12,FALSE)&lt;&gt;"",VLOOKUP(A83,Plan!A$1:L$804,12,FALSE),"")</f>
        <v/>
      </c>
      <c r="I83" s="205" t="str">
        <f>IF(VLOOKUP(A83,Plan!A$1:M$804,13,FALSE)&lt;&gt;"",VLOOKUP(A83,Plan!A$1:M$804,13,FALSE),"")</f>
        <v/>
      </c>
      <c r="J83" s="205" t="str">
        <f>IF(VLOOKUP(A83,Plan!A$1:N$804,14,FALSE)&lt;&gt;"",VLOOKUP(A83,Plan!A$1:N$804,14,FALSE),IF(VLOOKUP(A83,Plan!A$1:O$804,15,FALSE)&lt;&gt;"",VLOOKUP(A83,Plan!A$1:O$804,15,FALSE),""))</f>
        <v/>
      </c>
      <c r="K83" s="206" t="str">
        <f>IF(VLOOKUP(A83,Plan!A$1:P$804,16,FALSE)&lt;&gt;"",VLOOKUP(A83,Plan!A$1:P$804,16,FALSE),"")</f>
        <v/>
      </c>
      <c r="L83" s="205"/>
      <c r="M83" s="205"/>
      <c r="N83" s="205"/>
      <c r="O83" s="207">
        <f t="shared" si="16"/>
        <v>0</v>
      </c>
      <c r="P83" s="207" t="b">
        <f t="shared" si="17"/>
        <v>0</v>
      </c>
      <c r="Q83" s="208">
        <f>IF(P83,O83*'ETC Data'!$H$3*'ETC Data'!$I$3,0)</f>
        <v>0</v>
      </c>
      <c r="R83" s="208">
        <v>15</v>
      </c>
      <c r="S83" s="208">
        <f>IF(P83,O83*'ETC Data'!$H$3*'ETC Data'!$J$3,0)</f>
        <v>0</v>
      </c>
      <c r="T83" s="208">
        <f>S83-(S83*((VLOOKUP(A83,Plan!A$1:AA$804,27,FALSE)/100)))</f>
        <v>0</v>
      </c>
      <c r="U83" s="208">
        <f>IF(P83,O83*'ETC Data'!$H$3*'ETC Data'!$K$3,0)</f>
        <v>0</v>
      </c>
      <c r="V83" s="208">
        <f>U83-(U83*((VLOOKUP(A83,Plan!A$1:AB$804,28,FALSE)/100)))</f>
        <v>0</v>
      </c>
      <c r="W83" s="208">
        <f>IF(P83,O83*'ETC Data'!$H$3*'ETC Data'!$L$3,0)</f>
        <v>0</v>
      </c>
      <c r="X83" s="208">
        <f>W83-(W83*((VLOOKUP(A83,Plan!A$1:AC$804,29,FALSE)/100)))</f>
        <v>0</v>
      </c>
      <c r="Y83" s="209"/>
      <c r="Z83" s="210" t="b">
        <f t="shared" si="14"/>
        <v>0</v>
      </c>
      <c r="AA83" s="208">
        <f>IF(Z83,O83*'ETC Data'!$H$4*'ETC Data'!$I$4,0)</f>
        <v>0</v>
      </c>
      <c r="AB83" s="208">
        <v>15</v>
      </c>
      <c r="AC83" s="208">
        <f>IF(Z83,O83*'ETC Data'!$H$4*'ETC Data'!$J$4,0)</f>
        <v>0</v>
      </c>
      <c r="AD83" s="208">
        <f>AC83-(AC83*((VLOOKUP(A83,Plan!A$1:AJ$804,36,FALSE)/100)))</f>
        <v>0</v>
      </c>
      <c r="AE83" s="208">
        <f>IF(Z83,O83*'ETC Data'!$H$4*'ETC Data'!$K$4,0)</f>
        <v>0</v>
      </c>
      <c r="AF83" s="208">
        <f>AE83-(AE83*((VLOOKUP(A83,Plan!A$1:AK$804,37,FALSE)/100)))</f>
        <v>0</v>
      </c>
      <c r="AG83" s="208">
        <f>IF(Z83,O83*'ETC Data'!$H$4*'ETC Data'!$L$4,0)</f>
        <v>0</v>
      </c>
      <c r="AH83" s="208">
        <f>AG83-(AG83*((VLOOKUP(A83,Plan!A$1:AP$804,42,FALSE)/100)))</f>
        <v>0</v>
      </c>
      <c r="AI83" s="210"/>
      <c r="AJ83" s="210" t="b">
        <f t="shared" si="15"/>
        <v>0</v>
      </c>
      <c r="AK83" s="211">
        <f>IF(AJ83,O83*'ETC Data'!$H$5*'ETC Data'!$I$5,0)</f>
        <v>0</v>
      </c>
      <c r="AL83" s="208">
        <v>15</v>
      </c>
      <c r="AM83" s="208">
        <f>IF(AJ83,O83*'ETC Data'!$H$5*'ETC Data'!$J$5,0)</f>
        <v>0</v>
      </c>
      <c r="AN83" s="208">
        <v>6</v>
      </c>
      <c r="AO83" s="211">
        <f>IF(AJ83,O83*'ETC Data'!$H$5*'ETC Data'!$K$5,0)</f>
        <v>0</v>
      </c>
      <c r="AP83" s="208">
        <f>AO83-(AO83*((VLOOKUP(A83,Plan!A$1:BB$804,54,FALSE)/100)))</f>
        <v>0</v>
      </c>
      <c r="AQ83" s="208">
        <f>IF(AJ83,O83*'ETC Data'!$H$5*'ETC Data'!$L$5,0)</f>
        <v>0</v>
      </c>
      <c r="AR83" s="208">
        <f>AQ83-(AQ83*((VLOOKUP(A83,Plan!A$1:BD$804,56,FALSE)/100)))</f>
        <v>0</v>
      </c>
      <c r="AS83" s="193">
        <f>VLOOKUP(A83,'PR Matrix'!A:B,2,FALSE)</f>
        <v>0</v>
      </c>
      <c r="AT83" s="194">
        <f t="shared" si="18"/>
        <v>51</v>
      </c>
      <c r="AU83" s="194">
        <f t="shared" si="19"/>
        <v>0</v>
      </c>
      <c r="AV83" s="194">
        <f t="shared" si="20"/>
        <v>45</v>
      </c>
      <c r="AW83" s="194">
        <f t="shared" si="21"/>
        <v>6</v>
      </c>
      <c r="AX83" s="194">
        <f t="shared" si="22"/>
        <v>0</v>
      </c>
      <c r="AY83" s="194">
        <f t="shared" si="23"/>
        <v>0</v>
      </c>
    </row>
    <row r="84" spans="1:51" hidden="1" x14ac:dyDescent="0.2">
      <c r="A84" s="200" t="s">
        <v>1437</v>
      </c>
      <c r="B84" s="201" t="s">
        <v>1572</v>
      </c>
      <c r="C84" s="201"/>
      <c r="D84" s="201"/>
      <c r="E84" s="202">
        <f>IF(G84="Y",VLOOKUP(B84&amp;"|"&amp;C84,'ETC Data'!$C$2:$D$16,2,FALSE),0)</f>
        <v>0</v>
      </c>
      <c r="F84" s="202">
        <f>IF(D84="",0,IF(G84="Y",VLOOKUP(B84&amp;"|"&amp;D84,'ETC Data'!$C$2:$D$16,2,FALSE),0))</f>
        <v>0</v>
      </c>
      <c r="G84" s="203" t="str">
        <f>IF(VLOOKUP(A84,Plan!A$1:H$804,8,FALSE)&lt;&gt;"",VLOOKUP(A84,Plan!A$1:H$804,8,FALSE),"")</f>
        <v>N</v>
      </c>
      <c r="H84" s="204" t="str">
        <f>IF(VLOOKUP(A84,Plan!A$1:L$804,12,FALSE)&lt;&gt;"",VLOOKUP(A84,Plan!A$1:L$804,12,FALSE),"")</f>
        <v/>
      </c>
      <c r="I84" s="205" t="str">
        <f>IF(VLOOKUP(A84,Plan!A$1:M$804,13,FALSE)&lt;&gt;"",VLOOKUP(A84,Plan!A$1:M$804,13,FALSE),"")</f>
        <v/>
      </c>
      <c r="J84" s="205" t="str">
        <f>IF(VLOOKUP(A84,Plan!A$1:N$804,14,FALSE)&lt;&gt;"",VLOOKUP(A84,Plan!A$1:N$804,14,FALSE),IF(VLOOKUP(A84,Plan!A$1:O$804,15,FALSE)&lt;&gt;"",VLOOKUP(A84,Plan!A$1:O$804,15,FALSE),""))</f>
        <v/>
      </c>
      <c r="K84" s="206" t="str">
        <f>IF(VLOOKUP(A84,Plan!A$1:P$804,16,FALSE)&lt;&gt;"",VLOOKUP(A84,Plan!A$1:P$804,16,FALSE),"")</f>
        <v/>
      </c>
      <c r="L84" s="205"/>
      <c r="M84" s="205"/>
      <c r="N84" s="205"/>
      <c r="O84" s="207">
        <f t="shared" si="16"/>
        <v>0</v>
      </c>
      <c r="P84" s="207" t="b">
        <f t="shared" si="17"/>
        <v>0</v>
      </c>
      <c r="Q84" s="208">
        <f>IF(P84,O84*'ETC Data'!$H$3*'ETC Data'!$I$3,0)</f>
        <v>0</v>
      </c>
      <c r="R84" s="208">
        <f>Q84-(Q84*((VLOOKUP(A84,Plan!A$1:Z$804,26,FALSE)/100)))</f>
        <v>0</v>
      </c>
      <c r="S84" s="208">
        <f>IF(P84,O84*'ETC Data'!$H$3*'ETC Data'!$J$3,0)</f>
        <v>0</v>
      </c>
      <c r="T84" s="208">
        <f>S84-(S84*((VLOOKUP(A84,Plan!A$1:AA$804,27,FALSE)/100)))</f>
        <v>0</v>
      </c>
      <c r="U84" s="208">
        <f>IF(P84,O84*'ETC Data'!$H$3*'ETC Data'!$K$3,0)</f>
        <v>0</v>
      </c>
      <c r="V84" s="208">
        <f>U84-(U84*((VLOOKUP(A84,Plan!A$1:AB$804,28,FALSE)/100)))</f>
        <v>0</v>
      </c>
      <c r="W84" s="208">
        <f>IF(P84,O84*'ETC Data'!$H$3*'ETC Data'!$L$3,0)</f>
        <v>0</v>
      </c>
      <c r="X84" s="208">
        <f>W84-(W84*((VLOOKUP(A84,Plan!A$1:AC$804,29,FALSE)/100)))</f>
        <v>0</v>
      </c>
      <c r="Y84" s="209"/>
      <c r="Z84" s="210" t="b">
        <f t="shared" si="14"/>
        <v>0</v>
      </c>
      <c r="AA84" s="208">
        <f>IF(Z84,O84*'ETC Data'!$H$4*'ETC Data'!$I$4,0)</f>
        <v>0</v>
      </c>
      <c r="AB84" s="208">
        <f>AA84-(AA84*((VLOOKUP(A84,Plan!A$1:AI$804,35,FALSE)/100)))</f>
        <v>0</v>
      </c>
      <c r="AC84" s="208">
        <f>IF(Z84,O84*'ETC Data'!$H$4*'ETC Data'!$J$4,0)</f>
        <v>0</v>
      </c>
      <c r="AD84" s="208">
        <f>AC84-(AC84*((VLOOKUP(A84,Plan!A$1:AJ$804,36,FALSE)/100)))</f>
        <v>0</v>
      </c>
      <c r="AE84" s="208">
        <f>IF(Z84,O84*'ETC Data'!$H$4*'ETC Data'!$K$4,0)</f>
        <v>0</v>
      </c>
      <c r="AF84" s="208">
        <f>AE84-(AE84*((VLOOKUP(A84,Plan!A$1:AK$804,37,FALSE)/100)))</f>
        <v>0</v>
      </c>
      <c r="AG84" s="208">
        <f>IF(Z84,O84*'ETC Data'!$H$4*'ETC Data'!$L$4,0)</f>
        <v>0</v>
      </c>
      <c r="AH84" s="208">
        <f>AG84-(AG84*((VLOOKUP(A84,Plan!A$1:AP$804,42,FALSE)/100)))</f>
        <v>0</v>
      </c>
      <c r="AI84" s="210"/>
      <c r="AJ84" s="210" t="b">
        <f t="shared" si="15"/>
        <v>0</v>
      </c>
      <c r="AK84" s="211">
        <f>IF(AJ84,O84*'ETC Data'!$H$5*'ETC Data'!$I$5,0)</f>
        <v>0</v>
      </c>
      <c r="AL84" s="208">
        <f>AK84-(AK84*((VLOOKUP(A84,Plan!A$1:AY$804,51,FALSE)/100)))</f>
        <v>0</v>
      </c>
      <c r="AM84" s="208">
        <f>IF(AJ84,O84*'ETC Data'!$H$5*'ETC Data'!$J$5,0)</f>
        <v>0</v>
      </c>
      <c r="AN84" s="208">
        <f>AM84-(AM84*((VLOOKUP(A84,Plan!A$1:BA$804,53,FALSE)/100)))</f>
        <v>0</v>
      </c>
      <c r="AO84" s="211">
        <f>IF(AJ84,O84*'ETC Data'!$H$5*'ETC Data'!$K$5,0)</f>
        <v>0</v>
      </c>
      <c r="AP84" s="208">
        <f>AO84-(AO84*((VLOOKUP(A84,Plan!A$1:BB$804,54,FALSE)/100)))</f>
        <v>0</v>
      </c>
      <c r="AQ84" s="208">
        <f>IF(AJ84,O84*'ETC Data'!$H$5*'ETC Data'!$L$5,0)</f>
        <v>0</v>
      </c>
      <c r="AR84" s="208">
        <f>AQ84-(AQ84*((VLOOKUP(A84,Plan!A$1:BD$804,56,FALSE)/100)))</f>
        <v>0</v>
      </c>
      <c r="AS84" s="193">
        <f>VLOOKUP(A84,'PR Matrix'!A:B,2,FALSE)</f>
        <v>0</v>
      </c>
      <c r="AT84" s="194">
        <f t="shared" si="18"/>
        <v>0</v>
      </c>
      <c r="AU84" s="194">
        <f t="shared" si="19"/>
        <v>0</v>
      </c>
      <c r="AV84" s="194">
        <f t="shared" si="20"/>
        <v>0</v>
      </c>
      <c r="AW84" s="194">
        <f t="shared" si="21"/>
        <v>0</v>
      </c>
      <c r="AX84" s="194">
        <f t="shared" si="22"/>
        <v>0</v>
      </c>
      <c r="AY84" s="194">
        <f t="shared" si="23"/>
        <v>0</v>
      </c>
    </row>
    <row r="85" spans="1:51" hidden="1" x14ac:dyDescent="0.2">
      <c r="A85" s="200" t="s">
        <v>1718</v>
      </c>
      <c r="B85" s="201" t="s">
        <v>1570</v>
      </c>
      <c r="C85" s="201"/>
      <c r="D85" s="201"/>
      <c r="E85" s="202">
        <f>IF(G85="Y",VLOOKUP(B85&amp;"|"&amp;C85,'ETC Data'!$C$2:$D$16,2,FALSE),0)</f>
        <v>0</v>
      </c>
      <c r="F85" s="202">
        <f>IF(D85="",0,IF(G85="Y",VLOOKUP(B85&amp;"|"&amp;D85,'ETC Data'!$C$2:$D$16,2,FALSE),0))</f>
        <v>0</v>
      </c>
      <c r="G85" s="203" t="str">
        <f>IF(VLOOKUP(A85,Plan!A$1:H$804,8,FALSE)&lt;&gt;"",VLOOKUP(A85,Plan!A$1:H$804,8,FALSE),"")</f>
        <v>N</v>
      </c>
      <c r="H85" s="204" t="str">
        <f>IF(VLOOKUP(A85,Plan!A$1:L$804,12,FALSE)&lt;&gt;"",VLOOKUP(A85,Plan!A$1:L$804,12,FALSE),"")</f>
        <v/>
      </c>
      <c r="I85" s="205" t="str">
        <f>IF(VLOOKUP(A85,Plan!A$1:M$804,13,FALSE)&lt;&gt;"",VLOOKUP(A85,Plan!A$1:M$804,13,FALSE),"")</f>
        <v>Y</v>
      </c>
      <c r="J85" s="205" t="str">
        <f>IF(VLOOKUP(A85,Plan!A$1:N$804,14,FALSE)&lt;&gt;"",VLOOKUP(A85,Plan!A$1:N$804,14,FALSE),IF(VLOOKUP(A85,Plan!A$1:O$804,15,FALSE)&lt;&gt;"",VLOOKUP(A85,Plan!A$1:O$804,15,FALSE),""))</f>
        <v>Y</v>
      </c>
      <c r="K85" s="206" t="str">
        <f>IF(VLOOKUP(A85,Plan!A$1:P$804,16,FALSE)&lt;&gt;"",VLOOKUP(A85,Plan!A$1:P$804,16,FALSE),"")</f>
        <v>Y</v>
      </c>
      <c r="L85" s="205"/>
      <c r="M85" s="205"/>
      <c r="N85" s="205"/>
      <c r="O85" s="207">
        <f t="shared" si="16"/>
        <v>0</v>
      </c>
      <c r="P85" s="207" t="b">
        <f t="shared" si="17"/>
        <v>1</v>
      </c>
      <c r="Q85" s="208">
        <f>IF(P85,O85*'ETC Data'!$H$3*'ETC Data'!$I$3,0)</f>
        <v>0</v>
      </c>
      <c r="R85" s="208">
        <f>Q85-(Q85*((VLOOKUP(A85,Plan!A$1:Z$804,26,FALSE)/100)))</f>
        <v>0</v>
      </c>
      <c r="S85" s="208">
        <f>IF(P85,O85*'ETC Data'!$H$3*'ETC Data'!$J$3,0)</f>
        <v>0</v>
      </c>
      <c r="T85" s="208">
        <f>S85-(S85*((VLOOKUP(A85,Plan!A$1:AA$804,27,FALSE)/100)))</f>
        <v>0</v>
      </c>
      <c r="U85" s="208">
        <f>IF(P85,O85*'ETC Data'!$H$3*'ETC Data'!$K$3,0)</f>
        <v>0</v>
      </c>
      <c r="V85" s="208">
        <f>U85-(U85*((VLOOKUP(A85,Plan!A$1:AB$804,28,FALSE)/100)))</f>
        <v>0</v>
      </c>
      <c r="W85" s="208">
        <f>IF(P85,O85*'ETC Data'!$H$3*'ETC Data'!$L$3,0)</f>
        <v>0</v>
      </c>
      <c r="X85" s="208">
        <f>W85-(W85*((VLOOKUP(A85,Plan!A$1:AC$804,29,FALSE)/100)))</f>
        <v>0</v>
      </c>
      <c r="Y85" s="209"/>
      <c r="Z85" s="210" t="b">
        <f t="shared" si="14"/>
        <v>1</v>
      </c>
      <c r="AA85" s="208">
        <f>IF(Z85,O85*'ETC Data'!$H$4*'ETC Data'!$I$4,0)</f>
        <v>0</v>
      </c>
      <c r="AB85" s="208">
        <f>AA85-(AA85*((VLOOKUP(A85,Plan!A$1:AI$804,35,FALSE)/100)))</f>
        <v>0</v>
      </c>
      <c r="AC85" s="208">
        <f>IF(Z85,O85*'ETC Data'!$H$4*'ETC Data'!$J$4,0)</f>
        <v>0</v>
      </c>
      <c r="AD85" s="208">
        <f>AC85-(AC85*((VLOOKUP(A85,Plan!A$1:AJ$804,36,FALSE)/100)))</f>
        <v>0</v>
      </c>
      <c r="AE85" s="208">
        <f>IF(Z85,O85*'ETC Data'!$H$4*'ETC Data'!$K$4,0)</f>
        <v>0</v>
      </c>
      <c r="AF85" s="208">
        <f>AE85-(AE85*((VLOOKUP(A85,Plan!A$1:AK$804,37,FALSE)/100)))</f>
        <v>0</v>
      </c>
      <c r="AG85" s="208">
        <f>IF(Z85,O85*'ETC Data'!$H$4*'ETC Data'!$L$4,0)</f>
        <v>0</v>
      </c>
      <c r="AH85" s="208">
        <f>AG85-(AG85*((VLOOKUP(A85,Plan!A$1:AP$804,42,FALSE)/100)))</f>
        <v>0</v>
      </c>
      <c r="AI85" s="210"/>
      <c r="AJ85" s="210" t="b">
        <f t="shared" si="15"/>
        <v>1</v>
      </c>
      <c r="AK85" s="211">
        <f>IF(AJ85,O85*'ETC Data'!$H$5*'ETC Data'!$I$5,0)</f>
        <v>0</v>
      </c>
      <c r="AL85" s="208">
        <f>AK85-(AK85*((VLOOKUP(A85,Plan!A$1:AY$804,51,FALSE)/100)))</f>
        <v>0</v>
      </c>
      <c r="AM85" s="208">
        <f>IF(AJ85,O85*'ETC Data'!$H$5*'ETC Data'!$J$5,0)</f>
        <v>0</v>
      </c>
      <c r="AN85" s="208">
        <f>AM85-(AM85*((VLOOKUP(A85,Plan!A$1:BA$804,53,FALSE)/100)))</f>
        <v>0</v>
      </c>
      <c r="AO85" s="211">
        <f>IF(AJ85,O85*'ETC Data'!$H$5*'ETC Data'!$K$5,0)</f>
        <v>0</v>
      </c>
      <c r="AP85" s="208">
        <f>AO85-(AO85*((VLOOKUP(A85,Plan!A$1:BB$804,54,FALSE)/100)))</f>
        <v>0</v>
      </c>
      <c r="AQ85" s="208">
        <f>IF(AJ85,O85*'ETC Data'!$H$5*'ETC Data'!$L$5,0)</f>
        <v>0</v>
      </c>
      <c r="AR85" s="208">
        <f>AQ85-(AQ85*((VLOOKUP(A85,Plan!A$1:BD$804,56,FALSE)/100)))</f>
        <v>0</v>
      </c>
      <c r="AS85" s="193">
        <f>VLOOKUP(A85,'PR Matrix'!A:B,2,FALSE)</f>
        <v>0</v>
      </c>
      <c r="AT85" s="194">
        <f t="shared" si="18"/>
        <v>0</v>
      </c>
      <c r="AU85" s="194">
        <f t="shared" si="19"/>
        <v>0</v>
      </c>
      <c r="AV85" s="194">
        <f t="shared" si="20"/>
        <v>0</v>
      </c>
      <c r="AW85" s="194">
        <f t="shared" si="21"/>
        <v>0</v>
      </c>
      <c r="AX85" s="194">
        <f t="shared" si="22"/>
        <v>0</v>
      </c>
      <c r="AY85" s="194">
        <f t="shared" si="23"/>
        <v>0</v>
      </c>
    </row>
    <row r="86" spans="1:51" hidden="1" x14ac:dyDescent="0.2">
      <c r="A86" s="200" t="s">
        <v>1719</v>
      </c>
      <c r="B86" s="201" t="s">
        <v>1572</v>
      </c>
      <c r="C86" s="201"/>
      <c r="D86" s="201"/>
      <c r="E86" s="202">
        <f>IF(G86="Y",VLOOKUP(B86&amp;"|"&amp;C86,'ETC Data'!$C$2:$D$16,2,FALSE),0)</f>
        <v>0</v>
      </c>
      <c r="F86" s="202">
        <f>IF(D86="",0,IF(G86="Y",VLOOKUP(B86&amp;"|"&amp;D86,'ETC Data'!$C$2:$D$16,2,FALSE),0))</f>
        <v>0</v>
      </c>
      <c r="G86" s="203" t="str">
        <f>IF(VLOOKUP(A86,Plan!A$1:H$804,8,FALSE)&lt;&gt;"",VLOOKUP(A86,Plan!A$1:H$804,8,FALSE),"")</f>
        <v>N</v>
      </c>
      <c r="H86" s="204" t="str">
        <f>IF(VLOOKUP(A86,Plan!A$1:L$804,12,FALSE)&lt;&gt;"",VLOOKUP(A86,Plan!A$1:L$804,12,FALSE),"")</f>
        <v/>
      </c>
      <c r="I86" s="205" t="str">
        <f>IF(VLOOKUP(A86,Plan!A$1:M$804,13,FALSE)&lt;&gt;"",VLOOKUP(A86,Plan!A$1:M$804,13,FALSE),"")</f>
        <v/>
      </c>
      <c r="J86" s="205" t="str">
        <f>IF(VLOOKUP(A86,Plan!A$1:N$804,14,FALSE)&lt;&gt;"",VLOOKUP(A86,Plan!A$1:N$804,14,FALSE),IF(VLOOKUP(A86,Plan!A$1:O$804,15,FALSE)&lt;&gt;"",VLOOKUP(A86,Plan!A$1:O$804,15,FALSE),""))</f>
        <v/>
      </c>
      <c r="K86" s="206" t="str">
        <f>IF(VLOOKUP(A86,Plan!A$1:P$804,16,FALSE)&lt;&gt;"",VLOOKUP(A86,Plan!A$1:P$804,16,FALSE),"")</f>
        <v/>
      </c>
      <c r="L86" s="205"/>
      <c r="M86" s="205"/>
      <c r="N86" s="205"/>
      <c r="O86" s="207">
        <f t="shared" si="16"/>
        <v>0</v>
      </c>
      <c r="P86" s="207" t="b">
        <f t="shared" si="17"/>
        <v>0</v>
      </c>
      <c r="Q86" s="208">
        <f>IF(P86,O86*'ETC Data'!$H$3*'ETC Data'!$I$3,0)</f>
        <v>0</v>
      </c>
      <c r="R86" s="208">
        <f>Q86-(Q86*((VLOOKUP(A86,Plan!A$1:Z$804,26,FALSE)/100)))</f>
        <v>0</v>
      </c>
      <c r="S86" s="208">
        <f>IF(P86,O86*'ETC Data'!$H$3*'ETC Data'!$J$3,0)</f>
        <v>0</v>
      </c>
      <c r="T86" s="208">
        <f>S86-(S86*((VLOOKUP(A86,Plan!A$1:AA$804,27,FALSE)/100)))</f>
        <v>0</v>
      </c>
      <c r="U86" s="208">
        <f>IF(P86,O86*'ETC Data'!$H$3*'ETC Data'!$K$3,0)</f>
        <v>0</v>
      </c>
      <c r="V86" s="208">
        <f>U86-(U86*((VLOOKUP(A86,Plan!A$1:AB$804,28,FALSE)/100)))</f>
        <v>0</v>
      </c>
      <c r="W86" s="208">
        <f>IF(P86,O86*'ETC Data'!$H$3*'ETC Data'!$L$3,0)</f>
        <v>0</v>
      </c>
      <c r="X86" s="208">
        <f>W86-(W86*((VLOOKUP(A86,Plan!A$1:AC$804,29,FALSE)/100)))</f>
        <v>0</v>
      </c>
      <c r="Y86" s="209"/>
      <c r="Z86" s="210" t="b">
        <f t="shared" si="14"/>
        <v>0</v>
      </c>
      <c r="AA86" s="208">
        <f>IF(Z86,O86*'ETC Data'!$H$4*'ETC Data'!$I$4,0)</f>
        <v>0</v>
      </c>
      <c r="AB86" s="208">
        <f>AA86-(AA86*((VLOOKUP(A86,Plan!A$1:AI$804,35,FALSE)/100)))</f>
        <v>0</v>
      </c>
      <c r="AC86" s="208">
        <f>IF(Z86,O86*'ETC Data'!$H$4*'ETC Data'!$J$4,0)</f>
        <v>0</v>
      </c>
      <c r="AD86" s="208">
        <f>AC86-(AC86*((VLOOKUP(A86,Plan!A$1:AJ$804,36,FALSE)/100)))</f>
        <v>0</v>
      </c>
      <c r="AE86" s="208">
        <f>IF(Z86,O86*'ETC Data'!$H$4*'ETC Data'!$K$4,0)</f>
        <v>0</v>
      </c>
      <c r="AF86" s="208">
        <f>AE86-(AE86*((VLOOKUP(A86,Plan!A$1:AK$804,37,FALSE)/100)))</f>
        <v>0</v>
      </c>
      <c r="AG86" s="208">
        <f>IF(Z86,O86*'ETC Data'!$H$4*'ETC Data'!$L$4,0)</f>
        <v>0</v>
      </c>
      <c r="AH86" s="208">
        <f>AG86-(AG86*((VLOOKUP(A86,Plan!A$1:AP$804,42,FALSE)/100)))</f>
        <v>0</v>
      </c>
      <c r="AI86" s="210"/>
      <c r="AJ86" s="210" t="b">
        <f t="shared" si="15"/>
        <v>0</v>
      </c>
      <c r="AK86" s="211">
        <f>IF(AJ86,O86*'ETC Data'!$H$5*'ETC Data'!$I$5,0)</f>
        <v>0</v>
      </c>
      <c r="AL86" s="208">
        <f>AK86-(AK86*((VLOOKUP(A86,Plan!A$1:AY$804,51,FALSE)/100)))</f>
        <v>0</v>
      </c>
      <c r="AM86" s="208">
        <f>IF(AJ86,O86*'ETC Data'!$H$5*'ETC Data'!$J$5,0)</f>
        <v>0</v>
      </c>
      <c r="AN86" s="208">
        <f>AM86-(AM86*((VLOOKUP(A86,Plan!A$1:BA$804,53,FALSE)/100)))</f>
        <v>0</v>
      </c>
      <c r="AO86" s="211">
        <f>IF(AJ86,O86*'ETC Data'!$H$5*'ETC Data'!$K$5,0)</f>
        <v>0</v>
      </c>
      <c r="AP86" s="208">
        <f>AO86-(AO86*((VLOOKUP(A86,Plan!A$1:BB$804,54,FALSE)/100)))</f>
        <v>0</v>
      </c>
      <c r="AQ86" s="208">
        <f>IF(AJ86,O86*'ETC Data'!$H$5*'ETC Data'!$L$5,0)</f>
        <v>0</v>
      </c>
      <c r="AR86" s="208">
        <f>AQ86-(AQ86*((VLOOKUP(A86,Plan!A$1:BD$804,56,FALSE)/100)))</f>
        <v>0</v>
      </c>
      <c r="AS86" s="193">
        <f>VLOOKUP(A86,'PR Matrix'!A:B,2,FALSE)</f>
        <v>0</v>
      </c>
      <c r="AT86" s="194">
        <f t="shared" si="18"/>
        <v>0</v>
      </c>
      <c r="AU86" s="194">
        <f t="shared" si="19"/>
        <v>0</v>
      </c>
      <c r="AV86" s="194">
        <f t="shared" si="20"/>
        <v>0</v>
      </c>
      <c r="AW86" s="194">
        <f t="shared" si="21"/>
        <v>0</v>
      </c>
      <c r="AX86" s="194">
        <f t="shared" si="22"/>
        <v>0</v>
      </c>
      <c r="AY86" s="194">
        <f t="shared" si="23"/>
        <v>0</v>
      </c>
    </row>
    <row r="87" spans="1:51" hidden="1" x14ac:dyDescent="0.2">
      <c r="A87" s="200" t="s">
        <v>1720</v>
      </c>
      <c r="B87" s="201" t="s">
        <v>1570</v>
      </c>
      <c r="C87" s="201"/>
      <c r="D87" s="201"/>
      <c r="E87" s="202">
        <f>IF(G87="Y",VLOOKUP(B87&amp;"|"&amp;C87,'ETC Data'!$C$2:$D$16,2,FALSE),0)</f>
        <v>0</v>
      </c>
      <c r="F87" s="202">
        <f>IF(D87="",0,IF(G87="Y",VLOOKUP(B87&amp;"|"&amp;D87,'ETC Data'!$C$2:$D$16,2,FALSE),0))</f>
        <v>0</v>
      </c>
      <c r="G87" s="203" t="str">
        <f>IF(VLOOKUP(A87,Plan!A$1:H$804,8,FALSE)&lt;&gt;"",VLOOKUP(A87,Plan!A$1:H$804,8,FALSE),"")</f>
        <v>N</v>
      </c>
      <c r="H87" s="204" t="str">
        <f>IF(VLOOKUP(A87,Plan!A$1:L$804,12,FALSE)&lt;&gt;"",VLOOKUP(A87,Plan!A$1:L$804,12,FALSE),"")</f>
        <v/>
      </c>
      <c r="I87" s="205" t="str">
        <f>IF(VLOOKUP(A87,Plan!A$1:M$804,13,FALSE)&lt;&gt;"",VLOOKUP(A87,Plan!A$1:M$804,13,FALSE),"")</f>
        <v>Y</v>
      </c>
      <c r="J87" s="205" t="str">
        <f>IF(VLOOKUP(A87,Plan!A$1:N$804,14,FALSE)&lt;&gt;"",VLOOKUP(A87,Plan!A$1:N$804,14,FALSE),IF(VLOOKUP(A87,Plan!A$1:O$804,15,FALSE)&lt;&gt;"",VLOOKUP(A87,Plan!A$1:O$804,15,FALSE),""))</f>
        <v>Y</v>
      </c>
      <c r="K87" s="206" t="str">
        <f>IF(VLOOKUP(A87,Plan!A$1:P$804,16,FALSE)&lt;&gt;"",VLOOKUP(A87,Plan!A$1:P$804,16,FALSE),"")</f>
        <v>Y</v>
      </c>
      <c r="L87" s="205"/>
      <c r="M87" s="205"/>
      <c r="N87" s="205"/>
      <c r="O87" s="207">
        <f t="shared" si="16"/>
        <v>0</v>
      </c>
      <c r="P87" s="207" t="b">
        <f t="shared" si="17"/>
        <v>1</v>
      </c>
      <c r="Q87" s="208">
        <f>IF(P87,O87*'ETC Data'!$H$3*'ETC Data'!$I$3,0)</f>
        <v>0</v>
      </c>
      <c r="R87" s="208">
        <f>Q87-(Q87*((VLOOKUP(A87,Plan!A$1:Z$804,26,FALSE)/100)))</f>
        <v>0</v>
      </c>
      <c r="S87" s="208">
        <f>IF(P87,O87*'ETC Data'!$H$3*'ETC Data'!$J$3,0)</f>
        <v>0</v>
      </c>
      <c r="T87" s="208">
        <f>S87-(S87*((VLOOKUP(A87,Plan!A$1:AA$804,27,FALSE)/100)))</f>
        <v>0</v>
      </c>
      <c r="U87" s="208">
        <f>IF(P87,O87*'ETC Data'!$H$3*'ETC Data'!$K$3,0)</f>
        <v>0</v>
      </c>
      <c r="V87" s="208">
        <f>U87-(U87*((VLOOKUP(A87,Plan!A$1:AB$804,28,FALSE)/100)))</f>
        <v>0</v>
      </c>
      <c r="W87" s="208">
        <f>IF(P87,O87*'ETC Data'!$H$3*'ETC Data'!$L$3,0)</f>
        <v>0</v>
      </c>
      <c r="X87" s="208">
        <f>W87-(W87*((VLOOKUP(A87,Plan!A$1:AC$804,29,FALSE)/100)))</f>
        <v>0</v>
      </c>
      <c r="Y87" s="209"/>
      <c r="Z87" s="210" t="b">
        <f t="shared" si="14"/>
        <v>1</v>
      </c>
      <c r="AA87" s="208">
        <f>IF(Z87,O87*'ETC Data'!$H$4*'ETC Data'!$I$4,0)</f>
        <v>0</v>
      </c>
      <c r="AB87" s="208">
        <f>AA87-(AA87*((VLOOKUP(A87,Plan!A$1:AI$804,35,FALSE)/100)))</f>
        <v>0</v>
      </c>
      <c r="AC87" s="208">
        <f>IF(Z87,O87*'ETC Data'!$H$4*'ETC Data'!$J$4,0)</f>
        <v>0</v>
      </c>
      <c r="AD87" s="208">
        <f>AC87-(AC87*((VLOOKUP(A87,Plan!A$1:AJ$804,36,FALSE)/100)))</f>
        <v>0</v>
      </c>
      <c r="AE87" s="208">
        <f>IF(Z87,O87*'ETC Data'!$H$4*'ETC Data'!$K$4,0)</f>
        <v>0</v>
      </c>
      <c r="AF87" s="208">
        <f>AE87-(AE87*((VLOOKUP(A87,Plan!A$1:AK$804,37,FALSE)/100)))</f>
        <v>0</v>
      </c>
      <c r="AG87" s="208">
        <f>IF(Z87,O87*'ETC Data'!$H$4*'ETC Data'!$L$4,0)</f>
        <v>0</v>
      </c>
      <c r="AH87" s="208">
        <f>AG87-(AG87*((VLOOKUP(A87,Plan!A$1:AP$804,42,FALSE)/100)))</f>
        <v>0</v>
      </c>
      <c r="AI87" s="210"/>
      <c r="AJ87" s="210" t="b">
        <f t="shared" si="15"/>
        <v>1</v>
      </c>
      <c r="AK87" s="211">
        <f>IF(AJ87,O87*'ETC Data'!$H$5*'ETC Data'!$I$5,0)</f>
        <v>0</v>
      </c>
      <c r="AL87" s="208">
        <f>AK87-(AK87*((VLOOKUP(A87,Plan!A$1:AY$804,51,FALSE)/100)))</f>
        <v>0</v>
      </c>
      <c r="AM87" s="208">
        <f>IF(AJ87,O87*'ETC Data'!$H$5*'ETC Data'!$J$5,0)</f>
        <v>0</v>
      </c>
      <c r="AN87" s="208">
        <f>AM87-(AM87*((VLOOKUP(A87,Plan!A$1:BA$804,53,FALSE)/100)))</f>
        <v>0</v>
      </c>
      <c r="AO87" s="211">
        <f>IF(AJ87,O87*'ETC Data'!$H$5*'ETC Data'!$K$5,0)</f>
        <v>0</v>
      </c>
      <c r="AP87" s="208">
        <f>AO87-(AO87*((VLOOKUP(A87,Plan!A$1:BB$804,54,FALSE)/100)))</f>
        <v>0</v>
      </c>
      <c r="AQ87" s="208">
        <f>IF(AJ87,O87*'ETC Data'!$H$5*'ETC Data'!$L$5,0)</f>
        <v>0</v>
      </c>
      <c r="AR87" s="208">
        <f>AQ87-(AQ87*((VLOOKUP(A87,Plan!A$1:BD$804,56,FALSE)/100)))</f>
        <v>0</v>
      </c>
      <c r="AS87" s="193">
        <f>VLOOKUP(A87,'PR Matrix'!A:B,2,FALSE)</f>
        <v>0</v>
      </c>
      <c r="AT87" s="194">
        <f t="shared" si="18"/>
        <v>0</v>
      </c>
      <c r="AU87" s="194">
        <f t="shared" si="19"/>
        <v>0</v>
      </c>
      <c r="AV87" s="194">
        <f t="shared" si="20"/>
        <v>0</v>
      </c>
      <c r="AW87" s="194">
        <f t="shared" si="21"/>
        <v>0</v>
      </c>
      <c r="AX87" s="194">
        <f t="shared" si="22"/>
        <v>0</v>
      </c>
      <c r="AY87" s="194">
        <f t="shared" si="23"/>
        <v>0</v>
      </c>
    </row>
    <row r="88" spans="1:51" hidden="1" x14ac:dyDescent="0.2">
      <c r="A88" s="200" t="s">
        <v>1721</v>
      </c>
      <c r="B88" s="201" t="s">
        <v>1572</v>
      </c>
      <c r="C88" s="201"/>
      <c r="D88" s="201"/>
      <c r="E88" s="202">
        <f>IF(G88="Y",VLOOKUP(B88&amp;"|"&amp;C88,'ETC Data'!$C$2:$D$16,2,FALSE),0)</f>
        <v>0</v>
      </c>
      <c r="F88" s="202">
        <f>IF(D88="",0,IF(G88="Y",VLOOKUP(B88&amp;"|"&amp;D88,'ETC Data'!$C$2:$D$16,2,FALSE),0))</f>
        <v>0</v>
      </c>
      <c r="G88" s="203" t="str">
        <f>IF(VLOOKUP(A88,Plan!A$1:H$804,8,FALSE)&lt;&gt;"",VLOOKUP(A88,Plan!A$1:H$804,8,FALSE),"")</f>
        <v>N</v>
      </c>
      <c r="H88" s="204" t="str">
        <f>IF(VLOOKUP(A88,Plan!A$1:L$804,12,FALSE)&lt;&gt;"",VLOOKUP(A88,Plan!A$1:L$804,12,FALSE),"")</f>
        <v/>
      </c>
      <c r="I88" s="205" t="str">
        <f>IF(VLOOKUP(A88,Plan!A$1:M$804,13,FALSE)&lt;&gt;"",VLOOKUP(A88,Plan!A$1:M$804,13,FALSE),"")</f>
        <v/>
      </c>
      <c r="J88" s="205" t="str">
        <f>IF(VLOOKUP(A88,Plan!A$1:N$804,14,FALSE)&lt;&gt;"",VLOOKUP(A88,Plan!A$1:N$804,14,FALSE),IF(VLOOKUP(A88,Plan!A$1:O$804,15,FALSE)&lt;&gt;"",VLOOKUP(A88,Plan!A$1:O$804,15,FALSE),""))</f>
        <v/>
      </c>
      <c r="K88" s="206" t="str">
        <f>IF(VLOOKUP(A88,Plan!A$1:P$804,16,FALSE)&lt;&gt;"",VLOOKUP(A88,Plan!A$1:P$804,16,FALSE),"")</f>
        <v/>
      </c>
      <c r="L88" s="205"/>
      <c r="M88" s="205"/>
      <c r="N88" s="205"/>
      <c r="O88" s="207">
        <f t="shared" si="16"/>
        <v>0</v>
      </c>
      <c r="P88" s="207" t="b">
        <f t="shared" si="17"/>
        <v>0</v>
      </c>
      <c r="Q88" s="208">
        <f>IF(P88,O88*'ETC Data'!$H$3*'ETC Data'!$I$3,0)</f>
        <v>0</v>
      </c>
      <c r="R88" s="208">
        <f>Q88-(Q88*((VLOOKUP(A88,Plan!A$1:Z$804,26,FALSE)/100)))</f>
        <v>0</v>
      </c>
      <c r="S88" s="208">
        <f>IF(P88,O88*'ETC Data'!$H$3*'ETC Data'!$J$3,0)</f>
        <v>0</v>
      </c>
      <c r="T88" s="208">
        <f>S88-(S88*((VLOOKUP(A88,Plan!A$1:AA$804,27,FALSE)/100)))</f>
        <v>0</v>
      </c>
      <c r="U88" s="208">
        <f>IF(P88,O88*'ETC Data'!$H$3*'ETC Data'!$K$3,0)</f>
        <v>0</v>
      </c>
      <c r="V88" s="208">
        <f>U88-(U88*((VLOOKUP(A88,Plan!A$1:AB$804,28,FALSE)/100)))</f>
        <v>0</v>
      </c>
      <c r="W88" s="208">
        <f>IF(P88,O88*'ETC Data'!$H$3*'ETC Data'!$L$3,0)</f>
        <v>0</v>
      </c>
      <c r="X88" s="208">
        <f>W88-(W88*((VLOOKUP(A88,Plan!A$1:AC$804,29,FALSE)/100)))</f>
        <v>0</v>
      </c>
      <c r="Y88" s="209"/>
      <c r="Z88" s="210" t="b">
        <f t="shared" si="14"/>
        <v>0</v>
      </c>
      <c r="AA88" s="208">
        <f>IF(Z88,O88*'ETC Data'!$H$4*'ETC Data'!$I$4,0)</f>
        <v>0</v>
      </c>
      <c r="AB88" s="208">
        <f>AA88-(AA88*((VLOOKUP(A88,Plan!A$1:AI$804,35,FALSE)/100)))</f>
        <v>0</v>
      </c>
      <c r="AC88" s="208">
        <f>IF(Z88,O88*'ETC Data'!$H$4*'ETC Data'!$J$4,0)</f>
        <v>0</v>
      </c>
      <c r="AD88" s="208">
        <f>AC88-(AC88*((VLOOKUP(A88,Plan!A$1:AJ$804,36,FALSE)/100)))</f>
        <v>0</v>
      </c>
      <c r="AE88" s="208">
        <f>IF(Z88,O88*'ETC Data'!$H$4*'ETC Data'!$K$4,0)</f>
        <v>0</v>
      </c>
      <c r="AF88" s="208">
        <f>AE88-(AE88*((VLOOKUP(A88,Plan!A$1:AK$804,37,FALSE)/100)))</f>
        <v>0</v>
      </c>
      <c r="AG88" s="208">
        <f>IF(Z88,O88*'ETC Data'!$H$4*'ETC Data'!$L$4,0)</f>
        <v>0</v>
      </c>
      <c r="AH88" s="208">
        <f>AG88-(AG88*((VLOOKUP(A88,Plan!A$1:AP$804,42,FALSE)/100)))</f>
        <v>0</v>
      </c>
      <c r="AI88" s="210"/>
      <c r="AJ88" s="210" t="b">
        <f t="shared" si="15"/>
        <v>0</v>
      </c>
      <c r="AK88" s="211">
        <f>IF(AJ88,O88*'ETC Data'!$H$5*'ETC Data'!$I$5,0)</f>
        <v>0</v>
      </c>
      <c r="AL88" s="208">
        <f>AK88-(AK88*((VLOOKUP(A88,Plan!A$1:AY$804,51,FALSE)/100)))</f>
        <v>0</v>
      </c>
      <c r="AM88" s="208">
        <f>IF(AJ88,O88*'ETC Data'!$H$5*'ETC Data'!$J$5,0)</f>
        <v>0</v>
      </c>
      <c r="AN88" s="208">
        <f>AM88-(AM88*((VLOOKUP(A88,Plan!A$1:BA$804,53,FALSE)/100)))</f>
        <v>0</v>
      </c>
      <c r="AO88" s="211">
        <f>IF(AJ88,O88*'ETC Data'!$H$5*'ETC Data'!$K$5,0)</f>
        <v>0</v>
      </c>
      <c r="AP88" s="208">
        <f>AO88-(AO88*((VLOOKUP(A88,Plan!A$1:BB$804,54,FALSE)/100)))</f>
        <v>0</v>
      </c>
      <c r="AQ88" s="208">
        <f>IF(AJ88,O88*'ETC Data'!$H$5*'ETC Data'!$L$5,0)</f>
        <v>0</v>
      </c>
      <c r="AR88" s="208">
        <f>AQ88-(AQ88*((VLOOKUP(A88,Plan!A$1:BD$804,56,FALSE)/100)))</f>
        <v>0</v>
      </c>
      <c r="AS88" s="193">
        <f>VLOOKUP(A88,'PR Matrix'!A:B,2,FALSE)</f>
        <v>0</v>
      </c>
      <c r="AT88" s="194">
        <f t="shared" si="18"/>
        <v>0</v>
      </c>
      <c r="AU88" s="194">
        <f t="shared" si="19"/>
        <v>0</v>
      </c>
      <c r="AV88" s="194">
        <f t="shared" si="20"/>
        <v>0</v>
      </c>
      <c r="AW88" s="194">
        <f t="shared" si="21"/>
        <v>0</v>
      </c>
      <c r="AX88" s="194">
        <f t="shared" si="22"/>
        <v>0</v>
      </c>
      <c r="AY88" s="194">
        <f t="shared" si="23"/>
        <v>0</v>
      </c>
    </row>
    <row r="89" spans="1:51" hidden="1" x14ac:dyDescent="0.2">
      <c r="A89" s="200" t="s">
        <v>1722</v>
      </c>
      <c r="B89" s="201" t="s">
        <v>1572</v>
      </c>
      <c r="C89" s="201"/>
      <c r="D89" s="201"/>
      <c r="E89" s="202">
        <f>IF(G89="Y",VLOOKUP(B89&amp;"|"&amp;C89,'ETC Data'!$C$2:$D$16,2,FALSE),0)</f>
        <v>0</v>
      </c>
      <c r="F89" s="202">
        <f>IF(D89="",0,IF(G89="Y",VLOOKUP(B89&amp;"|"&amp;D89,'ETC Data'!$C$2:$D$16,2,FALSE),0))</f>
        <v>0</v>
      </c>
      <c r="G89" s="203" t="str">
        <f>IF(VLOOKUP(A89,Plan!A$1:H$804,8,FALSE)&lt;&gt;"",VLOOKUP(A89,Plan!A$1:H$804,8,FALSE),"")</f>
        <v>N</v>
      </c>
      <c r="H89" s="204" t="str">
        <f>IF(VLOOKUP(A89,Plan!A$1:L$804,12,FALSE)&lt;&gt;"",VLOOKUP(A89,Plan!A$1:L$804,12,FALSE),"")</f>
        <v/>
      </c>
      <c r="I89" s="205" t="str">
        <f>IF(VLOOKUP(A89,Plan!A$1:M$804,13,FALSE)&lt;&gt;"",VLOOKUP(A89,Plan!A$1:M$804,13,FALSE),"")</f>
        <v/>
      </c>
      <c r="J89" s="205" t="str">
        <f>IF(VLOOKUP(A89,Plan!A$1:N$804,14,FALSE)&lt;&gt;"",VLOOKUP(A89,Plan!A$1:N$804,14,FALSE),IF(VLOOKUP(A89,Plan!A$1:O$804,15,FALSE)&lt;&gt;"",VLOOKUP(A89,Plan!A$1:O$804,15,FALSE),""))</f>
        <v/>
      </c>
      <c r="K89" s="206" t="str">
        <f>IF(VLOOKUP(A89,Plan!A$1:P$804,16,FALSE)&lt;&gt;"",VLOOKUP(A89,Plan!A$1:P$804,16,FALSE),"")</f>
        <v/>
      </c>
      <c r="L89" s="205"/>
      <c r="M89" s="205"/>
      <c r="N89" s="205"/>
      <c r="O89" s="207">
        <f t="shared" si="16"/>
        <v>0</v>
      </c>
      <c r="P89" s="207" t="b">
        <f t="shared" si="17"/>
        <v>0</v>
      </c>
      <c r="Q89" s="208">
        <f>IF(P89,O89*'ETC Data'!$H$3*'ETC Data'!$I$3,0)</f>
        <v>0</v>
      </c>
      <c r="R89" s="208">
        <f>Q89-(Q89*((VLOOKUP(A89,Plan!A$1:Z$804,26,FALSE)/100)))</f>
        <v>0</v>
      </c>
      <c r="S89" s="208">
        <f>IF(P89,O89*'ETC Data'!$H$3*'ETC Data'!$J$3,0)</f>
        <v>0</v>
      </c>
      <c r="T89" s="208">
        <f>S89-(S89*((VLOOKUP(A89,Plan!A$1:AA$804,27,FALSE)/100)))</f>
        <v>0</v>
      </c>
      <c r="U89" s="208">
        <f>IF(P89,O89*'ETC Data'!$H$3*'ETC Data'!$K$3,0)</f>
        <v>0</v>
      </c>
      <c r="V89" s="208">
        <f>U89-(U89*((VLOOKUP(A89,Plan!A$1:AB$804,28,FALSE)/100)))</f>
        <v>0</v>
      </c>
      <c r="W89" s="208">
        <f>IF(P89,O89*'ETC Data'!$H$3*'ETC Data'!$L$3,0)</f>
        <v>0</v>
      </c>
      <c r="X89" s="208">
        <f>W89-(W89*((VLOOKUP(A89,Plan!A$1:AC$804,29,FALSE)/100)))</f>
        <v>0</v>
      </c>
      <c r="Y89" s="209"/>
      <c r="Z89" s="210" t="b">
        <f t="shared" si="14"/>
        <v>0</v>
      </c>
      <c r="AA89" s="208">
        <f>IF(Z89,O89*'ETC Data'!$H$4*'ETC Data'!$I$4,0)</f>
        <v>0</v>
      </c>
      <c r="AB89" s="208">
        <f>AA89-(AA89*((VLOOKUP(A89,Plan!A$1:AI$804,35,FALSE)/100)))</f>
        <v>0</v>
      </c>
      <c r="AC89" s="208">
        <f>IF(Z89,O89*'ETC Data'!$H$4*'ETC Data'!$J$4,0)</f>
        <v>0</v>
      </c>
      <c r="AD89" s="208">
        <f>AC89-(AC89*((VLOOKUP(A89,Plan!A$1:AJ$804,36,FALSE)/100)))</f>
        <v>0</v>
      </c>
      <c r="AE89" s="208">
        <f>IF(Z89,O89*'ETC Data'!$H$4*'ETC Data'!$K$4,0)</f>
        <v>0</v>
      </c>
      <c r="AF89" s="208">
        <f>AE89-(AE89*((VLOOKUP(A89,Plan!A$1:AK$804,37,FALSE)/100)))</f>
        <v>0</v>
      </c>
      <c r="AG89" s="208">
        <f>IF(Z89,O89*'ETC Data'!$H$4*'ETC Data'!$L$4,0)</f>
        <v>0</v>
      </c>
      <c r="AH89" s="208">
        <f>AG89-(AG89*((VLOOKUP(A89,Plan!A$1:AP$804,42,FALSE)/100)))</f>
        <v>0</v>
      </c>
      <c r="AI89" s="210"/>
      <c r="AJ89" s="210" t="b">
        <f t="shared" si="15"/>
        <v>0</v>
      </c>
      <c r="AK89" s="211">
        <f>IF(AJ89,O89*'ETC Data'!$H$5*'ETC Data'!$I$5,0)</f>
        <v>0</v>
      </c>
      <c r="AL89" s="208">
        <f>AK89-(AK89*((VLOOKUP(A89,Plan!A$1:AY$804,51,FALSE)/100)))</f>
        <v>0</v>
      </c>
      <c r="AM89" s="208">
        <f>IF(AJ89,O89*'ETC Data'!$H$5*'ETC Data'!$J$5,0)</f>
        <v>0</v>
      </c>
      <c r="AN89" s="208">
        <f>AM89-(AM89*((VLOOKUP(A89,Plan!A$1:BA$804,53,FALSE)/100)))</f>
        <v>0</v>
      </c>
      <c r="AO89" s="211">
        <f>IF(AJ89,O89*'ETC Data'!$H$5*'ETC Data'!$K$5,0)</f>
        <v>0</v>
      </c>
      <c r="AP89" s="208">
        <f>AO89-(AO89*((VLOOKUP(A89,Plan!A$1:BB$804,54,FALSE)/100)))</f>
        <v>0</v>
      </c>
      <c r="AQ89" s="208">
        <f>IF(AJ89,O89*'ETC Data'!$H$5*'ETC Data'!$L$5,0)</f>
        <v>0</v>
      </c>
      <c r="AR89" s="208">
        <f>AQ89-(AQ89*((VLOOKUP(A89,Plan!A$1:BD$804,56,FALSE)/100)))</f>
        <v>0</v>
      </c>
      <c r="AS89" s="193">
        <f>VLOOKUP(A89,'PR Matrix'!A:B,2,FALSE)</f>
        <v>0</v>
      </c>
      <c r="AT89" s="194">
        <f t="shared" si="18"/>
        <v>0</v>
      </c>
      <c r="AU89" s="194">
        <f t="shared" si="19"/>
        <v>0</v>
      </c>
      <c r="AV89" s="194">
        <f t="shared" si="20"/>
        <v>0</v>
      </c>
      <c r="AW89" s="194">
        <f t="shared" si="21"/>
        <v>0</v>
      </c>
      <c r="AX89" s="194">
        <f t="shared" si="22"/>
        <v>0</v>
      </c>
      <c r="AY89" s="194">
        <f t="shared" si="23"/>
        <v>0</v>
      </c>
    </row>
    <row r="90" spans="1:51" hidden="1" x14ac:dyDescent="0.2">
      <c r="A90" s="200" t="s">
        <v>1438</v>
      </c>
      <c r="B90" s="201" t="s">
        <v>1572</v>
      </c>
      <c r="C90" s="201"/>
      <c r="D90" s="201"/>
      <c r="E90" s="202">
        <f>IF(G90="Y",VLOOKUP(B90&amp;"|"&amp;C90,'ETC Data'!$C$2:$D$16,2,FALSE),0)</f>
        <v>0</v>
      </c>
      <c r="F90" s="202">
        <f>IF(D90="",0,IF(G90="Y",VLOOKUP(B90&amp;"|"&amp;D90,'ETC Data'!$C$2:$D$16,2,FALSE),0))</f>
        <v>0</v>
      </c>
      <c r="G90" s="203" t="str">
        <f>IF(VLOOKUP(A90,Plan!A$1:H$804,8,FALSE)&lt;&gt;"",VLOOKUP(A90,Plan!A$1:H$804,8,FALSE),"")</f>
        <v>N</v>
      </c>
      <c r="H90" s="204" t="str">
        <f>IF(VLOOKUP(A90,Plan!A$1:L$804,12,FALSE)&lt;&gt;"",VLOOKUP(A90,Plan!A$1:L$804,12,FALSE),"")</f>
        <v/>
      </c>
      <c r="I90" s="205" t="str">
        <f>IF(VLOOKUP(A90,Plan!A$1:M$804,13,FALSE)&lt;&gt;"",VLOOKUP(A90,Plan!A$1:M$804,13,FALSE),"")</f>
        <v/>
      </c>
      <c r="J90" s="205" t="str">
        <f>IF(VLOOKUP(A90,Plan!A$1:N$804,14,FALSE)&lt;&gt;"",VLOOKUP(A90,Plan!A$1:N$804,14,FALSE),IF(VLOOKUP(A90,Plan!A$1:O$804,15,FALSE)&lt;&gt;"",VLOOKUP(A90,Plan!A$1:O$804,15,FALSE),""))</f>
        <v/>
      </c>
      <c r="K90" s="206" t="str">
        <f>IF(VLOOKUP(A90,Plan!A$1:P$804,16,FALSE)&lt;&gt;"",VLOOKUP(A90,Plan!A$1:P$804,16,FALSE),"")</f>
        <v/>
      </c>
      <c r="L90" s="205"/>
      <c r="M90" s="205"/>
      <c r="N90" s="205"/>
      <c r="O90" s="207">
        <f t="shared" si="16"/>
        <v>0</v>
      </c>
      <c r="P90" s="207" t="b">
        <f t="shared" si="17"/>
        <v>0</v>
      </c>
      <c r="Q90" s="208">
        <f>IF(P90,O90*'ETC Data'!$H$3*'ETC Data'!$I$3,0)</f>
        <v>0</v>
      </c>
      <c r="R90" s="208">
        <f>Q90-(Q90*((VLOOKUP(A90,Plan!A$1:Z$804,26,FALSE)/100)))</f>
        <v>0</v>
      </c>
      <c r="S90" s="208">
        <f>IF(P90,O90*'ETC Data'!$H$3*'ETC Data'!$J$3,0)</f>
        <v>0</v>
      </c>
      <c r="T90" s="208">
        <f>S90-(S90*((VLOOKUP(A90,Plan!A$1:AA$804,27,FALSE)/100)))</f>
        <v>0</v>
      </c>
      <c r="U90" s="208">
        <f>IF(P90,O90*'ETC Data'!$H$3*'ETC Data'!$K$3,0)</f>
        <v>0</v>
      </c>
      <c r="V90" s="208">
        <f>U90-(U90*((VLOOKUP(A90,Plan!A$1:AB$804,28,FALSE)/100)))</f>
        <v>0</v>
      </c>
      <c r="W90" s="208">
        <f>IF(P90,O90*'ETC Data'!$H$3*'ETC Data'!$L$3,0)</f>
        <v>0</v>
      </c>
      <c r="X90" s="208">
        <f>W90-(W90*((VLOOKUP(A90,Plan!A$1:AC$804,29,FALSE)/100)))</f>
        <v>0</v>
      </c>
      <c r="Y90" s="209"/>
      <c r="Z90" s="210" t="b">
        <f t="shared" si="14"/>
        <v>0</v>
      </c>
      <c r="AA90" s="208">
        <f>IF(Z90,O90*'ETC Data'!$H$4*'ETC Data'!$I$4,0)</f>
        <v>0</v>
      </c>
      <c r="AB90" s="208">
        <f>AA90-(AA90*((VLOOKUP(A90,Plan!A$1:AI$804,35,FALSE)/100)))</f>
        <v>0</v>
      </c>
      <c r="AC90" s="208">
        <f>IF(Z90,O90*'ETC Data'!$H$4*'ETC Data'!$J$4,0)</f>
        <v>0</v>
      </c>
      <c r="AD90" s="208">
        <f>AC90-(AC90*((VLOOKUP(A90,Plan!A$1:AJ$804,36,FALSE)/100)))</f>
        <v>0</v>
      </c>
      <c r="AE90" s="208">
        <f>IF(Z90,O90*'ETC Data'!$H$4*'ETC Data'!$K$4,0)</f>
        <v>0</v>
      </c>
      <c r="AF90" s="208">
        <f>AE90-(AE90*((VLOOKUP(A90,Plan!A$1:AK$804,37,FALSE)/100)))</f>
        <v>0</v>
      </c>
      <c r="AG90" s="208">
        <f>IF(Z90,O90*'ETC Data'!$H$4*'ETC Data'!$L$4,0)</f>
        <v>0</v>
      </c>
      <c r="AH90" s="208">
        <f>AG90-(AG90*((VLOOKUP(A90,Plan!A$1:AP$804,42,FALSE)/100)))</f>
        <v>0</v>
      </c>
      <c r="AI90" s="210"/>
      <c r="AJ90" s="210" t="b">
        <f t="shared" si="15"/>
        <v>0</v>
      </c>
      <c r="AK90" s="211">
        <f>IF(AJ90,O90*'ETC Data'!$H$5*'ETC Data'!$I$5,0)</f>
        <v>0</v>
      </c>
      <c r="AL90" s="208">
        <f>AK90-(AK90*((VLOOKUP(A90,Plan!A$1:AY$804,51,FALSE)/100)))</f>
        <v>0</v>
      </c>
      <c r="AM90" s="208">
        <f>IF(AJ90,O90*'ETC Data'!$H$5*'ETC Data'!$J$5,0)</f>
        <v>0</v>
      </c>
      <c r="AN90" s="208">
        <f>AM90-(AM90*((VLOOKUP(A90,Plan!A$1:BA$804,53,FALSE)/100)))</f>
        <v>0</v>
      </c>
      <c r="AO90" s="211">
        <f>IF(AJ90,O90*'ETC Data'!$H$5*'ETC Data'!$K$5,0)</f>
        <v>0</v>
      </c>
      <c r="AP90" s="208">
        <f>AO90-(AO90*((VLOOKUP(A90,Plan!A$1:BB$804,54,FALSE)/100)))</f>
        <v>0</v>
      </c>
      <c r="AQ90" s="208">
        <f>IF(AJ90,O90*'ETC Data'!$H$5*'ETC Data'!$L$5,0)</f>
        <v>0</v>
      </c>
      <c r="AR90" s="208">
        <f>AQ90-(AQ90*((VLOOKUP(A90,Plan!A$1:BD$804,56,FALSE)/100)))</f>
        <v>0</v>
      </c>
      <c r="AS90" s="193">
        <f>VLOOKUP(A90,'PR Matrix'!A:B,2,FALSE)</f>
        <v>0</v>
      </c>
      <c r="AT90" s="194">
        <f t="shared" si="18"/>
        <v>0</v>
      </c>
      <c r="AU90" s="194">
        <f t="shared" si="19"/>
        <v>0</v>
      </c>
      <c r="AV90" s="194">
        <f t="shared" si="20"/>
        <v>0</v>
      </c>
      <c r="AW90" s="194">
        <f t="shared" si="21"/>
        <v>0</v>
      </c>
      <c r="AX90" s="194">
        <f t="shared" si="22"/>
        <v>0</v>
      </c>
      <c r="AY90" s="194">
        <f t="shared" si="23"/>
        <v>0</v>
      </c>
    </row>
    <row r="91" spans="1:51" hidden="1" x14ac:dyDescent="0.2">
      <c r="A91" s="200" t="s">
        <v>1439</v>
      </c>
      <c r="B91" s="201" t="s">
        <v>1572</v>
      </c>
      <c r="C91" s="201"/>
      <c r="D91" s="201"/>
      <c r="E91" s="202">
        <f>IF(G91="Y",VLOOKUP(B91&amp;"|"&amp;C91,'ETC Data'!$C$2:$D$16,2,FALSE),0)</f>
        <v>0</v>
      </c>
      <c r="F91" s="202">
        <f>IF(D91="",0,IF(G91="Y",VLOOKUP(B91&amp;"|"&amp;D91,'ETC Data'!$C$2:$D$16,2,FALSE),0))</f>
        <v>0</v>
      </c>
      <c r="G91" s="203" t="str">
        <f>IF(VLOOKUP(A91,Plan!A$1:H$804,8,FALSE)&lt;&gt;"",VLOOKUP(A91,Plan!A$1:H$804,8,FALSE),"")</f>
        <v>N</v>
      </c>
      <c r="H91" s="204" t="str">
        <f>IF(VLOOKUP(A91,Plan!A$1:L$804,12,FALSE)&lt;&gt;"",VLOOKUP(A91,Plan!A$1:L$804,12,FALSE),"")</f>
        <v/>
      </c>
      <c r="I91" s="205" t="str">
        <f>IF(VLOOKUP(A91,Plan!A$1:M$804,13,FALSE)&lt;&gt;"",VLOOKUP(A91,Plan!A$1:M$804,13,FALSE),"")</f>
        <v/>
      </c>
      <c r="J91" s="205" t="str">
        <f>IF(VLOOKUP(A91,Plan!A$1:N$804,14,FALSE)&lt;&gt;"",VLOOKUP(A91,Plan!A$1:N$804,14,FALSE),IF(VLOOKUP(A91,Plan!A$1:O$804,15,FALSE)&lt;&gt;"",VLOOKUP(A91,Plan!A$1:O$804,15,FALSE),""))</f>
        <v/>
      </c>
      <c r="K91" s="206" t="str">
        <f>IF(VLOOKUP(A91,Plan!A$1:P$804,16,FALSE)&lt;&gt;"",VLOOKUP(A91,Plan!A$1:P$804,16,FALSE),"")</f>
        <v/>
      </c>
      <c r="L91" s="205"/>
      <c r="M91" s="205"/>
      <c r="N91" s="205"/>
      <c r="O91" s="207">
        <f t="shared" si="16"/>
        <v>0</v>
      </c>
      <c r="P91" s="207" t="b">
        <f t="shared" si="17"/>
        <v>0</v>
      </c>
      <c r="Q91" s="208">
        <f>IF(P91,O91*'ETC Data'!$H$3*'ETC Data'!$I$3,0)</f>
        <v>0</v>
      </c>
      <c r="R91" s="208">
        <f>Q91-(Q91*((VLOOKUP(A91,Plan!A$1:Z$804,26,FALSE)/100)))</f>
        <v>0</v>
      </c>
      <c r="S91" s="208">
        <f>IF(P91,O91*'ETC Data'!$H$3*'ETC Data'!$J$3,0)</f>
        <v>0</v>
      </c>
      <c r="T91" s="208">
        <f>S91-(S91*((VLOOKUP(A91,Plan!A$1:AA$804,27,FALSE)/100)))</f>
        <v>0</v>
      </c>
      <c r="U91" s="208">
        <f>IF(P91,O91*'ETC Data'!$H$3*'ETC Data'!$K$3,0)</f>
        <v>0</v>
      </c>
      <c r="V91" s="208">
        <f>U91-(U91*((VLOOKUP(A91,Plan!A$1:AB$804,28,FALSE)/100)))</f>
        <v>0</v>
      </c>
      <c r="W91" s="208">
        <f>IF(P91,O91*'ETC Data'!$H$3*'ETC Data'!$L$3,0)</f>
        <v>0</v>
      </c>
      <c r="X91" s="208">
        <f>W91-(W91*((VLOOKUP(A91,Plan!A$1:AC$804,29,FALSE)/100)))</f>
        <v>0</v>
      </c>
      <c r="Y91" s="209"/>
      <c r="Z91" s="210" t="b">
        <f t="shared" si="14"/>
        <v>0</v>
      </c>
      <c r="AA91" s="208">
        <f>IF(Z91,O91*'ETC Data'!$H$4*'ETC Data'!$I$4,0)</f>
        <v>0</v>
      </c>
      <c r="AB91" s="208">
        <f>AA91-(AA91*((VLOOKUP(A91,Plan!A$1:AI$804,35,FALSE)/100)))</f>
        <v>0</v>
      </c>
      <c r="AC91" s="208">
        <f>IF(Z91,O91*'ETC Data'!$H$4*'ETC Data'!$J$4,0)</f>
        <v>0</v>
      </c>
      <c r="AD91" s="208">
        <f>AC91-(AC91*((VLOOKUP(A91,Plan!A$1:AJ$804,36,FALSE)/100)))</f>
        <v>0</v>
      </c>
      <c r="AE91" s="208">
        <f>IF(Z91,O91*'ETC Data'!$H$4*'ETC Data'!$K$4,0)</f>
        <v>0</v>
      </c>
      <c r="AF91" s="208">
        <f>AE91-(AE91*((VLOOKUP(A91,Plan!A$1:AK$804,37,FALSE)/100)))</f>
        <v>0</v>
      </c>
      <c r="AG91" s="208">
        <f>IF(Z91,O91*'ETC Data'!$H$4*'ETC Data'!$L$4,0)</f>
        <v>0</v>
      </c>
      <c r="AH91" s="208">
        <f>AG91-(AG91*((VLOOKUP(A91,Plan!A$1:AP$804,42,FALSE)/100)))</f>
        <v>0</v>
      </c>
      <c r="AI91" s="210"/>
      <c r="AJ91" s="210" t="b">
        <f t="shared" si="15"/>
        <v>0</v>
      </c>
      <c r="AK91" s="211">
        <f>IF(AJ91,O91*'ETC Data'!$H$5*'ETC Data'!$I$5,0)</f>
        <v>0</v>
      </c>
      <c r="AL91" s="208">
        <f>AK91-(AK91*((VLOOKUP(A91,Plan!A$1:AY$804,51,FALSE)/100)))</f>
        <v>0</v>
      </c>
      <c r="AM91" s="208">
        <f>IF(AJ91,O91*'ETC Data'!$H$5*'ETC Data'!$J$5,0)</f>
        <v>0</v>
      </c>
      <c r="AN91" s="208">
        <f>AM91-(AM91*((VLOOKUP(A91,Plan!A$1:BA$804,53,FALSE)/100)))</f>
        <v>0</v>
      </c>
      <c r="AO91" s="211">
        <f>IF(AJ91,O91*'ETC Data'!$H$5*'ETC Data'!$K$5,0)</f>
        <v>0</v>
      </c>
      <c r="AP91" s="208">
        <f>AO91-(AO91*((VLOOKUP(A91,Plan!A$1:BB$804,54,FALSE)/100)))</f>
        <v>0</v>
      </c>
      <c r="AQ91" s="208">
        <f>IF(AJ91,O91*'ETC Data'!$H$5*'ETC Data'!$L$5,0)</f>
        <v>0</v>
      </c>
      <c r="AR91" s="208">
        <f>AQ91-(AQ91*((VLOOKUP(A91,Plan!A$1:BD$804,56,FALSE)/100)))</f>
        <v>0</v>
      </c>
      <c r="AS91" s="193">
        <f>VLOOKUP(A91,'PR Matrix'!A:B,2,FALSE)</f>
        <v>0</v>
      </c>
      <c r="AT91" s="194">
        <f t="shared" si="18"/>
        <v>0</v>
      </c>
      <c r="AU91" s="194">
        <f t="shared" si="19"/>
        <v>0</v>
      </c>
      <c r="AV91" s="194">
        <f t="shared" si="20"/>
        <v>0</v>
      </c>
      <c r="AW91" s="194">
        <f t="shared" si="21"/>
        <v>0</v>
      </c>
      <c r="AX91" s="194">
        <f t="shared" si="22"/>
        <v>0</v>
      </c>
      <c r="AY91" s="194">
        <f t="shared" si="23"/>
        <v>0</v>
      </c>
    </row>
    <row r="92" spans="1:51" hidden="1" x14ac:dyDescent="0.2">
      <c r="A92" s="200" t="s">
        <v>1723</v>
      </c>
      <c r="B92" s="201" t="s">
        <v>1572</v>
      </c>
      <c r="C92" s="201"/>
      <c r="D92" s="201"/>
      <c r="E92" s="202">
        <f>IF(G92="Y",VLOOKUP(B92&amp;"|"&amp;C92,'ETC Data'!$C$2:$D$16,2,FALSE),0)</f>
        <v>0</v>
      </c>
      <c r="F92" s="202">
        <f>IF(D92="",0,IF(G92="Y",VLOOKUP(B92&amp;"|"&amp;D92,'ETC Data'!$C$2:$D$16,2,FALSE),0))</f>
        <v>0</v>
      </c>
      <c r="G92" s="203" t="str">
        <f>IF(VLOOKUP(A92,Plan!A$1:H$804,8,FALSE)&lt;&gt;"",VLOOKUP(A92,Plan!A$1:H$804,8,FALSE),"")</f>
        <v>N</v>
      </c>
      <c r="H92" s="204" t="str">
        <f>IF(VLOOKUP(A92,Plan!A$1:L$804,12,FALSE)&lt;&gt;"",VLOOKUP(A92,Plan!A$1:L$804,12,FALSE),"")</f>
        <v/>
      </c>
      <c r="I92" s="205" t="str">
        <f>IF(VLOOKUP(A92,Plan!A$1:M$804,13,FALSE)&lt;&gt;"",VLOOKUP(A92,Plan!A$1:M$804,13,FALSE),"")</f>
        <v/>
      </c>
      <c r="J92" s="205" t="str">
        <f>IF(VLOOKUP(A92,Plan!A$1:N$804,14,FALSE)&lt;&gt;"",VLOOKUP(A92,Plan!A$1:N$804,14,FALSE),IF(VLOOKUP(A92,Plan!A$1:O$804,15,FALSE)&lt;&gt;"",VLOOKUP(A92,Plan!A$1:O$804,15,FALSE),""))</f>
        <v/>
      </c>
      <c r="K92" s="206" t="str">
        <f>IF(VLOOKUP(A92,Plan!A$1:P$804,16,FALSE)&lt;&gt;"",VLOOKUP(A92,Plan!A$1:P$804,16,FALSE),"")</f>
        <v/>
      </c>
      <c r="L92" s="205"/>
      <c r="M92" s="205"/>
      <c r="N92" s="205"/>
      <c r="O92" s="207">
        <f t="shared" si="16"/>
        <v>0</v>
      </c>
      <c r="P92" s="207" t="b">
        <f t="shared" si="17"/>
        <v>0</v>
      </c>
      <c r="Q92" s="208">
        <f>IF(P92,O92*'ETC Data'!$H$3*'ETC Data'!$I$3,0)</f>
        <v>0</v>
      </c>
      <c r="R92" s="208">
        <f>Q92-(Q92*((VLOOKUP(A92,Plan!A$1:Z$804,26,FALSE)/100)))</f>
        <v>0</v>
      </c>
      <c r="S92" s="208">
        <f>IF(P92,O92*'ETC Data'!$H$3*'ETC Data'!$J$3,0)</f>
        <v>0</v>
      </c>
      <c r="T92" s="208">
        <f>S92-(S92*((VLOOKUP(A92,Plan!A$1:AA$804,27,FALSE)/100)))</f>
        <v>0</v>
      </c>
      <c r="U92" s="208">
        <f>IF(P92,O92*'ETC Data'!$H$3*'ETC Data'!$K$3,0)</f>
        <v>0</v>
      </c>
      <c r="V92" s="208">
        <f>U92-(U92*((VLOOKUP(A92,Plan!A$1:AB$804,28,FALSE)/100)))</f>
        <v>0</v>
      </c>
      <c r="W92" s="208">
        <f>IF(P92,O92*'ETC Data'!$H$3*'ETC Data'!$L$3,0)</f>
        <v>0</v>
      </c>
      <c r="X92" s="208">
        <f>W92-(W92*((VLOOKUP(A92,Plan!A$1:AC$804,29,FALSE)/100)))</f>
        <v>0</v>
      </c>
      <c r="Y92" s="209"/>
      <c r="Z92" s="210" t="b">
        <f t="shared" si="14"/>
        <v>0</v>
      </c>
      <c r="AA92" s="208">
        <f>IF(Z92,O92*'ETC Data'!$H$4*'ETC Data'!$I$4,0)</f>
        <v>0</v>
      </c>
      <c r="AB92" s="208">
        <f>AA92-(AA92*((VLOOKUP(A92,Plan!A$1:AI$804,35,FALSE)/100)))</f>
        <v>0</v>
      </c>
      <c r="AC92" s="208">
        <f>IF(Z92,O92*'ETC Data'!$H$4*'ETC Data'!$J$4,0)</f>
        <v>0</v>
      </c>
      <c r="AD92" s="208">
        <f>AC92-(AC92*((VLOOKUP(A92,Plan!A$1:AJ$804,36,FALSE)/100)))</f>
        <v>0</v>
      </c>
      <c r="AE92" s="208">
        <f>IF(Z92,O92*'ETC Data'!$H$4*'ETC Data'!$K$4,0)</f>
        <v>0</v>
      </c>
      <c r="AF92" s="208">
        <f>AE92-(AE92*((VLOOKUP(A92,Plan!A$1:AK$804,37,FALSE)/100)))</f>
        <v>0</v>
      </c>
      <c r="AG92" s="208">
        <f>IF(Z92,O92*'ETC Data'!$H$4*'ETC Data'!$L$4,0)</f>
        <v>0</v>
      </c>
      <c r="AH92" s="208">
        <f>AG92-(AG92*((VLOOKUP(A92,Plan!A$1:AP$804,42,FALSE)/100)))</f>
        <v>0</v>
      </c>
      <c r="AI92" s="210"/>
      <c r="AJ92" s="210" t="b">
        <f t="shared" si="15"/>
        <v>0</v>
      </c>
      <c r="AK92" s="211">
        <f>IF(AJ92,O92*'ETC Data'!$H$5*'ETC Data'!$I$5,0)</f>
        <v>0</v>
      </c>
      <c r="AL92" s="208">
        <f>AK92-(AK92*((VLOOKUP(A92,Plan!A$1:AY$804,51,FALSE)/100)))</f>
        <v>0</v>
      </c>
      <c r="AM92" s="208">
        <f>IF(AJ92,O92*'ETC Data'!$H$5*'ETC Data'!$J$5,0)</f>
        <v>0</v>
      </c>
      <c r="AN92" s="208">
        <f>AM92-(AM92*((VLOOKUP(A92,Plan!A$1:BA$804,53,FALSE)/100)))</f>
        <v>0</v>
      </c>
      <c r="AO92" s="211">
        <f>IF(AJ92,O92*'ETC Data'!$H$5*'ETC Data'!$K$5,0)</f>
        <v>0</v>
      </c>
      <c r="AP92" s="208">
        <f>AO92-(AO92*((VLOOKUP(A92,Plan!A$1:BB$804,54,FALSE)/100)))</f>
        <v>0</v>
      </c>
      <c r="AQ92" s="208">
        <f>IF(AJ92,O92*'ETC Data'!$H$5*'ETC Data'!$L$5,0)</f>
        <v>0</v>
      </c>
      <c r="AR92" s="208">
        <f>AQ92-(AQ92*((VLOOKUP(A92,Plan!A$1:BD$804,56,FALSE)/100)))</f>
        <v>0</v>
      </c>
      <c r="AS92" s="193">
        <f>VLOOKUP(A92,'PR Matrix'!A:B,2,FALSE)</f>
        <v>0</v>
      </c>
      <c r="AT92" s="194">
        <f t="shared" si="18"/>
        <v>0</v>
      </c>
      <c r="AU92" s="194">
        <f t="shared" si="19"/>
        <v>0</v>
      </c>
      <c r="AV92" s="194">
        <f t="shared" si="20"/>
        <v>0</v>
      </c>
      <c r="AW92" s="194">
        <f t="shared" si="21"/>
        <v>0</v>
      </c>
      <c r="AX92" s="194">
        <f t="shared" si="22"/>
        <v>0</v>
      </c>
      <c r="AY92" s="194">
        <f t="shared" si="23"/>
        <v>0</v>
      </c>
    </row>
    <row r="93" spans="1:51" hidden="1" x14ac:dyDescent="0.2">
      <c r="A93" s="200" t="s">
        <v>1724</v>
      </c>
      <c r="B93" s="201" t="s">
        <v>1572</v>
      </c>
      <c r="C93" s="201"/>
      <c r="D93" s="201"/>
      <c r="E93" s="202">
        <f>IF(G93="Y",VLOOKUP(B93&amp;"|"&amp;C93,'ETC Data'!$C$2:$D$16,2,FALSE),0)</f>
        <v>0</v>
      </c>
      <c r="F93" s="202">
        <f>IF(D93="",0,IF(G93="Y",VLOOKUP(B93&amp;"|"&amp;D93,'ETC Data'!$C$2:$D$16,2,FALSE),0))</f>
        <v>0</v>
      </c>
      <c r="G93" s="203" t="str">
        <f>IF(VLOOKUP(A93,Plan!A$1:H$804,8,FALSE)&lt;&gt;"",VLOOKUP(A93,Plan!A$1:H$804,8,FALSE),"")</f>
        <v>N</v>
      </c>
      <c r="H93" s="204" t="str">
        <f>IF(VLOOKUP(A93,Plan!A$1:L$804,12,FALSE)&lt;&gt;"",VLOOKUP(A93,Plan!A$1:L$804,12,FALSE),"")</f>
        <v/>
      </c>
      <c r="I93" s="205" t="str">
        <f>IF(VLOOKUP(A93,Plan!A$1:M$804,13,FALSE)&lt;&gt;"",VLOOKUP(A93,Plan!A$1:M$804,13,FALSE),"")</f>
        <v/>
      </c>
      <c r="J93" s="205" t="str">
        <f>IF(VLOOKUP(A93,Plan!A$1:N$804,14,FALSE)&lt;&gt;"",VLOOKUP(A93,Plan!A$1:N$804,14,FALSE),IF(VLOOKUP(A93,Plan!A$1:O$804,15,FALSE)&lt;&gt;"",VLOOKUP(A93,Plan!A$1:O$804,15,FALSE),""))</f>
        <v/>
      </c>
      <c r="K93" s="206" t="str">
        <f>IF(VLOOKUP(A93,Plan!A$1:P$804,16,FALSE)&lt;&gt;"",VLOOKUP(A93,Plan!A$1:P$804,16,FALSE),"")</f>
        <v/>
      </c>
      <c r="L93" s="205"/>
      <c r="M93" s="205"/>
      <c r="N93" s="205"/>
      <c r="O93" s="207">
        <f t="shared" si="16"/>
        <v>0</v>
      </c>
      <c r="P93" s="207" t="b">
        <f t="shared" si="17"/>
        <v>0</v>
      </c>
      <c r="Q93" s="208">
        <f>IF(P93,O93*'ETC Data'!$H$3*'ETC Data'!$I$3,0)</f>
        <v>0</v>
      </c>
      <c r="R93" s="208">
        <f>Q93-(Q93*((VLOOKUP(A93,Plan!A$1:Z$804,26,FALSE)/100)))</f>
        <v>0</v>
      </c>
      <c r="S93" s="208">
        <f>IF(P93,O93*'ETC Data'!$H$3*'ETC Data'!$J$3,0)</f>
        <v>0</v>
      </c>
      <c r="T93" s="208">
        <f>S93-(S93*((VLOOKUP(A93,Plan!A$1:AA$804,27,FALSE)/100)))</f>
        <v>0</v>
      </c>
      <c r="U93" s="208">
        <f>IF(P93,O93*'ETC Data'!$H$3*'ETC Data'!$K$3,0)</f>
        <v>0</v>
      </c>
      <c r="V93" s="208">
        <f>U93-(U93*((VLOOKUP(A93,Plan!A$1:AB$804,28,FALSE)/100)))</f>
        <v>0</v>
      </c>
      <c r="W93" s="208">
        <f>IF(P93,O93*'ETC Data'!$H$3*'ETC Data'!$L$3,0)</f>
        <v>0</v>
      </c>
      <c r="X93" s="208">
        <f>W93-(W93*((VLOOKUP(A93,Plan!A$1:AC$804,29,FALSE)/100)))</f>
        <v>0</v>
      </c>
      <c r="Y93" s="209"/>
      <c r="Z93" s="210" t="b">
        <f t="shared" si="14"/>
        <v>0</v>
      </c>
      <c r="AA93" s="208">
        <f>IF(Z93,O93*'ETC Data'!$H$4*'ETC Data'!$I$4,0)</f>
        <v>0</v>
      </c>
      <c r="AB93" s="208">
        <f>AA93-(AA93*((VLOOKUP(A93,Plan!A$1:AI$804,35,FALSE)/100)))</f>
        <v>0</v>
      </c>
      <c r="AC93" s="208">
        <f>IF(Z93,O93*'ETC Data'!$H$4*'ETC Data'!$J$4,0)</f>
        <v>0</v>
      </c>
      <c r="AD93" s="208">
        <f>AC93-(AC93*((VLOOKUP(A93,Plan!A$1:AJ$804,36,FALSE)/100)))</f>
        <v>0</v>
      </c>
      <c r="AE93" s="208">
        <f>IF(Z93,O93*'ETC Data'!$H$4*'ETC Data'!$K$4,0)</f>
        <v>0</v>
      </c>
      <c r="AF93" s="208">
        <f>AE93-(AE93*((VLOOKUP(A93,Plan!A$1:AK$804,37,FALSE)/100)))</f>
        <v>0</v>
      </c>
      <c r="AG93" s="208">
        <f>IF(Z93,O93*'ETC Data'!$H$4*'ETC Data'!$L$4,0)</f>
        <v>0</v>
      </c>
      <c r="AH93" s="208">
        <f>AG93-(AG93*((VLOOKUP(A93,Plan!A$1:AP$804,42,FALSE)/100)))</f>
        <v>0</v>
      </c>
      <c r="AI93" s="210"/>
      <c r="AJ93" s="210" t="b">
        <f t="shared" si="15"/>
        <v>0</v>
      </c>
      <c r="AK93" s="211">
        <f>IF(AJ93,O93*'ETC Data'!$H$5*'ETC Data'!$I$5,0)</f>
        <v>0</v>
      </c>
      <c r="AL93" s="208">
        <f>AK93-(AK93*((VLOOKUP(A93,Plan!A$1:AY$804,51,FALSE)/100)))</f>
        <v>0</v>
      </c>
      <c r="AM93" s="208">
        <f>IF(AJ93,O93*'ETC Data'!$H$5*'ETC Data'!$J$5,0)</f>
        <v>0</v>
      </c>
      <c r="AN93" s="208">
        <f>AM93-(AM93*((VLOOKUP(A93,Plan!A$1:BA$804,53,FALSE)/100)))</f>
        <v>0</v>
      </c>
      <c r="AO93" s="211">
        <f>IF(AJ93,O93*'ETC Data'!$H$5*'ETC Data'!$K$5,0)</f>
        <v>0</v>
      </c>
      <c r="AP93" s="208">
        <f>AO93-(AO93*((VLOOKUP(A93,Plan!A$1:BB$804,54,FALSE)/100)))</f>
        <v>0</v>
      </c>
      <c r="AQ93" s="208">
        <f>IF(AJ93,O93*'ETC Data'!$H$5*'ETC Data'!$L$5,0)</f>
        <v>0</v>
      </c>
      <c r="AR93" s="208">
        <f>AQ93-(AQ93*((VLOOKUP(A93,Plan!A$1:BD$804,56,FALSE)/100)))</f>
        <v>0</v>
      </c>
      <c r="AS93" s="193">
        <f>VLOOKUP(A93,'PR Matrix'!A:B,2,FALSE)</f>
        <v>0</v>
      </c>
      <c r="AT93" s="194">
        <f t="shared" si="18"/>
        <v>0</v>
      </c>
      <c r="AU93" s="194">
        <f t="shared" si="19"/>
        <v>0</v>
      </c>
      <c r="AV93" s="194">
        <f t="shared" si="20"/>
        <v>0</v>
      </c>
      <c r="AW93" s="194">
        <f t="shared" si="21"/>
        <v>0</v>
      </c>
      <c r="AX93" s="194">
        <f t="shared" si="22"/>
        <v>0</v>
      </c>
      <c r="AY93" s="194">
        <f t="shared" si="23"/>
        <v>0</v>
      </c>
    </row>
    <row r="94" spans="1:51" hidden="1" x14ac:dyDescent="0.2">
      <c r="A94" s="200" t="s">
        <v>1440</v>
      </c>
      <c r="B94" s="201" t="s">
        <v>1571</v>
      </c>
      <c r="C94" s="201"/>
      <c r="D94" s="201"/>
      <c r="E94" s="202">
        <f>IF(G94="Y",VLOOKUP(B94&amp;"|"&amp;C94,'ETC Data'!$C$2:$D$16,2,FALSE),0)</f>
        <v>0</v>
      </c>
      <c r="F94" s="202">
        <f>IF(D94="",0,IF(G94="Y",VLOOKUP(B94&amp;"|"&amp;D94,'ETC Data'!$C$2:$D$16,2,FALSE),0))</f>
        <v>0</v>
      </c>
      <c r="G94" s="203" t="str">
        <f>IF(VLOOKUP(A94,Plan!A$1:H$804,8,FALSE)&lt;&gt;"",VLOOKUP(A94,Plan!A$1:H$804,8,FALSE),"")</f>
        <v>N</v>
      </c>
      <c r="H94" s="204" t="str">
        <f>IF(VLOOKUP(A94,Plan!A$1:L$804,12,FALSE)&lt;&gt;"",VLOOKUP(A94,Plan!A$1:L$804,12,FALSE),"")</f>
        <v/>
      </c>
      <c r="I94" s="205" t="str">
        <f>IF(VLOOKUP(A94,Plan!A$1:M$804,13,FALSE)&lt;&gt;"",VLOOKUP(A94,Plan!A$1:M$804,13,FALSE),"")</f>
        <v/>
      </c>
      <c r="J94" s="205" t="str">
        <f>IF(VLOOKUP(A94,Plan!A$1:N$804,14,FALSE)&lt;&gt;"",VLOOKUP(A94,Plan!A$1:N$804,14,FALSE),IF(VLOOKUP(A94,Plan!A$1:O$804,15,FALSE)&lt;&gt;"",VLOOKUP(A94,Plan!A$1:O$804,15,FALSE),""))</f>
        <v/>
      </c>
      <c r="K94" s="206" t="str">
        <f>IF(VLOOKUP(A94,Plan!A$1:P$804,16,FALSE)&lt;&gt;"",VLOOKUP(A94,Plan!A$1:P$804,16,FALSE),"")</f>
        <v/>
      </c>
      <c r="L94" s="205"/>
      <c r="M94" s="205"/>
      <c r="N94" s="205"/>
      <c r="O94" s="207">
        <f t="shared" si="16"/>
        <v>0</v>
      </c>
      <c r="P94" s="207" t="b">
        <f t="shared" si="17"/>
        <v>0</v>
      </c>
      <c r="Q94" s="208">
        <f>IF(P94,O94*'ETC Data'!$H$3*'ETC Data'!$I$3,0)</f>
        <v>0</v>
      </c>
      <c r="R94" s="208">
        <f>Q94-(Q94*((VLOOKUP(A94,Plan!A$1:Z$804,26,FALSE)/100)))</f>
        <v>0</v>
      </c>
      <c r="S94" s="208">
        <f>IF(P94,O94*'ETC Data'!$H$3*'ETC Data'!$J$3,0)</f>
        <v>0</v>
      </c>
      <c r="T94" s="208">
        <f>S94-(S94*((VLOOKUP(A94,Plan!A$1:AA$804,27,FALSE)/100)))</f>
        <v>0</v>
      </c>
      <c r="U94" s="208">
        <f>IF(P94,O94*'ETC Data'!$H$3*'ETC Data'!$K$3,0)</f>
        <v>0</v>
      </c>
      <c r="V94" s="208">
        <f>U94-(U94*((VLOOKUP(A94,Plan!A$1:AB$804,28,FALSE)/100)))</f>
        <v>0</v>
      </c>
      <c r="W94" s="208">
        <f>IF(P94,O94*'ETC Data'!$H$3*'ETC Data'!$L$3,0)</f>
        <v>0</v>
      </c>
      <c r="X94" s="208">
        <f>W94-(W94*((VLOOKUP(A94,Plan!A$1:AC$804,29,FALSE)/100)))</f>
        <v>0</v>
      </c>
      <c r="Y94" s="209"/>
      <c r="Z94" s="210" t="b">
        <f t="shared" si="14"/>
        <v>0</v>
      </c>
      <c r="AA94" s="208">
        <f>IF(Z94,O94*'ETC Data'!$H$4*'ETC Data'!$I$4,0)</f>
        <v>0</v>
      </c>
      <c r="AB94" s="208">
        <f>AA94-(AA94*((VLOOKUP(A94,Plan!A$1:AI$804,35,FALSE)/100)))</f>
        <v>0</v>
      </c>
      <c r="AC94" s="208">
        <f>IF(Z94,O94*'ETC Data'!$H$4*'ETC Data'!$J$4,0)</f>
        <v>0</v>
      </c>
      <c r="AD94" s="208">
        <f>AC94-(AC94*((VLOOKUP(A94,Plan!A$1:AJ$804,36,FALSE)/100)))</f>
        <v>0</v>
      </c>
      <c r="AE94" s="208">
        <f>IF(Z94,O94*'ETC Data'!$H$4*'ETC Data'!$K$4,0)</f>
        <v>0</v>
      </c>
      <c r="AF94" s="208">
        <f>AE94-(AE94*((VLOOKUP(A94,Plan!A$1:AK$804,37,FALSE)/100)))</f>
        <v>0</v>
      </c>
      <c r="AG94" s="208">
        <f>IF(Z94,O94*'ETC Data'!$H$4*'ETC Data'!$L$4,0)</f>
        <v>0</v>
      </c>
      <c r="AH94" s="208">
        <f>AG94-(AG94*((VLOOKUP(A94,Plan!A$1:AP$804,42,FALSE)/100)))</f>
        <v>0</v>
      </c>
      <c r="AI94" s="210"/>
      <c r="AJ94" s="210" t="b">
        <f t="shared" si="15"/>
        <v>0</v>
      </c>
      <c r="AK94" s="211">
        <f>IF(AJ94,O94*'ETC Data'!$H$5*'ETC Data'!$I$5,0)</f>
        <v>0</v>
      </c>
      <c r="AL94" s="208">
        <f>AK94-(AK94*((VLOOKUP(A94,Plan!A$1:AY$804,51,FALSE)/100)))</f>
        <v>0</v>
      </c>
      <c r="AM94" s="208">
        <f>IF(AJ94,O94*'ETC Data'!$H$5*'ETC Data'!$J$5,0)</f>
        <v>0</v>
      </c>
      <c r="AN94" s="208">
        <f>AM94-(AM94*((VLOOKUP(A94,Plan!A$1:BA$804,53,FALSE)/100)))</f>
        <v>0</v>
      </c>
      <c r="AO94" s="211">
        <f>IF(AJ94,O94*'ETC Data'!$H$5*'ETC Data'!$K$5,0)</f>
        <v>0</v>
      </c>
      <c r="AP94" s="208">
        <f>AO94-(AO94*((VLOOKUP(A94,Plan!A$1:BB$804,54,FALSE)/100)))</f>
        <v>0</v>
      </c>
      <c r="AQ94" s="208">
        <f>IF(AJ94,O94*'ETC Data'!$H$5*'ETC Data'!$L$5,0)</f>
        <v>0</v>
      </c>
      <c r="AR94" s="208">
        <f>AQ94-(AQ94*((VLOOKUP(A94,Plan!A$1:BD$804,56,FALSE)/100)))</f>
        <v>0</v>
      </c>
      <c r="AS94" s="193">
        <f>VLOOKUP(A94,'PR Matrix'!A:B,2,FALSE)</f>
        <v>0</v>
      </c>
      <c r="AT94" s="194">
        <f t="shared" si="18"/>
        <v>0</v>
      </c>
      <c r="AU94" s="194">
        <f t="shared" si="19"/>
        <v>0</v>
      </c>
      <c r="AV94" s="194">
        <f t="shared" si="20"/>
        <v>0</v>
      </c>
      <c r="AW94" s="194">
        <f t="shared" si="21"/>
        <v>0</v>
      </c>
      <c r="AX94" s="194">
        <f t="shared" si="22"/>
        <v>0</v>
      </c>
      <c r="AY94" s="194">
        <f t="shared" si="23"/>
        <v>0</v>
      </c>
    </row>
    <row r="95" spans="1:51" hidden="1" x14ac:dyDescent="0.2">
      <c r="A95" s="200" t="s">
        <v>1442</v>
      </c>
      <c r="B95" s="201" t="s">
        <v>1571</v>
      </c>
      <c r="C95" s="201"/>
      <c r="D95" s="201"/>
      <c r="E95" s="202">
        <f>IF(G95="Y",VLOOKUP(B95&amp;"|"&amp;C95,'ETC Data'!$C$2:$D$16,2,FALSE),0)</f>
        <v>0</v>
      </c>
      <c r="F95" s="202">
        <f>IF(D95="",0,IF(G95="Y",VLOOKUP(B95&amp;"|"&amp;D95,'ETC Data'!$C$2:$D$16,2,FALSE),0))</f>
        <v>0</v>
      </c>
      <c r="G95" s="203" t="str">
        <f>IF(VLOOKUP(A95,Plan!A$1:H$804,8,FALSE)&lt;&gt;"",VLOOKUP(A95,Plan!A$1:H$804,8,FALSE),"")</f>
        <v>N</v>
      </c>
      <c r="H95" s="204" t="str">
        <f>IF(VLOOKUP(A95,Plan!A$1:L$804,12,FALSE)&lt;&gt;"",VLOOKUP(A95,Plan!A$1:L$804,12,FALSE),"")</f>
        <v/>
      </c>
      <c r="I95" s="205" t="str">
        <f>IF(VLOOKUP(A95,Plan!A$1:M$804,13,FALSE)&lt;&gt;"",VLOOKUP(A95,Plan!A$1:M$804,13,FALSE),"")</f>
        <v/>
      </c>
      <c r="J95" s="205" t="str">
        <f>IF(VLOOKUP(A95,Plan!A$1:N$804,14,FALSE)&lt;&gt;"",VLOOKUP(A95,Plan!A$1:N$804,14,FALSE),IF(VLOOKUP(A95,Plan!A$1:O$804,15,FALSE)&lt;&gt;"",VLOOKUP(A95,Plan!A$1:O$804,15,FALSE),""))</f>
        <v/>
      </c>
      <c r="K95" s="206" t="str">
        <f>IF(VLOOKUP(A95,Plan!A$1:P$804,16,FALSE)&lt;&gt;"",VLOOKUP(A95,Plan!A$1:P$804,16,FALSE),"")</f>
        <v/>
      </c>
      <c r="L95" s="205"/>
      <c r="M95" s="205"/>
      <c r="N95" s="205"/>
      <c r="O95" s="207">
        <f t="shared" si="16"/>
        <v>0</v>
      </c>
      <c r="P95" s="207" t="b">
        <f t="shared" si="17"/>
        <v>0</v>
      </c>
      <c r="Q95" s="208">
        <f>IF(P95,O95*'ETC Data'!$H$3*'ETC Data'!$I$3,0)</f>
        <v>0</v>
      </c>
      <c r="R95" s="208">
        <f>Q95-(Q95*((VLOOKUP(A95,Plan!A$1:Z$804,26,FALSE)/100)))</f>
        <v>0</v>
      </c>
      <c r="S95" s="208">
        <f>IF(P95,O95*'ETC Data'!$H$3*'ETC Data'!$J$3,0)</f>
        <v>0</v>
      </c>
      <c r="T95" s="208">
        <f>S95-(S95*((VLOOKUP(A95,Plan!A$1:AA$804,27,FALSE)/100)))</f>
        <v>0</v>
      </c>
      <c r="U95" s="208">
        <f>IF(P95,O95*'ETC Data'!$H$3*'ETC Data'!$K$3,0)</f>
        <v>0</v>
      </c>
      <c r="V95" s="208">
        <f>U95-(U95*((VLOOKUP(A95,Plan!A$1:AB$804,28,FALSE)/100)))</f>
        <v>0</v>
      </c>
      <c r="W95" s="208">
        <f>IF(P95,O95*'ETC Data'!$H$3*'ETC Data'!$L$3,0)</f>
        <v>0</v>
      </c>
      <c r="X95" s="208">
        <f>W95-(W95*((VLOOKUP(A95,Plan!A$1:AC$804,29,FALSE)/100)))</f>
        <v>0</v>
      </c>
      <c r="Y95" s="209"/>
      <c r="Z95" s="210" t="b">
        <f t="shared" si="14"/>
        <v>0</v>
      </c>
      <c r="AA95" s="208">
        <f>IF(Z95,O95*'ETC Data'!$H$4*'ETC Data'!$I$4,0)</f>
        <v>0</v>
      </c>
      <c r="AB95" s="208">
        <f>AA95-(AA95*((VLOOKUP(A95,Plan!A$1:AI$804,35,FALSE)/100)))</f>
        <v>0</v>
      </c>
      <c r="AC95" s="208">
        <f>IF(Z95,O95*'ETC Data'!$H$4*'ETC Data'!$J$4,0)</f>
        <v>0</v>
      </c>
      <c r="AD95" s="208">
        <f>AC95-(AC95*((VLOOKUP(A95,Plan!A$1:AJ$804,36,FALSE)/100)))</f>
        <v>0</v>
      </c>
      <c r="AE95" s="208">
        <f>IF(Z95,O95*'ETC Data'!$H$4*'ETC Data'!$K$4,0)</f>
        <v>0</v>
      </c>
      <c r="AF95" s="208">
        <f>AE95-(AE95*((VLOOKUP(A95,Plan!A$1:AK$804,37,FALSE)/100)))</f>
        <v>0</v>
      </c>
      <c r="AG95" s="208">
        <f>IF(Z95,O95*'ETC Data'!$H$4*'ETC Data'!$L$4,0)</f>
        <v>0</v>
      </c>
      <c r="AH95" s="208">
        <f>AG95-(AG95*((VLOOKUP(A95,Plan!A$1:AP$804,42,FALSE)/100)))</f>
        <v>0</v>
      </c>
      <c r="AI95" s="210"/>
      <c r="AJ95" s="210" t="b">
        <f t="shared" si="15"/>
        <v>0</v>
      </c>
      <c r="AK95" s="211">
        <f>IF(AJ95,O95*'ETC Data'!$H$5*'ETC Data'!$I$5,0)</f>
        <v>0</v>
      </c>
      <c r="AL95" s="208">
        <f>AK95-(AK95*((VLOOKUP(A95,Plan!A$1:AY$804,51,FALSE)/100)))</f>
        <v>0</v>
      </c>
      <c r="AM95" s="208">
        <f>IF(AJ95,O95*'ETC Data'!$H$5*'ETC Data'!$J$5,0)</f>
        <v>0</v>
      </c>
      <c r="AN95" s="208">
        <f>AM95-(AM95*((VLOOKUP(A95,Plan!A$1:BA$804,53,FALSE)/100)))</f>
        <v>0</v>
      </c>
      <c r="AO95" s="211">
        <f>IF(AJ95,O95*'ETC Data'!$H$5*'ETC Data'!$K$5,0)</f>
        <v>0</v>
      </c>
      <c r="AP95" s="208">
        <f>AO95-(AO95*((VLOOKUP(A95,Plan!A$1:BB$804,54,FALSE)/100)))</f>
        <v>0</v>
      </c>
      <c r="AQ95" s="208">
        <f>IF(AJ95,O95*'ETC Data'!$H$5*'ETC Data'!$L$5,0)</f>
        <v>0</v>
      </c>
      <c r="AR95" s="208">
        <f>AQ95-(AQ95*((VLOOKUP(A95,Plan!A$1:BD$804,56,FALSE)/100)))</f>
        <v>0</v>
      </c>
      <c r="AS95" s="193">
        <f>VLOOKUP(A95,'PR Matrix'!A:B,2,FALSE)</f>
        <v>0</v>
      </c>
      <c r="AT95" s="194">
        <f t="shared" si="18"/>
        <v>0</v>
      </c>
      <c r="AU95" s="194">
        <f t="shared" si="19"/>
        <v>0</v>
      </c>
      <c r="AV95" s="194">
        <f t="shared" si="20"/>
        <v>0</v>
      </c>
      <c r="AW95" s="194">
        <f t="shared" si="21"/>
        <v>0</v>
      </c>
      <c r="AX95" s="194">
        <f t="shared" si="22"/>
        <v>0</v>
      </c>
      <c r="AY95" s="194">
        <f t="shared" si="23"/>
        <v>0</v>
      </c>
    </row>
    <row r="96" spans="1:51" hidden="1" x14ac:dyDescent="0.2">
      <c r="A96" s="200" t="s">
        <v>1726</v>
      </c>
      <c r="B96" s="201" t="s">
        <v>1572</v>
      </c>
      <c r="C96" s="201"/>
      <c r="D96" s="201"/>
      <c r="E96" s="202">
        <f>IF(G96="Y",VLOOKUP(B96&amp;"|"&amp;C96,'ETC Data'!$C$2:$D$16,2,FALSE),0)</f>
        <v>0</v>
      </c>
      <c r="F96" s="202">
        <f>IF(D96="",0,IF(G96="Y",VLOOKUP(B96&amp;"|"&amp;D96,'ETC Data'!$C$2:$D$16,2,FALSE),0))</f>
        <v>0</v>
      </c>
      <c r="G96" s="203" t="str">
        <f>IF(VLOOKUP(A96,Plan!A$1:H$804,8,FALSE)&lt;&gt;"",VLOOKUP(A96,Plan!A$1:H$804,8,FALSE),"")</f>
        <v>N</v>
      </c>
      <c r="H96" s="204" t="str">
        <f>IF(VLOOKUP(A96,Plan!A$1:L$804,12,FALSE)&lt;&gt;"",VLOOKUP(A96,Plan!A$1:L$804,12,FALSE),"")</f>
        <v/>
      </c>
      <c r="I96" s="205" t="str">
        <f>IF(VLOOKUP(A96,Plan!A$1:M$804,13,FALSE)&lt;&gt;"",VLOOKUP(A96,Plan!A$1:M$804,13,FALSE),"")</f>
        <v/>
      </c>
      <c r="J96" s="205" t="str">
        <f>IF(VLOOKUP(A96,Plan!A$1:N$804,14,FALSE)&lt;&gt;"",VLOOKUP(A96,Plan!A$1:N$804,14,FALSE),IF(VLOOKUP(A96,Plan!A$1:O$804,15,FALSE)&lt;&gt;"",VLOOKUP(A96,Plan!A$1:O$804,15,FALSE),""))</f>
        <v/>
      </c>
      <c r="K96" s="206" t="str">
        <f>IF(VLOOKUP(A96,Plan!A$1:P$804,16,FALSE)&lt;&gt;"",VLOOKUP(A96,Plan!A$1:P$804,16,FALSE),"")</f>
        <v/>
      </c>
      <c r="L96" s="205"/>
      <c r="M96" s="205"/>
      <c r="N96" s="205"/>
      <c r="O96" s="207">
        <f t="shared" si="16"/>
        <v>0</v>
      </c>
      <c r="P96" s="207" t="b">
        <f t="shared" si="17"/>
        <v>0</v>
      </c>
      <c r="Q96" s="208">
        <f>IF(P96,O96*'ETC Data'!$H$3*'ETC Data'!$I$3,0)</f>
        <v>0</v>
      </c>
      <c r="R96" s="208">
        <f>Q96-(Q96*((VLOOKUP(A96,Plan!A$1:Z$804,26,FALSE)/100)))</f>
        <v>0</v>
      </c>
      <c r="S96" s="208">
        <f>IF(P96,O96*'ETC Data'!$H$3*'ETC Data'!$J$3,0)</f>
        <v>0</v>
      </c>
      <c r="T96" s="208">
        <f>S96-(S96*((VLOOKUP(A96,Plan!A$1:AA$804,27,FALSE)/100)))</f>
        <v>0</v>
      </c>
      <c r="U96" s="208">
        <f>IF(P96,O96*'ETC Data'!$H$3*'ETC Data'!$K$3,0)</f>
        <v>0</v>
      </c>
      <c r="V96" s="208">
        <f>U96-(U96*((VLOOKUP(A96,Plan!A$1:AB$804,28,FALSE)/100)))</f>
        <v>0</v>
      </c>
      <c r="W96" s="208">
        <f>IF(P96,O96*'ETC Data'!$H$3*'ETC Data'!$L$3,0)</f>
        <v>0</v>
      </c>
      <c r="X96" s="208">
        <f>W96-(W96*((VLOOKUP(A96,Plan!A$1:AC$804,29,FALSE)/100)))</f>
        <v>0</v>
      </c>
      <c r="Y96" s="209"/>
      <c r="Z96" s="210" t="b">
        <f t="shared" si="14"/>
        <v>0</v>
      </c>
      <c r="AA96" s="208">
        <f>IF(Z96,O96*'ETC Data'!$H$4*'ETC Data'!$I$4,0)</f>
        <v>0</v>
      </c>
      <c r="AB96" s="208">
        <f>AA96-(AA96*((VLOOKUP(A96,Plan!A$1:AI$804,35,FALSE)/100)))</f>
        <v>0</v>
      </c>
      <c r="AC96" s="208">
        <f>IF(Z96,O96*'ETC Data'!$H$4*'ETC Data'!$J$4,0)</f>
        <v>0</v>
      </c>
      <c r="AD96" s="208">
        <f>AC96-(AC96*((VLOOKUP(A96,Plan!A$1:AJ$804,36,FALSE)/100)))</f>
        <v>0</v>
      </c>
      <c r="AE96" s="208">
        <f>IF(Z96,O96*'ETC Data'!$H$4*'ETC Data'!$K$4,0)</f>
        <v>0</v>
      </c>
      <c r="AF96" s="208">
        <f>AE96-(AE96*((VLOOKUP(A96,Plan!A$1:AK$804,37,FALSE)/100)))</f>
        <v>0</v>
      </c>
      <c r="AG96" s="208">
        <f>IF(Z96,O96*'ETC Data'!$H$4*'ETC Data'!$L$4,0)</f>
        <v>0</v>
      </c>
      <c r="AH96" s="208">
        <f>AG96-(AG96*((VLOOKUP(A96,Plan!A$1:AP$804,42,FALSE)/100)))</f>
        <v>0</v>
      </c>
      <c r="AI96" s="210"/>
      <c r="AJ96" s="210" t="b">
        <f t="shared" si="15"/>
        <v>0</v>
      </c>
      <c r="AK96" s="211">
        <f>IF(AJ96,O96*'ETC Data'!$H$5*'ETC Data'!$I$5,0)</f>
        <v>0</v>
      </c>
      <c r="AL96" s="208">
        <f>AK96-(AK96*((VLOOKUP(A96,Plan!A$1:AY$804,51,FALSE)/100)))</f>
        <v>0</v>
      </c>
      <c r="AM96" s="208">
        <f>IF(AJ96,O96*'ETC Data'!$H$5*'ETC Data'!$J$5,0)</f>
        <v>0</v>
      </c>
      <c r="AN96" s="208">
        <f>AM96-(AM96*((VLOOKUP(A96,Plan!A$1:BA$804,53,FALSE)/100)))</f>
        <v>0</v>
      </c>
      <c r="AO96" s="211">
        <f>IF(AJ96,O96*'ETC Data'!$H$5*'ETC Data'!$K$5,0)</f>
        <v>0</v>
      </c>
      <c r="AP96" s="208">
        <f>AO96-(AO96*((VLOOKUP(A96,Plan!A$1:BB$804,54,FALSE)/100)))</f>
        <v>0</v>
      </c>
      <c r="AQ96" s="208">
        <f>IF(AJ96,O96*'ETC Data'!$H$5*'ETC Data'!$L$5,0)</f>
        <v>0</v>
      </c>
      <c r="AR96" s="208">
        <f>AQ96-(AQ96*((VLOOKUP(A96,Plan!A$1:BD$804,56,FALSE)/100)))</f>
        <v>0</v>
      </c>
      <c r="AS96" s="193">
        <f>VLOOKUP(A96,'PR Matrix'!A:B,2,FALSE)</f>
        <v>0</v>
      </c>
      <c r="AT96" s="194">
        <f t="shared" si="18"/>
        <v>0</v>
      </c>
      <c r="AU96" s="194">
        <f t="shared" si="19"/>
        <v>0</v>
      </c>
      <c r="AV96" s="194">
        <f t="shared" si="20"/>
        <v>0</v>
      </c>
      <c r="AW96" s="194">
        <f t="shared" si="21"/>
        <v>0</v>
      </c>
      <c r="AX96" s="194">
        <f t="shared" si="22"/>
        <v>0</v>
      </c>
      <c r="AY96" s="194">
        <f t="shared" si="23"/>
        <v>0</v>
      </c>
    </row>
    <row r="97" spans="1:51" hidden="1" x14ac:dyDescent="0.2">
      <c r="A97" s="200" t="s">
        <v>1727</v>
      </c>
      <c r="B97" s="201" t="s">
        <v>1572</v>
      </c>
      <c r="C97" s="201"/>
      <c r="D97" s="201"/>
      <c r="E97" s="202">
        <f>IF(G97="Y",VLOOKUP(B97&amp;"|"&amp;C97,'ETC Data'!$C$2:$D$16,2,FALSE),0)</f>
        <v>0</v>
      </c>
      <c r="F97" s="202">
        <f>IF(D97="",0,IF(G97="Y",VLOOKUP(B97&amp;"|"&amp;D97,'ETC Data'!$C$2:$D$16,2,FALSE),0))</f>
        <v>0</v>
      </c>
      <c r="G97" s="203" t="str">
        <f>IF(VLOOKUP(A97,Plan!A$1:H$804,8,FALSE)&lt;&gt;"",VLOOKUP(A97,Plan!A$1:H$804,8,FALSE),"")</f>
        <v>N</v>
      </c>
      <c r="H97" s="204" t="str">
        <f>IF(VLOOKUP(A97,Plan!A$1:L$804,12,FALSE)&lt;&gt;"",VLOOKUP(A97,Plan!A$1:L$804,12,FALSE),"")</f>
        <v/>
      </c>
      <c r="I97" s="205" t="str">
        <f>IF(VLOOKUP(A97,Plan!A$1:M$804,13,FALSE)&lt;&gt;"",VLOOKUP(A97,Plan!A$1:M$804,13,FALSE),"")</f>
        <v/>
      </c>
      <c r="J97" s="205" t="str">
        <f>IF(VLOOKUP(A97,Plan!A$1:N$804,14,FALSE)&lt;&gt;"",VLOOKUP(A97,Plan!A$1:N$804,14,FALSE),IF(VLOOKUP(A97,Plan!A$1:O$804,15,FALSE)&lt;&gt;"",VLOOKUP(A97,Plan!A$1:O$804,15,FALSE),""))</f>
        <v/>
      </c>
      <c r="K97" s="206" t="str">
        <f>IF(VLOOKUP(A97,Plan!A$1:P$804,16,FALSE)&lt;&gt;"",VLOOKUP(A97,Plan!A$1:P$804,16,FALSE),"")</f>
        <v/>
      </c>
      <c r="L97" s="205"/>
      <c r="M97" s="205"/>
      <c r="N97" s="205"/>
      <c r="O97" s="207">
        <f t="shared" si="16"/>
        <v>0</v>
      </c>
      <c r="P97" s="207" t="b">
        <f t="shared" si="17"/>
        <v>0</v>
      </c>
      <c r="Q97" s="208">
        <f>IF(P97,O97*'ETC Data'!$H$3*'ETC Data'!$I$3,0)</f>
        <v>0</v>
      </c>
      <c r="R97" s="208">
        <f>Q97-(Q97*((VLOOKUP(A97,Plan!A$1:Z$804,26,FALSE)/100)))</f>
        <v>0</v>
      </c>
      <c r="S97" s="208">
        <f>IF(P97,O97*'ETC Data'!$H$3*'ETC Data'!$J$3,0)</f>
        <v>0</v>
      </c>
      <c r="T97" s="208">
        <f>S97-(S97*((VLOOKUP(A97,Plan!A$1:AA$804,27,FALSE)/100)))</f>
        <v>0</v>
      </c>
      <c r="U97" s="208">
        <f>IF(P97,O97*'ETC Data'!$H$3*'ETC Data'!$K$3,0)</f>
        <v>0</v>
      </c>
      <c r="V97" s="208">
        <f>U97-(U97*((VLOOKUP(A97,Plan!A$1:AB$804,28,FALSE)/100)))</f>
        <v>0</v>
      </c>
      <c r="W97" s="208">
        <f>IF(P97,O97*'ETC Data'!$H$3*'ETC Data'!$L$3,0)</f>
        <v>0</v>
      </c>
      <c r="X97" s="208">
        <f>W97-(W97*((VLOOKUP(A97,Plan!A$1:AC$804,29,FALSE)/100)))</f>
        <v>0</v>
      </c>
      <c r="Y97" s="209"/>
      <c r="Z97" s="210" t="b">
        <f t="shared" si="14"/>
        <v>0</v>
      </c>
      <c r="AA97" s="208">
        <f>IF(Z97,O97*'ETC Data'!$H$4*'ETC Data'!$I$4,0)</f>
        <v>0</v>
      </c>
      <c r="AB97" s="208">
        <f>AA97-(AA97*((VLOOKUP(A97,Plan!A$1:AI$804,35,FALSE)/100)))</f>
        <v>0</v>
      </c>
      <c r="AC97" s="208">
        <f>IF(Z97,O97*'ETC Data'!$H$4*'ETC Data'!$J$4,0)</f>
        <v>0</v>
      </c>
      <c r="AD97" s="208">
        <f>AC97-(AC97*((VLOOKUP(A97,Plan!A$1:AJ$804,36,FALSE)/100)))</f>
        <v>0</v>
      </c>
      <c r="AE97" s="208">
        <f>IF(Z97,O97*'ETC Data'!$H$4*'ETC Data'!$K$4,0)</f>
        <v>0</v>
      </c>
      <c r="AF97" s="208">
        <f>AE97-(AE97*((VLOOKUP(A97,Plan!A$1:AK$804,37,FALSE)/100)))</f>
        <v>0</v>
      </c>
      <c r="AG97" s="208">
        <f>IF(Z97,O97*'ETC Data'!$H$4*'ETC Data'!$L$4,0)</f>
        <v>0</v>
      </c>
      <c r="AH97" s="208">
        <f>AG97-(AG97*((VLOOKUP(A97,Plan!A$1:AP$804,42,FALSE)/100)))</f>
        <v>0</v>
      </c>
      <c r="AI97" s="210"/>
      <c r="AJ97" s="210" t="b">
        <f t="shared" si="15"/>
        <v>0</v>
      </c>
      <c r="AK97" s="211">
        <f>IF(AJ97,O97*'ETC Data'!$H$5*'ETC Data'!$I$5,0)</f>
        <v>0</v>
      </c>
      <c r="AL97" s="208">
        <f>AK97-(AK97*((VLOOKUP(A97,Plan!A$1:AY$804,51,FALSE)/100)))</f>
        <v>0</v>
      </c>
      <c r="AM97" s="208">
        <f>IF(AJ97,O97*'ETC Data'!$H$5*'ETC Data'!$J$5,0)</f>
        <v>0</v>
      </c>
      <c r="AN97" s="208">
        <f>AM97-(AM97*((VLOOKUP(A97,Plan!A$1:BA$804,53,FALSE)/100)))</f>
        <v>0</v>
      </c>
      <c r="AO97" s="211">
        <f>IF(AJ97,O97*'ETC Data'!$H$5*'ETC Data'!$K$5,0)</f>
        <v>0</v>
      </c>
      <c r="AP97" s="208">
        <f>AO97-(AO97*((VLOOKUP(A97,Plan!A$1:BB$804,54,FALSE)/100)))</f>
        <v>0</v>
      </c>
      <c r="AQ97" s="208">
        <f>IF(AJ97,O97*'ETC Data'!$H$5*'ETC Data'!$L$5,0)</f>
        <v>0</v>
      </c>
      <c r="AR97" s="208">
        <f>AQ97-(AQ97*((VLOOKUP(A97,Plan!A$1:BD$804,56,FALSE)/100)))</f>
        <v>0</v>
      </c>
      <c r="AS97" s="193">
        <f>VLOOKUP(A97,'PR Matrix'!A:B,2,FALSE)</f>
        <v>0</v>
      </c>
      <c r="AT97" s="194">
        <f t="shared" si="18"/>
        <v>0</v>
      </c>
      <c r="AU97" s="194">
        <f t="shared" si="19"/>
        <v>0</v>
      </c>
      <c r="AV97" s="194">
        <f t="shared" si="20"/>
        <v>0</v>
      </c>
      <c r="AW97" s="194">
        <f t="shared" si="21"/>
        <v>0</v>
      </c>
      <c r="AX97" s="194">
        <f t="shared" si="22"/>
        <v>0</v>
      </c>
      <c r="AY97" s="194">
        <f t="shared" si="23"/>
        <v>0</v>
      </c>
    </row>
    <row r="98" spans="1:51" hidden="1" x14ac:dyDescent="0.2">
      <c r="A98" s="200" t="s">
        <v>1460</v>
      </c>
      <c r="B98" s="201" t="s">
        <v>1571</v>
      </c>
      <c r="C98" s="201"/>
      <c r="D98" s="201"/>
      <c r="E98" s="202">
        <f>IF(G98="Y",VLOOKUP(B98&amp;"|"&amp;C98,'ETC Data'!$C$2:$D$16,2,FALSE),0)</f>
        <v>0</v>
      </c>
      <c r="F98" s="202">
        <f>IF(D98="",0,IF(G98="Y",VLOOKUP(B98&amp;"|"&amp;D98,'ETC Data'!$C$2:$D$16,2,FALSE),0))</f>
        <v>0</v>
      </c>
      <c r="G98" s="203" t="str">
        <f>IF(VLOOKUP(A98,Plan!A$1:H$804,8,FALSE)&lt;&gt;"",VLOOKUP(A98,Plan!A$1:H$804,8,FALSE),"")</f>
        <v>N</v>
      </c>
      <c r="H98" s="204" t="str">
        <f>IF(VLOOKUP(A98,Plan!A$1:L$804,12,FALSE)&lt;&gt;"",VLOOKUP(A98,Plan!A$1:L$804,12,FALSE),"")</f>
        <v/>
      </c>
      <c r="I98" s="205" t="str">
        <f>IF(VLOOKUP(A98,Plan!A$1:M$804,13,FALSE)&lt;&gt;"",VLOOKUP(A98,Plan!A$1:M$804,13,FALSE),"")</f>
        <v/>
      </c>
      <c r="J98" s="205" t="str">
        <f>IF(VLOOKUP(A98,Plan!A$1:N$804,14,FALSE)&lt;&gt;"",VLOOKUP(A98,Plan!A$1:N$804,14,FALSE),IF(VLOOKUP(A98,Plan!A$1:O$804,15,FALSE)&lt;&gt;"",VLOOKUP(A98,Plan!A$1:O$804,15,FALSE),""))</f>
        <v/>
      </c>
      <c r="K98" s="206" t="str">
        <f>IF(VLOOKUP(A98,Plan!A$1:P$804,16,FALSE)&lt;&gt;"",VLOOKUP(A98,Plan!A$1:P$804,16,FALSE),"")</f>
        <v/>
      </c>
      <c r="L98" s="205"/>
      <c r="M98" s="205"/>
      <c r="N98" s="205"/>
      <c r="O98" s="207">
        <f t="shared" si="16"/>
        <v>0</v>
      </c>
      <c r="P98" s="207" t="b">
        <f t="shared" si="17"/>
        <v>0</v>
      </c>
      <c r="Q98" s="208">
        <f>IF(P98,O98*'ETC Data'!$H$3*'ETC Data'!$I$3,0)</f>
        <v>0</v>
      </c>
      <c r="R98" s="208">
        <f>Q98-(Q98*((VLOOKUP(A98,Plan!A$1:Z$804,26,FALSE)/100)))</f>
        <v>0</v>
      </c>
      <c r="S98" s="208">
        <f>IF(P98,O98*'ETC Data'!$H$3*'ETC Data'!$J$3,0)</f>
        <v>0</v>
      </c>
      <c r="T98" s="208">
        <f>S98-(S98*((VLOOKUP(A98,Plan!A$1:AA$804,27,FALSE)/100)))</f>
        <v>0</v>
      </c>
      <c r="U98" s="208">
        <f>IF(P98,O98*'ETC Data'!$H$3*'ETC Data'!$K$3,0)</f>
        <v>0</v>
      </c>
      <c r="V98" s="208">
        <f>U98-(U98*((VLOOKUP(A98,Plan!A$1:AB$804,28,FALSE)/100)))</f>
        <v>0</v>
      </c>
      <c r="W98" s="208">
        <f>IF(P98,O98*'ETC Data'!$H$3*'ETC Data'!$L$3,0)</f>
        <v>0</v>
      </c>
      <c r="X98" s="208">
        <f>W98-(W98*((VLOOKUP(A98,Plan!A$1:AC$804,29,FALSE)/100)))</f>
        <v>0</v>
      </c>
      <c r="Y98" s="209"/>
      <c r="Z98" s="210" t="b">
        <f t="shared" si="14"/>
        <v>0</v>
      </c>
      <c r="AA98" s="208">
        <f>IF(Z98,O98*'ETC Data'!$H$4*'ETC Data'!$I$4,0)</f>
        <v>0</v>
      </c>
      <c r="AB98" s="208">
        <f>AA98-(AA98*((VLOOKUP(A98,Plan!A$1:AI$804,35,FALSE)/100)))</f>
        <v>0</v>
      </c>
      <c r="AC98" s="208">
        <f>IF(Z98,O98*'ETC Data'!$H$4*'ETC Data'!$J$4,0)</f>
        <v>0</v>
      </c>
      <c r="AD98" s="208">
        <f>AC98-(AC98*((VLOOKUP(A98,Plan!A$1:AJ$804,36,FALSE)/100)))</f>
        <v>0</v>
      </c>
      <c r="AE98" s="208">
        <f>IF(Z98,O98*'ETC Data'!$H$4*'ETC Data'!$K$4,0)</f>
        <v>0</v>
      </c>
      <c r="AF98" s="208">
        <f>AE98-(AE98*((VLOOKUP(A98,Plan!A$1:AK$804,37,FALSE)/100)))</f>
        <v>0</v>
      </c>
      <c r="AG98" s="208">
        <f>IF(Z98,O98*'ETC Data'!$H$4*'ETC Data'!$L$4,0)</f>
        <v>0</v>
      </c>
      <c r="AH98" s="208">
        <f>AG98-(AG98*((VLOOKUP(A98,Plan!A$1:AP$804,42,FALSE)/100)))</f>
        <v>0</v>
      </c>
      <c r="AI98" s="210"/>
      <c r="AJ98" s="210" t="b">
        <f t="shared" si="15"/>
        <v>0</v>
      </c>
      <c r="AK98" s="211">
        <f>IF(AJ98,O98*'ETC Data'!$H$5*'ETC Data'!$I$5,0)</f>
        <v>0</v>
      </c>
      <c r="AL98" s="208">
        <f>AK98-(AK98*((VLOOKUP(A98,Plan!A$1:AY$804,51,FALSE)/100)))</f>
        <v>0</v>
      </c>
      <c r="AM98" s="208">
        <f>IF(AJ98,O98*'ETC Data'!$H$5*'ETC Data'!$J$5,0)</f>
        <v>0</v>
      </c>
      <c r="AN98" s="208">
        <f>AM98-(AM98*((VLOOKUP(A98,Plan!A$1:BA$804,53,FALSE)/100)))</f>
        <v>0</v>
      </c>
      <c r="AO98" s="211">
        <f>IF(AJ98,O98*'ETC Data'!$H$5*'ETC Data'!$K$5,0)</f>
        <v>0</v>
      </c>
      <c r="AP98" s="208">
        <f>AO98-(AO98*((VLOOKUP(A98,Plan!A$1:BB$804,54,FALSE)/100)))</f>
        <v>0</v>
      </c>
      <c r="AQ98" s="208">
        <f>IF(AJ98,O98*'ETC Data'!$H$5*'ETC Data'!$L$5,0)</f>
        <v>0</v>
      </c>
      <c r="AR98" s="208">
        <f>AQ98-(AQ98*((VLOOKUP(A98,Plan!A$1:BD$804,56,FALSE)/100)))</f>
        <v>0</v>
      </c>
      <c r="AS98" s="193">
        <f>VLOOKUP(A98,'PR Matrix'!A:B,2,FALSE)</f>
        <v>0</v>
      </c>
      <c r="AT98" s="194">
        <f t="shared" si="18"/>
        <v>0</v>
      </c>
      <c r="AU98" s="194">
        <f t="shared" si="19"/>
        <v>0</v>
      </c>
      <c r="AV98" s="194">
        <f t="shared" si="20"/>
        <v>0</v>
      </c>
      <c r="AW98" s="194">
        <f t="shared" si="21"/>
        <v>0</v>
      </c>
      <c r="AX98" s="194">
        <f t="shared" si="22"/>
        <v>0</v>
      </c>
      <c r="AY98" s="194">
        <f t="shared" si="23"/>
        <v>0</v>
      </c>
    </row>
    <row r="99" spans="1:51" hidden="1" x14ac:dyDescent="0.2">
      <c r="A99" s="200" t="s">
        <v>1728</v>
      </c>
      <c r="B99" s="201" t="s">
        <v>1572</v>
      </c>
      <c r="C99" s="201"/>
      <c r="D99" s="201"/>
      <c r="E99" s="202">
        <f>IF(G99="Y",VLOOKUP(B99&amp;"|"&amp;C99,'ETC Data'!$C$2:$D$16,2,FALSE),0)</f>
        <v>0</v>
      </c>
      <c r="F99" s="202">
        <f>IF(D99="",0,IF(G99="Y",VLOOKUP(B99&amp;"|"&amp;D99,'ETC Data'!$C$2:$D$16,2,FALSE),0))</f>
        <v>0</v>
      </c>
      <c r="G99" s="203" t="str">
        <f>IF(VLOOKUP(A99,Plan!A$1:H$804,8,FALSE)&lt;&gt;"",VLOOKUP(A99,Plan!A$1:H$804,8,FALSE),"")</f>
        <v>N</v>
      </c>
      <c r="H99" s="204" t="str">
        <f>IF(VLOOKUP(A99,Plan!A$1:L$804,12,FALSE)&lt;&gt;"",VLOOKUP(A99,Plan!A$1:L$804,12,FALSE),"")</f>
        <v/>
      </c>
      <c r="I99" s="205" t="str">
        <f>IF(VLOOKUP(A99,Plan!A$1:M$804,13,FALSE)&lt;&gt;"",VLOOKUP(A99,Plan!A$1:M$804,13,FALSE),"")</f>
        <v/>
      </c>
      <c r="J99" s="205" t="str">
        <f>IF(VLOOKUP(A99,Plan!A$1:N$804,14,FALSE)&lt;&gt;"",VLOOKUP(A99,Plan!A$1:N$804,14,FALSE),IF(VLOOKUP(A99,Plan!A$1:O$804,15,FALSE)&lt;&gt;"",VLOOKUP(A99,Plan!A$1:O$804,15,FALSE),""))</f>
        <v/>
      </c>
      <c r="K99" s="206" t="str">
        <f>IF(VLOOKUP(A99,Plan!A$1:P$804,16,FALSE)&lt;&gt;"",VLOOKUP(A99,Plan!A$1:P$804,16,FALSE),"")</f>
        <v/>
      </c>
      <c r="L99" s="205"/>
      <c r="M99" s="205"/>
      <c r="N99" s="205"/>
      <c r="O99" s="207">
        <f t="shared" si="16"/>
        <v>0</v>
      </c>
      <c r="P99" s="207" t="b">
        <f t="shared" si="17"/>
        <v>0</v>
      </c>
      <c r="Q99" s="208">
        <f>IF(P99,O99*'ETC Data'!$H$3*'ETC Data'!$I$3,0)</f>
        <v>0</v>
      </c>
      <c r="R99" s="208">
        <f>Q99-(Q99*((VLOOKUP(A99,Plan!A$1:Z$804,26,FALSE)/100)))</f>
        <v>0</v>
      </c>
      <c r="S99" s="208">
        <f>IF(P99,O99*'ETC Data'!$H$3*'ETC Data'!$J$3,0)</f>
        <v>0</v>
      </c>
      <c r="T99" s="208">
        <f>S99-(S99*((VLOOKUP(A99,Plan!A$1:AA$804,27,FALSE)/100)))</f>
        <v>0</v>
      </c>
      <c r="U99" s="208">
        <f>IF(P99,O99*'ETC Data'!$H$3*'ETC Data'!$K$3,0)</f>
        <v>0</v>
      </c>
      <c r="V99" s="208">
        <f>U99-(U99*((VLOOKUP(A99,Plan!A$1:AB$804,28,FALSE)/100)))</f>
        <v>0</v>
      </c>
      <c r="W99" s="208">
        <f>IF(P99,O99*'ETC Data'!$H$3*'ETC Data'!$L$3,0)</f>
        <v>0</v>
      </c>
      <c r="X99" s="208">
        <f>W99-(W99*((VLOOKUP(A99,Plan!A$1:AC$804,29,FALSE)/100)))</f>
        <v>0</v>
      </c>
      <c r="Y99" s="209"/>
      <c r="Z99" s="210" t="b">
        <f t="shared" si="14"/>
        <v>0</v>
      </c>
      <c r="AA99" s="208">
        <f>IF(Z99,O99*'ETC Data'!$H$4*'ETC Data'!$I$4,0)</f>
        <v>0</v>
      </c>
      <c r="AB99" s="208">
        <f>AA99-(AA99*((VLOOKUP(A99,Plan!A$1:AI$804,35,FALSE)/100)))</f>
        <v>0</v>
      </c>
      <c r="AC99" s="208">
        <f>IF(Z99,O99*'ETC Data'!$H$4*'ETC Data'!$J$4,0)</f>
        <v>0</v>
      </c>
      <c r="AD99" s="208">
        <f>AC99-(AC99*((VLOOKUP(A99,Plan!A$1:AJ$804,36,FALSE)/100)))</f>
        <v>0</v>
      </c>
      <c r="AE99" s="208">
        <f>IF(Z99,O99*'ETC Data'!$H$4*'ETC Data'!$K$4,0)</f>
        <v>0</v>
      </c>
      <c r="AF99" s="208">
        <f>AE99-(AE99*((VLOOKUP(A99,Plan!A$1:AK$804,37,FALSE)/100)))</f>
        <v>0</v>
      </c>
      <c r="AG99" s="208">
        <f>IF(Z99,O99*'ETC Data'!$H$4*'ETC Data'!$L$4,0)</f>
        <v>0</v>
      </c>
      <c r="AH99" s="208">
        <f>AG99-(AG99*((VLOOKUP(A99,Plan!A$1:AP$804,42,FALSE)/100)))</f>
        <v>0</v>
      </c>
      <c r="AI99" s="210"/>
      <c r="AJ99" s="210" t="b">
        <f t="shared" si="15"/>
        <v>0</v>
      </c>
      <c r="AK99" s="211">
        <f>IF(AJ99,O99*'ETC Data'!$H$5*'ETC Data'!$I$5,0)</f>
        <v>0</v>
      </c>
      <c r="AL99" s="208">
        <f>AK99-(AK99*((VLOOKUP(A99,Plan!A$1:AY$804,51,FALSE)/100)))</f>
        <v>0</v>
      </c>
      <c r="AM99" s="208">
        <f>IF(AJ99,O99*'ETC Data'!$H$5*'ETC Data'!$J$5,0)</f>
        <v>0</v>
      </c>
      <c r="AN99" s="208">
        <f>AM99-(AM99*((VLOOKUP(A99,Plan!A$1:BA$804,53,FALSE)/100)))</f>
        <v>0</v>
      </c>
      <c r="AO99" s="211">
        <f>IF(AJ99,O99*'ETC Data'!$H$5*'ETC Data'!$K$5,0)</f>
        <v>0</v>
      </c>
      <c r="AP99" s="208">
        <f>AO99-(AO99*((VLOOKUP(A99,Plan!A$1:BB$804,54,FALSE)/100)))</f>
        <v>0</v>
      </c>
      <c r="AQ99" s="208">
        <f>IF(AJ99,O99*'ETC Data'!$H$5*'ETC Data'!$L$5,0)</f>
        <v>0</v>
      </c>
      <c r="AR99" s="208">
        <f>AQ99-(AQ99*((VLOOKUP(A99,Plan!A$1:BD$804,56,FALSE)/100)))</f>
        <v>0</v>
      </c>
      <c r="AS99" s="193">
        <f>VLOOKUP(A99,'PR Matrix'!A:B,2,FALSE)</f>
        <v>0</v>
      </c>
      <c r="AT99" s="194">
        <f t="shared" si="18"/>
        <v>0</v>
      </c>
      <c r="AU99" s="194">
        <f t="shared" si="19"/>
        <v>0</v>
      </c>
      <c r="AV99" s="194">
        <f t="shared" si="20"/>
        <v>0</v>
      </c>
      <c r="AW99" s="194">
        <f t="shared" si="21"/>
        <v>0</v>
      </c>
      <c r="AX99" s="194">
        <f t="shared" si="22"/>
        <v>0</v>
      </c>
      <c r="AY99" s="194">
        <f t="shared" si="23"/>
        <v>0</v>
      </c>
    </row>
    <row r="100" spans="1:51" hidden="1" x14ac:dyDescent="0.2">
      <c r="A100" s="200" t="s">
        <v>89</v>
      </c>
      <c r="B100" s="201" t="s">
        <v>1572</v>
      </c>
      <c r="C100" s="201"/>
      <c r="D100" s="201"/>
      <c r="E100" s="202">
        <f>IF(G100="Y",VLOOKUP(B100&amp;"|"&amp;C100,'ETC Data'!$C$2:$D$16,2,FALSE),0)</f>
        <v>0</v>
      </c>
      <c r="F100" s="202">
        <f>IF(D100="",0,IF(G100="Y",VLOOKUP(B100&amp;"|"&amp;D100,'ETC Data'!$C$2:$D$16,2,FALSE),0))</f>
        <v>0</v>
      </c>
      <c r="G100" s="203" t="str">
        <f>IF(VLOOKUP(A100,Plan!A$1:H$804,8,FALSE)&lt;&gt;"",VLOOKUP(A100,Plan!A$1:H$804,8,FALSE),"")</f>
        <v>N</v>
      </c>
      <c r="H100" s="204" t="str">
        <f>IF(VLOOKUP(A100,Plan!A$1:L$804,12,FALSE)&lt;&gt;"",VLOOKUP(A100,Plan!A$1:L$804,12,FALSE),"")</f>
        <v/>
      </c>
      <c r="I100" s="205" t="str">
        <f>IF(VLOOKUP(A100,Plan!A$1:M$804,13,FALSE)&lt;&gt;"",VLOOKUP(A100,Plan!A$1:M$804,13,FALSE),"")</f>
        <v/>
      </c>
      <c r="J100" s="205" t="str">
        <f>IF(VLOOKUP(A100,Plan!A$1:N$804,14,FALSE)&lt;&gt;"",VLOOKUP(A100,Plan!A$1:N$804,14,FALSE),IF(VLOOKUP(A100,Plan!A$1:O$804,15,FALSE)&lt;&gt;"",VLOOKUP(A100,Plan!A$1:O$804,15,FALSE),""))</f>
        <v/>
      </c>
      <c r="K100" s="206" t="str">
        <f>IF(VLOOKUP(A100,Plan!A$1:P$804,16,FALSE)&lt;&gt;"",VLOOKUP(A100,Plan!A$1:P$804,16,FALSE),"")</f>
        <v/>
      </c>
      <c r="L100" s="205"/>
      <c r="M100" s="205"/>
      <c r="N100" s="205"/>
      <c r="O100" s="207">
        <f t="shared" si="16"/>
        <v>0</v>
      </c>
      <c r="P100" s="207" t="b">
        <f t="shared" si="17"/>
        <v>0</v>
      </c>
      <c r="Q100" s="208">
        <f>IF(P100,O100*'ETC Data'!$H$3*'ETC Data'!$I$3,0)</f>
        <v>0</v>
      </c>
      <c r="R100" s="208">
        <f>Q100-(Q100*((VLOOKUP(A100,Plan!A$1:Z$804,26,FALSE)/100)))</f>
        <v>0</v>
      </c>
      <c r="S100" s="208">
        <f>IF(P100,O100*'ETC Data'!$H$3*'ETC Data'!$J$3,0)</f>
        <v>0</v>
      </c>
      <c r="T100" s="208">
        <f>S100-(S100*((VLOOKUP(A100,Plan!A$1:AA$804,27,FALSE)/100)))</f>
        <v>0</v>
      </c>
      <c r="U100" s="208">
        <f>IF(P100,O100*'ETC Data'!$H$3*'ETC Data'!$K$3,0)</f>
        <v>0</v>
      </c>
      <c r="V100" s="208">
        <f>U100-(U100*((VLOOKUP(A100,Plan!A$1:AB$804,28,FALSE)/100)))</f>
        <v>0</v>
      </c>
      <c r="W100" s="208">
        <f>IF(P100,O100*'ETC Data'!$H$3*'ETC Data'!$L$3,0)</f>
        <v>0</v>
      </c>
      <c r="X100" s="208">
        <f>W100-(W100*((VLOOKUP(A100,Plan!A$1:AC$804,29,FALSE)/100)))</f>
        <v>0</v>
      </c>
      <c r="Y100" s="209"/>
      <c r="Z100" s="210" t="b">
        <f t="shared" si="14"/>
        <v>0</v>
      </c>
      <c r="AA100" s="208">
        <f>IF(Z100,O100*'ETC Data'!$H$4*'ETC Data'!$I$4,0)</f>
        <v>0</v>
      </c>
      <c r="AB100" s="208">
        <f>AA100-(AA100*((VLOOKUP(A100,Plan!A$1:AI$804,35,FALSE)/100)))</f>
        <v>0</v>
      </c>
      <c r="AC100" s="208">
        <f>IF(Z100,O100*'ETC Data'!$H$4*'ETC Data'!$J$4,0)</f>
        <v>0</v>
      </c>
      <c r="AD100" s="208">
        <f>AC100-(AC100*((VLOOKUP(A100,Plan!A$1:AJ$804,36,FALSE)/100)))</f>
        <v>0</v>
      </c>
      <c r="AE100" s="208">
        <f>IF(Z100,O100*'ETC Data'!$H$4*'ETC Data'!$K$4,0)</f>
        <v>0</v>
      </c>
      <c r="AF100" s="208">
        <f>AE100-(AE100*((VLOOKUP(A100,Plan!A$1:AK$804,37,FALSE)/100)))</f>
        <v>0</v>
      </c>
      <c r="AG100" s="208">
        <f>IF(Z100,O100*'ETC Data'!$H$4*'ETC Data'!$L$4,0)</f>
        <v>0</v>
      </c>
      <c r="AH100" s="208">
        <f>AG100-(AG100*((VLOOKUP(A100,Plan!A$1:AP$804,42,FALSE)/100)))</f>
        <v>0</v>
      </c>
      <c r="AI100" s="210"/>
      <c r="AJ100" s="210" t="b">
        <f t="shared" si="15"/>
        <v>0</v>
      </c>
      <c r="AK100" s="211">
        <f>IF(AJ100,O100*'ETC Data'!$H$5*'ETC Data'!$I$5,0)</f>
        <v>0</v>
      </c>
      <c r="AL100" s="208">
        <f>AK100-(AK100*((VLOOKUP(A100,Plan!A$1:AY$804,51,FALSE)/100)))</f>
        <v>0</v>
      </c>
      <c r="AM100" s="208">
        <f>IF(AJ100,O100*'ETC Data'!$H$5*'ETC Data'!$J$5,0)</f>
        <v>0</v>
      </c>
      <c r="AN100" s="208">
        <f>AM100-(AM100*((VLOOKUP(A100,Plan!A$1:BA$804,53,FALSE)/100)))</f>
        <v>0</v>
      </c>
      <c r="AO100" s="211">
        <f>IF(AJ100,O100*'ETC Data'!$H$5*'ETC Data'!$K$5,0)</f>
        <v>0</v>
      </c>
      <c r="AP100" s="208">
        <f>AO100-(AO100*((VLOOKUP(A100,Plan!A$1:BB$804,54,FALSE)/100)))</f>
        <v>0</v>
      </c>
      <c r="AQ100" s="208">
        <f>IF(AJ100,O100*'ETC Data'!$H$5*'ETC Data'!$L$5,0)</f>
        <v>0</v>
      </c>
      <c r="AR100" s="208">
        <f>AQ100-(AQ100*((VLOOKUP(A100,Plan!A$1:BD$804,56,FALSE)/100)))</f>
        <v>0</v>
      </c>
      <c r="AS100" s="193">
        <f>VLOOKUP(A100,'PR Matrix'!A:B,2,FALSE)</f>
        <v>0</v>
      </c>
      <c r="AT100" s="194">
        <f t="shared" si="18"/>
        <v>0</v>
      </c>
      <c r="AU100" s="194">
        <f t="shared" si="19"/>
        <v>0</v>
      </c>
      <c r="AV100" s="194">
        <f t="shared" si="20"/>
        <v>0</v>
      </c>
      <c r="AW100" s="194">
        <f t="shared" si="21"/>
        <v>0</v>
      </c>
      <c r="AX100" s="194">
        <f t="shared" si="22"/>
        <v>0</v>
      </c>
      <c r="AY100" s="194">
        <f t="shared" si="23"/>
        <v>0</v>
      </c>
    </row>
    <row r="101" spans="1:51" hidden="1" x14ac:dyDescent="0.2">
      <c r="A101" s="200" t="s">
        <v>450</v>
      </c>
      <c r="B101" s="201" t="s">
        <v>1572</v>
      </c>
      <c r="C101" s="201"/>
      <c r="D101" s="201"/>
      <c r="E101" s="202">
        <f>IF(G101="Y",VLOOKUP(B101&amp;"|"&amp;C101,'ETC Data'!$C$2:$D$16,2,FALSE),0)</f>
        <v>0</v>
      </c>
      <c r="F101" s="202">
        <f>IF(D101="",0,IF(G101="Y",VLOOKUP(B101&amp;"|"&amp;D101,'ETC Data'!$C$2:$D$16,2,FALSE),0))</f>
        <v>0</v>
      </c>
      <c r="G101" s="203" t="str">
        <f>IF(VLOOKUP(A101,Plan!A$1:H$804,8,FALSE)&lt;&gt;"",VLOOKUP(A101,Plan!A$1:H$804,8,FALSE),"")</f>
        <v>N</v>
      </c>
      <c r="H101" s="204" t="str">
        <f>IF(VLOOKUP(A101,Plan!A$1:L$804,12,FALSE)&lt;&gt;"",VLOOKUP(A101,Plan!A$1:L$804,12,FALSE),"")</f>
        <v/>
      </c>
      <c r="I101" s="205" t="str">
        <f>IF(VLOOKUP(A101,Plan!A$1:M$804,13,FALSE)&lt;&gt;"",VLOOKUP(A101,Plan!A$1:M$804,13,FALSE),"")</f>
        <v/>
      </c>
      <c r="J101" s="205" t="str">
        <f>IF(VLOOKUP(A101,Plan!A$1:N$804,14,FALSE)&lt;&gt;"",VLOOKUP(A101,Plan!A$1:N$804,14,FALSE),IF(VLOOKUP(A101,Plan!A$1:O$804,15,FALSE)&lt;&gt;"",VLOOKUP(A101,Plan!A$1:O$804,15,FALSE),""))</f>
        <v/>
      </c>
      <c r="K101" s="206" t="str">
        <f>IF(VLOOKUP(A101,Plan!A$1:P$804,16,FALSE)&lt;&gt;"",VLOOKUP(A101,Plan!A$1:P$804,16,FALSE),"")</f>
        <v/>
      </c>
      <c r="L101" s="205"/>
      <c r="M101" s="205"/>
      <c r="N101" s="205"/>
      <c r="O101" s="207">
        <f t="shared" si="16"/>
        <v>0</v>
      </c>
      <c r="P101" s="207" t="b">
        <f t="shared" si="17"/>
        <v>0</v>
      </c>
      <c r="Q101" s="208">
        <f>IF(P101,O101*'ETC Data'!$H$3*'ETC Data'!$I$3,0)</f>
        <v>0</v>
      </c>
      <c r="R101" s="208">
        <f>Q101-(Q101*((VLOOKUP(A101,Plan!A$1:Z$804,26,FALSE)/100)))</f>
        <v>0</v>
      </c>
      <c r="S101" s="208">
        <f>IF(P101,O101*'ETC Data'!$H$3*'ETC Data'!$J$3,0)</f>
        <v>0</v>
      </c>
      <c r="T101" s="208">
        <f>S101-(S101*((VLOOKUP(A101,Plan!A$1:AA$804,27,FALSE)/100)))</f>
        <v>0</v>
      </c>
      <c r="U101" s="208">
        <f>IF(P101,O101*'ETC Data'!$H$3*'ETC Data'!$K$3,0)</f>
        <v>0</v>
      </c>
      <c r="V101" s="208">
        <f>U101-(U101*((VLOOKUP(A101,Plan!A$1:AB$804,28,FALSE)/100)))</f>
        <v>0</v>
      </c>
      <c r="W101" s="208">
        <f>IF(P101,O101*'ETC Data'!$H$3*'ETC Data'!$L$3,0)</f>
        <v>0</v>
      </c>
      <c r="X101" s="208">
        <f>W101-(W101*((VLOOKUP(A101,Plan!A$1:AC$804,29,FALSE)/100)))</f>
        <v>0</v>
      </c>
      <c r="Y101" s="209"/>
      <c r="Z101" s="210" t="b">
        <f t="shared" si="14"/>
        <v>0</v>
      </c>
      <c r="AA101" s="208">
        <f>IF(Z101,O101*'ETC Data'!$H$4*'ETC Data'!$I$4,0)</f>
        <v>0</v>
      </c>
      <c r="AB101" s="208">
        <f>AA101-(AA101*((VLOOKUP(A101,Plan!A$1:AI$804,35,FALSE)/100)))</f>
        <v>0</v>
      </c>
      <c r="AC101" s="208">
        <f>IF(Z101,O101*'ETC Data'!$H$4*'ETC Data'!$J$4,0)</f>
        <v>0</v>
      </c>
      <c r="AD101" s="208">
        <f>AC101-(AC101*((VLOOKUP(A101,Plan!A$1:AJ$804,36,FALSE)/100)))</f>
        <v>0</v>
      </c>
      <c r="AE101" s="208">
        <f>IF(Z101,O101*'ETC Data'!$H$4*'ETC Data'!$K$4,0)</f>
        <v>0</v>
      </c>
      <c r="AF101" s="208">
        <f>AE101-(AE101*((VLOOKUP(A101,Plan!A$1:AK$804,37,FALSE)/100)))</f>
        <v>0</v>
      </c>
      <c r="AG101" s="208">
        <f>IF(Z101,O101*'ETC Data'!$H$4*'ETC Data'!$L$4,0)</f>
        <v>0</v>
      </c>
      <c r="AH101" s="208">
        <f>AG101-(AG101*((VLOOKUP(A101,Plan!A$1:AP$804,42,FALSE)/100)))</f>
        <v>0</v>
      </c>
      <c r="AI101" s="210"/>
      <c r="AJ101" s="210" t="b">
        <f t="shared" si="15"/>
        <v>0</v>
      </c>
      <c r="AK101" s="211">
        <f>IF(AJ101,O101*'ETC Data'!$H$5*'ETC Data'!$I$5,0)</f>
        <v>0</v>
      </c>
      <c r="AL101" s="208">
        <f>AK101-(AK101*((VLOOKUP(A101,Plan!A$1:AY$804,51,FALSE)/100)))</f>
        <v>0</v>
      </c>
      <c r="AM101" s="208">
        <f>IF(AJ101,O101*'ETC Data'!$H$5*'ETC Data'!$J$5,0)</f>
        <v>0</v>
      </c>
      <c r="AN101" s="208">
        <f>AM101-(AM101*((VLOOKUP(A101,Plan!A$1:BA$804,53,FALSE)/100)))</f>
        <v>0</v>
      </c>
      <c r="AO101" s="211">
        <f>IF(AJ101,O101*'ETC Data'!$H$5*'ETC Data'!$K$5,0)</f>
        <v>0</v>
      </c>
      <c r="AP101" s="208">
        <f>AO101-(AO101*((VLOOKUP(A101,Plan!A$1:BB$804,54,FALSE)/100)))</f>
        <v>0</v>
      </c>
      <c r="AQ101" s="208">
        <f>IF(AJ101,O101*'ETC Data'!$H$5*'ETC Data'!$L$5,0)</f>
        <v>0</v>
      </c>
      <c r="AR101" s="208">
        <f>AQ101-(AQ101*((VLOOKUP(A101,Plan!A$1:BD$804,56,FALSE)/100)))</f>
        <v>0</v>
      </c>
      <c r="AS101" s="193">
        <f>VLOOKUP(A101,'PR Matrix'!A:B,2,FALSE)</f>
        <v>0</v>
      </c>
      <c r="AT101" s="194">
        <f t="shared" si="18"/>
        <v>0</v>
      </c>
      <c r="AU101" s="194">
        <f t="shared" si="19"/>
        <v>0</v>
      </c>
      <c r="AV101" s="194">
        <f t="shared" si="20"/>
        <v>0</v>
      </c>
      <c r="AW101" s="194">
        <f t="shared" si="21"/>
        <v>0</v>
      </c>
      <c r="AX101" s="194">
        <f t="shared" si="22"/>
        <v>0</v>
      </c>
      <c r="AY101" s="194">
        <f t="shared" si="23"/>
        <v>0</v>
      </c>
    </row>
    <row r="102" spans="1:51" hidden="1" x14ac:dyDescent="0.2">
      <c r="A102" s="200" t="s">
        <v>1730</v>
      </c>
      <c r="B102" s="201" t="s">
        <v>1572</v>
      </c>
      <c r="C102" s="201"/>
      <c r="D102" s="201"/>
      <c r="E102" s="202">
        <f>IF(G102="Y",VLOOKUP(B102&amp;"|"&amp;C102,'ETC Data'!$C$2:$D$16,2,FALSE),0)</f>
        <v>0</v>
      </c>
      <c r="F102" s="202">
        <f>IF(D102="",0,IF(G102="Y",VLOOKUP(B102&amp;"|"&amp;D102,'ETC Data'!$C$2:$D$16,2,FALSE),0))</f>
        <v>0</v>
      </c>
      <c r="G102" s="203" t="str">
        <f>IF(VLOOKUP(A102,Plan!A$1:H$804,8,FALSE)&lt;&gt;"",VLOOKUP(A102,Plan!A$1:H$804,8,FALSE),"")</f>
        <v>N</v>
      </c>
      <c r="H102" s="204" t="str">
        <f>IF(VLOOKUP(A102,Plan!A$1:L$804,12,FALSE)&lt;&gt;"",VLOOKUP(A102,Plan!A$1:L$804,12,FALSE),"")</f>
        <v/>
      </c>
      <c r="I102" s="205" t="str">
        <f>IF(VLOOKUP(A102,Plan!A$1:M$804,13,FALSE)&lt;&gt;"",VLOOKUP(A102,Plan!A$1:M$804,13,FALSE),"")</f>
        <v/>
      </c>
      <c r="J102" s="205" t="str">
        <f>IF(VLOOKUP(A102,Plan!A$1:N$804,14,FALSE)&lt;&gt;"",VLOOKUP(A102,Plan!A$1:N$804,14,FALSE),IF(VLOOKUP(A102,Plan!A$1:O$804,15,FALSE)&lt;&gt;"",VLOOKUP(A102,Plan!A$1:O$804,15,FALSE),""))</f>
        <v/>
      </c>
      <c r="K102" s="206" t="str">
        <f>IF(VLOOKUP(A102,Plan!A$1:P$804,16,FALSE)&lt;&gt;"",VLOOKUP(A102,Plan!A$1:P$804,16,FALSE),"")</f>
        <v/>
      </c>
      <c r="L102" s="205"/>
      <c r="M102" s="205"/>
      <c r="N102" s="205"/>
      <c r="O102" s="207">
        <f t="shared" si="16"/>
        <v>0</v>
      </c>
      <c r="P102" s="207" t="b">
        <f t="shared" si="17"/>
        <v>0</v>
      </c>
      <c r="Q102" s="208">
        <f>IF(P102,O102*'ETC Data'!$H$3*'ETC Data'!$I$3,0)</f>
        <v>0</v>
      </c>
      <c r="R102" s="208">
        <f>Q102-(Q102*((VLOOKUP(A102,Plan!A$1:Z$804,26,FALSE)/100)))</f>
        <v>0</v>
      </c>
      <c r="S102" s="208">
        <f>IF(P102,O102*'ETC Data'!$H$3*'ETC Data'!$J$3,0)</f>
        <v>0</v>
      </c>
      <c r="T102" s="208">
        <f>S102-(S102*((VLOOKUP(A102,Plan!A$1:AA$804,27,FALSE)/100)))</f>
        <v>0</v>
      </c>
      <c r="U102" s="208">
        <f>IF(P102,O102*'ETC Data'!$H$3*'ETC Data'!$K$3,0)</f>
        <v>0</v>
      </c>
      <c r="V102" s="208">
        <f>U102-(U102*((VLOOKUP(A102,Plan!A$1:AB$804,28,FALSE)/100)))</f>
        <v>0</v>
      </c>
      <c r="W102" s="208">
        <f>IF(P102,O102*'ETC Data'!$H$3*'ETC Data'!$L$3,0)</f>
        <v>0</v>
      </c>
      <c r="X102" s="208">
        <f>W102-(W102*((VLOOKUP(A102,Plan!A$1:AC$804,29,FALSE)/100)))</f>
        <v>0</v>
      </c>
      <c r="Y102" s="209"/>
      <c r="Z102" s="210" t="b">
        <f t="shared" si="14"/>
        <v>0</v>
      </c>
      <c r="AA102" s="208">
        <f>IF(Z102,O102*'ETC Data'!$H$4*'ETC Data'!$I$4,0)</f>
        <v>0</v>
      </c>
      <c r="AB102" s="208">
        <f>AA102-(AA102*((VLOOKUP(A102,Plan!A$1:AI$804,35,FALSE)/100)))</f>
        <v>0</v>
      </c>
      <c r="AC102" s="208">
        <f>IF(Z102,O102*'ETC Data'!$H$4*'ETC Data'!$J$4,0)</f>
        <v>0</v>
      </c>
      <c r="AD102" s="208">
        <f>AC102-(AC102*((VLOOKUP(A102,Plan!A$1:AJ$804,36,FALSE)/100)))</f>
        <v>0</v>
      </c>
      <c r="AE102" s="208">
        <f>IF(Z102,O102*'ETC Data'!$H$4*'ETC Data'!$K$4,0)</f>
        <v>0</v>
      </c>
      <c r="AF102" s="208">
        <f>AE102-(AE102*((VLOOKUP(A102,Plan!A$1:AK$804,37,FALSE)/100)))</f>
        <v>0</v>
      </c>
      <c r="AG102" s="208">
        <f>IF(Z102,O102*'ETC Data'!$H$4*'ETC Data'!$L$4,0)</f>
        <v>0</v>
      </c>
      <c r="AH102" s="208">
        <f>AG102-(AG102*((VLOOKUP(A102,Plan!A$1:AP$804,42,FALSE)/100)))</f>
        <v>0</v>
      </c>
      <c r="AI102" s="210"/>
      <c r="AJ102" s="210" t="b">
        <f t="shared" si="15"/>
        <v>0</v>
      </c>
      <c r="AK102" s="211">
        <f>IF(AJ102,O102*'ETC Data'!$H$5*'ETC Data'!$I$5,0)</f>
        <v>0</v>
      </c>
      <c r="AL102" s="208">
        <f>AK102-(AK102*((VLOOKUP(A102,Plan!A$1:AY$804,51,FALSE)/100)))</f>
        <v>0</v>
      </c>
      <c r="AM102" s="208">
        <f>IF(AJ102,O102*'ETC Data'!$H$5*'ETC Data'!$J$5,0)</f>
        <v>0</v>
      </c>
      <c r="AN102" s="208">
        <f>AM102-(AM102*((VLOOKUP(A102,Plan!A$1:BA$804,53,FALSE)/100)))</f>
        <v>0</v>
      </c>
      <c r="AO102" s="211">
        <f>IF(AJ102,O102*'ETC Data'!$H$5*'ETC Data'!$K$5,0)</f>
        <v>0</v>
      </c>
      <c r="AP102" s="208">
        <f>AO102-(AO102*((VLOOKUP(A102,Plan!A$1:BB$804,54,FALSE)/100)))</f>
        <v>0</v>
      </c>
      <c r="AQ102" s="208">
        <f>IF(AJ102,O102*'ETC Data'!$H$5*'ETC Data'!$L$5,0)</f>
        <v>0</v>
      </c>
      <c r="AR102" s="208">
        <f>AQ102-(AQ102*((VLOOKUP(A102,Plan!A$1:BD$804,56,FALSE)/100)))</f>
        <v>0</v>
      </c>
      <c r="AS102" s="193">
        <f>VLOOKUP(A102,'PR Matrix'!A:B,2,FALSE)</f>
        <v>0</v>
      </c>
      <c r="AT102" s="194">
        <f t="shared" si="18"/>
        <v>0</v>
      </c>
      <c r="AU102" s="194">
        <f t="shared" si="19"/>
        <v>0</v>
      </c>
      <c r="AV102" s="194">
        <f t="shared" si="20"/>
        <v>0</v>
      </c>
      <c r="AW102" s="194">
        <f t="shared" si="21"/>
        <v>0</v>
      </c>
      <c r="AX102" s="194">
        <f t="shared" si="22"/>
        <v>0</v>
      </c>
      <c r="AY102" s="194">
        <f t="shared" si="23"/>
        <v>0</v>
      </c>
    </row>
    <row r="103" spans="1:51" hidden="1" x14ac:dyDescent="0.2">
      <c r="A103" s="200" t="s">
        <v>451</v>
      </c>
      <c r="B103" s="201" t="s">
        <v>1571</v>
      </c>
      <c r="C103" s="201"/>
      <c r="D103" s="201"/>
      <c r="E103" s="202">
        <f>IF(G103="Y",VLOOKUP(B103&amp;"|"&amp;C103,'ETC Data'!$C$2:$D$16,2,FALSE),0)</f>
        <v>0</v>
      </c>
      <c r="F103" s="202">
        <f>IF(D103="",0,IF(G103="Y",VLOOKUP(B103&amp;"|"&amp;D103,'ETC Data'!$C$2:$D$16,2,FALSE),0))</f>
        <v>0</v>
      </c>
      <c r="G103" s="203" t="str">
        <f>IF(VLOOKUP(A103,Plan!A$1:H$804,8,FALSE)&lt;&gt;"",VLOOKUP(A103,Plan!A$1:H$804,8,FALSE),"")</f>
        <v>N</v>
      </c>
      <c r="H103" s="204" t="str">
        <f>IF(VLOOKUP(A103,Plan!A$1:L$804,12,FALSE)&lt;&gt;"",VLOOKUP(A103,Plan!A$1:L$804,12,FALSE),"")</f>
        <v/>
      </c>
      <c r="I103" s="205" t="str">
        <f>IF(VLOOKUP(A103,Plan!A$1:M$804,13,FALSE)&lt;&gt;"",VLOOKUP(A103,Plan!A$1:M$804,13,FALSE),"")</f>
        <v/>
      </c>
      <c r="J103" s="205" t="str">
        <f>IF(VLOOKUP(A103,Plan!A$1:N$804,14,FALSE)&lt;&gt;"",VLOOKUP(A103,Plan!A$1:N$804,14,FALSE),IF(VLOOKUP(A103,Plan!A$1:O$804,15,FALSE)&lt;&gt;"",VLOOKUP(A103,Plan!A$1:O$804,15,FALSE),""))</f>
        <v/>
      </c>
      <c r="K103" s="206" t="str">
        <f>IF(VLOOKUP(A103,Plan!A$1:P$804,16,FALSE)&lt;&gt;"",VLOOKUP(A103,Plan!A$1:P$804,16,FALSE),"")</f>
        <v/>
      </c>
      <c r="L103" s="205"/>
      <c r="M103" s="205"/>
      <c r="N103" s="205"/>
      <c r="O103" s="207">
        <f t="shared" si="16"/>
        <v>0</v>
      </c>
      <c r="P103" s="207" t="b">
        <f t="shared" si="17"/>
        <v>0</v>
      </c>
      <c r="Q103" s="208">
        <f>IF(P103,O103*'ETC Data'!$H$3*'ETC Data'!$I$3,0)</f>
        <v>0</v>
      </c>
      <c r="R103" s="208">
        <f>Q103-(Q103*((VLOOKUP(A103,Plan!A$1:Z$804,26,FALSE)/100)))</f>
        <v>0</v>
      </c>
      <c r="S103" s="208">
        <f>IF(P103,O103*'ETC Data'!$H$3*'ETC Data'!$J$3,0)</f>
        <v>0</v>
      </c>
      <c r="T103" s="208">
        <f>S103-(S103*((VLOOKUP(A103,Plan!A$1:AA$804,27,FALSE)/100)))</f>
        <v>0</v>
      </c>
      <c r="U103" s="208">
        <f>IF(P103,O103*'ETC Data'!$H$3*'ETC Data'!$K$3,0)</f>
        <v>0</v>
      </c>
      <c r="V103" s="208">
        <f>U103-(U103*((VLOOKUP(A103,Plan!A$1:AB$804,28,FALSE)/100)))</f>
        <v>0</v>
      </c>
      <c r="W103" s="208">
        <f>IF(P103,O103*'ETC Data'!$H$3*'ETC Data'!$L$3,0)</f>
        <v>0</v>
      </c>
      <c r="X103" s="208">
        <f>W103-(W103*((VLOOKUP(A103,Plan!A$1:AC$804,29,FALSE)/100)))</f>
        <v>0</v>
      </c>
      <c r="Y103" s="209"/>
      <c r="Z103" s="210" t="b">
        <f t="shared" si="14"/>
        <v>0</v>
      </c>
      <c r="AA103" s="208">
        <f>IF(Z103,O103*'ETC Data'!$H$4*'ETC Data'!$I$4,0)</f>
        <v>0</v>
      </c>
      <c r="AB103" s="208">
        <f>AA103-(AA103*((VLOOKUP(A103,Plan!A$1:AI$804,35,FALSE)/100)))</f>
        <v>0</v>
      </c>
      <c r="AC103" s="208">
        <f>IF(Z103,O103*'ETC Data'!$H$4*'ETC Data'!$J$4,0)</f>
        <v>0</v>
      </c>
      <c r="AD103" s="208">
        <f>AC103-(AC103*((VLOOKUP(A103,Plan!A$1:AJ$804,36,FALSE)/100)))</f>
        <v>0</v>
      </c>
      <c r="AE103" s="208">
        <f>IF(Z103,O103*'ETC Data'!$H$4*'ETC Data'!$K$4,0)</f>
        <v>0</v>
      </c>
      <c r="AF103" s="208">
        <f>AE103-(AE103*((VLOOKUP(A103,Plan!A$1:AK$804,37,FALSE)/100)))</f>
        <v>0</v>
      </c>
      <c r="AG103" s="208">
        <f>IF(Z103,O103*'ETC Data'!$H$4*'ETC Data'!$L$4,0)</f>
        <v>0</v>
      </c>
      <c r="AH103" s="208">
        <f>AG103-(AG103*((VLOOKUP(A103,Plan!A$1:AP$804,42,FALSE)/100)))</f>
        <v>0</v>
      </c>
      <c r="AI103" s="210"/>
      <c r="AJ103" s="210" t="b">
        <f t="shared" si="15"/>
        <v>0</v>
      </c>
      <c r="AK103" s="211">
        <f>IF(AJ103,O103*'ETC Data'!$H$5*'ETC Data'!$I$5,0)</f>
        <v>0</v>
      </c>
      <c r="AL103" s="208">
        <f>AK103-(AK103*((VLOOKUP(A103,Plan!A$1:AY$804,51,FALSE)/100)))</f>
        <v>0</v>
      </c>
      <c r="AM103" s="208">
        <f>IF(AJ103,O103*'ETC Data'!$H$5*'ETC Data'!$J$5,0)</f>
        <v>0</v>
      </c>
      <c r="AN103" s="208">
        <f>AM103-(AM103*((VLOOKUP(A103,Plan!A$1:BA$804,53,FALSE)/100)))</f>
        <v>0</v>
      </c>
      <c r="AO103" s="211">
        <f>IF(AJ103,O103*'ETC Data'!$H$5*'ETC Data'!$K$5,0)</f>
        <v>0</v>
      </c>
      <c r="AP103" s="208">
        <f>AO103-(AO103*((VLOOKUP(A103,Plan!A$1:BB$804,54,FALSE)/100)))</f>
        <v>0</v>
      </c>
      <c r="AQ103" s="208">
        <f>IF(AJ103,O103*'ETC Data'!$H$5*'ETC Data'!$L$5,0)</f>
        <v>0</v>
      </c>
      <c r="AR103" s="208">
        <f>AQ103-(AQ103*((VLOOKUP(A103,Plan!A$1:BD$804,56,FALSE)/100)))</f>
        <v>0</v>
      </c>
      <c r="AS103" s="193">
        <f>VLOOKUP(A103,'PR Matrix'!A:B,2,FALSE)</f>
        <v>0</v>
      </c>
      <c r="AT103" s="194">
        <f t="shared" si="18"/>
        <v>0</v>
      </c>
      <c r="AU103" s="194">
        <f t="shared" si="19"/>
        <v>0</v>
      </c>
      <c r="AV103" s="194">
        <f t="shared" si="20"/>
        <v>0</v>
      </c>
      <c r="AW103" s="194">
        <f t="shared" si="21"/>
        <v>0</v>
      </c>
      <c r="AX103" s="194">
        <f t="shared" si="22"/>
        <v>0</v>
      </c>
      <c r="AY103" s="194">
        <f t="shared" si="23"/>
        <v>0</v>
      </c>
    </row>
    <row r="104" spans="1:51" hidden="1" x14ac:dyDescent="0.2">
      <c r="A104" s="200" t="s">
        <v>442</v>
      </c>
      <c r="B104" s="201" t="s">
        <v>1570</v>
      </c>
      <c r="C104" s="201"/>
      <c r="D104" s="201"/>
      <c r="E104" s="202">
        <f>IF(G104="Y",VLOOKUP(B104&amp;"|"&amp;C104,'ETC Data'!$C$2:$D$16,2,FALSE),0)</f>
        <v>0</v>
      </c>
      <c r="F104" s="202">
        <f>IF(D104="",0,IF(G104="Y",VLOOKUP(B104&amp;"|"&amp;D104,'ETC Data'!$C$2:$D$16,2,FALSE),0))</f>
        <v>0</v>
      </c>
      <c r="G104" s="203" t="str">
        <f>IF(VLOOKUP(A104,Plan!A$1:H$804,8,FALSE)&lt;&gt;"",VLOOKUP(A104,Plan!A$1:H$804,8,FALSE),"")</f>
        <v>N</v>
      </c>
      <c r="H104" s="204" t="str">
        <f>IF(VLOOKUP(A104,Plan!A$1:L$804,12,FALSE)&lt;&gt;"",VLOOKUP(A104,Plan!A$1:L$804,12,FALSE),"")</f>
        <v/>
      </c>
      <c r="I104" s="205" t="str">
        <f>IF(VLOOKUP(A104,Plan!A$1:M$804,13,FALSE)&lt;&gt;"",VLOOKUP(A104,Plan!A$1:M$804,13,FALSE),"")</f>
        <v/>
      </c>
      <c r="J104" s="205" t="str">
        <f>IF(VLOOKUP(A104,Plan!A$1:N$804,14,FALSE)&lt;&gt;"",VLOOKUP(A104,Plan!A$1:N$804,14,FALSE),IF(VLOOKUP(A104,Plan!A$1:O$804,15,FALSE)&lt;&gt;"",VLOOKUP(A104,Plan!A$1:O$804,15,FALSE),""))</f>
        <v/>
      </c>
      <c r="K104" s="206" t="str">
        <f>IF(VLOOKUP(A104,Plan!A$1:P$804,16,FALSE)&lt;&gt;"",VLOOKUP(A104,Plan!A$1:P$804,16,FALSE),"")</f>
        <v/>
      </c>
      <c r="L104" s="205"/>
      <c r="M104" s="205"/>
      <c r="N104" s="205"/>
      <c r="O104" s="207">
        <f t="shared" si="16"/>
        <v>0</v>
      </c>
      <c r="P104" s="207" t="b">
        <f t="shared" si="17"/>
        <v>0</v>
      </c>
      <c r="Q104" s="208">
        <f>IF(P104,O104*'ETC Data'!$H$3*'ETC Data'!$I$3,0)</f>
        <v>0</v>
      </c>
      <c r="R104" s="208">
        <f>Q104-(Q104*((VLOOKUP(A104,Plan!A$1:Z$804,26,FALSE)/100)))</f>
        <v>0</v>
      </c>
      <c r="S104" s="208">
        <f>IF(P104,O104*'ETC Data'!$H$3*'ETC Data'!$J$3,0)</f>
        <v>0</v>
      </c>
      <c r="T104" s="208">
        <f>S104-(S104*((VLOOKUP(A104,Plan!A$1:AA$804,27,FALSE)/100)))</f>
        <v>0</v>
      </c>
      <c r="U104" s="208">
        <f>IF(P104,O104*'ETC Data'!$H$3*'ETC Data'!$K$3,0)</f>
        <v>0</v>
      </c>
      <c r="V104" s="208">
        <f>U104-(U104*((VLOOKUP(A104,Plan!A$1:AB$804,28,FALSE)/100)))</f>
        <v>0</v>
      </c>
      <c r="W104" s="208">
        <f>IF(P104,O104*'ETC Data'!$H$3*'ETC Data'!$L$3,0)</f>
        <v>0</v>
      </c>
      <c r="X104" s="208">
        <f>W104-(W104*((VLOOKUP(A104,Plan!A$1:AC$804,29,FALSE)/100)))</f>
        <v>0</v>
      </c>
      <c r="Y104" s="209"/>
      <c r="Z104" s="210" t="b">
        <f t="shared" si="14"/>
        <v>0</v>
      </c>
      <c r="AA104" s="208">
        <f>IF(Z104,O104*'ETC Data'!$H$4*'ETC Data'!$I$4,0)</f>
        <v>0</v>
      </c>
      <c r="AB104" s="208">
        <f>AA104-(AA104*((VLOOKUP(A104,Plan!A$1:AI$804,35,FALSE)/100)))</f>
        <v>0</v>
      </c>
      <c r="AC104" s="208">
        <f>IF(Z104,O104*'ETC Data'!$H$4*'ETC Data'!$J$4,0)</f>
        <v>0</v>
      </c>
      <c r="AD104" s="208">
        <f>AC104-(AC104*((VLOOKUP(A104,Plan!A$1:AJ$804,36,FALSE)/100)))</f>
        <v>0</v>
      </c>
      <c r="AE104" s="208">
        <f>IF(Z104,O104*'ETC Data'!$H$4*'ETC Data'!$K$4,0)</f>
        <v>0</v>
      </c>
      <c r="AF104" s="208">
        <f>AE104-(AE104*((VLOOKUP(A104,Plan!A$1:AK$804,37,FALSE)/100)))</f>
        <v>0</v>
      </c>
      <c r="AG104" s="208">
        <f>IF(Z104,O104*'ETC Data'!$H$4*'ETC Data'!$L$4,0)</f>
        <v>0</v>
      </c>
      <c r="AH104" s="208">
        <f>AG104-(AG104*((VLOOKUP(A104,Plan!A$1:AP$804,42,FALSE)/100)))</f>
        <v>0</v>
      </c>
      <c r="AI104" s="210"/>
      <c r="AJ104" s="210" t="b">
        <f t="shared" si="15"/>
        <v>0</v>
      </c>
      <c r="AK104" s="211">
        <f>IF(AJ104,O104*'ETC Data'!$H$5*'ETC Data'!$I$5,0)</f>
        <v>0</v>
      </c>
      <c r="AL104" s="208">
        <f>AK104-(AK104*((VLOOKUP(A104,Plan!A$1:AY$804,51,FALSE)/100)))</f>
        <v>0</v>
      </c>
      <c r="AM104" s="208">
        <f>IF(AJ104,O104*'ETC Data'!$H$5*'ETC Data'!$J$5,0)</f>
        <v>0</v>
      </c>
      <c r="AN104" s="208">
        <f>AM104-(AM104*((VLOOKUP(A104,Plan!A$1:BA$804,53,FALSE)/100)))</f>
        <v>0</v>
      </c>
      <c r="AO104" s="211">
        <f>IF(AJ104,O104*'ETC Data'!$H$5*'ETC Data'!$K$5,0)</f>
        <v>0</v>
      </c>
      <c r="AP104" s="208">
        <f>AO104-(AO104*((VLOOKUP(A104,Plan!A$1:BB$804,54,FALSE)/100)))</f>
        <v>0</v>
      </c>
      <c r="AQ104" s="208">
        <f>IF(AJ104,O104*'ETC Data'!$H$5*'ETC Data'!$L$5,0)</f>
        <v>0</v>
      </c>
      <c r="AR104" s="208">
        <f>AQ104-(AQ104*((VLOOKUP(A104,Plan!A$1:BD$804,56,FALSE)/100)))</f>
        <v>0</v>
      </c>
      <c r="AS104" s="193">
        <f>VLOOKUP(A104,'PR Matrix'!A:B,2,FALSE)</f>
        <v>0</v>
      </c>
      <c r="AT104" s="194">
        <f t="shared" si="18"/>
        <v>0</v>
      </c>
      <c r="AU104" s="194">
        <f t="shared" si="19"/>
        <v>0</v>
      </c>
      <c r="AV104" s="194">
        <f t="shared" si="20"/>
        <v>0</v>
      </c>
      <c r="AW104" s="194">
        <f t="shared" si="21"/>
        <v>0</v>
      </c>
      <c r="AX104" s="194">
        <f t="shared" si="22"/>
        <v>0</v>
      </c>
      <c r="AY104" s="194">
        <f t="shared" si="23"/>
        <v>0</v>
      </c>
    </row>
    <row r="105" spans="1:51" hidden="1" x14ac:dyDescent="0.2">
      <c r="A105" s="200" t="s">
        <v>201</v>
      </c>
      <c r="B105" s="201" t="s">
        <v>1572</v>
      </c>
      <c r="C105" s="201"/>
      <c r="D105" s="201"/>
      <c r="E105" s="202">
        <f>IF(G105="Y",VLOOKUP(B105&amp;"|"&amp;C105,'ETC Data'!$C$2:$D$16,2,FALSE),0)</f>
        <v>0</v>
      </c>
      <c r="F105" s="202">
        <f>IF(D105="",0,IF(G105="Y",VLOOKUP(B105&amp;"|"&amp;D105,'ETC Data'!$C$2:$D$16,2,FALSE),0))</f>
        <v>0</v>
      </c>
      <c r="G105" s="203" t="str">
        <f>IF(VLOOKUP(A105,Plan!A$1:H$804,8,FALSE)&lt;&gt;"",VLOOKUP(A105,Plan!A$1:H$804,8,FALSE),"")</f>
        <v>N</v>
      </c>
      <c r="H105" s="204" t="str">
        <f>IF(VLOOKUP(A105,Plan!A$1:L$804,12,FALSE)&lt;&gt;"",VLOOKUP(A105,Plan!A$1:L$804,12,FALSE),"")</f>
        <v/>
      </c>
      <c r="I105" s="205" t="str">
        <f>IF(VLOOKUP(A105,Plan!A$1:M$804,13,FALSE)&lt;&gt;"",VLOOKUP(A105,Plan!A$1:M$804,13,FALSE),"")</f>
        <v/>
      </c>
      <c r="J105" s="205" t="str">
        <f>IF(VLOOKUP(A105,Plan!A$1:N$804,14,FALSE)&lt;&gt;"",VLOOKUP(A105,Plan!A$1:N$804,14,FALSE),IF(VLOOKUP(A105,Plan!A$1:O$804,15,FALSE)&lt;&gt;"",VLOOKUP(A105,Plan!A$1:O$804,15,FALSE),""))</f>
        <v/>
      </c>
      <c r="K105" s="206" t="str">
        <f>IF(VLOOKUP(A105,Plan!A$1:P$804,16,FALSE)&lt;&gt;"",VLOOKUP(A105,Plan!A$1:P$804,16,FALSE),"")</f>
        <v/>
      </c>
      <c r="L105" s="205"/>
      <c r="M105" s="205"/>
      <c r="N105" s="205"/>
      <c r="O105" s="207">
        <f t="shared" si="16"/>
        <v>0</v>
      </c>
      <c r="P105" s="207" t="b">
        <f t="shared" si="17"/>
        <v>0</v>
      </c>
      <c r="Q105" s="208">
        <f>IF(P105,O105*'ETC Data'!$H$3*'ETC Data'!$I$3,0)</f>
        <v>0</v>
      </c>
      <c r="R105" s="208">
        <f>Q105-(Q105*((VLOOKUP(A105,Plan!A$1:Z$804,26,FALSE)/100)))</f>
        <v>0</v>
      </c>
      <c r="S105" s="208">
        <f>IF(P105,O105*'ETC Data'!$H$3*'ETC Data'!$J$3,0)</f>
        <v>0</v>
      </c>
      <c r="T105" s="208">
        <f>S105-(S105*((VLOOKUP(A105,Plan!A$1:AA$804,27,FALSE)/100)))</f>
        <v>0</v>
      </c>
      <c r="U105" s="208">
        <f>IF(P105,O105*'ETC Data'!$H$3*'ETC Data'!$K$3,0)</f>
        <v>0</v>
      </c>
      <c r="V105" s="208">
        <f>U105-(U105*((VLOOKUP(A105,Plan!A$1:AB$804,28,FALSE)/100)))</f>
        <v>0</v>
      </c>
      <c r="W105" s="208">
        <f>IF(P105,O105*'ETC Data'!$H$3*'ETC Data'!$L$3,0)</f>
        <v>0</v>
      </c>
      <c r="X105" s="208">
        <f>W105-(W105*((VLOOKUP(A105,Plan!A$1:AC$804,29,FALSE)/100)))</f>
        <v>0</v>
      </c>
      <c r="Y105" s="209"/>
      <c r="Z105" s="210" t="b">
        <f t="shared" si="14"/>
        <v>0</v>
      </c>
      <c r="AA105" s="208">
        <f>IF(Z105,O105*'ETC Data'!$H$4*'ETC Data'!$I$4,0)</f>
        <v>0</v>
      </c>
      <c r="AB105" s="208">
        <f>AA105-(AA105*((VLOOKUP(A105,Plan!A$1:AI$804,35,FALSE)/100)))</f>
        <v>0</v>
      </c>
      <c r="AC105" s="208">
        <f>IF(Z105,O105*'ETC Data'!$H$4*'ETC Data'!$J$4,0)</f>
        <v>0</v>
      </c>
      <c r="AD105" s="208">
        <f>AC105-(AC105*((VLOOKUP(A105,Plan!A$1:AJ$804,36,FALSE)/100)))</f>
        <v>0</v>
      </c>
      <c r="AE105" s="208">
        <f>IF(Z105,O105*'ETC Data'!$H$4*'ETC Data'!$K$4,0)</f>
        <v>0</v>
      </c>
      <c r="AF105" s="208">
        <f>AE105-(AE105*((VLOOKUP(A105,Plan!A$1:AK$804,37,FALSE)/100)))</f>
        <v>0</v>
      </c>
      <c r="AG105" s="208">
        <f>IF(Z105,O105*'ETC Data'!$H$4*'ETC Data'!$L$4,0)</f>
        <v>0</v>
      </c>
      <c r="AH105" s="208">
        <f>AG105-(AG105*((VLOOKUP(A105,Plan!A$1:AP$804,42,FALSE)/100)))</f>
        <v>0</v>
      </c>
      <c r="AI105" s="210"/>
      <c r="AJ105" s="210" t="b">
        <f t="shared" si="15"/>
        <v>0</v>
      </c>
      <c r="AK105" s="211">
        <f>IF(AJ105,O105*'ETC Data'!$H$5*'ETC Data'!$I$5,0)</f>
        <v>0</v>
      </c>
      <c r="AL105" s="208">
        <f>AK105-(AK105*((VLOOKUP(A105,Plan!A$1:AY$804,51,FALSE)/100)))</f>
        <v>0</v>
      </c>
      <c r="AM105" s="208">
        <f>IF(AJ105,O105*'ETC Data'!$H$5*'ETC Data'!$J$5,0)</f>
        <v>0</v>
      </c>
      <c r="AN105" s="208">
        <f>AM105-(AM105*((VLOOKUP(A105,Plan!A$1:BA$804,53,FALSE)/100)))</f>
        <v>0</v>
      </c>
      <c r="AO105" s="211">
        <f>IF(AJ105,O105*'ETC Data'!$H$5*'ETC Data'!$K$5,0)</f>
        <v>0</v>
      </c>
      <c r="AP105" s="208">
        <f>AO105-(AO105*((VLOOKUP(A105,Plan!A$1:BB$804,54,FALSE)/100)))</f>
        <v>0</v>
      </c>
      <c r="AQ105" s="208">
        <f>IF(AJ105,O105*'ETC Data'!$H$5*'ETC Data'!$L$5,0)</f>
        <v>0</v>
      </c>
      <c r="AR105" s="208">
        <f>AQ105-(AQ105*((VLOOKUP(A105,Plan!A$1:BD$804,56,FALSE)/100)))</f>
        <v>0</v>
      </c>
      <c r="AS105" s="193">
        <f>VLOOKUP(A105,'PR Matrix'!A:B,2,FALSE)</f>
        <v>0</v>
      </c>
      <c r="AT105" s="194">
        <f t="shared" si="18"/>
        <v>0</v>
      </c>
      <c r="AU105" s="194">
        <f t="shared" si="19"/>
        <v>0</v>
      </c>
      <c r="AV105" s="194">
        <f t="shared" si="20"/>
        <v>0</v>
      </c>
      <c r="AW105" s="194">
        <f t="shared" si="21"/>
        <v>0</v>
      </c>
      <c r="AX105" s="194">
        <f t="shared" si="22"/>
        <v>0</v>
      </c>
      <c r="AY105" s="194">
        <f t="shared" si="23"/>
        <v>0</v>
      </c>
    </row>
    <row r="106" spans="1:51" hidden="1" x14ac:dyDescent="0.2">
      <c r="A106" s="200" t="s">
        <v>1058</v>
      </c>
      <c r="B106" s="201" t="s">
        <v>1571</v>
      </c>
      <c r="C106" s="201"/>
      <c r="D106" s="201"/>
      <c r="E106" s="202">
        <f>IF(G106="Y",VLOOKUP(B106&amp;"|"&amp;C106,'ETC Data'!$C$2:$D$16,2,FALSE),0)</f>
        <v>0</v>
      </c>
      <c r="F106" s="202">
        <f>IF(D106="",0,IF(G106="Y",VLOOKUP(B106&amp;"|"&amp;D106,'ETC Data'!$C$2:$D$16,2,FALSE),0))</f>
        <v>0</v>
      </c>
      <c r="G106" s="203" t="str">
        <f>IF(VLOOKUP(A106,Plan!A$1:H$804,8,FALSE)&lt;&gt;"",VLOOKUP(A106,Plan!A$1:H$804,8,FALSE),"")</f>
        <v>N</v>
      </c>
      <c r="H106" s="204" t="str">
        <f>IF(VLOOKUP(A106,Plan!A$1:L$804,12,FALSE)&lt;&gt;"",VLOOKUP(A106,Plan!A$1:L$804,12,FALSE),"")</f>
        <v/>
      </c>
      <c r="I106" s="205" t="str">
        <f>IF(VLOOKUP(A106,Plan!A$1:M$804,13,FALSE)&lt;&gt;"",VLOOKUP(A106,Plan!A$1:M$804,13,FALSE),"")</f>
        <v/>
      </c>
      <c r="J106" s="205" t="str">
        <f>IF(VLOOKUP(A106,Plan!A$1:N$804,14,FALSE)&lt;&gt;"",VLOOKUP(A106,Plan!A$1:N$804,14,FALSE),IF(VLOOKUP(A106,Plan!A$1:O$804,15,FALSE)&lt;&gt;"",VLOOKUP(A106,Plan!A$1:O$804,15,FALSE),""))</f>
        <v/>
      </c>
      <c r="K106" s="206" t="str">
        <f>IF(VLOOKUP(A106,Plan!A$1:P$804,16,FALSE)&lt;&gt;"",VLOOKUP(A106,Plan!A$1:P$804,16,FALSE),"")</f>
        <v/>
      </c>
      <c r="L106" s="205"/>
      <c r="M106" s="205"/>
      <c r="N106" s="205"/>
      <c r="O106" s="207">
        <f t="shared" si="16"/>
        <v>0</v>
      </c>
      <c r="P106" s="207" t="b">
        <f t="shared" si="17"/>
        <v>0</v>
      </c>
      <c r="Q106" s="208">
        <f>IF(P106,O106*'ETC Data'!$H$3*'ETC Data'!$I$3,0)</f>
        <v>0</v>
      </c>
      <c r="R106" s="208">
        <f>Q106-(Q106*((VLOOKUP(A106,Plan!A$1:Z$804,26,FALSE)/100)))</f>
        <v>0</v>
      </c>
      <c r="S106" s="208">
        <f>IF(P106,O106*'ETC Data'!$H$3*'ETC Data'!$J$3,0)</f>
        <v>0</v>
      </c>
      <c r="T106" s="208">
        <f>S106-(S106*((VLOOKUP(A106,Plan!A$1:AA$804,27,FALSE)/100)))</f>
        <v>0</v>
      </c>
      <c r="U106" s="208">
        <f>IF(P106,O106*'ETC Data'!$H$3*'ETC Data'!$K$3,0)</f>
        <v>0</v>
      </c>
      <c r="V106" s="208">
        <f>U106-(U106*((VLOOKUP(A106,Plan!A$1:AB$804,28,FALSE)/100)))</f>
        <v>0</v>
      </c>
      <c r="W106" s="208">
        <f>IF(P106,O106*'ETC Data'!$H$3*'ETC Data'!$L$3,0)</f>
        <v>0</v>
      </c>
      <c r="X106" s="208">
        <f>W106-(W106*((VLOOKUP(A106,Plan!A$1:AC$804,29,FALSE)/100)))</f>
        <v>0</v>
      </c>
      <c r="Y106" s="209"/>
      <c r="Z106" s="210" t="b">
        <f t="shared" si="14"/>
        <v>0</v>
      </c>
      <c r="AA106" s="208">
        <f>IF(Z106,O106*'ETC Data'!$H$4*'ETC Data'!$I$4,0)</f>
        <v>0</v>
      </c>
      <c r="AB106" s="208">
        <f>AA106-(AA106*((VLOOKUP(A106,Plan!A$1:AI$804,35,FALSE)/100)))</f>
        <v>0</v>
      </c>
      <c r="AC106" s="208">
        <f>IF(Z106,O106*'ETC Data'!$H$4*'ETC Data'!$J$4,0)</f>
        <v>0</v>
      </c>
      <c r="AD106" s="208">
        <f>AC106-(AC106*((VLOOKUP(A106,Plan!A$1:AJ$804,36,FALSE)/100)))</f>
        <v>0</v>
      </c>
      <c r="AE106" s="208">
        <f>IF(Z106,O106*'ETC Data'!$H$4*'ETC Data'!$K$4,0)</f>
        <v>0</v>
      </c>
      <c r="AF106" s="208">
        <f>AE106-(AE106*((VLOOKUP(A106,Plan!A$1:AK$804,37,FALSE)/100)))</f>
        <v>0</v>
      </c>
      <c r="AG106" s="208">
        <f>IF(Z106,O106*'ETC Data'!$H$4*'ETC Data'!$L$4,0)</f>
        <v>0</v>
      </c>
      <c r="AH106" s="208">
        <f>AG106-(AG106*((VLOOKUP(A106,Plan!A$1:AP$804,42,FALSE)/100)))</f>
        <v>0</v>
      </c>
      <c r="AI106" s="210"/>
      <c r="AJ106" s="210" t="b">
        <f t="shared" si="15"/>
        <v>0</v>
      </c>
      <c r="AK106" s="211">
        <f>IF(AJ106,O106*'ETC Data'!$H$5*'ETC Data'!$I$5,0)</f>
        <v>0</v>
      </c>
      <c r="AL106" s="208">
        <f>AK106-(AK106*((VLOOKUP(A106,Plan!A$1:AY$804,51,FALSE)/100)))</f>
        <v>0</v>
      </c>
      <c r="AM106" s="208">
        <f>IF(AJ106,O106*'ETC Data'!$H$5*'ETC Data'!$J$5,0)</f>
        <v>0</v>
      </c>
      <c r="AN106" s="208">
        <f>AM106-(AM106*((VLOOKUP(A106,Plan!A$1:BA$804,53,FALSE)/100)))</f>
        <v>0</v>
      </c>
      <c r="AO106" s="211">
        <f>IF(AJ106,O106*'ETC Data'!$H$5*'ETC Data'!$K$5,0)</f>
        <v>0</v>
      </c>
      <c r="AP106" s="208">
        <f>AO106-(AO106*((VLOOKUP(A106,Plan!A$1:BB$804,54,FALSE)/100)))</f>
        <v>0</v>
      </c>
      <c r="AQ106" s="208">
        <f>IF(AJ106,O106*'ETC Data'!$H$5*'ETC Data'!$L$5,0)</f>
        <v>0</v>
      </c>
      <c r="AR106" s="208">
        <f>AQ106-(AQ106*((VLOOKUP(A106,Plan!A$1:BD$804,56,FALSE)/100)))</f>
        <v>0</v>
      </c>
      <c r="AS106" s="193">
        <f>VLOOKUP(A106,'PR Matrix'!A:B,2,FALSE)</f>
        <v>0</v>
      </c>
      <c r="AT106" s="194">
        <f t="shared" si="18"/>
        <v>0</v>
      </c>
      <c r="AU106" s="194">
        <f t="shared" si="19"/>
        <v>0</v>
      </c>
      <c r="AV106" s="194">
        <f t="shared" si="20"/>
        <v>0</v>
      </c>
      <c r="AW106" s="194">
        <f t="shared" si="21"/>
        <v>0</v>
      </c>
      <c r="AX106" s="194">
        <f t="shared" si="22"/>
        <v>0</v>
      </c>
      <c r="AY106" s="194">
        <f t="shared" si="23"/>
        <v>0</v>
      </c>
    </row>
    <row r="107" spans="1:51" hidden="1" x14ac:dyDescent="0.2">
      <c r="A107" s="200" t="s">
        <v>1731</v>
      </c>
      <c r="B107" s="201" t="s">
        <v>1571</v>
      </c>
      <c r="C107" s="201"/>
      <c r="D107" s="201"/>
      <c r="E107" s="202">
        <f>IF(G107="Y",VLOOKUP(B107&amp;"|"&amp;C107,'ETC Data'!$C$2:$D$16,2,FALSE),0)</f>
        <v>0</v>
      </c>
      <c r="F107" s="202">
        <f>IF(D107="",0,IF(G107="Y",VLOOKUP(B107&amp;"|"&amp;D107,'ETC Data'!$C$2:$D$16,2,FALSE),0))</f>
        <v>0</v>
      </c>
      <c r="G107" s="203" t="str">
        <f>IF(VLOOKUP(A107,Plan!A$1:H$804,8,FALSE)&lt;&gt;"",VLOOKUP(A107,Plan!A$1:H$804,8,FALSE),"")</f>
        <v>N</v>
      </c>
      <c r="H107" s="204" t="str">
        <f>IF(VLOOKUP(A107,Plan!A$1:L$804,12,FALSE)&lt;&gt;"",VLOOKUP(A107,Plan!A$1:L$804,12,FALSE),"")</f>
        <v/>
      </c>
      <c r="I107" s="205" t="str">
        <f>IF(VLOOKUP(A107,Plan!A$1:M$804,13,FALSE)&lt;&gt;"",VLOOKUP(A107,Plan!A$1:M$804,13,FALSE),"")</f>
        <v/>
      </c>
      <c r="J107" s="205" t="str">
        <f>IF(VLOOKUP(A107,Plan!A$1:N$804,14,FALSE)&lt;&gt;"",VLOOKUP(A107,Plan!A$1:N$804,14,FALSE),IF(VLOOKUP(A107,Plan!A$1:O$804,15,FALSE)&lt;&gt;"",VLOOKUP(A107,Plan!A$1:O$804,15,FALSE),""))</f>
        <v/>
      </c>
      <c r="K107" s="206" t="str">
        <f>IF(VLOOKUP(A107,Plan!A$1:P$804,16,FALSE)&lt;&gt;"",VLOOKUP(A107,Plan!A$1:P$804,16,FALSE),"")</f>
        <v/>
      </c>
      <c r="L107" s="205"/>
      <c r="M107" s="205"/>
      <c r="N107" s="205"/>
      <c r="O107" s="207">
        <f t="shared" si="16"/>
        <v>0</v>
      </c>
      <c r="P107" s="207" t="b">
        <f t="shared" si="17"/>
        <v>0</v>
      </c>
      <c r="Q107" s="208">
        <f>IF(P107,O107*'ETC Data'!$H$3*'ETC Data'!$I$3,0)</f>
        <v>0</v>
      </c>
      <c r="R107" s="208">
        <f>Q107-(Q107*((VLOOKUP(A107,Plan!A$1:Z$804,26,FALSE)/100)))</f>
        <v>0</v>
      </c>
      <c r="S107" s="208">
        <f>IF(P107,O107*'ETC Data'!$H$3*'ETC Data'!$J$3,0)</f>
        <v>0</v>
      </c>
      <c r="T107" s="208">
        <f>S107-(S107*((VLOOKUP(A107,Plan!A$1:AA$804,27,FALSE)/100)))</f>
        <v>0</v>
      </c>
      <c r="U107" s="208">
        <f>IF(P107,O107*'ETC Data'!$H$3*'ETC Data'!$K$3,0)</f>
        <v>0</v>
      </c>
      <c r="V107" s="208">
        <f>U107-(U107*((VLOOKUP(A107,Plan!A$1:AB$804,28,FALSE)/100)))</f>
        <v>0</v>
      </c>
      <c r="W107" s="208">
        <f>IF(P107,O107*'ETC Data'!$H$3*'ETC Data'!$L$3,0)</f>
        <v>0</v>
      </c>
      <c r="X107" s="208">
        <f>W107-(W107*((VLOOKUP(A107,Plan!A$1:AC$804,29,FALSE)/100)))</f>
        <v>0</v>
      </c>
      <c r="Y107" s="209"/>
      <c r="Z107" s="210" t="b">
        <f t="shared" si="14"/>
        <v>0</v>
      </c>
      <c r="AA107" s="208">
        <f>IF(Z107,O107*'ETC Data'!$H$4*'ETC Data'!$I$4,0)</f>
        <v>0</v>
      </c>
      <c r="AB107" s="208">
        <f>AA107-(AA107*((VLOOKUP(A107,Plan!A$1:AI$804,35,FALSE)/100)))</f>
        <v>0</v>
      </c>
      <c r="AC107" s="208">
        <f>IF(Z107,O107*'ETC Data'!$H$4*'ETC Data'!$J$4,0)</f>
        <v>0</v>
      </c>
      <c r="AD107" s="208">
        <f>AC107-(AC107*((VLOOKUP(A107,Plan!A$1:AJ$804,36,FALSE)/100)))</f>
        <v>0</v>
      </c>
      <c r="AE107" s="208">
        <f>IF(Z107,O107*'ETC Data'!$H$4*'ETC Data'!$K$4,0)</f>
        <v>0</v>
      </c>
      <c r="AF107" s="208">
        <f>AE107-(AE107*((VLOOKUP(A107,Plan!A$1:AK$804,37,FALSE)/100)))</f>
        <v>0</v>
      </c>
      <c r="AG107" s="208">
        <f>IF(Z107,O107*'ETC Data'!$H$4*'ETC Data'!$L$4,0)</f>
        <v>0</v>
      </c>
      <c r="AH107" s="208">
        <f>AG107-(AG107*((VLOOKUP(A107,Plan!A$1:AP$804,42,FALSE)/100)))</f>
        <v>0</v>
      </c>
      <c r="AI107" s="210"/>
      <c r="AJ107" s="210" t="b">
        <f t="shared" si="15"/>
        <v>0</v>
      </c>
      <c r="AK107" s="211">
        <f>IF(AJ107,O107*'ETC Data'!$H$5*'ETC Data'!$I$5,0)</f>
        <v>0</v>
      </c>
      <c r="AL107" s="208">
        <f>AK107-(AK107*((VLOOKUP(A107,Plan!A$1:AY$804,51,FALSE)/100)))</f>
        <v>0</v>
      </c>
      <c r="AM107" s="208">
        <f>IF(AJ107,O107*'ETC Data'!$H$5*'ETC Data'!$J$5,0)</f>
        <v>0</v>
      </c>
      <c r="AN107" s="208">
        <f>AM107-(AM107*((VLOOKUP(A107,Plan!A$1:BA$804,53,FALSE)/100)))</f>
        <v>0</v>
      </c>
      <c r="AO107" s="211">
        <f>IF(AJ107,O107*'ETC Data'!$H$5*'ETC Data'!$K$5,0)</f>
        <v>0</v>
      </c>
      <c r="AP107" s="208">
        <f>AO107-(AO107*((VLOOKUP(A107,Plan!A$1:BB$804,54,FALSE)/100)))</f>
        <v>0</v>
      </c>
      <c r="AQ107" s="208">
        <f>IF(AJ107,O107*'ETC Data'!$H$5*'ETC Data'!$L$5,0)</f>
        <v>0</v>
      </c>
      <c r="AR107" s="208">
        <f>AQ107-(AQ107*((VLOOKUP(A107,Plan!A$1:BD$804,56,FALSE)/100)))</f>
        <v>0</v>
      </c>
      <c r="AS107" s="193">
        <f>VLOOKUP(A107,'PR Matrix'!A:B,2,FALSE)</f>
        <v>0</v>
      </c>
      <c r="AT107" s="194">
        <f t="shared" si="18"/>
        <v>0</v>
      </c>
      <c r="AU107" s="194">
        <f t="shared" si="19"/>
        <v>0</v>
      </c>
      <c r="AV107" s="194">
        <f t="shared" si="20"/>
        <v>0</v>
      </c>
      <c r="AW107" s="194">
        <f t="shared" si="21"/>
        <v>0</v>
      </c>
      <c r="AX107" s="194">
        <f t="shared" si="22"/>
        <v>0</v>
      </c>
      <c r="AY107" s="194">
        <f t="shared" si="23"/>
        <v>0</v>
      </c>
    </row>
    <row r="108" spans="1:51" hidden="1" x14ac:dyDescent="0.2">
      <c r="A108" s="200" t="s">
        <v>1732</v>
      </c>
      <c r="B108" s="201" t="s">
        <v>1572</v>
      </c>
      <c r="C108" s="201"/>
      <c r="D108" s="201"/>
      <c r="E108" s="202">
        <f>IF(G108="Y",VLOOKUP(B108&amp;"|"&amp;C108,'ETC Data'!$C$2:$D$16,2,FALSE),0)</f>
        <v>0</v>
      </c>
      <c r="F108" s="202">
        <f>IF(D108="",0,IF(G108="Y",VLOOKUP(B108&amp;"|"&amp;D108,'ETC Data'!$C$2:$D$16,2,FALSE),0))</f>
        <v>0</v>
      </c>
      <c r="G108" s="203" t="str">
        <f>IF(VLOOKUP(A108,Plan!A$1:H$804,8,FALSE)&lt;&gt;"",VLOOKUP(A108,Plan!A$1:H$804,8,FALSE),"")</f>
        <v>N</v>
      </c>
      <c r="H108" s="204" t="str">
        <f>IF(VLOOKUP(A108,Plan!A$1:L$804,12,FALSE)&lt;&gt;"",VLOOKUP(A108,Plan!A$1:L$804,12,FALSE),"")</f>
        <v/>
      </c>
      <c r="I108" s="205" t="str">
        <f>IF(VLOOKUP(A108,Plan!A$1:M$804,13,FALSE)&lt;&gt;"",VLOOKUP(A108,Plan!A$1:M$804,13,FALSE),"")</f>
        <v/>
      </c>
      <c r="J108" s="205" t="str">
        <f>IF(VLOOKUP(A108,Plan!A$1:N$804,14,FALSE)&lt;&gt;"",VLOOKUP(A108,Plan!A$1:N$804,14,FALSE),IF(VLOOKUP(A108,Plan!A$1:O$804,15,FALSE)&lt;&gt;"",VLOOKUP(A108,Plan!A$1:O$804,15,FALSE),""))</f>
        <v/>
      </c>
      <c r="K108" s="206" t="str">
        <f>IF(VLOOKUP(A108,Plan!A$1:P$804,16,FALSE)&lt;&gt;"",VLOOKUP(A108,Plan!A$1:P$804,16,FALSE),"")</f>
        <v/>
      </c>
      <c r="L108" s="205"/>
      <c r="M108" s="205"/>
      <c r="N108" s="205"/>
      <c r="O108" s="207">
        <f t="shared" si="16"/>
        <v>0</v>
      </c>
      <c r="P108" s="207" t="b">
        <f t="shared" si="17"/>
        <v>0</v>
      </c>
      <c r="Q108" s="208">
        <f>IF(P108,O108*'ETC Data'!$H$3*'ETC Data'!$I$3,0)</f>
        <v>0</v>
      </c>
      <c r="R108" s="208">
        <f>Q108-(Q108*((VLOOKUP(A108,Plan!A$1:Z$804,26,FALSE)/100)))</f>
        <v>0</v>
      </c>
      <c r="S108" s="208">
        <f>IF(P108,O108*'ETC Data'!$H$3*'ETC Data'!$J$3,0)</f>
        <v>0</v>
      </c>
      <c r="T108" s="208">
        <f>S108-(S108*((VLOOKUP(A108,Plan!A$1:AA$804,27,FALSE)/100)))</f>
        <v>0</v>
      </c>
      <c r="U108" s="208">
        <f>IF(P108,O108*'ETC Data'!$H$3*'ETC Data'!$K$3,0)</f>
        <v>0</v>
      </c>
      <c r="V108" s="208">
        <f>U108-(U108*((VLOOKUP(A108,Plan!A$1:AB$804,28,FALSE)/100)))</f>
        <v>0</v>
      </c>
      <c r="W108" s="208">
        <f>IF(P108,O108*'ETC Data'!$H$3*'ETC Data'!$L$3,0)</f>
        <v>0</v>
      </c>
      <c r="X108" s="208">
        <f>W108-(W108*((VLOOKUP(A108,Plan!A$1:AC$804,29,FALSE)/100)))</f>
        <v>0</v>
      </c>
      <c r="Y108" s="209"/>
      <c r="Z108" s="210" t="b">
        <f t="shared" ref="Z108:Z171" si="24">OR(H108="Y",J108="Y")</f>
        <v>0</v>
      </c>
      <c r="AA108" s="208">
        <f>IF(Z108,O108*'ETC Data'!$H$4*'ETC Data'!$I$4,0)</f>
        <v>0</v>
      </c>
      <c r="AB108" s="208">
        <f>AA108-(AA108*((VLOOKUP(A108,Plan!A$1:AI$804,35,FALSE)/100)))</f>
        <v>0</v>
      </c>
      <c r="AC108" s="208">
        <f>IF(Z108,O108*'ETC Data'!$H$4*'ETC Data'!$J$4,0)</f>
        <v>0</v>
      </c>
      <c r="AD108" s="208">
        <f>AC108-(AC108*((VLOOKUP(A108,Plan!A$1:AJ$804,36,FALSE)/100)))</f>
        <v>0</v>
      </c>
      <c r="AE108" s="208">
        <f>IF(Z108,O108*'ETC Data'!$H$4*'ETC Data'!$K$4,0)</f>
        <v>0</v>
      </c>
      <c r="AF108" s="208">
        <f>AE108-(AE108*((VLOOKUP(A108,Plan!A$1:AK$804,37,FALSE)/100)))</f>
        <v>0</v>
      </c>
      <c r="AG108" s="208">
        <f>IF(Z108,O108*'ETC Data'!$H$4*'ETC Data'!$L$4,0)</f>
        <v>0</v>
      </c>
      <c r="AH108" s="208">
        <f>AG108-(AG108*((VLOOKUP(A108,Plan!A$1:AP$804,42,FALSE)/100)))</f>
        <v>0</v>
      </c>
      <c r="AI108" s="210"/>
      <c r="AJ108" s="210" t="b">
        <f t="shared" ref="AJ108:AJ171" si="25">OR(H108="Y",K108="Y")</f>
        <v>0</v>
      </c>
      <c r="AK108" s="211">
        <f>IF(AJ108,O108*'ETC Data'!$H$5*'ETC Data'!$I$5,0)</f>
        <v>0</v>
      </c>
      <c r="AL108" s="208">
        <f>AK108-(AK108*((VLOOKUP(A108,Plan!A$1:AY$804,51,FALSE)/100)))</f>
        <v>0</v>
      </c>
      <c r="AM108" s="208">
        <f>IF(AJ108,O108*'ETC Data'!$H$5*'ETC Data'!$J$5,0)</f>
        <v>0</v>
      </c>
      <c r="AN108" s="208">
        <f>AM108-(AM108*((VLOOKUP(A108,Plan!A$1:BA$804,53,FALSE)/100)))</f>
        <v>0</v>
      </c>
      <c r="AO108" s="211">
        <f>IF(AJ108,O108*'ETC Data'!$H$5*'ETC Data'!$K$5,0)</f>
        <v>0</v>
      </c>
      <c r="AP108" s="208">
        <f>AO108-(AO108*((VLOOKUP(A108,Plan!A$1:BB$804,54,FALSE)/100)))</f>
        <v>0</v>
      </c>
      <c r="AQ108" s="208">
        <f>IF(AJ108,O108*'ETC Data'!$H$5*'ETC Data'!$L$5,0)</f>
        <v>0</v>
      </c>
      <c r="AR108" s="208">
        <f>AQ108-(AQ108*((VLOOKUP(A108,Plan!A$1:BD$804,56,FALSE)/100)))</f>
        <v>0</v>
      </c>
      <c r="AS108" s="193">
        <f>VLOOKUP(A108,'PR Matrix'!A:B,2,FALSE)</f>
        <v>0</v>
      </c>
      <c r="AT108" s="194">
        <f t="shared" si="18"/>
        <v>0</v>
      </c>
      <c r="AU108" s="194">
        <f t="shared" si="19"/>
        <v>0</v>
      </c>
      <c r="AV108" s="194">
        <f t="shared" si="20"/>
        <v>0</v>
      </c>
      <c r="AW108" s="194">
        <f t="shared" si="21"/>
        <v>0</v>
      </c>
      <c r="AX108" s="194">
        <f t="shared" si="22"/>
        <v>0</v>
      </c>
      <c r="AY108" s="194">
        <f t="shared" si="23"/>
        <v>0</v>
      </c>
    </row>
    <row r="109" spans="1:51" hidden="1" x14ac:dyDescent="0.2">
      <c r="A109" s="200" t="s">
        <v>203</v>
      </c>
      <c r="B109" s="201" t="s">
        <v>1572</v>
      </c>
      <c r="C109" s="201"/>
      <c r="D109" s="201"/>
      <c r="E109" s="202">
        <f>IF(G109="Y",VLOOKUP(B109&amp;"|"&amp;C109,'ETC Data'!$C$2:$D$16,2,FALSE),0)</f>
        <v>0</v>
      </c>
      <c r="F109" s="202">
        <f>IF(D109="",0,IF(G109="Y",VLOOKUP(B109&amp;"|"&amp;D109,'ETC Data'!$C$2:$D$16,2,FALSE),0))</f>
        <v>0</v>
      </c>
      <c r="G109" s="203" t="str">
        <f>IF(VLOOKUP(A109,Plan!A$1:H$804,8,FALSE)&lt;&gt;"",VLOOKUP(A109,Plan!A$1:H$804,8,FALSE),"")</f>
        <v>N</v>
      </c>
      <c r="H109" s="204" t="str">
        <f>IF(VLOOKUP(A109,Plan!A$1:L$804,12,FALSE)&lt;&gt;"",VLOOKUP(A109,Plan!A$1:L$804,12,FALSE),"")</f>
        <v/>
      </c>
      <c r="I109" s="205" t="str">
        <f>IF(VLOOKUP(A109,Plan!A$1:M$804,13,FALSE)&lt;&gt;"",VLOOKUP(A109,Plan!A$1:M$804,13,FALSE),"")</f>
        <v/>
      </c>
      <c r="J109" s="205" t="str">
        <f>IF(VLOOKUP(A109,Plan!A$1:N$804,14,FALSE)&lt;&gt;"",VLOOKUP(A109,Plan!A$1:N$804,14,FALSE),IF(VLOOKUP(A109,Plan!A$1:O$804,15,FALSE)&lt;&gt;"",VLOOKUP(A109,Plan!A$1:O$804,15,FALSE),""))</f>
        <v/>
      </c>
      <c r="K109" s="206" t="str">
        <f>IF(VLOOKUP(A109,Plan!A$1:P$804,16,FALSE)&lt;&gt;"",VLOOKUP(A109,Plan!A$1:P$804,16,FALSE),"")</f>
        <v/>
      </c>
      <c r="L109" s="205"/>
      <c r="M109" s="205"/>
      <c r="N109" s="205"/>
      <c r="O109" s="207">
        <f t="shared" si="16"/>
        <v>0</v>
      </c>
      <c r="P109" s="207" t="b">
        <f t="shared" si="17"/>
        <v>0</v>
      </c>
      <c r="Q109" s="208">
        <f>IF(P109,O109*'ETC Data'!$H$3*'ETC Data'!$I$3,0)</f>
        <v>0</v>
      </c>
      <c r="R109" s="208">
        <f>Q109-(Q109*((VLOOKUP(A109,Plan!A$1:Z$804,26,FALSE)/100)))</f>
        <v>0</v>
      </c>
      <c r="S109" s="208">
        <f>IF(P109,O109*'ETC Data'!$H$3*'ETC Data'!$J$3,0)</f>
        <v>0</v>
      </c>
      <c r="T109" s="208">
        <f>S109-(S109*((VLOOKUP(A109,Plan!A$1:AA$804,27,FALSE)/100)))</f>
        <v>0</v>
      </c>
      <c r="U109" s="208">
        <f>IF(P109,O109*'ETC Data'!$H$3*'ETC Data'!$K$3,0)</f>
        <v>0</v>
      </c>
      <c r="V109" s="208">
        <f>U109-(U109*((VLOOKUP(A109,Plan!A$1:AB$804,28,FALSE)/100)))</f>
        <v>0</v>
      </c>
      <c r="W109" s="208">
        <f>IF(P109,O109*'ETC Data'!$H$3*'ETC Data'!$L$3,0)</f>
        <v>0</v>
      </c>
      <c r="X109" s="208">
        <f>W109-(W109*((VLOOKUP(A109,Plan!A$1:AC$804,29,FALSE)/100)))</f>
        <v>0</v>
      </c>
      <c r="Y109" s="209"/>
      <c r="Z109" s="210" t="b">
        <f t="shared" si="24"/>
        <v>0</v>
      </c>
      <c r="AA109" s="208">
        <f>IF(Z109,O109*'ETC Data'!$H$4*'ETC Data'!$I$4,0)</f>
        <v>0</v>
      </c>
      <c r="AB109" s="208">
        <f>AA109-(AA109*((VLOOKUP(A109,Plan!A$1:AI$804,35,FALSE)/100)))</f>
        <v>0</v>
      </c>
      <c r="AC109" s="208">
        <f>IF(Z109,O109*'ETC Data'!$H$4*'ETC Data'!$J$4,0)</f>
        <v>0</v>
      </c>
      <c r="AD109" s="208">
        <f>AC109-(AC109*((VLOOKUP(A109,Plan!A$1:AJ$804,36,FALSE)/100)))</f>
        <v>0</v>
      </c>
      <c r="AE109" s="208">
        <f>IF(Z109,O109*'ETC Data'!$H$4*'ETC Data'!$K$4,0)</f>
        <v>0</v>
      </c>
      <c r="AF109" s="208">
        <f>AE109-(AE109*((VLOOKUP(A109,Plan!A$1:AK$804,37,FALSE)/100)))</f>
        <v>0</v>
      </c>
      <c r="AG109" s="208">
        <f>IF(Z109,O109*'ETC Data'!$H$4*'ETC Data'!$L$4,0)</f>
        <v>0</v>
      </c>
      <c r="AH109" s="208">
        <f>AG109-(AG109*((VLOOKUP(A109,Plan!A$1:AP$804,42,FALSE)/100)))</f>
        <v>0</v>
      </c>
      <c r="AI109" s="210"/>
      <c r="AJ109" s="210" t="b">
        <f t="shared" si="25"/>
        <v>0</v>
      </c>
      <c r="AK109" s="211">
        <f>IF(AJ109,O109*'ETC Data'!$H$5*'ETC Data'!$I$5,0)</f>
        <v>0</v>
      </c>
      <c r="AL109" s="208">
        <f>AK109-(AK109*((VLOOKUP(A109,Plan!A$1:AY$804,51,FALSE)/100)))</f>
        <v>0</v>
      </c>
      <c r="AM109" s="208">
        <f>IF(AJ109,O109*'ETC Data'!$H$5*'ETC Data'!$J$5,0)</f>
        <v>0</v>
      </c>
      <c r="AN109" s="208">
        <f>AM109-(AM109*((VLOOKUP(A109,Plan!A$1:BA$804,53,FALSE)/100)))</f>
        <v>0</v>
      </c>
      <c r="AO109" s="211">
        <f>IF(AJ109,O109*'ETC Data'!$H$5*'ETC Data'!$K$5,0)</f>
        <v>0</v>
      </c>
      <c r="AP109" s="208">
        <f>AO109-(AO109*((VLOOKUP(A109,Plan!A$1:BB$804,54,FALSE)/100)))</f>
        <v>0</v>
      </c>
      <c r="AQ109" s="208">
        <f>IF(AJ109,O109*'ETC Data'!$H$5*'ETC Data'!$L$5,0)</f>
        <v>0</v>
      </c>
      <c r="AR109" s="208">
        <f>AQ109-(AQ109*((VLOOKUP(A109,Plan!A$1:BD$804,56,FALSE)/100)))</f>
        <v>0</v>
      </c>
      <c r="AS109" s="193">
        <f>VLOOKUP(A109,'PR Matrix'!A:B,2,FALSE)</f>
        <v>0</v>
      </c>
      <c r="AT109" s="194">
        <f t="shared" si="18"/>
        <v>0</v>
      </c>
      <c r="AU109" s="194">
        <f t="shared" si="19"/>
        <v>0</v>
      </c>
      <c r="AV109" s="194">
        <f t="shared" si="20"/>
        <v>0</v>
      </c>
      <c r="AW109" s="194">
        <f t="shared" si="21"/>
        <v>0</v>
      </c>
      <c r="AX109" s="194">
        <f t="shared" si="22"/>
        <v>0</v>
      </c>
      <c r="AY109" s="194">
        <f t="shared" si="23"/>
        <v>0</v>
      </c>
    </row>
    <row r="110" spans="1:51" hidden="1" x14ac:dyDescent="0.2">
      <c r="A110" s="200" t="s">
        <v>556</v>
      </c>
      <c r="B110" s="201" t="s">
        <v>1572</v>
      </c>
      <c r="C110" s="201"/>
      <c r="D110" s="201"/>
      <c r="E110" s="202">
        <f>IF(G110="Y",VLOOKUP(B110&amp;"|"&amp;C110,'ETC Data'!$C$2:$D$16,2,FALSE),0)</f>
        <v>0</v>
      </c>
      <c r="F110" s="202">
        <f>IF(D110="",0,IF(G110="Y",VLOOKUP(B110&amp;"|"&amp;D110,'ETC Data'!$C$2:$D$16,2,FALSE),0))</f>
        <v>0</v>
      </c>
      <c r="G110" s="203" t="str">
        <f>IF(VLOOKUP(A110,Plan!A$1:H$804,8,FALSE)&lt;&gt;"",VLOOKUP(A110,Plan!A$1:H$804,8,FALSE),"")</f>
        <v>N</v>
      </c>
      <c r="H110" s="204" t="str">
        <f>IF(VLOOKUP(A110,Plan!A$1:L$804,12,FALSE)&lt;&gt;"",VLOOKUP(A110,Plan!A$1:L$804,12,FALSE),"")</f>
        <v/>
      </c>
      <c r="I110" s="205" t="str">
        <f>IF(VLOOKUP(A110,Plan!A$1:M$804,13,FALSE)&lt;&gt;"",VLOOKUP(A110,Plan!A$1:M$804,13,FALSE),"")</f>
        <v/>
      </c>
      <c r="J110" s="205" t="str">
        <f>IF(VLOOKUP(A110,Plan!A$1:N$804,14,FALSE)&lt;&gt;"",VLOOKUP(A110,Plan!A$1:N$804,14,FALSE),IF(VLOOKUP(A110,Plan!A$1:O$804,15,FALSE)&lt;&gt;"",VLOOKUP(A110,Plan!A$1:O$804,15,FALSE),""))</f>
        <v/>
      </c>
      <c r="K110" s="206" t="str">
        <f>IF(VLOOKUP(A110,Plan!A$1:P$804,16,FALSE)&lt;&gt;"",VLOOKUP(A110,Plan!A$1:P$804,16,FALSE),"")</f>
        <v/>
      </c>
      <c r="L110" s="205"/>
      <c r="M110" s="205"/>
      <c r="N110" s="205"/>
      <c r="O110" s="207">
        <f t="shared" si="16"/>
        <v>0</v>
      </c>
      <c r="P110" s="207" t="b">
        <f t="shared" si="17"/>
        <v>0</v>
      </c>
      <c r="Q110" s="208">
        <f>IF(P110,O110*'ETC Data'!$H$3*'ETC Data'!$I$3,0)</f>
        <v>0</v>
      </c>
      <c r="R110" s="208">
        <f>Q110-(Q110*((VLOOKUP(A110,Plan!A$1:Z$804,26,FALSE)/100)))</f>
        <v>0</v>
      </c>
      <c r="S110" s="208">
        <f>IF(P110,O110*'ETC Data'!$H$3*'ETC Data'!$J$3,0)</f>
        <v>0</v>
      </c>
      <c r="T110" s="208">
        <f>S110-(S110*((VLOOKUP(A110,Plan!A$1:AA$804,27,FALSE)/100)))</f>
        <v>0</v>
      </c>
      <c r="U110" s="208">
        <f>IF(P110,O110*'ETC Data'!$H$3*'ETC Data'!$K$3,0)</f>
        <v>0</v>
      </c>
      <c r="V110" s="208">
        <f>U110-(U110*((VLOOKUP(A110,Plan!A$1:AB$804,28,FALSE)/100)))</f>
        <v>0</v>
      </c>
      <c r="W110" s="208">
        <f>IF(P110,O110*'ETC Data'!$H$3*'ETC Data'!$L$3,0)</f>
        <v>0</v>
      </c>
      <c r="X110" s="208">
        <f>W110-(W110*((VLOOKUP(A110,Plan!A$1:AC$804,29,FALSE)/100)))</f>
        <v>0</v>
      </c>
      <c r="Y110" s="209"/>
      <c r="Z110" s="210" t="b">
        <f t="shared" si="24"/>
        <v>0</v>
      </c>
      <c r="AA110" s="208">
        <f>IF(Z110,O110*'ETC Data'!$H$4*'ETC Data'!$I$4,0)</f>
        <v>0</v>
      </c>
      <c r="AB110" s="208">
        <f>AA110-(AA110*((VLOOKUP(A110,Plan!A$1:AI$804,35,FALSE)/100)))</f>
        <v>0</v>
      </c>
      <c r="AC110" s="208">
        <f>IF(Z110,O110*'ETC Data'!$H$4*'ETC Data'!$J$4,0)</f>
        <v>0</v>
      </c>
      <c r="AD110" s="208">
        <f>AC110-(AC110*((VLOOKUP(A110,Plan!A$1:AJ$804,36,FALSE)/100)))</f>
        <v>0</v>
      </c>
      <c r="AE110" s="208">
        <f>IF(Z110,O110*'ETC Data'!$H$4*'ETC Data'!$K$4,0)</f>
        <v>0</v>
      </c>
      <c r="AF110" s="208">
        <f>AE110-(AE110*((VLOOKUP(A110,Plan!A$1:AK$804,37,FALSE)/100)))</f>
        <v>0</v>
      </c>
      <c r="AG110" s="208">
        <f>IF(Z110,O110*'ETC Data'!$H$4*'ETC Data'!$L$4,0)</f>
        <v>0</v>
      </c>
      <c r="AH110" s="208">
        <f>AG110-(AG110*((VLOOKUP(A110,Plan!A$1:AP$804,42,FALSE)/100)))</f>
        <v>0</v>
      </c>
      <c r="AI110" s="210"/>
      <c r="AJ110" s="210" t="b">
        <f t="shared" si="25"/>
        <v>0</v>
      </c>
      <c r="AK110" s="211">
        <f>IF(AJ110,O110*'ETC Data'!$H$5*'ETC Data'!$I$5,0)</f>
        <v>0</v>
      </c>
      <c r="AL110" s="208">
        <f>AK110-(AK110*((VLOOKUP(A110,Plan!A$1:AY$804,51,FALSE)/100)))</f>
        <v>0</v>
      </c>
      <c r="AM110" s="208">
        <f>IF(AJ110,O110*'ETC Data'!$H$5*'ETC Data'!$J$5,0)</f>
        <v>0</v>
      </c>
      <c r="AN110" s="208">
        <f>AM110-(AM110*((VLOOKUP(A110,Plan!A$1:BA$804,53,FALSE)/100)))</f>
        <v>0</v>
      </c>
      <c r="AO110" s="211">
        <f>IF(AJ110,O110*'ETC Data'!$H$5*'ETC Data'!$K$5,0)</f>
        <v>0</v>
      </c>
      <c r="AP110" s="208">
        <f>AO110-(AO110*((VLOOKUP(A110,Plan!A$1:BB$804,54,FALSE)/100)))</f>
        <v>0</v>
      </c>
      <c r="AQ110" s="208">
        <f>IF(AJ110,O110*'ETC Data'!$H$5*'ETC Data'!$L$5,0)</f>
        <v>0</v>
      </c>
      <c r="AR110" s="208">
        <f>AQ110-(AQ110*((VLOOKUP(A110,Plan!A$1:BD$804,56,FALSE)/100)))</f>
        <v>0</v>
      </c>
      <c r="AS110" s="193">
        <f>VLOOKUP(A110,'PR Matrix'!A:B,2,FALSE)</f>
        <v>0</v>
      </c>
      <c r="AT110" s="194">
        <f t="shared" si="18"/>
        <v>0</v>
      </c>
      <c r="AU110" s="194">
        <f t="shared" si="19"/>
        <v>0</v>
      </c>
      <c r="AV110" s="194">
        <f t="shared" si="20"/>
        <v>0</v>
      </c>
      <c r="AW110" s="194">
        <f t="shared" si="21"/>
        <v>0</v>
      </c>
      <c r="AX110" s="194">
        <f t="shared" si="22"/>
        <v>0</v>
      </c>
      <c r="AY110" s="194">
        <f t="shared" si="23"/>
        <v>0</v>
      </c>
    </row>
    <row r="111" spans="1:51" hidden="1" x14ac:dyDescent="0.2">
      <c r="A111" s="200" t="s">
        <v>1733</v>
      </c>
      <c r="B111" s="201" t="s">
        <v>1572</v>
      </c>
      <c r="C111" s="201"/>
      <c r="D111" s="201"/>
      <c r="E111" s="202">
        <f>IF(G111="Y",VLOOKUP(B111&amp;"|"&amp;C111,'ETC Data'!$C$2:$D$16,2,FALSE),0)</f>
        <v>0</v>
      </c>
      <c r="F111" s="202">
        <f>IF(D111="",0,IF(G111="Y",VLOOKUP(B111&amp;"|"&amp;D111,'ETC Data'!$C$2:$D$16,2,FALSE),0))</f>
        <v>0</v>
      </c>
      <c r="G111" s="203" t="str">
        <f>IF(VLOOKUP(A111,Plan!A$1:H$804,8,FALSE)&lt;&gt;"",VLOOKUP(A111,Plan!A$1:H$804,8,FALSE),"")</f>
        <v>N</v>
      </c>
      <c r="H111" s="204" t="str">
        <f>IF(VLOOKUP(A111,Plan!A$1:L$804,12,FALSE)&lt;&gt;"",VLOOKUP(A111,Plan!A$1:L$804,12,FALSE),"")</f>
        <v/>
      </c>
      <c r="I111" s="205" t="str">
        <f>IF(VLOOKUP(A111,Plan!A$1:M$804,13,FALSE)&lt;&gt;"",VLOOKUP(A111,Plan!A$1:M$804,13,FALSE),"")</f>
        <v/>
      </c>
      <c r="J111" s="205" t="str">
        <f>IF(VLOOKUP(A111,Plan!A$1:N$804,14,FALSE)&lt;&gt;"",VLOOKUP(A111,Plan!A$1:N$804,14,FALSE),IF(VLOOKUP(A111,Plan!A$1:O$804,15,FALSE)&lt;&gt;"",VLOOKUP(A111,Plan!A$1:O$804,15,FALSE),""))</f>
        <v/>
      </c>
      <c r="K111" s="206" t="str">
        <f>IF(VLOOKUP(A111,Plan!A$1:P$804,16,FALSE)&lt;&gt;"",VLOOKUP(A111,Plan!A$1:P$804,16,FALSE),"")</f>
        <v/>
      </c>
      <c r="L111" s="205"/>
      <c r="M111" s="205"/>
      <c r="N111" s="205"/>
      <c r="O111" s="207">
        <f t="shared" si="16"/>
        <v>0</v>
      </c>
      <c r="P111" s="207" t="b">
        <f t="shared" si="17"/>
        <v>0</v>
      </c>
      <c r="Q111" s="208">
        <f>IF(P111,O111*'ETC Data'!$H$3*'ETC Data'!$I$3,0)</f>
        <v>0</v>
      </c>
      <c r="R111" s="208">
        <f>Q111-(Q111*((VLOOKUP(A111,Plan!A$1:Z$804,26,FALSE)/100)))</f>
        <v>0</v>
      </c>
      <c r="S111" s="208">
        <f>IF(P111,O111*'ETC Data'!$H$3*'ETC Data'!$J$3,0)</f>
        <v>0</v>
      </c>
      <c r="T111" s="208">
        <f>S111-(S111*((VLOOKUP(A111,Plan!A$1:AA$804,27,FALSE)/100)))</f>
        <v>0</v>
      </c>
      <c r="U111" s="208">
        <f>IF(P111,O111*'ETC Data'!$H$3*'ETC Data'!$K$3,0)</f>
        <v>0</v>
      </c>
      <c r="V111" s="208">
        <f>U111-(U111*((VLOOKUP(A111,Plan!A$1:AB$804,28,FALSE)/100)))</f>
        <v>0</v>
      </c>
      <c r="W111" s="208">
        <f>IF(P111,O111*'ETC Data'!$H$3*'ETC Data'!$L$3,0)</f>
        <v>0</v>
      </c>
      <c r="X111" s="208">
        <f>W111-(W111*((VLOOKUP(A111,Plan!A$1:AC$804,29,FALSE)/100)))</f>
        <v>0</v>
      </c>
      <c r="Y111" s="209"/>
      <c r="Z111" s="210" t="b">
        <f t="shared" si="24"/>
        <v>0</v>
      </c>
      <c r="AA111" s="208">
        <f>IF(Z111,O111*'ETC Data'!$H$4*'ETC Data'!$I$4,0)</f>
        <v>0</v>
      </c>
      <c r="AB111" s="208">
        <f>AA111-(AA111*((VLOOKUP(A111,Plan!A$1:AI$804,35,FALSE)/100)))</f>
        <v>0</v>
      </c>
      <c r="AC111" s="208">
        <f>IF(Z111,O111*'ETC Data'!$H$4*'ETC Data'!$J$4,0)</f>
        <v>0</v>
      </c>
      <c r="AD111" s="208">
        <f>AC111-(AC111*((VLOOKUP(A111,Plan!A$1:AJ$804,36,FALSE)/100)))</f>
        <v>0</v>
      </c>
      <c r="AE111" s="208">
        <f>IF(Z111,O111*'ETC Data'!$H$4*'ETC Data'!$K$4,0)</f>
        <v>0</v>
      </c>
      <c r="AF111" s="208">
        <f>AE111-(AE111*((VLOOKUP(A111,Plan!A$1:AK$804,37,FALSE)/100)))</f>
        <v>0</v>
      </c>
      <c r="AG111" s="208">
        <f>IF(Z111,O111*'ETC Data'!$H$4*'ETC Data'!$L$4,0)</f>
        <v>0</v>
      </c>
      <c r="AH111" s="208">
        <f>AG111-(AG111*((VLOOKUP(A111,Plan!A$1:AP$804,42,FALSE)/100)))</f>
        <v>0</v>
      </c>
      <c r="AI111" s="210"/>
      <c r="AJ111" s="210" t="b">
        <f t="shared" si="25"/>
        <v>0</v>
      </c>
      <c r="AK111" s="211">
        <f>IF(AJ111,O111*'ETC Data'!$H$5*'ETC Data'!$I$5,0)</f>
        <v>0</v>
      </c>
      <c r="AL111" s="208">
        <f>AK111-(AK111*((VLOOKUP(A111,Plan!A$1:AY$804,51,FALSE)/100)))</f>
        <v>0</v>
      </c>
      <c r="AM111" s="208">
        <f>IF(AJ111,O111*'ETC Data'!$H$5*'ETC Data'!$J$5,0)</f>
        <v>0</v>
      </c>
      <c r="AN111" s="208">
        <f>AM111-(AM111*((VLOOKUP(A111,Plan!A$1:BA$804,53,FALSE)/100)))</f>
        <v>0</v>
      </c>
      <c r="AO111" s="211">
        <f>IF(AJ111,O111*'ETC Data'!$H$5*'ETC Data'!$K$5,0)</f>
        <v>0</v>
      </c>
      <c r="AP111" s="208">
        <f>AO111-(AO111*((VLOOKUP(A111,Plan!A$1:BB$804,54,FALSE)/100)))</f>
        <v>0</v>
      </c>
      <c r="AQ111" s="208">
        <f>IF(AJ111,O111*'ETC Data'!$H$5*'ETC Data'!$L$5,0)</f>
        <v>0</v>
      </c>
      <c r="AR111" s="208">
        <f>AQ111-(AQ111*((VLOOKUP(A111,Plan!A$1:BD$804,56,FALSE)/100)))</f>
        <v>0</v>
      </c>
      <c r="AS111" s="193">
        <f>VLOOKUP(A111,'PR Matrix'!A:B,2,FALSE)</f>
        <v>0</v>
      </c>
      <c r="AT111" s="194">
        <f t="shared" si="18"/>
        <v>0</v>
      </c>
      <c r="AU111" s="194">
        <f t="shared" si="19"/>
        <v>0</v>
      </c>
      <c r="AV111" s="194">
        <f t="shared" si="20"/>
        <v>0</v>
      </c>
      <c r="AW111" s="194">
        <f t="shared" si="21"/>
        <v>0</v>
      </c>
      <c r="AX111" s="194">
        <f t="shared" si="22"/>
        <v>0</v>
      </c>
      <c r="AY111" s="194">
        <f t="shared" si="23"/>
        <v>0</v>
      </c>
    </row>
    <row r="112" spans="1:51" hidden="1" x14ac:dyDescent="0.2">
      <c r="A112" s="200" t="s">
        <v>1734</v>
      </c>
      <c r="B112" s="201" t="s">
        <v>1572</v>
      </c>
      <c r="C112" s="201"/>
      <c r="D112" s="201"/>
      <c r="E112" s="202">
        <f>IF(G112="Y",VLOOKUP(B112&amp;"|"&amp;C112,'ETC Data'!$C$2:$D$16,2,FALSE),0)</f>
        <v>0</v>
      </c>
      <c r="F112" s="202">
        <f>IF(D112="",0,IF(G112="Y",VLOOKUP(B112&amp;"|"&amp;D112,'ETC Data'!$C$2:$D$16,2,FALSE),0))</f>
        <v>0</v>
      </c>
      <c r="G112" s="203" t="str">
        <f>IF(VLOOKUP(A112,Plan!A$1:H$804,8,FALSE)&lt;&gt;"",VLOOKUP(A112,Plan!A$1:H$804,8,FALSE),"")</f>
        <v>N</v>
      </c>
      <c r="H112" s="204" t="str">
        <f>IF(VLOOKUP(A112,Plan!A$1:L$804,12,FALSE)&lt;&gt;"",VLOOKUP(A112,Plan!A$1:L$804,12,FALSE),"")</f>
        <v/>
      </c>
      <c r="I112" s="205" t="str">
        <f>IF(VLOOKUP(A112,Plan!A$1:M$804,13,FALSE)&lt;&gt;"",VLOOKUP(A112,Plan!A$1:M$804,13,FALSE),"")</f>
        <v/>
      </c>
      <c r="J112" s="205" t="str">
        <f>IF(VLOOKUP(A112,Plan!A$1:N$804,14,FALSE)&lt;&gt;"",VLOOKUP(A112,Plan!A$1:N$804,14,FALSE),IF(VLOOKUP(A112,Plan!A$1:O$804,15,FALSE)&lt;&gt;"",VLOOKUP(A112,Plan!A$1:O$804,15,FALSE),""))</f>
        <v/>
      </c>
      <c r="K112" s="206" t="str">
        <f>IF(VLOOKUP(A112,Plan!A$1:P$804,16,FALSE)&lt;&gt;"",VLOOKUP(A112,Plan!A$1:P$804,16,FALSE),"")</f>
        <v/>
      </c>
      <c r="L112" s="205"/>
      <c r="M112" s="205"/>
      <c r="N112" s="205"/>
      <c r="O112" s="207">
        <f t="shared" si="16"/>
        <v>0</v>
      </c>
      <c r="P112" s="207" t="b">
        <f t="shared" si="17"/>
        <v>0</v>
      </c>
      <c r="Q112" s="208">
        <f>IF(P112,O112*'ETC Data'!$H$3*'ETC Data'!$I$3,0)</f>
        <v>0</v>
      </c>
      <c r="R112" s="208">
        <f>Q112-(Q112*((VLOOKUP(A112,Plan!A$1:Z$804,26,FALSE)/100)))</f>
        <v>0</v>
      </c>
      <c r="S112" s="208">
        <f>IF(P112,O112*'ETC Data'!$H$3*'ETC Data'!$J$3,0)</f>
        <v>0</v>
      </c>
      <c r="T112" s="208">
        <f>S112-(S112*((VLOOKUP(A112,Plan!A$1:AA$804,27,FALSE)/100)))</f>
        <v>0</v>
      </c>
      <c r="U112" s="208">
        <f>IF(P112,O112*'ETC Data'!$H$3*'ETC Data'!$K$3,0)</f>
        <v>0</v>
      </c>
      <c r="V112" s="208">
        <f>U112-(U112*((VLOOKUP(A112,Plan!A$1:AB$804,28,FALSE)/100)))</f>
        <v>0</v>
      </c>
      <c r="W112" s="208">
        <f>IF(P112,O112*'ETC Data'!$H$3*'ETC Data'!$L$3,0)</f>
        <v>0</v>
      </c>
      <c r="X112" s="208">
        <f>W112-(W112*((VLOOKUP(A112,Plan!A$1:AC$804,29,FALSE)/100)))</f>
        <v>0</v>
      </c>
      <c r="Y112" s="209"/>
      <c r="Z112" s="210" t="b">
        <f t="shared" si="24"/>
        <v>0</v>
      </c>
      <c r="AA112" s="208">
        <f>IF(Z112,O112*'ETC Data'!$H$4*'ETC Data'!$I$4,0)</f>
        <v>0</v>
      </c>
      <c r="AB112" s="208">
        <f>AA112-(AA112*((VLOOKUP(A112,Plan!A$1:AI$804,35,FALSE)/100)))</f>
        <v>0</v>
      </c>
      <c r="AC112" s="208">
        <f>IF(Z112,O112*'ETC Data'!$H$4*'ETC Data'!$J$4,0)</f>
        <v>0</v>
      </c>
      <c r="AD112" s="208">
        <f>AC112-(AC112*((VLOOKUP(A112,Plan!A$1:AJ$804,36,FALSE)/100)))</f>
        <v>0</v>
      </c>
      <c r="AE112" s="208">
        <f>IF(Z112,O112*'ETC Data'!$H$4*'ETC Data'!$K$4,0)</f>
        <v>0</v>
      </c>
      <c r="AF112" s="208">
        <f>AE112-(AE112*((VLOOKUP(A112,Plan!A$1:AK$804,37,FALSE)/100)))</f>
        <v>0</v>
      </c>
      <c r="AG112" s="208">
        <f>IF(Z112,O112*'ETC Data'!$H$4*'ETC Data'!$L$4,0)</f>
        <v>0</v>
      </c>
      <c r="AH112" s="208">
        <f>AG112-(AG112*((VLOOKUP(A112,Plan!A$1:AP$804,42,FALSE)/100)))</f>
        <v>0</v>
      </c>
      <c r="AI112" s="210"/>
      <c r="AJ112" s="210" t="b">
        <f t="shared" si="25"/>
        <v>0</v>
      </c>
      <c r="AK112" s="211">
        <f>IF(AJ112,O112*'ETC Data'!$H$5*'ETC Data'!$I$5,0)</f>
        <v>0</v>
      </c>
      <c r="AL112" s="208">
        <f>AK112-(AK112*((VLOOKUP(A112,Plan!A$1:AY$804,51,FALSE)/100)))</f>
        <v>0</v>
      </c>
      <c r="AM112" s="208">
        <f>IF(AJ112,O112*'ETC Data'!$H$5*'ETC Data'!$J$5,0)</f>
        <v>0</v>
      </c>
      <c r="AN112" s="208">
        <f>AM112-(AM112*((VLOOKUP(A112,Plan!A$1:BA$804,53,FALSE)/100)))</f>
        <v>0</v>
      </c>
      <c r="AO112" s="211">
        <f>IF(AJ112,O112*'ETC Data'!$H$5*'ETC Data'!$K$5,0)</f>
        <v>0</v>
      </c>
      <c r="AP112" s="208">
        <f>AO112-(AO112*((VLOOKUP(A112,Plan!A$1:BB$804,54,FALSE)/100)))</f>
        <v>0</v>
      </c>
      <c r="AQ112" s="208">
        <f>IF(AJ112,O112*'ETC Data'!$H$5*'ETC Data'!$L$5,0)</f>
        <v>0</v>
      </c>
      <c r="AR112" s="208">
        <f>AQ112-(AQ112*((VLOOKUP(A112,Plan!A$1:BD$804,56,FALSE)/100)))</f>
        <v>0</v>
      </c>
      <c r="AS112" s="193">
        <f>VLOOKUP(A112,'PR Matrix'!A:B,2,FALSE)</f>
        <v>0</v>
      </c>
      <c r="AT112" s="194">
        <f t="shared" si="18"/>
        <v>0</v>
      </c>
      <c r="AU112" s="194">
        <f t="shared" si="19"/>
        <v>0</v>
      </c>
      <c r="AV112" s="194">
        <f t="shared" si="20"/>
        <v>0</v>
      </c>
      <c r="AW112" s="194">
        <f t="shared" si="21"/>
        <v>0</v>
      </c>
      <c r="AX112" s="194">
        <f t="shared" si="22"/>
        <v>0</v>
      </c>
      <c r="AY112" s="194">
        <f t="shared" si="23"/>
        <v>0</v>
      </c>
    </row>
    <row r="113" spans="1:51" hidden="1" x14ac:dyDescent="0.2">
      <c r="A113" s="200" t="s">
        <v>1044</v>
      </c>
      <c r="B113" s="201" t="s">
        <v>1571</v>
      </c>
      <c r="C113" s="201"/>
      <c r="D113" s="201"/>
      <c r="E113" s="202">
        <f>IF(G113="Y",VLOOKUP(B113&amp;"|"&amp;C113,'ETC Data'!$C$2:$D$16,2,FALSE),0)</f>
        <v>0</v>
      </c>
      <c r="F113" s="202">
        <f>IF(D113="",0,IF(G113="Y",VLOOKUP(B113&amp;"|"&amp;D113,'ETC Data'!$C$2:$D$16,2,FALSE),0))</f>
        <v>0</v>
      </c>
      <c r="G113" s="203" t="str">
        <f>IF(VLOOKUP(A113,Plan!A$1:H$804,8,FALSE)&lt;&gt;"",VLOOKUP(A113,Plan!A$1:H$804,8,FALSE),"")</f>
        <v>N</v>
      </c>
      <c r="H113" s="204" t="str">
        <f>IF(VLOOKUP(A113,Plan!A$1:L$804,12,FALSE)&lt;&gt;"",VLOOKUP(A113,Plan!A$1:L$804,12,FALSE),"")</f>
        <v/>
      </c>
      <c r="I113" s="205" t="str">
        <f>IF(VLOOKUP(A113,Plan!A$1:M$804,13,FALSE)&lt;&gt;"",VLOOKUP(A113,Plan!A$1:M$804,13,FALSE),"")</f>
        <v/>
      </c>
      <c r="J113" s="205" t="str">
        <f>IF(VLOOKUP(A113,Plan!A$1:N$804,14,FALSE)&lt;&gt;"",VLOOKUP(A113,Plan!A$1:N$804,14,FALSE),IF(VLOOKUP(A113,Plan!A$1:O$804,15,FALSE)&lt;&gt;"",VLOOKUP(A113,Plan!A$1:O$804,15,FALSE),""))</f>
        <v/>
      </c>
      <c r="K113" s="206" t="str">
        <f>IF(VLOOKUP(A113,Plan!A$1:P$804,16,FALSE)&lt;&gt;"",VLOOKUP(A113,Plan!A$1:P$804,16,FALSE),"")</f>
        <v/>
      </c>
      <c r="L113" s="205"/>
      <c r="M113" s="205"/>
      <c r="N113" s="205"/>
      <c r="O113" s="207">
        <f t="shared" si="16"/>
        <v>0</v>
      </c>
      <c r="P113" s="207" t="b">
        <f t="shared" si="17"/>
        <v>0</v>
      </c>
      <c r="Q113" s="208">
        <f>IF(P113,O113*'ETC Data'!$H$3*'ETC Data'!$I$3,0)</f>
        <v>0</v>
      </c>
      <c r="R113" s="208">
        <f>Q113-(Q113*((VLOOKUP(A113,Plan!A$1:Z$804,26,FALSE)/100)))</f>
        <v>0</v>
      </c>
      <c r="S113" s="208">
        <f>IF(P113,O113*'ETC Data'!$H$3*'ETC Data'!$J$3,0)</f>
        <v>0</v>
      </c>
      <c r="T113" s="208">
        <f>S113-(S113*((VLOOKUP(A113,Plan!A$1:AA$804,27,FALSE)/100)))</f>
        <v>0</v>
      </c>
      <c r="U113" s="208">
        <f>IF(P113,O113*'ETC Data'!$H$3*'ETC Data'!$K$3,0)</f>
        <v>0</v>
      </c>
      <c r="V113" s="208">
        <f>U113-(U113*((VLOOKUP(A113,Plan!A$1:AB$804,28,FALSE)/100)))</f>
        <v>0</v>
      </c>
      <c r="W113" s="208">
        <f>IF(P113,O113*'ETC Data'!$H$3*'ETC Data'!$L$3,0)</f>
        <v>0</v>
      </c>
      <c r="X113" s="208">
        <f>W113-(W113*((VLOOKUP(A113,Plan!A$1:AC$804,29,FALSE)/100)))</f>
        <v>0</v>
      </c>
      <c r="Y113" s="209"/>
      <c r="Z113" s="210" t="b">
        <f t="shared" si="24"/>
        <v>0</v>
      </c>
      <c r="AA113" s="208">
        <f>IF(Z113,O113*'ETC Data'!$H$4*'ETC Data'!$I$4,0)</f>
        <v>0</v>
      </c>
      <c r="AB113" s="208">
        <f>AA113-(AA113*((VLOOKUP(A113,Plan!A$1:AI$804,35,FALSE)/100)))</f>
        <v>0</v>
      </c>
      <c r="AC113" s="208">
        <f>IF(Z113,O113*'ETC Data'!$H$4*'ETC Data'!$J$4,0)</f>
        <v>0</v>
      </c>
      <c r="AD113" s="208">
        <f>AC113-(AC113*((VLOOKUP(A113,Plan!A$1:AJ$804,36,FALSE)/100)))</f>
        <v>0</v>
      </c>
      <c r="AE113" s="208">
        <f>IF(Z113,O113*'ETC Data'!$H$4*'ETC Data'!$K$4,0)</f>
        <v>0</v>
      </c>
      <c r="AF113" s="208">
        <f>AE113-(AE113*((VLOOKUP(A113,Plan!A$1:AK$804,37,FALSE)/100)))</f>
        <v>0</v>
      </c>
      <c r="AG113" s="208">
        <f>IF(Z113,O113*'ETC Data'!$H$4*'ETC Data'!$L$4,0)</f>
        <v>0</v>
      </c>
      <c r="AH113" s="208">
        <f>AG113-(AG113*((VLOOKUP(A113,Plan!A$1:AP$804,42,FALSE)/100)))</f>
        <v>0</v>
      </c>
      <c r="AI113" s="210"/>
      <c r="AJ113" s="210" t="b">
        <f t="shared" si="25"/>
        <v>0</v>
      </c>
      <c r="AK113" s="211">
        <f>IF(AJ113,O113*'ETC Data'!$H$5*'ETC Data'!$I$5,0)</f>
        <v>0</v>
      </c>
      <c r="AL113" s="208">
        <f>AK113-(AK113*((VLOOKUP(A113,Plan!A$1:AY$804,51,FALSE)/100)))</f>
        <v>0</v>
      </c>
      <c r="AM113" s="208">
        <f>IF(AJ113,O113*'ETC Data'!$H$5*'ETC Data'!$J$5,0)</f>
        <v>0</v>
      </c>
      <c r="AN113" s="208">
        <f>AM113-(AM113*((VLOOKUP(A113,Plan!A$1:BA$804,53,FALSE)/100)))</f>
        <v>0</v>
      </c>
      <c r="AO113" s="211">
        <f>IF(AJ113,O113*'ETC Data'!$H$5*'ETC Data'!$K$5,0)</f>
        <v>0</v>
      </c>
      <c r="AP113" s="208">
        <f>AO113-(AO113*((VLOOKUP(A113,Plan!A$1:BB$804,54,FALSE)/100)))</f>
        <v>0</v>
      </c>
      <c r="AQ113" s="208">
        <f>IF(AJ113,O113*'ETC Data'!$H$5*'ETC Data'!$L$5,0)</f>
        <v>0</v>
      </c>
      <c r="AR113" s="208">
        <f>AQ113-(AQ113*((VLOOKUP(A113,Plan!A$1:BD$804,56,FALSE)/100)))</f>
        <v>0</v>
      </c>
      <c r="AS113" s="193">
        <f>VLOOKUP(A113,'PR Matrix'!A:B,2,FALSE)</f>
        <v>0</v>
      </c>
      <c r="AT113" s="194">
        <f t="shared" si="18"/>
        <v>0</v>
      </c>
      <c r="AU113" s="194">
        <f t="shared" si="19"/>
        <v>0</v>
      </c>
      <c r="AV113" s="194">
        <f t="shared" si="20"/>
        <v>0</v>
      </c>
      <c r="AW113" s="194">
        <f t="shared" si="21"/>
        <v>0</v>
      </c>
      <c r="AX113" s="194">
        <f t="shared" si="22"/>
        <v>0</v>
      </c>
      <c r="AY113" s="194">
        <f t="shared" si="23"/>
        <v>0</v>
      </c>
    </row>
    <row r="114" spans="1:51" hidden="1" x14ac:dyDescent="0.2">
      <c r="A114" s="200" t="s">
        <v>1735</v>
      </c>
      <c r="B114" s="201" t="s">
        <v>1572</v>
      </c>
      <c r="C114" s="201"/>
      <c r="D114" s="201"/>
      <c r="E114" s="202">
        <f>IF(G114="Y",VLOOKUP(B114&amp;"|"&amp;C114,'ETC Data'!$C$2:$D$16,2,FALSE),0)</f>
        <v>0</v>
      </c>
      <c r="F114" s="202">
        <f>IF(D114="",0,IF(G114="Y",VLOOKUP(B114&amp;"|"&amp;D114,'ETC Data'!$C$2:$D$16,2,FALSE),0))</f>
        <v>0</v>
      </c>
      <c r="G114" s="203" t="str">
        <f>IF(VLOOKUP(A114,Plan!A$1:H$804,8,FALSE)&lt;&gt;"",VLOOKUP(A114,Plan!A$1:H$804,8,FALSE),"")</f>
        <v>N</v>
      </c>
      <c r="H114" s="204" t="str">
        <f>IF(VLOOKUP(A114,Plan!A$1:L$804,12,FALSE)&lt;&gt;"",VLOOKUP(A114,Plan!A$1:L$804,12,FALSE),"")</f>
        <v/>
      </c>
      <c r="I114" s="205" t="str">
        <f>IF(VLOOKUP(A114,Plan!A$1:M$804,13,FALSE)&lt;&gt;"",VLOOKUP(A114,Plan!A$1:M$804,13,FALSE),"")</f>
        <v/>
      </c>
      <c r="J114" s="205" t="str">
        <f>IF(VLOOKUP(A114,Plan!A$1:N$804,14,FALSE)&lt;&gt;"",VLOOKUP(A114,Plan!A$1:N$804,14,FALSE),IF(VLOOKUP(A114,Plan!A$1:O$804,15,FALSE)&lt;&gt;"",VLOOKUP(A114,Plan!A$1:O$804,15,FALSE),""))</f>
        <v/>
      </c>
      <c r="K114" s="206" t="str">
        <f>IF(VLOOKUP(A114,Plan!A$1:P$804,16,FALSE)&lt;&gt;"",VLOOKUP(A114,Plan!A$1:P$804,16,FALSE),"")</f>
        <v/>
      </c>
      <c r="L114" s="205"/>
      <c r="M114" s="205"/>
      <c r="N114" s="205"/>
      <c r="O114" s="207">
        <f t="shared" si="16"/>
        <v>0</v>
      </c>
      <c r="P114" s="207" t="b">
        <f t="shared" si="17"/>
        <v>0</v>
      </c>
      <c r="Q114" s="208">
        <f>IF(P114,O114*'ETC Data'!$H$3*'ETC Data'!$I$3,0)</f>
        <v>0</v>
      </c>
      <c r="R114" s="208">
        <f>Q114-(Q114*((VLOOKUP(A114,Plan!A$1:Z$804,26,FALSE)/100)))</f>
        <v>0</v>
      </c>
      <c r="S114" s="208">
        <f>IF(P114,O114*'ETC Data'!$H$3*'ETC Data'!$J$3,0)</f>
        <v>0</v>
      </c>
      <c r="T114" s="208">
        <f>S114-(S114*((VLOOKUP(A114,Plan!A$1:AA$804,27,FALSE)/100)))</f>
        <v>0</v>
      </c>
      <c r="U114" s="208">
        <f>IF(P114,O114*'ETC Data'!$H$3*'ETC Data'!$K$3,0)</f>
        <v>0</v>
      </c>
      <c r="V114" s="208">
        <f>U114-(U114*((VLOOKUP(A114,Plan!A$1:AB$804,28,FALSE)/100)))</f>
        <v>0</v>
      </c>
      <c r="W114" s="208">
        <f>IF(P114,O114*'ETC Data'!$H$3*'ETC Data'!$L$3,0)</f>
        <v>0</v>
      </c>
      <c r="X114" s="208">
        <f>W114-(W114*((VLOOKUP(A114,Plan!A$1:AC$804,29,FALSE)/100)))</f>
        <v>0</v>
      </c>
      <c r="Y114" s="209"/>
      <c r="Z114" s="210" t="b">
        <f t="shared" si="24"/>
        <v>0</v>
      </c>
      <c r="AA114" s="208">
        <f>IF(Z114,O114*'ETC Data'!$H$4*'ETC Data'!$I$4,0)</f>
        <v>0</v>
      </c>
      <c r="AB114" s="208">
        <f>AA114-(AA114*((VLOOKUP(A114,Plan!A$1:AI$804,35,FALSE)/100)))</f>
        <v>0</v>
      </c>
      <c r="AC114" s="208">
        <f>IF(Z114,O114*'ETC Data'!$H$4*'ETC Data'!$J$4,0)</f>
        <v>0</v>
      </c>
      <c r="AD114" s="208">
        <f>AC114-(AC114*((VLOOKUP(A114,Plan!A$1:AJ$804,36,FALSE)/100)))</f>
        <v>0</v>
      </c>
      <c r="AE114" s="208">
        <f>IF(Z114,O114*'ETC Data'!$H$4*'ETC Data'!$K$4,0)</f>
        <v>0</v>
      </c>
      <c r="AF114" s="208">
        <f>AE114-(AE114*((VLOOKUP(A114,Plan!A$1:AK$804,37,FALSE)/100)))</f>
        <v>0</v>
      </c>
      <c r="AG114" s="208">
        <f>IF(Z114,O114*'ETC Data'!$H$4*'ETC Data'!$L$4,0)</f>
        <v>0</v>
      </c>
      <c r="AH114" s="208">
        <f>AG114-(AG114*((VLOOKUP(A114,Plan!A$1:AP$804,42,FALSE)/100)))</f>
        <v>0</v>
      </c>
      <c r="AI114" s="210"/>
      <c r="AJ114" s="210" t="b">
        <f t="shared" si="25"/>
        <v>0</v>
      </c>
      <c r="AK114" s="211">
        <f>IF(AJ114,O114*'ETC Data'!$H$5*'ETC Data'!$I$5,0)</f>
        <v>0</v>
      </c>
      <c r="AL114" s="208">
        <f>AK114-(AK114*((VLOOKUP(A114,Plan!A$1:AY$804,51,FALSE)/100)))</f>
        <v>0</v>
      </c>
      <c r="AM114" s="208">
        <f>IF(AJ114,O114*'ETC Data'!$H$5*'ETC Data'!$J$5,0)</f>
        <v>0</v>
      </c>
      <c r="AN114" s="208">
        <f>AM114-(AM114*((VLOOKUP(A114,Plan!A$1:BA$804,53,FALSE)/100)))</f>
        <v>0</v>
      </c>
      <c r="AO114" s="211">
        <f>IF(AJ114,O114*'ETC Data'!$H$5*'ETC Data'!$K$5,0)</f>
        <v>0</v>
      </c>
      <c r="AP114" s="208">
        <f>AO114-(AO114*((VLOOKUP(A114,Plan!A$1:BB$804,54,FALSE)/100)))</f>
        <v>0</v>
      </c>
      <c r="AQ114" s="208">
        <f>IF(AJ114,O114*'ETC Data'!$H$5*'ETC Data'!$L$5,0)</f>
        <v>0</v>
      </c>
      <c r="AR114" s="208">
        <f>AQ114-(AQ114*((VLOOKUP(A114,Plan!A$1:BD$804,56,FALSE)/100)))</f>
        <v>0</v>
      </c>
      <c r="AS114" s="193">
        <f>VLOOKUP(A114,'PR Matrix'!A:B,2,FALSE)</f>
        <v>0</v>
      </c>
      <c r="AT114" s="194">
        <f t="shared" si="18"/>
        <v>0</v>
      </c>
      <c r="AU114" s="194">
        <f t="shared" si="19"/>
        <v>0</v>
      </c>
      <c r="AV114" s="194">
        <f t="shared" si="20"/>
        <v>0</v>
      </c>
      <c r="AW114" s="194">
        <f t="shared" si="21"/>
        <v>0</v>
      </c>
      <c r="AX114" s="194">
        <f t="shared" si="22"/>
        <v>0</v>
      </c>
      <c r="AY114" s="194">
        <f t="shared" si="23"/>
        <v>0</v>
      </c>
    </row>
    <row r="115" spans="1:51" hidden="1" x14ac:dyDescent="0.2">
      <c r="A115" s="200" t="s">
        <v>1736</v>
      </c>
      <c r="B115" s="201" t="s">
        <v>1570</v>
      </c>
      <c r="C115" s="201"/>
      <c r="D115" s="201"/>
      <c r="E115" s="202">
        <f>IF(G115="Y",VLOOKUP(B115&amp;"|"&amp;C115,'ETC Data'!$C$2:$D$16,2,FALSE),0)</f>
        <v>0</v>
      </c>
      <c r="F115" s="202">
        <f>IF(D115="",0,IF(G115="Y",VLOOKUP(B115&amp;"|"&amp;D115,'ETC Data'!$C$2:$D$16,2,FALSE),0))</f>
        <v>0</v>
      </c>
      <c r="G115" s="203" t="str">
        <f>IF(VLOOKUP(A115,Plan!A$1:H$804,8,FALSE)&lt;&gt;"",VLOOKUP(A115,Plan!A$1:H$804,8,FALSE),"")</f>
        <v>N</v>
      </c>
      <c r="H115" s="204" t="str">
        <f>IF(VLOOKUP(A115,Plan!A$1:L$804,12,FALSE)&lt;&gt;"",VLOOKUP(A115,Plan!A$1:L$804,12,FALSE),"")</f>
        <v/>
      </c>
      <c r="I115" s="205" t="str">
        <f>IF(VLOOKUP(A115,Plan!A$1:M$804,13,FALSE)&lt;&gt;"",VLOOKUP(A115,Plan!A$1:M$804,13,FALSE),"")</f>
        <v/>
      </c>
      <c r="J115" s="205" t="str">
        <f>IF(VLOOKUP(A115,Plan!A$1:N$804,14,FALSE)&lt;&gt;"",VLOOKUP(A115,Plan!A$1:N$804,14,FALSE),IF(VLOOKUP(A115,Plan!A$1:O$804,15,FALSE)&lt;&gt;"",VLOOKUP(A115,Plan!A$1:O$804,15,FALSE),""))</f>
        <v/>
      </c>
      <c r="K115" s="206" t="str">
        <f>IF(VLOOKUP(A115,Plan!A$1:P$804,16,FALSE)&lt;&gt;"",VLOOKUP(A115,Plan!A$1:P$804,16,FALSE),"")</f>
        <v/>
      </c>
      <c r="L115" s="205"/>
      <c r="M115" s="205"/>
      <c r="N115" s="205"/>
      <c r="O115" s="207">
        <f t="shared" si="16"/>
        <v>0</v>
      </c>
      <c r="P115" s="207" t="b">
        <f t="shared" si="17"/>
        <v>0</v>
      </c>
      <c r="Q115" s="208">
        <f>IF(P115,O115*'ETC Data'!$H$3*'ETC Data'!$I$3,0)</f>
        <v>0</v>
      </c>
      <c r="R115" s="208">
        <f>Q115-(Q115*((VLOOKUP(A115,Plan!A$1:Z$804,26,FALSE)/100)))</f>
        <v>0</v>
      </c>
      <c r="S115" s="208">
        <f>IF(P115,O115*'ETC Data'!$H$3*'ETC Data'!$J$3,0)</f>
        <v>0</v>
      </c>
      <c r="T115" s="208">
        <f>S115-(S115*((VLOOKUP(A115,Plan!A$1:AA$804,27,FALSE)/100)))</f>
        <v>0</v>
      </c>
      <c r="U115" s="208">
        <f>IF(P115,O115*'ETC Data'!$H$3*'ETC Data'!$K$3,0)</f>
        <v>0</v>
      </c>
      <c r="V115" s="208">
        <f>U115-(U115*((VLOOKUP(A115,Plan!A$1:AB$804,28,FALSE)/100)))</f>
        <v>0</v>
      </c>
      <c r="W115" s="208">
        <f>IF(P115,O115*'ETC Data'!$H$3*'ETC Data'!$L$3,0)</f>
        <v>0</v>
      </c>
      <c r="X115" s="208">
        <f>W115-(W115*((VLOOKUP(A115,Plan!A$1:AC$804,29,FALSE)/100)))</f>
        <v>0</v>
      </c>
      <c r="Y115" s="209"/>
      <c r="Z115" s="210" t="b">
        <f t="shared" si="24"/>
        <v>0</v>
      </c>
      <c r="AA115" s="208">
        <f>IF(Z115,O115*'ETC Data'!$H$4*'ETC Data'!$I$4,0)</f>
        <v>0</v>
      </c>
      <c r="AB115" s="208">
        <f>AA115-(AA115*((VLOOKUP(A115,Plan!A$1:AI$804,35,FALSE)/100)))</f>
        <v>0</v>
      </c>
      <c r="AC115" s="208">
        <f>IF(Z115,O115*'ETC Data'!$H$4*'ETC Data'!$J$4,0)</f>
        <v>0</v>
      </c>
      <c r="AD115" s="208">
        <f>AC115-(AC115*((VLOOKUP(A115,Plan!A$1:AJ$804,36,FALSE)/100)))</f>
        <v>0</v>
      </c>
      <c r="AE115" s="208">
        <f>IF(Z115,O115*'ETC Data'!$H$4*'ETC Data'!$K$4,0)</f>
        <v>0</v>
      </c>
      <c r="AF115" s="208">
        <f>AE115-(AE115*((VLOOKUP(A115,Plan!A$1:AK$804,37,FALSE)/100)))</f>
        <v>0</v>
      </c>
      <c r="AG115" s="208">
        <f>IF(Z115,O115*'ETC Data'!$H$4*'ETC Data'!$L$4,0)</f>
        <v>0</v>
      </c>
      <c r="AH115" s="208">
        <f>AG115-(AG115*((VLOOKUP(A115,Plan!A$1:AP$804,42,FALSE)/100)))</f>
        <v>0</v>
      </c>
      <c r="AI115" s="210"/>
      <c r="AJ115" s="210" t="b">
        <f t="shared" si="25"/>
        <v>0</v>
      </c>
      <c r="AK115" s="211">
        <f>IF(AJ115,O115*'ETC Data'!$H$5*'ETC Data'!$I$5,0)</f>
        <v>0</v>
      </c>
      <c r="AL115" s="208">
        <f>AK115-(AK115*((VLOOKUP(A115,Plan!A$1:AY$804,51,FALSE)/100)))</f>
        <v>0</v>
      </c>
      <c r="AM115" s="208">
        <f>IF(AJ115,O115*'ETC Data'!$H$5*'ETC Data'!$J$5,0)</f>
        <v>0</v>
      </c>
      <c r="AN115" s="208">
        <f>AM115-(AM115*((VLOOKUP(A115,Plan!A$1:BA$804,53,FALSE)/100)))</f>
        <v>0</v>
      </c>
      <c r="AO115" s="211">
        <f>IF(AJ115,O115*'ETC Data'!$H$5*'ETC Data'!$K$5,0)</f>
        <v>0</v>
      </c>
      <c r="AP115" s="208">
        <f>AO115-(AO115*((VLOOKUP(A115,Plan!A$1:BB$804,54,FALSE)/100)))</f>
        <v>0</v>
      </c>
      <c r="AQ115" s="208">
        <f>IF(AJ115,O115*'ETC Data'!$H$5*'ETC Data'!$L$5,0)</f>
        <v>0</v>
      </c>
      <c r="AR115" s="208">
        <f>AQ115-(AQ115*((VLOOKUP(A115,Plan!A$1:BD$804,56,FALSE)/100)))</f>
        <v>0</v>
      </c>
      <c r="AS115" s="193">
        <f>VLOOKUP(A115,'PR Matrix'!A:B,2,FALSE)</f>
        <v>0</v>
      </c>
      <c r="AT115" s="194">
        <f t="shared" si="18"/>
        <v>0</v>
      </c>
      <c r="AU115" s="194">
        <f t="shared" si="19"/>
        <v>0</v>
      </c>
      <c r="AV115" s="194">
        <f t="shared" si="20"/>
        <v>0</v>
      </c>
      <c r="AW115" s="194">
        <f t="shared" si="21"/>
        <v>0</v>
      </c>
      <c r="AX115" s="194">
        <f t="shared" si="22"/>
        <v>0</v>
      </c>
      <c r="AY115" s="194">
        <f t="shared" si="23"/>
        <v>0</v>
      </c>
    </row>
    <row r="116" spans="1:51" hidden="1" x14ac:dyDescent="0.2">
      <c r="A116" s="200" t="s">
        <v>1737</v>
      </c>
      <c r="B116" s="201" t="s">
        <v>1572</v>
      </c>
      <c r="C116" s="201"/>
      <c r="D116" s="201"/>
      <c r="E116" s="202">
        <f>IF(G116="Y",VLOOKUP(B116&amp;"|"&amp;C116,'ETC Data'!$C$2:$D$16,2,FALSE),0)</f>
        <v>0</v>
      </c>
      <c r="F116" s="202">
        <f>IF(D116="",0,IF(G116="Y",VLOOKUP(B116&amp;"|"&amp;D116,'ETC Data'!$C$2:$D$16,2,FALSE),0))</f>
        <v>0</v>
      </c>
      <c r="G116" s="203" t="str">
        <f>IF(VLOOKUP(A116,Plan!A$1:H$804,8,FALSE)&lt;&gt;"",VLOOKUP(A116,Plan!A$1:H$804,8,FALSE),"")</f>
        <v>N</v>
      </c>
      <c r="H116" s="204" t="str">
        <f>IF(VLOOKUP(A116,Plan!A$1:L$804,12,FALSE)&lt;&gt;"",VLOOKUP(A116,Plan!A$1:L$804,12,FALSE),"")</f>
        <v/>
      </c>
      <c r="I116" s="205" t="str">
        <f>IF(VLOOKUP(A116,Plan!A$1:M$804,13,FALSE)&lt;&gt;"",VLOOKUP(A116,Plan!A$1:M$804,13,FALSE),"")</f>
        <v/>
      </c>
      <c r="J116" s="205" t="str">
        <f>IF(VLOOKUP(A116,Plan!A$1:N$804,14,FALSE)&lt;&gt;"",VLOOKUP(A116,Plan!A$1:N$804,14,FALSE),IF(VLOOKUP(A116,Plan!A$1:O$804,15,FALSE)&lt;&gt;"",VLOOKUP(A116,Plan!A$1:O$804,15,FALSE),""))</f>
        <v/>
      </c>
      <c r="K116" s="206" t="str">
        <f>IF(VLOOKUP(A116,Plan!A$1:P$804,16,FALSE)&lt;&gt;"",VLOOKUP(A116,Plan!A$1:P$804,16,FALSE),"")</f>
        <v/>
      </c>
      <c r="L116" s="205"/>
      <c r="M116" s="205"/>
      <c r="N116" s="205"/>
      <c r="O116" s="207">
        <f t="shared" si="16"/>
        <v>0</v>
      </c>
      <c r="P116" s="207" t="b">
        <f t="shared" si="17"/>
        <v>0</v>
      </c>
      <c r="Q116" s="208">
        <f>IF(P116,O116*'ETC Data'!$H$3*'ETC Data'!$I$3,0)</f>
        <v>0</v>
      </c>
      <c r="R116" s="208">
        <f>Q116-(Q116*((VLOOKUP(A116,Plan!A$1:Z$804,26,FALSE)/100)))</f>
        <v>0</v>
      </c>
      <c r="S116" s="208">
        <f>IF(P116,O116*'ETC Data'!$H$3*'ETC Data'!$J$3,0)</f>
        <v>0</v>
      </c>
      <c r="T116" s="208">
        <f>S116-(S116*((VLOOKUP(A116,Plan!A$1:AA$804,27,FALSE)/100)))</f>
        <v>0</v>
      </c>
      <c r="U116" s="208">
        <f>IF(P116,O116*'ETC Data'!$H$3*'ETC Data'!$K$3,0)</f>
        <v>0</v>
      </c>
      <c r="V116" s="208">
        <f>U116-(U116*((VLOOKUP(A116,Plan!A$1:AB$804,28,FALSE)/100)))</f>
        <v>0</v>
      </c>
      <c r="W116" s="208">
        <f>IF(P116,O116*'ETC Data'!$H$3*'ETC Data'!$L$3,0)</f>
        <v>0</v>
      </c>
      <c r="X116" s="208">
        <f>W116-(W116*((VLOOKUP(A116,Plan!A$1:AC$804,29,FALSE)/100)))</f>
        <v>0</v>
      </c>
      <c r="Y116" s="209"/>
      <c r="Z116" s="210" t="b">
        <f t="shared" si="24"/>
        <v>0</v>
      </c>
      <c r="AA116" s="208">
        <f>IF(Z116,O116*'ETC Data'!$H$4*'ETC Data'!$I$4,0)</f>
        <v>0</v>
      </c>
      <c r="AB116" s="208">
        <f>AA116-(AA116*((VLOOKUP(A116,Plan!A$1:AI$804,35,FALSE)/100)))</f>
        <v>0</v>
      </c>
      <c r="AC116" s="208">
        <f>IF(Z116,O116*'ETC Data'!$H$4*'ETC Data'!$J$4,0)</f>
        <v>0</v>
      </c>
      <c r="AD116" s="208">
        <f>AC116-(AC116*((VLOOKUP(A116,Plan!A$1:AJ$804,36,FALSE)/100)))</f>
        <v>0</v>
      </c>
      <c r="AE116" s="208">
        <f>IF(Z116,O116*'ETC Data'!$H$4*'ETC Data'!$K$4,0)</f>
        <v>0</v>
      </c>
      <c r="AF116" s="208">
        <f>AE116-(AE116*((VLOOKUP(A116,Plan!A$1:AK$804,37,FALSE)/100)))</f>
        <v>0</v>
      </c>
      <c r="AG116" s="208">
        <f>IF(Z116,O116*'ETC Data'!$H$4*'ETC Data'!$L$4,0)</f>
        <v>0</v>
      </c>
      <c r="AH116" s="208">
        <f>AG116-(AG116*((VLOOKUP(A116,Plan!A$1:AP$804,42,FALSE)/100)))</f>
        <v>0</v>
      </c>
      <c r="AI116" s="210"/>
      <c r="AJ116" s="210" t="b">
        <f t="shared" si="25"/>
        <v>0</v>
      </c>
      <c r="AK116" s="211">
        <f>IF(AJ116,O116*'ETC Data'!$H$5*'ETC Data'!$I$5,0)</f>
        <v>0</v>
      </c>
      <c r="AL116" s="208">
        <f>AK116-(AK116*((VLOOKUP(A116,Plan!A$1:AY$804,51,FALSE)/100)))</f>
        <v>0</v>
      </c>
      <c r="AM116" s="208">
        <f>IF(AJ116,O116*'ETC Data'!$H$5*'ETC Data'!$J$5,0)</f>
        <v>0</v>
      </c>
      <c r="AN116" s="208">
        <f>AM116-(AM116*((VLOOKUP(A116,Plan!A$1:BA$804,53,FALSE)/100)))</f>
        <v>0</v>
      </c>
      <c r="AO116" s="211">
        <f>IF(AJ116,O116*'ETC Data'!$H$5*'ETC Data'!$K$5,0)</f>
        <v>0</v>
      </c>
      <c r="AP116" s="208">
        <f>AO116-(AO116*((VLOOKUP(A116,Plan!A$1:BB$804,54,FALSE)/100)))</f>
        <v>0</v>
      </c>
      <c r="AQ116" s="208">
        <f>IF(AJ116,O116*'ETC Data'!$H$5*'ETC Data'!$L$5,0)</f>
        <v>0</v>
      </c>
      <c r="AR116" s="208">
        <f>AQ116-(AQ116*((VLOOKUP(A116,Plan!A$1:BD$804,56,FALSE)/100)))</f>
        <v>0</v>
      </c>
      <c r="AS116" s="193">
        <f>VLOOKUP(A116,'PR Matrix'!A:B,2,FALSE)</f>
        <v>0</v>
      </c>
      <c r="AT116" s="194">
        <f t="shared" si="18"/>
        <v>0</v>
      </c>
      <c r="AU116" s="194">
        <f t="shared" si="19"/>
        <v>0</v>
      </c>
      <c r="AV116" s="194">
        <f t="shared" si="20"/>
        <v>0</v>
      </c>
      <c r="AW116" s="194">
        <f t="shared" si="21"/>
        <v>0</v>
      </c>
      <c r="AX116" s="194">
        <f t="shared" si="22"/>
        <v>0</v>
      </c>
      <c r="AY116" s="194">
        <f t="shared" si="23"/>
        <v>0</v>
      </c>
    </row>
    <row r="117" spans="1:51" hidden="1" x14ac:dyDescent="0.2">
      <c r="A117" s="200" t="s">
        <v>584</v>
      </c>
      <c r="B117" s="201" t="s">
        <v>1571</v>
      </c>
      <c r="C117" s="201"/>
      <c r="D117" s="201"/>
      <c r="E117" s="202">
        <f>IF(G117="Y",VLOOKUP(B117&amp;"|"&amp;C117,'ETC Data'!$C$2:$D$16,2,FALSE),0)</f>
        <v>0</v>
      </c>
      <c r="F117" s="202">
        <f>IF(D117="",0,IF(G117="Y",VLOOKUP(B117&amp;"|"&amp;D117,'ETC Data'!$C$2:$D$16,2,FALSE),0))</f>
        <v>0</v>
      </c>
      <c r="G117" s="203" t="str">
        <f>IF(VLOOKUP(A117,Plan!A$1:H$804,8,FALSE)&lt;&gt;"",VLOOKUP(A117,Plan!A$1:H$804,8,FALSE),"")</f>
        <v>N</v>
      </c>
      <c r="H117" s="204" t="str">
        <f>IF(VLOOKUP(A117,Plan!A$1:L$804,12,FALSE)&lt;&gt;"",VLOOKUP(A117,Plan!A$1:L$804,12,FALSE),"")</f>
        <v/>
      </c>
      <c r="I117" s="205" t="str">
        <f>IF(VLOOKUP(A117,Plan!A$1:M$804,13,FALSE)&lt;&gt;"",VLOOKUP(A117,Plan!A$1:M$804,13,FALSE),"")</f>
        <v/>
      </c>
      <c r="J117" s="205" t="str">
        <f>IF(VLOOKUP(A117,Plan!A$1:N$804,14,FALSE)&lt;&gt;"",VLOOKUP(A117,Plan!A$1:N$804,14,FALSE),IF(VLOOKUP(A117,Plan!A$1:O$804,15,FALSE)&lt;&gt;"",VLOOKUP(A117,Plan!A$1:O$804,15,FALSE),""))</f>
        <v/>
      </c>
      <c r="K117" s="206" t="str">
        <f>IF(VLOOKUP(A117,Plan!A$1:P$804,16,FALSE)&lt;&gt;"",VLOOKUP(A117,Plan!A$1:P$804,16,FALSE),"")</f>
        <v/>
      </c>
      <c r="L117" s="205"/>
      <c r="M117" s="205"/>
      <c r="N117" s="205"/>
      <c r="O117" s="207">
        <f t="shared" si="16"/>
        <v>0</v>
      </c>
      <c r="P117" s="207" t="b">
        <f t="shared" si="17"/>
        <v>0</v>
      </c>
      <c r="Q117" s="208">
        <f>IF(P117,O117*'ETC Data'!$H$3*'ETC Data'!$I$3,0)</f>
        <v>0</v>
      </c>
      <c r="R117" s="208">
        <f>Q117-(Q117*((VLOOKUP(A117,Plan!A$1:Z$804,26,FALSE)/100)))</f>
        <v>0</v>
      </c>
      <c r="S117" s="208">
        <f>IF(P117,O117*'ETC Data'!$H$3*'ETC Data'!$J$3,0)</f>
        <v>0</v>
      </c>
      <c r="T117" s="208">
        <f>S117-(S117*((VLOOKUP(A117,Plan!A$1:AA$804,27,FALSE)/100)))</f>
        <v>0</v>
      </c>
      <c r="U117" s="208">
        <f>IF(P117,O117*'ETC Data'!$H$3*'ETC Data'!$K$3,0)</f>
        <v>0</v>
      </c>
      <c r="V117" s="208">
        <f>U117-(U117*((VLOOKUP(A117,Plan!A$1:AB$804,28,FALSE)/100)))</f>
        <v>0</v>
      </c>
      <c r="W117" s="208">
        <f>IF(P117,O117*'ETC Data'!$H$3*'ETC Data'!$L$3,0)</f>
        <v>0</v>
      </c>
      <c r="X117" s="208">
        <f>W117-(W117*((VLOOKUP(A117,Plan!A$1:AC$804,29,FALSE)/100)))</f>
        <v>0</v>
      </c>
      <c r="Y117" s="209"/>
      <c r="Z117" s="210" t="b">
        <f t="shared" si="24"/>
        <v>0</v>
      </c>
      <c r="AA117" s="208">
        <f>IF(Z117,O117*'ETC Data'!$H$4*'ETC Data'!$I$4,0)</f>
        <v>0</v>
      </c>
      <c r="AB117" s="208">
        <f>AA117-(AA117*((VLOOKUP(A117,Plan!A$1:AI$804,35,FALSE)/100)))</f>
        <v>0</v>
      </c>
      <c r="AC117" s="208">
        <f>IF(Z117,O117*'ETC Data'!$H$4*'ETC Data'!$J$4,0)</f>
        <v>0</v>
      </c>
      <c r="AD117" s="208">
        <f>AC117-(AC117*((VLOOKUP(A117,Plan!A$1:AJ$804,36,FALSE)/100)))</f>
        <v>0</v>
      </c>
      <c r="AE117" s="208">
        <f>IF(Z117,O117*'ETC Data'!$H$4*'ETC Data'!$K$4,0)</f>
        <v>0</v>
      </c>
      <c r="AF117" s="208">
        <f>AE117-(AE117*((VLOOKUP(A117,Plan!A$1:AK$804,37,FALSE)/100)))</f>
        <v>0</v>
      </c>
      <c r="AG117" s="208">
        <f>IF(Z117,O117*'ETC Data'!$H$4*'ETC Data'!$L$4,0)</f>
        <v>0</v>
      </c>
      <c r="AH117" s="208">
        <f>AG117-(AG117*((VLOOKUP(A117,Plan!A$1:AP$804,42,FALSE)/100)))</f>
        <v>0</v>
      </c>
      <c r="AI117" s="210"/>
      <c r="AJ117" s="210" t="b">
        <f t="shared" si="25"/>
        <v>0</v>
      </c>
      <c r="AK117" s="211">
        <f>IF(AJ117,O117*'ETC Data'!$H$5*'ETC Data'!$I$5,0)</f>
        <v>0</v>
      </c>
      <c r="AL117" s="208">
        <f>AK117-(AK117*((VLOOKUP(A117,Plan!A$1:AY$804,51,FALSE)/100)))</f>
        <v>0</v>
      </c>
      <c r="AM117" s="208">
        <f>IF(AJ117,O117*'ETC Data'!$H$5*'ETC Data'!$J$5,0)</f>
        <v>0</v>
      </c>
      <c r="AN117" s="208">
        <f>AM117-(AM117*((VLOOKUP(A117,Plan!A$1:BA$804,53,FALSE)/100)))</f>
        <v>0</v>
      </c>
      <c r="AO117" s="211">
        <f>IF(AJ117,O117*'ETC Data'!$H$5*'ETC Data'!$K$5,0)</f>
        <v>0</v>
      </c>
      <c r="AP117" s="208">
        <f>AO117-(AO117*((VLOOKUP(A117,Plan!A$1:BB$804,54,FALSE)/100)))</f>
        <v>0</v>
      </c>
      <c r="AQ117" s="208">
        <f>IF(AJ117,O117*'ETC Data'!$H$5*'ETC Data'!$L$5,0)</f>
        <v>0</v>
      </c>
      <c r="AR117" s="208">
        <f>AQ117-(AQ117*((VLOOKUP(A117,Plan!A$1:BD$804,56,FALSE)/100)))</f>
        <v>0</v>
      </c>
      <c r="AS117" s="193">
        <f>VLOOKUP(A117,'PR Matrix'!A:B,2,FALSE)</f>
        <v>0</v>
      </c>
      <c r="AT117" s="194">
        <f t="shared" si="18"/>
        <v>0</v>
      </c>
      <c r="AU117" s="194">
        <f t="shared" si="19"/>
        <v>0</v>
      </c>
      <c r="AV117" s="194">
        <f t="shared" si="20"/>
        <v>0</v>
      </c>
      <c r="AW117" s="194">
        <f t="shared" si="21"/>
        <v>0</v>
      </c>
      <c r="AX117" s="194">
        <f t="shared" si="22"/>
        <v>0</v>
      </c>
      <c r="AY117" s="194">
        <f t="shared" si="23"/>
        <v>0</v>
      </c>
    </row>
    <row r="118" spans="1:51" hidden="1" x14ac:dyDescent="0.2">
      <c r="A118" s="200" t="s">
        <v>1738</v>
      </c>
      <c r="B118" s="201" t="s">
        <v>1571</v>
      </c>
      <c r="C118" s="201"/>
      <c r="D118" s="201"/>
      <c r="E118" s="202">
        <f>IF(G118="Y",VLOOKUP(B118&amp;"|"&amp;C118,'ETC Data'!$C$2:$D$16,2,FALSE),0)</f>
        <v>0</v>
      </c>
      <c r="F118" s="202">
        <f>IF(D118="",0,IF(G118="Y",VLOOKUP(B118&amp;"|"&amp;D118,'ETC Data'!$C$2:$D$16,2,FALSE),0))</f>
        <v>0</v>
      </c>
      <c r="G118" s="203" t="str">
        <f>IF(VLOOKUP(A118,Plan!A$1:H$804,8,FALSE)&lt;&gt;"",VLOOKUP(A118,Plan!A$1:H$804,8,FALSE),"")</f>
        <v>N</v>
      </c>
      <c r="H118" s="204" t="str">
        <f>IF(VLOOKUP(A118,Plan!A$1:L$804,12,FALSE)&lt;&gt;"",VLOOKUP(A118,Plan!A$1:L$804,12,FALSE),"")</f>
        <v/>
      </c>
      <c r="I118" s="205" t="str">
        <f>IF(VLOOKUP(A118,Plan!A$1:M$804,13,FALSE)&lt;&gt;"",VLOOKUP(A118,Plan!A$1:M$804,13,FALSE),"")</f>
        <v/>
      </c>
      <c r="J118" s="205" t="str">
        <f>IF(VLOOKUP(A118,Plan!A$1:N$804,14,FALSE)&lt;&gt;"",VLOOKUP(A118,Plan!A$1:N$804,14,FALSE),IF(VLOOKUP(A118,Plan!A$1:O$804,15,FALSE)&lt;&gt;"",VLOOKUP(A118,Plan!A$1:O$804,15,FALSE),""))</f>
        <v/>
      </c>
      <c r="K118" s="206" t="str">
        <f>IF(VLOOKUP(A118,Plan!A$1:P$804,16,FALSE)&lt;&gt;"",VLOOKUP(A118,Plan!A$1:P$804,16,FALSE),"")</f>
        <v/>
      </c>
      <c r="L118" s="205"/>
      <c r="M118" s="205"/>
      <c r="N118" s="205"/>
      <c r="O118" s="207">
        <f t="shared" si="16"/>
        <v>0</v>
      </c>
      <c r="P118" s="207" t="b">
        <f t="shared" si="17"/>
        <v>0</v>
      </c>
      <c r="Q118" s="208">
        <f>IF(P118,O118*'ETC Data'!$H$3*'ETC Data'!$I$3,0)</f>
        <v>0</v>
      </c>
      <c r="R118" s="208">
        <f>Q118-(Q118*((VLOOKUP(A118,Plan!A$1:Z$804,26,FALSE)/100)))</f>
        <v>0</v>
      </c>
      <c r="S118" s="208">
        <f>IF(P118,O118*'ETC Data'!$H$3*'ETC Data'!$J$3,0)</f>
        <v>0</v>
      </c>
      <c r="T118" s="208">
        <f>S118-(S118*((VLOOKUP(A118,Plan!A$1:AA$804,27,FALSE)/100)))</f>
        <v>0</v>
      </c>
      <c r="U118" s="208">
        <f>IF(P118,O118*'ETC Data'!$H$3*'ETC Data'!$K$3,0)</f>
        <v>0</v>
      </c>
      <c r="V118" s="208">
        <f>U118-(U118*((VLOOKUP(A118,Plan!A$1:AB$804,28,FALSE)/100)))</f>
        <v>0</v>
      </c>
      <c r="W118" s="208">
        <f>IF(P118,O118*'ETC Data'!$H$3*'ETC Data'!$L$3,0)</f>
        <v>0</v>
      </c>
      <c r="X118" s="208">
        <f>W118-(W118*((VLOOKUP(A118,Plan!A$1:AC$804,29,FALSE)/100)))</f>
        <v>0</v>
      </c>
      <c r="Y118" s="209"/>
      <c r="Z118" s="210" t="b">
        <f t="shared" si="24"/>
        <v>0</v>
      </c>
      <c r="AA118" s="208">
        <f>IF(Z118,O118*'ETC Data'!$H$4*'ETC Data'!$I$4,0)</f>
        <v>0</v>
      </c>
      <c r="AB118" s="208">
        <f>AA118-(AA118*((VLOOKUP(A118,Plan!A$1:AI$804,35,FALSE)/100)))</f>
        <v>0</v>
      </c>
      <c r="AC118" s="208">
        <f>IF(Z118,O118*'ETC Data'!$H$4*'ETC Data'!$J$4,0)</f>
        <v>0</v>
      </c>
      <c r="AD118" s="208">
        <f>AC118-(AC118*((VLOOKUP(A118,Plan!A$1:AJ$804,36,FALSE)/100)))</f>
        <v>0</v>
      </c>
      <c r="AE118" s="208">
        <f>IF(Z118,O118*'ETC Data'!$H$4*'ETC Data'!$K$4,0)</f>
        <v>0</v>
      </c>
      <c r="AF118" s="208">
        <f>AE118-(AE118*((VLOOKUP(A118,Plan!A$1:AK$804,37,FALSE)/100)))</f>
        <v>0</v>
      </c>
      <c r="AG118" s="208">
        <f>IF(Z118,O118*'ETC Data'!$H$4*'ETC Data'!$L$4,0)</f>
        <v>0</v>
      </c>
      <c r="AH118" s="208">
        <f>AG118-(AG118*((VLOOKUP(A118,Plan!A$1:AP$804,42,FALSE)/100)))</f>
        <v>0</v>
      </c>
      <c r="AI118" s="210"/>
      <c r="AJ118" s="210" t="b">
        <f t="shared" si="25"/>
        <v>0</v>
      </c>
      <c r="AK118" s="211">
        <f>IF(AJ118,O118*'ETC Data'!$H$5*'ETC Data'!$I$5,0)</f>
        <v>0</v>
      </c>
      <c r="AL118" s="208">
        <f>AK118-(AK118*((VLOOKUP(A118,Plan!A$1:AY$804,51,FALSE)/100)))</f>
        <v>0</v>
      </c>
      <c r="AM118" s="208">
        <f>IF(AJ118,O118*'ETC Data'!$H$5*'ETC Data'!$J$5,0)</f>
        <v>0</v>
      </c>
      <c r="AN118" s="208">
        <f>AM118-(AM118*((VLOOKUP(A118,Plan!A$1:BA$804,53,FALSE)/100)))</f>
        <v>0</v>
      </c>
      <c r="AO118" s="211">
        <f>IF(AJ118,O118*'ETC Data'!$H$5*'ETC Data'!$K$5,0)</f>
        <v>0</v>
      </c>
      <c r="AP118" s="208">
        <f>AO118-(AO118*((VLOOKUP(A118,Plan!A$1:BB$804,54,FALSE)/100)))</f>
        <v>0</v>
      </c>
      <c r="AQ118" s="208">
        <f>IF(AJ118,O118*'ETC Data'!$H$5*'ETC Data'!$L$5,0)</f>
        <v>0</v>
      </c>
      <c r="AR118" s="208">
        <f>AQ118-(AQ118*((VLOOKUP(A118,Plan!A$1:BD$804,56,FALSE)/100)))</f>
        <v>0</v>
      </c>
      <c r="AS118" s="193">
        <f>VLOOKUP(A118,'PR Matrix'!A:B,2,FALSE)</f>
        <v>0</v>
      </c>
      <c r="AT118" s="194">
        <f t="shared" si="18"/>
        <v>0</v>
      </c>
      <c r="AU118" s="194">
        <f t="shared" si="19"/>
        <v>0</v>
      </c>
      <c r="AV118" s="194">
        <f t="shared" si="20"/>
        <v>0</v>
      </c>
      <c r="AW118" s="194">
        <f t="shared" si="21"/>
        <v>0</v>
      </c>
      <c r="AX118" s="194">
        <f t="shared" si="22"/>
        <v>0</v>
      </c>
      <c r="AY118" s="194">
        <f t="shared" si="23"/>
        <v>0</v>
      </c>
    </row>
    <row r="119" spans="1:51" hidden="1" x14ac:dyDescent="0.2">
      <c r="A119" s="200" t="s">
        <v>887</v>
      </c>
      <c r="B119" s="201" t="s">
        <v>1572</v>
      </c>
      <c r="C119" s="201"/>
      <c r="D119" s="201"/>
      <c r="E119" s="202">
        <f>IF(G119="Y",VLOOKUP(B119&amp;"|"&amp;C119,'ETC Data'!$C$2:$D$16,2,FALSE),0)</f>
        <v>0</v>
      </c>
      <c r="F119" s="202">
        <f>IF(D119="",0,IF(G119="Y",VLOOKUP(B119&amp;"|"&amp;D119,'ETC Data'!$C$2:$D$16,2,FALSE),0))</f>
        <v>0</v>
      </c>
      <c r="G119" s="203" t="str">
        <f>IF(VLOOKUP(A119,Plan!A$1:H$804,8,FALSE)&lt;&gt;"",VLOOKUP(A119,Plan!A$1:H$804,8,FALSE),"")</f>
        <v>N</v>
      </c>
      <c r="H119" s="204" t="str">
        <f>IF(VLOOKUP(A119,Plan!A$1:L$804,12,FALSE)&lt;&gt;"",VLOOKUP(A119,Plan!A$1:L$804,12,FALSE),"")</f>
        <v/>
      </c>
      <c r="I119" s="205" t="str">
        <f>IF(VLOOKUP(A119,Plan!A$1:M$804,13,FALSE)&lt;&gt;"",VLOOKUP(A119,Plan!A$1:M$804,13,FALSE),"")</f>
        <v/>
      </c>
      <c r="J119" s="205" t="str">
        <f>IF(VLOOKUP(A119,Plan!A$1:N$804,14,FALSE)&lt;&gt;"",VLOOKUP(A119,Plan!A$1:N$804,14,FALSE),IF(VLOOKUP(A119,Plan!A$1:O$804,15,FALSE)&lt;&gt;"",VLOOKUP(A119,Plan!A$1:O$804,15,FALSE),""))</f>
        <v/>
      </c>
      <c r="K119" s="206" t="str">
        <f>IF(VLOOKUP(A119,Plan!A$1:P$804,16,FALSE)&lt;&gt;"",VLOOKUP(A119,Plan!A$1:P$804,16,FALSE),"")</f>
        <v/>
      </c>
      <c r="L119" s="205"/>
      <c r="M119" s="205"/>
      <c r="N119" s="205"/>
      <c r="O119" s="207">
        <f t="shared" si="16"/>
        <v>0</v>
      </c>
      <c r="P119" s="207" t="b">
        <f t="shared" si="17"/>
        <v>0</v>
      </c>
      <c r="Q119" s="208">
        <f>IF(P119,O119*'ETC Data'!$H$3*'ETC Data'!$I$3,0)</f>
        <v>0</v>
      </c>
      <c r="R119" s="208">
        <f>Q119-(Q119*((VLOOKUP(A119,Plan!A$1:Z$804,26,FALSE)/100)))</f>
        <v>0</v>
      </c>
      <c r="S119" s="208">
        <f>IF(P119,O119*'ETC Data'!$H$3*'ETC Data'!$J$3,0)</f>
        <v>0</v>
      </c>
      <c r="T119" s="208">
        <f>S119-(S119*((VLOOKUP(A119,Plan!A$1:AA$804,27,FALSE)/100)))</f>
        <v>0</v>
      </c>
      <c r="U119" s="208">
        <f>IF(P119,O119*'ETC Data'!$H$3*'ETC Data'!$K$3,0)</f>
        <v>0</v>
      </c>
      <c r="V119" s="208">
        <f>U119-(U119*((VLOOKUP(A119,Plan!A$1:AB$804,28,FALSE)/100)))</f>
        <v>0</v>
      </c>
      <c r="W119" s="208">
        <f>IF(P119,O119*'ETC Data'!$H$3*'ETC Data'!$L$3,0)</f>
        <v>0</v>
      </c>
      <c r="X119" s="208">
        <f>W119-(W119*((VLOOKUP(A119,Plan!A$1:AC$804,29,FALSE)/100)))</f>
        <v>0</v>
      </c>
      <c r="Y119" s="209"/>
      <c r="Z119" s="210" t="b">
        <f t="shared" si="24"/>
        <v>0</v>
      </c>
      <c r="AA119" s="208">
        <f>IF(Z119,O119*'ETC Data'!$H$4*'ETC Data'!$I$4,0)</f>
        <v>0</v>
      </c>
      <c r="AB119" s="208">
        <f>AA119-(AA119*((VLOOKUP(A119,Plan!A$1:AI$804,35,FALSE)/100)))</f>
        <v>0</v>
      </c>
      <c r="AC119" s="208">
        <f>IF(Z119,O119*'ETC Data'!$H$4*'ETC Data'!$J$4,0)</f>
        <v>0</v>
      </c>
      <c r="AD119" s="208">
        <f>AC119-(AC119*((VLOOKUP(A119,Plan!A$1:AJ$804,36,FALSE)/100)))</f>
        <v>0</v>
      </c>
      <c r="AE119" s="208">
        <f>IF(Z119,O119*'ETC Data'!$H$4*'ETC Data'!$K$4,0)</f>
        <v>0</v>
      </c>
      <c r="AF119" s="208">
        <f>AE119-(AE119*((VLOOKUP(A119,Plan!A$1:AK$804,37,FALSE)/100)))</f>
        <v>0</v>
      </c>
      <c r="AG119" s="208">
        <f>IF(Z119,O119*'ETC Data'!$H$4*'ETC Data'!$L$4,0)</f>
        <v>0</v>
      </c>
      <c r="AH119" s="208">
        <f>AG119-(AG119*((VLOOKUP(A119,Plan!A$1:AP$804,42,FALSE)/100)))</f>
        <v>0</v>
      </c>
      <c r="AI119" s="210"/>
      <c r="AJ119" s="210" t="b">
        <f t="shared" si="25"/>
        <v>0</v>
      </c>
      <c r="AK119" s="211">
        <f>IF(AJ119,O119*'ETC Data'!$H$5*'ETC Data'!$I$5,0)</f>
        <v>0</v>
      </c>
      <c r="AL119" s="208">
        <f>AK119-(AK119*((VLOOKUP(A119,Plan!A$1:AY$804,51,FALSE)/100)))</f>
        <v>0</v>
      </c>
      <c r="AM119" s="208">
        <f>IF(AJ119,O119*'ETC Data'!$H$5*'ETC Data'!$J$5,0)</f>
        <v>0</v>
      </c>
      <c r="AN119" s="208">
        <f>AM119-(AM119*((VLOOKUP(A119,Plan!A$1:BA$804,53,FALSE)/100)))</f>
        <v>0</v>
      </c>
      <c r="AO119" s="211">
        <f>IF(AJ119,O119*'ETC Data'!$H$5*'ETC Data'!$K$5,0)</f>
        <v>0</v>
      </c>
      <c r="AP119" s="208">
        <f>AO119-(AO119*((VLOOKUP(A119,Plan!A$1:BB$804,54,FALSE)/100)))</f>
        <v>0</v>
      </c>
      <c r="AQ119" s="208">
        <f>IF(AJ119,O119*'ETC Data'!$H$5*'ETC Data'!$L$5,0)</f>
        <v>0</v>
      </c>
      <c r="AR119" s="208">
        <f>AQ119-(AQ119*((VLOOKUP(A119,Plan!A$1:BD$804,56,FALSE)/100)))</f>
        <v>0</v>
      </c>
      <c r="AS119" s="193">
        <f>VLOOKUP(A119,'PR Matrix'!A:B,2,FALSE)</f>
        <v>0</v>
      </c>
      <c r="AT119" s="194">
        <f t="shared" si="18"/>
        <v>0</v>
      </c>
      <c r="AU119" s="194">
        <f t="shared" si="19"/>
        <v>0</v>
      </c>
      <c r="AV119" s="194">
        <f t="shared" si="20"/>
        <v>0</v>
      </c>
      <c r="AW119" s="194">
        <f t="shared" si="21"/>
        <v>0</v>
      </c>
      <c r="AX119" s="194">
        <f t="shared" si="22"/>
        <v>0</v>
      </c>
      <c r="AY119" s="194">
        <f t="shared" si="23"/>
        <v>0</v>
      </c>
    </row>
    <row r="120" spans="1:51" hidden="1" x14ac:dyDescent="0.2">
      <c r="A120" s="200" t="s">
        <v>585</v>
      </c>
      <c r="B120" s="201" t="s">
        <v>1570</v>
      </c>
      <c r="C120" s="201"/>
      <c r="D120" s="201"/>
      <c r="E120" s="202">
        <f>IF(G120="Y",VLOOKUP(B120&amp;"|"&amp;C120,'ETC Data'!$C$2:$D$16,2,FALSE),0)</f>
        <v>0</v>
      </c>
      <c r="F120" s="202">
        <f>IF(D120="",0,IF(G120="Y",VLOOKUP(B120&amp;"|"&amp;D120,'ETC Data'!$C$2:$D$16,2,FALSE),0))</f>
        <v>0</v>
      </c>
      <c r="G120" s="203" t="str">
        <f>IF(VLOOKUP(A120,Plan!A$1:H$804,8,FALSE)&lt;&gt;"",VLOOKUP(A120,Plan!A$1:H$804,8,FALSE),"")</f>
        <v>N</v>
      </c>
      <c r="H120" s="204" t="str">
        <f>IF(VLOOKUP(A120,Plan!A$1:L$804,12,FALSE)&lt;&gt;"",VLOOKUP(A120,Plan!A$1:L$804,12,FALSE),"")</f>
        <v/>
      </c>
      <c r="I120" s="205" t="str">
        <f>IF(VLOOKUP(A120,Plan!A$1:M$804,13,FALSE)&lt;&gt;"",VLOOKUP(A120,Plan!A$1:M$804,13,FALSE),"")</f>
        <v/>
      </c>
      <c r="J120" s="205" t="str">
        <f>IF(VLOOKUP(A120,Plan!A$1:N$804,14,FALSE)&lt;&gt;"",VLOOKUP(A120,Plan!A$1:N$804,14,FALSE),IF(VLOOKUP(A120,Plan!A$1:O$804,15,FALSE)&lt;&gt;"",VLOOKUP(A120,Plan!A$1:O$804,15,FALSE),""))</f>
        <v/>
      </c>
      <c r="K120" s="206" t="str">
        <f>IF(VLOOKUP(A120,Plan!A$1:P$804,16,FALSE)&lt;&gt;"",VLOOKUP(A120,Plan!A$1:P$804,16,FALSE),"")</f>
        <v/>
      </c>
      <c r="L120" s="205"/>
      <c r="M120" s="205"/>
      <c r="N120" s="205"/>
      <c r="O120" s="207">
        <f t="shared" si="16"/>
        <v>0</v>
      </c>
      <c r="P120" s="207" t="b">
        <f t="shared" si="17"/>
        <v>0</v>
      </c>
      <c r="Q120" s="208">
        <f>IF(P120,O120*'ETC Data'!$H$3*'ETC Data'!$I$3,0)</f>
        <v>0</v>
      </c>
      <c r="R120" s="208">
        <f>Q120-(Q120*((VLOOKUP(A120,Plan!A$1:Z$804,26,FALSE)/100)))</f>
        <v>0</v>
      </c>
      <c r="S120" s="208">
        <f>IF(P120,O120*'ETC Data'!$H$3*'ETC Data'!$J$3,0)</f>
        <v>0</v>
      </c>
      <c r="T120" s="208">
        <f>S120-(S120*((VLOOKUP(A120,Plan!A$1:AA$804,27,FALSE)/100)))</f>
        <v>0</v>
      </c>
      <c r="U120" s="208">
        <f>IF(P120,O120*'ETC Data'!$H$3*'ETC Data'!$K$3,0)</f>
        <v>0</v>
      </c>
      <c r="V120" s="208">
        <f>U120-(U120*((VLOOKUP(A120,Plan!A$1:AB$804,28,FALSE)/100)))</f>
        <v>0</v>
      </c>
      <c r="W120" s="208">
        <f>IF(P120,O120*'ETC Data'!$H$3*'ETC Data'!$L$3,0)</f>
        <v>0</v>
      </c>
      <c r="X120" s="208">
        <f>W120-(W120*((VLOOKUP(A120,Plan!A$1:AC$804,29,FALSE)/100)))</f>
        <v>0</v>
      </c>
      <c r="Y120" s="209"/>
      <c r="Z120" s="210" t="b">
        <f t="shared" si="24"/>
        <v>0</v>
      </c>
      <c r="AA120" s="208">
        <f>IF(Z120,O120*'ETC Data'!$H$4*'ETC Data'!$I$4,0)</f>
        <v>0</v>
      </c>
      <c r="AB120" s="208">
        <f>AA120-(AA120*((VLOOKUP(A120,Plan!A$1:AI$804,35,FALSE)/100)))</f>
        <v>0</v>
      </c>
      <c r="AC120" s="208">
        <f>IF(Z120,O120*'ETC Data'!$H$4*'ETC Data'!$J$4,0)</f>
        <v>0</v>
      </c>
      <c r="AD120" s="208">
        <f>AC120-(AC120*((VLOOKUP(A120,Plan!A$1:AJ$804,36,FALSE)/100)))</f>
        <v>0</v>
      </c>
      <c r="AE120" s="208">
        <f>IF(Z120,O120*'ETC Data'!$H$4*'ETC Data'!$K$4,0)</f>
        <v>0</v>
      </c>
      <c r="AF120" s="208">
        <f>AE120-(AE120*((VLOOKUP(A120,Plan!A$1:AK$804,37,FALSE)/100)))</f>
        <v>0</v>
      </c>
      <c r="AG120" s="208">
        <f>IF(Z120,O120*'ETC Data'!$H$4*'ETC Data'!$L$4,0)</f>
        <v>0</v>
      </c>
      <c r="AH120" s="208">
        <f>AG120-(AG120*((VLOOKUP(A120,Plan!A$1:AP$804,42,FALSE)/100)))</f>
        <v>0</v>
      </c>
      <c r="AI120" s="210"/>
      <c r="AJ120" s="210" t="b">
        <f t="shared" si="25"/>
        <v>0</v>
      </c>
      <c r="AK120" s="211">
        <f>IF(AJ120,O120*'ETC Data'!$H$5*'ETC Data'!$I$5,0)</f>
        <v>0</v>
      </c>
      <c r="AL120" s="208">
        <f>AK120-(AK120*((VLOOKUP(A120,Plan!A$1:AY$804,51,FALSE)/100)))</f>
        <v>0</v>
      </c>
      <c r="AM120" s="208">
        <f>IF(AJ120,O120*'ETC Data'!$H$5*'ETC Data'!$J$5,0)</f>
        <v>0</v>
      </c>
      <c r="AN120" s="208">
        <f>AM120-(AM120*((VLOOKUP(A120,Plan!A$1:BA$804,53,FALSE)/100)))</f>
        <v>0</v>
      </c>
      <c r="AO120" s="211">
        <f>IF(AJ120,O120*'ETC Data'!$H$5*'ETC Data'!$K$5,0)</f>
        <v>0</v>
      </c>
      <c r="AP120" s="208">
        <f>AO120-(AO120*((VLOOKUP(A120,Plan!A$1:BB$804,54,FALSE)/100)))</f>
        <v>0</v>
      </c>
      <c r="AQ120" s="208">
        <f>IF(AJ120,O120*'ETC Data'!$H$5*'ETC Data'!$L$5,0)</f>
        <v>0</v>
      </c>
      <c r="AR120" s="208">
        <f>AQ120-(AQ120*((VLOOKUP(A120,Plan!A$1:BD$804,56,FALSE)/100)))</f>
        <v>0</v>
      </c>
      <c r="AS120" s="193">
        <f>VLOOKUP(A120,'PR Matrix'!A:B,2,FALSE)</f>
        <v>0</v>
      </c>
      <c r="AT120" s="194">
        <f t="shared" si="18"/>
        <v>0</v>
      </c>
      <c r="AU120" s="194">
        <f t="shared" si="19"/>
        <v>0</v>
      </c>
      <c r="AV120" s="194">
        <f t="shared" si="20"/>
        <v>0</v>
      </c>
      <c r="AW120" s="194">
        <f t="shared" si="21"/>
        <v>0</v>
      </c>
      <c r="AX120" s="194">
        <f t="shared" si="22"/>
        <v>0</v>
      </c>
      <c r="AY120" s="194">
        <f t="shared" si="23"/>
        <v>0</v>
      </c>
    </row>
    <row r="121" spans="1:51" hidden="1" x14ac:dyDescent="0.2">
      <c r="A121" s="214" t="s">
        <v>1739</v>
      </c>
      <c r="B121" s="201" t="s">
        <v>1571</v>
      </c>
      <c r="C121" s="201"/>
      <c r="D121" s="201"/>
      <c r="E121" s="202">
        <f>IF(G121="Y",VLOOKUP(B121&amp;"|"&amp;C121,'ETC Data'!$C$2:$D$16,2,FALSE),0)</f>
        <v>0</v>
      </c>
      <c r="F121" s="202">
        <f>IF(D121="",0,IF(G121="Y",VLOOKUP(B121&amp;"|"&amp;D121,'ETC Data'!$C$2:$D$16,2,FALSE),0))</f>
        <v>0</v>
      </c>
      <c r="G121" s="203" t="str">
        <f>IF(VLOOKUP(A121,Plan!A$1:H$804,8,FALSE)&lt;&gt;"",VLOOKUP(A121,Plan!A$1:H$804,8,FALSE),"")</f>
        <v>N</v>
      </c>
      <c r="H121" s="204" t="str">
        <f>IF(VLOOKUP(A121,Plan!A$1:L$804,12,FALSE)&lt;&gt;"",VLOOKUP(A121,Plan!A$1:L$804,12,FALSE),"")</f>
        <v/>
      </c>
      <c r="I121" s="205" t="str">
        <f>IF(VLOOKUP(A121,Plan!A$1:M$804,13,FALSE)&lt;&gt;"",VLOOKUP(A121,Plan!A$1:M$804,13,FALSE),"")</f>
        <v/>
      </c>
      <c r="J121" s="205" t="str">
        <f>IF(VLOOKUP(A121,Plan!A$1:N$804,14,FALSE)&lt;&gt;"",VLOOKUP(A121,Plan!A$1:N$804,14,FALSE),IF(VLOOKUP(A121,Plan!A$1:O$804,15,FALSE)&lt;&gt;"",VLOOKUP(A121,Plan!A$1:O$804,15,FALSE),""))</f>
        <v/>
      </c>
      <c r="K121" s="206" t="str">
        <f>IF(VLOOKUP(A121,Plan!A$1:P$804,16,FALSE)&lt;&gt;"",VLOOKUP(A121,Plan!A$1:P$804,16,FALSE),"")</f>
        <v/>
      </c>
      <c r="L121" s="205"/>
      <c r="M121" s="205"/>
      <c r="N121" s="205"/>
      <c r="O121" s="207">
        <f t="shared" si="16"/>
        <v>0</v>
      </c>
      <c r="P121" s="207" t="b">
        <f t="shared" si="17"/>
        <v>0</v>
      </c>
      <c r="Q121" s="208">
        <f>IF(P121,O121*'ETC Data'!$H$3*'ETC Data'!$I$3,0)</f>
        <v>0</v>
      </c>
      <c r="R121" s="208">
        <f>Q121-(Q121*((VLOOKUP(A121,Plan!A$1:Z$804,26,FALSE)/100)))</f>
        <v>0</v>
      </c>
      <c r="S121" s="208">
        <f>IF(P121,O121*'ETC Data'!$H$3*'ETC Data'!$J$3,0)</f>
        <v>0</v>
      </c>
      <c r="T121" s="208">
        <f>S121-(S121*((VLOOKUP(A121,Plan!A$1:AA$804,27,FALSE)/100)))</f>
        <v>0</v>
      </c>
      <c r="U121" s="208">
        <f>IF(P121,O121*'ETC Data'!$H$3*'ETC Data'!$K$3,0)</f>
        <v>0</v>
      </c>
      <c r="V121" s="208">
        <f>U121-(U121*((VLOOKUP(A121,Plan!A$1:AB$804,28,FALSE)/100)))</f>
        <v>0</v>
      </c>
      <c r="W121" s="208">
        <f>IF(P121,O121*'ETC Data'!$H$3*'ETC Data'!$L$3,0)</f>
        <v>0</v>
      </c>
      <c r="X121" s="208">
        <f>W121-(W121*((VLOOKUP(A121,Plan!A$1:AC$804,29,FALSE)/100)))</f>
        <v>0</v>
      </c>
      <c r="Y121" s="209"/>
      <c r="Z121" s="210" t="b">
        <f t="shared" si="24"/>
        <v>0</v>
      </c>
      <c r="AA121" s="208">
        <f>IF(Z121,O121*'ETC Data'!$H$4*'ETC Data'!$I$4,0)</f>
        <v>0</v>
      </c>
      <c r="AB121" s="208">
        <f>AA121-(AA121*((VLOOKUP(A121,Plan!A$1:AI$804,35,FALSE)/100)))</f>
        <v>0</v>
      </c>
      <c r="AC121" s="208">
        <f>IF(Z121,O121*'ETC Data'!$H$4*'ETC Data'!$J$4,0)</f>
        <v>0</v>
      </c>
      <c r="AD121" s="208">
        <f>AC121-(AC121*((VLOOKUP(A121,Plan!A$1:AJ$804,36,FALSE)/100)))</f>
        <v>0</v>
      </c>
      <c r="AE121" s="208">
        <f>IF(Z121,O121*'ETC Data'!$H$4*'ETC Data'!$K$4,0)</f>
        <v>0</v>
      </c>
      <c r="AF121" s="208">
        <f>AE121-(AE121*((VLOOKUP(A121,Plan!A$1:AK$804,37,FALSE)/100)))</f>
        <v>0</v>
      </c>
      <c r="AG121" s="208">
        <f>IF(Z121,O121*'ETC Data'!$H$4*'ETC Data'!$L$4,0)</f>
        <v>0</v>
      </c>
      <c r="AH121" s="208">
        <f>AG121-(AG121*((VLOOKUP(A121,Plan!A$1:AP$804,42,FALSE)/100)))</f>
        <v>0</v>
      </c>
      <c r="AI121" s="210"/>
      <c r="AJ121" s="210" t="b">
        <f t="shared" si="25"/>
        <v>0</v>
      </c>
      <c r="AK121" s="211">
        <f>IF(AJ121,O121*'ETC Data'!$H$5*'ETC Data'!$I$5,0)</f>
        <v>0</v>
      </c>
      <c r="AL121" s="208">
        <f>AK121-(AK121*((VLOOKUP(A121,Plan!A$1:AY$804,51,FALSE)/100)))</f>
        <v>0</v>
      </c>
      <c r="AM121" s="208">
        <f>IF(AJ121,O121*'ETC Data'!$H$5*'ETC Data'!$J$5,0)</f>
        <v>0</v>
      </c>
      <c r="AN121" s="208">
        <f>AM121-(AM121*((VLOOKUP(A121,Plan!A$1:BA$804,53,FALSE)/100)))</f>
        <v>0</v>
      </c>
      <c r="AO121" s="211">
        <f>IF(AJ121,O121*'ETC Data'!$H$5*'ETC Data'!$K$5,0)</f>
        <v>0</v>
      </c>
      <c r="AP121" s="208">
        <f>AO121-(AO121*((VLOOKUP(A121,Plan!A$1:BB$804,54,FALSE)/100)))</f>
        <v>0</v>
      </c>
      <c r="AQ121" s="208">
        <f>IF(AJ121,O121*'ETC Data'!$H$5*'ETC Data'!$L$5,0)</f>
        <v>0</v>
      </c>
      <c r="AR121" s="208">
        <f>AQ121-(AQ121*((VLOOKUP(A121,Plan!A$1:BD$804,56,FALSE)/100)))</f>
        <v>0</v>
      </c>
      <c r="AS121" s="193">
        <f>VLOOKUP(A121,'PR Matrix'!A:B,2,FALSE)</f>
        <v>0</v>
      </c>
      <c r="AT121" s="194">
        <f t="shared" si="18"/>
        <v>0</v>
      </c>
      <c r="AU121" s="194">
        <f t="shared" si="19"/>
        <v>0</v>
      </c>
      <c r="AV121" s="194">
        <f t="shared" si="20"/>
        <v>0</v>
      </c>
      <c r="AW121" s="194">
        <f t="shared" si="21"/>
        <v>0</v>
      </c>
      <c r="AX121" s="194">
        <f t="shared" si="22"/>
        <v>0</v>
      </c>
      <c r="AY121" s="194">
        <f t="shared" si="23"/>
        <v>0</v>
      </c>
    </row>
    <row r="122" spans="1:51" hidden="1" x14ac:dyDescent="0.2">
      <c r="A122" s="200" t="s">
        <v>587</v>
      </c>
      <c r="B122" s="201" t="s">
        <v>1572</v>
      </c>
      <c r="C122" s="201"/>
      <c r="D122" s="201"/>
      <c r="E122" s="202">
        <f>IF(G122="Y",VLOOKUP(B122&amp;"|"&amp;C122,'ETC Data'!$C$2:$D$16,2,FALSE),0)</f>
        <v>0</v>
      </c>
      <c r="F122" s="202">
        <f>IF(D122="",0,IF(G122="Y",VLOOKUP(B122&amp;"|"&amp;D122,'ETC Data'!$C$2:$D$16,2,FALSE),0))</f>
        <v>0</v>
      </c>
      <c r="G122" s="203" t="str">
        <f>IF(VLOOKUP(A122,Plan!A$1:H$804,8,FALSE)&lt;&gt;"",VLOOKUP(A122,Plan!A$1:H$804,8,FALSE),"")</f>
        <v>N</v>
      </c>
      <c r="H122" s="204" t="str">
        <f>IF(VLOOKUP(A122,Plan!A$1:L$804,12,FALSE)&lt;&gt;"",VLOOKUP(A122,Plan!A$1:L$804,12,FALSE),"")</f>
        <v/>
      </c>
      <c r="I122" s="205" t="str">
        <f>IF(VLOOKUP(A122,Plan!A$1:M$804,13,FALSE)&lt;&gt;"",VLOOKUP(A122,Plan!A$1:M$804,13,FALSE),"")</f>
        <v/>
      </c>
      <c r="J122" s="205" t="str">
        <f>IF(VLOOKUP(A122,Plan!A$1:N$804,14,FALSE)&lt;&gt;"",VLOOKUP(A122,Plan!A$1:N$804,14,FALSE),IF(VLOOKUP(A122,Plan!A$1:O$804,15,FALSE)&lt;&gt;"",VLOOKUP(A122,Plan!A$1:O$804,15,FALSE),""))</f>
        <v/>
      </c>
      <c r="K122" s="206" t="str">
        <f>IF(VLOOKUP(A122,Plan!A$1:P$804,16,FALSE)&lt;&gt;"",VLOOKUP(A122,Plan!A$1:P$804,16,FALSE),"")</f>
        <v/>
      </c>
      <c r="L122" s="205"/>
      <c r="M122" s="205"/>
      <c r="N122" s="205"/>
      <c r="O122" s="207">
        <f t="shared" si="16"/>
        <v>0</v>
      </c>
      <c r="P122" s="207" t="b">
        <f t="shared" si="17"/>
        <v>0</v>
      </c>
      <c r="Q122" s="208">
        <f>IF(P122,O122*'ETC Data'!$H$3*'ETC Data'!$I$3,0)</f>
        <v>0</v>
      </c>
      <c r="R122" s="208">
        <f>Q122-(Q122*((VLOOKUP(A122,Plan!A$1:Z$804,26,FALSE)/100)))</f>
        <v>0</v>
      </c>
      <c r="S122" s="208">
        <f>IF(P122,O122*'ETC Data'!$H$3*'ETC Data'!$J$3,0)</f>
        <v>0</v>
      </c>
      <c r="T122" s="208">
        <f>S122-(S122*((VLOOKUP(A122,Plan!A$1:AA$804,27,FALSE)/100)))</f>
        <v>0</v>
      </c>
      <c r="U122" s="208">
        <f>IF(P122,O122*'ETC Data'!$H$3*'ETC Data'!$K$3,0)</f>
        <v>0</v>
      </c>
      <c r="V122" s="208">
        <f>U122-(U122*((VLOOKUP(A122,Plan!A$1:AB$804,28,FALSE)/100)))</f>
        <v>0</v>
      </c>
      <c r="W122" s="208">
        <f>IF(P122,O122*'ETC Data'!$H$3*'ETC Data'!$L$3,0)</f>
        <v>0</v>
      </c>
      <c r="X122" s="208">
        <f>W122-(W122*((VLOOKUP(A122,Plan!A$1:AC$804,29,FALSE)/100)))</f>
        <v>0</v>
      </c>
      <c r="Y122" s="209"/>
      <c r="Z122" s="210" t="b">
        <f t="shared" si="24"/>
        <v>0</v>
      </c>
      <c r="AA122" s="208">
        <f>IF(Z122,O122*'ETC Data'!$H$4*'ETC Data'!$I$4,0)</f>
        <v>0</v>
      </c>
      <c r="AB122" s="208">
        <f>AA122-(AA122*((VLOOKUP(A122,Plan!A$1:AI$804,35,FALSE)/100)))</f>
        <v>0</v>
      </c>
      <c r="AC122" s="208">
        <f>IF(Z122,O122*'ETC Data'!$H$4*'ETC Data'!$J$4,0)</f>
        <v>0</v>
      </c>
      <c r="AD122" s="208">
        <f>AC122-(AC122*((VLOOKUP(A122,Plan!A$1:AJ$804,36,FALSE)/100)))</f>
        <v>0</v>
      </c>
      <c r="AE122" s="208">
        <f>IF(Z122,O122*'ETC Data'!$H$4*'ETC Data'!$K$4,0)</f>
        <v>0</v>
      </c>
      <c r="AF122" s="208">
        <f>AE122-(AE122*((VLOOKUP(A122,Plan!A$1:AK$804,37,FALSE)/100)))</f>
        <v>0</v>
      </c>
      <c r="AG122" s="208">
        <f>IF(Z122,O122*'ETC Data'!$H$4*'ETC Data'!$L$4,0)</f>
        <v>0</v>
      </c>
      <c r="AH122" s="208">
        <f>AG122-(AG122*((VLOOKUP(A122,Plan!A$1:AP$804,42,FALSE)/100)))</f>
        <v>0</v>
      </c>
      <c r="AI122" s="210"/>
      <c r="AJ122" s="210" t="b">
        <f t="shared" si="25"/>
        <v>0</v>
      </c>
      <c r="AK122" s="211">
        <f>IF(AJ122,O122*'ETC Data'!$H$5*'ETC Data'!$I$5,0)</f>
        <v>0</v>
      </c>
      <c r="AL122" s="208">
        <f>AK122-(AK122*((VLOOKUP(A122,Plan!A$1:AY$804,51,FALSE)/100)))</f>
        <v>0</v>
      </c>
      <c r="AM122" s="208">
        <f>IF(AJ122,O122*'ETC Data'!$H$5*'ETC Data'!$J$5,0)</f>
        <v>0</v>
      </c>
      <c r="AN122" s="208">
        <f>AM122-(AM122*((VLOOKUP(A122,Plan!A$1:BA$804,53,FALSE)/100)))</f>
        <v>0</v>
      </c>
      <c r="AO122" s="211">
        <f>IF(AJ122,O122*'ETC Data'!$H$5*'ETC Data'!$K$5,0)</f>
        <v>0</v>
      </c>
      <c r="AP122" s="208">
        <f>AO122-(AO122*((VLOOKUP(A122,Plan!A$1:BB$804,54,FALSE)/100)))</f>
        <v>0</v>
      </c>
      <c r="AQ122" s="208">
        <f>IF(AJ122,O122*'ETC Data'!$H$5*'ETC Data'!$L$5,0)</f>
        <v>0</v>
      </c>
      <c r="AR122" s="208">
        <f>AQ122-(AQ122*((VLOOKUP(A122,Plan!A$1:BD$804,56,FALSE)/100)))</f>
        <v>0</v>
      </c>
      <c r="AS122" s="193">
        <f>VLOOKUP(A122,'PR Matrix'!A:B,2,FALSE)</f>
        <v>0</v>
      </c>
      <c r="AT122" s="194">
        <f t="shared" si="18"/>
        <v>0</v>
      </c>
      <c r="AU122" s="194">
        <f t="shared" si="19"/>
        <v>0</v>
      </c>
      <c r="AV122" s="194">
        <f t="shared" si="20"/>
        <v>0</v>
      </c>
      <c r="AW122" s="194">
        <f t="shared" si="21"/>
        <v>0</v>
      </c>
      <c r="AX122" s="194">
        <f t="shared" si="22"/>
        <v>0</v>
      </c>
      <c r="AY122" s="194">
        <f t="shared" si="23"/>
        <v>0</v>
      </c>
    </row>
    <row r="123" spans="1:51" hidden="1" x14ac:dyDescent="0.2">
      <c r="A123" s="200" t="s">
        <v>21</v>
      </c>
      <c r="B123" s="201" t="s">
        <v>1571</v>
      </c>
      <c r="C123" s="201"/>
      <c r="D123" s="201"/>
      <c r="E123" s="202">
        <f>IF(G123="Y",VLOOKUP(B123&amp;"|"&amp;C123,'ETC Data'!$C$2:$D$16,2,FALSE),0)</f>
        <v>0</v>
      </c>
      <c r="F123" s="202">
        <f>IF(D123="",0,IF(G123="Y",VLOOKUP(B123&amp;"|"&amp;D123,'ETC Data'!$C$2:$D$16,2,FALSE),0))</f>
        <v>0</v>
      </c>
      <c r="G123" s="203" t="str">
        <f>IF(VLOOKUP(A123,Plan!A$1:H$804,8,FALSE)&lt;&gt;"",VLOOKUP(A123,Plan!A$1:H$804,8,FALSE),"")</f>
        <v>N</v>
      </c>
      <c r="H123" s="204" t="str">
        <f>IF(VLOOKUP(A123,Plan!A$1:L$804,12,FALSE)&lt;&gt;"",VLOOKUP(A123,Plan!A$1:L$804,12,FALSE),"")</f>
        <v/>
      </c>
      <c r="I123" s="205" t="str">
        <f>IF(VLOOKUP(A123,Plan!A$1:M$804,13,FALSE)&lt;&gt;"",VLOOKUP(A123,Plan!A$1:M$804,13,FALSE),"")</f>
        <v/>
      </c>
      <c r="J123" s="205" t="str">
        <f>IF(VLOOKUP(A123,Plan!A$1:N$804,14,FALSE)&lt;&gt;"",VLOOKUP(A123,Plan!A$1:N$804,14,FALSE),IF(VLOOKUP(A123,Plan!A$1:O$804,15,FALSE)&lt;&gt;"",VLOOKUP(A123,Plan!A$1:O$804,15,FALSE),""))</f>
        <v/>
      </c>
      <c r="K123" s="206" t="str">
        <f>IF(VLOOKUP(A123,Plan!A$1:P$804,16,FALSE)&lt;&gt;"",VLOOKUP(A123,Plan!A$1:P$804,16,FALSE),"")</f>
        <v/>
      </c>
      <c r="L123" s="205"/>
      <c r="M123" s="205"/>
      <c r="N123" s="205"/>
      <c r="O123" s="207">
        <f t="shared" si="16"/>
        <v>0</v>
      </c>
      <c r="P123" s="207" t="b">
        <f t="shared" si="17"/>
        <v>0</v>
      </c>
      <c r="Q123" s="208">
        <f>IF(P123,O123*'ETC Data'!$H$3*'ETC Data'!$I$3,0)</f>
        <v>0</v>
      </c>
      <c r="R123" s="208">
        <f>Q123-(Q123*((VLOOKUP(A123,Plan!A$1:Z$804,26,FALSE)/100)))</f>
        <v>0</v>
      </c>
      <c r="S123" s="208">
        <f>IF(P123,O123*'ETC Data'!$H$3*'ETC Data'!$J$3,0)</f>
        <v>0</v>
      </c>
      <c r="T123" s="208">
        <f>S123-(S123*((VLOOKUP(A123,Plan!A$1:AA$804,27,FALSE)/100)))</f>
        <v>0</v>
      </c>
      <c r="U123" s="208">
        <f>IF(P123,O123*'ETC Data'!$H$3*'ETC Data'!$K$3,0)</f>
        <v>0</v>
      </c>
      <c r="V123" s="208">
        <f>U123-(U123*((VLOOKUP(A123,Plan!A$1:AB$804,28,FALSE)/100)))</f>
        <v>0</v>
      </c>
      <c r="W123" s="208">
        <f>IF(P123,O123*'ETC Data'!$H$3*'ETC Data'!$L$3,0)</f>
        <v>0</v>
      </c>
      <c r="X123" s="208">
        <f>W123-(W123*((VLOOKUP(A123,Plan!A$1:AC$804,29,FALSE)/100)))</f>
        <v>0</v>
      </c>
      <c r="Y123" s="209"/>
      <c r="Z123" s="210" t="b">
        <f t="shared" si="24"/>
        <v>0</v>
      </c>
      <c r="AA123" s="208">
        <f>IF(Z123,O123*'ETC Data'!$H$4*'ETC Data'!$I$4,0)</f>
        <v>0</v>
      </c>
      <c r="AB123" s="208">
        <f>AA123-(AA123*((VLOOKUP(A123,Plan!A$1:AI$804,35,FALSE)/100)))</f>
        <v>0</v>
      </c>
      <c r="AC123" s="208">
        <f>IF(Z123,O123*'ETC Data'!$H$4*'ETC Data'!$J$4,0)</f>
        <v>0</v>
      </c>
      <c r="AD123" s="208">
        <f>AC123-(AC123*((VLOOKUP(A123,Plan!A$1:AJ$804,36,FALSE)/100)))</f>
        <v>0</v>
      </c>
      <c r="AE123" s="208">
        <f>IF(Z123,O123*'ETC Data'!$H$4*'ETC Data'!$K$4,0)</f>
        <v>0</v>
      </c>
      <c r="AF123" s="208">
        <f>AE123-(AE123*((VLOOKUP(A123,Plan!A$1:AK$804,37,FALSE)/100)))</f>
        <v>0</v>
      </c>
      <c r="AG123" s="208">
        <f>IF(Z123,O123*'ETC Data'!$H$4*'ETC Data'!$L$4,0)</f>
        <v>0</v>
      </c>
      <c r="AH123" s="208">
        <f>AG123-(AG123*((VLOOKUP(A123,Plan!A$1:AP$804,42,FALSE)/100)))</f>
        <v>0</v>
      </c>
      <c r="AI123" s="210"/>
      <c r="AJ123" s="210" t="b">
        <f t="shared" si="25"/>
        <v>0</v>
      </c>
      <c r="AK123" s="211">
        <f>IF(AJ123,O123*'ETC Data'!$H$5*'ETC Data'!$I$5,0)</f>
        <v>0</v>
      </c>
      <c r="AL123" s="208">
        <f>AK123-(AK123*((VLOOKUP(A123,Plan!A$1:AY$804,51,FALSE)/100)))</f>
        <v>0</v>
      </c>
      <c r="AM123" s="208">
        <f>IF(AJ123,O123*'ETC Data'!$H$5*'ETC Data'!$J$5,0)</f>
        <v>0</v>
      </c>
      <c r="AN123" s="208">
        <f>AM123-(AM123*((VLOOKUP(A123,Plan!A$1:BA$804,53,FALSE)/100)))</f>
        <v>0</v>
      </c>
      <c r="AO123" s="211">
        <f>IF(AJ123,O123*'ETC Data'!$H$5*'ETC Data'!$K$5,0)</f>
        <v>0</v>
      </c>
      <c r="AP123" s="208">
        <f>AO123-(AO123*((VLOOKUP(A123,Plan!A$1:BB$804,54,FALSE)/100)))</f>
        <v>0</v>
      </c>
      <c r="AQ123" s="208">
        <f>IF(AJ123,O123*'ETC Data'!$H$5*'ETC Data'!$L$5,0)</f>
        <v>0</v>
      </c>
      <c r="AR123" s="208">
        <f>AQ123-(AQ123*((VLOOKUP(A123,Plan!A$1:BD$804,56,FALSE)/100)))</f>
        <v>0</v>
      </c>
      <c r="AS123" s="193">
        <f>VLOOKUP(A123,'PR Matrix'!A:B,2,FALSE)</f>
        <v>0</v>
      </c>
      <c r="AT123" s="194">
        <f t="shared" si="18"/>
        <v>0</v>
      </c>
      <c r="AU123" s="194">
        <f t="shared" si="19"/>
        <v>0</v>
      </c>
      <c r="AV123" s="194">
        <f t="shared" si="20"/>
        <v>0</v>
      </c>
      <c r="AW123" s="194">
        <f t="shared" si="21"/>
        <v>0</v>
      </c>
      <c r="AX123" s="194">
        <f t="shared" si="22"/>
        <v>0</v>
      </c>
      <c r="AY123" s="194">
        <f t="shared" si="23"/>
        <v>0</v>
      </c>
    </row>
    <row r="124" spans="1:51" hidden="1" x14ac:dyDescent="0.2">
      <c r="A124" s="200" t="s">
        <v>1084</v>
      </c>
      <c r="B124" s="201" t="s">
        <v>1571</v>
      </c>
      <c r="C124" s="201"/>
      <c r="D124" s="201"/>
      <c r="E124" s="202">
        <f>IF(G124="Y",VLOOKUP(B124&amp;"|"&amp;C124,'ETC Data'!$C$2:$D$16,2,FALSE),0)</f>
        <v>0</v>
      </c>
      <c r="F124" s="202">
        <f>IF(D124="",0,IF(G124="Y",VLOOKUP(B124&amp;"|"&amp;D124,'ETC Data'!$C$2:$D$16,2,FALSE),0))</f>
        <v>0</v>
      </c>
      <c r="G124" s="203" t="str">
        <f>IF(VLOOKUP(A124,Plan!A$1:H$804,8,FALSE)&lt;&gt;"",VLOOKUP(A124,Plan!A$1:H$804,8,FALSE),"")</f>
        <v>N</v>
      </c>
      <c r="H124" s="204" t="str">
        <f>IF(VLOOKUP(A124,Plan!A$1:L$804,12,FALSE)&lt;&gt;"",VLOOKUP(A124,Plan!A$1:L$804,12,FALSE),"")</f>
        <v/>
      </c>
      <c r="I124" s="205" t="str">
        <f>IF(VLOOKUP(A124,Plan!A$1:M$804,13,FALSE)&lt;&gt;"",VLOOKUP(A124,Plan!A$1:M$804,13,FALSE),"")</f>
        <v/>
      </c>
      <c r="J124" s="205" t="str">
        <f>IF(VLOOKUP(A124,Plan!A$1:N$804,14,FALSE)&lt;&gt;"",VLOOKUP(A124,Plan!A$1:N$804,14,FALSE),IF(VLOOKUP(A124,Plan!A$1:O$804,15,FALSE)&lt;&gt;"",VLOOKUP(A124,Plan!A$1:O$804,15,FALSE),""))</f>
        <v/>
      </c>
      <c r="K124" s="206" t="str">
        <f>IF(VLOOKUP(A124,Plan!A$1:P$804,16,FALSE)&lt;&gt;"",VLOOKUP(A124,Plan!A$1:P$804,16,FALSE),"")</f>
        <v/>
      </c>
      <c r="L124" s="205"/>
      <c r="M124" s="205"/>
      <c r="N124" s="205"/>
      <c r="O124" s="207">
        <f t="shared" si="16"/>
        <v>0</v>
      </c>
      <c r="P124" s="207" t="b">
        <f t="shared" si="17"/>
        <v>0</v>
      </c>
      <c r="Q124" s="208">
        <f>IF(P124,O124*'ETC Data'!$H$3*'ETC Data'!$I$3,0)</f>
        <v>0</v>
      </c>
      <c r="R124" s="208">
        <f>Q124-(Q124*((VLOOKUP(A124,Plan!A$1:Z$804,26,FALSE)/100)))</f>
        <v>0</v>
      </c>
      <c r="S124" s="208">
        <f>IF(P124,O124*'ETC Data'!$H$3*'ETC Data'!$J$3,0)</f>
        <v>0</v>
      </c>
      <c r="T124" s="208">
        <f>S124-(S124*((VLOOKUP(A124,Plan!A$1:AA$804,27,FALSE)/100)))</f>
        <v>0</v>
      </c>
      <c r="U124" s="208">
        <f>IF(P124,O124*'ETC Data'!$H$3*'ETC Data'!$K$3,0)</f>
        <v>0</v>
      </c>
      <c r="V124" s="208">
        <f>U124-(U124*((VLOOKUP(A124,Plan!A$1:AB$804,28,FALSE)/100)))</f>
        <v>0</v>
      </c>
      <c r="W124" s="208">
        <f>IF(P124,O124*'ETC Data'!$H$3*'ETC Data'!$L$3,0)</f>
        <v>0</v>
      </c>
      <c r="X124" s="208">
        <f>W124-(W124*((VLOOKUP(A124,Plan!A$1:AC$804,29,FALSE)/100)))</f>
        <v>0</v>
      </c>
      <c r="Y124" s="209"/>
      <c r="Z124" s="210" t="b">
        <f t="shared" si="24"/>
        <v>0</v>
      </c>
      <c r="AA124" s="208">
        <f>IF(Z124,O124*'ETC Data'!$H$4*'ETC Data'!$I$4,0)</f>
        <v>0</v>
      </c>
      <c r="AB124" s="208">
        <f>AA124-(AA124*((VLOOKUP(A124,Plan!A$1:AI$804,35,FALSE)/100)))</f>
        <v>0</v>
      </c>
      <c r="AC124" s="208">
        <f>IF(Z124,O124*'ETC Data'!$H$4*'ETC Data'!$J$4,0)</f>
        <v>0</v>
      </c>
      <c r="AD124" s="208">
        <f>AC124-(AC124*((VLOOKUP(A124,Plan!A$1:AJ$804,36,FALSE)/100)))</f>
        <v>0</v>
      </c>
      <c r="AE124" s="208">
        <f>IF(Z124,O124*'ETC Data'!$H$4*'ETC Data'!$K$4,0)</f>
        <v>0</v>
      </c>
      <c r="AF124" s="208">
        <f>AE124-(AE124*((VLOOKUP(A124,Plan!A$1:AK$804,37,FALSE)/100)))</f>
        <v>0</v>
      </c>
      <c r="AG124" s="208">
        <f>IF(Z124,O124*'ETC Data'!$H$4*'ETC Data'!$L$4,0)</f>
        <v>0</v>
      </c>
      <c r="AH124" s="208">
        <f>AG124-(AG124*((VLOOKUP(A124,Plan!A$1:AP$804,42,FALSE)/100)))</f>
        <v>0</v>
      </c>
      <c r="AI124" s="210"/>
      <c r="AJ124" s="210" t="b">
        <f t="shared" si="25"/>
        <v>0</v>
      </c>
      <c r="AK124" s="211">
        <f>IF(AJ124,O124*'ETC Data'!$H$5*'ETC Data'!$I$5,0)</f>
        <v>0</v>
      </c>
      <c r="AL124" s="208">
        <f>AK124-(AK124*((VLOOKUP(A124,Plan!A$1:AY$804,51,FALSE)/100)))</f>
        <v>0</v>
      </c>
      <c r="AM124" s="208">
        <f>IF(AJ124,O124*'ETC Data'!$H$5*'ETC Data'!$J$5,0)</f>
        <v>0</v>
      </c>
      <c r="AN124" s="208">
        <f>AM124-(AM124*((VLOOKUP(A124,Plan!A$1:BA$804,53,FALSE)/100)))</f>
        <v>0</v>
      </c>
      <c r="AO124" s="211">
        <f>IF(AJ124,O124*'ETC Data'!$H$5*'ETC Data'!$K$5,0)</f>
        <v>0</v>
      </c>
      <c r="AP124" s="208">
        <f>AO124-(AO124*((VLOOKUP(A124,Plan!A$1:BB$804,54,FALSE)/100)))</f>
        <v>0</v>
      </c>
      <c r="AQ124" s="208">
        <f>IF(AJ124,O124*'ETC Data'!$H$5*'ETC Data'!$L$5,0)</f>
        <v>0</v>
      </c>
      <c r="AR124" s="208">
        <f>AQ124-(AQ124*((VLOOKUP(A124,Plan!A$1:BD$804,56,FALSE)/100)))</f>
        <v>0</v>
      </c>
      <c r="AS124" s="193">
        <f>VLOOKUP(A124,'PR Matrix'!A:B,2,FALSE)</f>
        <v>0</v>
      </c>
      <c r="AT124" s="194">
        <f t="shared" si="18"/>
        <v>0</v>
      </c>
      <c r="AU124" s="194">
        <f t="shared" si="19"/>
        <v>0</v>
      </c>
      <c r="AV124" s="194">
        <f t="shared" si="20"/>
        <v>0</v>
      </c>
      <c r="AW124" s="194">
        <f t="shared" si="21"/>
        <v>0</v>
      </c>
      <c r="AX124" s="194">
        <f t="shared" si="22"/>
        <v>0</v>
      </c>
      <c r="AY124" s="194">
        <f t="shared" si="23"/>
        <v>0</v>
      </c>
    </row>
    <row r="125" spans="1:51" hidden="1" x14ac:dyDescent="0.2">
      <c r="A125" s="200" t="s">
        <v>1740</v>
      </c>
      <c r="B125" s="201" t="s">
        <v>1572</v>
      </c>
      <c r="C125" s="201"/>
      <c r="D125" s="201"/>
      <c r="E125" s="202">
        <f>IF(G125="Y",VLOOKUP(B125&amp;"|"&amp;C125,'ETC Data'!$C$2:$D$16,2,FALSE),0)</f>
        <v>0</v>
      </c>
      <c r="F125" s="202">
        <f>IF(D125="",0,IF(G125="Y",VLOOKUP(B125&amp;"|"&amp;D125,'ETC Data'!$C$2:$D$16,2,FALSE),0))</f>
        <v>0</v>
      </c>
      <c r="G125" s="203" t="str">
        <f>IF(VLOOKUP(A125,Plan!A$1:H$804,8,FALSE)&lt;&gt;"",VLOOKUP(A125,Plan!A$1:H$804,8,FALSE),"")</f>
        <v>N</v>
      </c>
      <c r="H125" s="204" t="str">
        <f>IF(VLOOKUP(A125,Plan!A$1:L$804,12,FALSE)&lt;&gt;"",VLOOKUP(A125,Plan!A$1:L$804,12,FALSE),"")</f>
        <v/>
      </c>
      <c r="I125" s="205" t="str">
        <f>IF(VLOOKUP(A125,Plan!A$1:M$804,13,FALSE)&lt;&gt;"",VLOOKUP(A125,Plan!A$1:M$804,13,FALSE),"")</f>
        <v/>
      </c>
      <c r="J125" s="205" t="str">
        <f>IF(VLOOKUP(A125,Plan!A$1:N$804,14,FALSE)&lt;&gt;"",VLOOKUP(A125,Plan!A$1:N$804,14,FALSE),IF(VLOOKUP(A125,Plan!A$1:O$804,15,FALSE)&lt;&gt;"",VLOOKUP(A125,Plan!A$1:O$804,15,FALSE),""))</f>
        <v/>
      </c>
      <c r="K125" s="206" t="str">
        <f>IF(VLOOKUP(A125,Plan!A$1:P$804,16,FALSE)&lt;&gt;"",VLOOKUP(A125,Plan!A$1:P$804,16,FALSE),"")</f>
        <v/>
      </c>
      <c r="L125" s="205"/>
      <c r="M125" s="205"/>
      <c r="N125" s="205"/>
      <c r="O125" s="207">
        <f t="shared" si="16"/>
        <v>0</v>
      </c>
      <c r="P125" s="207" t="b">
        <f t="shared" si="17"/>
        <v>0</v>
      </c>
      <c r="Q125" s="208">
        <f>IF(P125,O125*'ETC Data'!$H$3*'ETC Data'!$I$3,0)</f>
        <v>0</v>
      </c>
      <c r="R125" s="208">
        <f>Q125-(Q125*((VLOOKUP(A125,Plan!A$1:Z$804,26,FALSE)/100)))</f>
        <v>0</v>
      </c>
      <c r="S125" s="208">
        <f>IF(P125,O125*'ETC Data'!$H$3*'ETC Data'!$J$3,0)</f>
        <v>0</v>
      </c>
      <c r="T125" s="208">
        <f>S125-(S125*((VLOOKUP(A125,Plan!A$1:AA$804,27,FALSE)/100)))</f>
        <v>0</v>
      </c>
      <c r="U125" s="208">
        <f>IF(P125,O125*'ETC Data'!$H$3*'ETC Data'!$K$3,0)</f>
        <v>0</v>
      </c>
      <c r="V125" s="208">
        <f>U125-(U125*((VLOOKUP(A125,Plan!A$1:AB$804,28,FALSE)/100)))</f>
        <v>0</v>
      </c>
      <c r="W125" s="208">
        <f>IF(P125,O125*'ETC Data'!$H$3*'ETC Data'!$L$3,0)</f>
        <v>0</v>
      </c>
      <c r="X125" s="208">
        <f>W125-(W125*((VLOOKUP(A125,Plan!A$1:AC$804,29,FALSE)/100)))</f>
        <v>0</v>
      </c>
      <c r="Y125" s="209"/>
      <c r="Z125" s="210" t="b">
        <f t="shared" si="24"/>
        <v>0</v>
      </c>
      <c r="AA125" s="208">
        <f>IF(Z125,O125*'ETC Data'!$H$4*'ETC Data'!$I$4,0)</f>
        <v>0</v>
      </c>
      <c r="AB125" s="208">
        <f>AA125-(AA125*((VLOOKUP(A125,Plan!A$1:AI$804,35,FALSE)/100)))</f>
        <v>0</v>
      </c>
      <c r="AC125" s="208">
        <f>IF(Z125,O125*'ETC Data'!$H$4*'ETC Data'!$J$4,0)</f>
        <v>0</v>
      </c>
      <c r="AD125" s="208">
        <f>AC125-(AC125*((VLOOKUP(A125,Plan!A$1:AJ$804,36,FALSE)/100)))</f>
        <v>0</v>
      </c>
      <c r="AE125" s="208">
        <f>IF(Z125,O125*'ETC Data'!$H$4*'ETC Data'!$K$4,0)</f>
        <v>0</v>
      </c>
      <c r="AF125" s="208">
        <f>AE125-(AE125*((VLOOKUP(A125,Plan!A$1:AK$804,37,FALSE)/100)))</f>
        <v>0</v>
      </c>
      <c r="AG125" s="208">
        <f>IF(Z125,O125*'ETC Data'!$H$4*'ETC Data'!$L$4,0)</f>
        <v>0</v>
      </c>
      <c r="AH125" s="208">
        <f>AG125-(AG125*((VLOOKUP(A125,Plan!A$1:AP$804,42,FALSE)/100)))</f>
        <v>0</v>
      </c>
      <c r="AI125" s="210"/>
      <c r="AJ125" s="210" t="b">
        <f t="shared" si="25"/>
        <v>0</v>
      </c>
      <c r="AK125" s="211">
        <f>IF(AJ125,O125*'ETC Data'!$H$5*'ETC Data'!$I$5,0)</f>
        <v>0</v>
      </c>
      <c r="AL125" s="208">
        <f>AK125-(AK125*((VLOOKUP(A125,Plan!A$1:AY$804,51,FALSE)/100)))</f>
        <v>0</v>
      </c>
      <c r="AM125" s="208">
        <f>IF(AJ125,O125*'ETC Data'!$H$5*'ETC Data'!$J$5,0)</f>
        <v>0</v>
      </c>
      <c r="AN125" s="208">
        <f>AM125-(AM125*((VLOOKUP(A125,Plan!A$1:BA$804,53,FALSE)/100)))</f>
        <v>0</v>
      </c>
      <c r="AO125" s="211">
        <f>IF(AJ125,O125*'ETC Data'!$H$5*'ETC Data'!$K$5,0)</f>
        <v>0</v>
      </c>
      <c r="AP125" s="208">
        <f>AO125-(AO125*((VLOOKUP(A125,Plan!A$1:BB$804,54,FALSE)/100)))</f>
        <v>0</v>
      </c>
      <c r="AQ125" s="208">
        <f>IF(AJ125,O125*'ETC Data'!$H$5*'ETC Data'!$L$5,0)</f>
        <v>0</v>
      </c>
      <c r="AR125" s="208">
        <f>AQ125-(AQ125*((VLOOKUP(A125,Plan!A$1:BD$804,56,FALSE)/100)))</f>
        <v>0</v>
      </c>
      <c r="AS125" s="193">
        <f>VLOOKUP(A125,'PR Matrix'!A:B,2,FALSE)</f>
        <v>0</v>
      </c>
      <c r="AT125" s="194">
        <f t="shared" si="18"/>
        <v>0</v>
      </c>
      <c r="AU125" s="194">
        <f t="shared" si="19"/>
        <v>0</v>
      </c>
      <c r="AV125" s="194">
        <f t="shared" si="20"/>
        <v>0</v>
      </c>
      <c r="AW125" s="194">
        <f t="shared" si="21"/>
        <v>0</v>
      </c>
      <c r="AX125" s="194">
        <f t="shared" si="22"/>
        <v>0</v>
      </c>
      <c r="AY125" s="194">
        <f t="shared" si="23"/>
        <v>0</v>
      </c>
    </row>
    <row r="126" spans="1:51" hidden="1" x14ac:dyDescent="0.2">
      <c r="A126" s="200" t="s">
        <v>452</v>
      </c>
      <c r="B126" s="201" t="s">
        <v>1572</v>
      </c>
      <c r="C126" s="201"/>
      <c r="D126" s="201"/>
      <c r="E126" s="202">
        <f>IF(G126="Y",VLOOKUP(B126&amp;"|"&amp;C126,'ETC Data'!$C$2:$D$16,2,FALSE),0)</f>
        <v>0</v>
      </c>
      <c r="F126" s="202">
        <f>IF(D126="",0,IF(G126="Y",VLOOKUP(B126&amp;"|"&amp;D126,'ETC Data'!$C$2:$D$16,2,FALSE),0))</f>
        <v>0</v>
      </c>
      <c r="G126" s="203" t="str">
        <f>IF(VLOOKUP(A126,Plan!A$1:H$804,8,FALSE)&lt;&gt;"",VLOOKUP(A126,Plan!A$1:H$804,8,FALSE),"")</f>
        <v>N</v>
      </c>
      <c r="H126" s="204" t="str">
        <f>IF(VLOOKUP(A126,Plan!A$1:L$804,12,FALSE)&lt;&gt;"",VLOOKUP(A126,Plan!A$1:L$804,12,FALSE),"")</f>
        <v/>
      </c>
      <c r="I126" s="205" t="str">
        <f>IF(VLOOKUP(A126,Plan!A$1:M$804,13,FALSE)&lt;&gt;"",VLOOKUP(A126,Plan!A$1:M$804,13,FALSE),"")</f>
        <v/>
      </c>
      <c r="J126" s="205" t="str">
        <f>IF(VLOOKUP(A126,Plan!A$1:N$804,14,FALSE)&lt;&gt;"",VLOOKUP(A126,Plan!A$1:N$804,14,FALSE),IF(VLOOKUP(A126,Plan!A$1:O$804,15,FALSE)&lt;&gt;"",VLOOKUP(A126,Plan!A$1:O$804,15,FALSE),""))</f>
        <v/>
      </c>
      <c r="K126" s="206" t="str">
        <f>IF(VLOOKUP(A126,Plan!A$1:P$804,16,FALSE)&lt;&gt;"",VLOOKUP(A126,Plan!A$1:P$804,16,FALSE),"")</f>
        <v/>
      </c>
      <c r="L126" s="205"/>
      <c r="M126" s="205"/>
      <c r="N126" s="205"/>
      <c r="O126" s="207">
        <f t="shared" si="16"/>
        <v>0</v>
      </c>
      <c r="P126" s="207" t="b">
        <f t="shared" si="17"/>
        <v>0</v>
      </c>
      <c r="Q126" s="208">
        <f>IF(P126,O126*'ETC Data'!$H$3*'ETC Data'!$I$3,0)</f>
        <v>0</v>
      </c>
      <c r="R126" s="208">
        <f>Q126-(Q126*((VLOOKUP(A126,Plan!A$1:Z$804,26,FALSE)/100)))</f>
        <v>0</v>
      </c>
      <c r="S126" s="208">
        <f>IF(P126,O126*'ETC Data'!$H$3*'ETC Data'!$J$3,0)</f>
        <v>0</v>
      </c>
      <c r="T126" s="208">
        <f>S126-(S126*((VLOOKUP(A126,Plan!A$1:AA$804,27,FALSE)/100)))</f>
        <v>0</v>
      </c>
      <c r="U126" s="208">
        <f>IF(P126,O126*'ETC Data'!$H$3*'ETC Data'!$K$3,0)</f>
        <v>0</v>
      </c>
      <c r="V126" s="208">
        <f>U126-(U126*((VLOOKUP(A126,Plan!A$1:AB$804,28,FALSE)/100)))</f>
        <v>0</v>
      </c>
      <c r="W126" s="208">
        <f>IF(P126,O126*'ETC Data'!$H$3*'ETC Data'!$L$3,0)</f>
        <v>0</v>
      </c>
      <c r="X126" s="208">
        <f>W126-(W126*((VLOOKUP(A126,Plan!A$1:AC$804,29,FALSE)/100)))</f>
        <v>0</v>
      </c>
      <c r="Y126" s="209"/>
      <c r="Z126" s="210" t="b">
        <f t="shared" si="24"/>
        <v>0</v>
      </c>
      <c r="AA126" s="208">
        <f>IF(Z126,O126*'ETC Data'!$H$4*'ETC Data'!$I$4,0)</f>
        <v>0</v>
      </c>
      <c r="AB126" s="208">
        <f>AA126-(AA126*((VLOOKUP(A126,Plan!A$1:AI$804,35,FALSE)/100)))</f>
        <v>0</v>
      </c>
      <c r="AC126" s="208">
        <f>IF(Z126,O126*'ETC Data'!$H$4*'ETC Data'!$J$4,0)</f>
        <v>0</v>
      </c>
      <c r="AD126" s="208">
        <f>AC126-(AC126*((VLOOKUP(A126,Plan!A$1:AJ$804,36,FALSE)/100)))</f>
        <v>0</v>
      </c>
      <c r="AE126" s="208">
        <f>IF(Z126,O126*'ETC Data'!$H$4*'ETC Data'!$K$4,0)</f>
        <v>0</v>
      </c>
      <c r="AF126" s="208">
        <f>AE126-(AE126*((VLOOKUP(A126,Plan!A$1:AK$804,37,FALSE)/100)))</f>
        <v>0</v>
      </c>
      <c r="AG126" s="208">
        <f>IF(Z126,O126*'ETC Data'!$H$4*'ETC Data'!$L$4,0)</f>
        <v>0</v>
      </c>
      <c r="AH126" s="208">
        <f>AG126-(AG126*((VLOOKUP(A126,Plan!A$1:AP$804,42,FALSE)/100)))</f>
        <v>0</v>
      </c>
      <c r="AI126" s="210"/>
      <c r="AJ126" s="210" t="b">
        <f t="shared" si="25"/>
        <v>0</v>
      </c>
      <c r="AK126" s="211">
        <f>IF(AJ126,O126*'ETC Data'!$H$5*'ETC Data'!$I$5,0)</f>
        <v>0</v>
      </c>
      <c r="AL126" s="208">
        <f>AK126-(AK126*((VLOOKUP(A126,Plan!A$1:AY$804,51,FALSE)/100)))</f>
        <v>0</v>
      </c>
      <c r="AM126" s="208">
        <f>IF(AJ126,O126*'ETC Data'!$H$5*'ETC Data'!$J$5,0)</f>
        <v>0</v>
      </c>
      <c r="AN126" s="208">
        <f>AM126-(AM126*((VLOOKUP(A126,Plan!A$1:BA$804,53,FALSE)/100)))</f>
        <v>0</v>
      </c>
      <c r="AO126" s="211">
        <f>IF(AJ126,O126*'ETC Data'!$H$5*'ETC Data'!$K$5,0)</f>
        <v>0</v>
      </c>
      <c r="AP126" s="208">
        <f>AO126-(AO126*((VLOOKUP(A126,Plan!A$1:BB$804,54,FALSE)/100)))</f>
        <v>0</v>
      </c>
      <c r="AQ126" s="208">
        <f>IF(AJ126,O126*'ETC Data'!$H$5*'ETC Data'!$L$5,0)</f>
        <v>0</v>
      </c>
      <c r="AR126" s="208">
        <f>AQ126-(AQ126*((VLOOKUP(A126,Plan!A$1:BD$804,56,FALSE)/100)))</f>
        <v>0</v>
      </c>
      <c r="AS126" s="193">
        <f>VLOOKUP(A126,'PR Matrix'!A:B,2,FALSE)</f>
        <v>0</v>
      </c>
      <c r="AT126" s="194">
        <f t="shared" si="18"/>
        <v>0</v>
      </c>
      <c r="AU126" s="194">
        <f t="shared" si="19"/>
        <v>0</v>
      </c>
      <c r="AV126" s="194">
        <f t="shared" si="20"/>
        <v>0</v>
      </c>
      <c r="AW126" s="194">
        <f t="shared" si="21"/>
        <v>0</v>
      </c>
      <c r="AX126" s="194">
        <f t="shared" si="22"/>
        <v>0</v>
      </c>
      <c r="AY126" s="194">
        <f t="shared" si="23"/>
        <v>0</v>
      </c>
    </row>
    <row r="127" spans="1:51" hidden="1" x14ac:dyDescent="0.2">
      <c r="A127" s="200" t="s">
        <v>1741</v>
      </c>
      <c r="B127" s="201" t="s">
        <v>1572</v>
      </c>
      <c r="C127" s="201"/>
      <c r="D127" s="201"/>
      <c r="E127" s="202">
        <f>IF(G127="Y",VLOOKUP(B127&amp;"|"&amp;C127,'ETC Data'!$C$2:$D$16,2,FALSE),0)</f>
        <v>0</v>
      </c>
      <c r="F127" s="202">
        <f>IF(D127="",0,IF(G127="Y",VLOOKUP(B127&amp;"|"&amp;D127,'ETC Data'!$C$2:$D$16,2,FALSE),0))</f>
        <v>0</v>
      </c>
      <c r="G127" s="203" t="str">
        <f>IF(VLOOKUP(A127,Plan!A$1:H$804,8,FALSE)&lt;&gt;"",VLOOKUP(A127,Plan!A$1:H$804,8,FALSE),"")</f>
        <v>N</v>
      </c>
      <c r="H127" s="204" t="str">
        <f>IF(VLOOKUP(A127,Plan!A$1:L$804,12,FALSE)&lt;&gt;"",VLOOKUP(A127,Plan!A$1:L$804,12,FALSE),"")</f>
        <v/>
      </c>
      <c r="I127" s="205" t="str">
        <f>IF(VLOOKUP(A127,Plan!A$1:M$804,13,FALSE)&lt;&gt;"",VLOOKUP(A127,Plan!A$1:M$804,13,FALSE),"")</f>
        <v/>
      </c>
      <c r="J127" s="205" t="str">
        <f>IF(VLOOKUP(A127,Plan!A$1:N$804,14,FALSE)&lt;&gt;"",VLOOKUP(A127,Plan!A$1:N$804,14,FALSE),IF(VLOOKUP(A127,Plan!A$1:O$804,15,FALSE)&lt;&gt;"",VLOOKUP(A127,Plan!A$1:O$804,15,FALSE),""))</f>
        <v/>
      </c>
      <c r="K127" s="206" t="str">
        <f>IF(VLOOKUP(A127,Plan!A$1:P$804,16,FALSE)&lt;&gt;"",VLOOKUP(A127,Plan!A$1:P$804,16,FALSE),"")</f>
        <v/>
      </c>
      <c r="L127" s="205"/>
      <c r="M127" s="205"/>
      <c r="N127" s="205"/>
      <c r="O127" s="207">
        <f t="shared" si="16"/>
        <v>0</v>
      </c>
      <c r="P127" s="207" t="b">
        <f t="shared" si="17"/>
        <v>0</v>
      </c>
      <c r="Q127" s="208">
        <f>IF(P127,O127*'ETC Data'!$H$3*'ETC Data'!$I$3,0)</f>
        <v>0</v>
      </c>
      <c r="R127" s="208">
        <f>Q127-(Q127*((VLOOKUP(A127,Plan!A$1:Z$804,26,FALSE)/100)))</f>
        <v>0</v>
      </c>
      <c r="S127" s="208">
        <f>IF(P127,O127*'ETC Data'!$H$3*'ETC Data'!$J$3,0)</f>
        <v>0</v>
      </c>
      <c r="T127" s="208">
        <f>S127-(S127*((VLOOKUP(A127,Plan!A$1:AA$804,27,FALSE)/100)))</f>
        <v>0</v>
      </c>
      <c r="U127" s="208">
        <f>IF(P127,O127*'ETC Data'!$H$3*'ETC Data'!$K$3,0)</f>
        <v>0</v>
      </c>
      <c r="V127" s="208">
        <f>U127-(U127*((VLOOKUP(A127,Plan!A$1:AB$804,28,FALSE)/100)))</f>
        <v>0</v>
      </c>
      <c r="W127" s="208">
        <f>IF(P127,O127*'ETC Data'!$H$3*'ETC Data'!$L$3,0)</f>
        <v>0</v>
      </c>
      <c r="X127" s="208">
        <f>W127-(W127*((VLOOKUP(A127,Plan!A$1:AC$804,29,FALSE)/100)))</f>
        <v>0</v>
      </c>
      <c r="Y127" s="209"/>
      <c r="Z127" s="210" t="b">
        <f t="shared" si="24"/>
        <v>0</v>
      </c>
      <c r="AA127" s="208">
        <f>IF(Z127,O127*'ETC Data'!$H$4*'ETC Data'!$I$4,0)</f>
        <v>0</v>
      </c>
      <c r="AB127" s="208">
        <f>AA127-(AA127*((VLOOKUP(A127,Plan!A$1:AI$804,35,FALSE)/100)))</f>
        <v>0</v>
      </c>
      <c r="AC127" s="208">
        <f>IF(Z127,O127*'ETC Data'!$H$4*'ETC Data'!$J$4,0)</f>
        <v>0</v>
      </c>
      <c r="AD127" s="208">
        <f>AC127-(AC127*((VLOOKUP(A127,Plan!A$1:AJ$804,36,FALSE)/100)))</f>
        <v>0</v>
      </c>
      <c r="AE127" s="208">
        <f>IF(Z127,O127*'ETC Data'!$H$4*'ETC Data'!$K$4,0)</f>
        <v>0</v>
      </c>
      <c r="AF127" s="208">
        <f>AE127-(AE127*((VLOOKUP(A127,Plan!A$1:AK$804,37,FALSE)/100)))</f>
        <v>0</v>
      </c>
      <c r="AG127" s="208">
        <f>IF(Z127,O127*'ETC Data'!$H$4*'ETC Data'!$L$4,0)</f>
        <v>0</v>
      </c>
      <c r="AH127" s="208">
        <f>AG127-(AG127*((VLOOKUP(A127,Plan!A$1:AP$804,42,FALSE)/100)))</f>
        <v>0</v>
      </c>
      <c r="AI127" s="210"/>
      <c r="AJ127" s="210" t="b">
        <f t="shared" si="25"/>
        <v>0</v>
      </c>
      <c r="AK127" s="211">
        <f>IF(AJ127,O127*'ETC Data'!$H$5*'ETC Data'!$I$5,0)</f>
        <v>0</v>
      </c>
      <c r="AL127" s="208">
        <f>AK127-(AK127*((VLOOKUP(A127,Plan!A$1:AY$804,51,FALSE)/100)))</f>
        <v>0</v>
      </c>
      <c r="AM127" s="208">
        <f>IF(AJ127,O127*'ETC Data'!$H$5*'ETC Data'!$J$5,0)</f>
        <v>0</v>
      </c>
      <c r="AN127" s="208">
        <f>AM127-(AM127*((VLOOKUP(A127,Plan!A$1:BA$804,53,FALSE)/100)))</f>
        <v>0</v>
      </c>
      <c r="AO127" s="211">
        <f>IF(AJ127,O127*'ETC Data'!$H$5*'ETC Data'!$K$5,0)</f>
        <v>0</v>
      </c>
      <c r="AP127" s="208">
        <f>AO127-(AO127*((VLOOKUP(A127,Plan!A$1:BB$804,54,FALSE)/100)))</f>
        <v>0</v>
      </c>
      <c r="AQ127" s="208">
        <f>IF(AJ127,O127*'ETC Data'!$H$5*'ETC Data'!$L$5,0)</f>
        <v>0</v>
      </c>
      <c r="AR127" s="208">
        <f>AQ127-(AQ127*((VLOOKUP(A127,Plan!A$1:BD$804,56,FALSE)/100)))</f>
        <v>0</v>
      </c>
      <c r="AS127" s="193">
        <f>VLOOKUP(A127,'PR Matrix'!A:B,2,FALSE)</f>
        <v>0</v>
      </c>
      <c r="AT127" s="194">
        <f t="shared" si="18"/>
        <v>0</v>
      </c>
      <c r="AU127" s="194">
        <f t="shared" si="19"/>
        <v>0</v>
      </c>
      <c r="AV127" s="194">
        <f t="shared" si="20"/>
        <v>0</v>
      </c>
      <c r="AW127" s="194">
        <f t="shared" si="21"/>
        <v>0</v>
      </c>
      <c r="AX127" s="194">
        <f t="shared" si="22"/>
        <v>0</v>
      </c>
      <c r="AY127" s="194">
        <f t="shared" si="23"/>
        <v>0</v>
      </c>
    </row>
    <row r="128" spans="1:51" hidden="1" x14ac:dyDescent="0.2">
      <c r="A128" s="200" t="s">
        <v>1742</v>
      </c>
      <c r="B128" s="201" t="s">
        <v>1572</v>
      </c>
      <c r="C128" s="201"/>
      <c r="D128" s="201"/>
      <c r="E128" s="202">
        <f>IF(G128="Y",VLOOKUP(B128&amp;"|"&amp;C128,'ETC Data'!$C$2:$D$16,2,FALSE),0)</f>
        <v>0</v>
      </c>
      <c r="F128" s="202">
        <f>IF(D128="",0,IF(G128="Y",VLOOKUP(B128&amp;"|"&amp;D128,'ETC Data'!$C$2:$D$16,2,FALSE),0))</f>
        <v>0</v>
      </c>
      <c r="G128" s="203" t="str">
        <f>IF(VLOOKUP(A128,Plan!A$1:H$804,8,FALSE)&lt;&gt;"",VLOOKUP(A128,Plan!A$1:H$804,8,FALSE),"")</f>
        <v>N</v>
      </c>
      <c r="H128" s="204" t="str">
        <f>IF(VLOOKUP(A128,Plan!A$1:L$804,12,FALSE)&lt;&gt;"",VLOOKUP(A128,Plan!A$1:L$804,12,FALSE),"")</f>
        <v/>
      </c>
      <c r="I128" s="205" t="str">
        <f>IF(VLOOKUP(A128,Plan!A$1:M$804,13,FALSE)&lt;&gt;"",VLOOKUP(A128,Plan!A$1:M$804,13,FALSE),"")</f>
        <v/>
      </c>
      <c r="J128" s="205" t="str">
        <f>IF(VLOOKUP(A128,Plan!A$1:N$804,14,FALSE)&lt;&gt;"",VLOOKUP(A128,Plan!A$1:N$804,14,FALSE),IF(VLOOKUP(A128,Plan!A$1:O$804,15,FALSE)&lt;&gt;"",VLOOKUP(A128,Plan!A$1:O$804,15,FALSE),""))</f>
        <v/>
      </c>
      <c r="K128" s="206" t="str">
        <f>IF(VLOOKUP(A128,Plan!A$1:P$804,16,FALSE)&lt;&gt;"",VLOOKUP(A128,Plan!A$1:P$804,16,FALSE),"")</f>
        <v/>
      </c>
      <c r="L128" s="205"/>
      <c r="M128" s="205"/>
      <c r="N128" s="205"/>
      <c r="O128" s="207">
        <f t="shared" si="16"/>
        <v>0</v>
      </c>
      <c r="P128" s="207" t="b">
        <f t="shared" si="17"/>
        <v>0</v>
      </c>
      <c r="Q128" s="208">
        <f>IF(P128,O128*'ETC Data'!$H$3*'ETC Data'!$I$3,0)</f>
        <v>0</v>
      </c>
      <c r="R128" s="208">
        <f>Q128-(Q128*((VLOOKUP(A128,Plan!A$1:Z$804,26,FALSE)/100)))</f>
        <v>0</v>
      </c>
      <c r="S128" s="208">
        <f>IF(P128,O128*'ETC Data'!$H$3*'ETC Data'!$J$3,0)</f>
        <v>0</v>
      </c>
      <c r="T128" s="208">
        <f>S128-(S128*((VLOOKUP(A128,Plan!A$1:AA$804,27,FALSE)/100)))</f>
        <v>0</v>
      </c>
      <c r="U128" s="208">
        <f>IF(P128,O128*'ETC Data'!$H$3*'ETC Data'!$K$3,0)</f>
        <v>0</v>
      </c>
      <c r="V128" s="208">
        <f>U128-(U128*((VLOOKUP(A128,Plan!A$1:AB$804,28,FALSE)/100)))</f>
        <v>0</v>
      </c>
      <c r="W128" s="208">
        <f>IF(P128,O128*'ETC Data'!$H$3*'ETC Data'!$L$3,0)</f>
        <v>0</v>
      </c>
      <c r="X128" s="208">
        <f>W128-(W128*((VLOOKUP(A128,Plan!A$1:AC$804,29,FALSE)/100)))</f>
        <v>0</v>
      </c>
      <c r="Y128" s="209"/>
      <c r="Z128" s="210" t="b">
        <f t="shared" si="24"/>
        <v>0</v>
      </c>
      <c r="AA128" s="208">
        <f>IF(Z128,O128*'ETC Data'!$H$4*'ETC Data'!$I$4,0)</f>
        <v>0</v>
      </c>
      <c r="AB128" s="208">
        <f>AA128-(AA128*((VLOOKUP(A128,Plan!A$1:AI$804,35,FALSE)/100)))</f>
        <v>0</v>
      </c>
      <c r="AC128" s="208">
        <f>IF(Z128,O128*'ETC Data'!$H$4*'ETC Data'!$J$4,0)</f>
        <v>0</v>
      </c>
      <c r="AD128" s="208">
        <f>AC128-(AC128*((VLOOKUP(A128,Plan!A$1:AJ$804,36,FALSE)/100)))</f>
        <v>0</v>
      </c>
      <c r="AE128" s="208">
        <f>IF(Z128,O128*'ETC Data'!$H$4*'ETC Data'!$K$4,0)</f>
        <v>0</v>
      </c>
      <c r="AF128" s="208">
        <f>AE128-(AE128*((VLOOKUP(A128,Plan!A$1:AK$804,37,FALSE)/100)))</f>
        <v>0</v>
      </c>
      <c r="AG128" s="208">
        <f>IF(Z128,O128*'ETC Data'!$H$4*'ETC Data'!$L$4,0)</f>
        <v>0</v>
      </c>
      <c r="AH128" s="208">
        <f>AG128-(AG128*((VLOOKUP(A128,Plan!A$1:AP$804,42,FALSE)/100)))</f>
        <v>0</v>
      </c>
      <c r="AI128" s="210"/>
      <c r="AJ128" s="210" t="b">
        <f t="shared" si="25"/>
        <v>0</v>
      </c>
      <c r="AK128" s="211">
        <f>IF(AJ128,O128*'ETC Data'!$H$5*'ETC Data'!$I$5,0)</f>
        <v>0</v>
      </c>
      <c r="AL128" s="208">
        <f>AK128-(AK128*((VLOOKUP(A128,Plan!A$1:AY$804,51,FALSE)/100)))</f>
        <v>0</v>
      </c>
      <c r="AM128" s="208">
        <f>IF(AJ128,O128*'ETC Data'!$H$5*'ETC Data'!$J$5,0)</f>
        <v>0</v>
      </c>
      <c r="AN128" s="208">
        <f>AM128-(AM128*((VLOOKUP(A128,Plan!A$1:BA$804,53,FALSE)/100)))</f>
        <v>0</v>
      </c>
      <c r="AO128" s="211">
        <f>IF(AJ128,O128*'ETC Data'!$H$5*'ETC Data'!$K$5,0)</f>
        <v>0</v>
      </c>
      <c r="AP128" s="208">
        <f>AO128-(AO128*((VLOOKUP(A128,Plan!A$1:BB$804,54,FALSE)/100)))</f>
        <v>0</v>
      </c>
      <c r="AQ128" s="208">
        <f>IF(AJ128,O128*'ETC Data'!$H$5*'ETC Data'!$L$5,0)</f>
        <v>0</v>
      </c>
      <c r="AR128" s="208">
        <f>AQ128-(AQ128*((VLOOKUP(A128,Plan!A$1:BD$804,56,FALSE)/100)))</f>
        <v>0</v>
      </c>
      <c r="AS128" s="193">
        <f>VLOOKUP(A128,'PR Matrix'!A:B,2,FALSE)</f>
        <v>0</v>
      </c>
      <c r="AT128" s="194">
        <f t="shared" si="18"/>
        <v>0</v>
      </c>
      <c r="AU128" s="194">
        <f t="shared" si="19"/>
        <v>0</v>
      </c>
      <c r="AV128" s="194">
        <f t="shared" si="20"/>
        <v>0</v>
      </c>
      <c r="AW128" s="194">
        <f t="shared" si="21"/>
        <v>0</v>
      </c>
      <c r="AX128" s="194">
        <f t="shared" si="22"/>
        <v>0</v>
      </c>
      <c r="AY128" s="194">
        <f t="shared" si="23"/>
        <v>0</v>
      </c>
    </row>
    <row r="129" spans="1:51" hidden="1" x14ac:dyDescent="0.2">
      <c r="A129" s="200" t="s">
        <v>1743</v>
      </c>
      <c r="B129" s="201" t="s">
        <v>1572</v>
      </c>
      <c r="C129" s="201"/>
      <c r="D129" s="201"/>
      <c r="E129" s="202">
        <f>IF(G129="Y",VLOOKUP(B129&amp;"|"&amp;C129,'ETC Data'!$C$2:$D$16,2,FALSE),0)</f>
        <v>0</v>
      </c>
      <c r="F129" s="202">
        <f>IF(D129="",0,IF(G129="Y",VLOOKUP(B129&amp;"|"&amp;D129,'ETC Data'!$C$2:$D$16,2,FALSE),0))</f>
        <v>0</v>
      </c>
      <c r="G129" s="203" t="str">
        <f>IF(VLOOKUP(A129,Plan!A$1:H$804,8,FALSE)&lt;&gt;"",VLOOKUP(A129,Plan!A$1:H$804,8,FALSE),"")</f>
        <v>N</v>
      </c>
      <c r="H129" s="204" t="str">
        <f>IF(VLOOKUP(A129,Plan!A$1:L$804,12,FALSE)&lt;&gt;"",VLOOKUP(A129,Plan!A$1:L$804,12,FALSE),"")</f>
        <v/>
      </c>
      <c r="I129" s="205" t="str">
        <f>IF(VLOOKUP(A129,Plan!A$1:M$804,13,FALSE)&lt;&gt;"",VLOOKUP(A129,Plan!A$1:M$804,13,FALSE),"")</f>
        <v/>
      </c>
      <c r="J129" s="205" t="str">
        <f>IF(VLOOKUP(A129,Plan!A$1:N$804,14,FALSE)&lt;&gt;"",VLOOKUP(A129,Plan!A$1:N$804,14,FALSE),IF(VLOOKUP(A129,Plan!A$1:O$804,15,FALSE)&lt;&gt;"",VLOOKUP(A129,Plan!A$1:O$804,15,FALSE),""))</f>
        <v/>
      </c>
      <c r="K129" s="206" t="str">
        <f>IF(VLOOKUP(A129,Plan!A$1:P$804,16,FALSE)&lt;&gt;"",VLOOKUP(A129,Plan!A$1:P$804,16,FALSE),"")</f>
        <v/>
      </c>
      <c r="L129" s="205"/>
      <c r="M129" s="205"/>
      <c r="N129" s="205"/>
      <c r="O129" s="207">
        <f t="shared" si="16"/>
        <v>0</v>
      </c>
      <c r="P129" s="207" t="b">
        <f t="shared" si="17"/>
        <v>0</v>
      </c>
      <c r="Q129" s="208">
        <f>IF(P129,O129*'ETC Data'!$H$3*'ETC Data'!$I$3,0)</f>
        <v>0</v>
      </c>
      <c r="R129" s="208">
        <f>Q129-(Q129*((VLOOKUP(A129,Plan!A$1:Z$804,26,FALSE)/100)))</f>
        <v>0</v>
      </c>
      <c r="S129" s="208">
        <f>IF(P129,O129*'ETC Data'!$H$3*'ETC Data'!$J$3,0)</f>
        <v>0</v>
      </c>
      <c r="T129" s="208">
        <f>S129-(S129*((VLOOKUP(A129,Plan!A$1:AA$804,27,FALSE)/100)))</f>
        <v>0</v>
      </c>
      <c r="U129" s="208">
        <f>IF(P129,O129*'ETC Data'!$H$3*'ETC Data'!$K$3,0)</f>
        <v>0</v>
      </c>
      <c r="V129" s="208">
        <f>U129-(U129*((VLOOKUP(A129,Plan!A$1:AB$804,28,FALSE)/100)))</f>
        <v>0</v>
      </c>
      <c r="W129" s="208">
        <f>IF(P129,O129*'ETC Data'!$H$3*'ETC Data'!$L$3,0)</f>
        <v>0</v>
      </c>
      <c r="X129" s="208">
        <f>W129-(W129*((VLOOKUP(A129,Plan!A$1:AC$804,29,FALSE)/100)))</f>
        <v>0</v>
      </c>
      <c r="Y129" s="209"/>
      <c r="Z129" s="210" t="b">
        <f t="shared" si="24"/>
        <v>0</v>
      </c>
      <c r="AA129" s="208">
        <f>IF(Z129,O129*'ETC Data'!$H$4*'ETC Data'!$I$4,0)</f>
        <v>0</v>
      </c>
      <c r="AB129" s="208">
        <f>AA129-(AA129*((VLOOKUP(A129,Plan!A$1:AI$804,35,FALSE)/100)))</f>
        <v>0</v>
      </c>
      <c r="AC129" s="208">
        <f>IF(Z129,O129*'ETC Data'!$H$4*'ETC Data'!$J$4,0)</f>
        <v>0</v>
      </c>
      <c r="AD129" s="208">
        <f>AC129-(AC129*((VLOOKUP(A129,Plan!A$1:AJ$804,36,FALSE)/100)))</f>
        <v>0</v>
      </c>
      <c r="AE129" s="208">
        <f>IF(Z129,O129*'ETC Data'!$H$4*'ETC Data'!$K$4,0)</f>
        <v>0</v>
      </c>
      <c r="AF129" s="208">
        <f>AE129-(AE129*((VLOOKUP(A129,Plan!A$1:AK$804,37,FALSE)/100)))</f>
        <v>0</v>
      </c>
      <c r="AG129" s="208">
        <f>IF(Z129,O129*'ETC Data'!$H$4*'ETC Data'!$L$4,0)</f>
        <v>0</v>
      </c>
      <c r="AH129" s="208">
        <f>AG129-(AG129*((VLOOKUP(A129,Plan!A$1:AP$804,42,FALSE)/100)))</f>
        <v>0</v>
      </c>
      <c r="AI129" s="210"/>
      <c r="AJ129" s="210" t="b">
        <f t="shared" si="25"/>
        <v>0</v>
      </c>
      <c r="AK129" s="211">
        <f>IF(AJ129,O129*'ETC Data'!$H$5*'ETC Data'!$I$5,0)</f>
        <v>0</v>
      </c>
      <c r="AL129" s="208">
        <f>AK129-(AK129*((VLOOKUP(A129,Plan!A$1:AY$804,51,FALSE)/100)))</f>
        <v>0</v>
      </c>
      <c r="AM129" s="208">
        <f>IF(AJ129,O129*'ETC Data'!$H$5*'ETC Data'!$J$5,0)</f>
        <v>0</v>
      </c>
      <c r="AN129" s="208">
        <f>AM129-(AM129*((VLOOKUP(A129,Plan!A$1:BA$804,53,FALSE)/100)))</f>
        <v>0</v>
      </c>
      <c r="AO129" s="211">
        <f>IF(AJ129,O129*'ETC Data'!$H$5*'ETC Data'!$K$5,0)</f>
        <v>0</v>
      </c>
      <c r="AP129" s="208">
        <f>AO129-(AO129*((VLOOKUP(A129,Plan!A$1:BB$804,54,FALSE)/100)))</f>
        <v>0</v>
      </c>
      <c r="AQ129" s="208">
        <f>IF(AJ129,O129*'ETC Data'!$H$5*'ETC Data'!$L$5,0)</f>
        <v>0</v>
      </c>
      <c r="AR129" s="208">
        <f>AQ129-(AQ129*((VLOOKUP(A129,Plan!A$1:BD$804,56,FALSE)/100)))</f>
        <v>0</v>
      </c>
      <c r="AS129" s="193">
        <f>VLOOKUP(A129,'PR Matrix'!A:B,2,FALSE)</f>
        <v>0</v>
      </c>
      <c r="AT129" s="194">
        <f t="shared" si="18"/>
        <v>0</v>
      </c>
      <c r="AU129" s="194">
        <f t="shared" si="19"/>
        <v>0</v>
      </c>
      <c r="AV129" s="194">
        <f t="shared" si="20"/>
        <v>0</v>
      </c>
      <c r="AW129" s="194">
        <f t="shared" si="21"/>
        <v>0</v>
      </c>
      <c r="AX129" s="194">
        <f t="shared" si="22"/>
        <v>0</v>
      </c>
      <c r="AY129" s="194">
        <f t="shared" si="23"/>
        <v>0</v>
      </c>
    </row>
    <row r="130" spans="1:51" x14ac:dyDescent="0.2">
      <c r="A130" s="213" t="s">
        <v>1016</v>
      </c>
      <c r="B130" s="201" t="s">
        <v>1572</v>
      </c>
      <c r="C130" s="201" t="s">
        <v>1571</v>
      </c>
      <c r="D130" s="201"/>
      <c r="E130" s="643">
        <f>IF(G130="Y",VLOOKUP(B130&amp;"|"&amp;C130,'ETC Data'!$C$2:$D$16,2,FALSE),0)</f>
        <v>48</v>
      </c>
      <c r="F130" s="643">
        <f>IF(D130="",0,IF(G130="Y",VLOOKUP(B130&amp;"|"&amp;D130,'ETC Data'!$C$2:$D$16,2,FALSE),0))</f>
        <v>0</v>
      </c>
      <c r="G130" s="203" t="str">
        <f>IF(VLOOKUP(A130,Plan!A$1:H$804,8,FALSE)&lt;&gt;"",VLOOKUP(A130,Plan!A$1:H$804,8,FALSE),"")</f>
        <v>Y</v>
      </c>
      <c r="H130" s="204" t="str">
        <f>IF(VLOOKUP(A130,Plan!A$1:L$804,12,FALSE)&lt;&gt;"",VLOOKUP(A130,Plan!A$1:L$804,12,FALSE),"")</f>
        <v/>
      </c>
      <c r="I130" s="205" t="str">
        <f>IF(VLOOKUP(A130,Plan!A$1:M$804,13,FALSE)&lt;&gt;"",VLOOKUP(A130,Plan!A$1:M$804,13,FALSE),"")</f>
        <v>Y</v>
      </c>
      <c r="J130" s="205" t="str">
        <f>IF(VLOOKUP(A130,Plan!A$1:N$804,14,FALSE)&lt;&gt;"",VLOOKUP(A130,Plan!A$1:N$804,14,FALSE),IF(VLOOKUP(A130,Plan!A$1:O$804,15,FALSE)&lt;&gt;"",VLOOKUP(A130,Plan!A$1:O$804,15,FALSE),""))</f>
        <v>Y</v>
      </c>
      <c r="K130" s="206" t="str">
        <f>IF(VLOOKUP(A130,Plan!A$1:P$804,16,FALSE)&lt;&gt;"",VLOOKUP(A130,Plan!A$1:P$804,16,FALSE),"")</f>
        <v>Y</v>
      </c>
      <c r="L130" s="205"/>
      <c r="M130" s="205"/>
      <c r="N130" s="205"/>
      <c r="O130" s="207">
        <f t="shared" si="16"/>
        <v>48</v>
      </c>
      <c r="P130" s="207" t="b">
        <f t="shared" si="17"/>
        <v>1</v>
      </c>
      <c r="Q130" s="208">
        <f>IF(P130,O130*'ETC Data'!$H$3*'ETC Data'!$I$3,0)</f>
        <v>9.4634070744240617</v>
      </c>
      <c r="R130" s="208">
        <f>Q130-(Q130*((VLOOKUP(A130,Plan!A$1:Z$804,26,FALSE)/100)))</f>
        <v>0</v>
      </c>
      <c r="S130" s="208">
        <f>IF(P130,O130*'ETC Data'!$H$3*'ETC Data'!$J$3,0)</f>
        <v>2.2712176978617746</v>
      </c>
      <c r="T130" s="208">
        <v>6</v>
      </c>
      <c r="U130" s="208">
        <f>IF(P130,O130*'ETC Data'!$H$3*'ETC Data'!$K$3,0)</f>
        <v>0.63089380496160408</v>
      </c>
      <c r="V130" s="208">
        <f>U130-(U130*((VLOOKUP(A130,Plan!A$1:AB$804,28,FALSE)/100)))</f>
        <v>0</v>
      </c>
      <c r="W130" s="208">
        <f>IF(P130,O130*'ETC Data'!$H$3*'ETC Data'!$L$3,0)</f>
        <v>0.25235752198464162</v>
      </c>
      <c r="X130" s="208">
        <f>W130-(W130*((VLOOKUP(A130,Plan!A$1:AC$804,29,FALSE)/100)))</f>
        <v>0</v>
      </c>
      <c r="Y130" s="209"/>
      <c r="Z130" s="210" t="b">
        <f t="shared" si="24"/>
        <v>1</v>
      </c>
      <c r="AA130" s="208">
        <f>IF(Z130,O130*'ETC Data'!$H$4*'ETC Data'!$I$4,0)</f>
        <v>11.712596294967767</v>
      </c>
      <c r="AB130" s="208">
        <f>AA130-(AA130*((VLOOKUP(A130,Plan!A$1:AI$804,35,FALSE)/100)))</f>
        <v>0</v>
      </c>
      <c r="AC130" s="208">
        <f>IF(Z130,O130*'ETC Data'!$H$4*'ETC Data'!$J$4,0)</f>
        <v>5.8562981474838836</v>
      </c>
      <c r="AD130" s="208">
        <f>AC130-(AC130*((VLOOKUP(A130,Plan!A$1:AJ$804,36,FALSE)/100)))</f>
        <v>0</v>
      </c>
      <c r="AE130" s="208">
        <f>IF(Z130,O130*'ETC Data'!$H$4*'ETC Data'!$K$4,0)</f>
        <v>4.2165346661883962</v>
      </c>
      <c r="AF130" s="208">
        <f>AE130-(AE130*((VLOOKUP(A130,Plan!A$1:AK$804,37,FALSE)/100)))</f>
        <v>0</v>
      </c>
      <c r="AG130" s="208">
        <f>IF(Z130,O130*'ETC Data'!$H$4*'ETC Data'!$L$4,0)</f>
        <v>1.6397634812954875</v>
      </c>
      <c r="AH130" s="208">
        <f>AG130-(AG130*((VLOOKUP(A130,Plan!A$1:AP$804,42,FALSE)/100)))</f>
        <v>0</v>
      </c>
      <c r="AI130" s="210"/>
      <c r="AJ130" s="210" t="b">
        <f t="shared" si="25"/>
        <v>1</v>
      </c>
      <c r="AK130" s="211">
        <f>IF(AJ130,O130*'ETC Data'!$H$5*'ETC Data'!$I$5,0)</f>
        <v>5.9784656554161915</v>
      </c>
      <c r="AL130" s="208">
        <f>AK130-(AK130*((VLOOKUP(A130,Plan!A$1:AY$804,51,FALSE)/100)))</f>
        <v>0</v>
      </c>
      <c r="AM130" s="208">
        <f>IF(AJ130,O130*'ETC Data'!$H$5*'ETC Data'!$J$5,0)</f>
        <v>2.9892328277080957</v>
      </c>
      <c r="AN130" s="208">
        <v>6</v>
      </c>
      <c r="AO130" s="211">
        <f>IF(AJ130,O130*'ETC Data'!$H$5*'ETC Data'!$K$5,0)</f>
        <v>2.1522476359498288</v>
      </c>
      <c r="AP130" s="208">
        <f>AO130-(AO130*((VLOOKUP(A130,Plan!A$1:BB$804,54,FALSE)/100)))</f>
        <v>0</v>
      </c>
      <c r="AQ130" s="208">
        <f>IF(AJ130,O130*'ETC Data'!$H$5*'ETC Data'!$L$5,0)</f>
        <v>0.83698519175826691</v>
      </c>
      <c r="AR130" s="208">
        <f>AQ130-(AQ130*((VLOOKUP(A130,Plan!A$1:BD$804,56,FALSE)/100)))</f>
        <v>0</v>
      </c>
      <c r="AS130" s="193" t="str">
        <f>VLOOKUP(A130,'PR Matrix'!A:B,2,FALSE)</f>
        <v>6207, 6247</v>
      </c>
      <c r="AT130" s="194">
        <f t="shared" si="18"/>
        <v>12</v>
      </c>
      <c r="AU130" s="194">
        <f t="shared" si="19"/>
        <v>48</v>
      </c>
      <c r="AV130" s="194">
        <f t="shared" si="20"/>
        <v>0</v>
      </c>
      <c r="AW130" s="194">
        <f t="shared" si="21"/>
        <v>12</v>
      </c>
      <c r="AX130" s="194">
        <f t="shared" si="22"/>
        <v>0</v>
      </c>
      <c r="AY130" s="194">
        <f t="shared" si="23"/>
        <v>0</v>
      </c>
    </row>
    <row r="131" spans="1:51" x14ac:dyDescent="0.2">
      <c r="A131" s="200" t="s">
        <v>121</v>
      </c>
      <c r="B131" s="201" t="s">
        <v>1572</v>
      </c>
      <c r="C131" s="201" t="s">
        <v>1571</v>
      </c>
      <c r="D131" s="201"/>
      <c r="E131" s="643">
        <f>IF(G131="Y",VLOOKUP(B131&amp;"|"&amp;C131,'ETC Data'!$C$2:$D$16,2,FALSE),0)</f>
        <v>48</v>
      </c>
      <c r="F131" s="643">
        <f>IF(D131="",0,IF(G131="Y",VLOOKUP(B131&amp;"|"&amp;D131,'ETC Data'!$C$2:$D$16,2,FALSE),0))</f>
        <v>0</v>
      </c>
      <c r="G131" s="203" t="str">
        <f>IF(VLOOKUP(A131,Plan!A$1:H$804,8,FALSE)&lt;&gt;"",VLOOKUP(A131,Plan!A$1:H$804,8,FALSE),"")</f>
        <v>Y</v>
      </c>
      <c r="H131" s="204" t="str">
        <f>IF(VLOOKUP(A131,Plan!A$1:L$804,12,FALSE)&lt;&gt;"",VLOOKUP(A131,Plan!A$1:L$804,12,FALSE),"")</f>
        <v/>
      </c>
      <c r="I131" s="205" t="str">
        <f>IF(VLOOKUP(A131,Plan!A$1:M$804,13,FALSE)&lt;&gt;"",VLOOKUP(A131,Plan!A$1:M$804,13,FALSE),"")</f>
        <v>Y</v>
      </c>
      <c r="J131" s="205" t="str">
        <f>IF(VLOOKUP(A131,Plan!A$1:N$804,14,FALSE)&lt;&gt;"",VLOOKUP(A131,Plan!A$1:N$804,14,FALSE),IF(VLOOKUP(A131,Plan!A$1:O$804,15,FALSE)&lt;&gt;"",VLOOKUP(A131,Plan!A$1:O$804,15,FALSE),""))</f>
        <v>Y</v>
      </c>
      <c r="K131" s="206" t="str">
        <f>IF(VLOOKUP(A131,Plan!A$1:P$804,16,FALSE)&lt;&gt;"",VLOOKUP(A131,Plan!A$1:P$804,16,FALSE),"")</f>
        <v>Y</v>
      </c>
      <c r="L131" s="205"/>
      <c r="M131" s="205"/>
      <c r="N131" s="205"/>
      <c r="O131" s="207">
        <f t="shared" si="16"/>
        <v>48</v>
      </c>
      <c r="P131" s="207" t="b">
        <f t="shared" si="17"/>
        <v>1</v>
      </c>
      <c r="Q131" s="208">
        <f>IF(P131,O131*'ETC Data'!$H$3*'ETC Data'!$I$3,0)</f>
        <v>9.4634070744240617</v>
      </c>
      <c r="R131" s="208">
        <f>Q131-(Q131*((VLOOKUP(A131,Plan!A$1:Z$804,26,FALSE)/100)))</f>
        <v>0</v>
      </c>
      <c r="S131" s="208">
        <f>IF(P131,O131*'ETC Data'!$H$3*'ETC Data'!$J$3,0)</f>
        <v>2.2712176978617746</v>
      </c>
      <c r="T131" s="208">
        <v>6</v>
      </c>
      <c r="U131" s="208">
        <f>IF(P131,O131*'ETC Data'!$H$3*'ETC Data'!$K$3,0)</f>
        <v>0.63089380496160408</v>
      </c>
      <c r="V131" s="208">
        <f>U131-(U131*((VLOOKUP(A131,Plan!A$1:AB$804,28,FALSE)/100)))</f>
        <v>0</v>
      </c>
      <c r="W131" s="208">
        <f>IF(P131,O131*'ETC Data'!$H$3*'ETC Data'!$L$3,0)</f>
        <v>0.25235752198464162</v>
      </c>
      <c r="X131" s="208">
        <f>W131-(W131*((VLOOKUP(A131,Plan!A$1:AC$804,29,FALSE)/100)))</f>
        <v>0</v>
      </c>
      <c r="Y131" s="209"/>
      <c r="Z131" s="210" t="b">
        <f t="shared" si="24"/>
        <v>1</v>
      </c>
      <c r="AA131" s="208">
        <f>IF(Z131,O131*'ETC Data'!$H$4*'ETC Data'!$I$4,0)</f>
        <v>11.712596294967767</v>
      </c>
      <c r="AB131" s="208">
        <f>AA131-(AA131*((VLOOKUP(A131,Plan!A$1:AI$804,35,FALSE)/100)))</f>
        <v>0</v>
      </c>
      <c r="AC131" s="208">
        <f>IF(Z131,O131*'ETC Data'!$H$4*'ETC Data'!$J$4,0)</f>
        <v>5.8562981474838836</v>
      </c>
      <c r="AD131" s="208">
        <f>AC131-(AC131*((VLOOKUP(A131,Plan!A$1:AJ$804,36,FALSE)/100)))</f>
        <v>0</v>
      </c>
      <c r="AE131" s="208">
        <f>IF(Z131,O131*'ETC Data'!$H$4*'ETC Data'!$K$4,0)</f>
        <v>4.2165346661883962</v>
      </c>
      <c r="AF131" s="208">
        <f>AE131-(AE131*((VLOOKUP(A131,Plan!A$1:AK$804,37,FALSE)/100)))</f>
        <v>0</v>
      </c>
      <c r="AG131" s="208">
        <f>IF(Z131,O131*'ETC Data'!$H$4*'ETC Data'!$L$4,0)</f>
        <v>1.6397634812954875</v>
      </c>
      <c r="AH131" s="208">
        <f>AG131-(AG131*((VLOOKUP(A131,Plan!A$1:AP$804,42,FALSE)/100)))</f>
        <v>0</v>
      </c>
      <c r="AI131" s="210"/>
      <c r="AJ131" s="210" t="b">
        <f t="shared" si="25"/>
        <v>1</v>
      </c>
      <c r="AK131" s="211">
        <f>IF(AJ131,O131*'ETC Data'!$H$5*'ETC Data'!$I$5,0)</f>
        <v>5.9784656554161915</v>
      </c>
      <c r="AL131" s="208">
        <f>AK131-(AK131*((VLOOKUP(A131,Plan!A$1:AY$804,51,FALSE)/100)))</f>
        <v>0</v>
      </c>
      <c r="AM131" s="208">
        <f>IF(AJ131,O131*'ETC Data'!$H$5*'ETC Data'!$J$5,0)</f>
        <v>2.9892328277080957</v>
      </c>
      <c r="AN131" s="208">
        <v>6</v>
      </c>
      <c r="AO131" s="211">
        <f>IF(AJ131,O131*'ETC Data'!$H$5*'ETC Data'!$K$5,0)</f>
        <v>2.1522476359498288</v>
      </c>
      <c r="AP131" s="208">
        <f>AO131-(AO131*((VLOOKUP(A131,Plan!A$1:BB$804,54,FALSE)/100)))</f>
        <v>0</v>
      </c>
      <c r="AQ131" s="208">
        <f>IF(AJ131,O131*'ETC Data'!$H$5*'ETC Data'!$L$5,0)</f>
        <v>0.83698519175826691</v>
      </c>
      <c r="AR131" s="208">
        <f>AQ131-(AQ131*((VLOOKUP(A131,Plan!A$1:BD$804,56,FALSE)/100)))</f>
        <v>0</v>
      </c>
      <c r="AS131" s="193">
        <f>VLOOKUP(A131,'PR Matrix'!A:B,2,FALSE)</f>
        <v>6207</v>
      </c>
      <c r="AT131" s="194">
        <f t="shared" si="18"/>
        <v>12</v>
      </c>
      <c r="AU131" s="194">
        <f t="shared" si="19"/>
        <v>48</v>
      </c>
      <c r="AV131" s="194">
        <f t="shared" si="20"/>
        <v>0</v>
      </c>
      <c r="AW131" s="194">
        <f t="shared" si="21"/>
        <v>12</v>
      </c>
      <c r="AX131" s="194">
        <f t="shared" si="22"/>
        <v>0</v>
      </c>
      <c r="AY131" s="194">
        <f t="shared" si="23"/>
        <v>0</v>
      </c>
    </row>
    <row r="132" spans="1:51" hidden="1" x14ac:dyDescent="0.2">
      <c r="A132" s="215" t="s">
        <v>1744</v>
      </c>
      <c r="B132" s="201" t="s">
        <v>1571</v>
      </c>
      <c r="C132" s="201"/>
      <c r="D132" s="201"/>
      <c r="E132" s="202">
        <f>IF(G132="Y",VLOOKUP(B132&amp;"|"&amp;C132,'ETC Data'!$C$2:$D$16,2,FALSE),0)</f>
        <v>0</v>
      </c>
      <c r="F132" s="202">
        <f>IF(D132="",0,IF(G132="Y",VLOOKUP(B132&amp;"|"&amp;D132,'ETC Data'!$C$2:$D$16,2,FALSE),0))</f>
        <v>0</v>
      </c>
      <c r="G132" s="203" t="str">
        <f>IF(VLOOKUP(A132,Plan!A$1:H$804,8,FALSE)&lt;&gt;"",VLOOKUP(A132,Plan!A$1:H$804,8,FALSE),"")</f>
        <v>N</v>
      </c>
      <c r="H132" s="204" t="str">
        <f>IF(VLOOKUP(A132,Plan!A$1:L$804,12,FALSE)&lt;&gt;"",VLOOKUP(A132,Plan!A$1:L$804,12,FALSE),"")</f>
        <v/>
      </c>
      <c r="I132" s="205" t="str">
        <f>IF(VLOOKUP(A132,Plan!A$1:M$804,13,FALSE)&lt;&gt;"",VLOOKUP(A132,Plan!A$1:M$804,13,FALSE),"")</f>
        <v/>
      </c>
      <c r="J132" s="205" t="str">
        <f>IF(VLOOKUP(A132,Plan!A$1:N$804,14,FALSE)&lt;&gt;"",VLOOKUP(A132,Plan!A$1:N$804,14,FALSE),IF(VLOOKUP(A132,Plan!A$1:O$804,15,FALSE)&lt;&gt;"",VLOOKUP(A132,Plan!A$1:O$804,15,FALSE),""))</f>
        <v/>
      </c>
      <c r="K132" s="206" t="str">
        <f>IF(VLOOKUP(A132,Plan!A$1:P$804,16,FALSE)&lt;&gt;"",VLOOKUP(A132,Plan!A$1:P$804,16,FALSE),"")</f>
        <v/>
      </c>
      <c r="L132" s="205"/>
      <c r="M132" s="205"/>
      <c r="N132" s="205"/>
      <c r="O132" s="207">
        <f t="shared" ref="O132:O195" si="26">IF(F132=0,E132,F132)</f>
        <v>0</v>
      </c>
      <c r="P132" s="207" t="b">
        <f t="shared" ref="P132:P195" si="27">OR(H132="Y",I132="Y")</f>
        <v>0</v>
      </c>
      <c r="Q132" s="208">
        <f>IF(P132,O132*'ETC Data'!$H$3*'ETC Data'!$I$3,0)</f>
        <v>0</v>
      </c>
      <c r="R132" s="208">
        <f>Q132-(Q132*((VLOOKUP(A132,Plan!A$1:Z$804,26,FALSE)/100)))</f>
        <v>0</v>
      </c>
      <c r="S132" s="208">
        <f>IF(P132,O132*'ETC Data'!$H$3*'ETC Data'!$J$3,0)</f>
        <v>0</v>
      </c>
      <c r="T132" s="208">
        <f>S132-(S132*((VLOOKUP(A132,Plan!A$1:AA$804,27,FALSE)/100)))</f>
        <v>0</v>
      </c>
      <c r="U132" s="208">
        <f>IF(P132,O132*'ETC Data'!$H$3*'ETC Data'!$K$3,0)</f>
        <v>0</v>
      </c>
      <c r="V132" s="208">
        <f>U132-(U132*((VLOOKUP(A132,Plan!A$1:AB$804,28,FALSE)/100)))</f>
        <v>0</v>
      </c>
      <c r="W132" s="208">
        <f>IF(P132,O132*'ETC Data'!$H$3*'ETC Data'!$L$3,0)</f>
        <v>0</v>
      </c>
      <c r="X132" s="208">
        <f>W132-(W132*((VLOOKUP(A132,Plan!A$1:AC$804,29,FALSE)/100)))</f>
        <v>0</v>
      </c>
      <c r="Y132" s="209"/>
      <c r="Z132" s="210" t="b">
        <f t="shared" si="24"/>
        <v>0</v>
      </c>
      <c r="AA132" s="208">
        <f>IF(Z132,O132*'ETC Data'!$H$4*'ETC Data'!$I$4,0)</f>
        <v>0</v>
      </c>
      <c r="AB132" s="208">
        <f>AA132-(AA132*((VLOOKUP(A132,Plan!A$1:AI$804,35,FALSE)/100)))</f>
        <v>0</v>
      </c>
      <c r="AC132" s="208">
        <f>IF(Z132,O132*'ETC Data'!$H$4*'ETC Data'!$J$4,0)</f>
        <v>0</v>
      </c>
      <c r="AD132" s="208">
        <f>AC132-(AC132*((VLOOKUP(A132,Plan!A$1:AJ$804,36,FALSE)/100)))</f>
        <v>0</v>
      </c>
      <c r="AE132" s="208">
        <f>IF(Z132,O132*'ETC Data'!$H$4*'ETC Data'!$K$4,0)</f>
        <v>0</v>
      </c>
      <c r="AF132" s="208">
        <f>AE132-(AE132*((VLOOKUP(A132,Plan!A$1:AK$804,37,FALSE)/100)))</f>
        <v>0</v>
      </c>
      <c r="AG132" s="208">
        <f>IF(Z132,O132*'ETC Data'!$H$4*'ETC Data'!$L$4,0)</f>
        <v>0</v>
      </c>
      <c r="AH132" s="208">
        <f>AG132-(AG132*((VLOOKUP(A132,Plan!A$1:AP$804,42,FALSE)/100)))</f>
        <v>0</v>
      </c>
      <c r="AI132" s="210"/>
      <c r="AJ132" s="210" t="b">
        <f t="shared" si="25"/>
        <v>0</v>
      </c>
      <c r="AK132" s="211">
        <f>IF(AJ132,O132*'ETC Data'!$H$5*'ETC Data'!$I$5,0)</f>
        <v>0</v>
      </c>
      <c r="AL132" s="208">
        <f>AK132-(AK132*((VLOOKUP(A132,Plan!A$1:AY$804,51,FALSE)/100)))</f>
        <v>0</v>
      </c>
      <c r="AM132" s="208">
        <f>IF(AJ132,O132*'ETC Data'!$H$5*'ETC Data'!$J$5,0)</f>
        <v>0</v>
      </c>
      <c r="AN132" s="208">
        <f>AM132-(AM132*((VLOOKUP(A132,Plan!A$1:BA$804,53,FALSE)/100)))</f>
        <v>0</v>
      </c>
      <c r="AO132" s="211">
        <f>IF(AJ132,O132*'ETC Data'!$H$5*'ETC Data'!$K$5,0)</f>
        <v>0</v>
      </c>
      <c r="AP132" s="208">
        <f>AO132-(AO132*((VLOOKUP(A132,Plan!A$1:BB$804,54,FALSE)/100)))</f>
        <v>0</v>
      </c>
      <c r="AQ132" s="208">
        <f>IF(AJ132,O132*'ETC Data'!$H$5*'ETC Data'!$L$5,0)</f>
        <v>0</v>
      </c>
      <c r="AR132" s="208">
        <f>AQ132-(AQ132*((VLOOKUP(A132,Plan!A$1:BD$804,56,FALSE)/100)))</f>
        <v>0</v>
      </c>
      <c r="AS132" s="193">
        <f>VLOOKUP(A132,'PR Matrix'!A:B,2,FALSE)</f>
        <v>0</v>
      </c>
      <c r="AT132" s="194">
        <f t="shared" ref="AT132:AT195" si="28">R132+T132+V132+X132+AB132+AD132+AF132+AH132+AL132+AN132+AP132+AR132</f>
        <v>0</v>
      </c>
      <c r="AU132" s="194">
        <f t="shared" ref="AU132:AU195" si="29">Q132+S132+U132+W132+AA132+AC132+AE132+AG132+AK132+AM132+AO132+AQ132</f>
        <v>0</v>
      </c>
      <c r="AV132" s="194">
        <f t="shared" ref="AV132:AV195" si="30">R132+AB132+AL132</f>
        <v>0</v>
      </c>
      <c r="AW132" s="194">
        <f t="shared" ref="AW132:AW195" si="31">T132+AD132+AN132</f>
        <v>0</v>
      </c>
      <c r="AX132" s="194">
        <f t="shared" ref="AX132:AX195" si="32">V132+AF132+AP132</f>
        <v>0</v>
      </c>
      <c r="AY132" s="194">
        <f t="shared" ref="AY132:AY195" si="33">X132+AH132+AR132</f>
        <v>0</v>
      </c>
    </row>
    <row r="133" spans="1:51" hidden="1" x14ac:dyDescent="0.2">
      <c r="A133" s="200" t="s">
        <v>2135</v>
      </c>
      <c r="B133" s="201" t="s">
        <v>1572</v>
      </c>
      <c r="C133" s="201"/>
      <c r="D133" s="201"/>
      <c r="E133" s="202">
        <f>IF(G133="Y",VLOOKUP(B133&amp;"|"&amp;C133,'ETC Data'!$C$2:$D$16,2,FALSE),0)</f>
        <v>0</v>
      </c>
      <c r="F133" s="202">
        <f>IF(D133="",0,IF(G133="Y",VLOOKUP(B133&amp;"|"&amp;D133,'ETC Data'!$C$2:$D$16,2,FALSE),0))</f>
        <v>0</v>
      </c>
      <c r="G133" s="203" t="str">
        <f>IF(VLOOKUP(A133,Plan!A$1:H$804,8,FALSE)&lt;&gt;"",VLOOKUP(A133,Plan!A$1:H$804,8,FALSE),"")</f>
        <v>N</v>
      </c>
      <c r="H133" s="204" t="str">
        <f>IF(VLOOKUP(A133,Plan!A$1:L$804,12,FALSE)&lt;&gt;"",VLOOKUP(A133,Plan!A$1:L$804,12,FALSE),"")</f>
        <v/>
      </c>
      <c r="I133" s="205" t="str">
        <f>IF(VLOOKUP(A133,Plan!A$1:M$804,13,FALSE)&lt;&gt;"",VLOOKUP(A133,Plan!A$1:M$804,13,FALSE),"")</f>
        <v/>
      </c>
      <c r="J133" s="205" t="str">
        <f>IF(VLOOKUP(A133,Plan!A$1:N$804,14,FALSE)&lt;&gt;"",VLOOKUP(A133,Plan!A$1:N$804,14,FALSE),IF(VLOOKUP(A133,Plan!A$1:O$804,15,FALSE)&lt;&gt;"",VLOOKUP(A133,Plan!A$1:O$804,15,FALSE),""))</f>
        <v/>
      </c>
      <c r="K133" s="206" t="str">
        <f>IF(VLOOKUP(A133,Plan!A$1:P$804,16,FALSE)&lt;&gt;"",VLOOKUP(A133,Plan!A$1:P$804,16,FALSE),"")</f>
        <v/>
      </c>
      <c r="L133" s="205"/>
      <c r="M133" s="205"/>
      <c r="N133" s="205"/>
      <c r="O133" s="207">
        <f t="shared" si="26"/>
        <v>0</v>
      </c>
      <c r="P133" s="207" t="b">
        <f t="shared" si="27"/>
        <v>0</v>
      </c>
      <c r="Q133" s="208">
        <f>IF(P133,O133*'ETC Data'!$H$3*'ETC Data'!$I$3,0)</f>
        <v>0</v>
      </c>
      <c r="R133" s="208">
        <f>Q133-(Q133*((VLOOKUP(A133,Plan!A$1:Z$804,26,FALSE)/100)))</f>
        <v>0</v>
      </c>
      <c r="S133" s="208">
        <f>IF(P133,O133*'ETC Data'!$H$3*'ETC Data'!$J$3,0)</f>
        <v>0</v>
      </c>
      <c r="T133" s="208">
        <f>S133-(S133*((VLOOKUP(A133,Plan!A$1:AA$804,27,FALSE)/100)))</f>
        <v>0</v>
      </c>
      <c r="U133" s="208">
        <f>IF(P133,O133*'ETC Data'!$H$3*'ETC Data'!$K$3,0)</f>
        <v>0</v>
      </c>
      <c r="V133" s="208">
        <f>U133-(U133*((VLOOKUP(A133,Plan!A$1:AB$804,28,FALSE)/100)))</f>
        <v>0</v>
      </c>
      <c r="W133" s="208">
        <f>IF(P133,O133*'ETC Data'!$H$3*'ETC Data'!$L$3,0)</f>
        <v>0</v>
      </c>
      <c r="X133" s="208">
        <f>W133-(W133*((VLOOKUP(A133,Plan!A$1:AC$804,29,FALSE)/100)))</f>
        <v>0</v>
      </c>
      <c r="Y133" s="209"/>
      <c r="Z133" s="210" t="b">
        <f t="shared" si="24"/>
        <v>0</v>
      </c>
      <c r="AA133" s="208">
        <f>IF(Z133,O133*'ETC Data'!$H$4*'ETC Data'!$I$4,0)</f>
        <v>0</v>
      </c>
      <c r="AB133" s="208">
        <f>AA133-(AA133*((VLOOKUP(A133,Plan!A$1:AI$804,35,FALSE)/100)))</f>
        <v>0</v>
      </c>
      <c r="AC133" s="208">
        <f>IF(Z133,O133*'ETC Data'!$H$4*'ETC Data'!$J$4,0)</f>
        <v>0</v>
      </c>
      <c r="AD133" s="208">
        <f>AC133-(AC133*((VLOOKUP(A133,Plan!A$1:AJ$804,36,FALSE)/100)))</f>
        <v>0</v>
      </c>
      <c r="AE133" s="208">
        <f>IF(Z133,O133*'ETC Data'!$H$4*'ETC Data'!$K$4,0)</f>
        <v>0</v>
      </c>
      <c r="AF133" s="208">
        <f>AE133-(AE133*((VLOOKUP(A133,Plan!A$1:AK$804,37,FALSE)/100)))</f>
        <v>0</v>
      </c>
      <c r="AG133" s="208">
        <f>IF(Z133,O133*'ETC Data'!$H$4*'ETC Data'!$L$4,0)</f>
        <v>0</v>
      </c>
      <c r="AH133" s="208">
        <f>AG133-(AG133*((VLOOKUP(A133,Plan!A$1:AP$804,42,FALSE)/100)))</f>
        <v>0</v>
      </c>
      <c r="AI133" s="210"/>
      <c r="AJ133" s="210" t="b">
        <f t="shared" si="25"/>
        <v>0</v>
      </c>
      <c r="AK133" s="211">
        <f>IF(AJ133,O133*'ETC Data'!$H$5*'ETC Data'!$I$5,0)</f>
        <v>0</v>
      </c>
      <c r="AL133" s="208">
        <f>AK133-(AK133*((VLOOKUP(A133,Plan!A$1:AY$804,51,FALSE)/100)))</f>
        <v>0</v>
      </c>
      <c r="AM133" s="208">
        <f>IF(AJ133,O133*'ETC Data'!$H$5*'ETC Data'!$J$5,0)</f>
        <v>0</v>
      </c>
      <c r="AN133" s="208">
        <f>AM133-(AM133*((VLOOKUP(A133,Plan!A$1:BA$804,53,FALSE)/100)))</f>
        <v>0</v>
      </c>
      <c r="AO133" s="211">
        <f>IF(AJ133,O133*'ETC Data'!$H$5*'ETC Data'!$K$5,0)</f>
        <v>0</v>
      </c>
      <c r="AP133" s="208">
        <f>AO133-(AO133*((VLOOKUP(A133,Plan!A$1:BB$804,54,FALSE)/100)))</f>
        <v>0</v>
      </c>
      <c r="AQ133" s="208">
        <f>IF(AJ133,O133*'ETC Data'!$H$5*'ETC Data'!$L$5,0)</f>
        <v>0</v>
      </c>
      <c r="AR133" s="208">
        <f>AQ133-(AQ133*((VLOOKUP(A133,Plan!A$1:BD$804,56,FALSE)/100)))</f>
        <v>0</v>
      </c>
      <c r="AS133" s="193">
        <f>VLOOKUP(A133,'PR Matrix'!A:B,2,FALSE)</f>
        <v>0</v>
      </c>
      <c r="AT133" s="194">
        <f t="shared" si="28"/>
        <v>0</v>
      </c>
      <c r="AU133" s="194">
        <f t="shared" si="29"/>
        <v>0</v>
      </c>
      <c r="AV133" s="194">
        <f t="shared" si="30"/>
        <v>0</v>
      </c>
      <c r="AW133" s="194">
        <f t="shared" si="31"/>
        <v>0</v>
      </c>
      <c r="AX133" s="194">
        <f t="shared" si="32"/>
        <v>0</v>
      </c>
      <c r="AY133" s="194">
        <f t="shared" si="33"/>
        <v>0</v>
      </c>
    </row>
    <row r="134" spans="1:51" hidden="1" x14ac:dyDescent="0.2">
      <c r="A134" s="200" t="s">
        <v>2116</v>
      </c>
      <c r="B134" s="201" t="s">
        <v>1571</v>
      </c>
      <c r="C134" s="201"/>
      <c r="D134" s="201"/>
      <c r="E134" s="202">
        <f>IF(G134="Y",VLOOKUP(B134&amp;"|"&amp;C134,'ETC Data'!$C$2:$D$16,2,FALSE),0)</f>
        <v>0</v>
      </c>
      <c r="F134" s="202">
        <f>IF(D134="",0,IF(G134="Y",VLOOKUP(B134&amp;"|"&amp;D134,'ETC Data'!$C$2:$D$16,2,FALSE),0))</f>
        <v>0</v>
      </c>
      <c r="G134" s="203" t="str">
        <f>IF(VLOOKUP(A134,Plan!A$1:H$804,8,FALSE)&lt;&gt;"",VLOOKUP(A134,Plan!A$1:H$804,8,FALSE),"")</f>
        <v>N</v>
      </c>
      <c r="H134" s="204" t="str">
        <f>IF(VLOOKUP(A134,Plan!A$1:L$804,12,FALSE)&lt;&gt;"",VLOOKUP(A134,Plan!A$1:L$804,12,FALSE),"")</f>
        <v/>
      </c>
      <c r="I134" s="205" t="str">
        <f>IF(VLOOKUP(A134,Plan!A$1:M$804,13,FALSE)&lt;&gt;"",VLOOKUP(A134,Plan!A$1:M$804,13,FALSE),"")</f>
        <v/>
      </c>
      <c r="J134" s="205" t="str">
        <f>IF(VLOOKUP(A134,Plan!A$1:N$804,14,FALSE)&lt;&gt;"",VLOOKUP(A134,Plan!A$1:N$804,14,FALSE),IF(VLOOKUP(A134,Plan!A$1:O$804,15,FALSE)&lt;&gt;"",VLOOKUP(A134,Plan!A$1:O$804,15,FALSE),""))</f>
        <v/>
      </c>
      <c r="K134" s="206" t="str">
        <f>IF(VLOOKUP(A134,Plan!A$1:P$804,16,FALSE)&lt;&gt;"",VLOOKUP(A134,Plan!A$1:P$804,16,FALSE),"")</f>
        <v/>
      </c>
      <c r="L134" s="205"/>
      <c r="M134" s="205"/>
      <c r="N134" s="205"/>
      <c r="O134" s="207">
        <f t="shared" si="26"/>
        <v>0</v>
      </c>
      <c r="P134" s="207" t="b">
        <f t="shared" si="27"/>
        <v>0</v>
      </c>
      <c r="Q134" s="208">
        <f>IF(P134,O134*'ETC Data'!$H$3*'ETC Data'!$I$3,0)</f>
        <v>0</v>
      </c>
      <c r="R134" s="208">
        <f>Q134-(Q134*((VLOOKUP(A134,Plan!A$1:Z$804,26,FALSE)/100)))</f>
        <v>0</v>
      </c>
      <c r="S134" s="208">
        <f>IF(P134,O134*'ETC Data'!$H$3*'ETC Data'!$J$3,0)</f>
        <v>0</v>
      </c>
      <c r="T134" s="208">
        <f>S134-(S134*((VLOOKUP(A134,Plan!A$1:AA$804,27,FALSE)/100)))</f>
        <v>0</v>
      </c>
      <c r="U134" s="208">
        <f>IF(P134,O134*'ETC Data'!$H$3*'ETC Data'!$K$3,0)</f>
        <v>0</v>
      </c>
      <c r="V134" s="208">
        <f>U134-(U134*((VLOOKUP(A134,Plan!A$1:AB$804,28,FALSE)/100)))</f>
        <v>0</v>
      </c>
      <c r="W134" s="208">
        <f>IF(P134,O134*'ETC Data'!$H$3*'ETC Data'!$L$3,0)</f>
        <v>0</v>
      </c>
      <c r="X134" s="208">
        <f>W134-(W134*((VLOOKUP(A134,Plan!A$1:AC$804,29,FALSE)/100)))</f>
        <v>0</v>
      </c>
      <c r="Y134" s="209"/>
      <c r="Z134" s="210" t="b">
        <f t="shared" si="24"/>
        <v>0</v>
      </c>
      <c r="AA134" s="208">
        <f>IF(Z134,O134*'ETC Data'!$H$4*'ETC Data'!$I$4,0)</f>
        <v>0</v>
      </c>
      <c r="AB134" s="208">
        <f>AA134-(AA134*((VLOOKUP(A134,Plan!A$1:AI$804,35,FALSE)/100)))</f>
        <v>0</v>
      </c>
      <c r="AC134" s="208">
        <f>IF(Z134,O134*'ETC Data'!$H$4*'ETC Data'!$J$4,0)</f>
        <v>0</v>
      </c>
      <c r="AD134" s="208">
        <f>AC134-(AC134*((VLOOKUP(A134,Plan!A$1:AJ$804,36,FALSE)/100)))</f>
        <v>0</v>
      </c>
      <c r="AE134" s="208">
        <f>IF(Z134,O134*'ETC Data'!$H$4*'ETC Data'!$K$4,0)</f>
        <v>0</v>
      </c>
      <c r="AF134" s="208">
        <f>AE134-(AE134*((VLOOKUP(A134,Plan!A$1:AK$804,37,FALSE)/100)))</f>
        <v>0</v>
      </c>
      <c r="AG134" s="208">
        <f>IF(Z134,O134*'ETC Data'!$H$4*'ETC Data'!$L$4,0)</f>
        <v>0</v>
      </c>
      <c r="AH134" s="208">
        <f>AG134-(AG134*((VLOOKUP(A134,Plan!A$1:AP$804,42,FALSE)/100)))</f>
        <v>0</v>
      </c>
      <c r="AI134" s="210"/>
      <c r="AJ134" s="210" t="b">
        <f t="shared" si="25"/>
        <v>0</v>
      </c>
      <c r="AK134" s="211">
        <f>IF(AJ134,O134*'ETC Data'!$H$5*'ETC Data'!$I$5,0)</f>
        <v>0</v>
      </c>
      <c r="AL134" s="208">
        <f>AK134-(AK134*((VLOOKUP(A134,Plan!A$1:AY$804,51,FALSE)/100)))</f>
        <v>0</v>
      </c>
      <c r="AM134" s="208">
        <f>IF(AJ134,O134*'ETC Data'!$H$5*'ETC Data'!$J$5,0)</f>
        <v>0</v>
      </c>
      <c r="AN134" s="208">
        <f>AM134-(AM134*((VLOOKUP(A134,Plan!A$1:BA$804,53,FALSE)/100)))</f>
        <v>0</v>
      </c>
      <c r="AO134" s="211">
        <f>IF(AJ134,O134*'ETC Data'!$H$5*'ETC Data'!$K$5,0)</f>
        <v>0</v>
      </c>
      <c r="AP134" s="208">
        <f>AO134-(AO134*((VLOOKUP(A134,Plan!A$1:BB$804,54,FALSE)/100)))</f>
        <v>0</v>
      </c>
      <c r="AQ134" s="208">
        <f>IF(AJ134,O134*'ETC Data'!$H$5*'ETC Data'!$L$5,0)</f>
        <v>0</v>
      </c>
      <c r="AR134" s="208">
        <f>AQ134-(AQ134*((VLOOKUP(A134,Plan!A$1:BD$804,56,FALSE)/100)))</f>
        <v>0</v>
      </c>
      <c r="AS134" s="193">
        <f>VLOOKUP(A134,'PR Matrix'!A:B,2,FALSE)</f>
        <v>0</v>
      </c>
      <c r="AT134" s="194">
        <f t="shared" si="28"/>
        <v>0</v>
      </c>
      <c r="AU134" s="194">
        <f t="shared" si="29"/>
        <v>0</v>
      </c>
      <c r="AV134" s="194">
        <f t="shared" si="30"/>
        <v>0</v>
      </c>
      <c r="AW134" s="194">
        <f t="shared" si="31"/>
        <v>0</v>
      </c>
      <c r="AX134" s="194">
        <f t="shared" si="32"/>
        <v>0</v>
      </c>
      <c r="AY134" s="194">
        <f t="shared" si="33"/>
        <v>0</v>
      </c>
    </row>
    <row r="135" spans="1:51" hidden="1" x14ac:dyDescent="0.2">
      <c r="A135" s="200" t="s">
        <v>1746</v>
      </c>
      <c r="B135" s="201" t="s">
        <v>1572</v>
      </c>
      <c r="C135" s="201"/>
      <c r="D135" s="201"/>
      <c r="E135" s="202">
        <f>IF(G135="Y",VLOOKUP(B135&amp;"|"&amp;C135,'ETC Data'!$C$2:$D$16,2,FALSE),0)</f>
        <v>0</v>
      </c>
      <c r="F135" s="202">
        <f>IF(D135="",0,IF(G135="Y",VLOOKUP(B135&amp;"|"&amp;D135,'ETC Data'!$C$2:$D$16,2,FALSE),0))</f>
        <v>0</v>
      </c>
      <c r="G135" s="203" t="str">
        <f>IF(VLOOKUP(A135,Plan!A$1:H$804,8,FALSE)&lt;&gt;"",VLOOKUP(A135,Plan!A$1:H$804,8,FALSE),"")</f>
        <v>N</v>
      </c>
      <c r="H135" s="204" t="str">
        <f>IF(VLOOKUP(A135,Plan!A$1:L$804,12,FALSE)&lt;&gt;"",VLOOKUP(A135,Plan!A$1:L$804,12,FALSE),"")</f>
        <v/>
      </c>
      <c r="I135" s="205" t="str">
        <f>IF(VLOOKUP(A135,Plan!A$1:M$804,13,FALSE)&lt;&gt;"",VLOOKUP(A135,Plan!A$1:M$804,13,FALSE),"")</f>
        <v/>
      </c>
      <c r="J135" s="205" t="str">
        <f>IF(VLOOKUP(A135,Plan!A$1:N$804,14,FALSE)&lt;&gt;"",VLOOKUP(A135,Plan!A$1:N$804,14,FALSE),IF(VLOOKUP(A135,Plan!A$1:O$804,15,FALSE)&lt;&gt;"",VLOOKUP(A135,Plan!A$1:O$804,15,FALSE),""))</f>
        <v/>
      </c>
      <c r="K135" s="206" t="str">
        <f>IF(VLOOKUP(A135,Plan!A$1:P$804,16,FALSE)&lt;&gt;"",VLOOKUP(A135,Plan!A$1:P$804,16,FALSE),"")</f>
        <v/>
      </c>
      <c r="L135" s="205"/>
      <c r="M135" s="205"/>
      <c r="N135" s="205"/>
      <c r="O135" s="207">
        <f t="shared" si="26"/>
        <v>0</v>
      </c>
      <c r="P135" s="207" t="b">
        <f t="shared" si="27"/>
        <v>0</v>
      </c>
      <c r="Q135" s="208">
        <f>IF(P135,O135*'ETC Data'!$H$3*'ETC Data'!$I$3,0)</f>
        <v>0</v>
      </c>
      <c r="R135" s="208">
        <f>Q135-(Q135*((VLOOKUP(A135,Plan!A$1:Z$804,26,FALSE)/100)))</f>
        <v>0</v>
      </c>
      <c r="S135" s="208">
        <f>IF(P135,O135*'ETC Data'!$H$3*'ETC Data'!$J$3,0)</f>
        <v>0</v>
      </c>
      <c r="T135" s="208">
        <f>S135-(S135*((VLOOKUP(A135,Plan!A$1:AA$804,27,FALSE)/100)))</f>
        <v>0</v>
      </c>
      <c r="U135" s="208">
        <f>IF(P135,O135*'ETC Data'!$H$3*'ETC Data'!$K$3,0)</f>
        <v>0</v>
      </c>
      <c r="V135" s="208">
        <f>U135-(U135*((VLOOKUP(A135,Plan!A$1:AB$804,28,FALSE)/100)))</f>
        <v>0</v>
      </c>
      <c r="W135" s="208">
        <f>IF(P135,O135*'ETC Data'!$H$3*'ETC Data'!$L$3,0)</f>
        <v>0</v>
      </c>
      <c r="X135" s="208">
        <f>W135-(W135*((VLOOKUP(A135,Plan!A$1:AC$804,29,FALSE)/100)))</f>
        <v>0</v>
      </c>
      <c r="Y135" s="209"/>
      <c r="Z135" s="210" t="b">
        <f t="shared" si="24"/>
        <v>0</v>
      </c>
      <c r="AA135" s="208">
        <f>IF(Z135,O135*'ETC Data'!$H$4*'ETC Data'!$I$4,0)</f>
        <v>0</v>
      </c>
      <c r="AB135" s="208">
        <f>AA135-(AA135*((VLOOKUP(A135,Plan!A$1:AI$804,35,FALSE)/100)))</f>
        <v>0</v>
      </c>
      <c r="AC135" s="208">
        <f>IF(Z135,O135*'ETC Data'!$H$4*'ETC Data'!$J$4,0)</f>
        <v>0</v>
      </c>
      <c r="AD135" s="208">
        <f>AC135-(AC135*((VLOOKUP(A135,Plan!A$1:AJ$804,36,FALSE)/100)))</f>
        <v>0</v>
      </c>
      <c r="AE135" s="208">
        <f>IF(Z135,O135*'ETC Data'!$H$4*'ETC Data'!$K$4,0)</f>
        <v>0</v>
      </c>
      <c r="AF135" s="208">
        <f>AE135-(AE135*((VLOOKUP(A135,Plan!A$1:AK$804,37,FALSE)/100)))</f>
        <v>0</v>
      </c>
      <c r="AG135" s="208">
        <f>IF(Z135,O135*'ETC Data'!$H$4*'ETC Data'!$L$4,0)</f>
        <v>0</v>
      </c>
      <c r="AH135" s="208">
        <f>AG135-(AG135*((VLOOKUP(A135,Plan!A$1:AP$804,42,FALSE)/100)))</f>
        <v>0</v>
      </c>
      <c r="AI135" s="210"/>
      <c r="AJ135" s="210" t="b">
        <f t="shared" si="25"/>
        <v>0</v>
      </c>
      <c r="AK135" s="211">
        <f>IF(AJ135,O135*'ETC Data'!$H$5*'ETC Data'!$I$5,0)</f>
        <v>0</v>
      </c>
      <c r="AL135" s="208">
        <f>AK135-(AK135*((VLOOKUP(A135,Plan!A$1:AY$804,51,FALSE)/100)))</f>
        <v>0</v>
      </c>
      <c r="AM135" s="208">
        <f>IF(AJ135,O135*'ETC Data'!$H$5*'ETC Data'!$J$5,0)</f>
        <v>0</v>
      </c>
      <c r="AN135" s="208">
        <f>AM135-(AM135*((VLOOKUP(A135,Plan!A$1:BA$804,53,FALSE)/100)))</f>
        <v>0</v>
      </c>
      <c r="AO135" s="211">
        <f>IF(AJ135,O135*'ETC Data'!$H$5*'ETC Data'!$K$5,0)</f>
        <v>0</v>
      </c>
      <c r="AP135" s="208">
        <f>AO135-(AO135*((VLOOKUP(A135,Plan!A$1:BB$804,54,FALSE)/100)))</f>
        <v>0</v>
      </c>
      <c r="AQ135" s="208">
        <f>IF(AJ135,O135*'ETC Data'!$H$5*'ETC Data'!$L$5,0)</f>
        <v>0</v>
      </c>
      <c r="AR135" s="208">
        <f>AQ135-(AQ135*((VLOOKUP(A135,Plan!A$1:BD$804,56,FALSE)/100)))</f>
        <v>0</v>
      </c>
      <c r="AS135" s="193">
        <f>VLOOKUP(A135,'PR Matrix'!A:B,2,FALSE)</f>
        <v>0</v>
      </c>
      <c r="AT135" s="194">
        <f t="shared" si="28"/>
        <v>0</v>
      </c>
      <c r="AU135" s="194">
        <f t="shared" si="29"/>
        <v>0</v>
      </c>
      <c r="AV135" s="194">
        <f t="shared" si="30"/>
        <v>0</v>
      </c>
      <c r="AW135" s="194">
        <f t="shared" si="31"/>
        <v>0</v>
      </c>
      <c r="AX135" s="194">
        <f t="shared" si="32"/>
        <v>0</v>
      </c>
      <c r="AY135" s="194">
        <f t="shared" si="33"/>
        <v>0</v>
      </c>
    </row>
    <row r="136" spans="1:51" hidden="1" x14ac:dyDescent="0.2">
      <c r="A136" s="200" t="s">
        <v>2170</v>
      </c>
      <c r="B136" s="201" t="s">
        <v>1571</v>
      </c>
      <c r="C136" s="201"/>
      <c r="D136" s="201"/>
      <c r="E136" s="202">
        <f>IF(G136="Y",VLOOKUP(B136&amp;"|"&amp;C136,'ETC Data'!$C$2:$D$16,2,FALSE),0)</f>
        <v>0</v>
      </c>
      <c r="F136" s="202">
        <f>IF(D136="",0,IF(G136="Y",VLOOKUP(B136&amp;"|"&amp;D136,'ETC Data'!$C$2:$D$16,2,FALSE),0))</f>
        <v>0</v>
      </c>
      <c r="G136" s="203" t="str">
        <f>IF(VLOOKUP(A136,Plan!A$1:H$804,8,FALSE)&lt;&gt;"",VLOOKUP(A136,Plan!A$1:H$804,8,FALSE),"")</f>
        <v>N</v>
      </c>
      <c r="H136" s="204" t="str">
        <f>IF(VLOOKUP(A136,Plan!A$1:L$804,12,FALSE)&lt;&gt;"",VLOOKUP(A136,Plan!A$1:L$804,12,FALSE),"")</f>
        <v/>
      </c>
      <c r="I136" s="205" t="str">
        <f>IF(VLOOKUP(A136,Plan!A$1:M$804,13,FALSE)&lt;&gt;"",VLOOKUP(A136,Plan!A$1:M$804,13,FALSE),"")</f>
        <v/>
      </c>
      <c r="J136" s="205" t="str">
        <f>IF(VLOOKUP(A136,Plan!A$1:N$804,14,FALSE)&lt;&gt;"",VLOOKUP(A136,Plan!A$1:N$804,14,FALSE),IF(VLOOKUP(A136,Plan!A$1:O$804,15,FALSE)&lt;&gt;"",VLOOKUP(A136,Plan!A$1:O$804,15,FALSE),""))</f>
        <v/>
      </c>
      <c r="K136" s="206" t="str">
        <f>IF(VLOOKUP(A136,Plan!A$1:P$804,16,FALSE)&lt;&gt;"",VLOOKUP(A136,Plan!A$1:P$804,16,FALSE),"")</f>
        <v/>
      </c>
      <c r="L136" s="205"/>
      <c r="M136" s="205"/>
      <c r="N136" s="205"/>
      <c r="O136" s="207">
        <f t="shared" si="26"/>
        <v>0</v>
      </c>
      <c r="P136" s="207" t="b">
        <f t="shared" si="27"/>
        <v>0</v>
      </c>
      <c r="Q136" s="208">
        <f>IF(P136,O136*'ETC Data'!$H$3*'ETC Data'!$I$3,0)</f>
        <v>0</v>
      </c>
      <c r="R136" s="208">
        <f>Q136-(Q136*((VLOOKUP(A136,Plan!A$1:Z$804,26,FALSE)/100)))</f>
        <v>0</v>
      </c>
      <c r="S136" s="208">
        <f>IF(P136,O136*'ETC Data'!$H$3*'ETC Data'!$J$3,0)</f>
        <v>0</v>
      </c>
      <c r="T136" s="208">
        <f>S136-(S136*((VLOOKUP(A136,Plan!A$1:AA$804,27,FALSE)/100)))</f>
        <v>0</v>
      </c>
      <c r="U136" s="208">
        <f>IF(P136,O136*'ETC Data'!$H$3*'ETC Data'!$K$3,0)</f>
        <v>0</v>
      </c>
      <c r="V136" s="208">
        <f>U136-(U136*((VLOOKUP(A136,Plan!A$1:AB$804,28,FALSE)/100)))</f>
        <v>0</v>
      </c>
      <c r="W136" s="208">
        <f>IF(P136,O136*'ETC Data'!$H$3*'ETC Data'!$L$3,0)</f>
        <v>0</v>
      </c>
      <c r="X136" s="208">
        <f>W136-(W136*((VLOOKUP(A136,Plan!A$1:AC$804,29,FALSE)/100)))</f>
        <v>0</v>
      </c>
      <c r="Y136" s="209"/>
      <c r="Z136" s="210" t="b">
        <f t="shared" si="24"/>
        <v>0</v>
      </c>
      <c r="AA136" s="208">
        <f>IF(Z136,O136*'ETC Data'!$H$4*'ETC Data'!$I$4,0)</f>
        <v>0</v>
      </c>
      <c r="AB136" s="208">
        <f>AA136-(AA136*((VLOOKUP(A136,Plan!A$1:AI$804,35,FALSE)/100)))</f>
        <v>0</v>
      </c>
      <c r="AC136" s="208">
        <f>IF(Z136,O136*'ETC Data'!$H$4*'ETC Data'!$J$4,0)</f>
        <v>0</v>
      </c>
      <c r="AD136" s="208">
        <f>AC136-(AC136*((VLOOKUP(A136,Plan!A$1:AJ$804,36,FALSE)/100)))</f>
        <v>0</v>
      </c>
      <c r="AE136" s="208">
        <f>IF(Z136,O136*'ETC Data'!$H$4*'ETC Data'!$K$4,0)</f>
        <v>0</v>
      </c>
      <c r="AF136" s="208">
        <f>AE136-(AE136*((VLOOKUP(A136,Plan!A$1:AK$804,37,FALSE)/100)))</f>
        <v>0</v>
      </c>
      <c r="AG136" s="208">
        <f>IF(Z136,O136*'ETC Data'!$H$4*'ETC Data'!$L$4,0)</f>
        <v>0</v>
      </c>
      <c r="AH136" s="208">
        <f>AG136-(AG136*((VLOOKUP(A136,Plan!A$1:AP$804,42,FALSE)/100)))</f>
        <v>0</v>
      </c>
      <c r="AI136" s="210"/>
      <c r="AJ136" s="210" t="b">
        <f t="shared" si="25"/>
        <v>0</v>
      </c>
      <c r="AK136" s="211">
        <f>IF(AJ136,O136*'ETC Data'!$H$5*'ETC Data'!$I$5,0)</f>
        <v>0</v>
      </c>
      <c r="AL136" s="208">
        <f>AK136-(AK136*((VLOOKUP(A136,Plan!A$1:AY$804,51,FALSE)/100)))</f>
        <v>0</v>
      </c>
      <c r="AM136" s="208">
        <f>IF(AJ136,O136*'ETC Data'!$H$5*'ETC Data'!$J$5,0)</f>
        <v>0</v>
      </c>
      <c r="AN136" s="208">
        <f>AM136-(AM136*((VLOOKUP(A136,Plan!A$1:BA$804,53,FALSE)/100)))</f>
        <v>0</v>
      </c>
      <c r="AO136" s="211">
        <f>IF(AJ136,O136*'ETC Data'!$H$5*'ETC Data'!$K$5,0)</f>
        <v>0</v>
      </c>
      <c r="AP136" s="208">
        <f>AO136-(AO136*((VLOOKUP(A136,Plan!A$1:BB$804,54,FALSE)/100)))</f>
        <v>0</v>
      </c>
      <c r="AQ136" s="208">
        <f>IF(AJ136,O136*'ETC Data'!$H$5*'ETC Data'!$L$5,0)</f>
        <v>0</v>
      </c>
      <c r="AR136" s="208">
        <f>AQ136-(AQ136*((VLOOKUP(A136,Plan!A$1:BD$804,56,FALSE)/100)))</f>
        <v>0</v>
      </c>
      <c r="AS136" s="193">
        <f>VLOOKUP(A136,'PR Matrix'!A:B,2,FALSE)</f>
        <v>0</v>
      </c>
      <c r="AT136" s="194">
        <f t="shared" si="28"/>
        <v>0</v>
      </c>
      <c r="AU136" s="194">
        <f t="shared" si="29"/>
        <v>0</v>
      </c>
      <c r="AV136" s="194">
        <f t="shared" si="30"/>
        <v>0</v>
      </c>
      <c r="AW136" s="194">
        <f t="shared" si="31"/>
        <v>0</v>
      </c>
      <c r="AX136" s="194">
        <f t="shared" si="32"/>
        <v>0</v>
      </c>
      <c r="AY136" s="194">
        <f t="shared" si="33"/>
        <v>0</v>
      </c>
    </row>
    <row r="137" spans="1:51" hidden="1" x14ac:dyDescent="0.2">
      <c r="A137" s="200" t="s">
        <v>1747</v>
      </c>
      <c r="B137" s="201" t="s">
        <v>1571</v>
      </c>
      <c r="C137" s="201"/>
      <c r="D137" s="201"/>
      <c r="E137" s="202">
        <f>IF(G137="Y",VLOOKUP(B137&amp;"|"&amp;C137,'ETC Data'!$C$2:$D$16,2,FALSE),0)</f>
        <v>0</v>
      </c>
      <c r="F137" s="202">
        <f>IF(D137="",0,IF(G137="Y",VLOOKUP(B137&amp;"|"&amp;D137,'ETC Data'!$C$2:$D$16,2,FALSE),0))</f>
        <v>0</v>
      </c>
      <c r="G137" s="203" t="str">
        <f>IF(VLOOKUP(A137,Plan!A$1:H$804,8,FALSE)&lt;&gt;"",VLOOKUP(A137,Plan!A$1:H$804,8,FALSE),"")</f>
        <v>N</v>
      </c>
      <c r="H137" s="204" t="str">
        <f>IF(VLOOKUP(A137,Plan!A$1:L$804,12,FALSE)&lt;&gt;"",VLOOKUP(A137,Plan!A$1:L$804,12,FALSE),"")</f>
        <v/>
      </c>
      <c r="I137" s="205" t="str">
        <f>IF(VLOOKUP(A137,Plan!A$1:M$804,13,FALSE)&lt;&gt;"",VLOOKUP(A137,Plan!A$1:M$804,13,FALSE),"")</f>
        <v/>
      </c>
      <c r="J137" s="205" t="str">
        <f>IF(VLOOKUP(A137,Plan!A$1:N$804,14,FALSE)&lt;&gt;"",VLOOKUP(A137,Plan!A$1:N$804,14,FALSE),IF(VLOOKUP(A137,Plan!A$1:O$804,15,FALSE)&lt;&gt;"",VLOOKUP(A137,Plan!A$1:O$804,15,FALSE),""))</f>
        <v/>
      </c>
      <c r="K137" s="206" t="str">
        <f>IF(VLOOKUP(A137,Plan!A$1:P$804,16,FALSE)&lt;&gt;"",VLOOKUP(A137,Plan!A$1:P$804,16,FALSE),"")</f>
        <v/>
      </c>
      <c r="L137" s="205"/>
      <c r="M137" s="205"/>
      <c r="N137" s="205"/>
      <c r="O137" s="207">
        <f t="shared" si="26"/>
        <v>0</v>
      </c>
      <c r="P137" s="207" t="b">
        <f t="shared" si="27"/>
        <v>0</v>
      </c>
      <c r="Q137" s="208">
        <f>IF(P137,O137*'ETC Data'!$H$3*'ETC Data'!$I$3,0)</f>
        <v>0</v>
      </c>
      <c r="R137" s="208">
        <f>Q137-(Q137*((VLOOKUP(A137,Plan!A$1:Z$804,26,FALSE)/100)))</f>
        <v>0</v>
      </c>
      <c r="S137" s="208">
        <f>IF(P137,O137*'ETC Data'!$H$3*'ETC Data'!$J$3,0)</f>
        <v>0</v>
      </c>
      <c r="T137" s="208">
        <f>S137-(S137*((VLOOKUP(A137,Plan!A$1:AA$804,27,FALSE)/100)))</f>
        <v>0</v>
      </c>
      <c r="U137" s="208">
        <f>IF(P137,O137*'ETC Data'!$H$3*'ETC Data'!$K$3,0)</f>
        <v>0</v>
      </c>
      <c r="V137" s="208">
        <f>U137-(U137*((VLOOKUP(A137,Plan!A$1:AB$804,28,FALSE)/100)))</f>
        <v>0</v>
      </c>
      <c r="W137" s="208">
        <f>IF(P137,O137*'ETC Data'!$H$3*'ETC Data'!$L$3,0)</f>
        <v>0</v>
      </c>
      <c r="X137" s="208">
        <f>W137-(W137*((VLOOKUP(A137,Plan!A$1:AC$804,29,FALSE)/100)))</f>
        <v>0</v>
      </c>
      <c r="Y137" s="209"/>
      <c r="Z137" s="210" t="b">
        <f t="shared" si="24"/>
        <v>0</v>
      </c>
      <c r="AA137" s="208">
        <f>IF(Z137,O137*'ETC Data'!$H$4*'ETC Data'!$I$4,0)</f>
        <v>0</v>
      </c>
      <c r="AB137" s="208">
        <f>AA137-(AA137*((VLOOKUP(A137,Plan!A$1:AI$804,35,FALSE)/100)))</f>
        <v>0</v>
      </c>
      <c r="AC137" s="208">
        <f>IF(Z137,O137*'ETC Data'!$H$4*'ETC Data'!$J$4,0)</f>
        <v>0</v>
      </c>
      <c r="AD137" s="208">
        <f>AC137-(AC137*((VLOOKUP(A137,Plan!A$1:AJ$804,36,FALSE)/100)))</f>
        <v>0</v>
      </c>
      <c r="AE137" s="208">
        <f>IF(Z137,O137*'ETC Data'!$H$4*'ETC Data'!$K$4,0)</f>
        <v>0</v>
      </c>
      <c r="AF137" s="208">
        <f>AE137-(AE137*((VLOOKUP(A137,Plan!A$1:AK$804,37,FALSE)/100)))</f>
        <v>0</v>
      </c>
      <c r="AG137" s="208">
        <f>IF(Z137,O137*'ETC Data'!$H$4*'ETC Data'!$L$4,0)</f>
        <v>0</v>
      </c>
      <c r="AH137" s="208">
        <f>AG137-(AG137*((VLOOKUP(A137,Plan!A$1:AP$804,42,FALSE)/100)))</f>
        <v>0</v>
      </c>
      <c r="AI137" s="210"/>
      <c r="AJ137" s="210" t="b">
        <f t="shared" si="25"/>
        <v>0</v>
      </c>
      <c r="AK137" s="211">
        <f>IF(AJ137,O137*'ETC Data'!$H$5*'ETC Data'!$I$5,0)</f>
        <v>0</v>
      </c>
      <c r="AL137" s="208">
        <f>AK137-(AK137*((VLOOKUP(A137,Plan!A$1:AY$804,51,FALSE)/100)))</f>
        <v>0</v>
      </c>
      <c r="AM137" s="208">
        <f>IF(AJ137,O137*'ETC Data'!$H$5*'ETC Data'!$J$5,0)</f>
        <v>0</v>
      </c>
      <c r="AN137" s="208">
        <f>AM137-(AM137*((VLOOKUP(A137,Plan!A$1:BA$804,53,FALSE)/100)))</f>
        <v>0</v>
      </c>
      <c r="AO137" s="211">
        <f>IF(AJ137,O137*'ETC Data'!$H$5*'ETC Data'!$K$5,0)</f>
        <v>0</v>
      </c>
      <c r="AP137" s="208">
        <f>AO137-(AO137*((VLOOKUP(A137,Plan!A$1:BB$804,54,FALSE)/100)))</f>
        <v>0</v>
      </c>
      <c r="AQ137" s="208">
        <f>IF(AJ137,O137*'ETC Data'!$H$5*'ETC Data'!$L$5,0)</f>
        <v>0</v>
      </c>
      <c r="AR137" s="208">
        <f>AQ137-(AQ137*((VLOOKUP(A137,Plan!A$1:BD$804,56,FALSE)/100)))</f>
        <v>0</v>
      </c>
      <c r="AS137" s="193">
        <f>VLOOKUP(A137,'PR Matrix'!A:B,2,FALSE)</f>
        <v>0</v>
      </c>
      <c r="AT137" s="194">
        <f t="shared" si="28"/>
        <v>0</v>
      </c>
      <c r="AU137" s="194">
        <f t="shared" si="29"/>
        <v>0</v>
      </c>
      <c r="AV137" s="194">
        <f t="shared" si="30"/>
        <v>0</v>
      </c>
      <c r="AW137" s="194">
        <f t="shared" si="31"/>
        <v>0</v>
      </c>
      <c r="AX137" s="194">
        <f t="shared" si="32"/>
        <v>0</v>
      </c>
      <c r="AY137" s="194">
        <f t="shared" si="33"/>
        <v>0</v>
      </c>
    </row>
    <row r="138" spans="1:51" hidden="1" x14ac:dyDescent="0.2">
      <c r="A138" s="200" t="s">
        <v>122</v>
      </c>
      <c r="B138" s="201" t="s">
        <v>1571</v>
      </c>
      <c r="C138" s="201"/>
      <c r="D138" s="201"/>
      <c r="E138" s="202">
        <f>IF(G138="Y",VLOOKUP(B138&amp;"|"&amp;C138,'ETC Data'!$C$2:$D$16,2,FALSE),0)</f>
        <v>0</v>
      </c>
      <c r="F138" s="202">
        <f>IF(D138="",0,IF(G138="Y",VLOOKUP(B138&amp;"|"&amp;D138,'ETC Data'!$C$2:$D$16,2,FALSE),0))</f>
        <v>0</v>
      </c>
      <c r="G138" s="203" t="str">
        <f>IF(VLOOKUP(A138,Plan!A$1:H$804,8,FALSE)&lt;&gt;"",VLOOKUP(A138,Plan!A$1:H$804,8,FALSE),"")</f>
        <v>N</v>
      </c>
      <c r="H138" s="204" t="str">
        <f>IF(VLOOKUP(A138,Plan!A$1:L$804,12,FALSE)&lt;&gt;"",VLOOKUP(A138,Plan!A$1:L$804,12,FALSE),"")</f>
        <v/>
      </c>
      <c r="I138" s="205" t="str">
        <f>IF(VLOOKUP(A138,Plan!A$1:M$804,13,FALSE)&lt;&gt;"",VLOOKUP(A138,Plan!A$1:M$804,13,FALSE),"")</f>
        <v/>
      </c>
      <c r="J138" s="205" t="str">
        <f>IF(VLOOKUP(A138,Plan!A$1:N$804,14,FALSE)&lt;&gt;"",VLOOKUP(A138,Plan!A$1:N$804,14,FALSE),IF(VLOOKUP(A138,Plan!A$1:O$804,15,FALSE)&lt;&gt;"",VLOOKUP(A138,Plan!A$1:O$804,15,FALSE),""))</f>
        <v/>
      </c>
      <c r="K138" s="206" t="str">
        <f>IF(VLOOKUP(A138,Plan!A$1:P$804,16,FALSE)&lt;&gt;"",VLOOKUP(A138,Plan!A$1:P$804,16,FALSE),"")</f>
        <v/>
      </c>
      <c r="L138" s="205"/>
      <c r="M138" s="205"/>
      <c r="N138" s="205"/>
      <c r="O138" s="207">
        <f t="shared" si="26"/>
        <v>0</v>
      </c>
      <c r="P138" s="207" t="b">
        <f t="shared" si="27"/>
        <v>0</v>
      </c>
      <c r="Q138" s="208">
        <f>IF(P138,O138*'ETC Data'!$H$3*'ETC Data'!$I$3,0)</f>
        <v>0</v>
      </c>
      <c r="R138" s="208">
        <f>Q138-(Q138*((VLOOKUP(A138,Plan!A$1:Z$804,26,FALSE)/100)))</f>
        <v>0</v>
      </c>
      <c r="S138" s="208">
        <f>IF(P138,O138*'ETC Data'!$H$3*'ETC Data'!$J$3,0)</f>
        <v>0</v>
      </c>
      <c r="T138" s="208">
        <f>S138-(S138*((VLOOKUP(A138,Plan!A$1:AA$804,27,FALSE)/100)))</f>
        <v>0</v>
      </c>
      <c r="U138" s="208">
        <f>IF(P138,O138*'ETC Data'!$H$3*'ETC Data'!$K$3,0)</f>
        <v>0</v>
      </c>
      <c r="V138" s="208">
        <f>U138-(U138*((VLOOKUP(A138,Plan!A$1:AB$804,28,FALSE)/100)))</f>
        <v>0</v>
      </c>
      <c r="W138" s="208">
        <f>IF(P138,O138*'ETC Data'!$H$3*'ETC Data'!$L$3,0)</f>
        <v>0</v>
      </c>
      <c r="X138" s="208">
        <f>W138-(W138*((VLOOKUP(A138,Plan!A$1:AC$804,29,FALSE)/100)))</f>
        <v>0</v>
      </c>
      <c r="Y138" s="209"/>
      <c r="Z138" s="210" t="b">
        <f t="shared" si="24"/>
        <v>0</v>
      </c>
      <c r="AA138" s="208">
        <f>IF(Z138,O138*'ETC Data'!$H$4*'ETC Data'!$I$4,0)</f>
        <v>0</v>
      </c>
      <c r="AB138" s="208">
        <f>AA138-(AA138*((VLOOKUP(A138,Plan!A$1:AI$804,35,FALSE)/100)))</f>
        <v>0</v>
      </c>
      <c r="AC138" s="208">
        <f>IF(Z138,O138*'ETC Data'!$H$4*'ETC Data'!$J$4,0)</f>
        <v>0</v>
      </c>
      <c r="AD138" s="208">
        <f>AC138-(AC138*((VLOOKUP(A138,Plan!A$1:AJ$804,36,FALSE)/100)))</f>
        <v>0</v>
      </c>
      <c r="AE138" s="208">
        <f>IF(Z138,O138*'ETC Data'!$H$4*'ETC Data'!$K$4,0)</f>
        <v>0</v>
      </c>
      <c r="AF138" s="208">
        <f>AE138-(AE138*((VLOOKUP(A138,Plan!A$1:AK$804,37,FALSE)/100)))</f>
        <v>0</v>
      </c>
      <c r="AG138" s="208">
        <f>IF(Z138,O138*'ETC Data'!$H$4*'ETC Data'!$L$4,0)</f>
        <v>0</v>
      </c>
      <c r="AH138" s="208">
        <f>AG138-(AG138*((VLOOKUP(A138,Plan!A$1:AP$804,42,FALSE)/100)))</f>
        <v>0</v>
      </c>
      <c r="AI138" s="210"/>
      <c r="AJ138" s="210" t="b">
        <f t="shared" si="25"/>
        <v>0</v>
      </c>
      <c r="AK138" s="211">
        <f>IF(AJ138,O138*'ETC Data'!$H$5*'ETC Data'!$I$5,0)</f>
        <v>0</v>
      </c>
      <c r="AL138" s="208">
        <f>AK138-(AK138*((VLOOKUP(A138,Plan!A$1:AY$804,51,FALSE)/100)))</f>
        <v>0</v>
      </c>
      <c r="AM138" s="208">
        <f>IF(AJ138,O138*'ETC Data'!$H$5*'ETC Data'!$J$5,0)</f>
        <v>0</v>
      </c>
      <c r="AN138" s="208">
        <f>AM138-(AM138*((VLOOKUP(A138,Plan!A$1:BA$804,53,FALSE)/100)))</f>
        <v>0</v>
      </c>
      <c r="AO138" s="211">
        <f>IF(AJ138,O138*'ETC Data'!$H$5*'ETC Data'!$K$5,0)</f>
        <v>0</v>
      </c>
      <c r="AP138" s="208">
        <f>AO138-(AO138*((VLOOKUP(A138,Plan!A$1:BB$804,54,FALSE)/100)))</f>
        <v>0</v>
      </c>
      <c r="AQ138" s="208">
        <f>IF(AJ138,O138*'ETC Data'!$H$5*'ETC Data'!$L$5,0)</f>
        <v>0</v>
      </c>
      <c r="AR138" s="208">
        <f>AQ138-(AQ138*((VLOOKUP(A138,Plan!A$1:BD$804,56,FALSE)/100)))</f>
        <v>0</v>
      </c>
      <c r="AS138" s="193">
        <f>VLOOKUP(A138,'PR Matrix'!A:B,2,FALSE)</f>
        <v>0</v>
      </c>
      <c r="AT138" s="194">
        <f t="shared" si="28"/>
        <v>0</v>
      </c>
      <c r="AU138" s="194">
        <f t="shared" si="29"/>
        <v>0</v>
      </c>
      <c r="AV138" s="194">
        <f t="shared" si="30"/>
        <v>0</v>
      </c>
      <c r="AW138" s="194">
        <f t="shared" si="31"/>
        <v>0</v>
      </c>
      <c r="AX138" s="194">
        <f t="shared" si="32"/>
        <v>0</v>
      </c>
      <c r="AY138" s="194">
        <f t="shared" si="33"/>
        <v>0</v>
      </c>
    </row>
    <row r="139" spans="1:51" hidden="1" x14ac:dyDescent="0.2">
      <c r="A139" s="200" t="s">
        <v>1748</v>
      </c>
      <c r="B139" s="201" t="s">
        <v>1571</v>
      </c>
      <c r="C139" s="201"/>
      <c r="D139" s="201"/>
      <c r="E139" s="202">
        <f>IF(G139="Y",VLOOKUP(B139&amp;"|"&amp;C139,'ETC Data'!$C$2:$D$16,2,FALSE),0)</f>
        <v>0</v>
      </c>
      <c r="F139" s="202">
        <f>IF(D139="",0,IF(G139="Y",VLOOKUP(B139&amp;"|"&amp;D139,'ETC Data'!$C$2:$D$16,2,FALSE),0))</f>
        <v>0</v>
      </c>
      <c r="G139" s="203" t="str">
        <f>IF(VLOOKUP(A139,Plan!A$1:H$804,8,FALSE)&lt;&gt;"",VLOOKUP(A139,Plan!A$1:H$804,8,FALSE),"")</f>
        <v>N</v>
      </c>
      <c r="H139" s="204" t="str">
        <f>IF(VLOOKUP(A139,Plan!A$1:L$804,12,FALSE)&lt;&gt;"",VLOOKUP(A139,Plan!A$1:L$804,12,FALSE),"")</f>
        <v/>
      </c>
      <c r="I139" s="205" t="str">
        <f>IF(VLOOKUP(A139,Plan!A$1:M$804,13,FALSE)&lt;&gt;"",VLOOKUP(A139,Plan!A$1:M$804,13,FALSE),"")</f>
        <v/>
      </c>
      <c r="J139" s="205" t="str">
        <f>IF(VLOOKUP(A139,Plan!A$1:N$804,14,FALSE)&lt;&gt;"",VLOOKUP(A139,Plan!A$1:N$804,14,FALSE),IF(VLOOKUP(A139,Plan!A$1:O$804,15,FALSE)&lt;&gt;"",VLOOKUP(A139,Plan!A$1:O$804,15,FALSE),""))</f>
        <v/>
      </c>
      <c r="K139" s="206" t="str">
        <f>IF(VLOOKUP(A139,Plan!A$1:P$804,16,FALSE)&lt;&gt;"",VLOOKUP(A139,Plan!A$1:P$804,16,FALSE),"")</f>
        <v/>
      </c>
      <c r="L139" s="205"/>
      <c r="M139" s="205"/>
      <c r="N139" s="205"/>
      <c r="O139" s="207">
        <f t="shared" si="26"/>
        <v>0</v>
      </c>
      <c r="P139" s="207" t="b">
        <f t="shared" si="27"/>
        <v>0</v>
      </c>
      <c r="Q139" s="208">
        <f>IF(P139,O139*'ETC Data'!$H$3*'ETC Data'!$I$3,0)</f>
        <v>0</v>
      </c>
      <c r="R139" s="208">
        <f>Q139-(Q139*((VLOOKUP(A139,Plan!A$1:Z$804,26,FALSE)/100)))</f>
        <v>0</v>
      </c>
      <c r="S139" s="208">
        <f>IF(P139,O139*'ETC Data'!$H$3*'ETC Data'!$J$3,0)</f>
        <v>0</v>
      </c>
      <c r="T139" s="208">
        <f>S139-(S139*((VLOOKUP(A139,Plan!A$1:AA$804,27,FALSE)/100)))</f>
        <v>0</v>
      </c>
      <c r="U139" s="208">
        <f>IF(P139,O139*'ETC Data'!$H$3*'ETC Data'!$K$3,0)</f>
        <v>0</v>
      </c>
      <c r="V139" s="208">
        <f>U139-(U139*((VLOOKUP(A139,Plan!A$1:AB$804,28,FALSE)/100)))</f>
        <v>0</v>
      </c>
      <c r="W139" s="208">
        <f>IF(P139,O139*'ETC Data'!$H$3*'ETC Data'!$L$3,0)</f>
        <v>0</v>
      </c>
      <c r="X139" s="208">
        <f>W139-(W139*((VLOOKUP(A139,Plan!A$1:AC$804,29,FALSE)/100)))</f>
        <v>0</v>
      </c>
      <c r="Y139" s="209"/>
      <c r="Z139" s="210" t="b">
        <f t="shared" si="24"/>
        <v>0</v>
      </c>
      <c r="AA139" s="208">
        <f>IF(Z139,O139*'ETC Data'!$H$4*'ETC Data'!$I$4,0)</f>
        <v>0</v>
      </c>
      <c r="AB139" s="208">
        <f>AA139-(AA139*((VLOOKUP(A139,Plan!A$1:AI$804,35,FALSE)/100)))</f>
        <v>0</v>
      </c>
      <c r="AC139" s="208">
        <f>IF(Z139,O139*'ETC Data'!$H$4*'ETC Data'!$J$4,0)</f>
        <v>0</v>
      </c>
      <c r="AD139" s="208">
        <f>AC139-(AC139*((VLOOKUP(A139,Plan!A$1:AJ$804,36,FALSE)/100)))</f>
        <v>0</v>
      </c>
      <c r="AE139" s="208">
        <f>IF(Z139,O139*'ETC Data'!$H$4*'ETC Data'!$K$4,0)</f>
        <v>0</v>
      </c>
      <c r="AF139" s="208">
        <f>AE139-(AE139*((VLOOKUP(A139,Plan!A$1:AK$804,37,FALSE)/100)))</f>
        <v>0</v>
      </c>
      <c r="AG139" s="208">
        <f>IF(Z139,O139*'ETC Data'!$H$4*'ETC Data'!$L$4,0)</f>
        <v>0</v>
      </c>
      <c r="AH139" s="208">
        <f>AG139-(AG139*((VLOOKUP(A139,Plan!A$1:AP$804,42,FALSE)/100)))</f>
        <v>0</v>
      </c>
      <c r="AI139" s="210"/>
      <c r="AJ139" s="210" t="b">
        <f t="shared" si="25"/>
        <v>0</v>
      </c>
      <c r="AK139" s="211">
        <f>IF(AJ139,O139*'ETC Data'!$H$5*'ETC Data'!$I$5,0)</f>
        <v>0</v>
      </c>
      <c r="AL139" s="208">
        <f>AK139-(AK139*((VLOOKUP(A139,Plan!A$1:AY$804,51,FALSE)/100)))</f>
        <v>0</v>
      </c>
      <c r="AM139" s="208">
        <f>IF(AJ139,O139*'ETC Data'!$H$5*'ETC Data'!$J$5,0)</f>
        <v>0</v>
      </c>
      <c r="AN139" s="208">
        <f>AM139-(AM139*((VLOOKUP(A139,Plan!A$1:BA$804,53,FALSE)/100)))</f>
        <v>0</v>
      </c>
      <c r="AO139" s="211">
        <f>IF(AJ139,O139*'ETC Data'!$H$5*'ETC Data'!$K$5,0)</f>
        <v>0</v>
      </c>
      <c r="AP139" s="208">
        <f>AO139-(AO139*((VLOOKUP(A139,Plan!A$1:BB$804,54,FALSE)/100)))</f>
        <v>0</v>
      </c>
      <c r="AQ139" s="208">
        <f>IF(AJ139,O139*'ETC Data'!$H$5*'ETC Data'!$L$5,0)</f>
        <v>0</v>
      </c>
      <c r="AR139" s="208">
        <f>AQ139-(AQ139*((VLOOKUP(A139,Plan!A$1:BD$804,56,FALSE)/100)))</f>
        <v>0</v>
      </c>
      <c r="AS139" s="193">
        <f>VLOOKUP(A139,'PR Matrix'!A:B,2,FALSE)</f>
        <v>0</v>
      </c>
      <c r="AT139" s="194">
        <f t="shared" si="28"/>
        <v>0</v>
      </c>
      <c r="AU139" s="194">
        <f t="shared" si="29"/>
        <v>0</v>
      </c>
      <c r="AV139" s="194">
        <f t="shared" si="30"/>
        <v>0</v>
      </c>
      <c r="AW139" s="194">
        <f t="shared" si="31"/>
        <v>0</v>
      </c>
      <c r="AX139" s="194">
        <f t="shared" si="32"/>
        <v>0</v>
      </c>
      <c r="AY139" s="194">
        <f t="shared" si="33"/>
        <v>0</v>
      </c>
    </row>
    <row r="140" spans="1:51" hidden="1" x14ac:dyDescent="0.2">
      <c r="A140" s="200" t="s">
        <v>1749</v>
      </c>
      <c r="B140" s="201" t="s">
        <v>1572</v>
      </c>
      <c r="C140" s="201"/>
      <c r="D140" s="201"/>
      <c r="E140" s="202">
        <f>IF(G140="Y",VLOOKUP(B140&amp;"|"&amp;C140,'ETC Data'!$C$2:$D$16,2,FALSE),0)</f>
        <v>0</v>
      </c>
      <c r="F140" s="202">
        <f>IF(D140="",0,IF(G140="Y",VLOOKUP(B140&amp;"|"&amp;D140,'ETC Data'!$C$2:$D$16,2,FALSE),0))</f>
        <v>0</v>
      </c>
      <c r="G140" s="203" t="str">
        <f>IF(VLOOKUP(A140,Plan!A$1:H$804,8,FALSE)&lt;&gt;"",VLOOKUP(A140,Plan!A$1:H$804,8,FALSE),"")</f>
        <v>N</v>
      </c>
      <c r="H140" s="204" t="str">
        <f>IF(VLOOKUP(A140,Plan!A$1:L$804,12,FALSE)&lt;&gt;"",VLOOKUP(A140,Plan!A$1:L$804,12,FALSE),"")</f>
        <v/>
      </c>
      <c r="I140" s="205" t="str">
        <f>IF(VLOOKUP(A140,Plan!A$1:M$804,13,FALSE)&lt;&gt;"",VLOOKUP(A140,Plan!A$1:M$804,13,FALSE),"")</f>
        <v/>
      </c>
      <c r="J140" s="205" t="str">
        <f>IF(VLOOKUP(A140,Plan!A$1:N$804,14,FALSE)&lt;&gt;"",VLOOKUP(A140,Plan!A$1:N$804,14,FALSE),IF(VLOOKUP(A140,Plan!A$1:O$804,15,FALSE)&lt;&gt;"",VLOOKUP(A140,Plan!A$1:O$804,15,FALSE),""))</f>
        <v/>
      </c>
      <c r="K140" s="206" t="str">
        <f>IF(VLOOKUP(A140,Plan!A$1:P$804,16,FALSE)&lt;&gt;"",VLOOKUP(A140,Plan!A$1:P$804,16,FALSE),"")</f>
        <v/>
      </c>
      <c r="L140" s="205"/>
      <c r="M140" s="205"/>
      <c r="N140" s="205"/>
      <c r="O140" s="207">
        <f t="shared" si="26"/>
        <v>0</v>
      </c>
      <c r="P140" s="207" t="b">
        <f t="shared" si="27"/>
        <v>0</v>
      </c>
      <c r="Q140" s="208">
        <f>IF(P140,O140*'ETC Data'!$H$3*'ETC Data'!$I$3,0)</f>
        <v>0</v>
      </c>
      <c r="R140" s="208">
        <f>Q140-(Q140*((VLOOKUP(A140,Plan!A$1:Z$804,26,FALSE)/100)))</f>
        <v>0</v>
      </c>
      <c r="S140" s="208">
        <f>IF(P140,O140*'ETC Data'!$H$3*'ETC Data'!$J$3,0)</f>
        <v>0</v>
      </c>
      <c r="T140" s="208">
        <f>S140-(S140*((VLOOKUP(A140,Plan!A$1:AA$804,27,FALSE)/100)))</f>
        <v>0</v>
      </c>
      <c r="U140" s="208">
        <f>IF(P140,O140*'ETC Data'!$H$3*'ETC Data'!$K$3,0)</f>
        <v>0</v>
      </c>
      <c r="V140" s="208">
        <f>U140-(U140*((VLOOKUP(A140,Plan!A$1:AB$804,28,FALSE)/100)))</f>
        <v>0</v>
      </c>
      <c r="W140" s="208">
        <f>IF(P140,O140*'ETC Data'!$H$3*'ETC Data'!$L$3,0)</f>
        <v>0</v>
      </c>
      <c r="X140" s="208">
        <f>W140-(W140*((VLOOKUP(A140,Plan!A$1:AC$804,29,FALSE)/100)))</f>
        <v>0</v>
      </c>
      <c r="Y140" s="209"/>
      <c r="Z140" s="210" t="b">
        <f t="shared" si="24"/>
        <v>0</v>
      </c>
      <c r="AA140" s="208">
        <f>IF(Z140,O140*'ETC Data'!$H$4*'ETC Data'!$I$4,0)</f>
        <v>0</v>
      </c>
      <c r="AB140" s="208">
        <f>AA140-(AA140*((VLOOKUP(A140,Plan!A$1:AI$804,35,FALSE)/100)))</f>
        <v>0</v>
      </c>
      <c r="AC140" s="208">
        <f>IF(Z140,O140*'ETC Data'!$H$4*'ETC Data'!$J$4,0)</f>
        <v>0</v>
      </c>
      <c r="AD140" s="208">
        <f>AC140-(AC140*((VLOOKUP(A140,Plan!A$1:AJ$804,36,FALSE)/100)))</f>
        <v>0</v>
      </c>
      <c r="AE140" s="208">
        <f>IF(Z140,O140*'ETC Data'!$H$4*'ETC Data'!$K$4,0)</f>
        <v>0</v>
      </c>
      <c r="AF140" s="208">
        <f>AE140-(AE140*((VLOOKUP(A140,Plan!A$1:AK$804,37,FALSE)/100)))</f>
        <v>0</v>
      </c>
      <c r="AG140" s="208">
        <f>IF(Z140,O140*'ETC Data'!$H$4*'ETC Data'!$L$4,0)</f>
        <v>0</v>
      </c>
      <c r="AH140" s="208">
        <f>AG140-(AG140*((VLOOKUP(A140,Plan!A$1:AP$804,42,FALSE)/100)))</f>
        <v>0</v>
      </c>
      <c r="AI140" s="210"/>
      <c r="AJ140" s="210" t="b">
        <f t="shared" si="25"/>
        <v>0</v>
      </c>
      <c r="AK140" s="211">
        <f>IF(AJ140,O140*'ETC Data'!$H$5*'ETC Data'!$I$5,0)</f>
        <v>0</v>
      </c>
      <c r="AL140" s="208">
        <f>AK140-(AK140*((VLOOKUP(A140,Plan!A$1:AY$804,51,FALSE)/100)))</f>
        <v>0</v>
      </c>
      <c r="AM140" s="208">
        <f>IF(AJ140,O140*'ETC Data'!$H$5*'ETC Data'!$J$5,0)</f>
        <v>0</v>
      </c>
      <c r="AN140" s="208">
        <f>AM140-(AM140*((VLOOKUP(A140,Plan!A$1:BA$804,53,FALSE)/100)))</f>
        <v>0</v>
      </c>
      <c r="AO140" s="211">
        <f>IF(AJ140,O140*'ETC Data'!$H$5*'ETC Data'!$K$5,0)</f>
        <v>0</v>
      </c>
      <c r="AP140" s="208">
        <f>AO140-(AO140*((VLOOKUP(A140,Plan!A$1:BB$804,54,FALSE)/100)))</f>
        <v>0</v>
      </c>
      <c r="AQ140" s="208">
        <f>IF(AJ140,O140*'ETC Data'!$H$5*'ETC Data'!$L$5,0)</f>
        <v>0</v>
      </c>
      <c r="AR140" s="208">
        <f>AQ140-(AQ140*((VLOOKUP(A140,Plan!A$1:BD$804,56,FALSE)/100)))</f>
        <v>0</v>
      </c>
      <c r="AS140" s="193">
        <f>VLOOKUP(A140,'PR Matrix'!A:B,2,FALSE)</f>
        <v>0</v>
      </c>
      <c r="AT140" s="194">
        <f t="shared" si="28"/>
        <v>0</v>
      </c>
      <c r="AU140" s="194">
        <f t="shared" si="29"/>
        <v>0</v>
      </c>
      <c r="AV140" s="194">
        <f t="shared" si="30"/>
        <v>0</v>
      </c>
      <c r="AW140" s="194">
        <f t="shared" si="31"/>
        <v>0</v>
      </c>
      <c r="AX140" s="194">
        <f t="shared" si="32"/>
        <v>0</v>
      </c>
      <c r="AY140" s="194">
        <f t="shared" si="33"/>
        <v>0</v>
      </c>
    </row>
    <row r="141" spans="1:51" hidden="1" x14ac:dyDescent="0.2">
      <c r="A141" s="200" t="s">
        <v>455</v>
      </c>
      <c r="B141" s="201" t="s">
        <v>1572</v>
      </c>
      <c r="C141" s="201"/>
      <c r="D141" s="201"/>
      <c r="E141" s="202">
        <f>IF(G141="Y",VLOOKUP(B141&amp;"|"&amp;C141,'ETC Data'!$C$2:$D$16,2,FALSE),0)</f>
        <v>0</v>
      </c>
      <c r="F141" s="202">
        <f>IF(D141="",0,IF(G141="Y",VLOOKUP(B141&amp;"|"&amp;D141,'ETC Data'!$C$2:$D$16,2,FALSE),0))</f>
        <v>0</v>
      </c>
      <c r="G141" s="203" t="str">
        <f>IF(VLOOKUP(A141,Plan!A$1:H$804,8,FALSE)&lt;&gt;"",VLOOKUP(A141,Plan!A$1:H$804,8,FALSE),"")</f>
        <v>N</v>
      </c>
      <c r="H141" s="204" t="str">
        <f>IF(VLOOKUP(A141,Plan!A$1:L$804,12,FALSE)&lt;&gt;"",VLOOKUP(A141,Plan!A$1:L$804,12,FALSE),"")</f>
        <v/>
      </c>
      <c r="I141" s="205" t="str">
        <f>IF(VLOOKUP(A141,Plan!A$1:M$804,13,FALSE)&lt;&gt;"",VLOOKUP(A141,Plan!A$1:M$804,13,FALSE),"")</f>
        <v/>
      </c>
      <c r="J141" s="205" t="str">
        <f>IF(VLOOKUP(A141,Plan!A$1:N$804,14,FALSE)&lt;&gt;"",VLOOKUP(A141,Plan!A$1:N$804,14,FALSE),IF(VLOOKUP(A141,Plan!A$1:O$804,15,FALSE)&lt;&gt;"",VLOOKUP(A141,Plan!A$1:O$804,15,FALSE),""))</f>
        <v/>
      </c>
      <c r="K141" s="206" t="str">
        <f>IF(VLOOKUP(A141,Plan!A$1:P$804,16,FALSE)&lt;&gt;"",VLOOKUP(A141,Plan!A$1:P$804,16,FALSE),"")</f>
        <v/>
      </c>
      <c r="L141" s="205"/>
      <c r="M141" s="205"/>
      <c r="N141" s="205"/>
      <c r="O141" s="207">
        <f t="shared" si="26"/>
        <v>0</v>
      </c>
      <c r="P141" s="207" t="b">
        <f t="shared" si="27"/>
        <v>0</v>
      </c>
      <c r="Q141" s="208">
        <f>IF(P141,O141*'ETC Data'!$H$3*'ETC Data'!$I$3,0)</f>
        <v>0</v>
      </c>
      <c r="R141" s="208">
        <f>Q141-(Q141*((VLOOKUP(A141,Plan!A$1:Z$804,26,FALSE)/100)))</f>
        <v>0</v>
      </c>
      <c r="S141" s="208">
        <f>IF(P141,O141*'ETC Data'!$H$3*'ETC Data'!$J$3,0)</f>
        <v>0</v>
      </c>
      <c r="T141" s="208">
        <f>S141-(S141*((VLOOKUP(A141,Plan!A$1:AA$804,27,FALSE)/100)))</f>
        <v>0</v>
      </c>
      <c r="U141" s="208">
        <f>IF(P141,O141*'ETC Data'!$H$3*'ETC Data'!$K$3,0)</f>
        <v>0</v>
      </c>
      <c r="V141" s="208">
        <f>U141-(U141*((VLOOKUP(A141,Plan!A$1:AB$804,28,FALSE)/100)))</f>
        <v>0</v>
      </c>
      <c r="W141" s="208">
        <f>IF(P141,O141*'ETC Data'!$H$3*'ETC Data'!$L$3,0)</f>
        <v>0</v>
      </c>
      <c r="X141" s="208">
        <f>W141-(W141*((VLOOKUP(A141,Plan!A$1:AC$804,29,FALSE)/100)))</f>
        <v>0</v>
      </c>
      <c r="Y141" s="209"/>
      <c r="Z141" s="210" t="b">
        <f t="shared" si="24"/>
        <v>0</v>
      </c>
      <c r="AA141" s="208">
        <f>IF(Z141,O141*'ETC Data'!$H$4*'ETC Data'!$I$4,0)</f>
        <v>0</v>
      </c>
      <c r="AB141" s="208">
        <f>AA141-(AA141*((VLOOKUP(A141,Plan!A$1:AI$804,35,FALSE)/100)))</f>
        <v>0</v>
      </c>
      <c r="AC141" s="208">
        <f>IF(Z141,O141*'ETC Data'!$H$4*'ETC Data'!$J$4,0)</f>
        <v>0</v>
      </c>
      <c r="AD141" s="208">
        <f>AC141-(AC141*((VLOOKUP(A141,Plan!A$1:AJ$804,36,FALSE)/100)))</f>
        <v>0</v>
      </c>
      <c r="AE141" s="208">
        <f>IF(Z141,O141*'ETC Data'!$H$4*'ETC Data'!$K$4,0)</f>
        <v>0</v>
      </c>
      <c r="AF141" s="208">
        <f>AE141-(AE141*((VLOOKUP(A141,Plan!A$1:AK$804,37,FALSE)/100)))</f>
        <v>0</v>
      </c>
      <c r="AG141" s="208">
        <f>IF(Z141,O141*'ETC Data'!$H$4*'ETC Data'!$L$4,0)</f>
        <v>0</v>
      </c>
      <c r="AH141" s="208">
        <f>AG141-(AG141*((VLOOKUP(A141,Plan!A$1:AP$804,42,FALSE)/100)))</f>
        <v>0</v>
      </c>
      <c r="AI141" s="210"/>
      <c r="AJ141" s="210" t="b">
        <f t="shared" si="25"/>
        <v>0</v>
      </c>
      <c r="AK141" s="211">
        <f>IF(AJ141,O141*'ETC Data'!$H$5*'ETC Data'!$I$5,0)</f>
        <v>0</v>
      </c>
      <c r="AL141" s="208">
        <f>AK141-(AK141*((VLOOKUP(A141,Plan!A$1:AY$804,51,FALSE)/100)))</f>
        <v>0</v>
      </c>
      <c r="AM141" s="208">
        <f>IF(AJ141,O141*'ETC Data'!$H$5*'ETC Data'!$J$5,0)</f>
        <v>0</v>
      </c>
      <c r="AN141" s="208">
        <f>AM141-(AM141*((VLOOKUP(A141,Plan!A$1:BA$804,53,FALSE)/100)))</f>
        <v>0</v>
      </c>
      <c r="AO141" s="211">
        <f>IF(AJ141,O141*'ETC Data'!$H$5*'ETC Data'!$K$5,0)</f>
        <v>0</v>
      </c>
      <c r="AP141" s="208">
        <f>AO141-(AO141*((VLOOKUP(A141,Plan!A$1:BB$804,54,FALSE)/100)))</f>
        <v>0</v>
      </c>
      <c r="AQ141" s="208">
        <f>IF(AJ141,O141*'ETC Data'!$H$5*'ETC Data'!$L$5,0)</f>
        <v>0</v>
      </c>
      <c r="AR141" s="208">
        <f>AQ141-(AQ141*((VLOOKUP(A141,Plan!A$1:BD$804,56,FALSE)/100)))</f>
        <v>0</v>
      </c>
      <c r="AS141" s="193">
        <f>VLOOKUP(A141,'PR Matrix'!A:B,2,FALSE)</f>
        <v>0</v>
      </c>
      <c r="AT141" s="194">
        <f t="shared" si="28"/>
        <v>0</v>
      </c>
      <c r="AU141" s="194">
        <f t="shared" si="29"/>
        <v>0</v>
      </c>
      <c r="AV141" s="194">
        <f t="shared" si="30"/>
        <v>0</v>
      </c>
      <c r="AW141" s="194">
        <f t="shared" si="31"/>
        <v>0</v>
      </c>
      <c r="AX141" s="194">
        <f t="shared" si="32"/>
        <v>0</v>
      </c>
      <c r="AY141" s="194">
        <f t="shared" si="33"/>
        <v>0</v>
      </c>
    </row>
    <row r="142" spans="1:51" hidden="1" x14ac:dyDescent="0.2">
      <c r="A142" s="216" t="s">
        <v>232</v>
      </c>
      <c r="B142" s="201" t="s">
        <v>1572</v>
      </c>
      <c r="C142" s="201"/>
      <c r="D142" s="201"/>
      <c r="E142" s="202">
        <f>IF(G142="Y",VLOOKUP(B142&amp;"|"&amp;C142,'ETC Data'!$C$2:$D$16,2,FALSE),0)</f>
        <v>0</v>
      </c>
      <c r="F142" s="202">
        <f>IF(D142="",0,IF(G142="Y",VLOOKUP(B142&amp;"|"&amp;D142,'ETC Data'!$C$2:$D$16,2,FALSE),0))</f>
        <v>0</v>
      </c>
      <c r="G142" s="203" t="str">
        <f>IF(VLOOKUP(A142,Plan!A$1:H$804,8,FALSE)&lt;&gt;"",VLOOKUP(A142,Plan!A$1:H$804,8,FALSE),"")</f>
        <v>N</v>
      </c>
      <c r="H142" s="204" t="str">
        <f>IF(VLOOKUP(A142,Plan!A$1:L$804,12,FALSE)&lt;&gt;"",VLOOKUP(A142,Plan!A$1:L$804,12,FALSE),"")</f>
        <v/>
      </c>
      <c r="I142" s="205" t="str">
        <f>IF(VLOOKUP(A142,Plan!A$1:M$804,13,FALSE)&lt;&gt;"",VLOOKUP(A142,Plan!A$1:M$804,13,FALSE),"")</f>
        <v/>
      </c>
      <c r="J142" s="205" t="str">
        <f>IF(VLOOKUP(A142,Plan!A$1:N$804,14,FALSE)&lt;&gt;"",VLOOKUP(A142,Plan!A$1:N$804,14,FALSE),IF(VLOOKUP(A142,Plan!A$1:O$804,15,FALSE)&lt;&gt;"",VLOOKUP(A142,Plan!A$1:O$804,15,FALSE),""))</f>
        <v/>
      </c>
      <c r="K142" s="206" t="str">
        <f>IF(VLOOKUP(A142,Plan!A$1:P$804,16,FALSE)&lt;&gt;"",VLOOKUP(A142,Plan!A$1:P$804,16,FALSE),"")</f>
        <v/>
      </c>
      <c r="L142" s="205"/>
      <c r="M142" s="205"/>
      <c r="N142" s="205"/>
      <c r="O142" s="207">
        <f t="shared" si="26"/>
        <v>0</v>
      </c>
      <c r="P142" s="207" t="b">
        <f t="shared" si="27"/>
        <v>0</v>
      </c>
      <c r="Q142" s="208">
        <f>IF(P142,O142*'ETC Data'!$H$3*'ETC Data'!$I$3,0)</f>
        <v>0</v>
      </c>
      <c r="R142" s="208">
        <f>Q142-(Q142*((VLOOKUP(A142,Plan!A$1:Z$804,26,FALSE)/100)))</f>
        <v>0</v>
      </c>
      <c r="S142" s="208">
        <f>IF(P142,O142*'ETC Data'!$H$3*'ETC Data'!$J$3,0)</f>
        <v>0</v>
      </c>
      <c r="T142" s="208">
        <f>S142-(S142*((VLOOKUP(A142,Plan!A$1:AA$804,27,FALSE)/100)))</f>
        <v>0</v>
      </c>
      <c r="U142" s="208">
        <f>IF(P142,O142*'ETC Data'!$H$3*'ETC Data'!$K$3,0)</f>
        <v>0</v>
      </c>
      <c r="V142" s="208">
        <f>U142-(U142*((VLOOKUP(A142,Plan!A$1:AB$804,28,FALSE)/100)))</f>
        <v>0</v>
      </c>
      <c r="W142" s="208">
        <f>IF(P142,O142*'ETC Data'!$H$3*'ETC Data'!$L$3,0)</f>
        <v>0</v>
      </c>
      <c r="X142" s="208">
        <f>W142-(W142*((VLOOKUP(A142,Plan!A$1:AC$804,29,FALSE)/100)))</f>
        <v>0</v>
      </c>
      <c r="Y142" s="209"/>
      <c r="Z142" s="210" t="b">
        <f t="shared" si="24"/>
        <v>0</v>
      </c>
      <c r="AA142" s="208">
        <f>IF(Z142,O142*'ETC Data'!$H$4*'ETC Data'!$I$4,0)</f>
        <v>0</v>
      </c>
      <c r="AB142" s="208">
        <f>AA142-(AA142*((VLOOKUP(A142,Plan!A$1:AI$804,35,FALSE)/100)))</f>
        <v>0</v>
      </c>
      <c r="AC142" s="208">
        <f>IF(Z142,O142*'ETC Data'!$H$4*'ETC Data'!$J$4,0)</f>
        <v>0</v>
      </c>
      <c r="AD142" s="208">
        <f>AC142-(AC142*((VLOOKUP(A142,Plan!A$1:AJ$804,36,FALSE)/100)))</f>
        <v>0</v>
      </c>
      <c r="AE142" s="208">
        <f>IF(Z142,O142*'ETC Data'!$H$4*'ETC Data'!$K$4,0)</f>
        <v>0</v>
      </c>
      <c r="AF142" s="208">
        <f>AE142-(AE142*((VLOOKUP(A142,Plan!A$1:AK$804,37,FALSE)/100)))</f>
        <v>0</v>
      </c>
      <c r="AG142" s="208">
        <f>IF(Z142,O142*'ETC Data'!$H$4*'ETC Data'!$L$4,0)</f>
        <v>0</v>
      </c>
      <c r="AH142" s="208">
        <f>AG142-(AG142*((VLOOKUP(A142,Plan!A$1:AP$804,42,FALSE)/100)))</f>
        <v>0</v>
      </c>
      <c r="AI142" s="210"/>
      <c r="AJ142" s="210" t="b">
        <f t="shared" si="25"/>
        <v>0</v>
      </c>
      <c r="AK142" s="211">
        <f>IF(AJ142,O142*'ETC Data'!$H$5*'ETC Data'!$I$5,0)</f>
        <v>0</v>
      </c>
      <c r="AL142" s="208">
        <f>AK142-(AK142*((VLOOKUP(A142,Plan!A$1:AY$804,51,FALSE)/100)))</f>
        <v>0</v>
      </c>
      <c r="AM142" s="208">
        <f>IF(AJ142,O142*'ETC Data'!$H$5*'ETC Data'!$J$5,0)</f>
        <v>0</v>
      </c>
      <c r="AN142" s="208">
        <f>AM142-(AM142*((VLOOKUP(A142,Plan!A$1:BA$804,53,FALSE)/100)))</f>
        <v>0</v>
      </c>
      <c r="AO142" s="211">
        <f>IF(AJ142,O142*'ETC Data'!$H$5*'ETC Data'!$K$5,0)</f>
        <v>0</v>
      </c>
      <c r="AP142" s="208">
        <f>AO142-(AO142*((VLOOKUP(A142,Plan!A$1:BB$804,54,FALSE)/100)))</f>
        <v>0</v>
      </c>
      <c r="AQ142" s="208">
        <f>IF(AJ142,O142*'ETC Data'!$H$5*'ETC Data'!$L$5,0)</f>
        <v>0</v>
      </c>
      <c r="AR142" s="208">
        <f>AQ142-(AQ142*((VLOOKUP(A142,Plan!A$1:BD$804,56,FALSE)/100)))</f>
        <v>0</v>
      </c>
      <c r="AS142" s="193">
        <f>VLOOKUP(A142,'PR Matrix'!A:B,2,FALSE)</f>
        <v>0</v>
      </c>
      <c r="AT142" s="194">
        <f t="shared" si="28"/>
        <v>0</v>
      </c>
      <c r="AU142" s="194">
        <f t="shared" si="29"/>
        <v>0</v>
      </c>
      <c r="AV142" s="194">
        <f t="shared" si="30"/>
        <v>0</v>
      </c>
      <c r="AW142" s="194">
        <f t="shared" si="31"/>
        <v>0</v>
      </c>
      <c r="AX142" s="194">
        <f t="shared" si="32"/>
        <v>0</v>
      </c>
      <c r="AY142" s="194">
        <f t="shared" si="33"/>
        <v>0</v>
      </c>
    </row>
    <row r="143" spans="1:51" hidden="1" x14ac:dyDescent="0.2">
      <c r="A143" s="200" t="s">
        <v>237</v>
      </c>
      <c r="B143" s="201" t="s">
        <v>1572</v>
      </c>
      <c r="C143" s="201"/>
      <c r="D143" s="201"/>
      <c r="E143" s="202">
        <f>IF(G143="Y",VLOOKUP(B143&amp;"|"&amp;C143,'ETC Data'!$C$2:$D$16,2,FALSE),0)</f>
        <v>0</v>
      </c>
      <c r="F143" s="202">
        <f>IF(D143="",0,IF(G143="Y",VLOOKUP(B143&amp;"|"&amp;D143,'ETC Data'!$C$2:$D$16,2,FALSE),0))</f>
        <v>0</v>
      </c>
      <c r="G143" s="203" t="str">
        <f>IF(VLOOKUP(A143,Plan!A$1:H$804,8,FALSE)&lt;&gt;"",VLOOKUP(A143,Plan!A$1:H$804,8,FALSE),"")</f>
        <v>N</v>
      </c>
      <c r="H143" s="204" t="str">
        <f>IF(VLOOKUP(A143,Plan!A$1:L$804,12,FALSE)&lt;&gt;"",VLOOKUP(A143,Plan!A$1:L$804,12,FALSE),"")</f>
        <v/>
      </c>
      <c r="I143" s="205" t="str">
        <f>IF(VLOOKUP(A143,Plan!A$1:M$804,13,FALSE)&lt;&gt;"",VLOOKUP(A143,Plan!A$1:M$804,13,FALSE),"")</f>
        <v/>
      </c>
      <c r="J143" s="205" t="str">
        <f>IF(VLOOKUP(A143,Plan!A$1:N$804,14,FALSE)&lt;&gt;"",VLOOKUP(A143,Plan!A$1:N$804,14,FALSE),IF(VLOOKUP(A143,Plan!A$1:O$804,15,FALSE)&lt;&gt;"",VLOOKUP(A143,Plan!A$1:O$804,15,FALSE),""))</f>
        <v/>
      </c>
      <c r="K143" s="206" t="str">
        <f>IF(VLOOKUP(A143,Plan!A$1:P$804,16,FALSE)&lt;&gt;"",VLOOKUP(A143,Plan!A$1:P$804,16,FALSE),"")</f>
        <v/>
      </c>
      <c r="L143" s="205"/>
      <c r="M143" s="205"/>
      <c r="N143" s="205"/>
      <c r="O143" s="207">
        <f t="shared" si="26"/>
        <v>0</v>
      </c>
      <c r="P143" s="207" t="b">
        <f t="shared" si="27"/>
        <v>0</v>
      </c>
      <c r="Q143" s="208">
        <f>IF(P143,O143*'ETC Data'!$H$3*'ETC Data'!$I$3,0)</f>
        <v>0</v>
      </c>
      <c r="R143" s="208">
        <f>Q143-(Q143*((VLOOKUP(A143,Plan!A$1:Z$804,26,FALSE)/100)))</f>
        <v>0</v>
      </c>
      <c r="S143" s="208">
        <f>IF(P143,O143*'ETC Data'!$H$3*'ETC Data'!$J$3,0)</f>
        <v>0</v>
      </c>
      <c r="T143" s="208">
        <f>S143-(S143*((VLOOKUP(A143,Plan!A$1:AA$804,27,FALSE)/100)))</f>
        <v>0</v>
      </c>
      <c r="U143" s="208">
        <f>IF(P143,O143*'ETC Data'!$H$3*'ETC Data'!$K$3,0)</f>
        <v>0</v>
      </c>
      <c r="V143" s="208">
        <f>U143-(U143*((VLOOKUP(A143,Plan!A$1:AB$804,28,FALSE)/100)))</f>
        <v>0</v>
      </c>
      <c r="W143" s="208">
        <f>IF(P143,O143*'ETC Data'!$H$3*'ETC Data'!$L$3,0)</f>
        <v>0</v>
      </c>
      <c r="X143" s="208">
        <f>W143-(W143*((VLOOKUP(A143,Plan!A$1:AC$804,29,FALSE)/100)))</f>
        <v>0</v>
      </c>
      <c r="Y143" s="209"/>
      <c r="Z143" s="210" t="b">
        <f t="shared" si="24"/>
        <v>0</v>
      </c>
      <c r="AA143" s="208">
        <f>IF(Z143,O143*'ETC Data'!$H$4*'ETC Data'!$I$4,0)</f>
        <v>0</v>
      </c>
      <c r="AB143" s="208">
        <f>AA143-(AA143*((VLOOKUP(A143,Plan!A$1:AI$804,35,FALSE)/100)))</f>
        <v>0</v>
      </c>
      <c r="AC143" s="208">
        <f>IF(Z143,O143*'ETC Data'!$H$4*'ETC Data'!$J$4,0)</f>
        <v>0</v>
      </c>
      <c r="AD143" s="208">
        <f>AC143-(AC143*((VLOOKUP(A143,Plan!A$1:AJ$804,36,FALSE)/100)))</f>
        <v>0</v>
      </c>
      <c r="AE143" s="208">
        <f>IF(Z143,O143*'ETC Data'!$H$4*'ETC Data'!$K$4,0)</f>
        <v>0</v>
      </c>
      <c r="AF143" s="208">
        <f>AE143-(AE143*((VLOOKUP(A143,Plan!A$1:AK$804,37,FALSE)/100)))</f>
        <v>0</v>
      </c>
      <c r="AG143" s="208">
        <f>IF(Z143,O143*'ETC Data'!$H$4*'ETC Data'!$L$4,0)</f>
        <v>0</v>
      </c>
      <c r="AH143" s="208">
        <f>AG143-(AG143*((VLOOKUP(A143,Plan!A$1:AP$804,42,FALSE)/100)))</f>
        <v>0</v>
      </c>
      <c r="AI143" s="210"/>
      <c r="AJ143" s="210" t="b">
        <f t="shared" si="25"/>
        <v>0</v>
      </c>
      <c r="AK143" s="211">
        <f>IF(AJ143,O143*'ETC Data'!$H$5*'ETC Data'!$I$5,0)</f>
        <v>0</v>
      </c>
      <c r="AL143" s="208">
        <f>AK143-(AK143*((VLOOKUP(A143,Plan!A$1:AY$804,51,FALSE)/100)))</f>
        <v>0</v>
      </c>
      <c r="AM143" s="208">
        <f>IF(AJ143,O143*'ETC Data'!$H$5*'ETC Data'!$J$5,0)</f>
        <v>0</v>
      </c>
      <c r="AN143" s="208">
        <f>AM143-(AM143*((VLOOKUP(A143,Plan!A$1:BA$804,53,FALSE)/100)))</f>
        <v>0</v>
      </c>
      <c r="AO143" s="211">
        <f>IF(AJ143,O143*'ETC Data'!$H$5*'ETC Data'!$K$5,0)</f>
        <v>0</v>
      </c>
      <c r="AP143" s="208">
        <f>AO143-(AO143*((VLOOKUP(A143,Plan!A$1:BB$804,54,FALSE)/100)))</f>
        <v>0</v>
      </c>
      <c r="AQ143" s="208">
        <f>IF(AJ143,O143*'ETC Data'!$H$5*'ETC Data'!$L$5,0)</f>
        <v>0</v>
      </c>
      <c r="AR143" s="208">
        <f>AQ143-(AQ143*((VLOOKUP(A143,Plan!A$1:BD$804,56,FALSE)/100)))</f>
        <v>0</v>
      </c>
      <c r="AS143" s="193">
        <f>VLOOKUP(A143,'PR Matrix'!A:B,2,FALSE)</f>
        <v>0</v>
      </c>
      <c r="AT143" s="194">
        <f t="shared" si="28"/>
        <v>0</v>
      </c>
      <c r="AU143" s="194">
        <f t="shared" si="29"/>
        <v>0</v>
      </c>
      <c r="AV143" s="194">
        <f t="shared" si="30"/>
        <v>0</v>
      </c>
      <c r="AW143" s="194">
        <f t="shared" si="31"/>
        <v>0</v>
      </c>
      <c r="AX143" s="194">
        <f t="shared" si="32"/>
        <v>0</v>
      </c>
      <c r="AY143" s="194">
        <f t="shared" si="33"/>
        <v>0</v>
      </c>
    </row>
    <row r="144" spans="1:51" hidden="1" x14ac:dyDescent="0.2">
      <c r="A144" s="200" t="s">
        <v>1750</v>
      </c>
      <c r="B144" s="201" t="s">
        <v>1572</v>
      </c>
      <c r="C144" s="201"/>
      <c r="D144" s="201"/>
      <c r="E144" s="202">
        <f>IF(G144="Y",VLOOKUP(B144&amp;"|"&amp;C144,'ETC Data'!$C$2:$D$16,2,FALSE),0)</f>
        <v>0</v>
      </c>
      <c r="F144" s="202">
        <f>IF(D144="",0,IF(G144="Y",VLOOKUP(B144&amp;"|"&amp;D144,'ETC Data'!$C$2:$D$16,2,FALSE),0))</f>
        <v>0</v>
      </c>
      <c r="G144" s="203" t="str">
        <f>IF(VLOOKUP(A144,Plan!A$1:H$804,8,FALSE)&lt;&gt;"",VLOOKUP(A144,Plan!A$1:H$804,8,FALSE),"")</f>
        <v>N</v>
      </c>
      <c r="H144" s="204" t="str">
        <f>IF(VLOOKUP(A144,Plan!A$1:L$804,12,FALSE)&lt;&gt;"",VLOOKUP(A144,Plan!A$1:L$804,12,FALSE),"")</f>
        <v/>
      </c>
      <c r="I144" s="205" t="str">
        <f>IF(VLOOKUP(A144,Plan!A$1:M$804,13,FALSE)&lt;&gt;"",VLOOKUP(A144,Plan!A$1:M$804,13,FALSE),"")</f>
        <v/>
      </c>
      <c r="J144" s="205" t="str">
        <f>IF(VLOOKUP(A144,Plan!A$1:N$804,14,FALSE)&lt;&gt;"",VLOOKUP(A144,Plan!A$1:N$804,14,FALSE),IF(VLOOKUP(A144,Plan!A$1:O$804,15,FALSE)&lt;&gt;"",VLOOKUP(A144,Plan!A$1:O$804,15,FALSE),""))</f>
        <v/>
      </c>
      <c r="K144" s="206" t="str">
        <f>IF(VLOOKUP(A144,Plan!A$1:P$804,16,FALSE)&lt;&gt;"",VLOOKUP(A144,Plan!A$1:P$804,16,FALSE),"")</f>
        <v/>
      </c>
      <c r="L144" s="205"/>
      <c r="M144" s="205"/>
      <c r="N144" s="205"/>
      <c r="O144" s="207">
        <f t="shared" si="26"/>
        <v>0</v>
      </c>
      <c r="P144" s="207" t="b">
        <f t="shared" si="27"/>
        <v>0</v>
      </c>
      <c r="Q144" s="208">
        <f>IF(P144,O144*'ETC Data'!$H$3*'ETC Data'!$I$3,0)</f>
        <v>0</v>
      </c>
      <c r="R144" s="208">
        <f>Q144-(Q144*((VLOOKUP(A144,Plan!A$1:Z$804,26,FALSE)/100)))</f>
        <v>0</v>
      </c>
      <c r="S144" s="208">
        <f>IF(P144,O144*'ETC Data'!$H$3*'ETC Data'!$J$3,0)</f>
        <v>0</v>
      </c>
      <c r="T144" s="208">
        <f>S144-(S144*((VLOOKUP(A144,Plan!A$1:AA$804,27,FALSE)/100)))</f>
        <v>0</v>
      </c>
      <c r="U144" s="208">
        <f>IF(P144,O144*'ETC Data'!$H$3*'ETC Data'!$K$3,0)</f>
        <v>0</v>
      </c>
      <c r="V144" s="208">
        <f>U144-(U144*((VLOOKUP(A144,Plan!A$1:AB$804,28,FALSE)/100)))</f>
        <v>0</v>
      </c>
      <c r="W144" s="208">
        <f>IF(P144,O144*'ETC Data'!$H$3*'ETC Data'!$L$3,0)</f>
        <v>0</v>
      </c>
      <c r="X144" s="208">
        <f>W144-(W144*((VLOOKUP(A144,Plan!A$1:AC$804,29,FALSE)/100)))</f>
        <v>0</v>
      </c>
      <c r="Y144" s="209"/>
      <c r="Z144" s="210" t="b">
        <f t="shared" si="24"/>
        <v>0</v>
      </c>
      <c r="AA144" s="208">
        <f>IF(Z144,O144*'ETC Data'!$H$4*'ETC Data'!$I$4,0)</f>
        <v>0</v>
      </c>
      <c r="AB144" s="208">
        <f>AA144-(AA144*((VLOOKUP(A144,Plan!A$1:AI$804,35,FALSE)/100)))</f>
        <v>0</v>
      </c>
      <c r="AC144" s="208">
        <f>IF(Z144,O144*'ETC Data'!$H$4*'ETC Data'!$J$4,0)</f>
        <v>0</v>
      </c>
      <c r="AD144" s="208">
        <f>AC144-(AC144*((VLOOKUP(A144,Plan!A$1:AJ$804,36,FALSE)/100)))</f>
        <v>0</v>
      </c>
      <c r="AE144" s="208">
        <f>IF(Z144,O144*'ETC Data'!$H$4*'ETC Data'!$K$4,0)</f>
        <v>0</v>
      </c>
      <c r="AF144" s="208">
        <f>AE144-(AE144*((VLOOKUP(A144,Plan!A$1:AK$804,37,FALSE)/100)))</f>
        <v>0</v>
      </c>
      <c r="AG144" s="208">
        <f>IF(Z144,O144*'ETC Data'!$H$4*'ETC Data'!$L$4,0)</f>
        <v>0</v>
      </c>
      <c r="AH144" s="208">
        <f>AG144-(AG144*((VLOOKUP(A144,Plan!A$1:AP$804,42,FALSE)/100)))</f>
        <v>0</v>
      </c>
      <c r="AI144" s="210"/>
      <c r="AJ144" s="210" t="b">
        <f t="shared" si="25"/>
        <v>0</v>
      </c>
      <c r="AK144" s="211">
        <f>IF(AJ144,O144*'ETC Data'!$H$5*'ETC Data'!$I$5,0)</f>
        <v>0</v>
      </c>
      <c r="AL144" s="208">
        <f>AK144-(AK144*((VLOOKUP(A144,Plan!A$1:AY$804,51,FALSE)/100)))</f>
        <v>0</v>
      </c>
      <c r="AM144" s="208">
        <f>IF(AJ144,O144*'ETC Data'!$H$5*'ETC Data'!$J$5,0)</f>
        <v>0</v>
      </c>
      <c r="AN144" s="208">
        <f>AM144-(AM144*((VLOOKUP(A144,Plan!A$1:BA$804,53,FALSE)/100)))</f>
        <v>0</v>
      </c>
      <c r="AO144" s="211">
        <f>IF(AJ144,O144*'ETC Data'!$H$5*'ETC Data'!$K$5,0)</f>
        <v>0</v>
      </c>
      <c r="AP144" s="208">
        <f>AO144-(AO144*((VLOOKUP(A144,Plan!A$1:BB$804,54,FALSE)/100)))</f>
        <v>0</v>
      </c>
      <c r="AQ144" s="208">
        <f>IF(AJ144,O144*'ETC Data'!$H$5*'ETC Data'!$L$5,0)</f>
        <v>0</v>
      </c>
      <c r="AR144" s="208">
        <f>AQ144-(AQ144*((VLOOKUP(A144,Plan!A$1:BD$804,56,FALSE)/100)))</f>
        <v>0</v>
      </c>
      <c r="AS144" s="193">
        <f>VLOOKUP(A144,'PR Matrix'!A:B,2,FALSE)</f>
        <v>0</v>
      </c>
      <c r="AT144" s="194">
        <f t="shared" si="28"/>
        <v>0</v>
      </c>
      <c r="AU144" s="194">
        <f t="shared" si="29"/>
        <v>0</v>
      </c>
      <c r="AV144" s="194">
        <f t="shared" si="30"/>
        <v>0</v>
      </c>
      <c r="AW144" s="194">
        <f t="shared" si="31"/>
        <v>0</v>
      </c>
      <c r="AX144" s="194">
        <f t="shared" si="32"/>
        <v>0</v>
      </c>
      <c r="AY144" s="194">
        <f t="shared" si="33"/>
        <v>0</v>
      </c>
    </row>
    <row r="145" spans="1:51" hidden="1" x14ac:dyDescent="0.2">
      <c r="A145" s="200" t="s">
        <v>1751</v>
      </c>
      <c r="B145" s="201" t="s">
        <v>1572</v>
      </c>
      <c r="C145" s="201"/>
      <c r="D145" s="201"/>
      <c r="E145" s="202">
        <f>IF(G145="Y",VLOOKUP(B145&amp;"|"&amp;C145,'ETC Data'!$C$2:$D$16,2,FALSE),0)</f>
        <v>0</v>
      </c>
      <c r="F145" s="202">
        <f>IF(D145="",0,IF(G145="Y",VLOOKUP(B145&amp;"|"&amp;D145,'ETC Data'!$C$2:$D$16,2,FALSE),0))</f>
        <v>0</v>
      </c>
      <c r="G145" s="203" t="str">
        <f>IF(VLOOKUP(A145,Plan!A$1:H$804,8,FALSE)&lt;&gt;"",VLOOKUP(A145,Plan!A$1:H$804,8,FALSE),"")</f>
        <v>N</v>
      </c>
      <c r="H145" s="204" t="str">
        <f>IF(VLOOKUP(A145,Plan!A$1:L$804,12,FALSE)&lt;&gt;"",VLOOKUP(A145,Plan!A$1:L$804,12,FALSE),"")</f>
        <v/>
      </c>
      <c r="I145" s="205" t="str">
        <f>IF(VLOOKUP(A145,Plan!A$1:M$804,13,FALSE)&lt;&gt;"",VLOOKUP(A145,Plan!A$1:M$804,13,FALSE),"")</f>
        <v/>
      </c>
      <c r="J145" s="205" t="str">
        <f>IF(VLOOKUP(A145,Plan!A$1:N$804,14,FALSE)&lt;&gt;"",VLOOKUP(A145,Plan!A$1:N$804,14,FALSE),IF(VLOOKUP(A145,Plan!A$1:O$804,15,FALSE)&lt;&gt;"",VLOOKUP(A145,Plan!A$1:O$804,15,FALSE),""))</f>
        <v/>
      </c>
      <c r="K145" s="206" t="str">
        <f>IF(VLOOKUP(A145,Plan!A$1:P$804,16,FALSE)&lt;&gt;"",VLOOKUP(A145,Plan!A$1:P$804,16,FALSE),"")</f>
        <v/>
      </c>
      <c r="L145" s="205"/>
      <c r="M145" s="205"/>
      <c r="N145" s="205"/>
      <c r="O145" s="207">
        <f t="shared" si="26"/>
        <v>0</v>
      </c>
      <c r="P145" s="207" t="b">
        <f t="shared" si="27"/>
        <v>0</v>
      </c>
      <c r="Q145" s="208">
        <f>IF(P145,O145*'ETC Data'!$H$3*'ETC Data'!$I$3,0)</f>
        <v>0</v>
      </c>
      <c r="R145" s="208">
        <f>Q145-(Q145*((VLOOKUP(A145,Plan!A$1:Z$804,26,FALSE)/100)))</f>
        <v>0</v>
      </c>
      <c r="S145" s="208">
        <f>IF(P145,O145*'ETC Data'!$H$3*'ETC Data'!$J$3,0)</f>
        <v>0</v>
      </c>
      <c r="T145" s="208">
        <f>S145-(S145*((VLOOKUP(A145,Plan!A$1:AA$804,27,FALSE)/100)))</f>
        <v>0</v>
      </c>
      <c r="U145" s="208">
        <f>IF(P145,O145*'ETC Data'!$H$3*'ETC Data'!$K$3,0)</f>
        <v>0</v>
      </c>
      <c r="V145" s="208">
        <f>U145-(U145*((VLOOKUP(A145,Plan!A$1:AB$804,28,FALSE)/100)))</f>
        <v>0</v>
      </c>
      <c r="W145" s="208">
        <f>IF(P145,O145*'ETC Data'!$H$3*'ETC Data'!$L$3,0)</f>
        <v>0</v>
      </c>
      <c r="X145" s="208">
        <f>W145-(W145*((VLOOKUP(A145,Plan!A$1:AC$804,29,FALSE)/100)))</f>
        <v>0</v>
      </c>
      <c r="Y145" s="209"/>
      <c r="Z145" s="210" t="b">
        <f t="shared" si="24"/>
        <v>0</v>
      </c>
      <c r="AA145" s="208">
        <f>IF(Z145,O145*'ETC Data'!$H$4*'ETC Data'!$I$4,0)</f>
        <v>0</v>
      </c>
      <c r="AB145" s="208">
        <f>AA145-(AA145*((VLOOKUP(A145,Plan!A$1:AI$804,35,FALSE)/100)))</f>
        <v>0</v>
      </c>
      <c r="AC145" s="208">
        <f>IF(Z145,O145*'ETC Data'!$H$4*'ETC Data'!$J$4,0)</f>
        <v>0</v>
      </c>
      <c r="AD145" s="208">
        <f>AC145-(AC145*((VLOOKUP(A145,Plan!A$1:AJ$804,36,FALSE)/100)))</f>
        <v>0</v>
      </c>
      <c r="AE145" s="208">
        <f>IF(Z145,O145*'ETC Data'!$H$4*'ETC Data'!$K$4,0)</f>
        <v>0</v>
      </c>
      <c r="AF145" s="208">
        <f>AE145-(AE145*((VLOOKUP(A145,Plan!A$1:AK$804,37,FALSE)/100)))</f>
        <v>0</v>
      </c>
      <c r="AG145" s="208">
        <f>IF(Z145,O145*'ETC Data'!$H$4*'ETC Data'!$L$4,0)</f>
        <v>0</v>
      </c>
      <c r="AH145" s="208">
        <f>AG145-(AG145*((VLOOKUP(A145,Plan!A$1:AP$804,42,FALSE)/100)))</f>
        <v>0</v>
      </c>
      <c r="AI145" s="210"/>
      <c r="AJ145" s="210" t="b">
        <f t="shared" si="25"/>
        <v>0</v>
      </c>
      <c r="AK145" s="211">
        <f>IF(AJ145,O145*'ETC Data'!$H$5*'ETC Data'!$I$5,0)</f>
        <v>0</v>
      </c>
      <c r="AL145" s="208">
        <f>AK145-(AK145*((VLOOKUP(A145,Plan!A$1:AY$804,51,FALSE)/100)))</f>
        <v>0</v>
      </c>
      <c r="AM145" s="208">
        <f>IF(AJ145,O145*'ETC Data'!$H$5*'ETC Data'!$J$5,0)</f>
        <v>0</v>
      </c>
      <c r="AN145" s="208">
        <f>AM145-(AM145*((VLOOKUP(A145,Plan!A$1:BA$804,53,FALSE)/100)))</f>
        <v>0</v>
      </c>
      <c r="AO145" s="211">
        <f>IF(AJ145,O145*'ETC Data'!$H$5*'ETC Data'!$K$5,0)</f>
        <v>0</v>
      </c>
      <c r="AP145" s="208">
        <f>AO145-(AO145*((VLOOKUP(A145,Plan!A$1:BB$804,54,FALSE)/100)))</f>
        <v>0</v>
      </c>
      <c r="AQ145" s="208">
        <f>IF(AJ145,O145*'ETC Data'!$H$5*'ETC Data'!$L$5,0)</f>
        <v>0</v>
      </c>
      <c r="AR145" s="208">
        <f>AQ145-(AQ145*((VLOOKUP(A145,Plan!A$1:BD$804,56,FALSE)/100)))</f>
        <v>0</v>
      </c>
      <c r="AS145" s="193">
        <f>VLOOKUP(A145,'PR Matrix'!A:B,2,FALSE)</f>
        <v>0</v>
      </c>
      <c r="AT145" s="194">
        <f t="shared" si="28"/>
        <v>0</v>
      </c>
      <c r="AU145" s="194">
        <f t="shared" si="29"/>
        <v>0</v>
      </c>
      <c r="AV145" s="194">
        <f t="shared" si="30"/>
        <v>0</v>
      </c>
      <c r="AW145" s="194">
        <f t="shared" si="31"/>
        <v>0</v>
      </c>
      <c r="AX145" s="194">
        <f t="shared" si="32"/>
        <v>0</v>
      </c>
      <c r="AY145" s="194">
        <f t="shared" si="33"/>
        <v>0</v>
      </c>
    </row>
    <row r="146" spans="1:51" hidden="1" x14ac:dyDescent="0.2">
      <c r="A146" s="200" t="s">
        <v>1376</v>
      </c>
      <c r="B146" s="201" t="s">
        <v>1572</v>
      </c>
      <c r="C146" s="201" t="s">
        <v>1571</v>
      </c>
      <c r="D146" s="201"/>
      <c r="E146" s="202">
        <f>IF(G146="Y",VLOOKUP(B146&amp;"|"&amp;C146,'ETC Data'!$C$2:$D$16,2,FALSE),0)</f>
        <v>0</v>
      </c>
      <c r="F146" s="202">
        <f>IF(D146="",0,IF(G146="Y",VLOOKUP(B146&amp;"|"&amp;D146,'ETC Data'!$C$2:$D$16,2,FALSE),0))</f>
        <v>0</v>
      </c>
      <c r="G146" s="203" t="str">
        <f>IF(VLOOKUP(A146,Plan!A$1:H$804,8,FALSE)&lt;&gt;"",VLOOKUP(A146,Plan!A$1:H$804,8,FALSE),"")</f>
        <v>N</v>
      </c>
      <c r="H146" s="204" t="str">
        <f>IF(VLOOKUP(A146,Plan!A$1:L$804,12,FALSE)&lt;&gt;"",VLOOKUP(A146,Plan!A$1:L$804,12,FALSE),"")</f>
        <v/>
      </c>
      <c r="I146" s="205" t="str">
        <f>IF(VLOOKUP(A146,Plan!A$1:M$804,13,FALSE)&lt;&gt;"",VLOOKUP(A146,Plan!A$1:M$804,13,FALSE),"")</f>
        <v/>
      </c>
      <c r="J146" s="205" t="str">
        <f>IF(VLOOKUP(A146,Plan!A$1:N$804,14,FALSE)&lt;&gt;"",VLOOKUP(A146,Plan!A$1:N$804,14,FALSE),IF(VLOOKUP(A146,Plan!A$1:O$804,15,FALSE)&lt;&gt;"",VLOOKUP(A146,Plan!A$1:O$804,15,FALSE),""))</f>
        <v/>
      </c>
      <c r="K146" s="206" t="str">
        <f>IF(VLOOKUP(A146,Plan!A$1:P$804,16,FALSE)&lt;&gt;"",VLOOKUP(A146,Plan!A$1:P$804,16,FALSE),"")</f>
        <v/>
      </c>
      <c r="L146" s="205"/>
      <c r="M146" s="205"/>
      <c r="N146" s="205"/>
      <c r="O146" s="207">
        <f t="shared" si="26"/>
        <v>0</v>
      </c>
      <c r="P146" s="207" t="b">
        <f t="shared" si="27"/>
        <v>0</v>
      </c>
      <c r="Q146" s="208">
        <f>IF(P146,O146*'ETC Data'!$H$3*'ETC Data'!$I$3,0)</f>
        <v>0</v>
      </c>
      <c r="R146" s="208">
        <f>Q146-(Q146*((VLOOKUP(A146,Plan!A$1:Z$804,26,FALSE)/100)))</f>
        <v>0</v>
      </c>
      <c r="S146" s="208">
        <f>IF(P146,O146*'ETC Data'!$H$3*'ETC Data'!$J$3,0)</f>
        <v>0</v>
      </c>
      <c r="T146" s="208">
        <v>9</v>
      </c>
      <c r="U146" s="208">
        <f>IF(P146,O146*'ETC Data'!$H$3*'ETC Data'!$K$3,0)</f>
        <v>0</v>
      </c>
      <c r="V146" s="208">
        <f>U146-(U146*((VLOOKUP(A146,Plan!A$1:AB$804,28,FALSE)/100)))</f>
        <v>0</v>
      </c>
      <c r="W146" s="208">
        <f>IF(P146,O146*'ETC Data'!$H$3*'ETC Data'!$L$3,0)</f>
        <v>0</v>
      </c>
      <c r="X146" s="208">
        <f>W146-(W146*((VLOOKUP(A146,Plan!A$1:AC$804,29,FALSE)/100)))</f>
        <v>0</v>
      </c>
      <c r="Y146" s="209"/>
      <c r="Z146" s="210" t="b">
        <f t="shared" si="24"/>
        <v>0</v>
      </c>
      <c r="AA146" s="208">
        <f>IF(Z146,O146*'ETC Data'!$H$4*'ETC Data'!$I$4,0)</f>
        <v>0</v>
      </c>
      <c r="AB146" s="208">
        <f>AA146-(AA146*((VLOOKUP(A146,Plan!A$1:AI$804,35,FALSE)/100)))</f>
        <v>0</v>
      </c>
      <c r="AC146" s="208">
        <f>IF(Z146,O146*'ETC Data'!$H$4*'ETC Data'!$J$4,0)</f>
        <v>0</v>
      </c>
      <c r="AD146" s="208">
        <v>9</v>
      </c>
      <c r="AE146" s="208">
        <f>IF(Z146,O146*'ETC Data'!$H$4*'ETC Data'!$K$4,0)</f>
        <v>0</v>
      </c>
      <c r="AF146" s="208">
        <f>AE146-(AE146*((VLOOKUP(A146,Plan!A$1:AK$804,37,FALSE)/100)))</f>
        <v>0</v>
      </c>
      <c r="AG146" s="208">
        <f>IF(Z146,O146*'ETC Data'!$H$4*'ETC Data'!$L$4,0)</f>
        <v>0</v>
      </c>
      <c r="AH146" s="208">
        <f>AG146-(AG146*((VLOOKUP(A146,Plan!A$1:AP$804,42,FALSE)/100)))</f>
        <v>0</v>
      </c>
      <c r="AI146" s="210"/>
      <c r="AJ146" s="210" t="b">
        <f t="shared" si="25"/>
        <v>0</v>
      </c>
      <c r="AK146" s="211">
        <f>IF(AJ146,O146*'ETC Data'!$H$5*'ETC Data'!$I$5,0)</f>
        <v>0</v>
      </c>
      <c r="AL146" s="208">
        <f>AK146-(AK146*((VLOOKUP(A146,Plan!A$1:AY$804,51,FALSE)/100)))</f>
        <v>0</v>
      </c>
      <c r="AM146" s="208">
        <f>IF(AJ146,O146*'ETC Data'!$H$5*'ETC Data'!$J$5,0)</f>
        <v>0</v>
      </c>
      <c r="AN146" s="208">
        <v>9</v>
      </c>
      <c r="AO146" s="211">
        <f>IF(AJ146,O146*'ETC Data'!$H$5*'ETC Data'!$K$5,0)</f>
        <v>0</v>
      </c>
      <c r="AP146" s="208">
        <f>AO146-(AO146*((VLOOKUP(A146,Plan!A$1:BB$804,54,FALSE)/100)))</f>
        <v>0</v>
      </c>
      <c r="AQ146" s="208">
        <f>IF(AJ146,O146*'ETC Data'!$H$5*'ETC Data'!$L$5,0)</f>
        <v>0</v>
      </c>
      <c r="AR146" s="208">
        <f>AQ146-(AQ146*((VLOOKUP(A146,Plan!A$1:BD$804,56,FALSE)/100)))</f>
        <v>0</v>
      </c>
      <c r="AS146" s="193">
        <f>VLOOKUP(A146,'PR Matrix'!A:B,2,FALSE)</f>
        <v>0</v>
      </c>
      <c r="AT146" s="194">
        <f t="shared" si="28"/>
        <v>27</v>
      </c>
      <c r="AU146" s="194">
        <f t="shared" si="29"/>
        <v>0</v>
      </c>
      <c r="AV146" s="194">
        <f t="shared" si="30"/>
        <v>0</v>
      </c>
      <c r="AW146" s="194">
        <f t="shared" si="31"/>
        <v>27</v>
      </c>
      <c r="AX146" s="194">
        <f t="shared" si="32"/>
        <v>0</v>
      </c>
      <c r="AY146" s="194">
        <f t="shared" si="33"/>
        <v>0</v>
      </c>
    </row>
    <row r="147" spans="1:51" hidden="1" x14ac:dyDescent="0.2">
      <c r="A147" s="200" t="s">
        <v>1752</v>
      </c>
      <c r="B147" s="201" t="s">
        <v>1572</v>
      </c>
      <c r="C147" s="201"/>
      <c r="D147" s="201"/>
      <c r="E147" s="202">
        <f>IF(G147="Y",VLOOKUP(B147&amp;"|"&amp;C147,'ETC Data'!$C$2:$D$16,2,FALSE),0)</f>
        <v>0</v>
      </c>
      <c r="F147" s="202">
        <f>IF(D147="",0,IF(G147="Y",VLOOKUP(B147&amp;"|"&amp;D147,'ETC Data'!$C$2:$D$16,2,FALSE),0))</f>
        <v>0</v>
      </c>
      <c r="G147" s="203" t="str">
        <f>IF(VLOOKUP(A147,Plan!A$1:H$804,8,FALSE)&lt;&gt;"",VLOOKUP(A147,Plan!A$1:H$804,8,FALSE),"")</f>
        <v>N</v>
      </c>
      <c r="H147" s="204" t="str">
        <f>IF(VLOOKUP(A147,Plan!A$1:L$804,12,FALSE)&lt;&gt;"",VLOOKUP(A147,Plan!A$1:L$804,12,FALSE),"")</f>
        <v/>
      </c>
      <c r="I147" s="205" t="str">
        <f>IF(VLOOKUP(A147,Plan!A$1:M$804,13,FALSE)&lt;&gt;"",VLOOKUP(A147,Plan!A$1:M$804,13,FALSE),"")</f>
        <v/>
      </c>
      <c r="J147" s="205" t="str">
        <f>IF(VLOOKUP(A147,Plan!A$1:N$804,14,FALSE)&lt;&gt;"",VLOOKUP(A147,Plan!A$1:N$804,14,FALSE),IF(VLOOKUP(A147,Plan!A$1:O$804,15,FALSE)&lt;&gt;"",VLOOKUP(A147,Plan!A$1:O$804,15,FALSE),""))</f>
        <v/>
      </c>
      <c r="K147" s="206" t="str">
        <f>IF(VLOOKUP(A147,Plan!A$1:P$804,16,FALSE)&lt;&gt;"",VLOOKUP(A147,Plan!A$1:P$804,16,FALSE),"")</f>
        <v/>
      </c>
      <c r="L147" s="205"/>
      <c r="M147" s="205"/>
      <c r="N147" s="205"/>
      <c r="O147" s="207">
        <f t="shared" si="26"/>
        <v>0</v>
      </c>
      <c r="P147" s="207" t="b">
        <f t="shared" si="27"/>
        <v>0</v>
      </c>
      <c r="Q147" s="208">
        <f>IF(P147,O147*'ETC Data'!$H$3*'ETC Data'!$I$3,0)</f>
        <v>0</v>
      </c>
      <c r="R147" s="208">
        <f>Q147-(Q147*((VLOOKUP(A147,Plan!A$1:Z$804,26,FALSE)/100)))</f>
        <v>0</v>
      </c>
      <c r="S147" s="208">
        <f>IF(P147,O147*'ETC Data'!$H$3*'ETC Data'!$J$3,0)</f>
        <v>0</v>
      </c>
      <c r="T147" s="208">
        <f>S147-(S147*((VLOOKUP(A147,Plan!A$1:AA$804,27,FALSE)/100)))</f>
        <v>0</v>
      </c>
      <c r="U147" s="208">
        <f>IF(P147,O147*'ETC Data'!$H$3*'ETC Data'!$K$3,0)</f>
        <v>0</v>
      </c>
      <c r="V147" s="208">
        <f>U147-(U147*((VLOOKUP(A147,Plan!A$1:AB$804,28,FALSE)/100)))</f>
        <v>0</v>
      </c>
      <c r="W147" s="208">
        <f>IF(P147,O147*'ETC Data'!$H$3*'ETC Data'!$L$3,0)</f>
        <v>0</v>
      </c>
      <c r="X147" s="208">
        <f>W147-(W147*((VLOOKUP(A147,Plan!A$1:AC$804,29,FALSE)/100)))</f>
        <v>0</v>
      </c>
      <c r="Y147" s="209"/>
      <c r="Z147" s="210" t="b">
        <f t="shared" si="24"/>
        <v>0</v>
      </c>
      <c r="AA147" s="208">
        <f>IF(Z147,O147*'ETC Data'!$H$4*'ETC Data'!$I$4,0)</f>
        <v>0</v>
      </c>
      <c r="AB147" s="208">
        <f>AA147-(AA147*((VLOOKUP(A147,Plan!A$1:AI$804,35,FALSE)/100)))</f>
        <v>0</v>
      </c>
      <c r="AC147" s="208">
        <f>IF(Z147,O147*'ETC Data'!$H$4*'ETC Data'!$J$4,0)</f>
        <v>0</v>
      </c>
      <c r="AD147" s="208">
        <f>AC147-(AC147*((VLOOKUP(A147,Plan!A$1:AJ$804,36,FALSE)/100)))</f>
        <v>0</v>
      </c>
      <c r="AE147" s="208">
        <f>IF(Z147,O147*'ETC Data'!$H$4*'ETC Data'!$K$4,0)</f>
        <v>0</v>
      </c>
      <c r="AF147" s="208">
        <f>AE147-(AE147*((VLOOKUP(A147,Plan!A$1:AK$804,37,FALSE)/100)))</f>
        <v>0</v>
      </c>
      <c r="AG147" s="208">
        <f>IF(Z147,O147*'ETC Data'!$H$4*'ETC Data'!$L$4,0)</f>
        <v>0</v>
      </c>
      <c r="AH147" s="208">
        <f>AG147-(AG147*((VLOOKUP(A147,Plan!A$1:AP$804,42,FALSE)/100)))</f>
        <v>0</v>
      </c>
      <c r="AI147" s="210"/>
      <c r="AJ147" s="210" t="b">
        <f t="shared" si="25"/>
        <v>0</v>
      </c>
      <c r="AK147" s="211">
        <f>IF(AJ147,O147*'ETC Data'!$H$5*'ETC Data'!$I$5,0)</f>
        <v>0</v>
      </c>
      <c r="AL147" s="208">
        <f>AK147-(AK147*((VLOOKUP(A147,Plan!A$1:AY$804,51,FALSE)/100)))</f>
        <v>0</v>
      </c>
      <c r="AM147" s="208">
        <f>IF(AJ147,O147*'ETC Data'!$H$5*'ETC Data'!$J$5,0)</f>
        <v>0</v>
      </c>
      <c r="AN147" s="208">
        <f>AM147-(AM147*((VLOOKUP(A147,Plan!A$1:BA$804,53,FALSE)/100)))</f>
        <v>0</v>
      </c>
      <c r="AO147" s="211">
        <f>IF(AJ147,O147*'ETC Data'!$H$5*'ETC Data'!$K$5,0)</f>
        <v>0</v>
      </c>
      <c r="AP147" s="208">
        <f>AO147-(AO147*((VLOOKUP(A147,Plan!A$1:BB$804,54,FALSE)/100)))</f>
        <v>0</v>
      </c>
      <c r="AQ147" s="208">
        <f>IF(AJ147,O147*'ETC Data'!$H$5*'ETC Data'!$L$5,0)</f>
        <v>0</v>
      </c>
      <c r="AR147" s="208">
        <f>AQ147-(AQ147*((VLOOKUP(A147,Plan!A$1:BD$804,56,FALSE)/100)))</f>
        <v>0</v>
      </c>
      <c r="AS147" s="193">
        <f>VLOOKUP(A147,'PR Matrix'!A:B,2,FALSE)</f>
        <v>0</v>
      </c>
      <c r="AT147" s="194">
        <f t="shared" si="28"/>
        <v>0</v>
      </c>
      <c r="AU147" s="194">
        <f t="shared" si="29"/>
        <v>0</v>
      </c>
      <c r="AV147" s="194">
        <f t="shared" si="30"/>
        <v>0</v>
      </c>
      <c r="AW147" s="194">
        <f t="shared" si="31"/>
        <v>0</v>
      </c>
      <c r="AX147" s="194">
        <f t="shared" si="32"/>
        <v>0</v>
      </c>
      <c r="AY147" s="194">
        <f t="shared" si="33"/>
        <v>0</v>
      </c>
    </row>
    <row r="148" spans="1:51" hidden="1" x14ac:dyDescent="0.2">
      <c r="A148" s="200" t="s">
        <v>1753</v>
      </c>
      <c r="B148" s="201" t="s">
        <v>1572</v>
      </c>
      <c r="C148" s="201"/>
      <c r="D148" s="201"/>
      <c r="E148" s="202">
        <f>IF(G148="Y",VLOOKUP(B148&amp;"|"&amp;C148,'ETC Data'!$C$2:$D$16,2,FALSE),0)</f>
        <v>0</v>
      </c>
      <c r="F148" s="202">
        <f>IF(D148="",0,IF(G148="Y",VLOOKUP(B148&amp;"|"&amp;D148,'ETC Data'!$C$2:$D$16,2,FALSE),0))</f>
        <v>0</v>
      </c>
      <c r="G148" s="203" t="str">
        <f>IF(VLOOKUP(A148,Plan!A$1:H$804,8,FALSE)&lt;&gt;"",VLOOKUP(A148,Plan!A$1:H$804,8,FALSE),"")</f>
        <v>N</v>
      </c>
      <c r="H148" s="204" t="str">
        <f>IF(VLOOKUP(A148,Plan!A$1:L$804,12,FALSE)&lt;&gt;"",VLOOKUP(A148,Plan!A$1:L$804,12,FALSE),"")</f>
        <v/>
      </c>
      <c r="I148" s="205" t="str">
        <f>IF(VLOOKUP(A148,Plan!A$1:M$804,13,FALSE)&lt;&gt;"",VLOOKUP(A148,Plan!A$1:M$804,13,FALSE),"")</f>
        <v/>
      </c>
      <c r="J148" s="205" t="str">
        <f>IF(VLOOKUP(A148,Plan!A$1:N$804,14,FALSE)&lt;&gt;"",VLOOKUP(A148,Plan!A$1:N$804,14,FALSE),IF(VLOOKUP(A148,Plan!A$1:O$804,15,FALSE)&lt;&gt;"",VLOOKUP(A148,Plan!A$1:O$804,15,FALSE),""))</f>
        <v/>
      </c>
      <c r="K148" s="206" t="str">
        <f>IF(VLOOKUP(A148,Plan!A$1:P$804,16,FALSE)&lt;&gt;"",VLOOKUP(A148,Plan!A$1:P$804,16,FALSE),"")</f>
        <v/>
      </c>
      <c r="L148" s="205"/>
      <c r="M148" s="205"/>
      <c r="N148" s="205"/>
      <c r="O148" s="207">
        <f t="shared" si="26"/>
        <v>0</v>
      </c>
      <c r="P148" s="207" t="b">
        <f t="shared" si="27"/>
        <v>0</v>
      </c>
      <c r="Q148" s="208">
        <f>IF(P148,O148*'ETC Data'!$H$3*'ETC Data'!$I$3,0)</f>
        <v>0</v>
      </c>
      <c r="R148" s="208">
        <f>Q148-(Q148*((VLOOKUP(A148,Plan!A$1:Z$804,26,FALSE)/100)))</f>
        <v>0</v>
      </c>
      <c r="S148" s="208">
        <f>IF(P148,O148*'ETC Data'!$H$3*'ETC Data'!$J$3,0)</f>
        <v>0</v>
      </c>
      <c r="T148" s="208">
        <f>S148-(S148*((VLOOKUP(A148,Plan!A$1:AA$804,27,FALSE)/100)))</f>
        <v>0</v>
      </c>
      <c r="U148" s="208">
        <f>IF(P148,O148*'ETC Data'!$H$3*'ETC Data'!$K$3,0)</f>
        <v>0</v>
      </c>
      <c r="V148" s="208">
        <f>U148-(U148*((VLOOKUP(A148,Plan!A$1:AB$804,28,FALSE)/100)))</f>
        <v>0</v>
      </c>
      <c r="W148" s="208">
        <f>IF(P148,O148*'ETC Data'!$H$3*'ETC Data'!$L$3,0)</f>
        <v>0</v>
      </c>
      <c r="X148" s="208">
        <f>W148-(W148*((VLOOKUP(A148,Plan!A$1:AC$804,29,FALSE)/100)))</f>
        <v>0</v>
      </c>
      <c r="Y148" s="209"/>
      <c r="Z148" s="210" t="b">
        <f t="shared" si="24"/>
        <v>0</v>
      </c>
      <c r="AA148" s="208">
        <f>IF(Z148,O148*'ETC Data'!$H$4*'ETC Data'!$I$4,0)</f>
        <v>0</v>
      </c>
      <c r="AB148" s="208">
        <f>AA148-(AA148*((VLOOKUP(A148,Plan!A$1:AI$804,35,FALSE)/100)))</f>
        <v>0</v>
      </c>
      <c r="AC148" s="208">
        <f>IF(Z148,O148*'ETC Data'!$H$4*'ETC Data'!$J$4,0)</f>
        <v>0</v>
      </c>
      <c r="AD148" s="208">
        <f>AC148-(AC148*((VLOOKUP(A148,Plan!A$1:AJ$804,36,FALSE)/100)))</f>
        <v>0</v>
      </c>
      <c r="AE148" s="208">
        <f>IF(Z148,O148*'ETC Data'!$H$4*'ETC Data'!$K$4,0)</f>
        <v>0</v>
      </c>
      <c r="AF148" s="208">
        <f>AE148-(AE148*((VLOOKUP(A148,Plan!A$1:AK$804,37,FALSE)/100)))</f>
        <v>0</v>
      </c>
      <c r="AG148" s="208">
        <f>IF(Z148,O148*'ETC Data'!$H$4*'ETC Data'!$L$4,0)</f>
        <v>0</v>
      </c>
      <c r="AH148" s="208">
        <f>AG148-(AG148*((VLOOKUP(A148,Plan!A$1:AP$804,42,FALSE)/100)))</f>
        <v>0</v>
      </c>
      <c r="AI148" s="210"/>
      <c r="AJ148" s="210" t="b">
        <f t="shared" si="25"/>
        <v>0</v>
      </c>
      <c r="AK148" s="211">
        <f>IF(AJ148,O148*'ETC Data'!$H$5*'ETC Data'!$I$5,0)</f>
        <v>0</v>
      </c>
      <c r="AL148" s="208">
        <f>AK148-(AK148*((VLOOKUP(A148,Plan!A$1:AY$804,51,FALSE)/100)))</f>
        <v>0</v>
      </c>
      <c r="AM148" s="208">
        <f>IF(AJ148,O148*'ETC Data'!$H$5*'ETC Data'!$J$5,0)</f>
        <v>0</v>
      </c>
      <c r="AN148" s="208">
        <f>AM148-(AM148*((VLOOKUP(A148,Plan!A$1:BA$804,53,FALSE)/100)))</f>
        <v>0</v>
      </c>
      <c r="AO148" s="211">
        <f>IF(AJ148,O148*'ETC Data'!$H$5*'ETC Data'!$K$5,0)</f>
        <v>0</v>
      </c>
      <c r="AP148" s="208">
        <f>AO148-(AO148*((VLOOKUP(A148,Plan!A$1:BB$804,54,FALSE)/100)))</f>
        <v>0</v>
      </c>
      <c r="AQ148" s="208">
        <f>IF(AJ148,O148*'ETC Data'!$H$5*'ETC Data'!$L$5,0)</f>
        <v>0</v>
      </c>
      <c r="AR148" s="208">
        <f>AQ148-(AQ148*((VLOOKUP(A148,Plan!A$1:BD$804,56,FALSE)/100)))</f>
        <v>0</v>
      </c>
      <c r="AS148" s="193">
        <f>VLOOKUP(A148,'PR Matrix'!A:B,2,FALSE)</f>
        <v>0</v>
      </c>
      <c r="AT148" s="194">
        <f t="shared" si="28"/>
        <v>0</v>
      </c>
      <c r="AU148" s="194">
        <f t="shared" si="29"/>
        <v>0</v>
      </c>
      <c r="AV148" s="194">
        <f t="shared" si="30"/>
        <v>0</v>
      </c>
      <c r="AW148" s="194">
        <f t="shared" si="31"/>
        <v>0</v>
      </c>
      <c r="AX148" s="194">
        <f t="shared" si="32"/>
        <v>0</v>
      </c>
      <c r="AY148" s="194">
        <f t="shared" si="33"/>
        <v>0</v>
      </c>
    </row>
    <row r="149" spans="1:51" hidden="1" x14ac:dyDescent="0.2">
      <c r="A149" s="200" t="s">
        <v>1377</v>
      </c>
      <c r="B149" s="201" t="s">
        <v>1572</v>
      </c>
      <c r="C149" s="201"/>
      <c r="D149" s="201"/>
      <c r="E149" s="202">
        <f>IF(G149="Y",VLOOKUP(B149&amp;"|"&amp;C149,'ETC Data'!$C$2:$D$16,2,FALSE),0)</f>
        <v>0</v>
      </c>
      <c r="F149" s="202">
        <f>IF(D149="",0,IF(G149="Y",VLOOKUP(B149&amp;"|"&amp;D149,'ETC Data'!$C$2:$D$16,2,FALSE),0))</f>
        <v>0</v>
      </c>
      <c r="G149" s="203" t="str">
        <f>IF(VLOOKUP(A149,Plan!A$1:H$804,8,FALSE)&lt;&gt;"",VLOOKUP(A149,Plan!A$1:H$804,8,FALSE),"")</f>
        <v>N</v>
      </c>
      <c r="H149" s="204" t="str">
        <f>IF(VLOOKUP(A149,Plan!A$1:L$804,12,FALSE)&lt;&gt;"",VLOOKUP(A149,Plan!A$1:L$804,12,FALSE),"")</f>
        <v/>
      </c>
      <c r="I149" s="205" t="str">
        <f>IF(VLOOKUP(A149,Plan!A$1:M$804,13,FALSE)&lt;&gt;"",VLOOKUP(A149,Plan!A$1:M$804,13,FALSE),"")</f>
        <v/>
      </c>
      <c r="J149" s="205" t="str">
        <f>IF(VLOOKUP(A149,Plan!A$1:N$804,14,FALSE)&lt;&gt;"",VLOOKUP(A149,Plan!A$1:N$804,14,FALSE),IF(VLOOKUP(A149,Plan!A$1:O$804,15,FALSE)&lt;&gt;"",VLOOKUP(A149,Plan!A$1:O$804,15,FALSE),""))</f>
        <v/>
      </c>
      <c r="K149" s="206" t="str">
        <f>IF(VLOOKUP(A149,Plan!A$1:P$804,16,FALSE)&lt;&gt;"",VLOOKUP(A149,Plan!A$1:P$804,16,FALSE),"")</f>
        <v/>
      </c>
      <c r="L149" s="205"/>
      <c r="M149" s="205"/>
      <c r="N149" s="205"/>
      <c r="O149" s="207">
        <f t="shared" si="26"/>
        <v>0</v>
      </c>
      <c r="P149" s="207" t="b">
        <f t="shared" si="27"/>
        <v>0</v>
      </c>
      <c r="Q149" s="208">
        <f>IF(P149,O149*'ETC Data'!$H$3*'ETC Data'!$I$3,0)</f>
        <v>0</v>
      </c>
      <c r="R149" s="208">
        <f>Q149-(Q149*((VLOOKUP(A149,Plan!A$1:Z$804,26,FALSE)/100)))</f>
        <v>0</v>
      </c>
      <c r="S149" s="208">
        <f>IF(P149,O149*'ETC Data'!$H$3*'ETC Data'!$J$3,0)</f>
        <v>0</v>
      </c>
      <c r="T149" s="208">
        <f>S149-(S149*((VLOOKUP(A149,Plan!A$1:AA$804,27,FALSE)/100)))</f>
        <v>0</v>
      </c>
      <c r="U149" s="208">
        <f>IF(P149,O149*'ETC Data'!$H$3*'ETC Data'!$K$3,0)</f>
        <v>0</v>
      </c>
      <c r="V149" s="208">
        <f>U149-(U149*((VLOOKUP(A149,Plan!A$1:AB$804,28,FALSE)/100)))</f>
        <v>0</v>
      </c>
      <c r="W149" s="208">
        <f>IF(P149,O149*'ETC Data'!$H$3*'ETC Data'!$L$3,0)</f>
        <v>0</v>
      </c>
      <c r="X149" s="208">
        <f>W149-(W149*((VLOOKUP(A149,Plan!A$1:AC$804,29,FALSE)/100)))</f>
        <v>0</v>
      </c>
      <c r="Y149" s="209"/>
      <c r="Z149" s="210" t="b">
        <f t="shared" si="24"/>
        <v>0</v>
      </c>
      <c r="AA149" s="208">
        <f>IF(Z149,O149*'ETC Data'!$H$4*'ETC Data'!$I$4,0)</f>
        <v>0</v>
      </c>
      <c r="AB149" s="208">
        <f>AA149-(AA149*((VLOOKUP(A149,Plan!A$1:AI$804,35,FALSE)/100)))</f>
        <v>0</v>
      </c>
      <c r="AC149" s="208">
        <f>IF(Z149,O149*'ETC Data'!$H$4*'ETC Data'!$J$4,0)</f>
        <v>0</v>
      </c>
      <c r="AD149" s="208">
        <f>AC149-(AC149*((VLOOKUP(A149,Plan!A$1:AJ$804,36,FALSE)/100)))</f>
        <v>0</v>
      </c>
      <c r="AE149" s="208">
        <f>IF(Z149,O149*'ETC Data'!$H$4*'ETC Data'!$K$4,0)</f>
        <v>0</v>
      </c>
      <c r="AF149" s="208">
        <f>AE149-(AE149*((VLOOKUP(A149,Plan!A$1:AK$804,37,FALSE)/100)))</f>
        <v>0</v>
      </c>
      <c r="AG149" s="208">
        <f>IF(Z149,O149*'ETC Data'!$H$4*'ETC Data'!$L$4,0)</f>
        <v>0</v>
      </c>
      <c r="AH149" s="208">
        <f>AG149-(AG149*((VLOOKUP(A149,Plan!A$1:AP$804,42,FALSE)/100)))</f>
        <v>0</v>
      </c>
      <c r="AI149" s="210"/>
      <c r="AJ149" s="210" t="b">
        <f t="shared" si="25"/>
        <v>0</v>
      </c>
      <c r="AK149" s="211">
        <f>IF(AJ149,O149*'ETC Data'!$H$5*'ETC Data'!$I$5,0)</f>
        <v>0</v>
      </c>
      <c r="AL149" s="208">
        <f>AK149-(AK149*((VLOOKUP(A149,Plan!A$1:AY$804,51,FALSE)/100)))</f>
        <v>0</v>
      </c>
      <c r="AM149" s="208">
        <f>IF(AJ149,O149*'ETC Data'!$H$5*'ETC Data'!$J$5,0)</f>
        <v>0</v>
      </c>
      <c r="AN149" s="208">
        <f>AM149-(AM149*((VLOOKUP(A149,Plan!A$1:BA$804,53,FALSE)/100)))</f>
        <v>0</v>
      </c>
      <c r="AO149" s="211">
        <f>IF(AJ149,O149*'ETC Data'!$H$5*'ETC Data'!$K$5,0)</f>
        <v>0</v>
      </c>
      <c r="AP149" s="208">
        <f>AO149-(AO149*((VLOOKUP(A149,Plan!A$1:BB$804,54,FALSE)/100)))</f>
        <v>0</v>
      </c>
      <c r="AQ149" s="208">
        <f>IF(AJ149,O149*'ETC Data'!$H$5*'ETC Data'!$L$5,0)</f>
        <v>0</v>
      </c>
      <c r="AR149" s="208">
        <f>AQ149-(AQ149*((VLOOKUP(A149,Plan!A$1:BD$804,56,FALSE)/100)))</f>
        <v>0</v>
      </c>
      <c r="AS149" s="193">
        <f>VLOOKUP(A149,'PR Matrix'!A:B,2,FALSE)</f>
        <v>0</v>
      </c>
      <c r="AT149" s="194">
        <f t="shared" si="28"/>
        <v>0</v>
      </c>
      <c r="AU149" s="194">
        <f t="shared" si="29"/>
        <v>0</v>
      </c>
      <c r="AV149" s="194">
        <f t="shared" si="30"/>
        <v>0</v>
      </c>
      <c r="AW149" s="194">
        <f t="shared" si="31"/>
        <v>0</v>
      </c>
      <c r="AX149" s="194">
        <f t="shared" si="32"/>
        <v>0</v>
      </c>
      <c r="AY149" s="194">
        <f t="shared" si="33"/>
        <v>0</v>
      </c>
    </row>
    <row r="150" spans="1:51" hidden="1" x14ac:dyDescent="0.2">
      <c r="A150" s="216" t="s">
        <v>1375</v>
      </c>
      <c r="B150" s="201" t="s">
        <v>1572</v>
      </c>
      <c r="C150" s="201"/>
      <c r="D150" s="201"/>
      <c r="E150" s="202">
        <f>IF(G150="Y",VLOOKUP(B150&amp;"|"&amp;C150,'ETC Data'!$C$2:$D$16,2,FALSE),0)</f>
        <v>0</v>
      </c>
      <c r="F150" s="202">
        <f>IF(D150="",0,IF(G150="Y",VLOOKUP(B150&amp;"|"&amp;D150,'ETC Data'!$C$2:$D$16,2,FALSE),0))</f>
        <v>0</v>
      </c>
      <c r="G150" s="203" t="str">
        <f>IF(VLOOKUP(A150,Plan!A$1:H$804,8,FALSE)&lt;&gt;"",VLOOKUP(A150,Plan!A$1:H$804,8,FALSE),"")</f>
        <v>N</v>
      </c>
      <c r="H150" s="204" t="str">
        <f>IF(VLOOKUP(A150,Plan!A$1:L$804,12,FALSE)&lt;&gt;"",VLOOKUP(A150,Plan!A$1:L$804,12,FALSE),"")</f>
        <v/>
      </c>
      <c r="I150" s="205" t="str">
        <f>IF(VLOOKUP(A150,Plan!A$1:M$804,13,FALSE)&lt;&gt;"",VLOOKUP(A150,Plan!A$1:M$804,13,FALSE),"")</f>
        <v/>
      </c>
      <c r="J150" s="205" t="str">
        <f>IF(VLOOKUP(A150,Plan!A$1:N$804,14,FALSE)&lt;&gt;"",VLOOKUP(A150,Plan!A$1:N$804,14,FALSE),IF(VLOOKUP(A150,Plan!A$1:O$804,15,FALSE)&lt;&gt;"",VLOOKUP(A150,Plan!A$1:O$804,15,FALSE),""))</f>
        <v/>
      </c>
      <c r="K150" s="206" t="str">
        <f>IF(VLOOKUP(A150,Plan!A$1:P$804,16,FALSE)&lt;&gt;"",VLOOKUP(A150,Plan!A$1:P$804,16,FALSE),"")</f>
        <v/>
      </c>
      <c r="L150" s="205"/>
      <c r="M150" s="205"/>
      <c r="N150" s="205"/>
      <c r="O150" s="207">
        <f t="shared" si="26"/>
        <v>0</v>
      </c>
      <c r="P150" s="207" t="b">
        <f t="shared" si="27"/>
        <v>0</v>
      </c>
      <c r="Q150" s="208">
        <f>IF(P150,O150*'ETC Data'!$H$3*'ETC Data'!$I$3,0)</f>
        <v>0</v>
      </c>
      <c r="R150" s="208">
        <f>Q150-(Q150*((VLOOKUP(A150,Plan!A$1:Z$804,26,FALSE)/100)))</f>
        <v>0</v>
      </c>
      <c r="S150" s="208">
        <f>IF(P150,O150*'ETC Data'!$H$3*'ETC Data'!$J$3,0)</f>
        <v>0</v>
      </c>
      <c r="T150" s="208">
        <f>S150-(S150*((VLOOKUP(A150,Plan!A$1:AA$804,27,FALSE)/100)))</f>
        <v>0</v>
      </c>
      <c r="U150" s="208">
        <f>IF(P150,O150*'ETC Data'!$H$3*'ETC Data'!$K$3,0)</f>
        <v>0</v>
      </c>
      <c r="V150" s="208">
        <f>U150-(U150*((VLOOKUP(A150,Plan!A$1:AB$804,28,FALSE)/100)))</f>
        <v>0</v>
      </c>
      <c r="W150" s="208">
        <f>IF(P150,O150*'ETC Data'!$H$3*'ETC Data'!$L$3,0)</f>
        <v>0</v>
      </c>
      <c r="X150" s="208">
        <f>W150-(W150*((VLOOKUP(A150,Plan!A$1:AC$804,29,FALSE)/100)))</f>
        <v>0</v>
      </c>
      <c r="Y150" s="209"/>
      <c r="Z150" s="210" t="b">
        <f t="shared" si="24"/>
        <v>0</v>
      </c>
      <c r="AA150" s="208">
        <f>IF(Z150,O150*'ETC Data'!$H$4*'ETC Data'!$I$4,0)</f>
        <v>0</v>
      </c>
      <c r="AB150" s="208">
        <f>AA150-(AA150*((VLOOKUP(A150,Plan!A$1:AI$804,35,FALSE)/100)))</f>
        <v>0</v>
      </c>
      <c r="AC150" s="208">
        <f>IF(Z150,O150*'ETC Data'!$H$4*'ETC Data'!$J$4,0)</f>
        <v>0</v>
      </c>
      <c r="AD150" s="208">
        <f>AC150-(AC150*((VLOOKUP(A150,Plan!A$1:AJ$804,36,FALSE)/100)))</f>
        <v>0</v>
      </c>
      <c r="AE150" s="208">
        <f>IF(Z150,O150*'ETC Data'!$H$4*'ETC Data'!$K$4,0)</f>
        <v>0</v>
      </c>
      <c r="AF150" s="208">
        <f>AE150-(AE150*((VLOOKUP(A150,Plan!A$1:AK$804,37,FALSE)/100)))</f>
        <v>0</v>
      </c>
      <c r="AG150" s="208">
        <f>IF(Z150,O150*'ETC Data'!$H$4*'ETC Data'!$L$4,0)</f>
        <v>0</v>
      </c>
      <c r="AH150" s="208">
        <f>AG150-(AG150*((VLOOKUP(A150,Plan!A$1:AP$804,42,FALSE)/100)))</f>
        <v>0</v>
      </c>
      <c r="AI150" s="210"/>
      <c r="AJ150" s="210" t="b">
        <f t="shared" si="25"/>
        <v>0</v>
      </c>
      <c r="AK150" s="211">
        <f>IF(AJ150,O150*'ETC Data'!$H$5*'ETC Data'!$I$5,0)</f>
        <v>0</v>
      </c>
      <c r="AL150" s="208">
        <f>AK150-(AK150*((VLOOKUP(A150,Plan!A$1:AY$804,51,FALSE)/100)))</f>
        <v>0</v>
      </c>
      <c r="AM150" s="208">
        <f>IF(AJ150,O150*'ETC Data'!$H$5*'ETC Data'!$J$5,0)</f>
        <v>0</v>
      </c>
      <c r="AN150" s="208">
        <f>AM150-(AM150*((VLOOKUP(A150,Plan!A$1:BA$804,53,FALSE)/100)))</f>
        <v>0</v>
      </c>
      <c r="AO150" s="211">
        <f>IF(AJ150,O150*'ETC Data'!$H$5*'ETC Data'!$K$5,0)</f>
        <v>0</v>
      </c>
      <c r="AP150" s="208">
        <f>AO150-(AO150*((VLOOKUP(A150,Plan!A$1:BB$804,54,FALSE)/100)))</f>
        <v>0</v>
      </c>
      <c r="AQ150" s="208">
        <f>IF(AJ150,O150*'ETC Data'!$H$5*'ETC Data'!$L$5,0)</f>
        <v>0</v>
      </c>
      <c r="AR150" s="208">
        <f>AQ150-(AQ150*((VLOOKUP(A150,Plan!A$1:BD$804,56,FALSE)/100)))</f>
        <v>0</v>
      </c>
      <c r="AS150" s="193">
        <f>VLOOKUP(A150,'PR Matrix'!A:B,2,FALSE)</f>
        <v>0</v>
      </c>
      <c r="AT150" s="194">
        <f t="shared" si="28"/>
        <v>0</v>
      </c>
      <c r="AU150" s="194">
        <f t="shared" si="29"/>
        <v>0</v>
      </c>
      <c r="AV150" s="194">
        <f t="shared" si="30"/>
        <v>0</v>
      </c>
      <c r="AW150" s="194">
        <f t="shared" si="31"/>
        <v>0</v>
      </c>
      <c r="AX150" s="194">
        <f t="shared" si="32"/>
        <v>0</v>
      </c>
      <c r="AY150" s="194">
        <f t="shared" si="33"/>
        <v>0</v>
      </c>
    </row>
    <row r="151" spans="1:51" hidden="1" x14ac:dyDescent="0.2">
      <c r="A151" s="200" t="s">
        <v>1378</v>
      </c>
      <c r="B151" s="201" t="s">
        <v>1572</v>
      </c>
      <c r="C151" s="201"/>
      <c r="D151" s="201"/>
      <c r="E151" s="202">
        <f>IF(G151="Y",VLOOKUP(B151&amp;"|"&amp;C151,'ETC Data'!$C$2:$D$16,2,FALSE),0)</f>
        <v>0</v>
      </c>
      <c r="F151" s="202">
        <f>IF(D151="",0,IF(G151="Y",VLOOKUP(B151&amp;"|"&amp;D151,'ETC Data'!$C$2:$D$16,2,FALSE),0))</f>
        <v>0</v>
      </c>
      <c r="G151" s="203" t="str">
        <f>IF(VLOOKUP(A151,Plan!A$1:H$804,8,FALSE)&lt;&gt;"",VLOOKUP(A151,Plan!A$1:H$804,8,FALSE),"")</f>
        <v>N</v>
      </c>
      <c r="H151" s="204" t="str">
        <f>IF(VLOOKUP(A151,Plan!A$1:L$804,12,FALSE)&lt;&gt;"",VLOOKUP(A151,Plan!A$1:L$804,12,FALSE),"")</f>
        <v/>
      </c>
      <c r="I151" s="205" t="str">
        <f>IF(VLOOKUP(A151,Plan!A$1:M$804,13,FALSE)&lt;&gt;"",VLOOKUP(A151,Plan!A$1:M$804,13,FALSE),"")</f>
        <v/>
      </c>
      <c r="J151" s="205" t="str">
        <f>IF(VLOOKUP(A151,Plan!A$1:N$804,14,FALSE)&lt;&gt;"",VLOOKUP(A151,Plan!A$1:N$804,14,FALSE),IF(VLOOKUP(A151,Plan!A$1:O$804,15,FALSE)&lt;&gt;"",VLOOKUP(A151,Plan!A$1:O$804,15,FALSE),""))</f>
        <v/>
      </c>
      <c r="K151" s="206" t="str">
        <f>IF(VLOOKUP(A151,Plan!A$1:P$804,16,FALSE)&lt;&gt;"",VLOOKUP(A151,Plan!A$1:P$804,16,FALSE),"")</f>
        <v/>
      </c>
      <c r="L151" s="205"/>
      <c r="M151" s="205"/>
      <c r="N151" s="205"/>
      <c r="O151" s="207">
        <f t="shared" si="26"/>
        <v>0</v>
      </c>
      <c r="P151" s="207" t="b">
        <f t="shared" si="27"/>
        <v>0</v>
      </c>
      <c r="Q151" s="208">
        <f>IF(P151,O151*'ETC Data'!$H$3*'ETC Data'!$I$3,0)</f>
        <v>0</v>
      </c>
      <c r="R151" s="208">
        <f>Q151-(Q151*((VLOOKUP(A151,Plan!A$1:Z$804,26,FALSE)/100)))</f>
        <v>0</v>
      </c>
      <c r="S151" s="208">
        <f>IF(P151,O151*'ETC Data'!$H$3*'ETC Data'!$J$3,0)</f>
        <v>0</v>
      </c>
      <c r="T151" s="208">
        <f>S151-(S151*((VLOOKUP(A151,Plan!A$1:AA$804,27,FALSE)/100)))</f>
        <v>0</v>
      </c>
      <c r="U151" s="208">
        <f>IF(P151,O151*'ETC Data'!$H$3*'ETC Data'!$K$3,0)</f>
        <v>0</v>
      </c>
      <c r="V151" s="208">
        <f>U151-(U151*((VLOOKUP(A151,Plan!A$1:AB$804,28,FALSE)/100)))</f>
        <v>0</v>
      </c>
      <c r="W151" s="208">
        <f>IF(P151,O151*'ETC Data'!$H$3*'ETC Data'!$L$3,0)</f>
        <v>0</v>
      </c>
      <c r="X151" s="208">
        <f>W151-(W151*((VLOOKUP(A151,Plan!A$1:AC$804,29,FALSE)/100)))</f>
        <v>0</v>
      </c>
      <c r="Y151" s="209"/>
      <c r="Z151" s="210" t="b">
        <f t="shared" si="24"/>
        <v>0</v>
      </c>
      <c r="AA151" s="208">
        <f>IF(Z151,O151*'ETC Data'!$H$4*'ETC Data'!$I$4,0)</f>
        <v>0</v>
      </c>
      <c r="AB151" s="208">
        <f>AA151-(AA151*((VLOOKUP(A151,Plan!A$1:AI$804,35,FALSE)/100)))</f>
        <v>0</v>
      </c>
      <c r="AC151" s="208">
        <f>IF(Z151,O151*'ETC Data'!$H$4*'ETC Data'!$J$4,0)</f>
        <v>0</v>
      </c>
      <c r="AD151" s="208">
        <f>AC151-(AC151*((VLOOKUP(A151,Plan!A$1:AJ$804,36,FALSE)/100)))</f>
        <v>0</v>
      </c>
      <c r="AE151" s="208">
        <f>IF(Z151,O151*'ETC Data'!$H$4*'ETC Data'!$K$4,0)</f>
        <v>0</v>
      </c>
      <c r="AF151" s="208">
        <f>AE151-(AE151*((VLOOKUP(A151,Plan!A$1:AK$804,37,FALSE)/100)))</f>
        <v>0</v>
      </c>
      <c r="AG151" s="208">
        <f>IF(Z151,O151*'ETC Data'!$H$4*'ETC Data'!$L$4,0)</f>
        <v>0</v>
      </c>
      <c r="AH151" s="208">
        <f>AG151-(AG151*((VLOOKUP(A151,Plan!A$1:AP$804,42,FALSE)/100)))</f>
        <v>0</v>
      </c>
      <c r="AI151" s="210"/>
      <c r="AJ151" s="210" t="b">
        <f t="shared" si="25"/>
        <v>0</v>
      </c>
      <c r="AK151" s="211">
        <f>IF(AJ151,O151*'ETC Data'!$H$5*'ETC Data'!$I$5,0)</f>
        <v>0</v>
      </c>
      <c r="AL151" s="208">
        <f>AK151-(AK151*((VLOOKUP(A151,Plan!A$1:AY$804,51,FALSE)/100)))</f>
        <v>0</v>
      </c>
      <c r="AM151" s="208">
        <f>IF(AJ151,O151*'ETC Data'!$H$5*'ETC Data'!$J$5,0)</f>
        <v>0</v>
      </c>
      <c r="AN151" s="208">
        <f>AM151-(AM151*((VLOOKUP(A151,Plan!A$1:BA$804,53,FALSE)/100)))</f>
        <v>0</v>
      </c>
      <c r="AO151" s="211">
        <f>IF(AJ151,O151*'ETC Data'!$H$5*'ETC Data'!$K$5,0)</f>
        <v>0</v>
      </c>
      <c r="AP151" s="208">
        <f>AO151-(AO151*((VLOOKUP(A151,Plan!A$1:BB$804,54,FALSE)/100)))</f>
        <v>0</v>
      </c>
      <c r="AQ151" s="208">
        <f>IF(AJ151,O151*'ETC Data'!$H$5*'ETC Data'!$L$5,0)</f>
        <v>0</v>
      </c>
      <c r="AR151" s="208">
        <f>AQ151-(AQ151*((VLOOKUP(A151,Plan!A$1:BD$804,56,FALSE)/100)))</f>
        <v>0</v>
      </c>
      <c r="AS151" s="193">
        <f>VLOOKUP(A151,'PR Matrix'!A:B,2,FALSE)</f>
        <v>0</v>
      </c>
      <c r="AT151" s="194">
        <f t="shared" si="28"/>
        <v>0</v>
      </c>
      <c r="AU151" s="194">
        <f t="shared" si="29"/>
        <v>0</v>
      </c>
      <c r="AV151" s="194">
        <f t="shared" si="30"/>
        <v>0</v>
      </c>
      <c r="AW151" s="194">
        <f t="shared" si="31"/>
        <v>0</v>
      </c>
      <c r="AX151" s="194">
        <f t="shared" si="32"/>
        <v>0</v>
      </c>
      <c r="AY151" s="194">
        <f t="shared" si="33"/>
        <v>0</v>
      </c>
    </row>
    <row r="152" spans="1:51" hidden="1" x14ac:dyDescent="0.2">
      <c r="A152" s="200" t="s">
        <v>1380</v>
      </c>
      <c r="B152" s="201" t="s">
        <v>1572</v>
      </c>
      <c r="C152" s="201"/>
      <c r="D152" s="201"/>
      <c r="E152" s="202">
        <f>IF(G152="Y",VLOOKUP(B152&amp;"|"&amp;C152,'ETC Data'!$C$2:$D$16,2,FALSE),0)</f>
        <v>0</v>
      </c>
      <c r="F152" s="202">
        <f>IF(D152="",0,IF(G152="Y",VLOOKUP(B152&amp;"|"&amp;D152,'ETC Data'!$C$2:$D$16,2,FALSE),0))</f>
        <v>0</v>
      </c>
      <c r="G152" s="203" t="str">
        <f>IF(VLOOKUP(A152,Plan!A$1:H$804,8,FALSE)&lt;&gt;"",VLOOKUP(A152,Plan!A$1:H$804,8,FALSE),"")</f>
        <v>N</v>
      </c>
      <c r="H152" s="204" t="str">
        <f>IF(VLOOKUP(A152,Plan!A$1:L$804,12,FALSE)&lt;&gt;"",VLOOKUP(A152,Plan!A$1:L$804,12,FALSE),"")</f>
        <v/>
      </c>
      <c r="I152" s="205" t="str">
        <f>IF(VLOOKUP(A152,Plan!A$1:M$804,13,FALSE)&lt;&gt;"",VLOOKUP(A152,Plan!A$1:M$804,13,FALSE),"")</f>
        <v/>
      </c>
      <c r="J152" s="205" t="str">
        <f>IF(VLOOKUP(A152,Plan!A$1:N$804,14,FALSE)&lt;&gt;"",VLOOKUP(A152,Plan!A$1:N$804,14,FALSE),IF(VLOOKUP(A152,Plan!A$1:O$804,15,FALSE)&lt;&gt;"",VLOOKUP(A152,Plan!A$1:O$804,15,FALSE),""))</f>
        <v/>
      </c>
      <c r="K152" s="206" t="str">
        <f>IF(VLOOKUP(A152,Plan!A$1:P$804,16,FALSE)&lt;&gt;"",VLOOKUP(A152,Plan!A$1:P$804,16,FALSE),"")</f>
        <v/>
      </c>
      <c r="L152" s="205"/>
      <c r="M152" s="205"/>
      <c r="N152" s="205"/>
      <c r="O152" s="207">
        <f t="shared" si="26"/>
        <v>0</v>
      </c>
      <c r="P152" s="207" t="b">
        <f t="shared" si="27"/>
        <v>0</v>
      </c>
      <c r="Q152" s="208">
        <f>IF(P152,O152*'ETC Data'!$H$3*'ETC Data'!$I$3,0)</f>
        <v>0</v>
      </c>
      <c r="R152" s="208">
        <f>Q152-(Q152*((VLOOKUP(A152,Plan!A$1:Z$804,26,FALSE)/100)))</f>
        <v>0</v>
      </c>
      <c r="S152" s="208">
        <f>IF(P152,O152*'ETC Data'!$H$3*'ETC Data'!$J$3,0)</f>
        <v>0</v>
      </c>
      <c r="T152" s="208">
        <f>S152-(S152*((VLOOKUP(A152,Plan!A$1:AA$804,27,FALSE)/100)))</f>
        <v>0</v>
      </c>
      <c r="U152" s="208">
        <f>IF(P152,O152*'ETC Data'!$H$3*'ETC Data'!$K$3,0)</f>
        <v>0</v>
      </c>
      <c r="V152" s="208">
        <f>U152-(U152*((VLOOKUP(A152,Plan!A$1:AB$804,28,FALSE)/100)))</f>
        <v>0</v>
      </c>
      <c r="W152" s="208">
        <f>IF(P152,O152*'ETC Data'!$H$3*'ETC Data'!$L$3,0)</f>
        <v>0</v>
      </c>
      <c r="X152" s="208">
        <f>W152-(W152*((VLOOKUP(A152,Plan!A$1:AC$804,29,FALSE)/100)))</f>
        <v>0</v>
      </c>
      <c r="Y152" s="209"/>
      <c r="Z152" s="210" t="b">
        <f t="shared" si="24"/>
        <v>0</v>
      </c>
      <c r="AA152" s="208">
        <f>IF(Z152,O152*'ETC Data'!$H$4*'ETC Data'!$I$4,0)</f>
        <v>0</v>
      </c>
      <c r="AB152" s="208">
        <f>AA152-(AA152*((VLOOKUP(A152,Plan!A$1:AI$804,35,FALSE)/100)))</f>
        <v>0</v>
      </c>
      <c r="AC152" s="208">
        <f>IF(Z152,O152*'ETC Data'!$H$4*'ETC Data'!$J$4,0)</f>
        <v>0</v>
      </c>
      <c r="AD152" s="208">
        <f>AC152-(AC152*((VLOOKUP(A152,Plan!A$1:AJ$804,36,FALSE)/100)))</f>
        <v>0</v>
      </c>
      <c r="AE152" s="208">
        <f>IF(Z152,O152*'ETC Data'!$H$4*'ETC Data'!$K$4,0)</f>
        <v>0</v>
      </c>
      <c r="AF152" s="208">
        <f>AE152-(AE152*((VLOOKUP(A152,Plan!A$1:AK$804,37,FALSE)/100)))</f>
        <v>0</v>
      </c>
      <c r="AG152" s="208">
        <f>IF(Z152,O152*'ETC Data'!$H$4*'ETC Data'!$L$4,0)</f>
        <v>0</v>
      </c>
      <c r="AH152" s="208">
        <f>AG152-(AG152*((VLOOKUP(A152,Plan!A$1:AP$804,42,FALSE)/100)))</f>
        <v>0</v>
      </c>
      <c r="AI152" s="210"/>
      <c r="AJ152" s="210" t="b">
        <f t="shared" si="25"/>
        <v>0</v>
      </c>
      <c r="AK152" s="211">
        <f>IF(AJ152,O152*'ETC Data'!$H$5*'ETC Data'!$I$5,0)</f>
        <v>0</v>
      </c>
      <c r="AL152" s="208">
        <f>AK152-(AK152*((VLOOKUP(A152,Plan!A$1:AY$804,51,FALSE)/100)))</f>
        <v>0</v>
      </c>
      <c r="AM152" s="208">
        <f>IF(AJ152,O152*'ETC Data'!$H$5*'ETC Data'!$J$5,0)</f>
        <v>0</v>
      </c>
      <c r="AN152" s="208">
        <f>AM152-(AM152*((VLOOKUP(A152,Plan!A$1:BA$804,53,FALSE)/100)))</f>
        <v>0</v>
      </c>
      <c r="AO152" s="211">
        <f>IF(AJ152,O152*'ETC Data'!$H$5*'ETC Data'!$K$5,0)</f>
        <v>0</v>
      </c>
      <c r="AP152" s="208">
        <f>AO152-(AO152*((VLOOKUP(A152,Plan!A$1:BB$804,54,FALSE)/100)))</f>
        <v>0</v>
      </c>
      <c r="AQ152" s="208">
        <f>IF(AJ152,O152*'ETC Data'!$H$5*'ETC Data'!$L$5,0)</f>
        <v>0</v>
      </c>
      <c r="AR152" s="208">
        <f>AQ152-(AQ152*((VLOOKUP(A152,Plan!A$1:BD$804,56,FALSE)/100)))</f>
        <v>0</v>
      </c>
      <c r="AS152" s="193">
        <f>VLOOKUP(A152,'PR Matrix'!A:B,2,FALSE)</f>
        <v>0</v>
      </c>
      <c r="AT152" s="194">
        <f t="shared" si="28"/>
        <v>0</v>
      </c>
      <c r="AU152" s="194">
        <f t="shared" si="29"/>
        <v>0</v>
      </c>
      <c r="AV152" s="194">
        <f t="shared" si="30"/>
        <v>0</v>
      </c>
      <c r="AW152" s="194">
        <f t="shared" si="31"/>
        <v>0</v>
      </c>
      <c r="AX152" s="194">
        <f t="shared" si="32"/>
        <v>0</v>
      </c>
      <c r="AY152" s="194">
        <f t="shared" si="33"/>
        <v>0</v>
      </c>
    </row>
    <row r="153" spans="1:51" hidden="1" x14ac:dyDescent="0.2">
      <c r="A153" s="200" t="s">
        <v>782</v>
      </c>
      <c r="B153" s="201" t="s">
        <v>1572</v>
      </c>
      <c r="C153" s="201"/>
      <c r="D153" s="201"/>
      <c r="E153" s="202">
        <f>IF(G153="Y",VLOOKUP(B153&amp;"|"&amp;C153,'ETC Data'!$C$2:$D$16,2,FALSE),0)</f>
        <v>0</v>
      </c>
      <c r="F153" s="202">
        <f>IF(D153="",0,IF(G153="Y",VLOOKUP(B153&amp;"|"&amp;D153,'ETC Data'!$C$2:$D$16,2,FALSE),0))</f>
        <v>0</v>
      </c>
      <c r="G153" s="203" t="str">
        <f>IF(VLOOKUP(A153,Plan!A$1:H$804,8,FALSE)&lt;&gt;"",VLOOKUP(A153,Plan!A$1:H$804,8,FALSE),"")</f>
        <v>N</v>
      </c>
      <c r="H153" s="204" t="str">
        <f>IF(VLOOKUP(A153,Plan!A$1:L$804,12,FALSE)&lt;&gt;"",VLOOKUP(A153,Plan!A$1:L$804,12,FALSE),"")</f>
        <v/>
      </c>
      <c r="I153" s="205" t="str">
        <f>IF(VLOOKUP(A153,Plan!A$1:M$804,13,FALSE)&lt;&gt;"",VLOOKUP(A153,Plan!A$1:M$804,13,FALSE),"")</f>
        <v/>
      </c>
      <c r="J153" s="205" t="str">
        <f>IF(VLOOKUP(A153,Plan!A$1:N$804,14,FALSE)&lt;&gt;"",VLOOKUP(A153,Plan!A$1:N$804,14,FALSE),IF(VLOOKUP(A153,Plan!A$1:O$804,15,FALSE)&lt;&gt;"",VLOOKUP(A153,Plan!A$1:O$804,15,FALSE),""))</f>
        <v/>
      </c>
      <c r="K153" s="206" t="str">
        <f>IF(VLOOKUP(A153,Plan!A$1:P$804,16,FALSE)&lt;&gt;"",VLOOKUP(A153,Plan!A$1:P$804,16,FALSE),"")</f>
        <v/>
      </c>
      <c r="L153" s="205"/>
      <c r="M153" s="205"/>
      <c r="N153" s="205"/>
      <c r="O153" s="207">
        <f t="shared" si="26"/>
        <v>0</v>
      </c>
      <c r="P153" s="207" t="b">
        <f t="shared" si="27"/>
        <v>0</v>
      </c>
      <c r="Q153" s="208">
        <f>IF(P153,O153*'ETC Data'!$H$3*'ETC Data'!$I$3,0)</f>
        <v>0</v>
      </c>
      <c r="R153" s="208">
        <f>Q153-(Q153*((VLOOKUP(A153,Plan!A$1:Z$804,26,FALSE)/100)))</f>
        <v>0</v>
      </c>
      <c r="S153" s="208">
        <f>IF(P153,O153*'ETC Data'!$H$3*'ETC Data'!$J$3,0)</f>
        <v>0</v>
      </c>
      <c r="T153" s="208">
        <f>S153-(S153*((VLOOKUP(A153,Plan!A$1:AA$804,27,FALSE)/100)))</f>
        <v>0</v>
      </c>
      <c r="U153" s="208">
        <f>IF(P153,O153*'ETC Data'!$H$3*'ETC Data'!$K$3,0)</f>
        <v>0</v>
      </c>
      <c r="V153" s="208">
        <f>U153-(U153*((VLOOKUP(A153,Plan!A$1:AB$804,28,FALSE)/100)))</f>
        <v>0</v>
      </c>
      <c r="W153" s="208">
        <f>IF(P153,O153*'ETC Data'!$H$3*'ETC Data'!$L$3,0)</f>
        <v>0</v>
      </c>
      <c r="X153" s="208">
        <f>W153-(W153*((VLOOKUP(A153,Plan!A$1:AC$804,29,FALSE)/100)))</f>
        <v>0</v>
      </c>
      <c r="Y153" s="209"/>
      <c r="Z153" s="210" t="b">
        <f t="shared" si="24"/>
        <v>0</v>
      </c>
      <c r="AA153" s="208">
        <f>IF(Z153,O153*'ETC Data'!$H$4*'ETC Data'!$I$4,0)</f>
        <v>0</v>
      </c>
      <c r="AB153" s="208">
        <f>AA153-(AA153*((VLOOKUP(A153,Plan!A$1:AI$804,35,FALSE)/100)))</f>
        <v>0</v>
      </c>
      <c r="AC153" s="208">
        <f>IF(Z153,O153*'ETC Data'!$H$4*'ETC Data'!$J$4,0)</f>
        <v>0</v>
      </c>
      <c r="AD153" s="208">
        <f>AC153-(AC153*((VLOOKUP(A153,Plan!A$1:AJ$804,36,FALSE)/100)))</f>
        <v>0</v>
      </c>
      <c r="AE153" s="208">
        <f>IF(Z153,O153*'ETC Data'!$H$4*'ETC Data'!$K$4,0)</f>
        <v>0</v>
      </c>
      <c r="AF153" s="208">
        <f>AE153-(AE153*((VLOOKUP(A153,Plan!A$1:AK$804,37,FALSE)/100)))</f>
        <v>0</v>
      </c>
      <c r="AG153" s="208">
        <f>IF(Z153,O153*'ETC Data'!$H$4*'ETC Data'!$L$4,0)</f>
        <v>0</v>
      </c>
      <c r="AH153" s="208">
        <f>AG153-(AG153*((VLOOKUP(A153,Plan!A$1:AP$804,42,FALSE)/100)))</f>
        <v>0</v>
      </c>
      <c r="AI153" s="210"/>
      <c r="AJ153" s="210" t="b">
        <f t="shared" si="25"/>
        <v>0</v>
      </c>
      <c r="AK153" s="211">
        <f>IF(AJ153,O153*'ETC Data'!$H$5*'ETC Data'!$I$5,0)</f>
        <v>0</v>
      </c>
      <c r="AL153" s="208">
        <f>AK153-(AK153*((VLOOKUP(A153,Plan!A$1:AY$804,51,FALSE)/100)))</f>
        <v>0</v>
      </c>
      <c r="AM153" s="208">
        <f>IF(AJ153,O153*'ETC Data'!$H$5*'ETC Data'!$J$5,0)</f>
        <v>0</v>
      </c>
      <c r="AN153" s="208">
        <f>AM153-(AM153*((VLOOKUP(A153,Plan!A$1:BA$804,53,FALSE)/100)))</f>
        <v>0</v>
      </c>
      <c r="AO153" s="211">
        <f>IF(AJ153,O153*'ETC Data'!$H$5*'ETC Data'!$K$5,0)</f>
        <v>0</v>
      </c>
      <c r="AP153" s="208">
        <f>AO153-(AO153*((VLOOKUP(A153,Plan!A$1:BB$804,54,FALSE)/100)))</f>
        <v>0</v>
      </c>
      <c r="AQ153" s="208">
        <f>IF(AJ153,O153*'ETC Data'!$H$5*'ETC Data'!$L$5,0)</f>
        <v>0</v>
      </c>
      <c r="AR153" s="208">
        <f>AQ153-(AQ153*((VLOOKUP(A153,Plan!A$1:BD$804,56,FALSE)/100)))</f>
        <v>0</v>
      </c>
      <c r="AS153" s="193">
        <f>VLOOKUP(A153,'PR Matrix'!A:B,2,FALSE)</f>
        <v>0</v>
      </c>
      <c r="AT153" s="194">
        <f t="shared" si="28"/>
        <v>0</v>
      </c>
      <c r="AU153" s="194">
        <f t="shared" si="29"/>
        <v>0</v>
      </c>
      <c r="AV153" s="194">
        <f t="shared" si="30"/>
        <v>0</v>
      </c>
      <c r="AW153" s="194">
        <f t="shared" si="31"/>
        <v>0</v>
      </c>
      <c r="AX153" s="194">
        <f t="shared" si="32"/>
        <v>0</v>
      </c>
      <c r="AY153" s="194">
        <f t="shared" si="33"/>
        <v>0</v>
      </c>
    </row>
    <row r="154" spans="1:51" hidden="1" x14ac:dyDescent="0.2">
      <c r="A154" s="200" t="s">
        <v>1502</v>
      </c>
      <c r="B154" s="201" t="s">
        <v>1572</v>
      </c>
      <c r="C154" s="201" t="s">
        <v>1571</v>
      </c>
      <c r="D154" s="201"/>
      <c r="E154" s="202">
        <f>IF(G154="Y",VLOOKUP(B154&amp;"|"&amp;C154,'ETC Data'!$C$2:$D$16,2,FALSE),0)</f>
        <v>0</v>
      </c>
      <c r="F154" s="202">
        <f>IF(D154="",0,IF(G154="Y",VLOOKUP(B154&amp;"|"&amp;D154,'ETC Data'!$C$2:$D$16,2,FALSE),0))</f>
        <v>0</v>
      </c>
      <c r="G154" s="203" t="str">
        <f>IF(VLOOKUP(A154,Plan!A$1:H$804,8,FALSE)&lt;&gt;"",VLOOKUP(A154,Plan!A$1:H$804,8,FALSE),"")</f>
        <v>N</v>
      </c>
      <c r="H154" s="204" t="str">
        <f>IF(VLOOKUP(A154,Plan!A$1:L$804,12,FALSE)&lt;&gt;"",VLOOKUP(A154,Plan!A$1:L$804,12,FALSE),"")</f>
        <v/>
      </c>
      <c r="I154" s="205" t="str">
        <f>IF(VLOOKUP(A154,Plan!A$1:M$804,13,FALSE)&lt;&gt;"",VLOOKUP(A154,Plan!A$1:M$804,13,FALSE),"")</f>
        <v/>
      </c>
      <c r="J154" s="205" t="str">
        <f>IF(VLOOKUP(A154,Plan!A$1:N$804,14,FALSE)&lt;&gt;"",VLOOKUP(A154,Plan!A$1:N$804,14,FALSE),IF(VLOOKUP(A154,Plan!A$1:O$804,15,FALSE)&lt;&gt;"",VLOOKUP(A154,Plan!A$1:O$804,15,FALSE),""))</f>
        <v/>
      </c>
      <c r="K154" s="206" t="str">
        <f>IF(VLOOKUP(A154,Plan!A$1:P$804,16,FALSE)&lt;&gt;"",VLOOKUP(A154,Plan!A$1:P$804,16,FALSE),"")</f>
        <v/>
      </c>
      <c r="L154" s="205"/>
      <c r="M154" s="205"/>
      <c r="N154" s="205"/>
      <c r="O154" s="207">
        <f t="shared" si="26"/>
        <v>0</v>
      </c>
      <c r="P154" s="207" t="b">
        <f t="shared" si="27"/>
        <v>0</v>
      </c>
      <c r="Q154" s="208">
        <f>IF(P154,O154*'ETC Data'!$H$3*'ETC Data'!$I$3,0)</f>
        <v>0</v>
      </c>
      <c r="R154" s="208">
        <f>Q154-(Q154*((VLOOKUP(A154,Plan!A$1:Z$804,26,FALSE)/100)))</f>
        <v>0</v>
      </c>
      <c r="S154" s="208">
        <f>IF(P154,O154*'ETC Data'!$H$3*'ETC Data'!$J$3,0)</f>
        <v>0</v>
      </c>
      <c r="T154" s="208">
        <f>S154-(S154*((VLOOKUP(A154,Plan!A$1:AA$804,27,FALSE)/100)))</f>
        <v>0</v>
      </c>
      <c r="U154" s="208">
        <f>IF(P154,O154*'ETC Data'!$H$3*'ETC Data'!$K$3,0)</f>
        <v>0</v>
      </c>
      <c r="V154" s="208">
        <f>U154-(U154*((VLOOKUP(A154,Plan!A$1:AB$804,28,FALSE)/100)))</f>
        <v>0</v>
      </c>
      <c r="W154" s="208">
        <f>IF(P154,O154*'ETC Data'!$H$3*'ETC Data'!$L$3,0)</f>
        <v>0</v>
      </c>
      <c r="X154" s="208">
        <f>W154-(W154*((VLOOKUP(A154,Plan!A$1:AC$804,29,FALSE)/100)))</f>
        <v>0</v>
      </c>
      <c r="Y154" s="209"/>
      <c r="Z154" s="210" t="b">
        <f t="shared" si="24"/>
        <v>0</v>
      </c>
      <c r="AA154" s="208">
        <f>IF(Z154,O154*'ETC Data'!$H$4*'ETC Data'!$I$4,0)</f>
        <v>0</v>
      </c>
      <c r="AB154" s="208">
        <f>AA154-(AA154*((VLOOKUP(A154,Plan!A$1:AI$804,35,FALSE)/100)))</f>
        <v>0</v>
      </c>
      <c r="AC154" s="208">
        <f>IF(Z154,O154*'ETC Data'!$H$4*'ETC Data'!$J$4,0)</f>
        <v>0</v>
      </c>
      <c r="AD154" s="208">
        <f>AC154-(AC154*((VLOOKUP(A154,Plan!A$1:AJ$804,36,FALSE)/100)))</f>
        <v>0</v>
      </c>
      <c r="AE154" s="208">
        <f>IF(Z154,O154*'ETC Data'!$H$4*'ETC Data'!$K$4,0)</f>
        <v>0</v>
      </c>
      <c r="AF154" s="208">
        <f>AE154-(AE154*((VLOOKUP(A154,Plan!A$1:AK$804,37,FALSE)/100)))</f>
        <v>0</v>
      </c>
      <c r="AG154" s="208">
        <f>IF(Z154,O154*'ETC Data'!$H$4*'ETC Data'!$L$4,0)</f>
        <v>0</v>
      </c>
      <c r="AH154" s="208">
        <f>AG154-(AG154*((VLOOKUP(A154,Plan!A$1:AP$804,42,FALSE)/100)))</f>
        <v>0</v>
      </c>
      <c r="AI154" s="210"/>
      <c r="AJ154" s="210" t="b">
        <f t="shared" si="25"/>
        <v>0</v>
      </c>
      <c r="AK154" s="211">
        <f>IF(AJ154,O154*'ETC Data'!$H$5*'ETC Data'!$I$5,0)</f>
        <v>0</v>
      </c>
      <c r="AL154" s="208">
        <f>AK154-(AK154*((VLOOKUP(A154,Plan!A$1:AY$804,51,FALSE)/100)))</f>
        <v>0</v>
      </c>
      <c r="AM154" s="208">
        <f>IF(AJ154,O154*'ETC Data'!$H$5*'ETC Data'!$J$5,0)</f>
        <v>0</v>
      </c>
      <c r="AN154" s="208">
        <f>AM154-(AM154*((VLOOKUP(A154,Plan!A$1:BA$804,53,FALSE)/100)))</f>
        <v>0</v>
      </c>
      <c r="AO154" s="211">
        <f>IF(AJ154,O154*'ETC Data'!$H$5*'ETC Data'!$K$5,0)</f>
        <v>0</v>
      </c>
      <c r="AP154" s="208">
        <f>AO154-(AO154*((VLOOKUP(A154,Plan!A$1:BB$804,54,FALSE)/100)))</f>
        <v>0</v>
      </c>
      <c r="AQ154" s="208">
        <f>IF(AJ154,O154*'ETC Data'!$H$5*'ETC Data'!$L$5,0)</f>
        <v>0</v>
      </c>
      <c r="AR154" s="208">
        <f>AQ154-(AQ154*((VLOOKUP(A154,Plan!A$1:BD$804,56,FALSE)/100)))</f>
        <v>0</v>
      </c>
      <c r="AS154" s="193">
        <f>VLOOKUP(A154,'PR Matrix'!A:B,2,FALSE)</f>
        <v>0</v>
      </c>
      <c r="AT154" s="194">
        <f t="shared" si="28"/>
        <v>0</v>
      </c>
      <c r="AU154" s="194">
        <f t="shared" si="29"/>
        <v>0</v>
      </c>
      <c r="AV154" s="194">
        <f t="shared" si="30"/>
        <v>0</v>
      </c>
      <c r="AW154" s="194">
        <f t="shared" si="31"/>
        <v>0</v>
      </c>
      <c r="AX154" s="194">
        <f t="shared" si="32"/>
        <v>0</v>
      </c>
      <c r="AY154" s="194">
        <f t="shared" si="33"/>
        <v>0</v>
      </c>
    </row>
    <row r="155" spans="1:51" hidden="1" x14ac:dyDescent="0.2">
      <c r="A155" s="200" t="s">
        <v>1546</v>
      </c>
      <c r="B155" s="201" t="s">
        <v>1572</v>
      </c>
      <c r="C155" s="201"/>
      <c r="D155" s="201"/>
      <c r="E155" s="202">
        <f>IF(G155="Y",VLOOKUP(B155&amp;"|"&amp;C155,'ETC Data'!$C$2:$D$16,2,FALSE),0)</f>
        <v>0</v>
      </c>
      <c r="F155" s="202">
        <f>IF(D155="",0,IF(G155="Y",VLOOKUP(B155&amp;"|"&amp;D155,'ETC Data'!$C$2:$D$16,2,FALSE),0))</f>
        <v>0</v>
      </c>
      <c r="G155" s="203" t="str">
        <f>IF(VLOOKUP(A155,Plan!A$1:H$804,8,FALSE)&lt;&gt;"",VLOOKUP(A155,Plan!A$1:H$804,8,FALSE),"")</f>
        <v>N</v>
      </c>
      <c r="H155" s="204" t="str">
        <f>IF(VLOOKUP(A155,Plan!A$1:L$804,12,FALSE)&lt;&gt;"",VLOOKUP(A155,Plan!A$1:L$804,12,FALSE),"")</f>
        <v/>
      </c>
      <c r="I155" s="205" t="str">
        <f>IF(VLOOKUP(A155,Plan!A$1:M$804,13,FALSE)&lt;&gt;"",VLOOKUP(A155,Plan!A$1:M$804,13,FALSE),"")</f>
        <v/>
      </c>
      <c r="J155" s="205" t="str">
        <f>IF(VLOOKUP(A155,Plan!A$1:N$804,14,FALSE)&lt;&gt;"",VLOOKUP(A155,Plan!A$1:N$804,14,FALSE),IF(VLOOKUP(A155,Plan!A$1:O$804,15,FALSE)&lt;&gt;"",VLOOKUP(A155,Plan!A$1:O$804,15,FALSE),""))</f>
        <v/>
      </c>
      <c r="K155" s="206" t="str">
        <f>IF(VLOOKUP(A155,Plan!A$1:P$804,16,FALSE)&lt;&gt;"",VLOOKUP(A155,Plan!A$1:P$804,16,FALSE),"")</f>
        <v/>
      </c>
      <c r="L155" s="205"/>
      <c r="M155" s="205"/>
      <c r="N155" s="205"/>
      <c r="O155" s="207">
        <f t="shared" si="26"/>
        <v>0</v>
      </c>
      <c r="P155" s="207" t="b">
        <f t="shared" si="27"/>
        <v>0</v>
      </c>
      <c r="Q155" s="208">
        <f>IF(P155,O155*'ETC Data'!$H$3*'ETC Data'!$I$3,0)</f>
        <v>0</v>
      </c>
      <c r="R155" s="208">
        <f>Q155-(Q155*((VLOOKUP(A155,Plan!A$1:Z$804,26,FALSE)/100)))</f>
        <v>0</v>
      </c>
      <c r="S155" s="208">
        <f>IF(P155,O155*'ETC Data'!$H$3*'ETC Data'!$J$3,0)</f>
        <v>0</v>
      </c>
      <c r="T155" s="208">
        <f>S155-(S155*((VLOOKUP(A155,Plan!A$1:AA$804,27,FALSE)/100)))</f>
        <v>0</v>
      </c>
      <c r="U155" s="208">
        <f>IF(P155,O155*'ETC Data'!$H$3*'ETC Data'!$K$3,0)</f>
        <v>0</v>
      </c>
      <c r="V155" s="208">
        <f>U155-(U155*((VLOOKUP(A155,Plan!A$1:AB$804,28,FALSE)/100)))</f>
        <v>0</v>
      </c>
      <c r="W155" s="208">
        <f>IF(P155,O155*'ETC Data'!$H$3*'ETC Data'!$L$3,0)</f>
        <v>0</v>
      </c>
      <c r="X155" s="208">
        <f>W155-(W155*((VLOOKUP(A155,Plan!A$1:AC$804,29,FALSE)/100)))</f>
        <v>0</v>
      </c>
      <c r="Y155" s="209"/>
      <c r="Z155" s="210" t="b">
        <f t="shared" si="24"/>
        <v>0</v>
      </c>
      <c r="AA155" s="208">
        <f>IF(Z155,O155*'ETC Data'!$H$4*'ETC Data'!$I$4,0)</f>
        <v>0</v>
      </c>
      <c r="AB155" s="208">
        <f>AA155-(AA155*((VLOOKUP(A155,Plan!A$1:AI$804,35,FALSE)/100)))</f>
        <v>0</v>
      </c>
      <c r="AC155" s="208">
        <f>IF(Z155,O155*'ETC Data'!$H$4*'ETC Data'!$J$4,0)</f>
        <v>0</v>
      </c>
      <c r="AD155" s="208">
        <f>AC155-(AC155*((VLOOKUP(A155,Plan!A$1:AJ$804,36,FALSE)/100)))</f>
        <v>0</v>
      </c>
      <c r="AE155" s="208">
        <f>IF(Z155,O155*'ETC Data'!$H$4*'ETC Data'!$K$4,0)</f>
        <v>0</v>
      </c>
      <c r="AF155" s="208">
        <f>AE155-(AE155*((VLOOKUP(A155,Plan!A$1:AK$804,37,FALSE)/100)))</f>
        <v>0</v>
      </c>
      <c r="AG155" s="208">
        <f>IF(Z155,O155*'ETC Data'!$H$4*'ETC Data'!$L$4,0)</f>
        <v>0</v>
      </c>
      <c r="AH155" s="208">
        <f>AG155-(AG155*((VLOOKUP(A155,Plan!A$1:AP$804,42,FALSE)/100)))</f>
        <v>0</v>
      </c>
      <c r="AI155" s="210"/>
      <c r="AJ155" s="210" t="b">
        <f t="shared" si="25"/>
        <v>0</v>
      </c>
      <c r="AK155" s="211">
        <f>IF(AJ155,O155*'ETC Data'!$H$5*'ETC Data'!$I$5,0)</f>
        <v>0</v>
      </c>
      <c r="AL155" s="208">
        <f>AK155-(AK155*((VLOOKUP(A155,Plan!A$1:AY$804,51,FALSE)/100)))</f>
        <v>0</v>
      </c>
      <c r="AM155" s="208">
        <f>IF(AJ155,O155*'ETC Data'!$H$5*'ETC Data'!$J$5,0)</f>
        <v>0</v>
      </c>
      <c r="AN155" s="208">
        <f>AM155-(AM155*((VLOOKUP(A155,Plan!A$1:BA$804,53,FALSE)/100)))</f>
        <v>0</v>
      </c>
      <c r="AO155" s="211">
        <f>IF(AJ155,O155*'ETC Data'!$H$5*'ETC Data'!$K$5,0)</f>
        <v>0</v>
      </c>
      <c r="AP155" s="208">
        <f>AO155-(AO155*((VLOOKUP(A155,Plan!A$1:BB$804,54,FALSE)/100)))</f>
        <v>0</v>
      </c>
      <c r="AQ155" s="208">
        <f>IF(AJ155,O155*'ETC Data'!$H$5*'ETC Data'!$L$5,0)</f>
        <v>0</v>
      </c>
      <c r="AR155" s="208">
        <f>AQ155-(AQ155*((VLOOKUP(A155,Plan!A$1:BD$804,56,FALSE)/100)))</f>
        <v>0</v>
      </c>
      <c r="AS155" s="193">
        <f>VLOOKUP(A155,'PR Matrix'!A:B,2,FALSE)</f>
        <v>0</v>
      </c>
      <c r="AT155" s="194">
        <f t="shared" si="28"/>
        <v>0</v>
      </c>
      <c r="AU155" s="194">
        <f t="shared" si="29"/>
        <v>0</v>
      </c>
      <c r="AV155" s="194">
        <f t="shared" si="30"/>
        <v>0</v>
      </c>
      <c r="AW155" s="194">
        <f t="shared" si="31"/>
        <v>0</v>
      </c>
      <c r="AX155" s="194">
        <f t="shared" si="32"/>
        <v>0</v>
      </c>
      <c r="AY155" s="194">
        <f t="shared" si="33"/>
        <v>0</v>
      </c>
    </row>
    <row r="156" spans="1:51" hidden="1" x14ac:dyDescent="0.2">
      <c r="A156" s="200" t="s">
        <v>1754</v>
      </c>
      <c r="B156" s="201" t="s">
        <v>1572</v>
      </c>
      <c r="C156" s="201"/>
      <c r="D156" s="201"/>
      <c r="E156" s="202">
        <f>IF(G156="Y",VLOOKUP(B156&amp;"|"&amp;C156,'ETC Data'!$C$2:$D$16,2,FALSE),0)</f>
        <v>0</v>
      </c>
      <c r="F156" s="202">
        <f>IF(D156="",0,IF(G156="Y",VLOOKUP(B156&amp;"|"&amp;D156,'ETC Data'!$C$2:$D$16,2,FALSE),0))</f>
        <v>0</v>
      </c>
      <c r="G156" s="203" t="str">
        <f>IF(VLOOKUP(A156,Plan!A$1:H$804,8,FALSE)&lt;&gt;"",VLOOKUP(A156,Plan!A$1:H$804,8,FALSE),"")</f>
        <v>N</v>
      </c>
      <c r="H156" s="204" t="str">
        <f>IF(VLOOKUP(A156,Plan!A$1:L$804,12,FALSE)&lt;&gt;"",VLOOKUP(A156,Plan!A$1:L$804,12,FALSE),"")</f>
        <v/>
      </c>
      <c r="I156" s="205" t="str">
        <f>IF(VLOOKUP(A156,Plan!A$1:M$804,13,FALSE)&lt;&gt;"",VLOOKUP(A156,Plan!A$1:M$804,13,FALSE),"")</f>
        <v/>
      </c>
      <c r="J156" s="205" t="str">
        <f>IF(VLOOKUP(A156,Plan!A$1:N$804,14,FALSE)&lt;&gt;"",VLOOKUP(A156,Plan!A$1:N$804,14,FALSE),IF(VLOOKUP(A156,Plan!A$1:O$804,15,FALSE)&lt;&gt;"",VLOOKUP(A156,Plan!A$1:O$804,15,FALSE),""))</f>
        <v/>
      </c>
      <c r="K156" s="206" t="str">
        <f>IF(VLOOKUP(A156,Plan!A$1:P$804,16,FALSE)&lt;&gt;"",VLOOKUP(A156,Plan!A$1:P$804,16,FALSE),"")</f>
        <v/>
      </c>
      <c r="L156" s="205"/>
      <c r="M156" s="205"/>
      <c r="N156" s="205"/>
      <c r="O156" s="207">
        <f t="shared" si="26"/>
        <v>0</v>
      </c>
      <c r="P156" s="207" t="b">
        <f t="shared" si="27"/>
        <v>0</v>
      </c>
      <c r="Q156" s="208">
        <f>IF(P156,O156*'ETC Data'!$H$3*'ETC Data'!$I$3,0)</f>
        <v>0</v>
      </c>
      <c r="R156" s="208">
        <f>Q156-(Q156*((VLOOKUP(A156,Plan!A$1:Z$804,26,FALSE)/100)))</f>
        <v>0</v>
      </c>
      <c r="S156" s="208">
        <f>IF(P156,O156*'ETC Data'!$H$3*'ETC Data'!$J$3,0)</f>
        <v>0</v>
      </c>
      <c r="T156" s="208">
        <f>S156-(S156*((VLOOKUP(A156,Plan!A$1:AA$804,27,FALSE)/100)))</f>
        <v>0</v>
      </c>
      <c r="U156" s="208">
        <f>IF(P156,O156*'ETC Data'!$H$3*'ETC Data'!$K$3,0)</f>
        <v>0</v>
      </c>
      <c r="V156" s="208">
        <f>U156-(U156*((VLOOKUP(A156,Plan!A$1:AB$804,28,FALSE)/100)))</f>
        <v>0</v>
      </c>
      <c r="W156" s="208">
        <f>IF(P156,O156*'ETC Data'!$H$3*'ETC Data'!$L$3,0)</f>
        <v>0</v>
      </c>
      <c r="X156" s="208">
        <f>W156-(W156*((VLOOKUP(A156,Plan!A$1:AC$804,29,FALSE)/100)))</f>
        <v>0</v>
      </c>
      <c r="Y156" s="209"/>
      <c r="Z156" s="210" t="b">
        <f t="shared" si="24"/>
        <v>0</v>
      </c>
      <c r="AA156" s="208">
        <f>IF(Z156,O156*'ETC Data'!$H$4*'ETC Data'!$I$4,0)</f>
        <v>0</v>
      </c>
      <c r="AB156" s="208">
        <f>AA156-(AA156*((VLOOKUP(A156,Plan!A$1:AI$804,35,FALSE)/100)))</f>
        <v>0</v>
      </c>
      <c r="AC156" s="208">
        <f>IF(Z156,O156*'ETC Data'!$H$4*'ETC Data'!$J$4,0)</f>
        <v>0</v>
      </c>
      <c r="AD156" s="208">
        <f>AC156-(AC156*((VLOOKUP(A156,Plan!A$1:AJ$804,36,FALSE)/100)))</f>
        <v>0</v>
      </c>
      <c r="AE156" s="208">
        <f>IF(Z156,O156*'ETC Data'!$H$4*'ETC Data'!$K$4,0)</f>
        <v>0</v>
      </c>
      <c r="AF156" s="208">
        <f>AE156-(AE156*((VLOOKUP(A156,Plan!A$1:AK$804,37,FALSE)/100)))</f>
        <v>0</v>
      </c>
      <c r="AG156" s="208">
        <f>IF(Z156,O156*'ETC Data'!$H$4*'ETC Data'!$L$4,0)</f>
        <v>0</v>
      </c>
      <c r="AH156" s="208">
        <f>AG156-(AG156*((VLOOKUP(A156,Plan!A$1:AP$804,42,FALSE)/100)))</f>
        <v>0</v>
      </c>
      <c r="AI156" s="210"/>
      <c r="AJ156" s="210" t="b">
        <f t="shared" si="25"/>
        <v>0</v>
      </c>
      <c r="AK156" s="211">
        <f>IF(AJ156,O156*'ETC Data'!$H$5*'ETC Data'!$I$5,0)</f>
        <v>0</v>
      </c>
      <c r="AL156" s="208">
        <f>AK156-(AK156*((VLOOKUP(A156,Plan!A$1:AY$804,51,FALSE)/100)))</f>
        <v>0</v>
      </c>
      <c r="AM156" s="208">
        <f>IF(AJ156,O156*'ETC Data'!$H$5*'ETC Data'!$J$5,0)</f>
        <v>0</v>
      </c>
      <c r="AN156" s="208">
        <f>AM156-(AM156*((VLOOKUP(A156,Plan!A$1:BA$804,53,FALSE)/100)))</f>
        <v>0</v>
      </c>
      <c r="AO156" s="211">
        <f>IF(AJ156,O156*'ETC Data'!$H$5*'ETC Data'!$K$5,0)</f>
        <v>0</v>
      </c>
      <c r="AP156" s="208">
        <f>AO156-(AO156*((VLOOKUP(A156,Plan!A$1:BB$804,54,FALSE)/100)))</f>
        <v>0</v>
      </c>
      <c r="AQ156" s="208">
        <f>IF(AJ156,O156*'ETC Data'!$H$5*'ETC Data'!$L$5,0)</f>
        <v>0</v>
      </c>
      <c r="AR156" s="208">
        <f>AQ156-(AQ156*((VLOOKUP(A156,Plan!A$1:BD$804,56,FALSE)/100)))</f>
        <v>0</v>
      </c>
      <c r="AS156" s="193">
        <f>VLOOKUP(A156,'PR Matrix'!A:B,2,FALSE)</f>
        <v>0</v>
      </c>
      <c r="AT156" s="194">
        <f t="shared" si="28"/>
        <v>0</v>
      </c>
      <c r="AU156" s="194">
        <f t="shared" si="29"/>
        <v>0</v>
      </c>
      <c r="AV156" s="194">
        <f t="shared" si="30"/>
        <v>0</v>
      </c>
      <c r="AW156" s="194">
        <f t="shared" si="31"/>
        <v>0</v>
      </c>
      <c r="AX156" s="194">
        <f t="shared" si="32"/>
        <v>0</v>
      </c>
      <c r="AY156" s="194">
        <f t="shared" si="33"/>
        <v>0</v>
      </c>
    </row>
    <row r="157" spans="1:51" hidden="1" x14ac:dyDescent="0.2">
      <c r="A157" s="200" t="s">
        <v>1547</v>
      </c>
      <c r="B157" s="201" t="s">
        <v>1572</v>
      </c>
      <c r="C157" s="201"/>
      <c r="D157" s="201"/>
      <c r="E157" s="202">
        <f>IF(G157="Y",VLOOKUP(B157&amp;"|"&amp;C157,'ETC Data'!$C$2:$D$16,2,FALSE),0)</f>
        <v>0</v>
      </c>
      <c r="F157" s="202">
        <f>IF(D157="",0,IF(G157="Y",VLOOKUP(B157&amp;"|"&amp;D157,'ETC Data'!$C$2:$D$16,2,FALSE),0))</f>
        <v>0</v>
      </c>
      <c r="G157" s="203" t="str">
        <f>IF(VLOOKUP(A157,Plan!A$1:H$804,8,FALSE)&lt;&gt;"",VLOOKUP(A157,Plan!A$1:H$804,8,FALSE),"")</f>
        <v>N</v>
      </c>
      <c r="H157" s="204" t="str">
        <f>IF(VLOOKUP(A157,Plan!A$1:L$804,12,FALSE)&lt;&gt;"",VLOOKUP(A157,Plan!A$1:L$804,12,FALSE),"")</f>
        <v/>
      </c>
      <c r="I157" s="205" t="str">
        <f>IF(VLOOKUP(A157,Plan!A$1:M$804,13,FALSE)&lt;&gt;"",VLOOKUP(A157,Plan!A$1:M$804,13,FALSE),"")</f>
        <v/>
      </c>
      <c r="J157" s="205" t="str">
        <f>IF(VLOOKUP(A157,Plan!A$1:N$804,14,FALSE)&lt;&gt;"",VLOOKUP(A157,Plan!A$1:N$804,14,FALSE),IF(VLOOKUP(A157,Plan!A$1:O$804,15,FALSE)&lt;&gt;"",VLOOKUP(A157,Plan!A$1:O$804,15,FALSE),""))</f>
        <v/>
      </c>
      <c r="K157" s="206" t="str">
        <f>IF(VLOOKUP(A157,Plan!A$1:P$804,16,FALSE)&lt;&gt;"",VLOOKUP(A157,Plan!A$1:P$804,16,FALSE),"")</f>
        <v/>
      </c>
      <c r="L157" s="205"/>
      <c r="M157" s="205"/>
      <c r="N157" s="205"/>
      <c r="O157" s="207">
        <f t="shared" si="26"/>
        <v>0</v>
      </c>
      <c r="P157" s="207" t="b">
        <f t="shared" si="27"/>
        <v>0</v>
      </c>
      <c r="Q157" s="208">
        <f>IF(P157,O157*'ETC Data'!$H$3*'ETC Data'!$I$3,0)</f>
        <v>0</v>
      </c>
      <c r="R157" s="208">
        <f>Q157-(Q157*((VLOOKUP(A157,Plan!A$1:Z$804,26,FALSE)/100)))</f>
        <v>0</v>
      </c>
      <c r="S157" s="208">
        <f>IF(P157,O157*'ETC Data'!$H$3*'ETC Data'!$J$3,0)</f>
        <v>0</v>
      </c>
      <c r="T157" s="208">
        <f>S157-(S157*((VLOOKUP(A157,Plan!A$1:AA$804,27,FALSE)/100)))</f>
        <v>0</v>
      </c>
      <c r="U157" s="208">
        <f>IF(P157,O157*'ETC Data'!$H$3*'ETC Data'!$K$3,0)</f>
        <v>0</v>
      </c>
      <c r="V157" s="208">
        <f>U157-(U157*((VLOOKUP(A157,Plan!A$1:AB$804,28,FALSE)/100)))</f>
        <v>0</v>
      </c>
      <c r="W157" s="208">
        <f>IF(P157,O157*'ETC Data'!$H$3*'ETC Data'!$L$3,0)</f>
        <v>0</v>
      </c>
      <c r="X157" s="208">
        <f>W157-(W157*((VLOOKUP(A157,Plan!A$1:AC$804,29,FALSE)/100)))</f>
        <v>0</v>
      </c>
      <c r="Y157" s="209"/>
      <c r="Z157" s="210" t="b">
        <f t="shared" si="24"/>
        <v>0</v>
      </c>
      <c r="AA157" s="208">
        <f>IF(Z157,O157*'ETC Data'!$H$4*'ETC Data'!$I$4,0)</f>
        <v>0</v>
      </c>
      <c r="AB157" s="208">
        <f>AA157-(AA157*((VLOOKUP(A157,Plan!A$1:AI$804,35,FALSE)/100)))</f>
        <v>0</v>
      </c>
      <c r="AC157" s="208">
        <f>IF(Z157,O157*'ETC Data'!$H$4*'ETC Data'!$J$4,0)</f>
        <v>0</v>
      </c>
      <c r="AD157" s="208">
        <f>AC157-(AC157*((VLOOKUP(A157,Plan!A$1:AJ$804,36,FALSE)/100)))</f>
        <v>0</v>
      </c>
      <c r="AE157" s="208">
        <f>IF(Z157,O157*'ETC Data'!$H$4*'ETC Data'!$K$4,0)</f>
        <v>0</v>
      </c>
      <c r="AF157" s="208">
        <f>AE157-(AE157*((VLOOKUP(A157,Plan!A$1:AK$804,37,FALSE)/100)))</f>
        <v>0</v>
      </c>
      <c r="AG157" s="208">
        <f>IF(Z157,O157*'ETC Data'!$H$4*'ETC Data'!$L$4,0)</f>
        <v>0</v>
      </c>
      <c r="AH157" s="208">
        <f>AG157-(AG157*((VLOOKUP(A157,Plan!A$1:AP$804,42,FALSE)/100)))</f>
        <v>0</v>
      </c>
      <c r="AI157" s="210"/>
      <c r="AJ157" s="210" t="b">
        <f t="shared" si="25"/>
        <v>0</v>
      </c>
      <c r="AK157" s="211">
        <f>IF(AJ157,O157*'ETC Data'!$H$5*'ETC Data'!$I$5,0)</f>
        <v>0</v>
      </c>
      <c r="AL157" s="208">
        <f>AK157-(AK157*((VLOOKUP(A157,Plan!A$1:AY$804,51,FALSE)/100)))</f>
        <v>0</v>
      </c>
      <c r="AM157" s="208">
        <f>IF(AJ157,O157*'ETC Data'!$H$5*'ETC Data'!$J$5,0)</f>
        <v>0</v>
      </c>
      <c r="AN157" s="208">
        <f>AM157-(AM157*((VLOOKUP(A157,Plan!A$1:BA$804,53,FALSE)/100)))</f>
        <v>0</v>
      </c>
      <c r="AO157" s="211">
        <f>IF(AJ157,O157*'ETC Data'!$H$5*'ETC Data'!$K$5,0)</f>
        <v>0</v>
      </c>
      <c r="AP157" s="208">
        <f>AO157-(AO157*((VLOOKUP(A157,Plan!A$1:BB$804,54,FALSE)/100)))</f>
        <v>0</v>
      </c>
      <c r="AQ157" s="208">
        <f>IF(AJ157,O157*'ETC Data'!$H$5*'ETC Data'!$L$5,0)</f>
        <v>0</v>
      </c>
      <c r="AR157" s="208">
        <f>AQ157-(AQ157*((VLOOKUP(A157,Plan!A$1:BD$804,56,FALSE)/100)))</f>
        <v>0</v>
      </c>
      <c r="AS157" s="193">
        <f>VLOOKUP(A157,'PR Matrix'!A:B,2,FALSE)</f>
        <v>0</v>
      </c>
      <c r="AT157" s="194">
        <f t="shared" si="28"/>
        <v>0</v>
      </c>
      <c r="AU157" s="194">
        <f t="shared" si="29"/>
        <v>0</v>
      </c>
      <c r="AV157" s="194">
        <f t="shared" si="30"/>
        <v>0</v>
      </c>
      <c r="AW157" s="194">
        <f t="shared" si="31"/>
        <v>0</v>
      </c>
      <c r="AX157" s="194">
        <f t="shared" si="32"/>
        <v>0</v>
      </c>
      <c r="AY157" s="194">
        <f t="shared" si="33"/>
        <v>0</v>
      </c>
    </row>
    <row r="158" spans="1:51" hidden="1" x14ac:dyDescent="0.2">
      <c r="A158" s="200" t="s">
        <v>1755</v>
      </c>
      <c r="B158" s="201" t="s">
        <v>1572</v>
      </c>
      <c r="C158" s="201"/>
      <c r="D158" s="201"/>
      <c r="E158" s="202">
        <f>IF(G158="Y",VLOOKUP(B158&amp;"|"&amp;C158,'ETC Data'!$C$2:$D$16,2,FALSE),0)</f>
        <v>0</v>
      </c>
      <c r="F158" s="202">
        <f>IF(D158="",0,IF(G158="Y",VLOOKUP(B158&amp;"|"&amp;D158,'ETC Data'!$C$2:$D$16,2,FALSE),0))</f>
        <v>0</v>
      </c>
      <c r="G158" s="203" t="str">
        <f>IF(VLOOKUP(A158,Plan!A$1:H$804,8,FALSE)&lt;&gt;"",VLOOKUP(A158,Plan!A$1:H$804,8,FALSE),"")</f>
        <v>N</v>
      </c>
      <c r="H158" s="204" t="str">
        <f>IF(VLOOKUP(A158,Plan!A$1:L$804,12,FALSE)&lt;&gt;"",VLOOKUP(A158,Plan!A$1:L$804,12,FALSE),"")</f>
        <v/>
      </c>
      <c r="I158" s="205" t="str">
        <f>IF(VLOOKUP(A158,Plan!A$1:M$804,13,FALSE)&lt;&gt;"",VLOOKUP(A158,Plan!A$1:M$804,13,FALSE),"")</f>
        <v/>
      </c>
      <c r="J158" s="205" t="str">
        <f>IF(VLOOKUP(A158,Plan!A$1:N$804,14,FALSE)&lt;&gt;"",VLOOKUP(A158,Plan!A$1:N$804,14,FALSE),IF(VLOOKUP(A158,Plan!A$1:O$804,15,FALSE)&lt;&gt;"",VLOOKUP(A158,Plan!A$1:O$804,15,FALSE),""))</f>
        <v/>
      </c>
      <c r="K158" s="206" t="str">
        <f>IF(VLOOKUP(A158,Plan!A$1:P$804,16,FALSE)&lt;&gt;"",VLOOKUP(A158,Plan!A$1:P$804,16,FALSE),"")</f>
        <v/>
      </c>
      <c r="L158" s="205"/>
      <c r="M158" s="205"/>
      <c r="N158" s="205"/>
      <c r="O158" s="207">
        <f t="shared" si="26"/>
        <v>0</v>
      </c>
      <c r="P158" s="207" t="b">
        <f t="shared" si="27"/>
        <v>0</v>
      </c>
      <c r="Q158" s="208">
        <f>IF(P158,O158*'ETC Data'!$H$3*'ETC Data'!$I$3,0)</f>
        <v>0</v>
      </c>
      <c r="R158" s="208">
        <f>Q158-(Q158*((VLOOKUP(A158,Plan!A$1:Z$804,26,FALSE)/100)))</f>
        <v>0</v>
      </c>
      <c r="S158" s="208">
        <f>IF(P158,O158*'ETC Data'!$H$3*'ETC Data'!$J$3,0)</f>
        <v>0</v>
      </c>
      <c r="T158" s="208">
        <f>S158-(S158*((VLOOKUP(A158,Plan!A$1:AA$804,27,FALSE)/100)))</f>
        <v>0</v>
      </c>
      <c r="U158" s="208">
        <f>IF(P158,O158*'ETC Data'!$H$3*'ETC Data'!$K$3,0)</f>
        <v>0</v>
      </c>
      <c r="V158" s="208">
        <f>U158-(U158*((VLOOKUP(A158,Plan!A$1:AB$804,28,FALSE)/100)))</f>
        <v>0</v>
      </c>
      <c r="W158" s="208">
        <f>IF(P158,O158*'ETC Data'!$H$3*'ETC Data'!$L$3,0)</f>
        <v>0</v>
      </c>
      <c r="X158" s="208">
        <f>W158-(W158*((VLOOKUP(A158,Plan!A$1:AC$804,29,FALSE)/100)))</f>
        <v>0</v>
      </c>
      <c r="Y158" s="209"/>
      <c r="Z158" s="210" t="b">
        <f t="shared" si="24"/>
        <v>0</v>
      </c>
      <c r="AA158" s="208">
        <f>IF(Z158,O158*'ETC Data'!$H$4*'ETC Data'!$I$4,0)</f>
        <v>0</v>
      </c>
      <c r="AB158" s="208">
        <f>AA158-(AA158*((VLOOKUP(A158,Plan!A$1:AI$804,35,FALSE)/100)))</f>
        <v>0</v>
      </c>
      <c r="AC158" s="208">
        <f>IF(Z158,O158*'ETC Data'!$H$4*'ETC Data'!$J$4,0)</f>
        <v>0</v>
      </c>
      <c r="AD158" s="208">
        <f>AC158-(AC158*((VLOOKUP(A158,Plan!A$1:AJ$804,36,FALSE)/100)))</f>
        <v>0</v>
      </c>
      <c r="AE158" s="208">
        <f>IF(Z158,O158*'ETC Data'!$H$4*'ETC Data'!$K$4,0)</f>
        <v>0</v>
      </c>
      <c r="AF158" s="208">
        <f>AE158-(AE158*((VLOOKUP(A158,Plan!A$1:AK$804,37,FALSE)/100)))</f>
        <v>0</v>
      </c>
      <c r="AG158" s="208">
        <f>IF(Z158,O158*'ETC Data'!$H$4*'ETC Data'!$L$4,0)</f>
        <v>0</v>
      </c>
      <c r="AH158" s="208">
        <f>AG158-(AG158*((VLOOKUP(A158,Plan!A$1:AP$804,42,FALSE)/100)))</f>
        <v>0</v>
      </c>
      <c r="AI158" s="210"/>
      <c r="AJ158" s="210" t="b">
        <f t="shared" si="25"/>
        <v>0</v>
      </c>
      <c r="AK158" s="211">
        <f>IF(AJ158,O158*'ETC Data'!$H$5*'ETC Data'!$I$5,0)</f>
        <v>0</v>
      </c>
      <c r="AL158" s="208">
        <f>AK158-(AK158*((VLOOKUP(A158,Plan!A$1:AY$804,51,FALSE)/100)))</f>
        <v>0</v>
      </c>
      <c r="AM158" s="208">
        <f>IF(AJ158,O158*'ETC Data'!$H$5*'ETC Data'!$J$5,0)</f>
        <v>0</v>
      </c>
      <c r="AN158" s="208">
        <f>AM158-(AM158*((VLOOKUP(A158,Plan!A$1:BA$804,53,FALSE)/100)))</f>
        <v>0</v>
      </c>
      <c r="AO158" s="211">
        <f>IF(AJ158,O158*'ETC Data'!$H$5*'ETC Data'!$K$5,0)</f>
        <v>0</v>
      </c>
      <c r="AP158" s="208">
        <f>AO158-(AO158*((VLOOKUP(A158,Plan!A$1:BB$804,54,FALSE)/100)))</f>
        <v>0</v>
      </c>
      <c r="AQ158" s="208">
        <f>IF(AJ158,O158*'ETC Data'!$H$5*'ETC Data'!$L$5,0)</f>
        <v>0</v>
      </c>
      <c r="AR158" s="208">
        <f>AQ158-(AQ158*((VLOOKUP(A158,Plan!A$1:BD$804,56,FALSE)/100)))</f>
        <v>0</v>
      </c>
      <c r="AS158" s="193">
        <f>VLOOKUP(A158,'PR Matrix'!A:B,2,FALSE)</f>
        <v>0</v>
      </c>
      <c r="AT158" s="194">
        <f t="shared" si="28"/>
        <v>0</v>
      </c>
      <c r="AU158" s="194">
        <f t="shared" si="29"/>
        <v>0</v>
      </c>
      <c r="AV158" s="194">
        <f t="shared" si="30"/>
        <v>0</v>
      </c>
      <c r="AW158" s="194">
        <f t="shared" si="31"/>
        <v>0</v>
      </c>
      <c r="AX158" s="194">
        <f t="shared" si="32"/>
        <v>0</v>
      </c>
      <c r="AY158" s="194">
        <f t="shared" si="33"/>
        <v>0</v>
      </c>
    </row>
    <row r="159" spans="1:51" hidden="1" x14ac:dyDescent="0.2">
      <c r="A159" s="200" t="s">
        <v>1756</v>
      </c>
      <c r="B159" s="201" t="s">
        <v>1572</v>
      </c>
      <c r="C159" s="201"/>
      <c r="D159" s="201"/>
      <c r="E159" s="202">
        <f>IF(G159="Y",VLOOKUP(B159&amp;"|"&amp;C159,'ETC Data'!$C$2:$D$16,2,FALSE),0)</f>
        <v>0</v>
      </c>
      <c r="F159" s="202">
        <f>IF(D159="",0,IF(G159="Y",VLOOKUP(B159&amp;"|"&amp;D159,'ETC Data'!$C$2:$D$16,2,FALSE),0))</f>
        <v>0</v>
      </c>
      <c r="G159" s="203" t="str">
        <f>IF(VLOOKUP(A159,Plan!A$1:H$804,8,FALSE)&lt;&gt;"",VLOOKUP(A159,Plan!A$1:H$804,8,FALSE),"")</f>
        <v>N</v>
      </c>
      <c r="H159" s="204" t="str">
        <f>IF(VLOOKUP(A159,Plan!A$1:L$804,12,FALSE)&lt;&gt;"",VLOOKUP(A159,Plan!A$1:L$804,12,FALSE),"")</f>
        <v/>
      </c>
      <c r="I159" s="205" t="str">
        <f>IF(VLOOKUP(A159,Plan!A$1:M$804,13,FALSE)&lt;&gt;"",VLOOKUP(A159,Plan!A$1:M$804,13,FALSE),"")</f>
        <v/>
      </c>
      <c r="J159" s="205" t="str">
        <f>IF(VLOOKUP(A159,Plan!A$1:N$804,14,FALSE)&lt;&gt;"",VLOOKUP(A159,Plan!A$1:N$804,14,FALSE),IF(VLOOKUP(A159,Plan!A$1:O$804,15,FALSE)&lt;&gt;"",VLOOKUP(A159,Plan!A$1:O$804,15,FALSE),""))</f>
        <v/>
      </c>
      <c r="K159" s="206" t="str">
        <f>IF(VLOOKUP(A159,Plan!A$1:P$804,16,FALSE)&lt;&gt;"",VLOOKUP(A159,Plan!A$1:P$804,16,FALSE),"")</f>
        <v/>
      </c>
      <c r="L159" s="205"/>
      <c r="M159" s="205"/>
      <c r="N159" s="205"/>
      <c r="O159" s="207">
        <f t="shared" si="26"/>
        <v>0</v>
      </c>
      <c r="P159" s="207" t="b">
        <f t="shared" si="27"/>
        <v>0</v>
      </c>
      <c r="Q159" s="208">
        <f>IF(P159,O159*'ETC Data'!$H$3*'ETC Data'!$I$3,0)</f>
        <v>0</v>
      </c>
      <c r="R159" s="208">
        <f>Q159-(Q159*((VLOOKUP(A159,Plan!A$1:Z$804,26,FALSE)/100)))</f>
        <v>0</v>
      </c>
      <c r="S159" s="208">
        <f>IF(P159,O159*'ETC Data'!$H$3*'ETC Data'!$J$3,0)</f>
        <v>0</v>
      </c>
      <c r="T159" s="208">
        <f>S159-(S159*((VLOOKUP(A159,Plan!A$1:AA$804,27,FALSE)/100)))</f>
        <v>0</v>
      </c>
      <c r="U159" s="208">
        <f>IF(P159,O159*'ETC Data'!$H$3*'ETC Data'!$K$3,0)</f>
        <v>0</v>
      </c>
      <c r="V159" s="208">
        <f>U159-(U159*((VLOOKUP(A159,Plan!A$1:AB$804,28,FALSE)/100)))</f>
        <v>0</v>
      </c>
      <c r="W159" s="208">
        <f>IF(P159,O159*'ETC Data'!$H$3*'ETC Data'!$L$3,0)</f>
        <v>0</v>
      </c>
      <c r="X159" s="208">
        <f>W159-(W159*((VLOOKUP(A159,Plan!A$1:AC$804,29,FALSE)/100)))</f>
        <v>0</v>
      </c>
      <c r="Y159" s="209"/>
      <c r="Z159" s="210" t="b">
        <f t="shared" si="24"/>
        <v>0</v>
      </c>
      <c r="AA159" s="208">
        <f>IF(Z159,O159*'ETC Data'!$H$4*'ETC Data'!$I$4,0)</f>
        <v>0</v>
      </c>
      <c r="AB159" s="208">
        <f>AA159-(AA159*((VLOOKUP(A159,Plan!A$1:AI$804,35,FALSE)/100)))</f>
        <v>0</v>
      </c>
      <c r="AC159" s="208">
        <f>IF(Z159,O159*'ETC Data'!$H$4*'ETC Data'!$J$4,0)</f>
        <v>0</v>
      </c>
      <c r="AD159" s="208">
        <f>AC159-(AC159*((VLOOKUP(A159,Plan!A$1:AJ$804,36,FALSE)/100)))</f>
        <v>0</v>
      </c>
      <c r="AE159" s="208">
        <f>IF(Z159,O159*'ETC Data'!$H$4*'ETC Data'!$K$4,0)</f>
        <v>0</v>
      </c>
      <c r="AF159" s="208">
        <f>AE159-(AE159*((VLOOKUP(A159,Plan!A$1:AK$804,37,FALSE)/100)))</f>
        <v>0</v>
      </c>
      <c r="AG159" s="208">
        <f>IF(Z159,O159*'ETC Data'!$H$4*'ETC Data'!$L$4,0)</f>
        <v>0</v>
      </c>
      <c r="AH159" s="208">
        <f>AG159-(AG159*((VLOOKUP(A159,Plan!A$1:AP$804,42,FALSE)/100)))</f>
        <v>0</v>
      </c>
      <c r="AI159" s="210"/>
      <c r="AJ159" s="210" t="b">
        <f t="shared" si="25"/>
        <v>0</v>
      </c>
      <c r="AK159" s="211">
        <f>IF(AJ159,O159*'ETC Data'!$H$5*'ETC Data'!$I$5,0)</f>
        <v>0</v>
      </c>
      <c r="AL159" s="208">
        <f>AK159-(AK159*((VLOOKUP(A159,Plan!A$1:AY$804,51,FALSE)/100)))</f>
        <v>0</v>
      </c>
      <c r="AM159" s="208">
        <f>IF(AJ159,O159*'ETC Data'!$H$5*'ETC Data'!$J$5,0)</f>
        <v>0</v>
      </c>
      <c r="AN159" s="208">
        <f>AM159-(AM159*((VLOOKUP(A159,Plan!A$1:BA$804,53,FALSE)/100)))</f>
        <v>0</v>
      </c>
      <c r="AO159" s="211">
        <f>IF(AJ159,O159*'ETC Data'!$H$5*'ETC Data'!$K$5,0)</f>
        <v>0</v>
      </c>
      <c r="AP159" s="208">
        <f>AO159-(AO159*((VLOOKUP(A159,Plan!A$1:BB$804,54,FALSE)/100)))</f>
        <v>0</v>
      </c>
      <c r="AQ159" s="208">
        <f>IF(AJ159,O159*'ETC Data'!$H$5*'ETC Data'!$L$5,0)</f>
        <v>0</v>
      </c>
      <c r="AR159" s="208">
        <f>AQ159-(AQ159*((VLOOKUP(A159,Plan!A$1:BD$804,56,FALSE)/100)))</f>
        <v>0</v>
      </c>
      <c r="AS159" s="193">
        <f>VLOOKUP(A159,'PR Matrix'!A:B,2,FALSE)</f>
        <v>0</v>
      </c>
      <c r="AT159" s="194">
        <f t="shared" si="28"/>
        <v>0</v>
      </c>
      <c r="AU159" s="194">
        <f t="shared" si="29"/>
        <v>0</v>
      </c>
      <c r="AV159" s="194">
        <f t="shared" si="30"/>
        <v>0</v>
      </c>
      <c r="AW159" s="194">
        <f t="shared" si="31"/>
        <v>0</v>
      </c>
      <c r="AX159" s="194">
        <f t="shared" si="32"/>
        <v>0</v>
      </c>
      <c r="AY159" s="194">
        <f t="shared" si="33"/>
        <v>0</v>
      </c>
    </row>
    <row r="160" spans="1:51" hidden="1" x14ac:dyDescent="0.2">
      <c r="A160" s="200" t="s">
        <v>16</v>
      </c>
      <c r="B160" s="201" t="s">
        <v>1572</v>
      </c>
      <c r="C160" s="201" t="s">
        <v>1571</v>
      </c>
      <c r="D160" s="201"/>
      <c r="E160" s="202">
        <f>IF(G160="Y",VLOOKUP(B160&amp;"|"&amp;C160,'ETC Data'!$C$2:$D$16,2,FALSE),0)</f>
        <v>0</v>
      </c>
      <c r="F160" s="202">
        <f>IF(D160="",0,IF(G160="Y",VLOOKUP(B160&amp;"|"&amp;D160,'ETC Data'!$C$2:$D$16,2,FALSE),0))</f>
        <v>0</v>
      </c>
      <c r="G160" s="203" t="str">
        <f>IF(VLOOKUP(A160,Plan!A$1:H$804,8,FALSE)&lt;&gt;"",VLOOKUP(A160,Plan!A$1:H$804,8,FALSE),"")</f>
        <v>N</v>
      </c>
      <c r="H160" s="204" t="str">
        <f>IF(VLOOKUP(A160,Plan!A$1:L$804,12,FALSE)&lt;&gt;"",VLOOKUP(A160,Plan!A$1:L$804,12,FALSE),"")</f>
        <v/>
      </c>
      <c r="I160" s="205" t="str">
        <f>IF(VLOOKUP(A160,Plan!A$1:M$804,13,FALSE)&lt;&gt;"",VLOOKUP(A160,Plan!A$1:M$804,13,FALSE),"")</f>
        <v/>
      </c>
      <c r="J160" s="205" t="str">
        <f>IF(VLOOKUP(A160,Plan!A$1:N$804,14,FALSE)&lt;&gt;"",VLOOKUP(A160,Plan!A$1:N$804,14,FALSE),IF(VLOOKUP(A160,Plan!A$1:O$804,15,FALSE)&lt;&gt;"",VLOOKUP(A160,Plan!A$1:O$804,15,FALSE),""))</f>
        <v/>
      </c>
      <c r="K160" s="206" t="str">
        <f>IF(VLOOKUP(A160,Plan!A$1:P$804,16,FALSE)&lt;&gt;"",VLOOKUP(A160,Plan!A$1:P$804,16,FALSE),"")</f>
        <v/>
      </c>
      <c r="L160" s="205"/>
      <c r="M160" s="205"/>
      <c r="N160" s="205"/>
      <c r="O160" s="207">
        <f t="shared" si="26"/>
        <v>0</v>
      </c>
      <c r="P160" s="207" t="b">
        <f t="shared" si="27"/>
        <v>0</v>
      </c>
      <c r="Q160" s="208">
        <f>IF(P160,O160*'ETC Data'!$H$3*'ETC Data'!$I$3,0)</f>
        <v>0</v>
      </c>
      <c r="R160" s="208">
        <f>Q160-(Q160*((VLOOKUP(A160,Plan!A$1:Z$804,26,FALSE)/100)))</f>
        <v>0</v>
      </c>
      <c r="S160" s="208">
        <f>IF(P160,O160*'ETC Data'!$H$3*'ETC Data'!$J$3,0)</f>
        <v>0</v>
      </c>
      <c r="T160" s="208">
        <f>S160-(S160*((VLOOKUP(A160,Plan!A$1:AA$804,27,FALSE)/100)))</f>
        <v>0</v>
      </c>
      <c r="U160" s="208">
        <f>IF(P160,O160*'ETC Data'!$H$3*'ETC Data'!$K$3,0)</f>
        <v>0</v>
      </c>
      <c r="V160" s="208">
        <f>U160-(U160*((VLOOKUP(A160,Plan!A$1:AB$804,28,FALSE)/100)))</f>
        <v>0</v>
      </c>
      <c r="W160" s="208">
        <f>IF(P160,O160*'ETC Data'!$H$3*'ETC Data'!$L$3,0)</f>
        <v>0</v>
      </c>
      <c r="X160" s="208">
        <f>W160-(W160*((VLOOKUP(A160,Plan!A$1:AC$804,29,FALSE)/100)))</f>
        <v>0</v>
      </c>
      <c r="Y160" s="209"/>
      <c r="Z160" s="210" t="b">
        <f t="shared" si="24"/>
        <v>0</v>
      </c>
      <c r="AA160" s="208">
        <f>IF(Z160,O160*'ETC Data'!$H$4*'ETC Data'!$I$4,0)</f>
        <v>0</v>
      </c>
      <c r="AB160" s="208">
        <f>AA160-(AA160*((VLOOKUP(A160,Plan!A$1:AI$804,35,FALSE)/100)))</f>
        <v>0</v>
      </c>
      <c r="AC160" s="208">
        <f>IF(Z160,O160*'ETC Data'!$H$4*'ETC Data'!$J$4,0)</f>
        <v>0</v>
      </c>
      <c r="AD160" s="208">
        <f>AC160-(AC160*((VLOOKUP(A160,Plan!A$1:AJ$804,36,FALSE)/100)))</f>
        <v>0</v>
      </c>
      <c r="AE160" s="208">
        <f>IF(Z160,O160*'ETC Data'!$H$4*'ETC Data'!$K$4,0)</f>
        <v>0</v>
      </c>
      <c r="AF160" s="208">
        <f>AE160-(AE160*((VLOOKUP(A160,Plan!A$1:AK$804,37,FALSE)/100)))</f>
        <v>0</v>
      </c>
      <c r="AG160" s="208">
        <f>IF(Z160,O160*'ETC Data'!$H$4*'ETC Data'!$L$4,0)</f>
        <v>0</v>
      </c>
      <c r="AH160" s="208">
        <f>AG160-(AG160*((VLOOKUP(A160,Plan!A$1:AP$804,42,FALSE)/100)))</f>
        <v>0</v>
      </c>
      <c r="AI160" s="210"/>
      <c r="AJ160" s="210" t="b">
        <f t="shared" si="25"/>
        <v>0</v>
      </c>
      <c r="AK160" s="211">
        <f>IF(AJ160,O160*'ETC Data'!$H$5*'ETC Data'!$I$5,0)</f>
        <v>0</v>
      </c>
      <c r="AL160" s="208">
        <f>AK160-(AK160*((VLOOKUP(A160,Plan!A$1:AY$804,51,FALSE)/100)))</f>
        <v>0</v>
      </c>
      <c r="AM160" s="208">
        <f>IF(AJ160,O160*'ETC Data'!$H$5*'ETC Data'!$J$5,0)</f>
        <v>0</v>
      </c>
      <c r="AN160" s="208">
        <f>AM160-(AM160*((VLOOKUP(A160,Plan!A$1:BA$804,53,FALSE)/100)))</f>
        <v>0</v>
      </c>
      <c r="AO160" s="211">
        <f>IF(AJ160,O160*'ETC Data'!$H$5*'ETC Data'!$K$5,0)</f>
        <v>0</v>
      </c>
      <c r="AP160" s="208">
        <f>AO160-(AO160*((VLOOKUP(A160,Plan!A$1:BB$804,54,FALSE)/100)))</f>
        <v>0</v>
      </c>
      <c r="AQ160" s="208">
        <f>IF(AJ160,O160*'ETC Data'!$H$5*'ETC Data'!$L$5,0)</f>
        <v>0</v>
      </c>
      <c r="AR160" s="208">
        <f>AQ160-(AQ160*((VLOOKUP(A160,Plan!A$1:BD$804,56,FALSE)/100)))</f>
        <v>0</v>
      </c>
      <c r="AS160" s="193">
        <f>VLOOKUP(A160,'PR Matrix'!A:B,2,FALSE)</f>
        <v>0</v>
      </c>
      <c r="AT160" s="194">
        <f t="shared" si="28"/>
        <v>0</v>
      </c>
      <c r="AU160" s="194">
        <f t="shared" si="29"/>
        <v>0</v>
      </c>
      <c r="AV160" s="194">
        <f t="shared" si="30"/>
        <v>0</v>
      </c>
      <c r="AW160" s="194">
        <f t="shared" si="31"/>
        <v>0</v>
      </c>
      <c r="AX160" s="194">
        <f t="shared" si="32"/>
        <v>0</v>
      </c>
      <c r="AY160" s="194">
        <f t="shared" si="33"/>
        <v>0</v>
      </c>
    </row>
    <row r="161" spans="1:51" hidden="1" x14ac:dyDescent="0.2">
      <c r="A161" s="200" t="s">
        <v>1757</v>
      </c>
      <c r="B161" s="201" t="s">
        <v>1572</v>
      </c>
      <c r="C161" s="201"/>
      <c r="D161" s="201"/>
      <c r="E161" s="202">
        <f>IF(G161="Y",VLOOKUP(B161&amp;"|"&amp;C161,'ETC Data'!$C$2:$D$16,2,FALSE),0)</f>
        <v>0</v>
      </c>
      <c r="F161" s="202">
        <f>IF(D161="",0,IF(G161="Y",VLOOKUP(B161&amp;"|"&amp;D161,'ETC Data'!$C$2:$D$16,2,FALSE),0))</f>
        <v>0</v>
      </c>
      <c r="G161" s="203" t="str">
        <f>IF(VLOOKUP(A161,Plan!A$1:H$804,8,FALSE)&lt;&gt;"",VLOOKUP(A161,Plan!A$1:H$804,8,FALSE),"")</f>
        <v>N</v>
      </c>
      <c r="H161" s="204" t="str">
        <f>IF(VLOOKUP(A161,Plan!A$1:L$804,12,FALSE)&lt;&gt;"",VLOOKUP(A161,Plan!A$1:L$804,12,FALSE),"")</f>
        <v/>
      </c>
      <c r="I161" s="205" t="str">
        <f>IF(VLOOKUP(A161,Plan!A$1:M$804,13,FALSE)&lt;&gt;"",VLOOKUP(A161,Plan!A$1:M$804,13,FALSE),"")</f>
        <v/>
      </c>
      <c r="J161" s="205" t="str">
        <f>IF(VLOOKUP(A161,Plan!A$1:N$804,14,FALSE)&lt;&gt;"",VLOOKUP(A161,Plan!A$1:N$804,14,FALSE),IF(VLOOKUP(A161,Plan!A$1:O$804,15,FALSE)&lt;&gt;"",VLOOKUP(A161,Plan!A$1:O$804,15,FALSE),""))</f>
        <v/>
      </c>
      <c r="K161" s="206" t="str">
        <f>IF(VLOOKUP(A161,Plan!A$1:P$804,16,FALSE)&lt;&gt;"",VLOOKUP(A161,Plan!A$1:P$804,16,FALSE),"")</f>
        <v/>
      </c>
      <c r="L161" s="205"/>
      <c r="M161" s="205"/>
      <c r="N161" s="205"/>
      <c r="O161" s="207">
        <f t="shared" si="26"/>
        <v>0</v>
      </c>
      <c r="P161" s="207" t="b">
        <f t="shared" si="27"/>
        <v>0</v>
      </c>
      <c r="Q161" s="208">
        <f>IF(P161,O161*'ETC Data'!$H$3*'ETC Data'!$I$3,0)</f>
        <v>0</v>
      </c>
      <c r="R161" s="208">
        <f>Q161-(Q161*((VLOOKUP(A161,Plan!A$1:Z$804,26,FALSE)/100)))</f>
        <v>0</v>
      </c>
      <c r="S161" s="208">
        <f>IF(P161,O161*'ETC Data'!$H$3*'ETC Data'!$J$3,0)</f>
        <v>0</v>
      </c>
      <c r="T161" s="208">
        <f>S161-(S161*((VLOOKUP(A161,Plan!A$1:AA$804,27,FALSE)/100)))</f>
        <v>0</v>
      </c>
      <c r="U161" s="208">
        <f>IF(P161,O161*'ETC Data'!$H$3*'ETC Data'!$K$3,0)</f>
        <v>0</v>
      </c>
      <c r="V161" s="208">
        <f>U161-(U161*((VLOOKUP(A161,Plan!A$1:AB$804,28,FALSE)/100)))</f>
        <v>0</v>
      </c>
      <c r="W161" s="208">
        <f>IF(P161,O161*'ETC Data'!$H$3*'ETC Data'!$L$3,0)</f>
        <v>0</v>
      </c>
      <c r="X161" s="208">
        <f>W161-(W161*((VLOOKUP(A161,Plan!A$1:AC$804,29,FALSE)/100)))</f>
        <v>0</v>
      </c>
      <c r="Y161" s="209"/>
      <c r="Z161" s="210" t="b">
        <f t="shared" si="24"/>
        <v>0</v>
      </c>
      <c r="AA161" s="208">
        <f>IF(Z161,O161*'ETC Data'!$H$4*'ETC Data'!$I$4,0)</f>
        <v>0</v>
      </c>
      <c r="AB161" s="208">
        <f>AA161-(AA161*((VLOOKUP(A161,Plan!A$1:AI$804,35,FALSE)/100)))</f>
        <v>0</v>
      </c>
      <c r="AC161" s="208">
        <f>IF(Z161,O161*'ETC Data'!$H$4*'ETC Data'!$J$4,0)</f>
        <v>0</v>
      </c>
      <c r="AD161" s="208">
        <f>AC161-(AC161*((VLOOKUP(A161,Plan!A$1:AJ$804,36,FALSE)/100)))</f>
        <v>0</v>
      </c>
      <c r="AE161" s="208">
        <f>IF(Z161,O161*'ETC Data'!$H$4*'ETC Data'!$K$4,0)</f>
        <v>0</v>
      </c>
      <c r="AF161" s="208">
        <f>AE161-(AE161*((VLOOKUP(A161,Plan!A$1:AK$804,37,FALSE)/100)))</f>
        <v>0</v>
      </c>
      <c r="AG161" s="208">
        <f>IF(Z161,O161*'ETC Data'!$H$4*'ETC Data'!$L$4,0)</f>
        <v>0</v>
      </c>
      <c r="AH161" s="208">
        <f>AG161-(AG161*((VLOOKUP(A161,Plan!A$1:AP$804,42,FALSE)/100)))</f>
        <v>0</v>
      </c>
      <c r="AI161" s="210"/>
      <c r="AJ161" s="210" t="b">
        <f t="shared" si="25"/>
        <v>0</v>
      </c>
      <c r="AK161" s="211">
        <f>IF(AJ161,O161*'ETC Data'!$H$5*'ETC Data'!$I$5,0)</f>
        <v>0</v>
      </c>
      <c r="AL161" s="208">
        <f>AK161-(AK161*((VLOOKUP(A161,Plan!A$1:AY$804,51,FALSE)/100)))</f>
        <v>0</v>
      </c>
      <c r="AM161" s="208">
        <f>IF(AJ161,O161*'ETC Data'!$H$5*'ETC Data'!$J$5,0)</f>
        <v>0</v>
      </c>
      <c r="AN161" s="208">
        <f>AM161-(AM161*((VLOOKUP(A161,Plan!A$1:BA$804,53,FALSE)/100)))</f>
        <v>0</v>
      </c>
      <c r="AO161" s="211">
        <f>IF(AJ161,O161*'ETC Data'!$H$5*'ETC Data'!$K$5,0)</f>
        <v>0</v>
      </c>
      <c r="AP161" s="208">
        <f>AO161-(AO161*((VLOOKUP(A161,Plan!A$1:BB$804,54,FALSE)/100)))</f>
        <v>0</v>
      </c>
      <c r="AQ161" s="208">
        <f>IF(AJ161,O161*'ETC Data'!$H$5*'ETC Data'!$L$5,0)</f>
        <v>0</v>
      </c>
      <c r="AR161" s="208">
        <f>AQ161-(AQ161*((VLOOKUP(A161,Plan!A$1:BD$804,56,FALSE)/100)))</f>
        <v>0</v>
      </c>
      <c r="AS161" s="193">
        <f>VLOOKUP(A161,'PR Matrix'!A:B,2,FALSE)</f>
        <v>0</v>
      </c>
      <c r="AT161" s="194">
        <f t="shared" si="28"/>
        <v>0</v>
      </c>
      <c r="AU161" s="194">
        <f t="shared" si="29"/>
        <v>0</v>
      </c>
      <c r="AV161" s="194">
        <f t="shared" si="30"/>
        <v>0</v>
      </c>
      <c r="AW161" s="194">
        <f t="shared" si="31"/>
        <v>0</v>
      </c>
      <c r="AX161" s="194">
        <f t="shared" si="32"/>
        <v>0</v>
      </c>
      <c r="AY161" s="194">
        <f t="shared" si="33"/>
        <v>0</v>
      </c>
    </row>
    <row r="162" spans="1:51" x14ac:dyDescent="0.2">
      <c r="A162" s="200" t="s">
        <v>910</v>
      </c>
      <c r="B162" s="201" t="s">
        <v>1572</v>
      </c>
      <c r="C162" s="201" t="s">
        <v>1572</v>
      </c>
      <c r="D162" s="201"/>
      <c r="E162" s="643">
        <f>IF(G162="Y",VLOOKUP(B162&amp;"|"&amp;C162,'ETC Data'!$C$2:$D$16,2,FALSE),0)</f>
        <v>104</v>
      </c>
      <c r="F162" s="643">
        <f>IF(D162="",0,IF(G162="Y",VLOOKUP(B162&amp;"|"&amp;D162,'ETC Data'!$C$2:$D$16,2,FALSE),0))</f>
        <v>0</v>
      </c>
      <c r="G162" s="203" t="str">
        <f>IF(VLOOKUP(A162,Plan!A$1:H$804,8,FALSE)&lt;&gt;"",VLOOKUP(A162,Plan!A$1:H$804,8,FALSE),"")</f>
        <v>Y</v>
      </c>
      <c r="H162" s="204" t="str">
        <f>IF(VLOOKUP(A162,Plan!A$1:L$804,12,FALSE)&lt;&gt;"",VLOOKUP(A162,Plan!A$1:L$804,12,FALSE),"")</f>
        <v/>
      </c>
      <c r="I162" s="205" t="str">
        <f>IF(VLOOKUP(A162,Plan!A$1:M$804,13,FALSE)&lt;&gt;"",VLOOKUP(A162,Plan!A$1:M$804,13,FALSE),"")</f>
        <v>Y</v>
      </c>
      <c r="J162" s="205" t="str">
        <f>IF(VLOOKUP(A162,Plan!A$1:N$804,14,FALSE)&lt;&gt;"",VLOOKUP(A162,Plan!A$1:N$804,14,FALSE),IF(VLOOKUP(A162,Plan!A$1:O$804,15,FALSE)&lt;&gt;"",VLOOKUP(A162,Plan!A$1:O$804,15,FALSE),""))</f>
        <v>Y</v>
      </c>
      <c r="K162" s="206" t="str">
        <f>IF(VLOOKUP(A162,Plan!A$1:P$804,16,FALSE)&lt;&gt;"",VLOOKUP(A162,Plan!A$1:P$804,16,FALSE),"")</f>
        <v>Y</v>
      </c>
      <c r="L162" s="205"/>
      <c r="M162" s="205"/>
      <c r="N162" s="205"/>
      <c r="O162" s="207">
        <f t="shared" si="26"/>
        <v>104</v>
      </c>
      <c r="P162" s="207" t="b">
        <f t="shared" si="27"/>
        <v>1</v>
      </c>
      <c r="Q162" s="208">
        <f>IF(P162,O162*'ETC Data'!$H$3*'ETC Data'!$I$3,0)</f>
        <v>20.504048661252135</v>
      </c>
      <c r="R162" s="208">
        <v>15</v>
      </c>
      <c r="S162" s="208">
        <f>IF(P162,O162*'ETC Data'!$H$3*'ETC Data'!$J$3,0)</f>
        <v>4.9209716787005116</v>
      </c>
      <c r="T162" s="208">
        <v>10</v>
      </c>
      <c r="U162" s="208">
        <f>IF(P162,O162*'ETC Data'!$H$3*'ETC Data'!$K$3,0)</f>
        <v>1.366936577416809</v>
      </c>
      <c r="V162" s="208">
        <f>U162-(U162*((VLOOKUP(A162,Plan!A$1:AB$804,28,FALSE)/100)))</f>
        <v>0</v>
      </c>
      <c r="W162" s="208">
        <f>IF(P162,O162*'ETC Data'!$H$3*'ETC Data'!$L$3,0)</f>
        <v>0.54677463096672352</v>
      </c>
      <c r="X162" s="208">
        <f>W162-(W162*((VLOOKUP(A162,Plan!A$1:AC$804,29,FALSE)/100)))</f>
        <v>0</v>
      </c>
      <c r="Y162" s="209"/>
      <c r="Z162" s="210" t="b">
        <f t="shared" si="24"/>
        <v>1</v>
      </c>
      <c r="AA162" s="208">
        <f>IF(Z162,O162*'ETC Data'!$H$4*'ETC Data'!$I$4,0)</f>
        <v>25.377291972430161</v>
      </c>
      <c r="AB162" s="208">
        <v>15</v>
      </c>
      <c r="AC162" s="208">
        <f>IF(Z162,O162*'ETC Data'!$H$4*'ETC Data'!$J$4,0)</f>
        <v>12.68864598621508</v>
      </c>
      <c r="AD162" s="208">
        <f>AC162-(AC162*((VLOOKUP(A162,Plan!A$1:AJ$804,36,FALSE)/100)))</f>
        <v>0</v>
      </c>
      <c r="AE162" s="208">
        <f>IF(Z162,O162*'ETC Data'!$H$4*'ETC Data'!$K$4,0)</f>
        <v>9.1358251100748582</v>
      </c>
      <c r="AF162" s="208">
        <f>AE162-(AE162*((VLOOKUP(A162,Plan!A$1:AK$804,37,FALSE)/100)))</f>
        <v>0</v>
      </c>
      <c r="AG162" s="208">
        <f>IF(Z162,O162*'ETC Data'!$H$4*'ETC Data'!$L$4,0)</f>
        <v>3.5528208761402227</v>
      </c>
      <c r="AH162" s="208">
        <f>AG162-(AG162*((VLOOKUP(A162,Plan!A$1:AP$804,42,FALSE)/100)))</f>
        <v>0</v>
      </c>
      <c r="AI162" s="210"/>
      <c r="AJ162" s="210" t="b">
        <f t="shared" si="25"/>
        <v>1</v>
      </c>
      <c r="AK162" s="211">
        <f>IF(AJ162,O162*'ETC Data'!$H$5*'ETC Data'!$I$5,0)</f>
        <v>12.953342253401749</v>
      </c>
      <c r="AL162" s="208">
        <f>AK162-(AK162*((VLOOKUP(A162,Plan!A$1:AY$804,51,FALSE)/100)))</f>
        <v>0</v>
      </c>
      <c r="AM162" s="208">
        <f>IF(AJ162,O162*'ETC Data'!$H$5*'ETC Data'!$J$5,0)</f>
        <v>6.4766711267008743</v>
      </c>
      <c r="AN162" s="208">
        <v>9</v>
      </c>
      <c r="AO162" s="211">
        <f>IF(AJ162,O162*'ETC Data'!$H$5*'ETC Data'!$K$5,0)</f>
        <v>4.6632032112246291</v>
      </c>
      <c r="AP162" s="208">
        <f>AO162-(AO162*((VLOOKUP(A162,Plan!A$1:BB$804,54,FALSE)/100)))</f>
        <v>0</v>
      </c>
      <c r="AQ162" s="208">
        <f>IF(AJ162,O162*'ETC Data'!$H$5*'ETC Data'!$L$5,0)</f>
        <v>1.813467915476245</v>
      </c>
      <c r="AR162" s="208">
        <f>AQ162-(AQ162*((VLOOKUP(A162,Plan!A$1:BD$804,56,FALSE)/100)))</f>
        <v>0</v>
      </c>
      <c r="AS162" s="193">
        <f>VLOOKUP(A162,'PR Matrix'!A:B,2,FALSE)</f>
        <v>6275</v>
      </c>
      <c r="AT162" s="194">
        <f t="shared" si="28"/>
        <v>49</v>
      </c>
      <c r="AU162" s="194">
        <f t="shared" si="29"/>
        <v>103.99999999999999</v>
      </c>
      <c r="AV162" s="194">
        <f t="shared" si="30"/>
        <v>30</v>
      </c>
      <c r="AW162" s="194">
        <f t="shared" si="31"/>
        <v>19</v>
      </c>
      <c r="AX162" s="194">
        <f t="shared" si="32"/>
        <v>0</v>
      </c>
      <c r="AY162" s="194">
        <f t="shared" si="33"/>
        <v>0</v>
      </c>
    </row>
    <row r="163" spans="1:51" hidden="1" x14ac:dyDescent="0.2">
      <c r="A163" s="200" t="s">
        <v>1758</v>
      </c>
      <c r="B163" s="201" t="s">
        <v>1570</v>
      </c>
      <c r="C163" s="201"/>
      <c r="D163" s="201"/>
      <c r="E163" s="202">
        <f>IF(G163="Y",VLOOKUP(B163&amp;"|"&amp;C163,'ETC Data'!$C$2:$D$16,2,FALSE),0)</f>
        <v>0</v>
      </c>
      <c r="F163" s="202">
        <f>IF(D163="",0,IF(G163="Y",VLOOKUP(B163&amp;"|"&amp;D163,'ETC Data'!$C$2:$D$16,2,FALSE),0))</f>
        <v>0</v>
      </c>
      <c r="G163" s="203" t="str">
        <f>IF(VLOOKUP(A163,Plan!A$1:H$804,8,FALSE)&lt;&gt;"",VLOOKUP(A163,Plan!A$1:H$804,8,FALSE),"")</f>
        <v>N</v>
      </c>
      <c r="H163" s="204" t="str">
        <f>IF(VLOOKUP(A163,Plan!A$1:L$804,12,FALSE)&lt;&gt;"",VLOOKUP(A163,Plan!A$1:L$804,12,FALSE),"")</f>
        <v/>
      </c>
      <c r="I163" s="205" t="str">
        <f>IF(VLOOKUP(A163,Plan!A$1:M$804,13,FALSE)&lt;&gt;"",VLOOKUP(A163,Plan!A$1:M$804,13,FALSE),"")</f>
        <v/>
      </c>
      <c r="J163" s="205" t="str">
        <f>IF(VLOOKUP(A163,Plan!A$1:N$804,14,FALSE)&lt;&gt;"",VLOOKUP(A163,Plan!A$1:N$804,14,FALSE),IF(VLOOKUP(A163,Plan!A$1:O$804,15,FALSE)&lt;&gt;"",VLOOKUP(A163,Plan!A$1:O$804,15,FALSE),""))</f>
        <v/>
      </c>
      <c r="K163" s="206" t="str">
        <f>IF(VLOOKUP(A163,Plan!A$1:P$804,16,FALSE)&lt;&gt;"",VLOOKUP(A163,Plan!A$1:P$804,16,FALSE),"")</f>
        <v/>
      </c>
      <c r="L163" s="205"/>
      <c r="M163" s="205"/>
      <c r="N163" s="205"/>
      <c r="O163" s="207">
        <f t="shared" si="26"/>
        <v>0</v>
      </c>
      <c r="P163" s="207" t="b">
        <f t="shared" si="27"/>
        <v>0</v>
      </c>
      <c r="Q163" s="208">
        <f>IF(P163,O163*'ETC Data'!$H$3*'ETC Data'!$I$3,0)</f>
        <v>0</v>
      </c>
      <c r="R163" s="208">
        <f>Q163-(Q163*((VLOOKUP(A163,Plan!A$1:Z$804,26,FALSE)/100)))</f>
        <v>0</v>
      </c>
      <c r="S163" s="208">
        <f>IF(P163,O163*'ETC Data'!$H$3*'ETC Data'!$J$3,0)</f>
        <v>0</v>
      </c>
      <c r="T163" s="208">
        <f>S163-(S163*((VLOOKUP(A163,Plan!A$1:AA$804,27,FALSE)/100)))</f>
        <v>0</v>
      </c>
      <c r="U163" s="208">
        <f>IF(P163,O163*'ETC Data'!$H$3*'ETC Data'!$K$3,0)</f>
        <v>0</v>
      </c>
      <c r="V163" s="208">
        <f>U163-(U163*((VLOOKUP(A163,Plan!A$1:AB$804,28,FALSE)/100)))</f>
        <v>0</v>
      </c>
      <c r="W163" s="208">
        <f>IF(P163,O163*'ETC Data'!$H$3*'ETC Data'!$L$3,0)</f>
        <v>0</v>
      </c>
      <c r="X163" s="208">
        <f>W163-(W163*((VLOOKUP(A163,Plan!A$1:AC$804,29,FALSE)/100)))</f>
        <v>0</v>
      </c>
      <c r="Y163" s="209"/>
      <c r="Z163" s="210" t="b">
        <f t="shared" si="24"/>
        <v>0</v>
      </c>
      <c r="AA163" s="208">
        <f>IF(Z163,O163*'ETC Data'!$H$4*'ETC Data'!$I$4,0)</f>
        <v>0</v>
      </c>
      <c r="AB163" s="208">
        <f>AA163-(AA163*((VLOOKUP(A163,Plan!A$1:AI$804,35,FALSE)/100)))</f>
        <v>0</v>
      </c>
      <c r="AC163" s="208">
        <f>IF(Z163,O163*'ETC Data'!$H$4*'ETC Data'!$J$4,0)</f>
        <v>0</v>
      </c>
      <c r="AD163" s="208">
        <f>AC163-(AC163*((VLOOKUP(A163,Plan!A$1:AJ$804,36,FALSE)/100)))</f>
        <v>0</v>
      </c>
      <c r="AE163" s="208">
        <f>IF(Z163,O163*'ETC Data'!$H$4*'ETC Data'!$K$4,0)</f>
        <v>0</v>
      </c>
      <c r="AF163" s="208">
        <f>AE163-(AE163*((VLOOKUP(A163,Plan!A$1:AK$804,37,FALSE)/100)))</f>
        <v>0</v>
      </c>
      <c r="AG163" s="208">
        <f>IF(Z163,O163*'ETC Data'!$H$4*'ETC Data'!$L$4,0)</f>
        <v>0</v>
      </c>
      <c r="AH163" s="208">
        <f>AG163-(AG163*((VLOOKUP(A163,Plan!A$1:AP$804,42,FALSE)/100)))</f>
        <v>0</v>
      </c>
      <c r="AI163" s="210"/>
      <c r="AJ163" s="210" t="b">
        <f t="shared" si="25"/>
        <v>0</v>
      </c>
      <c r="AK163" s="211">
        <f>IF(AJ163,O163*'ETC Data'!$H$5*'ETC Data'!$I$5,0)</f>
        <v>0</v>
      </c>
      <c r="AL163" s="208">
        <f>AK163-(AK163*((VLOOKUP(A163,Plan!A$1:AY$804,51,FALSE)/100)))</f>
        <v>0</v>
      </c>
      <c r="AM163" s="208">
        <f>IF(AJ163,O163*'ETC Data'!$H$5*'ETC Data'!$J$5,0)</f>
        <v>0</v>
      </c>
      <c r="AN163" s="208">
        <f>AM163-(AM163*((VLOOKUP(A163,Plan!A$1:BA$804,53,FALSE)/100)))</f>
        <v>0</v>
      </c>
      <c r="AO163" s="211">
        <f>IF(AJ163,O163*'ETC Data'!$H$5*'ETC Data'!$K$5,0)</f>
        <v>0</v>
      </c>
      <c r="AP163" s="208">
        <f>AO163-(AO163*((VLOOKUP(A163,Plan!A$1:BB$804,54,FALSE)/100)))</f>
        <v>0</v>
      </c>
      <c r="AQ163" s="208">
        <f>IF(AJ163,O163*'ETC Data'!$H$5*'ETC Data'!$L$5,0)</f>
        <v>0</v>
      </c>
      <c r="AR163" s="208">
        <f>AQ163-(AQ163*((VLOOKUP(A163,Plan!A$1:BD$804,56,FALSE)/100)))</f>
        <v>0</v>
      </c>
      <c r="AS163" s="193">
        <f>VLOOKUP(A163,'PR Matrix'!A:B,2,FALSE)</f>
        <v>0</v>
      </c>
      <c r="AT163" s="194">
        <f t="shared" si="28"/>
        <v>0</v>
      </c>
      <c r="AU163" s="194">
        <f t="shared" si="29"/>
        <v>0</v>
      </c>
      <c r="AV163" s="194">
        <f t="shared" si="30"/>
        <v>0</v>
      </c>
      <c r="AW163" s="194">
        <f t="shared" si="31"/>
        <v>0</v>
      </c>
      <c r="AX163" s="194">
        <f t="shared" si="32"/>
        <v>0</v>
      </c>
      <c r="AY163" s="194">
        <f t="shared" si="33"/>
        <v>0</v>
      </c>
    </row>
    <row r="164" spans="1:51" x14ac:dyDescent="0.2">
      <c r="A164" s="200" t="s">
        <v>266</v>
      </c>
      <c r="B164" s="201" t="s">
        <v>1571</v>
      </c>
      <c r="C164" s="201" t="s">
        <v>1572</v>
      </c>
      <c r="D164" s="201"/>
      <c r="E164" s="643">
        <f>IF(G164="Y",VLOOKUP(B164&amp;"|"&amp;C164,'ETC Data'!$C$2:$D$16,2,FALSE),0)</f>
        <v>45</v>
      </c>
      <c r="F164" s="643">
        <f>IF(D164="",0,IF(G164="Y",VLOOKUP(B164&amp;"|"&amp;D164,'ETC Data'!$C$2:$D$16,2,FALSE),0))</f>
        <v>0</v>
      </c>
      <c r="G164" s="203" t="str">
        <f>IF(VLOOKUP(A164,Plan!A$1:H$804,8,FALSE)&lt;&gt;"",VLOOKUP(A164,Plan!A$1:H$804,8,FALSE),"")</f>
        <v>Y</v>
      </c>
      <c r="H164" s="204" t="str">
        <f>IF(VLOOKUP(A164,Plan!A$1:L$804,12,FALSE)&lt;&gt;"",VLOOKUP(A164,Plan!A$1:L$804,12,FALSE),"")</f>
        <v/>
      </c>
      <c r="I164" s="205" t="str">
        <f>IF(VLOOKUP(A164,Plan!A$1:M$804,13,FALSE)&lt;&gt;"",VLOOKUP(A164,Plan!A$1:M$804,13,FALSE),"")</f>
        <v>Y</v>
      </c>
      <c r="J164" s="205" t="str">
        <f>IF(VLOOKUP(A164,Plan!A$1:N$804,14,FALSE)&lt;&gt;"",VLOOKUP(A164,Plan!A$1:N$804,14,FALSE),IF(VLOOKUP(A164,Plan!A$1:O$804,15,FALSE)&lt;&gt;"",VLOOKUP(A164,Plan!A$1:O$804,15,FALSE),""))</f>
        <v>Y</v>
      </c>
      <c r="K164" s="206" t="str">
        <f>IF(VLOOKUP(A164,Plan!A$1:P$804,16,FALSE)&lt;&gt;"",VLOOKUP(A164,Plan!A$1:P$804,16,FALSE),"")</f>
        <v>Y</v>
      </c>
      <c r="L164" s="205"/>
      <c r="M164" s="205"/>
      <c r="N164" s="205"/>
      <c r="O164" s="207">
        <f t="shared" si="26"/>
        <v>45</v>
      </c>
      <c r="P164" s="207" t="b">
        <f t="shared" si="27"/>
        <v>1</v>
      </c>
      <c r="Q164" s="208">
        <f>IF(P164,O164*'ETC Data'!$H$3*'ETC Data'!$I$3,0)</f>
        <v>8.8719441322725565</v>
      </c>
      <c r="R164" s="208">
        <f>Q164-(Q164*((VLOOKUP(A164,Plan!A$1:Z$804,26,FALSE)/100)))</f>
        <v>0</v>
      </c>
      <c r="S164" s="208">
        <f>IF(P164,O164*'ETC Data'!$H$3*'ETC Data'!$J$3,0)</f>
        <v>2.1292665917454134</v>
      </c>
      <c r="T164" s="208">
        <f>S164-(S164*((VLOOKUP(A164,Plan!A$1:AA$804,27,FALSE)/100)))</f>
        <v>0</v>
      </c>
      <c r="U164" s="208">
        <f>IF(P164,O164*'ETC Data'!$H$3*'ETC Data'!$K$3,0)</f>
        <v>0.59146294215150375</v>
      </c>
      <c r="V164" s="208">
        <f>U164-(U164*((VLOOKUP(A164,Plan!A$1:AB$804,28,FALSE)/100)))</f>
        <v>0</v>
      </c>
      <c r="W164" s="208">
        <f>IF(P164,O164*'ETC Data'!$H$3*'ETC Data'!$L$3,0)</f>
        <v>0.23658517686060151</v>
      </c>
      <c r="X164" s="208">
        <f>W164-(W164*((VLOOKUP(A164,Plan!A$1:AC$804,29,FALSE)/100)))</f>
        <v>0</v>
      </c>
      <c r="Y164" s="209"/>
      <c r="Z164" s="210" t="b">
        <f t="shared" si="24"/>
        <v>1</v>
      </c>
      <c r="AA164" s="208">
        <f>IF(Z164,O164*'ETC Data'!$H$4*'ETC Data'!$I$4,0)</f>
        <v>10.980559026532282</v>
      </c>
      <c r="AB164" s="208">
        <f>AA164-(AA164*((VLOOKUP(A164,Plan!A$1:AI$804,35,FALSE)/100)))</f>
        <v>0</v>
      </c>
      <c r="AC164" s="208">
        <f>IF(Z164,O164*'ETC Data'!$H$4*'ETC Data'!$J$4,0)</f>
        <v>5.4902795132661408</v>
      </c>
      <c r="AD164" s="208">
        <f>AC164-(AC164*((VLOOKUP(A164,Plan!A$1:AJ$804,36,FALSE)/100)))</f>
        <v>0</v>
      </c>
      <c r="AE164" s="208">
        <f>IF(Z164,O164*'ETC Data'!$H$4*'ETC Data'!$K$4,0)</f>
        <v>3.9530012495516211</v>
      </c>
      <c r="AF164" s="208">
        <f>AE164-(AE164*((VLOOKUP(A164,Plan!A$1:AK$804,37,FALSE)/100)))</f>
        <v>0</v>
      </c>
      <c r="AG164" s="208">
        <f>IF(Z164,O164*'ETC Data'!$H$4*'ETC Data'!$L$4,0)</f>
        <v>1.5372782637145195</v>
      </c>
      <c r="AH164" s="208">
        <f>AG164-(AG164*((VLOOKUP(A164,Plan!A$1:AP$804,42,FALSE)/100)))</f>
        <v>0</v>
      </c>
      <c r="AI164" s="210"/>
      <c r="AJ164" s="210" t="b">
        <f t="shared" si="25"/>
        <v>1</v>
      </c>
      <c r="AK164" s="211">
        <f>IF(AJ164,O164*'ETC Data'!$H$5*'ETC Data'!$I$5,0)</f>
        <v>5.6048115519526798</v>
      </c>
      <c r="AL164" s="208">
        <f>AK164-(AK164*((VLOOKUP(A164,Plan!A$1:AY$804,51,FALSE)/100)))</f>
        <v>0</v>
      </c>
      <c r="AM164" s="208">
        <f>IF(AJ164,O164*'ETC Data'!$H$5*'ETC Data'!$J$5,0)</f>
        <v>2.8024057759763399</v>
      </c>
      <c r="AN164" s="208">
        <f>AM164-(AM164*((VLOOKUP(A164,Plan!A$1:BA$804,53,FALSE)/100)))</f>
        <v>0</v>
      </c>
      <c r="AO164" s="211">
        <f>IF(AJ164,O164*'ETC Data'!$H$5*'ETC Data'!$K$5,0)</f>
        <v>2.0177321587029646</v>
      </c>
      <c r="AP164" s="208">
        <f>AO164-(AO164*((VLOOKUP(A164,Plan!A$1:BB$804,54,FALSE)/100)))</f>
        <v>0</v>
      </c>
      <c r="AQ164" s="208">
        <f>IF(AJ164,O164*'ETC Data'!$H$5*'ETC Data'!$L$5,0)</f>
        <v>0.78467361727337526</v>
      </c>
      <c r="AR164" s="208">
        <f>AQ164-(AQ164*((VLOOKUP(A164,Plan!A$1:BD$804,56,FALSE)/100)))</f>
        <v>0</v>
      </c>
      <c r="AS164" s="193">
        <f>VLOOKUP(A164,'PR Matrix'!A:B,2,FALSE)</f>
        <v>6247</v>
      </c>
      <c r="AT164" s="194">
        <f t="shared" si="28"/>
        <v>0</v>
      </c>
      <c r="AU164" s="194">
        <f t="shared" si="29"/>
        <v>44.999999999999993</v>
      </c>
      <c r="AV164" s="194">
        <f t="shared" si="30"/>
        <v>0</v>
      </c>
      <c r="AW164" s="194">
        <f t="shared" si="31"/>
        <v>0</v>
      </c>
      <c r="AX164" s="194">
        <f t="shared" si="32"/>
        <v>0</v>
      </c>
      <c r="AY164" s="194">
        <f t="shared" si="33"/>
        <v>0</v>
      </c>
    </row>
    <row r="165" spans="1:51" x14ac:dyDescent="0.2">
      <c r="A165" s="200" t="s">
        <v>1290</v>
      </c>
      <c r="B165" s="201" t="s">
        <v>1572</v>
      </c>
      <c r="C165" s="201" t="s">
        <v>1570</v>
      </c>
      <c r="D165" s="201"/>
      <c r="E165" s="643">
        <f>IF(G165="Y",VLOOKUP(B165&amp;"|"&amp;C165,'ETC Data'!$C$2:$D$16,2,FALSE),0)</f>
        <v>169</v>
      </c>
      <c r="F165" s="643">
        <f>IF(D165="",0,IF(G165="Y",VLOOKUP(B165&amp;"|"&amp;D165,'ETC Data'!$C$2:$D$16,2,FALSE),0))</f>
        <v>0</v>
      </c>
      <c r="G165" s="203" t="str">
        <f>IF(VLOOKUP(A165,Plan!A$1:H$804,8,FALSE)&lt;&gt;"",VLOOKUP(A165,Plan!A$1:H$804,8,FALSE),"")</f>
        <v>Y</v>
      </c>
      <c r="H165" s="204" t="str">
        <f>IF(VLOOKUP(A165,Plan!A$1:L$804,12,FALSE)&lt;&gt;"",VLOOKUP(A165,Plan!A$1:L$804,12,FALSE),"")</f>
        <v/>
      </c>
      <c r="I165" s="205" t="str">
        <f>IF(VLOOKUP(A165,Plan!A$1:M$804,13,FALSE)&lt;&gt;"",VLOOKUP(A165,Plan!A$1:M$804,13,FALSE),"")</f>
        <v/>
      </c>
      <c r="J165" s="205" t="str">
        <f>IF(VLOOKUP(A165,Plan!A$1:N$804,14,FALSE)&lt;&gt;"",VLOOKUP(A165,Plan!A$1:N$804,14,FALSE),IF(VLOOKUP(A165,Plan!A$1:O$804,15,FALSE)&lt;&gt;"",VLOOKUP(A165,Plan!A$1:O$804,15,FALSE),""))</f>
        <v>Y</v>
      </c>
      <c r="K165" s="206" t="str">
        <f>IF(VLOOKUP(A165,Plan!A$1:P$804,16,FALSE)&lt;&gt;"",VLOOKUP(A165,Plan!A$1:P$804,16,FALSE),"")</f>
        <v/>
      </c>
      <c r="L165" s="205"/>
      <c r="M165" s="205"/>
      <c r="N165" s="205"/>
      <c r="O165" s="207">
        <f t="shared" si="26"/>
        <v>169</v>
      </c>
      <c r="P165" s="207" t="b">
        <f t="shared" si="27"/>
        <v>0</v>
      </c>
      <c r="Q165" s="208">
        <f>IF(P165,O165*'ETC Data'!$H$3*'ETC Data'!$I$3,0)</f>
        <v>0</v>
      </c>
      <c r="R165" s="208">
        <f>Q165-(Q165*((VLOOKUP(A165,Plan!A$1:Z$804,26,FALSE)/100)))</f>
        <v>0</v>
      </c>
      <c r="S165" s="208">
        <f>IF(P165,O165*'ETC Data'!$H$3*'ETC Data'!$J$3,0)</f>
        <v>0</v>
      </c>
      <c r="T165" s="208">
        <f>S165-(S165*((VLOOKUP(A165,Plan!A$1:AA$804,27,FALSE)/100)))</f>
        <v>0</v>
      </c>
      <c r="U165" s="208">
        <f>IF(P165,O165*'ETC Data'!$H$3*'ETC Data'!$K$3,0)</f>
        <v>0</v>
      </c>
      <c r="V165" s="208">
        <f>U165-(U165*((VLOOKUP(A165,Plan!A$1:AB$804,28,FALSE)/100)))</f>
        <v>0</v>
      </c>
      <c r="W165" s="208">
        <f>IF(P165,O165*'ETC Data'!$H$3*'ETC Data'!$L$3,0)</f>
        <v>0</v>
      </c>
      <c r="X165" s="208">
        <f>W165-(W165*((VLOOKUP(A165,Plan!A$1:AC$804,29,FALSE)/100)))</f>
        <v>0</v>
      </c>
      <c r="Y165" s="209"/>
      <c r="Z165" s="210" t="b">
        <f t="shared" si="24"/>
        <v>1</v>
      </c>
      <c r="AA165" s="208">
        <f>IF(Z165,O165*'ETC Data'!$H$4*'ETC Data'!$I$4,0)</f>
        <v>41.238099455199013</v>
      </c>
      <c r="AB165" s="208">
        <f>AA165-(AA165*((VLOOKUP(A165,Plan!A$1:AI$804,35,FALSE)/100)))</f>
        <v>41.238099455199013</v>
      </c>
      <c r="AC165" s="208">
        <f>IF(Z165,O165*'ETC Data'!$H$4*'ETC Data'!$J$4,0)</f>
        <v>20.619049727599506</v>
      </c>
      <c r="AD165" s="208">
        <f>AC165-(AC165*((VLOOKUP(A165,Plan!A$1:AJ$804,36,FALSE)/100)))</f>
        <v>20.619049727599506</v>
      </c>
      <c r="AE165" s="208">
        <f>IF(Z165,O165*'ETC Data'!$H$4*'ETC Data'!$K$4,0)</f>
        <v>14.845715803871643</v>
      </c>
      <c r="AF165" s="208">
        <f>AE165-(AE165*((VLOOKUP(A165,Plan!A$1:AK$804,37,FALSE)/100)))</f>
        <v>14.845715803871643</v>
      </c>
      <c r="AG165" s="208">
        <f>IF(Z165,O165*'ETC Data'!$H$4*'ETC Data'!$L$4,0)</f>
        <v>5.7733339237278622</v>
      </c>
      <c r="AH165" s="208">
        <f>AG165-(AG165*((VLOOKUP(A165,Plan!A$1:AP$804,42,FALSE)/100)))</f>
        <v>5.7733339237278622</v>
      </c>
      <c r="AI165" s="210"/>
      <c r="AJ165" s="210" t="b">
        <f t="shared" si="25"/>
        <v>0</v>
      </c>
      <c r="AK165" s="211">
        <f>IF(AJ165,O165*'ETC Data'!$H$5*'ETC Data'!$I$5,0)</f>
        <v>0</v>
      </c>
      <c r="AL165" s="208">
        <f>AK165-(AK165*((VLOOKUP(A165,Plan!A$1:AY$804,51,FALSE)/100)))</f>
        <v>0</v>
      </c>
      <c r="AM165" s="208">
        <f>IF(AJ165,O165*'ETC Data'!$H$5*'ETC Data'!$J$5,0)</f>
        <v>0</v>
      </c>
      <c r="AN165" s="208">
        <f>AM165-(AM165*((VLOOKUP(A165,Plan!A$1:BA$804,53,FALSE)/100)))</f>
        <v>0</v>
      </c>
      <c r="AO165" s="211">
        <f>IF(AJ165,O165*'ETC Data'!$H$5*'ETC Data'!$K$5,0)</f>
        <v>0</v>
      </c>
      <c r="AP165" s="208">
        <f>AO165-(AO165*((VLOOKUP(A165,Plan!A$1:BB$804,54,FALSE)/100)))</f>
        <v>0</v>
      </c>
      <c r="AQ165" s="208">
        <f>IF(AJ165,O165*'ETC Data'!$H$5*'ETC Data'!$L$5,0)</f>
        <v>0</v>
      </c>
      <c r="AR165" s="208">
        <f>AQ165-(AQ165*((VLOOKUP(A165,Plan!A$1:BD$804,56,FALSE)/100)))</f>
        <v>0</v>
      </c>
      <c r="AS165" s="193">
        <f>VLOOKUP(A165,'PR Matrix'!A:B,2,FALSE)</f>
        <v>6233</v>
      </c>
      <c r="AT165" s="194">
        <f t="shared" si="28"/>
        <v>82.476198910398026</v>
      </c>
      <c r="AU165" s="194">
        <f t="shared" si="29"/>
        <v>82.476198910398026</v>
      </c>
      <c r="AV165" s="194">
        <f t="shared" si="30"/>
        <v>41.238099455199013</v>
      </c>
      <c r="AW165" s="194">
        <f t="shared" si="31"/>
        <v>20.619049727599506</v>
      </c>
      <c r="AX165" s="194">
        <f t="shared" si="32"/>
        <v>14.845715803871643</v>
      </c>
      <c r="AY165" s="194">
        <f t="shared" si="33"/>
        <v>5.7733339237278622</v>
      </c>
    </row>
    <row r="166" spans="1:51" x14ac:dyDescent="0.2">
      <c r="A166" s="200" t="s">
        <v>1063</v>
      </c>
      <c r="B166" s="201" t="s">
        <v>1572</v>
      </c>
      <c r="C166" s="201" t="s">
        <v>1570</v>
      </c>
      <c r="D166" s="201"/>
      <c r="E166" s="643">
        <f>IF(G166="Y",VLOOKUP(B166&amp;"|"&amp;C166,'ETC Data'!$C$2:$D$16,2,FALSE),0)</f>
        <v>169</v>
      </c>
      <c r="F166" s="643">
        <f>IF(D166="",0,IF(G166="Y",VLOOKUP(B166&amp;"|"&amp;D166,'ETC Data'!$C$2:$D$16,2,FALSE),0))</f>
        <v>0</v>
      </c>
      <c r="G166" s="203" t="str">
        <f>IF(VLOOKUP(A166,Plan!A$1:H$804,8,FALSE)&lt;&gt;"",VLOOKUP(A166,Plan!A$1:H$804,8,FALSE),"")</f>
        <v>Y</v>
      </c>
      <c r="H166" s="204" t="str">
        <f>IF(VLOOKUP(A166,Plan!A$1:L$804,12,FALSE)&lt;&gt;"",VLOOKUP(A166,Plan!A$1:L$804,12,FALSE),"")</f>
        <v/>
      </c>
      <c r="I166" s="205" t="str">
        <f>IF(VLOOKUP(A166,Plan!A$1:M$804,13,FALSE)&lt;&gt;"",VLOOKUP(A166,Plan!A$1:M$804,13,FALSE),"")</f>
        <v/>
      </c>
      <c r="J166" s="205" t="str">
        <f>IF(VLOOKUP(A166,Plan!A$1:N$804,14,FALSE)&lt;&gt;"",VLOOKUP(A166,Plan!A$1:N$804,14,FALSE),IF(VLOOKUP(A166,Plan!A$1:O$804,15,FALSE)&lt;&gt;"",VLOOKUP(A166,Plan!A$1:O$804,15,FALSE),""))</f>
        <v>Y</v>
      </c>
      <c r="K166" s="206" t="str">
        <f>IF(VLOOKUP(A166,Plan!A$1:P$804,16,FALSE)&lt;&gt;"",VLOOKUP(A166,Plan!A$1:P$804,16,FALSE),"")</f>
        <v/>
      </c>
      <c r="L166" s="205"/>
      <c r="M166" s="205"/>
      <c r="N166" s="205"/>
      <c r="O166" s="207">
        <f t="shared" si="26"/>
        <v>169</v>
      </c>
      <c r="P166" s="207" t="b">
        <f t="shared" si="27"/>
        <v>0</v>
      </c>
      <c r="Q166" s="208">
        <f>IF(P166,O166*'ETC Data'!$H$3*'ETC Data'!$I$3,0)</f>
        <v>0</v>
      </c>
      <c r="R166" s="208">
        <f>Q166-(Q166*((VLOOKUP(A166,Plan!A$1:Z$804,26,FALSE)/100)))</f>
        <v>0</v>
      </c>
      <c r="S166" s="208">
        <f>IF(P166,O166*'ETC Data'!$H$3*'ETC Data'!$J$3,0)</f>
        <v>0</v>
      </c>
      <c r="T166" s="208">
        <f>S166-(S166*((VLOOKUP(A166,Plan!A$1:AA$804,27,FALSE)/100)))</f>
        <v>0</v>
      </c>
      <c r="U166" s="208">
        <f>IF(P166,O166*'ETC Data'!$H$3*'ETC Data'!$K$3,0)</f>
        <v>0</v>
      </c>
      <c r="V166" s="208">
        <f>U166-(U166*((VLOOKUP(A166,Plan!A$1:AB$804,28,FALSE)/100)))</f>
        <v>0</v>
      </c>
      <c r="W166" s="208">
        <f>IF(P166,O166*'ETC Data'!$H$3*'ETC Data'!$L$3,0)</f>
        <v>0</v>
      </c>
      <c r="X166" s="208">
        <f>W166-(W166*((VLOOKUP(A166,Plan!A$1:AC$804,29,FALSE)/100)))</f>
        <v>0</v>
      </c>
      <c r="Y166" s="209"/>
      <c r="Z166" s="210" t="b">
        <f t="shared" si="24"/>
        <v>1</v>
      </c>
      <c r="AA166" s="208">
        <f>IF(Z166,O166*'ETC Data'!$H$4*'ETC Data'!$I$4,0)</f>
        <v>41.238099455199013</v>
      </c>
      <c r="AB166" s="208">
        <f>AA166-(AA166*((VLOOKUP(A166,Plan!A$1:AI$804,35,FALSE)/100)))</f>
        <v>41.238099455199013</v>
      </c>
      <c r="AC166" s="208">
        <f>IF(Z166,O166*'ETC Data'!$H$4*'ETC Data'!$J$4,0)</f>
        <v>20.619049727599506</v>
      </c>
      <c r="AD166" s="208">
        <f>AC166-(AC166*((VLOOKUP(A166,Plan!A$1:AJ$804,36,FALSE)/100)))</f>
        <v>20.619049727599506</v>
      </c>
      <c r="AE166" s="208">
        <f>IF(Z166,O166*'ETC Data'!$H$4*'ETC Data'!$K$4,0)</f>
        <v>14.845715803871643</v>
      </c>
      <c r="AF166" s="208">
        <f>AE166-(AE166*((VLOOKUP(A166,Plan!A$1:AK$804,37,FALSE)/100)))</f>
        <v>14.845715803871643</v>
      </c>
      <c r="AG166" s="208">
        <f>IF(Z166,O166*'ETC Data'!$H$4*'ETC Data'!$L$4,0)</f>
        <v>5.7733339237278622</v>
      </c>
      <c r="AH166" s="208">
        <f>AG166-(AG166*((VLOOKUP(A166,Plan!A$1:AP$804,42,FALSE)/100)))</f>
        <v>5.7733339237278622</v>
      </c>
      <c r="AI166" s="210"/>
      <c r="AJ166" s="210" t="b">
        <f t="shared" si="25"/>
        <v>0</v>
      </c>
      <c r="AK166" s="211">
        <f>IF(AJ166,O166*'ETC Data'!$H$5*'ETC Data'!$I$5,0)</f>
        <v>0</v>
      </c>
      <c r="AL166" s="208">
        <f>AK166-(AK166*((VLOOKUP(A166,Plan!A$1:AY$804,51,FALSE)/100)))</f>
        <v>0</v>
      </c>
      <c r="AM166" s="208">
        <f>IF(AJ166,O166*'ETC Data'!$H$5*'ETC Data'!$J$5,0)</f>
        <v>0</v>
      </c>
      <c r="AN166" s="208">
        <f>AM166-(AM166*((VLOOKUP(A166,Plan!A$1:BA$804,53,FALSE)/100)))</f>
        <v>0</v>
      </c>
      <c r="AO166" s="211">
        <f>IF(AJ166,O166*'ETC Data'!$H$5*'ETC Data'!$K$5,0)</f>
        <v>0</v>
      </c>
      <c r="AP166" s="208">
        <f>AO166-(AO166*((VLOOKUP(A166,Plan!A$1:BB$804,54,FALSE)/100)))</f>
        <v>0</v>
      </c>
      <c r="AQ166" s="208">
        <f>IF(AJ166,O166*'ETC Data'!$H$5*'ETC Data'!$L$5,0)</f>
        <v>0</v>
      </c>
      <c r="AR166" s="208">
        <f>AQ166-(AQ166*((VLOOKUP(A166,Plan!A$1:BD$804,56,FALSE)/100)))</f>
        <v>0</v>
      </c>
      <c r="AS166" s="193">
        <f>VLOOKUP(A166,'PR Matrix'!A:B,2,FALSE)</f>
        <v>6233</v>
      </c>
      <c r="AT166" s="194">
        <f t="shared" si="28"/>
        <v>82.476198910398026</v>
      </c>
      <c r="AU166" s="194">
        <f t="shared" si="29"/>
        <v>82.476198910398026</v>
      </c>
      <c r="AV166" s="194">
        <f t="shared" si="30"/>
        <v>41.238099455199013</v>
      </c>
      <c r="AW166" s="194">
        <f t="shared" si="31"/>
        <v>20.619049727599506</v>
      </c>
      <c r="AX166" s="194">
        <f t="shared" si="32"/>
        <v>14.845715803871643</v>
      </c>
      <c r="AY166" s="194">
        <f t="shared" si="33"/>
        <v>5.7733339237278622</v>
      </c>
    </row>
    <row r="167" spans="1:51" x14ac:dyDescent="0.2">
      <c r="A167" s="200" t="s">
        <v>1064</v>
      </c>
      <c r="B167" s="201" t="s">
        <v>1571</v>
      </c>
      <c r="C167" s="201" t="s">
        <v>1572</v>
      </c>
      <c r="D167" s="201"/>
      <c r="E167" s="643">
        <f>IF(G167="Y",VLOOKUP(B167&amp;"|"&amp;C167,'ETC Data'!$C$2:$D$16,2,FALSE),0)</f>
        <v>45</v>
      </c>
      <c r="F167" s="643">
        <f>IF(D167="",0,IF(G167="Y",VLOOKUP(B167&amp;"|"&amp;D167,'ETC Data'!$C$2:$D$16,2,FALSE),0))</f>
        <v>0</v>
      </c>
      <c r="G167" s="203" t="str">
        <f>IF(VLOOKUP(A167,Plan!A$1:H$804,8,FALSE)&lt;&gt;"",VLOOKUP(A167,Plan!A$1:H$804,8,FALSE),"")</f>
        <v>Y</v>
      </c>
      <c r="H167" s="204" t="str">
        <f>IF(VLOOKUP(A167,Plan!A$1:L$804,12,FALSE)&lt;&gt;"",VLOOKUP(A167,Plan!A$1:L$804,12,FALSE),"")</f>
        <v/>
      </c>
      <c r="I167" s="205" t="str">
        <f>IF(VLOOKUP(A167,Plan!A$1:M$804,13,FALSE)&lt;&gt;"",VLOOKUP(A167,Plan!A$1:M$804,13,FALSE),"")</f>
        <v/>
      </c>
      <c r="J167" s="205" t="str">
        <f>IF(VLOOKUP(A167,Plan!A$1:N$804,14,FALSE)&lt;&gt;"",VLOOKUP(A167,Plan!A$1:N$804,14,FALSE),IF(VLOOKUP(A167,Plan!A$1:O$804,15,FALSE)&lt;&gt;"",VLOOKUP(A167,Plan!A$1:O$804,15,FALSE),""))</f>
        <v/>
      </c>
      <c r="K167" s="206" t="str">
        <f>IF(VLOOKUP(A167,Plan!A$1:P$804,16,FALSE)&lt;&gt;"",VLOOKUP(A167,Plan!A$1:P$804,16,FALSE),"")</f>
        <v>Y</v>
      </c>
      <c r="L167" s="205"/>
      <c r="M167" s="205"/>
      <c r="N167" s="205"/>
      <c r="O167" s="207">
        <f t="shared" si="26"/>
        <v>45</v>
      </c>
      <c r="P167" s="207" t="b">
        <f t="shared" si="27"/>
        <v>0</v>
      </c>
      <c r="Q167" s="208">
        <f>IF(P167,O167*'ETC Data'!$H$3*'ETC Data'!$I$3,0)</f>
        <v>0</v>
      </c>
      <c r="R167" s="208">
        <f>Q167-(Q167*((VLOOKUP(A167,Plan!A$1:Z$804,26,FALSE)/100)))</f>
        <v>0</v>
      </c>
      <c r="S167" s="208">
        <f>IF(P167,O167*'ETC Data'!$H$3*'ETC Data'!$J$3,0)</f>
        <v>0</v>
      </c>
      <c r="T167" s="208">
        <f>S167-(S167*((VLOOKUP(A167,Plan!A$1:AA$804,27,FALSE)/100)))</f>
        <v>0</v>
      </c>
      <c r="U167" s="208">
        <f>IF(P167,O167*'ETC Data'!$H$3*'ETC Data'!$K$3,0)</f>
        <v>0</v>
      </c>
      <c r="V167" s="208">
        <f>U167-(U167*((VLOOKUP(A167,Plan!A$1:AB$804,28,FALSE)/100)))</f>
        <v>0</v>
      </c>
      <c r="W167" s="208">
        <f>IF(P167,O167*'ETC Data'!$H$3*'ETC Data'!$L$3,0)</f>
        <v>0</v>
      </c>
      <c r="X167" s="208">
        <f>W167-(W167*((VLOOKUP(A167,Plan!A$1:AC$804,29,FALSE)/100)))</f>
        <v>0</v>
      </c>
      <c r="Y167" s="209"/>
      <c r="Z167" s="210" t="b">
        <f t="shared" si="24"/>
        <v>0</v>
      </c>
      <c r="AA167" s="208">
        <f>IF(Z167,O167*'ETC Data'!$H$4*'ETC Data'!$I$4,0)</f>
        <v>0</v>
      </c>
      <c r="AB167" s="208">
        <f>AA167-(AA167*((VLOOKUP(A167,Plan!A$1:AI$804,35,FALSE)/100)))</f>
        <v>0</v>
      </c>
      <c r="AC167" s="208">
        <f>IF(Z167,O167*'ETC Data'!$H$4*'ETC Data'!$J$4,0)</f>
        <v>0</v>
      </c>
      <c r="AD167" s="208">
        <f>AC167-(AC167*((VLOOKUP(A167,Plan!A$1:AJ$804,36,FALSE)/100)))</f>
        <v>0</v>
      </c>
      <c r="AE167" s="208">
        <f>IF(Z167,O167*'ETC Data'!$H$4*'ETC Data'!$K$4,0)</f>
        <v>0</v>
      </c>
      <c r="AF167" s="208">
        <f>AE167-(AE167*((VLOOKUP(A167,Plan!A$1:AK$804,37,FALSE)/100)))</f>
        <v>0</v>
      </c>
      <c r="AG167" s="208">
        <f>IF(Z167,O167*'ETC Data'!$H$4*'ETC Data'!$L$4,0)</f>
        <v>0</v>
      </c>
      <c r="AH167" s="208">
        <f>AG167-(AG167*((VLOOKUP(A167,Plan!A$1:AP$804,42,FALSE)/100)))</f>
        <v>0</v>
      </c>
      <c r="AI167" s="210"/>
      <c r="AJ167" s="210" t="b">
        <f t="shared" si="25"/>
        <v>1</v>
      </c>
      <c r="AK167" s="211">
        <f>IF(AJ167,O167*'ETC Data'!$H$5*'ETC Data'!$I$5,0)</f>
        <v>5.6048115519526798</v>
      </c>
      <c r="AL167" s="208">
        <f>AK167-(AK167*((VLOOKUP(A167,Plan!A$1:AY$804,51,FALSE)/100)))</f>
        <v>0</v>
      </c>
      <c r="AM167" s="208">
        <f>IF(AJ167,O167*'ETC Data'!$H$5*'ETC Data'!$J$5,0)</f>
        <v>2.8024057759763399</v>
      </c>
      <c r="AN167" s="208">
        <f>AM167-(AM167*((VLOOKUP(A167,Plan!A$1:BA$804,53,FALSE)/100)))</f>
        <v>0</v>
      </c>
      <c r="AO167" s="211">
        <f>IF(AJ167,O167*'ETC Data'!$H$5*'ETC Data'!$K$5,0)</f>
        <v>2.0177321587029646</v>
      </c>
      <c r="AP167" s="208">
        <f>AO167-(AO167*((VLOOKUP(A167,Plan!A$1:BB$804,54,FALSE)/100)))</f>
        <v>0</v>
      </c>
      <c r="AQ167" s="208">
        <f>IF(AJ167,O167*'ETC Data'!$H$5*'ETC Data'!$L$5,0)</f>
        <v>0.78467361727337526</v>
      </c>
      <c r="AR167" s="208">
        <f>AQ167-(AQ167*((VLOOKUP(A167,Plan!A$1:BD$804,56,FALSE)/100)))</f>
        <v>0</v>
      </c>
      <c r="AS167" s="193">
        <f>VLOOKUP(A167,'PR Matrix'!A:B,2,FALSE)</f>
        <v>6247</v>
      </c>
      <c r="AT167" s="194">
        <f t="shared" si="28"/>
        <v>0</v>
      </c>
      <c r="AU167" s="194">
        <f t="shared" si="29"/>
        <v>11.20962310390536</v>
      </c>
      <c r="AV167" s="194">
        <f t="shared" si="30"/>
        <v>0</v>
      </c>
      <c r="AW167" s="194">
        <f t="shared" si="31"/>
        <v>0</v>
      </c>
      <c r="AX167" s="194">
        <f t="shared" si="32"/>
        <v>0</v>
      </c>
      <c r="AY167" s="194">
        <f t="shared" si="33"/>
        <v>0</v>
      </c>
    </row>
    <row r="168" spans="1:51" hidden="1" x14ac:dyDescent="0.2">
      <c r="A168" s="200" t="s">
        <v>1759</v>
      </c>
      <c r="B168" s="201" t="s">
        <v>1571</v>
      </c>
      <c r="C168" s="201"/>
      <c r="D168" s="201"/>
      <c r="E168" s="202">
        <f>IF(G168="Y",VLOOKUP(B168&amp;"|"&amp;C168,'ETC Data'!$C$2:$D$16,2,FALSE),0)</f>
        <v>0</v>
      </c>
      <c r="F168" s="202">
        <f>IF(D168="",0,IF(G168="Y",VLOOKUP(B168&amp;"|"&amp;D168,'ETC Data'!$C$2:$D$16,2,FALSE),0))</f>
        <v>0</v>
      </c>
      <c r="G168" s="203" t="str">
        <f>IF(VLOOKUP(A168,Plan!A$1:H$804,8,FALSE)&lt;&gt;"",VLOOKUP(A168,Plan!A$1:H$804,8,FALSE),"")</f>
        <v>N</v>
      </c>
      <c r="H168" s="204" t="str">
        <f>IF(VLOOKUP(A168,Plan!A$1:L$804,12,FALSE)&lt;&gt;"",VLOOKUP(A168,Plan!A$1:L$804,12,FALSE),"")</f>
        <v/>
      </c>
      <c r="I168" s="205" t="str">
        <f>IF(VLOOKUP(A168,Plan!A$1:M$804,13,FALSE)&lt;&gt;"",VLOOKUP(A168,Plan!A$1:M$804,13,FALSE),"")</f>
        <v/>
      </c>
      <c r="J168" s="205" t="str">
        <f>IF(VLOOKUP(A168,Plan!A$1:N$804,14,FALSE)&lt;&gt;"",VLOOKUP(A168,Plan!A$1:N$804,14,FALSE),IF(VLOOKUP(A168,Plan!A$1:O$804,15,FALSE)&lt;&gt;"",VLOOKUP(A168,Plan!A$1:O$804,15,FALSE),""))</f>
        <v/>
      </c>
      <c r="K168" s="206" t="str">
        <f>IF(VLOOKUP(A168,Plan!A$1:P$804,16,FALSE)&lt;&gt;"",VLOOKUP(A168,Plan!A$1:P$804,16,FALSE),"")</f>
        <v/>
      </c>
      <c r="L168" s="205"/>
      <c r="M168" s="205"/>
      <c r="N168" s="205"/>
      <c r="O168" s="207">
        <f t="shared" si="26"/>
        <v>0</v>
      </c>
      <c r="P168" s="207" t="b">
        <f t="shared" si="27"/>
        <v>0</v>
      </c>
      <c r="Q168" s="208">
        <f>IF(P168,O168*'ETC Data'!$H$3*'ETC Data'!$I$3,0)</f>
        <v>0</v>
      </c>
      <c r="R168" s="208">
        <f>Q168-(Q168*((VLOOKUP(A168,Plan!A$1:Z$804,26,FALSE)/100)))</f>
        <v>0</v>
      </c>
      <c r="S168" s="208">
        <f>IF(P168,O168*'ETC Data'!$H$3*'ETC Data'!$J$3,0)</f>
        <v>0</v>
      </c>
      <c r="T168" s="208">
        <f>S168-(S168*((VLOOKUP(A168,Plan!A$1:AA$804,27,FALSE)/100)))</f>
        <v>0</v>
      </c>
      <c r="U168" s="208">
        <f>IF(P168,O168*'ETC Data'!$H$3*'ETC Data'!$K$3,0)</f>
        <v>0</v>
      </c>
      <c r="V168" s="208">
        <f>U168-(U168*((VLOOKUP(A168,Plan!A$1:AB$804,28,FALSE)/100)))</f>
        <v>0</v>
      </c>
      <c r="W168" s="208">
        <f>IF(P168,O168*'ETC Data'!$H$3*'ETC Data'!$L$3,0)</f>
        <v>0</v>
      </c>
      <c r="X168" s="208">
        <f>W168-(W168*((VLOOKUP(A168,Plan!A$1:AC$804,29,FALSE)/100)))</f>
        <v>0</v>
      </c>
      <c r="Y168" s="209"/>
      <c r="Z168" s="210" t="b">
        <f t="shared" si="24"/>
        <v>0</v>
      </c>
      <c r="AA168" s="208">
        <f>IF(Z168,O168*'ETC Data'!$H$4*'ETC Data'!$I$4,0)</f>
        <v>0</v>
      </c>
      <c r="AB168" s="208">
        <f>AA168-(AA168*((VLOOKUP(A168,Plan!A$1:AI$804,35,FALSE)/100)))</f>
        <v>0</v>
      </c>
      <c r="AC168" s="208">
        <f>IF(Z168,O168*'ETC Data'!$H$4*'ETC Data'!$J$4,0)</f>
        <v>0</v>
      </c>
      <c r="AD168" s="208">
        <f>AC168-(AC168*((VLOOKUP(A168,Plan!A$1:AJ$804,36,FALSE)/100)))</f>
        <v>0</v>
      </c>
      <c r="AE168" s="208">
        <f>IF(Z168,O168*'ETC Data'!$H$4*'ETC Data'!$K$4,0)</f>
        <v>0</v>
      </c>
      <c r="AF168" s="208">
        <f>AE168-(AE168*((VLOOKUP(A168,Plan!A$1:AK$804,37,FALSE)/100)))</f>
        <v>0</v>
      </c>
      <c r="AG168" s="208">
        <f>IF(Z168,O168*'ETC Data'!$H$4*'ETC Data'!$L$4,0)</f>
        <v>0</v>
      </c>
      <c r="AH168" s="208">
        <f>AG168-(AG168*((VLOOKUP(A168,Plan!A$1:AP$804,42,FALSE)/100)))</f>
        <v>0</v>
      </c>
      <c r="AI168" s="210"/>
      <c r="AJ168" s="210" t="b">
        <f t="shared" si="25"/>
        <v>0</v>
      </c>
      <c r="AK168" s="211">
        <f>IF(AJ168,O168*'ETC Data'!$H$5*'ETC Data'!$I$5,0)</f>
        <v>0</v>
      </c>
      <c r="AL168" s="208">
        <f>AK168-(AK168*((VLOOKUP(A168,Plan!A$1:AY$804,51,FALSE)/100)))</f>
        <v>0</v>
      </c>
      <c r="AM168" s="208">
        <f>IF(AJ168,O168*'ETC Data'!$H$5*'ETC Data'!$J$5,0)</f>
        <v>0</v>
      </c>
      <c r="AN168" s="208">
        <f>AM168-(AM168*((VLOOKUP(A168,Plan!A$1:BA$804,53,FALSE)/100)))</f>
        <v>0</v>
      </c>
      <c r="AO168" s="211">
        <f>IF(AJ168,O168*'ETC Data'!$H$5*'ETC Data'!$K$5,0)</f>
        <v>0</v>
      </c>
      <c r="AP168" s="208">
        <f>AO168-(AO168*((VLOOKUP(A168,Plan!A$1:BB$804,54,FALSE)/100)))</f>
        <v>0</v>
      </c>
      <c r="AQ168" s="208">
        <f>IF(AJ168,O168*'ETC Data'!$H$5*'ETC Data'!$L$5,0)</f>
        <v>0</v>
      </c>
      <c r="AR168" s="208">
        <f>AQ168-(AQ168*((VLOOKUP(A168,Plan!A$1:BD$804,56,FALSE)/100)))</f>
        <v>0</v>
      </c>
      <c r="AS168" s="193">
        <f>VLOOKUP(A168,'PR Matrix'!A:B,2,FALSE)</f>
        <v>0</v>
      </c>
      <c r="AT168" s="194">
        <f t="shared" si="28"/>
        <v>0</v>
      </c>
      <c r="AU168" s="194">
        <f t="shared" si="29"/>
        <v>0</v>
      </c>
      <c r="AV168" s="194">
        <f t="shared" si="30"/>
        <v>0</v>
      </c>
      <c r="AW168" s="194">
        <f t="shared" si="31"/>
        <v>0</v>
      </c>
      <c r="AX168" s="194">
        <f t="shared" si="32"/>
        <v>0</v>
      </c>
      <c r="AY168" s="194">
        <f t="shared" si="33"/>
        <v>0</v>
      </c>
    </row>
    <row r="169" spans="1:51" hidden="1" x14ac:dyDescent="0.2">
      <c r="A169" s="200" t="s">
        <v>1065</v>
      </c>
      <c r="B169" s="201" t="s">
        <v>1571</v>
      </c>
      <c r="C169" s="201"/>
      <c r="D169" s="201"/>
      <c r="E169" s="202">
        <f>IF(G169="Y",VLOOKUP(B169&amp;"|"&amp;C169,'ETC Data'!$C$2:$D$16,2,FALSE),0)</f>
        <v>0</v>
      </c>
      <c r="F169" s="202">
        <f>IF(D169="",0,IF(G169="Y",VLOOKUP(B169&amp;"|"&amp;D169,'ETC Data'!$C$2:$D$16,2,FALSE),0))</f>
        <v>0</v>
      </c>
      <c r="G169" s="203" t="str">
        <f>IF(VLOOKUP(A169,Plan!A$1:H$804,8,FALSE)&lt;&gt;"",VLOOKUP(A169,Plan!A$1:H$804,8,FALSE),"")</f>
        <v>N</v>
      </c>
      <c r="H169" s="204" t="str">
        <f>IF(VLOOKUP(A169,Plan!A$1:L$804,12,FALSE)&lt;&gt;"",VLOOKUP(A169,Plan!A$1:L$804,12,FALSE),"")</f>
        <v/>
      </c>
      <c r="I169" s="205" t="str">
        <f>IF(VLOOKUP(A169,Plan!A$1:M$804,13,FALSE)&lt;&gt;"",VLOOKUP(A169,Plan!A$1:M$804,13,FALSE),"")</f>
        <v/>
      </c>
      <c r="J169" s="205" t="str">
        <f>IF(VLOOKUP(A169,Plan!A$1:N$804,14,FALSE)&lt;&gt;"",VLOOKUP(A169,Plan!A$1:N$804,14,FALSE),IF(VLOOKUP(A169,Plan!A$1:O$804,15,FALSE)&lt;&gt;"",VLOOKUP(A169,Plan!A$1:O$804,15,FALSE),""))</f>
        <v/>
      </c>
      <c r="K169" s="206" t="str">
        <f>IF(VLOOKUP(A169,Plan!A$1:P$804,16,FALSE)&lt;&gt;"",VLOOKUP(A169,Plan!A$1:P$804,16,FALSE),"")</f>
        <v/>
      </c>
      <c r="L169" s="205"/>
      <c r="M169" s="205"/>
      <c r="N169" s="205"/>
      <c r="O169" s="207">
        <f t="shared" si="26"/>
        <v>0</v>
      </c>
      <c r="P169" s="207" t="b">
        <f t="shared" si="27"/>
        <v>0</v>
      </c>
      <c r="Q169" s="208">
        <f>IF(P169,O169*'ETC Data'!$H$3*'ETC Data'!$I$3,0)</f>
        <v>0</v>
      </c>
      <c r="R169" s="208">
        <f>Q169-(Q169*((VLOOKUP(A169,Plan!A$1:Z$804,26,FALSE)/100)))</f>
        <v>0</v>
      </c>
      <c r="S169" s="208">
        <f>IF(P169,O169*'ETC Data'!$H$3*'ETC Data'!$J$3,0)</f>
        <v>0</v>
      </c>
      <c r="T169" s="208">
        <f>S169-(S169*((VLOOKUP(A169,Plan!A$1:AA$804,27,FALSE)/100)))</f>
        <v>0</v>
      </c>
      <c r="U169" s="208">
        <f>IF(P169,O169*'ETC Data'!$H$3*'ETC Data'!$K$3,0)</f>
        <v>0</v>
      </c>
      <c r="V169" s="208">
        <f>U169-(U169*((VLOOKUP(A169,Plan!A$1:AB$804,28,FALSE)/100)))</f>
        <v>0</v>
      </c>
      <c r="W169" s="208">
        <f>IF(P169,O169*'ETC Data'!$H$3*'ETC Data'!$L$3,0)</f>
        <v>0</v>
      </c>
      <c r="X169" s="208">
        <f>W169-(W169*((VLOOKUP(A169,Plan!A$1:AC$804,29,FALSE)/100)))</f>
        <v>0</v>
      </c>
      <c r="Y169" s="209"/>
      <c r="Z169" s="210" t="b">
        <f t="shared" si="24"/>
        <v>0</v>
      </c>
      <c r="AA169" s="208">
        <f>IF(Z169,O169*'ETC Data'!$H$4*'ETC Data'!$I$4,0)</f>
        <v>0</v>
      </c>
      <c r="AB169" s="208">
        <f>AA169-(AA169*((VLOOKUP(A169,Plan!A$1:AI$804,35,FALSE)/100)))</f>
        <v>0</v>
      </c>
      <c r="AC169" s="208">
        <f>IF(Z169,O169*'ETC Data'!$H$4*'ETC Data'!$J$4,0)</f>
        <v>0</v>
      </c>
      <c r="AD169" s="208">
        <f>AC169-(AC169*((VLOOKUP(A169,Plan!A$1:AJ$804,36,FALSE)/100)))</f>
        <v>0</v>
      </c>
      <c r="AE169" s="208">
        <f>IF(Z169,O169*'ETC Data'!$H$4*'ETC Data'!$K$4,0)</f>
        <v>0</v>
      </c>
      <c r="AF169" s="208">
        <f>AE169-(AE169*((VLOOKUP(A169,Plan!A$1:AK$804,37,FALSE)/100)))</f>
        <v>0</v>
      </c>
      <c r="AG169" s="208">
        <f>IF(Z169,O169*'ETC Data'!$H$4*'ETC Data'!$L$4,0)</f>
        <v>0</v>
      </c>
      <c r="AH169" s="208">
        <f>AG169-(AG169*((VLOOKUP(A169,Plan!A$1:AP$804,42,FALSE)/100)))</f>
        <v>0</v>
      </c>
      <c r="AI169" s="210"/>
      <c r="AJ169" s="210" t="b">
        <f t="shared" si="25"/>
        <v>0</v>
      </c>
      <c r="AK169" s="211">
        <f>IF(AJ169,O169*'ETC Data'!$H$5*'ETC Data'!$I$5,0)</f>
        <v>0</v>
      </c>
      <c r="AL169" s="208">
        <f>AK169-(AK169*((VLOOKUP(A169,Plan!A$1:AY$804,51,FALSE)/100)))</f>
        <v>0</v>
      </c>
      <c r="AM169" s="208">
        <f>IF(AJ169,O169*'ETC Data'!$H$5*'ETC Data'!$J$5,0)</f>
        <v>0</v>
      </c>
      <c r="AN169" s="208">
        <f>AM169-(AM169*((VLOOKUP(A169,Plan!A$1:BA$804,53,FALSE)/100)))</f>
        <v>0</v>
      </c>
      <c r="AO169" s="211">
        <f>IF(AJ169,O169*'ETC Data'!$H$5*'ETC Data'!$K$5,0)</f>
        <v>0</v>
      </c>
      <c r="AP169" s="208">
        <f>AO169-(AO169*((VLOOKUP(A169,Plan!A$1:BB$804,54,FALSE)/100)))</f>
        <v>0</v>
      </c>
      <c r="AQ169" s="208">
        <f>IF(AJ169,O169*'ETC Data'!$H$5*'ETC Data'!$L$5,0)</f>
        <v>0</v>
      </c>
      <c r="AR169" s="208">
        <f>AQ169-(AQ169*((VLOOKUP(A169,Plan!A$1:BD$804,56,FALSE)/100)))</f>
        <v>0</v>
      </c>
      <c r="AS169" s="193">
        <f>VLOOKUP(A169,'PR Matrix'!A:B,2,FALSE)</f>
        <v>0</v>
      </c>
      <c r="AT169" s="194">
        <f t="shared" si="28"/>
        <v>0</v>
      </c>
      <c r="AU169" s="194">
        <f t="shared" si="29"/>
        <v>0</v>
      </c>
      <c r="AV169" s="194">
        <f t="shared" si="30"/>
        <v>0</v>
      </c>
      <c r="AW169" s="194">
        <f t="shared" si="31"/>
        <v>0</v>
      </c>
      <c r="AX169" s="194">
        <f t="shared" si="32"/>
        <v>0</v>
      </c>
      <c r="AY169" s="194">
        <f t="shared" si="33"/>
        <v>0</v>
      </c>
    </row>
    <row r="170" spans="1:51" hidden="1" x14ac:dyDescent="0.2">
      <c r="A170" s="200" t="s">
        <v>1760</v>
      </c>
      <c r="B170" s="201" t="s">
        <v>1571</v>
      </c>
      <c r="C170" s="201"/>
      <c r="D170" s="201"/>
      <c r="E170" s="202">
        <f>IF(G170="Y",VLOOKUP(B170&amp;"|"&amp;C170,'ETC Data'!$C$2:$D$16,2,FALSE),0)</f>
        <v>0</v>
      </c>
      <c r="F170" s="202">
        <f>IF(D170="",0,IF(G170="Y",VLOOKUP(B170&amp;"|"&amp;D170,'ETC Data'!$C$2:$D$16,2,FALSE),0))</f>
        <v>0</v>
      </c>
      <c r="G170" s="203" t="str">
        <f>IF(VLOOKUP(A170,Plan!A$1:H$804,8,FALSE)&lt;&gt;"",VLOOKUP(A170,Plan!A$1:H$804,8,FALSE),"")</f>
        <v>N</v>
      </c>
      <c r="H170" s="204" t="str">
        <f>IF(VLOOKUP(A170,Plan!A$1:L$804,12,FALSE)&lt;&gt;"",VLOOKUP(A170,Plan!A$1:L$804,12,FALSE),"")</f>
        <v/>
      </c>
      <c r="I170" s="205" t="str">
        <f>IF(VLOOKUP(A170,Plan!A$1:M$804,13,FALSE)&lt;&gt;"",VLOOKUP(A170,Plan!A$1:M$804,13,FALSE),"")</f>
        <v/>
      </c>
      <c r="J170" s="205" t="str">
        <f>IF(VLOOKUP(A170,Plan!A$1:N$804,14,FALSE)&lt;&gt;"",VLOOKUP(A170,Plan!A$1:N$804,14,FALSE),IF(VLOOKUP(A170,Plan!A$1:O$804,15,FALSE)&lt;&gt;"",VLOOKUP(A170,Plan!A$1:O$804,15,FALSE),""))</f>
        <v/>
      </c>
      <c r="K170" s="206" t="str">
        <f>IF(VLOOKUP(A170,Plan!A$1:P$804,16,FALSE)&lt;&gt;"",VLOOKUP(A170,Plan!A$1:P$804,16,FALSE),"")</f>
        <v/>
      </c>
      <c r="L170" s="205"/>
      <c r="M170" s="205"/>
      <c r="N170" s="205"/>
      <c r="O170" s="207">
        <f t="shared" si="26"/>
        <v>0</v>
      </c>
      <c r="P170" s="207" t="b">
        <f t="shared" si="27"/>
        <v>0</v>
      </c>
      <c r="Q170" s="208">
        <f>IF(P170,O170*'ETC Data'!$H$3*'ETC Data'!$I$3,0)</f>
        <v>0</v>
      </c>
      <c r="R170" s="208">
        <f>Q170-(Q170*((VLOOKUP(A170,Plan!A$1:Z$804,26,FALSE)/100)))</f>
        <v>0</v>
      </c>
      <c r="S170" s="208">
        <f>IF(P170,O170*'ETC Data'!$H$3*'ETC Data'!$J$3,0)</f>
        <v>0</v>
      </c>
      <c r="T170" s="208">
        <f>S170-(S170*((VLOOKUP(A170,Plan!A$1:AA$804,27,FALSE)/100)))</f>
        <v>0</v>
      </c>
      <c r="U170" s="208">
        <f>IF(P170,O170*'ETC Data'!$H$3*'ETC Data'!$K$3,0)</f>
        <v>0</v>
      </c>
      <c r="V170" s="208">
        <f>U170-(U170*((VLOOKUP(A170,Plan!A$1:AB$804,28,FALSE)/100)))</f>
        <v>0</v>
      </c>
      <c r="W170" s="208">
        <f>IF(P170,O170*'ETC Data'!$H$3*'ETC Data'!$L$3,0)</f>
        <v>0</v>
      </c>
      <c r="X170" s="208">
        <f>W170-(W170*((VLOOKUP(A170,Plan!A$1:AC$804,29,FALSE)/100)))</f>
        <v>0</v>
      </c>
      <c r="Y170" s="209"/>
      <c r="Z170" s="210" t="b">
        <f t="shared" si="24"/>
        <v>0</v>
      </c>
      <c r="AA170" s="208">
        <f>IF(Z170,O170*'ETC Data'!$H$4*'ETC Data'!$I$4,0)</f>
        <v>0</v>
      </c>
      <c r="AB170" s="208">
        <f>AA170-(AA170*((VLOOKUP(A170,Plan!A$1:AI$804,35,FALSE)/100)))</f>
        <v>0</v>
      </c>
      <c r="AC170" s="208">
        <f>IF(Z170,O170*'ETC Data'!$H$4*'ETC Data'!$J$4,0)</f>
        <v>0</v>
      </c>
      <c r="AD170" s="208">
        <f>AC170-(AC170*((VLOOKUP(A170,Plan!A$1:AJ$804,36,FALSE)/100)))</f>
        <v>0</v>
      </c>
      <c r="AE170" s="208">
        <f>IF(Z170,O170*'ETC Data'!$H$4*'ETC Data'!$K$4,0)</f>
        <v>0</v>
      </c>
      <c r="AF170" s="208">
        <f>AE170-(AE170*((VLOOKUP(A170,Plan!A$1:AK$804,37,FALSE)/100)))</f>
        <v>0</v>
      </c>
      <c r="AG170" s="208">
        <f>IF(Z170,O170*'ETC Data'!$H$4*'ETC Data'!$L$4,0)</f>
        <v>0</v>
      </c>
      <c r="AH170" s="208">
        <f>AG170-(AG170*((VLOOKUP(A170,Plan!A$1:AP$804,42,FALSE)/100)))</f>
        <v>0</v>
      </c>
      <c r="AI170" s="210"/>
      <c r="AJ170" s="210" t="b">
        <f t="shared" si="25"/>
        <v>0</v>
      </c>
      <c r="AK170" s="211">
        <f>IF(AJ170,O170*'ETC Data'!$H$5*'ETC Data'!$I$5,0)</f>
        <v>0</v>
      </c>
      <c r="AL170" s="208">
        <f>AK170-(AK170*((VLOOKUP(A170,Plan!A$1:AY$804,51,FALSE)/100)))</f>
        <v>0</v>
      </c>
      <c r="AM170" s="208">
        <f>IF(AJ170,O170*'ETC Data'!$H$5*'ETC Data'!$J$5,0)</f>
        <v>0</v>
      </c>
      <c r="AN170" s="208">
        <f>AM170-(AM170*((VLOOKUP(A170,Plan!A$1:BA$804,53,FALSE)/100)))</f>
        <v>0</v>
      </c>
      <c r="AO170" s="211">
        <f>IF(AJ170,O170*'ETC Data'!$H$5*'ETC Data'!$K$5,0)</f>
        <v>0</v>
      </c>
      <c r="AP170" s="208">
        <f>AO170-(AO170*((VLOOKUP(A170,Plan!A$1:BB$804,54,FALSE)/100)))</f>
        <v>0</v>
      </c>
      <c r="AQ170" s="208">
        <f>IF(AJ170,O170*'ETC Data'!$H$5*'ETC Data'!$L$5,0)</f>
        <v>0</v>
      </c>
      <c r="AR170" s="208">
        <f>AQ170-(AQ170*((VLOOKUP(A170,Plan!A$1:BD$804,56,FALSE)/100)))</f>
        <v>0</v>
      </c>
      <c r="AS170" s="193">
        <f>VLOOKUP(A170,'PR Matrix'!A:B,2,FALSE)</f>
        <v>0</v>
      </c>
      <c r="AT170" s="194">
        <f t="shared" si="28"/>
        <v>0</v>
      </c>
      <c r="AU170" s="194">
        <f t="shared" si="29"/>
        <v>0</v>
      </c>
      <c r="AV170" s="194">
        <f t="shared" si="30"/>
        <v>0</v>
      </c>
      <c r="AW170" s="194">
        <f t="shared" si="31"/>
        <v>0</v>
      </c>
      <c r="AX170" s="194">
        <f t="shared" si="32"/>
        <v>0</v>
      </c>
      <c r="AY170" s="194">
        <f t="shared" si="33"/>
        <v>0</v>
      </c>
    </row>
    <row r="171" spans="1:51" hidden="1" x14ac:dyDescent="0.2">
      <c r="A171" s="200" t="s">
        <v>275</v>
      </c>
      <c r="B171" s="201" t="s">
        <v>1571</v>
      </c>
      <c r="C171" s="201"/>
      <c r="D171" s="201"/>
      <c r="E171" s="202">
        <f>IF(G171="Y",VLOOKUP(B171&amp;"|"&amp;C171,'ETC Data'!$C$2:$D$16,2,FALSE),0)</f>
        <v>0</v>
      </c>
      <c r="F171" s="202">
        <f>IF(D171="",0,IF(G171="Y",VLOOKUP(B171&amp;"|"&amp;D171,'ETC Data'!$C$2:$D$16,2,FALSE),0))</f>
        <v>0</v>
      </c>
      <c r="G171" s="203" t="str">
        <f>IF(VLOOKUP(A171,Plan!A$1:H$804,8,FALSE)&lt;&gt;"",VLOOKUP(A171,Plan!A$1:H$804,8,FALSE),"")</f>
        <v>N</v>
      </c>
      <c r="H171" s="204" t="str">
        <f>IF(VLOOKUP(A171,Plan!A$1:L$804,12,FALSE)&lt;&gt;"",VLOOKUP(A171,Plan!A$1:L$804,12,FALSE),"")</f>
        <v/>
      </c>
      <c r="I171" s="205" t="str">
        <f>IF(VLOOKUP(A171,Plan!A$1:M$804,13,FALSE)&lt;&gt;"",VLOOKUP(A171,Plan!A$1:M$804,13,FALSE),"")</f>
        <v/>
      </c>
      <c r="J171" s="205" t="str">
        <f>IF(VLOOKUP(A171,Plan!A$1:N$804,14,FALSE)&lt;&gt;"",VLOOKUP(A171,Plan!A$1:N$804,14,FALSE),IF(VLOOKUP(A171,Plan!A$1:O$804,15,FALSE)&lt;&gt;"",VLOOKUP(A171,Plan!A$1:O$804,15,FALSE),""))</f>
        <v/>
      </c>
      <c r="K171" s="206" t="str">
        <f>IF(VLOOKUP(A171,Plan!A$1:P$804,16,FALSE)&lt;&gt;"",VLOOKUP(A171,Plan!A$1:P$804,16,FALSE),"")</f>
        <v/>
      </c>
      <c r="L171" s="205"/>
      <c r="M171" s="205"/>
      <c r="N171" s="205"/>
      <c r="O171" s="207">
        <f t="shared" si="26"/>
        <v>0</v>
      </c>
      <c r="P171" s="207" t="b">
        <f t="shared" si="27"/>
        <v>0</v>
      </c>
      <c r="Q171" s="208">
        <f>IF(P171,O171*'ETC Data'!$H$3*'ETC Data'!$I$3,0)</f>
        <v>0</v>
      </c>
      <c r="R171" s="208">
        <f>Q171-(Q171*((VLOOKUP(A171,Plan!A$1:Z$804,26,FALSE)/100)))</f>
        <v>0</v>
      </c>
      <c r="S171" s="208">
        <f>IF(P171,O171*'ETC Data'!$H$3*'ETC Data'!$J$3,0)</f>
        <v>0</v>
      </c>
      <c r="T171" s="208">
        <f>S171-(S171*((VLOOKUP(A171,Plan!A$1:AA$804,27,FALSE)/100)))</f>
        <v>0</v>
      </c>
      <c r="U171" s="208">
        <f>IF(P171,O171*'ETC Data'!$H$3*'ETC Data'!$K$3,0)</f>
        <v>0</v>
      </c>
      <c r="V171" s="208">
        <f>U171-(U171*((VLOOKUP(A171,Plan!A$1:AB$804,28,FALSE)/100)))</f>
        <v>0</v>
      </c>
      <c r="W171" s="208">
        <f>IF(P171,O171*'ETC Data'!$H$3*'ETC Data'!$L$3,0)</f>
        <v>0</v>
      </c>
      <c r="X171" s="208">
        <f>W171-(W171*((VLOOKUP(A171,Plan!A$1:AC$804,29,FALSE)/100)))</f>
        <v>0</v>
      </c>
      <c r="Y171" s="209"/>
      <c r="Z171" s="210" t="b">
        <f t="shared" si="24"/>
        <v>0</v>
      </c>
      <c r="AA171" s="208">
        <f>IF(Z171,O171*'ETC Data'!$H$4*'ETC Data'!$I$4,0)</f>
        <v>0</v>
      </c>
      <c r="AB171" s="208">
        <f>AA171-(AA171*((VLOOKUP(A171,Plan!A$1:AI$804,35,FALSE)/100)))</f>
        <v>0</v>
      </c>
      <c r="AC171" s="208">
        <f>IF(Z171,O171*'ETC Data'!$H$4*'ETC Data'!$J$4,0)</f>
        <v>0</v>
      </c>
      <c r="AD171" s="208">
        <f>AC171-(AC171*((VLOOKUP(A171,Plan!A$1:AJ$804,36,FALSE)/100)))</f>
        <v>0</v>
      </c>
      <c r="AE171" s="208">
        <f>IF(Z171,O171*'ETC Data'!$H$4*'ETC Data'!$K$4,0)</f>
        <v>0</v>
      </c>
      <c r="AF171" s="208">
        <f>AE171-(AE171*((VLOOKUP(A171,Plan!A$1:AK$804,37,FALSE)/100)))</f>
        <v>0</v>
      </c>
      <c r="AG171" s="208">
        <f>IF(Z171,O171*'ETC Data'!$H$4*'ETC Data'!$L$4,0)</f>
        <v>0</v>
      </c>
      <c r="AH171" s="208">
        <f>AG171-(AG171*((VLOOKUP(A171,Plan!A$1:AP$804,42,FALSE)/100)))</f>
        <v>0</v>
      </c>
      <c r="AI171" s="210"/>
      <c r="AJ171" s="210" t="b">
        <f t="shared" si="25"/>
        <v>0</v>
      </c>
      <c r="AK171" s="211">
        <f>IF(AJ171,O171*'ETC Data'!$H$5*'ETC Data'!$I$5,0)</f>
        <v>0</v>
      </c>
      <c r="AL171" s="208">
        <f>AK171-(AK171*((VLOOKUP(A171,Plan!A$1:AY$804,51,FALSE)/100)))</f>
        <v>0</v>
      </c>
      <c r="AM171" s="208">
        <f>IF(AJ171,O171*'ETC Data'!$H$5*'ETC Data'!$J$5,0)</f>
        <v>0</v>
      </c>
      <c r="AN171" s="208">
        <f>AM171-(AM171*((VLOOKUP(A171,Plan!A$1:BA$804,53,FALSE)/100)))</f>
        <v>0</v>
      </c>
      <c r="AO171" s="211">
        <f>IF(AJ171,O171*'ETC Data'!$H$5*'ETC Data'!$K$5,0)</f>
        <v>0</v>
      </c>
      <c r="AP171" s="208">
        <f>AO171-(AO171*((VLOOKUP(A171,Plan!A$1:BB$804,54,FALSE)/100)))</f>
        <v>0</v>
      </c>
      <c r="AQ171" s="208">
        <f>IF(AJ171,O171*'ETC Data'!$H$5*'ETC Data'!$L$5,0)</f>
        <v>0</v>
      </c>
      <c r="AR171" s="208">
        <f>AQ171-(AQ171*((VLOOKUP(A171,Plan!A$1:BD$804,56,FALSE)/100)))</f>
        <v>0</v>
      </c>
      <c r="AS171" s="193">
        <f>VLOOKUP(A171,'PR Matrix'!A:B,2,FALSE)</f>
        <v>0</v>
      </c>
      <c r="AT171" s="194">
        <f t="shared" si="28"/>
        <v>0</v>
      </c>
      <c r="AU171" s="194">
        <f t="shared" si="29"/>
        <v>0</v>
      </c>
      <c r="AV171" s="194">
        <f t="shared" si="30"/>
        <v>0</v>
      </c>
      <c r="AW171" s="194">
        <f t="shared" si="31"/>
        <v>0</v>
      </c>
      <c r="AX171" s="194">
        <f t="shared" si="32"/>
        <v>0</v>
      </c>
      <c r="AY171" s="194">
        <f t="shared" si="33"/>
        <v>0</v>
      </c>
    </row>
    <row r="172" spans="1:51" hidden="1" x14ac:dyDescent="0.2">
      <c r="A172" s="200" t="s">
        <v>1761</v>
      </c>
      <c r="B172" s="201" t="s">
        <v>1571</v>
      </c>
      <c r="C172" s="201"/>
      <c r="D172" s="201"/>
      <c r="E172" s="202">
        <f>IF(G172="Y",VLOOKUP(B172&amp;"|"&amp;C172,'ETC Data'!$C$2:$D$16,2,FALSE),0)</f>
        <v>0</v>
      </c>
      <c r="F172" s="202">
        <f>IF(D172="",0,IF(G172="Y",VLOOKUP(B172&amp;"|"&amp;D172,'ETC Data'!$C$2:$D$16,2,FALSE),0))</f>
        <v>0</v>
      </c>
      <c r="G172" s="203" t="str">
        <f>IF(VLOOKUP(A172,Plan!A$1:H$804,8,FALSE)&lt;&gt;"",VLOOKUP(A172,Plan!A$1:H$804,8,FALSE),"")</f>
        <v>N</v>
      </c>
      <c r="H172" s="204" t="str">
        <f>IF(VLOOKUP(A172,Plan!A$1:L$804,12,FALSE)&lt;&gt;"",VLOOKUP(A172,Plan!A$1:L$804,12,FALSE),"")</f>
        <v/>
      </c>
      <c r="I172" s="205" t="str">
        <f>IF(VLOOKUP(A172,Plan!A$1:M$804,13,FALSE)&lt;&gt;"",VLOOKUP(A172,Plan!A$1:M$804,13,FALSE),"")</f>
        <v/>
      </c>
      <c r="J172" s="205" t="str">
        <f>IF(VLOOKUP(A172,Plan!A$1:N$804,14,FALSE)&lt;&gt;"",VLOOKUP(A172,Plan!A$1:N$804,14,FALSE),IF(VLOOKUP(A172,Plan!A$1:O$804,15,FALSE)&lt;&gt;"",VLOOKUP(A172,Plan!A$1:O$804,15,FALSE),""))</f>
        <v/>
      </c>
      <c r="K172" s="206" t="str">
        <f>IF(VLOOKUP(A172,Plan!A$1:P$804,16,FALSE)&lt;&gt;"",VLOOKUP(A172,Plan!A$1:P$804,16,FALSE),"")</f>
        <v/>
      </c>
      <c r="L172" s="205"/>
      <c r="M172" s="205"/>
      <c r="N172" s="205"/>
      <c r="O172" s="207">
        <f t="shared" si="26"/>
        <v>0</v>
      </c>
      <c r="P172" s="207" t="b">
        <f t="shared" si="27"/>
        <v>0</v>
      </c>
      <c r="Q172" s="208">
        <f>IF(P172,O172*'ETC Data'!$H$3*'ETC Data'!$I$3,0)</f>
        <v>0</v>
      </c>
      <c r="R172" s="208">
        <f>Q172-(Q172*((VLOOKUP(A172,Plan!A$1:Z$804,26,FALSE)/100)))</f>
        <v>0</v>
      </c>
      <c r="S172" s="208">
        <f>IF(P172,O172*'ETC Data'!$H$3*'ETC Data'!$J$3,0)</f>
        <v>0</v>
      </c>
      <c r="T172" s="208">
        <f>S172-(S172*((VLOOKUP(A172,Plan!A$1:AA$804,27,FALSE)/100)))</f>
        <v>0</v>
      </c>
      <c r="U172" s="208">
        <f>IF(P172,O172*'ETC Data'!$H$3*'ETC Data'!$K$3,0)</f>
        <v>0</v>
      </c>
      <c r="V172" s="208">
        <f>U172-(U172*((VLOOKUP(A172,Plan!A$1:AB$804,28,FALSE)/100)))</f>
        <v>0</v>
      </c>
      <c r="W172" s="208">
        <f>IF(P172,O172*'ETC Data'!$H$3*'ETC Data'!$L$3,0)</f>
        <v>0</v>
      </c>
      <c r="X172" s="208">
        <f>W172-(W172*((VLOOKUP(A172,Plan!A$1:AC$804,29,FALSE)/100)))</f>
        <v>0</v>
      </c>
      <c r="Y172" s="209"/>
      <c r="Z172" s="210" t="b">
        <f t="shared" ref="Z172:Z235" si="34">OR(H172="Y",J172="Y")</f>
        <v>0</v>
      </c>
      <c r="AA172" s="208">
        <f>IF(Z172,O172*'ETC Data'!$H$4*'ETC Data'!$I$4,0)</f>
        <v>0</v>
      </c>
      <c r="AB172" s="208">
        <f>AA172-(AA172*((VLOOKUP(A172,Plan!A$1:AI$804,35,FALSE)/100)))</f>
        <v>0</v>
      </c>
      <c r="AC172" s="208">
        <f>IF(Z172,O172*'ETC Data'!$H$4*'ETC Data'!$J$4,0)</f>
        <v>0</v>
      </c>
      <c r="AD172" s="208">
        <f>AC172-(AC172*((VLOOKUP(A172,Plan!A$1:AJ$804,36,FALSE)/100)))</f>
        <v>0</v>
      </c>
      <c r="AE172" s="208">
        <f>IF(Z172,O172*'ETC Data'!$H$4*'ETC Data'!$K$4,0)</f>
        <v>0</v>
      </c>
      <c r="AF172" s="208">
        <f>AE172-(AE172*((VLOOKUP(A172,Plan!A$1:AK$804,37,FALSE)/100)))</f>
        <v>0</v>
      </c>
      <c r="AG172" s="208">
        <f>IF(Z172,O172*'ETC Data'!$H$4*'ETC Data'!$L$4,0)</f>
        <v>0</v>
      </c>
      <c r="AH172" s="208">
        <f>AG172-(AG172*((VLOOKUP(A172,Plan!A$1:AP$804,42,FALSE)/100)))</f>
        <v>0</v>
      </c>
      <c r="AI172" s="210"/>
      <c r="AJ172" s="210" t="b">
        <f t="shared" ref="AJ172:AJ235" si="35">OR(H172="Y",K172="Y")</f>
        <v>0</v>
      </c>
      <c r="AK172" s="211">
        <f>IF(AJ172,O172*'ETC Data'!$H$5*'ETC Data'!$I$5,0)</f>
        <v>0</v>
      </c>
      <c r="AL172" s="208">
        <f>AK172-(AK172*((VLOOKUP(A172,Plan!A$1:AY$804,51,FALSE)/100)))</f>
        <v>0</v>
      </c>
      <c r="AM172" s="208">
        <f>IF(AJ172,O172*'ETC Data'!$H$5*'ETC Data'!$J$5,0)</f>
        <v>0</v>
      </c>
      <c r="AN172" s="208">
        <f>AM172-(AM172*((VLOOKUP(A172,Plan!A$1:BA$804,53,FALSE)/100)))</f>
        <v>0</v>
      </c>
      <c r="AO172" s="211">
        <f>IF(AJ172,O172*'ETC Data'!$H$5*'ETC Data'!$K$5,0)</f>
        <v>0</v>
      </c>
      <c r="AP172" s="208">
        <f>AO172-(AO172*((VLOOKUP(A172,Plan!A$1:BB$804,54,FALSE)/100)))</f>
        <v>0</v>
      </c>
      <c r="AQ172" s="208">
        <f>IF(AJ172,O172*'ETC Data'!$H$5*'ETC Data'!$L$5,0)</f>
        <v>0</v>
      </c>
      <c r="AR172" s="208">
        <f>AQ172-(AQ172*((VLOOKUP(A172,Plan!A$1:BD$804,56,FALSE)/100)))</f>
        <v>0</v>
      </c>
      <c r="AS172" s="193">
        <f>VLOOKUP(A172,'PR Matrix'!A:B,2,FALSE)</f>
        <v>0</v>
      </c>
      <c r="AT172" s="194">
        <f t="shared" si="28"/>
        <v>0</v>
      </c>
      <c r="AU172" s="194">
        <f t="shared" si="29"/>
        <v>0</v>
      </c>
      <c r="AV172" s="194">
        <f t="shared" si="30"/>
        <v>0</v>
      </c>
      <c r="AW172" s="194">
        <f t="shared" si="31"/>
        <v>0</v>
      </c>
      <c r="AX172" s="194">
        <f t="shared" si="32"/>
        <v>0</v>
      </c>
      <c r="AY172" s="194">
        <f t="shared" si="33"/>
        <v>0</v>
      </c>
    </row>
    <row r="173" spans="1:51" hidden="1" x14ac:dyDescent="0.2">
      <c r="A173" s="200" t="s">
        <v>1762</v>
      </c>
      <c r="B173" s="201" t="s">
        <v>1570</v>
      </c>
      <c r="C173" s="201"/>
      <c r="D173" s="201"/>
      <c r="E173" s="202">
        <f>IF(G173="Y",VLOOKUP(B173&amp;"|"&amp;C173,'ETC Data'!$C$2:$D$16,2,FALSE),0)</f>
        <v>0</v>
      </c>
      <c r="F173" s="202">
        <f>IF(D173="",0,IF(G173="Y",VLOOKUP(B173&amp;"|"&amp;D173,'ETC Data'!$C$2:$D$16,2,FALSE),0))</f>
        <v>0</v>
      </c>
      <c r="G173" s="203" t="str">
        <f>IF(VLOOKUP(A173,Plan!A$1:H$804,8,FALSE)&lt;&gt;"",VLOOKUP(A173,Plan!A$1:H$804,8,FALSE),"")</f>
        <v>N</v>
      </c>
      <c r="H173" s="204" t="str">
        <f>IF(VLOOKUP(A173,Plan!A$1:L$804,12,FALSE)&lt;&gt;"",VLOOKUP(A173,Plan!A$1:L$804,12,FALSE),"")</f>
        <v/>
      </c>
      <c r="I173" s="205" t="str">
        <f>IF(VLOOKUP(A173,Plan!A$1:M$804,13,FALSE)&lt;&gt;"",VLOOKUP(A173,Plan!A$1:M$804,13,FALSE),"")</f>
        <v/>
      </c>
      <c r="J173" s="205" t="str">
        <f>IF(VLOOKUP(A173,Plan!A$1:N$804,14,FALSE)&lt;&gt;"",VLOOKUP(A173,Plan!A$1:N$804,14,FALSE),IF(VLOOKUP(A173,Plan!A$1:O$804,15,FALSE)&lt;&gt;"",VLOOKUP(A173,Plan!A$1:O$804,15,FALSE),""))</f>
        <v/>
      </c>
      <c r="K173" s="206" t="str">
        <f>IF(VLOOKUP(A173,Plan!A$1:P$804,16,FALSE)&lt;&gt;"",VLOOKUP(A173,Plan!A$1:P$804,16,FALSE),"")</f>
        <v/>
      </c>
      <c r="L173" s="205"/>
      <c r="M173" s="205"/>
      <c r="N173" s="205"/>
      <c r="O173" s="207">
        <f t="shared" si="26"/>
        <v>0</v>
      </c>
      <c r="P173" s="207" t="b">
        <f t="shared" si="27"/>
        <v>0</v>
      </c>
      <c r="Q173" s="208">
        <f>IF(P173,O173*'ETC Data'!$H$3*'ETC Data'!$I$3,0)</f>
        <v>0</v>
      </c>
      <c r="R173" s="208">
        <f>Q173-(Q173*((VLOOKUP(A173,Plan!A$1:Z$804,26,FALSE)/100)))</f>
        <v>0</v>
      </c>
      <c r="S173" s="208">
        <f>IF(P173,O173*'ETC Data'!$H$3*'ETC Data'!$J$3,0)</f>
        <v>0</v>
      </c>
      <c r="T173" s="208">
        <f>S173-(S173*((VLOOKUP(A173,Plan!A$1:AA$804,27,FALSE)/100)))</f>
        <v>0</v>
      </c>
      <c r="U173" s="208">
        <f>IF(P173,O173*'ETC Data'!$H$3*'ETC Data'!$K$3,0)</f>
        <v>0</v>
      </c>
      <c r="V173" s="208">
        <f>U173-(U173*((VLOOKUP(A173,Plan!A$1:AB$804,28,FALSE)/100)))</f>
        <v>0</v>
      </c>
      <c r="W173" s="208">
        <f>IF(P173,O173*'ETC Data'!$H$3*'ETC Data'!$L$3,0)</f>
        <v>0</v>
      </c>
      <c r="X173" s="208">
        <f>W173-(W173*((VLOOKUP(A173,Plan!A$1:AC$804,29,FALSE)/100)))</f>
        <v>0</v>
      </c>
      <c r="Y173" s="209"/>
      <c r="Z173" s="210" t="b">
        <f t="shared" si="34"/>
        <v>0</v>
      </c>
      <c r="AA173" s="208">
        <f>IF(Z173,O173*'ETC Data'!$H$4*'ETC Data'!$I$4,0)</f>
        <v>0</v>
      </c>
      <c r="AB173" s="208">
        <f>AA173-(AA173*((VLOOKUP(A173,Plan!A$1:AI$804,35,FALSE)/100)))</f>
        <v>0</v>
      </c>
      <c r="AC173" s="208">
        <f>IF(Z173,O173*'ETC Data'!$H$4*'ETC Data'!$J$4,0)</f>
        <v>0</v>
      </c>
      <c r="AD173" s="208">
        <f>AC173-(AC173*((VLOOKUP(A173,Plan!A$1:AJ$804,36,FALSE)/100)))</f>
        <v>0</v>
      </c>
      <c r="AE173" s="208">
        <f>IF(Z173,O173*'ETC Data'!$H$4*'ETC Data'!$K$4,0)</f>
        <v>0</v>
      </c>
      <c r="AF173" s="208">
        <f>AE173-(AE173*((VLOOKUP(A173,Plan!A$1:AK$804,37,FALSE)/100)))</f>
        <v>0</v>
      </c>
      <c r="AG173" s="208">
        <f>IF(Z173,O173*'ETC Data'!$H$4*'ETC Data'!$L$4,0)</f>
        <v>0</v>
      </c>
      <c r="AH173" s="208">
        <f>AG173-(AG173*((VLOOKUP(A173,Plan!A$1:AP$804,42,FALSE)/100)))</f>
        <v>0</v>
      </c>
      <c r="AI173" s="210"/>
      <c r="AJ173" s="210" t="b">
        <f t="shared" si="35"/>
        <v>0</v>
      </c>
      <c r="AK173" s="211">
        <f>IF(AJ173,O173*'ETC Data'!$H$5*'ETC Data'!$I$5,0)</f>
        <v>0</v>
      </c>
      <c r="AL173" s="208">
        <f>AK173-(AK173*((VLOOKUP(A173,Plan!A$1:AY$804,51,FALSE)/100)))</f>
        <v>0</v>
      </c>
      <c r="AM173" s="208">
        <f>IF(AJ173,O173*'ETC Data'!$H$5*'ETC Data'!$J$5,0)</f>
        <v>0</v>
      </c>
      <c r="AN173" s="208">
        <f>AM173-(AM173*((VLOOKUP(A173,Plan!A$1:BA$804,53,FALSE)/100)))</f>
        <v>0</v>
      </c>
      <c r="AO173" s="211">
        <f>IF(AJ173,O173*'ETC Data'!$H$5*'ETC Data'!$K$5,0)</f>
        <v>0</v>
      </c>
      <c r="AP173" s="208">
        <f>AO173-(AO173*((VLOOKUP(A173,Plan!A$1:BB$804,54,FALSE)/100)))</f>
        <v>0</v>
      </c>
      <c r="AQ173" s="208">
        <f>IF(AJ173,O173*'ETC Data'!$H$5*'ETC Data'!$L$5,0)</f>
        <v>0</v>
      </c>
      <c r="AR173" s="208">
        <f>AQ173-(AQ173*((VLOOKUP(A173,Plan!A$1:BD$804,56,FALSE)/100)))</f>
        <v>0</v>
      </c>
      <c r="AS173" s="193">
        <f>VLOOKUP(A173,'PR Matrix'!A:B,2,FALSE)</f>
        <v>0</v>
      </c>
      <c r="AT173" s="194">
        <f t="shared" si="28"/>
        <v>0</v>
      </c>
      <c r="AU173" s="194">
        <f t="shared" si="29"/>
        <v>0</v>
      </c>
      <c r="AV173" s="194">
        <f t="shared" si="30"/>
        <v>0</v>
      </c>
      <c r="AW173" s="194">
        <f t="shared" si="31"/>
        <v>0</v>
      </c>
      <c r="AX173" s="194">
        <f t="shared" si="32"/>
        <v>0</v>
      </c>
      <c r="AY173" s="194">
        <f t="shared" si="33"/>
        <v>0</v>
      </c>
    </row>
    <row r="174" spans="1:51" x14ac:dyDescent="0.2">
      <c r="A174" s="200" t="s">
        <v>1763</v>
      </c>
      <c r="B174" s="201" t="s">
        <v>1572</v>
      </c>
      <c r="C174" s="201" t="s">
        <v>1572</v>
      </c>
      <c r="D174" s="201"/>
      <c r="E174" s="643">
        <f>IF(G174="Y",VLOOKUP(B174&amp;"|"&amp;C174,'ETC Data'!$C$2:$D$16,2,FALSE),0)</f>
        <v>104</v>
      </c>
      <c r="F174" s="643">
        <f>IF(D174="",0,IF(G174="Y",VLOOKUP(B174&amp;"|"&amp;D174,'ETC Data'!$C$2:$D$16,2,FALSE),0))</f>
        <v>0</v>
      </c>
      <c r="G174" s="203" t="str">
        <f>IF(VLOOKUP(A174,Plan!A$1:H$804,8,FALSE)&lt;&gt;"",VLOOKUP(A174,Plan!A$1:H$804,8,FALSE),"")</f>
        <v>Y</v>
      </c>
      <c r="H174" s="204" t="str">
        <f>IF(VLOOKUP(A174,Plan!A$1:L$804,12,FALSE)&lt;&gt;"",VLOOKUP(A174,Plan!A$1:L$804,12,FALSE),"")</f>
        <v/>
      </c>
      <c r="I174" s="205" t="str">
        <f>IF(VLOOKUP(A174,Plan!A$1:M$804,13,FALSE)&lt;&gt;"",VLOOKUP(A174,Plan!A$1:M$804,13,FALSE),"")</f>
        <v/>
      </c>
      <c r="J174" s="205" t="str">
        <f>IF(VLOOKUP(A174,Plan!A$1:N$804,14,FALSE)&lt;&gt;"",VLOOKUP(A174,Plan!A$1:N$804,14,FALSE),IF(VLOOKUP(A174,Plan!A$1:O$804,15,FALSE)&lt;&gt;"",VLOOKUP(A174,Plan!A$1:O$804,15,FALSE),""))</f>
        <v/>
      </c>
      <c r="K174" s="206" t="str">
        <f>IF(VLOOKUP(A174,Plan!A$1:P$804,16,FALSE)&lt;&gt;"",VLOOKUP(A174,Plan!A$1:P$804,16,FALSE),"")</f>
        <v>Y</v>
      </c>
      <c r="L174" s="205"/>
      <c r="M174" s="205"/>
      <c r="N174" s="205"/>
      <c r="O174" s="207">
        <f t="shared" si="26"/>
        <v>104</v>
      </c>
      <c r="P174" s="207" t="b">
        <f t="shared" si="27"/>
        <v>0</v>
      </c>
      <c r="Q174" s="208">
        <f>IF(P174,O174*'ETC Data'!$H$3*'ETC Data'!$I$3,0)</f>
        <v>0</v>
      </c>
      <c r="R174" s="208">
        <f>Q174-(Q174*((VLOOKUP(A174,Plan!A$1:Z$804,26,FALSE)/100)))</f>
        <v>0</v>
      </c>
      <c r="S174" s="208">
        <f>IF(P174,O174*'ETC Data'!$H$3*'ETC Data'!$J$3,0)</f>
        <v>0</v>
      </c>
      <c r="T174" s="208">
        <f>S174-(S174*((VLOOKUP(A174,Plan!A$1:AA$804,27,FALSE)/100)))</f>
        <v>0</v>
      </c>
      <c r="U174" s="208">
        <f>IF(P174,O174*'ETC Data'!$H$3*'ETC Data'!$K$3,0)</f>
        <v>0</v>
      </c>
      <c r="V174" s="208">
        <f>U174-(U174*((VLOOKUP(A174,Plan!A$1:AB$804,28,FALSE)/100)))</f>
        <v>0</v>
      </c>
      <c r="W174" s="208">
        <f>IF(P174,O174*'ETC Data'!$H$3*'ETC Data'!$L$3,0)</f>
        <v>0</v>
      </c>
      <c r="X174" s="208">
        <f>W174-(W174*((VLOOKUP(A174,Plan!A$1:AC$804,29,FALSE)/100)))</f>
        <v>0</v>
      </c>
      <c r="Y174" s="209"/>
      <c r="Z174" s="210" t="b">
        <f t="shared" si="34"/>
        <v>0</v>
      </c>
      <c r="AA174" s="208">
        <f>IF(Z174,O174*'ETC Data'!$H$4*'ETC Data'!$I$4,0)</f>
        <v>0</v>
      </c>
      <c r="AB174" s="208">
        <f>AA174-(AA174*((VLOOKUP(A174,Plan!A$1:AI$804,35,FALSE)/100)))</f>
        <v>0</v>
      </c>
      <c r="AC174" s="208">
        <f>IF(Z174,O174*'ETC Data'!$H$4*'ETC Data'!$J$4,0)</f>
        <v>0</v>
      </c>
      <c r="AD174" s="208">
        <f>AC174-(AC174*((VLOOKUP(A174,Plan!A$1:AJ$804,36,FALSE)/100)))</f>
        <v>0</v>
      </c>
      <c r="AE174" s="208">
        <f>IF(Z174,O174*'ETC Data'!$H$4*'ETC Data'!$K$4,0)</f>
        <v>0</v>
      </c>
      <c r="AF174" s="208">
        <f>AE174-(AE174*((VLOOKUP(A174,Plan!A$1:AK$804,37,FALSE)/100)))</f>
        <v>0</v>
      </c>
      <c r="AG174" s="208">
        <f>IF(Z174,O174*'ETC Data'!$H$4*'ETC Data'!$L$4,0)</f>
        <v>0</v>
      </c>
      <c r="AH174" s="208">
        <f>AG174-(AG174*((VLOOKUP(A174,Plan!A$1:AP$804,42,FALSE)/100)))</f>
        <v>0</v>
      </c>
      <c r="AI174" s="210"/>
      <c r="AJ174" s="210" t="b">
        <f t="shared" si="35"/>
        <v>1</v>
      </c>
      <c r="AK174" s="211">
        <f>IF(AJ174,O174*'ETC Data'!$H$5*'ETC Data'!$I$5,0)</f>
        <v>12.953342253401749</v>
      </c>
      <c r="AL174" s="208">
        <f>AK174-(AK174*((VLOOKUP(A174,Plan!A$1:AY$804,51,FALSE)/100)))</f>
        <v>0</v>
      </c>
      <c r="AM174" s="208">
        <f>IF(AJ174,O174*'ETC Data'!$H$5*'ETC Data'!$J$5,0)</f>
        <v>6.4766711267008743</v>
      </c>
      <c r="AN174" s="208">
        <f>AM174-(AM174*((VLOOKUP(A174,Plan!A$1:BA$804,53,FALSE)/100)))</f>
        <v>0</v>
      </c>
      <c r="AO174" s="211">
        <f>IF(AJ174,O174*'ETC Data'!$H$5*'ETC Data'!$K$5,0)</f>
        <v>4.6632032112246291</v>
      </c>
      <c r="AP174" s="208">
        <f>AO174-(AO174*((VLOOKUP(A174,Plan!A$1:BB$804,54,FALSE)/100)))</f>
        <v>0</v>
      </c>
      <c r="AQ174" s="208">
        <f>IF(AJ174,O174*'ETC Data'!$H$5*'ETC Data'!$L$5,0)</f>
        <v>1.813467915476245</v>
      </c>
      <c r="AR174" s="208">
        <f>AQ174-(AQ174*((VLOOKUP(A174,Plan!A$1:BD$804,56,FALSE)/100)))</f>
        <v>0</v>
      </c>
      <c r="AS174" s="193">
        <f>VLOOKUP(A174,'PR Matrix'!A:B,2,FALSE)</f>
        <v>6233</v>
      </c>
      <c r="AT174" s="194">
        <f t="shared" si="28"/>
        <v>0</v>
      </c>
      <c r="AU174" s="194">
        <f t="shared" si="29"/>
        <v>25.906684506803497</v>
      </c>
      <c r="AV174" s="194">
        <f t="shared" si="30"/>
        <v>0</v>
      </c>
      <c r="AW174" s="194">
        <f t="shared" si="31"/>
        <v>0</v>
      </c>
      <c r="AX174" s="194">
        <f t="shared" si="32"/>
        <v>0</v>
      </c>
      <c r="AY174" s="194">
        <f t="shared" si="33"/>
        <v>0</v>
      </c>
    </row>
    <row r="175" spans="1:51" x14ac:dyDescent="0.2">
      <c r="A175" s="200" t="s">
        <v>1764</v>
      </c>
      <c r="B175" s="201" t="s">
        <v>1572</v>
      </c>
      <c r="C175" s="201" t="s">
        <v>1572</v>
      </c>
      <c r="D175" s="201"/>
      <c r="E175" s="643">
        <f>IF(G175="Y",VLOOKUP(B175&amp;"|"&amp;C175,'ETC Data'!$C$2:$D$16,2,FALSE),0)</f>
        <v>104</v>
      </c>
      <c r="F175" s="643">
        <f>IF(D175="",0,IF(G175="Y",VLOOKUP(B175&amp;"|"&amp;D175,'ETC Data'!$C$2:$D$16,2,FALSE),0))</f>
        <v>0</v>
      </c>
      <c r="G175" s="203" t="str">
        <f>IF(VLOOKUP(A175,Plan!A$1:H$804,8,FALSE)&lt;&gt;"",VLOOKUP(A175,Plan!A$1:H$804,8,FALSE),"")</f>
        <v>Y</v>
      </c>
      <c r="H175" s="204" t="str">
        <f>IF(VLOOKUP(A175,Plan!A$1:L$804,12,FALSE)&lt;&gt;"",VLOOKUP(A175,Plan!A$1:L$804,12,FALSE),"")</f>
        <v/>
      </c>
      <c r="I175" s="205" t="str">
        <f>IF(VLOOKUP(A175,Plan!A$1:M$804,13,FALSE)&lt;&gt;"",VLOOKUP(A175,Plan!A$1:M$804,13,FALSE),"")</f>
        <v/>
      </c>
      <c r="J175" s="205" t="str">
        <f>IF(VLOOKUP(A175,Plan!A$1:N$804,14,FALSE)&lt;&gt;"",VLOOKUP(A175,Plan!A$1:N$804,14,FALSE),IF(VLOOKUP(A175,Plan!A$1:O$804,15,FALSE)&lt;&gt;"",VLOOKUP(A175,Plan!A$1:O$804,15,FALSE),""))</f>
        <v/>
      </c>
      <c r="K175" s="206" t="str">
        <f>IF(VLOOKUP(A175,Plan!A$1:P$804,16,FALSE)&lt;&gt;"",VLOOKUP(A175,Plan!A$1:P$804,16,FALSE),"")</f>
        <v>Y</v>
      </c>
      <c r="L175" s="205"/>
      <c r="M175" s="205"/>
      <c r="N175" s="205"/>
      <c r="O175" s="207">
        <f t="shared" si="26"/>
        <v>104</v>
      </c>
      <c r="P175" s="207" t="b">
        <f t="shared" si="27"/>
        <v>0</v>
      </c>
      <c r="Q175" s="208">
        <f>IF(P175,O175*'ETC Data'!$H$3*'ETC Data'!$I$3,0)</f>
        <v>0</v>
      </c>
      <c r="R175" s="208">
        <f>Q175-(Q175*((VLOOKUP(A175,Plan!A$1:Z$804,26,FALSE)/100)))</f>
        <v>0</v>
      </c>
      <c r="S175" s="208">
        <f>IF(P175,O175*'ETC Data'!$H$3*'ETC Data'!$J$3,0)</f>
        <v>0</v>
      </c>
      <c r="T175" s="208">
        <f>S175-(S175*((VLOOKUP(A175,Plan!A$1:AA$804,27,FALSE)/100)))</f>
        <v>0</v>
      </c>
      <c r="U175" s="208">
        <f>IF(P175,O175*'ETC Data'!$H$3*'ETC Data'!$K$3,0)</f>
        <v>0</v>
      </c>
      <c r="V175" s="208">
        <f>U175-(U175*((VLOOKUP(A175,Plan!A$1:AB$804,28,FALSE)/100)))</f>
        <v>0</v>
      </c>
      <c r="W175" s="208">
        <f>IF(P175,O175*'ETC Data'!$H$3*'ETC Data'!$L$3,0)</f>
        <v>0</v>
      </c>
      <c r="X175" s="208">
        <f>W175-(W175*((VLOOKUP(A175,Plan!A$1:AC$804,29,FALSE)/100)))</f>
        <v>0</v>
      </c>
      <c r="Y175" s="209"/>
      <c r="Z175" s="210" t="b">
        <f t="shared" si="34"/>
        <v>0</v>
      </c>
      <c r="AA175" s="208">
        <f>IF(Z175,O175*'ETC Data'!$H$4*'ETC Data'!$I$4,0)</f>
        <v>0</v>
      </c>
      <c r="AB175" s="208">
        <f>AA175-(AA175*((VLOOKUP(A175,Plan!A$1:AI$804,35,FALSE)/100)))</f>
        <v>0</v>
      </c>
      <c r="AC175" s="208">
        <f>IF(Z175,O175*'ETC Data'!$H$4*'ETC Data'!$J$4,0)</f>
        <v>0</v>
      </c>
      <c r="AD175" s="208">
        <f>AC175-(AC175*((VLOOKUP(A175,Plan!A$1:AJ$804,36,FALSE)/100)))</f>
        <v>0</v>
      </c>
      <c r="AE175" s="208">
        <f>IF(Z175,O175*'ETC Data'!$H$4*'ETC Data'!$K$4,0)</f>
        <v>0</v>
      </c>
      <c r="AF175" s="208">
        <f>AE175-(AE175*((VLOOKUP(A175,Plan!A$1:AK$804,37,FALSE)/100)))</f>
        <v>0</v>
      </c>
      <c r="AG175" s="208">
        <f>IF(Z175,O175*'ETC Data'!$H$4*'ETC Data'!$L$4,0)</f>
        <v>0</v>
      </c>
      <c r="AH175" s="208">
        <f>AG175-(AG175*((VLOOKUP(A175,Plan!A$1:AP$804,42,FALSE)/100)))</f>
        <v>0</v>
      </c>
      <c r="AI175" s="210"/>
      <c r="AJ175" s="210" t="b">
        <f t="shared" si="35"/>
        <v>1</v>
      </c>
      <c r="AK175" s="211">
        <f>IF(AJ175,O175*'ETC Data'!$H$5*'ETC Data'!$I$5,0)</f>
        <v>12.953342253401749</v>
      </c>
      <c r="AL175" s="208">
        <f>AK175-(AK175*((VLOOKUP(A175,Plan!A$1:AY$804,51,FALSE)/100)))</f>
        <v>0</v>
      </c>
      <c r="AM175" s="208">
        <f>IF(AJ175,O175*'ETC Data'!$H$5*'ETC Data'!$J$5,0)</f>
        <v>6.4766711267008743</v>
      </c>
      <c r="AN175" s="208">
        <f>AM175-(AM175*((VLOOKUP(A175,Plan!A$1:BA$804,53,FALSE)/100)))</f>
        <v>0</v>
      </c>
      <c r="AO175" s="211">
        <f>IF(AJ175,O175*'ETC Data'!$H$5*'ETC Data'!$K$5,0)</f>
        <v>4.6632032112246291</v>
      </c>
      <c r="AP175" s="208">
        <f>AO175-(AO175*((VLOOKUP(A175,Plan!A$1:BB$804,54,FALSE)/100)))</f>
        <v>0</v>
      </c>
      <c r="AQ175" s="208">
        <f>IF(AJ175,O175*'ETC Data'!$H$5*'ETC Data'!$L$5,0)</f>
        <v>1.813467915476245</v>
      </c>
      <c r="AR175" s="208">
        <f>AQ175-(AQ175*((VLOOKUP(A175,Plan!A$1:BD$804,56,FALSE)/100)))</f>
        <v>0</v>
      </c>
      <c r="AS175" s="193">
        <f>VLOOKUP(A175,'PR Matrix'!A:B,2,FALSE)</f>
        <v>6233</v>
      </c>
      <c r="AT175" s="194">
        <f t="shared" si="28"/>
        <v>0</v>
      </c>
      <c r="AU175" s="194">
        <f t="shared" si="29"/>
        <v>25.906684506803497</v>
      </c>
      <c r="AV175" s="194">
        <f t="shared" si="30"/>
        <v>0</v>
      </c>
      <c r="AW175" s="194">
        <f t="shared" si="31"/>
        <v>0</v>
      </c>
      <c r="AX175" s="194">
        <f t="shared" si="32"/>
        <v>0</v>
      </c>
      <c r="AY175" s="194">
        <f t="shared" si="33"/>
        <v>0</v>
      </c>
    </row>
    <row r="176" spans="1:51" hidden="1" x14ac:dyDescent="0.2">
      <c r="A176" s="200" t="s">
        <v>1765</v>
      </c>
      <c r="B176" s="201" t="s">
        <v>1571</v>
      </c>
      <c r="C176" s="201"/>
      <c r="D176" s="201"/>
      <c r="E176" s="202">
        <f>IF(G176="Y",VLOOKUP(B176&amp;"|"&amp;C176,'ETC Data'!$C$2:$D$16,2,FALSE),0)</f>
        <v>0</v>
      </c>
      <c r="F176" s="202">
        <f>IF(D176="",0,IF(G176="Y",VLOOKUP(B176&amp;"|"&amp;D176,'ETC Data'!$C$2:$D$16,2,FALSE),0))</f>
        <v>0</v>
      </c>
      <c r="G176" s="203" t="str">
        <f>IF(VLOOKUP(A176,Plan!A$1:H$804,8,FALSE)&lt;&gt;"",VLOOKUP(A176,Plan!A$1:H$804,8,FALSE),"")</f>
        <v>N</v>
      </c>
      <c r="H176" s="204" t="str">
        <f>IF(VLOOKUP(A176,Plan!A$1:L$804,12,FALSE)&lt;&gt;"",VLOOKUP(A176,Plan!A$1:L$804,12,FALSE),"")</f>
        <v/>
      </c>
      <c r="I176" s="205" t="str">
        <f>IF(VLOOKUP(A176,Plan!A$1:M$804,13,FALSE)&lt;&gt;"",VLOOKUP(A176,Plan!A$1:M$804,13,FALSE),"")</f>
        <v/>
      </c>
      <c r="J176" s="205" t="str">
        <f>IF(VLOOKUP(A176,Plan!A$1:N$804,14,FALSE)&lt;&gt;"",VLOOKUP(A176,Plan!A$1:N$804,14,FALSE),IF(VLOOKUP(A176,Plan!A$1:O$804,15,FALSE)&lt;&gt;"",VLOOKUP(A176,Plan!A$1:O$804,15,FALSE),""))</f>
        <v/>
      </c>
      <c r="K176" s="206" t="str">
        <f>IF(VLOOKUP(A176,Plan!A$1:P$804,16,FALSE)&lt;&gt;"",VLOOKUP(A176,Plan!A$1:P$804,16,FALSE),"")</f>
        <v/>
      </c>
      <c r="L176" s="205"/>
      <c r="M176" s="205"/>
      <c r="N176" s="205"/>
      <c r="O176" s="207">
        <f t="shared" si="26"/>
        <v>0</v>
      </c>
      <c r="P176" s="207" t="b">
        <f t="shared" si="27"/>
        <v>0</v>
      </c>
      <c r="Q176" s="208">
        <f>IF(P176,O176*'ETC Data'!$H$3*'ETC Data'!$I$3,0)</f>
        <v>0</v>
      </c>
      <c r="R176" s="208">
        <f>Q176-(Q176*((VLOOKUP(A176,Plan!A$1:Z$804,26,FALSE)/100)))</f>
        <v>0</v>
      </c>
      <c r="S176" s="208">
        <f>IF(P176,O176*'ETC Data'!$H$3*'ETC Data'!$J$3,0)</f>
        <v>0</v>
      </c>
      <c r="T176" s="208">
        <f>S176-(S176*((VLOOKUP(A176,Plan!A$1:AA$804,27,FALSE)/100)))</f>
        <v>0</v>
      </c>
      <c r="U176" s="208">
        <f>IF(P176,O176*'ETC Data'!$H$3*'ETC Data'!$K$3,0)</f>
        <v>0</v>
      </c>
      <c r="V176" s="208">
        <f>U176-(U176*((VLOOKUP(A176,Plan!A$1:AB$804,28,FALSE)/100)))</f>
        <v>0</v>
      </c>
      <c r="W176" s="208">
        <f>IF(P176,O176*'ETC Data'!$H$3*'ETC Data'!$L$3,0)</f>
        <v>0</v>
      </c>
      <c r="X176" s="208">
        <f>W176-(W176*((VLOOKUP(A176,Plan!A$1:AC$804,29,FALSE)/100)))</f>
        <v>0</v>
      </c>
      <c r="Y176" s="209"/>
      <c r="Z176" s="210" t="b">
        <f t="shared" si="34"/>
        <v>0</v>
      </c>
      <c r="AA176" s="208">
        <f>IF(Z176,O176*'ETC Data'!$H$4*'ETC Data'!$I$4,0)</f>
        <v>0</v>
      </c>
      <c r="AB176" s="208">
        <f>AA176-(AA176*((VLOOKUP(A176,Plan!A$1:AI$804,35,FALSE)/100)))</f>
        <v>0</v>
      </c>
      <c r="AC176" s="208">
        <f>IF(Z176,O176*'ETC Data'!$H$4*'ETC Data'!$J$4,0)</f>
        <v>0</v>
      </c>
      <c r="AD176" s="208">
        <f>AC176-(AC176*((VLOOKUP(A176,Plan!A$1:AJ$804,36,FALSE)/100)))</f>
        <v>0</v>
      </c>
      <c r="AE176" s="208">
        <f>IF(Z176,O176*'ETC Data'!$H$4*'ETC Data'!$K$4,0)</f>
        <v>0</v>
      </c>
      <c r="AF176" s="208">
        <f>AE176-(AE176*((VLOOKUP(A176,Plan!A$1:AK$804,37,FALSE)/100)))</f>
        <v>0</v>
      </c>
      <c r="AG176" s="208">
        <f>IF(Z176,O176*'ETC Data'!$H$4*'ETC Data'!$L$4,0)</f>
        <v>0</v>
      </c>
      <c r="AH176" s="208">
        <f>AG176-(AG176*((VLOOKUP(A176,Plan!A$1:AP$804,42,FALSE)/100)))</f>
        <v>0</v>
      </c>
      <c r="AI176" s="210"/>
      <c r="AJ176" s="210" t="b">
        <f t="shared" si="35"/>
        <v>0</v>
      </c>
      <c r="AK176" s="211">
        <f>IF(AJ176,O176*'ETC Data'!$H$5*'ETC Data'!$I$5,0)</f>
        <v>0</v>
      </c>
      <c r="AL176" s="208">
        <f>AK176-(AK176*((VLOOKUP(A176,Plan!A$1:AY$804,51,FALSE)/100)))</f>
        <v>0</v>
      </c>
      <c r="AM176" s="208">
        <f>IF(AJ176,O176*'ETC Data'!$H$5*'ETC Data'!$J$5,0)</f>
        <v>0</v>
      </c>
      <c r="AN176" s="208">
        <f>AM176-(AM176*((VLOOKUP(A176,Plan!A$1:BA$804,53,FALSE)/100)))</f>
        <v>0</v>
      </c>
      <c r="AO176" s="211">
        <f>IF(AJ176,O176*'ETC Data'!$H$5*'ETC Data'!$K$5,0)</f>
        <v>0</v>
      </c>
      <c r="AP176" s="208">
        <f>AO176-(AO176*((VLOOKUP(A176,Plan!A$1:BB$804,54,FALSE)/100)))</f>
        <v>0</v>
      </c>
      <c r="AQ176" s="208">
        <f>IF(AJ176,O176*'ETC Data'!$H$5*'ETC Data'!$L$5,0)</f>
        <v>0</v>
      </c>
      <c r="AR176" s="208">
        <f>AQ176-(AQ176*((VLOOKUP(A176,Plan!A$1:BD$804,56,FALSE)/100)))</f>
        <v>0</v>
      </c>
      <c r="AS176" s="193">
        <f>VLOOKUP(A176,'PR Matrix'!A:B,2,FALSE)</f>
        <v>0</v>
      </c>
      <c r="AT176" s="194">
        <f t="shared" si="28"/>
        <v>0</v>
      </c>
      <c r="AU176" s="194">
        <f t="shared" si="29"/>
        <v>0</v>
      </c>
      <c r="AV176" s="194">
        <f t="shared" si="30"/>
        <v>0</v>
      </c>
      <c r="AW176" s="194">
        <f t="shared" si="31"/>
        <v>0</v>
      </c>
      <c r="AX176" s="194">
        <f t="shared" si="32"/>
        <v>0</v>
      </c>
      <c r="AY176" s="194">
        <f t="shared" si="33"/>
        <v>0</v>
      </c>
    </row>
    <row r="177" spans="1:51" hidden="1" x14ac:dyDescent="0.2">
      <c r="A177" s="200" t="s">
        <v>1766</v>
      </c>
      <c r="B177" s="201" t="s">
        <v>1571</v>
      </c>
      <c r="C177" s="201"/>
      <c r="D177" s="201"/>
      <c r="E177" s="202">
        <f>IF(G177="Y",VLOOKUP(B177&amp;"|"&amp;C177,'ETC Data'!$C$2:$D$16,2,FALSE),0)</f>
        <v>0</v>
      </c>
      <c r="F177" s="202">
        <f>IF(D177="",0,IF(G177="Y",VLOOKUP(B177&amp;"|"&amp;D177,'ETC Data'!$C$2:$D$16,2,FALSE),0))</f>
        <v>0</v>
      </c>
      <c r="G177" s="203" t="str">
        <f>IF(VLOOKUP(A177,Plan!A$1:H$804,8,FALSE)&lt;&gt;"",VLOOKUP(A177,Plan!A$1:H$804,8,FALSE),"")</f>
        <v>N</v>
      </c>
      <c r="H177" s="204" t="str">
        <f>IF(VLOOKUP(A177,Plan!A$1:L$804,12,FALSE)&lt;&gt;"",VLOOKUP(A177,Plan!A$1:L$804,12,FALSE),"")</f>
        <v/>
      </c>
      <c r="I177" s="205" t="str">
        <f>IF(VLOOKUP(A177,Plan!A$1:M$804,13,FALSE)&lt;&gt;"",VLOOKUP(A177,Plan!A$1:M$804,13,FALSE),"")</f>
        <v/>
      </c>
      <c r="J177" s="205" t="str">
        <f>IF(VLOOKUP(A177,Plan!A$1:N$804,14,FALSE)&lt;&gt;"",VLOOKUP(A177,Plan!A$1:N$804,14,FALSE),IF(VLOOKUP(A177,Plan!A$1:O$804,15,FALSE)&lt;&gt;"",VLOOKUP(A177,Plan!A$1:O$804,15,FALSE),""))</f>
        <v/>
      </c>
      <c r="K177" s="206" t="str">
        <f>IF(VLOOKUP(A177,Plan!A$1:P$804,16,FALSE)&lt;&gt;"",VLOOKUP(A177,Plan!A$1:P$804,16,FALSE),"")</f>
        <v/>
      </c>
      <c r="L177" s="205"/>
      <c r="M177" s="205"/>
      <c r="N177" s="205"/>
      <c r="O177" s="207">
        <f t="shared" si="26"/>
        <v>0</v>
      </c>
      <c r="P177" s="207" t="b">
        <f t="shared" si="27"/>
        <v>0</v>
      </c>
      <c r="Q177" s="208">
        <f>IF(P177,O177*'ETC Data'!$H$3*'ETC Data'!$I$3,0)</f>
        <v>0</v>
      </c>
      <c r="R177" s="208">
        <f>Q177-(Q177*((VLOOKUP(A177,Plan!A$1:Z$804,26,FALSE)/100)))</f>
        <v>0</v>
      </c>
      <c r="S177" s="208">
        <f>IF(P177,O177*'ETC Data'!$H$3*'ETC Data'!$J$3,0)</f>
        <v>0</v>
      </c>
      <c r="T177" s="208">
        <f>S177-(S177*((VLOOKUP(A177,Plan!A$1:AA$804,27,FALSE)/100)))</f>
        <v>0</v>
      </c>
      <c r="U177" s="208">
        <f>IF(P177,O177*'ETC Data'!$H$3*'ETC Data'!$K$3,0)</f>
        <v>0</v>
      </c>
      <c r="V177" s="208">
        <f>U177-(U177*((VLOOKUP(A177,Plan!A$1:AB$804,28,FALSE)/100)))</f>
        <v>0</v>
      </c>
      <c r="W177" s="208">
        <f>IF(P177,O177*'ETC Data'!$H$3*'ETC Data'!$L$3,0)</f>
        <v>0</v>
      </c>
      <c r="X177" s="208">
        <f>W177-(W177*((VLOOKUP(A177,Plan!A$1:AC$804,29,FALSE)/100)))</f>
        <v>0</v>
      </c>
      <c r="Y177" s="209"/>
      <c r="Z177" s="210" t="b">
        <f t="shared" si="34"/>
        <v>0</v>
      </c>
      <c r="AA177" s="208">
        <f>IF(Z177,O177*'ETC Data'!$H$4*'ETC Data'!$I$4,0)</f>
        <v>0</v>
      </c>
      <c r="AB177" s="208">
        <f>AA177-(AA177*((VLOOKUP(A177,Plan!A$1:AI$804,35,FALSE)/100)))</f>
        <v>0</v>
      </c>
      <c r="AC177" s="208">
        <f>IF(Z177,O177*'ETC Data'!$H$4*'ETC Data'!$J$4,0)</f>
        <v>0</v>
      </c>
      <c r="AD177" s="208">
        <f>AC177-(AC177*((VLOOKUP(A177,Plan!A$1:AJ$804,36,FALSE)/100)))</f>
        <v>0</v>
      </c>
      <c r="AE177" s="208">
        <f>IF(Z177,O177*'ETC Data'!$H$4*'ETC Data'!$K$4,0)</f>
        <v>0</v>
      </c>
      <c r="AF177" s="208">
        <f>AE177-(AE177*((VLOOKUP(A177,Plan!A$1:AK$804,37,FALSE)/100)))</f>
        <v>0</v>
      </c>
      <c r="AG177" s="208">
        <f>IF(Z177,O177*'ETC Data'!$H$4*'ETC Data'!$L$4,0)</f>
        <v>0</v>
      </c>
      <c r="AH177" s="208">
        <f>AG177-(AG177*((VLOOKUP(A177,Plan!A$1:AP$804,42,FALSE)/100)))</f>
        <v>0</v>
      </c>
      <c r="AI177" s="210"/>
      <c r="AJ177" s="210" t="b">
        <f t="shared" si="35"/>
        <v>0</v>
      </c>
      <c r="AK177" s="211">
        <f>IF(AJ177,O177*'ETC Data'!$H$5*'ETC Data'!$I$5,0)</f>
        <v>0</v>
      </c>
      <c r="AL177" s="208">
        <f>AK177-(AK177*((VLOOKUP(A177,Plan!A$1:AY$804,51,FALSE)/100)))</f>
        <v>0</v>
      </c>
      <c r="AM177" s="208">
        <f>IF(AJ177,O177*'ETC Data'!$H$5*'ETC Data'!$J$5,0)</f>
        <v>0</v>
      </c>
      <c r="AN177" s="208">
        <f>AM177-(AM177*((VLOOKUP(A177,Plan!A$1:BA$804,53,FALSE)/100)))</f>
        <v>0</v>
      </c>
      <c r="AO177" s="211">
        <f>IF(AJ177,O177*'ETC Data'!$H$5*'ETC Data'!$K$5,0)</f>
        <v>0</v>
      </c>
      <c r="AP177" s="208">
        <f>AO177-(AO177*((VLOOKUP(A177,Plan!A$1:BB$804,54,FALSE)/100)))</f>
        <v>0</v>
      </c>
      <c r="AQ177" s="208">
        <f>IF(AJ177,O177*'ETC Data'!$H$5*'ETC Data'!$L$5,0)</f>
        <v>0</v>
      </c>
      <c r="AR177" s="208">
        <f>AQ177-(AQ177*((VLOOKUP(A177,Plan!A$1:BD$804,56,FALSE)/100)))</f>
        <v>0</v>
      </c>
      <c r="AS177" s="193">
        <f>VLOOKUP(A177,'PR Matrix'!A:B,2,FALSE)</f>
        <v>0</v>
      </c>
      <c r="AT177" s="194">
        <f t="shared" si="28"/>
        <v>0</v>
      </c>
      <c r="AU177" s="194">
        <f t="shared" si="29"/>
        <v>0</v>
      </c>
      <c r="AV177" s="194">
        <f t="shared" si="30"/>
        <v>0</v>
      </c>
      <c r="AW177" s="194">
        <f t="shared" si="31"/>
        <v>0</v>
      </c>
      <c r="AX177" s="194">
        <f t="shared" si="32"/>
        <v>0</v>
      </c>
      <c r="AY177" s="194">
        <f t="shared" si="33"/>
        <v>0</v>
      </c>
    </row>
    <row r="178" spans="1:51" hidden="1" x14ac:dyDescent="0.2">
      <c r="A178" s="200" t="s">
        <v>1767</v>
      </c>
      <c r="B178" s="201" t="s">
        <v>1570</v>
      </c>
      <c r="C178" s="201"/>
      <c r="D178" s="201"/>
      <c r="E178" s="202">
        <f>IF(G178="Y",VLOOKUP(B178&amp;"|"&amp;C178,'ETC Data'!$C$2:$D$16,2,FALSE),0)</f>
        <v>0</v>
      </c>
      <c r="F178" s="202">
        <f>IF(D178="",0,IF(G178="Y",VLOOKUP(B178&amp;"|"&amp;D178,'ETC Data'!$C$2:$D$16,2,FALSE),0))</f>
        <v>0</v>
      </c>
      <c r="G178" s="203" t="str">
        <f>IF(VLOOKUP(A178,Plan!A$1:H$804,8,FALSE)&lt;&gt;"",VLOOKUP(A178,Plan!A$1:H$804,8,FALSE),"")</f>
        <v>N</v>
      </c>
      <c r="H178" s="204" t="str">
        <f>IF(VLOOKUP(A178,Plan!A$1:L$804,12,FALSE)&lt;&gt;"",VLOOKUP(A178,Plan!A$1:L$804,12,FALSE),"")</f>
        <v/>
      </c>
      <c r="I178" s="205" t="str">
        <f>IF(VLOOKUP(A178,Plan!A$1:M$804,13,FALSE)&lt;&gt;"",VLOOKUP(A178,Plan!A$1:M$804,13,FALSE),"")</f>
        <v/>
      </c>
      <c r="J178" s="205" t="str">
        <f>IF(VLOOKUP(A178,Plan!A$1:N$804,14,FALSE)&lt;&gt;"",VLOOKUP(A178,Plan!A$1:N$804,14,FALSE),IF(VLOOKUP(A178,Plan!A$1:O$804,15,FALSE)&lt;&gt;"",VLOOKUP(A178,Plan!A$1:O$804,15,FALSE),""))</f>
        <v/>
      </c>
      <c r="K178" s="206" t="str">
        <f>IF(VLOOKUP(A178,Plan!A$1:P$804,16,FALSE)&lt;&gt;"",VLOOKUP(A178,Plan!A$1:P$804,16,FALSE),"")</f>
        <v/>
      </c>
      <c r="L178" s="205"/>
      <c r="M178" s="205"/>
      <c r="N178" s="205"/>
      <c r="O178" s="207">
        <f t="shared" si="26"/>
        <v>0</v>
      </c>
      <c r="P178" s="207" t="b">
        <f t="shared" si="27"/>
        <v>0</v>
      </c>
      <c r="Q178" s="208">
        <f>IF(P178,O178*'ETC Data'!$H$3*'ETC Data'!$I$3,0)</f>
        <v>0</v>
      </c>
      <c r="R178" s="208">
        <f>Q178-(Q178*((VLOOKUP(A178,Plan!A$1:Z$804,26,FALSE)/100)))</f>
        <v>0</v>
      </c>
      <c r="S178" s="208">
        <f>IF(P178,O178*'ETC Data'!$H$3*'ETC Data'!$J$3,0)</f>
        <v>0</v>
      </c>
      <c r="T178" s="208">
        <f>S178-(S178*((VLOOKUP(A178,Plan!A$1:AA$804,27,FALSE)/100)))</f>
        <v>0</v>
      </c>
      <c r="U178" s="208">
        <f>IF(P178,O178*'ETC Data'!$H$3*'ETC Data'!$K$3,0)</f>
        <v>0</v>
      </c>
      <c r="V178" s="208">
        <f>U178-(U178*((VLOOKUP(A178,Plan!A$1:AB$804,28,FALSE)/100)))</f>
        <v>0</v>
      </c>
      <c r="W178" s="208">
        <f>IF(P178,O178*'ETC Data'!$H$3*'ETC Data'!$L$3,0)</f>
        <v>0</v>
      </c>
      <c r="X178" s="208">
        <f>W178-(W178*((VLOOKUP(A178,Plan!A$1:AC$804,29,FALSE)/100)))</f>
        <v>0</v>
      </c>
      <c r="Y178" s="209"/>
      <c r="Z178" s="210" t="b">
        <f t="shared" si="34"/>
        <v>0</v>
      </c>
      <c r="AA178" s="208">
        <f>IF(Z178,O178*'ETC Data'!$H$4*'ETC Data'!$I$4,0)</f>
        <v>0</v>
      </c>
      <c r="AB178" s="208">
        <f>AA178-(AA178*((VLOOKUP(A178,Plan!A$1:AI$804,35,FALSE)/100)))</f>
        <v>0</v>
      </c>
      <c r="AC178" s="208">
        <f>IF(Z178,O178*'ETC Data'!$H$4*'ETC Data'!$J$4,0)</f>
        <v>0</v>
      </c>
      <c r="AD178" s="208">
        <f>AC178-(AC178*((VLOOKUP(A178,Plan!A$1:AJ$804,36,FALSE)/100)))</f>
        <v>0</v>
      </c>
      <c r="AE178" s="208">
        <f>IF(Z178,O178*'ETC Data'!$H$4*'ETC Data'!$K$4,0)</f>
        <v>0</v>
      </c>
      <c r="AF178" s="208">
        <f>AE178-(AE178*((VLOOKUP(A178,Plan!A$1:AK$804,37,FALSE)/100)))</f>
        <v>0</v>
      </c>
      <c r="AG178" s="208">
        <f>IF(Z178,O178*'ETC Data'!$H$4*'ETC Data'!$L$4,0)</f>
        <v>0</v>
      </c>
      <c r="AH178" s="208">
        <f>AG178-(AG178*((VLOOKUP(A178,Plan!A$1:AP$804,42,FALSE)/100)))</f>
        <v>0</v>
      </c>
      <c r="AI178" s="210"/>
      <c r="AJ178" s="210" t="b">
        <f t="shared" si="35"/>
        <v>0</v>
      </c>
      <c r="AK178" s="211">
        <f>IF(AJ178,O178*'ETC Data'!$H$5*'ETC Data'!$I$5,0)</f>
        <v>0</v>
      </c>
      <c r="AL178" s="208">
        <f>AK178-(AK178*((VLOOKUP(A178,Plan!A$1:AY$804,51,FALSE)/100)))</f>
        <v>0</v>
      </c>
      <c r="AM178" s="208">
        <f>IF(AJ178,O178*'ETC Data'!$H$5*'ETC Data'!$J$5,0)</f>
        <v>0</v>
      </c>
      <c r="AN178" s="208">
        <f>AM178-(AM178*((VLOOKUP(A178,Plan!A$1:BA$804,53,FALSE)/100)))</f>
        <v>0</v>
      </c>
      <c r="AO178" s="211">
        <f>IF(AJ178,O178*'ETC Data'!$H$5*'ETC Data'!$K$5,0)</f>
        <v>0</v>
      </c>
      <c r="AP178" s="208">
        <f>AO178-(AO178*((VLOOKUP(A178,Plan!A$1:BB$804,54,FALSE)/100)))</f>
        <v>0</v>
      </c>
      <c r="AQ178" s="208">
        <f>IF(AJ178,O178*'ETC Data'!$H$5*'ETC Data'!$L$5,0)</f>
        <v>0</v>
      </c>
      <c r="AR178" s="208">
        <f>AQ178-(AQ178*((VLOOKUP(A178,Plan!A$1:BD$804,56,FALSE)/100)))</f>
        <v>0</v>
      </c>
      <c r="AS178" s="193">
        <f>VLOOKUP(A178,'PR Matrix'!A:B,2,FALSE)</f>
        <v>0</v>
      </c>
      <c r="AT178" s="194">
        <f t="shared" si="28"/>
        <v>0</v>
      </c>
      <c r="AU178" s="194">
        <f t="shared" si="29"/>
        <v>0</v>
      </c>
      <c r="AV178" s="194">
        <f t="shared" si="30"/>
        <v>0</v>
      </c>
      <c r="AW178" s="194">
        <f t="shared" si="31"/>
        <v>0</v>
      </c>
      <c r="AX178" s="194">
        <f t="shared" si="32"/>
        <v>0</v>
      </c>
      <c r="AY178" s="194">
        <f t="shared" si="33"/>
        <v>0</v>
      </c>
    </row>
    <row r="179" spans="1:51" hidden="1" x14ac:dyDescent="0.2">
      <c r="A179" s="200" t="s">
        <v>276</v>
      </c>
      <c r="B179" s="201" t="s">
        <v>1571</v>
      </c>
      <c r="C179" s="201"/>
      <c r="D179" s="201"/>
      <c r="E179" s="202">
        <f>IF(G179="Y",VLOOKUP(B179&amp;"|"&amp;C179,'ETC Data'!$C$2:$D$16,2,FALSE),0)</f>
        <v>0</v>
      </c>
      <c r="F179" s="202">
        <f>IF(D179="",0,IF(G179="Y",VLOOKUP(B179&amp;"|"&amp;D179,'ETC Data'!$C$2:$D$16,2,FALSE),0))</f>
        <v>0</v>
      </c>
      <c r="G179" s="203" t="str">
        <f>IF(VLOOKUP(A179,Plan!A$1:H$804,8,FALSE)&lt;&gt;"",VLOOKUP(A179,Plan!A$1:H$804,8,FALSE),"")</f>
        <v>N</v>
      </c>
      <c r="H179" s="204" t="str">
        <f>IF(VLOOKUP(A179,Plan!A$1:L$804,12,FALSE)&lt;&gt;"",VLOOKUP(A179,Plan!A$1:L$804,12,FALSE),"")</f>
        <v/>
      </c>
      <c r="I179" s="205" t="str">
        <f>IF(VLOOKUP(A179,Plan!A$1:M$804,13,FALSE)&lt;&gt;"",VLOOKUP(A179,Plan!A$1:M$804,13,FALSE),"")</f>
        <v/>
      </c>
      <c r="J179" s="205" t="str">
        <f>IF(VLOOKUP(A179,Plan!A$1:N$804,14,FALSE)&lt;&gt;"",VLOOKUP(A179,Plan!A$1:N$804,14,FALSE),IF(VLOOKUP(A179,Plan!A$1:O$804,15,FALSE)&lt;&gt;"",VLOOKUP(A179,Plan!A$1:O$804,15,FALSE),""))</f>
        <v/>
      </c>
      <c r="K179" s="206" t="str">
        <f>IF(VLOOKUP(A179,Plan!A$1:P$804,16,FALSE)&lt;&gt;"",VLOOKUP(A179,Plan!A$1:P$804,16,FALSE),"")</f>
        <v/>
      </c>
      <c r="L179" s="205"/>
      <c r="M179" s="205"/>
      <c r="N179" s="205"/>
      <c r="O179" s="207">
        <f t="shared" si="26"/>
        <v>0</v>
      </c>
      <c r="P179" s="207" t="b">
        <f t="shared" si="27"/>
        <v>0</v>
      </c>
      <c r="Q179" s="208">
        <f>IF(P179,O179*'ETC Data'!$H$3*'ETC Data'!$I$3,0)</f>
        <v>0</v>
      </c>
      <c r="R179" s="208">
        <f>Q179-(Q179*((VLOOKUP(A179,Plan!A$1:Z$804,26,FALSE)/100)))</f>
        <v>0</v>
      </c>
      <c r="S179" s="208">
        <f>IF(P179,O179*'ETC Data'!$H$3*'ETC Data'!$J$3,0)</f>
        <v>0</v>
      </c>
      <c r="T179" s="208">
        <f>S179-(S179*((VLOOKUP(A179,Plan!A$1:AA$804,27,FALSE)/100)))</f>
        <v>0</v>
      </c>
      <c r="U179" s="208">
        <f>IF(P179,O179*'ETC Data'!$H$3*'ETC Data'!$K$3,0)</f>
        <v>0</v>
      </c>
      <c r="V179" s="208">
        <f>U179-(U179*((VLOOKUP(A179,Plan!A$1:AB$804,28,FALSE)/100)))</f>
        <v>0</v>
      </c>
      <c r="W179" s="208">
        <f>IF(P179,O179*'ETC Data'!$H$3*'ETC Data'!$L$3,0)</f>
        <v>0</v>
      </c>
      <c r="X179" s="208">
        <f>W179-(W179*((VLOOKUP(A179,Plan!A$1:AC$804,29,FALSE)/100)))</f>
        <v>0</v>
      </c>
      <c r="Y179" s="209"/>
      <c r="Z179" s="210" t="b">
        <f t="shared" si="34"/>
        <v>0</v>
      </c>
      <c r="AA179" s="208">
        <f>IF(Z179,O179*'ETC Data'!$H$4*'ETC Data'!$I$4,0)</f>
        <v>0</v>
      </c>
      <c r="AB179" s="208">
        <f>AA179-(AA179*((VLOOKUP(A179,Plan!A$1:AI$804,35,FALSE)/100)))</f>
        <v>0</v>
      </c>
      <c r="AC179" s="208">
        <f>IF(Z179,O179*'ETC Data'!$H$4*'ETC Data'!$J$4,0)</f>
        <v>0</v>
      </c>
      <c r="AD179" s="208">
        <f>AC179-(AC179*((VLOOKUP(A179,Plan!A$1:AJ$804,36,FALSE)/100)))</f>
        <v>0</v>
      </c>
      <c r="AE179" s="208">
        <f>IF(Z179,O179*'ETC Data'!$H$4*'ETC Data'!$K$4,0)</f>
        <v>0</v>
      </c>
      <c r="AF179" s="208">
        <f>AE179-(AE179*((VLOOKUP(A179,Plan!A$1:AK$804,37,FALSE)/100)))</f>
        <v>0</v>
      </c>
      <c r="AG179" s="208">
        <f>IF(Z179,O179*'ETC Data'!$H$4*'ETC Data'!$L$4,0)</f>
        <v>0</v>
      </c>
      <c r="AH179" s="208">
        <f>AG179-(AG179*((VLOOKUP(A179,Plan!A$1:AP$804,42,FALSE)/100)))</f>
        <v>0</v>
      </c>
      <c r="AI179" s="210"/>
      <c r="AJ179" s="210" t="b">
        <f t="shared" si="35"/>
        <v>0</v>
      </c>
      <c r="AK179" s="211">
        <f>IF(AJ179,O179*'ETC Data'!$H$5*'ETC Data'!$I$5,0)</f>
        <v>0</v>
      </c>
      <c r="AL179" s="208">
        <f>AK179-(AK179*((VLOOKUP(A179,Plan!A$1:AY$804,51,FALSE)/100)))</f>
        <v>0</v>
      </c>
      <c r="AM179" s="208">
        <f>IF(AJ179,O179*'ETC Data'!$H$5*'ETC Data'!$J$5,0)</f>
        <v>0</v>
      </c>
      <c r="AN179" s="208">
        <f>AM179-(AM179*((VLOOKUP(A179,Plan!A$1:BA$804,53,FALSE)/100)))</f>
        <v>0</v>
      </c>
      <c r="AO179" s="211">
        <f>IF(AJ179,O179*'ETC Data'!$H$5*'ETC Data'!$K$5,0)</f>
        <v>0</v>
      </c>
      <c r="AP179" s="208">
        <f>AO179-(AO179*((VLOOKUP(A179,Plan!A$1:BB$804,54,FALSE)/100)))</f>
        <v>0</v>
      </c>
      <c r="AQ179" s="208">
        <f>IF(AJ179,O179*'ETC Data'!$H$5*'ETC Data'!$L$5,0)</f>
        <v>0</v>
      </c>
      <c r="AR179" s="208">
        <f>AQ179-(AQ179*((VLOOKUP(A179,Plan!A$1:BD$804,56,FALSE)/100)))</f>
        <v>0</v>
      </c>
      <c r="AS179" s="193">
        <f>VLOOKUP(A179,'PR Matrix'!A:B,2,FALSE)</f>
        <v>0</v>
      </c>
      <c r="AT179" s="194">
        <f t="shared" si="28"/>
        <v>0</v>
      </c>
      <c r="AU179" s="194">
        <f t="shared" si="29"/>
        <v>0</v>
      </c>
      <c r="AV179" s="194">
        <f t="shared" si="30"/>
        <v>0</v>
      </c>
      <c r="AW179" s="194">
        <f t="shared" si="31"/>
        <v>0</v>
      </c>
      <c r="AX179" s="194">
        <f t="shared" si="32"/>
        <v>0</v>
      </c>
      <c r="AY179" s="194">
        <f t="shared" si="33"/>
        <v>0</v>
      </c>
    </row>
    <row r="180" spans="1:51" hidden="1" x14ac:dyDescent="0.2">
      <c r="A180" s="200" t="s">
        <v>396</v>
      </c>
      <c r="B180" s="201" t="s">
        <v>1572</v>
      </c>
      <c r="C180" s="201"/>
      <c r="D180" s="201"/>
      <c r="E180" s="202">
        <f>IF(G180="Y",VLOOKUP(B180&amp;"|"&amp;C180,'ETC Data'!$C$2:$D$16,2,FALSE),0)</f>
        <v>0</v>
      </c>
      <c r="F180" s="202">
        <f>IF(D180="",0,IF(G180="Y",VLOOKUP(B180&amp;"|"&amp;D180,'ETC Data'!$C$2:$D$16,2,FALSE),0))</f>
        <v>0</v>
      </c>
      <c r="G180" s="203" t="str">
        <f>IF(VLOOKUP(A180,Plan!A$1:H$804,8,FALSE)&lt;&gt;"",VLOOKUP(A180,Plan!A$1:H$804,8,FALSE),"")</f>
        <v>N</v>
      </c>
      <c r="H180" s="204" t="str">
        <f>IF(VLOOKUP(A180,Plan!A$1:L$804,12,FALSE)&lt;&gt;"",VLOOKUP(A180,Plan!A$1:L$804,12,FALSE),"")</f>
        <v/>
      </c>
      <c r="I180" s="205" t="str">
        <f>IF(VLOOKUP(A180,Plan!A$1:M$804,13,FALSE)&lt;&gt;"",VLOOKUP(A180,Plan!A$1:M$804,13,FALSE),"")</f>
        <v/>
      </c>
      <c r="J180" s="205" t="str">
        <f>IF(VLOOKUP(A180,Plan!A$1:N$804,14,FALSE)&lt;&gt;"",VLOOKUP(A180,Plan!A$1:N$804,14,FALSE),IF(VLOOKUP(A180,Plan!A$1:O$804,15,FALSE)&lt;&gt;"",VLOOKUP(A180,Plan!A$1:O$804,15,FALSE),""))</f>
        <v/>
      </c>
      <c r="K180" s="206" t="str">
        <f>IF(VLOOKUP(A180,Plan!A$1:P$804,16,FALSE)&lt;&gt;"",VLOOKUP(A180,Plan!A$1:P$804,16,FALSE),"")</f>
        <v/>
      </c>
      <c r="L180" s="205"/>
      <c r="M180" s="205"/>
      <c r="N180" s="205"/>
      <c r="O180" s="207">
        <f t="shared" si="26"/>
        <v>0</v>
      </c>
      <c r="P180" s="207" t="b">
        <f t="shared" si="27"/>
        <v>0</v>
      </c>
      <c r="Q180" s="208">
        <f>IF(P180,O180*'ETC Data'!$H$3*'ETC Data'!$I$3,0)</f>
        <v>0</v>
      </c>
      <c r="R180" s="208">
        <f>Q180-(Q180*((VLOOKUP(A180,Plan!A$1:Z$804,26,FALSE)/100)))</f>
        <v>0</v>
      </c>
      <c r="S180" s="208">
        <f>IF(P180,O180*'ETC Data'!$H$3*'ETC Data'!$J$3,0)</f>
        <v>0</v>
      </c>
      <c r="T180" s="208">
        <f>S180-(S180*((VLOOKUP(A180,Plan!A$1:AA$804,27,FALSE)/100)))</f>
        <v>0</v>
      </c>
      <c r="U180" s="208">
        <f>IF(P180,O180*'ETC Data'!$H$3*'ETC Data'!$K$3,0)</f>
        <v>0</v>
      </c>
      <c r="V180" s="208">
        <f>U180-(U180*((VLOOKUP(A180,Plan!A$1:AB$804,28,FALSE)/100)))</f>
        <v>0</v>
      </c>
      <c r="W180" s="208">
        <f>IF(P180,O180*'ETC Data'!$H$3*'ETC Data'!$L$3,0)</f>
        <v>0</v>
      </c>
      <c r="X180" s="208">
        <f>W180-(W180*((VLOOKUP(A180,Plan!A$1:AC$804,29,FALSE)/100)))</f>
        <v>0</v>
      </c>
      <c r="Y180" s="209"/>
      <c r="Z180" s="210" t="b">
        <f t="shared" si="34"/>
        <v>0</v>
      </c>
      <c r="AA180" s="208">
        <f>IF(Z180,O180*'ETC Data'!$H$4*'ETC Data'!$I$4,0)</f>
        <v>0</v>
      </c>
      <c r="AB180" s="208">
        <f>AA180-(AA180*((VLOOKUP(A180,Plan!A$1:AI$804,35,FALSE)/100)))</f>
        <v>0</v>
      </c>
      <c r="AC180" s="208">
        <f>IF(Z180,O180*'ETC Data'!$H$4*'ETC Data'!$J$4,0)</f>
        <v>0</v>
      </c>
      <c r="AD180" s="208">
        <f>AC180-(AC180*((VLOOKUP(A180,Plan!A$1:AJ$804,36,FALSE)/100)))</f>
        <v>0</v>
      </c>
      <c r="AE180" s="208">
        <f>IF(Z180,O180*'ETC Data'!$H$4*'ETC Data'!$K$4,0)</f>
        <v>0</v>
      </c>
      <c r="AF180" s="208">
        <f>AE180-(AE180*((VLOOKUP(A180,Plan!A$1:AK$804,37,FALSE)/100)))</f>
        <v>0</v>
      </c>
      <c r="AG180" s="208">
        <f>IF(Z180,O180*'ETC Data'!$H$4*'ETC Data'!$L$4,0)</f>
        <v>0</v>
      </c>
      <c r="AH180" s="208">
        <f>AG180-(AG180*((VLOOKUP(A180,Plan!A$1:AP$804,42,FALSE)/100)))</f>
        <v>0</v>
      </c>
      <c r="AI180" s="210"/>
      <c r="AJ180" s="210" t="b">
        <f t="shared" si="35"/>
        <v>0</v>
      </c>
      <c r="AK180" s="211">
        <f>IF(AJ180,O180*'ETC Data'!$H$5*'ETC Data'!$I$5,0)</f>
        <v>0</v>
      </c>
      <c r="AL180" s="208">
        <f>AK180-(AK180*((VLOOKUP(A180,Plan!A$1:AY$804,51,FALSE)/100)))</f>
        <v>0</v>
      </c>
      <c r="AM180" s="208">
        <f>IF(AJ180,O180*'ETC Data'!$H$5*'ETC Data'!$J$5,0)</f>
        <v>0</v>
      </c>
      <c r="AN180" s="208">
        <f>AM180-(AM180*((VLOOKUP(A180,Plan!A$1:BA$804,53,FALSE)/100)))</f>
        <v>0</v>
      </c>
      <c r="AO180" s="211">
        <f>IF(AJ180,O180*'ETC Data'!$H$5*'ETC Data'!$K$5,0)</f>
        <v>0</v>
      </c>
      <c r="AP180" s="208">
        <f>AO180-(AO180*((VLOOKUP(A180,Plan!A$1:BB$804,54,FALSE)/100)))</f>
        <v>0</v>
      </c>
      <c r="AQ180" s="208">
        <f>IF(AJ180,O180*'ETC Data'!$H$5*'ETC Data'!$L$5,0)</f>
        <v>0</v>
      </c>
      <c r="AR180" s="208">
        <f>AQ180-(AQ180*((VLOOKUP(A180,Plan!A$1:BD$804,56,FALSE)/100)))</f>
        <v>0</v>
      </c>
      <c r="AS180" s="193">
        <f>VLOOKUP(A180,'PR Matrix'!A:B,2,FALSE)</f>
        <v>0</v>
      </c>
      <c r="AT180" s="194">
        <f t="shared" si="28"/>
        <v>0</v>
      </c>
      <c r="AU180" s="194">
        <f t="shared" si="29"/>
        <v>0</v>
      </c>
      <c r="AV180" s="194">
        <f t="shared" si="30"/>
        <v>0</v>
      </c>
      <c r="AW180" s="194">
        <f t="shared" si="31"/>
        <v>0</v>
      </c>
      <c r="AX180" s="194">
        <f t="shared" si="32"/>
        <v>0</v>
      </c>
      <c r="AY180" s="194">
        <f t="shared" si="33"/>
        <v>0</v>
      </c>
    </row>
    <row r="181" spans="1:51" x14ac:dyDescent="0.2">
      <c r="A181" s="200" t="s">
        <v>56</v>
      </c>
      <c r="B181" s="201" t="s">
        <v>1572</v>
      </c>
      <c r="C181" s="201" t="s">
        <v>1572</v>
      </c>
      <c r="D181" s="201"/>
      <c r="E181" s="643">
        <f>IF(G181="Y",VLOOKUP(B181&amp;"|"&amp;C181,'ETC Data'!$C$2:$D$16,2,FALSE),0)</f>
        <v>104</v>
      </c>
      <c r="F181" s="643">
        <f>IF(D181="",0,IF(G181="Y",VLOOKUP(B181&amp;"|"&amp;D181,'ETC Data'!$C$2:$D$16,2,FALSE),0))</f>
        <v>0</v>
      </c>
      <c r="G181" s="203" t="str">
        <f>IF(VLOOKUP(A181,Plan!A$1:H$804,8,FALSE)&lt;&gt;"",VLOOKUP(A181,Plan!A$1:H$804,8,FALSE),"")</f>
        <v>Y</v>
      </c>
      <c r="H181" s="204" t="str">
        <f>IF(VLOOKUP(A181,Plan!A$1:L$804,12,FALSE)&lt;&gt;"",VLOOKUP(A181,Plan!A$1:L$804,12,FALSE),"")</f>
        <v/>
      </c>
      <c r="I181" s="205" t="str">
        <f>IF(VLOOKUP(A181,Plan!A$1:M$804,13,FALSE)&lt;&gt;"",VLOOKUP(A181,Plan!A$1:M$804,13,FALSE),"")</f>
        <v>Y</v>
      </c>
      <c r="J181" s="205" t="str">
        <f>IF(VLOOKUP(A181,Plan!A$1:N$804,14,FALSE)&lt;&gt;"",VLOOKUP(A181,Plan!A$1:N$804,14,FALSE),IF(VLOOKUP(A181,Plan!A$1:O$804,15,FALSE)&lt;&gt;"",VLOOKUP(A181,Plan!A$1:O$804,15,FALSE),""))</f>
        <v>Y</v>
      </c>
      <c r="K181" s="206" t="str">
        <f>IF(VLOOKUP(A181,Plan!A$1:P$804,16,FALSE)&lt;&gt;"",VLOOKUP(A181,Plan!A$1:P$804,16,FALSE),"")</f>
        <v>Y</v>
      </c>
      <c r="L181" s="205"/>
      <c r="M181" s="205"/>
      <c r="N181" s="205"/>
      <c r="O181" s="207">
        <f t="shared" si="26"/>
        <v>104</v>
      </c>
      <c r="P181" s="207" t="b">
        <f t="shared" si="27"/>
        <v>1</v>
      </c>
      <c r="Q181" s="208">
        <f>IF(P181,O181*'ETC Data'!$H$3*'ETC Data'!$I$3,0)</f>
        <v>20.504048661252135</v>
      </c>
      <c r="R181" s="208">
        <f>Q181-(Q181*((VLOOKUP(A181,Plan!A$1:Z$804,26,FALSE)/100)))</f>
        <v>0</v>
      </c>
      <c r="S181" s="208">
        <f>IF(P181,O181*'ETC Data'!$H$3*'ETC Data'!$J$3,0)</f>
        <v>4.9209716787005116</v>
      </c>
      <c r="T181" s="208">
        <f>S181-(S181*((VLOOKUP(A181,Plan!A$1:AA$804,27,FALSE)/100)))</f>
        <v>0</v>
      </c>
      <c r="U181" s="208">
        <f>IF(P181,O181*'ETC Data'!$H$3*'ETC Data'!$K$3,0)</f>
        <v>1.366936577416809</v>
      </c>
      <c r="V181" s="208">
        <f>U181-(U181*((VLOOKUP(A181,Plan!A$1:AB$804,28,FALSE)/100)))</f>
        <v>0</v>
      </c>
      <c r="W181" s="208">
        <f>IF(P181,O181*'ETC Data'!$H$3*'ETC Data'!$L$3,0)</f>
        <v>0.54677463096672352</v>
      </c>
      <c r="X181" s="208">
        <f>W181-(W181*((VLOOKUP(A181,Plan!A$1:AC$804,29,FALSE)/100)))</f>
        <v>0</v>
      </c>
      <c r="Y181" s="209"/>
      <c r="Z181" s="210" t="b">
        <f t="shared" si="34"/>
        <v>1</v>
      </c>
      <c r="AA181" s="208">
        <f>IF(Z181,O181*'ETC Data'!$H$4*'ETC Data'!$I$4,0)</f>
        <v>25.377291972430161</v>
      </c>
      <c r="AB181" s="208">
        <f>AA181-(AA181*((VLOOKUP(A181,Plan!A$1:AI$804,35,FALSE)/100)))</f>
        <v>0</v>
      </c>
      <c r="AC181" s="208">
        <f>IF(Z181,O181*'ETC Data'!$H$4*'ETC Data'!$J$4,0)</f>
        <v>12.68864598621508</v>
      </c>
      <c r="AD181" s="208">
        <f>AC181-(AC181*((VLOOKUP(A181,Plan!A$1:AJ$804,36,FALSE)/100)))</f>
        <v>0</v>
      </c>
      <c r="AE181" s="208">
        <f>IF(Z181,O181*'ETC Data'!$H$4*'ETC Data'!$K$4,0)</f>
        <v>9.1358251100748582</v>
      </c>
      <c r="AF181" s="208">
        <f>AE181-(AE181*((VLOOKUP(A181,Plan!A$1:AK$804,37,FALSE)/100)))</f>
        <v>0</v>
      </c>
      <c r="AG181" s="208">
        <f>IF(Z181,O181*'ETC Data'!$H$4*'ETC Data'!$L$4,0)</f>
        <v>3.5528208761402227</v>
      </c>
      <c r="AH181" s="208">
        <f>AG181-(AG181*((VLOOKUP(A181,Plan!A$1:AP$804,42,FALSE)/100)))</f>
        <v>0</v>
      </c>
      <c r="AI181" s="210"/>
      <c r="AJ181" s="210" t="b">
        <f t="shared" si="35"/>
        <v>1</v>
      </c>
      <c r="AK181" s="211">
        <f>IF(AJ181,O181*'ETC Data'!$H$5*'ETC Data'!$I$5,0)</f>
        <v>12.953342253401749</v>
      </c>
      <c r="AL181" s="208">
        <f>AK181-(AK181*((VLOOKUP(A181,Plan!A$1:AY$804,51,FALSE)/100)))</f>
        <v>0</v>
      </c>
      <c r="AM181" s="208">
        <f>IF(AJ181,O181*'ETC Data'!$H$5*'ETC Data'!$J$5,0)</f>
        <v>6.4766711267008743</v>
      </c>
      <c r="AN181" s="208">
        <f>AM181-(AM181*((VLOOKUP(A181,Plan!A$1:BA$804,53,FALSE)/100)))</f>
        <v>0</v>
      </c>
      <c r="AO181" s="211">
        <f>IF(AJ181,O181*'ETC Data'!$H$5*'ETC Data'!$K$5,0)</f>
        <v>4.6632032112246291</v>
      </c>
      <c r="AP181" s="208">
        <f>AO181-(AO181*((VLOOKUP(A181,Plan!A$1:BB$804,54,FALSE)/100)))</f>
        <v>0</v>
      </c>
      <c r="AQ181" s="208">
        <f>IF(AJ181,O181*'ETC Data'!$H$5*'ETC Data'!$L$5,0)</f>
        <v>1.813467915476245</v>
      </c>
      <c r="AR181" s="208">
        <f>AQ181-(AQ181*((VLOOKUP(A181,Plan!A$1:BD$804,56,FALSE)/100)))</f>
        <v>0</v>
      </c>
      <c r="AS181" s="193" t="str">
        <f>VLOOKUP(A181,'PR Matrix'!A:B,2,FALSE)</f>
        <v>6232, 6275</v>
      </c>
      <c r="AT181" s="194">
        <f t="shared" si="28"/>
        <v>0</v>
      </c>
      <c r="AU181" s="194">
        <f t="shared" si="29"/>
        <v>103.99999999999999</v>
      </c>
      <c r="AV181" s="194">
        <f t="shared" si="30"/>
        <v>0</v>
      </c>
      <c r="AW181" s="194">
        <f t="shared" si="31"/>
        <v>0</v>
      </c>
      <c r="AX181" s="194">
        <f t="shared" si="32"/>
        <v>0</v>
      </c>
      <c r="AY181" s="194">
        <f t="shared" si="33"/>
        <v>0</v>
      </c>
    </row>
    <row r="182" spans="1:51" hidden="1" x14ac:dyDescent="0.2">
      <c r="A182" s="200" t="s">
        <v>1768</v>
      </c>
      <c r="B182" s="201" t="s">
        <v>1572</v>
      </c>
      <c r="C182" s="201"/>
      <c r="D182" s="201"/>
      <c r="E182" s="202">
        <f>IF(G182="Y",VLOOKUP(B182&amp;"|"&amp;C182,'ETC Data'!$C$2:$D$16,2,FALSE),0)</f>
        <v>0</v>
      </c>
      <c r="F182" s="202">
        <f>IF(D182="",0,IF(G182="Y",VLOOKUP(B182&amp;"|"&amp;D182,'ETC Data'!$C$2:$D$16,2,FALSE),0))</f>
        <v>0</v>
      </c>
      <c r="G182" s="203" t="str">
        <f>IF(VLOOKUP(A182,Plan!A$1:H$804,8,FALSE)&lt;&gt;"",VLOOKUP(A182,Plan!A$1:H$804,8,FALSE),"")</f>
        <v>N</v>
      </c>
      <c r="H182" s="204" t="str">
        <f>IF(VLOOKUP(A182,Plan!A$1:L$804,12,FALSE)&lt;&gt;"",VLOOKUP(A182,Plan!A$1:L$804,12,FALSE),"")</f>
        <v/>
      </c>
      <c r="I182" s="205" t="str">
        <f>IF(VLOOKUP(A182,Plan!A$1:M$804,13,FALSE)&lt;&gt;"",VLOOKUP(A182,Plan!A$1:M$804,13,FALSE),"")</f>
        <v/>
      </c>
      <c r="J182" s="205" t="str">
        <f>IF(VLOOKUP(A182,Plan!A$1:N$804,14,FALSE)&lt;&gt;"",VLOOKUP(A182,Plan!A$1:N$804,14,FALSE),IF(VLOOKUP(A182,Plan!A$1:O$804,15,FALSE)&lt;&gt;"",VLOOKUP(A182,Plan!A$1:O$804,15,FALSE),""))</f>
        <v/>
      </c>
      <c r="K182" s="206" t="str">
        <f>IF(VLOOKUP(A182,Plan!A$1:P$804,16,FALSE)&lt;&gt;"",VLOOKUP(A182,Plan!A$1:P$804,16,FALSE),"")</f>
        <v/>
      </c>
      <c r="L182" s="205"/>
      <c r="M182" s="205"/>
      <c r="N182" s="205"/>
      <c r="O182" s="207">
        <f t="shared" si="26"/>
        <v>0</v>
      </c>
      <c r="P182" s="207" t="b">
        <f t="shared" si="27"/>
        <v>0</v>
      </c>
      <c r="Q182" s="208">
        <f>IF(P182,O182*'ETC Data'!$H$3*'ETC Data'!$I$3,0)</f>
        <v>0</v>
      </c>
      <c r="R182" s="208">
        <f>Q182-(Q182*((VLOOKUP(A182,Plan!A$1:Z$804,26,FALSE)/100)))</f>
        <v>0</v>
      </c>
      <c r="S182" s="208">
        <f>IF(P182,O182*'ETC Data'!$H$3*'ETC Data'!$J$3,0)</f>
        <v>0</v>
      </c>
      <c r="T182" s="208">
        <f>S182-(S182*((VLOOKUP(A182,Plan!A$1:AA$804,27,FALSE)/100)))</f>
        <v>0</v>
      </c>
      <c r="U182" s="208">
        <f>IF(P182,O182*'ETC Data'!$H$3*'ETC Data'!$K$3,0)</f>
        <v>0</v>
      </c>
      <c r="V182" s="208">
        <f>U182-(U182*((VLOOKUP(A182,Plan!A$1:AB$804,28,FALSE)/100)))</f>
        <v>0</v>
      </c>
      <c r="W182" s="208">
        <f>IF(P182,O182*'ETC Data'!$H$3*'ETC Data'!$L$3,0)</f>
        <v>0</v>
      </c>
      <c r="X182" s="208">
        <f>W182-(W182*((VLOOKUP(A182,Plan!A$1:AC$804,29,FALSE)/100)))</f>
        <v>0</v>
      </c>
      <c r="Y182" s="209"/>
      <c r="Z182" s="210" t="b">
        <f t="shared" si="34"/>
        <v>0</v>
      </c>
      <c r="AA182" s="208">
        <f>IF(Z182,O182*'ETC Data'!$H$4*'ETC Data'!$I$4,0)</f>
        <v>0</v>
      </c>
      <c r="AB182" s="208">
        <f>AA182-(AA182*((VLOOKUP(A182,Plan!A$1:AI$804,35,FALSE)/100)))</f>
        <v>0</v>
      </c>
      <c r="AC182" s="208">
        <f>IF(Z182,O182*'ETC Data'!$H$4*'ETC Data'!$J$4,0)</f>
        <v>0</v>
      </c>
      <c r="AD182" s="208">
        <f>AC182-(AC182*((VLOOKUP(A182,Plan!A$1:AJ$804,36,FALSE)/100)))</f>
        <v>0</v>
      </c>
      <c r="AE182" s="208">
        <f>IF(Z182,O182*'ETC Data'!$H$4*'ETC Data'!$K$4,0)</f>
        <v>0</v>
      </c>
      <c r="AF182" s="208">
        <f>AE182-(AE182*((VLOOKUP(A182,Plan!A$1:AK$804,37,FALSE)/100)))</f>
        <v>0</v>
      </c>
      <c r="AG182" s="208">
        <f>IF(Z182,O182*'ETC Data'!$H$4*'ETC Data'!$L$4,0)</f>
        <v>0</v>
      </c>
      <c r="AH182" s="208">
        <f>AG182-(AG182*((VLOOKUP(A182,Plan!A$1:AP$804,42,FALSE)/100)))</f>
        <v>0</v>
      </c>
      <c r="AI182" s="210"/>
      <c r="AJ182" s="210" t="b">
        <f t="shared" si="35"/>
        <v>0</v>
      </c>
      <c r="AK182" s="211">
        <f>IF(AJ182,O182*'ETC Data'!$H$5*'ETC Data'!$I$5,0)</f>
        <v>0</v>
      </c>
      <c r="AL182" s="208">
        <f>AK182-(AK182*((VLOOKUP(A182,Plan!A$1:AY$804,51,FALSE)/100)))</f>
        <v>0</v>
      </c>
      <c r="AM182" s="208">
        <f>IF(AJ182,O182*'ETC Data'!$H$5*'ETC Data'!$J$5,0)</f>
        <v>0</v>
      </c>
      <c r="AN182" s="208">
        <f>AM182-(AM182*((VLOOKUP(A182,Plan!A$1:BA$804,53,FALSE)/100)))</f>
        <v>0</v>
      </c>
      <c r="AO182" s="211">
        <f>IF(AJ182,O182*'ETC Data'!$H$5*'ETC Data'!$K$5,0)</f>
        <v>0</v>
      </c>
      <c r="AP182" s="208">
        <f>AO182-(AO182*((VLOOKUP(A182,Plan!A$1:BB$804,54,FALSE)/100)))</f>
        <v>0</v>
      </c>
      <c r="AQ182" s="208">
        <f>IF(AJ182,O182*'ETC Data'!$H$5*'ETC Data'!$L$5,0)</f>
        <v>0</v>
      </c>
      <c r="AR182" s="208">
        <f>AQ182-(AQ182*((VLOOKUP(A182,Plan!A$1:BD$804,56,FALSE)/100)))</f>
        <v>0</v>
      </c>
      <c r="AS182" s="193">
        <f>VLOOKUP(A182,'PR Matrix'!A:B,2,FALSE)</f>
        <v>0</v>
      </c>
      <c r="AT182" s="194">
        <f t="shared" si="28"/>
        <v>0</v>
      </c>
      <c r="AU182" s="194">
        <f t="shared" si="29"/>
        <v>0</v>
      </c>
      <c r="AV182" s="194">
        <f t="shared" si="30"/>
        <v>0</v>
      </c>
      <c r="AW182" s="194">
        <f t="shared" si="31"/>
        <v>0</v>
      </c>
      <c r="AX182" s="194">
        <f t="shared" si="32"/>
        <v>0</v>
      </c>
      <c r="AY182" s="194">
        <f t="shared" si="33"/>
        <v>0</v>
      </c>
    </row>
    <row r="183" spans="1:51" hidden="1" x14ac:dyDescent="0.2">
      <c r="A183" s="200" t="s">
        <v>653</v>
      </c>
      <c r="B183" s="201" t="s">
        <v>1572</v>
      </c>
      <c r="C183" s="201"/>
      <c r="D183" s="201"/>
      <c r="E183" s="202">
        <f>IF(G183="Y",VLOOKUP(B183&amp;"|"&amp;C183,'ETC Data'!$C$2:$D$16,2,FALSE),0)</f>
        <v>0</v>
      </c>
      <c r="F183" s="202">
        <f>IF(D183="",0,IF(G183="Y",VLOOKUP(B183&amp;"|"&amp;D183,'ETC Data'!$C$2:$D$16,2,FALSE),0))</f>
        <v>0</v>
      </c>
      <c r="G183" s="203" t="str">
        <f>IF(VLOOKUP(A183,Plan!A$1:H$804,8,FALSE)&lt;&gt;"",VLOOKUP(A183,Plan!A$1:H$804,8,FALSE),"")</f>
        <v>N</v>
      </c>
      <c r="H183" s="204" t="str">
        <f>IF(VLOOKUP(A183,Plan!A$1:L$804,12,FALSE)&lt;&gt;"",VLOOKUP(A183,Plan!A$1:L$804,12,FALSE),"")</f>
        <v/>
      </c>
      <c r="I183" s="205" t="str">
        <f>IF(VLOOKUP(A183,Plan!A$1:M$804,13,FALSE)&lt;&gt;"",VLOOKUP(A183,Plan!A$1:M$804,13,FALSE),"")</f>
        <v/>
      </c>
      <c r="J183" s="205" t="str">
        <f>IF(VLOOKUP(A183,Plan!A$1:N$804,14,FALSE)&lt;&gt;"",VLOOKUP(A183,Plan!A$1:N$804,14,FALSE),IF(VLOOKUP(A183,Plan!A$1:O$804,15,FALSE)&lt;&gt;"",VLOOKUP(A183,Plan!A$1:O$804,15,FALSE),""))</f>
        <v/>
      </c>
      <c r="K183" s="206" t="str">
        <f>IF(VLOOKUP(A183,Plan!A$1:P$804,16,FALSE)&lt;&gt;"",VLOOKUP(A183,Plan!A$1:P$804,16,FALSE),"")</f>
        <v/>
      </c>
      <c r="L183" s="205"/>
      <c r="M183" s="205"/>
      <c r="N183" s="205"/>
      <c r="O183" s="207">
        <f t="shared" si="26"/>
        <v>0</v>
      </c>
      <c r="P183" s="207" t="b">
        <f t="shared" si="27"/>
        <v>0</v>
      </c>
      <c r="Q183" s="208">
        <f>IF(P183,O183*'ETC Data'!$H$3*'ETC Data'!$I$3,0)</f>
        <v>0</v>
      </c>
      <c r="R183" s="208">
        <f>Q183-(Q183*((VLOOKUP(A183,Plan!A$1:Z$804,26,FALSE)/100)))</f>
        <v>0</v>
      </c>
      <c r="S183" s="208">
        <f>IF(P183,O183*'ETC Data'!$H$3*'ETC Data'!$J$3,0)</f>
        <v>0</v>
      </c>
      <c r="T183" s="208">
        <f>S183-(S183*((VLOOKUP(A183,Plan!A$1:AA$804,27,FALSE)/100)))</f>
        <v>0</v>
      </c>
      <c r="U183" s="208">
        <f>IF(P183,O183*'ETC Data'!$H$3*'ETC Data'!$K$3,0)</f>
        <v>0</v>
      </c>
      <c r="V183" s="208">
        <f>U183-(U183*((VLOOKUP(A183,Plan!A$1:AB$804,28,FALSE)/100)))</f>
        <v>0</v>
      </c>
      <c r="W183" s="208">
        <f>IF(P183,O183*'ETC Data'!$H$3*'ETC Data'!$L$3,0)</f>
        <v>0</v>
      </c>
      <c r="X183" s="208">
        <f>W183-(W183*((VLOOKUP(A183,Plan!A$1:AC$804,29,FALSE)/100)))</f>
        <v>0</v>
      </c>
      <c r="Y183" s="209"/>
      <c r="Z183" s="210" t="b">
        <f t="shared" si="34"/>
        <v>0</v>
      </c>
      <c r="AA183" s="208">
        <f>IF(Z183,O183*'ETC Data'!$H$4*'ETC Data'!$I$4,0)</f>
        <v>0</v>
      </c>
      <c r="AB183" s="208">
        <f>AA183-(AA183*((VLOOKUP(A183,Plan!A$1:AI$804,35,FALSE)/100)))</f>
        <v>0</v>
      </c>
      <c r="AC183" s="208">
        <f>IF(Z183,O183*'ETC Data'!$H$4*'ETC Data'!$J$4,0)</f>
        <v>0</v>
      </c>
      <c r="AD183" s="208">
        <f>AC183-(AC183*((VLOOKUP(A183,Plan!A$1:AJ$804,36,FALSE)/100)))</f>
        <v>0</v>
      </c>
      <c r="AE183" s="208">
        <f>IF(Z183,O183*'ETC Data'!$H$4*'ETC Data'!$K$4,0)</f>
        <v>0</v>
      </c>
      <c r="AF183" s="208">
        <f>AE183-(AE183*((VLOOKUP(A183,Plan!A$1:AK$804,37,FALSE)/100)))</f>
        <v>0</v>
      </c>
      <c r="AG183" s="208">
        <f>IF(Z183,O183*'ETC Data'!$H$4*'ETC Data'!$L$4,0)</f>
        <v>0</v>
      </c>
      <c r="AH183" s="208">
        <f>AG183-(AG183*((VLOOKUP(A183,Plan!A$1:AP$804,42,FALSE)/100)))</f>
        <v>0</v>
      </c>
      <c r="AI183" s="210"/>
      <c r="AJ183" s="210" t="b">
        <f t="shared" si="35"/>
        <v>0</v>
      </c>
      <c r="AK183" s="211">
        <f>IF(AJ183,O183*'ETC Data'!$H$5*'ETC Data'!$I$5,0)</f>
        <v>0</v>
      </c>
      <c r="AL183" s="208">
        <f>AK183-(AK183*((VLOOKUP(A183,Plan!A$1:AY$804,51,FALSE)/100)))</f>
        <v>0</v>
      </c>
      <c r="AM183" s="208">
        <f>IF(AJ183,O183*'ETC Data'!$H$5*'ETC Data'!$J$5,0)</f>
        <v>0</v>
      </c>
      <c r="AN183" s="208">
        <f>AM183-(AM183*((VLOOKUP(A183,Plan!A$1:BA$804,53,FALSE)/100)))</f>
        <v>0</v>
      </c>
      <c r="AO183" s="211">
        <f>IF(AJ183,O183*'ETC Data'!$H$5*'ETC Data'!$K$5,0)</f>
        <v>0</v>
      </c>
      <c r="AP183" s="208">
        <f>AO183-(AO183*((VLOOKUP(A183,Plan!A$1:BB$804,54,FALSE)/100)))</f>
        <v>0</v>
      </c>
      <c r="AQ183" s="208">
        <f>IF(AJ183,O183*'ETC Data'!$H$5*'ETC Data'!$L$5,0)</f>
        <v>0</v>
      </c>
      <c r="AR183" s="208">
        <f>AQ183-(AQ183*((VLOOKUP(A183,Plan!A$1:BD$804,56,FALSE)/100)))</f>
        <v>0</v>
      </c>
      <c r="AS183" s="193">
        <f>VLOOKUP(A183,'PR Matrix'!A:B,2,FALSE)</f>
        <v>0</v>
      </c>
      <c r="AT183" s="194">
        <f t="shared" si="28"/>
        <v>0</v>
      </c>
      <c r="AU183" s="194">
        <f t="shared" si="29"/>
        <v>0</v>
      </c>
      <c r="AV183" s="194">
        <f t="shared" si="30"/>
        <v>0</v>
      </c>
      <c r="AW183" s="194">
        <f t="shared" si="31"/>
        <v>0</v>
      </c>
      <c r="AX183" s="194">
        <f t="shared" si="32"/>
        <v>0</v>
      </c>
      <c r="AY183" s="194">
        <f t="shared" si="33"/>
        <v>0</v>
      </c>
    </row>
    <row r="184" spans="1:51" hidden="1" x14ac:dyDescent="0.2">
      <c r="A184" s="200" t="s">
        <v>1769</v>
      </c>
      <c r="B184" s="201" t="s">
        <v>1572</v>
      </c>
      <c r="C184" s="201"/>
      <c r="D184" s="201"/>
      <c r="E184" s="202">
        <f>IF(G184="Y",VLOOKUP(B184&amp;"|"&amp;C184,'ETC Data'!$C$2:$D$16,2,FALSE),0)</f>
        <v>0</v>
      </c>
      <c r="F184" s="202">
        <f>IF(D184="",0,IF(G184="Y",VLOOKUP(B184&amp;"|"&amp;D184,'ETC Data'!$C$2:$D$16,2,FALSE),0))</f>
        <v>0</v>
      </c>
      <c r="G184" s="203" t="str">
        <f>IF(VLOOKUP(A184,Plan!A$1:H$804,8,FALSE)&lt;&gt;"",VLOOKUP(A184,Plan!A$1:H$804,8,FALSE),"")</f>
        <v>N</v>
      </c>
      <c r="H184" s="204" t="str">
        <f>IF(VLOOKUP(A184,Plan!A$1:L$804,12,FALSE)&lt;&gt;"",VLOOKUP(A184,Plan!A$1:L$804,12,FALSE),"")</f>
        <v/>
      </c>
      <c r="I184" s="205" t="str">
        <f>IF(VLOOKUP(A184,Plan!A$1:M$804,13,FALSE)&lt;&gt;"",VLOOKUP(A184,Plan!A$1:M$804,13,FALSE),"")</f>
        <v/>
      </c>
      <c r="J184" s="205" t="str">
        <f>IF(VLOOKUP(A184,Plan!A$1:N$804,14,FALSE)&lt;&gt;"",VLOOKUP(A184,Plan!A$1:N$804,14,FALSE),IF(VLOOKUP(A184,Plan!A$1:O$804,15,FALSE)&lt;&gt;"",VLOOKUP(A184,Plan!A$1:O$804,15,FALSE),""))</f>
        <v/>
      </c>
      <c r="K184" s="206" t="str">
        <f>IF(VLOOKUP(A184,Plan!A$1:P$804,16,FALSE)&lt;&gt;"",VLOOKUP(A184,Plan!A$1:P$804,16,FALSE),"")</f>
        <v/>
      </c>
      <c r="L184" s="205"/>
      <c r="M184" s="205"/>
      <c r="N184" s="205"/>
      <c r="O184" s="207">
        <f t="shared" si="26"/>
        <v>0</v>
      </c>
      <c r="P184" s="207" t="b">
        <f t="shared" si="27"/>
        <v>0</v>
      </c>
      <c r="Q184" s="208">
        <f>IF(P184,O184*'ETC Data'!$H$3*'ETC Data'!$I$3,0)</f>
        <v>0</v>
      </c>
      <c r="R184" s="208">
        <f>Q184-(Q184*((VLOOKUP(A184,Plan!A$1:Z$804,26,FALSE)/100)))</f>
        <v>0</v>
      </c>
      <c r="S184" s="208">
        <f>IF(P184,O184*'ETC Data'!$H$3*'ETC Data'!$J$3,0)</f>
        <v>0</v>
      </c>
      <c r="T184" s="208">
        <f>S184-(S184*((VLOOKUP(A184,Plan!A$1:AA$804,27,FALSE)/100)))</f>
        <v>0</v>
      </c>
      <c r="U184" s="208">
        <f>IF(P184,O184*'ETC Data'!$H$3*'ETC Data'!$K$3,0)</f>
        <v>0</v>
      </c>
      <c r="V184" s="208">
        <f>U184-(U184*((VLOOKUP(A184,Plan!A$1:AB$804,28,FALSE)/100)))</f>
        <v>0</v>
      </c>
      <c r="W184" s="208">
        <f>IF(P184,O184*'ETC Data'!$H$3*'ETC Data'!$L$3,0)</f>
        <v>0</v>
      </c>
      <c r="X184" s="208">
        <f>W184-(W184*((VLOOKUP(A184,Plan!A$1:AC$804,29,FALSE)/100)))</f>
        <v>0</v>
      </c>
      <c r="Y184" s="209"/>
      <c r="Z184" s="210" t="b">
        <f t="shared" si="34"/>
        <v>0</v>
      </c>
      <c r="AA184" s="208">
        <f>IF(Z184,O184*'ETC Data'!$H$4*'ETC Data'!$I$4,0)</f>
        <v>0</v>
      </c>
      <c r="AB184" s="208">
        <f>AA184-(AA184*((VLOOKUP(A184,Plan!A$1:AI$804,35,FALSE)/100)))</f>
        <v>0</v>
      </c>
      <c r="AC184" s="208">
        <f>IF(Z184,O184*'ETC Data'!$H$4*'ETC Data'!$J$4,0)</f>
        <v>0</v>
      </c>
      <c r="AD184" s="208">
        <f>AC184-(AC184*((VLOOKUP(A184,Plan!A$1:AJ$804,36,FALSE)/100)))</f>
        <v>0</v>
      </c>
      <c r="AE184" s="208">
        <f>IF(Z184,O184*'ETC Data'!$H$4*'ETC Data'!$K$4,0)</f>
        <v>0</v>
      </c>
      <c r="AF184" s="208">
        <f>AE184-(AE184*((VLOOKUP(A184,Plan!A$1:AK$804,37,FALSE)/100)))</f>
        <v>0</v>
      </c>
      <c r="AG184" s="208">
        <f>IF(Z184,O184*'ETC Data'!$H$4*'ETC Data'!$L$4,0)</f>
        <v>0</v>
      </c>
      <c r="AH184" s="208">
        <f>AG184-(AG184*((VLOOKUP(A184,Plan!A$1:AP$804,42,FALSE)/100)))</f>
        <v>0</v>
      </c>
      <c r="AI184" s="210"/>
      <c r="AJ184" s="210" t="b">
        <f t="shared" si="35"/>
        <v>0</v>
      </c>
      <c r="AK184" s="211">
        <f>IF(AJ184,O184*'ETC Data'!$H$5*'ETC Data'!$I$5,0)</f>
        <v>0</v>
      </c>
      <c r="AL184" s="208">
        <f>AK184-(AK184*((VLOOKUP(A184,Plan!A$1:AY$804,51,FALSE)/100)))</f>
        <v>0</v>
      </c>
      <c r="AM184" s="208">
        <f>IF(AJ184,O184*'ETC Data'!$H$5*'ETC Data'!$J$5,0)</f>
        <v>0</v>
      </c>
      <c r="AN184" s="208">
        <f>AM184-(AM184*((VLOOKUP(A184,Plan!A$1:BA$804,53,FALSE)/100)))</f>
        <v>0</v>
      </c>
      <c r="AO184" s="211">
        <f>IF(AJ184,O184*'ETC Data'!$H$5*'ETC Data'!$K$5,0)</f>
        <v>0</v>
      </c>
      <c r="AP184" s="208">
        <f>AO184-(AO184*((VLOOKUP(A184,Plan!A$1:BB$804,54,FALSE)/100)))</f>
        <v>0</v>
      </c>
      <c r="AQ184" s="208">
        <f>IF(AJ184,O184*'ETC Data'!$H$5*'ETC Data'!$L$5,0)</f>
        <v>0</v>
      </c>
      <c r="AR184" s="208">
        <f>AQ184-(AQ184*((VLOOKUP(A184,Plan!A$1:BD$804,56,FALSE)/100)))</f>
        <v>0</v>
      </c>
      <c r="AS184" s="193">
        <f>VLOOKUP(A184,'PR Matrix'!A:B,2,FALSE)</f>
        <v>0</v>
      </c>
      <c r="AT184" s="194">
        <f t="shared" si="28"/>
        <v>0</v>
      </c>
      <c r="AU184" s="194">
        <f t="shared" si="29"/>
        <v>0</v>
      </c>
      <c r="AV184" s="194">
        <f t="shared" si="30"/>
        <v>0</v>
      </c>
      <c r="AW184" s="194">
        <f t="shared" si="31"/>
        <v>0</v>
      </c>
      <c r="AX184" s="194">
        <f t="shared" si="32"/>
        <v>0</v>
      </c>
      <c r="AY184" s="194">
        <f t="shared" si="33"/>
        <v>0</v>
      </c>
    </row>
    <row r="185" spans="1:51" hidden="1" x14ac:dyDescent="0.2">
      <c r="A185" s="200" t="s">
        <v>1770</v>
      </c>
      <c r="B185" s="201" t="s">
        <v>1572</v>
      </c>
      <c r="C185" s="201"/>
      <c r="D185" s="201"/>
      <c r="E185" s="202">
        <f>IF(G185="Y",VLOOKUP(B185&amp;"|"&amp;C185,'ETC Data'!$C$2:$D$16,2,FALSE),0)</f>
        <v>0</v>
      </c>
      <c r="F185" s="202">
        <f>IF(D185="",0,IF(G185="Y",VLOOKUP(B185&amp;"|"&amp;D185,'ETC Data'!$C$2:$D$16,2,FALSE),0))</f>
        <v>0</v>
      </c>
      <c r="G185" s="203" t="str">
        <f>IF(VLOOKUP(A185,Plan!A$1:H$804,8,FALSE)&lt;&gt;"",VLOOKUP(A185,Plan!A$1:H$804,8,FALSE),"")</f>
        <v>N</v>
      </c>
      <c r="H185" s="204" t="str">
        <f>IF(VLOOKUP(A185,Plan!A$1:L$804,12,FALSE)&lt;&gt;"",VLOOKUP(A185,Plan!A$1:L$804,12,FALSE),"")</f>
        <v/>
      </c>
      <c r="I185" s="205" t="str">
        <f>IF(VLOOKUP(A185,Plan!A$1:M$804,13,FALSE)&lt;&gt;"",VLOOKUP(A185,Plan!A$1:M$804,13,FALSE),"")</f>
        <v/>
      </c>
      <c r="J185" s="205" t="str">
        <f>IF(VLOOKUP(A185,Plan!A$1:N$804,14,FALSE)&lt;&gt;"",VLOOKUP(A185,Plan!A$1:N$804,14,FALSE),IF(VLOOKUP(A185,Plan!A$1:O$804,15,FALSE)&lt;&gt;"",VLOOKUP(A185,Plan!A$1:O$804,15,FALSE),""))</f>
        <v/>
      </c>
      <c r="K185" s="206" t="str">
        <f>IF(VLOOKUP(A185,Plan!A$1:P$804,16,FALSE)&lt;&gt;"",VLOOKUP(A185,Plan!A$1:P$804,16,FALSE),"")</f>
        <v/>
      </c>
      <c r="L185" s="205"/>
      <c r="M185" s="205"/>
      <c r="N185" s="205"/>
      <c r="O185" s="207">
        <f t="shared" si="26"/>
        <v>0</v>
      </c>
      <c r="P185" s="207" t="b">
        <f t="shared" si="27"/>
        <v>0</v>
      </c>
      <c r="Q185" s="208">
        <f>IF(P185,O185*'ETC Data'!$H$3*'ETC Data'!$I$3,0)</f>
        <v>0</v>
      </c>
      <c r="R185" s="208">
        <f>Q185-(Q185*((VLOOKUP(A185,Plan!A$1:Z$804,26,FALSE)/100)))</f>
        <v>0</v>
      </c>
      <c r="S185" s="208">
        <f>IF(P185,O185*'ETC Data'!$H$3*'ETC Data'!$J$3,0)</f>
        <v>0</v>
      </c>
      <c r="T185" s="208">
        <f>S185-(S185*((VLOOKUP(A185,Plan!A$1:AA$804,27,FALSE)/100)))</f>
        <v>0</v>
      </c>
      <c r="U185" s="208">
        <f>IF(P185,O185*'ETC Data'!$H$3*'ETC Data'!$K$3,0)</f>
        <v>0</v>
      </c>
      <c r="V185" s="208">
        <f>U185-(U185*((VLOOKUP(A185,Plan!A$1:AB$804,28,FALSE)/100)))</f>
        <v>0</v>
      </c>
      <c r="W185" s="208">
        <f>IF(P185,O185*'ETC Data'!$H$3*'ETC Data'!$L$3,0)</f>
        <v>0</v>
      </c>
      <c r="X185" s="208">
        <f>W185-(W185*((VLOOKUP(A185,Plan!A$1:AC$804,29,FALSE)/100)))</f>
        <v>0</v>
      </c>
      <c r="Y185" s="209"/>
      <c r="Z185" s="210" t="b">
        <f t="shared" si="34"/>
        <v>0</v>
      </c>
      <c r="AA185" s="208">
        <f>IF(Z185,O185*'ETC Data'!$H$4*'ETC Data'!$I$4,0)</f>
        <v>0</v>
      </c>
      <c r="AB185" s="208">
        <f>AA185-(AA185*((VLOOKUP(A185,Plan!A$1:AI$804,35,FALSE)/100)))</f>
        <v>0</v>
      </c>
      <c r="AC185" s="208">
        <f>IF(Z185,O185*'ETC Data'!$H$4*'ETC Data'!$J$4,0)</f>
        <v>0</v>
      </c>
      <c r="AD185" s="208">
        <f>AC185-(AC185*((VLOOKUP(A185,Plan!A$1:AJ$804,36,FALSE)/100)))</f>
        <v>0</v>
      </c>
      <c r="AE185" s="208">
        <f>IF(Z185,O185*'ETC Data'!$H$4*'ETC Data'!$K$4,0)</f>
        <v>0</v>
      </c>
      <c r="AF185" s="208">
        <f>AE185-(AE185*((VLOOKUP(A185,Plan!A$1:AK$804,37,FALSE)/100)))</f>
        <v>0</v>
      </c>
      <c r="AG185" s="208">
        <f>IF(Z185,O185*'ETC Data'!$H$4*'ETC Data'!$L$4,0)</f>
        <v>0</v>
      </c>
      <c r="AH185" s="208">
        <f>AG185-(AG185*((VLOOKUP(A185,Plan!A$1:AP$804,42,FALSE)/100)))</f>
        <v>0</v>
      </c>
      <c r="AI185" s="210"/>
      <c r="AJ185" s="210" t="b">
        <f t="shared" si="35"/>
        <v>0</v>
      </c>
      <c r="AK185" s="211">
        <f>IF(AJ185,O185*'ETC Data'!$H$5*'ETC Data'!$I$5,0)</f>
        <v>0</v>
      </c>
      <c r="AL185" s="208">
        <f>AK185-(AK185*((VLOOKUP(A185,Plan!A$1:AY$804,51,FALSE)/100)))</f>
        <v>0</v>
      </c>
      <c r="AM185" s="208">
        <f>IF(AJ185,O185*'ETC Data'!$H$5*'ETC Data'!$J$5,0)</f>
        <v>0</v>
      </c>
      <c r="AN185" s="208">
        <f>AM185-(AM185*((VLOOKUP(A185,Plan!A$1:BA$804,53,FALSE)/100)))</f>
        <v>0</v>
      </c>
      <c r="AO185" s="211">
        <f>IF(AJ185,O185*'ETC Data'!$H$5*'ETC Data'!$K$5,0)</f>
        <v>0</v>
      </c>
      <c r="AP185" s="208">
        <f>AO185-(AO185*((VLOOKUP(A185,Plan!A$1:BB$804,54,FALSE)/100)))</f>
        <v>0</v>
      </c>
      <c r="AQ185" s="208">
        <f>IF(AJ185,O185*'ETC Data'!$H$5*'ETC Data'!$L$5,0)</f>
        <v>0</v>
      </c>
      <c r="AR185" s="208">
        <f>AQ185-(AQ185*((VLOOKUP(A185,Plan!A$1:BD$804,56,FALSE)/100)))</f>
        <v>0</v>
      </c>
      <c r="AS185" s="193">
        <f>VLOOKUP(A185,'PR Matrix'!A:B,2,FALSE)</f>
        <v>0</v>
      </c>
      <c r="AT185" s="194">
        <f t="shared" si="28"/>
        <v>0</v>
      </c>
      <c r="AU185" s="194">
        <f t="shared" si="29"/>
        <v>0</v>
      </c>
      <c r="AV185" s="194">
        <f t="shared" si="30"/>
        <v>0</v>
      </c>
      <c r="AW185" s="194">
        <f t="shared" si="31"/>
        <v>0</v>
      </c>
      <c r="AX185" s="194">
        <f t="shared" si="32"/>
        <v>0</v>
      </c>
      <c r="AY185" s="194">
        <f t="shared" si="33"/>
        <v>0</v>
      </c>
    </row>
    <row r="186" spans="1:51" hidden="1" x14ac:dyDescent="0.2">
      <c r="A186" s="200" t="s">
        <v>1771</v>
      </c>
      <c r="B186" s="201" t="s">
        <v>1572</v>
      </c>
      <c r="C186" s="201"/>
      <c r="D186" s="201"/>
      <c r="E186" s="202">
        <f>IF(G186="Y",VLOOKUP(B186&amp;"|"&amp;C186,'ETC Data'!$C$2:$D$16,2,FALSE),0)</f>
        <v>0</v>
      </c>
      <c r="F186" s="202">
        <f>IF(D186="",0,IF(G186="Y",VLOOKUP(B186&amp;"|"&amp;D186,'ETC Data'!$C$2:$D$16,2,FALSE),0))</f>
        <v>0</v>
      </c>
      <c r="G186" s="203" t="str">
        <f>IF(VLOOKUP(A186,Plan!A$1:H$804,8,FALSE)&lt;&gt;"",VLOOKUP(A186,Plan!A$1:H$804,8,FALSE),"")</f>
        <v>N</v>
      </c>
      <c r="H186" s="204" t="str">
        <f>IF(VLOOKUP(A186,Plan!A$1:L$804,12,FALSE)&lt;&gt;"",VLOOKUP(A186,Plan!A$1:L$804,12,FALSE),"")</f>
        <v/>
      </c>
      <c r="I186" s="205" t="str">
        <f>IF(VLOOKUP(A186,Plan!A$1:M$804,13,FALSE)&lt;&gt;"",VLOOKUP(A186,Plan!A$1:M$804,13,FALSE),"")</f>
        <v/>
      </c>
      <c r="J186" s="205" t="str">
        <f>IF(VLOOKUP(A186,Plan!A$1:N$804,14,FALSE)&lt;&gt;"",VLOOKUP(A186,Plan!A$1:N$804,14,FALSE),IF(VLOOKUP(A186,Plan!A$1:O$804,15,FALSE)&lt;&gt;"",VLOOKUP(A186,Plan!A$1:O$804,15,FALSE),""))</f>
        <v/>
      </c>
      <c r="K186" s="206" t="str">
        <f>IF(VLOOKUP(A186,Plan!A$1:P$804,16,FALSE)&lt;&gt;"",VLOOKUP(A186,Plan!A$1:P$804,16,FALSE),"")</f>
        <v/>
      </c>
      <c r="L186" s="205"/>
      <c r="M186" s="205"/>
      <c r="N186" s="205"/>
      <c r="O186" s="207">
        <f t="shared" si="26"/>
        <v>0</v>
      </c>
      <c r="P186" s="207" t="b">
        <f t="shared" si="27"/>
        <v>0</v>
      </c>
      <c r="Q186" s="208">
        <f>IF(P186,O186*'ETC Data'!$H$3*'ETC Data'!$I$3,0)</f>
        <v>0</v>
      </c>
      <c r="R186" s="208">
        <f>Q186-(Q186*((VLOOKUP(A186,Plan!A$1:Z$804,26,FALSE)/100)))</f>
        <v>0</v>
      </c>
      <c r="S186" s="208">
        <f>IF(P186,O186*'ETC Data'!$H$3*'ETC Data'!$J$3,0)</f>
        <v>0</v>
      </c>
      <c r="T186" s="208">
        <f>S186-(S186*((VLOOKUP(A186,Plan!A$1:AA$804,27,FALSE)/100)))</f>
        <v>0</v>
      </c>
      <c r="U186" s="208">
        <f>IF(P186,O186*'ETC Data'!$H$3*'ETC Data'!$K$3,0)</f>
        <v>0</v>
      </c>
      <c r="V186" s="208">
        <f>U186-(U186*((VLOOKUP(A186,Plan!A$1:AB$804,28,FALSE)/100)))</f>
        <v>0</v>
      </c>
      <c r="W186" s="208">
        <f>IF(P186,O186*'ETC Data'!$H$3*'ETC Data'!$L$3,0)</f>
        <v>0</v>
      </c>
      <c r="X186" s="208">
        <f>W186-(W186*((VLOOKUP(A186,Plan!A$1:AC$804,29,FALSE)/100)))</f>
        <v>0</v>
      </c>
      <c r="Y186" s="209"/>
      <c r="Z186" s="210" t="b">
        <f t="shared" si="34"/>
        <v>0</v>
      </c>
      <c r="AA186" s="208">
        <f>IF(Z186,O186*'ETC Data'!$H$4*'ETC Data'!$I$4,0)</f>
        <v>0</v>
      </c>
      <c r="AB186" s="208">
        <f>AA186-(AA186*((VLOOKUP(A186,Plan!A$1:AI$804,35,FALSE)/100)))</f>
        <v>0</v>
      </c>
      <c r="AC186" s="208">
        <f>IF(Z186,O186*'ETC Data'!$H$4*'ETC Data'!$J$4,0)</f>
        <v>0</v>
      </c>
      <c r="AD186" s="208">
        <f>AC186-(AC186*((VLOOKUP(A186,Plan!A$1:AJ$804,36,FALSE)/100)))</f>
        <v>0</v>
      </c>
      <c r="AE186" s="208">
        <f>IF(Z186,O186*'ETC Data'!$H$4*'ETC Data'!$K$4,0)</f>
        <v>0</v>
      </c>
      <c r="AF186" s="208">
        <f>AE186-(AE186*((VLOOKUP(A186,Plan!A$1:AK$804,37,FALSE)/100)))</f>
        <v>0</v>
      </c>
      <c r="AG186" s="208">
        <f>IF(Z186,O186*'ETC Data'!$H$4*'ETC Data'!$L$4,0)</f>
        <v>0</v>
      </c>
      <c r="AH186" s="208">
        <f>AG186-(AG186*((VLOOKUP(A186,Plan!A$1:AP$804,42,FALSE)/100)))</f>
        <v>0</v>
      </c>
      <c r="AI186" s="210"/>
      <c r="AJ186" s="210" t="b">
        <f t="shared" si="35"/>
        <v>0</v>
      </c>
      <c r="AK186" s="211">
        <f>IF(AJ186,O186*'ETC Data'!$H$5*'ETC Data'!$I$5,0)</f>
        <v>0</v>
      </c>
      <c r="AL186" s="208">
        <f>AK186-(AK186*((VLOOKUP(A186,Plan!A$1:AY$804,51,FALSE)/100)))</f>
        <v>0</v>
      </c>
      <c r="AM186" s="208">
        <f>IF(AJ186,O186*'ETC Data'!$H$5*'ETC Data'!$J$5,0)</f>
        <v>0</v>
      </c>
      <c r="AN186" s="208">
        <f>AM186-(AM186*((VLOOKUP(A186,Plan!A$1:BA$804,53,FALSE)/100)))</f>
        <v>0</v>
      </c>
      <c r="AO186" s="211">
        <f>IF(AJ186,O186*'ETC Data'!$H$5*'ETC Data'!$K$5,0)</f>
        <v>0</v>
      </c>
      <c r="AP186" s="208">
        <f>AO186-(AO186*((VLOOKUP(A186,Plan!A$1:BB$804,54,FALSE)/100)))</f>
        <v>0</v>
      </c>
      <c r="AQ186" s="208">
        <f>IF(AJ186,O186*'ETC Data'!$H$5*'ETC Data'!$L$5,0)</f>
        <v>0</v>
      </c>
      <c r="AR186" s="208">
        <f>AQ186-(AQ186*((VLOOKUP(A186,Plan!A$1:BD$804,56,FALSE)/100)))</f>
        <v>0</v>
      </c>
      <c r="AS186" s="193">
        <f>VLOOKUP(A186,'PR Matrix'!A:B,2,FALSE)</f>
        <v>0</v>
      </c>
      <c r="AT186" s="194">
        <f t="shared" si="28"/>
        <v>0</v>
      </c>
      <c r="AU186" s="194">
        <f t="shared" si="29"/>
        <v>0</v>
      </c>
      <c r="AV186" s="194">
        <f t="shared" si="30"/>
        <v>0</v>
      </c>
      <c r="AW186" s="194">
        <f t="shared" si="31"/>
        <v>0</v>
      </c>
      <c r="AX186" s="194">
        <f t="shared" si="32"/>
        <v>0</v>
      </c>
      <c r="AY186" s="194">
        <f t="shared" si="33"/>
        <v>0</v>
      </c>
    </row>
    <row r="187" spans="1:51" hidden="1" x14ac:dyDescent="0.2">
      <c r="A187" s="200" t="s">
        <v>1772</v>
      </c>
      <c r="B187" s="201" t="s">
        <v>1572</v>
      </c>
      <c r="C187" s="201"/>
      <c r="D187" s="201"/>
      <c r="E187" s="202">
        <f>IF(G187="Y",VLOOKUP(B187&amp;"|"&amp;C187,'ETC Data'!$C$2:$D$16,2,FALSE),0)</f>
        <v>0</v>
      </c>
      <c r="F187" s="202">
        <f>IF(D187="",0,IF(G187="Y",VLOOKUP(B187&amp;"|"&amp;D187,'ETC Data'!$C$2:$D$16,2,FALSE),0))</f>
        <v>0</v>
      </c>
      <c r="G187" s="203" t="str">
        <f>IF(VLOOKUP(A187,Plan!A$1:H$804,8,FALSE)&lt;&gt;"",VLOOKUP(A187,Plan!A$1:H$804,8,FALSE),"")</f>
        <v>N</v>
      </c>
      <c r="H187" s="204" t="str">
        <f>IF(VLOOKUP(A187,Plan!A$1:L$804,12,FALSE)&lt;&gt;"",VLOOKUP(A187,Plan!A$1:L$804,12,FALSE),"")</f>
        <v/>
      </c>
      <c r="I187" s="205" t="str">
        <f>IF(VLOOKUP(A187,Plan!A$1:M$804,13,FALSE)&lt;&gt;"",VLOOKUP(A187,Plan!A$1:M$804,13,FALSE),"")</f>
        <v/>
      </c>
      <c r="J187" s="205" t="str">
        <f>IF(VLOOKUP(A187,Plan!A$1:N$804,14,FALSE)&lt;&gt;"",VLOOKUP(A187,Plan!A$1:N$804,14,FALSE),IF(VLOOKUP(A187,Plan!A$1:O$804,15,FALSE)&lt;&gt;"",VLOOKUP(A187,Plan!A$1:O$804,15,FALSE),""))</f>
        <v/>
      </c>
      <c r="K187" s="206" t="str">
        <f>IF(VLOOKUP(A187,Plan!A$1:P$804,16,FALSE)&lt;&gt;"",VLOOKUP(A187,Plan!A$1:P$804,16,FALSE),"")</f>
        <v/>
      </c>
      <c r="L187" s="205"/>
      <c r="M187" s="205"/>
      <c r="N187" s="205"/>
      <c r="O187" s="207">
        <f t="shared" si="26"/>
        <v>0</v>
      </c>
      <c r="P187" s="207" t="b">
        <f t="shared" si="27"/>
        <v>0</v>
      </c>
      <c r="Q187" s="208">
        <f>IF(P187,O187*'ETC Data'!$H$3*'ETC Data'!$I$3,0)</f>
        <v>0</v>
      </c>
      <c r="R187" s="208">
        <f>Q187-(Q187*((VLOOKUP(A187,Plan!A$1:Z$804,26,FALSE)/100)))</f>
        <v>0</v>
      </c>
      <c r="S187" s="208">
        <f>IF(P187,O187*'ETC Data'!$H$3*'ETC Data'!$J$3,0)</f>
        <v>0</v>
      </c>
      <c r="T187" s="208">
        <f>S187-(S187*((VLOOKUP(A187,Plan!A$1:AA$804,27,FALSE)/100)))</f>
        <v>0</v>
      </c>
      <c r="U187" s="208">
        <f>IF(P187,O187*'ETC Data'!$H$3*'ETC Data'!$K$3,0)</f>
        <v>0</v>
      </c>
      <c r="V187" s="208">
        <f>U187-(U187*((VLOOKUP(A187,Plan!A$1:AB$804,28,FALSE)/100)))</f>
        <v>0</v>
      </c>
      <c r="W187" s="208">
        <f>IF(P187,O187*'ETC Data'!$H$3*'ETC Data'!$L$3,0)</f>
        <v>0</v>
      </c>
      <c r="X187" s="208">
        <f>W187-(W187*((VLOOKUP(A187,Plan!A$1:AC$804,29,FALSE)/100)))</f>
        <v>0</v>
      </c>
      <c r="Y187" s="209"/>
      <c r="Z187" s="210" t="b">
        <f t="shared" si="34"/>
        <v>0</v>
      </c>
      <c r="AA187" s="208">
        <f>IF(Z187,O187*'ETC Data'!$H$4*'ETC Data'!$I$4,0)</f>
        <v>0</v>
      </c>
      <c r="AB187" s="208">
        <f>AA187-(AA187*((VLOOKUP(A187,Plan!A$1:AI$804,35,FALSE)/100)))</f>
        <v>0</v>
      </c>
      <c r="AC187" s="208">
        <f>IF(Z187,O187*'ETC Data'!$H$4*'ETC Data'!$J$4,0)</f>
        <v>0</v>
      </c>
      <c r="AD187" s="208">
        <f>AC187-(AC187*((VLOOKUP(A187,Plan!A$1:AJ$804,36,FALSE)/100)))</f>
        <v>0</v>
      </c>
      <c r="AE187" s="208">
        <f>IF(Z187,O187*'ETC Data'!$H$4*'ETC Data'!$K$4,0)</f>
        <v>0</v>
      </c>
      <c r="AF187" s="208">
        <f>AE187-(AE187*((VLOOKUP(A187,Plan!A$1:AK$804,37,FALSE)/100)))</f>
        <v>0</v>
      </c>
      <c r="AG187" s="208">
        <f>IF(Z187,O187*'ETC Data'!$H$4*'ETC Data'!$L$4,0)</f>
        <v>0</v>
      </c>
      <c r="AH187" s="208">
        <f>AG187-(AG187*((VLOOKUP(A187,Plan!A$1:AP$804,42,FALSE)/100)))</f>
        <v>0</v>
      </c>
      <c r="AI187" s="210"/>
      <c r="AJ187" s="210" t="b">
        <f t="shared" si="35"/>
        <v>0</v>
      </c>
      <c r="AK187" s="211">
        <f>IF(AJ187,O187*'ETC Data'!$H$5*'ETC Data'!$I$5,0)</f>
        <v>0</v>
      </c>
      <c r="AL187" s="208">
        <f>AK187-(AK187*((VLOOKUP(A187,Plan!A$1:AY$804,51,FALSE)/100)))</f>
        <v>0</v>
      </c>
      <c r="AM187" s="208">
        <f>IF(AJ187,O187*'ETC Data'!$H$5*'ETC Data'!$J$5,0)</f>
        <v>0</v>
      </c>
      <c r="AN187" s="208">
        <f>AM187-(AM187*((VLOOKUP(A187,Plan!A$1:BA$804,53,FALSE)/100)))</f>
        <v>0</v>
      </c>
      <c r="AO187" s="211">
        <f>IF(AJ187,O187*'ETC Data'!$H$5*'ETC Data'!$K$5,0)</f>
        <v>0</v>
      </c>
      <c r="AP187" s="208">
        <f>AO187-(AO187*((VLOOKUP(A187,Plan!A$1:BB$804,54,FALSE)/100)))</f>
        <v>0</v>
      </c>
      <c r="AQ187" s="208">
        <f>IF(AJ187,O187*'ETC Data'!$H$5*'ETC Data'!$L$5,0)</f>
        <v>0</v>
      </c>
      <c r="AR187" s="208">
        <f>AQ187-(AQ187*((VLOOKUP(A187,Plan!A$1:BD$804,56,FALSE)/100)))</f>
        <v>0</v>
      </c>
      <c r="AS187" s="193">
        <f>VLOOKUP(A187,'PR Matrix'!A:B,2,FALSE)</f>
        <v>0</v>
      </c>
      <c r="AT187" s="194">
        <f t="shared" si="28"/>
        <v>0</v>
      </c>
      <c r="AU187" s="194">
        <f t="shared" si="29"/>
        <v>0</v>
      </c>
      <c r="AV187" s="194">
        <f t="shared" si="30"/>
        <v>0</v>
      </c>
      <c r="AW187" s="194">
        <f t="shared" si="31"/>
        <v>0</v>
      </c>
      <c r="AX187" s="194">
        <f t="shared" si="32"/>
        <v>0</v>
      </c>
      <c r="AY187" s="194">
        <f t="shared" si="33"/>
        <v>0</v>
      </c>
    </row>
    <row r="188" spans="1:51" hidden="1" x14ac:dyDescent="0.2">
      <c r="A188" s="200" t="s">
        <v>913</v>
      </c>
      <c r="B188" s="201" t="s">
        <v>1572</v>
      </c>
      <c r="C188" s="201"/>
      <c r="D188" s="201"/>
      <c r="E188" s="202">
        <f>IF(G188="Y",VLOOKUP(B188&amp;"|"&amp;C188,'ETC Data'!$C$2:$D$16,2,FALSE),0)</f>
        <v>0</v>
      </c>
      <c r="F188" s="202">
        <f>IF(D188="",0,IF(G188="Y",VLOOKUP(B188&amp;"|"&amp;D188,'ETC Data'!$C$2:$D$16,2,FALSE),0))</f>
        <v>0</v>
      </c>
      <c r="G188" s="203" t="str">
        <f>IF(VLOOKUP(A188,Plan!A$1:H$804,8,FALSE)&lt;&gt;"",VLOOKUP(A188,Plan!A$1:H$804,8,FALSE),"")</f>
        <v>N</v>
      </c>
      <c r="H188" s="204" t="str">
        <f>IF(VLOOKUP(A188,Plan!A$1:L$804,12,FALSE)&lt;&gt;"",VLOOKUP(A188,Plan!A$1:L$804,12,FALSE),"")</f>
        <v/>
      </c>
      <c r="I188" s="205" t="str">
        <f>IF(VLOOKUP(A188,Plan!A$1:M$804,13,FALSE)&lt;&gt;"",VLOOKUP(A188,Plan!A$1:M$804,13,FALSE),"")</f>
        <v/>
      </c>
      <c r="J188" s="205" t="str">
        <f>IF(VLOOKUP(A188,Plan!A$1:N$804,14,FALSE)&lt;&gt;"",VLOOKUP(A188,Plan!A$1:N$804,14,FALSE),IF(VLOOKUP(A188,Plan!A$1:O$804,15,FALSE)&lt;&gt;"",VLOOKUP(A188,Plan!A$1:O$804,15,FALSE),""))</f>
        <v/>
      </c>
      <c r="K188" s="206" t="str">
        <f>IF(VLOOKUP(A188,Plan!A$1:P$804,16,FALSE)&lt;&gt;"",VLOOKUP(A188,Plan!A$1:P$804,16,FALSE),"")</f>
        <v/>
      </c>
      <c r="L188" s="205"/>
      <c r="M188" s="205"/>
      <c r="N188" s="205"/>
      <c r="O188" s="207">
        <f t="shared" si="26"/>
        <v>0</v>
      </c>
      <c r="P188" s="207" t="b">
        <f t="shared" si="27"/>
        <v>0</v>
      </c>
      <c r="Q188" s="208">
        <f>IF(P188,O188*'ETC Data'!$H$3*'ETC Data'!$I$3,0)</f>
        <v>0</v>
      </c>
      <c r="R188" s="208">
        <f>Q188-(Q188*((VLOOKUP(A188,Plan!A$1:Z$804,26,FALSE)/100)))</f>
        <v>0</v>
      </c>
      <c r="S188" s="208">
        <f>IF(P188,O188*'ETC Data'!$H$3*'ETC Data'!$J$3,0)</f>
        <v>0</v>
      </c>
      <c r="T188" s="208">
        <f>S188-(S188*((VLOOKUP(A188,Plan!A$1:AA$804,27,FALSE)/100)))</f>
        <v>0</v>
      </c>
      <c r="U188" s="208">
        <f>IF(P188,O188*'ETC Data'!$H$3*'ETC Data'!$K$3,0)</f>
        <v>0</v>
      </c>
      <c r="V188" s="208">
        <f>U188-(U188*((VLOOKUP(A188,Plan!A$1:AB$804,28,FALSE)/100)))</f>
        <v>0</v>
      </c>
      <c r="W188" s="208">
        <f>IF(P188,O188*'ETC Data'!$H$3*'ETC Data'!$L$3,0)</f>
        <v>0</v>
      </c>
      <c r="X188" s="208">
        <f>W188-(W188*((VLOOKUP(A188,Plan!A$1:AC$804,29,FALSE)/100)))</f>
        <v>0</v>
      </c>
      <c r="Y188" s="209"/>
      <c r="Z188" s="210" t="b">
        <f t="shared" si="34"/>
        <v>0</v>
      </c>
      <c r="AA188" s="208">
        <f>IF(Z188,O188*'ETC Data'!$H$4*'ETC Data'!$I$4,0)</f>
        <v>0</v>
      </c>
      <c r="AB188" s="208">
        <f>AA188-(AA188*((VLOOKUP(A188,Plan!A$1:AI$804,35,FALSE)/100)))</f>
        <v>0</v>
      </c>
      <c r="AC188" s="208">
        <f>IF(Z188,O188*'ETC Data'!$H$4*'ETC Data'!$J$4,0)</f>
        <v>0</v>
      </c>
      <c r="AD188" s="208">
        <f>AC188-(AC188*((VLOOKUP(A188,Plan!A$1:AJ$804,36,FALSE)/100)))</f>
        <v>0</v>
      </c>
      <c r="AE188" s="208">
        <f>IF(Z188,O188*'ETC Data'!$H$4*'ETC Data'!$K$4,0)</f>
        <v>0</v>
      </c>
      <c r="AF188" s="208">
        <f>AE188-(AE188*((VLOOKUP(A188,Plan!A$1:AK$804,37,FALSE)/100)))</f>
        <v>0</v>
      </c>
      <c r="AG188" s="208">
        <f>IF(Z188,O188*'ETC Data'!$H$4*'ETC Data'!$L$4,0)</f>
        <v>0</v>
      </c>
      <c r="AH188" s="208">
        <f>AG188-(AG188*((VLOOKUP(A188,Plan!A$1:AP$804,42,FALSE)/100)))</f>
        <v>0</v>
      </c>
      <c r="AI188" s="210"/>
      <c r="AJ188" s="210" t="b">
        <f t="shared" si="35"/>
        <v>0</v>
      </c>
      <c r="AK188" s="211">
        <f>IF(AJ188,O188*'ETC Data'!$H$5*'ETC Data'!$I$5,0)</f>
        <v>0</v>
      </c>
      <c r="AL188" s="208">
        <f>AK188-(AK188*((VLOOKUP(A188,Plan!A$1:AY$804,51,FALSE)/100)))</f>
        <v>0</v>
      </c>
      <c r="AM188" s="208">
        <f>IF(AJ188,O188*'ETC Data'!$H$5*'ETC Data'!$J$5,0)</f>
        <v>0</v>
      </c>
      <c r="AN188" s="208">
        <f>AM188-(AM188*((VLOOKUP(A188,Plan!A$1:BA$804,53,FALSE)/100)))</f>
        <v>0</v>
      </c>
      <c r="AO188" s="211">
        <f>IF(AJ188,O188*'ETC Data'!$H$5*'ETC Data'!$K$5,0)</f>
        <v>0</v>
      </c>
      <c r="AP188" s="208">
        <f>AO188-(AO188*((VLOOKUP(A188,Plan!A$1:BB$804,54,FALSE)/100)))</f>
        <v>0</v>
      </c>
      <c r="AQ188" s="208">
        <f>IF(AJ188,O188*'ETC Data'!$H$5*'ETC Data'!$L$5,0)</f>
        <v>0</v>
      </c>
      <c r="AR188" s="208">
        <f>AQ188-(AQ188*((VLOOKUP(A188,Plan!A$1:BD$804,56,FALSE)/100)))</f>
        <v>0</v>
      </c>
      <c r="AS188" s="193">
        <f>VLOOKUP(A188,'PR Matrix'!A:B,2,FALSE)</f>
        <v>0</v>
      </c>
      <c r="AT188" s="194">
        <f t="shared" si="28"/>
        <v>0</v>
      </c>
      <c r="AU188" s="194">
        <f t="shared" si="29"/>
        <v>0</v>
      </c>
      <c r="AV188" s="194">
        <f t="shared" si="30"/>
        <v>0</v>
      </c>
      <c r="AW188" s="194">
        <f t="shared" si="31"/>
        <v>0</v>
      </c>
      <c r="AX188" s="194">
        <f t="shared" si="32"/>
        <v>0</v>
      </c>
      <c r="AY188" s="194">
        <f t="shared" si="33"/>
        <v>0</v>
      </c>
    </row>
    <row r="189" spans="1:51" hidden="1" x14ac:dyDescent="0.2">
      <c r="A189" s="200" t="s">
        <v>1773</v>
      </c>
      <c r="B189" s="201" t="s">
        <v>1572</v>
      </c>
      <c r="C189" s="201"/>
      <c r="D189" s="201"/>
      <c r="E189" s="202">
        <f>IF(G189="Y",VLOOKUP(B189&amp;"|"&amp;C189,'ETC Data'!$C$2:$D$16,2,FALSE),0)</f>
        <v>0</v>
      </c>
      <c r="F189" s="202">
        <f>IF(D189="",0,IF(G189="Y",VLOOKUP(B189&amp;"|"&amp;D189,'ETC Data'!$C$2:$D$16,2,FALSE),0))</f>
        <v>0</v>
      </c>
      <c r="G189" s="203" t="str">
        <f>IF(VLOOKUP(A189,Plan!A$1:H$804,8,FALSE)&lt;&gt;"",VLOOKUP(A189,Plan!A$1:H$804,8,FALSE),"")</f>
        <v>N</v>
      </c>
      <c r="H189" s="204" t="str">
        <f>IF(VLOOKUP(A189,Plan!A$1:L$804,12,FALSE)&lt;&gt;"",VLOOKUP(A189,Plan!A$1:L$804,12,FALSE),"")</f>
        <v/>
      </c>
      <c r="I189" s="205" t="str">
        <f>IF(VLOOKUP(A189,Plan!A$1:M$804,13,FALSE)&lt;&gt;"",VLOOKUP(A189,Plan!A$1:M$804,13,FALSE),"")</f>
        <v/>
      </c>
      <c r="J189" s="205" t="str">
        <f>IF(VLOOKUP(A189,Plan!A$1:N$804,14,FALSE)&lt;&gt;"",VLOOKUP(A189,Plan!A$1:N$804,14,FALSE),IF(VLOOKUP(A189,Plan!A$1:O$804,15,FALSE)&lt;&gt;"",VLOOKUP(A189,Plan!A$1:O$804,15,FALSE),""))</f>
        <v/>
      </c>
      <c r="K189" s="206" t="str">
        <f>IF(VLOOKUP(A189,Plan!A$1:P$804,16,FALSE)&lt;&gt;"",VLOOKUP(A189,Plan!A$1:P$804,16,FALSE),"")</f>
        <v/>
      </c>
      <c r="L189" s="205"/>
      <c r="M189" s="205"/>
      <c r="N189" s="205"/>
      <c r="O189" s="207">
        <f t="shared" si="26"/>
        <v>0</v>
      </c>
      <c r="P189" s="207" t="b">
        <f t="shared" si="27"/>
        <v>0</v>
      </c>
      <c r="Q189" s="208">
        <f>IF(P189,O189*'ETC Data'!$H$3*'ETC Data'!$I$3,0)</f>
        <v>0</v>
      </c>
      <c r="R189" s="208">
        <f>Q189-(Q189*((VLOOKUP(A189,Plan!A$1:Z$804,26,FALSE)/100)))</f>
        <v>0</v>
      </c>
      <c r="S189" s="208">
        <f>IF(P189,O189*'ETC Data'!$H$3*'ETC Data'!$J$3,0)</f>
        <v>0</v>
      </c>
      <c r="T189" s="208">
        <f>S189-(S189*((VLOOKUP(A189,Plan!A$1:AA$804,27,FALSE)/100)))</f>
        <v>0</v>
      </c>
      <c r="U189" s="208">
        <f>IF(P189,O189*'ETC Data'!$H$3*'ETC Data'!$K$3,0)</f>
        <v>0</v>
      </c>
      <c r="V189" s="208">
        <f>U189-(U189*((VLOOKUP(A189,Plan!A$1:AB$804,28,FALSE)/100)))</f>
        <v>0</v>
      </c>
      <c r="W189" s="208">
        <f>IF(P189,O189*'ETC Data'!$H$3*'ETC Data'!$L$3,0)</f>
        <v>0</v>
      </c>
      <c r="X189" s="208">
        <f>W189-(W189*((VLOOKUP(A189,Plan!A$1:AC$804,29,FALSE)/100)))</f>
        <v>0</v>
      </c>
      <c r="Y189" s="209"/>
      <c r="Z189" s="210" t="b">
        <f t="shared" si="34"/>
        <v>0</v>
      </c>
      <c r="AA189" s="208">
        <f>IF(Z189,O189*'ETC Data'!$H$4*'ETC Data'!$I$4,0)</f>
        <v>0</v>
      </c>
      <c r="AB189" s="208">
        <f>AA189-(AA189*((VLOOKUP(A189,Plan!A$1:AI$804,35,FALSE)/100)))</f>
        <v>0</v>
      </c>
      <c r="AC189" s="208">
        <f>IF(Z189,O189*'ETC Data'!$H$4*'ETC Data'!$J$4,0)</f>
        <v>0</v>
      </c>
      <c r="AD189" s="208">
        <f>AC189-(AC189*((VLOOKUP(A189,Plan!A$1:AJ$804,36,FALSE)/100)))</f>
        <v>0</v>
      </c>
      <c r="AE189" s="208">
        <f>IF(Z189,O189*'ETC Data'!$H$4*'ETC Data'!$K$4,0)</f>
        <v>0</v>
      </c>
      <c r="AF189" s="208">
        <f>AE189-(AE189*((VLOOKUP(A189,Plan!A$1:AK$804,37,FALSE)/100)))</f>
        <v>0</v>
      </c>
      <c r="AG189" s="208">
        <f>IF(Z189,O189*'ETC Data'!$H$4*'ETC Data'!$L$4,0)</f>
        <v>0</v>
      </c>
      <c r="AH189" s="208">
        <f>AG189-(AG189*((VLOOKUP(A189,Plan!A$1:AP$804,42,FALSE)/100)))</f>
        <v>0</v>
      </c>
      <c r="AI189" s="210"/>
      <c r="AJ189" s="210" t="b">
        <f t="shared" si="35"/>
        <v>0</v>
      </c>
      <c r="AK189" s="211">
        <f>IF(AJ189,O189*'ETC Data'!$H$5*'ETC Data'!$I$5,0)</f>
        <v>0</v>
      </c>
      <c r="AL189" s="208">
        <f>AK189-(AK189*((VLOOKUP(A189,Plan!A$1:AY$804,51,FALSE)/100)))</f>
        <v>0</v>
      </c>
      <c r="AM189" s="208">
        <f>IF(AJ189,O189*'ETC Data'!$H$5*'ETC Data'!$J$5,0)</f>
        <v>0</v>
      </c>
      <c r="AN189" s="208">
        <f>AM189-(AM189*((VLOOKUP(A189,Plan!A$1:BA$804,53,FALSE)/100)))</f>
        <v>0</v>
      </c>
      <c r="AO189" s="211">
        <f>IF(AJ189,O189*'ETC Data'!$H$5*'ETC Data'!$K$5,0)</f>
        <v>0</v>
      </c>
      <c r="AP189" s="208">
        <f>AO189-(AO189*((VLOOKUP(A189,Plan!A$1:BB$804,54,FALSE)/100)))</f>
        <v>0</v>
      </c>
      <c r="AQ189" s="208">
        <f>IF(AJ189,O189*'ETC Data'!$H$5*'ETC Data'!$L$5,0)</f>
        <v>0</v>
      </c>
      <c r="AR189" s="208">
        <f>AQ189-(AQ189*((VLOOKUP(A189,Plan!A$1:BD$804,56,FALSE)/100)))</f>
        <v>0</v>
      </c>
      <c r="AS189" s="193">
        <f>VLOOKUP(A189,'PR Matrix'!A:B,2,FALSE)</f>
        <v>0</v>
      </c>
      <c r="AT189" s="194">
        <f t="shared" si="28"/>
        <v>0</v>
      </c>
      <c r="AU189" s="194">
        <f t="shared" si="29"/>
        <v>0</v>
      </c>
      <c r="AV189" s="194">
        <f t="shared" si="30"/>
        <v>0</v>
      </c>
      <c r="AW189" s="194">
        <f t="shared" si="31"/>
        <v>0</v>
      </c>
      <c r="AX189" s="194">
        <f t="shared" si="32"/>
        <v>0</v>
      </c>
      <c r="AY189" s="194">
        <f t="shared" si="33"/>
        <v>0</v>
      </c>
    </row>
    <row r="190" spans="1:51" hidden="1" x14ac:dyDescent="0.2">
      <c r="A190" s="200" t="s">
        <v>914</v>
      </c>
      <c r="B190" s="201" t="s">
        <v>1572</v>
      </c>
      <c r="C190" s="201"/>
      <c r="D190" s="201"/>
      <c r="E190" s="202">
        <f>IF(G190="Y",VLOOKUP(B190&amp;"|"&amp;C190,'ETC Data'!$C$2:$D$16,2,FALSE),0)</f>
        <v>0</v>
      </c>
      <c r="F190" s="202">
        <f>IF(D190="",0,IF(G190="Y",VLOOKUP(B190&amp;"|"&amp;D190,'ETC Data'!$C$2:$D$16,2,FALSE),0))</f>
        <v>0</v>
      </c>
      <c r="G190" s="203" t="str">
        <f>IF(VLOOKUP(A190,Plan!A$1:H$804,8,FALSE)&lt;&gt;"",VLOOKUP(A190,Plan!A$1:H$804,8,FALSE),"")</f>
        <v>N</v>
      </c>
      <c r="H190" s="204" t="str">
        <f>IF(VLOOKUP(A190,Plan!A$1:L$804,12,FALSE)&lt;&gt;"",VLOOKUP(A190,Plan!A$1:L$804,12,FALSE),"")</f>
        <v/>
      </c>
      <c r="I190" s="205" t="str">
        <f>IF(VLOOKUP(A190,Plan!A$1:M$804,13,FALSE)&lt;&gt;"",VLOOKUP(A190,Plan!A$1:M$804,13,FALSE),"")</f>
        <v/>
      </c>
      <c r="J190" s="205" t="str">
        <f>IF(VLOOKUP(A190,Plan!A$1:N$804,14,FALSE)&lt;&gt;"",VLOOKUP(A190,Plan!A$1:N$804,14,FALSE),IF(VLOOKUP(A190,Plan!A$1:O$804,15,FALSE)&lt;&gt;"",VLOOKUP(A190,Plan!A$1:O$804,15,FALSE),""))</f>
        <v/>
      </c>
      <c r="K190" s="206" t="str">
        <f>IF(VLOOKUP(A190,Plan!A$1:P$804,16,FALSE)&lt;&gt;"",VLOOKUP(A190,Plan!A$1:P$804,16,FALSE),"")</f>
        <v/>
      </c>
      <c r="L190" s="205"/>
      <c r="M190" s="205"/>
      <c r="N190" s="205"/>
      <c r="O190" s="207">
        <f t="shared" si="26"/>
        <v>0</v>
      </c>
      <c r="P190" s="207" t="b">
        <f t="shared" si="27"/>
        <v>0</v>
      </c>
      <c r="Q190" s="208">
        <f>IF(P190,O190*'ETC Data'!$H$3*'ETC Data'!$I$3,0)</f>
        <v>0</v>
      </c>
      <c r="R190" s="208">
        <f>Q190-(Q190*((VLOOKUP(A190,Plan!A$1:Z$804,26,FALSE)/100)))</f>
        <v>0</v>
      </c>
      <c r="S190" s="208">
        <f>IF(P190,O190*'ETC Data'!$H$3*'ETC Data'!$J$3,0)</f>
        <v>0</v>
      </c>
      <c r="T190" s="208">
        <f>S190-(S190*((VLOOKUP(A190,Plan!A$1:AA$804,27,FALSE)/100)))</f>
        <v>0</v>
      </c>
      <c r="U190" s="208">
        <f>IF(P190,O190*'ETC Data'!$H$3*'ETC Data'!$K$3,0)</f>
        <v>0</v>
      </c>
      <c r="V190" s="208">
        <f>U190-(U190*((VLOOKUP(A190,Plan!A$1:AB$804,28,FALSE)/100)))</f>
        <v>0</v>
      </c>
      <c r="W190" s="208">
        <f>IF(P190,O190*'ETC Data'!$H$3*'ETC Data'!$L$3,0)</f>
        <v>0</v>
      </c>
      <c r="X190" s="208">
        <f>W190-(W190*((VLOOKUP(A190,Plan!A$1:AC$804,29,FALSE)/100)))</f>
        <v>0</v>
      </c>
      <c r="Y190" s="209"/>
      <c r="Z190" s="210" t="b">
        <f t="shared" si="34"/>
        <v>0</v>
      </c>
      <c r="AA190" s="208">
        <f>IF(Z190,O190*'ETC Data'!$H$4*'ETC Data'!$I$4,0)</f>
        <v>0</v>
      </c>
      <c r="AB190" s="208">
        <f>AA190-(AA190*((VLOOKUP(A190,Plan!A$1:AI$804,35,FALSE)/100)))</f>
        <v>0</v>
      </c>
      <c r="AC190" s="208">
        <f>IF(Z190,O190*'ETC Data'!$H$4*'ETC Data'!$J$4,0)</f>
        <v>0</v>
      </c>
      <c r="AD190" s="208">
        <f>AC190-(AC190*((VLOOKUP(A190,Plan!A$1:AJ$804,36,FALSE)/100)))</f>
        <v>0</v>
      </c>
      <c r="AE190" s="208">
        <f>IF(Z190,O190*'ETC Data'!$H$4*'ETC Data'!$K$4,0)</f>
        <v>0</v>
      </c>
      <c r="AF190" s="208">
        <f>AE190-(AE190*((VLOOKUP(A190,Plan!A$1:AK$804,37,FALSE)/100)))</f>
        <v>0</v>
      </c>
      <c r="AG190" s="208">
        <f>IF(Z190,O190*'ETC Data'!$H$4*'ETC Data'!$L$4,0)</f>
        <v>0</v>
      </c>
      <c r="AH190" s="208">
        <f>AG190-(AG190*((VLOOKUP(A190,Plan!A$1:AP$804,42,FALSE)/100)))</f>
        <v>0</v>
      </c>
      <c r="AI190" s="210"/>
      <c r="AJ190" s="210" t="b">
        <f t="shared" si="35"/>
        <v>0</v>
      </c>
      <c r="AK190" s="211">
        <f>IF(AJ190,O190*'ETC Data'!$H$5*'ETC Data'!$I$5,0)</f>
        <v>0</v>
      </c>
      <c r="AL190" s="208">
        <f>AK190-(AK190*((VLOOKUP(A190,Plan!A$1:AY$804,51,FALSE)/100)))</f>
        <v>0</v>
      </c>
      <c r="AM190" s="208">
        <f>IF(AJ190,O190*'ETC Data'!$H$5*'ETC Data'!$J$5,0)</f>
        <v>0</v>
      </c>
      <c r="AN190" s="208">
        <f>AM190-(AM190*((VLOOKUP(A190,Plan!A$1:BA$804,53,FALSE)/100)))</f>
        <v>0</v>
      </c>
      <c r="AO190" s="211">
        <f>IF(AJ190,O190*'ETC Data'!$H$5*'ETC Data'!$K$5,0)</f>
        <v>0</v>
      </c>
      <c r="AP190" s="208">
        <f>AO190-(AO190*((VLOOKUP(A190,Plan!A$1:BB$804,54,FALSE)/100)))</f>
        <v>0</v>
      </c>
      <c r="AQ190" s="208">
        <f>IF(AJ190,O190*'ETC Data'!$H$5*'ETC Data'!$L$5,0)</f>
        <v>0</v>
      </c>
      <c r="AR190" s="208">
        <f>AQ190-(AQ190*((VLOOKUP(A190,Plan!A$1:BD$804,56,FALSE)/100)))</f>
        <v>0</v>
      </c>
      <c r="AS190" s="193">
        <f>VLOOKUP(A190,'PR Matrix'!A:B,2,FALSE)</f>
        <v>0</v>
      </c>
      <c r="AT190" s="194">
        <f t="shared" si="28"/>
        <v>0</v>
      </c>
      <c r="AU190" s="194">
        <f t="shared" si="29"/>
        <v>0</v>
      </c>
      <c r="AV190" s="194">
        <f t="shared" si="30"/>
        <v>0</v>
      </c>
      <c r="AW190" s="194">
        <f t="shared" si="31"/>
        <v>0</v>
      </c>
      <c r="AX190" s="194">
        <f t="shared" si="32"/>
        <v>0</v>
      </c>
      <c r="AY190" s="194">
        <f t="shared" si="33"/>
        <v>0</v>
      </c>
    </row>
    <row r="191" spans="1:51" hidden="1" x14ac:dyDescent="0.2">
      <c r="A191" s="200" t="s">
        <v>1774</v>
      </c>
      <c r="B191" s="201" t="s">
        <v>1572</v>
      </c>
      <c r="C191" s="201"/>
      <c r="D191" s="201"/>
      <c r="E191" s="202">
        <f>IF(G191="Y",VLOOKUP(B191&amp;"|"&amp;C191,'ETC Data'!$C$2:$D$16,2,FALSE),0)</f>
        <v>0</v>
      </c>
      <c r="F191" s="202">
        <f>IF(D191="",0,IF(G191="Y",VLOOKUP(B191&amp;"|"&amp;D191,'ETC Data'!$C$2:$D$16,2,FALSE),0))</f>
        <v>0</v>
      </c>
      <c r="G191" s="203" t="str">
        <f>IF(VLOOKUP(A191,Plan!A$1:H$804,8,FALSE)&lt;&gt;"",VLOOKUP(A191,Plan!A$1:H$804,8,FALSE),"")</f>
        <v>N</v>
      </c>
      <c r="H191" s="204" t="str">
        <f>IF(VLOOKUP(A191,Plan!A$1:L$804,12,FALSE)&lt;&gt;"",VLOOKUP(A191,Plan!A$1:L$804,12,FALSE),"")</f>
        <v/>
      </c>
      <c r="I191" s="205" t="str">
        <f>IF(VLOOKUP(A191,Plan!A$1:M$804,13,FALSE)&lt;&gt;"",VLOOKUP(A191,Plan!A$1:M$804,13,FALSE),"")</f>
        <v/>
      </c>
      <c r="J191" s="205" t="str">
        <f>IF(VLOOKUP(A191,Plan!A$1:N$804,14,FALSE)&lt;&gt;"",VLOOKUP(A191,Plan!A$1:N$804,14,FALSE),IF(VLOOKUP(A191,Plan!A$1:O$804,15,FALSE)&lt;&gt;"",VLOOKUP(A191,Plan!A$1:O$804,15,FALSE),""))</f>
        <v/>
      </c>
      <c r="K191" s="206" t="str">
        <f>IF(VLOOKUP(A191,Plan!A$1:P$804,16,FALSE)&lt;&gt;"",VLOOKUP(A191,Plan!A$1:P$804,16,FALSE),"")</f>
        <v/>
      </c>
      <c r="L191" s="205"/>
      <c r="M191" s="205"/>
      <c r="N191" s="205"/>
      <c r="O191" s="207">
        <f t="shared" si="26"/>
        <v>0</v>
      </c>
      <c r="P191" s="207" t="b">
        <f t="shared" si="27"/>
        <v>0</v>
      </c>
      <c r="Q191" s="208">
        <f>IF(P191,O191*'ETC Data'!$H$3*'ETC Data'!$I$3,0)</f>
        <v>0</v>
      </c>
      <c r="R191" s="208">
        <f>Q191-(Q191*((VLOOKUP(A191,Plan!A$1:Z$804,26,FALSE)/100)))</f>
        <v>0</v>
      </c>
      <c r="S191" s="208">
        <f>IF(P191,O191*'ETC Data'!$H$3*'ETC Data'!$J$3,0)</f>
        <v>0</v>
      </c>
      <c r="T191" s="208">
        <f>S191-(S191*((VLOOKUP(A191,Plan!A$1:AA$804,27,FALSE)/100)))</f>
        <v>0</v>
      </c>
      <c r="U191" s="208">
        <f>IF(P191,O191*'ETC Data'!$H$3*'ETC Data'!$K$3,0)</f>
        <v>0</v>
      </c>
      <c r="V191" s="208">
        <f>U191-(U191*((VLOOKUP(A191,Plan!A$1:AB$804,28,FALSE)/100)))</f>
        <v>0</v>
      </c>
      <c r="W191" s="208">
        <f>IF(P191,O191*'ETC Data'!$H$3*'ETC Data'!$L$3,0)</f>
        <v>0</v>
      </c>
      <c r="X191" s="208">
        <f>W191-(W191*((VLOOKUP(A191,Plan!A$1:AC$804,29,FALSE)/100)))</f>
        <v>0</v>
      </c>
      <c r="Y191" s="209"/>
      <c r="Z191" s="210" t="b">
        <f t="shared" si="34"/>
        <v>0</v>
      </c>
      <c r="AA191" s="208">
        <f>IF(Z191,O191*'ETC Data'!$H$4*'ETC Data'!$I$4,0)</f>
        <v>0</v>
      </c>
      <c r="AB191" s="208">
        <f>AA191-(AA191*((VLOOKUP(A191,Plan!A$1:AI$804,35,FALSE)/100)))</f>
        <v>0</v>
      </c>
      <c r="AC191" s="208">
        <f>IF(Z191,O191*'ETC Data'!$H$4*'ETC Data'!$J$4,0)</f>
        <v>0</v>
      </c>
      <c r="AD191" s="208">
        <f>AC191-(AC191*((VLOOKUP(A191,Plan!A$1:AJ$804,36,FALSE)/100)))</f>
        <v>0</v>
      </c>
      <c r="AE191" s="208">
        <f>IF(Z191,O191*'ETC Data'!$H$4*'ETC Data'!$K$4,0)</f>
        <v>0</v>
      </c>
      <c r="AF191" s="208">
        <f>AE191-(AE191*((VLOOKUP(A191,Plan!A$1:AK$804,37,FALSE)/100)))</f>
        <v>0</v>
      </c>
      <c r="AG191" s="208">
        <f>IF(Z191,O191*'ETC Data'!$H$4*'ETC Data'!$L$4,0)</f>
        <v>0</v>
      </c>
      <c r="AH191" s="208">
        <f>AG191-(AG191*((VLOOKUP(A191,Plan!A$1:AP$804,42,FALSE)/100)))</f>
        <v>0</v>
      </c>
      <c r="AI191" s="210"/>
      <c r="AJ191" s="210" t="b">
        <f t="shared" si="35"/>
        <v>0</v>
      </c>
      <c r="AK191" s="211">
        <f>IF(AJ191,O191*'ETC Data'!$H$5*'ETC Data'!$I$5,0)</f>
        <v>0</v>
      </c>
      <c r="AL191" s="208">
        <f>AK191-(AK191*((VLOOKUP(A191,Plan!A$1:AY$804,51,FALSE)/100)))</f>
        <v>0</v>
      </c>
      <c r="AM191" s="208">
        <f>IF(AJ191,O191*'ETC Data'!$H$5*'ETC Data'!$J$5,0)</f>
        <v>0</v>
      </c>
      <c r="AN191" s="208">
        <f>AM191-(AM191*((VLOOKUP(A191,Plan!A$1:BA$804,53,FALSE)/100)))</f>
        <v>0</v>
      </c>
      <c r="AO191" s="211">
        <f>IF(AJ191,O191*'ETC Data'!$H$5*'ETC Data'!$K$5,0)</f>
        <v>0</v>
      </c>
      <c r="AP191" s="208">
        <f>AO191-(AO191*((VLOOKUP(A191,Plan!A$1:BB$804,54,FALSE)/100)))</f>
        <v>0</v>
      </c>
      <c r="AQ191" s="208">
        <f>IF(AJ191,O191*'ETC Data'!$H$5*'ETC Data'!$L$5,0)</f>
        <v>0</v>
      </c>
      <c r="AR191" s="208">
        <f>AQ191-(AQ191*((VLOOKUP(A191,Plan!A$1:BD$804,56,FALSE)/100)))</f>
        <v>0</v>
      </c>
      <c r="AS191" s="193">
        <f>VLOOKUP(A191,'PR Matrix'!A:B,2,FALSE)</f>
        <v>0</v>
      </c>
      <c r="AT191" s="194">
        <f t="shared" si="28"/>
        <v>0</v>
      </c>
      <c r="AU191" s="194">
        <f t="shared" si="29"/>
        <v>0</v>
      </c>
      <c r="AV191" s="194">
        <f t="shared" si="30"/>
        <v>0</v>
      </c>
      <c r="AW191" s="194">
        <f t="shared" si="31"/>
        <v>0</v>
      </c>
      <c r="AX191" s="194">
        <f t="shared" si="32"/>
        <v>0</v>
      </c>
      <c r="AY191" s="194">
        <f t="shared" si="33"/>
        <v>0</v>
      </c>
    </row>
    <row r="192" spans="1:51" hidden="1" x14ac:dyDescent="0.2">
      <c r="A192" s="200" t="s">
        <v>553</v>
      </c>
      <c r="B192" s="201" t="s">
        <v>1572</v>
      </c>
      <c r="C192" s="201"/>
      <c r="D192" s="201"/>
      <c r="E192" s="202">
        <f>IF(G192="Y",VLOOKUP(B192&amp;"|"&amp;C192,'ETC Data'!$C$2:$D$16,2,FALSE),0)</f>
        <v>0</v>
      </c>
      <c r="F192" s="202">
        <f>IF(D192="",0,IF(G192="Y",VLOOKUP(B192&amp;"|"&amp;D192,'ETC Data'!$C$2:$D$16,2,FALSE),0))</f>
        <v>0</v>
      </c>
      <c r="G192" s="203" t="str">
        <f>IF(VLOOKUP(A192,Plan!A$1:H$804,8,FALSE)&lt;&gt;"",VLOOKUP(A192,Plan!A$1:H$804,8,FALSE),"")</f>
        <v>N</v>
      </c>
      <c r="H192" s="204" t="str">
        <f>IF(VLOOKUP(A192,Plan!A$1:L$804,12,FALSE)&lt;&gt;"",VLOOKUP(A192,Plan!A$1:L$804,12,FALSE),"")</f>
        <v/>
      </c>
      <c r="I192" s="205" t="str">
        <f>IF(VLOOKUP(A192,Plan!A$1:M$804,13,FALSE)&lt;&gt;"",VLOOKUP(A192,Plan!A$1:M$804,13,FALSE),"")</f>
        <v/>
      </c>
      <c r="J192" s="205" t="str">
        <f>IF(VLOOKUP(A192,Plan!A$1:N$804,14,FALSE)&lt;&gt;"",VLOOKUP(A192,Plan!A$1:N$804,14,FALSE),IF(VLOOKUP(A192,Plan!A$1:O$804,15,FALSE)&lt;&gt;"",VLOOKUP(A192,Plan!A$1:O$804,15,FALSE),""))</f>
        <v/>
      </c>
      <c r="K192" s="206" t="str">
        <f>IF(VLOOKUP(A192,Plan!A$1:P$804,16,FALSE)&lt;&gt;"",VLOOKUP(A192,Plan!A$1:P$804,16,FALSE),"")</f>
        <v/>
      </c>
      <c r="L192" s="205"/>
      <c r="M192" s="205"/>
      <c r="N192" s="205"/>
      <c r="O192" s="207">
        <f t="shared" si="26"/>
        <v>0</v>
      </c>
      <c r="P192" s="207" t="b">
        <f t="shared" si="27"/>
        <v>0</v>
      </c>
      <c r="Q192" s="208">
        <f>IF(P192,O192*'ETC Data'!$H$3*'ETC Data'!$I$3,0)</f>
        <v>0</v>
      </c>
      <c r="R192" s="208">
        <f>Q192-(Q192*((VLOOKUP(A192,Plan!A$1:Z$804,26,FALSE)/100)))</f>
        <v>0</v>
      </c>
      <c r="S192" s="208">
        <f>IF(P192,O192*'ETC Data'!$H$3*'ETC Data'!$J$3,0)</f>
        <v>0</v>
      </c>
      <c r="T192" s="208">
        <f>S192-(S192*((VLOOKUP(A192,Plan!A$1:AA$804,27,FALSE)/100)))</f>
        <v>0</v>
      </c>
      <c r="U192" s="208">
        <f>IF(P192,O192*'ETC Data'!$H$3*'ETC Data'!$K$3,0)</f>
        <v>0</v>
      </c>
      <c r="V192" s="208">
        <f>U192-(U192*((VLOOKUP(A192,Plan!A$1:AB$804,28,FALSE)/100)))</f>
        <v>0</v>
      </c>
      <c r="W192" s="208">
        <f>IF(P192,O192*'ETC Data'!$H$3*'ETC Data'!$L$3,0)</f>
        <v>0</v>
      </c>
      <c r="X192" s="208">
        <f>W192-(W192*((VLOOKUP(A192,Plan!A$1:AC$804,29,FALSE)/100)))</f>
        <v>0</v>
      </c>
      <c r="Y192" s="209"/>
      <c r="Z192" s="210" t="b">
        <f t="shared" si="34"/>
        <v>0</v>
      </c>
      <c r="AA192" s="208">
        <f>IF(Z192,O192*'ETC Data'!$H$4*'ETC Data'!$I$4,0)</f>
        <v>0</v>
      </c>
      <c r="AB192" s="208">
        <f>AA192-(AA192*((VLOOKUP(A192,Plan!A$1:AI$804,35,FALSE)/100)))</f>
        <v>0</v>
      </c>
      <c r="AC192" s="208">
        <f>IF(Z192,O192*'ETC Data'!$H$4*'ETC Data'!$J$4,0)</f>
        <v>0</v>
      </c>
      <c r="AD192" s="208">
        <f>AC192-(AC192*((VLOOKUP(A192,Plan!A$1:AJ$804,36,FALSE)/100)))</f>
        <v>0</v>
      </c>
      <c r="AE192" s="208">
        <f>IF(Z192,O192*'ETC Data'!$H$4*'ETC Data'!$K$4,0)</f>
        <v>0</v>
      </c>
      <c r="AF192" s="208">
        <f>AE192-(AE192*((VLOOKUP(A192,Plan!A$1:AK$804,37,FALSE)/100)))</f>
        <v>0</v>
      </c>
      <c r="AG192" s="208">
        <f>IF(Z192,O192*'ETC Data'!$H$4*'ETC Data'!$L$4,0)</f>
        <v>0</v>
      </c>
      <c r="AH192" s="208">
        <f>AG192-(AG192*((VLOOKUP(A192,Plan!A$1:AP$804,42,FALSE)/100)))</f>
        <v>0</v>
      </c>
      <c r="AI192" s="210"/>
      <c r="AJ192" s="210" t="b">
        <f t="shared" si="35"/>
        <v>0</v>
      </c>
      <c r="AK192" s="211">
        <f>IF(AJ192,O192*'ETC Data'!$H$5*'ETC Data'!$I$5,0)</f>
        <v>0</v>
      </c>
      <c r="AL192" s="208">
        <f>AK192-(AK192*((VLOOKUP(A192,Plan!A$1:AY$804,51,FALSE)/100)))</f>
        <v>0</v>
      </c>
      <c r="AM192" s="208">
        <f>IF(AJ192,O192*'ETC Data'!$H$5*'ETC Data'!$J$5,0)</f>
        <v>0</v>
      </c>
      <c r="AN192" s="208">
        <f>AM192-(AM192*((VLOOKUP(A192,Plan!A$1:BA$804,53,FALSE)/100)))</f>
        <v>0</v>
      </c>
      <c r="AO192" s="211">
        <f>IF(AJ192,O192*'ETC Data'!$H$5*'ETC Data'!$K$5,0)</f>
        <v>0</v>
      </c>
      <c r="AP192" s="208">
        <f>AO192-(AO192*((VLOOKUP(A192,Plan!A$1:BB$804,54,FALSE)/100)))</f>
        <v>0</v>
      </c>
      <c r="AQ192" s="208">
        <f>IF(AJ192,O192*'ETC Data'!$H$5*'ETC Data'!$L$5,0)</f>
        <v>0</v>
      </c>
      <c r="AR192" s="208">
        <f>AQ192-(AQ192*((VLOOKUP(A192,Plan!A$1:BD$804,56,FALSE)/100)))</f>
        <v>0</v>
      </c>
      <c r="AS192" s="193">
        <f>VLOOKUP(A192,'PR Matrix'!A:B,2,FALSE)</f>
        <v>0</v>
      </c>
      <c r="AT192" s="194">
        <f t="shared" si="28"/>
        <v>0</v>
      </c>
      <c r="AU192" s="194">
        <f t="shared" si="29"/>
        <v>0</v>
      </c>
      <c r="AV192" s="194">
        <f t="shared" si="30"/>
        <v>0</v>
      </c>
      <c r="AW192" s="194">
        <f t="shared" si="31"/>
        <v>0</v>
      </c>
      <c r="AX192" s="194">
        <f t="shared" si="32"/>
        <v>0</v>
      </c>
      <c r="AY192" s="194">
        <f t="shared" si="33"/>
        <v>0</v>
      </c>
    </row>
    <row r="193" spans="1:51" hidden="1" x14ac:dyDescent="0.2">
      <c r="A193" s="200" t="s">
        <v>554</v>
      </c>
      <c r="B193" s="201" t="s">
        <v>1572</v>
      </c>
      <c r="C193" s="201"/>
      <c r="D193" s="201"/>
      <c r="E193" s="202">
        <f>IF(G193="Y",VLOOKUP(B193&amp;"|"&amp;C193,'ETC Data'!$C$2:$D$16,2,FALSE),0)</f>
        <v>0</v>
      </c>
      <c r="F193" s="202">
        <f>IF(D193="",0,IF(G193="Y",VLOOKUP(B193&amp;"|"&amp;D193,'ETC Data'!$C$2:$D$16,2,FALSE),0))</f>
        <v>0</v>
      </c>
      <c r="G193" s="203" t="str">
        <f>IF(VLOOKUP(A193,Plan!A$1:H$804,8,FALSE)&lt;&gt;"",VLOOKUP(A193,Plan!A$1:H$804,8,FALSE),"")</f>
        <v>N</v>
      </c>
      <c r="H193" s="204" t="str">
        <f>IF(VLOOKUP(A193,Plan!A$1:L$804,12,FALSE)&lt;&gt;"",VLOOKUP(A193,Plan!A$1:L$804,12,FALSE),"")</f>
        <v/>
      </c>
      <c r="I193" s="205" t="str">
        <f>IF(VLOOKUP(A193,Plan!A$1:M$804,13,FALSE)&lt;&gt;"",VLOOKUP(A193,Plan!A$1:M$804,13,FALSE),"")</f>
        <v/>
      </c>
      <c r="J193" s="205" t="str">
        <f>IF(VLOOKUP(A193,Plan!A$1:N$804,14,FALSE)&lt;&gt;"",VLOOKUP(A193,Plan!A$1:N$804,14,FALSE),IF(VLOOKUP(A193,Plan!A$1:O$804,15,FALSE)&lt;&gt;"",VLOOKUP(A193,Plan!A$1:O$804,15,FALSE),""))</f>
        <v/>
      </c>
      <c r="K193" s="206" t="str">
        <f>IF(VLOOKUP(A193,Plan!A$1:P$804,16,FALSE)&lt;&gt;"",VLOOKUP(A193,Plan!A$1:P$804,16,FALSE),"")</f>
        <v/>
      </c>
      <c r="L193" s="205"/>
      <c r="M193" s="205"/>
      <c r="N193" s="205"/>
      <c r="O193" s="207">
        <f t="shared" si="26"/>
        <v>0</v>
      </c>
      <c r="P193" s="207" t="b">
        <f t="shared" si="27"/>
        <v>0</v>
      </c>
      <c r="Q193" s="208">
        <f>IF(P193,O193*'ETC Data'!$H$3*'ETC Data'!$I$3,0)</f>
        <v>0</v>
      </c>
      <c r="R193" s="208">
        <f>Q193-(Q193*((VLOOKUP(A193,Plan!A$1:Z$804,26,FALSE)/100)))</f>
        <v>0</v>
      </c>
      <c r="S193" s="208">
        <f>IF(P193,O193*'ETC Data'!$H$3*'ETC Data'!$J$3,0)</f>
        <v>0</v>
      </c>
      <c r="T193" s="208">
        <f>S193-(S193*((VLOOKUP(A193,Plan!A$1:AA$804,27,FALSE)/100)))</f>
        <v>0</v>
      </c>
      <c r="U193" s="208">
        <f>IF(P193,O193*'ETC Data'!$H$3*'ETC Data'!$K$3,0)</f>
        <v>0</v>
      </c>
      <c r="V193" s="208">
        <f>U193-(U193*((VLOOKUP(A193,Plan!A$1:AB$804,28,FALSE)/100)))</f>
        <v>0</v>
      </c>
      <c r="W193" s="208">
        <f>IF(P193,O193*'ETC Data'!$H$3*'ETC Data'!$L$3,0)</f>
        <v>0</v>
      </c>
      <c r="X193" s="208">
        <f>W193-(W193*((VLOOKUP(A193,Plan!A$1:AC$804,29,FALSE)/100)))</f>
        <v>0</v>
      </c>
      <c r="Y193" s="209"/>
      <c r="Z193" s="210" t="b">
        <f t="shared" si="34"/>
        <v>0</v>
      </c>
      <c r="AA193" s="208">
        <f>IF(Z193,O193*'ETC Data'!$H$4*'ETC Data'!$I$4,0)</f>
        <v>0</v>
      </c>
      <c r="AB193" s="208">
        <f>AA193-(AA193*((VLOOKUP(A193,Plan!A$1:AI$804,35,FALSE)/100)))</f>
        <v>0</v>
      </c>
      <c r="AC193" s="208">
        <f>IF(Z193,O193*'ETC Data'!$H$4*'ETC Data'!$J$4,0)</f>
        <v>0</v>
      </c>
      <c r="AD193" s="208">
        <f>AC193-(AC193*((VLOOKUP(A193,Plan!A$1:AJ$804,36,FALSE)/100)))</f>
        <v>0</v>
      </c>
      <c r="AE193" s="208">
        <f>IF(Z193,O193*'ETC Data'!$H$4*'ETC Data'!$K$4,0)</f>
        <v>0</v>
      </c>
      <c r="AF193" s="208">
        <f>AE193-(AE193*((VLOOKUP(A193,Plan!A$1:AK$804,37,FALSE)/100)))</f>
        <v>0</v>
      </c>
      <c r="AG193" s="208">
        <f>IF(Z193,O193*'ETC Data'!$H$4*'ETC Data'!$L$4,0)</f>
        <v>0</v>
      </c>
      <c r="AH193" s="208">
        <f>AG193-(AG193*((VLOOKUP(A193,Plan!A$1:AP$804,42,FALSE)/100)))</f>
        <v>0</v>
      </c>
      <c r="AI193" s="210"/>
      <c r="AJ193" s="210" t="b">
        <f t="shared" si="35"/>
        <v>0</v>
      </c>
      <c r="AK193" s="211">
        <f>IF(AJ193,O193*'ETC Data'!$H$5*'ETC Data'!$I$5,0)</f>
        <v>0</v>
      </c>
      <c r="AL193" s="208">
        <f>AK193-(AK193*((VLOOKUP(A193,Plan!A$1:AY$804,51,FALSE)/100)))</f>
        <v>0</v>
      </c>
      <c r="AM193" s="208">
        <f>IF(AJ193,O193*'ETC Data'!$H$5*'ETC Data'!$J$5,0)</f>
        <v>0</v>
      </c>
      <c r="AN193" s="208">
        <f>AM193-(AM193*((VLOOKUP(A193,Plan!A$1:BA$804,53,FALSE)/100)))</f>
        <v>0</v>
      </c>
      <c r="AO193" s="211">
        <f>IF(AJ193,O193*'ETC Data'!$H$5*'ETC Data'!$K$5,0)</f>
        <v>0</v>
      </c>
      <c r="AP193" s="208">
        <f>AO193-(AO193*((VLOOKUP(A193,Plan!A$1:BB$804,54,FALSE)/100)))</f>
        <v>0</v>
      </c>
      <c r="AQ193" s="208">
        <f>IF(AJ193,O193*'ETC Data'!$H$5*'ETC Data'!$L$5,0)</f>
        <v>0</v>
      </c>
      <c r="AR193" s="208">
        <f>AQ193-(AQ193*((VLOOKUP(A193,Plan!A$1:BD$804,56,FALSE)/100)))</f>
        <v>0</v>
      </c>
      <c r="AS193" s="193">
        <f>VLOOKUP(A193,'PR Matrix'!A:B,2,FALSE)</f>
        <v>0</v>
      </c>
      <c r="AT193" s="194">
        <f t="shared" si="28"/>
        <v>0</v>
      </c>
      <c r="AU193" s="194">
        <f t="shared" si="29"/>
        <v>0</v>
      </c>
      <c r="AV193" s="194">
        <f t="shared" si="30"/>
        <v>0</v>
      </c>
      <c r="AW193" s="194">
        <f t="shared" si="31"/>
        <v>0</v>
      </c>
      <c r="AX193" s="194">
        <f t="shared" si="32"/>
        <v>0</v>
      </c>
      <c r="AY193" s="194">
        <f t="shared" si="33"/>
        <v>0</v>
      </c>
    </row>
    <row r="194" spans="1:51" hidden="1" x14ac:dyDescent="0.2">
      <c r="A194" s="200" t="s">
        <v>2111</v>
      </c>
      <c r="B194" s="201" t="s">
        <v>1571</v>
      </c>
      <c r="C194" s="201"/>
      <c r="D194" s="201"/>
      <c r="E194" s="202">
        <f>IF(G194="Y",VLOOKUP(B194&amp;"|"&amp;C194,'ETC Data'!$C$2:$D$16,2,FALSE),0)</f>
        <v>0</v>
      </c>
      <c r="F194" s="202">
        <f>IF(D194="",0,IF(G194="Y",VLOOKUP(B194&amp;"|"&amp;D194,'ETC Data'!$C$2:$D$16,2,FALSE),0))</f>
        <v>0</v>
      </c>
      <c r="G194" s="203" t="str">
        <f>IF(VLOOKUP(A194,Plan!A$1:H$804,8,FALSE)&lt;&gt;"",VLOOKUP(A194,Plan!A$1:H$804,8,FALSE),"")</f>
        <v>N</v>
      </c>
      <c r="H194" s="204" t="str">
        <f>IF(VLOOKUP(A194,Plan!A$1:L$804,12,FALSE)&lt;&gt;"",VLOOKUP(A194,Plan!A$1:L$804,12,FALSE),"")</f>
        <v/>
      </c>
      <c r="I194" s="205" t="str">
        <f>IF(VLOOKUP(A194,Plan!A$1:M$804,13,FALSE)&lt;&gt;"",VLOOKUP(A194,Plan!A$1:M$804,13,FALSE),"")</f>
        <v/>
      </c>
      <c r="J194" s="205" t="str">
        <f>IF(VLOOKUP(A194,Plan!A$1:N$804,14,FALSE)&lt;&gt;"",VLOOKUP(A194,Plan!A$1:N$804,14,FALSE),IF(VLOOKUP(A194,Plan!A$1:O$804,15,FALSE)&lt;&gt;"",VLOOKUP(A194,Plan!A$1:O$804,15,FALSE),""))</f>
        <v/>
      </c>
      <c r="K194" s="206" t="str">
        <f>IF(VLOOKUP(A194,Plan!A$1:P$804,16,FALSE)&lt;&gt;"",VLOOKUP(A194,Plan!A$1:P$804,16,FALSE),"")</f>
        <v/>
      </c>
      <c r="L194" s="205"/>
      <c r="M194" s="205"/>
      <c r="N194" s="205"/>
      <c r="O194" s="207">
        <f t="shared" si="26"/>
        <v>0</v>
      </c>
      <c r="P194" s="207" t="b">
        <f t="shared" si="27"/>
        <v>0</v>
      </c>
      <c r="Q194" s="208">
        <f>IF(P194,O194*'ETC Data'!$H$3*'ETC Data'!$I$3,0)</f>
        <v>0</v>
      </c>
      <c r="R194" s="208">
        <f>Q194-(Q194*((VLOOKUP(A194,Plan!A$1:Z$804,26,FALSE)/100)))</f>
        <v>0</v>
      </c>
      <c r="S194" s="208">
        <f>IF(P194,O194*'ETC Data'!$H$3*'ETC Data'!$J$3,0)</f>
        <v>0</v>
      </c>
      <c r="T194" s="208">
        <f>S194-(S194*((VLOOKUP(A194,Plan!A$1:AA$804,27,FALSE)/100)))</f>
        <v>0</v>
      </c>
      <c r="U194" s="208">
        <f>IF(P194,O194*'ETC Data'!$H$3*'ETC Data'!$K$3,0)</f>
        <v>0</v>
      </c>
      <c r="V194" s="208">
        <f>U194-(U194*((VLOOKUP(A194,Plan!A$1:AB$804,28,FALSE)/100)))</f>
        <v>0</v>
      </c>
      <c r="W194" s="208">
        <f>IF(P194,O194*'ETC Data'!$H$3*'ETC Data'!$L$3,0)</f>
        <v>0</v>
      </c>
      <c r="X194" s="208">
        <f>W194-(W194*((VLOOKUP(A194,Plan!A$1:AC$804,29,FALSE)/100)))</f>
        <v>0</v>
      </c>
      <c r="Y194" s="209"/>
      <c r="Z194" s="210" t="b">
        <f t="shared" si="34"/>
        <v>0</v>
      </c>
      <c r="AA194" s="208">
        <f>IF(Z194,O194*'ETC Data'!$H$4*'ETC Data'!$I$4,0)</f>
        <v>0</v>
      </c>
      <c r="AB194" s="208">
        <f>AA194-(AA194*((VLOOKUP(A194,Plan!A$1:AI$804,35,FALSE)/100)))</f>
        <v>0</v>
      </c>
      <c r="AC194" s="208">
        <f>IF(Z194,O194*'ETC Data'!$H$4*'ETC Data'!$J$4,0)</f>
        <v>0</v>
      </c>
      <c r="AD194" s="208">
        <f>AC194-(AC194*((VLOOKUP(A194,Plan!A$1:AJ$804,36,FALSE)/100)))</f>
        <v>0</v>
      </c>
      <c r="AE194" s="208">
        <f>IF(Z194,O194*'ETC Data'!$H$4*'ETC Data'!$K$4,0)</f>
        <v>0</v>
      </c>
      <c r="AF194" s="208">
        <f>AE194-(AE194*((VLOOKUP(A194,Plan!A$1:AK$804,37,FALSE)/100)))</f>
        <v>0</v>
      </c>
      <c r="AG194" s="208">
        <f>IF(Z194,O194*'ETC Data'!$H$4*'ETC Data'!$L$4,0)</f>
        <v>0</v>
      </c>
      <c r="AH194" s="208">
        <f>AG194-(AG194*((VLOOKUP(A194,Plan!A$1:AP$804,42,FALSE)/100)))</f>
        <v>0</v>
      </c>
      <c r="AI194" s="210"/>
      <c r="AJ194" s="210" t="b">
        <f t="shared" si="35"/>
        <v>0</v>
      </c>
      <c r="AK194" s="211">
        <f>IF(AJ194,O194*'ETC Data'!$H$5*'ETC Data'!$I$5,0)</f>
        <v>0</v>
      </c>
      <c r="AL194" s="208">
        <f>AK194-(AK194*((VLOOKUP(A194,Plan!A$1:AY$804,51,FALSE)/100)))</f>
        <v>0</v>
      </c>
      <c r="AM194" s="208">
        <f>IF(AJ194,O194*'ETC Data'!$H$5*'ETC Data'!$J$5,0)</f>
        <v>0</v>
      </c>
      <c r="AN194" s="208">
        <f>AM194-(AM194*((VLOOKUP(A194,Plan!A$1:BA$804,53,FALSE)/100)))</f>
        <v>0</v>
      </c>
      <c r="AO194" s="211">
        <f>IF(AJ194,O194*'ETC Data'!$H$5*'ETC Data'!$K$5,0)</f>
        <v>0</v>
      </c>
      <c r="AP194" s="208">
        <f>AO194-(AO194*((VLOOKUP(A194,Plan!A$1:BB$804,54,FALSE)/100)))</f>
        <v>0</v>
      </c>
      <c r="AQ194" s="208">
        <f>IF(AJ194,O194*'ETC Data'!$H$5*'ETC Data'!$L$5,0)</f>
        <v>0</v>
      </c>
      <c r="AR194" s="208">
        <f>AQ194-(AQ194*((VLOOKUP(A194,Plan!A$1:BD$804,56,FALSE)/100)))</f>
        <v>0</v>
      </c>
      <c r="AS194" s="193">
        <f>VLOOKUP(A194,'PR Matrix'!A:B,2,FALSE)</f>
        <v>0</v>
      </c>
      <c r="AT194" s="194">
        <f t="shared" si="28"/>
        <v>0</v>
      </c>
      <c r="AU194" s="194">
        <f t="shared" si="29"/>
        <v>0</v>
      </c>
      <c r="AV194" s="194">
        <f t="shared" si="30"/>
        <v>0</v>
      </c>
      <c r="AW194" s="194">
        <f t="shared" si="31"/>
        <v>0</v>
      </c>
      <c r="AX194" s="194">
        <f t="shared" si="32"/>
        <v>0</v>
      </c>
      <c r="AY194" s="194">
        <f t="shared" si="33"/>
        <v>0</v>
      </c>
    </row>
    <row r="195" spans="1:51" hidden="1" x14ac:dyDescent="0.2">
      <c r="A195" s="200" t="s">
        <v>555</v>
      </c>
      <c r="B195" s="201" t="s">
        <v>1572</v>
      </c>
      <c r="C195" s="201"/>
      <c r="D195" s="201"/>
      <c r="E195" s="202">
        <f>IF(G195="Y",VLOOKUP(B195&amp;"|"&amp;C195,'ETC Data'!$C$2:$D$16,2,FALSE),0)</f>
        <v>0</v>
      </c>
      <c r="F195" s="202">
        <f>IF(D195="",0,IF(G195="Y",VLOOKUP(B195&amp;"|"&amp;D195,'ETC Data'!$C$2:$D$16,2,FALSE),0))</f>
        <v>0</v>
      </c>
      <c r="G195" s="203" t="str">
        <f>IF(VLOOKUP(A195,Plan!A$1:H$804,8,FALSE)&lt;&gt;"",VLOOKUP(A195,Plan!A$1:H$804,8,FALSE),"")</f>
        <v>N</v>
      </c>
      <c r="H195" s="204" t="str">
        <f>IF(VLOOKUP(A195,Plan!A$1:L$804,12,FALSE)&lt;&gt;"",VLOOKUP(A195,Plan!A$1:L$804,12,FALSE),"")</f>
        <v/>
      </c>
      <c r="I195" s="205" t="str">
        <f>IF(VLOOKUP(A195,Plan!A$1:M$804,13,FALSE)&lt;&gt;"",VLOOKUP(A195,Plan!A$1:M$804,13,FALSE),"")</f>
        <v/>
      </c>
      <c r="J195" s="205" t="str">
        <f>IF(VLOOKUP(A195,Plan!A$1:N$804,14,FALSE)&lt;&gt;"",VLOOKUP(A195,Plan!A$1:N$804,14,FALSE),IF(VLOOKUP(A195,Plan!A$1:O$804,15,FALSE)&lt;&gt;"",VLOOKUP(A195,Plan!A$1:O$804,15,FALSE),""))</f>
        <v/>
      </c>
      <c r="K195" s="206" t="str">
        <f>IF(VLOOKUP(A195,Plan!A$1:P$804,16,FALSE)&lt;&gt;"",VLOOKUP(A195,Plan!A$1:P$804,16,FALSE),"")</f>
        <v/>
      </c>
      <c r="L195" s="205"/>
      <c r="M195" s="205"/>
      <c r="N195" s="205"/>
      <c r="O195" s="207">
        <f t="shared" si="26"/>
        <v>0</v>
      </c>
      <c r="P195" s="207" t="b">
        <f t="shared" si="27"/>
        <v>0</v>
      </c>
      <c r="Q195" s="208">
        <f>IF(P195,O195*'ETC Data'!$H$3*'ETC Data'!$I$3,0)</f>
        <v>0</v>
      </c>
      <c r="R195" s="208">
        <f>Q195-(Q195*((VLOOKUP(A195,Plan!A$1:Z$804,26,FALSE)/100)))</f>
        <v>0</v>
      </c>
      <c r="S195" s="208">
        <f>IF(P195,O195*'ETC Data'!$H$3*'ETC Data'!$J$3,0)</f>
        <v>0</v>
      </c>
      <c r="T195" s="208">
        <f>S195-(S195*((VLOOKUP(A195,Plan!A$1:AA$804,27,FALSE)/100)))</f>
        <v>0</v>
      </c>
      <c r="U195" s="208">
        <f>IF(P195,O195*'ETC Data'!$H$3*'ETC Data'!$K$3,0)</f>
        <v>0</v>
      </c>
      <c r="V195" s="208">
        <f>U195-(U195*((VLOOKUP(A195,Plan!A$1:AB$804,28,FALSE)/100)))</f>
        <v>0</v>
      </c>
      <c r="W195" s="208">
        <f>IF(P195,O195*'ETC Data'!$H$3*'ETC Data'!$L$3,0)</f>
        <v>0</v>
      </c>
      <c r="X195" s="208">
        <f>W195-(W195*((VLOOKUP(A195,Plan!A$1:AC$804,29,FALSE)/100)))</f>
        <v>0</v>
      </c>
      <c r="Y195" s="209"/>
      <c r="Z195" s="210" t="b">
        <f t="shared" si="34"/>
        <v>0</v>
      </c>
      <c r="AA195" s="208">
        <f>IF(Z195,O195*'ETC Data'!$H$4*'ETC Data'!$I$4,0)</f>
        <v>0</v>
      </c>
      <c r="AB195" s="208">
        <f>AA195-(AA195*((VLOOKUP(A195,Plan!A$1:AI$804,35,FALSE)/100)))</f>
        <v>0</v>
      </c>
      <c r="AC195" s="208">
        <f>IF(Z195,O195*'ETC Data'!$H$4*'ETC Data'!$J$4,0)</f>
        <v>0</v>
      </c>
      <c r="AD195" s="208">
        <f>AC195-(AC195*((VLOOKUP(A195,Plan!A$1:AJ$804,36,FALSE)/100)))</f>
        <v>0</v>
      </c>
      <c r="AE195" s="208">
        <f>IF(Z195,O195*'ETC Data'!$H$4*'ETC Data'!$K$4,0)</f>
        <v>0</v>
      </c>
      <c r="AF195" s="208">
        <f>AE195-(AE195*((VLOOKUP(A195,Plan!A$1:AK$804,37,FALSE)/100)))</f>
        <v>0</v>
      </c>
      <c r="AG195" s="208">
        <f>IF(Z195,O195*'ETC Data'!$H$4*'ETC Data'!$L$4,0)</f>
        <v>0</v>
      </c>
      <c r="AH195" s="208">
        <f>AG195-(AG195*((VLOOKUP(A195,Plan!A$1:AP$804,42,FALSE)/100)))</f>
        <v>0</v>
      </c>
      <c r="AI195" s="210"/>
      <c r="AJ195" s="210" t="b">
        <f t="shared" si="35"/>
        <v>0</v>
      </c>
      <c r="AK195" s="211">
        <f>IF(AJ195,O195*'ETC Data'!$H$5*'ETC Data'!$I$5,0)</f>
        <v>0</v>
      </c>
      <c r="AL195" s="208">
        <f>AK195-(AK195*((VLOOKUP(A195,Plan!A$1:AY$804,51,FALSE)/100)))</f>
        <v>0</v>
      </c>
      <c r="AM195" s="208">
        <f>IF(AJ195,O195*'ETC Data'!$H$5*'ETC Data'!$J$5,0)</f>
        <v>0</v>
      </c>
      <c r="AN195" s="208">
        <f>AM195-(AM195*((VLOOKUP(A195,Plan!A$1:BA$804,53,FALSE)/100)))</f>
        <v>0</v>
      </c>
      <c r="AO195" s="211">
        <f>IF(AJ195,O195*'ETC Data'!$H$5*'ETC Data'!$K$5,0)</f>
        <v>0</v>
      </c>
      <c r="AP195" s="208">
        <f>AO195-(AO195*((VLOOKUP(A195,Plan!A$1:BB$804,54,FALSE)/100)))</f>
        <v>0</v>
      </c>
      <c r="AQ195" s="208">
        <f>IF(AJ195,O195*'ETC Data'!$H$5*'ETC Data'!$L$5,0)</f>
        <v>0</v>
      </c>
      <c r="AR195" s="208">
        <f>AQ195-(AQ195*((VLOOKUP(A195,Plan!A$1:BD$804,56,FALSE)/100)))</f>
        <v>0</v>
      </c>
      <c r="AS195" s="193">
        <f>VLOOKUP(A195,'PR Matrix'!A:B,2,FALSE)</f>
        <v>0</v>
      </c>
      <c r="AT195" s="194">
        <f t="shared" si="28"/>
        <v>0</v>
      </c>
      <c r="AU195" s="194">
        <f t="shared" si="29"/>
        <v>0</v>
      </c>
      <c r="AV195" s="194">
        <f t="shared" si="30"/>
        <v>0</v>
      </c>
      <c r="AW195" s="194">
        <f t="shared" si="31"/>
        <v>0</v>
      </c>
      <c r="AX195" s="194">
        <f t="shared" si="32"/>
        <v>0</v>
      </c>
      <c r="AY195" s="194">
        <f t="shared" si="33"/>
        <v>0</v>
      </c>
    </row>
    <row r="196" spans="1:51" hidden="1" x14ac:dyDescent="0.2">
      <c r="A196" s="200" t="s">
        <v>380</v>
      </c>
      <c r="B196" s="201" t="s">
        <v>1572</v>
      </c>
      <c r="C196" s="201"/>
      <c r="D196" s="201"/>
      <c r="E196" s="202">
        <f>IF(G196="Y",VLOOKUP(B196&amp;"|"&amp;C196,'ETC Data'!$C$2:$D$16,2,FALSE),0)</f>
        <v>0</v>
      </c>
      <c r="F196" s="202">
        <f>IF(D196="",0,IF(G196="Y",VLOOKUP(B196&amp;"|"&amp;D196,'ETC Data'!$C$2:$D$16,2,FALSE),0))</f>
        <v>0</v>
      </c>
      <c r="G196" s="203" t="str">
        <f>IF(VLOOKUP(A196,Plan!A$1:H$804,8,FALSE)&lt;&gt;"",VLOOKUP(A196,Plan!A$1:H$804,8,FALSE),"")</f>
        <v>N</v>
      </c>
      <c r="H196" s="204" t="str">
        <f>IF(VLOOKUP(A196,Plan!A$1:L$804,12,FALSE)&lt;&gt;"",VLOOKUP(A196,Plan!A$1:L$804,12,FALSE),"")</f>
        <v/>
      </c>
      <c r="I196" s="205" t="str">
        <f>IF(VLOOKUP(A196,Plan!A$1:M$804,13,FALSE)&lt;&gt;"",VLOOKUP(A196,Plan!A$1:M$804,13,FALSE),"")</f>
        <v/>
      </c>
      <c r="J196" s="205" t="str">
        <f>IF(VLOOKUP(A196,Plan!A$1:N$804,14,FALSE)&lt;&gt;"",VLOOKUP(A196,Plan!A$1:N$804,14,FALSE),IF(VLOOKUP(A196,Plan!A$1:O$804,15,FALSE)&lt;&gt;"",VLOOKUP(A196,Plan!A$1:O$804,15,FALSE),""))</f>
        <v/>
      </c>
      <c r="K196" s="206" t="str">
        <f>IF(VLOOKUP(A196,Plan!A$1:P$804,16,FALSE)&lt;&gt;"",VLOOKUP(A196,Plan!A$1:P$804,16,FALSE),"")</f>
        <v/>
      </c>
      <c r="L196" s="205"/>
      <c r="M196" s="205"/>
      <c r="N196" s="205"/>
      <c r="O196" s="207">
        <f t="shared" ref="O196:O259" si="36">IF(F196=0,E196,F196)</f>
        <v>0</v>
      </c>
      <c r="P196" s="207" t="b">
        <f t="shared" ref="P196:P259" si="37">OR(H196="Y",I196="Y")</f>
        <v>0</v>
      </c>
      <c r="Q196" s="208">
        <f>IF(P196,O196*'ETC Data'!$H$3*'ETC Data'!$I$3,0)</f>
        <v>0</v>
      </c>
      <c r="R196" s="208">
        <f>Q196-(Q196*((VLOOKUP(A196,Plan!A$1:Z$804,26,FALSE)/100)))</f>
        <v>0</v>
      </c>
      <c r="S196" s="208">
        <f>IF(P196,O196*'ETC Data'!$H$3*'ETC Data'!$J$3,0)</f>
        <v>0</v>
      </c>
      <c r="T196" s="208">
        <f>S196-(S196*((VLOOKUP(A196,Plan!A$1:AA$804,27,FALSE)/100)))</f>
        <v>0</v>
      </c>
      <c r="U196" s="208">
        <f>IF(P196,O196*'ETC Data'!$H$3*'ETC Data'!$K$3,0)</f>
        <v>0</v>
      </c>
      <c r="V196" s="208">
        <f>U196-(U196*((VLOOKUP(A196,Plan!A$1:AB$804,28,FALSE)/100)))</f>
        <v>0</v>
      </c>
      <c r="W196" s="208">
        <f>IF(P196,O196*'ETC Data'!$H$3*'ETC Data'!$L$3,0)</f>
        <v>0</v>
      </c>
      <c r="X196" s="208">
        <f>W196-(W196*((VLOOKUP(A196,Plan!A$1:AC$804,29,FALSE)/100)))</f>
        <v>0</v>
      </c>
      <c r="Y196" s="209"/>
      <c r="Z196" s="210" t="b">
        <f t="shared" si="34"/>
        <v>0</v>
      </c>
      <c r="AA196" s="208">
        <f>IF(Z196,O196*'ETC Data'!$H$4*'ETC Data'!$I$4,0)</f>
        <v>0</v>
      </c>
      <c r="AB196" s="208">
        <f>AA196-(AA196*((VLOOKUP(A196,Plan!A$1:AI$804,35,FALSE)/100)))</f>
        <v>0</v>
      </c>
      <c r="AC196" s="208">
        <f>IF(Z196,O196*'ETC Data'!$H$4*'ETC Data'!$J$4,0)</f>
        <v>0</v>
      </c>
      <c r="AD196" s="208">
        <f>AC196-(AC196*((VLOOKUP(A196,Plan!A$1:AJ$804,36,FALSE)/100)))</f>
        <v>0</v>
      </c>
      <c r="AE196" s="208">
        <f>IF(Z196,O196*'ETC Data'!$H$4*'ETC Data'!$K$4,0)</f>
        <v>0</v>
      </c>
      <c r="AF196" s="208">
        <f>AE196-(AE196*((VLOOKUP(A196,Plan!A$1:AK$804,37,FALSE)/100)))</f>
        <v>0</v>
      </c>
      <c r="AG196" s="208">
        <f>IF(Z196,O196*'ETC Data'!$H$4*'ETC Data'!$L$4,0)</f>
        <v>0</v>
      </c>
      <c r="AH196" s="208">
        <f>AG196-(AG196*((VLOOKUP(A196,Plan!A$1:AP$804,42,FALSE)/100)))</f>
        <v>0</v>
      </c>
      <c r="AI196" s="210"/>
      <c r="AJ196" s="210" t="b">
        <f t="shared" si="35"/>
        <v>0</v>
      </c>
      <c r="AK196" s="211">
        <f>IF(AJ196,O196*'ETC Data'!$H$5*'ETC Data'!$I$5,0)</f>
        <v>0</v>
      </c>
      <c r="AL196" s="208">
        <f>AK196-(AK196*((VLOOKUP(A196,Plan!A$1:AY$804,51,FALSE)/100)))</f>
        <v>0</v>
      </c>
      <c r="AM196" s="208">
        <f>IF(AJ196,O196*'ETC Data'!$H$5*'ETC Data'!$J$5,0)</f>
        <v>0</v>
      </c>
      <c r="AN196" s="208">
        <f>AM196-(AM196*((VLOOKUP(A196,Plan!A$1:BA$804,53,FALSE)/100)))</f>
        <v>0</v>
      </c>
      <c r="AO196" s="211">
        <f>IF(AJ196,O196*'ETC Data'!$H$5*'ETC Data'!$K$5,0)</f>
        <v>0</v>
      </c>
      <c r="AP196" s="208">
        <f>AO196-(AO196*((VLOOKUP(A196,Plan!A$1:BB$804,54,FALSE)/100)))</f>
        <v>0</v>
      </c>
      <c r="AQ196" s="208">
        <f>IF(AJ196,O196*'ETC Data'!$H$5*'ETC Data'!$L$5,0)</f>
        <v>0</v>
      </c>
      <c r="AR196" s="208">
        <f>AQ196-(AQ196*((VLOOKUP(A196,Plan!A$1:BD$804,56,FALSE)/100)))</f>
        <v>0</v>
      </c>
      <c r="AS196" s="193">
        <f>VLOOKUP(A196,'PR Matrix'!A:B,2,FALSE)</f>
        <v>0</v>
      </c>
      <c r="AT196" s="194">
        <f t="shared" ref="AT196:AT259" si="38">R196+T196+V196+X196+AB196+AD196+AF196+AH196+AL196+AN196+AP196+AR196</f>
        <v>0</v>
      </c>
      <c r="AU196" s="194">
        <f t="shared" ref="AU196:AU259" si="39">Q196+S196+U196+W196+AA196+AC196+AE196+AG196+AK196+AM196+AO196+AQ196</f>
        <v>0</v>
      </c>
      <c r="AV196" s="194">
        <f t="shared" ref="AV196:AV259" si="40">R196+AB196+AL196</f>
        <v>0</v>
      </c>
      <c r="AW196" s="194">
        <f t="shared" ref="AW196:AW259" si="41">T196+AD196+AN196</f>
        <v>0</v>
      </c>
      <c r="AX196" s="194">
        <f t="shared" ref="AX196:AX259" si="42">V196+AF196+AP196</f>
        <v>0</v>
      </c>
      <c r="AY196" s="194">
        <f t="shared" ref="AY196:AY259" si="43">X196+AH196+AR196</f>
        <v>0</v>
      </c>
    </row>
    <row r="197" spans="1:51" hidden="1" x14ac:dyDescent="0.2">
      <c r="A197" s="200" t="s">
        <v>1775</v>
      </c>
      <c r="B197" s="201" t="s">
        <v>1572</v>
      </c>
      <c r="C197" s="201"/>
      <c r="D197" s="201"/>
      <c r="E197" s="202">
        <f>IF(G197="Y",VLOOKUP(B197&amp;"|"&amp;C197,'ETC Data'!$C$2:$D$16,2,FALSE),0)</f>
        <v>0</v>
      </c>
      <c r="F197" s="202">
        <f>IF(D197="",0,IF(G197="Y",VLOOKUP(B197&amp;"|"&amp;D197,'ETC Data'!$C$2:$D$16,2,FALSE),0))</f>
        <v>0</v>
      </c>
      <c r="G197" s="203" t="str">
        <f>IF(VLOOKUP(A197,Plan!A$1:H$804,8,FALSE)&lt;&gt;"",VLOOKUP(A197,Plan!A$1:H$804,8,FALSE),"")</f>
        <v>N</v>
      </c>
      <c r="H197" s="204" t="str">
        <f>IF(VLOOKUP(A197,Plan!A$1:L$804,12,FALSE)&lt;&gt;"",VLOOKUP(A197,Plan!A$1:L$804,12,FALSE),"")</f>
        <v/>
      </c>
      <c r="I197" s="205" t="str">
        <f>IF(VLOOKUP(A197,Plan!A$1:M$804,13,FALSE)&lt;&gt;"",VLOOKUP(A197,Plan!A$1:M$804,13,FALSE),"")</f>
        <v/>
      </c>
      <c r="J197" s="205" t="str">
        <f>IF(VLOOKUP(A197,Plan!A$1:N$804,14,FALSE)&lt;&gt;"",VLOOKUP(A197,Plan!A$1:N$804,14,FALSE),IF(VLOOKUP(A197,Plan!A$1:O$804,15,FALSE)&lt;&gt;"",VLOOKUP(A197,Plan!A$1:O$804,15,FALSE),""))</f>
        <v/>
      </c>
      <c r="K197" s="206" t="str">
        <f>IF(VLOOKUP(A197,Plan!A$1:P$804,16,FALSE)&lt;&gt;"",VLOOKUP(A197,Plan!A$1:P$804,16,FALSE),"")</f>
        <v/>
      </c>
      <c r="L197" s="205"/>
      <c r="M197" s="205"/>
      <c r="N197" s="205"/>
      <c r="O197" s="207">
        <f t="shared" si="36"/>
        <v>0</v>
      </c>
      <c r="P197" s="207" t="b">
        <f t="shared" si="37"/>
        <v>0</v>
      </c>
      <c r="Q197" s="208">
        <f>IF(P197,O197*'ETC Data'!$H$3*'ETC Data'!$I$3,0)</f>
        <v>0</v>
      </c>
      <c r="R197" s="208">
        <f>Q197-(Q197*((VLOOKUP(A197,Plan!A$1:Z$804,26,FALSE)/100)))</f>
        <v>0</v>
      </c>
      <c r="S197" s="208">
        <f>IF(P197,O197*'ETC Data'!$H$3*'ETC Data'!$J$3,0)</f>
        <v>0</v>
      </c>
      <c r="T197" s="208">
        <f>S197-(S197*((VLOOKUP(A197,Plan!A$1:AA$804,27,FALSE)/100)))</f>
        <v>0</v>
      </c>
      <c r="U197" s="208">
        <f>IF(P197,O197*'ETC Data'!$H$3*'ETC Data'!$K$3,0)</f>
        <v>0</v>
      </c>
      <c r="V197" s="208">
        <f>U197-(U197*((VLOOKUP(A197,Plan!A$1:AB$804,28,FALSE)/100)))</f>
        <v>0</v>
      </c>
      <c r="W197" s="208">
        <f>IF(P197,O197*'ETC Data'!$H$3*'ETC Data'!$L$3,0)</f>
        <v>0</v>
      </c>
      <c r="X197" s="208">
        <f>W197-(W197*((VLOOKUP(A197,Plan!A$1:AC$804,29,FALSE)/100)))</f>
        <v>0</v>
      </c>
      <c r="Y197" s="209"/>
      <c r="Z197" s="210" t="b">
        <f t="shared" si="34"/>
        <v>0</v>
      </c>
      <c r="AA197" s="208">
        <f>IF(Z197,O197*'ETC Data'!$H$4*'ETC Data'!$I$4,0)</f>
        <v>0</v>
      </c>
      <c r="AB197" s="208">
        <f>AA197-(AA197*((VLOOKUP(A197,Plan!A$1:AI$804,35,FALSE)/100)))</f>
        <v>0</v>
      </c>
      <c r="AC197" s="208">
        <f>IF(Z197,O197*'ETC Data'!$H$4*'ETC Data'!$J$4,0)</f>
        <v>0</v>
      </c>
      <c r="AD197" s="208">
        <f>AC197-(AC197*((VLOOKUP(A197,Plan!A$1:AJ$804,36,FALSE)/100)))</f>
        <v>0</v>
      </c>
      <c r="AE197" s="208">
        <f>IF(Z197,O197*'ETC Data'!$H$4*'ETC Data'!$K$4,0)</f>
        <v>0</v>
      </c>
      <c r="AF197" s="208">
        <f>AE197-(AE197*((VLOOKUP(A197,Plan!A$1:AK$804,37,FALSE)/100)))</f>
        <v>0</v>
      </c>
      <c r="AG197" s="208">
        <f>IF(Z197,O197*'ETC Data'!$H$4*'ETC Data'!$L$4,0)</f>
        <v>0</v>
      </c>
      <c r="AH197" s="208">
        <f>AG197-(AG197*((VLOOKUP(A197,Plan!A$1:AP$804,42,FALSE)/100)))</f>
        <v>0</v>
      </c>
      <c r="AI197" s="210"/>
      <c r="AJ197" s="210" t="b">
        <f t="shared" si="35"/>
        <v>0</v>
      </c>
      <c r="AK197" s="211">
        <f>IF(AJ197,O197*'ETC Data'!$H$5*'ETC Data'!$I$5,0)</f>
        <v>0</v>
      </c>
      <c r="AL197" s="208">
        <f>AK197-(AK197*((VLOOKUP(A197,Plan!A$1:AY$804,51,FALSE)/100)))</f>
        <v>0</v>
      </c>
      <c r="AM197" s="208">
        <f>IF(AJ197,O197*'ETC Data'!$H$5*'ETC Data'!$J$5,0)</f>
        <v>0</v>
      </c>
      <c r="AN197" s="208">
        <f>AM197-(AM197*((VLOOKUP(A197,Plan!A$1:BA$804,53,FALSE)/100)))</f>
        <v>0</v>
      </c>
      <c r="AO197" s="211">
        <f>IF(AJ197,O197*'ETC Data'!$H$5*'ETC Data'!$K$5,0)</f>
        <v>0</v>
      </c>
      <c r="AP197" s="208">
        <f>AO197-(AO197*((VLOOKUP(A197,Plan!A$1:BB$804,54,FALSE)/100)))</f>
        <v>0</v>
      </c>
      <c r="AQ197" s="208">
        <f>IF(AJ197,O197*'ETC Data'!$H$5*'ETC Data'!$L$5,0)</f>
        <v>0</v>
      </c>
      <c r="AR197" s="208">
        <f>AQ197-(AQ197*((VLOOKUP(A197,Plan!A$1:BD$804,56,FALSE)/100)))</f>
        <v>0</v>
      </c>
      <c r="AS197" s="193">
        <f>VLOOKUP(A197,'PR Matrix'!A:B,2,FALSE)</f>
        <v>0</v>
      </c>
      <c r="AT197" s="194">
        <f t="shared" si="38"/>
        <v>0</v>
      </c>
      <c r="AU197" s="194">
        <f t="shared" si="39"/>
        <v>0</v>
      </c>
      <c r="AV197" s="194">
        <f t="shared" si="40"/>
        <v>0</v>
      </c>
      <c r="AW197" s="194">
        <f t="shared" si="41"/>
        <v>0</v>
      </c>
      <c r="AX197" s="194">
        <f t="shared" si="42"/>
        <v>0</v>
      </c>
      <c r="AY197" s="194">
        <f t="shared" si="43"/>
        <v>0</v>
      </c>
    </row>
    <row r="198" spans="1:51" hidden="1" x14ac:dyDescent="0.2">
      <c r="A198" s="200" t="s">
        <v>1776</v>
      </c>
      <c r="B198" s="201" t="s">
        <v>1572</v>
      </c>
      <c r="C198" s="201"/>
      <c r="D198" s="201"/>
      <c r="E198" s="202">
        <f>IF(G198="Y",VLOOKUP(B198&amp;"|"&amp;C198,'ETC Data'!$C$2:$D$16,2,FALSE),0)</f>
        <v>0</v>
      </c>
      <c r="F198" s="202">
        <f>IF(D198="",0,IF(G198="Y",VLOOKUP(B198&amp;"|"&amp;D198,'ETC Data'!$C$2:$D$16,2,FALSE),0))</f>
        <v>0</v>
      </c>
      <c r="G198" s="203" t="str">
        <f>IF(VLOOKUP(A198,Plan!A$1:H$804,8,FALSE)&lt;&gt;"",VLOOKUP(A198,Plan!A$1:H$804,8,FALSE),"")</f>
        <v>N</v>
      </c>
      <c r="H198" s="204" t="str">
        <f>IF(VLOOKUP(A198,Plan!A$1:L$804,12,FALSE)&lt;&gt;"",VLOOKUP(A198,Plan!A$1:L$804,12,FALSE),"")</f>
        <v/>
      </c>
      <c r="I198" s="205" t="str">
        <f>IF(VLOOKUP(A198,Plan!A$1:M$804,13,FALSE)&lt;&gt;"",VLOOKUP(A198,Plan!A$1:M$804,13,FALSE),"")</f>
        <v/>
      </c>
      <c r="J198" s="205" t="str">
        <f>IF(VLOOKUP(A198,Plan!A$1:N$804,14,FALSE)&lt;&gt;"",VLOOKUP(A198,Plan!A$1:N$804,14,FALSE),IF(VLOOKUP(A198,Plan!A$1:O$804,15,FALSE)&lt;&gt;"",VLOOKUP(A198,Plan!A$1:O$804,15,FALSE),""))</f>
        <v/>
      </c>
      <c r="K198" s="206" t="str">
        <f>IF(VLOOKUP(A198,Plan!A$1:P$804,16,FALSE)&lt;&gt;"",VLOOKUP(A198,Plan!A$1:P$804,16,FALSE),"")</f>
        <v/>
      </c>
      <c r="L198" s="205"/>
      <c r="M198" s="205"/>
      <c r="N198" s="205"/>
      <c r="O198" s="207">
        <f t="shared" si="36"/>
        <v>0</v>
      </c>
      <c r="P198" s="207" t="b">
        <f t="shared" si="37"/>
        <v>0</v>
      </c>
      <c r="Q198" s="208">
        <f>IF(P198,O198*'ETC Data'!$H$3*'ETC Data'!$I$3,0)</f>
        <v>0</v>
      </c>
      <c r="R198" s="208">
        <f>Q198-(Q198*((VLOOKUP(A198,Plan!A$1:Z$804,26,FALSE)/100)))</f>
        <v>0</v>
      </c>
      <c r="S198" s="208">
        <f>IF(P198,O198*'ETC Data'!$H$3*'ETC Data'!$J$3,0)</f>
        <v>0</v>
      </c>
      <c r="T198" s="208">
        <f>S198-(S198*((VLOOKUP(A198,Plan!A$1:AA$804,27,FALSE)/100)))</f>
        <v>0</v>
      </c>
      <c r="U198" s="208">
        <f>IF(P198,O198*'ETC Data'!$H$3*'ETC Data'!$K$3,0)</f>
        <v>0</v>
      </c>
      <c r="V198" s="208">
        <f>U198-(U198*((VLOOKUP(A198,Plan!A$1:AB$804,28,FALSE)/100)))</f>
        <v>0</v>
      </c>
      <c r="W198" s="208">
        <f>IF(P198,O198*'ETC Data'!$H$3*'ETC Data'!$L$3,0)</f>
        <v>0</v>
      </c>
      <c r="X198" s="208">
        <f>W198-(W198*((VLOOKUP(A198,Plan!A$1:AC$804,29,FALSE)/100)))</f>
        <v>0</v>
      </c>
      <c r="Y198" s="209"/>
      <c r="Z198" s="210" t="b">
        <f t="shared" si="34"/>
        <v>0</v>
      </c>
      <c r="AA198" s="208">
        <f>IF(Z198,O198*'ETC Data'!$H$4*'ETC Data'!$I$4,0)</f>
        <v>0</v>
      </c>
      <c r="AB198" s="208">
        <f>AA198-(AA198*((VLOOKUP(A198,Plan!A$1:AI$804,35,FALSE)/100)))</f>
        <v>0</v>
      </c>
      <c r="AC198" s="208">
        <f>IF(Z198,O198*'ETC Data'!$H$4*'ETC Data'!$J$4,0)</f>
        <v>0</v>
      </c>
      <c r="AD198" s="208">
        <f>AC198-(AC198*((VLOOKUP(A198,Plan!A$1:AJ$804,36,FALSE)/100)))</f>
        <v>0</v>
      </c>
      <c r="AE198" s="208">
        <f>IF(Z198,O198*'ETC Data'!$H$4*'ETC Data'!$K$4,0)</f>
        <v>0</v>
      </c>
      <c r="AF198" s="208">
        <f>AE198-(AE198*((VLOOKUP(A198,Plan!A$1:AK$804,37,FALSE)/100)))</f>
        <v>0</v>
      </c>
      <c r="AG198" s="208">
        <f>IF(Z198,O198*'ETC Data'!$H$4*'ETC Data'!$L$4,0)</f>
        <v>0</v>
      </c>
      <c r="AH198" s="208">
        <f>AG198-(AG198*((VLOOKUP(A198,Plan!A$1:AP$804,42,FALSE)/100)))</f>
        <v>0</v>
      </c>
      <c r="AI198" s="210"/>
      <c r="AJ198" s="210" t="b">
        <f t="shared" si="35"/>
        <v>0</v>
      </c>
      <c r="AK198" s="211">
        <f>IF(AJ198,O198*'ETC Data'!$H$5*'ETC Data'!$I$5,0)</f>
        <v>0</v>
      </c>
      <c r="AL198" s="208">
        <f>AK198-(AK198*((VLOOKUP(A198,Plan!A$1:AY$804,51,FALSE)/100)))</f>
        <v>0</v>
      </c>
      <c r="AM198" s="208">
        <f>IF(AJ198,O198*'ETC Data'!$H$5*'ETC Data'!$J$5,0)</f>
        <v>0</v>
      </c>
      <c r="AN198" s="208">
        <f>AM198-(AM198*((VLOOKUP(A198,Plan!A$1:BA$804,53,FALSE)/100)))</f>
        <v>0</v>
      </c>
      <c r="AO198" s="211">
        <f>IF(AJ198,O198*'ETC Data'!$H$5*'ETC Data'!$K$5,0)</f>
        <v>0</v>
      </c>
      <c r="AP198" s="208">
        <f>AO198-(AO198*((VLOOKUP(A198,Plan!A$1:BB$804,54,FALSE)/100)))</f>
        <v>0</v>
      </c>
      <c r="AQ198" s="208">
        <f>IF(AJ198,O198*'ETC Data'!$H$5*'ETC Data'!$L$5,0)</f>
        <v>0</v>
      </c>
      <c r="AR198" s="208">
        <f>AQ198-(AQ198*((VLOOKUP(A198,Plan!A$1:BD$804,56,FALSE)/100)))</f>
        <v>0</v>
      </c>
      <c r="AS198" s="193">
        <f>VLOOKUP(A198,'PR Matrix'!A:B,2,FALSE)</f>
        <v>0</v>
      </c>
      <c r="AT198" s="194">
        <f t="shared" si="38"/>
        <v>0</v>
      </c>
      <c r="AU198" s="194">
        <f t="shared" si="39"/>
        <v>0</v>
      </c>
      <c r="AV198" s="194">
        <f t="shared" si="40"/>
        <v>0</v>
      </c>
      <c r="AW198" s="194">
        <f t="shared" si="41"/>
        <v>0</v>
      </c>
      <c r="AX198" s="194">
        <f t="shared" si="42"/>
        <v>0</v>
      </c>
      <c r="AY198" s="194">
        <f t="shared" si="43"/>
        <v>0</v>
      </c>
    </row>
    <row r="199" spans="1:51" hidden="1" x14ac:dyDescent="0.2">
      <c r="A199" s="200" t="s">
        <v>1035</v>
      </c>
      <c r="B199" s="201" t="s">
        <v>1572</v>
      </c>
      <c r="C199" s="201"/>
      <c r="D199" s="201"/>
      <c r="E199" s="202">
        <f>IF(G199="Y",VLOOKUP(B199&amp;"|"&amp;C199,'ETC Data'!$C$2:$D$16,2,FALSE),0)</f>
        <v>0</v>
      </c>
      <c r="F199" s="202">
        <f>IF(D199="",0,IF(G199="Y",VLOOKUP(B199&amp;"|"&amp;D199,'ETC Data'!$C$2:$D$16,2,FALSE),0))</f>
        <v>0</v>
      </c>
      <c r="G199" s="203" t="str">
        <f>IF(VLOOKUP(A199,Plan!A$1:H$804,8,FALSE)&lt;&gt;"",VLOOKUP(A199,Plan!A$1:H$804,8,FALSE),"")</f>
        <v>N</v>
      </c>
      <c r="H199" s="204" t="str">
        <f>IF(VLOOKUP(A199,Plan!A$1:L$804,12,FALSE)&lt;&gt;"",VLOOKUP(A199,Plan!A$1:L$804,12,FALSE),"")</f>
        <v/>
      </c>
      <c r="I199" s="205" t="str">
        <f>IF(VLOOKUP(A199,Plan!A$1:M$804,13,FALSE)&lt;&gt;"",VLOOKUP(A199,Plan!A$1:M$804,13,FALSE),"")</f>
        <v/>
      </c>
      <c r="J199" s="205" t="str">
        <f>IF(VLOOKUP(A199,Plan!A$1:N$804,14,FALSE)&lt;&gt;"",VLOOKUP(A199,Plan!A$1:N$804,14,FALSE),IF(VLOOKUP(A199,Plan!A$1:O$804,15,FALSE)&lt;&gt;"",VLOOKUP(A199,Plan!A$1:O$804,15,FALSE),""))</f>
        <v/>
      </c>
      <c r="K199" s="206" t="str">
        <f>IF(VLOOKUP(A199,Plan!A$1:P$804,16,FALSE)&lt;&gt;"",VLOOKUP(A199,Plan!A$1:P$804,16,FALSE),"")</f>
        <v/>
      </c>
      <c r="L199" s="205"/>
      <c r="M199" s="205"/>
      <c r="N199" s="205"/>
      <c r="O199" s="207">
        <f t="shared" si="36"/>
        <v>0</v>
      </c>
      <c r="P199" s="207" t="b">
        <f t="shared" si="37"/>
        <v>0</v>
      </c>
      <c r="Q199" s="208">
        <f>IF(P199,O199*'ETC Data'!$H$3*'ETC Data'!$I$3,0)</f>
        <v>0</v>
      </c>
      <c r="R199" s="208">
        <f>Q199-(Q199*((VLOOKUP(A199,Plan!A$1:Z$804,26,FALSE)/100)))</f>
        <v>0</v>
      </c>
      <c r="S199" s="208">
        <f>IF(P199,O199*'ETC Data'!$H$3*'ETC Data'!$J$3,0)</f>
        <v>0</v>
      </c>
      <c r="T199" s="208">
        <f>S199-(S199*((VLOOKUP(A199,Plan!A$1:AA$804,27,FALSE)/100)))</f>
        <v>0</v>
      </c>
      <c r="U199" s="208">
        <f>IF(P199,O199*'ETC Data'!$H$3*'ETC Data'!$K$3,0)</f>
        <v>0</v>
      </c>
      <c r="V199" s="208">
        <f>U199-(U199*((VLOOKUP(A199,Plan!A$1:AB$804,28,FALSE)/100)))</f>
        <v>0</v>
      </c>
      <c r="W199" s="208">
        <f>IF(P199,O199*'ETC Data'!$H$3*'ETC Data'!$L$3,0)</f>
        <v>0</v>
      </c>
      <c r="X199" s="208">
        <f>W199-(W199*((VLOOKUP(A199,Plan!A$1:AC$804,29,FALSE)/100)))</f>
        <v>0</v>
      </c>
      <c r="Y199" s="209"/>
      <c r="Z199" s="210" t="b">
        <f t="shared" si="34"/>
        <v>0</v>
      </c>
      <c r="AA199" s="208">
        <f>IF(Z199,O199*'ETC Data'!$H$4*'ETC Data'!$I$4,0)</f>
        <v>0</v>
      </c>
      <c r="AB199" s="208">
        <f>AA199-(AA199*((VLOOKUP(A199,Plan!A$1:AI$804,35,FALSE)/100)))</f>
        <v>0</v>
      </c>
      <c r="AC199" s="208">
        <f>IF(Z199,O199*'ETC Data'!$H$4*'ETC Data'!$J$4,0)</f>
        <v>0</v>
      </c>
      <c r="AD199" s="208">
        <f>AC199-(AC199*((VLOOKUP(A199,Plan!A$1:AJ$804,36,FALSE)/100)))</f>
        <v>0</v>
      </c>
      <c r="AE199" s="208">
        <f>IF(Z199,O199*'ETC Data'!$H$4*'ETC Data'!$K$4,0)</f>
        <v>0</v>
      </c>
      <c r="AF199" s="208">
        <f>AE199-(AE199*((VLOOKUP(A199,Plan!A$1:AK$804,37,FALSE)/100)))</f>
        <v>0</v>
      </c>
      <c r="AG199" s="208">
        <f>IF(Z199,O199*'ETC Data'!$H$4*'ETC Data'!$L$4,0)</f>
        <v>0</v>
      </c>
      <c r="AH199" s="208">
        <f>AG199-(AG199*((VLOOKUP(A199,Plan!A$1:AP$804,42,FALSE)/100)))</f>
        <v>0</v>
      </c>
      <c r="AI199" s="210"/>
      <c r="AJ199" s="210" t="b">
        <f t="shared" si="35"/>
        <v>0</v>
      </c>
      <c r="AK199" s="211">
        <f>IF(AJ199,O199*'ETC Data'!$H$5*'ETC Data'!$I$5,0)</f>
        <v>0</v>
      </c>
      <c r="AL199" s="208">
        <f>AK199-(AK199*((VLOOKUP(A199,Plan!A$1:AY$804,51,FALSE)/100)))</f>
        <v>0</v>
      </c>
      <c r="AM199" s="208">
        <f>IF(AJ199,O199*'ETC Data'!$H$5*'ETC Data'!$J$5,0)</f>
        <v>0</v>
      </c>
      <c r="AN199" s="208">
        <f>AM199-(AM199*((VLOOKUP(A199,Plan!A$1:BA$804,53,FALSE)/100)))</f>
        <v>0</v>
      </c>
      <c r="AO199" s="211">
        <f>IF(AJ199,O199*'ETC Data'!$H$5*'ETC Data'!$K$5,0)</f>
        <v>0</v>
      </c>
      <c r="AP199" s="208">
        <f>AO199-(AO199*((VLOOKUP(A199,Plan!A$1:BB$804,54,FALSE)/100)))</f>
        <v>0</v>
      </c>
      <c r="AQ199" s="208">
        <f>IF(AJ199,O199*'ETC Data'!$H$5*'ETC Data'!$L$5,0)</f>
        <v>0</v>
      </c>
      <c r="AR199" s="208">
        <f>AQ199-(AQ199*((VLOOKUP(A199,Plan!A$1:BD$804,56,FALSE)/100)))</f>
        <v>0</v>
      </c>
      <c r="AS199" s="193">
        <f>VLOOKUP(A199,'PR Matrix'!A:B,2,FALSE)</f>
        <v>0</v>
      </c>
      <c r="AT199" s="194">
        <f t="shared" si="38"/>
        <v>0</v>
      </c>
      <c r="AU199" s="194">
        <f t="shared" si="39"/>
        <v>0</v>
      </c>
      <c r="AV199" s="194">
        <f t="shared" si="40"/>
        <v>0</v>
      </c>
      <c r="AW199" s="194">
        <f t="shared" si="41"/>
        <v>0</v>
      </c>
      <c r="AX199" s="194">
        <f t="shared" si="42"/>
        <v>0</v>
      </c>
      <c r="AY199" s="194">
        <f t="shared" si="43"/>
        <v>0</v>
      </c>
    </row>
    <row r="200" spans="1:51" hidden="1" x14ac:dyDescent="0.2">
      <c r="A200" s="200" t="s">
        <v>1036</v>
      </c>
      <c r="B200" s="201" t="s">
        <v>1572</v>
      </c>
      <c r="C200" s="201"/>
      <c r="D200" s="201"/>
      <c r="E200" s="202">
        <f>IF(G200="Y",VLOOKUP(B200&amp;"|"&amp;C200,'ETC Data'!$C$2:$D$16,2,FALSE),0)</f>
        <v>0</v>
      </c>
      <c r="F200" s="202">
        <f>IF(D200="",0,IF(G200="Y",VLOOKUP(B200&amp;"|"&amp;D200,'ETC Data'!$C$2:$D$16,2,FALSE),0))</f>
        <v>0</v>
      </c>
      <c r="G200" s="203" t="str">
        <f>IF(VLOOKUP(A200,Plan!A$1:H$804,8,FALSE)&lt;&gt;"",VLOOKUP(A200,Plan!A$1:H$804,8,FALSE),"")</f>
        <v>N</v>
      </c>
      <c r="H200" s="204" t="str">
        <f>IF(VLOOKUP(A200,Plan!A$1:L$804,12,FALSE)&lt;&gt;"",VLOOKUP(A200,Plan!A$1:L$804,12,FALSE),"")</f>
        <v/>
      </c>
      <c r="I200" s="205" t="str">
        <f>IF(VLOOKUP(A200,Plan!A$1:M$804,13,FALSE)&lt;&gt;"",VLOOKUP(A200,Plan!A$1:M$804,13,FALSE),"")</f>
        <v/>
      </c>
      <c r="J200" s="205" t="str">
        <f>IF(VLOOKUP(A200,Plan!A$1:N$804,14,FALSE)&lt;&gt;"",VLOOKUP(A200,Plan!A$1:N$804,14,FALSE),IF(VLOOKUP(A200,Plan!A$1:O$804,15,FALSE)&lt;&gt;"",VLOOKUP(A200,Plan!A$1:O$804,15,FALSE),""))</f>
        <v/>
      </c>
      <c r="K200" s="206" t="str">
        <f>IF(VLOOKUP(A200,Plan!A$1:P$804,16,FALSE)&lt;&gt;"",VLOOKUP(A200,Plan!A$1:P$804,16,FALSE),"")</f>
        <v/>
      </c>
      <c r="L200" s="205"/>
      <c r="M200" s="205"/>
      <c r="N200" s="205"/>
      <c r="O200" s="207">
        <f t="shared" si="36"/>
        <v>0</v>
      </c>
      <c r="P200" s="207" t="b">
        <f t="shared" si="37"/>
        <v>0</v>
      </c>
      <c r="Q200" s="208">
        <f>IF(P200,O200*'ETC Data'!$H$3*'ETC Data'!$I$3,0)</f>
        <v>0</v>
      </c>
      <c r="R200" s="208">
        <f>Q200-(Q200*((VLOOKUP(A200,Plan!A$1:Z$804,26,FALSE)/100)))</f>
        <v>0</v>
      </c>
      <c r="S200" s="208">
        <f>IF(P200,O200*'ETC Data'!$H$3*'ETC Data'!$J$3,0)</f>
        <v>0</v>
      </c>
      <c r="T200" s="208">
        <f>S200-(S200*((VLOOKUP(A200,Plan!A$1:AA$804,27,FALSE)/100)))</f>
        <v>0</v>
      </c>
      <c r="U200" s="208">
        <f>IF(P200,O200*'ETC Data'!$H$3*'ETC Data'!$K$3,0)</f>
        <v>0</v>
      </c>
      <c r="V200" s="208">
        <f>U200-(U200*((VLOOKUP(A200,Plan!A$1:AB$804,28,FALSE)/100)))</f>
        <v>0</v>
      </c>
      <c r="W200" s="208">
        <f>IF(P200,O200*'ETC Data'!$H$3*'ETC Data'!$L$3,0)</f>
        <v>0</v>
      </c>
      <c r="X200" s="208">
        <f>W200-(W200*((VLOOKUP(A200,Plan!A$1:AC$804,29,FALSE)/100)))</f>
        <v>0</v>
      </c>
      <c r="Y200" s="209"/>
      <c r="Z200" s="210" t="b">
        <f t="shared" si="34"/>
        <v>0</v>
      </c>
      <c r="AA200" s="208">
        <f>IF(Z200,O200*'ETC Data'!$H$4*'ETC Data'!$I$4,0)</f>
        <v>0</v>
      </c>
      <c r="AB200" s="208">
        <f>AA200-(AA200*((VLOOKUP(A200,Plan!A$1:AI$804,35,FALSE)/100)))</f>
        <v>0</v>
      </c>
      <c r="AC200" s="208">
        <f>IF(Z200,O200*'ETC Data'!$H$4*'ETC Data'!$J$4,0)</f>
        <v>0</v>
      </c>
      <c r="AD200" s="208">
        <f>AC200-(AC200*((VLOOKUP(A200,Plan!A$1:AJ$804,36,FALSE)/100)))</f>
        <v>0</v>
      </c>
      <c r="AE200" s="208">
        <f>IF(Z200,O200*'ETC Data'!$H$4*'ETC Data'!$K$4,0)</f>
        <v>0</v>
      </c>
      <c r="AF200" s="208">
        <f>AE200-(AE200*((VLOOKUP(A200,Plan!A$1:AK$804,37,FALSE)/100)))</f>
        <v>0</v>
      </c>
      <c r="AG200" s="208">
        <f>IF(Z200,O200*'ETC Data'!$H$4*'ETC Data'!$L$4,0)</f>
        <v>0</v>
      </c>
      <c r="AH200" s="208">
        <f>AG200-(AG200*((VLOOKUP(A200,Plan!A$1:AP$804,42,FALSE)/100)))</f>
        <v>0</v>
      </c>
      <c r="AI200" s="210"/>
      <c r="AJ200" s="210" t="b">
        <f t="shared" si="35"/>
        <v>0</v>
      </c>
      <c r="AK200" s="211">
        <f>IF(AJ200,O200*'ETC Data'!$H$5*'ETC Data'!$I$5,0)</f>
        <v>0</v>
      </c>
      <c r="AL200" s="208">
        <f>AK200-(AK200*((VLOOKUP(A200,Plan!A$1:AY$804,51,FALSE)/100)))</f>
        <v>0</v>
      </c>
      <c r="AM200" s="208">
        <f>IF(AJ200,O200*'ETC Data'!$H$5*'ETC Data'!$J$5,0)</f>
        <v>0</v>
      </c>
      <c r="AN200" s="208">
        <f>AM200-(AM200*((VLOOKUP(A200,Plan!A$1:BA$804,53,FALSE)/100)))</f>
        <v>0</v>
      </c>
      <c r="AO200" s="211">
        <f>IF(AJ200,O200*'ETC Data'!$H$5*'ETC Data'!$K$5,0)</f>
        <v>0</v>
      </c>
      <c r="AP200" s="208">
        <f>AO200-(AO200*((VLOOKUP(A200,Plan!A$1:BB$804,54,FALSE)/100)))</f>
        <v>0</v>
      </c>
      <c r="AQ200" s="208">
        <f>IF(AJ200,O200*'ETC Data'!$H$5*'ETC Data'!$L$5,0)</f>
        <v>0</v>
      </c>
      <c r="AR200" s="208">
        <f>AQ200-(AQ200*((VLOOKUP(A200,Plan!A$1:BD$804,56,FALSE)/100)))</f>
        <v>0</v>
      </c>
      <c r="AS200" s="193">
        <f>VLOOKUP(A200,'PR Matrix'!A:B,2,FALSE)</f>
        <v>0</v>
      </c>
      <c r="AT200" s="194">
        <f t="shared" si="38"/>
        <v>0</v>
      </c>
      <c r="AU200" s="194">
        <f t="shared" si="39"/>
        <v>0</v>
      </c>
      <c r="AV200" s="194">
        <f t="shared" si="40"/>
        <v>0</v>
      </c>
      <c r="AW200" s="194">
        <f t="shared" si="41"/>
        <v>0</v>
      </c>
      <c r="AX200" s="194">
        <f t="shared" si="42"/>
        <v>0</v>
      </c>
      <c r="AY200" s="194">
        <f t="shared" si="43"/>
        <v>0</v>
      </c>
    </row>
    <row r="201" spans="1:51" hidden="1" x14ac:dyDescent="0.2">
      <c r="A201" s="200" t="s">
        <v>1037</v>
      </c>
      <c r="B201" s="201" t="s">
        <v>1572</v>
      </c>
      <c r="C201" s="201"/>
      <c r="D201" s="201"/>
      <c r="E201" s="202">
        <f>IF(G201="Y",VLOOKUP(B201&amp;"|"&amp;C201,'ETC Data'!$C$2:$D$16,2,FALSE),0)</f>
        <v>0</v>
      </c>
      <c r="F201" s="202">
        <f>IF(D201="",0,IF(G201="Y",VLOOKUP(B201&amp;"|"&amp;D201,'ETC Data'!$C$2:$D$16,2,FALSE),0))</f>
        <v>0</v>
      </c>
      <c r="G201" s="203" t="str">
        <f>IF(VLOOKUP(A201,Plan!A$1:H$804,8,FALSE)&lt;&gt;"",VLOOKUP(A201,Plan!A$1:H$804,8,FALSE),"")</f>
        <v>N</v>
      </c>
      <c r="H201" s="204" t="str">
        <f>IF(VLOOKUP(A201,Plan!A$1:L$804,12,FALSE)&lt;&gt;"",VLOOKUP(A201,Plan!A$1:L$804,12,FALSE),"")</f>
        <v/>
      </c>
      <c r="I201" s="205" t="str">
        <f>IF(VLOOKUP(A201,Plan!A$1:M$804,13,FALSE)&lt;&gt;"",VLOOKUP(A201,Plan!A$1:M$804,13,FALSE),"")</f>
        <v/>
      </c>
      <c r="J201" s="205" t="str">
        <f>IF(VLOOKUP(A201,Plan!A$1:N$804,14,FALSE)&lt;&gt;"",VLOOKUP(A201,Plan!A$1:N$804,14,FALSE),IF(VLOOKUP(A201,Plan!A$1:O$804,15,FALSE)&lt;&gt;"",VLOOKUP(A201,Plan!A$1:O$804,15,FALSE),""))</f>
        <v/>
      </c>
      <c r="K201" s="206" t="str">
        <f>IF(VLOOKUP(A201,Plan!A$1:P$804,16,FALSE)&lt;&gt;"",VLOOKUP(A201,Plan!A$1:P$804,16,FALSE),"")</f>
        <v/>
      </c>
      <c r="L201" s="205"/>
      <c r="M201" s="205"/>
      <c r="N201" s="205"/>
      <c r="O201" s="207">
        <f t="shared" si="36"/>
        <v>0</v>
      </c>
      <c r="P201" s="207" t="b">
        <f t="shared" si="37"/>
        <v>0</v>
      </c>
      <c r="Q201" s="208">
        <f>IF(P201,O201*'ETC Data'!$H$3*'ETC Data'!$I$3,0)</f>
        <v>0</v>
      </c>
      <c r="R201" s="208">
        <f>Q201-(Q201*((VLOOKUP(A201,Plan!A$1:Z$804,26,FALSE)/100)))</f>
        <v>0</v>
      </c>
      <c r="S201" s="208">
        <f>IF(P201,O201*'ETC Data'!$H$3*'ETC Data'!$J$3,0)</f>
        <v>0</v>
      </c>
      <c r="T201" s="208">
        <f>S201-(S201*((VLOOKUP(A201,Plan!A$1:AA$804,27,FALSE)/100)))</f>
        <v>0</v>
      </c>
      <c r="U201" s="208">
        <f>IF(P201,O201*'ETC Data'!$H$3*'ETC Data'!$K$3,0)</f>
        <v>0</v>
      </c>
      <c r="V201" s="208">
        <f>U201-(U201*((VLOOKUP(A201,Plan!A$1:AB$804,28,FALSE)/100)))</f>
        <v>0</v>
      </c>
      <c r="W201" s="208">
        <f>IF(P201,O201*'ETC Data'!$H$3*'ETC Data'!$L$3,0)</f>
        <v>0</v>
      </c>
      <c r="X201" s="208">
        <f>W201-(W201*((VLOOKUP(A201,Plan!A$1:AC$804,29,FALSE)/100)))</f>
        <v>0</v>
      </c>
      <c r="Y201" s="209"/>
      <c r="Z201" s="210" t="b">
        <f t="shared" si="34"/>
        <v>0</v>
      </c>
      <c r="AA201" s="208">
        <f>IF(Z201,O201*'ETC Data'!$H$4*'ETC Data'!$I$4,0)</f>
        <v>0</v>
      </c>
      <c r="AB201" s="208">
        <f>AA201-(AA201*((VLOOKUP(A201,Plan!A$1:AI$804,35,FALSE)/100)))</f>
        <v>0</v>
      </c>
      <c r="AC201" s="208">
        <f>IF(Z201,O201*'ETC Data'!$H$4*'ETC Data'!$J$4,0)</f>
        <v>0</v>
      </c>
      <c r="AD201" s="208">
        <f>AC201-(AC201*((VLOOKUP(A201,Plan!A$1:AJ$804,36,FALSE)/100)))</f>
        <v>0</v>
      </c>
      <c r="AE201" s="208">
        <f>IF(Z201,O201*'ETC Data'!$H$4*'ETC Data'!$K$4,0)</f>
        <v>0</v>
      </c>
      <c r="AF201" s="208">
        <f>AE201-(AE201*((VLOOKUP(A201,Plan!A$1:AK$804,37,FALSE)/100)))</f>
        <v>0</v>
      </c>
      <c r="AG201" s="208">
        <f>IF(Z201,O201*'ETC Data'!$H$4*'ETC Data'!$L$4,0)</f>
        <v>0</v>
      </c>
      <c r="AH201" s="208">
        <f>AG201-(AG201*((VLOOKUP(A201,Plan!A$1:AP$804,42,FALSE)/100)))</f>
        <v>0</v>
      </c>
      <c r="AI201" s="210"/>
      <c r="AJ201" s="210" t="b">
        <f t="shared" si="35"/>
        <v>0</v>
      </c>
      <c r="AK201" s="211">
        <f>IF(AJ201,O201*'ETC Data'!$H$5*'ETC Data'!$I$5,0)</f>
        <v>0</v>
      </c>
      <c r="AL201" s="208">
        <f>AK201-(AK201*((VLOOKUP(A201,Plan!A$1:AY$804,51,FALSE)/100)))</f>
        <v>0</v>
      </c>
      <c r="AM201" s="208">
        <f>IF(AJ201,O201*'ETC Data'!$H$5*'ETC Data'!$J$5,0)</f>
        <v>0</v>
      </c>
      <c r="AN201" s="208">
        <f>AM201-(AM201*((VLOOKUP(A201,Plan!A$1:BA$804,53,FALSE)/100)))</f>
        <v>0</v>
      </c>
      <c r="AO201" s="211">
        <f>IF(AJ201,O201*'ETC Data'!$H$5*'ETC Data'!$K$5,0)</f>
        <v>0</v>
      </c>
      <c r="AP201" s="208">
        <f>AO201-(AO201*((VLOOKUP(A201,Plan!A$1:BB$804,54,FALSE)/100)))</f>
        <v>0</v>
      </c>
      <c r="AQ201" s="208">
        <f>IF(AJ201,O201*'ETC Data'!$H$5*'ETC Data'!$L$5,0)</f>
        <v>0</v>
      </c>
      <c r="AR201" s="208">
        <f>AQ201-(AQ201*((VLOOKUP(A201,Plan!A$1:BD$804,56,FALSE)/100)))</f>
        <v>0</v>
      </c>
      <c r="AS201" s="193">
        <f>VLOOKUP(A201,'PR Matrix'!A:B,2,FALSE)</f>
        <v>0</v>
      </c>
      <c r="AT201" s="194">
        <f t="shared" si="38"/>
        <v>0</v>
      </c>
      <c r="AU201" s="194">
        <f t="shared" si="39"/>
        <v>0</v>
      </c>
      <c r="AV201" s="194">
        <f t="shared" si="40"/>
        <v>0</v>
      </c>
      <c r="AW201" s="194">
        <f t="shared" si="41"/>
        <v>0</v>
      </c>
      <c r="AX201" s="194">
        <f t="shared" si="42"/>
        <v>0</v>
      </c>
      <c r="AY201" s="194">
        <f t="shared" si="43"/>
        <v>0</v>
      </c>
    </row>
    <row r="202" spans="1:51" hidden="1" x14ac:dyDescent="0.2">
      <c r="A202" s="200" t="s">
        <v>1777</v>
      </c>
      <c r="B202" s="201" t="s">
        <v>1572</v>
      </c>
      <c r="C202" s="201"/>
      <c r="D202" s="201"/>
      <c r="E202" s="202">
        <f>IF(G202="Y",VLOOKUP(B202&amp;"|"&amp;C202,'ETC Data'!$C$2:$D$16,2,FALSE),0)</f>
        <v>0</v>
      </c>
      <c r="F202" s="202">
        <f>IF(D202="",0,IF(G202="Y",VLOOKUP(B202&amp;"|"&amp;D202,'ETC Data'!$C$2:$D$16,2,FALSE),0))</f>
        <v>0</v>
      </c>
      <c r="G202" s="203" t="str">
        <f>IF(VLOOKUP(A202,Plan!A$1:H$804,8,FALSE)&lt;&gt;"",VLOOKUP(A202,Plan!A$1:H$804,8,FALSE),"")</f>
        <v>N</v>
      </c>
      <c r="H202" s="204" t="str">
        <f>IF(VLOOKUP(A202,Plan!A$1:L$804,12,FALSE)&lt;&gt;"",VLOOKUP(A202,Plan!A$1:L$804,12,FALSE),"")</f>
        <v/>
      </c>
      <c r="I202" s="205" t="str">
        <f>IF(VLOOKUP(A202,Plan!A$1:M$804,13,FALSE)&lt;&gt;"",VLOOKUP(A202,Plan!A$1:M$804,13,FALSE),"")</f>
        <v/>
      </c>
      <c r="J202" s="205" t="str">
        <f>IF(VLOOKUP(A202,Plan!A$1:N$804,14,FALSE)&lt;&gt;"",VLOOKUP(A202,Plan!A$1:N$804,14,FALSE),IF(VLOOKUP(A202,Plan!A$1:O$804,15,FALSE)&lt;&gt;"",VLOOKUP(A202,Plan!A$1:O$804,15,FALSE),""))</f>
        <v/>
      </c>
      <c r="K202" s="206" t="str">
        <f>IF(VLOOKUP(A202,Plan!A$1:P$804,16,FALSE)&lt;&gt;"",VLOOKUP(A202,Plan!A$1:P$804,16,FALSE),"")</f>
        <v/>
      </c>
      <c r="L202" s="205"/>
      <c r="M202" s="205"/>
      <c r="N202" s="205"/>
      <c r="O202" s="207">
        <f t="shared" si="36"/>
        <v>0</v>
      </c>
      <c r="P202" s="207" t="b">
        <f t="shared" si="37"/>
        <v>0</v>
      </c>
      <c r="Q202" s="208">
        <f>IF(P202,O202*'ETC Data'!$H$3*'ETC Data'!$I$3,0)</f>
        <v>0</v>
      </c>
      <c r="R202" s="208">
        <f>Q202-(Q202*((VLOOKUP(A202,Plan!A$1:Z$804,26,FALSE)/100)))</f>
        <v>0</v>
      </c>
      <c r="S202" s="208">
        <f>IF(P202,O202*'ETC Data'!$H$3*'ETC Data'!$J$3,0)</f>
        <v>0</v>
      </c>
      <c r="T202" s="208">
        <f>S202-(S202*((VLOOKUP(A202,Plan!A$1:AA$804,27,FALSE)/100)))</f>
        <v>0</v>
      </c>
      <c r="U202" s="208">
        <f>IF(P202,O202*'ETC Data'!$H$3*'ETC Data'!$K$3,0)</f>
        <v>0</v>
      </c>
      <c r="V202" s="208">
        <f>U202-(U202*((VLOOKUP(A202,Plan!A$1:AB$804,28,FALSE)/100)))</f>
        <v>0</v>
      </c>
      <c r="W202" s="208">
        <f>IF(P202,O202*'ETC Data'!$H$3*'ETC Data'!$L$3,0)</f>
        <v>0</v>
      </c>
      <c r="X202" s="208">
        <f>W202-(W202*((VLOOKUP(A202,Plan!A$1:AC$804,29,FALSE)/100)))</f>
        <v>0</v>
      </c>
      <c r="Y202" s="209"/>
      <c r="Z202" s="210" t="b">
        <f t="shared" si="34"/>
        <v>0</v>
      </c>
      <c r="AA202" s="208">
        <f>IF(Z202,O202*'ETC Data'!$H$4*'ETC Data'!$I$4,0)</f>
        <v>0</v>
      </c>
      <c r="AB202" s="208">
        <f>AA202-(AA202*((VLOOKUP(A202,Plan!A$1:AI$804,35,FALSE)/100)))</f>
        <v>0</v>
      </c>
      <c r="AC202" s="208">
        <f>IF(Z202,O202*'ETC Data'!$H$4*'ETC Data'!$J$4,0)</f>
        <v>0</v>
      </c>
      <c r="AD202" s="208">
        <f>AC202-(AC202*((VLOOKUP(A202,Plan!A$1:AJ$804,36,FALSE)/100)))</f>
        <v>0</v>
      </c>
      <c r="AE202" s="208">
        <f>IF(Z202,O202*'ETC Data'!$H$4*'ETC Data'!$K$4,0)</f>
        <v>0</v>
      </c>
      <c r="AF202" s="208">
        <f>AE202-(AE202*((VLOOKUP(A202,Plan!A$1:AK$804,37,FALSE)/100)))</f>
        <v>0</v>
      </c>
      <c r="AG202" s="208">
        <f>IF(Z202,O202*'ETC Data'!$H$4*'ETC Data'!$L$4,0)</f>
        <v>0</v>
      </c>
      <c r="AH202" s="208">
        <f>AG202-(AG202*((VLOOKUP(A202,Plan!A$1:AP$804,42,FALSE)/100)))</f>
        <v>0</v>
      </c>
      <c r="AI202" s="210"/>
      <c r="AJ202" s="210" t="b">
        <f t="shared" si="35"/>
        <v>0</v>
      </c>
      <c r="AK202" s="211">
        <f>IF(AJ202,O202*'ETC Data'!$H$5*'ETC Data'!$I$5,0)</f>
        <v>0</v>
      </c>
      <c r="AL202" s="208">
        <f>AK202-(AK202*((VLOOKUP(A202,Plan!A$1:AY$804,51,FALSE)/100)))</f>
        <v>0</v>
      </c>
      <c r="AM202" s="208">
        <f>IF(AJ202,O202*'ETC Data'!$H$5*'ETC Data'!$J$5,0)</f>
        <v>0</v>
      </c>
      <c r="AN202" s="208">
        <f>AM202-(AM202*((VLOOKUP(A202,Plan!A$1:BA$804,53,FALSE)/100)))</f>
        <v>0</v>
      </c>
      <c r="AO202" s="211">
        <f>IF(AJ202,O202*'ETC Data'!$H$5*'ETC Data'!$K$5,0)</f>
        <v>0</v>
      </c>
      <c r="AP202" s="208">
        <f>AO202-(AO202*((VLOOKUP(A202,Plan!A$1:BB$804,54,FALSE)/100)))</f>
        <v>0</v>
      </c>
      <c r="AQ202" s="208">
        <f>IF(AJ202,O202*'ETC Data'!$H$5*'ETC Data'!$L$5,0)</f>
        <v>0</v>
      </c>
      <c r="AR202" s="208">
        <f>AQ202-(AQ202*((VLOOKUP(A202,Plan!A$1:BD$804,56,FALSE)/100)))</f>
        <v>0</v>
      </c>
      <c r="AS202" s="193">
        <f>VLOOKUP(A202,'PR Matrix'!A:B,2,FALSE)</f>
        <v>0</v>
      </c>
      <c r="AT202" s="194">
        <f t="shared" si="38"/>
        <v>0</v>
      </c>
      <c r="AU202" s="194">
        <f t="shared" si="39"/>
        <v>0</v>
      </c>
      <c r="AV202" s="194">
        <f t="shared" si="40"/>
        <v>0</v>
      </c>
      <c r="AW202" s="194">
        <f t="shared" si="41"/>
        <v>0</v>
      </c>
      <c r="AX202" s="194">
        <f t="shared" si="42"/>
        <v>0</v>
      </c>
      <c r="AY202" s="194">
        <f t="shared" si="43"/>
        <v>0</v>
      </c>
    </row>
    <row r="203" spans="1:51" x14ac:dyDescent="0.2">
      <c r="A203" s="200" t="s">
        <v>1778</v>
      </c>
      <c r="B203" s="201" t="s">
        <v>1572</v>
      </c>
      <c r="C203" s="201" t="s">
        <v>1571</v>
      </c>
      <c r="D203" s="201"/>
      <c r="E203" s="643">
        <f>IF(G203="Y",VLOOKUP(B203&amp;"|"&amp;C203,'ETC Data'!$C$2:$D$16,2,FALSE),0)</f>
        <v>48</v>
      </c>
      <c r="F203" s="643">
        <f>IF(D203="",0,IF(G203="Y",VLOOKUP(B203&amp;"|"&amp;D203,'ETC Data'!$C$2:$D$16,2,FALSE),0))</f>
        <v>0</v>
      </c>
      <c r="G203" s="203" t="str">
        <f>IF(VLOOKUP(A203,Plan!A$1:H$804,8,FALSE)&lt;&gt;"",VLOOKUP(A203,Plan!A$1:H$804,8,FALSE),"")</f>
        <v>Y</v>
      </c>
      <c r="H203" s="204" t="str">
        <f>IF(VLOOKUP(A203,Plan!A$1:L$804,12,FALSE)&lt;&gt;"",VLOOKUP(A203,Plan!A$1:L$804,12,FALSE),"")</f>
        <v/>
      </c>
      <c r="I203" s="205" t="str">
        <f>IF(VLOOKUP(A203,Plan!A$1:M$804,13,FALSE)&lt;&gt;"",VLOOKUP(A203,Plan!A$1:M$804,13,FALSE),"")</f>
        <v/>
      </c>
      <c r="J203" s="205" t="str">
        <f>IF(VLOOKUP(A203,Plan!A$1:N$804,14,FALSE)&lt;&gt;"",VLOOKUP(A203,Plan!A$1:N$804,14,FALSE),IF(VLOOKUP(A203,Plan!A$1:O$804,15,FALSE)&lt;&gt;"",VLOOKUP(A203,Plan!A$1:O$804,15,FALSE),""))</f>
        <v>Y</v>
      </c>
      <c r="K203" s="206" t="str">
        <f>IF(VLOOKUP(A203,Plan!A$1:P$804,16,FALSE)&lt;&gt;"",VLOOKUP(A203,Plan!A$1:P$804,16,FALSE),"")</f>
        <v>Y</v>
      </c>
      <c r="L203" s="205"/>
      <c r="M203" s="205"/>
      <c r="N203" s="205"/>
      <c r="O203" s="207">
        <f t="shared" si="36"/>
        <v>48</v>
      </c>
      <c r="P203" s="207" t="b">
        <f t="shared" si="37"/>
        <v>0</v>
      </c>
      <c r="Q203" s="208">
        <f>IF(P203,O203*'ETC Data'!$H$3*'ETC Data'!$I$3,0)</f>
        <v>0</v>
      </c>
      <c r="R203" s="208">
        <f>Q203-(Q203*((VLOOKUP(A203,Plan!A$1:Z$804,26,FALSE)/100)))</f>
        <v>0</v>
      </c>
      <c r="S203" s="208">
        <f>IF(P203,O203*'ETC Data'!$H$3*'ETC Data'!$J$3,0)</f>
        <v>0</v>
      </c>
      <c r="T203" s="208">
        <f>S203-(S203*((VLOOKUP(A203,Plan!A$1:AA$804,27,FALSE)/100)))</f>
        <v>0</v>
      </c>
      <c r="U203" s="208">
        <f>IF(P203,O203*'ETC Data'!$H$3*'ETC Data'!$K$3,0)</f>
        <v>0</v>
      </c>
      <c r="V203" s="208">
        <f>U203-(U203*((VLOOKUP(A203,Plan!A$1:AB$804,28,FALSE)/100)))</f>
        <v>0</v>
      </c>
      <c r="W203" s="208">
        <f>IF(P203,O203*'ETC Data'!$H$3*'ETC Data'!$L$3,0)</f>
        <v>0</v>
      </c>
      <c r="X203" s="208">
        <f>W203-(W203*((VLOOKUP(A203,Plan!A$1:AC$804,29,FALSE)/100)))</f>
        <v>0</v>
      </c>
      <c r="Y203" s="209"/>
      <c r="Z203" s="210" t="b">
        <f t="shared" si="34"/>
        <v>1</v>
      </c>
      <c r="AA203" s="208">
        <f>IF(Z203,O203*'ETC Data'!$H$4*'ETC Data'!$I$4,0)</f>
        <v>11.712596294967767</v>
      </c>
      <c r="AB203" s="208">
        <f>AA203-(AA203*((VLOOKUP(A203,Plan!A$1:AI$804,35,FALSE)/100)))</f>
        <v>0</v>
      </c>
      <c r="AC203" s="208">
        <f>IF(Z203,O203*'ETC Data'!$H$4*'ETC Data'!$J$4,0)</f>
        <v>5.8562981474838836</v>
      </c>
      <c r="AD203" s="208">
        <f>AC203-(AC203*((VLOOKUP(A203,Plan!A$1:AJ$804,36,FALSE)/100)))</f>
        <v>0</v>
      </c>
      <c r="AE203" s="208">
        <f>IF(Z203,O203*'ETC Data'!$H$4*'ETC Data'!$K$4,0)</f>
        <v>4.2165346661883962</v>
      </c>
      <c r="AF203" s="208">
        <f>AE203-(AE203*((VLOOKUP(A203,Plan!A$1:AK$804,37,FALSE)/100)))</f>
        <v>0</v>
      </c>
      <c r="AG203" s="208">
        <f>IF(Z203,O203*'ETC Data'!$H$4*'ETC Data'!$L$4,0)</f>
        <v>1.6397634812954875</v>
      </c>
      <c r="AH203" s="208">
        <f>AG203-(AG203*((VLOOKUP(A203,Plan!A$1:AP$804,42,FALSE)/100)))</f>
        <v>0</v>
      </c>
      <c r="AI203" s="210"/>
      <c r="AJ203" s="210" t="b">
        <f t="shared" si="35"/>
        <v>1</v>
      </c>
      <c r="AK203" s="211">
        <f>IF(AJ203,O203*'ETC Data'!$H$5*'ETC Data'!$I$5,0)</f>
        <v>5.9784656554161915</v>
      </c>
      <c r="AL203" s="208">
        <f>AK203-(AK203*((VLOOKUP(A203,Plan!A$1:AY$804,51,FALSE)/100)))</f>
        <v>0</v>
      </c>
      <c r="AM203" s="208">
        <f>IF(AJ203,O203*'ETC Data'!$H$5*'ETC Data'!$J$5,0)</f>
        <v>2.9892328277080957</v>
      </c>
      <c r="AN203" s="208">
        <v>6</v>
      </c>
      <c r="AO203" s="211">
        <f>IF(AJ203,O203*'ETC Data'!$H$5*'ETC Data'!$K$5,0)</f>
        <v>2.1522476359498288</v>
      </c>
      <c r="AP203" s="208">
        <f>AO203-(AO203*((VLOOKUP(A203,Plan!A$1:BB$804,54,FALSE)/100)))</f>
        <v>0</v>
      </c>
      <c r="AQ203" s="208">
        <f>IF(AJ203,O203*'ETC Data'!$H$5*'ETC Data'!$L$5,0)</f>
        <v>0.83698519175826691</v>
      </c>
      <c r="AR203" s="208">
        <f>AQ203-(AQ203*((VLOOKUP(A203,Plan!A$1:BD$804,56,FALSE)/100)))</f>
        <v>0</v>
      </c>
      <c r="AS203" s="193">
        <f>VLOOKUP(A203,'PR Matrix'!A:B,2,FALSE)</f>
        <v>6217</v>
      </c>
      <c r="AT203" s="194">
        <f t="shared" si="38"/>
        <v>6</v>
      </c>
      <c r="AU203" s="194">
        <f t="shared" si="39"/>
        <v>35.382123900767915</v>
      </c>
      <c r="AV203" s="194">
        <f t="shared" si="40"/>
        <v>0</v>
      </c>
      <c r="AW203" s="194">
        <f t="shared" si="41"/>
        <v>6</v>
      </c>
      <c r="AX203" s="194">
        <f t="shared" si="42"/>
        <v>0</v>
      </c>
      <c r="AY203" s="194">
        <f t="shared" si="43"/>
        <v>0</v>
      </c>
    </row>
    <row r="204" spans="1:51" hidden="1" x14ac:dyDescent="0.2">
      <c r="A204" s="200" t="s">
        <v>1779</v>
      </c>
      <c r="B204" s="201" t="s">
        <v>1572</v>
      </c>
      <c r="C204" s="201"/>
      <c r="D204" s="201"/>
      <c r="E204" s="202">
        <f>IF(G204="Y",VLOOKUP(B204&amp;"|"&amp;C204,'ETC Data'!$C$2:$D$16,2,FALSE),0)</f>
        <v>0</v>
      </c>
      <c r="F204" s="202">
        <f>IF(D204="",0,IF(G204="Y",VLOOKUP(B204&amp;"|"&amp;D204,'ETC Data'!$C$2:$D$16,2,FALSE),0))</f>
        <v>0</v>
      </c>
      <c r="G204" s="203" t="str">
        <f>IF(VLOOKUP(A204,Plan!A$1:H$804,8,FALSE)&lt;&gt;"",VLOOKUP(A204,Plan!A$1:H$804,8,FALSE),"")</f>
        <v>N</v>
      </c>
      <c r="H204" s="204" t="str">
        <f>IF(VLOOKUP(A204,Plan!A$1:L$804,12,FALSE)&lt;&gt;"",VLOOKUP(A204,Plan!A$1:L$804,12,FALSE),"")</f>
        <v/>
      </c>
      <c r="I204" s="205" t="str">
        <f>IF(VLOOKUP(A204,Plan!A$1:M$804,13,FALSE)&lt;&gt;"",VLOOKUP(A204,Plan!A$1:M$804,13,FALSE),"")</f>
        <v/>
      </c>
      <c r="J204" s="205" t="str">
        <f>IF(VLOOKUP(A204,Plan!A$1:N$804,14,FALSE)&lt;&gt;"",VLOOKUP(A204,Plan!A$1:N$804,14,FALSE),IF(VLOOKUP(A204,Plan!A$1:O$804,15,FALSE)&lt;&gt;"",VLOOKUP(A204,Plan!A$1:O$804,15,FALSE),""))</f>
        <v/>
      </c>
      <c r="K204" s="206" t="str">
        <f>IF(VLOOKUP(A204,Plan!A$1:P$804,16,FALSE)&lt;&gt;"",VLOOKUP(A204,Plan!A$1:P$804,16,FALSE),"")</f>
        <v/>
      </c>
      <c r="L204" s="205"/>
      <c r="M204" s="205"/>
      <c r="N204" s="205"/>
      <c r="O204" s="207">
        <f t="shared" si="36"/>
        <v>0</v>
      </c>
      <c r="P204" s="207" t="b">
        <f t="shared" si="37"/>
        <v>0</v>
      </c>
      <c r="Q204" s="208">
        <f>IF(P204,O204*'ETC Data'!$H$3*'ETC Data'!$I$3,0)</f>
        <v>0</v>
      </c>
      <c r="R204" s="208">
        <f>Q204-(Q204*((VLOOKUP(A204,Plan!A$1:Z$804,26,FALSE)/100)))</f>
        <v>0</v>
      </c>
      <c r="S204" s="208">
        <f>IF(P204,O204*'ETC Data'!$H$3*'ETC Data'!$J$3,0)</f>
        <v>0</v>
      </c>
      <c r="T204" s="208">
        <f>S204-(S204*((VLOOKUP(A204,Plan!A$1:AA$804,27,FALSE)/100)))</f>
        <v>0</v>
      </c>
      <c r="U204" s="208">
        <f>IF(P204,O204*'ETC Data'!$H$3*'ETC Data'!$K$3,0)</f>
        <v>0</v>
      </c>
      <c r="V204" s="208">
        <f>U204-(U204*((VLOOKUP(A204,Plan!A$1:AB$804,28,FALSE)/100)))</f>
        <v>0</v>
      </c>
      <c r="W204" s="208">
        <f>IF(P204,O204*'ETC Data'!$H$3*'ETC Data'!$L$3,0)</f>
        <v>0</v>
      </c>
      <c r="X204" s="208">
        <f>W204-(W204*((VLOOKUP(A204,Plan!A$1:AC$804,29,FALSE)/100)))</f>
        <v>0</v>
      </c>
      <c r="Y204" s="209"/>
      <c r="Z204" s="210" t="b">
        <f t="shared" si="34"/>
        <v>0</v>
      </c>
      <c r="AA204" s="208">
        <f>IF(Z204,O204*'ETC Data'!$H$4*'ETC Data'!$I$4,0)</f>
        <v>0</v>
      </c>
      <c r="AB204" s="208">
        <f>AA204-(AA204*((VLOOKUP(A204,Plan!A$1:AI$804,35,FALSE)/100)))</f>
        <v>0</v>
      </c>
      <c r="AC204" s="208">
        <f>IF(Z204,O204*'ETC Data'!$H$4*'ETC Data'!$J$4,0)</f>
        <v>0</v>
      </c>
      <c r="AD204" s="208">
        <f>AC204-(AC204*((VLOOKUP(A204,Plan!A$1:AJ$804,36,FALSE)/100)))</f>
        <v>0</v>
      </c>
      <c r="AE204" s="208">
        <f>IF(Z204,O204*'ETC Data'!$H$4*'ETC Data'!$K$4,0)</f>
        <v>0</v>
      </c>
      <c r="AF204" s="208">
        <f>AE204-(AE204*((VLOOKUP(A204,Plan!A$1:AK$804,37,FALSE)/100)))</f>
        <v>0</v>
      </c>
      <c r="AG204" s="208">
        <f>IF(Z204,O204*'ETC Data'!$H$4*'ETC Data'!$L$4,0)</f>
        <v>0</v>
      </c>
      <c r="AH204" s="208">
        <f>AG204-(AG204*((VLOOKUP(A204,Plan!A$1:AP$804,42,FALSE)/100)))</f>
        <v>0</v>
      </c>
      <c r="AI204" s="210"/>
      <c r="AJ204" s="210" t="b">
        <f t="shared" si="35"/>
        <v>0</v>
      </c>
      <c r="AK204" s="211">
        <f>IF(AJ204,O204*'ETC Data'!$H$5*'ETC Data'!$I$5,0)</f>
        <v>0</v>
      </c>
      <c r="AL204" s="208">
        <f>AK204-(AK204*((VLOOKUP(A204,Plan!A$1:AY$804,51,FALSE)/100)))</f>
        <v>0</v>
      </c>
      <c r="AM204" s="208">
        <f>IF(AJ204,O204*'ETC Data'!$H$5*'ETC Data'!$J$5,0)</f>
        <v>0</v>
      </c>
      <c r="AN204" s="208">
        <f>AM204-(AM204*((VLOOKUP(A204,Plan!A$1:BA$804,53,FALSE)/100)))</f>
        <v>0</v>
      </c>
      <c r="AO204" s="211">
        <f>IF(AJ204,O204*'ETC Data'!$H$5*'ETC Data'!$K$5,0)</f>
        <v>0</v>
      </c>
      <c r="AP204" s="208">
        <f>AO204-(AO204*((VLOOKUP(A204,Plan!A$1:BB$804,54,FALSE)/100)))</f>
        <v>0</v>
      </c>
      <c r="AQ204" s="208">
        <f>IF(AJ204,O204*'ETC Data'!$H$5*'ETC Data'!$L$5,0)</f>
        <v>0</v>
      </c>
      <c r="AR204" s="208">
        <f>AQ204-(AQ204*((VLOOKUP(A204,Plan!A$1:BD$804,56,FALSE)/100)))</f>
        <v>0</v>
      </c>
      <c r="AS204" s="193">
        <f>VLOOKUP(A204,'PR Matrix'!A:B,2,FALSE)</f>
        <v>0</v>
      </c>
      <c r="AT204" s="194">
        <f t="shared" si="38"/>
        <v>0</v>
      </c>
      <c r="AU204" s="194">
        <f t="shared" si="39"/>
        <v>0</v>
      </c>
      <c r="AV204" s="194">
        <f t="shared" si="40"/>
        <v>0</v>
      </c>
      <c r="AW204" s="194">
        <f t="shared" si="41"/>
        <v>0</v>
      </c>
      <c r="AX204" s="194">
        <f t="shared" si="42"/>
        <v>0</v>
      </c>
      <c r="AY204" s="194">
        <f t="shared" si="43"/>
        <v>0</v>
      </c>
    </row>
    <row r="205" spans="1:51" hidden="1" x14ac:dyDescent="0.2">
      <c r="A205" s="200" t="s">
        <v>1388</v>
      </c>
      <c r="B205" s="201" t="s">
        <v>1572</v>
      </c>
      <c r="C205" s="201"/>
      <c r="D205" s="201"/>
      <c r="E205" s="202">
        <f>IF(G205="Y",VLOOKUP(B205&amp;"|"&amp;C205,'ETC Data'!$C$2:$D$16,2,FALSE),0)</f>
        <v>0</v>
      </c>
      <c r="F205" s="202">
        <f>IF(D205="",0,IF(G205="Y",VLOOKUP(B205&amp;"|"&amp;D205,'ETC Data'!$C$2:$D$16,2,FALSE),0))</f>
        <v>0</v>
      </c>
      <c r="G205" s="203" t="str">
        <f>IF(VLOOKUP(A205,Plan!A$1:H$804,8,FALSE)&lt;&gt;"",VLOOKUP(A205,Plan!A$1:H$804,8,FALSE),"")</f>
        <v>N</v>
      </c>
      <c r="H205" s="204" t="str">
        <f>IF(VLOOKUP(A205,Plan!A$1:L$804,12,FALSE)&lt;&gt;"",VLOOKUP(A205,Plan!A$1:L$804,12,FALSE),"")</f>
        <v/>
      </c>
      <c r="I205" s="205" t="str">
        <f>IF(VLOOKUP(A205,Plan!A$1:M$804,13,FALSE)&lt;&gt;"",VLOOKUP(A205,Plan!A$1:M$804,13,FALSE),"")</f>
        <v/>
      </c>
      <c r="J205" s="205" t="str">
        <f>IF(VLOOKUP(A205,Plan!A$1:N$804,14,FALSE)&lt;&gt;"",VLOOKUP(A205,Plan!A$1:N$804,14,FALSE),IF(VLOOKUP(A205,Plan!A$1:O$804,15,FALSE)&lt;&gt;"",VLOOKUP(A205,Plan!A$1:O$804,15,FALSE),""))</f>
        <v/>
      </c>
      <c r="K205" s="206" t="str">
        <f>IF(VLOOKUP(A205,Plan!A$1:P$804,16,FALSE)&lt;&gt;"",VLOOKUP(A205,Plan!A$1:P$804,16,FALSE),"")</f>
        <v/>
      </c>
      <c r="L205" s="205"/>
      <c r="M205" s="205"/>
      <c r="N205" s="205"/>
      <c r="O205" s="207">
        <f t="shared" si="36"/>
        <v>0</v>
      </c>
      <c r="P205" s="207" t="b">
        <f t="shared" si="37"/>
        <v>0</v>
      </c>
      <c r="Q205" s="208">
        <f>IF(P205,O205*'ETC Data'!$H$3*'ETC Data'!$I$3,0)</f>
        <v>0</v>
      </c>
      <c r="R205" s="208">
        <f>Q205-(Q205*((VLOOKUP(A205,Plan!A$1:Z$804,26,FALSE)/100)))</f>
        <v>0</v>
      </c>
      <c r="S205" s="208">
        <f>IF(P205,O205*'ETC Data'!$H$3*'ETC Data'!$J$3,0)</f>
        <v>0</v>
      </c>
      <c r="T205" s="208">
        <f>S205-(S205*((VLOOKUP(A205,Plan!A$1:AA$804,27,FALSE)/100)))</f>
        <v>0</v>
      </c>
      <c r="U205" s="208">
        <f>IF(P205,O205*'ETC Data'!$H$3*'ETC Data'!$K$3,0)</f>
        <v>0</v>
      </c>
      <c r="V205" s="208">
        <f>U205-(U205*((VLOOKUP(A205,Plan!A$1:AB$804,28,FALSE)/100)))</f>
        <v>0</v>
      </c>
      <c r="W205" s="208">
        <f>IF(P205,O205*'ETC Data'!$H$3*'ETC Data'!$L$3,0)</f>
        <v>0</v>
      </c>
      <c r="X205" s="208">
        <f>W205-(W205*((VLOOKUP(A205,Plan!A$1:AC$804,29,FALSE)/100)))</f>
        <v>0</v>
      </c>
      <c r="Y205" s="209"/>
      <c r="Z205" s="210" t="b">
        <f t="shared" si="34"/>
        <v>0</v>
      </c>
      <c r="AA205" s="208">
        <f>IF(Z205,O205*'ETC Data'!$H$4*'ETC Data'!$I$4,0)</f>
        <v>0</v>
      </c>
      <c r="AB205" s="208">
        <f>AA205-(AA205*((VLOOKUP(A205,Plan!A$1:AI$804,35,FALSE)/100)))</f>
        <v>0</v>
      </c>
      <c r="AC205" s="208">
        <f>IF(Z205,O205*'ETC Data'!$H$4*'ETC Data'!$J$4,0)</f>
        <v>0</v>
      </c>
      <c r="AD205" s="208">
        <f>AC205-(AC205*((VLOOKUP(A205,Plan!A$1:AJ$804,36,FALSE)/100)))</f>
        <v>0</v>
      </c>
      <c r="AE205" s="208">
        <f>IF(Z205,O205*'ETC Data'!$H$4*'ETC Data'!$K$4,0)</f>
        <v>0</v>
      </c>
      <c r="AF205" s="208">
        <f>AE205-(AE205*((VLOOKUP(A205,Plan!A$1:AK$804,37,FALSE)/100)))</f>
        <v>0</v>
      </c>
      <c r="AG205" s="208">
        <f>IF(Z205,O205*'ETC Data'!$H$4*'ETC Data'!$L$4,0)</f>
        <v>0</v>
      </c>
      <c r="AH205" s="208">
        <f>AG205-(AG205*((VLOOKUP(A205,Plan!A$1:AP$804,42,FALSE)/100)))</f>
        <v>0</v>
      </c>
      <c r="AI205" s="210"/>
      <c r="AJ205" s="210" t="b">
        <f t="shared" si="35"/>
        <v>0</v>
      </c>
      <c r="AK205" s="211">
        <f>IF(AJ205,O205*'ETC Data'!$H$5*'ETC Data'!$I$5,0)</f>
        <v>0</v>
      </c>
      <c r="AL205" s="208">
        <f>AK205-(AK205*((VLOOKUP(A205,Plan!A$1:AY$804,51,FALSE)/100)))</f>
        <v>0</v>
      </c>
      <c r="AM205" s="208">
        <f>IF(AJ205,O205*'ETC Data'!$H$5*'ETC Data'!$J$5,0)</f>
        <v>0</v>
      </c>
      <c r="AN205" s="208">
        <f>AM205-(AM205*((VLOOKUP(A205,Plan!A$1:BA$804,53,FALSE)/100)))</f>
        <v>0</v>
      </c>
      <c r="AO205" s="211">
        <f>IF(AJ205,O205*'ETC Data'!$H$5*'ETC Data'!$K$5,0)</f>
        <v>0</v>
      </c>
      <c r="AP205" s="208">
        <f>AO205-(AO205*((VLOOKUP(A205,Plan!A$1:BB$804,54,FALSE)/100)))</f>
        <v>0</v>
      </c>
      <c r="AQ205" s="208">
        <f>IF(AJ205,O205*'ETC Data'!$H$5*'ETC Data'!$L$5,0)</f>
        <v>0</v>
      </c>
      <c r="AR205" s="208">
        <f>AQ205-(AQ205*((VLOOKUP(A205,Plan!A$1:BD$804,56,FALSE)/100)))</f>
        <v>0</v>
      </c>
      <c r="AS205" s="193">
        <f>VLOOKUP(A205,'PR Matrix'!A:B,2,FALSE)</f>
        <v>0</v>
      </c>
      <c r="AT205" s="194">
        <f t="shared" si="38"/>
        <v>0</v>
      </c>
      <c r="AU205" s="194">
        <f t="shared" si="39"/>
        <v>0</v>
      </c>
      <c r="AV205" s="194">
        <f t="shared" si="40"/>
        <v>0</v>
      </c>
      <c r="AW205" s="194">
        <f t="shared" si="41"/>
        <v>0</v>
      </c>
      <c r="AX205" s="194">
        <f t="shared" si="42"/>
        <v>0</v>
      </c>
      <c r="AY205" s="194">
        <f t="shared" si="43"/>
        <v>0</v>
      </c>
    </row>
    <row r="206" spans="1:51" hidden="1" x14ac:dyDescent="0.2">
      <c r="A206" s="200" t="s">
        <v>243</v>
      </c>
      <c r="B206" s="201" t="s">
        <v>1572</v>
      </c>
      <c r="C206" s="201"/>
      <c r="D206" s="201"/>
      <c r="E206" s="202">
        <f>IF(G206="Y",VLOOKUP(B206&amp;"|"&amp;C206,'ETC Data'!$C$2:$D$16,2,FALSE),0)</f>
        <v>0</v>
      </c>
      <c r="F206" s="202">
        <f>IF(D206="",0,IF(G206="Y",VLOOKUP(B206&amp;"|"&amp;D206,'ETC Data'!$C$2:$D$16,2,FALSE),0))</f>
        <v>0</v>
      </c>
      <c r="G206" s="203" t="str">
        <f>IF(VLOOKUP(A206,Plan!A$1:H$804,8,FALSE)&lt;&gt;"",VLOOKUP(A206,Plan!A$1:H$804,8,FALSE),"")</f>
        <v>N</v>
      </c>
      <c r="H206" s="204" t="str">
        <f>IF(VLOOKUP(A206,Plan!A$1:L$804,12,FALSE)&lt;&gt;"",VLOOKUP(A206,Plan!A$1:L$804,12,FALSE),"")</f>
        <v/>
      </c>
      <c r="I206" s="205" t="str">
        <f>IF(VLOOKUP(A206,Plan!A$1:M$804,13,FALSE)&lt;&gt;"",VLOOKUP(A206,Plan!A$1:M$804,13,FALSE),"")</f>
        <v/>
      </c>
      <c r="J206" s="205" t="str">
        <f>IF(VLOOKUP(A206,Plan!A$1:N$804,14,FALSE)&lt;&gt;"",VLOOKUP(A206,Plan!A$1:N$804,14,FALSE),IF(VLOOKUP(A206,Plan!A$1:O$804,15,FALSE)&lt;&gt;"",VLOOKUP(A206,Plan!A$1:O$804,15,FALSE),""))</f>
        <v/>
      </c>
      <c r="K206" s="206" t="str">
        <f>IF(VLOOKUP(A206,Plan!A$1:P$804,16,FALSE)&lt;&gt;"",VLOOKUP(A206,Plan!A$1:P$804,16,FALSE),"")</f>
        <v/>
      </c>
      <c r="L206" s="205"/>
      <c r="M206" s="205"/>
      <c r="N206" s="205"/>
      <c r="O206" s="207">
        <f t="shared" si="36"/>
        <v>0</v>
      </c>
      <c r="P206" s="207" t="b">
        <f t="shared" si="37"/>
        <v>0</v>
      </c>
      <c r="Q206" s="208">
        <f>IF(P206,O206*'ETC Data'!$H$3*'ETC Data'!$I$3,0)</f>
        <v>0</v>
      </c>
      <c r="R206" s="208">
        <f>Q206-(Q206*((VLOOKUP(A206,Plan!A$1:Z$804,26,FALSE)/100)))</f>
        <v>0</v>
      </c>
      <c r="S206" s="208">
        <f>IF(P206,O206*'ETC Data'!$H$3*'ETC Data'!$J$3,0)</f>
        <v>0</v>
      </c>
      <c r="T206" s="208">
        <f>S206-(S206*((VLOOKUP(A206,Plan!A$1:AA$804,27,FALSE)/100)))</f>
        <v>0</v>
      </c>
      <c r="U206" s="208">
        <f>IF(P206,O206*'ETC Data'!$H$3*'ETC Data'!$K$3,0)</f>
        <v>0</v>
      </c>
      <c r="V206" s="208">
        <f>U206-(U206*((VLOOKUP(A206,Plan!A$1:AB$804,28,FALSE)/100)))</f>
        <v>0</v>
      </c>
      <c r="W206" s="208">
        <f>IF(P206,O206*'ETC Data'!$H$3*'ETC Data'!$L$3,0)</f>
        <v>0</v>
      </c>
      <c r="X206" s="208">
        <f>W206-(W206*((VLOOKUP(A206,Plan!A$1:AC$804,29,FALSE)/100)))</f>
        <v>0</v>
      </c>
      <c r="Y206" s="209"/>
      <c r="Z206" s="210" t="b">
        <f t="shared" si="34"/>
        <v>0</v>
      </c>
      <c r="AA206" s="208">
        <f>IF(Z206,O206*'ETC Data'!$H$4*'ETC Data'!$I$4,0)</f>
        <v>0</v>
      </c>
      <c r="AB206" s="208">
        <f>AA206-(AA206*((VLOOKUP(A206,Plan!A$1:AI$804,35,FALSE)/100)))</f>
        <v>0</v>
      </c>
      <c r="AC206" s="208">
        <f>IF(Z206,O206*'ETC Data'!$H$4*'ETC Data'!$J$4,0)</f>
        <v>0</v>
      </c>
      <c r="AD206" s="208">
        <f>AC206-(AC206*((VLOOKUP(A206,Plan!A$1:AJ$804,36,FALSE)/100)))</f>
        <v>0</v>
      </c>
      <c r="AE206" s="208">
        <f>IF(Z206,O206*'ETC Data'!$H$4*'ETC Data'!$K$4,0)</f>
        <v>0</v>
      </c>
      <c r="AF206" s="208">
        <f>AE206-(AE206*((VLOOKUP(A206,Plan!A$1:AK$804,37,FALSE)/100)))</f>
        <v>0</v>
      </c>
      <c r="AG206" s="208">
        <f>IF(Z206,O206*'ETC Data'!$H$4*'ETC Data'!$L$4,0)</f>
        <v>0</v>
      </c>
      <c r="AH206" s="208">
        <f>AG206-(AG206*((VLOOKUP(A206,Plan!A$1:AP$804,42,FALSE)/100)))</f>
        <v>0</v>
      </c>
      <c r="AI206" s="210"/>
      <c r="AJ206" s="210" t="b">
        <f t="shared" si="35"/>
        <v>0</v>
      </c>
      <c r="AK206" s="211">
        <f>IF(AJ206,O206*'ETC Data'!$H$5*'ETC Data'!$I$5,0)</f>
        <v>0</v>
      </c>
      <c r="AL206" s="208">
        <f>AK206-(AK206*((VLOOKUP(A206,Plan!A$1:AY$804,51,FALSE)/100)))</f>
        <v>0</v>
      </c>
      <c r="AM206" s="208">
        <f>IF(AJ206,O206*'ETC Data'!$H$5*'ETC Data'!$J$5,0)</f>
        <v>0</v>
      </c>
      <c r="AN206" s="208">
        <f>AM206-(AM206*((VLOOKUP(A206,Plan!A$1:BA$804,53,FALSE)/100)))</f>
        <v>0</v>
      </c>
      <c r="AO206" s="211">
        <f>IF(AJ206,O206*'ETC Data'!$H$5*'ETC Data'!$K$5,0)</f>
        <v>0</v>
      </c>
      <c r="AP206" s="208">
        <f>AO206-(AO206*((VLOOKUP(A206,Plan!A$1:BB$804,54,FALSE)/100)))</f>
        <v>0</v>
      </c>
      <c r="AQ206" s="208">
        <f>IF(AJ206,O206*'ETC Data'!$H$5*'ETC Data'!$L$5,0)</f>
        <v>0</v>
      </c>
      <c r="AR206" s="208">
        <f>AQ206-(AQ206*((VLOOKUP(A206,Plan!A$1:BD$804,56,FALSE)/100)))</f>
        <v>0</v>
      </c>
      <c r="AS206" s="193">
        <f>VLOOKUP(A206,'PR Matrix'!A:B,2,FALSE)</f>
        <v>0</v>
      </c>
      <c r="AT206" s="194">
        <f t="shared" si="38"/>
        <v>0</v>
      </c>
      <c r="AU206" s="194">
        <f t="shared" si="39"/>
        <v>0</v>
      </c>
      <c r="AV206" s="194">
        <f t="shared" si="40"/>
        <v>0</v>
      </c>
      <c r="AW206" s="194">
        <f t="shared" si="41"/>
        <v>0</v>
      </c>
      <c r="AX206" s="194">
        <f t="shared" si="42"/>
        <v>0</v>
      </c>
      <c r="AY206" s="194">
        <f t="shared" si="43"/>
        <v>0</v>
      </c>
    </row>
    <row r="207" spans="1:51" hidden="1" x14ac:dyDescent="0.2">
      <c r="A207" s="200" t="s">
        <v>1410</v>
      </c>
      <c r="B207" s="201" t="s">
        <v>1572</v>
      </c>
      <c r="C207" s="201"/>
      <c r="D207" s="201"/>
      <c r="E207" s="202">
        <f>IF(G207="Y",VLOOKUP(B207&amp;"|"&amp;C207,'ETC Data'!$C$2:$D$16,2,FALSE),0)</f>
        <v>0</v>
      </c>
      <c r="F207" s="202">
        <f>IF(D207="",0,IF(G207="Y",VLOOKUP(B207&amp;"|"&amp;D207,'ETC Data'!$C$2:$D$16,2,FALSE),0))</f>
        <v>0</v>
      </c>
      <c r="G207" s="203" t="str">
        <f>IF(VLOOKUP(A207,Plan!A$1:H$804,8,FALSE)&lt;&gt;"",VLOOKUP(A207,Plan!A$1:H$804,8,FALSE),"")</f>
        <v>N</v>
      </c>
      <c r="H207" s="204" t="str">
        <f>IF(VLOOKUP(A207,Plan!A$1:L$804,12,FALSE)&lt;&gt;"",VLOOKUP(A207,Plan!A$1:L$804,12,FALSE),"")</f>
        <v/>
      </c>
      <c r="I207" s="205" t="str">
        <f>IF(VLOOKUP(A207,Plan!A$1:M$804,13,FALSE)&lt;&gt;"",VLOOKUP(A207,Plan!A$1:M$804,13,FALSE),"")</f>
        <v/>
      </c>
      <c r="J207" s="205" t="str">
        <f>IF(VLOOKUP(A207,Plan!A$1:N$804,14,FALSE)&lt;&gt;"",VLOOKUP(A207,Plan!A$1:N$804,14,FALSE),IF(VLOOKUP(A207,Plan!A$1:O$804,15,FALSE)&lt;&gt;"",VLOOKUP(A207,Plan!A$1:O$804,15,FALSE),""))</f>
        <v/>
      </c>
      <c r="K207" s="206" t="str">
        <f>IF(VLOOKUP(A207,Plan!A$1:P$804,16,FALSE)&lt;&gt;"",VLOOKUP(A207,Plan!A$1:P$804,16,FALSE),"")</f>
        <v/>
      </c>
      <c r="L207" s="205"/>
      <c r="M207" s="205"/>
      <c r="N207" s="205"/>
      <c r="O207" s="207">
        <f t="shared" si="36"/>
        <v>0</v>
      </c>
      <c r="P207" s="207" t="b">
        <f t="shared" si="37"/>
        <v>0</v>
      </c>
      <c r="Q207" s="208">
        <f>IF(P207,O207*'ETC Data'!$H$3*'ETC Data'!$I$3,0)</f>
        <v>0</v>
      </c>
      <c r="R207" s="208">
        <f>Q207-(Q207*((VLOOKUP(A207,Plan!A$1:Z$804,26,FALSE)/100)))</f>
        <v>0</v>
      </c>
      <c r="S207" s="208">
        <f>IF(P207,O207*'ETC Data'!$H$3*'ETC Data'!$J$3,0)</f>
        <v>0</v>
      </c>
      <c r="T207" s="208">
        <f>S207-(S207*((VLOOKUP(A207,Plan!A$1:AA$804,27,FALSE)/100)))</f>
        <v>0</v>
      </c>
      <c r="U207" s="208">
        <f>IF(P207,O207*'ETC Data'!$H$3*'ETC Data'!$K$3,0)</f>
        <v>0</v>
      </c>
      <c r="V207" s="208">
        <f>U207-(U207*((VLOOKUP(A207,Plan!A$1:AB$804,28,FALSE)/100)))</f>
        <v>0</v>
      </c>
      <c r="W207" s="208">
        <f>IF(P207,O207*'ETC Data'!$H$3*'ETC Data'!$L$3,0)</f>
        <v>0</v>
      </c>
      <c r="X207" s="208">
        <f>W207-(W207*((VLOOKUP(A207,Plan!A$1:AC$804,29,FALSE)/100)))</f>
        <v>0</v>
      </c>
      <c r="Y207" s="209"/>
      <c r="Z207" s="210" t="b">
        <f t="shared" si="34"/>
        <v>0</v>
      </c>
      <c r="AA207" s="208">
        <f>IF(Z207,O207*'ETC Data'!$H$4*'ETC Data'!$I$4,0)</f>
        <v>0</v>
      </c>
      <c r="AB207" s="208">
        <f>AA207-(AA207*((VLOOKUP(A207,Plan!A$1:AI$804,35,FALSE)/100)))</f>
        <v>0</v>
      </c>
      <c r="AC207" s="208">
        <f>IF(Z207,O207*'ETC Data'!$H$4*'ETC Data'!$J$4,0)</f>
        <v>0</v>
      </c>
      <c r="AD207" s="208">
        <f>AC207-(AC207*((VLOOKUP(A207,Plan!A$1:AJ$804,36,FALSE)/100)))</f>
        <v>0</v>
      </c>
      <c r="AE207" s="208">
        <f>IF(Z207,O207*'ETC Data'!$H$4*'ETC Data'!$K$4,0)</f>
        <v>0</v>
      </c>
      <c r="AF207" s="208">
        <f>AE207-(AE207*((VLOOKUP(A207,Plan!A$1:AK$804,37,FALSE)/100)))</f>
        <v>0</v>
      </c>
      <c r="AG207" s="208">
        <f>IF(Z207,O207*'ETC Data'!$H$4*'ETC Data'!$L$4,0)</f>
        <v>0</v>
      </c>
      <c r="AH207" s="208">
        <f>AG207-(AG207*((VLOOKUP(A207,Plan!A$1:AP$804,42,FALSE)/100)))</f>
        <v>0</v>
      </c>
      <c r="AI207" s="210"/>
      <c r="AJ207" s="210" t="b">
        <f t="shared" si="35"/>
        <v>0</v>
      </c>
      <c r="AK207" s="211">
        <f>IF(AJ207,O207*'ETC Data'!$H$5*'ETC Data'!$I$5,0)</f>
        <v>0</v>
      </c>
      <c r="AL207" s="208">
        <f>AK207-(AK207*((VLOOKUP(A207,Plan!A$1:AY$804,51,FALSE)/100)))</f>
        <v>0</v>
      </c>
      <c r="AM207" s="208">
        <f>IF(AJ207,O207*'ETC Data'!$H$5*'ETC Data'!$J$5,0)</f>
        <v>0</v>
      </c>
      <c r="AN207" s="208">
        <f>AM207-(AM207*((VLOOKUP(A207,Plan!A$1:BA$804,53,FALSE)/100)))</f>
        <v>0</v>
      </c>
      <c r="AO207" s="211">
        <f>IF(AJ207,O207*'ETC Data'!$H$5*'ETC Data'!$K$5,0)</f>
        <v>0</v>
      </c>
      <c r="AP207" s="208">
        <f>AO207-(AO207*((VLOOKUP(A207,Plan!A$1:BB$804,54,FALSE)/100)))</f>
        <v>0</v>
      </c>
      <c r="AQ207" s="208">
        <f>IF(AJ207,O207*'ETC Data'!$H$5*'ETC Data'!$L$5,0)</f>
        <v>0</v>
      </c>
      <c r="AR207" s="208">
        <f>AQ207-(AQ207*((VLOOKUP(A207,Plan!A$1:BD$804,56,FALSE)/100)))</f>
        <v>0</v>
      </c>
      <c r="AS207" s="193">
        <f>VLOOKUP(A207,'PR Matrix'!A:B,2,FALSE)</f>
        <v>0</v>
      </c>
      <c r="AT207" s="194">
        <f t="shared" si="38"/>
        <v>0</v>
      </c>
      <c r="AU207" s="194">
        <f t="shared" si="39"/>
        <v>0</v>
      </c>
      <c r="AV207" s="194">
        <f t="shared" si="40"/>
        <v>0</v>
      </c>
      <c r="AW207" s="194">
        <f t="shared" si="41"/>
        <v>0</v>
      </c>
      <c r="AX207" s="194">
        <f t="shared" si="42"/>
        <v>0</v>
      </c>
      <c r="AY207" s="194">
        <f t="shared" si="43"/>
        <v>0</v>
      </c>
    </row>
    <row r="208" spans="1:51" hidden="1" x14ac:dyDescent="0.2">
      <c r="A208" s="200" t="s">
        <v>1780</v>
      </c>
      <c r="B208" s="201" t="s">
        <v>1572</v>
      </c>
      <c r="C208" s="201"/>
      <c r="D208" s="201"/>
      <c r="E208" s="202">
        <f>IF(G208="Y",VLOOKUP(B208&amp;"|"&amp;C208,'ETC Data'!$C$2:$D$16,2,FALSE),0)</f>
        <v>0</v>
      </c>
      <c r="F208" s="202">
        <f>IF(D208="",0,IF(G208="Y",VLOOKUP(B208&amp;"|"&amp;D208,'ETC Data'!$C$2:$D$16,2,FALSE),0))</f>
        <v>0</v>
      </c>
      <c r="G208" s="203" t="str">
        <f>IF(VLOOKUP(A208,Plan!A$1:H$804,8,FALSE)&lt;&gt;"",VLOOKUP(A208,Plan!A$1:H$804,8,FALSE),"")</f>
        <v>N</v>
      </c>
      <c r="H208" s="204" t="str">
        <f>IF(VLOOKUP(A208,Plan!A$1:L$804,12,FALSE)&lt;&gt;"",VLOOKUP(A208,Plan!A$1:L$804,12,FALSE),"")</f>
        <v/>
      </c>
      <c r="I208" s="205" t="str">
        <f>IF(VLOOKUP(A208,Plan!A$1:M$804,13,FALSE)&lt;&gt;"",VLOOKUP(A208,Plan!A$1:M$804,13,FALSE),"")</f>
        <v/>
      </c>
      <c r="J208" s="205" t="str">
        <f>IF(VLOOKUP(A208,Plan!A$1:N$804,14,FALSE)&lt;&gt;"",VLOOKUP(A208,Plan!A$1:N$804,14,FALSE),IF(VLOOKUP(A208,Plan!A$1:O$804,15,FALSE)&lt;&gt;"",VLOOKUP(A208,Plan!A$1:O$804,15,FALSE),""))</f>
        <v/>
      </c>
      <c r="K208" s="206" t="str">
        <f>IF(VLOOKUP(A208,Plan!A$1:P$804,16,FALSE)&lt;&gt;"",VLOOKUP(A208,Plan!A$1:P$804,16,FALSE),"")</f>
        <v/>
      </c>
      <c r="L208" s="205"/>
      <c r="M208" s="205"/>
      <c r="N208" s="205"/>
      <c r="O208" s="207">
        <f t="shared" si="36"/>
        <v>0</v>
      </c>
      <c r="P208" s="207" t="b">
        <f t="shared" si="37"/>
        <v>0</v>
      </c>
      <c r="Q208" s="208">
        <f>IF(P208,O208*'ETC Data'!$H$3*'ETC Data'!$I$3,0)</f>
        <v>0</v>
      </c>
      <c r="R208" s="208">
        <f>Q208-(Q208*((VLOOKUP(A208,Plan!A$1:Z$804,26,FALSE)/100)))</f>
        <v>0</v>
      </c>
      <c r="S208" s="208">
        <f>IF(P208,O208*'ETC Data'!$H$3*'ETC Data'!$J$3,0)</f>
        <v>0</v>
      </c>
      <c r="T208" s="208">
        <f>S208-(S208*((VLOOKUP(A208,Plan!A$1:AA$804,27,FALSE)/100)))</f>
        <v>0</v>
      </c>
      <c r="U208" s="208">
        <f>IF(P208,O208*'ETC Data'!$H$3*'ETC Data'!$K$3,0)</f>
        <v>0</v>
      </c>
      <c r="V208" s="208">
        <f>U208-(U208*((VLOOKUP(A208,Plan!A$1:AB$804,28,FALSE)/100)))</f>
        <v>0</v>
      </c>
      <c r="W208" s="208">
        <f>IF(P208,O208*'ETC Data'!$H$3*'ETC Data'!$L$3,0)</f>
        <v>0</v>
      </c>
      <c r="X208" s="208">
        <f>W208-(W208*((VLOOKUP(A208,Plan!A$1:AC$804,29,FALSE)/100)))</f>
        <v>0</v>
      </c>
      <c r="Y208" s="209"/>
      <c r="Z208" s="210" t="b">
        <f t="shared" si="34"/>
        <v>0</v>
      </c>
      <c r="AA208" s="208">
        <f>IF(Z208,O208*'ETC Data'!$H$4*'ETC Data'!$I$4,0)</f>
        <v>0</v>
      </c>
      <c r="AB208" s="208">
        <f>AA208-(AA208*((VLOOKUP(A208,Plan!A$1:AI$804,35,FALSE)/100)))</f>
        <v>0</v>
      </c>
      <c r="AC208" s="208">
        <f>IF(Z208,O208*'ETC Data'!$H$4*'ETC Data'!$J$4,0)</f>
        <v>0</v>
      </c>
      <c r="AD208" s="208">
        <f>AC208-(AC208*((VLOOKUP(A208,Plan!A$1:AJ$804,36,FALSE)/100)))</f>
        <v>0</v>
      </c>
      <c r="AE208" s="208">
        <f>IF(Z208,O208*'ETC Data'!$H$4*'ETC Data'!$K$4,0)</f>
        <v>0</v>
      </c>
      <c r="AF208" s="208">
        <f>AE208-(AE208*((VLOOKUP(A208,Plan!A$1:AK$804,37,FALSE)/100)))</f>
        <v>0</v>
      </c>
      <c r="AG208" s="208">
        <f>IF(Z208,O208*'ETC Data'!$H$4*'ETC Data'!$L$4,0)</f>
        <v>0</v>
      </c>
      <c r="AH208" s="208">
        <f>AG208-(AG208*((VLOOKUP(A208,Plan!A$1:AP$804,42,FALSE)/100)))</f>
        <v>0</v>
      </c>
      <c r="AI208" s="210"/>
      <c r="AJ208" s="210" t="b">
        <f t="shared" si="35"/>
        <v>0</v>
      </c>
      <c r="AK208" s="211">
        <f>IF(AJ208,O208*'ETC Data'!$H$5*'ETC Data'!$I$5,0)</f>
        <v>0</v>
      </c>
      <c r="AL208" s="208">
        <f>AK208-(AK208*((VLOOKUP(A208,Plan!A$1:AY$804,51,FALSE)/100)))</f>
        <v>0</v>
      </c>
      <c r="AM208" s="208">
        <f>IF(AJ208,O208*'ETC Data'!$H$5*'ETC Data'!$J$5,0)</f>
        <v>0</v>
      </c>
      <c r="AN208" s="208">
        <f>AM208-(AM208*((VLOOKUP(A208,Plan!A$1:BA$804,53,FALSE)/100)))</f>
        <v>0</v>
      </c>
      <c r="AO208" s="211">
        <f>IF(AJ208,O208*'ETC Data'!$H$5*'ETC Data'!$K$5,0)</f>
        <v>0</v>
      </c>
      <c r="AP208" s="208">
        <f>AO208-(AO208*((VLOOKUP(A208,Plan!A$1:BB$804,54,FALSE)/100)))</f>
        <v>0</v>
      </c>
      <c r="AQ208" s="208">
        <f>IF(AJ208,O208*'ETC Data'!$H$5*'ETC Data'!$L$5,0)</f>
        <v>0</v>
      </c>
      <c r="AR208" s="208">
        <f>AQ208-(AQ208*((VLOOKUP(A208,Plan!A$1:BD$804,56,FALSE)/100)))</f>
        <v>0</v>
      </c>
      <c r="AS208" s="193">
        <f>VLOOKUP(A208,'PR Matrix'!A:B,2,FALSE)</f>
        <v>0</v>
      </c>
      <c r="AT208" s="194">
        <f t="shared" si="38"/>
        <v>0</v>
      </c>
      <c r="AU208" s="194">
        <f t="shared" si="39"/>
        <v>0</v>
      </c>
      <c r="AV208" s="194">
        <f t="shared" si="40"/>
        <v>0</v>
      </c>
      <c r="AW208" s="194">
        <f t="shared" si="41"/>
        <v>0</v>
      </c>
      <c r="AX208" s="194">
        <f t="shared" si="42"/>
        <v>0</v>
      </c>
      <c r="AY208" s="194">
        <f t="shared" si="43"/>
        <v>0</v>
      </c>
    </row>
    <row r="209" spans="1:51" hidden="1" x14ac:dyDescent="0.2">
      <c r="A209" s="200" t="s">
        <v>849</v>
      </c>
      <c r="B209" s="201" t="s">
        <v>1572</v>
      </c>
      <c r="C209" s="201"/>
      <c r="D209" s="201"/>
      <c r="E209" s="202">
        <f>IF(G209="Y",VLOOKUP(B209&amp;"|"&amp;C209,'ETC Data'!$C$2:$D$16,2,FALSE),0)</f>
        <v>0</v>
      </c>
      <c r="F209" s="202">
        <f>IF(D209="",0,IF(G209="Y",VLOOKUP(B209&amp;"|"&amp;D209,'ETC Data'!$C$2:$D$16,2,FALSE),0))</f>
        <v>0</v>
      </c>
      <c r="G209" s="203" t="str">
        <f>IF(VLOOKUP(A209,Plan!A$1:H$804,8,FALSE)&lt;&gt;"",VLOOKUP(A209,Plan!A$1:H$804,8,FALSE),"")</f>
        <v>N</v>
      </c>
      <c r="H209" s="204" t="str">
        <f>IF(VLOOKUP(A209,Plan!A$1:L$804,12,FALSE)&lt;&gt;"",VLOOKUP(A209,Plan!A$1:L$804,12,FALSE),"")</f>
        <v/>
      </c>
      <c r="I209" s="205" t="str">
        <f>IF(VLOOKUP(A209,Plan!A$1:M$804,13,FALSE)&lt;&gt;"",VLOOKUP(A209,Plan!A$1:M$804,13,FALSE),"")</f>
        <v/>
      </c>
      <c r="J209" s="205" t="str">
        <f>IF(VLOOKUP(A209,Plan!A$1:N$804,14,FALSE)&lt;&gt;"",VLOOKUP(A209,Plan!A$1:N$804,14,FALSE),IF(VLOOKUP(A209,Plan!A$1:O$804,15,FALSE)&lt;&gt;"",VLOOKUP(A209,Plan!A$1:O$804,15,FALSE),""))</f>
        <v/>
      </c>
      <c r="K209" s="206" t="str">
        <f>IF(VLOOKUP(A209,Plan!A$1:P$804,16,FALSE)&lt;&gt;"",VLOOKUP(A209,Plan!A$1:P$804,16,FALSE),"")</f>
        <v/>
      </c>
      <c r="L209" s="205"/>
      <c r="M209" s="205"/>
      <c r="N209" s="205"/>
      <c r="O209" s="207">
        <f t="shared" si="36"/>
        <v>0</v>
      </c>
      <c r="P209" s="207" t="b">
        <f t="shared" si="37"/>
        <v>0</v>
      </c>
      <c r="Q209" s="208">
        <f>IF(P209,O209*'ETC Data'!$H$3*'ETC Data'!$I$3,0)</f>
        <v>0</v>
      </c>
      <c r="R209" s="208">
        <f>Q209-(Q209*((VLOOKUP(A209,Plan!A$1:Z$804,26,FALSE)/100)))</f>
        <v>0</v>
      </c>
      <c r="S209" s="208">
        <f>IF(P209,O209*'ETC Data'!$H$3*'ETC Data'!$J$3,0)</f>
        <v>0</v>
      </c>
      <c r="T209" s="208">
        <f>S209-(S209*((VLOOKUP(A209,Plan!A$1:AA$804,27,FALSE)/100)))</f>
        <v>0</v>
      </c>
      <c r="U209" s="208">
        <f>IF(P209,O209*'ETC Data'!$H$3*'ETC Data'!$K$3,0)</f>
        <v>0</v>
      </c>
      <c r="V209" s="208">
        <f>U209-(U209*((VLOOKUP(A209,Plan!A$1:AB$804,28,FALSE)/100)))</f>
        <v>0</v>
      </c>
      <c r="W209" s="208">
        <f>IF(P209,O209*'ETC Data'!$H$3*'ETC Data'!$L$3,0)</f>
        <v>0</v>
      </c>
      <c r="X209" s="208">
        <f>W209-(W209*((VLOOKUP(A209,Plan!A$1:AC$804,29,FALSE)/100)))</f>
        <v>0</v>
      </c>
      <c r="Y209" s="209"/>
      <c r="Z209" s="210" t="b">
        <f t="shared" si="34"/>
        <v>0</v>
      </c>
      <c r="AA209" s="208">
        <f>IF(Z209,O209*'ETC Data'!$H$4*'ETC Data'!$I$4,0)</f>
        <v>0</v>
      </c>
      <c r="AB209" s="208">
        <f>AA209-(AA209*((VLOOKUP(A209,Plan!A$1:AI$804,35,FALSE)/100)))</f>
        <v>0</v>
      </c>
      <c r="AC209" s="208">
        <f>IF(Z209,O209*'ETC Data'!$H$4*'ETC Data'!$J$4,0)</f>
        <v>0</v>
      </c>
      <c r="AD209" s="208">
        <f>AC209-(AC209*((VLOOKUP(A209,Plan!A$1:AJ$804,36,FALSE)/100)))</f>
        <v>0</v>
      </c>
      <c r="AE209" s="208">
        <f>IF(Z209,O209*'ETC Data'!$H$4*'ETC Data'!$K$4,0)</f>
        <v>0</v>
      </c>
      <c r="AF209" s="208">
        <f>AE209-(AE209*((VLOOKUP(A209,Plan!A$1:AK$804,37,FALSE)/100)))</f>
        <v>0</v>
      </c>
      <c r="AG209" s="208">
        <f>IF(Z209,O209*'ETC Data'!$H$4*'ETC Data'!$L$4,0)</f>
        <v>0</v>
      </c>
      <c r="AH209" s="208">
        <f>AG209-(AG209*((VLOOKUP(A209,Plan!A$1:AP$804,42,FALSE)/100)))</f>
        <v>0</v>
      </c>
      <c r="AI209" s="210"/>
      <c r="AJ209" s="210" t="b">
        <f t="shared" si="35"/>
        <v>0</v>
      </c>
      <c r="AK209" s="211">
        <f>IF(AJ209,O209*'ETC Data'!$H$5*'ETC Data'!$I$5,0)</f>
        <v>0</v>
      </c>
      <c r="AL209" s="208">
        <f>AK209-(AK209*((VLOOKUP(A209,Plan!A$1:AY$804,51,FALSE)/100)))</f>
        <v>0</v>
      </c>
      <c r="AM209" s="208">
        <f>IF(AJ209,O209*'ETC Data'!$H$5*'ETC Data'!$J$5,0)</f>
        <v>0</v>
      </c>
      <c r="AN209" s="208">
        <f>AM209-(AM209*((VLOOKUP(A209,Plan!A$1:BA$804,53,FALSE)/100)))</f>
        <v>0</v>
      </c>
      <c r="AO209" s="211">
        <f>IF(AJ209,O209*'ETC Data'!$H$5*'ETC Data'!$K$5,0)</f>
        <v>0</v>
      </c>
      <c r="AP209" s="208">
        <f>AO209-(AO209*((VLOOKUP(A209,Plan!A$1:BB$804,54,FALSE)/100)))</f>
        <v>0</v>
      </c>
      <c r="AQ209" s="208">
        <f>IF(AJ209,O209*'ETC Data'!$H$5*'ETC Data'!$L$5,0)</f>
        <v>0</v>
      </c>
      <c r="AR209" s="208">
        <f>AQ209-(AQ209*((VLOOKUP(A209,Plan!A$1:BD$804,56,FALSE)/100)))</f>
        <v>0</v>
      </c>
      <c r="AS209" s="193">
        <f>VLOOKUP(A209,'PR Matrix'!A:B,2,FALSE)</f>
        <v>0</v>
      </c>
      <c r="AT209" s="194">
        <f t="shared" si="38"/>
        <v>0</v>
      </c>
      <c r="AU209" s="194">
        <f t="shared" si="39"/>
        <v>0</v>
      </c>
      <c r="AV209" s="194">
        <f t="shared" si="40"/>
        <v>0</v>
      </c>
      <c r="AW209" s="194">
        <f t="shared" si="41"/>
        <v>0</v>
      </c>
      <c r="AX209" s="194">
        <f t="shared" si="42"/>
        <v>0</v>
      </c>
      <c r="AY209" s="194">
        <f t="shared" si="43"/>
        <v>0</v>
      </c>
    </row>
    <row r="210" spans="1:51" hidden="1" x14ac:dyDescent="0.2">
      <c r="A210" s="200" t="s">
        <v>1781</v>
      </c>
      <c r="B210" s="201" t="s">
        <v>1572</v>
      </c>
      <c r="C210" s="201"/>
      <c r="D210" s="201"/>
      <c r="E210" s="202">
        <f>IF(G210="Y",VLOOKUP(B210&amp;"|"&amp;C210,'ETC Data'!$C$2:$D$16,2,FALSE),0)</f>
        <v>0</v>
      </c>
      <c r="F210" s="202">
        <f>IF(D210="",0,IF(G210="Y",VLOOKUP(B210&amp;"|"&amp;D210,'ETC Data'!$C$2:$D$16,2,FALSE),0))</f>
        <v>0</v>
      </c>
      <c r="G210" s="203" t="str">
        <f>IF(VLOOKUP(A210,Plan!A$1:H$804,8,FALSE)&lt;&gt;"",VLOOKUP(A210,Plan!A$1:H$804,8,FALSE),"")</f>
        <v>N</v>
      </c>
      <c r="H210" s="204" t="str">
        <f>IF(VLOOKUP(A210,Plan!A$1:L$804,12,FALSE)&lt;&gt;"",VLOOKUP(A210,Plan!A$1:L$804,12,FALSE),"")</f>
        <v/>
      </c>
      <c r="I210" s="205" t="str">
        <f>IF(VLOOKUP(A210,Plan!A$1:M$804,13,FALSE)&lt;&gt;"",VLOOKUP(A210,Plan!A$1:M$804,13,FALSE),"")</f>
        <v/>
      </c>
      <c r="J210" s="205" t="str">
        <f>IF(VLOOKUP(A210,Plan!A$1:N$804,14,FALSE)&lt;&gt;"",VLOOKUP(A210,Plan!A$1:N$804,14,FALSE),IF(VLOOKUP(A210,Plan!A$1:O$804,15,FALSE)&lt;&gt;"",VLOOKUP(A210,Plan!A$1:O$804,15,FALSE),""))</f>
        <v/>
      </c>
      <c r="K210" s="206" t="str">
        <f>IF(VLOOKUP(A210,Plan!A$1:P$804,16,FALSE)&lt;&gt;"",VLOOKUP(A210,Plan!A$1:P$804,16,FALSE),"")</f>
        <v/>
      </c>
      <c r="L210" s="205"/>
      <c r="M210" s="205"/>
      <c r="N210" s="205"/>
      <c r="O210" s="207">
        <f t="shared" si="36"/>
        <v>0</v>
      </c>
      <c r="P210" s="207" t="b">
        <f t="shared" si="37"/>
        <v>0</v>
      </c>
      <c r="Q210" s="208">
        <f>IF(P210,O210*'ETC Data'!$H$3*'ETC Data'!$I$3,0)</f>
        <v>0</v>
      </c>
      <c r="R210" s="208">
        <f>Q210-(Q210*((VLOOKUP(A210,Plan!A$1:Z$804,26,FALSE)/100)))</f>
        <v>0</v>
      </c>
      <c r="S210" s="208">
        <f>IF(P210,O210*'ETC Data'!$H$3*'ETC Data'!$J$3,0)</f>
        <v>0</v>
      </c>
      <c r="T210" s="208">
        <f>S210-(S210*((VLOOKUP(A210,Plan!A$1:AA$804,27,FALSE)/100)))</f>
        <v>0</v>
      </c>
      <c r="U210" s="208">
        <f>IF(P210,O210*'ETC Data'!$H$3*'ETC Data'!$K$3,0)</f>
        <v>0</v>
      </c>
      <c r="V210" s="208">
        <f>U210-(U210*((VLOOKUP(A210,Plan!A$1:AB$804,28,FALSE)/100)))</f>
        <v>0</v>
      </c>
      <c r="W210" s="208">
        <f>IF(P210,O210*'ETC Data'!$H$3*'ETC Data'!$L$3,0)</f>
        <v>0</v>
      </c>
      <c r="X210" s="208">
        <f>W210-(W210*((VLOOKUP(A210,Plan!A$1:AC$804,29,FALSE)/100)))</f>
        <v>0</v>
      </c>
      <c r="Y210" s="209"/>
      <c r="Z210" s="210" t="b">
        <f t="shared" si="34"/>
        <v>0</v>
      </c>
      <c r="AA210" s="208">
        <f>IF(Z210,O210*'ETC Data'!$H$4*'ETC Data'!$I$4,0)</f>
        <v>0</v>
      </c>
      <c r="AB210" s="208">
        <f>AA210-(AA210*((VLOOKUP(A210,Plan!A$1:AI$804,35,FALSE)/100)))</f>
        <v>0</v>
      </c>
      <c r="AC210" s="208">
        <f>IF(Z210,O210*'ETC Data'!$H$4*'ETC Data'!$J$4,0)</f>
        <v>0</v>
      </c>
      <c r="AD210" s="208">
        <f>AC210-(AC210*((VLOOKUP(A210,Plan!A$1:AJ$804,36,FALSE)/100)))</f>
        <v>0</v>
      </c>
      <c r="AE210" s="208">
        <f>IF(Z210,O210*'ETC Data'!$H$4*'ETC Data'!$K$4,0)</f>
        <v>0</v>
      </c>
      <c r="AF210" s="208">
        <f>AE210-(AE210*((VLOOKUP(A210,Plan!A$1:AK$804,37,FALSE)/100)))</f>
        <v>0</v>
      </c>
      <c r="AG210" s="208">
        <f>IF(Z210,O210*'ETC Data'!$H$4*'ETC Data'!$L$4,0)</f>
        <v>0</v>
      </c>
      <c r="AH210" s="208">
        <f>AG210-(AG210*((VLOOKUP(A210,Plan!A$1:AP$804,42,FALSE)/100)))</f>
        <v>0</v>
      </c>
      <c r="AI210" s="210"/>
      <c r="AJ210" s="210" t="b">
        <f t="shared" si="35"/>
        <v>0</v>
      </c>
      <c r="AK210" s="211">
        <f>IF(AJ210,O210*'ETC Data'!$H$5*'ETC Data'!$I$5,0)</f>
        <v>0</v>
      </c>
      <c r="AL210" s="208">
        <f>AK210-(AK210*((VLOOKUP(A210,Plan!A$1:AY$804,51,FALSE)/100)))</f>
        <v>0</v>
      </c>
      <c r="AM210" s="208">
        <f>IF(AJ210,O210*'ETC Data'!$H$5*'ETC Data'!$J$5,0)</f>
        <v>0</v>
      </c>
      <c r="AN210" s="208">
        <f>AM210-(AM210*((VLOOKUP(A210,Plan!A$1:BA$804,53,FALSE)/100)))</f>
        <v>0</v>
      </c>
      <c r="AO210" s="211">
        <f>IF(AJ210,O210*'ETC Data'!$H$5*'ETC Data'!$K$5,0)</f>
        <v>0</v>
      </c>
      <c r="AP210" s="208">
        <f>AO210-(AO210*((VLOOKUP(A210,Plan!A$1:BB$804,54,FALSE)/100)))</f>
        <v>0</v>
      </c>
      <c r="AQ210" s="208">
        <f>IF(AJ210,O210*'ETC Data'!$H$5*'ETC Data'!$L$5,0)</f>
        <v>0</v>
      </c>
      <c r="AR210" s="208">
        <f>AQ210-(AQ210*((VLOOKUP(A210,Plan!A$1:BD$804,56,FALSE)/100)))</f>
        <v>0</v>
      </c>
      <c r="AS210" s="193">
        <f>VLOOKUP(A210,'PR Matrix'!A:B,2,FALSE)</f>
        <v>0</v>
      </c>
      <c r="AT210" s="194">
        <f t="shared" si="38"/>
        <v>0</v>
      </c>
      <c r="AU210" s="194">
        <f t="shared" si="39"/>
        <v>0</v>
      </c>
      <c r="AV210" s="194">
        <f t="shared" si="40"/>
        <v>0</v>
      </c>
      <c r="AW210" s="194">
        <f t="shared" si="41"/>
        <v>0</v>
      </c>
      <c r="AX210" s="194">
        <f t="shared" si="42"/>
        <v>0</v>
      </c>
      <c r="AY210" s="194">
        <f t="shared" si="43"/>
        <v>0</v>
      </c>
    </row>
    <row r="211" spans="1:51" hidden="1" x14ac:dyDescent="0.2">
      <c r="A211" s="200" t="s">
        <v>1079</v>
      </c>
      <c r="B211" s="201" t="s">
        <v>1572</v>
      </c>
      <c r="C211" s="201"/>
      <c r="D211" s="201"/>
      <c r="E211" s="202">
        <f>IF(G211="Y",VLOOKUP(B211&amp;"|"&amp;C211,'ETC Data'!$C$2:$D$16,2,FALSE),0)</f>
        <v>0</v>
      </c>
      <c r="F211" s="202">
        <f>IF(D211="",0,IF(G211="Y",VLOOKUP(B211&amp;"|"&amp;D211,'ETC Data'!$C$2:$D$16,2,FALSE),0))</f>
        <v>0</v>
      </c>
      <c r="G211" s="203" t="str">
        <f>IF(VLOOKUP(A211,Plan!A$1:H$804,8,FALSE)&lt;&gt;"",VLOOKUP(A211,Plan!A$1:H$804,8,FALSE),"")</f>
        <v>N</v>
      </c>
      <c r="H211" s="204" t="str">
        <f>IF(VLOOKUP(A211,Plan!A$1:L$804,12,FALSE)&lt;&gt;"",VLOOKUP(A211,Plan!A$1:L$804,12,FALSE),"")</f>
        <v/>
      </c>
      <c r="I211" s="205" t="str">
        <f>IF(VLOOKUP(A211,Plan!A$1:M$804,13,FALSE)&lt;&gt;"",VLOOKUP(A211,Plan!A$1:M$804,13,FALSE),"")</f>
        <v/>
      </c>
      <c r="J211" s="205" t="str">
        <f>IF(VLOOKUP(A211,Plan!A$1:N$804,14,FALSE)&lt;&gt;"",VLOOKUP(A211,Plan!A$1:N$804,14,FALSE),IF(VLOOKUP(A211,Plan!A$1:O$804,15,FALSE)&lt;&gt;"",VLOOKUP(A211,Plan!A$1:O$804,15,FALSE),""))</f>
        <v/>
      </c>
      <c r="K211" s="206" t="str">
        <f>IF(VLOOKUP(A211,Plan!A$1:P$804,16,FALSE)&lt;&gt;"",VLOOKUP(A211,Plan!A$1:P$804,16,FALSE),"")</f>
        <v/>
      </c>
      <c r="L211" s="205"/>
      <c r="M211" s="205"/>
      <c r="N211" s="205"/>
      <c r="O211" s="207">
        <f t="shared" si="36"/>
        <v>0</v>
      </c>
      <c r="P211" s="207" t="b">
        <f t="shared" si="37"/>
        <v>0</v>
      </c>
      <c r="Q211" s="208">
        <f>IF(P211,O211*'ETC Data'!$H$3*'ETC Data'!$I$3,0)</f>
        <v>0</v>
      </c>
      <c r="R211" s="208">
        <f>Q211-(Q211*((VLOOKUP(A211,Plan!A$1:Z$804,26,FALSE)/100)))</f>
        <v>0</v>
      </c>
      <c r="S211" s="208">
        <f>IF(P211,O211*'ETC Data'!$H$3*'ETC Data'!$J$3,0)</f>
        <v>0</v>
      </c>
      <c r="T211" s="208">
        <f>S211-(S211*((VLOOKUP(A211,Plan!A$1:AA$804,27,FALSE)/100)))</f>
        <v>0</v>
      </c>
      <c r="U211" s="208">
        <f>IF(P211,O211*'ETC Data'!$H$3*'ETC Data'!$K$3,0)</f>
        <v>0</v>
      </c>
      <c r="V211" s="208">
        <f>U211-(U211*((VLOOKUP(A211,Plan!A$1:AB$804,28,FALSE)/100)))</f>
        <v>0</v>
      </c>
      <c r="W211" s="208">
        <f>IF(P211,O211*'ETC Data'!$H$3*'ETC Data'!$L$3,0)</f>
        <v>0</v>
      </c>
      <c r="X211" s="208">
        <f>W211-(W211*((VLOOKUP(A211,Plan!A$1:AC$804,29,FALSE)/100)))</f>
        <v>0</v>
      </c>
      <c r="Y211" s="209"/>
      <c r="Z211" s="210" t="b">
        <f t="shared" si="34"/>
        <v>0</v>
      </c>
      <c r="AA211" s="208">
        <f>IF(Z211,O211*'ETC Data'!$H$4*'ETC Data'!$I$4,0)</f>
        <v>0</v>
      </c>
      <c r="AB211" s="208">
        <f>AA211-(AA211*((VLOOKUP(A211,Plan!A$1:AI$804,35,FALSE)/100)))</f>
        <v>0</v>
      </c>
      <c r="AC211" s="208">
        <f>IF(Z211,O211*'ETC Data'!$H$4*'ETC Data'!$J$4,0)</f>
        <v>0</v>
      </c>
      <c r="AD211" s="208">
        <f>AC211-(AC211*((VLOOKUP(A211,Plan!A$1:AJ$804,36,FALSE)/100)))</f>
        <v>0</v>
      </c>
      <c r="AE211" s="208">
        <f>IF(Z211,O211*'ETC Data'!$H$4*'ETC Data'!$K$4,0)</f>
        <v>0</v>
      </c>
      <c r="AF211" s="208">
        <f>AE211-(AE211*((VLOOKUP(A211,Plan!A$1:AK$804,37,FALSE)/100)))</f>
        <v>0</v>
      </c>
      <c r="AG211" s="208">
        <f>IF(Z211,O211*'ETC Data'!$H$4*'ETC Data'!$L$4,0)</f>
        <v>0</v>
      </c>
      <c r="AH211" s="208">
        <f>AG211-(AG211*((VLOOKUP(A211,Plan!A$1:AP$804,42,FALSE)/100)))</f>
        <v>0</v>
      </c>
      <c r="AI211" s="210"/>
      <c r="AJ211" s="210" t="b">
        <f t="shared" si="35"/>
        <v>0</v>
      </c>
      <c r="AK211" s="211">
        <f>IF(AJ211,O211*'ETC Data'!$H$5*'ETC Data'!$I$5,0)</f>
        <v>0</v>
      </c>
      <c r="AL211" s="208">
        <f>AK211-(AK211*((VLOOKUP(A211,Plan!A$1:AY$804,51,FALSE)/100)))</f>
        <v>0</v>
      </c>
      <c r="AM211" s="208">
        <f>IF(AJ211,O211*'ETC Data'!$H$5*'ETC Data'!$J$5,0)</f>
        <v>0</v>
      </c>
      <c r="AN211" s="208">
        <f>AM211-(AM211*((VLOOKUP(A211,Plan!A$1:BA$804,53,FALSE)/100)))</f>
        <v>0</v>
      </c>
      <c r="AO211" s="211">
        <f>IF(AJ211,O211*'ETC Data'!$H$5*'ETC Data'!$K$5,0)</f>
        <v>0</v>
      </c>
      <c r="AP211" s="208">
        <f>AO211-(AO211*((VLOOKUP(A211,Plan!A$1:BB$804,54,FALSE)/100)))</f>
        <v>0</v>
      </c>
      <c r="AQ211" s="208">
        <f>IF(AJ211,O211*'ETC Data'!$H$5*'ETC Data'!$L$5,0)</f>
        <v>0</v>
      </c>
      <c r="AR211" s="208">
        <f>AQ211-(AQ211*((VLOOKUP(A211,Plan!A$1:BD$804,56,FALSE)/100)))</f>
        <v>0</v>
      </c>
      <c r="AS211" s="193">
        <f>VLOOKUP(A211,'PR Matrix'!A:B,2,FALSE)</f>
        <v>0</v>
      </c>
      <c r="AT211" s="194">
        <f t="shared" si="38"/>
        <v>0</v>
      </c>
      <c r="AU211" s="194">
        <f t="shared" si="39"/>
        <v>0</v>
      </c>
      <c r="AV211" s="194">
        <f t="shared" si="40"/>
        <v>0</v>
      </c>
      <c r="AW211" s="194">
        <f t="shared" si="41"/>
        <v>0</v>
      </c>
      <c r="AX211" s="194">
        <f t="shared" si="42"/>
        <v>0</v>
      </c>
      <c r="AY211" s="194">
        <f t="shared" si="43"/>
        <v>0</v>
      </c>
    </row>
    <row r="212" spans="1:51" hidden="1" x14ac:dyDescent="0.2">
      <c r="A212" s="200" t="s">
        <v>371</v>
      </c>
      <c r="B212" s="201" t="s">
        <v>1572</v>
      </c>
      <c r="C212" s="201"/>
      <c r="D212" s="201"/>
      <c r="E212" s="202">
        <f>IF(G212="Y",VLOOKUP(B212&amp;"|"&amp;C212,'ETC Data'!$C$2:$D$16,2,FALSE),0)</f>
        <v>0</v>
      </c>
      <c r="F212" s="202">
        <f>IF(D212="",0,IF(G212="Y",VLOOKUP(B212&amp;"|"&amp;D212,'ETC Data'!$C$2:$D$16,2,FALSE),0))</f>
        <v>0</v>
      </c>
      <c r="G212" s="203" t="str">
        <f>IF(VLOOKUP(A212,Plan!A$1:H$804,8,FALSE)&lt;&gt;"",VLOOKUP(A212,Plan!A$1:H$804,8,FALSE),"")</f>
        <v>N</v>
      </c>
      <c r="H212" s="204" t="str">
        <f>IF(VLOOKUP(A212,Plan!A$1:L$804,12,FALSE)&lt;&gt;"",VLOOKUP(A212,Plan!A$1:L$804,12,FALSE),"")</f>
        <v/>
      </c>
      <c r="I212" s="205" t="str">
        <f>IF(VLOOKUP(A212,Plan!A$1:M$804,13,FALSE)&lt;&gt;"",VLOOKUP(A212,Plan!A$1:M$804,13,FALSE),"")</f>
        <v/>
      </c>
      <c r="J212" s="205" t="str">
        <f>IF(VLOOKUP(A212,Plan!A$1:N$804,14,FALSE)&lt;&gt;"",VLOOKUP(A212,Plan!A$1:N$804,14,FALSE),IF(VLOOKUP(A212,Plan!A$1:O$804,15,FALSE)&lt;&gt;"",VLOOKUP(A212,Plan!A$1:O$804,15,FALSE),""))</f>
        <v/>
      </c>
      <c r="K212" s="206" t="str">
        <f>IF(VLOOKUP(A212,Plan!A$1:P$804,16,FALSE)&lt;&gt;"",VLOOKUP(A212,Plan!A$1:P$804,16,FALSE),"")</f>
        <v/>
      </c>
      <c r="L212" s="205"/>
      <c r="M212" s="205"/>
      <c r="N212" s="205"/>
      <c r="O212" s="207">
        <f t="shared" si="36"/>
        <v>0</v>
      </c>
      <c r="P212" s="207" t="b">
        <f t="shared" si="37"/>
        <v>0</v>
      </c>
      <c r="Q212" s="208">
        <f>IF(P212,O212*'ETC Data'!$H$3*'ETC Data'!$I$3,0)</f>
        <v>0</v>
      </c>
      <c r="R212" s="208">
        <f>Q212-(Q212*((VLOOKUP(A212,Plan!A$1:Z$804,26,FALSE)/100)))</f>
        <v>0</v>
      </c>
      <c r="S212" s="208">
        <f>IF(P212,O212*'ETC Data'!$H$3*'ETC Data'!$J$3,0)</f>
        <v>0</v>
      </c>
      <c r="T212" s="208">
        <f>S212-(S212*((VLOOKUP(A212,Plan!A$1:AA$804,27,FALSE)/100)))</f>
        <v>0</v>
      </c>
      <c r="U212" s="208">
        <f>IF(P212,O212*'ETC Data'!$H$3*'ETC Data'!$K$3,0)</f>
        <v>0</v>
      </c>
      <c r="V212" s="208">
        <f>U212-(U212*((VLOOKUP(A212,Plan!A$1:AB$804,28,FALSE)/100)))</f>
        <v>0</v>
      </c>
      <c r="W212" s="208">
        <f>IF(P212,O212*'ETC Data'!$H$3*'ETC Data'!$L$3,0)</f>
        <v>0</v>
      </c>
      <c r="X212" s="208">
        <f>W212-(W212*((VLOOKUP(A212,Plan!A$1:AC$804,29,FALSE)/100)))</f>
        <v>0</v>
      </c>
      <c r="Y212" s="209"/>
      <c r="Z212" s="210" t="b">
        <f t="shared" si="34"/>
        <v>0</v>
      </c>
      <c r="AA212" s="208">
        <f>IF(Z212,O212*'ETC Data'!$H$4*'ETC Data'!$I$4,0)</f>
        <v>0</v>
      </c>
      <c r="AB212" s="208">
        <f>AA212-(AA212*((VLOOKUP(A212,Plan!A$1:AI$804,35,FALSE)/100)))</f>
        <v>0</v>
      </c>
      <c r="AC212" s="208">
        <f>IF(Z212,O212*'ETC Data'!$H$4*'ETC Data'!$J$4,0)</f>
        <v>0</v>
      </c>
      <c r="AD212" s="208">
        <f>AC212-(AC212*((VLOOKUP(A212,Plan!A$1:AJ$804,36,FALSE)/100)))</f>
        <v>0</v>
      </c>
      <c r="AE212" s="208">
        <f>IF(Z212,O212*'ETC Data'!$H$4*'ETC Data'!$K$4,0)</f>
        <v>0</v>
      </c>
      <c r="AF212" s="208">
        <f>AE212-(AE212*((VLOOKUP(A212,Plan!A$1:AK$804,37,FALSE)/100)))</f>
        <v>0</v>
      </c>
      <c r="AG212" s="208">
        <f>IF(Z212,O212*'ETC Data'!$H$4*'ETC Data'!$L$4,0)</f>
        <v>0</v>
      </c>
      <c r="AH212" s="208">
        <f>AG212-(AG212*((VLOOKUP(A212,Plan!A$1:AP$804,42,FALSE)/100)))</f>
        <v>0</v>
      </c>
      <c r="AI212" s="210"/>
      <c r="AJ212" s="210" t="b">
        <f t="shared" si="35"/>
        <v>0</v>
      </c>
      <c r="AK212" s="211">
        <f>IF(AJ212,O212*'ETC Data'!$H$5*'ETC Data'!$I$5,0)</f>
        <v>0</v>
      </c>
      <c r="AL212" s="208">
        <f>AK212-(AK212*((VLOOKUP(A212,Plan!A$1:AY$804,51,FALSE)/100)))</f>
        <v>0</v>
      </c>
      <c r="AM212" s="208">
        <f>IF(AJ212,O212*'ETC Data'!$H$5*'ETC Data'!$J$5,0)</f>
        <v>0</v>
      </c>
      <c r="AN212" s="208">
        <f>AM212-(AM212*((VLOOKUP(A212,Plan!A$1:BA$804,53,FALSE)/100)))</f>
        <v>0</v>
      </c>
      <c r="AO212" s="211">
        <f>IF(AJ212,O212*'ETC Data'!$H$5*'ETC Data'!$K$5,0)</f>
        <v>0</v>
      </c>
      <c r="AP212" s="208">
        <f>AO212-(AO212*((VLOOKUP(A212,Plan!A$1:BB$804,54,FALSE)/100)))</f>
        <v>0</v>
      </c>
      <c r="AQ212" s="208">
        <f>IF(AJ212,O212*'ETC Data'!$H$5*'ETC Data'!$L$5,0)</f>
        <v>0</v>
      </c>
      <c r="AR212" s="208">
        <f>AQ212-(AQ212*((VLOOKUP(A212,Plan!A$1:BD$804,56,FALSE)/100)))</f>
        <v>0</v>
      </c>
      <c r="AS212" s="193">
        <f>VLOOKUP(A212,'PR Matrix'!A:B,2,FALSE)</f>
        <v>0</v>
      </c>
      <c r="AT212" s="194">
        <f t="shared" si="38"/>
        <v>0</v>
      </c>
      <c r="AU212" s="194">
        <f t="shared" si="39"/>
        <v>0</v>
      </c>
      <c r="AV212" s="194">
        <f t="shared" si="40"/>
        <v>0</v>
      </c>
      <c r="AW212" s="194">
        <f t="shared" si="41"/>
        <v>0</v>
      </c>
      <c r="AX212" s="194">
        <f t="shared" si="42"/>
        <v>0</v>
      </c>
      <c r="AY212" s="194">
        <f t="shared" si="43"/>
        <v>0</v>
      </c>
    </row>
    <row r="213" spans="1:51" hidden="1" x14ac:dyDescent="0.2">
      <c r="A213" s="200" t="s">
        <v>1249</v>
      </c>
      <c r="B213" s="201" t="s">
        <v>1572</v>
      </c>
      <c r="C213" s="201"/>
      <c r="D213" s="201"/>
      <c r="E213" s="202">
        <f>IF(G213="Y",VLOOKUP(B213&amp;"|"&amp;C213,'ETC Data'!$C$2:$D$16,2,FALSE),0)</f>
        <v>0</v>
      </c>
      <c r="F213" s="202">
        <f>IF(D213="",0,IF(G213="Y",VLOOKUP(B213&amp;"|"&amp;D213,'ETC Data'!$C$2:$D$16,2,FALSE),0))</f>
        <v>0</v>
      </c>
      <c r="G213" s="203" t="str">
        <f>IF(VLOOKUP(A213,Plan!A$1:H$804,8,FALSE)&lt;&gt;"",VLOOKUP(A213,Plan!A$1:H$804,8,FALSE),"")</f>
        <v>N</v>
      </c>
      <c r="H213" s="204" t="str">
        <f>IF(VLOOKUP(A213,Plan!A$1:L$804,12,FALSE)&lt;&gt;"",VLOOKUP(A213,Plan!A$1:L$804,12,FALSE),"")</f>
        <v/>
      </c>
      <c r="I213" s="205" t="str">
        <f>IF(VLOOKUP(A213,Plan!A$1:M$804,13,FALSE)&lt;&gt;"",VLOOKUP(A213,Plan!A$1:M$804,13,FALSE),"")</f>
        <v/>
      </c>
      <c r="J213" s="205" t="str">
        <f>IF(VLOOKUP(A213,Plan!A$1:N$804,14,FALSE)&lt;&gt;"",VLOOKUP(A213,Plan!A$1:N$804,14,FALSE),IF(VLOOKUP(A213,Plan!A$1:O$804,15,FALSE)&lt;&gt;"",VLOOKUP(A213,Plan!A$1:O$804,15,FALSE),""))</f>
        <v/>
      </c>
      <c r="K213" s="206" t="str">
        <f>IF(VLOOKUP(A213,Plan!A$1:P$804,16,FALSE)&lt;&gt;"",VLOOKUP(A213,Plan!A$1:P$804,16,FALSE),"")</f>
        <v/>
      </c>
      <c r="L213" s="205"/>
      <c r="M213" s="205"/>
      <c r="N213" s="205"/>
      <c r="O213" s="207">
        <f t="shared" si="36"/>
        <v>0</v>
      </c>
      <c r="P213" s="207" t="b">
        <f t="shared" si="37"/>
        <v>0</v>
      </c>
      <c r="Q213" s="208">
        <f>IF(P213,O213*'ETC Data'!$H$3*'ETC Data'!$I$3,0)</f>
        <v>0</v>
      </c>
      <c r="R213" s="208">
        <f>Q213-(Q213*((VLOOKUP(A213,Plan!A$1:Z$804,26,FALSE)/100)))</f>
        <v>0</v>
      </c>
      <c r="S213" s="208">
        <f>IF(P213,O213*'ETC Data'!$H$3*'ETC Data'!$J$3,0)</f>
        <v>0</v>
      </c>
      <c r="T213" s="208">
        <f>S213-(S213*((VLOOKUP(A213,Plan!A$1:AA$804,27,FALSE)/100)))</f>
        <v>0</v>
      </c>
      <c r="U213" s="208">
        <f>IF(P213,O213*'ETC Data'!$H$3*'ETC Data'!$K$3,0)</f>
        <v>0</v>
      </c>
      <c r="V213" s="208">
        <f>U213-(U213*((VLOOKUP(A213,Plan!A$1:AB$804,28,FALSE)/100)))</f>
        <v>0</v>
      </c>
      <c r="W213" s="208">
        <f>IF(P213,O213*'ETC Data'!$H$3*'ETC Data'!$L$3,0)</f>
        <v>0</v>
      </c>
      <c r="X213" s="208">
        <f>W213-(W213*((VLOOKUP(A213,Plan!A$1:AC$804,29,FALSE)/100)))</f>
        <v>0</v>
      </c>
      <c r="Y213" s="209"/>
      <c r="Z213" s="210" t="b">
        <f t="shared" si="34"/>
        <v>0</v>
      </c>
      <c r="AA213" s="208">
        <f>IF(Z213,O213*'ETC Data'!$H$4*'ETC Data'!$I$4,0)</f>
        <v>0</v>
      </c>
      <c r="AB213" s="208">
        <f>AA213-(AA213*((VLOOKUP(A213,Plan!A$1:AI$804,35,FALSE)/100)))</f>
        <v>0</v>
      </c>
      <c r="AC213" s="208">
        <f>IF(Z213,O213*'ETC Data'!$H$4*'ETC Data'!$J$4,0)</f>
        <v>0</v>
      </c>
      <c r="AD213" s="208">
        <f>AC213-(AC213*((VLOOKUP(A213,Plan!A$1:AJ$804,36,FALSE)/100)))</f>
        <v>0</v>
      </c>
      <c r="AE213" s="208">
        <f>IF(Z213,O213*'ETC Data'!$H$4*'ETC Data'!$K$4,0)</f>
        <v>0</v>
      </c>
      <c r="AF213" s="208">
        <f>AE213-(AE213*((VLOOKUP(A213,Plan!A$1:AK$804,37,FALSE)/100)))</f>
        <v>0</v>
      </c>
      <c r="AG213" s="208">
        <f>IF(Z213,O213*'ETC Data'!$H$4*'ETC Data'!$L$4,0)</f>
        <v>0</v>
      </c>
      <c r="AH213" s="208">
        <f>AG213-(AG213*((VLOOKUP(A213,Plan!A$1:AP$804,42,FALSE)/100)))</f>
        <v>0</v>
      </c>
      <c r="AI213" s="210"/>
      <c r="AJ213" s="210" t="b">
        <f t="shared" si="35"/>
        <v>0</v>
      </c>
      <c r="AK213" s="211">
        <f>IF(AJ213,O213*'ETC Data'!$H$5*'ETC Data'!$I$5,0)</f>
        <v>0</v>
      </c>
      <c r="AL213" s="208">
        <f>AK213-(AK213*((VLOOKUP(A213,Plan!A$1:AY$804,51,FALSE)/100)))</f>
        <v>0</v>
      </c>
      <c r="AM213" s="208">
        <f>IF(AJ213,O213*'ETC Data'!$H$5*'ETC Data'!$J$5,0)</f>
        <v>0</v>
      </c>
      <c r="AN213" s="208">
        <f>AM213-(AM213*((VLOOKUP(A213,Plan!A$1:BA$804,53,FALSE)/100)))</f>
        <v>0</v>
      </c>
      <c r="AO213" s="211">
        <f>IF(AJ213,O213*'ETC Data'!$H$5*'ETC Data'!$K$5,0)</f>
        <v>0</v>
      </c>
      <c r="AP213" s="208">
        <f>AO213-(AO213*((VLOOKUP(A213,Plan!A$1:BB$804,54,FALSE)/100)))</f>
        <v>0</v>
      </c>
      <c r="AQ213" s="208">
        <f>IF(AJ213,O213*'ETC Data'!$H$5*'ETC Data'!$L$5,0)</f>
        <v>0</v>
      </c>
      <c r="AR213" s="208">
        <f>AQ213-(AQ213*((VLOOKUP(A213,Plan!A$1:BD$804,56,FALSE)/100)))</f>
        <v>0</v>
      </c>
      <c r="AS213" s="193">
        <f>VLOOKUP(A213,'PR Matrix'!A:B,2,FALSE)</f>
        <v>0</v>
      </c>
      <c r="AT213" s="194">
        <f t="shared" si="38"/>
        <v>0</v>
      </c>
      <c r="AU213" s="194">
        <f t="shared" si="39"/>
        <v>0</v>
      </c>
      <c r="AV213" s="194">
        <f t="shared" si="40"/>
        <v>0</v>
      </c>
      <c r="AW213" s="194">
        <f t="shared" si="41"/>
        <v>0</v>
      </c>
      <c r="AX213" s="194">
        <f t="shared" si="42"/>
        <v>0</v>
      </c>
      <c r="AY213" s="194">
        <f t="shared" si="43"/>
        <v>0</v>
      </c>
    </row>
    <row r="214" spans="1:51" hidden="1" x14ac:dyDescent="0.2">
      <c r="A214" s="200" t="s">
        <v>1782</v>
      </c>
      <c r="B214" s="201" t="s">
        <v>1572</v>
      </c>
      <c r="C214" s="201"/>
      <c r="D214" s="201"/>
      <c r="E214" s="202">
        <f>IF(G214="Y",VLOOKUP(B214&amp;"|"&amp;C214,'ETC Data'!$C$2:$D$16,2,FALSE),0)</f>
        <v>0</v>
      </c>
      <c r="F214" s="202">
        <f>IF(D214="",0,IF(G214="Y",VLOOKUP(B214&amp;"|"&amp;D214,'ETC Data'!$C$2:$D$16,2,FALSE),0))</f>
        <v>0</v>
      </c>
      <c r="G214" s="203" t="str">
        <f>IF(VLOOKUP(A214,Plan!A$1:H$804,8,FALSE)&lt;&gt;"",VLOOKUP(A214,Plan!A$1:H$804,8,FALSE),"")</f>
        <v>N</v>
      </c>
      <c r="H214" s="204" t="str">
        <f>IF(VLOOKUP(A214,Plan!A$1:L$804,12,FALSE)&lt;&gt;"",VLOOKUP(A214,Plan!A$1:L$804,12,FALSE),"")</f>
        <v/>
      </c>
      <c r="I214" s="205" t="str">
        <f>IF(VLOOKUP(A214,Plan!A$1:M$804,13,FALSE)&lt;&gt;"",VLOOKUP(A214,Plan!A$1:M$804,13,FALSE),"")</f>
        <v/>
      </c>
      <c r="J214" s="205" t="str">
        <f>IF(VLOOKUP(A214,Plan!A$1:N$804,14,FALSE)&lt;&gt;"",VLOOKUP(A214,Plan!A$1:N$804,14,FALSE),IF(VLOOKUP(A214,Plan!A$1:O$804,15,FALSE)&lt;&gt;"",VLOOKUP(A214,Plan!A$1:O$804,15,FALSE),""))</f>
        <v/>
      </c>
      <c r="K214" s="206" t="str">
        <f>IF(VLOOKUP(A214,Plan!A$1:P$804,16,FALSE)&lt;&gt;"",VLOOKUP(A214,Plan!A$1:P$804,16,FALSE),"")</f>
        <v/>
      </c>
      <c r="L214" s="205"/>
      <c r="M214" s="205"/>
      <c r="N214" s="205"/>
      <c r="O214" s="207">
        <f t="shared" si="36"/>
        <v>0</v>
      </c>
      <c r="P214" s="207" t="b">
        <f t="shared" si="37"/>
        <v>0</v>
      </c>
      <c r="Q214" s="208">
        <f>IF(P214,O214*'ETC Data'!$H$3*'ETC Data'!$I$3,0)</f>
        <v>0</v>
      </c>
      <c r="R214" s="208">
        <f>Q214-(Q214*((VLOOKUP(A214,Plan!A$1:Z$804,26,FALSE)/100)))</f>
        <v>0</v>
      </c>
      <c r="S214" s="208">
        <f>IF(P214,O214*'ETC Data'!$H$3*'ETC Data'!$J$3,0)</f>
        <v>0</v>
      </c>
      <c r="T214" s="208">
        <f>S214-(S214*((VLOOKUP(A214,Plan!A$1:AA$804,27,FALSE)/100)))</f>
        <v>0</v>
      </c>
      <c r="U214" s="208">
        <f>IF(P214,O214*'ETC Data'!$H$3*'ETC Data'!$K$3,0)</f>
        <v>0</v>
      </c>
      <c r="V214" s="208">
        <f>U214-(U214*((VLOOKUP(A214,Plan!A$1:AB$804,28,FALSE)/100)))</f>
        <v>0</v>
      </c>
      <c r="W214" s="208">
        <f>IF(P214,O214*'ETC Data'!$H$3*'ETC Data'!$L$3,0)</f>
        <v>0</v>
      </c>
      <c r="X214" s="208">
        <f>W214-(W214*((VLOOKUP(A214,Plan!A$1:AC$804,29,FALSE)/100)))</f>
        <v>0</v>
      </c>
      <c r="Y214" s="209"/>
      <c r="Z214" s="210" t="b">
        <f t="shared" si="34"/>
        <v>0</v>
      </c>
      <c r="AA214" s="208">
        <f>IF(Z214,O214*'ETC Data'!$H$4*'ETC Data'!$I$4,0)</f>
        <v>0</v>
      </c>
      <c r="AB214" s="208">
        <f>AA214-(AA214*((VLOOKUP(A214,Plan!A$1:AI$804,35,FALSE)/100)))</f>
        <v>0</v>
      </c>
      <c r="AC214" s="208">
        <f>IF(Z214,O214*'ETC Data'!$H$4*'ETC Data'!$J$4,0)</f>
        <v>0</v>
      </c>
      <c r="AD214" s="208">
        <f>AC214-(AC214*((VLOOKUP(A214,Plan!A$1:AJ$804,36,FALSE)/100)))</f>
        <v>0</v>
      </c>
      <c r="AE214" s="208">
        <f>IF(Z214,O214*'ETC Data'!$H$4*'ETC Data'!$K$4,0)</f>
        <v>0</v>
      </c>
      <c r="AF214" s="208">
        <f>AE214-(AE214*((VLOOKUP(A214,Plan!A$1:AK$804,37,FALSE)/100)))</f>
        <v>0</v>
      </c>
      <c r="AG214" s="208">
        <f>IF(Z214,O214*'ETC Data'!$H$4*'ETC Data'!$L$4,0)</f>
        <v>0</v>
      </c>
      <c r="AH214" s="208">
        <f>AG214-(AG214*((VLOOKUP(A214,Plan!A$1:AP$804,42,FALSE)/100)))</f>
        <v>0</v>
      </c>
      <c r="AI214" s="210"/>
      <c r="AJ214" s="210" t="b">
        <f t="shared" si="35"/>
        <v>0</v>
      </c>
      <c r="AK214" s="211">
        <f>IF(AJ214,O214*'ETC Data'!$H$5*'ETC Data'!$I$5,0)</f>
        <v>0</v>
      </c>
      <c r="AL214" s="208">
        <f>AK214-(AK214*((VLOOKUP(A214,Plan!A$1:AY$804,51,FALSE)/100)))</f>
        <v>0</v>
      </c>
      <c r="AM214" s="208">
        <f>IF(AJ214,O214*'ETC Data'!$H$5*'ETC Data'!$J$5,0)</f>
        <v>0</v>
      </c>
      <c r="AN214" s="208">
        <f>AM214-(AM214*((VLOOKUP(A214,Plan!A$1:BA$804,53,FALSE)/100)))</f>
        <v>0</v>
      </c>
      <c r="AO214" s="211">
        <f>IF(AJ214,O214*'ETC Data'!$H$5*'ETC Data'!$K$5,0)</f>
        <v>0</v>
      </c>
      <c r="AP214" s="208">
        <f>AO214-(AO214*((VLOOKUP(A214,Plan!A$1:BB$804,54,FALSE)/100)))</f>
        <v>0</v>
      </c>
      <c r="AQ214" s="208">
        <f>IF(AJ214,O214*'ETC Data'!$H$5*'ETC Data'!$L$5,0)</f>
        <v>0</v>
      </c>
      <c r="AR214" s="208">
        <f>AQ214-(AQ214*((VLOOKUP(A214,Plan!A$1:BD$804,56,FALSE)/100)))</f>
        <v>0</v>
      </c>
      <c r="AS214" s="193">
        <f>VLOOKUP(A214,'PR Matrix'!A:B,2,FALSE)</f>
        <v>0</v>
      </c>
      <c r="AT214" s="194">
        <f t="shared" si="38"/>
        <v>0</v>
      </c>
      <c r="AU214" s="194">
        <f t="shared" si="39"/>
        <v>0</v>
      </c>
      <c r="AV214" s="194">
        <f t="shared" si="40"/>
        <v>0</v>
      </c>
      <c r="AW214" s="194">
        <f t="shared" si="41"/>
        <v>0</v>
      </c>
      <c r="AX214" s="194">
        <f t="shared" si="42"/>
        <v>0</v>
      </c>
      <c r="AY214" s="194">
        <f t="shared" si="43"/>
        <v>0</v>
      </c>
    </row>
    <row r="215" spans="1:51" hidden="1" x14ac:dyDescent="0.2">
      <c r="A215" s="200" t="s">
        <v>1783</v>
      </c>
      <c r="B215" s="201" t="s">
        <v>1572</v>
      </c>
      <c r="C215" s="201"/>
      <c r="D215" s="201"/>
      <c r="E215" s="202">
        <f>IF(G215="Y",VLOOKUP(B215&amp;"|"&amp;C215,'ETC Data'!$C$2:$D$16,2,FALSE),0)</f>
        <v>0</v>
      </c>
      <c r="F215" s="202">
        <f>IF(D215="",0,IF(G215="Y",VLOOKUP(B215&amp;"|"&amp;D215,'ETC Data'!$C$2:$D$16,2,FALSE),0))</f>
        <v>0</v>
      </c>
      <c r="G215" s="203" t="str">
        <f>IF(VLOOKUP(A215,Plan!A$1:H$804,8,FALSE)&lt;&gt;"",VLOOKUP(A215,Plan!A$1:H$804,8,FALSE),"")</f>
        <v>N</v>
      </c>
      <c r="H215" s="204" t="str">
        <f>IF(VLOOKUP(A215,Plan!A$1:L$804,12,FALSE)&lt;&gt;"",VLOOKUP(A215,Plan!A$1:L$804,12,FALSE),"")</f>
        <v/>
      </c>
      <c r="I215" s="205" t="str">
        <f>IF(VLOOKUP(A215,Plan!A$1:M$804,13,FALSE)&lt;&gt;"",VLOOKUP(A215,Plan!A$1:M$804,13,FALSE),"")</f>
        <v/>
      </c>
      <c r="J215" s="205" t="str">
        <f>IF(VLOOKUP(A215,Plan!A$1:N$804,14,FALSE)&lt;&gt;"",VLOOKUP(A215,Plan!A$1:N$804,14,FALSE),IF(VLOOKUP(A215,Plan!A$1:O$804,15,FALSE)&lt;&gt;"",VLOOKUP(A215,Plan!A$1:O$804,15,FALSE),""))</f>
        <v/>
      </c>
      <c r="K215" s="206" t="str">
        <f>IF(VLOOKUP(A215,Plan!A$1:P$804,16,FALSE)&lt;&gt;"",VLOOKUP(A215,Plan!A$1:P$804,16,FALSE),"")</f>
        <v/>
      </c>
      <c r="L215" s="205"/>
      <c r="M215" s="205"/>
      <c r="N215" s="205"/>
      <c r="O215" s="207">
        <f t="shared" si="36"/>
        <v>0</v>
      </c>
      <c r="P215" s="207" t="b">
        <f t="shared" si="37"/>
        <v>0</v>
      </c>
      <c r="Q215" s="208">
        <f>IF(P215,O215*'ETC Data'!$H$3*'ETC Data'!$I$3,0)</f>
        <v>0</v>
      </c>
      <c r="R215" s="208">
        <f>Q215-(Q215*((VLOOKUP(A215,Plan!A$1:Z$804,26,FALSE)/100)))</f>
        <v>0</v>
      </c>
      <c r="S215" s="208">
        <f>IF(P215,O215*'ETC Data'!$H$3*'ETC Data'!$J$3,0)</f>
        <v>0</v>
      </c>
      <c r="T215" s="208">
        <f>S215-(S215*((VLOOKUP(A215,Plan!A$1:AA$804,27,FALSE)/100)))</f>
        <v>0</v>
      </c>
      <c r="U215" s="208">
        <f>IF(P215,O215*'ETC Data'!$H$3*'ETC Data'!$K$3,0)</f>
        <v>0</v>
      </c>
      <c r="V215" s="208">
        <f>U215-(U215*((VLOOKUP(A215,Plan!A$1:AB$804,28,FALSE)/100)))</f>
        <v>0</v>
      </c>
      <c r="W215" s="208">
        <f>IF(P215,O215*'ETC Data'!$H$3*'ETC Data'!$L$3,0)</f>
        <v>0</v>
      </c>
      <c r="X215" s="208">
        <f>W215-(W215*((VLOOKUP(A215,Plan!A$1:AC$804,29,FALSE)/100)))</f>
        <v>0</v>
      </c>
      <c r="Y215" s="209"/>
      <c r="Z215" s="210" t="b">
        <f t="shared" si="34"/>
        <v>0</v>
      </c>
      <c r="AA215" s="208">
        <f>IF(Z215,O215*'ETC Data'!$H$4*'ETC Data'!$I$4,0)</f>
        <v>0</v>
      </c>
      <c r="AB215" s="208">
        <f>AA215-(AA215*((VLOOKUP(A215,Plan!A$1:AI$804,35,FALSE)/100)))</f>
        <v>0</v>
      </c>
      <c r="AC215" s="208">
        <f>IF(Z215,O215*'ETC Data'!$H$4*'ETC Data'!$J$4,0)</f>
        <v>0</v>
      </c>
      <c r="AD215" s="208">
        <f>AC215-(AC215*((VLOOKUP(A215,Plan!A$1:AJ$804,36,FALSE)/100)))</f>
        <v>0</v>
      </c>
      <c r="AE215" s="208">
        <f>IF(Z215,O215*'ETC Data'!$H$4*'ETC Data'!$K$4,0)</f>
        <v>0</v>
      </c>
      <c r="AF215" s="208">
        <f>AE215-(AE215*((VLOOKUP(A215,Plan!A$1:AK$804,37,FALSE)/100)))</f>
        <v>0</v>
      </c>
      <c r="AG215" s="208">
        <f>IF(Z215,O215*'ETC Data'!$H$4*'ETC Data'!$L$4,0)</f>
        <v>0</v>
      </c>
      <c r="AH215" s="208">
        <f>AG215-(AG215*((VLOOKUP(A215,Plan!A$1:AP$804,42,FALSE)/100)))</f>
        <v>0</v>
      </c>
      <c r="AI215" s="210"/>
      <c r="AJ215" s="210" t="b">
        <f t="shared" si="35"/>
        <v>0</v>
      </c>
      <c r="AK215" s="211">
        <f>IF(AJ215,O215*'ETC Data'!$H$5*'ETC Data'!$I$5,0)</f>
        <v>0</v>
      </c>
      <c r="AL215" s="208">
        <f>AK215-(AK215*((VLOOKUP(A215,Plan!A$1:AY$804,51,FALSE)/100)))</f>
        <v>0</v>
      </c>
      <c r="AM215" s="208">
        <f>IF(AJ215,O215*'ETC Data'!$H$5*'ETC Data'!$J$5,0)</f>
        <v>0</v>
      </c>
      <c r="AN215" s="208">
        <f>AM215-(AM215*((VLOOKUP(A215,Plan!A$1:BA$804,53,FALSE)/100)))</f>
        <v>0</v>
      </c>
      <c r="AO215" s="211">
        <f>IF(AJ215,O215*'ETC Data'!$H$5*'ETC Data'!$K$5,0)</f>
        <v>0</v>
      </c>
      <c r="AP215" s="208">
        <f>AO215-(AO215*((VLOOKUP(A215,Plan!A$1:BB$804,54,FALSE)/100)))</f>
        <v>0</v>
      </c>
      <c r="AQ215" s="208">
        <f>IF(AJ215,O215*'ETC Data'!$H$5*'ETC Data'!$L$5,0)</f>
        <v>0</v>
      </c>
      <c r="AR215" s="208">
        <f>AQ215-(AQ215*((VLOOKUP(A215,Plan!A$1:BD$804,56,FALSE)/100)))</f>
        <v>0</v>
      </c>
      <c r="AS215" s="193">
        <f>VLOOKUP(A215,'PR Matrix'!A:B,2,FALSE)</f>
        <v>0</v>
      </c>
      <c r="AT215" s="194">
        <f t="shared" si="38"/>
        <v>0</v>
      </c>
      <c r="AU215" s="194">
        <f t="shared" si="39"/>
        <v>0</v>
      </c>
      <c r="AV215" s="194">
        <f t="shared" si="40"/>
        <v>0</v>
      </c>
      <c r="AW215" s="194">
        <f t="shared" si="41"/>
        <v>0</v>
      </c>
      <c r="AX215" s="194">
        <f t="shared" si="42"/>
        <v>0</v>
      </c>
      <c r="AY215" s="194">
        <f t="shared" si="43"/>
        <v>0</v>
      </c>
    </row>
    <row r="216" spans="1:51" hidden="1" x14ac:dyDescent="0.2">
      <c r="A216" s="200" t="s">
        <v>1784</v>
      </c>
      <c r="B216" s="201" t="s">
        <v>1572</v>
      </c>
      <c r="C216" s="201"/>
      <c r="D216" s="201"/>
      <c r="E216" s="202">
        <f>IF(G216="Y",VLOOKUP(B216&amp;"|"&amp;C216,'ETC Data'!$C$2:$D$16,2,FALSE),0)</f>
        <v>0</v>
      </c>
      <c r="F216" s="202">
        <f>IF(D216="",0,IF(G216="Y",VLOOKUP(B216&amp;"|"&amp;D216,'ETC Data'!$C$2:$D$16,2,FALSE),0))</f>
        <v>0</v>
      </c>
      <c r="G216" s="203" t="str">
        <f>IF(VLOOKUP(A216,Plan!A$1:H$804,8,FALSE)&lt;&gt;"",VLOOKUP(A216,Plan!A$1:H$804,8,FALSE),"")</f>
        <v>N</v>
      </c>
      <c r="H216" s="204" t="str">
        <f>IF(VLOOKUP(A216,Plan!A$1:L$804,12,FALSE)&lt;&gt;"",VLOOKUP(A216,Plan!A$1:L$804,12,FALSE),"")</f>
        <v/>
      </c>
      <c r="I216" s="205" t="str">
        <f>IF(VLOOKUP(A216,Plan!A$1:M$804,13,FALSE)&lt;&gt;"",VLOOKUP(A216,Plan!A$1:M$804,13,FALSE),"")</f>
        <v/>
      </c>
      <c r="J216" s="205" t="str">
        <f>IF(VLOOKUP(A216,Plan!A$1:N$804,14,FALSE)&lt;&gt;"",VLOOKUP(A216,Plan!A$1:N$804,14,FALSE),IF(VLOOKUP(A216,Plan!A$1:O$804,15,FALSE)&lt;&gt;"",VLOOKUP(A216,Plan!A$1:O$804,15,FALSE),""))</f>
        <v/>
      </c>
      <c r="K216" s="206" t="str">
        <f>IF(VLOOKUP(A216,Plan!A$1:P$804,16,FALSE)&lt;&gt;"",VLOOKUP(A216,Plan!A$1:P$804,16,FALSE),"")</f>
        <v/>
      </c>
      <c r="L216" s="205"/>
      <c r="M216" s="205"/>
      <c r="N216" s="205"/>
      <c r="O216" s="207">
        <f t="shared" si="36"/>
        <v>0</v>
      </c>
      <c r="P216" s="207" t="b">
        <f t="shared" si="37"/>
        <v>0</v>
      </c>
      <c r="Q216" s="208">
        <f>IF(P216,O216*'ETC Data'!$H$3*'ETC Data'!$I$3,0)</f>
        <v>0</v>
      </c>
      <c r="R216" s="208">
        <f>Q216-(Q216*((VLOOKUP(A216,Plan!A$1:Z$804,26,FALSE)/100)))</f>
        <v>0</v>
      </c>
      <c r="S216" s="208">
        <f>IF(P216,O216*'ETC Data'!$H$3*'ETC Data'!$J$3,0)</f>
        <v>0</v>
      </c>
      <c r="T216" s="208">
        <f>S216-(S216*((VLOOKUP(A216,Plan!A$1:AA$804,27,FALSE)/100)))</f>
        <v>0</v>
      </c>
      <c r="U216" s="208">
        <f>IF(P216,O216*'ETC Data'!$H$3*'ETC Data'!$K$3,0)</f>
        <v>0</v>
      </c>
      <c r="V216" s="208">
        <f>U216-(U216*((VLOOKUP(A216,Plan!A$1:AB$804,28,FALSE)/100)))</f>
        <v>0</v>
      </c>
      <c r="W216" s="208">
        <f>IF(P216,O216*'ETC Data'!$H$3*'ETC Data'!$L$3,0)</f>
        <v>0</v>
      </c>
      <c r="X216" s="208">
        <f>W216-(W216*((VLOOKUP(A216,Plan!A$1:AC$804,29,FALSE)/100)))</f>
        <v>0</v>
      </c>
      <c r="Y216" s="209"/>
      <c r="Z216" s="210" t="b">
        <f t="shared" si="34"/>
        <v>0</v>
      </c>
      <c r="AA216" s="208">
        <f>IF(Z216,O216*'ETC Data'!$H$4*'ETC Data'!$I$4,0)</f>
        <v>0</v>
      </c>
      <c r="AB216" s="208">
        <f>AA216-(AA216*((VLOOKUP(A216,Plan!A$1:AI$804,35,FALSE)/100)))</f>
        <v>0</v>
      </c>
      <c r="AC216" s="208">
        <f>IF(Z216,O216*'ETC Data'!$H$4*'ETC Data'!$J$4,0)</f>
        <v>0</v>
      </c>
      <c r="AD216" s="208">
        <f>AC216-(AC216*((VLOOKUP(A216,Plan!A$1:AJ$804,36,FALSE)/100)))</f>
        <v>0</v>
      </c>
      <c r="AE216" s="208">
        <f>IF(Z216,O216*'ETC Data'!$H$4*'ETC Data'!$K$4,0)</f>
        <v>0</v>
      </c>
      <c r="AF216" s="208">
        <f>AE216-(AE216*((VLOOKUP(A216,Plan!A$1:AK$804,37,FALSE)/100)))</f>
        <v>0</v>
      </c>
      <c r="AG216" s="208">
        <f>IF(Z216,O216*'ETC Data'!$H$4*'ETC Data'!$L$4,0)</f>
        <v>0</v>
      </c>
      <c r="AH216" s="208">
        <f>AG216-(AG216*((VLOOKUP(A216,Plan!A$1:AP$804,42,FALSE)/100)))</f>
        <v>0</v>
      </c>
      <c r="AI216" s="210"/>
      <c r="AJ216" s="210" t="b">
        <f t="shared" si="35"/>
        <v>0</v>
      </c>
      <c r="AK216" s="211">
        <f>IF(AJ216,O216*'ETC Data'!$H$5*'ETC Data'!$I$5,0)</f>
        <v>0</v>
      </c>
      <c r="AL216" s="208">
        <f>AK216-(AK216*((VLOOKUP(A216,Plan!A$1:AY$804,51,FALSE)/100)))</f>
        <v>0</v>
      </c>
      <c r="AM216" s="208">
        <f>IF(AJ216,O216*'ETC Data'!$H$5*'ETC Data'!$J$5,0)</f>
        <v>0</v>
      </c>
      <c r="AN216" s="208">
        <f>AM216-(AM216*((VLOOKUP(A216,Plan!A$1:BA$804,53,FALSE)/100)))</f>
        <v>0</v>
      </c>
      <c r="AO216" s="211">
        <f>IF(AJ216,O216*'ETC Data'!$H$5*'ETC Data'!$K$5,0)</f>
        <v>0</v>
      </c>
      <c r="AP216" s="208">
        <f>AO216-(AO216*((VLOOKUP(A216,Plan!A$1:BB$804,54,FALSE)/100)))</f>
        <v>0</v>
      </c>
      <c r="AQ216" s="208">
        <f>IF(AJ216,O216*'ETC Data'!$H$5*'ETC Data'!$L$5,0)</f>
        <v>0</v>
      </c>
      <c r="AR216" s="208">
        <f>AQ216-(AQ216*((VLOOKUP(A216,Plan!A$1:BD$804,56,FALSE)/100)))</f>
        <v>0</v>
      </c>
      <c r="AS216" s="193">
        <f>VLOOKUP(A216,'PR Matrix'!A:B,2,FALSE)</f>
        <v>0</v>
      </c>
      <c r="AT216" s="194">
        <f t="shared" si="38"/>
        <v>0</v>
      </c>
      <c r="AU216" s="194">
        <f t="shared" si="39"/>
        <v>0</v>
      </c>
      <c r="AV216" s="194">
        <f t="shared" si="40"/>
        <v>0</v>
      </c>
      <c r="AW216" s="194">
        <f t="shared" si="41"/>
        <v>0</v>
      </c>
      <c r="AX216" s="194">
        <f t="shared" si="42"/>
        <v>0</v>
      </c>
      <c r="AY216" s="194">
        <f t="shared" si="43"/>
        <v>0</v>
      </c>
    </row>
    <row r="217" spans="1:51" hidden="1" x14ac:dyDescent="0.2">
      <c r="A217" s="200" t="s">
        <v>558</v>
      </c>
      <c r="B217" s="201" t="s">
        <v>1572</v>
      </c>
      <c r="C217" s="201"/>
      <c r="D217" s="201"/>
      <c r="E217" s="202">
        <f>IF(G217="Y",VLOOKUP(B217&amp;"|"&amp;C217,'ETC Data'!$C$2:$D$16,2,FALSE),0)</f>
        <v>0</v>
      </c>
      <c r="F217" s="202">
        <f>IF(D217="",0,IF(G217="Y",VLOOKUP(B217&amp;"|"&amp;D217,'ETC Data'!$C$2:$D$16,2,FALSE),0))</f>
        <v>0</v>
      </c>
      <c r="G217" s="203" t="str">
        <f>IF(VLOOKUP(A217,Plan!A$1:H$804,8,FALSE)&lt;&gt;"",VLOOKUP(A217,Plan!A$1:H$804,8,FALSE),"")</f>
        <v>N</v>
      </c>
      <c r="H217" s="204" t="str">
        <f>IF(VLOOKUP(A217,Plan!A$1:L$804,12,FALSE)&lt;&gt;"",VLOOKUP(A217,Plan!A$1:L$804,12,FALSE),"")</f>
        <v/>
      </c>
      <c r="I217" s="205" t="str">
        <f>IF(VLOOKUP(A217,Plan!A$1:M$804,13,FALSE)&lt;&gt;"",VLOOKUP(A217,Plan!A$1:M$804,13,FALSE),"")</f>
        <v/>
      </c>
      <c r="J217" s="205" t="str">
        <f>IF(VLOOKUP(A217,Plan!A$1:N$804,14,FALSE)&lt;&gt;"",VLOOKUP(A217,Plan!A$1:N$804,14,FALSE),IF(VLOOKUP(A217,Plan!A$1:O$804,15,FALSE)&lt;&gt;"",VLOOKUP(A217,Plan!A$1:O$804,15,FALSE),""))</f>
        <v/>
      </c>
      <c r="K217" s="206" t="str">
        <f>IF(VLOOKUP(A217,Plan!A$1:P$804,16,FALSE)&lt;&gt;"",VLOOKUP(A217,Plan!A$1:P$804,16,FALSE),"")</f>
        <v/>
      </c>
      <c r="L217" s="205"/>
      <c r="M217" s="205"/>
      <c r="N217" s="205"/>
      <c r="O217" s="207">
        <f t="shared" si="36"/>
        <v>0</v>
      </c>
      <c r="P217" s="207" t="b">
        <f t="shared" si="37"/>
        <v>0</v>
      </c>
      <c r="Q217" s="208">
        <f>IF(P217,O217*'ETC Data'!$H$3*'ETC Data'!$I$3,0)</f>
        <v>0</v>
      </c>
      <c r="R217" s="208">
        <f>Q217-(Q217*((VLOOKUP(A217,Plan!A$1:Z$804,26,FALSE)/100)))</f>
        <v>0</v>
      </c>
      <c r="S217" s="208">
        <f>IF(P217,O217*'ETC Data'!$H$3*'ETC Data'!$J$3,0)</f>
        <v>0</v>
      </c>
      <c r="T217" s="208">
        <f>S217-(S217*((VLOOKUP(A217,Plan!A$1:AA$804,27,FALSE)/100)))</f>
        <v>0</v>
      </c>
      <c r="U217" s="208">
        <f>IF(P217,O217*'ETC Data'!$H$3*'ETC Data'!$K$3,0)</f>
        <v>0</v>
      </c>
      <c r="V217" s="208">
        <f>U217-(U217*((VLOOKUP(A217,Plan!A$1:AB$804,28,FALSE)/100)))</f>
        <v>0</v>
      </c>
      <c r="W217" s="208">
        <f>IF(P217,O217*'ETC Data'!$H$3*'ETC Data'!$L$3,0)</f>
        <v>0</v>
      </c>
      <c r="X217" s="208">
        <f>W217-(W217*((VLOOKUP(A217,Plan!A$1:AC$804,29,FALSE)/100)))</f>
        <v>0</v>
      </c>
      <c r="Y217" s="209"/>
      <c r="Z217" s="210" t="b">
        <f t="shared" si="34"/>
        <v>0</v>
      </c>
      <c r="AA217" s="208">
        <f>IF(Z217,O217*'ETC Data'!$H$4*'ETC Data'!$I$4,0)</f>
        <v>0</v>
      </c>
      <c r="AB217" s="208">
        <f>AA217-(AA217*((VLOOKUP(A217,Plan!A$1:AI$804,35,FALSE)/100)))</f>
        <v>0</v>
      </c>
      <c r="AC217" s="208">
        <f>IF(Z217,O217*'ETC Data'!$H$4*'ETC Data'!$J$4,0)</f>
        <v>0</v>
      </c>
      <c r="AD217" s="208">
        <f>AC217-(AC217*((VLOOKUP(A217,Plan!A$1:AJ$804,36,FALSE)/100)))</f>
        <v>0</v>
      </c>
      <c r="AE217" s="208">
        <f>IF(Z217,O217*'ETC Data'!$H$4*'ETC Data'!$K$4,0)</f>
        <v>0</v>
      </c>
      <c r="AF217" s="208">
        <f>AE217-(AE217*((VLOOKUP(A217,Plan!A$1:AK$804,37,FALSE)/100)))</f>
        <v>0</v>
      </c>
      <c r="AG217" s="208">
        <f>IF(Z217,O217*'ETC Data'!$H$4*'ETC Data'!$L$4,0)</f>
        <v>0</v>
      </c>
      <c r="AH217" s="208">
        <f>AG217-(AG217*((VLOOKUP(A217,Plan!A$1:AP$804,42,FALSE)/100)))</f>
        <v>0</v>
      </c>
      <c r="AI217" s="210"/>
      <c r="AJ217" s="210" t="b">
        <f t="shared" si="35"/>
        <v>0</v>
      </c>
      <c r="AK217" s="211">
        <f>IF(AJ217,O217*'ETC Data'!$H$5*'ETC Data'!$I$5,0)</f>
        <v>0</v>
      </c>
      <c r="AL217" s="208">
        <f>AK217-(AK217*((VLOOKUP(A217,Plan!A$1:AY$804,51,FALSE)/100)))</f>
        <v>0</v>
      </c>
      <c r="AM217" s="208">
        <f>IF(AJ217,O217*'ETC Data'!$H$5*'ETC Data'!$J$5,0)</f>
        <v>0</v>
      </c>
      <c r="AN217" s="208">
        <f>AM217-(AM217*((VLOOKUP(A217,Plan!A$1:BA$804,53,FALSE)/100)))</f>
        <v>0</v>
      </c>
      <c r="AO217" s="211">
        <f>IF(AJ217,O217*'ETC Data'!$H$5*'ETC Data'!$K$5,0)</f>
        <v>0</v>
      </c>
      <c r="AP217" s="208">
        <f>AO217-(AO217*((VLOOKUP(A217,Plan!A$1:BB$804,54,FALSE)/100)))</f>
        <v>0</v>
      </c>
      <c r="AQ217" s="208">
        <f>IF(AJ217,O217*'ETC Data'!$H$5*'ETC Data'!$L$5,0)</f>
        <v>0</v>
      </c>
      <c r="AR217" s="208">
        <f>AQ217-(AQ217*((VLOOKUP(A217,Plan!A$1:BD$804,56,FALSE)/100)))</f>
        <v>0</v>
      </c>
      <c r="AS217" s="193">
        <f>VLOOKUP(A217,'PR Matrix'!A:B,2,FALSE)</f>
        <v>0</v>
      </c>
      <c r="AT217" s="194">
        <f t="shared" si="38"/>
        <v>0</v>
      </c>
      <c r="AU217" s="194">
        <f t="shared" si="39"/>
        <v>0</v>
      </c>
      <c r="AV217" s="194">
        <f t="shared" si="40"/>
        <v>0</v>
      </c>
      <c r="AW217" s="194">
        <f t="shared" si="41"/>
        <v>0</v>
      </c>
      <c r="AX217" s="194">
        <f t="shared" si="42"/>
        <v>0</v>
      </c>
      <c r="AY217" s="194">
        <f t="shared" si="43"/>
        <v>0</v>
      </c>
    </row>
    <row r="218" spans="1:51" hidden="1" x14ac:dyDescent="0.2">
      <c r="A218" s="200" t="s">
        <v>559</v>
      </c>
      <c r="B218" s="201" t="s">
        <v>1572</v>
      </c>
      <c r="C218" s="201"/>
      <c r="D218" s="201"/>
      <c r="E218" s="202">
        <f>IF(G218="Y",VLOOKUP(B218&amp;"|"&amp;C218,'ETC Data'!$C$2:$D$16,2,FALSE),0)</f>
        <v>0</v>
      </c>
      <c r="F218" s="202">
        <f>IF(D218="",0,IF(G218="Y",VLOOKUP(B218&amp;"|"&amp;D218,'ETC Data'!$C$2:$D$16,2,FALSE),0))</f>
        <v>0</v>
      </c>
      <c r="G218" s="203" t="str">
        <f>IF(VLOOKUP(A218,Plan!A$1:H$804,8,FALSE)&lt;&gt;"",VLOOKUP(A218,Plan!A$1:H$804,8,FALSE),"")</f>
        <v>N</v>
      </c>
      <c r="H218" s="204" t="str">
        <f>IF(VLOOKUP(A218,Plan!A$1:L$804,12,FALSE)&lt;&gt;"",VLOOKUP(A218,Plan!A$1:L$804,12,FALSE),"")</f>
        <v/>
      </c>
      <c r="I218" s="205" t="str">
        <f>IF(VLOOKUP(A218,Plan!A$1:M$804,13,FALSE)&lt;&gt;"",VLOOKUP(A218,Plan!A$1:M$804,13,FALSE),"")</f>
        <v/>
      </c>
      <c r="J218" s="205" t="str">
        <f>IF(VLOOKUP(A218,Plan!A$1:N$804,14,FALSE)&lt;&gt;"",VLOOKUP(A218,Plan!A$1:N$804,14,FALSE),IF(VLOOKUP(A218,Plan!A$1:O$804,15,FALSE)&lt;&gt;"",VLOOKUP(A218,Plan!A$1:O$804,15,FALSE),""))</f>
        <v/>
      </c>
      <c r="K218" s="206" t="str">
        <f>IF(VLOOKUP(A218,Plan!A$1:P$804,16,FALSE)&lt;&gt;"",VLOOKUP(A218,Plan!A$1:P$804,16,FALSE),"")</f>
        <v/>
      </c>
      <c r="L218" s="205"/>
      <c r="M218" s="205"/>
      <c r="N218" s="205"/>
      <c r="O218" s="207">
        <f t="shared" si="36"/>
        <v>0</v>
      </c>
      <c r="P218" s="207" t="b">
        <f t="shared" si="37"/>
        <v>0</v>
      </c>
      <c r="Q218" s="208">
        <f>IF(P218,O218*'ETC Data'!$H$3*'ETC Data'!$I$3,0)</f>
        <v>0</v>
      </c>
      <c r="R218" s="208">
        <f>Q218-(Q218*((VLOOKUP(A218,Plan!A$1:Z$804,26,FALSE)/100)))</f>
        <v>0</v>
      </c>
      <c r="S218" s="208">
        <f>IF(P218,O218*'ETC Data'!$H$3*'ETC Data'!$J$3,0)</f>
        <v>0</v>
      </c>
      <c r="T218" s="208">
        <f>S218-(S218*((VLOOKUP(A218,Plan!A$1:AA$804,27,FALSE)/100)))</f>
        <v>0</v>
      </c>
      <c r="U218" s="208">
        <f>IF(P218,O218*'ETC Data'!$H$3*'ETC Data'!$K$3,0)</f>
        <v>0</v>
      </c>
      <c r="V218" s="208">
        <f>U218-(U218*((VLOOKUP(A218,Plan!A$1:AB$804,28,FALSE)/100)))</f>
        <v>0</v>
      </c>
      <c r="W218" s="208">
        <f>IF(P218,O218*'ETC Data'!$H$3*'ETC Data'!$L$3,0)</f>
        <v>0</v>
      </c>
      <c r="X218" s="208">
        <f>W218-(W218*((VLOOKUP(A218,Plan!A$1:AC$804,29,FALSE)/100)))</f>
        <v>0</v>
      </c>
      <c r="Y218" s="209"/>
      <c r="Z218" s="210" t="b">
        <f t="shared" si="34"/>
        <v>0</v>
      </c>
      <c r="AA218" s="208">
        <f>IF(Z218,O218*'ETC Data'!$H$4*'ETC Data'!$I$4,0)</f>
        <v>0</v>
      </c>
      <c r="AB218" s="208">
        <f>AA218-(AA218*((VLOOKUP(A218,Plan!A$1:AI$804,35,FALSE)/100)))</f>
        <v>0</v>
      </c>
      <c r="AC218" s="208">
        <f>IF(Z218,O218*'ETC Data'!$H$4*'ETC Data'!$J$4,0)</f>
        <v>0</v>
      </c>
      <c r="AD218" s="208">
        <f>AC218-(AC218*((VLOOKUP(A218,Plan!A$1:AJ$804,36,FALSE)/100)))</f>
        <v>0</v>
      </c>
      <c r="AE218" s="208">
        <f>IF(Z218,O218*'ETC Data'!$H$4*'ETC Data'!$K$4,0)</f>
        <v>0</v>
      </c>
      <c r="AF218" s="208">
        <f>AE218-(AE218*((VLOOKUP(A218,Plan!A$1:AK$804,37,FALSE)/100)))</f>
        <v>0</v>
      </c>
      <c r="AG218" s="208">
        <f>IF(Z218,O218*'ETC Data'!$H$4*'ETC Data'!$L$4,0)</f>
        <v>0</v>
      </c>
      <c r="AH218" s="208">
        <f>AG218-(AG218*((VLOOKUP(A218,Plan!A$1:AP$804,42,FALSE)/100)))</f>
        <v>0</v>
      </c>
      <c r="AI218" s="210"/>
      <c r="AJ218" s="210" t="b">
        <f t="shared" si="35"/>
        <v>0</v>
      </c>
      <c r="AK218" s="211">
        <f>IF(AJ218,O218*'ETC Data'!$H$5*'ETC Data'!$I$5,0)</f>
        <v>0</v>
      </c>
      <c r="AL218" s="208">
        <f>AK218-(AK218*((VLOOKUP(A218,Plan!A$1:AY$804,51,FALSE)/100)))</f>
        <v>0</v>
      </c>
      <c r="AM218" s="208">
        <f>IF(AJ218,O218*'ETC Data'!$H$5*'ETC Data'!$J$5,0)</f>
        <v>0</v>
      </c>
      <c r="AN218" s="208">
        <f>AM218-(AM218*((VLOOKUP(A218,Plan!A$1:BA$804,53,FALSE)/100)))</f>
        <v>0</v>
      </c>
      <c r="AO218" s="211">
        <f>IF(AJ218,O218*'ETC Data'!$H$5*'ETC Data'!$K$5,0)</f>
        <v>0</v>
      </c>
      <c r="AP218" s="208">
        <f>AO218-(AO218*((VLOOKUP(A218,Plan!A$1:BB$804,54,FALSE)/100)))</f>
        <v>0</v>
      </c>
      <c r="AQ218" s="208">
        <f>IF(AJ218,O218*'ETC Data'!$H$5*'ETC Data'!$L$5,0)</f>
        <v>0</v>
      </c>
      <c r="AR218" s="208">
        <f>AQ218-(AQ218*((VLOOKUP(A218,Plan!A$1:BD$804,56,FALSE)/100)))</f>
        <v>0</v>
      </c>
      <c r="AS218" s="193">
        <f>VLOOKUP(A218,'PR Matrix'!A:B,2,FALSE)</f>
        <v>0</v>
      </c>
      <c r="AT218" s="194">
        <f t="shared" si="38"/>
        <v>0</v>
      </c>
      <c r="AU218" s="194">
        <f t="shared" si="39"/>
        <v>0</v>
      </c>
      <c r="AV218" s="194">
        <f t="shared" si="40"/>
        <v>0</v>
      </c>
      <c r="AW218" s="194">
        <f t="shared" si="41"/>
        <v>0</v>
      </c>
      <c r="AX218" s="194">
        <f t="shared" si="42"/>
        <v>0</v>
      </c>
      <c r="AY218" s="194">
        <f t="shared" si="43"/>
        <v>0</v>
      </c>
    </row>
    <row r="219" spans="1:51" x14ac:dyDescent="0.2">
      <c r="A219" s="200" t="s">
        <v>560</v>
      </c>
      <c r="B219" s="201" t="s">
        <v>1572</v>
      </c>
      <c r="C219" s="201" t="s">
        <v>1571</v>
      </c>
      <c r="D219" s="201"/>
      <c r="E219" s="643">
        <f>IF(G219="Y",VLOOKUP(B219&amp;"|"&amp;C219,'ETC Data'!$C$2:$D$16,2,FALSE),0)</f>
        <v>48</v>
      </c>
      <c r="F219" s="643">
        <f>IF(D219="",0,IF(G219="Y",VLOOKUP(B219&amp;"|"&amp;D219,'ETC Data'!$C$2:$D$16,2,FALSE),0))</f>
        <v>0</v>
      </c>
      <c r="G219" s="203" t="str">
        <f>IF(VLOOKUP(A219,Plan!A$1:H$804,8,FALSE)&lt;&gt;"",VLOOKUP(A219,Plan!A$1:H$804,8,FALSE),"")</f>
        <v>Y</v>
      </c>
      <c r="H219" s="204" t="str">
        <f>IF(VLOOKUP(A219,Plan!A$1:L$804,12,FALSE)&lt;&gt;"",VLOOKUP(A219,Plan!A$1:L$804,12,FALSE),"")</f>
        <v/>
      </c>
      <c r="I219" s="205" t="str">
        <f>IF(VLOOKUP(A219,Plan!A$1:M$804,13,FALSE)&lt;&gt;"",VLOOKUP(A219,Plan!A$1:M$804,13,FALSE),"")</f>
        <v/>
      </c>
      <c r="J219" s="205" t="str">
        <f>IF(VLOOKUP(A219,Plan!A$1:N$804,14,FALSE)&lt;&gt;"",VLOOKUP(A219,Plan!A$1:N$804,14,FALSE),IF(VLOOKUP(A219,Plan!A$1:O$804,15,FALSE)&lt;&gt;"",VLOOKUP(A219,Plan!A$1:O$804,15,FALSE),""))</f>
        <v>Y</v>
      </c>
      <c r="K219" s="206" t="str">
        <f>IF(VLOOKUP(A219,Plan!A$1:P$804,16,FALSE)&lt;&gt;"",VLOOKUP(A219,Plan!A$1:P$804,16,FALSE),"")</f>
        <v>Y</v>
      </c>
      <c r="L219" s="205"/>
      <c r="M219" s="205"/>
      <c r="N219" s="205"/>
      <c r="O219" s="207">
        <f t="shared" si="36"/>
        <v>48</v>
      </c>
      <c r="P219" s="207" t="b">
        <f t="shared" si="37"/>
        <v>0</v>
      </c>
      <c r="Q219" s="208">
        <f>IF(P219,O219*'ETC Data'!$H$3*'ETC Data'!$I$3,0)</f>
        <v>0</v>
      </c>
      <c r="R219" s="208">
        <f>Q219-(Q219*((VLOOKUP(A219,Plan!A$1:Z$804,26,FALSE)/100)))</f>
        <v>0</v>
      </c>
      <c r="S219" s="208">
        <f>IF(P219,O219*'ETC Data'!$H$3*'ETC Data'!$J$3,0)</f>
        <v>0</v>
      </c>
      <c r="T219" s="208">
        <f>S219-(S219*((VLOOKUP(A219,Plan!A$1:AA$804,27,FALSE)/100)))</f>
        <v>0</v>
      </c>
      <c r="U219" s="208">
        <f>IF(P219,O219*'ETC Data'!$H$3*'ETC Data'!$K$3,0)</f>
        <v>0</v>
      </c>
      <c r="V219" s="208">
        <f>U219-(U219*((VLOOKUP(A219,Plan!A$1:AB$804,28,FALSE)/100)))</f>
        <v>0</v>
      </c>
      <c r="W219" s="208">
        <f>IF(P219,O219*'ETC Data'!$H$3*'ETC Data'!$L$3,0)</f>
        <v>0</v>
      </c>
      <c r="X219" s="208">
        <f>W219-(W219*((VLOOKUP(A219,Plan!A$1:AC$804,29,FALSE)/100)))</f>
        <v>0</v>
      </c>
      <c r="Y219" s="209"/>
      <c r="Z219" s="210" t="b">
        <f t="shared" si="34"/>
        <v>1</v>
      </c>
      <c r="AA219" s="208">
        <f>IF(Z219,O219*'ETC Data'!$H$4*'ETC Data'!$I$4,0)</f>
        <v>11.712596294967767</v>
      </c>
      <c r="AB219" s="208">
        <f>AA219-(AA219*((VLOOKUP(A219,Plan!A$1:AI$804,35,FALSE)/100)))</f>
        <v>0</v>
      </c>
      <c r="AC219" s="208">
        <f>IF(Z219,O219*'ETC Data'!$H$4*'ETC Data'!$J$4,0)</f>
        <v>5.8562981474838836</v>
      </c>
      <c r="AD219" s="208">
        <f>AC219-(AC219*((VLOOKUP(A219,Plan!A$1:AJ$804,36,FALSE)/100)))</f>
        <v>0</v>
      </c>
      <c r="AE219" s="208">
        <f>IF(Z219,O219*'ETC Data'!$H$4*'ETC Data'!$K$4,0)</f>
        <v>4.2165346661883962</v>
      </c>
      <c r="AF219" s="208">
        <f>AE219-(AE219*((VLOOKUP(A219,Plan!A$1:AK$804,37,FALSE)/100)))</f>
        <v>0</v>
      </c>
      <c r="AG219" s="208">
        <f>IF(Z219,O219*'ETC Data'!$H$4*'ETC Data'!$L$4,0)</f>
        <v>1.6397634812954875</v>
      </c>
      <c r="AH219" s="208">
        <f>AG219-(AG219*((VLOOKUP(A219,Plan!A$1:AP$804,42,FALSE)/100)))</f>
        <v>0</v>
      </c>
      <c r="AI219" s="210"/>
      <c r="AJ219" s="210" t="b">
        <f t="shared" si="35"/>
        <v>1</v>
      </c>
      <c r="AK219" s="211">
        <f>IF(AJ219,O219*'ETC Data'!$H$5*'ETC Data'!$I$5,0)</f>
        <v>5.9784656554161915</v>
      </c>
      <c r="AL219" s="208">
        <v>10</v>
      </c>
      <c r="AM219" s="208">
        <f>IF(AJ219,O219*'ETC Data'!$H$5*'ETC Data'!$J$5,0)</f>
        <v>2.9892328277080957</v>
      </c>
      <c r="AN219" s="208">
        <f>AM219-(AM219*((VLOOKUP(A219,Plan!A$1:BA$804,53,FALSE)/100)))</f>
        <v>0</v>
      </c>
      <c r="AO219" s="211">
        <f>IF(AJ219,O219*'ETC Data'!$H$5*'ETC Data'!$K$5,0)</f>
        <v>2.1522476359498288</v>
      </c>
      <c r="AP219" s="208">
        <f>AO219-(AO219*((VLOOKUP(A219,Plan!A$1:BB$804,54,FALSE)/100)))</f>
        <v>0</v>
      </c>
      <c r="AQ219" s="208">
        <f>IF(AJ219,O219*'ETC Data'!$H$5*'ETC Data'!$L$5,0)</f>
        <v>0.83698519175826691</v>
      </c>
      <c r="AR219" s="208">
        <f>AQ219-(AQ219*((VLOOKUP(A219,Plan!A$1:BD$804,56,FALSE)/100)))</f>
        <v>0</v>
      </c>
      <c r="AS219" s="193">
        <f>VLOOKUP(A219,'PR Matrix'!A:B,2,FALSE)</f>
        <v>6216</v>
      </c>
      <c r="AT219" s="194">
        <f t="shared" si="38"/>
        <v>10</v>
      </c>
      <c r="AU219" s="194">
        <f t="shared" si="39"/>
        <v>35.382123900767915</v>
      </c>
      <c r="AV219" s="194">
        <f t="shared" si="40"/>
        <v>10</v>
      </c>
      <c r="AW219" s="194">
        <f t="shared" si="41"/>
        <v>0</v>
      </c>
      <c r="AX219" s="194">
        <f t="shared" si="42"/>
        <v>0</v>
      </c>
      <c r="AY219" s="194">
        <f t="shared" si="43"/>
        <v>0</v>
      </c>
    </row>
    <row r="220" spans="1:51" hidden="1" x14ac:dyDescent="0.2">
      <c r="A220" s="200" t="s">
        <v>0</v>
      </c>
      <c r="B220" s="201" t="s">
        <v>1572</v>
      </c>
      <c r="C220" s="201"/>
      <c r="D220" s="201"/>
      <c r="E220" s="202">
        <f>IF(G220="Y",VLOOKUP(B220&amp;"|"&amp;C220,'ETC Data'!$C$2:$D$16,2,FALSE),0)</f>
        <v>0</v>
      </c>
      <c r="F220" s="202">
        <f>IF(D220="",0,IF(G220="Y",VLOOKUP(B220&amp;"|"&amp;D220,'ETC Data'!$C$2:$D$16,2,FALSE),0))</f>
        <v>0</v>
      </c>
      <c r="G220" s="203" t="str">
        <f>IF(VLOOKUP(A220,Plan!A$1:H$804,8,FALSE)&lt;&gt;"",VLOOKUP(A220,Plan!A$1:H$804,8,FALSE),"")</f>
        <v>N</v>
      </c>
      <c r="H220" s="204" t="str">
        <f>IF(VLOOKUP(A220,Plan!A$1:L$804,12,FALSE)&lt;&gt;"",VLOOKUP(A220,Plan!A$1:L$804,12,FALSE),"")</f>
        <v/>
      </c>
      <c r="I220" s="205" t="str">
        <f>IF(VLOOKUP(A220,Plan!A$1:M$804,13,FALSE)&lt;&gt;"",VLOOKUP(A220,Plan!A$1:M$804,13,FALSE),"")</f>
        <v/>
      </c>
      <c r="J220" s="205" t="str">
        <f>IF(VLOOKUP(A220,Plan!A$1:N$804,14,FALSE)&lt;&gt;"",VLOOKUP(A220,Plan!A$1:N$804,14,FALSE),IF(VLOOKUP(A220,Plan!A$1:O$804,15,FALSE)&lt;&gt;"",VLOOKUP(A220,Plan!A$1:O$804,15,FALSE),""))</f>
        <v/>
      </c>
      <c r="K220" s="206" t="str">
        <f>IF(VLOOKUP(A220,Plan!A$1:P$804,16,FALSE)&lt;&gt;"",VLOOKUP(A220,Plan!A$1:P$804,16,FALSE),"")</f>
        <v/>
      </c>
      <c r="L220" s="205"/>
      <c r="M220" s="205"/>
      <c r="N220" s="205"/>
      <c r="O220" s="207">
        <f t="shared" si="36"/>
        <v>0</v>
      </c>
      <c r="P220" s="207" t="b">
        <f t="shared" si="37"/>
        <v>0</v>
      </c>
      <c r="Q220" s="208">
        <f>IF(P220,O220*'ETC Data'!$H$3*'ETC Data'!$I$3,0)</f>
        <v>0</v>
      </c>
      <c r="R220" s="208">
        <f>Q220-(Q220*((VLOOKUP(A220,Plan!A$1:Z$804,26,FALSE)/100)))</f>
        <v>0</v>
      </c>
      <c r="S220" s="208">
        <f>IF(P220,O220*'ETC Data'!$H$3*'ETC Data'!$J$3,0)</f>
        <v>0</v>
      </c>
      <c r="T220" s="208">
        <f>S220-(S220*((VLOOKUP(A220,Plan!A$1:AA$804,27,FALSE)/100)))</f>
        <v>0</v>
      </c>
      <c r="U220" s="208">
        <f>IF(P220,O220*'ETC Data'!$H$3*'ETC Data'!$K$3,0)</f>
        <v>0</v>
      </c>
      <c r="V220" s="208">
        <f>U220-(U220*((VLOOKUP(A220,Plan!A$1:AB$804,28,FALSE)/100)))</f>
        <v>0</v>
      </c>
      <c r="W220" s="208">
        <f>IF(P220,O220*'ETC Data'!$H$3*'ETC Data'!$L$3,0)</f>
        <v>0</v>
      </c>
      <c r="X220" s="208">
        <f>W220-(W220*((VLOOKUP(A220,Plan!A$1:AC$804,29,FALSE)/100)))</f>
        <v>0</v>
      </c>
      <c r="Y220" s="209"/>
      <c r="Z220" s="210" t="b">
        <f t="shared" si="34"/>
        <v>0</v>
      </c>
      <c r="AA220" s="208">
        <f>IF(Z220,O220*'ETC Data'!$H$4*'ETC Data'!$I$4,0)</f>
        <v>0</v>
      </c>
      <c r="AB220" s="208">
        <f>AA220-(AA220*((VLOOKUP(A220,Plan!A$1:AI$804,35,FALSE)/100)))</f>
        <v>0</v>
      </c>
      <c r="AC220" s="208">
        <f>IF(Z220,O220*'ETC Data'!$H$4*'ETC Data'!$J$4,0)</f>
        <v>0</v>
      </c>
      <c r="AD220" s="208">
        <f>AC220-(AC220*((VLOOKUP(A220,Plan!A$1:AJ$804,36,FALSE)/100)))</f>
        <v>0</v>
      </c>
      <c r="AE220" s="208">
        <f>IF(Z220,O220*'ETC Data'!$H$4*'ETC Data'!$K$4,0)</f>
        <v>0</v>
      </c>
      <c r="AF220" s="208">
        <f>AE220-(AE220*((VLOOKUP(A220,Plan!A$1:AK$804,37,FALSE)/100)))</f>
        <v>0</v>
      </c>
      <c r="AG220" s="208">
        <f>IF(Z220,O220*'ETC Data'!$H$4*'ETC Data'!$L$4,0)</f>
        <v>0</v>
      </c>
      <c r="AH220" s="208">
        <f>AG220-(AG220*((VLOOKUP(A220,Plan!A$1:AP$804,42,FALSE)/100)))</f>
        <v>0</v>
      </c>
      <c r="AI220" s="210"/>
      <c r="AJ220" s="210" t="b">
        <f t="shared" si="35"/>
        <v>0</v>
      </c>
      <c r="AK220" s="211">
        <f>IF(AJ220,O220*'ETC Data'!$H$5*'ETC Data'!$I$5,0)</f>
        <v>0</v>
      </c>
      <c r="AL220" s="208">
        <f>AK220-(AK220*((VLOOKUP(A220,Plan!A$1:AY$804,51,FALSE)/100)))</f>
        <v>0</v>
      </c>
      <c r="AM220" s="208">
        <f>IF(AJ220,O220*'ETC Data'!$H$5*'ETC Data'!$J$5,0)</f>
        <v>0</v>
      </c>
      <c r="AN220" s="208">
        <f>AM220-(AM220*((VLOOKUP(A220,Plan!A$1:BA$804,53,FALSE)/100)))</f>
        <v>0</v>
      </c>
      <c r="AO220" s="211">
        <f>IF(AJ220,O220*'ETC Data'!$H$5*'ETC Data'!$K$5,0)</f>
        <v>0</v>
      </c>
      <c r="AP220" s="208">
        <f>AO220-(AO220*((VLOOKUP(A220,Plan!A$1:BB$804,54,FALSE)/100)))</f>
        <v>0</v>
      </c>
      <c r="AQ220" s="208">
        <f>IF(AJ220,O220*'ETC Data'!$H$5*'ETC Data'!$L$5,0)</f>
        <v>0</v>
      </c>
      <c r="AR220" s="208">
        <f>AQ220-(AQ220*((VLOOKUP(A220,Plan!A$1:BD$804,56,FALSE)/100)))</f>
        <v>0</v>
      </c>
      <c r="AS220" s="193">
        <f>VLOOKUP(A220,'PR Matrix'!A:B,2,FALSE)</f>
        <v>0</v>
      </c>
      <c r="AT220" s="194">
        <f t="shared" si="38"/>
        <v>0</v>
      </c>
      <c r="AU220" s="194">
        <f t="shared" si="39"/>
        <v>0</v>
      </c>
      <c r="AV220" s="194">
        <f t="shared" si="40"/>
        <v>0</v>
      </c>
      <c r="AW220" s="194">
        <f t="shared" si="41"/>
        <v>0</v>
      </c>
      <c r="AX220" s="194">
        <f t="shared" si="42"/>
        <v>0</v>
      </c>
      <c r="AY220" s="194">
        <f t="shared" si="43"/>
        <v>0</v>
      </c>
    </row>
    <row r="221" spans="1:51" hidden="1" x14ac:dyDescent="0.2">
      <c r="A221" s="200" t="s">
        <v>1786</v>
      </c>
      <c r="B221" s="201" t="s">
        <v>1572</v>
      </c>
      <c r="C221" s="201"/>
      <c r="D221" s="201"/>
      <c r="E221" s="202">
        <f>IF(G221="Y",VLOOKUP(B221&amp;"|"&amp;C221,'ETC Data'!$C$2:$D$16,2,FALSE),0)</f>
        <v>0</v>
      </c>
      <c r="F221" s="202">
        <f>IF(D221="",0,IF(G221="Y",VLOOKUP(B221&amp;"|"&amp;D221,'ETC Data'!$C$2:$D$16,2,FALSE),0))</f>
        <v>0</v>
      </c>
      <c r="G221" s="203" t="str">
        <f>IF(VLOOKUP(A221,Plan!A$1:H$804,8,FALSE)&lt;&gt;"",VLOOKUP(A221,Plan!A$1:H$804,8,FALSE),"")</f>
        <v>N</v>
      </c>
      <c r="H221" s="204" t="str">
        <f>IF(VLOOKUP(A221,Plan!A$1:L$804,12,FALSE)&lt;&gt;"",VLOOKUP(A221,Plan!A$1:L$804,12,FALSE),"")</f>
        <v/>
      </c>
      <c r="I221" s="205" t="str">
        <f>IF(VLOOKUP(A221,Plan!A$1:M$804,13,FALSE)&lt;&gt;"",VLOOKUP(A221,Plan!A$1:M$804,13,FALSE),"")</f>
        <v/>
      </c>
      <c r="J221" s="205" t="str">
        <f>IF(VLOOKUP(A221,Plan!A$1:N$804,14,FALSE)&lt;&gt;"",VLOOKUP(A221,Plan!A$1:N$804,14,FALSE),IF(VLOOKUP(A221,Plan!A$1:O$804,15,FALSE)&lt;&gt;"",VLOOKUP(A221,Plan!A$1:O$804,15,FALSE),""))</f>
        <v/>
      </c>
      <c r="K221" s="206" t="str">
        <f>IF(VLOOKUP(A221,Plan!A$1:P$804,16,FALSE)&lt;&gt;"",VLOOKUP(A221,Plan!A$1:P$804,16,FALSE),"")</f>
        <v/>
      </c>
      <c r="L221" s="205"/>
      <c r="M221" s="205"/>
      <c r="N221" s="205"/>
      <c r="O221" s="207">
        <f t="shared" si="36"/>
        <v>0</v>
      </c>
      <c r="P221" s="207" t="b">
        <f t="shared" si="37"/>
        <v>0</v>
      </c>
      <c r="Q221" s="208">
        <f>IF(P221,O221*'ETC Data'!$H$3*'ETC Data'!$I$3,0)</f>
        <v>0</v>
      </c>
      <c r="R221" s="208">
        <f>Q221-(Q221*((VLOOKUP(A221,Plan!A$1:Z$804,26,FALSE)/100)))</f>
        <v>0</v>
      </c>
      <c r="S221" s="208">
        <f>IF(P221,O221*'ETC Data'!$H$3*'ETC Data'!$J$3,0)</f>
        <v>0</v>
      </c>
      <c r="T221" s="208">
        <f>S221-(S221*((VLOOKUP(A221,Plan!A$1:AA$804,27,FALSE)/100)))</f>
        <v>0</v>
      </c>
      <c r="U221" s="208">
        <f>IF(P221,O221*'ETC Data'!$H$3*'ETC Data'!$K$3,0)</f>
        <v>0</v>
      </c>
      <c r="V221" s="208">
        <f>U221-(U221*((VLOOKUP(A221,Plan!A$1:AB$804,28,FALSE)/100)))</f>
        <v>0</v>
      </c>
      <c r="W221" s="208">
        <f>IF(P221,O221*'ETC Data'!$H$3*'ETC Data'!$L$3,0)</f>
        <v>0</v>
      </c>
      <c r="X221" s="208">
        <f>W221-(W221*((VLOOKUP(A221,Plan!A$1:AC$804,29,FALSE)/100)))</f>
        <v>0</v>
      </c>
      <c r="Y221" s="209"/>
      <c r="Z221" s="210" t="b">
        <f t="shared" si="34"/>
        <v>0</v>
      </c>
      <c r="AA221" s="208">
        <f>IF(Z221,O221*'ETC Data'!$H$4*'ETC Data'!$I$4,0)</f>
        <v>0</v>
      </c>
      <c r="AB221" s="208">
        <f>AA221-(AA221*((VLOOKUP(A221,Plan!A$1:AI$804,35,FALSE)/100)))</f>
        <v>0</v>
      </c>
      <c r="AC221" s="208">
        <f>IF(Z221,O221*'ETC Data'!$H$4*'ETC Data'!$J$4,0)</f>
        <v>0</v>
      </c>
      <c r="AD221" s="208">
        <f>AC221-(AC221*((VLOOKUP(A221,Plan!A$1:AJ$804,36,FALSE)/100)))</f>
        <v>0</v>
      </c>
      <c r="AE221" s="208">
        <f>IF(Z221,O221*'ETC Data'!$H$4*'ETC Data'!$K$4,0)</f>
        <v>0</v>
      </c>
      <c r="AF221" s="208">
        <f>AE221-(AE221*((VLOOKUP(A221,Plan!A$1:AK$804,37,FALSE)/100)))</f>
        <v>0</v>
      </c>
      <c r="AG221" s="208">
        <f>IF(Z221,O221*'ETC Data'!$H$4*'ETC Data'!$L$4,0)</f>
        <v>0</v>
      </c>
      <c r="AH221" s="208">
        <f>AG221-(AG221*((VLOOKUP(A221,Plan!A$1:AP$804,42,FALSE)/100)))</f>
        <v>0</v>
      </c>
      <c r="AI221" s="210"/>
      <c r="AJ221" s="210" t="b">
        <f t="shared" si="35"/>
        <v>0</v>
      </c>
      <c r="AK221" s="211">
        <f>IF(AJ221,O221*'ETC Data'!$H$5*'ETC Data'!$I$5,0)</f>
        <v>0</v>
      </c>
      <c r="AL221" s="208">
        <f>AK221-(AK221*((VLOOKUP(A221,Plan!A$1:AY$804,51,FALSE)/100)))</f>
        <v>0</v>
      </c>
      <c r="AM221" s="208">
        <f>IF(AJ221,O221*'ETC Data'!$H$5*'ETC Data'!$J$5,0)</f>
        <v>0</v>
      </c>
      <c r="AN221" s="208">
        <f>AM221-(AM221*((VLOOKUP(A221,Plan!A$1:BA$804,53,FALSE)/100)))</f>
        <v>0</v>
      </c>
      <c r="AO221" s="211">
        <f>IF(AJ221,O221*'ETC Data'!$H$5*'ETC Data'!$K$5,0)</f>
        <v>0</v>
      </c>
      <c r="AP221" s="208">
        <f>AO221-(AO221*((VLOOKUP(A221,Plan!A$1:BB$804,54,FALSE)/100)))</f>
        <v>0</v>
      </c>
      <c r="AQ221" s="208">
        <f>IF(AJ221,O221*'ETC Data'!$H$5*'ETC Data'!$L$5,0)</f>
        <v>0</v>
      </c>
      <c r="AR221" s="208">
        <f>AQ221-(AQ221*((VLOOKUP(A221,Plan!A$1:BD$804,56,FALSE)/100)))</f>
        <v>0</v>
      </c>
      <c r="AS221" s="193">
        <f>VLOOKUP(A221,'PR Matrix'!A:B,2,FALSE)</f>
        <v>0</v>
      </c>
      <c r="AT221" s="194">
        <f t="shared" si="38"/>
        <v>0</v>
      </c>
      <c r="AU221" s="194">
        <f t="shared" si="39"/>
        <v>0</v>
      </c>
      <c r="AV221" s="194">
        <f t="shared" si="40"/>
        <v>0</v>
      </c>
      <c r="AW221" s="194">
        <f t="shared" si="41"/>
        <v>0</v>
      </c>
      <c r="AX221" s="194">
        <f t="shared" si="42"/>
        <v>0</v>
      </c>
      <c r="AY221" s="194">
        <f t="shared" si="43"/>
        <v>0</v>
      </c>
    </row>
    <row r="222" spans="1:51" hidden="1" x14ac:dyDescent="0.2">
      <c r="A222" s="200" t="s">
        <v>1</v>
      </c>
      <c r="B222" s="201" t="s">
        <v>1572</v>
      </c>
      <c r="C222" s="201"/>
      <c r="D222" s="201"/>
      <c r="E222" s="202">
        <f>IF(G222="Y",VLOOKUP(B222&amp;"|"&amp;C222,'ETC Data'!$C$2:$D$16,2,FALSE),0)</f>
        <v>0</v>
      </c>
      <c r="F222" s="202">
        <f>IF(D222="",0,IF(G222="Y",VLOOKUP(B222&amp;"|"&amp;D222,'ETC Data'!$C$2:$D$16,2,FALSE),0))</f>
        <v>0</v>
      </c>
      <c r="G222" s="203" t="str">
        <f>IF(VLOOKUP(A222,Plan!A$1:H$804,8,FALSE)&lt;&gt;"",VLOOKUP(A222,Plan!A$1:H$804,8,FALSE),"")</f>
        <v>N</v>
      </c>
      <c r="H222" s="204" t="str">
        <f>IF(VLOOKUP(A222,Plan!A$1:L$804,12,FALSE)&lt;&gt;"",VLOOKUP(A222,Plan!A$1:L$804,12,FALSE),"")</f>
        <v/>
      </c>
      <c r="I222" s="205" t="str">
        <f>IF(VLOOKUP(A222,Plan!A$1:M$804,13,FALSE)&lt;&gt;"",VLOOKUP(A222,Plan!A$1:M$804,13,FALSE),"")</f>
        <v/>
      </c>
      <c r="J222" s="205" t="str">
        <f>IF(VLOOKUP(A222,Plan!A$1:N$804,14,FALSE)&lt;&gt;"",VLOOKUP(A222,Plan!A$1:N$804,14,FALSE),IF(VLOOKUP(A222,Plan!A$1:O$804,15,FALSE)&lt;&gt;"",VLOOKUP(A222,Plan!A$1:O$804,15,FALSE),""))</f>
        <v/>
      </c>
      <c r="K222" s="206" t="str">
        <f>IF(VLOOKUP(A222,Plan!A$1:P$804,16,FALSE)&lt;&gt;"",VLOOKUP(A222,Plan!A$1:P$804,16,FALSE),"")</f>
        <v/>
      </c>
      <c r="L222" s="205"/>
      <c r="M222" s="205"/>
      <c r="N222" s="205"/>
      <c r="O222" s="207">
        <f t="shared" si="36"/>
        <v>0</v>
      </c>
      <c r="P222" s="207" t="b">
        <f t="shared" si="37"/>
        <v>0</v>
      </c>
      <c r="Q222" s="208">
        <f>IF(P222,O222*'ETC Data'!$H$3*'ETC Data'!$I$3,0)</f>
        <v>0</v>
      </c>
      <c r="R222" s="208">
        <f>Q222-(Q222*((VLOOKUP(A222,Plan!A$1:Z$804,26,FALSE)/100)))</f>
        <v>0</v>
      </c>
      <c r="S222" s="208">
        <f>IF(P222,O222*'ETC Data'!$H$3*'ETC Data'!$J$3,0)</f>
        <v>0</v>
      </c>
      <c r="T222" s="208">
        <f>S222-(S222*((VLOOKUP(A222,Plan!A$1:AA$804,27,FALSE)/100)))</f>
        <v>0</v>
      </c>
      <c r="U222" s="208">
        <f>IF(P222,O222*'ETC Data'!$H$3*'ETC Data'!$K$3,0)</f>
        <v>0</v>
      </c>
      <c r="V222" s="208">
        <f>U222-(U222*((VLOOKUP(A222,Plan!A$1:AB$804,28,FALSE)/100)))</f>
        <v>0</v>
      </c>
      <c r="W222" s="208">
        <f>IF(P222,O222*'ETC Data'!$H$3*'ETC Data'!$L$3,0)</f>
        <v>0</v>
      </c>
      <c r="X222" s="208">
        <f>W222-(W222*((VLOOKUP(A222,Plan!A$1:AC$804,29,FALSE)/100)))</f>
        <v>0</v>
      </c>
      <c r="Y222" s="209"/>
      <c r="Z222" s="210" t="b">
        <f t="shared" si="34"/>
        <v>0</v>
      </c>
      <c r="AA222" s="208">
        <f>IF(Z222,O222*'ETC Data'!$H$4*'ETC Data'!$I$4,0)</f>
        <v>0</v>
      </c>
      <c r="AB222" s="208">
        <f>AA222-(AA222*((VLOOKUP(A222,Plan!A$1:AI$804,35,FALSE)/100)))</f>
        <v>0</v>
      </c>
      <c r="AC222" s="208">
        <f>IF(Z222,O222*'ETC Data'!$H$4*'ETC Data'!$J$4,0)</f>
        <v>0</v>
      </c>
      <c r="AD222" s="208">
        <f>AC222-(AC222*((VLOOKUP(A222,Plan!A$1:AJ$804,36,FALSE)/100)))</f>
        <v>0</v>
      </c>
      <c r="AE222" s="208">
        <f>IF(Z222,O222*'ETC Data'!$H$4*'ETC Data'!$K$4,0)</f>
        <v>0</v>
      </c>
      <c r="AF222" s="208">
        <f>AE222-(AE222*((VLOOKUP(A222,Plan!A$1:AK$804,37,FALSE)/100)))</f>
        <v>0</v>
      </c>
      <c r="AG222" s="208">
        <f>IF(Z222,O222*'ETC Data'!$H$4*'ETC Data'!$L$4,0)</f>
        <v>0</v>
      </c>
      <c r="AH222" s="208">
        <f>AG222-(AG222*((VLOOKUP(A222,Plan!A$1:AP$804,42,FALSE)/100)))</f>
        <v>0</v>
      </c>
      <c r="AI222" s="210"/>
      <c r="AJ222" s="210" t="b">
        <f t="shared" si="35"/>
        <v>0</v>
      </c>
      <c r="AK222" s="211">
        <f>IF(AJ222,O222*'ETC Data'!$H$5*'ETC Data'!$I$5,0)</f>
        <v>0</v>
      </c>
      <c r="AL222" s="208">
        <f>AK222-(AK222*((VLOOKUP(A222,Plan!A$1:AY$804,51,FALSE)/100)))</f>
        <v>0</v>
      </c>
      <c r="AM222" s="208">
        <f>IF(AJ222,O222*'ETC Data'!$H$5*'ETC Data'!$J$5,0)</f>
        <v>0</v>
      </c>
      <c r="AN222" s="208">
        <f>AM222-(AM222*((VLOOKUP(A222,Plan!A$1:BA$804,53,FALSE)/100)))</f>
        <v>0</v>
      </c>
      <c r="AO222" s="211">
        <f>IF(AJ222,O222*'ETC Data'!$H$5*'ETC Data'!$K$5,0)</f>
        <v>0</v>
      </c>
      <c r="AP222" s="208">
        <f>AO222-(AO222*((VLOOKUP(A222,Plan!A$1:BB$804,54,FALSE)/100)))</f>
        <v>0</v>
      </c>
      <c r="AQ222" s="208">
        <f>IF(AJ222,O222*'ETC Data'!$H$5*'ETC Data'!$L$5,0)</f>
        <v>0</v>
      </c>
      <c r="AR222" s="208">
        <f>AQ222-(AQ222*((VLOOKUP(A222,Plan!A$1:BD$804,56,FALSE)/100)))</f>
        <v>0</v>
      </c>
      <c r="AS222" s="193">
        <f>VLOOKUP(A222,'PR Matrix'!A:B,2,FALSE)</f>
        <v>0</v>
      </c>
      <c r="AT222" s="194">
        <f t="shared" si="38"/>
        <v>0</v>
      </c>
      <c r="AU222" s="194">
        <f t="shared" si="39"/>
        <v>0</v>
      </c>
      <c r="AV222" s="194">
        <f t="shared" si="40"/>
        <v>0</v>
      </c>
      <c r="AW222" s="194">
        <f t="shared" si="41"/>
        <v>0</v>
      </c>
      <c r="AX222" s="194">
        <f t="shared" si="42"/>
        <v>0</v>
      </c>
      <c r="AY222" s="194">
        <f t="shared" si="43"/>
        <v>0</v>
      </c>
    </row>
    <row r="223" spans="1:51" hidden="1" x14ac:dyDescent="0.2">
      <c r="A223" s="200" t="s">
        <v>1272</v>
      </c>
      <c r="B223" s="201" t="s">
        <v>1571</v>
      </c>
      <c r="C223" s="201"/>
      <c r="D223" s="201"/>
      <c r="E223" s="202">
        <f>IF(G223="Y",VLOOKUP(B223&amp;"|"&amp;C223,'ETC Data'!$C$2:$D$16,2,FALSE),0)</f>
        <v>0</v>
      </c>
      <c r="F223" s="202">
        <f>IF(D223="",0,IF(G223="Y",VLOOKUP(B223&amp;"|"&amp;D223,'ETC Data'!$C$2:$D$16,2,FALSE),0))</f>
        <v>0</v>
      </c>
      <c r="G223" s="203" t="str">
        <f>IF(VLOOKUP(A223,Plan!A$1:H$804,8,FALSE)&lt;&gt;"",VLOOKUP(A223,Plan!A$1:H$804,8,FALSE),"")</f>
        <v>N</v>
      </c>
      <c r="H223" s="204" t="str">
        <f>IF(VLOOKUP(A223,Plan!A$1:L$804,12,FALSE)&lt;&gt;"",VLOOKUP(A223,Plan!A$1:L$804,12,FALSE),"")</f>
        <v/>
      </c>
      <c r="I223" s="205" t="str">
        <f>IF(VLOOKUP(A223,Plan!A$1:M$804,13,FALSE)&lt;&gt;"",VLOOKUP(A223,Plan!A$1:M$804,13,FALSE),"")</f>
        <v/>
      </c>
      <c r="J223" s="205" t="str">
        <f>IF(VLOOKUP(A223,Plan!A$1:N$804,14,FALSE)&lt;&gt;"",VLOOKUP(A223,Plan!A$1:N$804,14,FALSE),IF(VLOOKUP(A223,Plan!A$1:O$804,15,FALSE)&lt;&gt;"",VLOOKUP(A223,Plan!A$1:O$804,15,FALSE),""))</f>
        <v/>
      </c>
      <c r="K223" s="206" t="str">
        <f>IF(VLOOKUP(A223,Plan!A$1:P$804,16,FALSE)&lt;&gt;"",VLOOKUP(A223,Plan!A$1:P$804,16,FALSE),"")</f>
        <v/>
      </c>
      <c r="L223" s="205"/>
      <c r="M223" s="205"/>
      <c r="N223" s="205"/>
      <c r="O223" s="207">
        <f t="shared" si="36"/>
        <v>0</v>
      </c>
      <c r="P223" s="207" t="b">
        <f t="shared" si="37"/>
        <v>0</v>
      </c>
      <c r="Q223" s="208">
        <f>IF(P223,O223*'ETC Data'!$H$3*'ETC Data'!$I$3,0)</f>
        <v>0</v>
      </c>
      <c r="R223" s="208">
        <f>Q223-(Q223*((VLOOKUP(A223,Plan!A$1:Z$804,26,FALSE)/100)))</f>
        <v>0</v>
      </c>
      <c r="S223" s="208">
        <f>IF(P223,O223*'ETC Data'!$H$3*'ETC Data'!$J$3,0)</f>
        <v>0</v>
      </c>
      <c r="T223" s="208">
        <f>S223-(S223*((VLOOKUP(A223,Plan!A$1:AA$804,27,FALSE)/100)))</f>
        <v>0</v>
      </c>
      <c r="U223" s="208">
        <f>IF(P223,O223*'ETC Data'!$H$3*'ETC Data'!$K$3,0)</f>
        <v>0</v>
      </c>
      <c r="V223" s="208">
        <f>U223-(U223*((VLOOKUP(A223,Plan!A$1:AB$804,28,FALSE)/100)))</f>
        <v>0</v>
      </c>
      <c r="W223" s="208">
        <f>IF(P223,O223*'ETC Data'!$H$3*'ETC Data'!$L$3,0)</f>
        <v>0</v>
      </c>
      <c r="X223" s="208">
        <f>W223-(W223*((VLOOKUP(A223,Plan!A$1:AC$804,29,FALSE)/100)))</f>
        <v>0</v>
      </c>
      <c r="Y223" s="209"/>
      <c r="Z223" s="210" t="b">
        <f t="shared" si="34"/>
        <v>0</v>
      </c>
      <c r="AA223" s="208">
        <f>IF(Z223,O223*'ETC Data'!$H$4*'ETC Data'!$I$4,0)</f>
        <v>0</v>
      </c>
      <c r="AB223" s="208">
        <f>AA223-(AA223*((VLOOKUP(A223,Plan!A$1:AI$804,35,FALSE)/100)))</f>
        <v>0</v>
      </c>
      <c r="AC223" s="208">
        <f>IF(Z223,O223*'ETC Data'!$H$4*'ETC Data'!$J$4,0)</f>
        <v>0</v>
      </c>
      <c r="AD223" s="208">
        <f>AC223-(AC223*((VLOOKUP(A223,Plan!A$1:AJ$804,36,FALSE)/100)))</f>
        <v>0</v>
      </c>
      <c r="AE223" s="208">
        <f>IF(Z223,O223*'ETC Data'!$H$4*'ETC Data'!$K$4,0)</f>
        <v>0</v>
      </c>
      <c r="AF223" s="208">
        <f>AE223-(AE223*((VLOOKUP(A223,Plan!A$1:AK$804,37,FALSE)/100)))</f>
        <v>0</v>
      </c>
      <c r="AG223" s="208">
        <f>IF(Z223,O223*'ETC Data'!$H$4*'ETC Data'!$L$4,0)</f>
        <v>0</v>
      </c>
      <c r="AH223" s="208">
        <f>AG223-(AG223*((VLOOKUP(A223,Plan!A$1:AP$804,42,FALSE)/100)))</f>
        <v>0</v>
      </c>
      <c r="AI223" s="210"/>
      <c r="AJ223" s="210" t="b">
        <f t="shared" si="35"/>
        <v>0</v>
      </c>
      <c r="AK223" s="211">
        <f>IF(AJ223,O223*'ETC Data'!$H$5*'ETC Data'!$I$5,0)</f>
        <v>0</v>
      </c>
      <c r="AL223" s="208">
        <f>AK223-(AK223*((VLOOKUP(A223,Plan!A$1:AY$804,51,FALSE)/100)))</f>
        <v>0</v>
      </c>
      <c r="AM223" s="208">
        <f>IF(AJ223,O223*'ETC Data'!$H$5*'ETC Data'!$J$5,0)</f>
        <v>0</v>
      </c>
      <c r="AN223" s="208">
        <f>AM223-(AM223*((VLOOKUP(A223,Plan!A$1:BA$804,53,FALSE)/100)))</f>
        <v>0</v>
      </c>
      <c r="AO223" s="211">
        <f>IF(AJ223,O223*'ETC Data'!$H$5*'ETC Data'!$K$5,0)</f>
        <v>0</v>
      </c>
      <c r="AP223" s="208">
        <f>AO223-(AO223*((VLOOKUP(A223,Plan!A$1:BB$804,54,FALSE)/100)))</f>
        <v>0</v>
      </c>
      <c r="AQ223" s="208">
        <f>IF(AJ223,O223*'ETC Data'!$H$5*'ETC Data'!$L$5,0)</f>
        <v>0</v>
      </c>
      <c r="AR223" s="208">
        <f>AQ223-(AQ223*((VLOOKUP(A223,Plan!A$1:BD$804,56,FALSE)/100)))</f>
        <v>0</v>
      </c>
      <c r="AS223" s="193">
        <f>VLOOKUP(A223,'PR Matrix'!A:B,2,FALSE)</f>
        <v>0</v>
      </c>
      <c r="AT223" s="194">
        <f t="shared" si="38"/>
        <v>0</v>
      </c>
      <c r="AU223" s="194">
        <f t="shared" si="39"/>
        <v>0</v>
      </c>
      <c r="AV223" s="194">
        <f t="shared" si="40"/>
        <v>0</v>
      </c>
      <c r="AW223" s="194">
        <f t="shared" si="41"/>
        <v>0</v>
      </c>
      <c r="AX223" s="194">
        <f t="shared" si="42"/>
        <v>0</v>
      </c>
      <c r="AY223" s="194">
        <f t="shared" si="43"/>
        <v>0</v>
      </c>
    </row>
    <row r="224" spans="1:51" hidden="1" x14ac:dyDescent="0.2">
      <c r="A224" s="200" t="s">
        <v>1787</v>
      </c>
      <c r="B224" s="201" t="s">
        <v>1572</v>
      </c>
      <c r="C224" s="201"/>
      <c r="D224" s="201"/>
      <c r="E224" s="202">
        <f>IF(G224="Y",VLOOKUP(B224&amp;"|"&amp;C224,'ETC Data'!$C$2:$D$16,2,FALSE),0)</f>
        <v>0</v>
      </c>
      <c r="F224" s="202">
        <f>IF(D224="",0,IF(G224="Y",VLOOKUP(B224&amp;"|"&amp;D224,'ETC Data'!$C$2:$D$16,2,FALSE),0))</f>
        <v>0</v>
      </c>
      <c r="G224" s="203" t="str">
        <f>IF(VLOOKUP(A224,Plan!A$1:H$804,8,FALSE)&lt;&gt;"",VLOOKUP(A224,Plan!A$1:H$804,8,FALSE),"")</f>
        <v>N</v>
      </c>
      <c r="H224" s="204" t="str">
        <f>IF(VLOOKUP(A224,Plan!A$1:L$804,12,FALSE)&lt;&gt;"",VLOOKUP(A224,Plan!A$1:L$804,12,FALSE),"")</f>
        <v/>
      </c>
      <c r="I224" s="205" t="str">
        <f>IF(VLOOKUP(A224,Plan!A$1:M$804,13,FALSE)&lt;&gt;"",VLOOKUP(A224,Plan!A$1:M$804,13,FALSE),"")</f>
        <v/>
      </c>
      <c r="J224" s="205" t="str">
        <f>IF(VLOOKUP(A224,Plan!A$1:N$804,14,FALSE)&lt;&gt;"",VLOOKUP(A224,Plan!A$1:N$804,14,FALSE),IF(VLOOKUP(A224,Plan!A$1:O$804,15,FALSE)&lt;&gt;"",VLOOKUP(A224,Plan!A$1:O$804,15,FALSE),""))</f>
        <v/>
      </c>
      <c r="K224" s="206" t="str">
        <f>IF(VLOOKUP(A224,Plan!A$1:P$804,16,FALSE)&lt;&gt;"",VLOOKUP(A224,Plan!A$1:P$804,16,FALSE),"")</f>
        <v/>
      </c>
      <c r="L224" s="205"/>
      <c r="M224" s="205"/>
      <c r="N224" s="205"/>
      <c r="O224" s="207">
        <f t="shared" si="36"/>
        <v>0</v>
      </c>
      <c r="P224" s="207" t="b">
        <f t="shared" si="37"/>
        <v>0</v>
      </c>
      <c r="Q224" s="208">
        <f>IF(P224,O224*'ETC Data'!$H$3*'ETC Data'!$I$3,0)</f>
        <v>0</v>
      </c>
      <c r="R224" s="208">
        <f>Q224-(Q224*((VLOOKUP(A224,Plan!A$1:Z$804,26,FALSE)/100)))</f>
        <v>0</v>
      </c>
      <c r="S224" s="208">
        <f>IF(P224,O224*'ETC Data'!$H$3*'ETC Data'!$J$3,0)</f>
        <v>0</v>
      </c>
      <c r="T224" s="208">
        <f>S224-(S224*((VLOOKUP(A224,Plan!A$1:AA$804,27,FALSE)/100)))</f>
        <v>0</v>
      </c>
      <c r="U224" s="208">
        <f>IF(P224,O224*'ETC Data'!$H$3*'ETC Data'!$K$3,0)</f>
        <v>0</v>
      </c>
      <c r="V224" s="208">
        <f>U224-(U224*((VLOOKUP(A224,Plan!A$1:AB$804,28,FALSE)/100)))</f>
        <v>0</v>
      </c>
      <c r="W224" s="208">
        <f>IF(P224,O224*'ETC Data'!$H$3*'ETC Data'!$L$3,0)</f>
        <v>0</v>
      </c>
      <c r="X224" s="208">
        <f>W224-(W224*((VLOOKUP(A224,Plan!A$1:AC$804,29,FALSE)/100)))</f>
        <v>0</v>
      </c>
      <c r="Y224" s="209"/>
      <c r="Z224" s="210" t="b">
        <f t="shared" si="34"/>
        <v>0</v>
      </c>
      <c r="AA224" s="208">
        <f>IF(Z224,O224*'ETC Data'!$H$4*'ETC Data'!$I$4,0)</f>
        <v>0</v>
      </c>
      <c r="AB224" s="208">
        <f>AA224-(AA224*((VLOOKUP(A224,Plan!A$1:AI$804,35,FALSE)/100)))</f>
        <v>0</v>
      </c>
      <c r="AC224" s="208">
        <f>IF(Z224,O224*'ETC Data'!$H$4*'ETC Data'!$J$4,0)</f>
        <v>0</v>
      </c>
      <c r="AD224" s="208">
        <f>AC224-(AC224*((VLOOKUP(A224,Plan!A$1:AJ$804,36,FALSE)/100)))</f>
        <v>0</v>
      </c>
      <c r="AE224" s="208">
        <f>IF(Z224,O224*'ETC Data'!$H$4*'ETC Data'!$K$4,0)</f>
        <v>0</v>
      </c>
      <c r="AF224" s="208">
        <f>AE224-(AE224*((VLOOKUP(A224,Plan!A$1:AK$804,37,FALSE)/100)))</f>
        <v>0</v>
      </c>
      <c r="AG224" s="208">
        <f>IF(Z224,O224*'ETC Data'!$H$4*'ETC Data'!$L$4,0)</f>
        <v>0</v>
      </c>
      <c r="AH224" s="208">
        <f>AG224-(AG224*((VLOOKUP(A224,Plan!A$1:AP$804,42,FALSE)/100)))</f>
        <v>0</v>
      </c>
      <c r="AI224" s="210"/>
      <c r="AJ224" s="210" t="b">
        <f t="shared" si="35"/>
        <v>0</v>
      </c>
      <c r="AK224" s="211">
        <f>IF(AJ224,O224*'ETC Data'!$H$5*'ETC Data'!$I$5,0)</f>
        <v>0</v>
      </c>
      <c r="AL224" s="208">
        <f>AK224-(AK224*((VLOOKUP(A224,Plan!A$1:AY$804,51,FALSE)/100)))</f>
        <v>0</v>
      </c>
      <c r="AM224" s="208">
        <f>IF(AJ224,O224*'ETC Data'!$H$5*'ETC Data'!$J$5,0)</f>
        <v>0</v>
      </c>
      <c r="AN224" s="208">
        <f>AM224-(AM224*((VLOOKUP(A224,Plan!A$1:BA$804,53,FALSE)/100)))</f>
        <v>0</v>
      </c>
      <c r="AO224" s="211">
        <f>IF(AJ224,O224*'ETC Data'!$H$5*'ETC Data'!$K$5,0)</f>
        <v>0</v>
      </c>
      <c r="AP224" s="208">
        <f>AO224-(AO224*((VLOOKUP(A224,Plan!A$1:BB$804,54,FALSE)/100)))</f>
        <v>0</v>
      </c>
      <c r="AQ224" s="208">
        <f>IF(AJ224,O224*'ETC Data'!$H$5*'ETC Data'!$L$5,0)</f>
        <v>0</v>
      </c>
      <c r="AR224" s="208">
        <f>AQ224-(AQ224*((VLOOKUP(A224,Plan!A$1:BD$804,56,FALSE)/100)))</f>
        <v>0</v>
      </c>
      <c r="AS224" s="193">
        <f>VLOOKUP(A224,'PR Matrix'!A:B,2,FALSE)</f>
        <v>0</v>
      </c>
      <c r="AT224" s="194">
        <f t="shared" si="38"/>
        <v>0</v>
      </c>
      <c r="AU224" s="194">
        <f t="shared" si="39"/>
        <v>0</v>
      </c>
      <c r="AV224" s="194">
        <f t="shared" si="40"/>
        <v>0</v>
      </c>
      <c r="AW224" s="194">
        <f t="shared" si="41"/>
        <v>0</v>
      </c>
      <c r="AX224" s="194">
        <f t="shared" si="42"/>
        <v>0</v>
      </c>
      <c r="AY224" s="194">
        <f t="shared" si="43"/>
        <v>0</v>
      </c>
    </row>
    <row r="225" spans="1:51" hidden="1" x14ac:dyDescent="0.2">
      <c r="A225" s="200" t="s">
        <v>1788</v>
      </c>
      <c r="B225" s="201" t="s">
        <v>1572</v>
      </c>
      <c r="C225" s="201"/>
      <c r="D225" s="201"/>
      <c r="E225" s="202">
        <f>IF(G225="Y",VLOOKUP(B225&amp;"|"&amp;C225,'ETC Data'!$C$2:$D$16,2,FALSE),0)</f>
        <v>0</v>
      </c>
      <c r="F225" s="202">
        <f>IF(D225="",0,IF(G225="Y",VLOOKUP(B225&amp;"|"&amp;D225,'ETC Data'!$C$2:$D$16,2,FALSE),0))</f>
        <v>0</v>
      </c>
      <c r="G225" s="203" t="str">
        <f>IF(VLOOKUP(A225,Plan!A$1:H$804,8,FALSE)&lt;&gt;"",VLOOKUP(A225,Plan!A$1:H$804,8,FALSE),"")</f>
        <v>N</v>
      </c>
      <c r="H225" s="204" t="str">
        <f>IF(VLOOKUP(A225,Plan!A$1:L$804,12,FALSE)&lt;&gt;"",VLOOKUP(A225,Plan!A$1:L$804,12,FALSE),"")</f>
        <v/>
      </c>
      <c r="I225" s="205" t="str">
        <f>IF(VLOOKUP(A225,Plan!A$1:M$804,13,FALSE)&lt;&gt;"",VLOOKUP(A225,Plan!A$1:M$804,13,FALSE),"")</f>
        <v/>
      </c>
      <c r="J225" s="205" t="str">
        <f>IF(VLOOKUP(A225,Plan!A$1:N$804,14,FALSE)&lt;&gt;"",VLOOKUP(A225,Plan!A$1:N$804,14,FALSE),IF(VLOOKUP(A225,Plan!A$1:O$804,15,FALSE)&lt;&gt;"",VLOOKUP(A225,Plan!A$1:O$804,15,FALSE),""))</f>
        <v/>
      </c>
      <c r="K225" s="206" t="str">
        <f>IF(VLOOKUP(A225,Plan!A$1:P$804,16,FALSE)&lt;&gt;"",VLOOKUP(A225,Plan!A$1:P$804,16,FALSE),"")</f>
        <v/>
      </c>
      <c r="L225" s="205"/>
      <c r="M225" s="205"/>
      <c r="N225" s="205"/>
      <c r="O225" s="207">
        <f t="shared" si="36"/>
        <v>0</v>
      </c>
      <c r="P225" s="207" t="b">
        <f t="shared" si="37"/>
        <v>0</v>
      </c>
      <c r="Q225" s="208">
        <f>IF(P225,O225*'ETC Data'!$H$3*'ETC Data'!$I$3,0)</f>
        <v>0</v>
      </c>
      <c r="R225" s="208">
        <f>Q225-(Q225*((VLOOKUP(A225,Plan!A$1:Z$804,26,FALSE)/100)))</f>
        <v>0</v>
      </c>
      <c r="S225" s="208">
        <f>IF(P225,O225*'ETC Data'!$H$3*'ETC Data'!$J$3,0)</f>
        <v>0</v>
      </c>
      <c r="T225" s="208">
        <f>S225-(S225*((VLOOKUP(A225,Plan!A$1:AA$804,27,FALSE)/100)))</f>
        <v>0</v>
      </c>
      <c r="U225" s="208">
        <f>IF(P225,O225*'ETC Data'!$H$3*'ETC Data'!$K$3,0)</f>
        <v>0</v>
      </c>
      <c r="V225" s="208">
        <f>U225-(U225*((VLOOKUP(A225,Plan!A$1:AB$804,28,FALSE)/100)))</f>
        <v>0</v>
      </c>
      <c r="W225" s="208">
        <f>IF(P225,O225*'ETC Data'!$H$3*'ETC Data'!$L$3,0)</f>
        <v>0</v>
      </c>
      <c r="X225" s="208">
        <f>W225-(W225*((VLOOKUP(A225,Plan!A$1:AC$804,29,FALSE)/100)))</f>
        <v>0</v>
      </c>
      <c r="Y225" s="209"/>
      <c r="Z225" s="210" t="b">
        <f t="shared" si="34"/>
        <v>0</v>
      </c>
      <c r="AA225" s="208">
        <f>IF(Z225,O225*'ETC Data'!$H$4*'ETC Data'!$I$4,0)</f>
        <v>0</v>
      </c>
      <c r="AB225" s="208">
        <f>AA225-(AA225*((VLOOKUP(A225,Plan!A$1:AI$804,35,FALSE)/100)))</f>
        <v>0</v>
      </c>
      <c r="AC225" s="208">
        <f>IF(Z225,O225*'ETC Data'!$H$4*'ETC Data'!$J$4,0)</f>
        <v>0</v>
      </c>
      <c r="AD225" s="208">
        <f>AC225-(AC225*((VLOOKUP(A225,Plan!A$1:AJ$804,36,FALSE)/100)))</f>
        <v>0</v>
      </c>
      <c r="AE225" s="208">
        <f>IF(Z225,O225*'ETC Data'!$H$4*'ETC Data'!$K$4,0)</f>
        <v>0</v>
      </c>
      <c r="AF225" s="208">
        <f>AE225-(AE225*((VLOOKUP(A225,Plan!A$1:AK$804,37,FALSE)/100)))</f>
        <v>0</v>
      </c>
      <c r="AG225" s="208">
        <f>IF(Z225,O225*'ETC Data'!$H$4*'ETC Data'!$L$4,0)</f>
        <v>0</v>
      </c>
      <c r="AH225" s="208">
        <f>AG225-(AG225*((VLOOKUP(A225,Plan!A$1:AP$804,42,FALSE)/100)))</f>
        <v>0</v>
      </c>
      <c r="AI225" s="210"/>
      <c r="AJ225" s="210" t="b">
        <f t="shared" si="35"/>
        <v>0</v>
      </c>
      <c r="AK225" s="211">
        <f>IF(AJ225,O225*'ETC Data'!$H$5*'ETC Data'!$I$5,0)</f>
        <v>0</v>
      </c>
      <c r="AL225" s="208">
        <f>AK225-(AK225*((VLOOKUP(A225,Plan!A$1:AY$804,51,FALSE)/100)))</f>
        <v>0</v>
      </c>
      <c r="AM225" s="208">
        <f>IF(AJ225,O225*'ETC Data'!$H$5*'ETC Data'!$J$5,0)</f>
        <v>0</v>
      </c>
      <c r="AN225" s="208">
        <f>AM225-(AM225*((VLOOKUP(A225,Plan!A$1:BA$804,53,FALSE)/100)))</f>
        <v>0</v>
      </c>
      <c r="AO225" s="211">
        <f>IF(AJ225,O225*'ETC Data'!$H$5*'ETC Data'!$K$5,0)</f>
        <v>0</v>
      </c>
      <c r="AP225" s="208">
        <f>AO225-(AO225*((VLOOKUP(A225,Plan!A$1:BB$804,54,FALSE)/100)))</f>
        <v>0</v>
      </c>
      <c r="AQ225" s="208">
        <f>IF(AJ225,O225*'ETC Data'!$H$5*'ETC Data'!$L$5,0)</f>
        <v>0</v>
      </c>
      <c r="AR225" s="208">
        <f>AQ225-(AQ225*((VLOOKUP(A225,Plan!A$1:BD$804,56,FALSE)/100)))</f>
        <v>0</v>
      </c>
      <c r="AS225" s="193">
        <f>VLOOKUP(A225,'PR Matrix'!A:B,2,FALSE)</f>
        <v>0</v>
      </c>
      <c r="AT225" s="194">
        <f t="shared" si="38"/>
        <v>0</v>
      </c>
      <c r="AU225" s="194">
        <f t="shared" si="39"/>
        <v>0</v>
      </c>
      <c r="AV225" s="194">
        <f t="shared" si="40"/>
        <v>0</v>
      </c>
      <c r="AW225" s="194">
        <f t="shared" si="41"/>
        <v>0</v>
      </c>
      <c r="AX225" s="194">
        <f t="shared" si="42"/>
        <v>0</v>
      </c>
      <c r="AY225" s="194">
        <f t="shared" si="43"/>
        <v>0</v>
      </c>
    </row>
    <row r="226" spans="1:51" hidden="1" x14ac:dyDescent="0.2">
      <c r="A226" s="200" t="s">
        <v>1789</v>
      </c>
      <c r="B226" s="201" t="s">
        <v>1572</v>
      </c>
      <c r="C226" s="201"/>
      <c r="D226" s="201"/>
      <c r="E226" s="202">
        <f>IF(G226="Y",VLOOKUP(B226&amp;"|"&amp;C226,'ETC Data'!$C$2:$D$16,2,FALSE),0)</f>
        <v>0</v>
      </c>
      <c r="F226" s="202">
        <f>IF(D226="",0,IF(G226="Y",VLOOKUP(B226&amp;"|"&amp;D226,'ETC Data'!$C$2:$D$16,2,FALSE),0))</f>
        <v>0</v>
      </c>
      <c r="G226" s="203" t="str">
        <f>IF(VLOOKUP(A226,Plan!A$1:H$804,8,FALSE)&lt;&gt;"",VLOOKUP(A226,Plan!A$1:H$804,8,FALSE),"")</f>
        <v>N</v>
      </c>
      <c r="H226" s="204" t="str">
        <f>IF(VLOOKUP(A226,Plan!A$1:L$804,12,FALSE)&lt;&gt;"",VLOOKUP(A226,Plan!A$1:L$804,12,FALSE),"")</f>
        <v/>
      </c>
      <c r="I226" s="205" t="str">
        <f>IF(VLOOKUP(A226,Plan!A$1:M$804,13,FALSE)&lt;&gt;"",VLOOKUP(A226,Plan!A$1:M$804,13,FALSE),"")</f>
        <v/>
      </c>
      <c r="J226" s="205" t="str">
        <f>IF(VLOOKUP(A226,Plan!A$1:N$804,14,FALSE)&lt;&gt;"",VLOOKUP(A226,Plan!A$1:N$804,14,FALSE),IF(VLOOKUP(A226,Plan!A$1:O$804,15,FALSE)&lt;&gt;"",VLOOKUP(A226,Plan!A$1:O$804,15,FALSE),""))</f>
        <v/>
      </c>
      <c r="K226" s="206" t="str">
        <f>IF(VLOOKUP(A226,Plan!A$1:P$804,16,FALSE)&lt;&gt;"",VLOOKUP(A226,Plan!A$1:P$804,16,FALSE),"")</f>
        <v/>
      </c>
      <c r="L226" s="205"/>
      <c r="M226" s="205"/>
      <c r="N226" s="205"/>
      <c r="O226" s="207">
        <f t="shared" si="36"/>
        <v>0</v>
      </c>
      <c r="P226" s="207" t="b">
        <f t="shared" si="37"/>
        <v>0</v>
      </c>
      <c r="Q226" s="208">
        <f>IF(P226,O226*'ETC Data'!$H$3*'ETC Data'!$I$3,0)</f>
        <v>0</v>
      </c>
      <c r="R226" s="208">
        <f>Q226-(Q226*((VLOOKUP(A226,Plan!A$1:Z$804,26,FALSE)/100)))</f>
        <v>0</v>
      </c>
      <c r="S226" s="208">
        <f>IF(P226,O226*'ETC Data'!$H$3*'ETC Data'!$J$3,0)</f>
        <v>0</v>
      </c>
      <c r="T226" s="208">
        <f>S226-(S226*((VLOOKUP(A226,Plan!A$1:AA$804,27,FALSE)/100)))</f>
        <v>0</v>
      </c>
      <c r="U226" s="208">
        <f>IF(P226,O226*'ETC Data'!$H$3*'ETC Data'!$K$3,0)</f>
        <v>0</v>
      </c>
      <c r="V226" s="208">
        <f>U226-(U226*((VLOOKUP(A226,Plan!A$1:AB$804,28,FALSE)/100)))</f>
        <v>0</v>
      </c>
      <c r="W226" s="208">
        <f>IF(P226,O226*'ETC Data'!$H$3*'ETC Data'!$L$3,0)</f>
        <v>0</v>
      </c>
      <c r="X226" s="208">
        <f>W226-(W226*((VLOOKUP(A226,Plan!A$1:AC$804,29,FALSE)/100)))</f>
        <v>0</v>
      </c>
      <c r="Y226" s="209"/>
      <c r="Z226" s="210" t="b">
        <f t="shared" si="34"/>
        <v>0</v>
      </c>
      <c r="AA226" s="208">
        <f>IF(Z226,O226*'ETC Data'!$H$4*'ETC Data'!$I$4,0)</f>
        <v>0</v>
      </c>
      <c r="AB226" s="208">
        <f>AA226-(AA226*((VLOOKUP(A226,Plan!A$1:AI$804,35,FALSE)/100)))</f>
        <v>0</v>
      </c>
      <c r="AC226" s="208">
        <f>IF(Z226,O226*'ETC Data'!$H$4*'ETC Data'!$J$4,0)</f>
        <v>0</v>
      </c>
      <c r="AD226" s="208">
        <f>AC226-(AC226*((VLOOKUP(A226,Plan!A$1:AJ$804,36,FALSE)/100)))</f>
        <v>0</v>
      </c>
      <c r="AE226" s="208">
        <f>IF(Z226,O226*'ETC Data'!$H$4*'ETC Data'!$K$4,0)</f>
        <v>0</v>
      </c>
      <c r="AF226" s="208">
        <f>AE226-(AE226*((VLOOKUP(A226,Plan!A$1:AK$804,37,FALSE)/100)))</f>
        <v>0</v>
      </c>
      <c r="AG226" s="208">
        <f>IF(Z226,O226*'ETC Data'!$H$4*'ETC Data'!$L$4,0)</f>
        <v>0</v>
      </c>
      <c r="AH226" s="208">
        <f>AG226-(AG226*((VLOOKUP(A226,Plan!A$1:AP$804,42,FALSE)/100)))</f>
        <v>0</v>
      </c>
      <c r="AI226" s="210"/>
      <c r="AJ226" s="210" t="b">
        <f t="shared" si="35"/>
        <v>0</v>
      </c>
      <c r="AK226" s="211">
        <f>IF(AJ226,O226*'ETC Data'!$H$5*'ETC Data'!$I$5,0)</f>
        <v>0</v>
      </c>
      <c r="AL226" s="208">
        <f>AK226-(AK226*((VLOOKUP(A226,Plan!A$1:AY$804,51,FALSE)/100)))</f>
        <v>0</v>
      </c>
      <c r="AM226" s="208">
        <f>IF(AJ226,O226*'ETC Data'!$H$5*'ETC Data'!$J$5,0)</f>
        <v>0</v>
      </c>
      <c r="AN226" s="208">
        <f>AM226-(AM226*((VLOOKUP(A226,Plan!A$1:BA$804,53,FALSE)/100)))</f>
        <v>0</v>
      </c>
      <c r="AO226" s="211">
        <f>IF(AJ226,O226*'ETC Data'!$H$5*'ETC Data'!$K$5,0)</f>
        <v>0</v>
      </c>
      <c r="AP226" s="208">
        <f>AO226-(AO226*((VLOOKUP(A226,Plan!A$1:BB$804,54,FALSE)/100)))</f>
        <v>0</v>
      </c>
      <c r="AQ226" s="208">
        <f>IF(AJ226,O226*'ETC Data'!$H$5*'ETC Data'!$L$5,0)</f>
        <v>0</v>
      </c>
      <c r="AR226" s="208">
        <f>AQ226-(AQ226*((VLOOKUP(A226,Plan!A$1:BD$804,56,FALSE)/100)))</f>
        <v>0</v>
      </c>
      <c r="AS226" s="193">
        <f>VLOOKUP(A226,'PR Matrix'!A:B,2,FALSE)</f>
        <v>0</v>
      </c>
      <c r="AT226" s="194">
        <f t="shared" si="38"/>
        <v>0</v>
      </c>
      <c r="AU226" s="194">
        <f t="shared" si="39"/>
        <v>0</v>
      </c>
      <c r="AV226" s="194">
        <f t="shared" si="40"/>
        <v>0</v>
      </c>
      <c r="AW226" s="194">
        <f t="shared" si="41"/>
        <v>0</v>
      </c>
      <c r="AX226" s="194">
        <f t="shared" si="42"/>
        <v>0</v>
      </c>
      <c r="AY226" s="194">
        <f t="shared" si="43"/>
        <v>0</v>
      </c>
    </row>
    <row r="227" spans="1:51" hidden="1" x14ac:dyDescent="0.2">
      <c r="A227" s="200" t="s">
        <v>1790</v>
      </c>
      <c r="B227" s="201" t="s">
        <v>1572</v>
      </c>
      <c r="C227" s="201"/>
      <c r="D227" s="201"/>
      <c r="E227" s="202">
        <f>IF(G227="Y",VLOOKUP(B227&amp;"|"&amp;C227,'ETC Data'!$C$2:$D$16,2,FALSE),0)</f>
        <v>0</v>
      </c>
      <c r="F227" s="202">
        <f>IF(D227="",0,IF(G227="Y",VLOOKUP(B227&amp;"|"&amp;D227,'ETC Data'!$C$2:$D$16,2,FALSE),0))</f>
        <v>0</v>
      </c>
      <c r="G227" s="203" t="str">
        <f>IF(VLOOKUP(A227,Plan!A$1:H$804,8,FALSE)&lt;&gt;"",VLOOKUP(A227,Plan!A$1:H$804,8,FALSE),"")</f>
        <v>N</v>
      </c>
      <c r="H227" s="204" t="str">
        <f>IF(VLOOKUP(A227,Plan!A$1:L$804,12,FALSE)&lt;&gt;"",VLOOKUP(A227,Plan!A$1:L$804,12,FALSE),"")</f>
        <v/>
      </c>
      <c r="I227" s="205" t="str">
        <f>IF(VLOOKUP(A227,Plan!A$1:M$804,13,FALSE)&lt;&gt;"",VLOOKUP(A227,Plan!A$1:M$804,13,FALSE),"")</f>
        <v/>
      </c>
      <c r="J227" s="205" t="str">
        <f>IF(VLOOKUP(A227,Plan!A$1:N$804,14,FALSE)&lt;&gt;"",VLOOKUP(A227,Plan!A$1:N$804,14,FALSE),IF(VLOOKUP(A227,Plan!A$1:O$804,15,FALSE)&lt;&gt;"",VLOOKUP(A227,Plan!A$1:O$804,15,FALSE),""))</f>
        <v/>
      </c>
      <c r="K227" s="206" t="str">
        <f>IF(VLOOKUP(A227,Plan!A$1:P$804,16,FALSE)&lt;&gt;"",VLOOKUP(A227,Plan!A$1:P$804,16,FALSE),"")</f>
        <v/>
      </c>
      <c r="L227" s="205"/>
      <c r="M227" s="205"/>
      <c r="N227" s="205"/>
      <c r="O227" s="207">
        <f t="shared" si="36"/>
        <v>0</v>
      </c>
      <c r="P227" s="207" t="b">
        <f t="shared" si="37"/>
        <v>0</v>
      </c>
      <c r="Q227" s="208">
        <f>IF(P227,O227*'ETC Data'!$H$3*'ETC Data'!$I$3,0)</f>
        <v>0</v>
      </c>
      <c r="R227" s="208">
        <f>Q227-(Q227*((VLOOKUP(A227,Plan!A$1:Z$804,26,FALSE)/100)))</f>
        <v>0</v>
      </c>
      <c r="S227" s="208">
        <f>IF(P227,O227*'ETC Data'!$H$3*'ETC Data'!$J$3,0)</f>
        <v>0</v>
      </c>
      <c r="T227" s="208">
        <f>S227-(S227*((VLOOKUP(A227,Plan!A$1:AA$804,27,FALSE)/100)))</f>
        <v>0</v>
      </c>
      <c r="U227" s="208">
        <f>IF(P227,O227*'ETC Data'!$H$3*'ETC Data'!$K$3,0)</f>
        <v>0</v>
      </c>
      <c r="V227" s="208">
        <f>U227-(U227*((VLOOKUP(A227,Plan!A$1:AB$804,28,FALSE)/100)))</f>
        <v>0</v>
      </c>
      <c r="W227" s="208">
        <f>IF(P227,O227*'ETC Data'!$H$3*'ETC Data'!$L$3,0)</f>
        <v>0</v>
      </c>
      <c r="X227" s="208">
        <f>W227-(W227*((VLOOKUP(A227,Plan!A$1:AC$804,29,FALSE)/100)))</f>
        <v>0</v>
      </c>
      <c r="Y227" s="209"/>
      <c r="Z227" s="210" t="b">
        <f t="shared" si="34"/>
        <v>0</v>
      </c>
      <c r="AA227" s="208">
        <f>IF(Z227,O227*'ETC Data'!$H$4*'ETC Data'!$I$4,0)</f>
        <v>0</v>
      </c>
      <c r="AB227" s="208">
        <f>AA227-(AA227*((VLOOKUP(A227,Plan!A$1:AI$804,35,FALSE)/100)))</f>
        <v>0</v>
      </c>
      <c r="AC227" s="208">
        <f>IF(Z227,O227*'ETC Data'!$H$4*'ETC Data'!$J$4,0)</f>
        <v>0</v>
      </c>
      <c r="AD227" s="208">
        <f>AC227-(AC227*((VLOOKUP(A227,Plan!A$1:AJ$804,36,FALSE)/100)))</f>
        <v>0</v>
      </c>
      <c r="AE227" s="208">
        <f>IF(Z227,O227*'ETC Data'!$H$4*'ETC Data'!$K$4,0)</f>
        <v>0</v>
      </c>
      <c r="AF227" s="208">
        <f>AE227-(AE227*((VLOOKUP(A227,Plan!A$1:AK$804,37,FALSE)/100)))</f>
        <v>0</v>
      </c>
      <c r="AG227" s="208">
        <f>IF(Z227,O227*'ETC Data'!$H$4*'ETC Data'!$L$4,0)</f>
        <v>0</v>
      </c>
      <c r="AH227" s="208">
        <f>AG227-(AG227*((VLOOKUP(A227,Plan!A$1:AP$804,42,FALSE)/100)))</f>
        <v>0</v>
      </c>
      <c r="AI227" s="210"/>
      <c r="AJ227" s="210" t="b">
        <f t="shared" si="35"/>
        <v>0</v>
      </c>
      <c r="AK227" s="211">
        <f>IF(AJ227,O227*'ETC Data'!$H$5*'ETC Data'!$I$5,0)</f>
        <v>0</v>
      </c>
      <c r="AL227" s="208">
        <f>AK227-(AK227*((VLOOKUP(A227,Plan!A$1:AY$804,51,FALSE)/100)))</f>
        <v>0</v>
      </c>
      <c r="AM227" s="208">
        <f>IF(AJ227,O227*'ETC Data'!$H$5*'ETC Data'!$J$5,0)</f>
        <v>0</v>
      </c>
      <c r="AN227" s="208">
        <f>AM227-(AM227*((VLOOKUP(A227,Plan!A$1:BA$804,53,FALSE)/100)))</f>
        <v>0</v>
      </c>
      <c r="AO227" s="211">
        <f>IF(AJ227,O227*'ETC Data'!$H$5*'ETC Data'!$K$5,0)</f>
        <v>0</v>
      </c>
      <c r="AP227" s="208">
        <f>AO227-(AO227*((VLOOKUP(A227,Plan!A$1:BB$804,54,FALSE)/100)))</f>
        <v>0</v>
      </c>
      <c r="AQ227" s="208">
        <f>IF(AJ227,O227*'ETC Data'!$H$5*'ETC Data'!$L$5,0)</f>
        <v>0</v>
      </c>
      <c r="AR227" s="208">
        <f>AQ227-(AQ227*((VLOOKUP(A227,Plan!A$1:BD$804,56,FALSE)/100)))</f>
        <v>0</v>
      </c>
      <c r="AS227" s="193">
        <f>VLOOKUP(A227,'PR Matrix'!A:B,2,FALSE)</f>
        <v>0</v>
      </c>
      <c r="AT227" s="194">
        <f t="shared" si="38"/>
        <v>0</v>
      </c>
      <c r="AU227" s="194">
        <f t="shared" si="39"/>
        <v>0</v>
      </c>
      <c r="AV227" s="194">
        <f t="shared" si="40"/>
        <v>0</v>
      </c>
      <c r="AW227" s="194">
        <f t="shared" si="41"/>
        <v>0</v>
      </c>
      <c r="AX227" s="194">
        <f t="shared" si="42"/>
        <v>0</v>
      </c>
      <c r="AY227" s="194">
        <f t="shared" si="43"/>
        <v>0</v>
      </c>
    </row>
    <row r="228" spans="1:51" hidden="1" x14ac:dyDescent="0.2">
      <c r="A228" s="200" t="s">
        <v>1791</v>
      </c>
      <c r="B228" s="201" t="s">
        <v>1572</v>
      </c>
      <c r="C228" s="201"/>
      <c r="D228" s="201"/>
      <c r="E228" s="202">
        <f>IF(G228="Y",VLOOKUP(B228&amp;"|"&amp;C228,'ETC Data'!$C$2:$D$16,2,FALSE),0)</f>
        <v>0</v>
      </c>
      <c r="F228" s="202">
        <f>IF(D228="",0,IF(G228="Y",VLOOKUP(B228&amp;"|"&amp;D228,'ETC Data'!$C$2:$D$16,2,FALSE),0))</f>
        <v>0</v>
      </c>
      <c r="G228" s="203" t="str">
        <f>IF(VLOOKUP(A228,Plan!A$1:H$804,8,FALSE)&lt;&gt;"",VLOOKUP(A228,Plan!A$1:H$804,8,FALSE),"")</f>
        <v>N</v>
      </c>
      <c r="H228" s="204" t="str">
        <f>IF(VLOOKUP(A228,Plan!A$1:L$804,12,FALSE)&lt;&gt;"",VLOOKUP(A228,Plan!A$1:L$804,12,FALSE),"")</f>
        <v/>
      </c>
      <c r="I228" s="205" t="str">
        <f>IF(VLOOKUP(A228,Plan!A$1:M$804,13,FALSE)&lt;&gt;"",VLOOKUP(A228,Plan!A$1:M$804,13,FALSE),"")</f>
        <v/>
      </c>
      <c r="J228" s="205" t="str">
        <f>IF(VLOOKUP(A228,Plan!A$1:N$804,14,FALSE)&lt;&gt;"",VLOOKUP(A228,Plan!A$1:N$804,14,FALSE),IF(VLOOKUP(A228,Plan!A$1:O$804,15,FALSE)&lt;&gt;"",VLOOKUP(A228,Plan!A$1:O$804,15,FALSE),""))</f>
        <v/>
      </c>
      <c r="K228" s="206" t="str">
        <f>IF(VLOOKUP(A228,Plan!A$1:P$804,16,FALSE)&lt;&gt;"",VLOOKUP(A228,Plan!A$1:P$804,16,FALSE),"")</f>
        <v/>
      </c>
      <c r="L228" s="205"/>
      <c r="M228" s="205"/>
      <c r="N228" s="205"/>
      <c r="O228" s="207">
        <f t="shared" si="36"/>
        <v>0</v>
      </c>
      <c r="P228" s="207" t="b">
        <f t="shared" si="37"/>
        <v>0</v>
      </c>
      <c r="Q228" s="208">
        <f>IF(P228,O228*'ETC Data'!$H$3*'ETC Data'!$I$3,0)</f>
        <v>0</v>
      </c>
      <c r="R228" s="208">
        <f>Q228-(Q228*((VLOOKUP(A228,Plan!A$1:Z$804,26,FALSE)/100)))</f>
        <v>0</v>
      </c>
      <c r="S228" s="208">
        <f>IF(P228,O228*'ETC Data'!$H$3*'ETC Data'!$J$3,0)</f>
        <v>0</v>
      </c>
      <c r="T228" s="208">
        <f>S228-(S228*((VLOOKUP(A228,Plan!A$1:AA$804,27,FALSE)/100)))</f>
        <v>0</v>
      </c>
      <c r="U228" s="208">
        <f>IF(P228,O228*'ETC Data'!$H$3*'ETC Data'!$K$3,0)</f>
        <v>0</v>
      </c>
      <c r="V228" s="208">
        <f>U228-(U228*((VLOOKUP(A228,Plan!A$1:AB$804,28,FALSE)/100)))</f>
        <v>0</v>
      </c>
      <c r="W228" s="208">
        <f>IF(P228,O228*'ETC Data'!$H$3*'ETC Data'!$L$3,0)</f>
        <v>0</v>
      </c>
      <c r="X228" s="208">
        <f>W228-(W228*((VLOOKUP(A228,Plan!A$1:AC$804,29,FALSE)/100)))</f>
        <v>0</v>
      </c>
      <c r="Y228" s="209"/>
      <c r="Z228" s="210" t="b">
        <f t="shared" si="34"/>
        <v>0</v>
      </c>
      <c r="AA228" s="208">
        <f>IF(Z228,O228*'ETC Data'!$H$4*'ETC Data'!$I$4,0)</f>
        <v>0</v>
      </c>
      <c r="AB228" s="208">
        <f>AA228-(AA228*((VLOOKUP(A228,Plan!A$1:AI$804,35,FALSE)/100)))</f>
        <v>0</v>
      </c>
      <c r="AC228" s="208">
        <f>IF(Z228,O228*'ETC Data'!$H$4*'ETC Data'!$J$4,0)</f>
        <v>0</v>
      </c>
      <c r="AD228" s="208">
        <f>AC228-(AC228*((VLOOKUP(A228,Plan!A$1:AJ$804,36,FALSE)/100)))</f>
        <v>0</v>
      </c>
      <c r="AE228" s="208">
        <f>IF(Z228,O228*'ETC Data'!$H$4*'ETC Data'!$K$4,0)</f>
        <v>0</v>
      </c>
      <c r="AF228" s="208">
        <f>AE228-(AE228*((VLOOKUP(A228,Plan!A$1:AK$804,37,FALSE)/100)))</f>
        <v>0</v>
      </c>
      <c r="AG228" s="208">
        <f>IF(Z228,O228*'ETC Data'!$H$4*'ETC Data'!$L$4,0)</f>
        <v>0</v>
      </c>
      <c r="AH228" s="208">
        <f>AG228-(AG228*((VLOOKUP(A228,Plan!A$1:AP$804,42,FALSE)/100)))</f>
        <v>0</v>
      </c>
      <c r="AI228" s="210"/>
      <c r="AJ228" s="210" t="b">
        <f t="shared" si="35"/>
        <v>0</v>
      </c>
      <c r="AK228" s="211">
        <f>IF(AJ228,O228*'ETC Data'!$H$5*'ETC Data'!$I$5,0)</f>
        <v>0</v>
      </c>
      <c r="AL228" s="208">
        <f>AK228-(AK228*((VLOOKUP(A228,Plan!A$1:AY$804,51,FALSE)/100)))</f>
        <v>0</v>
      </c>
      <c r="AM228" s="208">
        <f>IF(AJ228,O228*'ETC Data'!$H$5*'ETC Data'!$J$5,0)</f>
        <v>0</v>
      </c>
      <c r="AN228" s="208">
        <f>AM228-(AM228*((VLOOKUP(A228,Plan!A$1:BA$804,53,FALSE)/100)))</f>
        <v>0</v>
      </c>
      <c r="AO228" s="211">
        <f>IF(AJ228,O228*'ETC Data'!$H$5*'ETC Data'!$K$5,0)</f>
        <v>0</v>
      </c>
      <c r="AP228" s="208">
        <f>AO228-(AO228*((VLOOKUP(A228,Plan!A$1:BB$804,54,FALSE)/100)))</f>
        <v>0</v>
      </c>
      <c r="AQ228" s="208">
        <f>IF(AJ228,O228*'ETC Data'!$H$5*'ETC Data'!$L$5,0)</f>
        <v>0</v>
      </c>
      <c r="AR228" s="208">
        <f>AQ228-(AQ228*((VLOOKUP(A228,Plan!A$1:BD$804,56,FALSE)/100)))</f>
        <v>0</v>
      </c>
      <c r="AS228" s="193">
        <f>VLOOKUP(A228,'PR Matrix'!A:B,2,FALSE)</f>
        <v>0</v>
      </c>
      <c r="AT228" s="194">
        <f t="shared" si="38"/>
        <v>0</v>
      </c>
      <c r="AU228" s="194">
        <f t="shared" si="39"/>
        <v>0</v>
      </c>
      <c r="AV228" s="194">
        <f t="shared" si="40"/>
        <v>0</v>
      </c>
      <c r="AW228" s="194">
        <f t="shared" si="41"/>
        <v>0</v>
      </c>
      <c r="AX228" s="194">
        <f t="shared" si="42"/>
        <v>0</v>
      </c>
      <c r="AY228" s="194">
        <f t="shared" si="43"/>
        <v>0</v>
      </c>
    </row>
    <row r="229" spans="1:51" hidden="1" x14ac:dyDescent="0.2">
      <c r="A229" s="200" t="s">
        <v>1792</v>
      </c>
      <c r="B229" s="201" t="s">
        <v>1572</v>
      </c>
      <c r="C229" s="201"/>
      <c r="D229" s="201"/>
      <c r="E229" s="202">
        <f>IF(G229="Y",VLOOKUP(B229&amp;"|"&amp;C229,'ETC Data'!$C$2:$D$16,2,FALSE),0)</f>
        <v>0</v>
      </c>
      <c r="F229" s="202">
        <f>IF(D229="",0,IF(G229="Y",VLOOKUP(B229&amp;"|"&amp;D229,'ETC Data'!$C$2:$D$16,2,FALSE),0))</f>
        <v>0</v>
      </c>
      <c r="G229" s="203" t="str">
        <f>IF(VLOOKUP(A229,Plan!A$1:H$804,8,FALSE)&lt;&gt;"",VLOOKUP(A229,Plan!A$1:H$804,8,FALSE),"")</f>
        <v>N</v>
      </c>
      <c r="H229" s="204" t="str">
        <f>IF(VLOOKUP(A229,Plan!A$1:L$804,12,FALSE)&lt;&gt;"",VLOOKUP(A229,Plan!A$1:L$804,12,FALSE),"")</f>
        <v/>
      </c>
      <c r="I229" s="205" t="str">
        <f>IF(VLOOKUP(A229,Plan!A$1:M$804,13,FALSE)&lt;&gt;"",VLOOKUP(A229,Plan!A$1:M$804,13,FALSE),"")</f>
        <v/>
      </c>
      <c r="J229" s="205" t="str">
        <f>IF(VLOOKUP(A229,Plan!A$1:N$804,14,FALSE)&lt;&gt;"",VLOOKUP(A229,Plan!A$1:N$804,14,FALSE),IF(VLOOKUP(A229,Plan!A$1:O$804,15,FALSE)&lt;&gt;"",VLOOKUP(A229,Plan!A$1:O$804,15,FALSE),""))</f>
        <v/>
      </c>
      <c r="K229" s="206" t="str">
        <f>IF(VLOOKUP(A229,Plan!A$1:P$804,16,FALSE)&lt;&gt;"",VLOOKUP(A229,Plan!A$1:P$804,16,FALSE),"")</f>
        <v/>
      </c>
      <c r="L229" s="205"/>
      <c r="M229" s="205"/>
      <c r="N229" s="205"/>
      <c r="O229" s="207">
        <f t="shared" si="36"/>
        <v>0</v>
      </c>
      <c r="P229" s="207" t="b">
        <f t="shared" si="37"/>
        <v>0</v>
      </c>
      <c r="Q229" s="208">
        <f>IF(P229,O229*'ETC Data'!$H$3*'ETC Data'!$I$3,0)</f>
        <v>0</v>
      </c>
      <c r="R229" s="208">
        <f>Q229-(Q229*((VLOOKUP(A229,Plan!A$1:Z$804,26,FALSE)/100)))</f>
        <v>0</v>
      </c>
      <c r="S229" s="208">
        <f>IF(P229,O229*'ETC Data'!$H$3*'ETC Data'!$J$3,0)</f>
        <v>0</v>
      </c>
      <c r="T229" s="208">
        <f>S229-(S229*((VLOOKUP(A229,Plan!A$1:AA$804,27,FALSE)/100)))</f>
        <v>0</v>
      </c>
      <c r="U229" s="208">
        <f>IF(P229,O229*'ETC Data'!$H$3*'ETC Data'!$K$3,0)</f>
        <v>0</v>
      </c>
      <c r="V229" s="208">
        <f>U229-(U229*((VLOOKUP(A229,Plan!A$1:AB$804,28,FALSE)/100)))</f>
        <v>0</v>
      </c>
      <c r="W229" s="208">
        <f>IF(P229,O229*'ETC Data'!$H$3*'ETC Data'!$L$3,0)</f>
        <v>0</v>
      </c>
      <c r="X229" s="208">
        <f>W229-(W229*((VLOOKUP(A229,Plan!A$1:AC$804,29,FALSE)/100)))</f>
        <v>0</v>
      </c>
      <c r="Y229" s="209"/>
      <c r="Z229" s="210" t="b">
        <f t="shared" si="34"/>
        <v>0</v>
      </c>
      <c r="AA229" s="208">
        <f>IF(Z229,O229*'ETC Data'!$H$4*'ETC Data'!$I$4,0)</f>
        <v>0</v>
      </c>
      <c r="AB229" s="208">
        <f>AA229-(AA229*((VLOOKUP(A229,Plan!A$1:AI$804,35,FALSE)/100)))</f>
        <v>0</v>
      </c>
      <c r="AC229" s="208">
        <f>IF(Z229,O229*'ETC Data'!$H$4*'ETC Data'!$J$4,0)</f>
        <v>0</v>
      </c>
      <c r="AD229" s="208">
        <f>AC229-(AC229*((VLOOKUP(A229,Plan!A$1:AJ$804,36,FALSE)/100)))</f>
        <v>0</v>
      </c>
      <c r="AE229" s="208">
        <f>IF(Z229,O229*'ETC Data'!$H$4*'ETC Data'!$K$4,0)</f>
        <v>0</v>
      </c>
      <c r="AF229" s="208">
        <f>AE229-(AE229*((VLOOKUP(A229,Plan!A$1:AK$804,37,FALSE)/100)))</f>
        <v>0</v>
      </c>
      <c r="AG229" s="208">
        <f>IF(Z229,O229*'ETC Data'!$H$4*'ETC Data'!$L$4,0)</f>
        <v>0</v>
      </c>
      <c r="AH229" s="208">
        <f>AG229-(AG229*((VLOOKUP(A229,Plan!A$1:AP$804,42,FALSE)/100)))</f>
        <v>0</v>
      </c>
      <c r="AI229" s="210"/>
      <c r="AJ229" s="210" t="b">
        <f t="shared" si="35"/>
        <v>0</v>
      </c>
      <c r="AK229" s="211">
        <f>IF(AJ229,O229*'ETC Data'!$H$5*'ETC Data'!$I$5,0)</f>
        <v>0</v>
      </c>
      <c r="AL229" s="208">
        <f>AK229-(AK229*((VLOOKUP(A229,Plan!A$1:AY$804,51,FALSE)/100)))</f>
        <v>0</v>
      </c>
      <c r="AM229" s="208">
        <f>IF(AJ229,O229*'ETC Data'!$H$5*'ETC Data'!$J$5,0)</f>
        <v>0</v>
      </c>
      <c r="AN229" s="208">
        <f>AM229-(AM229*((VLOOKUP(A229,Plan!A$1:BA$804,53,FALSE)/100)))</f>
        <v>0</v>
      </c>
      <c r="AO229" s="211">
        <f>IF(AJ229,O229*'ETC Data'!$H$5*'ETC Data'!$K$5,0)</f>
        <v>0</v>
      </c>
      <c r="AP229" s="208">
        <f>AO229-(AO229*((VLOOKUP(A229,Plan!A$1:BB$804,54,FALSE)/100)))</f>
        <v>0</v>
      </c>
      <c r="AQ229" s="208">
        <f>IF(AJ229,O229*'ETC Data'!$H$5*'ETC Data'!$L$5,0)</f>
        <v>0</v>
      </c>
      <c r="AR229" s="208">
        <f>AQ229-(AQ229*((VLOOKUP(A229,Plan!A$1:BD$804,56,FALSE)/100)))</f>
        <v>0</v>
      </c>
      <c r="AS229" s="193">
        <f>VLOOKUP(A229,'PR Matrix'!A:B,2,FALSE)</f>
        <v>0</v>
      </c>
      <c r="AT229" s="194">
        <f t="shared" si="38"/>
        <v>0</v>
      </c>
      <c r="AU229" s="194">
        <f t="shared" si="39"/>
        <v>0</v>
      </c>
      <c r="AV229" s="194">
        <f t="shared" si="40"/>
        <v>0</v>
      </c>
      <c r="AW229" s="194">
        <f t="shared" si="41"/>
        <v>0</v>
      </c>
      <c r="AX229" s="194">
        <f t="shared" si="42"/>
        <v>0</v>
      </c>
      <c r="AY229" s="194">
        <f t="shared" si="43"/>
        <v>0</v>
      </c>
    </row>
    <row r="230" spans="1:51" hidden="1" x14ac:dyDescent="0.2">
      <c r="A230" s="200" t="s">
        <v>1793</v>
      </c>
      <c r="B230" s="201" t="s">
        <v>1572</v>
      </c>
      <c r="C230" s="201"/>
      <c r="D230" s="201"/>
      <c r="E230" s="202">
        <f>IF(G230="Y",VLOOKUP(B230&amp;"|"&amp;C230,'ETC Data'!$C$2:$D$16,2,FALSE),0)</f>
        <v>0</v>
      </c>
      <c r="F230" s="202">
        <f>IF(D230="",0,IF(G230="Y",VLOOKUP(B230&amp;"|"&amp;D230,'ETC Data'!$C$2:$D$16,2,FALSE),0))</f>
        <v>0</v>
      </c>
      <c r="G230" s="203" t="str">
        <f>IF(VLOOKUP(A230,Plan!A$1:H$804,8,FALSE)&lt;&gt;"",VLOOKUP(A230,Plan!A$1:H$804,8,FALSE),"")</f>
        <v>N</v>
      </c>
      <c r="H230" s="204" t="str">
        <f>IF(VLOOKUP(A230,Plan!A$1:L$804,12,FALSE)&lt;&gt;"",VLOOKUP(A230,Plan!A$1:L$804,12,FALSE),"")</f>
        <v/>
      </c>
      <c r="I230" s="205" t="str">
        <f>IF(VLOOKUP(A230,Plan!A$1:M$804,13,FALSE)&lt;&gt;"",VLOOKUP(A230,Plan!A$1:M$804,13,FALSE),"")</f>
        <v/>
      </c>
      <c r="J230" s="205" t="str">
        <f>IF(VLOOKUP(A230,Plan!A$1:N$804,14,FALSE)&lt;&gt;"",VLOOKUP(A230,Plan!A$1:N$804,14,FALSE),IF(VLOOKUP(A230,Plan!A$1:O$804,15,FALSE)&lt;&gt;"",VLOOKUP(A230,Plan!A$1:O$804,15,FALSE),""))</f>
        <v/>
      </c>
      <c r="K230" s="206" t="str">
        <f>IF(VLOOKUP(A230,Plan!A$1:P$804,16,FALSE)&lt;&gt;"",VLOOKUP(A230,Plan!A$1:P$804,16,FALSE),"")</f>
        <v/>
      </c>
      <c r="L230" s="205"/>
      <c r="M230" s="205"/>
      <c r="N230" s="205"/>
      <c r="O230" s="207">
        <f t="shared" si="36"/>
        <v>0</v>
      </c>
      <c r="P230" s="207" t="b">
        <f t="shared" si="37"/>
        <v>0</v>
      </c>
      <c r="Q230" s="208">
        <f>IF(P230,O230*'ETC Data'!$H$3*'ETC Data'!$I$3,0)</f>
        <v>0</v>
      </c>
      <c r="R230" s="208">
        <f>Q230-(Q230*((VLOOKUP(A230,Plan!A$1:Z$804,26,FALSE)/100)))</f>
        <v>0</v>
      </c>
      <c r="S230" s="208">
        <f>IF(P230,O230*'ETC Data'!$H$3*'ETC Data'!$J$3,0)</f>
        <v>0</v>
      </c>
      <c r="T230" s="208">
        <f>S230-(S230*((VLOOKUP(A230,Plan!A$1:AA$804,27,FALSE)/100)))</f>
        <v>0</v>
      </c>
      <c r="U230" s="208">
        <f>IF(P230,O230*'ETC Data'!$H$3*'ETC Data'!$K$3,0)</f>
        <v>0</v>
      </c>
      <c r="V230" s="208">
        <f>U230-(U230*((VLOOKUP(A230,Plan!A$1:AB$804,28,FALSE)/100)))</f>
        <v>0</v>
      </c>
      <c r="W230" s="208">
        <f>IF(P230,O230*'ETC Data'!$H$3*'ETC Data'!$L$3,0)</f>
        <v>0</v>
      </c>
      <c r="X230" s="208">
        <f>W230-(W230*((VLOOKUP(A230,Plan!A$1:AC$804,29,FALSE)/100)))</f>
        <v>0</v>
      </c>
      <c r="Y230" s="209"/>
      <c r="Z230" s="210" t="b">
        <f t="shared" si="34"/>
        <v>0</v>
      </c>
      <c r="AA230" s="208">
        <f>IF(Z230,O230*'ETC Data'!$H$4*'ETC Data'!$I$4,0)</f>
        <v>0</v>
      </c>
      <c r="AB230" s="208">
        <f>AA230-(AA230*((VLOOKUP(A230,Plan!A$1:AI$804,35,FALSE)/100)))</f>
        <v>0</v>
      </c>
      <c r="AC230" s="208">
        <f>IF(Z230,O230*'ETC Data'!$H$4*'ETC Data'!$J$4,0)</f>
        <v>0</v>
      </c>
      <c r="AD230" s="208">
        <f>AC230-(AC230*((VLOOKUP(A230,Plan!A$1:AJ$804,36,FALSE)/100)))</f>
        <v>0</v>
      </c>
      <c r="AE230" s="208">
        <f>IF(Z230,O230*'ETC Data'!$H$4*'ETC Data'!$K$4,0)</f>
        <v>0</v>
      </c>
      <c r="AF230" s="208">
        <f>AE230-(AE230*((VLOOKUP(A230,Plan!A$1:AK$804,37,FALSE)/100)))</f>
        <v>0</v>
      </c>
      <c r="AG230" s="208">
        <f>IF(Z230,O230*'ETC Data'!$H$4*'ETC Data'!$L$4,0)</f>
        <v>0</v>
      </c>
      <c r="AH230" s="208">
        <f>AG230-(AG230*((VLOOKUP(A230,Plan!A$1:AP$804,42,FALSE)/100)))</f>
        <v>0</v>
      </c>
      <c r="AI230" s="210"/>
      <c r="AJ230" s="210" t="b">
        <f t="shared" si="35"/>
        <v>0</v>
      </c>
      <c r="AK230" s="211">
        <f>IF(AJ230,O230*'ETC Data'!$H$5*'ETC Data'!$I$5,0)</f>
        <v>0</v>
      </c>
      <c r="AL230" s="208">
        <f>AK230-(AK230*((VLOOKUP(A230,Plan!A$1:AY$804,51,FALSE)/100)))</f>
        <v>0</v>
      </c>
      <c r="AM230" s="208">
        <f>IF(AJ230,O230*'ETC Data'!$H$5*'ETC Data'!$J$5,0)</f>
        <v>0</v>
      </c>
      <c r="AN230" s="208">
        <f>AM230-(AM230*((VLOOKUP(A230,Plan!A$1:BA$804,53,FALSE)/100)))</f>
        <v>0</v>
      </c>
      <c r="AO230" s="211">
        <f>IF(AJ230,O230*'ETC Data'!$H$5*'ETC Data'!$K$5,0)</f>
        <v>0</v>
      </c>
      <c r="AP230" s="208">
        <f>AO230-(AO230*((VLOOKUP(A230,Plan!A$1:BB$804,54,FALSE)/100)))</f>
        <v>0</v>
      </c>
      <c r="AQ230" s="208">
        <f>IF(AJ230,O230*'ETC Data'!$H$5*'ETC Data'!$L$5,0)</f>
        <v>0</v>
      </c>
      <c r="AR230" s="208">
        <f>AQ230-(AQ230*((VLOOKUP(A230,Plan!A$1:BD$804,56,FALSE)/100)))</f>
        <v>0</v>
      </c>
      <c r="AS230" s="193">
        <f>VLOOKUP(A230,'PR Matrix'!A:B,2,FALSE)</f>
        <v>0</v>
      </c>
      <c r="AT230" s="194">
        <f t="shared" si="38"/>
        <v>0</v>
      </c>
      <c r="AU230" s="194">
        <f t="shared" si="39"/>
        <v>0</v>
      </c>
      <c r="AV230" s="194">
        <f t="shared" si="40"/>
        <v>0</v>
      </c>
      <c r="AW230" s="194">
        <f t="shared" si="41"/>
        <v>0</v>
      </c>
      <c r="AX230" s="194">
        <f t="shared" si="42"/>
        <v>0</v>
      </c>
      <c r="AY230" s="194">
        <f t="shared" si="43"/>
        <v>0</v>
      </c>
    </row>
    <row r="231" spans="1:51" hidden="1" x14ac:dyDescent="0.2">
      <c r="A231" s="200" t="s">
        <v>2172</v>
      </c>
      <c r="B231" s="201" t="s">
        <v>1572</v>
      </c>
      <c r="C231" s="201"/>
      <c r="D231" s="201"/>
      <c r="E231" s="202">
        <f>IF(G231="Y",VLOOKUP(B231&amp;"|"&amp;C231,'ETC Data'!$C$2:$D$16,2,FALSE),0)</f>
        <v>0</v>
      </c>
      <c r="F231" s="202">
        <f>IF(D231="",0,IF(G231="Y",VLOOKUP(B231&amp;"|"&amp;D231,'ETC Data'!$C$2:$D$16,2,FALSE),0))</f>
        <v>0</v>
      </c>
      <c r="G231" s="203" t="str">
        <f>IF(VLOOKUP(A231,Plan!A$1:H$804,8,FALSE)&lt;&gt;"",VLOOKUP(A231,Plan!A$1:H$804,8,FALSE),"")</f>
        <v>N</v>
      </c>
      <c r="H231" s="204" t="str">
        <f>IF(VLOOKUP(A231,Plan!A$1:L$804,12,FALSE)&lt;&gt;"",VLOOKUP(A231,Plan!A$1:L$804,12,FALSE),"")</f>
        <v/>
      </c>
      <c r="I231" s="205" t="str">
        <f>IF(VLOOKUP(A231,Plan!A$1:M$804,13,FALSE)&lt;&gt;"",VLOOKUP(A231,Plan!A$1:M$804,13,FALSE),"")</f>
        <v/>
      </c>
      <c r="J231" s="205" t="str">
        <f>IF(VLOOKUP(A231,Plan!A$1:N$804,14,FALSE)&lt;&gt;"",VLOOKUP(A231,Plan!A$1:N$804,14,FALSE),IF(VLOOKUP(A231,Plan!A$1:O$804,15,FALSE)&lt;&gt;"",VLOOKUP(A231,Plan!A$1:O$804,15,FALSE),""))</f>
        <v/>
      </c>
      <c r="K231" s="206" t="str">
        <f>IF(VLOOKUP(A231,Plan!A$1:P$804,16,FALSE)&lt;&gt;"",VLOOKUP(A231,Plan!A$1:P$804,16,FALSE),"")</f>
        <v/>
      </c>
      <c r="L231" s="205"/>
      <c r="M231" s="205"/>
      <c r="N231" s="205"/>
      <c r="O231" s="207">
        <f t="shared" si="36"/>
        <v>0</v>
      </c>
      <c r="P231" s="207" t="b">
        <f t="shared" si="37"/>
        <v>0</v>
      </c>
      <c r="Q231" s="208">
        <f>IF(P231,O231*'ETC Data'!$H$3*'ETC Data'!$I$3,0)</f>
        <v>0</v>
      </c>
      <c r="R231" s="208">
        <f>Q231-(Q231*((VLOOKUP(A231,Plan!A$1:Z$804,26,FALSE)/100)))</f>
        <v>0</v>
      </c>
      <c r="S231" s="208">
        <f>IF(P231,O231*'ETC Data'!$H$3*'ETC Data'!$J$3,0)</f>
        <v>0</v>
      </c>
      <c r="T231" s="208">
        <f>S231-(S231*((VLOOKUP(A231,Plan!A$1:AA$804,27,FALSE)/100)))</f>
        <v>0</v>
      </c>
      <c r="U231" s="208">
        <f>IF(P231,O231*'ETC Data'!$H$3*'ETC Data'!$K$3,0)</f>
        <v>0</v>
      </c>
      <c r="V231" s="208">
        <f>U231-(U231*((VLOOKUP(A231,Plan!A$1:AB$804,28,FALSE)/100)))</f>
        <v>0</v>
      </c>
      <c r="W231" s="208">
        <f>IF(P231,O231*'ETC Data'!$H$3*'ETC Data'!$L$3,0)</f>
        <v>0</v>
      </c>
      <c r="X231" s="208">
        <f>W231-(W231*((VLOOKUP(A231,Plan!A$1:AC$804,29,FALSE)/100)))</f>
        <v>0</v>
      </c>
      <c r="Y231" s="209"/>
      <c r="Z231" s="210" t="b">
        <f t="shared" si="34"/>
        <v>0</v>
      </c>
      <c r="AA231" s="208">
        <f>IF(Z231,O231*'ETC Data'!$H$4*'ETC Data'!$I$4,0)</f>
        <v>0</v>
      </c>
      <c r="AB231" s="208">
        <f>AA231-(AA231*((VLOOKUP(A231,Plan!A$1:AI$804,35,FALSE)/100)))</f>
        <v>0</v>
      </c>
      <c r="AC231" s="208">
        <f>IF(Z231,O231*'ETC Data'!$H$4*'ETC Data'!$J$4,0)</f>
        <v>0</v>
      </c>
      <c r="AD231" s="208">
        <f>AC231-(AC231*((VLOOKUP(A231,Plan!A$1:AJ$804,36,FALSE)/100)))</f>
        <v>0</v>
      </c>
      <c r="AE231" s="208">
        <f>IF(Z231,O231*'ETC Data'!$H$4*'ETC Data'!$K$4,0)</f>
        <v>0</v>
      </c>
      <c r="AF231" s="208">
        <f>AE231-(AE231*((VLOOKUP(A231,Plan!A$1:AK$804,37,FALSE)/100)))</f>
        <v>0</v>
      </c>
      <c r="AG231" s="208">
        <f>IF(Z231,O231*'ETC Data'!$H$4*'ETC Data'!$L$4,0)</f>
        <v>0</v>
      </c>
      <c r="AH231" s="208">
        <f>AG231-(AG231*((VLOOKUP(A231,Plan!A$1:AP$804,42,FALSE)/100)))</f>
        <v>0</v>
      </c>
      <c r="AI231" s="210"/>
      <c r="AJ231" s="210" t="b">
        <f t="shared" si="35"/>
        <v>0</v>
      </c>
      <c r="AK231" s="211">
        <f>IF(AJ231,O231*'ETC Data'!$H$5*'ETC Data'!$I$5,0)</f>
        <v>0</v>
      </c>
      <c r="AL231" s="208">
        <f>AK231-(AK231*((VLOOKUP(A231,Plan!A$1:AY$804,51,FALSE)/100)))</f>
        <v>0</v>
      </c>
      <c r="AM231" s="208">
        <f>IF(AJ231,O231*'ETC Data'!$H$5*'ETC Data'!$J$5,0)</f>
        <v>0</v>
      </c>
      <c r="AN231" s="208">
        <f>AM231-(AM231*((VLOOKUP(A231,Plan!A$1:BA$804,53,FALSE)/100)))</f>
        <v>0</v>
      </c>
      <c r="AO231" s="211">
        <f>IF(AJ231,O231*'ETC Data'!$H$5*'ETC Data'!$K$5,0)</f>
        <v>0</v>
      </c>
      <c r="AP231" s="208">
        <f>AO231-(AO231*((VLOOKUP(A231,Plan!A$1:BB$804,54,FALSE)/100)))</f>
        <v>0</v>
      </c>
      <c r="AQ231" s="208">
        <f>IF(AJ231,O231*'ETC Data'!$H$5*'ETC Data'!$L$5,0)</f>
        <v>0</v>
      </c>
      <c r="AR231" s="208">
        <f>AQ231-(AQ231*((VLOOKUP(A231,Plan!A$1:BD$804,56,FALSE)/100)))</f>
        <v>0</v>
      </c>
      <c r="AS231" s="193">
        <f>VLOOKUP(A231,'PR Matrix'!A:B,2,FALSE)</f>
        <v>0</v>
      </c>
      <c r="AT231" s="194">
        <f t="shared" si="38"/>
        <v>0</v>
      </c>
      <c r="AU231" s="194">
        <f t="shared" si="39"/>
        <v>0</v>
      </c>
      <c r="AV231" s="194">
        <f t="shared" si="40"/>
        <v>0</v>
      </c>
      <c r="AW231" s="194">
        <f t="shared" si="41"/>
        <v>0</v>
      </c>
      <c r="AX231" s="194">
        <f t="shared" si="42"/>
        <v>0</v>
      </c>
      <c r="AY231" s="194">
        <f t="shared" si="43"/>
        <v>0</v>
      </c>
    </row>
    <row r="232" spans="1:51" hidden="1" x14ac:dyDescent="0.2">
      <c r="A232" s="200" t="s">
        <v>1794</v>
      </c>
      <c r="B232" s="201" t="s">
        <v>1572</v>
      </c>
      <c r="C232" s="201" t="s">
        <v>1571</v>
      </c>
      <c r="D232" s="201"/>
      <c r="E232" s="202">
        <f>IF(G232="Y",VLOOKUP(B232&amp;"|"&amp;C232,'ETC Data'!$C$2:$D$16,2,FALSE),0)</f>
        <v>0</v>
      </c>
      <c r="F232" s="202">
        <f>IF(D232="",0,IF(G232="Y",VLOOKUP(B232&amp;"|"&amp;D232,'ETC Data'!$C$2:$D$16,2,FALSE),0))</f>
        <v>0</v>
      </c>
      <c r="G232" s="203" t="str">
        <f>IF(VLOOKUP(A232,Plan!A$1:H$804,8,FALSE)&lt;&gt;"",VLOOKUP(A232,Plan!A$1:H$804,8,FALSE),"")</f>
        <v>N</v>
      </c>
      <c r="H232" s="204" t="str">
        <f>IF(VLOOKUP(A232,Plan!A$1:L$804,12,FALSE)&lt;&gt;"",VLOOKUP(A232,Plan!A$1:L$804,12,FALSE),"")</f>
        <v/>
      </c>
      <c r="I232" s="205" t="str">
        <f>IF(VLOOKUP(A232,Plan!A$1:M$804,13,FALSE)&lt;&gt;"",VLOOKUP(A232,Plan!A$1:M$804,13,FALSE),"")</f>
        <v/>
      </c>
      <c r="J232" s="205" t="str">
        <f>IF(VLOOKUP(A232,Plan!A$1:N$804,14,FALSE)&lt;&gt;"",VLOOKUP(A232,Plan!A$1:N$804,14,FALSE),IF(VLOOKUP(A232,Plan!A$1:O$804,15,FALSE)&lt;&gt;"",VLOOKUP(A232,Plan!A$1:O$804,15,FALSE),""))</f>
        <v/>
      </c>
      <c r="K232" s="206" t="str">
        <f>IF(VLOOKUP(A232,Plan!A$1:P$804,16,FALSE)&lt;&gt;"",VLOOKUP(A232,Plan!A$1:P$804,16,FALSE),"")</f>
        <v/>
      </c>
      <c r="L232" s="205"/>
      <c r="M232" s="205"/>
      <c r="N232" s="205"/>
      <c r="O232" s="207">
        <f t="shared" si="36"/>
        <v>0</v>
      </c>
      <c r="P232" s="207" t="b">
        <f t="shared" si="37"/>
        <v>0</v>
      </c>
      <c r="Q232" s="208">
        <f>IF(P232,O232*'ETC Data'!$H$3*'ETC Data'!$I$3,0)</f>
        <v>0</v>
      </c>
      <c r="R232" s="208">
        <f>Q232-(Q232*((VLOOKUP(A232,Plan!A$1:Z$804,26,FALSE)/100)))</f>
        <v>0</v>
      </c>
      <c r="S232" s="208">
        <f>IF(P232,O232*'ETC Data'!$H$3*'ETC Data'!$J$3,0)</f>
        <v>0</v>
      </c>
      <c r="T232" s="208">
        <f>S232-(S232*((VLOOKUP(A232,Plan!A$1:AA$804,27,FALSE)/100)))</f>
        <v>0</v>
      </c>
      <c r="U232" s="208">
        <f>IF(P232,O232*'ETC Data'!$H$3*'ETC Data'!$K$3,0)</f>
        <v>0</v>
      </c>
      <c r="V232" s="208">
        <f>U232-(U232*((VLOOKUP(A232,Plan!A$1:AB$804,28,FALSE)/100)))</f>
        <v>0</v>
      </c>
      <c r="W232" s="208">
        <f>IF(P232,O232*'ETC Data'!$H$3*'ETC Data'!$L$3,0)</f>
        <v>0</v>
      </c>
      <c r="X232" s="208">
        <f>W232-(W232*((VLOOKUP(A232,Plan!A$1:AC$804,29,FALSE)/100)))</f>
        <v>0</v>
      </c>
      <c r="Y232" s="209"/>
      <c r="Z232" s="210" t="b">
        <f t="shared" si="34"/>
        <v>0</v>
      </c>
      <c r="AA232" s="208">
        <f>IF(Z232,O232*'ETC Data'!$H$4*'ETC Data'!$I$4,0)</f>
        <v>0</v>
      </c>
      <c r="AB232" s="208">
        <f>AA232-(AA232*((VLOOKUP(A232,Plan!A$1:AI$804,35,FALSE)/100)))</f>
        <v>0</v>
      </c>
      <c r="AC232" s="208">
        <f>IF(Z232,O232*'ETC Data'!$H$4*'ETC Data'!$J$4,0)</f>
        <v>0</v>
      </c>
      <c r="AD232" s="208">
        <f>AC232-(AC232*((VLOOKUP(A232,Plan!A$1:AJ$804,36,FALSE)/100)))</f>
        <v>0</v>
      </c>
      <c r="AE232" s="208">
        <f>IF(Z232,O232*'ETC Data'!$H$4*'ETC Data'!$K$4,0)</f>
        <v>0</v>
      </c>
      <c r="AF232" s="208">
        <f>AE232-(AE232*((VLOOKUP(A232,Plan!A$1:AK$804,37,FALSE)/100)))</f>
        <v>0</v>
      </c>
      <c r="AG232" s="208">
        <f>IF(Z232,O232*'ETC Data'!$H$4*'ETC Data'!$L$4,0)</f>
        <v>0</v>
      </c>
      <c r="AH232" s="208">
        <f>AG232-(AG232*((VLOOKUP(A232,Plan!A$1:AP$804,42,FALSE)/100)))</f>
        <v>0</v>
      </c>
      <c r="AI232" s="210"/>
      <c r="AJ232" s="210" t="b">
        <f t="shared" si="35"/>
        <v>0</v>
      </c>
      <c r="AK232" s="211">
        <f>IF(AJ232,O232*'ETC Data'!$H$5*'ETC Data'!$I$5,0)</f>
        <v>0</v>
      </c>
      <c r="AL232" s="208">
        <f>AK232-(AK232*((VLOOKUP(A232,Plan!A$1:AY$804,51,FALSE)/100)))</f>
        <v>0</v>
      </c>
      <c r="AM232" s="208">
        <f>IF(AJ232,O232*'ETC Data'!$H$5*'ETC Data'!$J$5,0)</f>
        <v>0</v>
      </c>
      <c r="AN232" s="208">
        <f>AM232-(AM232*((VLOOKUP(A232,Plan!A$1:BA$804,53,FALSE)/100)))</f>
        <v>0</v>
      </c>
      <c r="AO232" s="211">
        <f>IF(AJ232,O232*'ETC Data'!$H$5*'ETC Data'!$K$5,0)</f>
        <v>0</v>
      </c>
      <c r="AP232" s="208">
        <f>AO232-(AO232*((VLOOKUP(A232,Plan!A$1:BB$804,54,FALSE)/100)))</f>
        <v>0</v>
      </c>
      <c r="AQ232" s="208">
        <f>IF(AJ232,O232*'ETC Data'!$H$5*'ETC Data'!$L$5,0)</f>
        <v>0</v>
      </c>
      <c r="AR232" s="208">
        <f>AQ232-(AQ232*((VLOOKUP(A232,Plan!A$1:BD$804,56,FALSE)/100)))</f>
        <v>0</v>
      </c>
      <c r="AS232" s="193">
        <f>VLOOKUP(A232,'PR Matrix'!A:B,2,FALSE)</f>
        <v>0</v>
      </c>
      <c r="AT232" s="194">
        <f t="shared" si="38"/>
        <v>0</v>
      </c>
      <c r="AU232" s="194">
        <f t="shared" si="39"/>
        <v>0</v>
      </c>
      <c r="AV232" s="194">
        <f t="shared" si="40"/>
        <v>0</v>
      </c>
      <c r="AW232" s="194">
        <f t="shared" si="41"/>
        <v>0</v>
      </c>
      <c r="AX232" s="194">
        <f t="shared" si="42"/>
        <v>0</v>
      </c>
      <c r="AY232" s="194">
        <f t="shared" si="43"/>
        <v>0</v>
      </c>
    </row>
    <row r="233" spans="1:51" hidden="1" x14ac:dyDescent="0.2">
      <c r="A233" s="200" t="s">
        <v>120</v>
      </c>
      <c r="B233" s="201" t="s">
        <v>1572</v>
      </c>
      <c r="C233" s="201"/>
      <c r="D233" s="201"/>
      <c r="E233" s="202">
        <f>IF(G233="Y",VLOOKUP(B233&amp;"|"&amp;C233,'ETC Data'!$C$2:$D$16,2,FALSE),0)</f>
        <v>0</v>
      </c>
      <c r="F233" s="202">
        <f>IF(D233="",0,IF(G233="Y",VLOOKUP(B233&amp;"|"&amp;D233,'ETC Data'!$C$2:$D$16,2,FALSE),0))</f>
        <v>0</v>
      </c>
      <c r="G233" s="203" t="str">
        <f>IF(VLOOKUP(A233,Plan!A$1:H$804,8,FALSE)&lt;&gt;"",VLOOKUP(A233,Plan!A$1:H$804,8,FALSE),"")</f>
        <v>N</v>
      </c>
      <c r="H233" s="204" t="str">
        <f>IF(VLOOKUP(A233,Plan!A$1:L$804,12,FALSE)&lt;&gt;"",VLOOKUP(A233,Plan!A$1:L$804,12,FALSE),"")</f>
        <v/>
      </c>
      <c r="I233" s="205" t="str">
        <f>IF(VLOOKUP(A233,Plan!A$1:M$804,13,FALSE)&lt;&gt;"",VLOOKUP(A233,Plan!A$1:M$804,13,FALSE),"")</f>
        <v/>
      </c>
      <c r="J233" s="205" t="str">
        <f>IF(VLOOKUP(A233,Plan!A$1:N$804,14,FALSE)&lt;&gt;"",VLOOKUP(A233,Plan!A$1:N$804,14,FALSE),IF(VLOOKUP(A233,Plan!A$1:O$804,15,FALSE)&lt;&gt;"",VLOOKUP(A233,Plan!A$1:O$804,15,FALSE),""))</f>
        <v/>
      </c>
      <c r="K233" s="206" t="str">
        <f>IF(VLOOKUP(A233,Plan!A$1:P$804,16,FALSE)&lt;&gt;"",VLOOKUP(A233,Plan!A$1:P$804,16,FALSE),"")</f>
        <v/>
      </c>
      <c r="L233" s="205"/>
      <c r="M233" s="205"/>
      <c r="N233" s="205"/>
      <c r="O233" s="207">
        <f t="shared" si="36"/>
        <v>0</v>
      </c>
      <c r="P233" s="207" t="b">
        <f t="shared" si="37"/>
        <v>0</v>
      </c>
      <c r="Q233" s="208">
        <f>IF(P233,O233*'ETC Data'!$H$3*'ETC Data'!$I$3,0)</f>
        <v>0</v>
      </c>
      <c r="R233" s="208">
        <f>Q233-(Q233*((VLOOKUP(A233,Plan!A$1:Z$804,26,FALSE)/100)))</f>
        <v>0</v>
      </c>
      <c r="S233" s="208">
        <f>IF(P233,O233*'ETC Data'!$H$3*'ETC Data'!$J$3,0)</f>
        <v>0</v>
      </c>
      <c r="T233" s="208">
        <f>S233-(S233*((VLOOKUP(A233,Plan!A$1:AA$804,27,FALSE)/100)))</f>
        <v>0</v>
      </c>
      <c r="U233" s="208">
        <f>IF(P233,O233*'ETC Data'!$H$3*'ETC Data'!$K$3,0)</f>
        <v>0</v>
      </c>
      <c r="V233" s="208">
        <f>U233-(U233*((VLOOKUP(A233,Plan!A$1:AB$804,28,FALSE)/100)))</f>
        <v>0</v>
      </c>
      <c r="W233" s="208">
        <f>IF(P233,O233*'ETC Data'!$H$3*'ETC Data'!$L$3,0)</f>
        <v>0</v>
      </c>
      <c r="X233" s="208">
        <f>W233-(W233*((VLOOKUP(A233,Plan!A$1:AC$804,29,FALSE)/100)))</f>
        <v>0</v>
      </c>
      <c r="Y233" s="209"/>
      <c r="Z233" s="210" t="b">
        <f t="shared" si="34"/>
        <v>0</v>
      </c>
      <c r="AA233" s="208">
        <f>IF(Z233,O233*'ETC Data'!$H$4*'ETC Data'!$I$4,0)</f>
        <v>0</v>
      </c>
      <c r="AB233" s="208">
        <f>AA233-(AA233*((VLOOKUP(A233,Plan!A$1:AI$804,35,FALSE)/100)))</f>
        <v>0</v>
      </c>
      <c r="AC233" s="208">
        <f>IF(Z233,O233*'ETC Data'!$H$4*'ETC Data'!$J$4,0)</f>
        <v>0</v>
      </c>
      <c r="AD233" s="208">
        <f>AC233-(AC233*((VLOOKUP(A233,Plan!A$1:AJ$804,36,FALSE)/100)))</f>
        <v>0</v>
      </c>
      <c r="AE233" s="208">
        <f>IF(Z233,O233*'ETC Data'!$H$4*'ETC Data'!$K$4,0)</f>
        <v>0</v>
      </c>
      <c r="AF233" s="208">
        <f>AE233-(AE233*((VLOOKUP(A233,Plan!A$1:AK$804,37,FALSE)/100)))</f>
        <v>0</v>
      </c>
      <c r="AG233" s="208">
        <f>IF(Z233,O233*'ETC Data'!$H$4*'ETC Data'!$L$4,0)</f>
        <v>0</v>
      </c>
      <c r="AH233" s="208">
        <f>AG233-(AG233*((VLOOKUP(A233,Plan!A$1:AP$804,42,FALSE)/100)))</f>
        <v>0</v>
      </c>
      <c r="AI233" s="210"/>
      <c r="AJ233" s="210" t="b">
        <f t="shared" si="35"/>
        <v>0</v>
      </c>
      <c r="AK233" s="211">
        <f>IF(AJ233,O233*'ETC Data'!$H$5*'ETC Data'!$I$5,0)</f>
        <v>0</v>
      </c>
      <c r="AL233" s="208">
        <f>AK233-(AK233*((VLOOKUP(A233,Plan!A$1:AY$804,51,FALSE)/100)))</f>
        <v>0</v>
      </c>
      <c r="AM233" s="208">
        <f>IF(AJ233,O233*'ETC Data'!$H$5*'ETC Data'!$J$5,0)</f>
        <v>0</v>
      </c>
      <c r="AN233" s="208">
        <f>AM233-(AM233*((VLOOKUP(A233,Plan!A$1:BA$804,53,FALSE)/100)))</f>
        <v>0</v>
      </c>
      <c r="AO233" s="211">
        <f>IF(AJ233,O233*'ETC Data'!$H$5*'ETC Data'!$K$5,0)</f>
        <v>0</v>
      </c>
      <c r="AP233" s="208">
        <f>AO233-(AO233*((VLOOKUP(A233,Plan!A$1:BB$804,54,FALSE)/100)))</f>
        <v>0</v>
      </c>
      <c r="AQ233" s="208">
        <f>IF(AJ233,O233*'ETC Data'!$H$5*'ETC Data'!$L$5,0)</f>
        <v>0</v>
      </c>
      <c r="AR233" s="208">
        <f>AQ233-(AQ233*((VLOOKUP(A233,Plan!A$1:BD$804,56,FALSE)/100)))</f>
        <v>0</v>
      </c>
      <c r="AS233" s="193">
        <f>VLOOKUP(A233,'PR Matrix'!A:B,2,FALSE)</f>
        <v>0</v>
      </c>
      <c r="AT233" s="194">
        <f t="shared" si="38"/>
        <v>0</v>
      </c>
      <c r="AU233" s="194">
        <f t="shared" si="39"/>
        <v>0</v>
      </c>
      <c r="AV233" s="194">
        <f t="shared" si="40"/>
        <v>0</v>
      </c>
      <c r="AW233" s="194">
        <f t="shared" si="41"/>
        <v>0</v>
      </c>
      <c r="AX233" s="194">
        <f t="shared" si="42"/>
        <v>0</v>
      </c>
      <c r="AY233" s="194">
        <f t="shared" si="43"/>
        <v>0</v>
      </c>
    </row>
    <row r="234" spans="1:51" hidden="1" x14ac:dyDescent="0.2">
      <c r="A234" s="200" t="s">
        <v>1795</v>
      </c>
      <c r="B234" s="201" t="s">
        <v>1572</v>
      </c>
      <c r="C234" s="201"/>
      <c r="D234" s="201"/>
      <c r="E234" s="202">
        <f>IF(G234="Y",VLOOKUP(B234&amp;"|"&amp;C234,'ETC Data'!$C$2:$D$16,2,FALSE),0)</f>
        <v>0</v>
      </c>
      <c r="F234" s="202">
        <f>IF(D234="",0,IF(G234="Y",VLOOKUP(B234&amp;"|"&amp;D234,'ETC Data'!$C$2:$D$16,2,FALSE),0))</f>
        <v>0</v>
      </c>
      <c r="G234" s="203" t="str">
        <f>IF(VLOOKUP(A234,Plan!A$1:H$804,8,FALSE)&lt;&gt;"",VLOOKUP(A234,Plan!A$1:H$804,8,FALSE),"")</f>
        <v>N</v>
      </c>
      <c r="H234" s="204" t="str">
        <f>IF(VLOOKUP(A234,Plan!A$1:L$804,12,FALSE)&lt;&gt;"",VLOOKUP(A234,Plan!A$1:L$804,12,FALSE),"")</f>
        <v/>
      </c>
      <c r="I234" s="205" t="str">
        <f>IF(VLOOKUP(A234,Plan!A$1:M$804,13,FALSE)&lt;&gt;"",VLOOKUP(A234,Plan!A$1:M$804,13,FALSE),"")</f>
        <v/>
      </c>
      <c r="J234" s="205" t="str">
        <f>IF(VLOOKUP(A234,Plan!A$1:N$804,14,FALSE)&lt;&gt;"",VLOOKUP(A234,Plan!A$1:N$804,14,FALSE),IF(VLOOKUP(A234,Plan!A$1:O$804,15,FALSE)&lt;&gt;"",VLOOKUP(A234,Plan!A$1:O$804,15,FALSE),""))</f>
        <v/>
      </c>
      <c r="K234" s="206" t="str">
        <f>IF(VLOOKUP(A234,Plan!A$1:P$804,16,FALSE)&lt;&gt;"",VLOOKUP(A234,Plan!A$1:P$804,16,FALSE),"")</f>
        <v/>
      </c>
      <c r="L234" s="205"/>
      <c r="M234" s="205"/>
      <c r="N234" s="205"/>
      <c r="O234" s="207">
        <f t="shared" si="36"/>
        <v>0</v>
      </c>
      <c r="P234" s="207" t="b">
        <f t="shared" si="37"/>
        <v>0</v>
      </c>
      <c r="Q234" s="208">
        <f>IF(P234,O234*'ETC Data'!$H$3*'ETC Data'!$I$3,0)</f>
        <v>0</v>
      </c>
      <c r="R234" s="208">
        <f>Q234-(Q234*((VLOOKUP(A234,Plan!A$1:Z$804,26,FALSE)/100)))</f>
        <v>0</v>
      </c>
      <c r="S234" s="208">
        <f>IF(P234,O234*'ETC Data'!$H$3*'ETC Data'!$J$3,0)</f>
        <v>0</v>
      </c>
      <c r="T234" s="208">
        <f>S234-(S234*((VLOOKUP(A234,Plan!A$1:AA$804,27,FALSE)/100)))</f>
        <v>0</v>
      </c>
      <c r="U234" s="208">
        <f>IF(P234,O234*'ETC Data'!$H$3*'ETC Data'!$K$3,0)</f>
        <v>0</v>
      </c>
      <c r="V234" s="208">
        <f>U234-(U234*((VLOOKUP(A234,Plan!A$1:AB$804,28,FALSE)/100)))</f>
        <v>0</v>
      </c>
      <c r="W234" s="208">
        <f>IF(P234,O234*'ETC Data'!$H$3*'ETC Data'!$L$3,0)</f>
        <v>0</v>
      </c>
      <c r="X234" s="208">
        <f>W234-(W234*((VLOOKUP(A234,Plan!A$1:AC$804,29,FALSE)/100)))</f>
        <v>0</v>
      </c>
      <c r="Y234" s="209"/>
      <c r="Z234" s="210" t="b">
        <f t="shared" si="34"/>
        <v>0</v>
      </c>
      <c r="AA234" s="208">
        <f>IF(Z234,O234*'ETC Data'!$H$4*'ETC Data'!$I$4,0)</f>
        <v>0</v>
      </c>
      <c r="AB234" s="208">
        <f>AA234-(AA234*((VLOOKUP(A234,Plan!A$1:AI$804,35,FALSE)/100)))</f>
        <v>0</v>
      </c>
      <c r="AC234" s="208">
        <f>IF(Z234,O234*'ETC Data'!$H$4*'ETC Data'!$J$4,0)</f>
        <v>0</v>
      </c>
      <c r="AD234" s="208">
        <f>AC234-(AC234*((VLOOKUP(A234,Plan!A$1:AJ$804,36,FALSE)/100)))</f>
        <v>0</v>
      </c>
      <c r="AE234" s="208">
        <f>IF(Z234,O234*'ETC Data'!$H$4*'ETC Data'!$K$4,0)</f>
        <v>0</v>
      </c>
      <c r="AF234" s="208">
        <f>AE234-(AE234*((VLOOKUP(A234,Plan!A$1:AK$804,37,FALSE)/100)))</f>
        <v>0</v>
      </c>
      <c r="AG234" s="208">
        <f>IF(Z234,O234*'ETC Data'!$H$4*'ETC Data'!$L$4,0)</f>
        <v>0</v>
      </c>
      <c r="AH234" s="208">
        <f>AG234-(AG234*((VLOOKUP(A234,Plan!A$1:AP$804,42,FALSE)/100)))</f>
        <v>0</v>
      </c>
      <c r="AI234" s="210"/>
      <c r="AJ234" s="210" t="b">
        <f t="shared" si="35"/>
        <v>0</v>
      </c>
      <c r="AK234" s="211">
        <f>IF(AJ234,O234*'ETC Data'!$H$5*'ETC Data'!$I$5,0)</f>
        <v>0</v>
      </c>
      <c r="AL234" s="208">
        <f>AK234-(AK234*((VLOOKUP(A234,Plan!A$1:AY$804,51,FALSE)/100)))</f>
        <v>0</v>
      </c>
      <c r="AM234" s="208">
        <f>IF(AJ234,O234*'ETC Data'!$H$5*'ETC Data'!$J$5,0)</f>
        <v>0</v>
      </c>
      <c r="AN234" s="208">
        <f>AM234-(AM234*((VLOOKUP(A234,Plan!A$1:BA$804,53,FALSE)/100)))</f>
        <v>0</v>
      </c>
      <c r="AO234" s="211">
        <f>IF(AJ234,O234*'ETC Data'!$H$5*'ETC Data'!$K$5,0)</f>
        <v>0</v>
      </c>
      <c r="AP234" s="208">
        <f>AO234-(AO234*((VLOOKUP(A234,Plan!A$1:BB$804,54,FALSE)/100)))</f>
        <v>0</v>
      </c>
      <c r="AQ234" s="208">
        <f>IF(AJ234,O234*'ETC Data'!$H$5*'ETC Data'!$L$5,0)</f>
        <v>0</v>
      </c>
      <c r="AR234" s="208">
        <f>AQ234-(AQ234*((VLOOKUP(A234,Plan!A$1:BD$804,56,FALSE)/100)))</f>
        <v>0</v>
      </c>
      <c r="AS234" s="193">
        <f>VLOOKUP(A234,'PR Matrix'!A:B,2,FALSE)</f>
        <v>0</v>
      </c>
      <c r="AT234" s="194">
        <f t="shared" si="38"/>
        <v>0</v>
      </c>
      <c r="AU234" s="194">
        <f t="shared" si="39"/>
        <v>0</v>
      </c>
      <c r="AV234" s="194">
        <f t="shared" si="40"/>
        <v>0</v>
      </c>
      <c r="AW234" s="194">
        <f t="shared" si="41"/>
        <v>0</v>
      </c>
      <c r="AX234" s="194">
        <f t="shared" si="42"/>
        <v>0</v>
      </c>
      <c r="AY234" s="194">
        <f t="shared" si="43"/>
        <v>0</v>
      </c>
    </row>
    <row r="235" spans="1:51" hidden="1" x14ac:dyDescent="0.2">
      <c r="A235" s="200" t="s">
        <v>1796</v>
      </c>
      <c r="B235" s="201" t="s">
        <v>1570</v>
      </c>
      <c r="C235" s="201"/>
      <c r="D235" s="201"/>
      <c r="E235" s="202">
        <f>IF(G235="Y",VLOOKUP(B235&amp;"|"&amp;C235,'ETC Data'!$C$2:$D$16,2,FALSE),0)</f>
        <v>0</v>
      </c>
      <c r="F235" s="202">
        <f>IF(D235="",0,IF(G235="Y",VLOOKUP(B235&amp;"|"&amp;D235,'ETC Data'!$C$2:$D$16,2,FALSE),0))</f>
        <v>0</v>
      </c>
      <c r="G235" s="203" t="str">
        <f>IF(VLOOKUP(A235,Plan!A$1:H$804,8,FALSE)&lt;&gt;"",VLOOKUP(A235,Plan!A$1:H$804,8,FALSE),"")</f>
        <v>N</v>
      </c>
      <c r="H235" s="204" t="str">
        <f>IF(VLOOKUP(A235,Plan!A$1:L$804,12,FALSE)&lt;&gt;"",VLOOKUP(A235,Plan!A$1:L$804,12,FALSE),"")</f>
        <v/>
      </c>
      <c r="I235" s="205" t="str">
        <f>IF(VLOOKUP(A235,Plan!A$1:M$804,13,FALSE)&lt;&gt;"",VLOOKUP(A235,Plan!A$1:M$804,13,FALSE),"")</f>
        <v/>
      </c>
      <c r="J235" s="205" t="str">
        <f>IF(VLOOKUP(A235,Plan!A$1:N$804,14,FALSE)&lt;&gt;"",VLOOKUP(A235,Plan!A$1:N$804,14,FALSE),IF(VLOOKUP(A235,Plan!A$1:O$804,15,FALSE)&lt;&gt;"",VLOOKUP(A235,Plan!A$1:O$804,15,FALSE),""))</f>
        <v/>
      </c>
      <c r="K235" s="206" t="str">
        <f>IF(VLOOKUP(A235,Plan!A$1:P$804,16,FALSE)&lt;&gt;"",VLOOKUP(A235,Plan!A$1:P$804,16,FALSE),"")</f>
        <v/>
      </c>
      <c r="L235" s="205"/>
      <c r="M235" s="205"/>
      <c r="N235" s="205"/>
      <c r="O235" s="207">
        <f t="shared" si="36"/>
        <v>0</v>
      </c>
      <c r="P235" s="207" t="b">
        <f t="shared" si="37"/>
        <v>0</v>
      </c>
      <c r="Q235" s="208">
        <f>IF(P235,O235*'ETC Data'!$H$3*'ETC Data'!$I$3,0)</f>
        <v>0</v>
      </c>
      <c r="R235" s="208">
        <f>Q235-(Q235*((VLOOKUP(A235,Plan!A$1:Z$804,26,FALSE)/100)))</f>
        <v>0</v>
      </c>
      <c r="S235" s="208">
        <f>IF(P235,O235*'ETC Data'!$H$3*'ETC Data'!$J$3,0)</f>
        <v>0</v>
      </c>
      <c r="T235" s="208">
        <f>S235-(S235*((VLOOKUP(A235,Plan!A$1:AA$804,27,FALSE)/100)))</f>
        <v>0</v>
      </c>
      <c r="U235" s="208">
        <f>IF(P235,O235*'ETC Data'!$H$3*'ETC Data'!$K$3,0)</f>
        <v>0</v>
      </c>
      <c r="V235" s="208">
        <f>U235-(U235*((VLOOKUP(A235,Plan!A$1:AB$804,28,FALSE)/100)))</f>
        <v>0</v>
      </c>
      <c r="W235" s="208">
        <f>IF(P235,O235*'ETC Data'!$H$3*'ETC Data'!$L$3,0)</f>
        <v>0</v>
      </c>
      <c r="X235" s="208">
        <f>W235-(W235*((VLOOKUP(A235,Plan!A$1:AC$804,29,FALSE)/100)))</f>
        <v>0</v>
      </c>
      <c r="Y235" s="209"/>
      <c r="Z235" s="210" t="b">
        <f t="shared" si="34"/>
        <v>0</v>
      </c>
      <c r="AA235" s="208">
        <f>IF(Z235,O235*'ETC Data'!$H$4*'ETC Data'!$I$4,0)</f>
        <v>0</v>
      </c>
      <c r="AB235" s="208">
        <f>AA235-(AA235*((VLOOKUP(A235,Plan!A$1:AI$804,35,FALSE)/100)))</f>
        <v>0</v>
      </c>
      <c r="AC235" s="208">
        <f>IF(Z235,O235*'ETC Data'!$H$4*'ETC Data'!$J$4,0)</f>
        <v>0</v>
      </c>
      <c r="AD235" s="208">
        <f>AC235-(AC235*((VLOOKUP(A235,Plan!A$1:AJ$804,36,FALSE)/100)))</f>
        <v>0</v>
      </c>
      <c r="AE235" s="208">
        <f>IF(Z235,O235*'ETC Data'!$H$4*'ETC Data'!$K$4,0)</f>
        <v>0</v>
      </c>
      <c r="AF235" s="208">
        <f>AE235-(AE235*((VLOOKUP(A235,Plan!A$1:AK$804,37,FALSE)/100)))</f>
        <v>0</v>
      </c>
      <c r="AG235" s="208">
        <f>IF(Z235,O235*'ETC Data'!$H$4*'ETC Data'!$L$4,0)</f>
        <v>0</v>
      </c>
      <c r="AH235" s="208">
        <f>AG235-(AG235*((VLOOKUP(A235,Plan!A$1:AP$804,42,FALSE)/100)))</f>
        <v>0</v>
      </c>
      <c r="AI235" s="210"/>
      <c r="AJ235" s="210" t="b">
        <f t="shared" si="35"/>
        <v>0</v>
      </c>
      <c r="AK235" s="211">
        <f>IF(AJ235,O235*'ETC Data'!$H$5*'ETC Data'!$I$5,0)</f>
        <v>0</v>
      </c>
      <c r="AL235" s="208">
        <f>AK235-(AK235*((VLOOKUP(A235,Plan!A$1:AY$804,51,FALSE)/100)))</f>
        <v>0</v>
      </c>
      <c r="AM235" s="208">
        <f>IF(AJ235,O235*'ETC Data'!$H$5*'ETC Data'!$J$5,0)</f>
        <v>0</v>
      </c>
      <c r="AN235" s="208">
        <f>AM235-(AM235*((VLOOKUP(A235,Plan!A$1:BA$804,53,FALSE)/100)))</f>
        <v>0</v>
      </c>
      <c r="AO235" s="211">
        <f>IF(AJ235,O235*'ETC Data'!$H$5*'ETC Data'!$K$5,0)</f>
        <v>0</v>
      </c>
      <c r="AP235" s="208">
        <f>AO235-(AO235*((VLOOKUP(A235,Plan!A$1:BB$804,54,FALSE)/100)))</f>
        <v>0</v>
      </c>
      <c r="AQ235" s="208">
        <f>IF(AJ235,O235*'ETC Data'!$H$5*'ETC Data'!$L$5,0)</f>
        <v>0</v>
      </c>
      <c r="AR235" s="208">
        <f>AQ235-(AQ235*((VLOOKUP(A235,Plan!A$1:BD$804,56,FALSE)/100)))</f>
        <v>0</v>
      </c>
      <c r="AS235" s="193">
        <f>VLOOKUP(A235,'PR Matrix'!A:B,2,FALSE)</f>
        <v>0</v>
      </c>
      <c r="AT235" s="194">
        <f t="shared" si="38"/>
        <v>0</v>
      </c>
      <c r="AU235" s="194">
        <f t="shared" si="39"/>
        <v>0</v>
      </c>
      <c r="AV235" s="194">
        <f t="shared" si="40"/>
        <v>0</v>
      </c>
      <c r="AW235" s="194">
        <f t="shared" si="41"/>
        <v>0</v>
      </c>
      <c r="AX235" s="194">
        <f t="shared" si="42"/>
        <v>0</v>
      </c>
      <c r="AY235" s="194">
        <f t="shared" si="43"/>
        <v>0</v>
      </c>
    </row>
    <row r="236" spans="1:51" hidden="1" x14ac:dyDescent="0.2">
      <c r="A236" s="200" t="s">
        <v>1797</v>
      </c>
      <c r="B236" s="201" t="s">
        <v>1572</v>
      </c>
      <c r="C236" s="201"/>
      <c r="D236" s="201"/>
      <c r="E236" s="202">
        <f>IF(G236="Y",VLOOKUP(B236&amp;"|"&amp;C236,'ETC Data'!$C$2:$D$16,2,FALSE),0)</f>
        <v>0</v>
      </c>
      <c r="F236" s="202">
        <f>IF(D236="",0,IF(G236="Y",VLOOKUP(B236&amp;"|"&amp;D236,'ETC Data'!$C$2:$D$16,2,FALSE),0))</f>
        <v>0</v>
      </c>
      <c r="G236" s="203" t="str">
        <f>IF(VLOOKUP(A236,Plan!A$1:H$804,8,FALSE)&lt;&gt;"",VLOOKUP(A236,Plan!A$1:H$804,8,FALSE),"")</f>
        <v>N</v>
      </c>
      <c r="H236" s="204" t="str">
        <f>IF(VLOOKUP(A236,Plan!A$1:L$804,12,FALSE)&lt;&gt;"",VLOOKUP(A236,Plan!A$1:L$804,12,FALSE),"")</f>
        <v/>
      </c>
      <c r="I236" s="205" t="str">
        <f>IF(VLOOKUP(A236,Plan!A$1:M$804,13,FALSE)&lt;&gt;"",VLOOKUP(A236,Plan!A$1:M$804,13,FALSE),"")</f>
        <v/>
      </c>
      <c r="J236" s="205" t="str">
        <f>IF(VLOOKUP(A236,Plan!A$1:N$804,14,FALSE)&lt;&gt;"",VLOOKUP(A236,Plan!A$1:N$804,14,FALSE),IF(VLOOKUP(A236,Plan!A$1:O$804,15,FALSE)&lt;&gt;"",VLOOKUP(A236,Plan!A$1:O$804,15,FALSE),""))</f>
        <v/>
      </c>
      <c r="K236" s="206" t="str">
        <f>IF(VLOOKUP(A236,Plan!A$1:P$804,16,FALSE)&lt;&gt;"",VLOOKUP(A236,Plan!A$1:P$804,16,FALSE),"")</f>
        <v/>
      </c>
      <c r="L236" s="205"/>
      <c r="M236" s="205"/>
      <c r="N236" s="205"/>
      <c r="O236" s="207">
        <f t="shared" si="36"/>
        <v>0</v>
      </c>
      <c r="P236" s="207" t="b">
        <f t="shared" si="37"/>
        <v>0</v>
      </c>
      <c r="Q236" s="208">
        <f>IF(P236,O236*'ETC Data'!$H$3*'ETC Data'!$I$3,0)</f>
        <v>0</v>
      </c>
      <c r="R236" s="208">
        <f>Q236-(Q236*((VLOOKUP(A236,Plan!A$1:Z$804,26,FALSE)/100)))</f>
        <v>0</v>
      </c>
      <c r="S236" s="208">
        <f>IF(P236,O236*'ETC Data'!$H$3*'ETC Data'!$J$3,0)</f>
        <v>0</v>
      </c>
      <c r="T236" s="208">
        <f>S236-(S236*((VLOOKUP(A236,Plan!A$1:AA$804,27,FALSE)/100)))</f>
        <v>0</v>
      </c>
      <c r="U236" s="208">
        <f>IF(P236,O236*'ETC Data'!$H$3*'ETC Data'!$K$3,0)</f>
        <v>0</v>
      </c>
      <c r="V236" s="208">
        <f>U236-(U236*((VLOOKUP(A236,Plan!A$1:AB$804,28,FALSE)/100)))</f>
        <v>0</v>
      </c>
      <c r="W236" s="208">
        <f>IF(P236,O236*'ETC Data'!$H$3*'ETC Data'!$L$3,0)</f>
        <v>0</v>
      </c>
      <c r="X236" s="208">
        <f>W236-(W236*((VLOOKUP(A236,Plan!A$1:AC$804,29,FALSE)/100)))</f>
        <v>0</v>
      </c>
      <c r="Y236" s="209"/>
      <c r="Z236" s="210" t="b">
        <f t="shared" ref="Z236:Z299" si="44">OR(H236="Y",J236="Y")</f>
        <v>0</v>
      </c>
      <c r="AA236" s="208">
        <f>IF(Z236,O236*'ETC Data'!$H$4*'ETC Data'!$I$4,0)</f>
        <v>0</v>
      </c>
      <c r="AB236" s="208">
        <f>AA236-(AA236*((VLOOKUP(A236,Plan!A$1:AI$804,35,FALSE)/100)))</f>
        <v>0</v>
      </c>
      <c r="AC236" s="208">
        <f>IF(Z236,O236*'ETC Data'!$H$4*'ETC Data'!$J$4,0)</f>
        <v>0</v>
      </c>
      <c r="AD236" s="208">
        <f>AC236-(AC236*((VLOOKUP(A236,Plan!A$1:AJ$804,36,FALSE)/100)))</f>
        <v>0</v>
      </c>
      <c r="AE236" s="208">
        <f>IF(Z236,O236*'ETC Data'!$H$4*'ETC Data'!$K$4,0)</f>
        <v>0</v>
      </c>
      <c r="AF236" s="208">
        <f>AE236-(AE236*((VLOOKUP(A236,Plan!A$1:AK$804,37,FALSE)/100)))</f>
        <v>0</v>
      </c>
      <c r="AG236" s="208">
        <f>IF(Z236,O236*'ETC Data'!$H$4*'ETC Data'!$L$4,0)</f>
        <v>0</v>
      </c>
      <c r="AH236" s="208">
        <f>AG236-(AG236*((VLOOKUP(A236,Plan!A$1:AP$804,42,FALSE)/100)))</f>
        <v>0</v>
      </c>
      <c r="AI236" s="210"/>
      <c r="AJ236" s="210" t="b">
        <f t="shared" ref="AJ236:AJ299" si="45">OR(H236="Y",K236="Y")</f>
        <v>0</v>
      </c>
      <c r="AK236" s="211">
        <f>IF(AJ236,O236*'ETC Data'!$H$5*'ETC Data'!$I$5,0)</f>
        <v>0</v>
      </c>
      <c r="AL236" s="208">
        <f>AK236-(AK236*((VLOOKUP(A236,Plan!A$1:AY$804,51,FALSE)/100)))</f>
        <v>0</v>
      </c>
      <c r="AM236" s="208">
        <f>IF(AJ236,O236*'ETC Data'!$H$5*'ETC Data'!$J$5,0)</f>
        <v>0</v>
      </c>
      <c r="AN236" s="208">
        <f>AM236-(AM236*((VLOOKUP(A236,Plan!A$1:BA$804,53,FALSE)/100)))</f>
        <v>0</v>
      </c>
      <c r="AO236" s="211">
        <f>IF(AJ236,O236*'ETC Data'!$H$5*'ETC Data'!$K$5,0)</f>
        <v>0</v>
      </c>
      <c r="AP236" s="208">
        <f>AO236-(AO236*((VLOOKUP(A236,Plan!A$1:BB$804,54,FALSE)/100)))</f>
        <v>0</v>
      </c>
      <c r="AQ236" s="208">
        <f>IF(AJ236,O236*'ETC Data'!$H$5*'ETC Data'!$L$5,0)</f>
        <v>0</v>
      </c>
      <c r="AR236" s="208">
        <f>AQ236-(AQ236*((VLOOKUP(A236,Plan!A$1:BD$804,56,FALSE)/100)))</f>
        <v>0</v>
      </c>
      <c r="AS236" s="193">
        <f>VLOOKUP(A236,'PR Matrix'!A:B,2,FALSE)</f>
        <v>0</v>
      </c>
      <c r="AT236" s="194">
        <f t="shared" si="38"/>
        <v>0</v>
      </c>
      <c r="AU236" s="194">
        <f t="shared" si="39"/>
        <v>0</v>
      </c>
      <c r="AV236" s="194">
        <f t="shared" si="40"/>
        <v>0</v>
      </c>
      <c r="AW236" s="194">
        <f t="shared" si="41"/>
        <v>0</v>
      </c>
      <c r="AX236" s="194">
        <f t="shared" si="42"/>
        <v>0</v>
      </c>
      <c r="AY236" s="194">
        <f t="shared" si="43"/>
        <v>0</v>
      </c>
    </row>
    <row r="237" spans="1:51" hidden="1" x14ac:dyDescent="0.2">
      <c r="A237" s="200" t="s">
        <v>1798</v>
      </c>
      <c r="B237" s="201" t="s">
        <v>1572</v>
      </c>
      <c r="C237" s="201"/>
      <c r="D237" s="201"/>
      <c r="E237" s="202">
        <f>IF(G237="Y",VLOOKUP(B237&amp;"|"&amp;C237,'ETC Data'!$C$2:$D$16,2,FALSE),0)</f>
        <v>0</v>
      </c>
      <c r="F237" s="202">
        <f>IF(D237="",0,IF(G237="Y",VLOOKUP(B237&amp;"|"&amp;D237,'ETC Data'!$C$2:$D$16,2,FALSE),0))</f>
        <v>0</v>
      </c>
      <c r="G237" s="203" t="str">
        <f>IF(VLOOKUP(A237,Plan!A$1:H$804,8,FALSE)&lt;&gt;"",VLOOKUP(A237,Plan!A$1:H$804,8,FALSE),"")</f>
        <v>N</v>
      </c>
      <c r="H237" s="204" t="str">
        <f>IF(VLOOKUP(A237,Plan!A$1:L$804,12,FALSE)&lt;&gt;"",VLOOKUP(A237,Plan!A$1:L$804,12,FALSE),"")</f>
        <v/>
      </c>
      <c r="I237" s="205" t="str">
        <f>IF(VLOOKUP(A237,Plan!A$1:M$804,13,FALSE)&lt;&gt;"",VLOOKUP(A237,Plan!A$1:M$804,13,FALSE),"")</f>
        <v/>
      </c>
      <c r="J237" s="205" t="str">
        <f>IF(VLOOKUP(A237,Plan!A$1:N$804,14,FALSE)&lt;&gt;"",VLOOKUP(A237,Plan!A$1:N$804,14,FALSE),IF(VLOOKUP(A237,Plan!A$1:O$804,15,FALSE)&lt;&gt;"",VLOOKUP(A237,Plan!A$1:O$804,15,FALSE),""))</f>
        <v/>
      </c>
      <c r="K237" s="206" t="str">
        <f>IF(VLOOKUP(A237,Plan!A$1:P$804,16,FALSE)&lt;&gt;"",VLOOKUP(A237,Plan!A$1:P$804,16,FALSE),"")</f>
        <v/>
      </c>
      <c r="L237" s="205"/>
      <c r="M237" s="205"/>
      <c r="N237" s="205"/>
      <c r="O237" s="207">
        <f t="shared" si="36"/>
        <v>0</v>
      </c>
      <c r="P237" s="207" t="b">
        <f t="shared" si="37"/>
        <v>0</v>
      </c>
      <c r="Q237" s="208">
        <f>IF(P237,O237*'ETC Data'!$H$3*'ETC Data'!$I$3,0)</f>
        <v>0</v>
      </c>
      <c r="R237" s="208">
        <f>Q237-(Q237*((VLOOKUP(A237,Plan!A$1:Z$804,26,FALSE)/100)))</f>
        <v>0</v>
      </c>
      <c r="S237" s="208">
        <f>IF(P237,O237*'ETC Data'!$H$3*'ETC Data'!$J$3,0)</f>
        <v>0</v>
      </c>
      <c r="T237" s="208">
        <f>S237-(S237*((VLOOKUP(A237,Plan!A$1:AA$804,27,FALSE)/100)))</f>
        <v>0</v>
      </c>
      <c r="U237" s="208">
        <f>IF(P237,O237*'ETC Data'!$H$3*'ETC Data'!$K$3,0)</f>
        <v>0</v>
      </c>
      <c r="V237" s="208">
        <f>U237-(U237*((VLOOKUP(A237,Plan!A$1:AB$804,28,FALSE)/100)))</f>
        <v>0</v>
      </c>
      <c r="W237" s="208">
        <f>IF(P237,O237*'ETC Data'!$H$3*'ETC Data'!$L$3,0)</f>
        <v>0</v>
      </c>
      <c r="X237" s="208">
        <f>W237-(W237*((VLOOKUP(A237,Plan!A$1:AC$804,29,FALSE)/100)))</f>
        <v>0</v>
      </c>
      <c r="Y237" s="209"/>
      <c r="Z237" s="210" t="b">
        <f t="shared" si="44"/>
        <v>0</v>
      </c>
      <c r="AA237" s="208">
        <f>IF(Z237,O237*'ETC Data'!$H$4*'ETC Data'!$I$4,0)</f>
        <v>0</v>
      </c>
      <c r="AB237" s="208">
        <f>AA237-(AA237*((VLOOKUP(A237,Plan!A$1:AI$804,35,FALSE)/100)))</f>
        <v>0</v>
      </c>
      <c r="AC237" s="208">
        <f>IF(Z237,O237*'ETC Data'!$H$4*'ETC Data'!$J$4,0)</f>
        <v>0</v>
      </c>
      <c r="AD237" s="208">
        <f>AC237-(AC237*((VLOOKUP(A237,Plan!A$1:AJ$804,36,FALSE)/100)))</f>
        <v>0</v>
      </c>
      <c r="AE237" s="208">
        <f>IF(Z237,O237*'ETC Data'!$H$4*'ETC Data'!$K$4,0)</f>
        <v>0</v>
      </c>
      <c r="AF237" s="208">
        <f>AE237-(AE237*((VLOOKUP(A237,Plan!A$1:AK$804,37,FALSE)/100)))</f>
        <v>0</v>
      </c>
      <c r="AG237" s="208">
        <f>IF(Z237,O237*'ETC Data'!$H$4*'ETC Data'!$L$4,0)</f>
        <v>0</v>
      </c>
      <c r="AH237" s="208">
        <f>AG237-(AG237*((VLOOKUP(A237,Plan!A$1:AP$804,42,FALSE)/100)))</f>
        <v>0</v>
      </c>
      <c r="AI237" s="210"/>
      <c r="AJ237" s="210" t="b">
        <f t="shared" si="45"/>
        <v>0</v>
      </c>
      <c r="AK237" s="211">
        <f>IF(AJ237,O237*'ETC Data'!$H$5*'ETC Data'!$I$5,0)</f>
        <v>0</v>
      </c>
      <c r="AL237" s="208">
        <f>AK237-(AK237*((VLOOKUP(A237,Plan!A$1:AY$804,51,FALSE)/100)))</f>
        <v>0</v>
      </c>
      <c r="AM237" s="208">
        <f>IF(AJ237,O237*'ETC Data'!$H$5*'ETC Data'!$J$5,0)</f>
        <v>0</v>
      </c>
      <c r="AN237" s="208">
        <f>AM237-(AM237*((VLOOKUP(A237,Plan!A$1:BA$804,53,FALSE)/100)))</f>
        <v>0</v>
      </c>
      <c r="AO237" s="211">
        <f>IF(AJ237,O237*'ETC Data'!$H$5*'ETC Data'!$K$5,0)</f>
        <v>0</v>
      </c>
      <c r="AP237" s="208">
        <f>AO237-(AO237*((VLOOKUP(A237,Plan!A$1:BB$804,54,FALSE)/100)))</f>
        <v>0</v>
      </c>
      <c r="AQ237" s="208">
        <f>IF(AJ237,O237*'ETC Data'!$H$5*'ETC Data'!$L$5,0)</f>
        <v>0</v>
      </c>
      <c r="AR237" s="208">
        <f>AQ237-(AQ237*((VLOOKUP(A237,Plan!A$1:BD$804,56,FALSE)/100)))</f>
        <v>0</v>
      </c>
      <c r="AS237" s="193">
        <f>VLOOKUP(A237,'PR Matrix'!A:B,2,FALSE)</f>
        <v>0</v>
      </c>
      <c r="AT237" s="194">
        <f t="shared" si="38"/>
        <v>0</v>
      </c>
      <c r="AU237" s="194">
        <f t="shared" si="39"/>
        <v>0</v>
      </c>
      <c r="AV237" s="194">
        <f t="shared" si="40"/>
        <v>0</v>
      </c>
      <c r="AW237" s="194">
        <f t="shared" si="41"/>
        <v>0</v>
      </c>
      <c r="AX237" s="194">
        <f t="shared" si="42"/>
        <v>0</v>
      </c>
      <c r="AY237" s="194">
        <f t="shared" si="43"/>
        <v>0</v>
      </c>
    </row>
    <row r="238" spans="1:51" hidden="1" x14ac:dyDescent="0.2">
      <c r="A238" s="200" t="s">
        <v>1799</v>
      </c>
      <c r="B238" s="201" t="s">
        <v>1571</v>
      </c>
      <c r="C238" s="201"/>
      <c r="D238" s="201"/>
      <c r="E238" s="202">
        <f>IF(G238="Y",VLOOKUP(B238&amp;"|"&amp;C238,'ETC Data'!$C$2:$D$16,2,FALSE),0)</f>
        <v>0</v>
      </c>
      <c r="F238" s="202">
        <f>IF(D238="",0,IF(G238="Y",VLOOKUP(B238&amp;"|"&amp;D238,'ETC Data'!$C$2:$D$16,2,FALSE),0))</f>
        <v>0</v>
      </c>
      <c r="G238" s="203" t="str">
        <f>IF(VLOOKUP(A238,Plan!A$1:H$804,8,FALSE)&lt;&gt;"",VLOOKUP(A238,Plan!A$1:H$804,8,FALSE),"")</f>
        <v>N</v>
      </c>
      <c r="H238" s="204" t="str">
        <f>IF(VLOOKUP(A238,Plan!A$1:L$804,12,FALSE)&lt;&gt;"",VLOOKUP(A238,Plan!A$1:L$804,12,FALSE),"")</f>
        <v/>
      </c>
      <c r="I238" s="205" t="str">
        <f>IF(VLOOKUP(A238,Plan!A$1:M$804,13,FALSE)&lt;&gt;"",VLOOKUP(A238,Plan!A$1:M$804,13,FALSE),"")</f>
        <v/>
      </c>
      <c r="J238" s="205" t="str">
        <f>IF(VLOOKUP(A238,Plan!A$1:N$804,14,FALSE)&lt;&gt;"",VLOOKUP(A238,Plan!A$1:N$804,14,FALSE),IF(VLOOKUP(A238,Plan!A$1:O$804,15,FALSE)&lt;&gt;"",VLOOKUP(A238,Plan!A$1:O$804,15,FALSE),""))</f>
        <v/>
      </c>
      <c r="K238" s="206" t="str">
        <f>IF(VLOOKUP(A238,Plan!A$1:P$804,16,FALSE)&lt;&gt;"",VLOOKUP(A238,Plan!A$1:P$804,16,FALSE),"")</f>
        <v/>
      </c>
      <c r="L238" s="205"/>
      <c r="M238" s="205"/>
      <c r="N238" s="205"/>
      <c r="O238" s="207">
        <f t="shared" si="36"/>
        <v>0</v>
      </c>
      <c r="P238" s="207" t="b">
        <f t="shared" si="37"/>
        <v>0</v>
      </c>
      <c r="Q238" s="208">
        <f>IF(P238,O238*'ETC Data'!$H$3*'ETC Data'!$I$3,0)</f>
        <v>0</v>
      </c>
      <c r="R238" s="208">
        <f>Q238-(Q238*((VLOOKUP(A238,Plan!A$1:Z$804,26,FALSE)/100)))</f>
        <v>0</v>
      </c>
      <c r="S238" s="208">
        <f>IF(P238,O238*'ETC Data'!$H$3*'ETC Data'!$J$3,0)</f>
        <v>0</v>
      </c>
      <c r="T238" s="208">
        <f>S238-(S238*((VLOOKUP(A238,Plan!A$1:AA$804,27,FALSE)/100)))</f>
        <v>0</v>
      </c>
      <c r="U238" s="208">
        <f>IF(P238,O238*'ETC Data'!$H$3*'ETC Data'!$K$3,0)</f>
        <v>0</v>
      </c>
      <c r="V238" s="208">
        <f>U238-(U238*((VLOOKUP(A238,Plan!A$1:AB$804,28,FALSE)/100)))</f>
        <v>0</v>
      </c>
      <c r="W238" s="208">
        <f>IF(P238,O238*'ETC Data'!$H$3*'ETC Data'!$L$3,0)</f>
        <v>0</v>
      </c>
      <c r="X238" s="208">
        <f>W238-(W238*((VLOOKUP(A238,Plan!A$1:AC$804,29,FALSE)/100)))</f>
        <v>0</v>
      </c>
      <c r="Y238" s="209"/>
      <c r="Z238" s="210" t="b">
        <f t="shared" si="44"/>
        <v>0</v>
      </c>
      <c r="AA238" s="208">
        <f>IF(Z238,O238*'ETC Data'!$H$4*'ETC Data'!$I$4,0)</f>
        <v>0</v>
      </c>
      <c r="AB238" s="208">
        <f>AA238-(AA238*((VLOOKUP(A238,Plan!A$1:AI$804,35,FALSE)/100)))</f>
        <v>0</v>
      </c>
      <c r="AC238" s="208">
        <f>IF(Z238,O238*'ETC Data'!$H$4*'ETC Data'!$J$4,0)</f>
        <v>0</v>
      </c>
      <c r="AD238" s="208">
        <f>AC238-(AC238*((VLOOKUP(A238,Plan!A$1:AJ$804,36,FALSE)/100)))</f>
        <v>0</v>
      </c>
      <c r="AE238" s="208">
        <f>IF(Z238,O238*'ETC Data'!$H$4*'ETC Data'!$K$4,0)</f>
        <v>0</v>
      </c>
      <c r="AF238" s="208">
        <f>AE238-(AE238*((VLOOKUP(A238,Plan!A$1:AK$804,37,FALSE)/100)))</f>
        <v>0</v>
      </c>
      <c r="AG238" s="208">
        <f>IF(Z238,O238*'ETC Data'!$H$4*'ETC Data'!$L$4,0)</f>
        <v>0</v>
      </c>
      <c r="AH238" s="208">
        <f>AG238-(AG238*((VLOOKUP(A238,Plan!A$1:AP$804,42,FALSE)/100)))</f>
        <v>0</v>
      </c>
      <c r="AI238" s="210"/>
      <c r="AJ238" s="210" t="b">
        <f t="shared" si="45"/>
        <v>0</v>
      </c>
      <c r="AK238" s="211">
        <f>IF(AJ238,O238*'ETC Data'!$H$5*'ETC Data'!$I$5,0)</f>
        <v>0</v>
      </c>
      <c r="AL238" s="208">
        <f>AK238-(AK238*((VLOOKUP(A238,Plan!A$1:AY$804,51,FALSE)/100)))</f>
        <v>0</v>
      </c>
      <c r="AM238" s="208">
        <f>IF(AJ238,O238*'ETC Data'!$H$5*'ETC Data'!$J$5,0)</f>
        <v>0</v>
      </c>
      <c r="AN238" s="208">
        <f>AM238-(AM238*((VLOOKUP(A238,Plan!A$1:BA$804,53,FALSE)/100)))</f>
        <v>0</v>
      </c>
      <c r="AO238" s="211">
        <f>IF(AJ238,O238*'ETC Data'!$H$5*'ETC Data'!$K$5,0)</f>
        <v>0</v>
      </c>
      <c r="AP238" s="208">
        <f>AO238-(AO238*((VLOOKUP(A238,Plan!A$1:BB$804,54,FALSE)/100)))</f>
        <v>0</v>
      </c>
      <c r="AQ238" s="208">
        <f>IF(AJ238,O238*'ETC Data'!$H$5*'ETC Data'!$L$5,0)</f>
        <v>0</v>
      </c>
      <c r="AR238" s="208">
        <f>AQ238-(AQ238*((VLOOKUP(A238,Plan!A$1:BD$804,56,FALSE)/100)))</f>
        <v>0</v>
      </c>
      <c r="AS238" s="193">
        <f>VLOOKUP(A238,'PR Matrix'!A:B,2,FALSE)</f>
        <v>0</v>
      </c>
      <c r="AT238" s="194">
        <f t="shared" si="38"/>
        <v>0</v>
      </c>
      <c r="AU238" s="194">
        <f t="shared" si="39"/>
        <v>0</v>
      </c>
      <c r="AV238" s="194">
        <f t="shared" si="40"/>
        <v>0</v>
      </c>
      <c r="AW238" s="194">
        <f t="shared" si="41"/>
        <v>0</v>
      </c>
      <c r="AX238" s="194">
        <f t="shared" si="42"/>
        <v>0</v>
      </c>
      <c r="AY238" s="194">
        <f t="shared" si="43"/>
        <v>0</v>
      </c>
    </row>
    <row r="239" spans="1:51" hidden="1" x14ac:dyDescent="0.2">
      <c r="A239" s="200" t="s">
        <v>1800</v>
      </c>
      <c r="B239" s="201" t="s">
        <v>1571</v>
      </c>
      <c r="C239" s="201"/>
      <c r="D239" s="201"/>
      <c r="E239" s="202">
        <f>IF(G239="Y",VLOOKUP(B239&amp;"|"&amp;C239,'ETC Data'!$C$2:$D$16,2,FALSE),0)</f>
        <v>0</v>
      </c>
      <c r="F239" s="202">
        <f>IF(D239="",0,IF(G239="Y",VLOOKUP(B239&amp;"|"&amp;D239,'ETC Data'!$C$2:$D$16,2,FALSE),0))</f>
        <v>0</v>
      </c>
      <c r="G239" s="203" t="str">
        <f>IF(VLOOKUP(A239,Plan!A$1:H$804,8,FALSE)&lt;&gt;"",VLOOKUP(A239,Plan!A$1:H$804,8,FALSE),"")</f>
        <v>N</v>
      </c>
      <c r="H239" s="204" t="str">
        <f>IF(VLOOKUP(A239,Plan!A$1:L$804,12,FALSE)&lt;&gt;"",VLOOKUP(A239,Plan!A$1:L$804,12,FALSE),"")</f>
        <v/>
      </c>
      <c r="I239" s="205" t="str">
        <f>IF(VLOOKUP(A239,Plan!A$1:M$804,13,FALSE)&lt;&gt;"",VLOOKUP(A239,Plan!A$1:M$804,13,FALSE),"")</f>
        <v/>
      </c>
      <c r="J239" s="205" t="str">
        <f>IF(VLOOKUP(A239,Plan!A$1:N$804,14,FALSE)&lt;&gt;"",VLOOKUP(A239,Plan!A$1:N$804,14,FALSE),IF(VLOOKUP(A239,Plan!A$1:O$804,15,FALSE)&lt;&gt;"",VLOOKUP(A239,Plan!A$1:O$804,15,FALSE),""))</f>
        <v/>
      </c>
      <c r="K239" s="206" t="str">
        <f>IF(VLOOKUP(A239,Plan!A$1:P$804,16,FALSE)&lt;&gt;"",VLOOKUP(A239,Plan!A$1:P$804,16,FALSE),"")</f>
        <v/>
      </c>
      <c r="L239" s="205"/>
      <c r="M239" s="205"/>
      <c r="N239" s="205"/>
      <c r="O239" s="207">
        <f t="shared" si="36"/>
        <v>0</v>
      </c>
      <c r="P239" s="207" t="b">
        <f t="shared" si="37"/>
        <v>0</v>
      </c>
      <c r="Q239" s="208">
        <f>IF(P239,O239*'ETC Data'!$H$3*'ETC Data'!$I$3,0)</f>
        <v>0</v>
      </c>
      <c r="R239" s="208">
        <f>Q239-(Q239*((VLOOKUP(A239,Plan!A$1:Z$804,26,FALSE)/100)))</f>
        <v>0</v>
      </c>
      <c r="S239" s="208">
        <f>IF(P239,O239*'ETC Data'!$H$3*'ETC Data'!$J$3,0)</f>
        <v>0</v>
      </c>
      <c r="T239" s="208">
        <f>S239-(S239*((VLOOKUP(A239,Plan!A$1:AA$804,27,FALSE)/100)))</f>
        <v>0</v>
      </c>
      <c r="U239" s="208">
        <f>IF(P239,O239*'ETC Data'!$H$3*'ETC Data'!$K$3,0)</f>
        <v>0</v>
      </c>
      <c r="V239" s="208">
        <f>U239-(U239*((VLOOKUP(A239,Plan!A$1:AB$804,28,FALSE)/100)))</f>
        <v>0</v>
      </c>
      <c r="W239" s="208">
        <f>IF(P239,O239*'ETC Data'!$H$3*'ETC Data'!$L$3,0)</f>
        <v>0</v>
      </c>
      <c r="X239" s="208">
        <f>W239-(W239*((VLOOKUP(A239,Plan!A$1:AC$804,29,FALSE)/100)))</f>
        <v>0</v>
      </c>
      <c r="Y239" s="209"/>
      <c r="Z239" s="210" t="b">
        <f t="shared" si="44"/>
        <v>0</v>
      </c>
      <c r="AA239" s="208">
        <f>IF(Z239,O239*'ETC Data'!$H$4*'ETC Data'!$I$4,0)</f>
        <v>0</v>
      </c>
      <c r="AB239" s="208">
        <f>AA239-(AA239*((VLOOKUP(A239,Plan!A$1:AI$804,35,FALSE)/100)))</f>
        <v>0</v>
      </c>
      <c r="AC239" s="208">
        <f>IF(Z239,O239*'ETC Data'!$H$4*'ETC Data'!$J$4,0)</f>
        <v>0</v>
      </c>
      <c r="AD239" s="208">
        <f>AC239-(AC239*((VLOOKUP(A239,Plan!A$1:AJ$804,36,FALSE)/100)))</f>
        <v>0</v>
      </c>
      <c r="AE239" s="208">
        <f>IF(Z239,O239*'ETC Data'!$H$4*'ETC Data'!$K$4,0)</f>
        <v>0</v>
      </c>
      <c r="AF239" s="208">
        <f>AE239-(AE239*((VLOOKUP(A239,Plan!A$1:AK$804,37,FALSE)/100)))</f>
        <v>0</v>
      </c>
      <c r="AG239" s="208">
        <f>IF(Z239,O239*'ETC Data'!$H$4*'ETC Data'!$L$4,0)</f>
        <v>0</v>
      </c>
      <c r="AH239" s="208">
        <f>AG239-(AG239*((VLOOKUP(A239,Plan!A$1:AP$804,42,FALSE)/100)))</f>
        <v>0</v>
      </c>
      <c r="AI239" s="210"/>
      <c r="AJ239" s="210" t="b">
        <f t="shared" si="45"/>
        <v>0</v>
      </c>
      <c r="AK239" s="211">
        <f>IF(AJ239,O239*'ETC Data'!$H$5*'ETC Data'!$I$5,0)</f>
        <v>0</v>
      </c>
      <c r="AL239" s="208">
        <f>AK239-(AK239*((VLOOKUP(A239,Plan!A$1:AY$804,51,FALSE)/100)))</f>
        <v>0</v>
      </c>
      <c r="AM239" s="208">
        <f>IF(AJ239,O239*'ETC Data'!$H$5*'ETC Data'!$J$5,0)</f>
        <v>0</v>
      </c>
      <c r="AN239" s="208">
        <f>AM239-(AM239*((VLOOKUP(A239,Plan!A$1:BA$804,53,FALSE)/100)))</f>
        <v>0</v>
      </c>
      <c r="AO239" s="211">
        <f>IF(AJ239,O239*'ETC Data'!$H$5*'ETC Data'!$K$5,0)</f>
        <v>0</v>
      </c>
      <c r="AP239" s="208">
        <f>AO239-(AO239*((VLOOKUP(A239,Plan!A$1:BB$804,54,FALSE)/100)))</f>
        <v>0</v>
      </c>
      <c r="AQ239" s="208">
        <f>IF(AJ239,O239*'ETC Data'!$H$5*'ETC Data'!$L$5,0)</f>
        <v>0</v>
      </c>
      <c r="AR239" s="208">
        <f>AQ239-(AQ239*((VLOOKUP(A239,Plan!A$1:BD$804,56,FALSE)/100)))</f>
        <v>0</v>
      </c>
      <c r="AS239" s="193">
        <f>VLOOKUP(A239,'PR Matrix'!A:B,2,FALSE)</f>
        <v>0</v>
      </c>
      <c r="AT239" s="194">
        <f t="shared" si="38"/>
        <v>0</v>
      </c>
      <c r="AU239" s="194">
        <f t="shared" si="39"/>
        <v>0</v>
      </c>
      <c r="AV239" s="194">
        <f t="shared" si="40"/>
        <v>0</v>
      </c>
      <c r="AW239" s="194">
        <f t="shared" si="41"/>
        <v>0</v>
      </c>
      <c r="AX239" s="194">
        <f t="shared" si="42"/>
        <v>0</v>
      </c>
      <c r="AY239" s="194">
        <f t="shared" si="43"/>
        <v>0</v>
      </c>
    </row>
    <row r="240" spans="1:51" hidden="1" x14ac:dyDescent="0.2">
      <c r="A240" s="200" t="s">
        <v>1801</v>
      </c>
      <c r="B240" s="201" t="s">
        <v>1572</v>
      </c>
      <c r="C240" s="201"/>
      <c r="D240" s="201"/>
      <c r="E240" s="202">
        <f>IF(G240="Y",VLOOKUP(B240&amp;"|"&amp;C240,'ETC Data'!$C$2:$D$16,2,FALSE),0)</f>
        <v>0</v>
      </c>
      <c r="F240" s="202">
        <f>IF(D240="",0,IF(G240="Y",VLOOKUP(B240&amp;"|"&amp;D240,'ETC Data'!$C$2:$D$16,2,FALSE),0))</f>
        <v>0</v>
      </c>
      <c r="G240" s="203" t="str">
        <f>IF(VLOOKUP(A240,Plan!A$1:H$804,8,FALSE)&lt;&gt;"",VLOOKUP(A240,Plan!A$1:H$804,8,FALSE),"")</f>
        <v>N</v>
      </c>
      <c r="H240" s="204" t="str">
        <f>IF(VLOOKUP(A240,Plan!A$1:L$804,12,FALSE)&lt;&gt;"",VLOOKUP(A240,Plan!A$1:L$804,12,FALSE),"")</f>
        <v/>
      </c>
      <c r="I240" s="205" t="str">
        <f>IF(VLOOKUP(A240,Plan!A$1:M$804,13,FALSE)&lt;&gt;"",VLOOKUP(A240,Plan!A$1:M$804,13,FALSE),"")</f>
        <v/>
      </c>
      <c r="J240" s="205" t="str">
        <f>IF(VLOOKUP(A240,Plan!A$1:N$804,14,FALSE)&lt;&gt;"",VLOOKUP(A240,Plan!A$1:N$804,14,FALSE),IF(VLOOKUP(A240,Plan!A$1:O$804,15,FALSE)&lt;&gt;"",VLOOKUP(A240,Plan!A$1:O$804,15,FALSE),""))</f>
        <v/>
      </c>
      <c r="K240" s="206" t="str">
        <f>IF(VLOOKUP(A240,Plan!A$1:P$804,16,FALSE)&lt;&gt;"",VLOOKUP(A240,Plan!A$1:P$804,16,FALSE),"")</f>
        <v/>
      </c>
      <c r="L240" s="205"/>
      <c r="M240" s="205"/>
      <c r="N240" s="205"/>
      <c r="O240" s="207">
        <f t="shared" si="36"/>
        <v>0</v>
      </c>
      <c r="P240" s="207" t="b">
        <f t="shared" si="37"/>
        <v>0</v>
      </c>
      <c r="Q240" s="208">
        <f>IF(P240,O240*'ETC Data'!$H$3*'ETC Data'!$I$3,0)</f>
        <v>0</v>
      </c>
      <c r="R240" s="208">
        <f>Q240-(Q240*((VLOOKUP(A240,Plan!A$1:Z$804,26,FALSE)/100)))</f>
        <v>0</v>
      </c>
      <c r="S240" s="208">
        <f>IF(P240,O240*'ETC Data'!$H$3*'ETC Data'!$J$3,0)</f>
        <v>0</v>
      </c>
      <c r="T240" s="208">
        <f>S240-(S240*((VLOOKUP(A240,Plan!A$1:AA$804,27,FALSE)/100)))</f>
        <v>0</v>
      </c>
      <c r="U240" s="208">
        <f>IF(P240,O240*'ETC Data'!$H$3*'ETC Data'!$K$3,0)</f>
        <v>0</v>
      </c>
      <c r="V240" s="208">
        <f>U240-(U240*((VLOOKUP(A240,Plan!A$1:AB$804,28,FALSE)/100)))</f>
        <v>0</v>
      </c>
      <c r="W240" s="208">
        <f>IF(P240,O240*'ETC Data'!$H$3*'ETC Data'!$L$3,0)</f>
        <v>0</v>
      </c>
      <c r="X240" s="208">
        <f>W240-(W240*((VLOOKUP(A240,Plan!A$1:AC$804,29,FALSE)/100)))</f>
        <v>0</v>
      </c>
      <c r="Y240" s="209"/>
      <c r="Z240" s="210" t="b">
        <f t="shared" si="44"/>
        <v>0</v>
      </c>
      <c r="AA240" s="208">
        <f>IF(Z240,O240*'ETC Data'!$H$4*'ETC Data'!$I$4,0)</f>
        <v>0</v>
      </c>
      <c r="AB240" s="208">
        <f>AA240-(AA240*((VLOOKUP(A240,Plan!A$1:AI$804,35,FALSE)/100)))</f>
        <v>0</v>
      </c>
      <c r="AC240" s="208">
        <f>IF(Z240,O240*'ETC Data'!$H$4*'ETC Data'!$J$4,0)</f>
        <v>0</v>
      </c>
      <c r="AD240" s="208">
        <f>AC240-(AC240*((VLOOKUP(A240,Plan!A$1:AJ$804,36,FALSE)/100)))</f>
        <v>0</v>
      </c>
      <c r="AE240" s="208">
        <f>IF(Z240,O240*'ETC Data'!$H$4*'ETC Data'!$K$4,0)</f>
        <v>0</v>
      </c>
      <c r="AF240" s="208">
        <f>AE240-(AE240*((VLOOKUP(A240,Plan!A$1:AK$804,37,FALSE)/100)))</f>
        <v>0</v>
      </c>
      <c r="AG240" s="208">
        <f>IF(Z240,O240*'ETC Data'!$H$4*'ETC Data'!$L$4,0)</f>
        <v>0</v>
      </c>
      <c r="AH240" s="208">
        <f>AG240-(AG240*((VLOOKUP(A240,Plan!A$1:AP$804,42,FALSE)/100)))</f>
        <v>0</v>
      </c>
      <c r="AI240" s="210"/>
      <c r="AJ240" s="210" t="b">
        <f t="shared" si="45"/>
        <v>0</v>
      </c>
      <c r="AK240" s="211">
        <f>IF(AJ240,O240*'ETC Data'!$H$5*'ETC Data'!$I$5,0)</f>
        <v>0</v>
      </c>
      <c r="AL240" s="208">
        <f>AK240-(AK240*((VLOOKUP(A240,Plan!A$1:AY$804,51,FALSE)/100)))</f>
        <v>0</v>
      </c>
      <c r="AM240" s="208">
        <f>IF(AJ240,O240*'ETC Data'!$H$5*'ETC Data'!$J$5,0)</f>
        <v>0</v>
      </c>
      <c r="AN240" s="208">
        <f>AM240-(AM240*((VLOOKUP(A240,Plan!A$1:BA$804,53,FALSE)/100)))</f>
        <v>0</v>
      </c>
      <c r="AO240" s="211">
        <f>IF(AJ240,O240*'ETC Data'!$H$5*'ETC Data'!$K$5,0)</f>
        <v>0</v>
      </c>
      <c r="AP240" s="208">
        <f>AO240-(AO240*((VLOOKUP(A240,Plan!A$1:BB$804,54,FALSE)/100)))</f>
        <v>0</v>
      </c>
      <c r="AQ240" s="208">
        <f>IF(AJ240,O240*'ETC Data'!$H$5*'ETC Data'!$L$5,0)</f>
        <v>0</v>
      </c>
      <c r="AR240" s="208">
        <f>AQ240-(AQ240*((VLOOKUP(A240,Plan!A$1:BD$804,56,FALSE)/100)))</f>
        <v>0</v>
      </c>
      <c r="AS240" s="193">
        <f>VLOOKUP(A240,'PR Matrix'!A:B,2,FALSE)</f>
        <v>0</v>
      </c>
      <c r="AT240" s="194">
        <f t="shared" si="38"/>
        <v>0</v>
      </c>
      <c r="AU240" s="194">
        <f t="shared" si="39"/>
        <v>0</v>
      </c>
      <c r="AV240" s="194">
        <f t="shared" si="40"/>
        <v>0</v>
      </c>
      <c r="AW240" s="194">
        <f t="shared" si="41"/>
        <v>0</v>
      </c>
      <c r="AX240" s="194">
        <f t="shared" si="42"/>
        <v>0</v>
      </c>
      <c r="AY240" s="194">
        <f t="shared" si="43"/>
        <v>0</v>
      </c>
    </row>
    <row r="241" spans="1:55" hidden="1" x14ac:dyDescent="0.2">
      <c r="A241" s="200" t="s">
        <v>1802</v>
      </c>
      <c r="B241" s="201" t="s">
        <v>1571</v>
      </c>
      <c r="C241" s="201"/>
      <c r="D241" s="201"/>
      <c r="E241" s="202">
        <f>IF(G241="Y",VLOOKUP(B241&amp;"|"&amp;C241,'ETC Data'!$C$2:$D$16,2,FALSE),0)</f>
        <v>0</v>
      </c>
      <c r="F241" s="202">
        <f>IF(D241="",0,IF(G241="Y",VLOOKUP(B241&amp;"|"&amp;D241,'ETC Data'!$C$2:$D$16,2,FALSE),0))</f>
        <v>0</v>
      </c>
      <c r="G241" s="203" t="str">
        <f>IF(VLOOKUP(A241,Plan!A$1:H$804,8,FALSE)&lt;&gt;"",VLOOKUP(A241,Plan!A$1:H$804,8,FALSE),"")</f>
        <v>N</v>
      </c>
      <c r="H241" s="204" t="str">
        <f>IF(VLOOKUP(A241,Plan!A$1:L$804,12,FALSE)&lt;&gt;"",VLOOKUP(A241,Plan!A$1:L$804,12,FALSE),"")</f>
        <v/>
      </c>
      <c r="I241" s="205" t="str">
        <f>IF(VLOOKUP(A241,Plan!A$1:M$804,13,FALSE)&lt;&gt;"",VLOOKUP(A241,Plan!A$1:M$804,13,FALSE),"")</f>
        <v/>
      </c>
      <c r="J241" s="205" t="str">
        <f>IF(VLOOKUP(A241,Plan!A$1:N$804,14,FALSE)&lt;&gt;"",VLOOKUP(A241,Plan!A$1:N$804,14,FALSE),IF(VLOOKUP(A241,Plan!A$1:O$804,15,FALSE)&lt;&gt;"",VLOOKUP(A241,Plan!A$1:O$804,15,FALSE),""))</f>
        <v/>
      </c>
      <c r="K241" s="206" t="str">
        <f>IF(VLOOKUP(A241,Plan!A$1:P$804,16,FALSE)&lt;&gt;"",VLOOKUP(A241,Plan!A$1:P$804,16,FALSE),"")</f>
        <v/>
      </c>
      <c r="L241" s="205"/>
      <c r="M241" s="205"/>
      <c r="N241" s="205"/>
      <c r="O241" s="207">
        <f t="shared" si="36"/>
        <v>0</v>
      </c>
      <c r="P241" s="207" t="b">
        <f t="shared" si="37"/>
        <v>0</v>
      </c>
      <c r="Q241" s="208">
        <f>IF(P241,O241*'ETC Data'!$H$3*'ETC Data'!$I$3,0)</f>
        <v>0</v>
      </c>
      <c r="R241" s="208">
        <f>Q241-(Q241*((VLOOKUP(A241,Plan!A$1:Z$804,26,FALSE)/100)))</f>
        <v>0</v>
      </c>
      <c r="S241" s="208">
        <f>IF(P241,O241*'ETC Data'!$H$3*'ETC Data'!$J$3,0)</f>
        <v>0</v>
      </c>
      <c r="T241" s="208">
        <f>S241-(S241*((VLOOKUP(A241,Plan!A$1:AA$804,27,FALSE)/100)))</f>
        <v>0</v>
      </c>
      <c r="U241" s="208">
        <f>IF(P241,O241*'ETC Data'!$H$3*'ETC Data'!$K$3,0)</f>
        <v>0</v>
      </c>
      <c r="V241" s="208">
        <f>U241-(U241*((VLOOKUP(A241,Plan!A$1:AB$804,28,FALSE)/100)))</f>
        <v>0</v>
      </c>
      <c r="W241" s="208">
        <f>IF(P241,O241*'ETC Data'!$H$3*'ETC Data'!$L$3,0)</f>
        <v>0</v>
      </c>
      <c r="X241" s="208">
        <f>W241-(W241*((VLOOKUP(A241,Plan!A$1:AC$804,29,FALSE)/100)))</f>
        <v>0</v>
      </c>
      <c r="Y241" s="209"/>
      <c r="Z241" s="210" t="b">
        <f t="shared" si="44"/>
        <v>0</v>
      </c>
      <c r="AA241" s="208">
        <f>IF(Z241,O241*'ETC Data'!$H$4*'ETC Data'!$I$4,0)</f>
        <v>0</v>
      </c>
      <c r="AB241" s="208">
        <f>AA241-(AA241*((VLOOKUP(A241,Plan!A$1:AI$804,35,FALSE)/100)))</f>
        <v>0</v>
      </c>
      <c r="AC241" s="208">
        <f>IF(Z241,O241*'ETC Data'!$H$4*'ETC Data'!$J$4,0)</f>
        <v>0</v>
      </c>
      <c r="AD241" s="208">
        <f>AC241-(AC241*((VLOOKUP(A241,Plan!A$1:AJ$804,36,FALSE)/100)))</f>
        <v>0</v>
      </c>
      <c r="AE241" s="208">
        <f>IF(Z241,O241*'ETC Data'!$H$4*'ETC Data'!$K$4,0)</f>
        <v>0</v>
      </c>
      <c r="AF241" s="208">
        <f>AE241-(AE241*((VLOOKUP(A241,Plan!A$1:AK$804,37,FALSE)/100)))</f>
        <v>0</v>
      </c>
      <c r="AG241" s="208">
        <f>IF(Z241,O241*'ETC Data'!$H$4*'ETC Data'!$L$4,0)</f>
        <v>0</v>
      </c>
      <c r="AH241" s="208">
        <f>AG241-(AG241*((VLOOKUP(A241,Plan!A$1:AP$804,42,FALSE)/100)))</f>
        <v>0</v>
      </c>
      <c r="AI241" s="210"/>
      <c r="AJ241" s="210" t="b">
        <f t="shared" si="45"/>
        <v>0</v>
      </c>
      <c r="AK241" s="211">
        <f>IF(AJ241,O241*'ETC Data'!$H$5*'ETC Data'!$I$5,0)</f>
        <v>0</v>
      </c>
      <c r="AL241" s="208">
        <f>AK241-(AK241*((VLOOKUP(A241,Plan!A$1:AY$804,51,FALSE)/100)))</f>
        <v>0</v>
      </c>
      <c r="AM241" s="208">
        <f>IF(AJ241,O241*'ETC Data'!$H$5*'ETC Data'!$J$5,0)</f>
        <v>0</v>
      </c>
      <c r="AN241" s="208">
        <f>AM241-(AM241*((VLOOKUP(A241,Plan!A$1:BA$804,53,FALSE)/100)))</f>
        <v>0</v>
      </c>
      <c r="AO241" s="211">
        <f>IF(AJ241,O241*'ETC Data'!$H$5*'ETC Data'!$K$5,0)</f>
        <v>0</v>
      </c>
      <c r="AP241" s="208">
        <f>AO241-(AO241*((VLOOKUP(A241,Plan!A$1:BB$804,54,FALSE)/100)))</f>
        <v>0</v>
      </c>
      <c r="AQ241" s="208">
        <f>IF(AJ241,O241*'ETC Data'!$H$5*'ETC Data'!$L$5,0)</f>
        <v>0</v>
      </c>
      <c r="AR241" s="208">
        <f>AQ241-(AQ241*((VLOOKUP(A241,Plan!A$1:BD$804,56,FALSE)/100)))</f>
        <v>0</v>
      </c>
      <c r="AS241" s="193">
        <f>VLOOKUP(A241,'PR Matrix'!A:B,2,FALSE)</f>
        <v>0</v>
      </c>
      <c r="AT241" s="194">
        <f t="shared" si="38"/>
        <v>0</v>
      </c>
      <c r="AU241" s="194">
        <f t="shared" si="39"/>
        <v>0</v>
      </c>
      <c r="AV241" s="194">
        <f t="shared" si="40"/>
        <v>0</v>
      </c>
      <c r="AW241" s="194">
        <f t="shared" si="41"/>
        <v>0</v>
      </c>
      <c r="AX241" s="194">
        <f t="shared" si="42"/>
        <v>0</v>
      </c>
      <c r="AY241" s="194">
        <f t="shared" si="43"/>
        <v>0</v>
      </c>
    </row>
    <row r="242" spans="1:55" hidden="1" x14ac:dyDescent="0.2">
      <c r="A242" s="200" t="s">
        <v>1803</v>
      </c>
      <c r="B242" s="201" t="s">
        <v>1572</v>
      </c>
      <c r="C242" s="201"/>
      <c r="D242" s="201"/>
      <c r="E242" s="202">
        <f>IF(G242="Y",VLOOKUP(B242&amp;"|"&amp;C242,'ETC Data'!$C$2:$D$16,2,FALSE),0)</f>
        <v>0</v>
      </c>
      <c r="F242" s="202">
        <f>IF(D242="",0,IF(G242="Y",VLOOKUP(B242&amp;"|"&amp;D242,'ETC Data'!$C$2:$D$16,2,FALSE),0))</f>
        <v>0</v>
      </c>
      <c r="G242" s="203" t="str">
        <f>IF(VLOOKUP(A242,Plan!A$1:H$804,8,FALSE)&lt;&gt;"",VLOOKUP(A242,Plan!A$1:H$804,8,FALSE),"")</f>
        <v>N</v>
      </c>
      <c r="H242" s="204" t="str">
        <f>IF(VLOOKUP(A242,Plan!A$1:L$804,12,FALSE)&lt;&gt;"",VLOOKUP(A242,Plan!A$1:L$804,12,FALSE),"")</f>
        <v/>
      </c>
      <c r="I242" s="205" t="str">
        <f>IF(VLOOKUP(A242,Plan!A$1:M$804,13,FALSE)&lt;&gt;"",VLOOKUP(A242,Plan!A$1:M$804,13,FALSE),"")</f>
        <v/>
      </c>
      <c r="J242" s="205" t="str">
        <f>IF(VLOOKUP(A242,Plan!A$1:N$804,14,FALSE)&lt;&gt;"",VLOOKUP(A242,Plan!A$1:N$804,14,FALSE),IF(VLOOKUP(A242,Plan!A$1:O$804,15,FALSE)&lt;&gt;"",VLOOKUP(A242,Plan!A$1:O$804,15,FALSE),""))</f>
        <v/>
      </c>
      <c r="K242" s="206" t="str">
        <f>IF(VLOOKUP(A242,Plan!A$1:P$804,16,FALSE)&lt;&gt;"",VLOOKUP(A242,Plan!A$1:P$804,16,FALSE),"")</f>
        <v/>
      </c>
      <c r="L242" s="205"/>
      <c r="M242" s="205"/>
      <c r="N242" s="205"/>
      <c r="O242" s="207">
        <f t="shared" si="36"/>
        <v>0</v>
      </c>
      <c r="P242" s="207" t="b">
        <f t="shared" si="37"/>
        <v>0</v>
      </c>
      <c r="Q242" s="208">
        <f>IF(P242,O242*'ETC Data'!$H$3*'ETC Data'!$I$3,0)</f>
        <v>0</v>
      </c>
      <c r="R242" s="208">
        <f>Q242-(Q242*((VLOOKUP(A242,Plan!A$1:Z$804,26,FALSE)/100)))</f>
        <v>0</v>
      </c>
      <c r="S242" s="208">
        <f>IF(P242,O242*'ETC Data'!$H$3*'ETC Data'!$J$3,0)</f>
        <v>0</v>
      </c>
      <c r="T242" s="208">
        <f>S242-(S242*((VLOOKUP(A242,Plan!A$1:AA$804,27,FALSE)/100)))</f>
        <v>0</v>
      </c>
      <c r="U242" s="208">
        <f>IF(P242,O242*'ETC Data'!$H$3*'ETC Data'!$K$3,0)</f>
        <v>0</v>
      </c>
      <c r="V242" s="208">
        <f>U242-(U242*((VLOOKUP(A242,Plan!A$1:AB$804,28,FALSE)/100)))</f>
        <v>0</v>
      </c>
      <c r="W242" s="208">
        <f>IF(P242,O242*'ETC Data'!$H$3*'ETC Data'!$L$3,0)</f>
        <v>0</v>
      </c>
      <c r="X242" s="208">
        <f>W242-(W242*((VLOOKUP(A242,Plan!A$1:AC$804,29,FALSE)/100)))</f>
        <v>0</v>
      </c>
      <c r="Y242" s="209"/>
      <c r="Z242" s="210" t="b">
        <f t="shared" si="44"/>
        <v>0</v>
      </c>
      <c r="AA242" s="208">
        <f>IF(Z242,O242*'ETC Data'!$H$4*'ETC Data'!$I$4,0)</f>
        <v>0</v>
      </c>
      <c r="AB242" s="208">
        <f>AA242-(AA242*((VLOOKUP(A242,Plan!A$1:AI$804,35,FALSE)/100)))</f>
        <v>0</v>
      </c>
      <c r="AC242" s="208">
        <f>IF(Z242,O242*'ETC Data'!$H$4*'ETC Data'!$J$4,0)</f>
        <v>0</v>
      </c>
      <c r="AD242" s="208">
        <f>AC242-(AC242*((VLOOKUP(A242,Plan!A$1:AJ$804,36,FALSE)/100)))</f>
        <v>0</v>
      </c>
      <c r="AE242" s="208">
        <f>IF(Z242,O242*'ETC Data'!$H$4*'ETC Data'!$K$4,0)</f>
        <v>0</v>
      </c>
      <c r="AF242" s="208">
        <f>AE242-(AE242*((VLOOKUP(A242,Plan!A$1:AK$804,37,FALSE)/100)))</f>
        <v>0</v>
      </c>
      <c r="AG242" s="208">
        <f>IF(Z242,O242*'ETC Data'!$H$4*'ETC Data'!$L$4,0)</f>
        <v>0</v>
      </c>
      <c r="AH242" s="208">
        <f>AG242-(AG242*((VLOOKUP(A242,Plan!A$1:AP$804,42,FALSE)/100)))</f>
        <v>0</v>
      </c>
      <c r="AI242" s="210"/>
      <c r="AJ242" s="210" t="b">
        <f t="shared" si="45"/>
        <v>0</v>
      </c>
      <c r="AK242" s="211">
        <f>IF(AJ242,O242*'ETC Data'!$H$5*'ETC Data'!$I$5,0)</f>
        <v>0</v>
      </c>
      <c r="AL242" s="208">
        <f>AK242-(AK242*((VLOOKUP(A242,Plan!A$1:AY$804,51,FALSE)/100)))</f>
        <v>0</v>
      </c>
      <c r="AM242" s="208">
        <f>IF(AJ242,O242*'ETC Data'!$H$5*'ETC Data'!$J$5,0)</f>
        <v>0</v>
      </c>
      <c r="AN242" s="208">
        <f>AM242-(AM242*((VLOOKUP(A242,Plan!A$1:BA$804,53,FALSE)/100)))</f>
        <v>0</v>
      </c>
      <c r="AO242" s="211">
        <f>IF(AJ242,O242*'ETC Data'!$H$5*'ETC Data'!$K$5,0)</f>
        <v>0</v>
      </c>
      <c r="AP242" s="208">
        <f>AO242-(AO242*((VLOOKUP(A242,Plan!A$1:BB$804,54,FALSE)/100)))</f>
        <v>0</v>
      </c>
      <c r="AQ242" s="208">
        <f>IF(AJ242,O242*'ETC Data'!$H$5*'ETC Data'!$L$5,0)</f>
        <v>0</v>
      </c>
      <c r="AR242" s="208">
        <f>AQ242-(AQ242*((VLOOKUP(A242,Plan!A$1:BD$804,56,FALSE)/100)))</f>
        <v>0</v>
      </c>
      <c r="AS242" s="193">
        <f>VLOOKUP(A242,'PR Matrix'!A:B,2,FALSE)</f>
        <v>0</v>
      </c>
      <c r="AT242" s="194">
        <f t="shared" si="38"/>
        <v>0</v>
      </c>
      <c r="AU242" s="194">
        <f t="shared" si="39"/>
        <v>0</v>
      </c>
      <c r="AV242" s="194">
        <f t="shared" si="40"/>
        <v>0</v>
      </c>
      <c r="AW242" s="194">
        <f t="shared" si="41"/>
        <v>0</v>
      </c>
      <c r="AX242" s="194">
        <f t="shared" si="42"/>
        <v>0</v>
      </c>
      <c r="AY242" s="194">
        <f t="shared" si="43"/>
        <v>0</v>
      </c>
    </row>
    <row r="243" spans="1:55" hidden="1" x14ac:dyDescent="0.2">
      <c r="A243" s="200" t="s">
        <v>1043</v>
      </c>
      <c r="B243" s="201" t="s">
        <v>1572</v>
      </c>
      <c r="C243" s="201"/>
      <c r="D243" s="201"/>
      <c r="E243" s="202">
        <f>IF(G243="Y",VLOOKUP(B243&amp;"|"&amp;C243,'ETC Data'!$C$2:$D$16,2,FALSE),0)</f>
        <v>0</v>
      </c>
      <c r="F243" s="202">
        <f>IF(D243="",0,IF(G243="Y",VLOOKUP(B243&amp;"|"&amp;D243,'ETC Data'!$C$2:$D$16,2,FALSE),0))</f>
        <v>0</v>
      </c>
      <c r="G243" s="203" t="str">
        <f>IF(VLOOKUP(A243,Plan!A$1:H$804,8,FALSE)&lt;&gt;"",VLOOKUP(A243,Plan!A$1:H$804,8,FALSE),"")</f>
        <v>N</v>
      </c>
      <c r="H243" s="204" t="str">
        <f>IF(VLOOKUP(A243,Plan!A$1:L$804,12,FALSE)&lt;&gt;"",VLOOKUP(A243,Plan!A$1:L$804,12,FALSE),"")</f>
        <v/>
      </c>
      <c r="I243" s="205" t="str">
        <f>IF(VLOOKUP(A243,Plan!A$1:M$804,13,FALSE)&lt;&gt;"",VLOOKUP(A243,Plan!A$1:M$804,13,FALSE),"")</f>
        <v/>
      </c>
      <c r="J243" s="205" t="str">
        <f>IF(VLOOKUP(A243,Plan!A$1:N$804,14,FALSE)&lt;&gt;"",VLOOKUP(A243,Plan!A$1:N$804,14,FALSE),IF(VLOOKUP(A243,Plan!A$1:O$804,15,FALSE)&lt;&gt;"",VLOOKUP(A243,Plan!A$1:O$804,15,FALSE),""))</f>
        <v/>
      </c>
      <c r="K243" s="206" t="str">
        <f>IF(VLOOKUP(A243,Plan!A$1:P$804,16,FALSE)&lt;&gt;"",VLOOKUP(A243,Plan!A$1:P$804,16,FALSE),"")</f>
        <v/>
      </c>
      <c r="L243" s="205"/>
      <c r="M243" s="205"/>
      <c r="N243" s="205"/>
      <c r="O243" s="207">
        <f t="shared" si="36"/>
        <v>0</v>
      </c>
      <c r="P243" s="207" t="b">
        <f t="shared" si="37"/>
        <v>0</v>
      </c>
      <c r="Q243" s="208">
        <f>IF(P243,O243*'ETC Data'!$H$3*'ETC Data'!$I$3,0)</f>
        <v>0</v>
      </c>
      <c r="R243" s="208">
        <f>Q243-(Q243*((VLOOKUP(A243,Plan!A$1:Z$804,26,FALSE)/100)))</f>
        <v>0</v>
      </c>
      <c r="S243" s="208">
        <f>IF(P243,O243*'ETC Data'!$H$3*'ETC Data'!$J$3,0)</f>
        <v>0</v>
      </c>
      <c r="T243" s="208">
        <f>S243-(S243*((VLOOKUP(A243,Plan!A$1:AA$804,27,FALSE)/100)))</f>
        <v>0</v>
      </c>
      <c r="U243" s="208">
        <f>IF(P243,O243*'ETC Data'!$H$3*'ETC Data'!$K$3,0)</f>
        <v>0</v>
      </c>
      <c r="V243" s="208">
        <f>U243-(U243*((VLOOKUP(A243,Plan!A$1:AB$804,28,FALSE)/100)))</f>
        <v>0</v>
      </c>
      <c r="W243" s="208">
        <f>IF(P243,O243*'ETC Data'!$H$3*'ETC Data'!$L$3,0)</f>
        <v>0</v>
      </c>
      <c r="X243" s="208">
        <f>W243-(W243*((VLOOKUP(A243,Plan!A$1:AC$804,29,FALSE)/100)))</f>
        <v>0</v>
      </c>
      <c r="Y243" s="209"/>
      <c r="Z243" s="210" t="b">
        <f t="shared" si="44"/>
        <v>0</v>
      </c>
      <c r="AA243" s="208">
        <f>IF(Z243,O243*'ETC Data'!$H$4*'ETC Data'!$I$4,0)</f>
        <v>0</v>
      </c>
      <c r="AB243" s="208">
        <f>AA243-(AA243*((VLOOKUP(A243,Plan!A$1:AI$804,35,FALSE)/100)))</f>
        <v>0</v>
      </c>
      <c r="AC243" s="208">
        <f>IF(Z243,O243*'ETC Data'!$H$4*'ETC Data'!$J$4,0)</f>
        <v>0</v>
      </c>
      <c r="AD243" s="208">
        <f>AC243-(AC243*((VLOOKUP(A243,Plan!A$1:AJ$804,36,FALSE)/100)))</f>
        <v>0</v>
      </c>
      <c r="AE243" s="208">
        <f>IF(Z243,O243*'ETC Data'!$H$4*'ETC Data'!$K$4,0)</f>
        <v>0</v>
      </c>
      <c r="AF243" s="208">
        <f>AE243-(AE243*((VLOOKUP(A243,Plan!A$1:AK$804,37,FALSE)/100)))</f>
        <v>0</v>
      </c>
      <c r="AG243" s="208">
        <f>IF(Z243,O243*'ETC Data'!$H$4*'ETC Data'!$L$4,0)</f>
        <v>0</v>
      </c>
      <c r="AH243" s="208">
        <f>AG243-(AG243*((VLOOKUP(A243,Plan!A$1:AP$804,42,FALSE)/100)))</f>
        <v>0</v>
      </c>
      <c r="AI243" s="210"/>
      <c r="AJ243" s="210" t="b">
        <f t="shared" si="45"/>
        <v>0</v>
      </c>
      <c r="AK243" s="211">
        <f>IF(AJ243,O243*'ETC Data'!$H$5*'ETC Data'!$I$5,0)</f>
        <v>0</v>
      </c>
      <c r="AL243" s="208">
        <f>AK243-(AK243*((VLOOKUP(A243,Plan!A$1:AY$804,51,FALSE)/100)))</f>
        <v>0</v>
      </c>
      <c r="AM243" s="208">
        <f>IF(AJ243,O243*'ETC Data'!$H$5*'ETC Data'!$J$5,0)</f>
        <v>0</v>
      </c>
      <c r="AN243" s="208">
        <f>AM243-(AM243*((VLOOKUP(A243,Plan!A$1:BA$804,53,FALSE)/100)))</f>
        <v>0</v>
      </c>
      <c r="AO243" s="211">
        <f>IF(AJ243,O243*'ETC Data'!$H$5*'ETC Data'!$K$5,0)</f>
        <v>0</v>
      </c>
      <c r="AP243" s="208">
        <f>AO243-(AO243*((VLOOKUP(A243,Plan!A$1:BB$804,54,FALSE)/100)))</f>
        <v>0</v>
      </c>
      <c r="AQ243" s="208">
        <f>IF(AJ243,O243*'ETC Data'!$H$5*'ETC Data'!$L$5,0)</f>
        <v>0</v>
      </c>
      <c r="AR243" s="208">
        <f>AQ243-(AQ243*((VLOOKUP(A243,Plan!A$1:BD$804,56,FALSE)/100)))</f>
        <v>0</v>
      </c>
      <c r="AS243" s="193">
        <f>VLOOKUP(A243,'PR Matrix'!A:B,2,FALSE)</f>
        <v>0</v>
      </c>
      <c r="AT243" s="194">
        <f t="shared" si="38"/>
        <v>0</v>
      </c>
      <c r="AU243" s="194">
        <f t="shared" si="39"/>
        <v>0</v>
      </c>
      <c r="AV243" s="194">
        <f t="shared" si="40"/>
        <v>0</v>
      </c>
      <c r="AW243" s="194">
        <f t="shared" si="41"/>
        <v>0</v>
      </c>
      <c r="AX243" s="194">
        <f t="shared" si="42"/>
        <v>0</v>
      </c>
      <c r="AY243" s="194">
        <f t="shared" si="43"/>
        <v>0</v>
      </c>
    </row>
    <row r="244" spans="1:55" hidden="1" x14ac:dyDescent="0.2">
      <c r="A244" s="200" t="s">
        <v>1804</v>
      </c>
      <c r="B244" s="201" t="s">
        <v>1572</v>
      </c>
      <c r="C244" s="201"/>
      <c r="D244" s="201"/>
      <c r="E244" s="202">
        <f>IF(G244="Y",VLOOKUP(B244&amp;"|"&amp;C244,'ETC Data'!$C$2:$D$16,2,FALSE),0)</f>
        <v>0</v>
      </c>
      <c r="F244" s="202">
        <f>IF(D244="",0,IF(G244="Y",VLOOKUP(B244&amp;"|"&amp;D244,'ETC Data'!$C$2:$D$16,2,FALSE),0))</f>
        <v>0</v>
      </c>
      <c r="G244" s="203" t="str">
        <f>IF(VLOOKUP(A244,Plan!A$1:H$804,8,FALSE)&lt;&gt;"",VLOOKUP(A244,Plan!A$1:H$804,8,FALSE),"")</f>
        <v>N</v>
      </c>
      <c r="H244" s="204" t="str">
        <f>IF(VLOOKUP(A244,Plan!A$1:L$804,12,FALSE)&lt;&gt;"",VLOOKUP(A244,Plan!A$1:L$804,12,FALSE),"")</f>
        <v/>
      </c>
      <c r="I244" s="205" t="str">
        <f>IF(VLOOKUP(A244,Plan!A$1:M$804,13,FALSE)&lt;&gt;"",VLOOKUP(A244,Plan!A$1:M$804,13,FALSE),"")</f>
        <v/>
      </c>
      <c r="J244" s="205" t="str">
        <f>IF(VLOOKUP(A244,Plan!A$1:N$804,14,FALSE)&lt;&gt;"",VLOOKUP(A244,Plan!A$1:N$804,14,FALSE),IF(VLOOKUP(A244,Plan!A$1:O$804,15,FALSE)&lt;&gt;"",VLOOKUP(A244,Plan!A$1:O$804,15,FALSE),""))</f>
        <v/>
      </c>
      <c r="K244" s="206" t="str">
        <f>IF(VLOOKUP(A244,Plan!A$1:P$804,16,FALSE)&lt;&gt;"",VLOOKUP(A244,Plan!A$1:P$804,16,FALSE),"")</f>
        <v/>
      </c>
      <c r="L244" s="205"/>
      <c r="M244" s="205"/>
      <c r="N244" s="205"/>
      <c r="O244" s="207">
        <f t="shared" si="36"/>
        <v>0</v>
      </c>
      <c r="P244" s="207" t="b">
        <f t="shared" si="37"/>
        <v>0</v>
      </c>
      <c r="Q244" s="208">
        <f>IF(P244,O244*'ETC Data'!$H$3*'ETC Data'!$I$3,0)</f>
        <v>0</v>
      </c>
      <c r="R244" s="208">
        <f>Q244-(Q244*((VLOOKUP(A244,Plan!A$1:Z$804,26,FALSE)/100)))</f>
        <v>0</v>
      </c>
      <c r="S244" s="208">
        <f>IF(P244,O244*'ETC Data'!$H$3*'ETC Data'!$J$3,0)</f>
        <v>0</v>
      </c>
      <c r="T244" s="208">
        <f>S244-(S244*((VLOOKUP(A244,Plan!A$1:AA$804,27,FALSE)/100)))</f>
        <v>0</v>
      </c>
      <c r="U244" s="208">
        <f>IF(P244,O244*'ETC Data'!$H$3*'ETC Data'!$K$3,0)</f>
        <v>0</v>
      </c>
      <c r="V244" s="208">
        <f>U244-(U244*((VLOOKUP(A244,Plan!A$1:AB$804,28,FALSE)/100)))</f>
        <v>0</v>
      </c>
      <c r="W244" s="208">
        <f>IF(P244,O244*'ETC Data'!$H$3*'ETC Data'!$L$3,0)</f>
        <v>0</v>
      </c>
      <c r="X244" s="208">
        <f>W244-(W244*((VLOOKUP(A244,Plan!A$1:AC$804,29,FALSE)/100)))</f>
        <v>0</v>
      </c>
      <c r="Y244" s="209"/>
      <c r="Z244" s="210" t="b">
        <f t="shared" si="44"/>
        <v>0</v>
      </c>
      <c r="AA244" s="208">
        <f>IF(Z244,O244*'ETC Data'!$H$4*'ETC Data'!$I$4,0)</f>
        <v>0</v>
      </c>
      <c r="AB244" s="208">
        <f>AA244-(AA244*((VLOOKUP(A244,Plan!A$1:AI$804,35,FALSE)/100)))</f>
        <v>0</v>
      </c>
      <c r="AC244" s="208">
        <f>IF(Z244,O244*'ETC Data'!$H$4*'ETC Data'!$J$4,0)</f>
        <v>0</v>
      </c>
      <c r="AD244" s="208">
        <f>AC244-(AC244*((VLOOKUP(A244,Plan!A$1:AJ$804,36,FALSE)/100)))</f>
        <v>0</v>
      </c>
      <c r="AE244" s="208">
        <f>IF(Z244,O244*'ETC Data'!$H$4*'ETC Data'!$K$4,0)</f>
        <v>0</v>
      </c>
      <c r="AF244" s="208">
        <f>AE244-(AE244*((VLOOKUP(A244,Plan!A$1:AK$804,37,FALSE)/100)))</f>
        <v>0</v>
      </c>
      <c r="AG244" s="208">
        <f>IF(Z244,O244*'ETC Data'!$H$4*'ETC Data'!$L$4,0)</f>
        <v>0</v>
      </c>
      <c r="AH244" s="208">
        <f>AG244-(AG244*((VLOOKUP(A244,Plan!A$1:AP$804,42,FALSE)/100)))</f>
        <v>0</v>
      </c>
      <c r="AI244" s="210"/>
      <c r="AJ244" s="210" t="b">
        <f t="shared" si="45"/>
        <v>0</v>
      </c>
      <c r="AK244" s="211">
        <f>IF(AJ244,O244*'ETC Data'!$H$5*'ETC Data'!$I$5,0)</f>
        <v>0</v>
      </c>
      <c r="AL244" s="208">
        <f>AK244-(AK244*((VLOOKUP(A244,Plan!A$1:AY$804,51,FALSE)/100)))</f>
        <v>0</v>
      </c>
      <c r="AM244" s="208">
        <f>IF(AJ244,O244*'ETC Data'!$H$5*'ETC Data'!$J$5,0)</f>
        <v>0</v>
      </c>
      <c r="AN244" s="208">
        <f>AM244-(AM244*((VLOOKUP(A244,Plan!A$1:BA$804,53,FALSE)/100)))</f>
        <v>0</v>
      </c>
      <c r="AO244" s="211">
        <f>IF(AJ244,O244*'ETC Data'!$H$5*'ETC Data'!$K$5,0)</f>
        <v>0</v>
      </c>
      <c r="AP244" s="208">
        <f>AO244-(AO244*((VLOOKUP(A244,Plan!A$1:BB$804,54,FALSE)/100)))</f>
        <v>0</v>
      </c>
      <c r="AQ244" s="208">
        <f>IF(AJ244,O244*'ETC Data'!$H$5*'ETC Data'!$L$5,0)</f>
        <v>0</v>
      </c>
      <c r="AR244" s="208">
        <f>AQ244-(AQ244*((VLOOKUP(A244,Plan!A$1:BD$804,56,FALSE)/100)))</f>
        <v>0</v>
      </c>
      <c r="AS244" s="193">
        <f>VLOOKUP(A244,'PR Matrix'!A:B,2,FALSE)</f>
        <v>0</v>
      </c>
      <c r="AT244" s="194">
        <f t="shared" si="38"/>
        <v>0</v>
      </c>
      <c r="AU244" s="194">
        <f t="shared" si="39"/>
        <v>0</v>
      </c>
      <c r="AV244" s="194">
        <f t="shared" si="40"/>
        <v>0</v>
      </c>
      <c r="AW244" s="194">
        <f t="shared" si="41"/>
        <v>0</v>
      </c>
      <c r="AX244" s="194">
        <f t="shared" si="42"/>
        <v>0</v>
      </c>
      <c r="AY244" s="194">
        <f t="shared" si="43"/>
        <v>0</v>
      </c>
    </row>
    <row r="245" spans="1:55" hidden="1" x14ac:dyDescent="0.2">
      <c r="A245" s="200" t="s">
        <v>1805</v>
      </c>
      <c r="B245" s="201" t="s">
        <v>1572</v>
      </c>
      <c r="C245" s="201"/>
      <c r="D245" s="201"/>
      <c r="E245" s="202">
        <f>IF(G245="Y",VLOOKUP(B245&amp;"|"&amp;C245,'ETC Data'!$C$2:$D$16,2,FALSE),0)</f>
        <v>0</v>
      </c>
      <c r="F245" s="202">
        <f>IF(D245="",0,IF(G245="Y",VLOOKUP(B245&amp;"|"&amp;D245,'ETC Data'!$C$2:$D$16,2,FALSE),0))</f>
        <v>0</v>
      </c>
      <c r="G245" s="203" t="str">
        <f>IF(VLOOKUP(A245,Plan!A$1:H$804,8,FALSE)&lt;&gt;"",VLOOKUP(A245,Plan!A$1:H$804,8,FALSE),"")</f>
        <v>N</v>
      </c>
      <c r="H245" s="204" t="str">
        <f>IF(VLOOKUP(A245,Plan!A$1:L$804,12,FALSE)&lt;&gt;"",VLOOKUP(A245,Plan!A$1:L$804,12,FALSE),"")</f>
        <v/>
      </c>
      <c r="I245" s="205" t="str">
        <f>IF(VLOOKUP(A245,Plan!A$1:M$804,13,FALSE)&lt;&gt;"",VLOOKUP(A245,Plan!A$1:M$804,13,FALSE),"")</f>
        <v/>
      </c>
      <c r="J245" s="205" t="str">
        <f>IF(VLOOKUP(A245,Plan!A$1:N$804,14,FALSE)&lt;&gt;"",VLOOKUP(A245,Plan!A$1:N$804,14,FALSE),IF(VLOOKUP(A245,Plan!A$1:O$804,15,FALSE)&lt;&gt;"",VLOOKUP(A245,Plan!A$1:O$804,15,FALSE),""))</f>
        <v/>
      </c>
      <c r="K245" s="206" t="str">
        <f>IF(VLOOKUP(A245,Plan!A$1:P$804,16,FALSE)&lt;&gt;"",VLOOKUP(A245,Plan!A$1:P$804,16,FALSE),"")</f>
        <v/>
      </c>
      <c r="L245" s="205"/>
      <c r="M245" s="205"/>
      <c r="N245" s="205"/>
      <c r="O245" s="207">
        <f t="shared" si="36"/>
        <v>0</v>
      </c>
      <c r="P245" s="207" t="b">
        <f t="shared" si="37"/>
        <v>0</v>
      </c>
      <c r="Q245" s="208">
        <f>IF(P245,O245*'ETC Data'!$H$3*'ETC Data'!$I$3,0)</f>
        <v>0</v>
      </c>
      <c r="R245" s="208">
        <f>Q245-(Q245*((VLOOKUP(A245,Plan!A$1:Z$804,26,FALSE)/100)))</f>
        <v>0</v>
      </c>
      <c r="S245" s="208">
        <f>IF(P245,O245*'ETC Data'!$H$3*'ETC Data'!$J$3,0)</f>
        <v>0</v>
      </c>
      <c r="T245" s="208">
        <f>S245-(S245*((VLOOKUP(A245,Plan!A$1:AA$804,27,FALSE)/100)))</f>
        <v>0</v>
      </c>
      <c r="U245" s="208">
        <f>IF(P245,O245*'ETC Data'!$H$3*'ETC Data'!$K$3,0)</f>
        <v>0</v>
      </c>
      <c r="V245" s="208">
        <f>U245-(U245*((VLOOKUP(A245,Plan!A$1:AB$804,28,FALSE)/100)))</f>
        <v>0</v>
      </c>
      <c r="W245" s="208">
        <f>IF(P245,O245*'ETC Data'!$H$3*'ETC Data'!$L$3,0)</f>
        <v>0</v>
      </c>
      <c r="X245" s="208">
        <f>W245-(W245*((VLOOKUP(A245,Plan!A$1:AC$804,29,FALSE)/100)))</f>
        <v>0</v>
      </c>
      <c r="Y245" s="209"/>
      <c r="Z245" s="210" t="b">
        <f t="shared" si="44"/>
        <v>0</v>
      </c>
      <c r="AA245" s="208">
        <f>IF(Z245,O245*'ETC Data'!$H$4*'ETC Data'!$I$4,0)</f>
        <v>0</v>
      </c>
      <c r="AB245" s="208">
        <f>AA245-(AA245*((VLOOKUP(A245,Plan!A$1:AI$804,35,FALSE)/100)))</f>
        <v>0</v>
      </c>
      <c r="AC245" s="208">
        <f>IF(Z245,O245*'ETC Data'!$H$4*'ETC Data'!$J$4,0)</f>
        <v>0</v>
      </c>
      <c r="AD245" s="208">
        <f>AC245-(AC245*((VLOOKUP(A245,Plan!A$1:AJ$804,36,FALSE)/100)))</f>
        <v>0</v>
      </c>
      <c r="AE245" s="208">
        <f>IF(Z245,O245*'ETC Data'!$H$4*'ETC Data'!$K$4,0)</f>
        <v>0</v>
      </c>
      <c r="AF245" s="208">
        <f>AE245-(AE245*((VLOOKUP(A245,Plan!A$1:AK$804,37,FALSE)/100)))</f>
        <v>0</v>
      </c>
      <c r="AG245" s="208">
        <f>IF(Z245,O245*'ETC Data'!$H$4*'ETC Data'!$L$4,0)</f>
        <v>0</v>
      </c>
      <c r="AH245" s="208">
        <f>AG245-(AG245*((VLOOKUP(A245,Plan!A$1:AP$804,42,FALSE)/100)))</f>
        <v>0</v>
      </c>
      <c r="AI245" s="210"/>
      <c r="AJ245" s="210" t="b">
        <f t="shared" si="45"/>
        <v>0</v>
      </c>
      <c r="AK245" s="211">
        <f>IF(AJ245,O245*'ETC Data'!$H$5*'ETC Data'!$I$5,0)</f>
        <v>0</v>
      </c>
      <c r="AL245" s="208">
        <f>AK245-(AK245*((VLOOKUP(A245,Plan!A$1:AY$804,51,FALSE)/100)))</f>
        <v>0</v>
      </c>
      <c r="AM245" s="208">
        <f>IF(AJ245,O245*'ETC Data'!$H$5*'ETC Data'!$J$5,0)</f>
        <v>0</v>
      </c>
      <c r="AN245" s="208">
        <f>AM245-(AM245*((VLOOKUP(A245,Plan!A$1:BA$804,53,FALSE)/100)))</f>
        <v>0</v>
      </c>
      <c r="AO245" s="211">
        <f>IF(AJ245,O245*'ETC Data'!$H$5*'ETC Data'!$K$5,0)</f>
        <v>0</v>
      </c>
      <c r="AP245" s="208">
        <f>AO245-(AO245*((VLOOKUP(A245,Plan!A$1:BB$804,54,FALSE)/100)))</f>
        <v>0</v>
      </c>
      <c r="AQ245" s="208">
        <f>IF(AJ245,O245*'ETC Data'!$H$5*'ETC Data'!$L$5,0)</f>
        <v>0</v>
      </c>
      <c r="AR245" s="208">
        <f>AQ245-(AQ245*((VLOOKUP(A245,Plan!A$1:BD$804,56,FALSE)/100)))</f>
        <v>0</v>
      </c>
      <c r="AS245" s="193">
        <f>VLOOKUP(A245,'PR Matrix'!A:B,2,FALSE)</f>
        <v>0</v>
      </c>
      <c r="AT245" s="194">
        <f t="shared" si="38"/>
        <v>0</v>
      </c>
      <c r="AU245" s="194">
        <f t="shared" si="39"/>
        <v>0</v>
      </c>
      <c r="AV245" s="194">
        <f t="shared" si="40"/>
        <v>0</v>
      </c>
      <c r="AW245" s="194">
        <f t="shared" si="41"/>
        <v>0</v>
      </c>
      <c r="AX245" s="194">
        <f t="shared" si="42"/>
        <v>0</v>
      </c>
      <c r="AY245" s="194">
        <f t="shared" si="43"/>
        <v>0</v>
      </c>
    </row>
    <row r="246" spans="1:55" hidden="1" x14ac:dyDescent="0.2">
      <c r="A246" s="200" t="s">
        <v>748</v>
      </c>
      <c r="B246" s="201" t="s">
        <v>1571</v>
      </c>
      <c r="C246" s="201"/>
      <c r="D246" s="201"/>
      <c r="E246" s="202">
        <f>IF(G246="Y",VLOOKUP(B246&amp;"|"&amp;C246,'ETC Data'!$C$2:$D$16,2,FALSE),0)</f>
        <v>0</v>
      </c>
      <c r="F246" s="202">
        <f>IF(D246="",0,IF(G246="Y",VLOOKUP(B246&amp;"|"&amp;D246,'ETC Data'!$C$2:$D$16,2,FALSE),0))</f>
        <v>0</v>
      </c>
      <c r="G246" s="203" t="str">
        <f>IF(VLOOKUP(A246,Plan!A$1:H$804,8,FALSE)&lt;&gt;"",VLOOKUP(A246,Plan!A$1:H$804,8,FALSE),"")</f>
        <v>N</v>
      </c>
      <c r="H246" s="204" t="str">
        <f>IF(VLOOKUP(A246,Plan!A$1:L$804,12,FALSE)&lt;&gt;"",VLOOKUP(A246,Plan!A$1:L$804,12,FALSE),"")</f>
        <v/>
      </c>
      <c r="I246" s="205" t="str">
        <f>IF(VLOOKUP(A246,Plan!A$1:M$804,13,FALSE)&lt;&gt;"",VLOOKUP(A246,Plan!A$1:M$804,13,FALSE),"")</f>
        <v/>
      </c>
      <c r="J246" s="205" t="str">
        <f>IF(VLOOKUP(A246,Plan!A$1:N$804,14,FALSE)&lt;&gt;"",VLOOKUP(A246,Plan!A$1:N$804,14,FALSE),IF(VLOOKUP(A246,Plan!A$1:O$804,15,FALSE)&lt;&gt;"",VLOOKUP(A246,Plan!A$1:O$804,15,FALSE),""))</f>
        <v/>
      </c>
      <c r="K246" s="206" t="str">
        <f>IF(VLOOKUP(A246,Plan!A$1:P$804,16,FALSE)&lt;&gt;"",VLOOKUP(A246,Plan!A$1:P$804,16,FALSE),"")</f>
        <v/>
      </c>
      <c r="L246" s="205"/>
      <c r="M246" s="205"/>
      <c r="N246" s="205"/>
      <c r="O246" s="207">
        <f t="shared" si="36"/>
        <v>0</v>
      </c>
      <c r="P246" s="207" t="b">
        <f t="shared" si="37"/>
        <v>0</v>
      </c>
      <c r="Q246" s="208">
        <f>IF(P246,O246*'ETC Data'!$H$3*'ETC Data'!$I$3,0)</f>
        <v>0</v>
      </c>
      <c r="R246" s="208">
        <f>Q246-(Q246*((VLOOKUP(A246,Plan!A$1:Z$804,26,FALSE)/100)))</f>
        <v>0</v>
      </c>
      <c r="S246" s="208">
        <f>IF(P246,O246*'ETC Data'!$H$3*'ETC Data'!$J$3,0)</f>
        <v>0</v>
      </c>
      <c r="T246" s="208">
        <f>S246-(S246*((VLOOKUP(A246,Plan!A$1:AA$804,27,FALSE)/100)))</f>
        <v>0</v>
      </c>
      <c r="U246" s="208">
        <f>IF(P246,O246*'ETC Data'!$H$3*'ETC Data'!$K$3,0)</f>
        <v>0</v>
      </c>
      <c r="V246" s="208">
        <f>U246-(U246*((VLOOKUP(A246,Plan!A$1:AB$804,28,FALSE)/100)))</f>
        <v>0</v>
      </c>
      <c r="W246" s="208">
        <f>IF(P246,O246*'ETC Data'!$H$3*'ETC Data'!$L$3,0)</f>
        <v>0</v>
      </c>
      <c r="X246" s="208">
        <f>W246-(W246*((VLOOKUP(A246,Plan!A$1:AC$804,29,FALSE)/100)))</f>
        <v>0</v>
      </c>
      <c r="Y246" s="209"/>
      <c r="Z246" s="210" t="b">
        <f t="shared" si="44"/>
        <v>0</v>
      </c>
      <c r="AA246" s="208">
        <f>IF(Z246,O246*'ETC Data'!$H$4*'ETC Data'!$I$4,0)</f>
        <v>0</v>
      </c>
      <c r="AB246" s="208">
        <f>AA246-(AA246*((VLOOKUP(A246,Plan!A$1:AI$804,35,FALSE)/100)))</f>
        <v>0</v>
      </c>
      <c r="AC246" s="208">
        <f>IF(Z246,O246*'ETC Data'!$H$4*'ETC Data'!$J$4,0)</f>
        <v>0</v>
      </c>
      <c r="AD246" s="208">
        <f>AC246-(AC246*((VLOOKUP(A246,Plan!A$1:AJ$804,36,FALSE)/100)))</f>
        <v>0</v>
      </c>
      <c r="AE246" s="208">
        <f>IF(Z246,O246*'ETC Data'!$H$4*'ETC Data'!$K$4,0)</f>
        <v>0</v>
      </c>
      <c r="AF246" s="208">
        <f>AE246-(AE246*((VLOOKUP(A246,Plan!A$1:AK$804,37,FALSE)/100)))</f>
        <v>0</v>
      </c>
      <c r="AG246" s="208">
        <f>IF(Z246,O246*'ETC Data'!$H$4*'ETC Data'!$L$4,0)</f>
        <v>0</v>
      </c>
      <c r="AH246" s="208">
        <f>AG246-(AG246*((VLOOKUP(A246,Plan!A$1:AP$804,42,FALSE)/100)))</f>
        <v>0</v>
      </c>
      <c r="AI246" s="210"/>
      <c r="AJ246" s="210" t="b">
        <f t="shared" si="45"/>
        <v>0</v>
      </c>
      <c r="AK246" s="211">
        <f>IF(AJ246,O246*'ETC Data'!$H$5*'ETC Data'!$I$5,0)</f>
        <v>0</v>
      </c>
      <c r="AL246" s="208">
        <f>AK246-(AK246*((VLOOKUP(A246,Plan!A$1:AY$804,51,FALSE)/100)))</f>
        <v>0</v>
      </c>
      <c r="AM246" s="208">
        <f>IF(AJ246,O246*'ETC Data'!$H$5*'ETC Data'!$J$5,0)</f>
        <v>0</v>
      </c>
      <c r="AN246" s="208">
        <f>AM246-(AM246*((VLOOKUP(A246,Plan!A$1:BA$804,53,FALSE)/100)))</f>
        <v>0</v>
      </c>
      <c r="AO246" s="211">
        <f>IF(AJ246,O246*'ETC Data'!$H$5*'ETC Data'!$K$5,0)</f>
        <v>0</v>
      </c>
      <c r="AP246" s="208">
        <f>AO246-(AO246*((VLOOKUP(A246,Plan!A$1:BB$804,54,FALSE)/100)))</f>
        <v>0</v>
      </c>
      <c r="AQ246" s="208">
        <f>IF(AJ246,O246*'ETC Data'!$H$5*'ETC Data'!$L$5,0)</f>
        <v>0</v>
      </c>
      <c r="AR246" s="208">
        <f>AQ246-(AQ246*((VLOOKUP(A246,Plan!A$1:BD$804,56,FALSE)/100)))</f>
        <v>0</v>
      </c>
      <c r="AS246" s="193">
        <f>VLOOKUP(A246,'PR Matrix'!A:B,2,FALSE)</f>
        <v>0</v>
      </c>
      <c r="AT246" s="194">
        <f t="shared" si="38"/>
        <v>0</v>
      </c>
      <c r="AU246" s="194">
        <f t="shared" si="39"/>
        <v>0</v>
      </c>
      <c r="AV246" s="194">
        <f t="shared" si="40"/>
        <v>0</v>
      </c>
      <c r="AW246" s="194">
        <f t="shared" si="41"/>
        <v>0</v>
      </c>
      <c r="AX246" s="194">
        <f t="shared" si="42"/>
        <v>0</v>
      </c>
      <c r="AY246" s="194">
        <f t="shared" si="43"/>
        <v>0</v>
      </c>
    </row>
    <row r="247" spans="1:55" hidden="1" x14ac:dyDescent="0.2">
      <c r="A247" s="200" t="s">
        <v>162</v>
      </c>
      <c r="B247" s="201" t="s">
        <v>1570</v>
      </c>
      <c r="C247" s="201"/>
      <c r="D247" s="201"/>
      <c r="E247" s="202">
        <f>IF(G247="Y",VLOOKUP(B247&amp;"|"&amp;C247,'ETC Data'!$C$2:$D$16,2,FALSE),0)</f>
        <v>0</v>
      </c>
      <c r="F247" s="202">
        <f>IF(D247="",0,IF(G247="Y",VLOOKUP(B247&amp;"|"&amp;D247,'ETC Data'!$C$2:$D$16,2,FALSE),0))</f>
        <v>0</v>
      </c>
      <c r="G247" s="203" t="str">
        <f>IF(VLOOKUP(A247,Plan!A$1:H$804,8,FALSE)&lt;&gt;"",VLOOKUP(A247,Plan!A$1:H$804,8,FALSE),"")</f>
        <v>N</v>
      </c>
      <c r="H247" s="204" t="str">
        <f>IF(VLOOKUP(A247,Plan!A$1:L$804,12,FALSE)&lt;&gt;"",VLOOKUP(A247,Plan!A$1:L$804,12,FALSE),"")</f>
        <v/>
      </c>
      <c r="I247" s="205" t="str">
        <f>IF(VLOOKUP(A247,Plan!A$1:M$804,13,FALSE)&lt;&gt;"",VLOOKUP(A247,Plan!A$1:M$804,13,FALSE),"")</f>
        <v>Y</v>
      </c>
      <c r="J247" s="205" t="str">
        <f>IF(VLOOKUP(A247,Plan!A$1:N$804,14,FALSE)&lt;&gt;"",VLOOKUP(A247,Plan!A$1:N$804,14,FALSE),IF(VLOOKUP(A247,Plan!A$1:O$804,15,FALSE)&lt;&gt;"",VLOOKUP(A247,Plan!A$1:O$804,15,FALSE),""))</f>
        <v>Y</v>
      </c>
      <c r="K247" s="206" t="str">
        <f>IF(VLOOKUP(A247,Plan!A$1:P$804,16,FALSE)&lt;&gt;"",VLOOKUP(A247,Plan!A$1:P$804,16,FALSE),"")</f>
        <v>Y</v>
      </c>
      <c r="L247" s="205"/>
      <c r="M247" s="205"/>
      <c r="N247" s="205"/>
      <c r="O247" s="207">
        <f t="shared" si="36"/>
        <v>0</v>
      </c>
      <c r="P247" s="207" t="b">
        <f t="shared" si="37"/>
        <v>1</v>
      </c>
      <c r="Q247" s="208">
        <f>IF(P247,O247*'ETC Data'!$H$3*'ETC Data'!$I$3,0)</f>
        <v>0</v>
      </c>
      <c r="R247" s="208">
        <f>Q247-(Q247*((VLOOKUP(A247,Plan!A$1:Z$804,26,FALSE)/100)))</f>
        <v>0</v>
      </c>
      <c r="S247" s="208">
        <f>IF(P247,O247*'ETC Data'!$H$3*'ETC Data'!$J$3,0)</f>
        <v>0</v>
      </c>
      <c r="T247" s="208">
        <f>S247-(S247*((VLOOKUP(A247,Plan!A$1:AA$804,27,FALSE)/100)))</f>
        <v>0</v>
      </c>
      <c r="U247" s="208">
        <f>IF(P247,O247*'ETC Data'!$H$3*'ETC Data'!$K$3,0)</f>
        <v>0</v>
      </c>
      <c r="V247" s="208">
        <f>U247-(U247*((VLOOKUP(A247,Plan!A$1:AB$804,28,FALSE)/100)))</f>
        <v>0</v>
      </c>
      <c r="W247" s="208">
        <f>IF(P247,O247*'ETC Data'!$H$3*'ETC Data'!$L$3,0)</f>
        <v>0</v>
      </c>
      <c r="X247" s="208">
        <f>W247-(W247*((VLOOKUP(A247,Plan!A$1:AC$804,29,FALSE)/100)))</f>
        <v>0</v>
      </c>
      <c r="Y247" s="209"/>
      <c r="Z247" s="210" t="b">
        <f t="shared" si="44"/>
        <v>1</v>
      </c>
      <c r="AA247" s="208">
        <f>IF(Z247,O247*'ETC Data'!$H$4*'ETC Data'!$I$4,0)</f>
        <v>0</v>
      </c>
      <c r="AB247" s="208">
        <f>AA247-(AA247*((VLOOKUP(A247,Plan!A$1:AI$804,35,FALSE)/100)))</f>
        <v>0</v>
      </c>
      <c r="AC247" s="208">
        <f>IF(Z247,O247*'ETC Data'!$H$4*'ETC Data'!$J$4,0)</f>
        <v>0</v>
      </c>
      <c r="AD247" s="208">
        <f>AC247-(AC247*((VLOOKUP(A247,Plan!A$1:AJ$804,36,FALSE)/100)))</f>
        <v>0</v>
      </c>
      <c r="AE247" s="208">
        <f>IF(Z247,O247*'ETC Data'!$H$4*'ETC Data'!$K$4,0)</f>
        <v>0</v>
      </c>
      <c r="AF247" s="208">
        <f>AE247-(AE247*((VLOOKUP(A247,Plan!A$1:AK$804,37,FALSE)/100)))</f>
        <v>0</v>
      </c>
      <c r="AG247" s="208">
        <f>IF(Z247,O247*'ETC Data'!$H$4*'ETC Data'!$L$4,0)</f>
        <v>0</v>
      </c>
      <c r="AH247" s="208">
        <f>AG247-(AG247*((VLOOKUP(A247,Plan!A$1:AP$804,42,FALSE)/100)))</f>
        <v>0</v>
      </c>
      <c r="AI247" s="210"/>
      <c r="AJ247" s="210" t="b">
        <f t="shared" si="45"/>
        <v>1</v>
      </c>
      <c r="AK247" s="211">
        <f>IF(AJ247,O247*'ETC Data'!$H$5*'ETC Data'!$I$5,0)</f>
        <v>0</v>
      </c>
      <c r="AL247" s="208">
        <f>AK247-(AK247*((VLOOKUP(A247,Plan!A$1:AY$804,51,FALSE)/100)))</f>
        <v>0</v>
      </c>
      <c r="AM247" s="208">
        <f>IF(AJ247,O247*'ETC Data'!$H$5*'ETC Data'!$J$5,0)</f>
        <v>0</v>
      </c>
      <c r="AN247" s="208">
        <f>AM247-(AM247*((VLOOKUP(A247,Plan!A$1:BA$804,53,FALSE)/100)))</f>
        <v>0</v>
      </c>
      <c r="AO247" s="211">
        <f>IF(AJ247,O247*'ETC Data'!$H$5*'ETC Data'!$K$5,0)</f>
        <v>0</v>
      </c>
      <c r="AP247" s="208">
        <f>AO247-(AO247*((VLOOKUP(A247,Plan!A$1:BB$804,54,FALSE)/100)))</f>
        <v>0</v>
      </c>
      <c r="AQ247" s="208">
        <f>IF(AJ247,O247*'ETC Data'!$H$5*'ETC Data'!$L$5,0)</f>
        <v>0</v>
      </c>
      <c r="AR247" s="208">
        <f>AQ247-(AQ247*((VLOOKUP(A247,Plan!A$1:BD$804,56,FALSE)/100)))</f>
        <v>0</v>
      </c>
      <c r="AS247" s="193">
        <f>VLOOKUP(A247,'PR Matrix'!A:B,2,FALSE)</f>
        <v>0</v>
      </c>
      <c r="AT247" s="194">
        <f t="shared" si="38"/>
        <v>0</v>
      </c>
      <c r="AU247" s="194">
        <f t="shared" si="39"/>
        <v>0</v>
      </c>
      <c r="AV247" s="194">
        <f t="shared" si="40"/>
        <v>0</v>
      </c>
      <c r="AW247" s="194">
        <f t="shared" si="41"/>
        <v>0</v>
      </c>
      <c r="AX247" s="194">
        <f t="shared" si="42"/>
        <v>0</v>
      </c>
      <c r="AY247" s="194">
        <f t="shared" si="43"/>
        <v>0</v>
      </c>
    </row>
    <row r="248" spans="1:55" hidden="1" x14ac:dyDescent="0.2">
      <c r="A248" s="200" t="s">
        <v>1806</v>
      </c>
      <c r="B248" s="201" t="s">
        <v>1570</v>
      </c>
      <c r="C248" s="201"/>
      <c r="D248" s="201"/>
      <c r="E248" s="202">
        <f>IF(G248="Y",VLOOKUP(B248&amp;"|"&amp;C248,'ETC Data'!$C$2:$D$16,2,FALSE),0)</f>
        <v>0</v>
      </c>
      <c r="F248" s="202">
        <f>IF(D248="",0,IF(G248="Y",VLOOKUP(B248&amp;"|"&amp;D248,'ETC Data'!$C$2:$D$16,2,FALSE),0))</f>
        <v>0</v>
      </c>
      <c r="G248" s="203" t="str">
        <f>IF(VLOOKUP(A248,Plan!A$1:H$804,8,FALSE)&lt;&gt;"",VLOOKUP(A248,Plan!A$1:H$804,8,FALSE),"")</f>
        <v>N</v>
      </c>
      <c r="H248" s="204" t="str">
        <f>IF(VLOOKUP(A248,Plan!A$1:L$804,12,FALSE)&lt;&gt;"",VLOOKUP(A248,Plan!A$1:L$804,12,FALSE),"")</f>
        <v/>
      </c>
      <c r="I248" s="205" t="str">
        <f>IF(VLOOKUP(A248,Plan!A$1:M$804,13,FALSE)&lt;&gt;"",VLOOKUP(A248,Plan!A$1:M$804,13,FALSE),"")</f>
        <v/>
      </c>
      <c r="J248" s="205" t="str">
        <f>IF(VLOOKUP(A248,Plan!A$1:N$804,14,FALSE)&lt;&gt;"",VLOOKUP(A248,Plan!A$1:N$804,14,FALSE),IF(VLOOKUP(A248,Plan!A$1:O$804,15,FALSE)&lt;&gt;"",VLOOKUP(A248,Plan!A$1:O$804,15,FALSE),""))</f>
        <v/>
      </c>
      <c r="K248" s="206" t="str">
        <f>IF(VLOOKUP(A248,Plan!A$1:P$804,16,FALSE)&lt;&gt;"",VLOOKUP(A248,Plan!A$1:P$804,16,FALSE),"")</f>
        <v/>
      </c>
      <c r="L248" s="205"/>
      <c r="M248" s="205"/>
      <c r="N248" s="205"/>
      <c r="O248" s="207">
        <f t="shared" si="36"/>
        <v>0</v>
      </c>
      <c r="P248" s="207" t="b">
        <f t="shared" si="37"/>
        <v>0</v>
      </c>
      <c r="Q248" s="208">
        <f>IF(P248,O248*'ETC Data'!$H$3*'ETC Data'!$I$3,0)</f>
        <v>0</v>
      </c>
      <c r="R248" s="208">
        <f>Q248-(Q248*((VLOOKUP(A248,Plan!A$1:Z$804,26,FALSE)/100)))</f>
        <v>0</v>
      </c>
      <c r="S248" s="208">
        <f>IF(P248,O248*'ETC Data'!$H$3*'ETC Data'!$J$3,0)</f>
        <v>0</v>
      </c>
      <c r="T248" s="208">
        <f>S248-(S248*((VLOOKUP(A248,Plan!A$1:AA$804,27,FALSE)/100)))</f>
        <v>0</v>
      </c>
      <c r="U248" s="208">
        <f>IF(P248,O248*'ETC Data'!$H$3*'ETC Data'!$K$3,0)</f>
        <v>0</v>
      </c>
      <c r="V248" s="208">
        <f>U248-(U248*((VLOOKUP(A248,Plan!A$1:AB$804,28,FALSE)/100)))</f>
        <v>0</v>
      </c>
      <c r="W248" s="208">
        <f>IF(P248,O248*'ETC Data'!$H$3*'ETC Data'!$L$3,0)</f>
        <v>0</v>
      </c>
      <c r="X248" s="208">
        <f>W248-(W248*((VLOOKUP(A248,Plan!A$1:AC$804,29,FALSE)/100)))</f>
        <v>0</v>
      </c>
      <c r="Y248" s="209"/>
      <c r="Z248" s="210" t="b">
        <f t="shared" si="44"/>
        <v>0</v>
      </c>
      <c r="AA248" s="208">
        <f>IF(Z248,O248*'ETC Data'!$H$4*'ETC Data'!$I$4,0)</f>
        <v>0</v>
      </c>
      <c r="AB248" s="208">
        <f>AA248-(AA248*((VLOOKUP(A248,Plan!A$1:AI$804,35,FALSE)/100)))</f>
        <v>0</v>
      </c>
      <c r="AC248" s="208">
        <f>IF(Z248,O248*'ETC Data'!$H$4*'ETC Data'!$J$4,0)</f>
        <v>0</v>
      </c>
      <c r="AD248" s="208">
        <f>AC248-(AC248*((VLOOKUP(A248,Plan!A$1:AJ$804,36,FALSE)/100)))</f>
        <v>0</v>
      </c>
      <c r="AE248" s="208">
        <f>IF(Z248,O248*'ETC Data'!$H$4*'ETC Data'!$K$4,0)</f>
        <v>0</v>
      </c>
      <c r="AF248" s="208">
        <f>AE248-(AE248*((VLOOKUP(A248,Plan!A$1:AK$804,37,FALSE)/100)))</f>
        <v>0</v>
      </c>
      <c r="AG248" s="208">
        <f>IF(Z248,O248*'ETC Data'!$H$4*'ETC Data'!$L$4,0)</f>
        <v>0</v>
      </c>
      <c r="AH248" s="208">
        <f>AG248-(AG248*((VLOOKUP(A248,Plan!A$1:AP$804,42,FALSE)/100)))</f>
        <v>0</v>
      </c>
      <c r="AI248" s="210"/>
      <c r="AJ248" s="210" t="b">
        <f t="shared" si="45"/>
        <v>0</v>
      </c>
      <c r="AK248" s="211">
        <f>IF(AJ248,O248*'ETC Data'!$H$5*'ETC Data'!$I$5,0)</f>
        <v>0</v>
      </c>
      <c r="AL248" s="208">
        <f>AK248-(AK248*((VLOOKUP(A248,Plan!A$1:AY$804,51,FALSE)/100)))</f>
        <v>0</v>
      </c>
      <c r="AM248" s="208">
        <f>IF(AJ248,O248*'ETC Data'!$H$5*'ETC Data'!$J$5,0)</f>
        <v>0</v>
      </c>
      <c r="AN248" s="208">
        <f>AM248-(AM248*((VLOOKUP(A248,Plan!A$1:BA$804,53,FALSE)/100)))</f>
        <v>0</v>
      </c>
      <c r="AO248" s="211">
        <f>IF(AJ248,O248*'ETC Data'!$H$5*'ETC Data'!$K$5,0)</f>
        <v>0</v>
      </c>
      <c r="AP248" s="208">
        <f>AO248-(AO248*((VLOOKUP(A248,Plan!A$1:BB$804,54,FALSE)/100)))</f>
        <v>0</v>
      </c>
      <c r="AQ248" s="208">
        <f>IF(AJ248,O248*'ETC Data'!$H$5*'ETC Data'!$L$5,0)</f>
        <v>0</v>
      </c>
      <c r="AR248" s="208">
        <f>AQ248-(AQ248*((VLOOKUP(A248,Plan!A$1:BD$804,56,FALSE)/100)))</f>
        <v>0</v>
      </c>
      <c r="AS248" s="193">
        <f>VLOOKUP(A248,'PR Matrix'!A:B,2,FALSE)</f>
        <v>0</v>
      </c>
      <c r="AT248" s="194">
        <f t="shared" si="38"/>
        <v>0</v>
      </c>
      <c r="AU248" s="194">
        <f t="shared" si="39"/>
        <v>0</v>
      </c>
      <c r="AV248" s="194">
        <f t="shared" si="40"/>
        <v>0</v>
      </c>
      <c r="AW248" s="194">
        <f t="shared" si="41"/>
        <v>0</v>
      </c>
      <c r="AX248" s="194">
        <f t="shared" si="42"/>
        <v>0</v>
      </c>
      <c r="AY248" s="194">
        <f t="shared" si="43"/>
        <v>0</v>
      </c>
      <c r="AZ248" s="217"/>
      <c r="BA248" s="217"/>
      <c r="BB248" s="217"/>
      <c r="BC248" s="217"/>
    </row>
    <row r="249" spans="1:55" hidden="1" x14ac:dyDescent="0.2">
      <c r="A249" s="200" t="s">
        <v>749</v>
      </c>
      <c r="B249" s="201" t="s">
        <v>1572</v>
      </c>
      <c r="C249" s="201"/>
      <c r="D249" s="201"/>
      <c r="E249" s="202">
        <f>IF(G249="Y",VLOOKUP(B249&amp;"|"&amp;C249,'ETC Data'!$C$2:$D$16,2,FALSE),0)</f>
        <v>0</v>
      </c>
      <c r="F249" s="202">
        <f>IF(D249="",0,IF(G249="Y",VLOOKUP(B249&amp;"|"&amp;D249,'ETC Data'!$C$2:$D$16,2,FALSE),0))</f>
        <v>0</v>
      </c>
      <c r="G249" s="203" t="str">
        <f>IF(VLOOKUP(A249,Plan!A$1:H$804,8,FALSE)&lt;&gt;"",VLOOKUP(A249,Plan!A$1:H$804,8,FALSE),"")</f>
        <v>N</v>
      </c>
      <c r="H249" s="204" t="str">
        <f>IF(VLOOKUP(A249,Plan!A$1:L$804,12,FALSE)&lt;&gt;"",VLOOKUP(A249,Plan!A$1:L$804,12,FALSE),"")</f>
        <v/>
      </c>
      <c r="I249" s="205" t="str">
        <f>IF(VLOOKUP(A249,Plan!A$1:M$804,13,FALSE)&lt;&gt;"",VLOOKUP(A249,Plan!A$1:M$804,13,FALSE),"")</f>
        <v/>
      </c>
      <c r="J249" s="205" t="str">
        <f>IF(VLOOKUP(A249,Plan!A$1:N$804,14,FALSE)&lt;&gt;"",VLOOKUP(A249,Plan!A$1:N$804,14,FALSE),IF(VLOOKUP(A249,Plan!A$1:O$804,15,FALSE)&lt;&gt;"",VLOOKUP(A249,Plan!A$1:O$804,15,FALSE),""))</f>
        <v/>
      </c>
      <c r="K249" s="206" t="str">
        <f>IF(VLOOKUP(A249,Plan!A$1:P$804,16,FALSE)&lt;&gt;"",VLOOKUP(A249,Plan!A$1:P$804,16,FALSE),"")</f>
        <v/>
      </c>
      <c r="L249" s="205"/>
      <c r="M249" s="205"/>
      <c r="N249" s="205"/>
      <c r="O249" s="207">
        <f t="shared" si="36"/>
        <v>0</v>
      </c>
      <c r="P249" s="207" t="b">
        <f t="shared" si="37"/>
        <v>0</v>
      </c>
      <c r="Q249" s="208">
        <f>IF(P249,O249*'ETC Data'!$H$3*'ETC Data'!$I$3,0)</f>
        <v>0</v>
      </c>
      <c r="R249" s="208">
        <f>Q249-(Q249*((VLOOKUP(A249,Plan!A$1:Z$804,26,FALSE)/100)))</f>
        <v>0</v>
      </c>
      <c r="S249" s="208">
        <f>IF(P249,O249*'ETC Data'!$H$3*'ETC Data'!$J$3,0)</f>
        <v>0</v>
      </c>
      <c r="T249" s="208">
        <f>S249-(S249*((VLOOKUP(A249,Plan!A$1:AA$804,27,FALSE)/100)))</f>
        <v>0</v>
      </c>
      <c r="U249" s="208">
        <f>IF(P249,O249*'ETC Data'!$H$3*'ETC Data'!$K$3,0)</f>
        <v>0</v>
      </c>
      <c r="V249" s="208">
        <f>U249-(U249*((VLOOKUP(A249,Plan!A$1:AB$804,28,FALSE)/100)))</f>
        <v>0</v>
      </c>
      <c r="W249" s="208">
        <f>IF(P249,O249*'ETC Data'!$H$3*'ETC Data'!$L$3,0)</f>
        <v>0</v>
      </c>
      <c r="X249" s="208">
        <f>W249-(W249*((VLOOKUP(A249,Plan!A$1:AC$804,29,FALSE)/100)))</f>
        <v>0</v>
      </c>
      <c r="Y249" s="209"/>
      <c r="Z249" s="210" t="b">
        <f t="shared" si="44"/>
        <v>0</v>
      </c>
      <c r="AA249" s="208">
        <f>IF(Z249,O249*'ETC Data'!$H$4*'ETC Data'!$I$4,0)</f>
        <v>0</v>
      </c>
      <c r="AB249" s="208">
        <f>AA249-(AA249*((VLOOKUP(A249,Plan!A$1:AI$804,35,FALSE)/100)))</f>
        <v>0</v>
      </c>
      <c r="AC249" s="208">
        <f>IF(Z249,O249*'ETC Data'!$H$4*'ETC Data'!$J$4,0)</f>
        <v>0</v>
      </c>
      <c r="AD249" s="208">
        <f>AC249-(AC249*((VLOOKUP(A249,Plan!A$1:AJ$804,36,FALSE)/100)))</f>
        <v>0</v>
      </c>
      <c r="AE249" s="208">
        <f>IF(Z249,O249*'ETC Data'!$H$4*'ETC Data'!$K$4,0)</f>
        <v>0</v>
      </c>
      <c r="AF249" s="208">
        <f>AE249-(AE249*((VLOOKUP(A249,Plan!A$1:AK$804,37,FALSE)/100)))</f>
        <v>0</v>
      </c>
      <c r="AG249" s="208">
        <f>IF(Z249,O249*'ETC Data'!$H$4*'ETC Data'!$L$4,0)</f>
        <v>0</v>
      </c>
      <c r="AH249" s="208">
        <f>AG249-(AG249*((VLOOKUP(A249,Plan!A$1:AP$804,42,FALSE)/100)))</f>
        <v>0</v>
      </c>
      <c r="AI249" s="210"/>
      <c r="AJ249" s="210" t="b">
        <f t="shared" si="45"/>
        <v>0</v>
      </c>
      <c r="AK249" s="211">
        <f>IF(AJ249,O249*'ETC Data'!$H$5*'ETC Data'!$I$5,0)</f>
        <v>0</v>
      </c>
      <c r="AL249" s="208">
        <f>AK249-(AK249*((VLOOKUP(A249,Plan!A$1:AY$804,51,FALSE)/100)))</f>
        <v>0</v>
      </c>
      <c r="AM249" s="208">
        <f>IF(AJ249,O249*'ETC Data'!$H$5*'ETC Data'!$J$5,0)</f>
        <v>0</v>
      </c>
      <c r="AN249" s="208">
        <f>AM249-(AM249*((VLOOKUP(A249,Plan!A$1:BA$804,53,FALSE)/100)))</f>
        <v>0</v>
      </c>
      <c r="AO249" s="211">
        <f>IF(AJ249,O249*'ETC Data'!$H$5*'ETC Data'!$K$5,0)</f>
        <v>0</v>
      </c>
      <c r="AP249" s="208">
        <f>AO249-(AO249*((VLOOKUP(A249,Plan!A$1:BB$804,54,FALSE)/100)))</f>
        <v>0</v>
      </c>
      <c r="AQ249" s="208">
        <f>IF(AJ249,O249*'ETC Data'!$H$5*'ETC Data'!$L$5,0)</f>
        <v>0</v>
      </c>
      <c r="AR249" s="208">
        <f>AQ249-(AQ249*((VLOOKUP(A249,Plan!A$1:BD$804,56,FALSE)/100)))</f>
        <v>0</v>
      </c>
      <c r="AS249" s="193">
        <f>VLOOKUP(A249,'PR Matrix'!A:B,2,FALSE)</f>
        <v>0</v>
      </c>
      <c r="AT249" s="194">
        <f t="shared" si="38"/>
        <v>0</v>
      </c>
      <c r="AU249" s="194">
        <f t="shared" si="39"/>
        <v>0</v>
      </c>
      <c r="AV249" s="194">
        <f t="shared" si="40"/>
        <v>0</v>
      </c>
      <c r="AW249" s="194">
        <f t="shared" si="41"/>
        <v>0</v>
      </c>
      <c r="AX249" s="194">
        <f t="shared" si="42"/>
        <v>0</v>
      </c>
      <c r="AY249" s="194">
        <f t="shared" si="43"/>
        <v>0</v>
      </c>
    </row>
    <row r="250" spans="1:55" hidden="1" x14ac:dyDescent="0.2">
      <c r="A250" s="200" t="s">
        <v>1807</v>
      </c>
      <c r="B250" s="201" t="s">
        <v>1572</v>
      </c>
      <c r="C250" s="201"/>
      <c r="D250" s="201"/>
      <c r="E250" s="202">
        <f>IF(G250="Y",VLOOKUP(B250&amp;"|"&amp;C250,'ETC Data'!$C$2:$D$16,2,FALSE),0)</f>
        <v>0</v>
      </c>
      <c r="F250" s="202">
        <f>IF(D250="",0,IF(G250="Y",VLOOKUP(B250&amp;"|"&amp;D250,'ETC Data'!$C$2:$D$16,2,FALSE),0))</f>
        <v>0</v>
      </c>
      <c r="G250" s="203" t="str">
        <f>IF(VLOOKUP(A250,Plan!A$1:H$804,8,FALSE)&lt;&gt;"",VLOOKUP(A250,Plan!A$1:H$804,8,FALSE),"")</f>
        <v>N</v>
      </c>
      <c r="H250" s="204" t="str">
        <f>IF(VLOOKUP(A250,Plan!A$1:L$804,12,FALSE)&lt;&gt;"",VLOOKUP(A250,Plan!A$1:L$804,12,FALSE),"")</f>
        <v/>
      </c>
      <c r="I250" s="205" t="str">
        <f>IF(VLOOKUP(A250,Plan!A$1:M$804,13,FALSE)&lt;&gt;"",VLOOKUP(A250,Plan!A$1:M$804,13,FALSE),"")</f>
        <v/>
      </c>
      <c r="J250" s="205" t="str">
        <f>IF(VLOOKUP(A250,Plan!A$1:N$804,14,FALSE)&lt;&gt;"",VLOOKUP(A250,Plan!A$1:N$804,14,FALSE),IF(VLOOKUP(A250,Plan!A$1:O$804,15,FALSE)&lt;&gt;"",VLOOKUP(A250,Plan!A$1:O$804,15,FALSE),""))</f>
        <v/>
      </c>
      <c r="K250" s="206" t="str">
        <f>IF(VLOOKUP(A250,Plan!A$1:P$804,16,FALSE)&lt;&gt;"",VLOOKUP(A250,Plan!A$1:P$804,16,FALSE),"")</f>
        <v/>
      </c>
      <c r="L250" s="205"/>
      <c r="M250" s="205"/>
      <c r="N250" s="205"/>
      <c r="O250" s="207">
        <f t="shared" si="36"/>
        <v>0</v>
      </c>
      <c r="P250" s="207" t="b">
        <f t="shared" si="37"/>
        <v>0</v>
      </c>
      <c r="Q250" s="208">
        <f>IF(P250,O250*'ETC Data'!$H$3*'ETC Data'!$I$3,0)</f>
        <v>0</v>
      </c>
      <c r="R250" s="208">
        <f>Q250-(Q250*((VLOOKUP(A250,Plan!A$1:Z$804,26,FALSE)/100)))</f>
        <v>0</v>
      </c>
      <c r="S250" s="208">
        <f>IF(P250,O250*'ETC Data'!$H$3*'ETC Data'!$J$3,0)</f>
        <v>0</v>
      </c>
      <c r="T250" s="208">
        <f>S250-(S250*((VLOOKUP(A250,Plan!A$1:AA$804,27,FALSE)/100)))</f>
        <v>0</v>
      </c>
      <c r="U250" s="208">
        <f>IF(P250,O250*'ETC Data'!$H$3*'ETC Data'!$K$3,0)</f>
        <v>0</v>
      </c>
      <c r="V250" s="208">
        <f>U250-(U250*((VLOOKUP(A250,Plan!A$1:AB$804,28,FALSE)/100)))</f>
        <v>0</v>
      </c>
      <c r="W250" s="208">
        <f>IF(P250,O250*'ETC Data'!$H$3*'ETC Data'!$L$3,0)</f>
        <v>0</v>
      </c>
      <c r="X250" s="208">
        <f>W250-(W250*((VLOOKUP(A250,Plan!A$1:AC$804,29,FALSE)/100)))</f>
        <v>0</v>
      </c>
      <c r="Y250" s="209"/>
      <c r="Z250" s="210" t="b">
        <f t="shared" si="44"/>
        <v>0</v>
      </c>
      <c r="AA250" s="208">
        <f>IF(Z250,O250*'ETC Data'!$H$4*'ETC Data'!$I$4,0)</f>
        <v>0</v>
      </c>
      <c r="AB250" s="208">
        <f>AA250-(AA250*((VLOOKUP(A250,Plan!A$1:AI$804,35,FALSE)/100)))</f>
        <v>0</v>
      </c>
      <c r="AC250" s="208">
        <f>IF(Z250,O250*'ETC Data'!$H$4*'ETC Data'!$J$4,0)</f>
        <v>0</v>
      </c>
      <c r="AD250" s="208">
        <f>AC250-(AC250*((VLOOKUP(A250,Plan!A$1:AJ$804,36,FALSE)/100)))</f>
        <v>0</v>
      </c>
      <c r="AE250" s="208">
        <f>IF(Z250,O250*'ETC Data'!$H$4*'ETC Data'!$K$4,0)</f>
        <v>0</v>
      </c>
      <c r="AF250" s="208">
        <f>AE250-(AE250*((VLOOKUP(A250,Plan!A$1:AK$804,37,FALSE)/100)))</f>
        <v>0</v>
      </c>
      <c r="AG250" s="208">
        <f>IF(Z250,O250*'ETC Data'!$H$4*'ETC Data'!$L$4,0)</f>
        <v>0</v>
      </c>
      <c r="AH250" s="208">
        <f>AG250-(AG250*((VLOOKUP(A250,Plan!A$1:AP$804,42,FALSE)/100)))</f>
        <v>0</v>
      </c>
      <c r="AI250" s="210"/>
      <c r="AJ250" s="210" t="b">
        <f t="shared" si="45"/>
        <v>0</v>
      </c>
      <c r="AK250" s="211">
        <f>IF(AJ250,O250*'ETC Data'!$H$5*'ETC Data'!$I$5,0)</f>
        <v>0</v>
      </c>
      <c r="AL250" s="208">
        <f>AK250-(AK250*((VLOOKUP(A250,Plan!A$1:AY$804,51,FALSE)/100)))</f>
        <v>0</v>
      </c>
      <c r="AM250" s="208">
        <f>IF(AJ250,O250*'ETC Data'!$H$5*'ETC Data'!$J$5,0)</f>
        <v>0</v>
      </c>
      <c r="AN250" s="208">
        <f>AM250-(AM250*((VLOOKUP(A250,Plan!A$1:BA$804,53,FALSE)/100)))</f>
        <v>0</v>
      </c>
      <c r="AO250" s="211">
        <f>IF(AJ250,O250*'ETC Data'!$H$5*'ETC Data'!$K$5,0)</f>
        <v>0</v>
      </c>
      <c r="AP250" s="208">
        <f>AO250-(AO250*((VLOOKUP(A250,Plan!A$1:BB$804,54,FALSE)/100)))</f>
        <v>0</v>
      </c>
      <c r="AQ250" s="208">
        <f>IF(AJ250,O250*'ETC Data'!$H$5*'ETC Data'!$L$5,0)</f>
        <v>0</v>
      </c>
      <c r="AR250" s="208">
        <f>AQ250-(AQ250*((VLOOKUP(A250,Plan!A$1:BD$804,56,FALSE)/100)))</f>
        <v>0</v>
      </c>
      <c r="AS250" s="193">
        <f>VLOOKUP(A250,'PR Matrix'!A:B,2,FALSE)</f>
        <v>0</v>
      </c>
      <c r="AT250" s="194">
        <f t="shared" si="38"/>
        <v>0</v>
      </c>
      <c r="AU250" s="194">
        <f t="shared" si="39"/>
        <v>0</v>
      </c>
      <c r="AV250" s="194">
        <f t="shared" si="40"/>
        <v>0</v>
      </c>
      <c r="AW250" s="194">
        <f t="shared" si="41"/>
        <v>0</v>
      </c>
      <c r="AX250" s="194">
        <f t="shared" si="42"/>
        <v>0</v>
      </c>
      <c r="AY250" s="194">
        <f t="shared" si="43"/>
        <v>0</v>
      </c>
    </row>
    <row r="251" spans="1:55" hidden="1" x14ac:dyDescent="0.2">
      <c r="A251" s="200" t="s">
        <v>1275</v>
      </c>
      <c r="B251" s="201" t="s">
        <v>1570</v>
      </c>
      <c r="C251" s="201"/>
      <c r="D251" s="201"/>
      <c r="E251" s="202">
        <f>IF(G251="Y",VLOOKUP(B251&amp;"|"&amp;C251,'ETC Data'!$C$2:$D$16,2,FALSE),0)</f>
        <v>0</v>
      </c>
      <c r="F251" s="202">
        <f>IF(D251="",0,IF(G251="Y",VLOOKUP(B251&amp;"|"&amp;D251,'ETC Data'!$C$2:$D$16,2,FALSE),0))</f>
        <v>0</v>
      </c>
      <c r="G251" s="203" t="str">
        <f>IF(VLOOKUP(A251,Plan!A$1:H$804,8,FALSE)&lt;&gt;"",VLOOKUP(A251,Plan!A$1:H$804,8,FALSE),"")</f>
        <v>N</v>
      </c>
      <c r="H251" s="204" t="str">
        <f>IF(VLOOKUP(A251,Plan!A$1:L$804,12,FALSE)&lt;&gt;"",VLOOKUP(A251,Plan!A$1:L$804,12,FALSE),"")</f>
        <v/>
      </c>
      <c r="I251" s="205" t="str">
        <f>IF(VLOOKUP(A251,Plan!A$1:M$804,13,FALSE)&lt;&gt;"",VLOOKUP(A251,Plan!A$1:M$804,13,FALSE),"")</f>
        <v/>
      </c>
      <c r="J251" s="205" t="str">
        <f>IF(VLOOKUP(A251,Plan!A$1:N$804,14,FALSE)&lt;&gt;"",VLOOKUP(A251,Plan!A$1:N$804,14,FALSE),IF(VLOOKUP(A251,Plan!A$1:O$804,15,FALSE)&lt;&gt;"",VLOOKUP(A251,Plan!A$1:O$804,15,FALSE),""))</f>
        <v/>
      </c>
      <c r="K251" s="206" t="str">
        <f>IF(VLOOKUP(A251,Plan!A$1:P$804,16,FALSE)&lt;&gt;"",VLOOKUP(A251,Plan!A$1:P$804,16,FALSE),"")</f>
        <v/>
      </c>
      <c r="L251" s="205"/>
      <c r="M251" s="205"/>
      <c r="N251" s="205"/>
      <c r="O251" s="207">
        <f t="shared" si="36"/>
        <v>0</v>
      </c>
      <c r="P251" s="207" t="b">
        <f t="shared" si="37"/>
        <v>0</v>
      </c>
      <c r="Q251" s="208">
        <f>IF(P251,O251*'ETC Data'!$H$3*'ETC Data'!$I$3,0)</f>
        <v>0</v>
      </c>
      <c r="R251" s="208">
        <f>Q251-(Q251*((VLOOKUP(A251,Plan!A$1:Z$804,26,FALSE)/100)))</f>
        <v>0</v>
      </c>
      <c r="S251" s="208">
        <f>IF(P251,O251*'ETC Data'!$H$3*'ETC Data'!$J$3,0)</f>
        <v>0</v>
      </c>
      <c r="T251" s="208">
        <f>S251-(S251*((VLOOKUP(A251,Plan!A$1:AA$804,27,FALSE)/100)))</f>
        <v>0</v>
      </c>
      <c r="U251" s="208">
        <f>IF(P251,O251*'ETC Data'!$H$3*'ETC Data'!$K$3,0)</f>
        <v>0</v>
      </c>
      <c r="V251" s="208">
        <f>U251-(U251*((VLOOKUP(A251,Plan!A$1:AB$804,28,FALSE)/100)))</f>
        <v>0</v>
      </c>
      <c r="W251" s="208">
        <f>IF(P251,O251*'ETC Data'!$H$3*'ETC Data'!$L$3,0)</f>
        <v>0</v>
      </c>
      <c r="X251" s="208">
        <f>W251-(W251*((VLOOKUP(A251,Plan!A$1:AC$804,29,FALSE)/100)))</f>
        <v>0</v>
      </c>
      <c r="Y251" s="209"/>
      <c r="Z251" s="210" t="b">
        <f t="shared" si="44"/>
        <v>0</v>
      </c>
      <c r="AA251" s="208">
        <f>IF(Z251,O251*'ETC Data'!$H$4*'ETC Data'!$I$4,0)</f>
        <v>0</v>
      </c>
      <c r="AB251" s="208">
        <f>AA251-(AA251*((VLOOKUP(A251,Plan!A$1:AI$804,35,FALSE)/100)))</f>
        <v>0</v>
      </c>
      <c r="AC251" s="208">
        <f>IF(Z251,O251*'ETC Data'!$H$4*'ETC Data'!$J$4,0)</f>
        <v>0</v>
      </c>
      <c r="AD251" s="208">
        <f>AC251-(AC251*((VLOOKUP(A251,Plan!A$1:AJ$804,36,FALSE)/100)))</f>
        <v>0</v>
      </c>
      <c r="AE251" s="208">
        <f>IF(Z251,O251*'ETC Data'!$H$4*'ETC Data'!$K$4,0)</f>
        <v>0</v>
      </c>
      <c r="AF251" s="208">
        <f>AE251-(AE251*((VLOOKUP(A251,Plan!A$1:AK$804,37,FALSE)/100)))</f>
        <v>0</v>
      </c>
      <c r="AG251" s="208">
        <f>IF(Z251,O251*'ETC Data'!$H$4*'ETC Data'!$L$4,0)</f>
        <v>0</v>
      </c>
      <c r="AH251" s="208">
        <f>AG251-(AG251*((VLOOKUP(A251,Plan!A$1:AP$804,42,FALSE)/100)))</f>
        <v>0</v>
      </c>
      <c r="AI251" s="210"/>
      <c r="AJ251" s="210" t="b">
        <f t="shared" si="45"/>
        <v>0</v>
      </c>
      <c r="AK251" s="211">
        <f>IF(AJ251,O251*'ETC Data'!$H$5*'ETC Data'!$I$5,0)</f>
        <v>0</v>
      </c>
      <c r="AL251" s="208">
        <f>AK251-(AK251*((VLOOKUP(A251,Plan!A$1:AY$804,51,FALSE)/100)))</f>
        <v>0</v>
      </c>
      <c r="AM251" s="208">
        <f>IF(AJ251,O251*'ETC Data'!$H$5*'ETC Data'!$J$5,0)</f>
        <v>0</v>
      </c>
      <c r="AN251" s="208">
        <f>AM251-(AM251*((VLOOKUP(A251,Plan!A$1:BA$804,53,FALSE)/100)))</f>
        <v>0</v>
      </c>
      <c r="AO251" s="211">
        <f>IF(AJ251,O251*'ETC Data'!$H$5*'ETC Data'!$K$5,0)</f>
        <v>0</v>
      </c>
      <c r="AP251" s="208">
        <f>AO251-(AO251*((VLOOKUP(A251,Plan!A$1:BB$804,54,FALSE)/100)))</f>
        <v>0</v>
      </c>
      <c r="AQ251" s="208">
        <f>IF(AJ251,O251*'ETC Data'!$H$5*'ETC Data'!$L$5,0)</f>
        <v>0</v>
      </c>
      <c r="AR251" s="208">
        <f>AQ251-(AQ251*((VLOOKUP(A251,Plan!A$1:BD$804,56,FALSE)/100)))</f>
        <v>0</v>
      </c>
      <c r="AS251" s="193">
        <f>VLOOKUP(A251,'PR Matrix'!A:B,2,FALSE)</f>
        <v>0</v>
      </c>
      <c r="AT251" s="194">
        <f t="shared" si="38"/>
        <v>0</v>
      </c>
      <c r="AU251" s="194">
        <f t="shared" si="39"/>
        <v>0</v>
      </c>
      <c r="AV251" s="194">
        <f t="shared" si="40"/>
        <v>0</v>
      </c>
      <c r="AW251" s="194">
        <f t="shared" si="41"/>
        <v>0</v>
      </c>
      <c r="AX251" s="194">
        <f t="shared" si="42"/>
        <v>0</v>
      </c>
      <c r="AY251" s="194">
        <f t="shared" si="43"/>
        <v>0</v>
      </c>
    </row>
    <row r="252" spans="1:55" hidden="1" x14ac:dyDescent="0.2">
      <c r="A252" s="200" t="s">
        <v>1321</v>
      </c>
      <c r="B252" s="201" t="s">
        <v>1570</v>
      </c>
      <c r="C252" s="201"/>
      <c r="D252" s="201"/>
      <c r="E252" s="202">
        <f>IF(G252="Y",VLOOKUP(B252&amp;"|"&amp;C252,'ETC Data'!$C$2:$D$16,2,FALSE),0)</f>
        <v>0</v>
      </c>
      <c r="F252" s="202">
        <f>IF(D252="",0,IF(G252="Y",VLOOKUP(B252&amp;"|"&amp;D252,'ETC Data'!$C$2:$D$16,2,FALSE),0))</f>
        <v>0</v>
      </c>
      <c r="G252" s="203" t="str">
        <f>IF(VLOOKUP(A252,Plan!A$1:H$804,8,FALSE)&lt;&gt;"",VLOOKUP(A252,Plan!A$1:H$804,8,FALSE),"")</f>
        <v>N</v>
      </c>
      <c r="H252" s="204" t="str">
        <f>IF(VLOOKUP(A252,Plan!A$1:L$804,12,FALSE)&lt;&gt;"",VLOOKUP(A252,Plan!A$1:L$804,12,FALSE),"")</f>
        <v/>
      </c>
      <c r="I252" s="205" t="str">
        <f>IF(VLOOKUP(A252,Plan!A$1:M$804,13,FALSE)&lt;&gt;"",VLOOKUP(A252,Plan!A$1:M$804,13,FALSE),"")</f>
        <v/>
      </c>
      <c r="J252" s="205" t="str">
        <f>IF(VLOOKUP(A252,Plan!A$1:N$804,14,FALSE)&lt;&gt;"",VLOOKUP(A252,Plan!A$1:N$804,14,FALSE),IF(VLOOKUP(A252,Plan!A$1:O$804,15,FALSE)&lt;&gt;"",VLOOKUP(A252,Plan!A$1:O$804,15,FALSE),""))</f>
        <v/>
      </c>
      <c r="K252" s="206" t="str">
        <f>IF(VLOOKUP(A252,Plan!A$1:P$804,16,FALSE)&lt;&gt;"",VLOOKUP(A252,Plan!A$1:P$804,16,FALSE),"")</f>
        <v/>
      </c>
      <c r="L252" s="205"/>
      <c r="M252" s="205"/>
      <c r="N252" s="205"/>
      <c r="O252" s="207">
        <f t="shared" si="36"/>
        <v>0</v>
      </c>
      <c r="P252" s="207" t="b">
        <f t="shared" si="37"/>
        <v>0</v>
      </c>
      <c r="Q252" s="208">
        <f>IF(P252,O252*'ETC Data'!$H$3*'ETC Data'!$I$3,0)</f>
        <v>0</v>
      </c>
      <c r="R252" s="208">
        <f>Q252-(Q252*((VLOOKUP(A252,Plan!A$1:Z$804,26,FALSE)/100)))</f>
        <v>0</v>
      </c>
      <c r="S252" s="208">
        <f>IF(P252,O252*'ETC Data'!$H$3*'ETC Data'!$J$3,0)</f>
        <v>0</v>
      </c>
      <c r="T252" s="208">
        <f>S252-(S252*((VLOOKUP(A252,Plan!A$1:AA$804,27,FALSE)/100)))</f>
        <v>0</v>
      </c>
      <c r="U252" s="208">
        <f>IF(P252,O252*'ETC Data'!$H$3*'ETC Data'!$K$3,0)</f>
        <v>0</v>
      </c>
      <c r="V252" s="208">
        <f>U252-(U252*((VLOOKUP(A252,Plan!A$1:AB$804,28,FALSE)/100)))</f>
        <v>0</v>
      </c>
      <c r="W252" s="208">
        <f>IF(P252,O252*'ETC Data'!$H$3*'ETC Data'!$L$3,0)</f>
        <v>0</v>
      </c>
      <c r="X252" s="208">
        <f>W252-(W252*((VLOOKUP(A252,Plan!A$1:AC$804,29,FALSE)/100)))</f>
        <v>0</v>
      </c>
      <c r="Y252" s="209"/>
      <c r="Z252" s="210" t="b">
        <f t="shared" si="44"/>
        <v>0</v>
      </c>
      <c r="AA252" s="208">
        <f>IF(Z252,O252*'ETC Data'!$H$4*'ETC Data'!$I$4,0)</f>
        <v>0</v>
      </c>
      <c r="AB252" s="208">
        <f>AA252-(AA252*((VLOOKUP(A252,Plan!A$1:AI$804,35,FALSE)/100)))</f>
        <v>0</v>
      </c>
      <c r="AC252" s="208">
        <f>IF(Z252,O252*'ETC Data'!$H$4*'ETC Data'!$J$4,0)</f>
        <v>0</v>
      </c>
      <c r="AD252" s="208">
        <f>AC252-(AC252*((VLOOKUP(A252,Plan!A$1:AJ$804,36,FALSE)/100)))</f>
        <v>0</v>
      </c>
      <c r="AE252" s="208">
        <f>IF(Z252,O252*'ETC Data'!$H$4*'ETC Data'!$K$4,0)</f>
        <v>0</v>
      </c>
      <c r="AF252" s="208">
        <f>AE252-(AE252*((VLOOKUP(A252,Plan!A$1:AK$804,37,FALSE)/100)))</f>
        <v>0</v>
      </c>
      <c r="AG252" s="208">
        <f>IF(Z252,O252*'ETC Data'!$H$4*'ETC Data'!$L$4,0)</f>
        <v>0</v>
      </c>
      <c r="AH252" s="208">
        <f>AG252-(AG252*((VLOOKUP(A252,Plan!A$1:AP$804,42,FALSE)/100)))</f>
        <v>0</v>
      </c>
      <c r="AI252" s="210"/>
      <c r="AJ252" s="210" t="b">
        <f t="shared" si="45"/>
        <v>0</v>
      </c>
      <c r="AK252" s="211">
        <f>IF(AJ252,O252*'ETC Data'!$H$5*'ETC Data'!$I$5,0)</f>
        <v>0</v>
      </c>
      <c r="AL252" s="208">
        <f>AK252-(AK252*((VLOOKUP(A252,Plan!A$1:AY$804,51,FALSE)/100)))</f>
        <v>0</v>
      </c>
      <c r="AM252" s="208">
        <f>IF(AJ252,O252*'ETC Data'!$H$5*'ETC Data'!$J$5,0)</f>
        <v>0</v>
      </c>
      <c r="AN252" s="208">
        <f>AM252-(AM252*((VLOOKUP(A252,Plan!A$1:BA$804,53,FALSE)/100)))</f>
        <v>0</v>
      </c>
      <c r="AO252" s="211">
        <f>IF(AJ252,O252*'ETC Data'!$H$5*'ETC Data'!$K$5,0)</f>
        <v>0</v>
      </c>
      <c r="AP252" s="208">
        <f>AO252-(AO252*((VLOOKUP(A252,Plan!A$1:BB$804,54,FALSE)/100)))</f>
        <v>0</v>
      </c>
      <c r="AQ252" s="208">
        <f>IF(AJ252,O252*'ETC Data'!$H$5*'ETC Data'!$L$5,0)</f>
        <v>0</v>
      </c>
      <c r="AR252" s="208">
        <f>AQ252-(AQ252*((VLOOKUP(A252,Plan!A$1:BD$804,56,FALSE)/100)))</f>
        <v>0</v>
      </c>
      <c r="AS252" s="193">
        <f>VLOOKUP(A252,'PR Matrix'!A:B,2,FALSE)</f>
        <v>0</v>
      </c>
      <c r="AT252" s="194">
        <f t="shared" si="38"/>
        <v>0</v>
      </c>
      <c r="AU252" s="194">
        <f t="shared" si="39"/>
        <v>0</v>
      </c>
      <c r="AV252" s="194">
        <f t="shared" si="40"/>
        <v>0</v>
      </c>
      <c r="AW252" s="194">
        <f t="shared" si="41"/>
        <v>0</v>
      </c>
      <c r="AX252" s="194">
        <f t="shared" si="42"/>
        <v>0</v>
      </c>
      <c r="AY252" s="194">
        <f t="shared" si="43"/>
        <v>0</v>
      </c>
      <c r="AZ252" s="217"/>
      <c r="BA252" s="217"/>
      <c r="BB252" s="217"/>
      <c r="BC252" s="217"/>
    </row>
    <row r="253" spans="1:55" hidden="1" x14ac:dyDescent="0.2">
      <c r="A253" s="200" t="s">
        <v>1417</v>
      </c>
      <c r="B253" s="201" t="s">
        <v>1570</v>
      </c>
      <c r="C253" s="201" t="s">
        <v>1572</v>
      </c>
      <c r="D253" s="201"/>
      <c r="E253" s="202">
        <f>IF(G253="Y",VLOOKUP(B253&amp;"|"&amp;C253,'ETC Data'!$C$2:$D$16,2,FALSE),0)</f>
        <v>0</v>
      </c>
      <c r="F253" s="202">
        <f>IF(D253="",0,IF(G253="Y",VLOOKUP(B253&amp;"|"&amp;D253,'ETC Data'!$C$2:$D$16,2,FALSE),0))</f>
        <v>0</v>
      </c>
      <c r="G253" s="203" t="str">
        <f>IF(VLOOKUP(A253,Plan!A$1:H$804,8,FALSE)&lt;&gt;"",VLOOKUP(A253,Plan!A$1:H$804,8,FALSE),"")</f>
        <v>N</v>
      </c>
      <c r="H253" s="204" t="str">
        <f>IF(VLOOKUP(A253,Plan!A$1:L$804,12,FALSE)&lt;&gt;"",VLOOKUP(A253,Plan!A$1:L$804,12,FALSE),"")</f>
        <v/>
      </c>
      <c r="I253" s="205" t="str">
        <f>IF(VLOOKUP(A253,Plan!A$1:M$804,13,FALSE)&lt;&gt;"",VLOOKUP(A253,Plan!A$1:M$804,13,FALSE),"")</f>
        <v>Y</v>
      </c>
      <c r="J253" s="205" t="str">
        <f>IF(VLOOKUP(A253,Plan!A$1:N$804,14,FALSE)&lt;&gt;"",VLOOKUP(A253,Plan!A$1:N$804,14,FALSE),IF(VLOOKUP(A253,Plan!A$1:O$804,15,FALSE)&lt;&gt;"",VLOOKUP(A253,Plan!A$1:O$804,15,FALSE),""))</f>
        <v>Y</v>
      </c>
      <c r="K253" s="206" t="str">
        <f>IF(VLOOKUP(A253,Plan!A$1:P$804,16,FALSE)&lt;&gt;"",VLOOKUP(A253,Plan!A$1:P$804,16,FALSE),"")</f>
        <v>Y</v>
      </c>
      <c r="L253" s="205"/>
      <c r="M253" s="205"/>
      <c r="N253" s="205"/>
      <c r="O253" s="207">
        <f t="shared" si="36"/>
        <v>0</v>
      </c>
      <c r="P253" s="207" t="b">
        <f t="shared" si="37"/>
        <v>1</v>
      </c>
      <c r="Q253" s="208">
        <f>IF(P253,O253*'ETC Data'!$H$3*'ETC Data'!$I$3,0)</f>
        <v>0</v>
      </c>
      <c r="R253" s="208">
        <f>Q253-(Q253*((VLOOKUP(A253,Plan!A$1:Z$804,26,FALSE)/100)))</f>
        <v>0</v>
      </c>
      <c r="S253" s="208">
        <f>IF(P253,O253*'ETC Data'!$H$3*'ETC Data'!$J$3,0)</f>
        <v>0</v>
      </c>
      <c r="T253" s="208">
        <f>S253-(S253*((VLOOKUP(A253,Plan!A$1:AA$804,27,FALSE)/100)))</f>
        <v>0</v>
      </c>
      <c r="U253" s="208">
        <f>IF(P253,O253*'ETC Data'!$H$3*'ETC Data'!$K$3,0)</f>
        <v>0</v>
      </c>
      <c r="V253" s="208">
        <f>U253-(U253*((VLOOKUP(A253,Plan!A$1:AB$804,28,FALSE)/100)))</f>
        <v>0</v>
      </c>
      <c r="W253" s="208">
        <f>IF(P253,O253*'ETC Data'!$H$3*'ETC Data'!$L$3,0)</f>
        <v>0</v>
      </c>
      <c r="X253" s="208">
        <f>W253-(W253*((VLOOKUP(A253,Plan!A$1:AC$804,29,FALSE)/100)))</f>
        <v>0</v>
      </c>
      <c r="Y253" s="209"/>
      <c r="Z253" s="210" t="b">
        <f t="shared" si="44"/>
        <v>1</v>
      </c>
      <c r="AA253" s="208">
        <f>IF(Z253,O253*'ETC Data'!$H$4*'ETC Data'!$I$4,0)</f>
        <v>0</v>
      </c>
      <c r="AB253" s="208">
        <f>AA253-(AA253*((VLOOKUP(A253,Plan!A$1:AI$804,35,FALSE)/100)))</f>
        <v>0</v>
      </c>
      <c r="AC253" s="208">
        <f>IF(Z253,O253*'ETC Data'!$H$4*'ETC Data'!$J$4,0)</f>
        <v>0</v>
      </c>
      <c r="AD253" s="208">
        <f>AC253-(AC253*((VLOOKUP(A253,Plan!A$1:AJ$804,36,FALSE)/100)))</f>
        <v>0</v>
      </c>
      <c r="AE253" s="208">
        <f>IF(Z253,O253*'ETC Data'!$H$4*'ETC Data'!$K$4,0)</f>
        <v>0</v>
      </c>
      <c r="AF253" s="208">
        <f>AE253-(AE253*((VLOOKUP(A253,Plan!A$1:AK$804,37,FALSE)/100)))</f>
        <v>0</v>
      </c>
      <c r="AG253" s="208">
        <f>IF(Z253,O253*'ETC Data'!$H$4*'ETC Data'!$L$4,0)</f>
        <v>0</v>
      </c>
      <c r="AH253" s="208">
        <f>AG253-(AG253*((VLOOKUP(A253,Plan!A$1:AP$804,42,FALSE)/100)))</f>
        <v>0</v>
      </c>
      <c r="AI253" s="210"/>
      <c r="AJ253" s="210" t="b">
        <f t="shared" si="45"/>
        <v>1</v>
      </c>
      <c r="AK253" s="211">
        <f>IF(AJ253,O253*'ETC Data'!$H$5*'ETC Data'!$I$5,0)</f>
        <v>0</v>
      </c>
      <c r="AL253" s="208">
        <f>AK253-(AK253*((VLOOKUP(A253,Plan!A$1:AY$804,51,FALSE)/100)))</f>
        <v>0</v>
      </c>
      <c r="AM253" s="208">
        <f>IF(AJ253,O253*'ETC Data'!$H$5*'ETC Data'!$J$5,0)</f>
        <v>0</v>
      </c>
      <c r="AN253" s="208">
        <f>AM253-(AM253*((VLOOKUP(A253,Plan!A$1:BA$804,53,FALSE)/100)))</f>
        <v>0</v>
      </c>
      <c r="AO253" s="211">
        <f>IF(AJ253,O253*'ETC Data'!$H$5*'ETC Data'!$K$5,0)</f>
        <v>0</v>
      </c>
      <c r="AP253" s="208">
        <f>AO253-(AO253*((VLOOKUP(A253,Plan!A$1:BB$804,54,FALSE)/100)))</f>
        <v>0</v>
      </c>
      <c r="AQ253" s="208">
        <f>IF(AJ253,O253*'ETC Data'!$H$5*'ETC Data'!$L$5,0)</f>
        <v>0</v>
      </c>
      <c r="AR253" s="208">
        <f>AQ253-(AQ253*((VLOOKUP(A253,Plan!A$1:BD$804,56,FALSE)/100)))</f>
        <v>0</v>
      </c>
      <c r="AS253" s="193">
        <f>VLOOKUP(A253,'PR Matrix'!A:B,2,FALSE)</f>
        <v>0</v>
      </c>
      <c r="AT253" s="194">
        <f t="shared" si="38"/>
        <v>0</v>
      </c>
      <c r="AU253" s="194">
        <f t="shared" si="39"/>
        <v>0</v>
      </c>
      <c r="AV253" s="194">
        <f t="shared" si="40"/>
        <v>0</v>
      </c>
      <c r="AW253" s="194">
        <f t="shared" si="41"/>
        <v>0</v>
      </c>
      <c r="AX253" s="194">
        <f t="shared" si="42"/>
        <v>0</v>
      </c>
      <c r="AY253" s="194">
        <f t="shared" si="43"/>
        <v>0</v>
      </c>
    </row>
    <row r="254" spans="1:55" hidden="1" x14ac:dyDescent="0.2">
      <c r="A254" s="200" t="s">
        <v>777</v>
      </c>
      <c r="B254" s="201" t="s">
        <v>1572</v>
      </c>
      <c r="C254" s="201"/>
      <c r="D254" s="201"/>
      <c r="E254" s="202">
        <f>IF(G254="Y",VLOOKUP(B254&amp;"|"&amp;C254,'ETC Data'!$C$2:$D$16,2,FALSE),0)</f>
        <v>0</v>
      </c>
      <c r="F254" s="202">
        <f>IF(D254="",0,IF(G254="Y",VLOOKUP(B254&amp;"|"&amp;D254,'ETC Data'!$C$2:$D$16,2,FALSE),0))</f>
        <v>0</v>
      </c>
      <c r="G254" s="203" t="str">
        <f>IF(VLOOKUP(A254,Plan!A$1:H$804,8,FALSE)&lt;&gt;"",VLOOKUP(A254,Plan!A$1:H$804,8,FALSE),"")</f>
        <v>N</v>
      </c>
      <c r="H254" s="204" t="str">
        <f>IF(VLOOKUP(A254,Plan!A$1:L$804,12,FALSE)&lt;&gt;"",VLOOKUP(A254,Plan!A$1:L$804,12,FALSE),"")</f>
        <v/>
      </c>
      <c r="I254" s="205" t="str">
        <f>IF(VLOOKUP(A254,Plan!A$1:M$804,13,FALSE)&lt;&gt;"",VLOOKUP(A254,Plan!A$1:M$804,13,FALSE),"")</f>
        <v/>
      </c>
      <c r="J254" s="205" t="str">
        <f>IF(VLOOKUP(A254,Plan!A$1:N$804,14,FALSE)&lt;&gt;"",VLOOKUP(A254,Plan!A$1:N$804,14,FALSE),IF(VLOOKUP(A254,Plan!A$1:O$804,15,FALSE)&lt;&gt;"",VLOOKUP(A254,Plan!A$1:O$804,15,FALSE),""))</f>
        <v/>
      </c>
      <c r="K254" s="206" t="str">
        <f>IF(VLOOKUP(A254,Plan!A$1:P$804,16,FALSE)&lt;&gt;"",VLOOKUP(A254,Plan!A$1:P$804,16,FALSE),"")</f>
        <v/>
      </c>
      <c r="L254" s="205"/>
      <c r="M254" s="205"/>
      <c r="N254" s="205"/>
      <c r="O254" s="207">
        <f t="shared" si="36"/>
        <v>0</v>
      </c>
      <c r="P254" s="207" t="b">
        <f t="shared" si="37"/>
        <v>0</v>
      </c>
      <c r="Q254" s="208">
        <f>IF(P254,O254*'ETC Data'!$H$3*'ETC Data'!$I$3,0)</f>
        <v>0</v>
      </c>
      <c r="R254" s="208">
        <f>Q254-(Q254*((VLOOKUP(A254,Plan!A$1:Z$804,26,FALSE)/100)))</f>
        <v>0</v>
      </c>
      <c r="S254" s="208">
        <f>IF(P254,O254*'ETC Data'!$H$3*'ETC Data'!$J$3,0)</f>
        <v>0</v>
      </c>
      <c r="T254" s="208">
        <f>S254-(S254*((VLOOKUP(A254,Plan!A$1:AA$804,27,FALSE)/100)))</f>
        <v>0</v>
      </c>
      <c r="U254" s="208">
        <f>IF(P254,O254*'ETC Data'!$H$3*'ETC Data'!$K$3,0)</f>
        <v>0</v>
      </c>
      <c r="V254" s="208">
        <f>U254-(U254*((VLOOKUP(A254,Plan!A$1:AB$804,28,FALSE)/100)))</f>
        <v>0</v>
      </c>
      <c r="W254" s="208">
        <f>IF(P254,O254*'ETC Data'!$H$3*'ETC Data'!$L$3,0)</f>
        <v>0</v>
      </c>
      <c r="X254" s="208">
        <f>W254-(W254*((VLOOKUP(A254,Plan!A$1:AC$804,29,FALSE)/100)))</f>
        <v>0</v>
      </c>
      <c r="Y254" s="209"/>
      <c r="Z254" s="210" t="b">
        <f t="shared" si="44"/>
        <v>0</v>
      </c>
      <c r="AA254" s="208">
        <f>IF(Z254,O254*'ETC Data'!$H$4*'ETC Data'!$I$4,0)</f>
        <v>0</v>
      </c>
      <c r="AB254" s="208">
        <f>AA254-(AA254*((VLOOKUP(A254,Plan!A$1:AI$804,35,FALSE)/100)))</f>
        <v>0</v>
      </c>
      <c r="AC254" s="208">
        <f>IF(Z254,O254*'ETC Data'!$H$4*'ETC Data'!$J$4,0)</f>
        <v>0</v>
      </c>
      <c r="AD254" s="208">
        <f>AC254-(AC254*((VLOOKUP(A254,Plan!A$1:AJ$804,36,FALSE)/100)))</f>
        <v>0</v>
      </c>
      <c r="AE254" s="208">
        <f>IF(Z254,O254*'ETC Data'!$H$4*'ETC Data'!$K$4,0)</f>
        <v>0</v>
      </c>
      <c r="AF254" s="208">
        <f>AE254-(AE254*((VLOOKUP(A254,Plan!A$1:AK$804,37,FALSE)/100)))</f>
        <v>0</v>
      </c>
      <c r="AG254" s="208">
        <f>IF(Z254,O254*'ETC Data'!$H$4*'ETC Data'!$L$4,0)</f>
        <v>0</v>
      </c>
      <c r="AH254" s="208">
        <f>AG254-(AG254*((VLOOKUP(A254,Plan!A$1:AP$804,42,FALSE)/100)))</f>
        <v>0</v>
      </c>
      <c r="AI254" s="210"/>
      <c r="AJ254" s="210" t="b">
        <f t="shared" si="45"/>
        <v>0</v>
      </c>
      <c r="AK254" s="211">
        <f>IF(AJ254,O254*'ETC Data'!$H$5*'ETC Data'!$I$5,0)</f>
        <v>0</v>
      </c>
      <c r="AL254" s="208">
        <f>AK254-(AK254*((VLOOKUP(A254,Plan!A$1:AY$804,51,FALSE)/100)))</f>
        <v>0</v>
      </c>
      <c r="AM254" s="208">
        <f>IF(AJ254,O254*'ETC Data'!$H$5*'ETC Data'!$J$5,0)</f>
        <v>0</v>
      </c>
      <c r="AN254" s="208">
        <f>AM254-(AM254*((VLOOKUP(A254,Plan!A$1:BA$804,53,FALSE)/100)))</f>
        <v>0</v>
      </c>
      <c r="AO254" s="211">
        <f>IF(AJ254,O254*'ETC Data'!$H$5*'ETC Data'!$K$5,0)</f>
        <v>0</v>
      </c>
      <c r="AP254" s="208">
        <f>AO254-(AO254*((VLOOKUP(A254,Plan!A$1:BB$804,54,FALSE)/100)))</f>
        <v>0</v>
      </c>
      <c r="AQ254" s="208">
        <f>IF(AJ254,O254*'ETC Data'!$H$5*'ETC Data'!$L$5,0)</f>
        <v>0</v>
      </c>
      <c r="AR254" s="208">
        <f>AQ254-(AQ254*((VLOOKUP(A254,Plan!A$1:BD$804,56,FALSE)/100)))</f>
        <v>0</v>
      </c>
      <c r="AS254" s="193">
        <f>VLOOKUP(A254,'PR Matrix'!A:B,2,FALSE)</f>
        <v>0</v>
      </c>
      <c r="AT254" s="194">
        <f t="shared" si="38"/>
        <v>0</v>
      </c>
      <c r="AU254" s="194">
        <f t="shared" si="39"/>
        <v>0</v>
      </c>
      <c r="AV254" s="194">
        <f t="shared" si="40"/>
        <v>0</v>
      </c>
      <c r="AW254" s="194">
        <f t="shared" si="41"/>
        <v>0</v>
      </c>
      <c r="AX254" s="194">
        <f t="shared" si="42"/>
        <v>0</v>
      </c>
      <c r="AY254" s="194">
        <f t="shared" si="43"/>
        <v>0</v>
      </c>
    </row>
    <row r="255" spans="1:55" hidden="1" x14ac:dyDescent="0.2">
      <c r="A255" s="200" t="s">
        <v>778</v>
      </c>
      <c r="B255" s="201" t="s">
        <v>1570</v>
      </c>
      <c r="C255" s="201"/>
      <c r="D255" s="201"/>
      <c r="E255" s="202">
        <f>IF(G255="Y",VLOOKUP(B255&amp;"|"&amp;C255,'ETC Data'!$C$2:$D$16,2,FALSE),0)</f>
        <v>0</v>
      </c>
      <c r="F255" s="202">
        <f>IF(D255="",0,IF(G255="Y",VLOOKUP(B255&amp;"|"&amp;D255,'ETC Data'!$C$2:$D$16,2,FALSE),0))</f>
        <v>0</v>
      </c>
      <c r="G255" s="203" t="str">
        <f>IF(VLOOKUP(A255,Plan!A$1:H$804,8,FALSE)&lt;&gt;"",VLOOKUP(A255,Plan!A$1:H$804,8,FALSE),"")</f>
        <v>N</v>
      </c>
      <c r="H255" s="204" t="str">
        <f>IF(VLOOKUP(A255,Plan!A$1:L$804,12,FALSE)&lt;&gt;"",VLOOKUP(A255,Plan!A$1:L$804,12,FALSE),"")</f>
        <v/>
      </c>
      <c r="I255" s="205" t="str">
        <f>IF(VLOOKUP(A255,Plan!A$1:M$804,13,FALSE)&lt;&gt;"",VLOOKUP(A255,Plan!A$1:M$804,13,FALSE),"")</f>
        <v/>
      </c>
      <c r="J255" s="205" t="str">
        <f>IF(VLOOKUP(A255,Plan!A$1:N$804,14,FALSE)&lt;&gt;"",VLOOKUP(A255,Plan!A$1:N$804,14,FALSE),IF(VLOOKUP(A255,Plan!A$1:O$804,15,FALSE)&lt;&gt;"",VLOOKUP(A255,Plan!A$1:O$804,15,FALSE),""))</f>
        <v/>
      </c>
      <c r="K255" s="206" t="str">
        <f>IF(VLOOKUP(A255,Plan!A$1:P$804,16,FALSE)&lt;&gt;"",VLOOKUP(A255,Plan!A$1:P$804,16,FALSE),"")</f>
        <v/>
      </c>
      <c r="L255" s="205"/>
      <c r="M255" s="205"/>
      <c r="N255" s="205"/>
      <c r="O255" s="207">
        <f t="shared" si="36"/>
        <v>0</v>
      </c>
      <c r="P255" s="207" t="b">
        <f t="shared" si="37"/>
        <v>0</v>
      </c>
      <c r="Q255" s="208">
        <f>IF(P255,O255*'ETC Data'!$H$3*'ETC Data'!$I$3,0)</f>
        <v>0</v>
      </c>
      <c r="R255" s="208">
        <f>Q255-(Q255*((VLOOKUP(A255,Plan!A$1:Z$804,26,FALSE)/100)))</f>
        <v>0</v>
      </c>
      <c r="S255" s="208">
        <f>IF(P255,O255*'ETC Data'!$H$3*'ETC Data'!$J$3,0)</f>
        <v>0</v>
      </c>
      <c r="T255" s="208">
        <f>S255-(S255*((VLOOKUP(A255,Plan!A$1:AA$804,27,FALSE)/100)))</f>
        <v>0</v>
      </c>
      <c r="U255" s="208">
        <f>IF(P255,O255*'ETC Data'!$H$3*'ETC Data'!$K$3,0)</f>
        <v>0</v>
      </c>
      <c r="V255" s="208">
        <f>U255-(U255*((VLOOKUP(A255,Plan!A$1:AB$804,28,FALSE)/100)))</f>
        <v>0</v>
      </c>
      <c r="W255" s="208">
        <f>IF(P255,O255*'ETC Data'!$H$3*'ETC Data'!$L$3,0)</f>
        <v>0</v>
      </c>
      <c r="X255" s="208">
        <f>W255-(W255*((VLOOKUP(A255,Plan!A$1:AC$804,29,FALSE)/100)))</f>
        <v>0</v>
      </c>
      <c r="Y255" s="209"/>
      <c r="Z255" s="210" t="b">
        <f t="shared" si="44"/>
        <v>0</v>
      </c>
      <c r="AA255" s="208">
        <f>IF(Z255,O255*'ETC Data'!$H$4*'ETC Data'!$I$4,0)</f>
        <v>0</v>
      </c>
      <c r="AB255" s="208">
        <f>AA255-(AA255*((VLOOKUP(A255,Plan!A$1:AI$804,35,FALSE)/100)))</f>
        <v>0</v>
      </c>
      <c r="AC255" s="208">
        <f>IF(Z255,O255*'ETC Data'!$H$4*'ETC Data'!$J$4,0)</f>
        <v>0</v>
      </c>
      <c r="AD255" s="208">
        <f>AC255-(AC255*((VLOOKUP(A255,Plan!A$1:AJ$804,36,FALSE)/100)))</f>
        <v>0</v>
      </c>
      <c r="AE255" s="208">
        <f>IF(Z255,O255*'ETC Data'!$H$4*'ETC Data'!$K$4,0)</f>
        <v>0</v>
      </c>
      <c r="AF255" s="208">
        <f>AE255-(AE255*((VLOOKUP(A255,Plan!A$1:AK$804,37,FALSE)/100)))</f>
        <v>0</v>
      </c>
      <c r="AG255" s="208">
        <f>IF(Z255,O255*'ETC Data'!$H$4*'ETC Data'!$L$4,0)</f>
        <v>0</v>
      </c>
      <c r="AH255" s="208">
        <f>AG255-(AG255*((VLOOKUP(A255,Plan!A$1:AP$804,42,FALSE)/100)))</f>
        <v>0</v>
      </c>
      <c r="AI255" s="210"/>
      <c r="AJ255" s="210" t="b">
        <f t="shared" si="45"/>
        <v>0</v>
      </c>
      <c r="AK255" s="211">
        <f>IF(AJ255,O255*'ETC Data'!$H$5*'ETC Data'!$I$5,0)</f>
        <v>0</v>
      </c>
      <c r="AL255" s="208">
        <f>AK255-(AK255*((VLOOKUP(A255,Plan!A$1:AY$804,51,FALSE)/100)))</f>
        <v>0</v>
      </c>
      <c r="AM255" s="208">
        <f>IF(AJ255,O255*'ETC Data'!$H$5*'ETC Data'!$J$5,0)</f>
        <v>0</v>
      </c>
      <c r="AN255" s="208">
        <f>AM255-(AM255*((VLOOKUP(A255,Plan!A$1:BA$804,53,FALSE)/100)))</f>
        <v>0</v>
      </c>
      <c r="AO255" s="211">
        <f>IF(AJ255,O255*'ETC Data'!$H$5*'ETC Data'!$K$5,0)</f>
        <v>0</v>
      </c>
      <c r="AP255" s="208">
        <f>AO255-(AO255*((VLOOKUP(A255,Plan!A$1:BB$804,54,FALSE)/100)))</f>
        <v>0</v>
      </c>
      <c r="AQ255" s="208">
        <f>IF(AJ255,O255*'ETC Data'!$H$5*'ETC Data'!$L$5,0)</f>
        <v>0</v>
      </c>
      <c r="AR255" s="208">
        <f>AQ255-(AQ255*((VLOOKUP(A255,Plan!A$1:BD$804,56,FALSE)/100)))</f>
        <v>0</v>
      </c>
      <c r="AS255" s="193">
        <f>VLOOKUP(A255,'PR Matrix'!A:B,2,FALSE)</f>
        <v>0</v>
      </c>
      <c r="AT255" s="194">
        <f t="shared" si="38"/>
        <v>0</v>
      </c>
      <c r="AU255" s="194">
        <f t="shared" si="39"/>
        <v>0</v>
      </c>
      <c r="AV255" s="194">
        <f t="shared" si="40"/>
        <v>0</v>
      </c>
      <c r="AW255" s="194">
        <f t="shared" si="41"/>
        <v>0</v>
      </c>
      <c r="AX255" s="194">
        <f t="shared" si="42"/>
        <v>0</v>
      </c>
      <c r="AY255" s="194">
        <f t="shared" si="43"/>
        <v>0</v>
      </c>
      <c r="AZ255" s="217"/>
      <c r="BA255" s="217"/>
      <c r="BB255" s="217"/>
      <c r="BC255" s="217"/>
    </row>
    <row r="256" spans="1:55" hidden="1" x14ac:dyDescent="0.2">
      <c r="A256" s="218" t="s">
        <v>1808</v>
      </c>
      <c r="B256" s="201" t="s">
        <v>1570</v>
      </c>
      <c r="C256" s="201"/>
      <c r="D256" s="201"/>
      <c r="E256" s="202">
        <f>IF(G256="Y",VLOOKUP(B256&amp;"|"&amp;C256,'ETC Data'!$C$2:$D$16,2,FALSE),0)</f>
        <v>0</v>
      </c>
      <c r="F256" s="202">
        <f>IF(D256="",0,IF(G256="Y",VLOOKUP(B256&amp;"|"&amp;D256,'ETC Data'!$C$2:$D$16,2,FALSE),0))</f>
        <v>0</v>
      </c>
      <c r="G256" s="203" t="str">
        <f>IF(VLOOKUP(A256,Plan!A$1:H$804,8,FALSE)&lt;&gt;"",VLOOKUP(A256,Plan!A$1:H$804,8,FALSE),"")</f>
        <v>N</v>
      </c>
      <c r="H256" s="204" t="str">
        <f>IF(VLOOKUP(A256,Plan!A$1:L$804,12,FALSE)&lt;&gt;"",VLOOKUP(A256,Plan!A$1:L$804,12,FALSE),"")</f>
        <v/>
      </c>
      <c r="I256" s="205" t="str">
        <f>IF(VLOOKUP(A256,Plan!A$1:M$804,13,FALSE)&lt;&gt;"",VLOOKUP(A256,Plan!A$1:M$804,13,FALSE),"")</f>
        <v/>
      </c>
      <c r="J256" s="205" t="str">
        <f>IF(VLOOKUP(A256,Plan!A$1:N$804,14,FALSE)&lt;&gt;"",VLOOKUP(A256,Plan!A$1:N$804,14,FALSE),IF(VLOOKUP(A256,Plan!A$1:O$804,15,FALSE)&lt;&gt;"",VLOOKUP(A256,Plan!A$1:O$804,15,FALSE),""))</f>
        <v/>
      </c>
      <c r="K256" s="206" t="str">
        <f>IF(VLOOKUP(A256,Plan!A$1:P$804,16,FALSE)&lt;&gt;"",VLOOKUP(A256,Plan!A$1:P$804,16,FALSE),"")</f>
        <v/>
      </c>
      <c r="L256" s="205"/>
      <c r="M256" s="205"/>
      <c r="N256" s="205"/>
      <c r="O256" s="207">
        <f t="shared" si="36"/>
        <v>0</v>
      </c>
      <c r="P256" s="207" t="b">
        <f t="shared" si="37"/>
        <v>0</v>
      </c>
      <c r="Q256" s="208">
        <f>IF(P256,O256*'ETC Data'!$H$3*'ETC Data'!$I$3,0)</f>
        <v>0</v>
      </c>
      <c r="R256" s="208">
        <f>Q256-(Q256*((VLOOKUP(A256,Plan!A$1:Z$804,26,FALSE)/100)))</f>
        <v>0</v>
      </c>
      <c r="S256" s="208">
        <f>IF(P256,O256*'ETC Data'!$H$3*'ETC Data'!$J$3,0)</f>
        <v>0</v>
      </c>
      <c r="T256" s="208">
        <f>S256-(S256*((VLOOKUP(A256,Plan!A$1:AA$804,27,FALSE)/100)))</f>
        <v>0</v>
      </c>
      <c r="U256" s="208">
        <f>IF(P256,O256*'ETC Data'!$H$3*'ETC Data'!$K$3,0)</f>
        <v>0</v>
      </c>
      <c r="V256" s="208">
        <f>U256-(U256*((VLOOKUP(A256,Plan!A$1:AB$804,28,FALSE)/100)))</f>
        <v>0</v>
      </c>
      <c r="W256" s="208">
        <f>IF(P256,O256*'ETC Data'!$H$3*'ETC Data'!$L$3,0)</f>
        <v>0</v>
      </c>
      <c r="X256" s="208">
        <f>W256-(W256*((VLOOKUP(A256,Plan!A$1:AC$804,29,FALSE)/100)))</f>
        <v>0</v>
      </c>
      <c r="Y256" s="209"/>
      <c r="Z256" s="210" t="b">
        <f t="shared" si="44"/>
        <v>0</v>
      </c>
      <c r="AA256" s="208">
        <f>IF(Z256,O256*'ETC Data'!$H$4*'ETC Data'!$I$4,0)</f>
        <v>0</v>
      </c>
      <c r="AB256" s="208">
        <f>AA256-(AA256*((VLOOKUP(A256,Plan!A$1:AI$804,35,FALSE)/100)))</f>
        <v>0</v>
      </c>
      <c r="AC256" s="208">
        <f>IF(Z256,O256*'ETC Data'!$H$4*'ETC Data'!$J$4,0)</f>
        <v>0</v>
      </c>
      <c r="AD256" s="208">
        <f>AC256-(AC256*((VLOOKUP(A256,Plan!A$1:AJ$804,36,FALSE)/100)))</f>
        <v>0</v>
      </c>
      <c r="AE256" s="208">
        <f>IF(Z256,O256*'ETC Data'!$H$4*'ETC Data'!$K$4,0)</f>
        <v>0</v>
      </c>
      <c r="AF256" s="208">
        <f>AE256-(AE256*((VLOOKUP(A256,Plan!A$1:AK$804,37,FALSE)/100)))</f>
        <v>0</v>
      </c>
      <c r="AG256" s="208">
        <f>IF(Z256,O256*'ETC Data'!$H$4*'ETC Data'!$L$4,0)</f>
        <v>0</v>
      </c>
      <c r="AH256" s="208">
        <f>AG256-(AG256*((VLOOKUP(A256,Plan!A$1:AP$804,42,FALSE)/100)))</f>
        <v>0</v>
      </c>
      <c r="AI256" s="210"/>
      <c r="AJ256" s="210" t="b">
        <f t="shared" si="45"/>
        <v>0</v>
      </c>
      <c r="AK256" s="211">
        <f>IF(AJ256,O256*'ETC Data'!$H$5*'ETC Data'!$I$5,0)</f>
        <v>0</v>
      </c>
      <c r="AL256" s="208">
        <f>AK256-(AK256*((VLOOKUP(A256,Plan!A$1:AY$804,51,FALSE)/100)))</f>
        <v>0</v>
      </c>
      <c r="AM256" s="208">
        <f>IF(AJ256,O256*'ETC Data'!$H$5*'ETC Data'!$J$5,0)</f>
        <v>0</v>
      </c>
      <c r="AN256" s="208">
        <f>AM256-(AM256*((VLOOKUP(A256,Plan!A$1:BA$804,53,FALSE)/100)))</f>
        <v>0</v>
      </c>
      <c r="AO256" s="211">
        <f>IF(AJ256,O256*'ETC Data'!$H$5*'ETC Data'!$K$5,0)</f>
        <v>0</v>
      </c>
      <c r="AP256" s="208">
        <f>AO256-(AO256*((VLOOKUP(A256,Plan!A$1:BB$804,54,FALSE)/100)))</f>
        <v>0</v>
      </c>
      <c r="AQ256" s="208">
        <f>IF(AJ256,O256*'ETC Data'!$H$5*'ETC Data'!$L$5,0)</f>
        <v>0</v>
      </c>
      <c r="AR256" s="208">
        <f>AQ256-(AQ256*((VLOOKUP(A256,Plan!A$1:BD$804,56,FALSE)/100)))</f>
        <v>0</v>
      </c>
      <c r="AS256" s="193">
        <f>VLOOKUP(A256,'PR Matrix'!A:B,2,FALSE)</f>
        <v>0</v>
      </c>
      <c r="AT256" s="194">
        <f t="shared" si="38"/>
        <v>0</v>
      </c>
      <c r="AU256" s="194">
        <f t="shared" si="39"/>
        <v>0</v>
      </c>
      <c r="AV256" s="194">
        <f t="shared" si="40"/>
        <v>0</v>
      </c>
      <c r="AW256" s="194">
        <f t="shared" si="41"/>
        <v>0</v>
      </c>
      <c r="AX256" s="194">
        <f t="shared" si="42"/>
        <v>0</v>
      </c>
      <c r="AY256" s="194">
        <f t="shared" si="43"/>
        <v>0</v>
      </c>
      <c r="AZ256" s="217"/>
      <c r="BA256" s="217"/>
      <c r="BB256" s="217"/>
      <c r="BC256" s="217"/>
    </row>
    <row r="257" spans="1:55" hidden="1" x14ac:dyDescent="0.2">
      <c r="A257" s="218" t="s">
        <v>1809</v>
      </c>
      <c r="B257" s="201" t="s">
        <v>1570</v>
      </c>
      <c r="C257" s="201"/>
      <c r="D257" s="201"/>
      <c r="E257" s="202">
        <f>IF(G257="Y",VLOOKUP(B257&amp;"|"&amp;C257,'ETC Data'!$C$2:$D$16,2,FALSE),0)</f>
        <v>0</v>
      </c>
      <c r="F257" s="202">
        <f>IF(D257="",0,IF(G257="Y",VLOOKUP(B257&amp;"|"&amp;D257,'ETC Data'!$C$2:$D$16,2,FALSE),0))</f>
        <v>0</v>
      </c>
      <c r="G257" s="203" t="str">
        <f>IF(VLOOKUP(A257,Plan!A$1:H$804,8,FALSE)&lt;&gt;"",VLOOKUP(A257,Plan!A$1:H$804,8,FALSE),"")</f>
        <v>N</v>
      </c>
      <c r="H257" s="204" t="str">
        <f>IF(VLOOKUP(A257,Plan!A$1:L$804,12,FALSE)&lt;&gt;"",VLOOKUP(A257,Plan!A$1:L$804,12,FALSE),"")</f>
        <v/>
      </c>
      <c r="I257" s="205" t="str">
        <f>IF(VLOOKUP(A257,Plan!A$1:M$804,13,FALSE)&lt;&gt;"",VLOOKUP(A257,Plan!A$1:M$804,13,FALSE),"")</f>
        <v/>
      </c>
      <c r="J257" s="205" t="str">
        <f>IF(VLOOKUP(A257,Plan!A$1:N$804,14,FALSE)&lt;&gt;"",VLOOKUP(A257,Plan!A$1:N$804,14,FALSE),IF(VLOOKUP(A257,Plan!A$1:O$804,15,FALSE)&lt;&gt;"",VLOOKUP(A257,Plan!A$1:O$804,15,FALSE),""))</f>
        <v/>
      </c>
      <c r="K257" s="206" t="str">
        <f>IF(VLOOKUP(A257,Plan!A$1:P$804,16,FALSE)&lt;&gt;"",VLOOKUP(A257,Plan!A$1:P$804,16,FALSE),"")</f>
        <v/>
      </c>
      <c r="L257" s="205"/>
      <c r="M257" s="205"/>
      <c r="N257" s="205"/>
      <c r="O257" s="207">
        <f t="shared" si="36"/>
        <v>0</v>
      </c>
      <c r="P257" s="207" t="b">
        <f t="shared" si="37"/>
        <v>0</v>
      </c>
      <c r="Q257" s="208">
        <f>IF(P257,O257*'ETC Data'!$H$3*'ETC Data'!$I$3,0)</f>
        <v>0</v>
      </c>
      <c r="R257" s="208">
        <f>Q257-(Q257*((VLOOKUP(A257,Plan!A$1:Z$804,26,FALSE)/100)))</f>
        <v>0</v>
      </c>
      <c r="S257" s="208">
        <f>IF(P257,O257*'ETC Data'!$H$3*'ETC Data'!$J$3,0)</f>
        <v>0</v>
      </c>
      <c r="T257" s="208">
        <f>S257-(S257*((VLOOKUP(A257,Plan!A$1:AA$804,27,FALSE)/100)))</f>
        <v>0</v>
      </c>
      <c r="U257" s="208">
        <f>IF(P257,O257*'ETC Data'!$H$3*'ETC Data'!$K$3,0)</f>
        <v>0</v>
      </c>
      <c r="V257" s="208">
        <f>U257-(U257*((VLOOKUP(A257,Plan!A$1:AB$804,28,FALSE)/100)))</f>
        <v>0</v>
      </c>
      <c r="W257" s="208">
        <f>IF(P257,O257*'ETC Data'!$H$3*'ETC Data'!$L$3,0)</f>
        <v>0</v>
      </c>
      <c r="X257" s="208">
        <f>W257-(W257*((VLOOKUP(A257,Plan!A$1:AC$804,29,FALSE)/100)))</f>
        <v>0</v>
      </c>
      <c r="Y257" s="209"/>
      <c r="Z257" s="210" t="b">
        <f t="shared" si="44"/>
        <v>0</v>
      </c>
      <c r="AA257" s="208">
        <f>IF(Z257,O257*'ETC Data'!$H$4*'ETC Data'!$I$4,0)</f>
        <v>0</v>
      </c>
      <c r="AB257" s="208">
        <f>AA257-(AA257*((VLOOKUP(A257,Plan!A$1:AI$804,35,FALSE)/100)))</f>
        <v>0</v>
      </c>
      <c r="AC257" s="208">
        <f>IF(Z257,O257*'ETC Data'!$H$4*'ETC Data'!$J$4,0)</f>
        <v>0</v>
      </c>
      <c r="AD257" s="208">
        <f>AC257-(AC257*((VLOOKUP(A257,Plan!A$1:AJ$804,36,FALSE)/100)))</f>
        <v>0</v>
      </c>
      <c r="AE257" s="208">
        <f>IF(Z257,O257*'ETC Data'!$H$4*'ETC Data'!$K$4,0)</f>
        <v>0</v>
      </c>
      <c r="AF257" s="208">
        <f>AE257-(AE257*((VLOOKUP(A257,Plan!A$1:AK$804,37,FALSE)/100)))</f>
        <v>0</v>
      </c>
      <c r="AG257" s="208">
        <f>IF(Z257,O257*'ETC Data'!$H$4*'ETC Data'!$L$4,0)</f>
        <v>0</v>
      </c>
      <c r="AH257" s="208">
        <f>AG257-(AG257*((VLOOKUP(A257,Plan!A$1:AP$804,42,FALSE)/100)))</f>
        <v>0</v>
      </c>
      <c r="AI257" s="210"/>
      <c r="AJ257" s="210" t="b">
        <f t="shared" si="45"/>
        <v>0</v>
      </c>
      <c r="AK257" s="211">
        <f>IF(AJ257,O257*'ETC Data'!$H$5*'ETC Data'!$I$5,0)</f>
        <v>0</v>
      </c>
      <c r="AL257" s="208">
        <f>AK257-(AK257*((VLOOKUP(A257,Plan!A$1:AY$804,51,FALSE)/100)))</f>
        <v>0</v>
      </c>
      <c r="AM257" s="208">
        <f>IF(AJ257,O257*'ETC Data'!$H$5*'ETC Data'!$J$5,0)</f>
        <v>0</v>
      </c>
      <c r="AN257" s="208">
        <f>AM257-(AM257*((VLOOKUP(A257,Plan!A$1:BA$804,53,FALSE)/100)))</f>
        <v>0</v>
      </c>
      <c r="AO257" s="211">
        <f>IF(AJ257,O257*'ETC Data'!$H$5*'ETC Data'!$K$5,0)</f>
        <v>0</v>
      </c>
      <c r="AP257" s="208">
        <f>AO257-(AO257*((VLOOKUP(A257,Plan!A$1:BB$804,54,FALSE)/100)))</f>
        <v>0</v>
      </c>
      <c r="AQ257" s="208">
        <f>IF(AJ257,O257*'ETC Data'!$H$5*'ETC Data'!$L$5,0)</f>
        <v>0</v>
      </c>
      <c r="AR257" s="208">
        <f>AQ257-(AQ257*((VLOOKUP(A257,Plan!A$1:BD$804,56,FALSE)/100)))</f>
        <v>0</v>
      </c>
      <c r="AS257" s="193">
        <f>VLOOKUP(A257,'PR Matrix'!A:B,2,FALSE)</f>
        <v>0</v>
      </c>
      <c r="AT257" s="194">
        <f t="shared" si="38"/>
        <v>0</v>
      </c>
      <c r="AU257" s="194">
        <f t="shared" si="39"/>
        <v>0</v>
      </c>
      <c r="AV257" s="194">
        <f t="shared" si="40"/>
        <v>0</v>
      </c>
      <c r="AW257" s="194">
        <f t="shared" si="41"/>
        <v>0</v>
      </c>
      <c r="AX257" s="194">
        <f t="shared" si="42"/>
        <v>0</v>
      </c>
      <c r="AY257" s="194">
        <f t="shared" si="43"/>
        <v>0</v>
      </c>
      <c r="AZ257" s="217"/>
      <c r="BA257" s="217"/>
      <c r="BB257" s="217"/>
      <c r="BC257" s="217"/>
    </row>
    <row r="258" spans="1:55" hidden="1" x14ac:dyDescent="0.2">
      <c r="A258" s="218" t="s">
        <v>1810</v>
      </c>
      <c r="B258" s="201" t="s">
        <v>1570</v>
      </c>
      <c r="C258" s="201"/>
      <c r="D258" s="201"/>
      <c r="E258" s="202">
        <f>IF(G258="Y",VLOOKUP(B258&amp;"|"&amp;C258,'ETC Data'!$C$2:$D$16,2,FALSE),0)</f>
        <v>0</v>
      </c>
      <c r="F258" s="202">
        <f>IF(D258="",0,IF(G258="Y",VLOOKUP(B258&amp;"|"&amp;D258,'ETC Data'!$C$2:$D$16,2,FALSE),0))</f>
        <v>0</v>
      </c>
      <c r="G258" s="203" t="str">
        <f>IF(VLOOKUP(A258,Plan!A$1:H$804,8,FALSE)&lt;&gt;"",VLOOKUP(A258,Plan!A$1:H$804,8,FALSE),"")</f>
        <v>N</v>
      </c>
      <c r="H258" s="204" t="str">
        <f>IF(VLOOKUP(A258,Plan!A$1:L$804,12,FALSE)&lt;&gt;"",VLOOKUP(A258,Plan!A$1:L$804,12,FALSE),"")</f>
        <v/>
      </c>
      <c r="I258" s="205" t="str">
        <f>IF(VLOOKUP(A258,Plan!A$1:M$804,13,FALSE)&lt;&gt;"",VLOOKUP(A258,Plan!A$1:M$804,13,FALSE),"")</f>
        <v/>
      </c>
      <c r="J258" s="205" t="str">
        <f>IF(VLOOKUP(A258,Plan!A$1:N$804,14,FALSE)&lt;&gt;"",VLOOKUP(A258,Plan!A$1:N$804,14,FALSE),IF(VLOOKUP(A258,Plan!A$1:O$804,15,FALSE)&lt;&gt;"",VLOOKUP(A258,Plan!A$1:O$804,15,FALSE),""))</f>
        <v/>
      </c>
      <c r="K258" s="206" t="str">
        <f>IF(VLOOKUP(A258,Plan!A$1:P$804,16,FALSE)&lt;&gt;"",VLOOKUP(A258,Plan!A$1:P$804,16,FALSE),"")</f>
        <v/>
      </c>
      <c r="L258" s="205"/>
      <c r="M258" s="205"/>
      <c r="N258" s="205"/>
      <c r="O258" s="207">
        <f t="shared" si="36"/>
        <v>0</v>
      </c>
      <c r="P258" s="207" t="b">
        <f t="shared" si="37"/>
        <v>0</v>
      </c>
      <c r="Q258" s="208">
        <f>IF(P258,O258*'ETC Data'!$H$3*'ETC Data'!$I$3,0)</f>
        <v>0</v>
      </c>
      <c r="R258" s="208">
        <f>Q258-(Q258*((VLOOKUP(A258,Plan!A$1:Z$804,26,FALSE)/100)))</f>
        <v>0</v>
      </c>
      <c r="S258" s="208">
        <f>IF(P258,O258*'ETC Data'!$H$3*'ETC Data'!$J$3,0)</f>
        <v>0</v>
      </c>
      <c r="T258" s="208">
        <f>S258-(S258*((VLOOKUP(A258,Plan!A$1:AA$804,27,FALSE)/100)))</f>
        <v>0</v>
      </c>
      <c r="U258" s="208">
        <f>IF(P258,O258*'ETC Data'!$H$3*'ETC Data'!$K$3,0)</f>
        <v>0</v>
      </c>
      <c r="V258" s="208">
        <f>U258-(U258*((VLOOKUP(A258,Plan!A$1:AB$804,28,FALSE)/100)))</f>
        <v>0</v>
      </c>
      <c r="W258" s="208">
        <f>IF(P258,O258*'ETC Data'!$H$3*'ETC Data'!$L$3,0)</f>
        <v>0</v>
      </c>
      <c r="X258" s="208">
        <f>W258-(W258*((VLOOKUP(A258,Plan!A$1:AC$804,29,FALSE)/100)))</f>
        <v>0</v>
      </c>
      <c r="Y258" s="209"/>
      <c r="Z258" s="210" t="b">
        <f t="shared" si="44"/>
        <v>0</v>
      </c>
      <c r="AA258" s="208">
        <f>IF(Z258,O258*'ETC Data'!$H$4*'ETC Data'!$I$4,0)</f>
        <v>0</v>
      </c>
      <c r="AB258" s="208">
        <f>AA258-(AA258*((VLOOKUP(A258,Plan!A$1:AI$804,35,FALSE)/100)))</f>
        <v>0</v>
      </c>
      <c r="AC258" s="208">
        <f>IF(Z258,O258*'ETC Data'!$H$4*'ETC Data'!$J$4,0)</f>
        <v>0</v>
      </c>
      <c r="AD258" s="208">
        <f>AC258-(AC258*((VLOOKUP(A258,Plan!A$1:AJ$804,36,FALSE)/100)))</f>
        <v>0</v>
      </c>
      <c r="AE258" s="208">
        <f>IF(Z258,O258*'ETC Data'!$H$4*'ETC Data'!$K$4,0)</f>
        <v>0</v>
      </c>
      <c r="AF258" s="208">
        <f>AE258-(AE258*((VLOOKUP(A258,Plan!A$1:AK$804,37,FALSE)/100)))</f>
        <v>0</v>
      </c>
      <c r="AG258" s="208">
        <f>IF(Z258,O258*'ETC Data'!$H$4*'ETC Data'!$L$4,0)</f>
        <v>0</v>
      </c>
      <c r="AH258" s="208">
        <f>AG258-(AG258*((VLOOKUP(A258,Plan!A$1:AP$804,42,FALSE)/100)))</f>
        <v>0</v>
      </c>
      <c r="AI258" s="210"/>
      <c r="AJ258" s="210" t="b">
        <f t="shared" si="45"/>
        <v>0</v>
      </c>
      <c r="AK258" s="211">
        <f>IF(AJ258,O258*'ETC Data'!$H$5*'ETC Data'!$I$5,0)</f>
        <v>0</v>
      </c>
      <c r="AL258" s="208">
        <f>AK258-(AK258*((VLOOKUP(A258,Plan!A$1:AY$804,51,FALSE)/100)))</f>
        <v>0</v>
      </c>
      <c r="AM258" s="208">
        <f>IF(AJ258,O258*'ETC Data'!$H$5*'ETC Data'!$J$5,0)</f>
        <v>0</v>
      </c>
      <c r="AN258" s="208">
        <f>AM258-(AM258*((VLOOKUP(A258,Plan!A$1:BA$804,53,FALSE)/100)))</f>
        <v>0</v>
      </c>
      <c r="AO258" s="211">
        <f>IF(AJ258,O258*'ETC Data'!$H$5*'ETC Data'!$K$5,0)</f>
        <v>0</v>
      </c>
      <c r="AP258" s="208">
        <f>AO258-(AO258*((VLOOKUP(A258,Plan!A$1:BB$804,54,FALSE)/100)))</f>
        <v>0</v>
      </c>
      <c r="AQ258" s="208">
        <f>IF(AJ258,O258*'ETC Data'!$H$5*'ETC Data'!$L$5,0)</f>
        <v>0</v>
      </c>
      <c r="AR258" s="208">
        <f>AQ258-(AQ258*((VLOOKUP(A258,Plan!A$1:BD$804,56,FALSE)/100)))</f>
        <v>0</v>
      </c>
      <c r="AS258" s="193">
        <f>VLOOKUP(A258,'PR Matrix'!A:B,2,FALSE)</f>
        <v>0</v>
      </c>
      <c r="AT258" s="194">
        <f t="shared" si="38"/>
        <v>0</v>
      </c>
      <c r="AU258" s="194">
        <f t="shared" si="39"/>
        <v>0</v>
      </c>
      <c r="AV258" s="194">
        <f t="shared" si="40"/>
        <v>0</v>
      </c>
      <c r="AW258" s="194">
        <f t="shared" si="41"/>
        <v>0</v>
      </c>
      <c r="AX258" s="194">
        <f t="shared" si="42"/>
        <v>0</v>
      </c>
      <c r="AY258" s="194">
        <f t="shared" si="43"/>
        <v>0</v>
      </c>
      <c r="AZ258" s="217"/>
      <c r="BA258" s="217"/>
      <c r="BB258" s="217"/>
      <c r="BC258" s="217"/>
    </row>
    <row r="259" spans="1:55" hidden="1" x14ac:dyDescent="0.2">
      <c r="A259" s="218" t="s">
        <v>1811</v>
      </c>
      <c r="B259" s="201" t="s">
        <v>1570</v>
      </c>
      <c r="C259" s="201"/>
      <c r="D259" s="201"/>
      <c r="E259" s="202">
        <f>IF(G259="Y",VLOOKUP(B259&amp;"|"&amp;C259,'ETC Data'!$C$2:$D$16,2,FALSE),0)</f>
        <v>0</v>
      </c>
      <c r="F259" s="202">
        <f>IF(D259="",0,IF(G259="Y",VLOOKUP(B259&amp;"|"&amp;D259,'ETC Data'!$C$2:$D$16,2,FALSE),0))</f>
        <v>0</v>
      </c>
      <c r="G259" s="203" t="str">
        <f>IF(VLOOKUP(A259,Plan!A$1:H$804,8,FALSE)&lt;&gt;"",VLOOKUP(A259,Plan!A$1:H$804,8,FALSE),"")</f>
        <v>N</v>
      </c>
      <c r="H259" s="204" t="str">
        <f>IF(VLOOKUP(A259,Plan!A$1:L$804,12,FALSE)&lt;&gt;"",VLOOKUP(A259,Plan!A$1:L$804,12,FALSE),"")</f>
        <v/>
      </c>
      <c r="I259" s="205" t="str">
        <f>IF(VLOOKUP(A259,Plan!A$1:M$804,13,FALSE)&lt;&gt;"",VLOOKUP(A259,Plan!A$1:M$804,13,FALSE),"")</f>
        <v/>
      </c>
      <c r="J259" s="205" t="str">
        <f>IF(VLOOKUP(A259,Plan!A$1:N$804,14,FALSE)&lt;&gt;"",VLOOKUP(A259,Plan!A$1:N$804,14,FALSE),IF(VLOOKUP(A259,Plan!A$1:O$804,15,FALSE)&lt;&gt;"",VLOOKUP(A259,Plan!A$1:O$804,15,FALSE),""))</f>
        <v/>
      </c>
      <c r="K259" s="206" t="str">
        <f>IF(VLOOKUP(A259,Plan!A$1:P$804,16,FALSE)&lt;&gt;"",VLOOKUP(A259,Plan!A$1:P$804,16,FALSE),"")</f>
        <v/>
      </c>
      <c r="L259" s="205"/>
      <c r="M259" s="205"/>
      <c r="N259" s="205"/>
      <c r="O259" s="207">
        <f t="shared" si="36"/>
        <v>0</v>
      </c>
      <c r="P259" s="207" t="b">
        <f t="shared" si="37"/>
        <v>0</v>
      </c>
      <c r="Q259" s="208">
        <f>IF(P259,O259*'ETC Data'!$H$3*'ETC Data'!$I$3,0)</f>
        <v>0</v>
      </c>
      <c r="R259" s="208">
        <f>Q259-(Q259*((VLOOKUP(A259,Plan!A$1:Z$804,26,FALSE)/100)))</f>
        <v>0</v>
      </c>
      <c r="S259" s="208">
        <f>IF(P259,O259*'ETC Data'!$H$3*'ETC Data'!$J$3,0)</f>
        <v>0</v>
      </c>
      <c r="T259" s="208">
        <f>S259-(S259*((VLOOKUP(A259,Plan!A$1:AA$804,27,FALSE)/100)))</f>
        <v>0</v>
      </c>
      <c r="U259" s="208">
        <f>IF(P259,O259*'ETC Data'!$H$3*'ETC Data'!$K$3,0)</f>
        <v>0</v>
      </c>
      <c r="V259" s="208">
        <f>U259-(U259*((VLOOKUP(A259,Plan!A$1:AB$804,28,FALSE)/100)))</f>
        <v>0</v>
      </c>
      <c r="W259" s="208">
        <f>IF(P259,O259*'ETC Data'!$H$3*'ETC Data'!$L$3,0)</f>
        <v>0</v>
      </c>
      <c r="X259" s="208">
        <f>W259-(W259*((VLOOKUP(A259,Plan!A$1:AC$804,29,FALSE)/100)))</f>
        <v>0</v>
      </c>
      <c r="Y259" s="209"/>
      <c r="Z259" s="210" t="b">
        <f t="shared" si="44"/>
        <v>0</v>
      </c>
      <c r="AA259" s="208">
        <f>IF(Z259,O259*'ETC Data'!$H$4*'ETC Data'!$I$4,0)</f>
        <v>0</v>
      </c>
      <c r="AB259" s="208">
        <f>AA259-(AA259*((VLOOKUP(A259,Plan!A$1:AI$804,35,FALSE)/100)))</f>
        <v>0</v>
      </c>
      <c r="AC259" s="208">
        <f>IF(Z259,O259*'ETC Data'!$H$4*'ETC Data'!$J$4,0)</f>
        <v>0</v>
      </c>
      <c r="AD259" s="208">
        <f>AC259-(AC259*((VLOOKUP(A259,Plan!A$1:AJ$804,36,FALSE)/100)))</f>
        <v>0</v>
      </c>
      <c r="AE259" s="208">
        <f>IF(Z259,O259*'ETC Data'!$H$4*'ETC Data'!$K$4,0)</f>
        <v>0</v>
      </c>
      <c r="AF259" s="208">
        <f>AE259-(AE259*((VLOOKUP(A259,Plan!A$1:AK$804,37,FALSE)/100)))</f>
        <v>0</v>
      </c>
      <c r="AG259" s="208">
        <f>IF(Z259,O259*'ETC Data'!$H$4*'ETC Data'!$L$4,0)</f>
        <v>0</v>
      </c>
      <c r="AH259" s="208">
        <f>AG259-(AG259*((VLOOKUP(A259,Plan!A$1:AP$804,42,FALSE)/100)))</f>
        <v>0</v>
      </c>
      <c r="AI259" s="210"/>
      <c r="AJ259" s="210" t="b">
        <f t="shared" si="45"/>
        <v>0</v>
      </c>
      <c r="AK259" s="211">
        <f>IF(AJ259,O259*'ETC Data'!$H$5*'ETC Data'!$I$5,0)</f>
        <v>0</v>
      </c>
      <c r="AL259" s="208">
        <f>AK259-(AK259*((VLOOKUP(A259,Plan!A$1:AY$804,51,FALSE)/100)))</f>
        <v>0</v>
      </c>
      <c r="AM259" s="208">
        <f>IF(AJ259,O259*'ETC Data'!$H$5*'ETC Data'!$J$5,0)</f>
        <v>0</v>
      </c>
      <c r="AN259" s="208">
        <f>AM259-(AM259*((VLOOKUP(A259,Plan!A$1:BA$804,53,FALSE)/100)))</f>
        <v>0</v>
      </c>
      <c r="AO259" s="211">
        <f>IF(AJ259,O259*'ETC Data'!$H$5*'ETC Data'!$K$5,0)</f>
        <v>0</v>
      </c>
      <c r="AP259" s="208">
        <f>AO259-(AO259*((VLOOKUP(A259,Plan!A$1:BB$804,54,FALSE)/100)))</f>
        <v>0</v>
      </c>
      <c r="AQ259" s="208">
        <f>IF(AJ259,O259*'ETC Data'!$H$5*'ETC Data'!$L$5,0)</f>
        <v>0</v>
      </c>
      <c r="AR259" s="208">
        <f>AQ259-(AQ259*((VLOOKUP(A259,Plan!A$1:BD$804,56,FALSE)/100)))</f>
        <v>0</v>
      </c>
      <c r="AS259" s="193">
        <f>VLOOKUP(A259,'PR Matrix'!A:B,2,FALSE)</f>
        <v>0</v>
      </c>
      <c r="AT259" s="194">
        <f t="shared" si="38"/>
        <v>0</v>
      </c>
      <c r="AU259" s="194">
        <f t="shared" si="39"/>
        <v>0</v>
      </c>
      <c r="AV259" s="194">
        <f t="shared" si="40"/>
        <v>0</v>
      </c>
      <c r="AW259" s="194">
        <f t="shared" si="41"/>
        <v>0</v>
      </c>
      <c r="AX259" s="194">
        <f t="shared" si="42"/>
        <v>0</v>
      </c>
      <c r="AY259" s="194">
        <f t="shared" si="43"/>
        <v>0</v>
      </c>
      <c r="AZ259" s="217"/>
      <c r="BA259" s="217"/>
      <c r="BB259" s="217"/>
      <c r="BC259" s="217"/>
    </row>
    <row r="260" spans="1:55" hidden="1" x14ac:dyDescent="0.2">
      <c r="A260" s="218" t="s">
        <v>1812</v>
      </c>
      <c r="B260" s="201" t="s">
        <v>1570</v>
      </c>
      <c r="C260" s="201"/>
      <c r="D260" s="201"/>
      <c r="E260" s="202">
        <f>IF(G260="Y",VLOOKUP(B260&amp;"|"&amp;C260,'ETC Data'!$C$2:$D$16,2,FALSE),0)</f>
        <v>0</v>
      </c>
      <c r="F260" s="202">
        <f>IF(D260="",0,IF(G260="Y",VLOOKUP(B260&amp;"|"&amp;D260,'ETC Data'!$C$2:$D$16,2,FALSE),0))</f>
        <v>0</v>
      </c>
      <c r="G260" s="203" t="str">
        <f>IF(VLOOKUP(A260,Plan!A$1:H$804,8,FALSE)&lt;&gt;"",VLOOKUP(A260,Plan!A$1:H$804,8,FALSE),"")</f>
        <v>N</v>
      </c>
      <c r="H260" s="204" t="str">
        <f>IF(VLOOKUP(A260,Plan!A$1:L$804,12,FALSE)&lt;&gt;"",VLOOKUP(A260,Plan!A$1:L$804,12,FALSE),"")</f>
        <v/>
      </c>
      <c r="I260" s="205" t="str">
        <f>IF(VLOOKUP(A260,Plan!A$1:M$804,13,FALSE)&lt;&gt;"",VLOOKUP(A260,Plan!A$1:M$804,13,FALSE),"")</f>
        <v/>
      </c>
      <c r="J260" s="205" t="str">
        <f>IF(VLOOKUP(A260,Plan!A$1:N$804,14,FALSE)&lt;&gt;"",VLOOKUP(A260,Plan!A$1:N$804,14,FALSE),IF(VLOOKUP(A260,Plan!A$1:O$804,15,FALSE)&lt;&gt;"",VLOOKUP(A260,Plan!A$1:O$804,15,FALSE),""))</f>
        <v/>
      </c>
      <c r="K260" s="206" t="str">
        <f>IF(VLOOKUP(A260,Plan!A$1:P$804,16,FALSE)&lt;&gt;"",VLOOKUP(A260,Plan!A$1:P$804,16,FALSE),"")</f>
        <v/>
      </c>
      <c r="L260" s="205"/>
      <c r="M260" s="205"/>
      <c r="N260" s="205"/>
      <c r="O260" s="207">
        <f t="shared" ref="O260:O323" si="46">IF(F260=0,E260,F260)</f>
        <v>0</v>
      </c>
      <c r="P260" s="207" t="b">
        <f t="shared" ref="P260:P323" si="47">OR(H260="Y",I260="Y")</f>
        <v>0</v>
      </c>
      <c r="Q260" s="208">
        <f>IF(P260,O260*'ETC Data'!$H$3*'ETC Data'!$I$3,0)</f>
        <v>0</v>
      </c>
      <c r="R260" s="208">
        <f>Q260-(Q260*((VLOOKUP(A260,Plan!A$1:Z$804,26,FALSE)/100)))</f>
        <v>0</v>
      </c>
      <c r="S260" s="208">
        <f>IF(P260,O260*'ETC Data'!$H$3*'ETC Data'!$J$3,0)</f>
        <v>0</v>
      </c>
      <c r="T260" s="208">
        <f>S260-(S260*((VLOOKUP(A260,Plan!A$1:AA$804,27,FALSE)/100)))</f>
        <v>0</v>
      </c>
      <c r="U260" s="208">
        <f>IF(P260,O260*'ETC Data'!$H$3*'ETC Data'!$K$3,0)</f>
        <v>0</v>
      </c>
      <c r="V260" s="208">
        <f>U260-(U260*((VLOOKUP(A260,Plan!A$1:AB$804,28,FALSE)/100)))</f>
        <v>0</v>
      </c>
      <c r="W260" s="208">
        <f>IF(P260,O260*'ETC Data'!$H$3*'ETC Data'!$L$3,0)</f>
        <v>0</v>
      </c>
      <c r="X260" s="208">
        <f>W260-(W260*((VLOOKUP(A260,Plan!A$1:AC$804,29,FALSE)/100)))</f>
        <v>0</v>
      </c>
      <c r="Y260" s="209"/>
      <c r="Z260" s="210" t="b">
        <f t="shared" si="44"/>
        <v>0</v>
      </c>
      <c r="AA260" s="208">
        <f>IF(Z260,O260*'ETC Data'!$H$4*'ETC Data'!$I$4,0)</f>
        <v>0</v>
      </c>
      <c r="AB260" s="208">
        <f>AA260-(AA260*((VLOOKUP(A260,Plan!A$1:AI$804,35,FALSE)/100)))</f>
        <v>0</v>
      </c>
      <c r="AC260" s="208">
        <f>IF(Z260,O260*'ETC Data'!$H$4*'ETC Data'!$J$4,0)</f>
        <v>0</v>
      </c>
      <c r="AD260" s="208">
        <f>AC260-(AC260*((VLOOKUP(A260,Plan!A$1:AJ$804,36,FALSE)/100)))</f>
        <v>0</v>
      </c>
      <c r="AE260" s="208">
        <f>IF(Z260,O260*'ETC Data'!$H$4*'ETC Data'!$K$4,0)</f>
        <v>0</v>
      </c>
      <c r="AF260" s="208">
        <f>AE260-(AE260*((VLOOKUP(A260,Plan!A$1:AK$804,37,FALSE)/100)))</f>
        <v>0</v>
      </c>
      <c r="AG260" s="208">
        <f>IF(Z260,O260*'ETC Data'!$H$4*'ETC Data'!$L$4,0)</f>
        <v>0</v>
      </c>
      <c r="AH260" s="208">
        <f>AG260-(AG260*((VLOOKUP(A260,Plan!A$1:AP$804,42,FALSE)/100)))</f>
        <v>0</v>
      </c>
      <c r="AI260" s="210"/>
      <c r="AJ260" s="210" t="b">
        <f t="shared" si="45"/>
        <v>0</v>
      </c>
      <c r="AK260" s="211">
        <f>IF(AJ260,O260*'ETC Data'!$H$5*'ETC Data'!$I$5,0)</f>
        <v>0</v>
      </c>
      <c r="AL260" s="208">
        <f>AK260-(AK260*((VLOOKUP(A260,Plan!A$1:AY$804,51,FALSE)/100)))</f>
        <v>0</v>
      </c>
      <c r="AM260" s="208">
        <f>IF(AJ260,O260*'ETC Data'!$H$5*'ETC Data'!$J$5,0)</f>
        <v>0</v>
      </c>
      <c r="AN260" s="208">
        <f>AM260-(AM260*((VLOOKUP(A260,Plan!A$1:BA$804,53,FALSE)/100)))</f>
        <v>0</v>
      </c>
      <c r="AO260" s="211">
        <f>IF(AJ260,O260*'ETC Data'!$H$5*'ETC Data'!$K$5,0)</f>
        <v>0</v>
      </c>
      <c r="AP260" s="208">
        <f>AO260-(AO260*((VLOOKUP(A260,Plan!A$1:BB$804,54,FALSE)/100)))</f>
        <v>0</v>
      </c>
      <c r="AQ260" s="208">
        <f>IF(AJ260,O260*'ETC Data'!$H$5*'ETC Data'!$L$5,0)</f>
        <v>0</v>
      </c>
      <c r="AR260" s="208">
        <f>AQ260-(AQ260*((VLOOKUP(A260,Plan!A$1:BD$804,56,FALSE)/100)))</f>
        <v>0</v>
      </c>
      <c r="AS260" s="193">
        <f>VLOOKUP(A260,'PR Matrix'!A:B,2,FALSE)</f>
        <v>0</v>
      </c>
      <c r="AT260" s="194">
        <f t="shared" ref="AT260:AT323" si="48">R260+T260+V260+X260+AB260+AD260+AF260+AH260+AL260+AN260+AP260+AR260</f>
        <v>0</v>
      </c>
      <c r="AU260" s="194">
        <f t="shared" ref="AU260:AU323" si="49">Q260+S260+U260+W260+AA260+AC260+AE260+AG260+AK260+AM260+AO260+AQ260</f>
        <v>0</v>
      </c>
      <c r="AV260" s="194">
        <f t="shared" ref="AV260:AV323" si="50">R260+AB260+AL260</f>
        <v>0</v>
      </c>
      <c r="AW260" s="194">
        <f t="shared" ref="AW260:AW323" si="51">T260+AD260+AN260</f>
        <v>0</v>
      </c>
      <c r="AX260" s="194">
        <f t="shared" ref="AX260:AX323" si="52">V260+AF260+AP260</f>
        <v>0</v>
      </c>
      <c r="AY260" s="194">
        <f t="shared" ref="AY260:AY323" si="53">X260+AH260+AR260</f>
        <v>0</v>
      </c>
      <c r="AZ260" s="217"/>
      <c r="BA260" s="217"/>
      <c r="BB260" s="217"/>
      <c r="BC260" s="217"/>
    </row>
    <row r="261" spans="1:55" hidden="1" x14ac:dyDescent="0.2">
      <c r="A261" s="200" t="s">
        <v>1813</v>
      </c>
      <c r="B261" s="201" t="s">
        <v>1570</v>
      </c>
      <c r="C261" s="201"/>
      <c r="D261" s="201"/>
      <c r="E261" s="202">
        <f>IF(G261="Y",VLOOKUP(B261&amp;"|"&amp;C261,'ETC Data'!$C$2:$D$16,2,FALSE),0)</f>
        <v>0</v>
      </c>
      <c r="F261" s="202">
        <f>IF(D261="",0,IF(G261="Y",VLOOKUP(B261&amp;"|"&amp;D261,'ETC Data'!$C$2:$D$16,2,FALSE),0))</f>
        <v>0</v>
      </c>
      <c r="G261" s="203" t="str">
        <f>IF(VLOOKUP(A261,Plan!A$1:H$804,8,FALSE)&lt;&gt;"",VLOOKUP(A261,Plan!A$1:H$804,8,FALSE),"")</f>
        <v>N</v>
      </c>
      <c r="H261" s="204" t="str">
        <f>IF(VLOOKUP(A261,Plan!A$1:L$804,12,FALSE)&lt;&gt;"",VLOOKUP(A261,Plan!A$1:L$804,12,FALSE),"")</f>
        <v/>
      </c>
      <c r="I261" s="205" t="str">
        <f>IF(VLOOKUP(A261,Plan!A$1:M$804,13,FALSE)&lt;&gt;"",VLOOKUP(A261,Plan!A$1:M$804,13,FALSE),"")</f>
        <v/>
      </c>
      <c r="J261" s="205" t="str">
        <f>IF(VLOOKUP(A261,Plan!A$1:N$804,14,FALSE)&lt;&gt;"",VLOOKUP(A261,Plan!A$1:N$804,14,FALSE),IF(VLOOKUP(A261,Plan!A$1:O$804,15,FALSE)&lt;&gt;"",VLOOKUP(A261,Plan!A$1:O$804,15,FALSE),""))</f>
        <v/>
      </c>
      <c r="K261" s="206" t="str">
        <f>IF(VLOOKUP(A261,Plan!A$1:P$804,16,FALSE)&lt;&gt;"",VLOOKUP(A261,Plan!A$1:P$804,16,FALSE),"")</f>
        <v/>
      </c>
      <c r="L261" s="205"/>
      <c r="M261" s="205"/>
      <c r="N261" s="205"/>
      <c r="O261" s="207">
        <f t="shared" si="46"/>
        <v>0</v>
      </c>
      <c r="P261" s="207" t="b">
        <f t="shared" si="47"/>
        <v>0</v>
      </c>
      <c r="Q261" s="208">
        <f>IF(P261,O261*'ETC Data'!$H$3*'ETC Data'!$I$3,0)</f>
        <v>0</v>
      </c>
      <c r="R261" s="208">
        <f>Q261-(Q261*((VLOOKUP(A261,Plan!A$1:Z$804,26,FALSE)/100)))</f>
        <v>0</v>
      </c>
      <c r="S261" s="208">
        <f>IF(P261,O261*'ETC Data'!$H$3*'ETC Data'!$J$3,0)</f>
        <v>0</v>
      </c>
      <c r="T261" s="208">
        <f>S261-(S261*((VLOOKUP(A261,Plan!A$1:AA$804,27,FALSE)/100)))</f>
        <v>0</v>
      </c>
      <c r="U261" s="208">
        <f>IF(P261,O261*'ETC Data'!$H$3*'ETC Data'!$K$3,0)</f>
        <v>0</v>
      </c>
      <c r="V261" s="208">
        <f>U261-(U261*((VLOOKUP(A261,Plan!A$1:AB$804,28,FALSE)/100)))</f>
        <v>0</v>
      </c>
      <c r="W261" s="208">
        <f>IF(P261,O261*'ETC Data'!$H$3*'ETC Data'!$L$3,0)</f>
        <v>0</v>
      </c>
      <c r="X261" s="208">
        <f>W261-(W261*((VLOOKUP(A261,Plan!A$1:AC$804,29,FALSE)/100)))</f>
        <v>0</v>
      </c>
      <c r="Y261" s="209"/>
      <c r="Z261" s="210" t="b">
        <f t="shared" si="44"/>
        <v>0</v>
      </c>
      <c r="AA261" s="208">
        <f>IF(Z261,O261*'ETC Data'!$H$4*'ETC Data'!$I$4,0)</f>
        <v>0</v>
      </c>
      <c r="AB261" s="208">
        <f>AA261-(AA261*((VLOOKUP(A261,Plan!A$1:AI$804,35,FALSE)/100)))</f>
        <v>0</v>
      </c>
      <c r="AC261" s="208">
        <f>IF(Z261,O261*'ETC Data'!$H$4*'ETC Data'!$J$4,0)</f>
        <v>0</v>
      </c>
      <c r="AD261" s="208">
        <f>AC261-(AC261*((VLOOKUP(A261,Plan!A$1:AJ$804,36,FALSE)/100)))</f>
        <v>0</v>
      </c>
      <c r="AE261" s="208">
        <f>IF(Z261,O261*'ETC Data'!$H$4*'ETC Data'!$K$4,0)</f>
        <v>0</v>
      </c>
      <c r="AF261" s="208">
        <f>AE261-(AE261*((VLOOKUP(A261,Plan!A$1:AK$804,37,FALSE)/100)))</f>
        <v>0</v>
      </c>
      <c r="AG261" s="208">
        <f>IF(Z261,O261*'ETC Data'!$H$4*'ETC Data'!$L$4,0)</f>
        <v>0</v>
      </c>
      <c r="AH261" s="208">
        <f>AG261-(AG261*((VLOOKUP(A261,Plan!A$1:AP$804,42,FALSE)/100)))</f>
        <v>0</v>
      </c>
      <c r="AI261" s="210"/>
      <c r="AJ261" s="210" t="b">
        <f t="shared" si="45"/>
        <v>0</v>
      </c>
      <c r="AK261" s="211">
        <f>IF(AJ261,O261*'ETC Data'!$H$5*'ETC Data'!$I$5,0)</f>
        <v>0</v>
      </c>
      <c r="AL261" s="208">
        <f>AK261-(AK261*((VLOOKUP(A261,Plan!A$1:AY$804,51,FALSE)/100)))</f>
        <v>0</v>
      </c>
      <c r="AM261" s="208">
        <f>IF(AJ261,O261*'ETC Data'!$H$5*'ETC Data'!$J$5,0)</f>
        <v>0</v>
      </c>
      <c r="AN261" s="208">
        <f>AM261-(AM261*((VLOOKUP(A261,Plan!A$1:BA$804,53,FALSE)/100)))</f>
        <v>0</v>
      </c>
      <c r="AO261" s="211">
        <f>IF(AJ261,O261*'ETC Data'!$H$5*'ETC Data'!$K$5,0)</f>
        <v>0</v>
      </c>
      <c r="AP261" s="208">
        <f>AO261-(AO261*((VLOOKUP(A261,Plan!A$1:BB$804,54,FALSE)/100)))</f>
        <v>0</v>
      </c>
      <c r="AQ261" s="208">
        <f>IF(AJ261,O261*'ETC Data'!$H$5*'ETC Data'!$L$5,0)</f>
        <v>0</v>
      </c>
      <c r="AR261" s="208">
        <f>AQ261-(AQ261*((VLOOKUP(A261,Plan!A$1:BD$804,56,FALSE)/100)))</f>
        <v>0</v>
      </c>
      <c r="AS261" s="193">
        <f>VLOOKUP(A261,'PR Matrix'!A:B,2,FALSE)</f>
        <v>0</v>
      </c>
      <c r="AT261" s="194">
        <f t="shared" si="48"/>
        <v>0</v>
      </c>
      <c r="AU261" s="194">
        <f t="shared" si="49"/>
        <v>0</v>
      </c>
      <c r="AV261" s="194">
        <f t="shared" si="50"/>
        <v>0</v>
      </c>
      <c r="AW261" s="194">
        <f t="shared" si="51"/>
        <v>0</v>
      </c>
      <c r="AX261" s="194">
        <f t="shared" si="52"/>
        <v>0</v>
      </c>
      <c r="AY261" s="194">
        <f t="shared" si="53"/>
        <v>0</v>
      </c>
    </row>
    <row r="262" spans="1:55" hidden="1" x14ac:dyDescent="0.2">
      <c r="A262" s="200" t="s">
        <v>1814</v>
      </c>
      <c r="B262" s="201" t="s">
        <v>1570</v>
      </c>
      <c r="C262" s="201"/>
      <c r="D262" s="201"/>
      <c r="E262" s="202">
        <f>IF(G262="Y",VLOOKUP(B262&amp;"|"&amp;C262,'ETC Data'!$C$2:$D$16,2,FALSE),0)</f>
        <v>0</v>
      </c>
      <c r="F262" s="202">
        <f>IF(D262="",0,IF(G262="Y",VLOOKUP(B262&amp;"|"&amp;D262,'ETC Data'!$C$2:$D$16,2,FALSE),0))</f>
        <v>0</v>
      </c>
      <c r="G262" s="203" t="str">
        <f>IF(VLOOKUP(A262,Plan!A$1:H$804,8,FALSE)&lt;&gt;"",VLOOKUP(A262,Plan!A$1:H$804,8,FALSE),"")</f>
        <v>N</v>
      </c>
      <c r="H262" s="204" t="str">
        <f>IF(VLOOKUP(A262,Plan!A$1:L$804,12,FALSE)&lt;&gt;"",VLOOKUP(A262,Plan!A$1:L$804,12,FALSE),"")</f>
        <v/>
      </c>
      <c r="I262" s="205" t="str">
        <f>IF(VLOOKUP(A262,Plan!A$1:M$804,13,FALSE)&lt;&gt;"",VLOOKUP(A262,Plan!A$1:M$804,13,FALSE),"")</f>
        <v/>
      </c>
      <c r="J262" s="205" t="str">
        <f>IF(VLOOKUP(A262,Plan!A$1:N$804,14,FALSE)&lt;&gt;"",VLOOKUP(A262,Plan!A$1:N$804,14,FALSE),IF(VLOOKUP(A262,Plan!A$1:O$804,15,FALSE)&lt;&gt;"",VLOOKUP(A262,Plan!A$1:O$804,15,FALSE),""))</f>
        <v/>
      </c>
      <c r="K262" s="206" t="str">
        <f>IF(VLOOKUP(A262,Plan!A$1:P$804,16,FALSE)&lt;&gt;"",VLOOKUP(A262,Plan!A$1:P$804,16,FALSE),"")</f>
        <v/>
      </c>
      <c r="L262" s="205"/>
      <c r="M262" s="205"/>
      <c r="N262" s="205"/>
      <c r="O262" s="207">
        <f t="shared" si="46"/>
        <v>0</v>
      </c>
      <c r="P262" s="207" t="b">
        <f t="shared" si="47"/>
        <v>0</v>
      </c>
      <c r="Q262" s="208">
        <f>IF(P262,O262*'ETC Data'!$H$3*'ETC Data'!$I$3,0)</f>
        <v>0</v>
      </c>
      <c r="R262" s="208">
        <f>Q262-(Q262*((VLOOKUP(A262,Plan!A$1:Z$804,26,FALSE)/100)))</f>
        <v>0</v>
      </c>
      <c r="S262" s="208">
        <f>IF(P262,O262*'ETC Data'!$H$3*'ETC Data'!$J$3,0)</f>
        <v>0</v>
      </c>
      <c r="T262" s="208">
        <f>S262-(S262*((VLOOKUP(A262,Plan!A$1:AA$804,27,FALSE)/100)))</f>
        <v>0</v>
      </c>
      <c r="U262" s="208">
        <f>IF(P262,O262*'ETC Data'!$H$3*'ETC Data'!$K$3,0)</f>
        <v>0</v>
      </c>
      <c r="V262" s="208">
        <f>U262-(U262*((VLOOKUP(A262,Plan!A$1:AB$804,28,FALSE)/100)))</f>
        <v>0</v>
      </c>
      <c r="W262" s="208">
        <f>IF(P262,O262*'ETC Data'!$H$3*'ETC Data'!$L$3,0)</f>
        <v>0</v>
      </c>
      <c r="X262" s="208">
        <f>W262-(W262*((VLOOKUP(A262,Plan!A$1:AC$804,29,FALSE)/100)))</f>
        <v>0</v>
      </c>
      <c r="Y262" s="209"/>
      <c r="Z262" s="210" t="b">
        <f t="shared" si="44"/>
        <v>0</v>
      </c>
      <c r="AA262" s="208">
        <f>IF(Z262,O262*'ETC Data'!$H$4*'ETC Data'!$I$4,0)</f>
        <v>0</v>
      </c>
      <c r="AB262" s="208">
        <f>AA262-(AA262*((VLOOKUP(A262,Plan!A$1:AI$804,35,FALSE)/100)))</f>
        <v>0</v>
      </c>
      <c r="AC262" s="208">
        <f>IF(Z262,O262*'ETC Data'!$H$4*'ETC Data'!$J$4,0)</f>
        <v>0</v>
      </c>
      <c r="AD262" s="208">
        <f>AC262-(AC262*((VLOOKUP(A262,Plan!A$1:AJ$804,36,FALSE)/100)))</f>
        <v>0</v>
      </c>
      <c r="AE262" s="208">
        <f>IF(Z262,O262*'ETC Data'!$H$4*'ETC Data'!$K$4,0)</f>
        <v>0</v>
      </c>
      <c r="AF262" s="208">
        <f>AE262-(AE262*((VLOOKUP(A262,Plan!A$1:AK$804,37,FALSE)/100)))</f>
        <v>0</v>
      </c>
      <c r="AG262" s="208">
        <f>IF(Z262,O262*'ETC Data'!$H$4*'ETC Data'!$L$4,0)</f>
        <v>0</v>
      </c>
      <c r="AH262" s="208">
        <f>AG262-(AG262*((VLOOKUP(A262,Plan!A$1:AP$804,42,FALSE)/100)))</f>
        <v>0</v>
      </c>
      <c r="AI262" s="210"/>
      <c r="AJ262" s="210" t="b">
        <f t="shared" si="45"/>
        <v>0</v>
      </c>
      <c r="AK262" s="211">
        <f>IF(AJ262,O262*'ETC Data'!$H$5*'ETC Data'!$I$5,0)</f>
        <v>0</v>
      </c>
      <c r="AL262" s="208">
        <f>AK262-(AK262*((VLOOKUP(A262,Plan!A$1:AY$804,51,FALSE)/100)))</f>
        <v>0</v>
      </c>
      <c r="AM262" s="208">
        <f>IF(AJ262,O262*'ETC Data'!$H$5*'ETC Data'!$J$5,0)</f>
        <v>0</v>
      </c>
      <c r="AN262" s="208">
        <f>AM262-(AM262*((VLOOKUP(A262,Plan!A$1:BA$804,53,FALSE)/100)))</f>
        <v>0</v>
      </c>
      <c r="AO262" s="211">
        <f>IF(AJ262,O262*'ETC Data'!$H$5*'ETC Data'!$K$5,0)</f>
        <v>0</v>
      </c>
      <c r="AP262" s="208">
        <f>AO262-(AO262*((VLOOKUP(A262,Plan!A$1:BB$804,54,FALSE)/100)))</f>
        <v>0</v>
      </c>
      <c r="AQ262" s="208">
        <f>IF(AJ262,O262*'ETC Data'!$H$5*'ETC Data'!$L$5,0)</f>
        <v>0</v>
      </c>
      <c r="AR262" s="208">
        <f>AQ262-(AQ262*((VLOOKUP(A262,Plan!A$1:BD$804,56,FALSE)/100)))</f>
        <v>0</v>
      </c>
      <c r="AS262" s="193">
        <f>VLOOKUP(A262,'PR Matrix'!A:B,2,FALSE)</f>
        <v>0</v>
      </c>
      <c r="AT262" s="194">
        <f t="shared" si="48"/>
        <v>0</v>
      </c>
      <c r="AU262" s="194">
        <f t="shared" si="49"/>
        <v>0</v>
      </c>
      <c r="AV262" s="194">
        <f t="shared" si="50"/>
        <v>0</v>
      </c>
      <c r="AW262" s="194">
        <f t="shared" si="51"/>
        <v>0</v>
      </c>
      <c r="AX262" s="194">
        <f t="shared" si="52"/>
        <v>0</v>
      </c>
      <c r="AY262" s="194">
        <f t="shared" si="53"/>
        <v>0</v>
      </c>
      <c r="AZ262" s="217"/>
      <c r="BA262" s="217"/>
      <c r="BB262" s="217"/>
      <c r="BC262" s="217"/>
    </row>
    <row r="263" spans="1:55" hidden="1" x14ac:dyDescent="0.2">
      <c r="A263" s="200" t="s">
        <v>1815</v>
      </c>
      <c r="B263" s="201" t="s">
        <v>1570</v>
      </c>
      <c r="C263" s="201"/>
      <c r="D263" s="201"/>
      <c r="E263" s="202">
        <f>IF(G263="Y",VLOOKUP(B263&amp;"|"&amp;C263,'ETC Data'!$C$2:$D$16,2,FALSE),0)</f>
        <v>0</v>
      </c>
      <c r="F263" s="202">
        <f>IF(D263="",0,IF(G263="Y",VLOOKUP(B263&amp;"|"&amp;D263,'ETC Data'!$C$2:$D$16,2,FALSE),0))</f>
        <v>0</v>
      </c>
      <c r="G263" s="203" t="str">
        <f>IF(VLOOKUP(A263,Plan!A$1:H$804,8,FALSE)&lt;&gt;"",VLOOKUP(A263,Plan!A$1:H$804,8,FALSE),"")</f>
        <v>N</v>
      </c>
      <c r="H263" s="204" t="str">
        <f>IF(VLOOKUP(A263,Plan!A$1:L$804,12,FALSE)&lt;&gt;"",VLOOKUP(A263,Plan!A$1:L$804,12,FALSE),"")</f>
        <v/>
      </c>
      <c r="I263" s="205" t="str">
        <f>IF(VLOOKUP(A263,Plan!A$1:M$804,13,FALSE)&lt;&gt;"",VLOOKUP(A263,Plan!A$1:M$804,13,FALSE),"")</f>
        <v/>
      </c>
      <c r="J263" s="205" t="str">
        <f>IF(VLOOKUP(A263,Plan!A$1:N$804,14,FALSE)&lt;&gt;"",VLOOKUP(A263,Plan!A$1:N$804,14,FALSE),IF(VLOOKUP(A263,Plan!A$1:O$804,15,FALSE)&lt;&gt;"",VLOOKUP(A263,Plan!A$1:O$804,15,FALSE),""))</f>
        <v/>
      </c>
      <c r="K263" s="206" t="str">
        <f>IF(VLOOKUP(A263,Plan!A$1:P$804,16,FALSE)&lt;&gt;"",VLOOKUP(A263,Plan!A$1:P$804,16,FALSE),"")</f>
        <v/>
      </c>
      <c r="L263" s="205"/>
      <c r="M263" s="205"/>
      <c r="N263" s="205"/>
      <c r="O263" s="207">
        <f t="shared" si="46"/>
        <v>0</v>
      </c>
      <c r="P263" s="207" t="b">
        <f t="shared" si="47"/>
        <v>0</v>
      </c>
      <c r="Q263" s="208">
        <f>IF(P263,O263*'ETC Data'!$H$3*'ETC Data'!$I$3,0)</f>
        <v>0</v>
      </c>
      <c r="R263" s="208">
        <f>Q263-(Q263*((VLOOKUP(A263,Plan!A$1:Z$804,26,FALSE)/100)))</f>
        <v>0</v>
      </c>
      <c r="S263" s="208">
        <f>IF(P263,O263*'ETC Data'!$H$3*'ETC Data'!$J$3,0)</f>
        <v>0</v>
      </c>
      <c r="T263" s="208">
        <f>S263-(S263*((VLOOKUP(A263,Plan!A$1:AA$804,27,FALSE)/100)))</f>
        <v>0</v>
      </c>
      <c r="U263" s="208">
        <f>IF(P263,O263*'ETC Data'!$H$3*'ETC Data'!$K$3,0)</f>
        <v>0</v>
      </c>
      <c r="V263" s="208">
        <f>U263-(U263*((VLOOKUP(A263,Plan!A$1:AB$804,28,FALSE)/100)))</f>
        <v>0</v>
      </c>
      <c r="W263" s="208">
        <f>IF(P263,O263*'ETC Data'!$H$3*'ETC Data'!$L$3,0)</f>
        <v>0</v>
      </c>
      <c r="X263" s="208">
        <f>W263-(W263*((VLOOKUP(A263,Plan!A$1:AC$804,29,FALSE)/100)))</f>
        <v>0</v>
      </c>
      <c r="Y263" s="209"/>
      <c r="Z263" s="210" t="b">
        <f t="shared" si="44"/>
        <v>0</v>
      </c>
      <c r="AA263" s="208">
        <f>IF(Z263,O263*'ETC Data'!$H$4*'ETC Data'!$I$4,0)</f>
        <v>0</v>
      </c>
      <c r="AB263" s="208">
        <f>AA263-(AA263*((VLOOKUP(A263,Plan!A$1:AI$804,35,FALSE)/100)))</f>
        <v>0</v>
      </c>
      <c r="AC263" s="208">
        <f>IF(Z263,O263*'ETC Data'!$H$4*'ETC Data'!$J$4,0)</f>
        <v>0</v>
      </c>
      <c r="AD263" s="208">
        <f>AC263-(AC263*((VLOOKUP(A263,Plan!A$1:AJ$804,36,FALSE)/100)))</f>
        <v>0</v>
      </c>
      <c r="AE263" s="208">
        <f>IF(Z263,O263*'ETC Data'!$H$4*'ETC Data'!$K$4,0)</f>
        <v>0</v>
      </c>
      <c r="AF263" s="208">
        <f>AE263-(AE263*((VLOOKUP(A263,Plan!A$1:AK$804,37,FALSE)/100)))</f>
        <v>0</v>
      </c>
      <c r="AG263" s="208">
        <f>IF(Z263,O263*'ETC Data'!$H$4*'ETC Data'!$L$4,0)</f>
        <v>0</v>
      </c>
      <c r="AH263" s="208">
        <f>AG263-(AG263*((VLOOKUP(A263,Plan!A$1:AP$804,42,FALSE)/100)))</f>
        <v>0</v>
      </c>
      <c r="AI263" s="210"/>
      <c r="AJ263" s="210" t="b">
        <f t="shared" si="45"/>
        <v>0</v>
      </c>
      <c r="AK263" s="211">
        <f>IF(AJ263,O263*'ETC Data'!$H$5*'ETC Data'!$I$5,0)</f>
        <v>0</v>
      </c>
      <c r="AL263" s="208">
        <f>AK263-(AK263*((VLOOKUP(A263,Plan!A$1:AY$804,51,FALSE)/100)))</f>
        <v>0</v>
      </c>
      <c r="AM263" s="208">
        <f>IF(AJ263,O263*'ETC Data'!$H$5*'ETC Data'!$J$5,0)</f>
        <v>0</v>
      </c>
      <c r="AN263" s="208">
        <f>AM263-(AM263*((VLOOKUP(A263,Plan!A$1:BA$804,53,FALSE)/100)))</f>
        <v>0</v>
      </c>
      <c r="AO263" s="211">
        <f>IF(AJ263,O263*'ETC Data'!$H$5*'ETC Data'!$K$5,0)</f>
        <v>0</v>
      </c>
      <c r="AP263" s="208">
        <f>AO263-(AO263*((VLOOKUP(A263,Plan!A$1:BB$804,54,FALSE)/100)))</f>
        <v>0</v>
      </c>
      <c r="AQ263" s="208">
        <f>IF(AJ263,O263*'ETC Data'!$H$5*'ETC Data'!$L$5,0)</f>
        <v>0</v>
      </c>
      <c r="AR263" s="208">
        <f>AQ263-(AQ263*((VLOOKUP(A263,Plan!A$1:BD$804,56,FALSE)/100)))</f>
        <v>0</v>
      </c>
      <c r="AS263" s="193">
        <f>VLOOKUP(A263,'PR Matrix'!A:B,2,FALSE)</f>
        <v>0</v>
      </c>
      <c r="AT263" s="194">
        <f t="shared" si="48"/>
        <v>0</v>
      </c>
      <c r="AU263" s="194">
        <f t="shared" si="49"/>
        <v>0</v>
      </c>
      <c r="AV263" s="194">
        <f t="shared" si="50"/>
        <v>0</v>
      </c>
      <c r="AW263" s="194">
        <f t="shared" si="51"/>
        <v>0</v>
      </c>
      <c r="AX263" s="194">
        <f t="shared" si="52"/>
        <v>0</v>
      </c>
      <c r="AY263" s="194">
        <f t="shared" si="53"/>
        <v>0</v>
      </c>
    </row>
    <row r="264" spans="1:55" hidden="1" x14ac:dyDescent="0.2">
      <c r="A264" s="218" t="s">
        <v>1816</v>
      </c>
      <c r="B264" s="201" t="s">
        <v>1570</v>
      </c>
      <c r="C264" s="201"/>
      <c r="D264" s="201"/>
      <c r="E264" s="202">
        <f>IF(G264="Y",VLOOKUP(B264&amp;"|"&amp;C264,'ETC Data'!$C$2:$D$16,2,FALSE),0)</f>
        <v>0</v>
      </c>
      <c r="F264" s="202">
        <f>IF(D264="",0,IF(G264="Y",VLOOKUP(B264&amp;"|"&amp;D264,'ETC Data'!$C$2:$D$16,2,FALSE),0))</f>
        <v>0</v>
      </c>
      <c r="G264" s="203" t="str">
        <f>IF(VLOOKUP(A264,Plan!A$1:H$804,8,FALSE)&lt;&gt;"",VLOOKUP(A264,Plan!A$1:H$804,8,FALSE),"")</f>
        <v>N</v>
      </c>
      <c r="H264" s="204" t="str">
        <f>IF(VLOOKUP(A264,Plan!A$1:L$804,12,FALSE)&lt;&gt;"",VLOOKUP(A264,Plan!A$1:L$804,12,FALSE),"")</f>
        <v/>
      </c>
      <c r="I264" s="205" t="str">
        <f>IF(VLOOKUP(A264,Plan!A$1:M$804,13,FALSE)&lt;&gt;"",VLOOKUP(A264,Plan!A$1:M$804,13,FALSE),"")</f>
        <v/>
      </c>
      <c r="J264" s="205" t="str">
        <f>IF(VLOOKUP(A264,Plan!A$1:N$804,14,FALSE)&lt;&gt;"",VLOOKUP(A264,Plan!A$1:N$804,14,FALSE),IF(VLOOKUP(A264,Plan!A$1:O$804,15,FALSE)&lt;&gt;"",VLOOKUP(A264,Plan!A$1:O$804,15,FALSE),""))</f>
        <v/>
      </c>
      <c r="K264" s="206" t="str">
        <f>IF(VLOOKUP(A264,Plan!A$1:P$804,16,FALSE)&lt;&gt;"",VLOOKUP(A264,Plan!A$1:P$804,16,FALSE),"")</f>
        <v/>
      </c>
      <c r="L264" s="205"/>
      <c r="M264" s="205"/>
      <c r="N264" s="205"/>
      <c r="O264" s="207">
        <f t="shared" si="46"/>
        <v>0</v>
      </c>
      <c r="P264" s="207" t="b">
        <f t="shared" si="47"/>
        <v>0</v>
      </c>
      <c r="Q264" s="208">
        <f>IF(P264,O264*'ETC Data'!$H$3*'ETC Data'!$I$3,0)</f>
        <v>0</v>
      </c>
      <c r="R264" s="208">
        <f>Q264-(Q264*((VLOOKUP(A264,Plan!A$1:Z$804,26,FALSE)/100)))</f>
        <v>0</v>
      </c>
      <c r="S264" s="208">
        <f>IF(P264,O264*'ETC Data'!$H$3*'ETC Data'!$J$3,0)</f>
        <v>0</v>
      </c>
      <c r="T264" s="208">
        <f>S264-(S264*((VLOOKUP(A264,Plan!A$1:AA$804,27,FALSE)/100)))</f>
        <v>0</v>
      </c>
      <c r="U264" s="208">
        <f>IF(P264,O264*'ETC Data'!$H$3*'ETC Data'!$K$3,0)</f>
        <v>0</v>
      </c>
      <c r="V264" s="208">
        <f>U264-(U264*((VLOOKUP(A264,Plan!A$1:AB$804,28,FALSE)/100)))</f>
        <v>0</v>
      </c>
      <c r="W264" s="208">
        <f>IF(P264,O264*'ETC Data'!$H$3*'ETC Data'!$L$3,0)</f>
        <v>0</v>
      </c>
      <c r="X264" s="208">
        <f>W264-(W264*((VLOOKUP(A264,Plan!A$1:AC$804,29,FALSE)/100)))</f>
        <v>0</v>
      </c>
      <c r="Y264" s="209"/>
      <c r="Z264" s="210" t="b">
        <f t="shared" si="44"/>
        <v>0</v>
      </c>
      <c r="AA264" s="208">
        <f>IF(Z264,O264*'ETC Data'!$H$4*'ETC Data'!$I$4,0)</f>
        <v>0</v>
      </c>
      <c r="AB264" s="208">
        <f>AA264-(AA264*((VLOOKUP(A264,Plan!A$1:AI$804,35,FALSE)/100)))</f>
        <v>0</v>
      </c>
      <c r="AC264" s="208">
        <f>IF(Z264,O264*'ETC Data'!$H$4*'ETC Data'!$J$4,0)</f>
        <v>0</v>
      </c>
      <c r="AD264" s="208">
        <f>AC264-(AC264*((VLOOKUP(A264,Plan!A$1:AJ$804,36,FALSE)/100)))</f>
        <v>0</v>
      </c>
      <c r="AE264" s="208">
        <f>IF(Z264,O264*'ETC Data'!$H$4*'ETC Data'!$K$4,0)</f>
        <v>0</v>
      </c>
      <c r="AF264" s="208">
        <f>AE264-(AE264*((VLOOKUP(A264,Plan!A$1:AK$804,37,FALSE)/100)))</f>
        <v>0</v>
      </c>
      <c r="AG264" s="208">
        <f>IF(Z264,O264*'ETC Data'!$H$4*'ETC Data'!$L$4,0)</f>
        <v>0</v>
      </c>
      <c r="AH264" s="208">
        <f>AG264-(AG264*((VLOOKUP(A264,Plan!A$1:AP$804,42,FALSE)/100)))</f>
        <v>0</v>
      </c>
      <c r="AI264" s="210"/>
      <c r="AJ264" s="210" t="b">
        <f t="shared" si="45"/>
        <v>0</v>
      </c>
      <c r="AK264" s="211">
        <f>IF(AJ264,O264*'ETC Data'!$H$5*'ETC Data'!$I$5,0)</f>
        <v>0</v>
      </c>
      <c r="AL264" s="208">
        <f>AK264-(AK264*((VLOOKUP(A264,Plan!A$1:AY$804,51,FALSE)/100)))</f>
        <v>0</v>
      </c>
      <c r="AM264" s="208">
        <f>IF(AJ264,O264*'ETC Data'!$H$5*'ETC Data'!$J$5,0)</f>
        <v>0</v>
      </c>
      <c r="AN264" s="208">
        <f>AM264-(AM264*((VLOOKUP(A264,Plan!A$1:BA$804,53,FALSE)/100)))</f>
        <v>0</v>
      </c>
      <c r="AO264" s="211">
        <f>IF(AJ264,O264*'ETC Data'!$H$5*'ETC Data'!$K$5,0)</f>
        <v>0</v>
      </c>
      <c r="AP264" s="208">
        <f>AO264-(AO264*((VLOOKUP(A264,Plan!A$1:BB$804,54,FALSE)/100)))</f>
        <v>0</v>
      </c>
      <c r="AQ264" s="208">
        <f>IF(AJ264,O264*'ETC Data'!$H$5*'ETC Data'!$L$5,0)</f>
        <v>0</v>
      </c>
      <c r="AR264" s="208">
        <f>AQ264-(AQ264*((VLOOKUP(A264,Plan!A$1:BD$804,56,FALSE)/100)))</f>
        <v>0</v>
      </c>
      <c r="AS264" s="193">
        <f>VLOOKUP(A264,'PR Matrix'!A:B,2,FALSE)</f>
        <v>0</v>
      </c>
      <c r="AT264" s="194">
        <f t="shared" si="48"/>
        <v>0</v>
      </c>
      <c r="AU264" s="194">
        <f t="shared" si="49"/>
        <v>0</v>
      </c>
      <c r="AV264" s="194">
        <f t="shared" si="50"/>
        <v>0</v>
      </c>
      <c r="AW264" s="194">
        <f t="shared" si="51"/>
        <v>0</v>
      </c>
      <c r="AX264" s="194">
        <f t="shared" si="52"/>
        <v>0</v>
      </c>
      <c r="AY264" s="194">
        <f t="shared" si="53"/>
        <v>0</v>
      </c>
      <c r="AZ264" s="217"/>
      <c r="BA264" s="217"/>
      <c r="BB264" s="217"/>
      <c r="BC264" s="217"/>
    </row>
    <row r="265" spans="1:55" hidden="1" x14ac:dyDescent="0.2">
      <c r="A265" s="200" t="s">
        <v>267</v>
      </c>
      <c r="B265" s="201" t="s">
        <v>1570</v>
      </c>
      <c r="C265" s="201"/>
      <c r="D265" s="201"/>
      <c r="E265" s="202">
        <f>IF(G265="Y",VLOOKUP(B265&amp;"|"&amp;C265,'ETC Data'!$C$2:$D$16,2,FALSE),0)</f>
        <v>0</v>
      </c>
      <c r="F265" s="202">
        <f>IF(D265="",0,IF(G265="Y",VLOOKUP(B265&amp;"|"&amp;D265,'ETC Data'!$C$2:$D$16,2,FALSE),0))</f>
        <v>0</v>
      </c>
      <c r="G265" s="203" t="str">
        <f>IF(VLOOKUP(A265,Plan!A$1:H$804,8,FALSE)&lt;&gt;"",VLOOKUP(A265,Plan!A$1:H$804,8,FALSE),"")</f>
        <v>N</v>
      </c>
      <c r="H265" s="204" t="str">
        <f>IF(VLOOKUP(A265,Plan!A$1:L$804,12,FALSE)&lt;&gt;"",VLOOKUP(A265,Plan!A$1:L$804,12,FALSE),"")</f>
        <v/>
      </c>
      <c r="I265" s="205" t="str">
        <f>IF(VLOOKUP(A265,Plan!A$1:M$804,13,FALSE)&lt;&gt;"",VLOOKUP(A265,Plan!A$1:M$804,13,FALSE),"")</f>
        <v/>
      </c>
      <c r="J265" s="205" t="str">
        <f>IF(VLOOKUP(A265,Plan!A$1:N$804,14,FALSE)&lt;&gt;"",VLOOKUP(A265,Plan!A$1:N$804,14,FALSE),IF(VLOOKUP(A265,Plan!A$1:O$804,15,FALSE)&lt;&gt;"",VLOOKUP(A265,Plan!A$1:O$804,15,FALSE),""))</f>
        <v/>
      </c>
      <c r="K265" s="206" t="str">
        <f>IF(VLOOKUP(A265,Plan!A$1:P$804,16,FALSE)&lt;&gt;"",VLOOKUP(A265,Plan!A$1:P$804,16,FALSE),"")</f>
        <v/>
      </c>
      <c r="L265" s="205"/>
      <c r="M265" s="205"/>
      <c r="N265" s="205"/>
      <c r="O265" s="207">
        <f t="shared" si="46"/>
        <v>0</v>
      </c>
      <c r="P265" s="207" t="b">
        <f t="shared" si="47"/>
        <v>0</v>
      </c>
      <c r="Q265" s="208">
        <f>IF(P265,O265*'ETC Data'!$H$3*'ETC Data'!$I$3,0)</f>
        <v>0</v>
      </c>
      <c r="R265" s="208">
        <f>Q265-(Q265*((VLOOKUP(A265,Plan!A$1:Z$804,26,FALSE)/100)))</f>
        <v>0</v>
      </c>
      <c r="S265" s="208">
        <f>IF(P265,O265*'ETC Data'!$H$3*'ETC Data'!$J$3,0)</f>
        <v>0</v>
      </c>
      <c r="T265" s="208">
        <f>S265-(S265*((VLOOKUP(A265,Plan!A$1:AA$804,27,FALSE)/100)))</f>
        <v>0</v>
      </c>
      <c r="U265" s="208">
        <f>IF(P265,O265*'ETC Data'!$H$3*'ETC Data'!$K$3,0)</f>
        <v>0</v>
      </c>
      <c r="V265" s="208">
        <f>U265-(U265*((VLOOKUP(A265,Plan!A$1:AB$804,28,FALSE)/100)))</f>
        <v>0</v>
      </c>
      <c r="W265" s="208">
        <f>IF(P265,O265*'ETC Data'!$H$3*'ETC Data'!$L$3,0)</f>
        <v>0</v>
      </c>
      <c r="X265" s="208">
        <f>W265-(W265*((VLOOKUP(A265,Plan!A$1:AC$804,29,FALSE)/100)))</f>
        <v>0</v>
      </c>
      <c r="Y265" s="209"/>
      <c r="Z265" s="210" t="b">
        <f t="shared" si="44"/>
        <v>0</v>
      </c>
      <c r="AA265" s="208">
        <f>IF(Z265,O265*'ETC Data'!$H$4*'ETC Data'!$I$4,0)</f>
        <v>0</v>
      </c>
      <c r="AB265" s="208">
        <f>AA265-(AA265*((VLOOKUP(A265,Plan!A$1:AI$804,35,FALSE)/100)))</f>
        <v>0</v>
      </c>
      <c r="AC265" s="208">
        <f>IF(Z265,O265*'ETC Data'!$H$4*'ETC Data'!$J$4,0)</f>
        <v>0</v>
      </c>
      <c r="AD265" s="208">
        <f>AC265-(AC265*((VLOOKUP(A265,Plan!A$1:AJ$804,36,FALSE)/100)))</f>
        <v>0</v>
      </c>
      <c r="AE265" s="208">
        <f>IF(Z265,O265*'ETC Data'!$H$4*'ETC Data'!$K$4,0)</f>
        <v>0</v>
      </c>
      <c r="AF265" s="208">
        <f>AE265-(AE265*((VLOOKUP(A265,Plan!A$1:AK$804,37,FALSE)/100)))</f>
        <v>0</v>
      </c>
      <c r="AG265" s="208">
        <f>IF(Z265,O265*'ETC Data'!$H$4*'ETC Data'!$L$4,0)</f>
        <v>0</v>
      </c>
      <c r="AH265" s="208">
        <f>AG265-(AG265*((VLOOKUP(A265,Plan!A$1:AP$804,42,FALSE)/100)))</f>
        <v>0</v>
      </c>
      <c r="AI265" s="210"/>
      <c r="AJ265" s="210" t="b">
        <f t="shared" si="45"/>
        <v>0</v>
      </c>
      <c r="AK265" s="211">
        <f>IF(AJ265,O265*'ETC Data'!$H$5*'ETC Data'!$I$5,0)</f>
        <v>0</v>
      </c>
      <c r="AL265" s="208">
        <f>AK265-(AK265*((VLOOKUP(A265,Plan!A$1:AY$804,51,FALSE)/100)))</f>
        <v>0</v>
      </c>
      <c r="AM265" s="208">
        <f>IF(AJ265,O265*'ETC Data'!$H$5*'ETC Data'!$J$5,0)</f>
        <v>0</v>
      </c>
      <c r="AN265" s="208">
        <f>AM265-(AM265*((VLOOKUP(A265,Plan!A$1:BA$804,53,FALSE)/100)))</f>
        <v>0</v>
      </c>
      <c r="AO265" s="211">
        <f>IF(AJ265,O265*'ETC Data'!$H$5*'ETC Data'!$K$5,0)</f>
        <v>0</v>
      </c>
      <c r="AP265" s="208">
        <f>AO265-(AO265*((VLOOKUP(A265,Plan!A$1:BB$804,54,FALSE)/100)))</f>
        <v>0</v>
      </c>
      <c r="AQ265" s="208">
        <f>IF(AJ265,O265*'ETC Data'!$H$5*'ETC Data'!$L$5,0)</f>
        <v>0</v>
      </c>
      <c r="AR265" s="208">
        <f>AQ265-(AQ265*((VLOOKUP(A265,Plan!A$1:BD$804,56,FALSE)/100)))</f>
        <v>0</v>
      </c>
      <c r="AS265" s="193">
        <f>VLOOKUP(A265,'PR Matrix'!A:B,2,FALSE)</f>
        <v>0</v>
      </c>
      <c r="AT265" s="194">
        <f t="shared" si="48"/>
        <v>0</v>
      </c>
      <c r="AU265" s="194">
        <f t="shared" si="49"/>
        <v>0</v>
      </c>
      <c r="AV265" s="194">
        <f t="shared" si="50"/>
        <v>0</v>
      </c>
      <c r="AW265" s="194">
        <f t="shared" si="51"/>
        <v>0</v>
      </c>
      <c r="AX265" s="194">
        <f t="shared" si="52"/>
        <v>0</v>
      </c>
      <c r="AY265" s="194">
        <f t="shared" si="53"/>
        <v>0</v>
      </c>
    </row>
    <row r="266" spans="1:55" hidden="1" x14ac:dyDescent="0.2">
      <c r="A266" s="216" t="s">
        <v>721</v>
      </c>
      <c r="B266" s="201" t="s">
        <v>1570</v>
      </c>
      <c r="C266" s="201" t="s">
        <v>1572</v>
      </c>
      <c r="D266" s="201"/>
      <c r="E266" s="202">
        <f>IF(G266="Y",VLOOKUP(B266&amp;"|"&amp;C266,'ETC Data'!$C$2:$D$16,2,FALSE),0)</f>
        <v>0</v>
      </c>
      <c r="F266" s="202">
        <f>IF(D266="",0,IF(G266="Y",VLOOKUP(B266&amp;"|"&amp;D266,'ETC Data'!$C$2:$D$16,2,FALSE),0))</f>
        <v>0</v>
      </c>
      <c r="G266" s="203" t="str">
        <f>IF(VLOOKUP(A266,Plan!A$1:H$804,8,FALSE)&lt;&gt;"",VLOOKUP(A266,Plan!A$1:H$804,8,FALSE),"")</f>
        <v>N</v>
      </c>
      <c r="H266" s="204" t="str">
        <f>IF(VLOOKUP(A266,Plan!A$1:L$804,12,FALSE)&lt;&gt;"",VLOOKUP(A266,Plan!A$1:L$804,12,FALSE),"")</f>
        <v/>
      </c>
      <c r="I266" s="205" t="str">
        <f>IF(VLOOKUP(A266,Plan!A$1:M$804,13,FALSE)&lt;&gt;"",VLOOKUP(A266,Plan!A$1:M$804,13,FALSE),"")</f>
        <v/>
      </c>
      <c r="J266" s="205" t="str">
        <f>IF(VLOOKUP(A266,Plan!A$1:N$804,14,FALSE)&lt;&gt;"",VLOOKUP(A266,Plan!A$1:N$804,14,FALSE),IF(VLOOKUP(A266,Plan!A$1:O$804,15,FALSE)&lt;&gt;"",VLOOKUP(A266,Plan!A$1:O$804,15,FALSE),""))</f>
        <v/>
      </c>
      <c r="K266" s="206" t="str">
        <f>IF(VLOOKUP(A266,Plan!A$1:P$804,16,FALSE)&lt;&gt;"",VLOOKUP(A266,Plan!A$1:P$804,16,FALSE),"")</f>
        <v/>
      </c>
      <c r="L266" s="205"/>
      <c r="M266" s="205"/>
      <c r="N266" s="205"/>
      <c r="O266" s="207">
        <f t="shared" si="46"/>
        <v>0</v>
      </c>
      <c r="P266" s="207" t="b">
        <f t="shared" si="47"/>
        <v>0</v>
      </c>
      <c r="Q266" s="208">
        <f>IF(P266,O266*'ETC Data'!$H$3*'ETC Data'!$I$3,0)</f>
        <v>0</v>
      </c>
      <c r="R266" s="208">
        <f>Q266-(Q266*((VLOOKUP(A266,Plan!A$1:Z$804,26,FALSE)/100)))</f>
        <v>0</v>
      </c>
      <c r="S266" s="208">
        <f>IF(P266,O266*'ETC Data'!$H$3*'ETC Data'!$J$3,0)</f>
        <v>0</v>
      </c>
      <c r="T266" s="208">
        <f>S266-(S266*((VLOOKUP(A266,Plan!A$1:AA$804,27,FALSE)/100)))</f>
        <v>0</v>
      </c>
      <c r="U266" s="208">
        <f>IF(P266,O266*'ETC Data'!$H$3*'ETC Data'!$K$3,0)</f>
        <v>0</v>
      </c>
      <c r="V266" s="208">
        <f>U266-(U266*((VLOOKUP(A266,Plan!A$1:AB$804,28,FALSE)/100)))</f>
        <v>0</v>
      </c>
      <c r="W266" s="208">
        <f>IF(P266,O266*'ETC Data'!$H$3*'ETC Data'!$L$3,0)</f>
        <v>0</v>
      </c>
      <c r="X266" s="208">
        <f>W266-(W266*((VLOOKUP(A266,Plan!A$1:AC$804,29,FALSE)/100)))</f>
        <v>0</v>
      </c>
      <c r="Y266" s="209"/>
      <c r="Z266" s="210" t="b">
        <f t="shared" si="44"/>
        <v>0</v>
      </c>
      <c r="AA266" s="208">
        <f>IF(Z266,O266*'ETC Data'!$H$4*'ETC Data'!$I$4,0)</f>
        <v>0</v>
      </c>
      <c r="AB266" s="208">
        <f>AA266-(AA266*((VLOOKUP(A266,Plan!A$1:AI$804,35,FALSE)/100)))</f>
        <v>0</v>
      </c>
      <c r="AC266" s="208">
        <f>IF(Z266,O266*'ETC Data'!$H$4*'ETC Data'!$J$4,0)</f>
        <v>0</v>
      </c>
      <c r="AD266" s="208">
        <f>AC266-(AC266*((VLOOKUP(A266,Plan!A$1:AJ$804,36,FALSE)/100)))</f>
        <v>0</v>
      </c>
      <c r="AE266" s="208">
        <f>IF(Z266,O266*'ETC Data'!$H$4*'ETC Data'!$K$4,0)</f>
        <v>0</v>
      </c>
      <c r="AF266" s="208">
        <f>AE266-(AE266*((VLOOKUP(A266,Plan!A$1:AK$804,37,FALSE)/100)))</f>
        <v>0</v>
      </c>
      <c r="AG266" s="208">
        <f>IF(Z266,O266*'ETC Data'!$H$4*'ETC Data'!$L$4,0)</f>
        <v>0</v>
      </c>
      <c r="AH266" s="208">
        <f>AG266-(AG266*((VLOOKUP(A266,Plan!A$1:AP$804,42,FALSE)/100)))</f>
        <v>0</v>
      </c>
      <c r="AI266" s="210"/>
      <c r="AJ266" s="210" t="b">
        <f t="shared" si="45"/>
        <v>0</v>
      </c>
      <c r="AK266" s="211">
        <f>IF(AJ266,O266*'ETC Data'!$H$5*'ETC Data'!$I$5,0)</f>
        <v>0</v>
      </c>
      <c r="AL266" s="208">
        <f>AK266-(AK266*((VLOOKUP(A266,Plan!A$1:AY$804,51,FALSE)/100)))</f>
        <v>0</v>
      </c>
      <c r="AM266" s="208">
        <f>IF(AJ266,O266*'ETC Data'!$H$5*'ETC Data'!$J$5,0)</f>
        <v>0</v>
      </c>
      <c r="AN266" s="208">
        <f>AM266-(AM266*((VLOOKUP(A266,Plan!A$1:BA$804,53,FALSE)/100)))</f>
        <v>0</v>
      </c>
      <c r="AO266" s="211">
        <f>IF(AJ266,O266*'ETC Data'!$H$5*'ETC Data'!$K$5,0)</f>
        <v>0</v>
      </c>
      <c r="AP266" s="208">
        <f>AO266-(AO266*((VLOOKUP(A266,Plan!A$1:BB$804,54,FALSE)/100)))</f>
        <v>0</v>
      </c>
      <c r="AQ266" s="208">
        <f>IF(AJ266,O266*'ETC Data'!$H$5*'ETC Data'!$L$5,0)</f>
        <v>0</v>
      </c>
      <c r="AR266" s="208">
        <f>AQ266-(AQ266*((VLOOKUP(A266,Plan!A$1:BD$804,56,FALSE)/100)))</f>
        <v>0</v>
      </c>
      <c r="AS266" s="193">
        <f>VLOOKUP(A266,'PR Matrix'!A:B,2,FALSE)</f>
        <v>0</v>
      </c>
      <c r="AT266" s="194">
        <f t="shared" si="48"/>
        <v>0</v>
      </c>
      <c r="AU266" s="194">
        <f t="shared" si="49"/>
        <v>0</v>
      </c>
      <c r="AV266" s="194">
        <f t="shared" si="50"/>
        <v>0</v>
      </c>
      <c r="AW266" s="194">
        <f t="shared" si="51"/>
        <v>0</v>
      </c>
      <c r="AX266" s="194">
        <f t="shared" si="52"/>
        <v>0</v>
      </c>
      <c r="AY266" s="194">
        <f t="shared" si="53"/>
        <v>0</v>
      </c>
    </row>
    <row r="267" spans="1:55" hidden="1" x14ac:dyDescent="0.2">
      <c r="A267" s="218" t="s">
        <v>1817</v>
      </c>
      <c r="B267" s="201" t="s">
        <v>1570</v>
      </c>
      <c r="C267" s="201" t="s">
        <v>1572</v>
      </c>
      <c r="D267" s="201"/>
      <c r="E267" s="202">
        <f>IF(G267="Y",VLOOKUP(B267&amp;"|"&amp;C267,'ETC Data'!$C$2:$D$16,2,FALSE),0)</f>
        <v>0</v>
      </c>
      <c r="F267" s="202">
        <f>IF(D267="",0,IF(G267="Y",VLOOKUP(B267&amp;"|"&amp;D267,'ETC Data'!$C$2:$D$16,2,FALSE),0))</f>
        <v>0</v>
      </c>
      <c r="G267" s="203" t="str">
        <f>IF(VLOOKUP(A267,Plan!A$1:H$804,8,FALSE)&lt;&gt;"",VLOOKUP(A267,Plan!A$1:H$804,8,FALSE),"")</f>
        <v>N</v>
      </c>
      <c r="H267" s="204" t="str">
        <f>IF(VLOOKUP(A267,Plan!A$1:L$804,12,FALSE)&lt;&gt;"",VLOOKUP(A267,Plan!A$1:L$804,12,FALSE),"")</f>
        <v/>
      </c>
      <c r="I267" s="205" t="str">
        <f>IF(VLOOKUP(A267,Plan!A$1:M$804,13,FALSE)&lt;&gt;"",VLOOKUP(A267,Plan!A$1:M$804,13,FALSE),"")</f>
        <v/>
      </c>
      <c r="J267" s="205" t="str">
        <f>IF(VLOOKUP(A267,Plan!A$1:N$804,14,FALSE)&lt;&gt;"",VLOOKUP(A267,Plan!A$1:N$804,14,FALSE),IF(VLOOKUP(A267,Plan!A$1:O$804,15,FALSE)&lt;&gt;"",VLOOKUP(A267,Plan!A$1:O$804,15,FALSE),""))</f>
        <v/>
      </c>
      <c r="K267" s="206" t="str">
        <f>IF(VLOOKUP(A267,Plan!A$1:P$804,16,FALSE)&lt;&gt;"",VLOOKUP(A267,Plan!A$1:P$804,16,FALSE),"")</f>
        <v/>
      </c>
      <c r="L267" s="205"/>
      <c r="M267" s="205"/>
      <c r="N267" s="205"/>
      <c r="O267" s="207">
        <f t="shared" si="46"/>
        <v>0</v>
      </c>
      <c r="P267" s="207" t="b">
        <f t="shared" si="47"/>
        <v>0</v>
      </c>
      <c r="Q267" s="208">
        <f>IF(P267,O267*'ETC Data'!$H$3*'ETC Data'!$I$3,0)</f>
        <v>0</v>
      </c>
      <c r="R267" s="208">
        <f>Q267-(Q267*((VLOOKUP(A267,Plan!A$1:Z$804,26,FALSE)/100)))</f>
        <v>0</v>
      </c>
      <c r="S267" s="208">
        <f>IF(P267,O267*'ETC Data'!$H$3*'ETC Data'!$J$3,0)</f>
        <v>0</v>
      </c>
      <c r="T267" s="208">
        <f>S267-(S267*((VLOOKUP(A267,Plan!A$1:AA$804,27,FALSE)/100)))</f>
        <v>0</v>
      </c>
      <c r="U267" s="208">
        <f>IF(P267,O267*'ETC Data'!$H$3*'ETC Data'!$K$3,0)</f>
        <v>0</v>
      </c>
      <c r="V267" s="208">
        <f>U267-(U267*((VLOOKUP(A267,Plan!A$1:AB$804,28,FALSE)/100)))</f>
        <v>0</v>
      </c>
      <c r="W267" s="208">
        <f>IF(P267,O267*'ETC Data'!$H$3*'ETC Data'!$L$3,0)</f>
        <v>0</v>
      </c>
      <c r="X267" s="208">
        <f>W267-(W267*((VLOOKUP(A267,Plan!A$1:AC$804,29,FALSE)/100)))</f>
        <v>0</v>
      </c>
      <c r="Y267" s="209"/>
      <c r="Z267" s="210" t="b">
        <f t="shared" si="44"/>
        <v>0</v>
      </c>
      <c r="AA267" s="208">
        <f>IF(Z267,O267*'ETC Data'!$H$4*'ETC Data'!$I$4,0)</f>
        <v>0</v>
      </c>
      <c r="AB267" s="208">
        <f>AA267-(AA267*((VLOOKUP(A267,Plan!A$1:AI$804,35,FALSE)/100)))</f>
        <v>0</v>
      </c>
      <c r="AC267" s="208">
        <f>IF(Z267,O267*'ETC Data'!$H$4*'ETC Data'!$J$4,0)</f>
        <v>0</v>
      </c>
      <c r="AD267" s="208">
        <f>AC267-(AC267*((VLOOKUP(A267,Plan!A$1:AJ$804,36,FALSE)/100)))</f>
        <v>0</v>
      </c>
      <c r="AE267" s="208">
        <f>IF(Z267,O267*'ETC Data'!$H$4*'ETC Data'!$K$4,0)</f>
        <v>0</v>
      </c>
      <c r="AF267" s="208">
        <f>AE267-(AE267*((VLOOKUP(A267,Plan!A$1:AK$804,37,FALSE)/100)))</f>
        <v>0</v>
      </c>
      <c r="AG267" s="208">
        <f>IF(Z267,O267*'ETC Data'!$H$4*'ETC Data'!$L$4,0)</f>
        <v>0</v>
      </c>
      <c r="AH267" s="208">
        <f>AG267-(AG267*((VLOOKUP(A267,Plan!A$1:AP$804,42,FALSE)/100)))</f>
        <v>0</v>
      </c>
      <c r="AI267" s="210"/>
      <c r="AJ267" s="210" t="b">
        <f t="shared" si="45"/>
        <v>0</v>
      </c>
      <c r="AK267" s="211">
        <f>IF(AJ267,O267*'ETC Data'!$H$5*'ETC Data'!$I$5,0)</f>
        <v>0</v>
      </c>
      <c r="AL267" s="208">
        <f>AK267-(AK267*((VLOOKUP(A267,Plan!A$1:AY$804,51,FALSE)/100)))</f>
        <v>0</v>
      </c>
      <c r="AM267" s="208">
        <f>IF(AJ267,O267*'ETC Data'!$H$5*'ETC Data'!$J$5,0)</f>
        <v>0</v>
      </c>
      <c r="AN267" s="208">
        <f>AM267-(AM267*((VLOOKUP(A267,Plan!A$1:BA$804,53,FALSE)/100)))</f>
        <v>0</v>
      </c>
      <c r="AO267" s="211">
        <f>IF(AJ267,O267*'ETC Data'!$H$5*'ETC Data'!$K$5,0)</f>
        <v>0</v>
      </c>
      <c r="AP267" s="208">
        <f>AO267-(AO267*((VLOOKUP(A267,Plan!A$1:BB$804,54,FALSE)/100)))</f>
        <v>0</v>
      </c>
      <c r="AQ267" s="208">
        <f>IF(AJ267,O267*'ETC Data'!$H$5*'ETC Data'!$L$5,0)</f>
        <v>0</v>
      </c>
      <c r="AR267" s="208">
        <f>AQ267-(AQ267*((VLOOKUP(A267,Plan!A$1:BD$804,56,FALSE)/100)))</f>
        <v>0</v>
      </c>
      <c r="AS267" s="193">
        <f>VLOOKUP(A267,'PR Matrix'!A:B,2,FALSE)</f>
        <v>0</v>
      </c>
      <c r="AT267" s="194">
        <f t="shared" si="48"/>
        <v>0</v>
      </c>
      <c r="AU267" s="194">
        <f t="shared" si="49"/>
        <v>0</v>
      </c>
      <c r="AV267" s="194">
        <f t="shared" si="50"/>
        <v>0</v>
      </c>
      <c r="AW267" s="194">
        <f t="shared" si="51"/>
        <v>0</v>
      </c>
      <c r="AX267" s="194">
        <f t="shared" si="52"/>
        <v>0</v>
      </c>
      <c r="AY267" s="194">
        <f t="shared" si="53"/>
        <v>0</v>
      </c>
      <c r="AZ267" s="217"/>
      <c r="BA267" s="217"/>
      <c r="BB267" s="217"/>
      <c r="BC267" s="217"/>
    </row>
    <row r="268" spans="1:55" hidden="1" x14ac:dyDescent="0.2">
      <c r="A268" s="218" t="s">
        <v>1818</v>
      </c>
      <c r="B268" s="201" t="s">
        <v>1570</v>
      </c>
      <c r="C268" s="201" t="s">
        <v>1572</v>
      </c>
      <c r="D268" s="201"/>
      <c r="E268" s="202">
        <f>IF(G268="Y",VLOOKUP(B268&amp;"|"&amp;C268,'ETC Data'!$C$2:$D$16,2,FALSE),0)</f>
        <v>0</v>
      </c>
      <c r="F268" s="202">
        <f>IF(D268="",0,IF(G268="Y",VLOOKUP(B268&amp;"|"&amp;D268,'ETC Data'!$C$2:$D$16,2,FALSE),0))</f>
        <v>0</v>
      </c>
      <c r="G268" s="203" t="str">
        <f>IF(VLOOKUP(A268,Plan!A$1:H$804,8,FALSE)&lt;&gt;"",VLOOKUP(A268,Plan!A$1:H$804,8,FALSE),"")</f>
        <v>N</v>
      </c>
      <c r="H268" s="204" t="str">
        <f>IF(VLOOKUP(A268,Plan!A$1:L$804,12,FALSE)&lt;&gt;"",VLOOKUP(A268,Plan!A$1:L$804,12,FALSE),"")</f>
        <v/>
      </c>
      <c r="I268" s="205" t="str">
        <f>IF(VLOOKUP(A268,Plan!A$1:M$804,13,FALSE)&lt;&gt;"",VLOOKUP(A268,Plan!A$1:M$804,13,FALSE),"")</f>
        <v/>
      </c>
      <c r="J268" s="205" t="str">
        <f>IF(VLOOKUP(A268,Plan!A$1:N$804,14,FALSE)&lt;&gt;"",VLOOKUP(A268,Plan!A$1:N$804,14,FALSE),IF(VLOOKUP(A268,Plan!A$1:O$804,15,FALSE)&lt;&gt;"",VLOOKUP(A268,Plan!A$1:O$804,15,FALSE),""))</f>
        <v/>
      </c>
      <c r="K268" s="206" t="str">
        <f>IF(VLOOKUP(A268,Plan!A$1:P$804,16,FALSE)&lt;&gt;"",VLOOKUP(A268,Plan!A$1:P$804,16,FALSE),"")</f>
        <v/>
      </c>
      <c r="L268" s="205"/>
      <c r="M268" s="205"/>
      <c r="N268" s="205"/>
      <c r="O268" s="207">
        <f t="shared" si="46"/>
        <v>0</v>
      </c>
      <c r="P268" s="207" t="b">
        <f t="shared" si="47"/>
        <v>0</v>
      </c>
      <c r="Q268" s="208">
        <f>IF(P268,O268*'ETC Data'!$H$3*'ETC Data'!$I$3,0)</f>
        <v>0</v>
      </c>
      <c r="R268" s="208">
        <f>Q268-(Q268*((VLOOKUP(A268,Plan!A$1:Z$804,26,FALSE)/100)))</f>
        <v>0</v>
      </c>
      <c r="S268" s="208">
        <f>IF(P268,O268*'ETC Data'!$H$3*'ETC Data'!$J$3,0)</f>
        <v>0</v>
      </c>
      <c r="T268" s="208">
        <f>S268-(S268*((VLOOKUP(A268,Plan!A$1:AA$804,27,FALSE)/100)))</f>
        <v>0</v>
      </c>
      <c r="U268" s="208">
        <f>IF(P268,O268*'ETC Data'!$H$3*'ETC Data'!$K$3,0)</f>
        <v>0</v>
      </c>
      <c r="V268" s="208">
        <f>U268-(U268*((VLOOKUP(A268,Plan!A$1:AB$804,28,FALSE)/100)))</f>
        <v>0</v>
      </c>
      <c r="W268" s="208">
        <f>IF(P268,O268*'ETC Data'!$H$3*'ETC Data'!$L$3,0)</f>
        <v>0</v>
      </c>
      <c r="X268" s="208">
        <f>W268-(W268*((VLOOKUP(A268,Plan!A$1:AC$804,29,FALSE)/100)))</f>
        <v>0</v>
      </c>
      <c r="Y268" s="209"/>
      <c r="Z268" s="210" t="b">
        <f t="shared" si="44"/>
        <v>0</v>
      </c>
      <c r="AA268" s="208">
        <f>IF(Z268,O268*'ETC Data'!$H$4*'ETC Data'!$I$4,0)</f>
        <v>0</v>
      </c>
      <c r="AB268" s="208">
        <f>AA268-(AA268*((VLOOKUP(A268,Plan!A$1:AI$804,35,FALSE)/100)))</f>
        <v>0</v>
      </c>
      <c r="AC268" s="208">
        <f>IF(Z268,O268*'ETC Data'!$H$4*'ETC Data'!$J$4,0)</f>
        <v>0</v>
      </c>
      <c r="AD268" s="208">
        <f>AC268-(AC268*((VLOOKUP(A268,Plan!A$1:AJ$804,36,FALSE)/100)))</f>
        <v>0</v>
      </c>
      <c r="AE268" s="208">
        <f>IF(Z268,O268*'ETC Data'!$H$4*'ETC Data'!$K$4,0)</f>
        <v>0</v>
      </c>
      <c r="AF268" s="208">
        <f>AE268-(AE268*((VLOOKUP(A268,Plan!A$1:AK$804,37,FALSE)/100)))</f>
        <v>0</v>
      </c>
      <c r="AG268" s="208">
        <f>IF(Z268,O268*'ETC Data'!$H$4*'ETC Data'!$L$4,0)</f>
        <v>0</v>
      </c>
      <c r="AH268" s="208">
        <f>AG268-(AG268*((VLOOKUP(A268,Plan!A$1:AP$804,42,FALSE)/100)))</f>
        <v>0</v>
      </c>
      <c r="AI268" s="210"/>
      <c r="AJ268" s="210" t="b">
        <f t="shared" si="45"/>
        <v>0</v>
      </c>
      <c r="AK268" s="211">
        <f>IF(AJ268,O268*'ETC Data'!$H$5*'ETC Data'!$I$5,0)</f>
        <v>0</v>
      </c>
      <c r="AL268" s="208">
        <f>AK268-(AK268*((VLOOKUP(A268,Plan!A$1:AY$804,51,FALSE)/100)))</f>
        <v>0</v>
      </c>
      <c r="AM268" s="208">
        <f>IF(AJ268,O268*'ETC Data'!$H$5*'ETC Data'!$J$5,0)</f>
        <v>0</v>
      </c>
      <c r="AN268" s="208">
        <f>AM268-(AM268*((VLOOKUP(A268,Plan!A$1:BA$804,53,FALSE)/100)))</f>
        <v>0</v>
      </c>
      <c r="AO268" s="211">
        <f>IF(AJ268,O268*'ETC Data'!$H$5*'ETC Data'!$K$5,0)</f>
        <v>0</v>
      </c>
      <c r="AP268" s="208">
        <f>AO268-(AO268*((VLOOKUP(A268,Plan!A$1:BB$804,54,FALSE)/100)))</f>
        <v>0</v>
      </c>
      <c r="AQ268" s="208">
        <f>IF(AJ268,O268*'ETC Data'!$H$5*'ETC Data'!$L$5,0)</f>
        <v>0</v>
      </c>
      <c r="AR268" s="208">
        <f>AQ268-(AQ268*((VLOOKUP(A268,Plan!A$1:BD$804,56,FALSE)/100)))</f>
        <v>0</v>
      </c>
      <c r="AS268" s="193">
        <f>VLOOKUP(A268,'PR Matrix'!A:B,2,FALSE)</f>
        <v>0</v>
      </c>
      <c r="AT268" s="194">
        <f t="shared" si="48"/>
        <v>0</v>
      </c>
      <c r="AU268" s="194">
        <f t="shared" si="49"/>
        <v>0</v>
      </c>
      <c r="AV268" s="194">
        <f t="shared" si="50"/>
        <v>0</v>
      </c>
      <c r="AW268" s="194">
        <f t="shared" si="51"/>
        <v>0</v>
      </c>
      <c r="AX268" s="194">
        <f t="shared" si="52"/>
        <v>0</v>
      </c>
      <c r="AY268" s="194">
        <f t="shared" si="53"/>
        <v>0</v>
      </c>
      <c r="AZ268" s="217"/>
      <c r="BA268" s="217"/>
      <c r="BB268" s="217"/>
      <c r="BC268" s="217"/>
    </row>
    <row r="269" spans="1:55" hidden="1" x14ac:dyDescent="0.2">
      <c r="A269" s="218" t="s">
        <v>1819</v>
      </c>
      <c r="B269" s="201" t="s">
        <v>1570</v>
      </c>
      <c r="C269" s="201"/>
      <c r="D269" s="201"/>
      <c r="E269" s="202">
        <f>IF(G269="Y",VLOOKUP(B269&amp;"|"&amp;C269,'ETC Data'!$C$2:$D$16,2,FALSE),0)</f>
        <v>0</v>
      </c>
      <c r="F269" s="202">
        <f>IF(D269="",0,IF(G269="Y",VLOOKUP(B269&amp;"|"&amp;D269,'ETC Data'!$C$2:$D$16,2,FALSE),0))</f>
        <v>0</v>
      </c>
      <c r="G269" s="203" t="str">
        <f>IF(VLOOKUP(A269,Plan!A$1:H$804,8,FALSE)&lt;&gt;"",VLOOKUP(A269,Plan!A$1:H$804,8,FALSE),"")</f>
        <v>N</v>
      </c>
      <c r="H269" s="204" t="str">
        <f>IF(VLOOKUP(A269,Plan!A$1:L$804,12,FALSE)&lt;&gt;"",VLOOKUP(A269,Plan!A$1:L$804,12,FALSE),"")</f>
        <v/>
      </c>
      <c r="I269" s="205" t="str">
        <f>IF(VLOOKUP(A269,Plan!A$1:M$804,13,FALSE)&lt;&gt;"",VLOOKUP(A269,Plan!A$1:M$804,13,FALSE),"")</f>
        <v/>
      </c>
      <c r="J269" s="205" t="str">
        <f>IF(VLOOKUP(A269,Plan!A$1:N$804,14,FALSE)&lt;&gt;"",VLOOKUP(A269,Plan!A$1:N$804,14,FALSE),IF(VLOOKUP(A269,Plan!A$1:O$804,15,FALSE)&lt;&gt;"",VLOOKUP(A269,Plan!A$1:O$804,15,FALSE),""))</f>
        <v/>
      </c>
      <c r="K269" s="206" t="str">
        <f>IF(VLOOKUP(A269,Plan!A$1:P$804,16,FALSE)&lt;&gt;"",VLOOKUP(A269,Plan!A$1:P$804,16,FALSE),"")</f>
        <v/>
      </c>
      <c r="L269" s="205"/>
      <c r="M269" s="205"/>
      <c r="N269" s="205"/>
      <c r="O269" s="207">
        <f t="shared" si="46"/>
        <v>0</v>
      </c>
      <c r="P269" s="207" t="b">
        <f t="shared" si="47"/>
        <v>0</v>
      </c>
      <c r="Q269" s="208">
        <f>IF(P269,O269*'ETC Data'!$H$3*'ETC Data'!$I$3,0)</f>
        <v>0</v>
      </c>
      <c r="R269" s="208">
        <f>Q269-(Q269*((VLOOKUP(A269,Plan!A$1:Z$804,26,FALSE)/100)))</f>
        <v>0</v>
      </c>
      <c r="S269" s="208">
        <f>IF(P269,O269*'ETC Data'!$H$3*'ETC Data'!$J$3,0)</f>
        <v>0</v>
      </c>
      <c r="T269" s="208">
        <f>S269-(S269*((VLOOKUP(A269,Plan!A$1:AA$804,27,FALSE)/100)))</f>
        <v>0</v>
      </c>
      <c r="U269" s="208">
        <f>IF(P269,O269*'ETC Data'!$H$3*'ETC Data'!$K$3,0)</f>
        <v>0</v>
      </c>
      <c r="V269" s="208">
        <f>U269-(U269*((VLOOKUP(A269,Plan!A$1:AB$804,28,FALSE)/100)))</f>
        <v>0</v>
      </c>
      <c r="W269" s="208">
        <f>IF(P269,O269*'ETC Data'!$H$3*'ETC Data'!$L$3,0)</f>
        <v>0</v>
      </c>
      <c r="X269" s="208">
        <f>W269-(W269*((VLOOKUP(A269,Plan!A$1:AC$804,29,FALSE)/100)))</f>
        <v>0</v>
      </c>
      <c r="Y269" s="209"/>
      <c r="Z269" s="210" t="b">
        <f t="shared" si="44"/>
        <v>0</v>
      </c>
      <c r="AA269" s="208">
        <f>IF(Z269,O269*'ETC Data'!$H$4*'ETC Data'!$I$4,0)</f>
        <v>0</v>
      </c>
      <c r="AB269" s="208">
        <f>AA269-(AA269*((VLOOKUP(A269,Plan!A$1:AI$804,35,FALSE)/100)))</f>
        <v>0</v>
      </c>
      <c r="AC269" s="208">
        <f>IF(Z269,O269*'ETC Data'!$H$4*'ETC Data'!$J$4,0)</f>
        <v>0</v>
      </c>
      <c r="AD269" s="208">
        <f>AC269-(AC269*((VLOOKUP(A269,Plan!A$1:AJ$804,36,FALSE)/100)))</f>
        <v>0</v>
      </c>
      <c r="AE269" s="208">
        <f>IF(Z269,O269*'ETC Data'!$H$4*'ETC Data'!$K$4,0)</f>
        <v>0</v>
      </c>
      <c r="AF269" s="208">
        <f>AE269-(AE269*((VLOOKUP(A269,Plan!A$1:AK$804,37,FALSE)/100)))</f>
        <v>0</v>
      </c>
      <c r="AG269" s="208">
        <f>IF(Z269,O269*'ETC Data'!$H$4*'ETC Data'!$L$4,0)</f>
        <v>0</v>
      </c>
      <c r="AH269" s="208">
        <f>AG269-(AG269*((VLOOKUP(A269,Plan!A$1:AP$804,42,FALSE)/100)))</f>
        <v>0</v>
      </c>
      <c r="AI269" s="210"/>
      <c r="AJ269" s="210" t="b">
        <f t="shared" si="45"/>
        <v>0</v>
      </c>
      <c r="AK269" s="211">
        <f>IF(AJ269,O269*'ETC Data'!$H$5*'ETC Data'!$I$5,0)</f>
        <v>0</v>
      </c>
      <c r="AL269" s="208">
        <f>AK269-(AK269*((VLOOKUP(A269,Plan!A$1:AY$804,51,FALSE)/100)))</f>
        <v>0</v>
      </c>
      <c r="AM269" s="208">
        <f>IF(AJ269,O269*'ETC Data'!$H$5*'ETC Data'!$J$5,0)</f>
        <v>0</v>
      </c>
      <c r="AN269" s="208">
        <f>AM269-(AM269*((VLOOKUP(A269,Plan!A$1:BA$804,53,FALSE)/100)))</f>
        <v>0</v>
      </c>
      <c r="AO269" s="211">
        <f>IF(AJ269,O269*'ETC Data'!$H$5*'ETC Data'!$K$5,0)</f>
        <v>0</v>
      </c>
      <c r="AP269" s="208">
        <f>AO269-(AO269*((VLOOKUP(A269,Plan!A$1:BB$804,54,FALSE)/100)))</f>
        <v>0</v>
      </c>
      <c r="AQ269" s="208">
        <f>IF(AJ269,O269*'ETC Data'!$H$5*'ETC Data'!$L$5,0)</f>
        <v>0</v>
      </c>
      <c r="AR269" s="208">
        <f>AQ269-(AQ269*((VLOOKUP(A269,Plan!A$1:BD$804,56,FALSE)/100)))</f>
        <v>0</v>
      </c>
      <c r="AS269" s="193">
        <f>VLOOKUP(A269,'PR Matrix'!A:B,2,FALSE)</f>
        <v>0</v>
      </c>
      <c r="AT269" s="194">
        <f t="shared" si="48"/>
        <v>0</v>
      </c>
      <c r="AU269" s="194">
        <f t="shared" si="49"/>
        <v>0</v>
      </c>
      <c r="AV269" s="194">
        <f t="shared" si="50"/>
        <v>0</v>
      </c>
      <c r="AW269" s="194">
        <f t="shared" si="51"/>
        <v>0</v>
      </c>
      <c r="AX269" s="194">
        <f t="shared" si="52"/>
        <v>0</v>
      </c>
      <c r="AY269" s="194">
        <f t="shared" si="53"/>
        <v>0</v>
      </c>
      <c r="AZ269" s="217"/>
      <c r="BA269" s="217"/>
      <c r="BB269" s="217"/>
      <c r="BC269" s="217"/>
    </row>
    <row r="270" spans="1:55" hidden="1" x14ac:dyDescent="0.2">
      <c r="A270" s="200" t="s">
        <v>1820</v>
      </c>
      <c r="B270" s="201" t="s">
        <v>1570</v>
      </c>
      <c r="C270" s="201"/>
      <c r="D270" s="201"/>
      <c r="E270" s="202">
        <f>IF(G270="Y",VLOOKUP(B270&amp;"|"&amp;C270,'ETC Data'!$C$2:$D$16,2,FALSE),0)</f>
        <v>0</v>
      </c>
      <c r="F270" s="202">
        <f>IF(D270="",0,IF(G270="Y",VLOOKUP(B270&amp;"|"&amp;D270,'ETC Data'!$C$2:$D$16,2,FALSE),0))</f>
        <v>0</v>
      </c>
      <c r="G270" s="203" t="str">
        <f>IF(VLOOKUP(A270,Plan!A$1:H$804,8,FALSE)&lt;&gt;"",VLOOKUP(A270,Plan!A$1:H$804,8,FALSE),"")</f>
        <v>N</v>
      </c>
      <c r="H270" s="204" t="str">
        <f>IF(VLOOKUP(A270,Plan!A$1:L$804,12,FALSE)&lt;&gt;"",VLOOKUP(A270,Plan!A$1:L$804,12,FALSE),"")</f>
        <v/>
      </c>
      <c r="I270" s="205" t="str">
        <f>IF(VLOOKUP(A270,Plan!A$1:M$804,13,FALSE)&lt;&gt;"",VLOOKUP(A270,Plan!A$1:M$804,13,FALSE),"")</f>
        <v>Y</v>
      </c>
      <c r="J270" s="205" t="str">
        <f>IF(VLOOKUP(A270,Plan!A$1:N$804,14,FALSE)&lt;&gt;"",VLOOKUP(A270,Plan!A$1:N$804,14,FALSE),IF(VLOOKUP(A270,Plan!A$1:O$804,15,FALSE)&lt;&gt;"",VLOOKUP(A270,Plan!A$1:O$804,15,FALSE),""))</f>
        <v>Y</v>
      </c>
      <c r="K270" s="206" t="str">
        <f>IF(VLOOKUP(A270,Plan!A$1:P$804,16,FALSE)&lt;&gt;"",VLOOKUP(A270,Plan!A$1:P$804,16,FALSE),"")</f>
        <v>Y</v>
      </c>
      <c r="L270" s="205"/>
      <c r="M270" s="205"/>
      <c r="N270" s="205"/>
      <c r="O270" s="207">
        <f t="shared" si="46"/>
        <v>0</v>
      </c>
      <c r="P270" s="207" t="b">
        <f t="shared" si="47"/>
        <v>1</v>
      </c>
      <c r="Q270" s="208">
        <f>IF(P270,O270*'ETC Data'!$H$3*'ETC Data'!$I$3,0)</f>
        <v>0</v>
      </c>
      <c r="R270" s="208">
        <f>Q270-(Q270*((VLOOKUP(A270,Plan!A$1:Z$804,26,FALSE)/100)))</f>
        <v>0</v>
      </c>
      <c r="S270" s="208">
        <f>IF(P270,O270*'ETC Data'!$H$3*'ETC Data'!$J$3,0)</f>
        <v>0</v>
      </c>
      <c r="T270" s="208">
        <f>S270-(S270*((VLOOKUP(A270,Plan!A$1:AA$804,27,FALSE)/100)))</f>
        <v>0</v>
      </c>
      <c r="U270" s="208">
        <f>IF(P270,O270*'ETC Data'!$H$3*'ETC Data'!$K$3,0)</f>
        <v>0</v>
      </c>
      <c r="V270" s="208">
        <f>U270-(U270*((VLOOKUP(A270,Plan!A$1:AB$804,28,FALSE)/100)))</f>
        <v>0</v>
      </c>
      <c r="W270" s="208">
        <f>IF(P270,O270*'ETC Data'!$H$3*'ETC Data'!$L$3,0)</f>
        <v>0</v>
      </c>
      <c r="X270" s="208">
        <f>W270-(W270*((VLOOKUP(A270,Plan!A$1:AC$804,29,FALSE)/100)))</f>
        <v>0</v>
      </c>
      <c r="Y270" s="209"/>
      <c r="Z270" s="210" t="b">
        <f t="shared" si="44"/>
        <v>1</v>
      </c>
      <c r="AA270" s="208">
        <f>IF(Z270,O270*'ETC Data'!$H$4*'ETC Data'!$I$4,0)</f>
        <v>0</v>
      </c>
      <c r="AB270" s="208">
        <f>AA270-(AA270*((VLOOKUP(A270,Plan!A$1:AI$804,35,FALSE)/100)))</f>
        <v>0</v>
      </c>
      <c r="AC270" s="208">
        <f>IF(Z270,O270*'ETC Data'!$H$4*'ETC Data'!$J$4,0)</f>
        <v>0</v>
      </c>
      <c r="AD270" s="208">
        <f>AC270-(AC270*((VLOOKUP(A270,Plan!A$1:AJ$804,36,FALSE)/100)))</f>
        <v>0</v>
      </c>
      <c r="AE270" s="208">
        <f>IF(Z270,O270*'ETC Data'!$H$4*'ETC Data'!$K$4,0)</f>
        <v>0</v>
      </c>
      <c r="AF270" s="208">
        <f>AE270-(AE270*((VLOOKUP(A270,Plan!A$1:AK$804,37,FALSE)/100)))</f>
        <v>0</v>
      </c>
      <c r="AG270" s="208">
        <f>IF(Z270,O270*'ETC Data'!$H$4*'ETC Data'!$L$4,0)</f>
        <v>0</v>
      </c>
      <c r="AH270" s="208">
        <f>AG270-(AG270*((VLOOKUP(A270,Plan!A$1:AP$804,42,FALSE)/100)))</f>
        <v>0</v>
      </c>
      <c r="AI270" s="210"/>
      <c r="AJ270" s="210" t="b">
        <f t="shared" si="45"/>
        <v>1</v>
      </c>
      <c r="AK270" s="211">
        <f>IF(AJ270,O270*'ETC Data'!$H$5*'ETC Data'!$I$5,0)</f>
        <v>0</v>
      </c>
      <c r="AL270" s="208">
        <f>AK270-(AK270*((VLOOKUP(A270,Plan!A$1:AY$804,51,FALSE)/100)))</f>
        <v>0</v>
      </c>
      <c r="AM270" s="208">
        <f>IF(AJ270,O270*'ETC Data'!$H$5*'ETC Data'!$J$5,0)</f>
        <v>0</v>
      </c>
      <c r="AN270" s="208">
        <f>AM270-(AM270*((VLOOKUP(A270,Plan!A$1:BA$804,53,FALSE)/100)))</f>
        <v>0</v>
      </c>
      <c r="AO270" s="211">
        <f>IF(AJ270,O270*'ETC Data'!$H$5*'ETC Data'!$K$5,0)</f>
        <v>0</v>
      </c>
      <c r="AP270" s="208">
        <f>AO270-(AO270*((VLOOKUP(A270,Plan!A$1:BB$804,54,FALSE)/100)))</f>
        <v>0</v>
      </c>
      <c r="AQ270" s="208">
        <f>IF(AJ270,O270*'ETC Data'!$H$5*'ETC Data'!$L$5,0)</f>
        <v>0</v>
      </c>
      <c r="AR270" s="208">
        <f>AQ270-(AQ270*((VLOOKUP(A270,Plan!A$1:BD$804,56,FALSE)/100)))</f>
        <v>0</v>
      </c>
      <c r="AS270" s="193">
        <f>VLOOKUP(A270,'PR Matrix'!A:B,2,FALSE)</f>
        <v>0</v>
      </c>
      <c r="AT270" s="194">
        <f t="shared" si="48"/>
        <v>0</v>
      </c>
      <c r="AU270" s="194">
        <f t="shared" si="49"/>
        <v>0</v>
      </c>
      <c r="AV270" s="194">
        <f t="shared" si="50"/>
        <v>0</v>
      </c>
      <c r="AW270" s="194">
        <f t="shared" si="51"/>
        <v>0</v>
      </c>
      <c r="AX270" s="194">
        <f t="shared" si="52"/>
        <v>0</v>
      </c>
      <c r="AY270" s="194">
        <f t="shared" si="53"/>
        <v>0</v>
      </c>
    </row>
    <row r="271" spans="1:55" hidden="1" x14ac:dyDescent="0.2">
      <c r="A271" s="200" t="s">
        <v>1821</v>
      </c>
      <c r="B271" s="201" t="s">
        <v>1572</v>
      </c>
      <c r="C271" s="201"/>
      <c r="D271" s="201"/>
      <c r="E271" s="202">
        <f>IF(G271="Y",VLOOKUP(B271&amp;"|"&amp;C271,'ETC Data'!$C$2:$D$16,2,FALSE),0)</f>
        <v>0</v>
      </c>
      <c r="F271" s="202">
        <f>IF(D271="",0,IF(G271="Y",VLOOKUP(B271&amp;"|"&amp;D271,'ETC Data'!$C$2:$D$16,2,FALSE),0))</f>
        <v>0</v>
      </c>
      <c r="G271" s="203" t="str">
        <f>IF(VLOOKUP(A271,Plan!A$1:H$804,8,FALSE)&lt;&gt;"",VLOOKUP(A271,Plan!A$1:H$804,8,FALSE),"")</f>
        <v>N</v>
      </c>
      <c r="H271" s="204" t="str">
        <f>IF(VLOOKUP(A271,Plan!A$1:L$804,12,FALSE)&lt;&gt;"",VLOOKUP(A271,Plan!A$1:L$804,12,FALSE),"")</f>
        <v/>
      </c>
      <c r="I271" s="205" t="str">
        <f>IF(VLOOKUP(A271,Plan!A$1:M$804,13,FALSE)&lt;&gt;"",VLOOKUP(A271,Plan!A$1:M$804,13,FALSE),"")</f>
        <v/>
      </c>
      <c r="J271" s="205" t="str">
        <f>IF(VLOOKUP(A271,Plan!A$1:N$804,14,FALSE)&lt;&gt;"",VLOOKUP(A271,Plan!A$1:N$804,14,FALSE),IF(VLOOKUP(A271,Plan!A$1:O$804,15,FALSE)&lt;&gt;"",VLOOKUP(A271,Plan!A$1:O$804,15,FALSE),""))</f>
        <v/>
      </c>
      <c r="K271" s="206" t="str">
        <f>IF(VLOOKUP(A271,Plan!A$1:P$804,16,FALSE)&lt;&gt;"",VLOOKUP(A271,Plan!A$1:P$804,16,FALSE),"")</f>
        <v/>
      </c>
      <c r="L271" s="205"/>
      <c r="M271" s="205"/>
      <c r="N271" s="205"/>
      <c r="O271" s="207">
        <f t="shared" si="46"/>
        <v>0</v>
      </c>
      <c r="P271" s="207" t="b">
        <f t="shared" si="47"/>
        <v>0</v>
      </c>
      <c r="Q271" s="208">
        <f>IF(P271,O271*'ETC Data'!$H$3*'ETC Data'!$I$3,0)</f>
        <v>0</v>
      </c>
      <c r="R271" s="208">
        <f>Q271-(Q271*((VLOOKUP(A271,Plan!A$1:Z$804,26,FALSE)/100)))</f>
        <v>0</v>
      </c>
      <c r="S271" s="208">
        <f>IF(P271,O271*'ETC Data'!$H$3*'ETC Data'!$J$3,0)</f>
        <v>0</v>
      </c>
      <c r="T271" s="208">
        <f>S271-(S271*((VLOOKUP(A271,Plan!A$1:AA$804,27,FALSE)/100)))</f>
        <v>0</v>
      </c>
      <c r="U271" s="208">
        <f>IF(P271,O271*'ETC Data'!$H$3*'ETC Data'!$K$3,0)</f>
        <v>0</v>
      </c>
      <c r="V271" s="208">
        <f>U271-(U271*((VLOOKUP(A271,Plan!A$1:AB$804,28,FALSE)/100)))</f>
        <v>0</v>
      </c>
      <c r="W271" s="208">
        <f>IF(P271,O271*'ETC Data'!$H$3*'ETC Data'!$L$3,0)</f>
        <v>0</v>
      </c>
      <c r="X271" s="208">
        <f>W271-(W271*((VLOOKUP(A271,Plan!A$1:AC$804,29,FALSE)/100)))</f>
        <v>0</v>
      </c>
      <c r="Y271" s="209"/>
      <c r="Z271" s="210" t="b">
        <f t="shared" si="44"/>
        <v>0</v>
      </c>
      <c r="AA271" s="208">
        <f>IF(Z271,O271*'ETC Data'!$H$4*'ETC Data'!$I$4,0)</f>
        <v>0</v>
      </c>
      <c r="AB271" s="208">
        <f>AA271-(AA271*((VLOOKUP(A271,Plan!A$1:AI$804,35,FALSE)/100)))</f>
        <v>0</v>
      </c>
      <c r="AC271" s="208">
        <f>IF(Z271,O271*'ETC Data'!$H$4*'ETC Data'!$J$4,0)</f>
        <v>0</v>
      </c>
      <c r="AD271" s="208">
        <f>AC271-(AC271*((VLOOKUP(A271,Plan!A$1:AJ$804,36,FALSE)/100)))</f>
        <v>0</v>
      </c>
      <c r="AE271" s="208">
        <f>IF(Z271,O271*'ETC Data'!$H$4*'ETC Data'!$K$4,0)</f>
        <v>0</v>
      </c>
      <c r="AF271" s="208">
        <f>AE271-(AE271*((VLOOKUP(A271,Plan!A$1:AK$804,37,FALSE)/100)))</f>
        <v>0</v>
      </c>
      <c r="AG271" s="208">
        <f>IF(Z271,O271*'ETC Data'!$H$4*'ETC Data'!$L$4,0)</f>
        <v>0</v>
      </c>
      <c r="AH271" s="208">
        <f>AG271-(AG271*((VLOOKUP(A271,Plan!A$1:AP$804,42,FALSE)/100)))</f>
        <v>0</v>
      </c>
      <c r="AI271" s="210"/>
      <c r="AJ271" s="210" t="b">
        <f t="shared" si="45"/>
        <v>0</v>
      </c>
      <c r="AK271" s="211">
        <f>IF(AJ271,O271*'ETC Data'!$H$5*'ETC Data'!$I$5,0)</f>
        <v>0</v>
      </c>
      <c r="AL271" s="208">
        <f>AK271-(AK271*((VLOOKUP(A271,Plan!A$1:AY$804,51,FALSE)/100)))</f>
        <v>0</v>
      </c>
      <c r="AM271" s="208">
        <f>IF(AJ271,O271*'ETC Data'!$H$5*'ETC Data'!$J$5,0)</f>
        <v>0</v>
      </c>
      <c r="AN271" s="208">
        <f>AM271-(AM271*((VLOOKUP(A271,Plan!A$1:BA$804,53,FALSE)/100)))</f>
        <v>0</v>
      </c>
      <c r="AO271" s="211">
        <f>IF(AJ271,O271*'ETC Data'!$H$5*'ETC Data'!$K$5,0)</f>
        <v>0</v>
      </c>
      <c r="AP271" s="208">
        <f>AO271-(AO271*((VLOOKUP(A271,Plan!A$1:BB$804,54,FALSE)/100)))</f>
        <v>0</v>
      </c>
      <c r="AQ271" s="208">
        <f>IF(AJ271,O271*'ETC Data'!$H$5*'ETC Data'!$L$5,0)</f>
        <v>0</v>
      </c>
      <c r="AR271" s="208">
        <f>AQ271-(AQ271*((VLOOKUP(A271,Plan!A$1:BD$804,56,FALSE)/100)))</f>
        <v>0</v>
      </c>
      <c r="AS271" s="193">
        <f>VLOOKUP(A271,'PR Matrix'!A:B,2,FALSE)</f>
        <v>0</v>
      </c>
      <c r="AT271" s="194">
        <f t="shared" si="48"/>
        <v>0</v>
      </c>
      <c r="AU271" s="194">
        <f t="shared" si="49"/>
        <v>0</v>
      </c>
      <c r="AV271" s="194">
        <f t="shared" si="50"/>
        <v>0</v>
      </c>
      <c r="AW271" s="194">
        <f t="shared" si="51"/>
        <v>0</v>
      </c>
      <c r="AX271" s="194">
        <f t="shared" si="52"/>
        <v>0</v>
      </c>
      <c r="AY271" s="194">
        <f t="shared" si="53"/>
        <v>0</v>
      </c>
    </row>
    <row r="272" spans="1:55" hidden="1" x14ac:dyDescent="0.2">
      <c r="A272" s="200" t="s">
        <v>1822</v>
      </c>
      <c r="B272" s="201" t="s">
        <v>1570</v>
      </c>
      <c r="C272" s="201"/>
      <c r="D272" s="201"/>
      <c r="E272" s="202">
        <f>IF(G272="Y",VLOOKUP(B272&amp;"|"&amp;C272,'ETC Data'!$C$2:$D$16,2,FALSE),0)</f>
        <v>0</v>
      </c>
      <c r="F272" s="202">
        <f>IF(D272="",0,IF(G272="Y",VLOOKUP(B272&amp;"|"&amp;D272,'ETC Data'!$C$2:$D$16,2,FALSE),0))</f>
        <v>0</v>
      </c>
      <c r="G272" s="203" t="str">
        <f>IF(VLOOKUP(A272,Plan!A$1:H$804,8,FALSE)&lt;&gt;"",VLOOKUP(A272,Plan!A$1:H$804,8,FALSE),"")</f>
        <v>N</v>
      </c>
      <c r="H272" s="204" t="str">
        <f>IF(VLOOKUP(A272,Plan!A$1:L$804,12,FALSE)&lt;&gt;"",VLOOKUP(A272,Plan!A$1:L$804,12,FALSE),"")</f>
        <v/>
      </c>
      <c r="I272" s="205" t="str">
        <f>IF(VLOOKUP(A272,Plan!A$1:M$804,13,FALSE)&lt;&gt;"",VLOOKUP(A272,Plan!A$1:M$804,13,FALSE),"")</f>
        <v/>
      </c>
      <c r="J272" s="205" t="str">
        <f>IF(VLOOKUP(A272,Plan!A$1:N$804,14,FALSE)&lt;&gt;"",VLOOKUP(A272,Plan!A$1:N$804,14,FALSE),IF(VLOOKUP(A272,Plan!A$1:O$804,15,FALSE)&lt;&gt;"",VLOOKUP(A272,Plan!A$1:O$804,15,FALSE),""))</f>
        <v/>
      </c>
      <c r="K272" s="206" t="str">
        <f>IF(VLOOKUP(A272,Plan!A$1:P$804,16,FALSE)&lt;&gt;"",VLOOKUP(A272,Plan!A$1:P$804,16,FALSE),"")</f>
        <v/>
      </c>
      <c r="L272" s="205"/>
      <c r="M272" s="205"/>
      <c r="N272" s="205"/>
      <c r="O272" s="207">
        <f t="shared" si="46"/>
        <v>0</v>
      </c>
      <c r="P272" s="207" t="b">
        <f t="shared" si="47"/>
        <v>0</v>
      </c>
      <c r="Q272" s="208">
        <f>IF(P272,O272*'ETC Data'!$H$3*'ETC Data'!$I$3,0)</f>
        <v>0</v>
      </c>
      <c r="R272" s="208">
        <f>Q272-(Q272*((VLOOKUP(A272,Plan!A$1:Z$804,26,FALSE)/100)))</f>
        <v>0</v>
      </c>
      <c r="S272" s="208">
        <f>IF(P272,O272*'ETC Data'!$H$3*'ETC Data'!$J$3,0)</f>
        <v>0</v>
      </c>
      <c r="T272" s="208">
        <f>S272-(S272*((VLOOKUP(A272,Plan!A$1:AA$804,27,FALSE)/100)))</f>
        <v>0</v>
      </c>
      <c r="U272" s="208">
        <f>IF(P272,O272*'ETC Data'!$H$3*'ETC Data'!$K$3,0)</f>
        <v>0</v>
      </c>
      <c r="V272" s="208">
        <f>U272-(U272*((VLOOKUP(A272,Plan!A$1:AB$804,28,FALSE)/100)))</f>
        <v>0</v>
      </c>
      <c r="W272" s="208">
        <f>IF(P272,O272*'ETC Data'!$H$3*'ETC Data'!$L$3,0)</f>
        <v>0</v>
      </c>
      <c r="X272" s="208">
        <f>W272-(W272*((VLOOKUP(A272,Plan!A$1:AC$804,29,FALSE)/100)))</f>
        <v>0</v>
      </c>
      <c r="Y272" s="209"/>
      <c r="Z272" s="210" t="b">
        <f t="shared" si="44"/>
        <v>0</v>
      </c>
      <c r="AA272" s="208">
        <f>IF(Z272,O272*'ETC Data'!$H$4*'ETC Data'!$I$4,0)</f>
        <v>0</v>
      </c>
      <c r="AB272" s="208">
        <f>AA272-(AA272*((VLOOKUP(A272,Plan!A$1:AI$804,35,FALSE)/100)))</f>
        <v>0</v>
      </c>
      <c r="AC272" s="208">
        <f>IF(Z272,O272*'ETC Data'!$H$4*'ETC Data'!$J$4,0)</f>
        <v>0</v>
      </c>
      <c r="AD272" s="208">
        <f>AC272-(AC272*((VLOOKUP(A272,Plan!A$1:AJ$804,36,FALSE)/100)))</f>
        <v>0</v>
      </c>
      <c r="AE272" s="208">
        <f>IF(Z272,O272*'ETC Data'!$H$4*'ETC Data'!$K$4,0)</f>
        <v>0</v>
      </c>
      <c r="AF272" s="208">
        <f>AE272-(AE272*((VLOOKUP(A272,Plan!A$1:AK$804,37,FALSE)/100)))</f>
        <v>0</v>
      </c>
      <c r="AG272" s="208">
        <f>IF(Z272,O272*'ETC Data'!$H$4*'ETC Data'!$L$4,0)</f>
        <v>0</v>
      </c>
      <c r="AH272" s="208">
        <f>AG272-(AG272*((VLOOKUP(A272,Plan!A$1:AP$804,42,FALSE)/100)))</f>
        <v>0</v>
      </c>
      <c r="AI272" s="210"/>
      <c r="AJ272" s="210" t="b">
        <f t="shared" si="45"/>
        <v>0</v>
      </c>
      <c r="AK272" s="211">
        <f>IF(AJ272,O272*'ETC Data'!$H$5*'ETC Data'!$I$5,0)</f>
        <v>0</v>
      </c>
      <c r="AL272" s="208">
        <f>AK272-(AK272*((VLOOKUP(A272,Plan!A$1:AY$804,51,FALSE)/100)))</f>
        <v>0</v>
      </c>
      <c r="AM272" s="208">
        <f>IF(AJ272,O272*'ETC Data'!$H$5*'ETC Data'!$J$5,0)</f>
        <v>0</v>
      </c>
      <c r="AN272" s="208">
        <f>AM272-(AM272*((VLOOKUP(A272,Plan!A$1:BA$804,53,FALSE)/100)))</f>
        <v>0</v>
      </c>
      <c r="AO272" s="211">
        <f>IF(AJ272,O272*'ETC Data'!$H$5*'ETC Data'!$K$5,0)</f>
        <v>0</v>
      </c>
      <c r="AP272" s="208">
        <f>AO272-(AO272*((VLOOKUP(A272,Plan!A$1:BB$804,54,FALSE)/100)))</f>
        <v>0</v>
      </c>
      <c r="AQ272" s="208">
        <f>IF(AJ272,O272*'ETC Data'!$H$5*'ETC Data'!$L$5,0)</f>
        <v>0</v>
      </c>
      <c r="AR272" s="208">
        <f>AQ272-(AQ272*((VLOOKUP(A272,Plan!A$1:BD$804,56,FALSE)/100)))</f>
        <v>0</v>
      </c>
      <c r="AS272" s="193">
        <f>VLOOKUP(A272,'PR Matrix'!A:B,2,FALSE)</f>
        <v>0</v>
      </c>
      <c r="AT272" s="194">
        <f t="shared" si="48"/>
        <v>0</v>
      </c>
      <c r="AU272" s="194">
        <f t="shared" si="49"/>
        <v>0</v>
      </c>
      <c r="AV272" s="194">
        <f t="shared" si="50"/>
        <v>0</v>
      </c>
      <c r="AW272" s="194">
        <f t="shared" si="51"/>
        <v>0</v>
      </c>
      <c r="AX272" s="194">
        <f t="shared" si="52"/>
        <v>0</v>
      </c>
      <c r="AY272" s="194">
        <f t="shared" si="53"/>
        <v>0</v>
      </c>
    </row>
    <row r="273" spans="1:55" hidden="1" x14ac:dyDescent="0.2">
      <c r="A273" s="218" t="s">
        <v>1823</v>
      </c>
      <c r="B273" s="201" t="s">
        <v>1570</v>
      </c>
      <c r="C273" s="201"/>
      <c r="D273" s="201"/>
      <c r="E273" s="202">
        <f>IF(G273="Y",VLOOKUP(B273&amp;"|"&amp;C273,'ETC Data'!$C$2:$D$16,2,FALSE),0)</f>
        <v>0</v>
      </c>
      <c r="F273" s="202">
        <f>IF(D273="",0,IF(G273="Y",VLOOKUP(B273&amp;"|"&amp;D273,'ETC Data'!$C$2:$D$16,2,FALSE),0))</f>
        <v>0</v>
      </c>
      <c r="G273" s="203" t="str">
        <f>IF(VLOOKUP(A273,Plan!A$1:H$804,8,FALSE)&lt;&gt;"",VLOOKUP(A273,Plan!A$1:H$804,8,FALSE),"")</f>
        <v>N</v>
      </c>
      <c r="H273" s="204" t="str">
        <f>IF(VLOOKUP(A273,Plan!A$1:L$804,12,FALSE)&lt;&gt;"",VLOOKUP(A273,Plan!A$1:L$804,12,FALSE),"")</f>
        <v/>
      </c>
      <c r="I273" s="205" t="str">
        <f>IF(VLOOKUP(A273,Plan!A$1:M$804,13,FALSE)&lt;&gt;"",VLOOKUP(A273,Plan!A$1:M$804,13,FALSE),"")</f>
        <v/>
      </c>
      <c r="J273" s="205" t="str">
        <f>IF(VLOOKUP(A273,Plan!A$1:N$804,14,FALSE)&lt;&gt;"",VLOOKUP(A273,Plan!A$1:N$804,14,FALSE),IF(VLOOKUP(A273,Plan!A$1:O$804,15,FALSE)&lt;&gt;"",VLOOKUP(A273,Plan!A$1:O$804,15,FALSE),""))</f>
        <v/>
      </c>
      <c r="K273" s="206" t="str">
        <f>IF(VLOOKUP(A273,Plan!A$1:P$804,16,FALSE)&lt;&gt;"",VLOOKUP(A273,Plan!A$1:P$804,16,FALSE),"")</f>
        <v/>
      </c>
      <c r="L273" s="205"/>
      <c r="M273" s="205"/>
      <c r="N273" s="205"/>
      <c r="O273" s="207">
        <f t="shared" si="46"/>
        <v>0</v>
      </c>
      <c r="P273" s="207" t="b">
        <f t="shared" si="47"/>
        <v>0</v>
      </c>
      <c r="Q273" s="208">
        <f>IF(P273,O273*'ETC Data'!$H$3*'ETC Data'!$I$3,0)</f>
        <v>0</v>
      </c>
      <c r="R273" s="208">
        <f>Q273-(Q273*((VLOOKUP(A273,Plan!A$1:Z$804,26,FALSE)/100)))</f>
        <v>0</v>
      </c>
      <c r="S273" s="208">
        <f>IF(P273,O273*'ETC Data'!$H$3*'ETC Data'!$J$3,0)</f>
        <v>0</v>
      </c>
      <c r="T273" s="208">
        <f>S273-(S273*((VLOOKUP(A273,Plan!A$1:AA$804,27,FALSE)/100)))</f>
        <v>0</v>
      </c>
      <c r="U273" s="208">
        <f>IF(P273,O273*'ETC Data'!$H$3*'ETC Data'!$K$3,0)</f>
        <v>0</v>
      </c>
      <c r="V273" s="208">
        <f>U273-(U273*((VLOOKUP(A273,Plan!A$1:AB$804,28,FALSE)/100)))</f>
        <v>0</v>
      </c>
      <c r="W273" s="208">
        <f>IF(P273,O273*'ETC Data'!$H$3*'ETC Data'!$L$3,0)</f>
        <v>0</v>
      </c>
      <c r="X273" s="208">
        <f>W273-(W273*((VLOOKUP(A273,Plan!A$1:AC$804,29,FALSE)/100)))</f>
        <v>0</v>
      </c>
      <c r="Y273" s="209"/>
      <c r="Z273" s="210" t="b">
        <f t="shared" si="44"/>
        <v>0</v>
      </c>
      <c r="AA273" s="208">
        <f>IF(Z273,O273*'ETC Data'!$H$4*'ETC Data'!$I$4,0)</f>
        <v>0</v>
      </c>
      <c r="AB273" s="208">
        <f>AA273-(AA273*((VLOOKUP(A273,Plan!A$1:AI$804,35,FALSE)/100)))</f>
        <v>0</v>
      </c>
      <c r="AC273" s="208">
        <f>IF(Z273,O273*'ETC Data'!$H$4*'ETC Data'!$J$4,0)</f>
        <v>0</v>
      </c>
      <c r="AD273" s="208">
        <f>AC273-(AC273*((VLOOKUP(A273,Plan!A$1:AJ$804,36,FALSE)/100)))</f>
        <v>0</v>
      </c>
      <c r="AE273" s="208">
        <f>IF(Z273,O273*'ETC Data'!$H$4*'ETC Data'!$K$4,0)</f>
        <v>0</v>
      </c>
      <c r="AF273" s="208">
        <f>AE273-(AE273*((VLOOKUP(A273,Plan!A$1:AK$804,37,FALSE)/100)))</f>
        <v>0</v>
      </c>
      <c r="AG273" s="208">
        <f>IF(Z273,O273*'ETC Data'!$H$4*'ETC Data'!$L$4,0)</f>
        <v>0</v>
      </c>
      <c r="AH273" s="208">
        <f>AG273-(AG273*((VLOOKUP(A273,Plan!A$1:AP$804,42,FALSE)/100)))</f>
        <v>0</v>
      </c>
      <c r="AI273" s="210"/>
      <c r="AJ273" s="210" t="b">
        <f t="shared" si="45"/>
        <v>0</v>
      </c>
      <c r="AK273" s="211">
        <f>IF(AJ273,O273*'ETC Data'!$H$5*'ETC Data'!$I$5,0)</f>
        <v>0</v>
      </c>
      <c r="AL273" s="208">
        <f>AK273-(AK273*((VLOOKUP(A273,Plan!A$1:AY$804,51,FALSE)/100)))</f>
        <v>0</v>
      </c>
      <c r="AM273" s="208">
        <f>IF(AJ273,O273*'ETC Data'!$H$5*'ETC Data'!$J$5,0)</f>
        <v>0</v>
      </c>
      <c r="AN273" s="208">
        <f>AM273-(AM273*((VLOOKUP(A273,Plan!A$1:BA$804,53,FALSE)/100)))</f>
        <v>0</v>
      </c>
      <c r="AO273" s="211">
        <f>IF(AJ273,O273*'ETC Data'!$H$5*'ETC Data'!$K$5,0)</f>
        <v>0</v>
      </c>
      <c r="AP273" s="208">
        <f>AO273-(AO273*((VLOOKUP(A273,Plan!A$1:BB$804,54,FALSE)/100)))</f>
        <v>0</v>
      </c>
      <c r="AQ273" s="208">
        <f>IF(AJ273,O273*'ETC Data'!$H$5*'ETC Data'!$L$5,0)</f>
        <v>0</v>
      </c>
      <c r="AR273" s="208">
        <f>AQ273-(AQ273*((VLOOKUP(A273,Plan!A$1:BD$804,56,FALSE)/100)))</f>
        <v>0</v>
      </c>
      <c r="AS273" s="193">
        <f>VLOOKUP(A273,'PR Matrix'!A:B,2,FALSE)</f>
        <v>0</v>
      </c>
      <c r="AT273" s="194">
        <f t="shared" si="48"/>
        <v>0</v>
      </c>
      <c r="AU273" s="194">
        <f t="shared" si="49"/>
        <v>0</v>
      </c>
      <c r="AV273" s="194">
        <f t="shared" si="50"/>
        <v>0</v>
      </c>
      <c r="AW273" s="194">
        <f t="shared" si="51"/>
        <v>0</v>
      </c>
      <c r="AX273" s="194">
        <f t="shared" si="52"/>
        <v>0</v>
      </c>
      <c r="AY273" s="194">
        <f t="shared" si="53"/>
        <v>0</v>
      </c>
    </row>
    <row r="274" spans="1:55" hidden="1" x14ac:dyDescent="0.2">
      <c r="A274" s="200" t="s">
        <v>353</v>
      </c>
      <c r="B274" s="201" t="s">
        <v>1570</v>
      </c>
      <c r="C274" s="201"/>
      <c r="D274" s="201"/>
      <c r="E274" s="202">
        <f>IF(G274="Y",VLOOKUP(B274&amp;"|"&amp;C274,'ETC Data'!$C$2:$D$16,2,FALSE),0)</f>
        <v>0</v>
      </c>
      <c r="F274" s="202">
        <f>IF(D274="",0,IF(G274="Y",VLOOKUP(B274&amp;"|"&amp;D274,'ETC Data'!$C$2:$D$16,2,FALSE),0))</f>
        <v>0</v>
      </c>
      <c r="G274" s="203" t="str">
        <f>IF(VLOOKUP(A274,Plan!A$1:H$804,8,FALSE)&lt;&gt;"",VLOOKUP(A274,Plan!A$1:H$804,8,FALSE),"")</f>
        <v>N</v>
      </c>
      <c r="H274" s="204" t="str">
        <f>IF(VLOOKUP(A274,Plan!A$1:L$804,12,FALSE)&lt;&gt;"",VLOOKUP(A274,Plan!A$1:L$804,12,FALSE),"")</f>
        <v/>
      </c>
      <c r="I274" s="205" t="str">
        <f>IF(VLOOKUP(A274,Plan!A$1:M$804,13,FALSE)&lt;&gt;"",VLOOKUP(A274,Plan!A$1:M$804,13,FALSE),"")</f>
        <v/>
      </c>
      <c r="J274" s="205" t="str">
        <f>IF(VLOOKUP(A274,Plan!A$1:N$804,14,FALSE)&lt;&gt;"",VLOOKUP(A274,Plan!A$1:N$804,14,FALSE),IF(VLOOKUP(A274,Plan!A$1:O$804,15,FALSE)&lt;&gt;"",VLOOKUP(A274,Plan!A$1:O$804,15,FALSE),""))</f>
        <v/>
      </c>
      <c r="K274" s="206" t="str">
        <f>IF(VLOOKUP(A274,Plan!A$1:P$804,16,FALSE)&lt;&gt;"",VLOOKUP(A274,Plan!A$1:P$804,16,FALSE),"")</f>
        <v/>
      </c>
      <c r="L274" s="205"/>
      <c r="M274" s="205"/>
      <c r="N274" s="205"/>
      <c r="O274" s="207">
        <f t="shared" si="46"/>
        <v>0</v>
      </c>
      <c r="P274" s="207" t="b">
        <f t="shared" si="47"/>
        <v>0</v>
      </c>
      <c r="Q274" s="208">
        <f>IF(P274,O274*'ETC Data'!$H$3*'ETC Data'!$I$3,0)</f>
        <v>0</v>
      </c>
      <c r="R274" s="208">
        <f>Q274-(Q274*((VLOOKUP(A274,Plan!A$1:Z$804,26,FALSE)/100)))</f>
        <v>0</v>
      </c>
      <c r="S274" s="208">
        <f>IF(P274,O274*'ETC Data'!$H$3*'ETC Data'!$J$3,0)</f>
        <v>0</v>
      </c>
      <c r="T274" s="208">
        <f>S274-(S274*((VLOOKUP(A274,Plan!A$1:AA$804,27,FALSE)/100)))</f>
        <v>0</v>
      </c>
      <c r="U274" s="208">
        <f>IF(P274,O274*'ETC Data'!$H$3*'ETC Data'!$K$3,0)</f>
        <v>0</v>
      </c>
      <c r="V274" s="208">
        <f>U274-(U274*((VLOOKUP(A274,Plan!A$1:AB$804,28,FALSE)/100)))</f>
        <v>0</v>
      </c>
      <c r="W274" s="208">
        <f>IF(P274,O274*'ETC Data'!$H$3*'ETC Data'!$L$3,0)</f>
        <v>0</v>
      </c>
      <c r="X274" s="208">
        <f>W274-(W274*((VLOOKUP(A274,Plan!A$1:AC$804,29,FALSE)/100)))</f>
        <v>0</v>
      </c>
      <c r="Y274" s="209"/>
      <c r="Z274" s="210" t="b">
        <f t="shared" si="44"/>
        <v>0</v>
      </c>
      <c r="AA274" s="208">
        <f>IF(Z274,O274*'ETC Data'!$H$4*'ETC Data'!$I$4,0)</f>
        <v>0</v>
      </c>
      <c r="AB274" s="208">
        <f>AA274-(AA274*((VLOOKUP(A274,Plan!A$1:AI$804,35,FALSE)/100)))</f>
        <v>0</v>
      </c>
      <c r="AC274" s="208">
        <f>IF(Z274,O274*'ETC Data'!$H$4*'ETC Data'!$J$4,0)</f>
        <v>0</v>
      </c>
      <c r="AD274" s="208">
        <f>AC274-(AC274*((VLOOKUP(A274,Plan!A$1:AJ$804,36,FALSE)/100)))</f>
        <v>0</v>
      </c>
      <c r="AE274" s="208">
        <f>IF(Z274,O274*'ETC Data'!$H$4*'ETC Data'!$K$4,0)</f>
        <v>0</v>
      </c>
      <c r="AF274" s="208">
        <f>AE274-(AE274*((VLOOKUP(A274,Plan!A$1:AK$804,37,FALSE)/100)))</f>
        <v>0</v>
      </c>
      <c r="AG274" s="208">
        <f>IF(Z274,O274*'ETC Data'!$H$4*'ETC Data'!$L$4,0)</f>
        <v>0</v>
      </c>
      <c r="AH274" s="208">
        <f>AG274-(AG274*((VLOOKUP(A274,Plan!A$1:AP$804,42,FALSE)/100)))</f>
        <v>0</v>
      </c>
      <c r="AI274" s="210"/>
      <c r="AJ274" s="210" t="b">
        <f t="shared" si="45"/>
        <v>0</v>
      </c>
      <c r="AK274" s="211">
        <f>IF(AJ274,O274*'ETC Data'!$H$5*'ETC Data'!$I$5,0)</f>
        <v>0</v>
      </c>
      <c r="AL274" s="208">
        <f>AK274-(AK274*((VLOOKUP(A274,Plan!A$1:AY$804,51,FALSE)/100)))</f>
        <v>0</v>
      </c>
      <c r="AM274" s="208">
        <f>IF(AJ274,O274*'ETC Data'!$H$5*'ETC Data'!$J$5,0)</f>
        <v>0</v>
      </c>
      <c r="AN274" s="208">
        <f>AM274-(AM274*((VLOOKUP(A274,Plan!A$1:BA$804,53,FALSE)/100)))</f>
        <v>0</v>
      </c>
      <c r="AO274" s="211">
        <f>IF(AJ274,O274*'ETC Data'!$H$5*'ETC Data'!$K$5,0)</f>
        <v>0</v>
      </c>
      <c r="AP274" s="208">
        <f>AO274-(AO274*((VLOOKUP(A274,Plan!A$1:BB$804,54,FALSE)/100)))</f>
        <v>0</v>
      </c>
      <c r="AQ274" s="208">
        <f>IF(AJ274,O274*'ETC Data'!$H$5*'ETC Data'!$L$5,0)</f>
        <v>0</v>
      </c>
      <c r="AR274" s="208">
        <f>AQ274-(AQ274*((VLOOKUP(A274,Plan!A$1:BD$804,56,FALSE)/100)))</f>
        <v>0</v>
      </c>
      <c r="AS274" s="193">
        <f>VLOOKUP(A274,'PR Matrix'!A:B,2,FALSE)</f>
        <v>0</v>
      </c>
      <c r="AT274" s="194">
        <f t="shared" si="48"/>
        <v>0</v>
      </c>
      <c r="AU274" s="194">
        <f t="shared" si="49"/>
        <v>0</v>
      </c>
      <c r="AV274" s="194">
        <f t="shared" si="50"/>
        <v>0</v>
      </c>
      <c r="AW274" s="194">
        <f t="shared" si="51"/>
        <v>0</v>
      </c>
      <c r="AX274" s="194">
        <f t="shared" si="52"/>
        <v>0</v>
      </c>
      <c r="AY274" s="194">
        <f t="shared" si="53"/>
        <v>0</v>
      </c>
    </row>
    <row r="275" spans="1:55" hidden="1" x14ac:dyDescent="0.2">
      <c r="A275" s="200" t="s">
        <v>1824</v>
      </c>
      <c r="B275" s="201" t="s">
        <v>1570</v>
      </c>
      <c r="C275" s="201"/>
      <c r="D275" s="201"/>
      <c r="E275" s="202">
        <f>IF(G275="Y",VLOOKUP(B275&amp;"|"&amp;C275,'ETC Data'!$C$2:$D$16,2,FALSE),0)</f>
        <v>0</v>
      </c>
      <c r="F275" s="202">
        <f>IF(D275="",0,IF(G275="Y",VLOOKUP(B275&amp;"|"&amp;D275,'ETC Data'!$C$2:$D$16,2,FALSE),0))</f>
        <v>0</v>
      </c>
      <c r="G275" s="203" t="str">
        <f>IF(VLOOKUP(A275,Plan!A$1:H$804,8,FALSE)&lt;&gt;"",VLOOKUP(A275,Plan!A$1:H$804,8,FALSE),"")</f>
        <v>N</v>
      </c>
      <c r="H275" s="204" t="str">
        <f>IF(VLOOKUP(A275,Plan!A$1:L$804,12,FALSE)&lt;&gt;"",VLOOKUP(A275,Plan!A$1:L$804,12,FALSE),"")</f>
        <v/>
      </c>
      <c r="I275" s="205" t="str">
        <f>IF(VLOOKUP(A275,Plan!A$1:M$804,13,FALSE)&lt;&gt;"",VLOOKUP(A275,Plan!A$1:M$804,13,FALSE),"")</f>
        <v/>
      </c>
      <c r="J275" s="205" t="str">
        <f>IF(VLOOKUP(A275,Plan!A$1:N$804,14,FALSE)&lt;&gt;"",VLOOKUP(A275,Plan!A$1:N$804,14,FALSE),IF(VLOOKUP(A275,Plan!A$1:O$804,15,FALSE)&lt;&gt;"",VLOOKUP(A275,Plan!A$1:O$804,15,FALSE),""))</f>
        <v/>
      </c>
      <c r="K275" s="206" t="str">
        <f>IF(VLOOKUP(A275,Plan!A$1:P$804,16,FALSE)&lt;&gt;"",VLOOKUP(A275,Plan!A$1:P$804,16,FALSE),"")</f>
        <v/>
      </c>
      <c r="L275" s="205"/>
      <c r="M275" s="205"/>
      <c r="N275" s="205"/>
      <c r="O275" s="207">
        <f t="shared" si="46"/>
        <v>0</v>
      </c>
      <c r="P275" s="207" t="b">
        <f t="shared" si="47"/>
        <v>0</v>
      </c>
      <c r="Q275" s="208">
        <f>IF(P275,O275*'ETC Data'!$H$3*'ETC Data'!$I$3,0)</f>
        <v>0</v>
      </c>
      <c r="R275" s="208">
        <f>Q275-(Q275*((VLOOKUP(A275,Plan!A$1:Z$804,26,FALSE)/100)))</f>
        <v>0</v>
      </c>
      <c r="S275" s="208">
        <f>IF(P275,O275*'ETC Data'!$H$3*'ETC Data'!$J$3,0)</f>
        <v>0</v>
      </c>
      <c r="T275" s="208">
        <f>S275-(S275*((VLOOKUP(A275,Plan!A$1:AA$804,27,FALSE)/100)))</f>
        <v>0</v>
      </c>
      <c r="U275" s="208">
        <f>IF(P275,O275*'ETC Data'!$H$3*'ETC Data'!$K$3,0)</f>
        <v>0</v>
      </c>
      <c r="V275" s="208">
        <f>U275-(U275*((VLOOKUP(A275,Plan!A$1:AB$804,28,FALSE)/100)))</f>
        <v>0</v>
      </c>
      <c r="W275" s="208">
        <f>IF(P275,O275*'ETC Data'!$H$3*'ETC Data'!$L$3,0)</f>
        <v>0</v>
      </c>
      <c r="X275" s="208">
        <f>W275-(W275*((VLOOKUP(A275,Plan!A$1:AC$804,29,FALSE)/100)))</f>
        <v>0</v>
      </c>
      <c r="Y275" s="209"/>
      <c r="Z275" s="210" t="b">
        <f t="shared" si="44"/>
        <v>0</v>
      </c>
      <c r="AA275" s="208">
        <f>IF(Z275,O275*'ETC Data'!$H$4*'ETC Data'!$I$4,0)</f>
        <v>0</v>
      </c>
      <c r="AB275" s="208">
        <f>AA275-(AA275*((VLOOKUP(A275,Plan!A$1:AI$804,35,FALSE)/100)))</f>
        <v>0</v>
      </c>
      <c r="AC275" s="208">
        <f>IF(Z275,O275*'ETC Data'!$H$4*'ETC Data'!$J$4,0)</f>
        <v>0</v>
      </c>
      <c r="AD275" s="208">
        <f>AC275-(AC275*((VLOOKUP(A275,Plan!A$1:AJ$804,36,FALSE)/100)))</f>
        <v>0</v>
      </c>
      <c r="AE275" s="208">
        <f>IF(Z275,O275*'ETC Data'!$H$4*'ETC Data'!$K$4,0)</f>
        <v>0</v>
      </c>
      <c r="AF275" s="208">
        <f>AE275-(AE275*((VLOOKUP(A275,Plan!A$1:AK$804,37,FALSE)/100)))</f>
        <v>0</v>
      </c>
      <c r="AG275" s="208">
        <f>IF(Z275,O275*'ETC Data'!$H$4*'ETC Data'!$L$4,0)</f>
        <v>0</v>
      </c>
      <c r="AH275" s="208">
        <f>AG275-(AG275*((VLOOKUP(A275,Plan!A$1:AP$804,42,FALSE)/100)))</f>
        <v>0</v>
      </c>
      <c r="AI275" s="210"/>
      <c r="AJ275" s="210" t="b">
        <f t="shared" si="45"/>
        <v>0</v>
      </c>
      <c r="AK275" s="211">
        <f>IF(AJ275,O275*'ETC Data'!$H$5*'ETC Data'!$I$5,0)</f>
        <v>0</v>
      </c>
      <c r="AL275" s="208">
        <f>AK275-(AK275*((VLOOKUP(A275,Plan!A$1:AY$804,51,FALSE)/100)))</f>
        <v>0</v>
      </c>
      <c r="AM275" s="208">
        <f>IF(AJ275,O275*'ETC Data'!$H$5*'ETC Data'!$J$5,0)</f>
        <v>0</v>
      </c>
      <c r="AN275" s="208">
        <f>AM275-(AM275*((VLOOKUP(A275,Plan!A$1:BA$804,53,FALSE)/100)))</f>
        <v>0</v>
      </c>
      <c r="AO275" s="211">
        <f>IF(AJ275,O275*'ETC Data'!$H$5*'ETC Data'!$K$5,0)</f>
        <v>0</v>
      </c>
      <c r="AP275" s="208">
        <f>AO275-(AO275*((VLOOKUP(A275,Plan!A$1:BB$804,54,FALSE)/100)))</f>
        <v>0</v>
      </c>
      <c r="AQ275" s="208">
        <f>IF(AJ275,O275*'ETC Data'!$H$5*'ETC Data'!$L$5,0)</f>
        <v>0</v>
      </c>
      <c r="AR275" s="208">
        <f>AQ275-(AQ275*((VLOOKUP(A275,Plan!A$1:BD$804,56,FALSE)/100)))</f>
        <v>0</v>
      </c>
      <c r="AS275" s="193">
        <f>VLOOKUP(A275,'PR Matrix'!A:B,2,FALSE)</f>
        <v>0</v>
      </c>
      <c r="AT275" s="194">
        <f t="shared" si="48"/>
        <v>0</v>
      </c>
      <c r="AU275" s="194">
        <f t="shared" si="49"/>
        <v>0</v>
      </c>
      <c r="AV275" s="194">
        <f t="shared" si="50"/>
        <v>0</v>
      </c>
      <c r="AW275" s="194">
        <f t="shared" si="51"/>
        <v>0</v>
      </c>
      <c r="AX275" s="194">
        <f t="shared" si="52"/>
        <v>0</v>
      </c>
      <c r="AY275" s="194">
        <f t="shared" si="53"/>
        <v>0</v>
      </c>
      <c r="AZ275" s="217"/>
      <c r="BA275" s="217"/>
      <c r="BB275" s="217"/>
      <c r="BC275" s="217"/>
    </row>
    <row r="276" spans="1:55" hidden="1" x14ac:dyDescent="0.2">
      <c r="A276" s="200" t="s">
        <v>880</v>
      </c>
      <c r="B276" s="201" t="s">
        <v>1570</v>
      </c>
      <c r="C276" s="201"/>
      <c r="D276" s="201"/>
      <c r="E276" s="202">
        <f>IF(G276="Y",VLOOKUP(B276&amp;"|"&amp;C276,'ETC Data'!$C$2:$D$16,2,FALSE),0)</f>
        <v>0</v>
      </c>
      <c r="F276" s="202">
        <f>IF(D276="",0,IF(G276="Y",VLOOKUP(B276&amp;"|"&amp;D276,'ETC Data'!$C$2:$D$16,2,FALSE),0))</f>
        <v>0</v>
      </c>
      <c r="G276" s="203" t="str">
        <f>IF(VLOOKUP(A276,Plan!A$1:H$804,8,FALSE)&lt;&gt;"",VLOOKUP(A276,Plan!A$1:H$804,8,FALSE),"")</f>
        <v>N</v>
      </c>
      <c r="H276" s="204" t="str">
        <f>IF(VLOOKUP(A276,Plan!A$1:L$804,12,FALSE)&lt;&gt;"",VLOOKUP(A276,Plan!A$1:L$804,12,FALSE),"")</f>
        <v/>
      </c>
      <c r="I276" s="205" t="str">
        <f>IF(VLOOKUP(A276,Plan!A$1:M$804,13,FALSE)&lt;&gt;"",VLOOKUP(A276,Plan!A$1:M$804,13,FALSE),"")</f>
        <v/>
      </c>
      <c r="J276" s="205" t="str">
        <f>IF(VLOOKUP(A276,Plan!A$1:N$804,14,FALSE)&lt;&gt;"",VLOOKUP(A276,Plan!A$1:N$804,14,FALSE),IF(VLOOKUP(A276,Plan!A$1:O$804,15,FALSE)&lt;&gt;"",VLOOKUP(A276,Plan!A$1:O$804,15,FALSE),""))</f>
        <v/>
      </c>
      <c r="K276" s="206" t="str">
        <f>IF(VLOOKUP(A276,Plan!A$1:P$804,16,FALSE)&lt;&gt;"",VLOOKUP(A276,Plan!A$1:P$804,16,FALSE),"")</f>
        <v/>
      </c>
      <c r="L276" s="205"/>
      <c r="M276" s="205"/>
      <c r="N276" s="205"/>
      <c r="O276" s="207">
        <f t="shared" si="46"/>
        <v>0</v>
      </c>
      <c r="P276" s="207" t="b">
        <f t="shared" si="47"/>
        <v>0</v>
      </c>
      <c r="Q276" s="208">
        <f>IF(P276,O276*'ETC Data'!$H$3*'ETC Data'!$I$3,0)</f>
        <v>0</v>
      </c>
      <c r="R276" s="208">
        <f>Q276-(Q276*((VLOOKUP(A276,Plan!A$1:Z$804,26,FALSE)/100)))</f>
        <v>0</v>
      </c>
      <c r="S276" s="208">
        <f>IF(P276,O276*'ETC Data'!$H$3*'ETC Data'!$J$3,0)</f>
        <v>0</v>
      </c>
      <c r="T276" s="208">
        <f>S276-(S276*((VLOOKUP(A276,Plan!A$1:AA$804,27,FALSE)/100)))</f>
        <v>0</v>
      </c>
      <c r="U276" s="208">
        <f>IF(P276,O276*'ETC Data'!$H$3*'ETC Data'!$K$3,0)</f>
        <v>0</v>
      </c>
      <c r="V276" s="208">
        <f>U276-(U276*((VLOOKUP(A276,Plan!A$1:AB$804,28,FALSE)/100)))</f>
        <v>0</v>
      </c>
      <c r="W276" s="208">
        <f>IF(P276,O276*'ETC Data'!$H$3*'ETC Data'!$L$3,0)</f>
        <v>0</v>
      </c>
      <c r="X276" s="208">
        <f>W276-(W276*((VLOOKUP(A276,Plan!A$1:AC$804,29,FALSE)/100)))</f>
        <v>0</v>
      </c>
      <c r="Y276" s="209"/>
      <c r="Z276" s="210" t="b">
        <f t="shared" si="44"/>
        <v>0</v>
      </c>
      <c r="AA276" s="208">
        <f>IF(Z276,O276*'ETC Data'!$H$4*'ETC Data'!$I$4,0)</f>
        <v>0</v>
      </c>
      <c r="AB276" s="208">
        <f>AA276-(AA276*((VLOOKUP(A276,Plan!A$1:AI$804,35,FALSE)/100)))</f>
        <v>0</v>
      </c>
      <c r="AC276" s="208">
        <f>IF(Z276,O276*'ETC Data'!$H$4*'ETC Data'!$J$4,0)</f>
        <v>0</v>
      </c>
      <c r="AD276" s="208">
        <f>AC276-(AC276*((VLOOKUP(A276,Plan!A$1:AJ$804,36,FALSE)/100)))</f>
        <v>0</v>
      </c>
      <c r="AE276" s="208">
        <f>IF(Z276,O276*'ETC Data'!$H$4*'ETC Data'!$K$4,0)</f>
        <v>0</v>
      </c>
      <c r="AF276" s="208">
        <f>AE276-(AE276*((VLOOKUP(A276,Plan!A$1:AK$804,37,FALSE)/100)))</f>
        <v>0</v>
      </c>
      <c r="AG276" s="208">
        <f>IF(Z276,O276*'ETC Data'!$H$4*'ETC Data'!$L$4,0)</f>
        <v>0</v>
      </c>
      <c r="AH276" s="208">
        <f>AG276-(AG276*((VLOOKUP(A276,Plan!A$1:AP$804,42,FALSE)/100)))</f>
        <v>0</v>
      </c>
      <c r="AI276" s="210"/>
      <c r="AJ276" s="210" t="b">
        <f t="shared" si="45"/>
        <v>0</v>
      </c>
      <c r="AK276" s="211">
        <f>IF(AJ276,O276*'ETC Data'!$H$5*'ETC Data'!$I$5,0)</f>
        <v>0</v>
      </c>
      <c r="AL276" s="208">
        <f>AK276-(AK276*((VLOOKUP(A276,Plan!A$1:AY$804,51,FALSE)/100)))</f>
        <v>0</v>
      </c>
      <c r="AM276" s="208">
        <f>IF(AJ276,O276*'ETC Data'!$H$5*'ETC Data'!$J$5,0)</f>
        <v>0</v>
      </c>
      <c r="AN276" s="208">
        <f>AM276-(AM276*((VLOOKUP(A276,Plan!A$1:BA$804,53,FALSE)/100)))</f>
        <v>0</v>
      </c>
      <c r="AO276" s="211">
        <f>IF(AJ276,O276*'ETC Data'!$H$5*'ETC Data'!$K$5,0)</f>
        <v>0</v>
      </c>
      <c r="AP276" s="208">
        <f>AO276-(AO276*((VLOOKUP(A276,Plan!A$1:BB$804,54,FALSE)/100)))</f>
        <v>0</v>
      </c>
      <c r="AQ276" s="208">
        <f>IF(AJ276,O276*'ETC Data'!$H$5*'ETC Data'!$L$5,0)</f>
        <v>0</v>
      </c>
      <c r="AR276" s="208">
        <f>AQ276-(AQ276*((VLOOKUP(A276,Plan!A$1:BD$804,56,FALSE)/100)))</f>
        <v>0</v>
      </c>
      <c r="AS276" s="193">
        <f>VLOOKUP(A276,'PR Matrix'!A:B,2,FALSE)</f>
        <v>0</v>
      </c>
      <c r="AT276" s="194">
        <f t="shared" si="48"/>
        <v>0</v>
      </c>
      <c r="AU276" s="194">
        <f t="shared" si="49"/>
        <v>0</v>
      </c>
      <c r="AV276" s="194">
        <f t="shared" si="50"/>
        <v>0</v>
      </c>
      <c r="AW276" s="194">
        <f t="shared" si="51"/>
        <v>0</v>
      </c>
      <c r="AX276" s="194">
        <f t="shared" si="52"/>
        <v>0</v>
      </c>
      <c r="AY276" s="194">
        <f t="shared" si="53"/>
        <v>0</v>
      </c>
    </row>
    <row r="277" spans="1:55" hidden="1" x14ac:dyDescent="0.2">
      <c r="A277" s="200" t="s">
        <v>881</v>
      </c>
      <c r="B277" s="201" t="s">
        <v>1570</v>
      </c>
      <c r="C277" s="201"/>
      <c r="D277" s="201"/>
      <c r="E277" s="202">
        <f>IF(G277="Y",VLOOKUP(B277&amp;"|"&amp;C277,'ETC Data'!$C$2:$D$16,2,FALSE),0)</f>
        <v>0</v>
      </c>
      <c r="F277" s="202">
        <f>IF(D277="",0,IF(G277="Y",VLOOKUP(B277&amp;"|"&amp;D277,'ETC Data'!$C$2:$D$16,2,FALSE),0))</f>
        <v>0</v>
      </c>
      <c r="G277" s="203" t="str">
        <f>IF(VLOOKUP(A277,Plan!A$1:H$804,8,FALSE)&lt;&gt;"",VLOOKUP(A277,Plan!A$1:H$804,8,FALSE),"")</f>
        <v>N</v>
      </c>
      <c r="H277" s="204" t="str">
        <f>IF(VLOOKUP(A277,Plan!A$1:L$804,12,FALSE)&lt;&gt;"",VLOOKUP(A277,Plan!A$1:L$804,12,FALSE),"")</f>
        <v/>
      </c>
      <c r="I277" s="205" t="str">
        <f>IF(VLOOKUP(A277,Plan!A$1:M$804,13,FALSE)&lt;&gt;"",VLOOKUP(A277,Plan!A$1:M$804,13,FALSE),"")</f>
        <v/>
      </c>
      <c r="J277" s="205" t="str">
        <f>IF(VLOOKUP(A277,Plan!A$1:N$804,14,FALSE)&lt;&gt;"",VLOOKUP(A277,Plan!A$1:N$804,14,FALSE),IF(VLOOKUP(A277,Plan!A$1:O$804,15,FALSE)&lt;&gt;"",VLOOKUP(A277,Plan!A$1:O$804,15,FALSE),""))</f>
        <v/>
      </c>
      <c r="K277" s="206" t="str">
        <f>IF(VLOOKUP(A277,Plan!A$1:P$804,16,FALSE)&lt;&gt;"",VLOOKUP(A277,Plan!A$1:P$804,16,FALSE),"")</f>
        <v/>
      </c>
      <c r="L277" s="205"/>
      <c r="M277" s="205"/>
      <c r="N277" s="205"/>
      <c r="O277" s="207">
        <f t="shared" si="46"/>
        <v>0</v>
      </c>
      <c r="P277" s="207" t="b">
        <f t="shared" si="47"/>
        <v>0</v>
      </c>
      <c r="Q277" s="208">
        <f>IF(P277,O277*'ETC Data'!$H$3*'ETC Data'!$I$3,0)</f>
        <v>0</v>
      </c>
      <c r="R277" s="208">
        <f>Q277-(Q277*((VLOOKUP(A277,Plan!A$1:Z$804,26,FALSE)/100)))</f>
        <v>0</v>
      </c>
      <c r="S277" s="208">
        <f>IF(P277,O277*'ETC Data'!$H$3*'ETC Data'!$J$3,0)</f>
        <v>0</v>
      </c>
      <c r="T277" s="208">
        <f>S277-(S277*((VLOOKUP(A277,Plan!A$1:AA$804,27,FALSE)/100)))</f>
        <v>0</v>
      </c>
      <c r="U277" s="208">
        <f>IF(P277,O277*'ETC Data'!$H$3*'ETC Data'!$K$3,0)</f>
        <v>0</v>
      </c>
      <c r="V277" s="208">
        <f>U277-(U277*((VLOOKUP(A277,Plan!A$1:AB$804,28,FALSE)/100)))</f>
        <v>0</v>
      </c>
      <c r="W277" s="208">
        <f>IF(P277,O277*'ETC Data'!$H$3*'ETC Data'!$L$3,0)</f>
        <v>0</v>
      </c>
      <c r="X277" s="208">
        <f>W277-(W277*((VLOOKUP(A277,Plan!A$1:AC$804,29,FALSE)/100)))</f>
        <v>0</v>
      </c>
      <c r="Y277" s="209"/>
      <c r="Z277" s="210" t="b">
        <f t="shared" si="44"/>
        <v>0</v>
      </c>
      <c r="AA277" s="208">
        <f>IF(Z277,O277*'ETC Data'!$H$4*'ETC Data'!$I$4,0)</f>
        <v>0</v>
      </c>
      <c r="AB277" s="208">
        <f>AA277-(AA277*((VLOOKUP(A277,Plan!A$1:AI$804,35,FALSE)/100)))</f>
        <v>0</v>
      </c>
      <c r="AC277" s="208">
        <f>IF(Z277,O277*'ETC Data'!$H$4*'ETC Data'!$J$4,0)</f>
        <v>0</v>
      </c>
      <c r="AD277" s="208">
        <f>AC277-(AC277*((VLOOKUP(A277,Plan!A$1:AJ$804,36,FALSE)/100)))</f>
        <v>0</v>
      </c>
      <c r="AE277" s="208">
        <f>IF(Z277,O277*'ETC Data'!$H$4*'ETC Data'!$K$4,0)</f>
        <v>0</v>
      </c>
      <c r="AF277" s="208">
        <f>AE277-(AE277*((VLOOKUP(A277,Plan!A$1:AK$804,37,FALSE)/100)))</f>
        <v>0</v>
      </c>
      <c r="AG277" s="208">
        <f>IF(Z277,O277*'ETC Data'!$H$4*'ETC Data'!$L$4,0)</f>
        <v>0</v>
      </c>
      <c r="AH277" s="208">
        <f>AG277-(AG277*((VLOOKUP(A277,Plan!A$1:AP$804,42,FALSE)/100)))</f>
        <v>0</v>
      </c>
      <c r="AI277" s="210"/>
      <c r="AJ277" s="210" t="b">
        <f t="shared" si="45"/>
        <v>0</v>
      </c>
      <c r="AK277" s="211">
        <f>IF(AJ277,O277*'ETC Data'!$H$5*'ETC Data'!$I$5,0)</f>
        <v>0</v>
      </c>
      <c r="AL277" s="208">
        <f>AK277-(AK277*((VLOOKUP(A277,Plan!A$1:AY$804,51,FALSE)/100)))</f>
        <v>0</v>
      </c>
      <c r="AM277" s="208">
        <f>IF(AJ277,O277*'ETC Data'!$H$5*'ETC Data'!$J$5,0)</f>
        <v>0</v>
      </c>
      <c r="AN277" s="208">
        <f>AM277-(AM277*((VLOOKUP(A277,Plan!A$1:BA$804,53,FALSE)/100)))</f>
        <v>0</v>
      </c>
      <c r="AO277" s="211">
        <f>IF(AJ277,O277*'ETC Data'!$H$5*'ETC Data'!$K$5,0)</f>
        <v>0</v>
      </c>
      <c r="AP277" s="208">
        <f>AO277-(AO277*((VLOOKUP(A277,Plan!A$1:BB$804,54,FALSE)/100)))</f>
        <v>0</v>
      </c>
      <c r="AQ277" s="208">
        <f>IF(AJ277,O277*'ETC Data'!$H$5*'ETC Data'!$L$5,0)</f>
        <v>0</v>
      </c>
      <c r="AR277" s="208">
        <f>AQ277-(AQ277*((VLOOKUP(A277,Plan!A$1:BD$804,56,FALSE)/100)))</f>
        <v>0</v>
      </c>
      <c r="AS277" s="193">
        <f>VLOOKUP(A277,'PR Matrix'!A:B,2,FALSE)</f>
        <v>0</v>
      </c>
      <c r="AT277" s="194">
        <f t="shared" si="48"/>
        <v>0</v>
      </c>
      <c r="AU277" s="194">
        <f t="shared" si="49"/>
        <v>0</v>
      </c>
      <c r="AV277" s="194">
        <f t="shared" si="50"/>
        <v>0</v>
      </c>
      <c r="AW277" s="194">
        <f t="shared" si="51"/>
        <v>0</v>
      </c>
      <c r="AX277" s="194">
        <f t="shared" si="52"/>
        <v>0</v>
      </c>
      <c r="AY277" s="194">
        <f t="shared" si="53"/>
        <v>0</v>
      </c>
    </row>
    <row r="278" spans="1:55" hidden="1" x14ac:dyDescent="0.2">
      <c r="A278" s="200" t="s">
        <v>882</v>
      </c>
      <c r="B278" s="201" t="s">
        <v>1570</v>
      </c>
      <c r="C278" s="201"/>
      <c r="D278" s="201"/>
      <c r="E278" s="202">
        <f>IF(G278="Y",VLOOKUP(B278&amp;"|"&amp;C278,'ETC Data'!$C$2:$D$16,2,FALSE),0)</f>
        <v>0</v>
      </c>
      <c r="F278" s="202">
        <f>IF(D278="",0,IF(G278="Y",VLOOKUP(B278&amp;"|"&amp;D278,'ETC Data'!$C$2:$D$16,2,FALSE),0))</f>
        <v>0</v>
      </c>
      <c r="G278" s="203" t="str">
        <f>IF(VLOOKUP(A278,Plan!A$1:H$804,8,FALSE)&lt;&gt;"",VLOOKUP(A278,Plan!A$1:H$804,8,FALSE),"")</f>
        <v>N</v>
      </c>
      <c r="H278" s="204" t="str">
        <f>IF(VLOOKUP(A278,Plan!A$1:L$804,12,FALSE)&lt;&gt;"",VLOOKUP(A278,Plan!A$1:L$804,12,FALSE),"")</f>
        <v/>
      </c>
      <c r="I278" s="205" t="str">
        <f>IF(VLOOKUP(A278,Plan!A$1:M$804,13,FALSE)&lt;&gt;"",VLOOKUP(A278,Plan!A$1:M$804,13,FALSE),"")</f>
        <v/>
      </c>
      <c r="J278" s="205" t="str">
        <f>IF(VLOOKUP(A278,Plan!A$1:N$804,14,FALSE)&lt;&gt;"",VLOOKUP(A278,Plan!A$1:N$804,14,FALSE),IF(VLOOKUP(A278,Plan!A$1:O$804,15,FALSE)&lt;&gt;"",VLOOKUP(A278,Plan!A$1:O$804,15,FALSE),""))</f>
        <v/>
      </c>
      <c r="K278" s="206" t="str">
        <f>IF(VLOOKUP(A278,Plan!A$1:P$804,16,FALSE)&lt;&gt;"",VLOOKUP(A278,Plan!A$1:P$804,16,FALSE),"")</f>
        <v/>
      </c>
      <c r="L278" s="205"/>
      <c r="M278" s="205"/>
      <c r="N278" s="205"/>
      <c r="O278" s="207">
        <f t="shared" si="46"/>
        <v>0</v>
      </c>
      <c r="P278" s="207" t="b">
        <f t="shared" si="47"/>
        <v>0</v>
      </c>
      <c r="Q278" s="208">
        <f>IF(P278,O278*'ETC Data'!$H$3*'ETC Data'!$I$3,0)</f>
        <v>0</v>
      </c>
      <c r="R278" s="208">
        <f>Q278-(Q278*((VLOOKUP(A278,Plan!A$1:Z$804,26,FALSE)/100)))</f>
        <v>0</v>
      </c>
      <c r="S278" s="208">
        <f>IF(P278,O278*'ETC Data'!$H$3*'ETC Data'!$J$3,0)</f>
        <v>0</v>
      </c>
      <c r="T278" s="208">
        <f>S278-(S278*((VLOOKUP(A278,Plan!A$1:AA$804,27,FALSE)/100)))</f>
        <v>0</v>
      </c>
      <c r="U278" s="208">
        <f>IF(P278,O278*'ETC Data'!$H$3*'ETC Data'!$K$3,0)</f>
        <v>0</v>
      </c>
      <c r="V278" s="208">
        <f>U278-(U278*((VLOOKUP(A278,Plan!A$1:AB$804,28,FALSE)/100)))</f>
        <v>0</v>
      </c>
      <c r="W278" s="208">
        <f>IF(P278,O278*'ETC Data'!$H$3*'ETC Data'!$L$3,0)</f>
        <v>0</v>
      </c>
      <c r="X278" s="208">
        <f>W278-(W278*((VLOOKUP(A278,Plan!A$1:AC$804,29,FALSE)/100)))</f>
        <v>0</v>
      </c>
      <c r="Y278" s="209"/>
      <c r="Z278" s="210" t="b">
        <f t="shared" si="44"/>
        <v>0</v>
      </c>
      <c r="AA278" s="208">
        <f>IF(Z278,O278*'ETC Data'!$H$4*'ETC Data'!$I$4,0)</f>
        <v>0</v>
      </c>
      <c r="AB278" s="208">
        <f>AA278-(AA278*((VLOOKUP(A278,Plan!A$1:AI$804,35,FALSE)/100)))</f>
        <v>0</v>
      </c>
      <c r="AC278" s="208">
        <f>IF(Z278,O278*'ETC Data'!$H$4*'ETC Data'!$J$4,0)</f>
        <v>0</v>
      </c>
      <c r="AD278" s="208">
        <f>AC278-(AC278*((VLOOKUP(A278,Plan!A$1:AJ$804,36,FALSE)/100)))</f>
        <v>0</v>
      </c>
      <c r="AE278" s="208">
        <f>IF(Z278,O278*'ETC Data'!$H$4*'ETC Data'!$K$4,0)</f>
        <v>0</v>
      </c>
      <c r="AF278" s="208">
        <f>AE278-(AE278*((VLOOKUP(A278,Plan!A$1:AK$804,37,FALSE)/100)))</f>
        <v>0</v>
      </c>
      <c r="AG278" s="208">
        <f>IF(Z278,O278*'ETC Data'!$H$4*'ETC Data'!$L$4,0)</f>
        <v>0</v>
      </c>
      <c r="AH278" s="208">
        <f>AG278-(AG278*((VLOOKUP(A278,Plan!A$1:AP$804,42,FALSE)/100)))</f>
        <v>0</v>
      </c>
      <c r="AI278" s="210"/>
      <c r="AJ278" s="210" t="b">
        <f t="shared" si="45"/>
        <v>0</v>
      </c>
      <c r="AK278" s="211">
        <f>IF(AJ278,O278*'ETC Data'!$H$5*'ETC Data'!$I$5,0)</f>
        <v>0</v>
      </c>
      <c r="AL278" s="208">
        <f>AK278-(AK278*((VLOOKUP(A278,Plan!A$1:AY$804,51,FALSE)/100)))</f>
        <v>0</v>
      </c>
      <c r="AM278" s="208">
        <f>IF(AJ278,O278*'ETC Data'!$H$5*'ETC Data'!$J$5,0)</f>
        <v>0</v>
      </c>
      <c r="AN278" s="208">
        <f>AM278-(AM278*((VLOOKUP(A278,Plan!A$1:BA$804,53,FALSE)/100)))</f>
        <v>0</v>
      </c>
      <c r="AO278" s="211">
        <f>IF(AJ278,O278*'ETC Data'!$H$5*'ETC Data'!$K$5,0)</f>
        <v>0</v>
      </c>
      <c r="AP278" s="208">
        <f>AO278-(AO278*((VLOOKUP(A278,Plan!A$1:BB$804,54,FALSE)/100)))</f>
        <v>0</v>
      </c>
      <c r="AQ278" s="208">
        <f>IF(AJ278,O278*'ETC Data'!$H$5*'ETC Data'!$L$5,0)</f>
        <v>0</v>
      </c>
      <c r="AR278" s="208">
        <f>AQ278-(AQ278*((VLOOKUP(A278,Plan!A$1:BD$804,56,FALSE)/100)))</f>
        <v>0</v>
      </c>
      <c r="AS278" s="193">
        <f>VLOOKUP(A278,'PR Matrix'!A:B,2,FALSE)</f>
        <v>0</v>
      </c>
      <c r="AT278" s="194">
        <f t="shared" si="48"/>
        <v>0</v>
      </c>
      <c r="AU278" s="194">
        <f t="shared" si="49"/>
        <v>0</v>
      </c>
      <c r="AV278" s="194">
        <f t="shared" si="50"/>
        <v>0</v>
      </c>
      <c r="AW278" s="194">
        <f t="shared" si="51"/>
        <v>0</v>
      </c>
      <c r="AX278" s="194">
        <f t="shared" si="52"/>
        <v>0</v>
      </c>
      <c r="AY278" s="194">
        <f t="shared" si="53"/>
        <v>0</v>
      </c>
    </row>
    <row r="279" spans="1:55" hidden="1" x14ac:dyDescent="0.2">
      <c r="A279" s="200" t="s">
        <v>1467</v>
      </c>
      <c r="B279" s="201" t="s">
        <v>1570</v>
      </c>
      <c r="C279" s="201"/>
      <c r="D279" s="201"/>
      <c r="E279" s="202">
        <f>IF(G279="Y",VLOOKUP(B279&amp;"|"&amp;C279,'ETC Data'!$C$2:$D$16,2,FALSE),0)</f>
        <v>0</v>
      </c>
      <c r="F279" s="202">
        <f>IF(D279="",0,IF(G279="Y",VLOOKUP(B279&amp;"|"&amp;D279,'ETC Data'!$C$2:$D$16,2,FALSE),0))</f>
        <v>0</v>
      </c>
      <c r="G279" s="203" t="str">
        <f>IF(VLOOKUP(A279,Plan!A$1:H$804,8,FALSE)&lt;&gt;"",VLOOKUP(A279,Plan!A$1:H$804,8,FALSE),"")</f>
        <v>N</v>
      </c>
      <c r="H279" s="204" t="str">
        <f>IF(VLOOKUP(A279,Plan!A$1:L$804,12,FALSE)&lt;&gt;"",VLOOKUP(A279,Plan!A$1:L$804,12,FALSE),"")</f>
        <v/>
      </c>
      <c r="I279" s="205" t="str">
        <f>IF(VLOOKUP(A279,Plan!A$1:M$804,13,FALSE)&lt;&gt;"",VLOOKUP(A279,Plan!A$1:M$804,13,FALSE),"")</f>
        <v/>
      </c>
      <c r="J279" s="205" t="str">
        <f>IF(VLOOKUP(A279,Plan!A$1:N$804,14,FALSE)&lt;&gt;"",VLOOKUP(A279,Plan!A$1:N$804,14,FALSE),IF(VLOOKUP(A279,Plan!A$1:O$804,15,FALSE)&lt;&gt;"",VLOOKUP(A279,Plan!A$1:O$804,15,FALSE),""))</f>
        <v/>
      </c>
      <c r="K279" s="206" t="str">
        <f>IF(VLOOKUP(A279,Plan!A$1:P$804,16,FALSE)&lt;&gt;"",VLOOKUP(A279,Plan!A$1:P$804,16,FALSE),"")</f>
        <v/>
      </c>
      <c r="L279" s="205"/>
      <c r="M279" s="205"/>
      <c r="N279" s="205"/>
      <c r="O279" s="207">
        <f t="shared" si="46"/>
        <v>0</v>
      </c>
      <c r="P279" s="207" t="b">
        <f t="shared" si="47"/>
        <v>0</v>
      </c>
      <c r="Q279" s="208">
        <f>IF(P279,O279*'ETC Data'!$H$3*'ETC Data'!$I$3,0)</f>
        <v>0</v>
      </c>
      <c r="R279" s="208">
        <f>Q279-(Q279*((VLOOKUP(A279,Plan!A$1:Z$804,26,FALSE)/100)))</f>
        <v>0</v>
      </c>
      <c r="S279" s="208">
        <f>IF(P279,O279*'ETC Data'!$H$3*'ETC Data'!$J$3,0)</f>
        <v>0</v>
      </c>
      <c r="T279" s="208">
        <f>S279-(S279*((VLOOKUP(A279,Plan!A$1:AA$804,27,FALSE)/100)))</f>
        <v>0</v>
      </c>
      <c r="U279" s="208">
        <f>IF(P279,O279*'ETC Data'!$H$3*'ETC Data'!$K$3,0)</f>
        <v>0</v>
      </c>
      <c r="V279" s="208">
        <f>U279-(U279*((VLOOKUP(A279,Plan!A$1:AB$804,28,FALSE)/100)))</f>
        <v>0</v>
      </c>
      <c r="W279" s="208">
        <f>IF(P279,O279*'ETC Data'!$H$3*'ETC Data'!$L$3,0)</f>
        <v>0</v>
      </c>
      <c r="X279" s="208">
        <f>W279-(W279*((VLOOKUP(A279,Plan!A$1:AC$804,29,FALSE)/100)))</f>
        <v>0</v>
      </c>
      <c r="Y279" s="209"/>
      <c r="Z279" s="210" t="b">
        <f t="shared" si="44"/>
        <v>0</v>
      </c>
      <c r="AA279" s="208">
        <f>IF(Z279,O279*'ETC Data'!$H$4*'ETC Data'!$I$4,0)</f>
        <v>0</v>
      </c>
      <c r="AB279" s="208">
        <f>AA279-(AA279*((VLOOKUP(A279,Plan!A$1:AI$804,35,FALSE)/100)))</f>
        <v>0</v>
      </c>
      <c r="AC279" s="208">
        <f>IF(Z279,O279*'ETC Data'!$H$4*'ETC Data'!$J$4,0)</f>
        <v>0</v>
      </c>
      <c r="AD279" s="208">
        <f>AC279-(AC279*((VLOOKUP(A279,Plan!A$1:AJ$804,36,FALSE)/100)))</f>
        <v>0</v>
      </c>
      <c r="AE279" s="208">
        <f>IF(Z279,O279*'ETC Data'!$H$4*'ETC Data'!$K$4,0)</f>
        <v>0</v>
      </c>
      <c r="AF279" s="208">
        <f>AE279-(AE279*((VLOOKUP(A279,Plan!A$1:AK$804,37,FALSE)/100)))</f>
        <v>0</v>
      </c>
      <c r="AG279" s="208">
        <f>IF(Z279,O279*'ETC Data'!$H$4*'ETC Data'!$L$4,0)</f>
        <v>0</v>
      </c>
      <c r="AH279" s="208">
        <f>AG279-(AG279*((VLOOKUP(A279,Plan!A$1:AP$804,42,FALSE)/100)))</f>
        <v>0</v>
      </c>
      <c r="AI279" s="210"/>
      <c r="AJ279" s="210" t="b">
        <f t="shared" si="45"/>
        <v>0</v>
      </c>
      <c r="AK279" s="211">
        <f>IF(AJ279,O279*'ETC Data'!$H$5*'ETC Data'!$I$5,0)</f>
        <v>0</v>
      </c>
      <c r="AL279" s="208">
        <f>AK279-(AK279*((VLOOKUP(A279,Plan!A$1:AY$804,51,FALSE)/100)))</f>
        <v>0</v>
      </c>
      <c r="AM279" s="208">
        <f>IF(AJ279,O279*'ETC Data'!$H$5*'ETC Data'!$J$5,0)</f>
        <v>0</v>
      </c>
      <c r="AN279" s="208">
        <f>AM279-(AM279*((VLOOKUP(A279,Plan!A$1:BA$804,53,FALSE)/100)))</f>
        <v>0</v>
      </c>
      <c r="AO279" s="211">
        <f>IF(AJ279,O279*'ETC Data'!$H$5*'ETC Data'!$K$5,0)</f>
        <v>0</v>
      </c>
      <c r="AP279" s="208">
        <f>AO279-(AO279*((VLOOKUP(A279,Plan!A$1:BB$804,54,FALSE)/100)))</f>
        <v>0</v>
      </c>
      <c r="AQ279" s="208">
        <f>IF(AJ279,O279*'ETC Data'!$H$5*'ETC Data'!$L$5,0)</f>
        <v>0</v>
      </c>
      <c r="AR279" s="208">
        <f>AQ279-(AQ279*((VLOOKUP(A279,Plan!A$1:BD$804,56,FALSE)/100)))</f>
        <v>0</v>
      </c>
      <c r="AS279" s="193">
        <f>VLOOKUP(A279,'PR Matrix'!A:B,2,FALSE)</f>
        <v>0</v>
      </c>
      <c r="AT279" s="194">
        <f t="shared" si="48"/>
        <v>0</v>
      </c>
      <c r="AU279" s="194">
        <f t="shared" si="49"/>
        <v>0</v>
      </c>
      <c r="AV279" s="194">
        <f t="shared" si="50"/>
        <v>0</v>
      </c>
      <c r="AW279" s="194">
        <f t="shared" si="51"/>
        <v>0</v>
      </c>
      <c r="AX279" s="194">
        <f t="shared" si="52"/>
        <v>0</v>
      </c>
      <c r="AY279" s="194">
        <f t="shared" si="53"/>
        <v>0</v>
      </c>
    </row>
    <row r="280" spans="1:55" hidden="1" x14ac:dyDescent="0.2">
      <c r="A280" s="200" t="s">
        <v>1468</v>
      </c>
      <c r="B280" s="201" t="s">
        <v>1572</v>
      </c>
      <c r="C280" s="201"/>
      <c r="D280" s="201"/>
      <c r="E280" s="202">
        <f>IF(G280="Y",VLOOKUP(B280&amp;"|"&amp;C280,'ETC Data'!$C$2:$D$16,2,FALSE),0)</f>
        <v>0</v>
      </c>
      <c r="F280" s="202">
        <f>IF(D280="",0,IF(G280="Y",VLOOKUP(B280&amp;"|"&amp;D280,'ETC Data'!$C$2:$D$16,2,FALSE),0))</f>
        <v>0</v>
      </c>
      <c r="G280" s="203" t="str">
        <f>IF(VLOOKUP(A280,Plan!A$1:H$804,8,FALSE)&lt;&gt;"",VLOOKUP(A280,Plan!A$1:H$804,8,FALSE),"")</f>
        <v>N</v>
      </c>
      <c r="H280" s="204" t="str">
        <f>IF(VLOOKUP(A280,Plan!A$1:L$804,12,FALSE)&lt;&gt;"",VLOOKUP(A280,Plan!A$1:L$804,12,FALSE),"")</f>
        <v/>
      </c>
      <c r="I280" s="205" t="str">
        <f>IF(VLOOKUP(A280,Plan!A$1:M$804,13,FALSE)&lt;&gt;"",VLOOKUP(A280,Plan!A$1:M$804,13,FALSE),"")</f>
        <v/>
      </c>
      <c r="J280" s="205" t="str">
        <f>IF(VLOOKUP(A280,Plan!A$1:N$804,14,FALSE)&lt;&gt;"",VLOOKUP(A280,Plan!A$1:N$804,14,FALSE),IF(VLOOKUP(A280,Plan!A$1:O$804,15,FALSE)&lt;&gt;"",VLOOKUP(A280,Plan!A$1:O$804,15,FALSE),""))</f>
        <v/>
      </c>
      <c r="K280" s="206" t="str">
        <f>IF(VLOOKUP(A280,Plan!A$1:P$804,16,FALSE)&lt;&gt;"",VLOOKUP(A280,Plan!A$1:P$804,16,FALSE),"")</f>
        <v/>
      </c>
      <c r="L280" s="205"/>
      <c r="M280" s="205"/>
      <c r="N280" s="205"/>
      <c r="O280" s="207">
        <f t="shared" si="46"/>
        <v>0</v>
      </c>
      <c r="P280" s="207" t="b">
        <f t="shared" si="47"/>
        <v>0</v>
      </c>
      <c r="Q280" s="208">
        <f>IF(P280,O280*'ETC Data'!$H$3*'ETC Data'!$I$3,0)</f>
        <v>0</v>
      </c>
      <c r="R280" s="208">
        <f>Q280-(Q280*((VLOOKUP(A280,Plan!A$1:Z$804,26,FALSE)/100)))</f>
        <v>0</v>
      </c>
      <c r="S280" s="208">
        <f>IF(P280,O280*'ETC Data'!$H$3*'ETC Data'!$J$3,0)</f>
        <v>0</v>
      </c>
      <c r="T280" s="208">
        <f>S280-(S280*((VLOOKUP(A280,Plan!A$1:AA$804,27,FALSE)/100)))</f>
        <v>0</v>
      </c>
      <c r="U280" s="208">
        <f>IF(P280,O280*'ETC Data'!$H$3*'ETC Data'!$K$3,0)</f>
        <v>0</v>
      </c>
      <c r="V280" s="208">
        <f>U280-(U280*((VLOOKUP(A280,Plan!A$1:AB$804,28,FALSE)/100)))</f>
        <v>0</v>
      </c>
      <c r="W280" s="208">
        <f>IF(P280,O280*'ETC Data'!$H$3*'ETC Data'!$L$3,0)</f>
        <v>0</v>
      </c>
      <c r="X280" s="208">
        <f>W280-(W280*((VLOOKUP(A280,Plan!A$1:AC$804,29,FALSE)/100)))</f>
        <v>0</v>
      </c>
      <c r="Y280" s="209"/>
      <c r="Z280" s="210" t="b">
        <f t="shared" si="44"/>
        <v>0</v>
      </c>
      <c r="AA280" s="208">
        <f>IF(Z280,O280*'ETC Data'!$H$4*'ETC Data'!$I$4,0)</f>
        <v>0</v>
      </c>
      <c r="AB280" s="208">
        <f>AA280-(AA280*((VLOOKUP(A280,Plan!A$1:AI$804,35,FALSE)/100)))</f>
        <v>0</v>
      </c>
      <c r="AC280" s="208">
        <f>IF(Z280,O280*'ETC Data'!$H$4*'ETC Data'!$J$4,0)</f>
        <v>0</v>
      </c>
      <c r="AD280" s="208">
        <f>AC280-(AC280*((VLOOKUP(A280,Plan!A$1:AJ$804,36,FALSE)/100)))</f>
        <v>0</v>
      </c>
      <c r="AE280" s="208">
        <f>IF(Z280,O280*'ETC Data'!$H$4*'ETC Data'!$K$4,0)</f>
        <v>0</v>
      </c>
      <c r="AF280" s="208">
        <f>AE280-(AE280*((VLOOKUP(A280,Plan!A$1:AK$804,37,FALSE)/100)))</f>
        <v>0</v>
      </c>
      <c r="AG280" s="208">
        <f>IF(Z280,O280*'ETC Data'!$H$4*'ETC Data'!$L$4,0)</f>
        <v>0</v>
      </c>
      <c r="AH280" s="208">
        <f>AG280-(AG280*((VLOOKUP(A280,Plan!A$1:AP$804,42,FALSE)/100)))</f>
        <v>0</v>
      </c>
      <c r="AI280" s="210"/>
      <c r="AJ280" s="210" t="b">
        <f t="shared" si="45"/>
        <v>0</v>
      </c>
      <c r="AK280" s="211">
        <f>IF(AJ280,O280*'ETC Data'!$H$5*'ETC Data'!$I$5,0)</f>
        <v>0</v>
      </c>
      <c r="AL280" s="208">
        <f>AK280-(AK280*((VLOOKUP(A280,Plan!A$1:AY$804,51,FALSE)/100)))</f>
        <v>0</v>
      </c>
      <c r="AM280" s="208">
        <f>IF(AJ280,O280*'ETC Data'!$H$5*'ETC Data'!$J$5,0)</f>
        <v>0</v>
      </c>
      <c r="AN280" s="208">
        <f>AM280-(AM280*((VLOOKUP(A280,Plan!A$1:BA$804,53,FALSE)/100)))</f>
        <v>0</v>
      </c>
      <c r="AO280" s="211">
        <f>IF(AJ280,O280*'ETC Data'!$H$5*'ETC Data'!$K$5,0)</f>
        <v>0</v>
      </c>
      <c r="AP280" s="208">
        <f>AO280-(AO280*((VLOOKUP(A280,Plan!A$1:BB$804,54,FALSE)/100)))</f>
        <v>0</v>
      </c>
      <c r="AQ280" s="208">
        <f>IF(AJ280,O280*'ETC Data'!$H$5*'ETC Data'!$L$5,0)</f>
        <v>0</v>
      </c>
      <c r="AR280" s="208">
        <f>AQ280-(AQ280*((VLOOKUP(A280,Plan!A$1:BD$804,56,FALSE)/100)))</f>
        <v>0</v>
      </c>
      <c r="AS280" s="193">
        <f>VLOOKUP(A280,'PR Matrix'!A:B,2,FALSE)</f>
        <v>0</v>
      </c>
      <c r="AT280" s="194">
        <f t="shared" si="48"/>
        <v>0</v>
      </c>
      <c r="AU280" s="194">
        <f t="shared" si="49"/>
        <v>0</v>
      </c>
      <c r="AV280" s="194">
        <f t="shared" si="50"/>
        <v>0</v>
      </c>
      <c r="AW280" s="194">
        <f t="shared" si="51"/>
        <v>0</v>
      </c>
      <c r="AX280" s="194">
        <f t="shared" si="52"/>
        <v>0</v>
      </c>
      <c r="AY280" s="194">
        <f t="shared" si="53"/>
        <v>0</v>
      </c>
      <c r="AZ280" s="217"/>
      <c r="BA280" s="217"/>
      <c r="BB280" s="217"/>
      <c r="BC280" s="217"/>
    </row>
    <row r="281" spans="1:55" hidden="1" x14ac:dyDescent="0.2">
      <c r="A281" s="200" t="s">
        <v>161</v>
      </c>
      <c r="B281" s="201" t="s">
        <v>1572</v>
      </c>
      <c r="C281" s="201"/>
      <c r="D281" s="201"/>
      <c r="E281" s="202">
        <f>IF(G281="Y",VLOOKUP(B281&amp;"|"&amp;C281,'ETC Data'!$C$2:$D$16,2,FALSE),0)</f>
        <v>0</v>
      </c>
      <c r="F281" s="202">
        <f>IF(D281="",0,IF(G281="Y",VLOOKUP(B281&amp;"|"&amp;D281,'ETC Data'!$C$2:$D$16,2,FALSE),0))</f>
        <v>0</v>
      </c>
      <c r="G281" s="203" t="str">
        <f>IF(VLOOKUP(A281,Plan!A$1:H$804,8,FALSE)&lt;&gt;"",VLOOKUP(A281,Plan!A$1:H$804,8,FALSE),"")</f>
        <v>N</v>
      </c>
      <c r="H281" s="204" t="str">
        <f>IF(VLOOKUP(A281,Plan!A$1:L$804,12,FALSE)&lt;&gt;"",VLOOKUP(A281,Plan!A$1:L$804,12,FALSE),"")</f>
        <v/>
      </c>
      <c r="I281" s="205" t="str">
        <f>IF(VLOOKUP(A281,Plan!A$1:M$804,13,FALSE)&lt;&gt;"",VLOOKUP(A281,Plan!A$1:M$804,13,FALSE),"")</f>
        <v/>
      </c>
      <c r="J281" s="205" t="str">
        <f>IF(VLOOKUP(A281,Plan!A$1:N$804,14,FALSE)&lt;&gt;"",VLOOKUP(A281,Plan!A$1:N$804,14,FALSE),IF(VLOOKUP(A281,Plan!A$1:O$804,15,FALSE)&lt;&gt;"",VLOOKUP(A281,Plan!A$1:O$804,15,FALSE),""))</f>
        <v/>
      </c>
      <c r="K281" s="206" t="str">
        <f>IF(VLOOKUP(A281,Plan!A$1:P$804,16,FALSE)&lt;&gt;"",VLOOKUP(A281,Plan!A$1:P$804,16,FALSE),"")</f>
        <v/>
      </c>
      <c r="L281" s="205"/>
      <c r="M281" s="205"/>
      <c r="N281" s="205"/>
      <c r="O281" s="207">
        <f t="shared" si="46"/>
        <v>0</v>
      </c>
      <c r="P281" s="207" t="b">
        <f t="shared" si="47"/>
        <v>0</v>
      </c>
      <c r="Q281" s="208">
        <f>IF(P281,O281*'ETC Data'!$H$3*'ETC Data'!$I$3,0)</f>
        <v>0</v>
      </c>
      <c r="R281" s="208">
        <f>Q281-(Q281*((VLOOKUP(A281,Plan!A$1:Z$804,26,FALSE)/100)))</f>
        <v>0</v>
      </c>
      <c r="S281" s="208">
        <f>IF(P281,O281*'ETC Data'!$H$3*'ETC Data'!$J$3,0)</f>
        <v>0</v>
      </c>
      <c r="T281" s="208">
        <f>S281-(S281*((VLOOKUP(A281,Plan!A$1:AA$804,27,FALSE)/100)))</f>
        <v>0</v>
      </c>
      <c r="U281" s="208">
        <f>IF(P281,O281*'ETC Data'!$H$3*'ETC Data'!$K$3,0)</f>
        <v>0</v>
      </c>
      <c r="V281" s="208">
        <f>U281-(U281*((VLOOKUP(A281,Plan!A$1:AB$804,28,FALSE)/100)))</f>
        <v>0</v>
      </c>
      <c r="W281" s="208">
        <f>IF(P281,O281*'ETC Data'!$H$3*'ETC Data'!$L$3,0)</f>
        <v>0</v>
      </c>
      <c r="X281" s="208">
        <f>W281-(W281*((VLOOKUP(A281,Plan!A$1:AC$804,29,FALSE)/100)))</f>
        <v>0</v>
      </c>
      <c r="Y281" s="209"/>
      <c r="Z281" s="210" t="b">
        <f t="shared" si="44"/>
        <v>0</v>
      </c>
      <c r="AA281" s="208">
        <f>IF(Z281,O281*'ETC Data'!$H$4*'ETC Data'!$I$4,0)</f>
        <v>0</v>
      </c>
      <c r="AB281" s="208">
        <f>AA281-(AA281*((VLOOKUP(A281,Plan!A$1:AI$804,35,FALSE)/100)))</f>
        <v>0</v>
      </c>
      <c r="AC281" s="208">
        <f>IF(Z281,O281*'ETC Data'!$H$4*'ETC Data'!$J$4,0)</f>
        <v>0</v>
      </c>
      <c r="AD281" s="208">
        <f>AC281-(AC281*((VLOOKUP(A281,Plan!A$1:AJ$804,36,FALSE)/100)))</f>
        <v>0</v>
      </c>
      <c r="AE281" s="208">
        <f>IF(Z281,O281*'ETC Data'!$H$4*'ETC Data'!$K$4,0)</f>
        <v>0</v>
      </c>
      <c r="AF281" s="208">
        <f>AE281-(AE281*((VLOOKUP(A281,Plan!A$1:AK$804,37,FALSE)/100)))</f>
        <v>0</v>
      </c>
      <c r="AG281" s="208">
        <f>IF(Z281,O281*'ETC Data'!$H$4*'ETC Data'!$L$4,0)</f>
        <v>0</v>
      </c>
      <c r="AH281" s="208">
        <f>AG281-(AG281*((VLOOKUP(A281,Plan!A$1:AP$804,42,FALSE)/100)))</f>
        <v>0</v>
      </c>
      <c r="AI281" s="210"/>
      <c r="AJ281" s="210" t="b">
        <f t="shared" si="45"/>
        <v>0</v>
      </c>
      <c r="AK281" s="211">
        <f>IF(AJ281,O281*'ETC Data'!$H$5*'ETC Data'!$I$5,0)</f>
        <v>0</v>
      </c>
      <c r="AL281" s="208">
        <f>AK281-(AK281*((VLOOKUP(A281,Plan!A$1:AY$804,51,FALSE)/100)))</f>
        <v>0</v>
      </c>
      <c r="AM281" s="208">
        <f>IF(AJ281,O281*'ETC Data'!$H$5*'ETC Data'!$J$5,0)</f>
        <v>0</v>
      </c>
      <c r="AN281" s="208">
        <f>AM281-(AM281*((VLOOKUP(A281,Plan!A$1:BA$804,53,FALSE)/100)))</f>
        <v>0</v>
      </c>
      <c r="AO281" s="211">
        <f>IF(AJ281,O281*'ETC Data'!$H$5*'ETC Data'!$K$5,0)</f>
        <v>0</v>
      </c>
      <c r="AP281" s="208">
        <f>AO281-(AO281*((VLOOKUP(A281,Plan!A$1:BB$804,54,FALSE)/100)))</f>
        <v>0</v>
      </c>
      <c r="AQ281" s="208">
        <f>IF(AJ281,O281*'ETC Data'!$H$5*'ETC Data'!$L$5,0)</f>
        <v>0</v>
      </c>
      <c r="AR281" s="208">
        <f>AQ281-(AQ281*((VLOOKUP(A281,Plan!A$1:BD$804,56,FALSE)/100)))</f>
        <v>0</v>
      </c>
      <c r="AS281" s="193">
        <f>VLOOKUP(A281,'PR Matrix'!A:B,2,FALSE)</f>
        <v>0</v>
      </c>
      <c r="AT281" s="194">
        <f t="shared" si="48"/>
        <v>0</v>
      </c>
      <c r="AU281" s="194">
        <f t="shared" si="49"/>
        <v>0</v>
      </c>
      <c r="AV281" s="194">
        <f t="shared" si="50"/>
        <v>0</v>
      </c>
      <c r="AW281" s="194">
        <f t="shared" si="51"/>
        <v>0</v>
      </c>
      <c r="AX281" s="194">
        <f t="shared" si="52"/>
        <v>0</v>
      </c>
      <c r="AY281" s="194">
        <f t="shared" si="53"/>
        <v>0</v>
      </c>
    </row>
    <row r="282" spans="1:55" hidden="1" x14ac:dyDescent="0.2">
      <c r="A282" s="200" t="s">
        <v>1825</v>
      </c>
      <c r="B282" s="201" t="s">
        <v>1572</v>
      </c>
      <c r="C282" s="201"/>
      <c r="D282" s="201"/>
      <c r="E282" s="202">
        <f>IF(G282="Y",VLOOKUP(B282&amp;"|"&amp;C282,'ETC Data'!$C$2:$D$16,2,FALSE),0)</f>
        <v>0</v>
      </c>
      <c r="F282" s="202">
        <f>IF(D282="",0,IF(G282="Y",VLOOKUP(B282&amp;"|"&amp;D282,'ETC Data'!$C$2:$D$16,2,FALSE),0))</f>
        <v>0</v>
      </c>
      <c r="G282" s="203" t="str">
        <f>IF(VLOOKUP(A282,Plan!A$1:H$804,8,FALSE)&lt;&gt;"",VLOOKUP(A282,Plan!A$1:H$804,8,FALSE),"")</f>
        <v>N</v>
      </c>
      <c r="H282" s="204" t="str">
        <f>IF(VLOOKUP(A282,Plan!A$1:L$804,12,FALSE)&lt;&gt;"",VLOOKUP(A282,Plan!A$1:L$804,12,FALSE),"")</f>
        <v/>
      </c>
      <c r="I282" s="205" t="str">
        <f>IF(VLOOKUP(A282,Plan!A$1:M$804,13,FALSE)&lt;&gt;"",VLOOKUP(A282,Plan!A$1:M$804,13,FALSE),"")</f>
        <v/>
      </c>
      <c r="J282" s="205" t="str">
        <f>IF(VLOOKUP(A282,Plan!A$1:N$804,14,FALSE)&lt;&gt;"",VLOOKUP(A282,Plan!A$1:N$804,14,FALSE),IF(VLOOKUP(A282,Plan!A$1:O$804,15,FALSE)&lt;&gt;"",VLOOKUP(A282,Plan!A$1:O$804,15,FALSE),""))</f>
        <v/>
      </c>
      <c r="K282" s="206" t="str">
        <f>IF(VLOOKUP(A282,Plan!A$1:P$804,16,FALSE)&lt;&gt;"",VLOOKUP(A282,Plan!A$1:P$804,16,FALSE),"")</f>
        <v/>
      </c>
      <c r="L282" s="205"/>
      <c r="M282" s="205"/>
      <c r="N282" s="205"/>
      <c r="O282" s="207">
        <f t="shared" si="46"/>
        <v>0</v>
      </c>
      <c r="P282" s="207" t="b">
        <f t="shared" si="47"/>
        <v>0</v>
      </c>
      <c r="Q282" s="208">
        <f>IF(P282,O282*'ETC Data'!$H$3*'ETC Data'!$I$3,0)</f>
        <v>0</v>
      </c>
      <c r="R282" s="208">
        <f>Q282-(Q282*((VLOOKUP(A282,Plan!A$1:Z$804,26,FALSE)/100)))</f>
        <v>0</v>
      </c>
      <c r="S282" s="208">
        <f>IF(P282,O282*'ETC Data'!$H$3*'ETC Data'!$J$3,0)</f>
        <v>0</v>
      </c>
      <c r="T282" s="208">
        <f>S282-(S282*((VLOOKUP(A282,Plan!A$1:AA$804,27,FALSE)/100)))</f>
        <v>0</v>
      </c>
      <c r="U282" s="208">
        <f>IF(P282,O282*'ETC Data'!$H$3*'ETC Data'!$K$3,0)</f>
        <v>0</v>
      </c>
      <c r="V282" s="208">
        <f>U282-(U282*((VLOOKUP(A282,Plan!A$1:AB$804,28,FALSE)/100)))</f>
        <v>0</v>
      </c>
      <c r="W282" s="208">
        <f>IF(P282,O282*'ETC Data'!$H$3*'ETC Data'!$L$3,0)</f>
        <v>0</v>
      </c>
      <c r="X282" s="208">
        <f>W282-(W282*((VLOOKUP(A282,Plan!A$1:AC$804,29,FALSE)/100)))</f>
        <v>0</v>
      </c>
      <c r="Y282" s="209"/>
      <c r="Z282" s="210" t="b">
        <f t="shared" si="44"/>
        <v>0</v>
      </c>
      <c r="AA282" s="208">
        <f>IF(Z282,O282*'ETC Data'!$H$4*'ETC Data'!$I$4,0)</f>
        <v>0</v>
      </c>
      <c r="AB282" s="208">
        <f>AA282-(AA282*((VLOOKUP(A282,Plan!A$1:AI$804,35,FALSE)/100)))</f>
        <v>0</v>
      </c>
      <c r="AC282" s="208">
        <f>IF(Z282,O282*'ETC Data'!$H$4*'ETC Data'!$J$4,0)</f>
        <v>0</v>
      </c>
      <c r="AD282" s="208">
        <f>AC282-(AC282*((VLOOKUP(A282,Plan!A$1:AJ$804,36,FALSE)/100)))</f>
        <v>0</v>
      </c>
      <c r="AE282" s="208">
        <f>IF(Z282,O282*'ETC Data'!$H$4*'ETC Data'!$K$4,0)</f>
        <v>0</v>
      </c>
      <c r="AF282" s="208">
        <f>AE282-(AE282*((VLOOKUP(A282,Plan!A$1:AK$804,37,FALSE)/100)))</f>
        <v>0</v>
      </c>
      <c r="AG282" s="208">
        <f>IF(Z282,O282*'ETC Data'!$H$4*'ETC Data'!$L$4,0)</f>
        <v>0</v>
      </c>
      <c r="AH282" s="208">
        <f>AG282-(AG282*((VLOOKUP(A282,Plan!A$1:AP$804,42,FALSE)/100)))</f>
        <v>0</v>
      </c>
      <c r="AI282" s="210"/>
      <c r="AJ282" s="210" t="b">
        <f t="shared" si="45"/>
        <v>0</v>
      </c>
      <c r="AK282" s="211">
        <f>IF(AJ282,O282*'ETC Data'!$H$5*'ETC Data'!$I$5,0)</f>
        <v>0</v>
      </c>
      <c r="AL282" s="208">
        <f>AK282-(AK282*((VLOOKUP(A282,Plan!A$1:AY$804,51,FALSE)/100)))</f>
        <v>0</v>
      </c>
      <c r="AM282" s="208">
        <f>IF(AJ282,O282*'ETC Data'!$H$5*'ETC Data'!$J$5,0)</f>
        <v>0</v>
      </c>
      <c r="AN282" s="208">
        <f>AM282-(AM282*((VLOOKUP(A282,Plan!A$1:BA$804,53,FALSE)/100)))</f>
        <v>0</v>
      </c>
      <c r="AO282" s="211">
        <f>IF(AJ282,O282*'ETC Data'!$H$5*'ETC Data'!$K$5,0)</f>
        <v>0</v>
      </c>
      <c r="AP282" s="208">
        <f>AO282-(AO282*((VLOOKUP(A282,Plan!A$1:BB$804,54,FALSE)/100)))</f>
        <v>0</v>
      </c>
      <c r="AQ282" s="208">
        <f>IF(AJ282,O282*'ETC Data'!$H$5*'ETC Data'!$L$5,0)</f>
        <v>0</v>
      </c>
      <c r="AR282" s="208">
        <f>AQ282-(AQ282*((VLOOKUP(A282,Plan!A$1:BD$804,56,FALSE)/100)))</f>
        <v>0</v>
      </c>
      <c r="AS282" s="193">
        <f>VLOOKUP(A282,'PR Matrix'!A:B,2,FALSE)</f>
        <v>0</v>
      </c>
      <c r="AT282" s="194">
        <f t="shared" si="48"/>
        <v>0</v>
      </c>
      <c r="AU282" s="194">
        <f t="shared" si="49"/>
        <v>0</v>
      </c>
      <c r="AV282" s="194">
        <f t="shared" si="50"/>
        <v>0</v>
      </c>
      <c r="AW282" s="194">
        <f t="shared" si="51"/>
        <v>0</v>
      </c>
      <c r="AX282" s="194">
        <f t="shared" si="52"/>
        <v>0</v>
      </c>
      <c r="AY282" s="194">
        <f t="shared" si="53"/>
        <v>0</v>
      </c>
    </row>
    <row r="283" spans="1:55" hidden="1" x14ac:dyDescent="0.2">
      <c r="A283" s="200" t="s">
        <v>1826</v>
      </c>
      <c r="B283" s="201" t="s">
        <v>1572</v>
      </c>
      <c r="C283" s="201"/>
      <c r="D283" s="201"/>
      <c r="E283" s="202">
        <f>IF(G283="Y",VLOOKUP(B283&amp;"|"&amp;C283,'ETC Data'!$C$2:$D$16,2,FALSE),0)</f>
        <v>0</v>
      </c>
      <c r="F283" s="202">
        <f>IF(D283="",0,IF(G283="Y",VLOOKUP(B283&amp;"|"&amp;D283,'ETC Data'!$C$2:$D$16,2,FALSE),0))</f>
        <v>0</v>
      </c>
      <c r="G283" s="203" t="str">
        <f>IF(VLOOKUP(A283,Plan!A$1:H$804,8,FALSE)&lt;&gt;"",VLOOKUP(A283,Plan!A$1:H$804,8,FALSE),"")</f>
        <v>N</v>
      </c>
      <c r="H283" s="204" t="str">
        <f>IF(VLOOKUP(A283,Plan!A$1:L$804,12,FALSE)&lt;&gt;"",VLOOKUP(A283,Plan!A$1:L$804,12,FALSE),"")</f>
        <v/>
      </c>
      <c r="I283" s="205" t="str">
        <f>IF(VLOOKUP(A283,Plan!A$1:M$804,13,FALSE)&lt;&gt;"",VLOOKUP(A283,Plan!A$1:M$804,13,FALSE),"")</f>
        <v/>
      </c>
      <c r="J283" s="205" t="str">
        <f>IF(VLOOKUP(A283,Plan!A$1:N$804,14,FALSE)&lt;&gt;"",VLOOKUP(A283,Plan!A$1:N$804,14,FALSE),IF(VLOOKUP(A283,Plan!A$1:O$804,15,FALSE)&lt;&gt;"",VLOOKUP(A283,Plan!A$1:O$804,15,FALSE),""))</f>
        <v/>
      </c>
      <c r="K283" s="206" t="str">
        <f>IF(VLOOKUP(A283,Plan!A$1:P$804,16,FALSE)&lt;&gt;"",VLOOKUP(A283,Plan!A$1:P$804,16,FALSE),"")</f>
        <v/>
      </c>
      <c r="L283" s="205"/>
      <c r="M283" s="205"/>
      <c r="N283" s="205"/>
      <c r="O283" s="207">
        <f t="shared" si="46"/>
        <v>0</v>
      </c>
      <c r="P283" s="207" t="b">
        <f t="shared" si="47"/>
        <v>0</v>
      </c>
      <c r="Q283" s="208">
        <f>IF(P283,O283*'ETC Data'!$H$3*'ETC Data'!$I$3,0)</f>
        <v>0</v>
      </c>
      <c r="R283" s="208">
        <f>Q283-(Q283*((VLOOKUP(A283,Plan!A$1:Z$804,26,FALSE)/100)))</f>
        <v>0</v>
      </c>
      <c r="S283" s="208">
        <f>IF(P283,O283*'ETC Data'!$H$3*'ETC Data'!$J$3,0)</f>
        <v>0</v>
      </c>
      <c r="T283" s="208">
        <f>S283-(S283*((VLOOKUP(A283,Plan!A$1:AA$804,27,FALSE)/100)))</f>
        <v>0</v>
      </c>
      <c r="U283" s="208">
        <f>IF(P283,O283*'ETC Data'!$H$3*'ETC Data'!$K$3,0)</f>
        <v>0</v>
      </c>
      <c r="V283" s="208">
        <f>U283-(U283*((VLOOKUP(A283,Plan!A$1:AB$804,28,FALSE)/100)))</f>
        <v>0</v>
      </c>
      <c r="W283" s="208">
        <f>IF(P283,O283*'ETC Data'!$H$3*'ETC Data'!$L$3,0)</f>
        <v>0</v>
      </c>
      <c r="X283" s="208">
        <f>W283-(W283*((VLOOKUP(A283,Plan!A$1:AC$804,29,FALSE)/100)))</f>
        <v>0</v>
      </c>
      <c r="Y283" s="209"/>
      <c r="Z283" s="210" t="b">
        <f t="shared" si="44"/>
        <v>0</v>
      </c>
      <c r="AA283" s="208">
        <f>IF(Z283,O283*'ETC Data'!$H$4*'ETC Data'!$I$4,0)</f>
        <v>0</v>
      </c>
      <c r="AB283" s="208">
        <f>AA283-(AA283*((VLOOKUP(A283,Plan!A$1:AI$804,35,FALSE)/100)))</f>
        <v>0</v>
      </c>
      <c r="AC283" s="208">
        <f>IF(Z283,O283*'ETC Data'!$H$4*'ETC Data'!$J$4,0)</f>
        <v>0</v>
      </c>
      <c r="AD283" s="208">
        <f>AC283-(AC283*((VLOOKUP(A283,Plan!A$1:AJ$804,36,FALSE)/100)))</f>
        <v>0</v>
      </c>
      <c r="AE283" s="208">
        <f>IF(Z283,O283*'ETC Data'!$H$4*'ETC Data'!$K$4,0)</f>
        <v>0</v>
      </c>
      <c r="AF283" s="208">
        <f>AE283-(AE283*((VLOOKUP(A283,Plan!A$1:AK$804,37,FALSE)/100)))</f>
        <v>0</v>
      </c>
      <c r="AG283" s="208">
        <f>IF(Z283,O283*'ETC Data'!$H$4*'ETC Data'!$L$4,0)</f>
        <v>0</v>
      </c>
      <c r="AH283" s="208">
        <f>AG283-(AG283*((VLOOKUP(A283,Plan!A$1:AP$804,42,FALSE)/100)))</f>
        <v>0</v>
      </c>
      <c r="AI283" s="210"/>
      <c r="AJ283" s="210" t="b">
        <f t="shared" si="45"/>
        <v>0</v>
      </c>
      <c r="AK283" s="211">
        <f>IF(AJ283,O283*'ETC Data'!$H$5*'ETC Data'!$I$5,0)</f>
        <v>0</v>
      </c>
      <c r="AL283" s="208">
        <f>AK283-(AK283*((VLOOKUP(A283,Plan!A$1:AY$804,51,FALSE)/100)))</f>
        <v>0</v>
      </c>
      <c r="AM283" s="208">
        <f>IF(AJ283,O283*'ETC Data'!$H$5*'ETC Data'!$J$5,0)</f>
        <v>0</v>
      </c>
      <c r="AN283" s="208">
        <f>AM283-(AM283*((VLOOKUP(A283,Plan!A$1:BA$804,53,FALSE)/100)))</f>
        <v>0</v>
      </c>
      <c r="AO283" s="211">
        <f>IF(AJ283,O283*'ETC Data'!$H$5*'ETC Data'!$K$5,0)</f>
        <v>0</v>
      </c>
      <c r="AP283" s="208">
        <f>AO283-(AO283*((VLOOKUP(A283,Plan!A$1:BB$804,54,FALSE)/100)))</f>
        <v>0</v>
      </c>
      <c r="AQ283" s="208">
        <f>IF(AJ283,O283*'ETC Data'!$H$5*'ETC Data'!$L$5,0)</f>
        <v>0</v>
      </c>
      <c r="AR283" s="208">
        <f>AQ283-(AQ283*((VLOOKUP(A283,Plan!A$1:BD$804,56,FALSE)/100)))</f>
        <v>0</v>
      </c>
      <c r="AS283" s="193">
        <f>VLOOKUP(A283,'PR Matrix'!A:B,2,FALSE)</f>
        <v>0</v>
      </c>
      <c r="AT283" s="194">
        <f t="shared" si="48"/>
        <v>0</v>
      </c>
      <c r="AU283" s="194">
        <f t="shared" si="49"/>
        <v>0</v>
      </c>
      <c r="AV283" s="194">
        <f t="shared" si="50"/>
        <v>0</v>
      </c>
      <c r="AW283" s="194">
        <f t="shared" si="51"/>
        <v>0</v>
      </c>
      <c r="AX283" s="194">
        <f t="shared" si="52"/>
        <v>0</v>
      </c>
      <c r="AY283" s="194">
        <f t="shared" si="53"/>
        <v>0</v>
      </c>
      <c r="AZ283" s="217"/>
      <c r="BA283" s="217"/>
      <c r="BB283" s="217"/>
      <c r="BC283" s="217"/>
    </row>
    <row r="284" spans="1:55" hidden="1" x14ac:dyDescent="0.2">
      <c r="A284" s="200" t="s">
        <v>1827</v>
      </c>
      <c r="B284" s="201" t="s">
        <v>1572</v>
      </c>
      <c r="C284" s="201"/>
      <c r="D284" s="201"/>
      <c r="E284" s="202">
        <f>IF(G284="Y",VLOOKUP(B284&amp;"|"&amp;C284,'ETC Data'!$C$2:$D$16,2,FALSE),0)</f>
        <v>0</v>
      </c>
      <c r="F284" s="202">
        <f>IF(D284="",0,IF(G284="Y",VLOOKUP(B284&amp;"|"&amp;D284,'ETC Data'!$C$2:$D$16,2,FALSE),0))</f>
        <v>0</v>
      </c>
      <c r="G284" s="203" t="str">
        <f>IF(VLOOKUP(A284,Plan!A$1:H$804,8,FALSE)&lt;&gt;"",VLOOKUP(A284,Plan!A$1:H$804,8,FALSE),"")</f>
        <v>N</v>
      </c>
      <c r="H284" s="204" t="str">
        <f>IF(VLOOKUP(A284,Plan!A$1:L$804,12,FALSE)&lt;&gt;"",VLOOKUP(A284,Plan!A$1:L$804,12,FALSE),"")</f>
        <v/>
      </c>
      <c r="I284" s="205" t="str">
        <f>IF(VLOOKUP(A284,Plan!A$1:M$804,13,FALSE)&lt;&gt;"",VLOOKUP(A284,Plan!A$1:M$804,13,FALSE),"")</f>
        <v/>
      </c>
      <c r="J284" s="205" t="str">
        <f>IF(VLOOKUP(A284,Plan!A$1:N$804,14,FALSE)&lt;&gt;"",VLOOKUP(A284,Plan!A$1:N$804,14,FALSE),IF(VLOOKUP(A284,Plan!A$1:O$804,15,FALSE)&lt;&gt;"",VLOOKUP(A284,Plan!A$1:O$804,15,FALSE),""))</f>
        <v/>
      </c>
      <c r="K284" s="206" t="str">
        <f>IF(VLOOKUP(A284,Plan!A$1:P$804,16,FALSE)&lt;&gt;"",VLOOKUP(A284,Plan!A$1:P$804,16,FALSE),"")</f>
        <v/>
      </c>
      <c r="L284" s="205"/>
      <c r="M284" s="205"/>
      <c r="N284" s="205"/>
      <c r="O284" s="207">
        <f t="shared" si="46"/>
        <v>0</v>
      </c>
      <c r="P284" s="207" t="b">
        <f t="shared" si="47"/>
        <v>0</v>
      </c>
      <c r="Q284" s="208">
        <f>IF(P284,O284*'ETC Data'!$H$3*'ETC Data'!$I$3,0)</f>
        <v>0</v>
      </c>
      <c r="R284" s="208">
        <f>Q284-(Q284*((VLOOKUP(A284,Plan!A$1:Z$804,26,FALSE)/100)))</f>
        <v>0</v>
      </c>
      <c r="S284" s="208">
        <f>IF(P284,O284*'ETC Data'!$H$3*'ETC Data'!$J$3,0)</f>
        <v>0</v>
      </c>
      <c r="T284" s="208">
        <f>S284-(S284*((VLOOKUP(A284,Plan!A$1:AA$804,27,FALSE)/100)))</f>
        <v>0</v>
      </c>
      <c r="U284" s="208">
        <f>IF(P284,O284*'ETC Data'!$H$3*'ETC Data'!$K$3,0)</f>
        <v>0</v>
      </c>
      <c r="V284" s="208">
        <f>U284-(U284*((VLOOKUP(A284,Plan!A$1:AB$804,28,FALSE)/100)))</f>
        <v>0</v>
      </c>
      <c r="W284" s="208">
        <f>IF(P284,O284*'ETC Data'!$H$3*'ETC Data'!$L$3,0)</f>
        <v>0</v>
      </c>
      <c r="X284" s="208">
        <f>W284-(W284*((VLOOKUP(A284,Plan!A$1:AC$804,29,FALSE)/100)))</f>
        <v>0</v>
      </c>
      <c r="Y284" s="209"/>
      <c r="Z284" s="210" t="b">
        <f t="shared" si="44"/>
        <v>0</v>
      </c>
      <c r="AA284" s="208">
        <f>IF(Z284,O284*'ETC Data'!$H$4*'ETC Data'!$I$4,0)</f>
        <v>0</v>
      </c>
      <c r="AB284" s="208">
        <f>AA284-(AA284*((VLOOKUP(A284,Plan!A$1:AI$804,35,FALSE)/100)))</f>
        <v>0</v>
      </c>
      <c r="AC284" s="208">
        <f>IF(Z284,O284*'ETC Data'!$H$4*'ETC Data'!$J$4,0)</f>
        <v>0</v>
      </c>
      <c r="AD284" s="208">
        <f>AC284-(AC284*((VLOOKUP(A284,Plan!A$1:AJ$804,36,FALSE)/100)))</f>
        <v>0</v>
      </c>
      <c r="AE284" s="208">
        <f>IF(Z284,O284*'ETC Data'!$H$4*'ETC Data'!$K$4,0)</f>
        <v>0</v>
      </c>
      <c r="AF284" s="208">
        <f>AE284-(AE284*((VLOOKUP(A284,Plan!A$1:AK$804,37,FALSE)/100)))</f>
        <v>0</v>
      </c>
      <c r="AG284" s="208">
        <f>IF(Z284,O284*'ETC Data'!$H$4*'ETC Data'!$L$4,0)</f>
        <v>0</v>
      </c>
      <c r="AH284" s="208">
        <f>AG284-(AG284*((VLOOKUP(A284,Plan!A$1:AP$804,42,FALSE)/100)))</f>
        <v>0</v>
      </c>
      <c r="AI284" s="210"/>
      <c r="AJ284" s="210" t="b">
        <f t="shared" si="45"/>
        <v>0</v>
      </c>
      <c r="AK284" s="211">
        <f>IF(AJ284,O284*'ETC Data'!$H$5*'ETC Data'!$I$5,0)</f>
        <v>0</v>
      </c>
      <c r="AL284" s="208">
        <f>AK284-(AK284*((VLOOKUP(A284,Plan!A$1:AY$804,51,FALSE)/100)))</f>
        <v>0</v>
      </c>
      <c r="AM284" s="208">
        <f>IF(AJ284,O284*'ETC Data'!$H$5*'ETC Data'!$J$5,0)</f>
        <v>0</v>
      </c>
      <c r="AN284" s="208">
        <f>AM284-(AM284*((VLOOKUP(A284,Plan!A$1:BA$804,53,FALSE)/100)))</f>
        <v>0</v>
      </c>
      <c r="AO284" s="211">
        <f>IF(AJ284,O284*'ETC Data'!$H$5*'ETC Data'!$K$5,0)</f>
        <v>0</v>
      </c>
      <c r="AP284" s="208">
        <f>AO284-(AO284*((VLOOKUP(A284,Plan!A$1:BB$804,54,FALSE)/100)))</f>
        <v>0</v>
      </c>
      <c r="AQ284" s="208">
        <f>IF(AJ284,O284*'ETC Data'!$H$5*'ETC Data'!$L$5,0)</f>
        <v>0</v>
      </c>
      <c r="AR284" s="208">
        <f>AQ284-(AQ284*((VLOOKUP(A284,Plan!A$1:BD$804,56,FALSE)/100)))</f>
        <v>0</v>
      </c>
      <c r="AS284" s="193">
        <f>VLOOKUP(A284,'PR Matrix'!A:B,2,FALSE)</f>
        <v>0</v>
      </c>
      <c r="AT284" s="194">
        <f t="shared" si="48"/>
        <v>0</v>
      </c>
      <c r="AU284" s="194">
        <f t="shared" si="49"/>
        <v>0</v>
      </c>
      <c r="AV284" s="194">
        <f t="shared" si="50"/>
        <v>0</v>
      </c>
      <c r="AW284" s="194">
        <f t="shared" si="51"/>
        <v>0</v>
      </c>
      <c r="AX284" s="194">
        <f t="shared" si="52"/>
        <v>0</v>
      </c>
      <c r="AY284" s="194">
        <f t="shared" si="53"/>
        <v>0</v>
      </c>
      <c r="AZ284" s="217"/>
      <c r="BA284" s="217"/>
      <c r="BB284" s="217"/>
      <c r="BC284" s="217"/>
    </row>
    <row r="285" spans="1:55" hidden="1" x14ac:dyDescent="0.2">
      <c r="A285" s="200" t="s">
        <v>33</v>
      </c>
      <c r="B285" s="201" t="s">
        <v>1570</v>
      </c>
      <c r="C285" s="201"/>
      <c r="D285" s="201"/>
      <c r="E285" s="202">
        <f>IF(G285="Y",VLOOKUP(B285&amp;"|"&amp;C285,'ETC Data'!$C$2:$D$16,2,FALSE),0)</f>
        <v>0</v>
      </c>
      <c r="F285" s="202">
        <f>IF(D285="",0,IF(G285="Y",VLOOKUP(B285&amp;"|"&amp;D285,'ETC Data'!$C$2:$D$16,2,FALSE),0))</f>
        <v>0</v>
      </c>
      <c r="G285" s="203" t="str">
        <f>IF(VLOOKUP(A285,Plan!A$1:H$804,8,FALSE)&lt;&gt;"",VLOOKUP(A285,Plan!A$1:H$804,8,FALSE),"")</f>
        <v>N</v>
      </c>
      <c r="H285" s="204" t="str">
        <f>IF(VLOOKUP(A285,Plan!A$1:L$804,12,FALSE)&lt;&gt;"",VLOOKUP(A285,Plan!A$1:L$804,12,FALSE),"")</f>
        <v/>
      </c>
      <c r="I285" s="205" t="str">
        <f>IF(VLOOKUP(A285,Plan!A$1:M$804,13,FALSE)&lt;&gt;"",VLOOKUP(A285,Plan!A$1:M$804,13,FALSE),"")</f>
        <v/>
      </c>
      <c r="J285" s="205" t="str">
        <f>IF(VLOOKUP(A285,Plan!A$1:N$804,14,FALSE)&lt;&gt;"",VLOOKUP(A285,Plan!A$1:N$804,14,FALSE),IF(VLOOKUP(A285,Plan!A$1:O$804,15,FALSE)&lt;&gt;"",VLOOKUP(A285,Plan!A$1:O$804,15,FALSE),""))</f>
        <v/>
      </c>
      <c r="K285" s="206" t="str">
        <f>IF(VLOOKUP(A285,Plan!A$1:P$804,16,FALSE)&lt;&gt;"",VLOOKUP(A285,Plan!A$1:P$804,16,FALSE),"")</f>
        <v/>
      </c>
      <c r="L285" s="205"/>
      <c r="M285" s="205"/>
      <c r="N285" s="205"/>
      <c r="O285" s="207">
        <f t="shared" si="46"/>
        <v>0</v>
      </c>
      <c r="P285" s="207" t="b">
        <f t="shared" si="47"/>
        <v>0</v>
      </c>
      <c r="Q285" s="208">
        <f>IF(P285,O285*'ETC Data'!$H$3*'ETC Data'!$I$3,0)</f>
        <v>0</v>
      </c>
      <c r="R285" s="208">
        <f>Q285-(Q285*((VLOOKUP(A285,Plan!A$1:Z$804,26,FALSE)/100)))</f>
        <v>0</v>
      </c>
      <c r="S285" s="208">
        <f>IF(P285,O285*'ETC Data'!$H$3*'ETC Data'!$J$3,0)</f>
        <v>0</v>
      </c>
      <c r="T285" s="208">
        <f>S285-(S285*((VLOOKUP(A285,Plan!A$1:AA$804,27,FALSE)/100)))</f>
        <v>0</v>
      </c>
      <c r="U285" s="208">
        <f>IF(P285,O285*'ETC Data'!$H$3*'ETC Data'!$K$3,0)</f>
        <v>0</v>
      </c>
      <c r="V285" s="208">
        <f>U285-(U285*((VLOOKUP(A285,Plan!A$1:AB$804,28,FALSE)/100)))</f>
        <v>0</v>
      </c>
      <c r="W285" s="208">
        <f>IF(P285,O285*'ETC Data'!$H$3*'ETC Data'!$L$3,0)</f>
        <v>0</v>
      </c>
      <c r="X285" s="208">
        <f>W285-(W285*((VLOOKUP(A285,Plan!A$1:AC$804,29,FALSE)/100)))</f>
        <v>0</v>
      </c>
      <c r="Y285" s="209"/>
      <c r="Z285" s="210" t="b">
        <f t="shared" si="44"/>
        <v>0</v>
      </c>
      <c r="AA285" s="208">
        <f>IF(Z285,O285*'ETC Data'!$H$4*'ETC Data'!$I$4,0)</f>
        <v>0</v>
      </c>
      <c r="AB285" s="208">
        <f>AA285-(AA285*((VLOOKUP(A285,Plan!A$1:AI$804,35,FALSE)/100)))</f>
        <v>0</v>
      </c>
      <c r="AC285" s="208">
        <f>IF(Z285,O285*'ETC Data'!$H$4*'ETC Data'!$J$4,0)</f>
        <v>0</v>
      </c>
      <c r="AD285" s="208">
        <f>AC285-(AC285*((VLOOKUP(A285,Plan!A$1:AJ$804,36,FALSE)/100)))</f>
        <v>0</v>
      </c>
      <c r="AE285" s="208">
        <f>IF(Z285,O285*'ETC Data'!$H$4*'ETC Data'!$K$4,0)</f>
        <v>0</v>
      </c>
      <c r="AF285" s="208">
        <f>AE285-(AE285*((VLOOKUP(A285,Plan!A$1:AK$804,37,FALSE)/100)))</f>
        <v>0</v>
      </c>
      <c r="AG285" s="208">
        <f>IF(Z285,O285*'ETC Data'!$H$4*'ETC Data'!$L$4,0)</f>
        <v>0</v>
      </c>
      <c r="AH285" s="208">
        <f>AG285-(AG285*((VLOOKUP(A285,Plan!A$1:AP$804,42,FALSE)/100)))</f>
        <v>0</v>
      </c>
      <c r="AI285" s="210"/>
      <c r="AJ285" s="210" t="b">
        <f t="shared" si="45"/>
        <v>0</v>
      </c>
      <c r="AK285" s="211">
        <f>IF(AJ285,O285*'ETC Data'!$H$5*'ETC Data'!$I$5,0)</f>
        <v>0</v>
      </c>
      <c r="AL285" s="208">
        <f>AK285-(AK285*((VLOOKUP(A285,Plan!A$1:AY$804,51,FALSE)/100)))</f>
        <v>0</v>
      </c>
      <c r="AM285" s="208">
        <f>IF(AJ285,O285*'ETC Data'!$H$5*'ETC Data'!$J$5,0)</f>
        <v>0</v>
      </c>
      <c r="AN285" s="208">
        <f>AM285-(AM285*((VLOOKUP(A285,Plan!A$1:BA$804,53,FALSE)/100)))</f>
        <v>0</v>
      </c>
      <c r="AO285" s="211">
        <f>IF(AJ285,O285*'ETC Data'!$H$5*'ETC Data'!$K$5,0)</f>
        <v>0</v>
      </c>
      <c r="AP285" s="208">
        <f>AO285-(AO285*((VLOOKUP(A285,Plan!A$1:BB$804,54,FALSE)/100)))</f>
        <v>0</v>
      </c>
      <c r="AQ285" s="208">
        <f>IF(AJ285,O285*'ETC Data'!$H$5*'ETC Data'!$L$5,0)</f>
        <v>0</v>
      </c>
      <c r="AR285" s="208">
        <f>AQ285-(AQ285*((VLOOKUP(A285,Plan!A$1:BD$804,56,FALSE)/100)))</f>
        <v>0</v>
      </c>
      <c r="AS285" s="193">
        <f>VLOOKUP(A285,'PR Matrix'!A:B,2,FALSE)</f>
        <v>0</v>
      </c>
      <c r="AT285" s="194">
        <f t="shared" si="48"/>
        <v>0</v>
      </c>
      <c r="AU285" s="194">
        <f t="shared" si="49"/>
        <v>0</v>
      </c>
      <c r="AV285" s="194">
        <f t="shared" si="50"/>
        <v>0</v>
      </c>
      <c r="AW285" s="194">
        <f t="shared" si="51"/>
        <v>0</v>
      </c>
      <c r="AX285" s="194">
        <f t="shared" si="52"/>
        <v>0</v>
      </c>
      <c r="AY285" s="194">
        <f t="shared" si="53"/>
        <v>0</v>
      </c>
    </row>
    <row r="286" spans="1:55" hidden="1" x14ac:dyDescent="0.2">
      <c r="A286" s="200" t="s">
        <v>129</v>
      </c>
      <c r="B286" s="201" t="s">
        <v>1570</v>
      </c>
      <c r="C286" s="201"/>
      <c r="D286" s="201"/>
      <c r="E286" s="202">
        <f>IF(G286="Y",VLOOKUP(B286&amp;"|"&amp;C286,'ETC Data'!$C$2:$D$16,2,FALSE),0)</f>
        <v>0</v>
      </c>
      <c r="F286" s="202">
        <f>IF(D286="",0,IF(G286="Y",VLOOKUP(B286&amp;"|"&amp;D286,'ETC Data'!$C$2:$D$16,2,FALSE),0))</f>
        <v>0</v>
      </c>
      <c r="G286" s="203" t="str">
        <f>IF(VLOOKUP(A286,Plan!A$1:H$804,8,FALSE)&lt;&gt;"",VLOOKUP(A286,Plan!A$1:H$804,8,FALSE),"")</f>
        <v>N</v>
      </c>
      <c r="H286" s="204" t="str">
        <f>IF(VLOOKUP(A286,Plan!A$1:L$804,12,FALSE)&lt;&gt;"",VLOOKUP(A286,Plan!A$1:L$804,12,FALSE),"")</f>
        <v/>
      </c>
      <c r="I286" s="205" t="str">
        <f>IF(VLOOKUP(A286,Plan!A$1:M$804,13,FALSE)&lt;&gt;"",VLOOKUP(A286,Plan!A$1:M$804,13,FALSE),"")</f>
        <v/>
      </c>
      <c r="J286" s="205" t="str">
        <f>IF(VLOOKUP(A286,Plan!A$1:N$804,14,FALSE)&lt;&gt;"",VLOOKUP(A286,Plan!A$1:N$804,14,FALSE),IF(VLOOKUP(A286,Plan!A$1:O$804,15,FALSE)&lt;&gt;"",VLOOKUP(A286,Plan!A$1:O$804,15,FALSE),""))</f>
        <v/>
      </c>
      <c r="K286" s="206" t="str">
        <f>IF(VLOOKUP(A286,Plan!A$1:P$804,16,FALSE)&lt;&gt;"",VLOOKUP(A286,Plan!A$1:P$804,16,FALSE),"")</f>
        <v/>
      </c>
      <c r="L286" s="205"/>
      <c r="M286" s="205"/>
      <c r="N286" s="205"/>
      <c r="O286" s="207">
        <f t="shared" si="46"/>
        <v>0</v>
      </c>
      <c r="P286" s="207" t="b">
        <f t="shared" si="47"/>
        <v>0</v>
      </c>
      <c r="Q286" s="208">
        <f>IF(P286,O286*'ETC Data'!$H$3*'ETC Data'!$I$3,0)</f>
        <v>0</v>
      </c>
      <c r="R286" s="208">
        <f>Q286-(Q286*((VLOOKUP(A286,Plan!A$1:Z$804,26,FALSE)/100)))</f>
        <v>0</v>
      </c>
      <c r="S286" s="208">
        <f>IF(P286,O286*'ETC Data'!$H$3*'ETC Data'!$J$3,0)</f>
        <v>0</v>
      </c>
      <c r="T286" s="208">
        <f>S286-(S286*((VLOOKUP(A286,Plan!A$1:AA$804,27,FALSE)/100)))</f>
        <v>0</v>
      </c>
      <c r="U286" s="208">
        <f>IF(P286,O286*'ETC Data'!$H$3*'ETC Data'!$K$3,0)</f>
        <v>0</v>
      </c>
      <c r="V286" s="208">
        <f>U286-(U286*((VLOOKUP(A286,Plan!A$1:AB$804,28,FALSE)/100)))</f>
        <v>0</v>
      </c>
      <c r="W286" s="208">
        <f>IF(P286,O286*'ETC Data'!$H$3*'ETC Data'!$L$3,0)</f>
        <v>0</v>
      </c>
      <c r="X286" s="208">
        <f>W286-(W286*((VLOOKUP(A286,Plan!A$1:AC$804,29,FALSE)/100)))</f>
        <v>0</v>
      </c>
      <c r="Y286" s="209"/>
      <c r="Z286" s="210" t="b">
        <f t="shared" si="44"/>
        <v>0</v>
      </c>
      <c r="AA286" s="208">
        <f>IF(Z286,O286*'ETC Data'!$H$4*'ETC Data'!$I$4,0)</f>
        <v>0</v>
      </c>
      <c r="AB286" s="208">
        <f>AA286-(AA286*((VLOOKUP(A286,Plan!A$1:AI$804,35,FALSE)/100)))</f>
        <v>0</v>
      </c>
      <c r="AC286" s="208">
        <f>IF(Z286,O286*'ETC Data'!$H$4*'ETC Data'!$J$4,0)</f>
        <v>0</v>
      </c>
      <c r="AD286" s="208">
        <f>AC286-(AC286*((VLOOKUP(A286,Plan!A$1:AJ$804,36,FALSE)/100)))</f>
        <v>0</v>
      </c>
      <c r="AE286" s="208">
        <f>IF(Z286,O286*'ETC Data'!$H$4*'ETC Data'!$K$4,0)</f>
        <v>0</v>
      </c>
      <c r="AF286" s="208">
        <f>AE286-(AE286*((VLOOKUP(A286,Plan!A$1:AK$804,37,FALSE)/100)))</f>
        <v>0</v>
      </c>
      <c r="AG286" s="208">
        <f>IF(Z286,O286*'ETC Data'!$H$4*'ETC Data'!$L$4,0)</f>
        <v>0</v>
      </c>
      <c r="AH286" s="208">
        <f>AG286-(AG286*((VLOOKUP(A286,Plan!A$1:AP$804,42,FALSE)/100)))</f>
        <v>0</v>
      </c>
      <c r="AI286" s="210"/>
      <c r="AJ286" s="210" t="b">
        <f t="shared" si="45"/>
        <v>0</v>
      </c>
      <c r="AK286" s="211">
        <f>IF(AJ286,O286*'ETC Data'!$H$5*'ETC Data'!$I$5,0)</f>
        <v>0</v>
      </c>
      <c r="AL286" s="208">
        <f>AK286-(AK286*((VLOOKUP(A286,Plan!A$1:AY$804,51,FALSE)/100)))</f>
        <v>0</v>
      </c>
      <c r="AM286" s="208">
        <f>IF(AJ286,O286*'ETC Data'!$H$5*'ETC Data'!$J$5,0)</f>
        <v>0</v>
      </c>
      <c r="AN286" s="208">
        <f>AM286-(AM286*((VLOOKUP(A286,Plan!A$1:BA$804,53,FALSE)/100)))</f>
        <v>0</v>
      </c>
      <c r="AO286" s="211">
        <f>IF(AJ286,O286*'ETC Data'!$H$5*'ETC Data'!$K$5,0)</f>
        <v>0</v>
      </c>
      <c r="AP286" s="208">
        <f>AO286-(AO286*((VLOOKUP(A286,Plan!A$1:BB$804,54,FALSE)/100)))</f>
        <v>0</v>
      </c>
      <c r="AQ286" s="208">
        <f>IF(AJ286,O286*'ETC Data'!$H$5*'ETC Data'!$L$5,0)</f>
        <v>0</v>
      </c>
      <c r="AR286" s="208">
        <f>AQ286-(AQ286*((VLOOKUP(A286,Plan!A$1:BD$804,56,FALSE)/100)))</f>
        <v>0</v>
      </c>
      <c r="AS286" s="193">
        <f>VLOOKUP(A286,'PR Matrix'!A:B,2,FALSE)</f>
        <v>0</v>
      </c>
      <c r="AT286" s="194">
        <f t="shared" si="48"/>
        <v>0</v>
      </c>
      <c r="AU286" s="194">
        <f t="shared" si="49"/>
        <v>0</v>
      </c>
      <c r="AV286" s="194">
        <f t="shared" si="50"/>
        <v>0</v>
      </c>
      <c r="AW286" s="194">
        <f t="shared" si="51"/>
        <v>0</v>
      </c>
      <c r="AX286" s="194">
        <f t="shared" si="52"/>
        <v>0</v>
      </c>
      <c r="AY286" s="194">
        <f t="shared" si="53"/>
        <v>0</v>
      </c>
    </row>
    <row r="287" spans="1:55" hidden="1" x14ac:dyDescent="0.2">
      <c r="A287" s="200" t="s">
        <v>1828</v>
      </c>
      <c r="B287" s="201" t="s">
        <v>1571</v>
      </c>
      <c r="C287" s="201"/>
      <c r="D287" s="201"/>
      <c r="E287" s="202">
        <f>IF(G287="Y",VLOOKUP(B287&amp;"|"&amp;C287,'ETC Data'!$C$2:$D$16,2,FALSE),0)</f>
        <v>0</v>
      </c>
      <c r="F287" s="202">
        <f>IF(D287="",0,IF(G287="Y",VLOOKUP(B287&amp;"|"&amp;D287,'ETC Data'!$C$2:$D$16,2,FALSE),0))</f>
        <v>0</v>
      </c>
      <c r="G287" s="203" t="str">
        <f>IF(VLOOKUP(A287,Plan!A$1:H$804,8,FALSE)&lt;&gt;"",VLOOKUP(A287,Plan!A$1:H$804,8,FALSE),"")</f>
        <v>N</v>
      </c>
      <c r="H287" s="204" t="str">
        <f>IF(VLOOKUP(A287,Plan!A$1:L$804,12,FALSE)&lt;&gt;"",VLOOKUP(A287,Plan!A$1:L$804,12,FALSE),"")</f>
        <v/>
      </c>
      <c r="I287" s="205" t="str">
        <f>IF(VLOOKUP(A287,Plan!A$1:M$804,13,FALSE)&lt;&gt;"",VLOOKUP(A287,Plan!A$1:M$804,13,FALSE),"")</f>
        <v/>
      </c>
      <c r="J287" s="205" t="str">
        <f>IF(VLOOKUP(A287,Plan!A$1:N$804,14,FALSE)&lt;&gt;"",VLOOKUP(A287,Plan!A$1:N$804,14,FALSE),IF(VLOOKUP(A287,Plan!A$1:O$804,15,FALSE)&lt;&gt;"",VLOOKUP(A287,Plan!A$1:O$804,15,FALSE),""))</f>
        <v/>
      </c>
      <c r="K287" s="206" t="str">
        <f>IF(VLOOKUP(A287,Plan!A$1:P$804,16,FALSE)&lt;&gt;"",VLOOKUP(A287,Plan!A$1:P$804,16,FALSE),"")</f>
        <v/>
      </c>
      <c r="L287" s="205"/>
      <c r="M287" s="205"/>
      <c r="N287" s="205"/>
      <c r="O287" s="207">
        <f t="shared" si="46"/>
        <v>0</v>
      </c>
      <c r="P287" s="207" t="b">
        <f t="shared" si="47"/>
        <v>0</v>
      </c>
      <c r="Q287" s="208">
        <f>IF(P287,O287*'ETC Data'!$H$3*'ETC Data'!$I$3,0)</f>
        <v>0</v>
      </c>
      <c r="R287" s="208">
        <f>Q287-(Q287*((VLOOKUP(A287,Plan!A$1:Z$804,26,FALSE)/100)))</f>
        <v>0</v>
      </c>
      <c r="S287" s="208">
        <f>IF(P287,O287*'ETC Data'!$H$3*'ETC Data'!$J$3,0)</f>
        <v>0</v>
      </c>
      <c r="T287" s="208">
        <f>S287-(S287*((VLOOKUP(A287,Plan!A$1:AA$804,27,FALSE)/100)))</f>
        <v>0</v>
      </c>
      <c r="U287" s="208">
        <f>IF(P287,O287*'ETC Data'!$H$3*'ETC Data'!$K$3,0)</f>
        <v>0</v>
      </c>
      <c r="V287" s="208">
        <f>U287-(U287*((VLOOKUP(A287,Plan!A$1:AB$804,28,FALSE)/100)))</f>
        <v>0</v>
      </c>
      <c r="W287" s="208">
        <f>IF(P287,O287*'ETC Data'!$H$3*'ETC Data'!$L$3,0)</f>
        <v>0</v>
      </c>
      <c r="X287" s="208">
        <f>W287-(W287*((VLOOKUP(A287,Plan!A$1:AC$804,29,FALSE)/100)))</f>
        <v>0</v>
      </c>
      <c r="Y287" s="209"/>
      <c r="Z287" s="210" t="b">
        <f t="shared" si="44"/>
        <v>0</v>
      </c>
      <c r="AA287" s="208">
        <f>IF(Z287,O287*'ETC Data'!$H$4*'ETC Data'!$I$4,0)</f>
        <v>0</v>
      </c>
      <c r="AB287" s="208">
        <f>AA287-(AA287*((VLOOKUP(A287,Plan!A$1:AI$804,35,FALSE)/100)))</f>
        <v>0</v>
      </c>
      <c r="AC287" s="208">
        <f>IF(Z287,O287*'ETC Data'!$H$4*'ETC Data'!$J$4,0)</f>
        <v>0</v>
      </c>
      <c r="AD287" s="208">
        <f>AC287-(AC287*((VLOOKUP(A287,Plan!A$1:AJ$804,36,FALSE)/100)))</f>
        <v>0</v>
      </c>
      <c r="AE287" s="208">
        <f>IF(Z287,O287*'ETC Data'!$H$4*'ETC Data'!$K$4,0)</f>
        <v>0</v>
      </c>
      <c r="AF287" s="208">
        <f>AE287-(AE287*((VLOOKUP(A287,Plan!A$1:AK$804,37,FALSE)/100)))</f>
        <v>0</v>
      </c>
      <c r="AG287" s="208">
        <f>IF(Z287,O287*'ETC Data'!$H$4*'ETC Data'!$L$4,0)</f>
        <v>0</v>
      </c>
      <c r="AH287" s="208">
        <f>AG287-(AG287*((VLOOKUP(A287,Plan!A$1:AP$804,42,FALSE)/100)))</f>
        <v>0</v>
      </c>
      <c r="AI287" s="210"/>
      <c r="AJ287" s="210" t="b">
        <f t="shared" si="45"/>
        <v>0</v>
      </c>
      <c r="AK287" s="211">
        <f>IF(AJ287,O287*'ETC Data'!$H$5*'ETC Data'!$I$5,0)</f>
        <v>0</v>
      </c>
      <c r="AL287" s="208">
        <f>AK287-(AK287*((VLOOKUP(A287,Plan!A$1:AY$804,51,FALSE)/100)))</f>
        <v>0</v>
      </c>
      <c r="AM287" s="208">
        <f>IF(AJ287,O287*'ETC Data'!$H$5*'ETC Data'!$J$5,0)</f>
        <v>0</v>
      </c>
      <c r="AN287" s="208">
        <f>AM287-(AM287*((VLOOKUP(A287,Plan!A$1:BA$804,53,FALSE)/100)))</f>
        <v>0</v>
      </c>
      <c r="AO287" s="211">
        <f>IF(AJ287,O287*'ETC Data'!$H$5*'ETC Data'!$K$5,0)</f>
        <v>0</v>
      </c>
      <c r="AP287" s="208">
        <f>AO287-(AO287*((VLOOKUP(A287,Plan!A$1:BB$804,54,FALSE)/100)))</f>
        <v>0</v>
      </c>
      <c r="AQ287" s="208">
        <f>IF(AJ287,O287*'ETC Data'!$H$5*'ETC Data'!$L$5,0)</f>
        <v>0</v>
      </c>
      <c r="AR287" s="208">
        <f>AQ287-(AQ287*((VLOOKUP(A287,Plan!A$1:BD$804,56,FALSE)/100)))</f>
        <v>0</v>
      </c>
      <c r="AS287" s="193">
        <f>VLOOKUP(A287,'PR Matrix'!A:B,2,FALSE)</f>
        <v>0</v>
      </c>
      <c r="AT287" s="194">
        <f t="shared" si="48"/>
        <v>0</v>
      </c>
      <c r="AU287" s="194">
        <f t="shared" si="49"/>
        <v>0</v>
      </c>
      <c r="AV287" s="194">
        <f t="shared" si="50"/>
        <v>0</v>
      </c>
      <c r="AW287" s="194">
        <f t="shared" si="51"/>
        <v>0</v>
      </c>
      <c r="AX287" s="194">
        <f t="shared" si="52"/>
        <v>0</v>
      </c>
      <c r="AY287" s="194">
        <f t="shared" si="53"/>
        <v>0</v>
      </c>
    </row>
    <row r="288" spans="1:55" hidden="1" x14ac:dyDescent="0.2">
      <c r="A288" s="200" t="s">
        <v>1829</v>
      </c>
      <c r="B288" s="201" t="s">
        <v>1570</v>
      </c>
      <c r="C288" s="201"/>
      <c r="D288" s="201"/>
      <c r="E288" s="202">
        <f>IF(G288="Y",VLOOKUP(B288&amp;"|"&amp;C288,'ETC Data'!$C$2:$D$16,2,FALSE),0)</f>
        <v>0</v>
      </c>
      <c r="F288" s="202">
        <f>IF(D288="",0,IF(G288="Y",VLOOKUP(B288&amp;"|"&amp;D288,'ETC Data'!$C$2:$D$16,2,FALSE),0))</f>
        <v>0</v>
      </c>
      <c r="G288" s="203" t="str">
        <f>IF(VLOOKUP(A288,Plan!A$1:H$804,8,FALSE)&lt;&gt;"",VLOOKUP(A288,Plan!A$1:H$804,8,FALSE),"")</f>
        <v>N</v>
      </c>
      <c r="H288" s="204" t="str">
        <f>IF(VLOOKUP(A288,Plan!A$1:L$804,12,FALSE)&lt;&gt;"",VLOOKUP(A288,Plan!A$1:L$804,12,FALSE),"")</f>
        <v/>
      </c>
      <c r="I288" s="205" t="str">
        <f>IF(VLOOKUP(A288,Plan!A$1:M$804,13,FALSE)&lt;&gt;"",VLOOKUP(A288,Plan!A$1:M$804,13,FALSE),"")</f>
        <v/>
      </c>
      <c r="J288" s="205" t="str">
        <f>IF(VLOOKUP(A288,Plan!A$1:N$804,14,FALSE)&lt;&gt;"",VLOOKUP(A288,Plan!A$1:N$804,14,FALSE),IF(VLOOKUP(A288,Plan!A$1:O$804,15,FALSE)&lt;&gt;"",VLOOKUP(A288,Plan!A$1:O$804,15,FALSE),""))</f>
        <v/>
      </c>
      <c r="K288" s="206" t="str">
        <f>IF(VLOOKUP(A288,Plan!A$1:P$804,16,FALSE)&lt;&gt;"",VLOOKUP(A288,Plan!A$1:P$804,16,FALSE),"")</f>
        <v/>
      </c>
      <c r="L288" s="205"/>
      <c r="M288" s="205"/>
      <c r="N288" s="205"/>
      <c r="O288" s="207">
        <f t="shared" si="46"/>
        <v>0</v>
      </c>
      <c r="P288" s="207" t="b">
        <f t="shared" si="47"/>
        <v>0</v>
      </c>
      <c r="Q288" s="208">
        <f>IF(P288,O288*'ETC Data'!$H$3*'ETC Data'!$I$3,0)</f>
        <v>0</v>
      </c>
      <c r="R288" s="208">
        <f>Q288-(Q288*((VLOOKUP(A288,Plan!A$1:Z$804,26,FALSE)/100)))</f>
        <v>0</v>
      </c>
      <c r="S288" s="208">
        <f>IF(P288,O288*'ETC Data'!$H$3*'ETC Data'!$J$3,0)</f>
        <v>0</v>
      </c>
      <c r="T288" s="208">
        <f>S288-(S288*((VLOOKUP(A288,Plan!A$1:AA$804,27,FALSE)/100)))</f>
        <v>0</v>
      </c>
      <c r="U288" s="208">
        <f>IF(P288,O288*'ETC Data'!$H$3*'ETC Data'!$K$3,0)</f>
        <v>0</v>
      </c>
      <c r="V288" s="208">
        <f>U288-(U288*((VLOOKUP(A288,Plan!A$1:AB$804,28,FALSE)/100)))</f>
        <v>0</v>
      </c>
      <c r="W288" s="208">
        <f>IF(P288,O288*'ETC Data'!$H$3*'ETC Data'!$L$3,0)</f>
        <v>0</v>
      </c>
      <c r="X288" s="208">
        <f>W288-(W288*((VLOOKUP(A288,Plan!A$1:AC$804,29,FALSE)/100)))</f>
        <v>0</v>
      </c>
      <c r="Y288" s="209"/>
      <c r="Z288" s="210" t="b">
        <f t="shared" si="44"/>
        <v>0</v>
      </c>
      <c r="AA288" s="208">
        <f>IF(Z288,O288*'ETC Data'!$H$4*'ETC Data'!$I$4,0)</f>
        <v>0</v>
      </c>
      <c r="AB288" s="208">
        <f>AA288-(AA288*((VLOOKUP(A288,Plan!A$1:AI$804,35,FALSE)/100)))</f>
        <v>0</v>
      </c>
      <c r="AC288" s="208">
        <f>IF(Z288,O288*'ETC Data'!$H$4*'ETC Data'!$J$4,0)</f>
        <v>0</v>
      </c>
      <c r="AD288" s="208">
        <f>AC288-(AC288*((VLOOKUP(A288,Plan!A$1:AJ$804,36,FALSE)/100)))</f>
        <v>0</v>
      </c>
      <c r="AE288" s="208">
        <f>IF(Z288,O288*'ETC Data'!$H$4*'ETC Data'!$K$4,0)</f>
        <v>0</v>
      </c>
      <c r="AF288" s="208">
        <f>AE288-(AE288*((VLOOKUP(A288,Plan!A$1:AK$804,37,FALSE)/100)))</f>
        <v>0</v>
      </c>
      <c r="AG288" s="208">
        <f>IF(Z288,O288*'ETC Data'!$H$4*'ETC Data'!$L$4,0)</f>
        <v>0</v>
      </c>
      <c r="AH288" s="208">
        <f>AG288-(AG288*((VLOOKUP(A288,Plan!A$1:AP$804,42,FALSE)/100)))</f>
        <v>0</v>
      </c>
      <c r="AI288" s="210"/>
      <c r="AJ288" s="210" t="b">
        <f t="shared" si="45"/>
        <v>0</v>
      </c>
      <c r="AK288" s="211">
        <f>IF(AJ288,O288*'ETC Data'!$H$5*'ETC Data'!$I$5,0)</f>
        <v>0</v>
      </c>
      <c r="AL288" s="208">
        <f>AK288-(AK288*((VLOOKUP(A288,Plan!A$1:AY$804,51,FALSE)/100)))</f>
        <v>0</v>
      </c>
      <c r="AM288" s="208">
        <f>IF(AJ288,O288*'ETC Data'!$H$5*'ETC Data'!$J$5,0)</f>
        <v>0</v>
      </c>
      <c r="AN288" s="208">
        <f>AM288-(AM288*((VLOOKUP(A288,Plan!A$1:BA$804,53,FALSE)/100)))</f>
        <v>0</v>
      </c>
      <c r="AO288" s="211">
        <f>IF(AJ288,O288*'ETC Data'!$H$5*'ETC Data'!$K$5,0)</f>
        <v>0</v>
      </c>
      <c r="AP288" s="208">
        <f>AO288-(AO288*((VLOOKUP(A288,Plan!A$1:BB$804,54,FALSE)/100)))</f>
        <v>0</v>
      </c>
      <c r="AQ288" s="208">
        <f>IF(AJ288,O288*'ETC Data'!$H$5*'ETC Data'!$L$5,0)</f>
        <v>0</v>
      </c>
      <c r="AR288" s="208">
        <f>AQ288-(AQ288*((VLOOKUP(A288,Plan!A$1:BD$804,56,FALSE)/100)))</f>
        <v>0</v>
      </c>
      <c r="AS288" s="193">
        <f>VLOOKUP(A288,'PR Matrix'!A:B,2,FALSE)</f>
        <v>0</v>
      </c>
      <c r="AT288" s="194">
        <f t="shared" si="48"/>
        <v>0</v>
      </c>
      <c r="AU288" s="194">
        <f t="shared" si="49"/>
        <v>0</v>
      </c>
      <c r="AV288" s="194">
        <f t="shared" si="50"/>
        <v>0</v>
      </c>
      <c r="AW288" s="194">
        <f t="shared" si="51"/>
        <v>0</v>
      </c>
      <c r="AX288" s="194">
        <f t="shared" si="52"/>
        <v>0</v>
      </c>
      <c r="AY288" s="194">
        <f t="shared" si="53"/>
        <v>0</v>
      </c>
    </row>
    <row r="289" spans="1:51" hidden="1" x14ac:dyDescent="0.2">
      <c r="A289" s="200" t="s">
        <v>1830</v>
      </c>
      <c r="B289" s="201" t="s">
        <v>1572</v>
      </c>
      <c r="C289" s="201"/>
      <c r="D289" s="201"/>
      <c r="E289" s="202">
        <f>IF(G289="Y",VLOOKUP(B289&amp;"|"&amp;C289,'ETC Data'!$C$2:$D$16,2,FALSE),0)</f>
        <v>0</v>
      </c>
      <c r="F289" s="202">
        <f>IF(D289="",0,IF(G289="Y",VLOOKUP(B289&amp;"|"&amp;D289,'ETC Data'!$C$2:$D$16,2,FALSE),0))</f>
        <v>0</v>
      </c>
      <c r="G289" s="203" t="str">
        <f>IF(VLOOKUP(A289,Plan!A$1:H$804,8,FALSE)&lt;&gt;"",VLOOKUP(A289,Plan!A$1:H$804,8,FALSE),"")</f>
        <v>N</v>
      </c>
      <c r="H289" s="204" t="str">
        <f>IF(VLOOKUP(A289,Plan!A$1:L$804,12,FALSE)&lt;&gt;"",VLOOKUP(A289,Plan!A$1:L$804,12,FALSE),"")</f>
        <v/>
      </c>
      <c r="I289" s="205" t="str">
        <f>IF(VLOOKUP(A289,Plan!A$1:M$804,13,FALSE)&lt;&gt;"",VLOOKUP(A289,Plan!A$1:M$804,13,FALSE),"")</f>
        <v/>
      </c>
      <c r="J289" s="205" t="str">
        <f>IF(VLOOKUP(A289,Plan!A$1:N$804,14,FALSE)&lt;&gt;"",VLOOKUP(A289,Plan!A$1:N$804,14,FALSE),IF(VLOOKUP(A289,Plan!A$1:O$804,15,FALSE)&lt;&gt;"",VLOOKUP(A289,Plan!A$1:O$804,15,FALSE),""))</f>
        <v/>
      </c>
      <c r="K289" s="206" t="str">
        <f>IF(VLOOKUP(A289,Plan!A$1:P$804,16,FALSE)&lt;&gt;"",VLOOKUP(A289,Plan!A$1:P$804,16,FALSE),"")</f>
        <v/>
      </c>
      <c r="L289" s="205"/>
      <c r="M289" s="205"/>
      <c r="N289" s="205"/>
      <c r="O289" s="207">
        <f t="shared" si="46"/>
        <v>0</v>
      </c>
      <c r="P289" s="207" t="b">
        <f t="shared" si="47"/>
        <v>0</v>
      </c>
      <c r="Q289" s="208">
        <f>IF(P289,O289*'ETC Data'!$H$3*'ETC Data'!$I$3,0)</f>
        <v>0</v>
      </c>
      <c r="R289" s="208">
        <f>Q289-(Q289*((VLOOKUP(A289,Plan!A$1:Z$804,26,FALSE)/100)))</f>
        <v>0</v>
      </c>
      <c r="S289" s="208">
        <f>IF(P289,O289*'ETC Data'!$H$3*'ETC Data'!$J$3,0)</f>
        <v>0</v>
      </c>
      <c r="T289" s="208">
        <f>S289-(S289*((VLOOKUP(A289,Plan!A$1:AA$804,27,FALSE)/100)))</f>
        <v>0</v>
      </c>
      <c r="U289" s="208">
        <f>IF(P289,O289*'ETC Data'!$H$3*'ETC Data'!$K$3,0)</f>
        <v>0</v>
      </c>
      <c r="V289" s="208">
        <f>U289-(U289*((VLOOKUP(A289,Plan!A$1:AB$804,28,FALSE)/100)))</f>
        <v>0</v>
      </c>
      <c r="W289" s="208">
        <f>IF(P289,O289*'ETC Data'!$H$3*'ETC Data'!$L$3,0)</f>
        <v>0</v>
      </c>
      <c r="X289" s="208">
        <f>W289-(W289*((VLOOKUP(A289,Plan!A$1:AC$804,29,FALSE)/100)))</f>
        <v>0</v>
      </c>
      <c r="Y289" s="209"/>
      <c r="Z289" s="210" t="b">
        <f t="shared" si="44"/>
        <v>0</v>
      </c>
      <c r="AA289" s="208">
        <f>IF(Z289,O289*'ETC Data'!$H$4*'ETC Data'!$I$4,0)</f>
        <v>0</v>
      </c>
      <c r="AB289" s="208">
        <f>AA289-(AA289*((VLOOKUP(A289,Plan!A$1:AI$804,35,FALSE)/100)))</f>
        <v>0</v>
      </c>
      <c r="AC289" s="208">
        <f>IF(Z289,O289*'ETC Data'!$H$4*'ETC Data'!$J$4,0)</f>
        <v>0</v>
      </c>
      <c r="AD289" s="208">
        <f>AC289-(AC289*((VLOOKUP(A289,Plan!A$1:AJ$804,36,FALSE)/100)))</f>
        <v>0</v>
      </c>
      <c r="AE289" s="208">
        <f>IF(Z289,O289*'ETC Data'!$H$4*'ETC Data'!$K$4,0)</f>
        <v>0</v>
      </c>
      <c r="AF289" s="208">
        <f>AE289-(AE289*((VLOOKUP(A289,Plan!A$1:AK$804,37,FALSE)/100)))</f>
        <v>0</v>
      </c>
      <c r="AG289" s="208">
        <f>IF(Z289,O289*'ETC Data'!$H$4*'ETC Data'!$L$4,0)</f>
        <v>0</v>
      </c>
      <c r="AH289" s="208">
        <f>AG289-(AG289*((VLOOKUP(A289,Plan!A$1:AP$804,42,FALSE)/100)))</f>
        <v>0</v>
      </c>
      <c r="AI289" s="210"/>
      <c r="AJ289" s="210" t="b">
        <f t="shared" si="45"/>
        <v>0</v>
      </c>
      <c r="AK289" s="211">
        <f>IF(AJ289,O289*'ETC Data'!$H$5*'ETC Data'!$I$5,0)</f>
        <v>0</v>
      </c>
      <c r="AL289" s="208">
        <f>AK289-(AK289*((VLOOKUP(A289,Plan!A$1:AY$804,51,FALSE)/100)))</f>
        <v>0</v>
      </c>
      <c r="AM289" s="208">
        <f>IF(AJ289,O289*'ETC Data'!$H$5*'ETC Data'!$J$5,0)</f>
        <v>0</v>
      </c>
      <c r="AN289" s="208">
        <f>AM289-(AM289*((VLOOKUP(A289,Plan!A$1:BA$804,53,FALSE)/100)))</f>
        <v>0</v>
      </c>
      <c r="AO289" s="211">
        <f>IF(AJ289,O289*'ETC Data'!$H$5*'ETC Data'!$K$5,0)</f>
        <v>0</v>
      </c>
      <c r="AP289" s="208">
        <f>AO289-(AO289*((VLOOKUP(A289,Plan!A$1:BB$804,54,FALSE)/100)))</f>
        <v>0</v>
      </c>
      <c r="AQ289" s="208">
        <f>IF(AJ289,O289*'ETC Data'!$H$5*'ETC Data'!$L$5,0)</f>
        <v>0</v>
      </c>
      <c r="AR289" s="208">
        <f>AQ289-(AQ289*((VLOOKUP(A289,Plan!A$1:BD$804,56,FALSE)/100)))</f>
        <v>0</v>
      </c>
      <c r="AS289" s="193">
        <f>VLOOKUP(A289,'PR Matrix'!A:B,2,FALSE)</f>
        <v>0</v>
      </c>
      <c r="AT289" s="194">
        <f t="shared" si="48"/>
        <v>0</v>
      </c>
      <c r="AU289" s="194">
        <f t="shared" si="49"/>
        <v>0</v>
      </c>
      <c r="AV289" s="194">
        <f t="shared" si="50"/>
        <v>0</v>
      </c>
      <c r="AW289" s="194">
        <f t="shared" si="51"/>
        <v>0</v>
      </c>
      <c r="AX289" s="194">
        <f t="shared" si="52"/>
        <v>0</v>
      </c>
      <c r="AY289" s="194">
        <f t="shared" si="53"/>
        <v>0</v>
      </c>
    </row>
    <row r="290" spans="1:51" x14ac:dyDescent="0.2">
      <c r="A290" s="200" t="s">
        <v>1419</v>
      </c>
      <c r="B290" s="201" t="s">
        <v>1571</v>
      </c>
      <c r="C290" s="201" t="s">
        <v>1571</v>
      </c>
      <c r="D290" s="201"/>
      <c r="E290" s="643">
        <f>IF(G290="Y",VLOOKUP(B290&amp;"|"&amp;C290,'ETC Data'!$C$2:$D$16,2,FALSE),0)</f>
        <v>25</v>
      </c>
      <c r="F290" s="643">
        <f>IF(D290="",0,IF(G290="Y",VLOOKUP(B290&amp;"|"&amp;D290,'ETC Data'!$C$2:$D$16,2,FALSE),0))</f>
        <v>0</v>
      </c>
      <c r="G290" s="203" t="str">
        <f>IF(VLOOKUP(A290,Plan!A$1:H$804,8,FALSE)&lt;&gt;"",VLOOKUP(A290,Plan!A$1:H$804,8,FALSE),"")</f>
        <v>Y</v>
      </c>
      <c r="H290" s="204" t="str">
        <f>IF(VLOOKUP(A290,Plan!A$1:L$804,12,FALSE)&lt;&gt;"",VLOOKUP(A290,Plan!A$1:L$804,12,FALSE),"")</f>
        <v/>
      </c>
      <c r="I290" s="205" t="str">
        <f>IF(VLOOKUP(A290,Plan!A$1:M$804,13,FALSE)&lt;&gt;"",VLOOKUP(A290,Plan!A$1:M$804,13,FALSE),"")</f>
        <v/>
      </c>
      <c r="J290" s="205" t="str">
        <f>IF(VLOOKUP(A290,Plan!A$1:N$804,14,FALSE)&lt;&gt;"",VLOOKUP(A290,Plan!A$1:N$804,14,FALSE),IF(VLOOKUP(A290,Plan!A$1:O$804,15,FALSE)&lt;&gt;"",VLOOKUP(A290,Plan!A$1:O$804,15,FALSE),""))</f>
        <v>Y</v>
      </c>
      <c r="K290" s="206" t="str">
        <f>IF(VLOOKUP(A290,Plan!A$1:P$804,16,FALSE)&lt;&gt;"",VLOOKUP(A290,Plan!A$1:P$804,16,FALSE),"")</f>
        <v/>
      </c>
      <c r="L290" s="205"/>
      <c r="M290" s="205"/>
      <c r="N290" s="205"/>
      <c r="O290" s="207">
        <f t="shared" si="46"/>
        <v>25</v>
      </c>
      <c r="P290" s="207" t="b">
        <f t="shared" si="47"/>
        <v>0</v>
      </c>
      <c r="Q290" s="208">
        <f>IF(P290,O290*'ETC Data'!$H$3*'ETC Data'!$I$3,0)</f>
        <v>0</v>
      </c>
      <c r="R290" s="208">
        <f>Q290-(Q290*((VLOOKUP(A290,Plan!A$1:Z$804,26,FALSE)/100)))</f>
        <v>0</v>
      </c>
      <c r="S290" s="208">
        <f>IF(P290,O290*'ETC Data'!$H$3*'ETC Data'!$J$3,0)</f>
        <v>0</v>
      </c>
      <c r="T290" s="208">
        <f>S290-(S290*((VLOOKUP(A290,Plan!A$1:AA$804,27,FALSE)/100)))</f>
        <v>0</v>
      </c>
      <c r="U290" s="208">
        <f>IF(P290,O290*'ETC Data'!$H$3*'ETC Data'!$K$3,0)</f>
        <v>0</v>
      </c>
      <c r="V290" s="208">
        <f>U290-(U290*((VLOOKUP(A290,Plan!A$1:AB$804,28,FALSE)/100)))</f>
        <v>0</v>
      </c>
      <c r="W290" s="208">
        <f>IF(P290,O290*'ETC Data'!$H$3*'ETC Data'!$L$3,0)</f>
        <v>0</v>
      </c>
      <c r="X290" s="208">
        <f>W290-(W290*((VLOOKUP(A290,Plan!A$1:AC$804,29,FALSE)/100)))</f>
        <v>0</v>
      </c>
      <c r="Y290" s="209"/>
      <c r="Z290" s="210" t="b">
        <f t="shared" si="44"/>
        <v>1</v>
      </c>
      <c r="AA290" s="208">
        <f>IF(Z290,O290*'ETC Data'!$H$4*'ETC Data'!$I$4,0)</f>
        <v>6.1003105702957114</v>
      </c>
      <c r="AB290" s="208">
        <f>AA290-(AA290*((VLOOKUP(A290,Plan!A$1:AI$804,35,FALSE)/100)))</f>
        <v>6.1003105702957114</v>
      </c>
      <c r="AC290" s="208">
        <f>IF(Z290,O290*'ETC Data'!$H$4*'ETC Data'!$J$4,0)</f>
        <v>3.0501552851478557</v>
      </c>
      <c r="AD290" s="208">
        <f>AC290-(AC290*((VLOOKUP(A290,Plan!A$1:AJ$804,36,FALSE)/100)))</f>
        <v>3.0501552851478557</v>
      </c>
      <c r="AE290" s="208">
        <f>IF(Z290,O290*'ETC Data'!$H$4*'ETC Data'!$K$4,0)</f>
        <v>2.1961118053064559</v>
      </c>
      <c r="AF290" s="208">
        <f>AE290-(AE290*((VLOOKUP(A290,Plan!A$1:AK$804,37,FALSE)/100)))</f>
        <v>2.1961118053064559</v>
      </c>
      <c r="AG290" s="208">
        <f>IF(Z290,O290*'ETC Data'!$H$4*'ETC Data'!$L$4,0)</f>
        <v>0.85404347984139972</v>
      </c>
      <c r="AH290" s="208">
        <f>AG290-(AG290*((VLOOKUP(A290,Plan!A$1:AP$804,42,FALSE)/100)))</f>
        <v>0.85404347984139972</v>
      </c>
      <c r="AI290" s="210"/>
      <c r="AJ290" s="210" t="b">
        <f t="shared" si="45"/>
        <v>0</v>
      </c>
      <c r="AK290" s="211">
        <f>IF(AJ290,O290*'ETC Data'!$H$5*'ETC Data'!$I$5,0)</f>
        <v>0</v>
      </c>
      <c r="AL290" s="208">
        <f>AK290-(AK290*((VLOOKUP(A290,Plan!A$1:AY$804,51,FALSE)/100)))</f>
        <v>0</v>
      </c>
      <c r="AM290" s="208">
        <f>IF(AJ290,O290*'ETC Data'!$H$5*'ETC Data'!$J$5,0)</f>
        <v>0</v>
      </c>
      <c r="AN290" s="208">
        <f>AM290-(AM290*((VLOOKUP(A290,Plan!A$1:BA$804,53,FALSE)/100)))</f>
        <v>0</v>
      </c>
      <c r="AO290" s="211">
        <f>IF(AJ290,O290*'ETC Data'!$H$5*'ETC Data'!$K$5,0)</f>
        <v>0</v>
      </c>
      <c r="AP290" s="208">
        <f>AO290-(AO290*((VLOOKUP(A290,Plan!A$1:BB$804,54,FALSE)/100)))</f>
        <v>0</v>
      </c>
      <c r="AQ290" s="208">
        <f>IF(AJ290,O290*'ETC Data'!$H$5*'ETC Data'!$L$5,0)</f>
        <v>0</v>
      </c>
      <c r="AR290" s="208">
        <f>AQ290-(AQ290*((VLOOKUP(A290,Plan!A$1:BD$804,56,FALSE)/100)))</f>
        <v>0</v>
      </c>
      <c r="AS290" s="193">
        <f>VLOOKUP(A290,'PR Matrix'!A:B,2,FALSE)</f>
        <v>6207</v>
      </c>
      <c r="AT290" s="194">
        <f t="shared" si="48"/>
        <v>12.200621140591423</v>
      </c>
      <c r="AU290" s="194">
        <f t="shared" si="49"/>
        <v>12.200621140591423</v>
      </c>
      <c r="AV290" s="194">
        <f t="shared" si="50"/>
        <v>6.1003105702957114</v>
      </c>
      <c r="AW290" s="194">
        <f t="shared" si="51"/>
        <v>3.0501552851478557</v>
      </c>
      <c r="AX290" s="194">
        <f t="shared" si="52"/>
        <v>2.1961118053064559</v>
      </c>
      <c r="AY290" s="194">
        <f t="shared" si="53"/>
        <v>0.85404347984139972</v>
      </c>
    </row>
    <row r="291" spans="1:51" x14ac:dyDescent="0.2">
      <c r="A291" s="200" t="s">
        <v>1420</v>
      </c>
      <c r="B291" s="201" t="s">
        <v>1572</v>
      </c>
      <c r="C291" s="201" t="s">
        <v>1571</v>
      </c>
      <c r="D291" s="201"/>
      <c r="E291" s="643">
        <f>IF(G291="Y",VLOOKUP(B291&amp;"|"&amp;C291,'ETC Data'!$C$2:$D$16,2,FALSE),0)</f>
        <v>48</v>
      </c>
      <c r="F291" s="643">
        <f>IF(D291="",0,IF(G291="Y",VLOOKUP(B291&amp;"|"&amp;D291,'ETC Data'!$C$2:$D$16,2,FALSE),0))</f>
        <v>0</v>
      </c>
      <c r="G291" s="203" t="str">
        <f>IF(VLOOKUP(A291,Plan!A$1:H$804,8,FALSE)&lt;&gt;"",VLOOKUP(A291,Plan!A$1:H$804,8,FALSE),"")</f>
        <v>Y</v>
      </c>
      <c r="H291" s="204" t="str">
        <f>IF(VLOOKUP(A291,Plan!A$1:L$804,12,FALSE)&lt;&gt;"",VLOOKUP(A291,Plan!A$1:L$804,12,FALSE),"")</f>
        <v/>
      </c>
      <c r="I291" s="205" t="str">
        <f>IF(VLOOKUP(A291,Plan!A$1:M$804,13,FALSE)&lt;&gt;"",VLOOKUP(A291,Plan!A$1:M$804,13,FALSE),"")</f>
        <v>Y</v>
      </c>
      <c r="J291" s="205" t="str">
        <f>IF(VLOOKUP(A291,Plan!A$1:N$804,14,FALSE)&lt;&gt;"",VLOOKUP(A291,Plan!A$1:N$804,14,FALSE),IF(VLOOKUP(A291,Plan!A$1:O$804,15,FALSE)&lt;&gt;"",VLOOKUP(A291,Plan!A$1:O$804,15,FALSE),""))</f>
        <v>Y</v>
      </c>
      <c r="K291" s="206" t="str">
        <f>IF(VLOOKUP(A291,Plan!A$1:P$804,16,FALSE)&lt;&gt;"",VLOOKUP(A291,Plan!A$1:P$804,16,FALSE),"")</f>
        <v>Y</v>
      </c>
      <c r="L291" s="205"/>
      <c r="M291" s="205"/>
      <c r="N291" s="205"/>
      <c r="O291" s="207">
        <f t="shared" si="46"/>
        <v>48</v>
      </c>
      <c r="P291" s="207" t="b">
        <f t="shared" si="47"/>
        <v>1</v>
      </c>
      <c r="Q291" s="208">
        <f>IF(P291,O291*'ETC Data'!$H$3*'ETC Data'!$I$3,0)</f>
        <v>9.4634070744240617</v>
      </c>
      <c r="R291" s="208">
        <f>Q291-(Q291*((VLOOKUP(A291,Plan!A$1:Z$804,26,FALSE)/100)))</f>
        <v>0</v>
      </c>
      <c r="S291" s="208">
        <f>IF(P291,O291*'ETC Data'!$H$3*'ETC Data'!$J$3,0)</f>
        <v>2.2712176978617746</v>
      </c>
      <c r="T291" s="208">
        <f>S291-(S291*((VLOOKUP(A291,Plan!A$1:AA$804,27,FALSE)/100)))</f>
        <v>0</v>
      </c>
      <c r="U291" s="208">
        <f>IF(P291,O291*'ETC Data'!$H$3*'ETC Data'!$K$3,0)</f>
        <v>0.63089380496160408</v>
      </c>
      <c r="V291" s="208">
        <f>U291-(U291*((VLOOKUP(A291,Plan!A$1:AB$804,28,FALSE)/100)))</f>
        <v>0</v>
      </c>
      <c r="W291" s="208">
        <f>IF(P291,O291*'ETC Data'!$H$3*'ETC Data'!$L$3,0)</f>
        <v>0.25235752198464162</v>
      </c>
      <c r="X291" s="208">
        <f>W291-(W291*((VLOOKUP(A291,Plan!A$1:AC$804,29,FALSE)/100)))</f>
        <v>0</v>
      </c>
      <c r="Y291" s="209"/>
      <c r="Z291" s="210" t="b">
        <f t="shared" si="44"/>
        <v>1</v>
      </c>
      <c r="AA291" s="208">
        <f>IF(Z291,O291*'ETC Data'!$H$4*'ETC Data'!$I$4,0)</f>
        <v>11.712596294967767</v>
      </c>
      <c r="AB291" s="208">
        <f>AA291-(AA291*((VLOOKUP(A291,Plan!A$1:AI$804,35,FALSE)/100)))</f>
        <v>0</v>
      </c>
      <c r="AC291" s="208">
        <f>IF(Z291,O291*'ETC Data'!$H$4*'ETC Data'!$J$4,0)</f>
        <v>5.8562981474838836</v>
      </c>
      <c r="AD291" s="208">
        <f>AC291-(AC291*((VLOOKUP(A291,Plan!A$1:AJ$804,36,FALSE)/100)))</f>
        <v>0</v>
      </c>
      <c r="AE291" s="208">
        <f>IF(Z291,O291*'ETC Data'!$H$4*'ETC Data'!$K$4,0)</f>
        <v>4.2165346661883962</v>
      </c>
      <c r="AF291" s="208">
        <f>AE291-(AE291*((VLOOKUP(A291,Plan!A$1:AK$804,37,FALSE)/100)))</f>
        <v>0</v>
      </c>
      <c r="AG291" s="208">
        <f>IF(Z291,O291*'ETC Data'!$H$4*'ETC Data'!$L$4,0)</f>
        <v>1.6397634812954875</v>
      </c>
      <c r="AH291" s="208">
        <f>AG291-(AG291*((VLOOKUP(A291,Plan!A$1:AP$804,42,FALSE)/100)))</f>
        <v>0</v>
      </c>
      <c r="AI291" s="210"/>
      <c r="AJ291" s="210" t="b">
        <f t="shared" si="45"/>
        <v>1</v>
      </c>
      <c r="AK291" s="211">
        <f>IF(AJ291,O291*'ETC Data'!$H$5*'ETC Data'!$I$5,0)</f>
        <v>5.9784656554161915</v>
      </c>
      <c r="AL291" s="208">
        <f>AK291-(AK291*((VLOOKUP(A291,Plan!A$1:AY$804,51,FALSE)/100)))</f>
        <v>0</v>
      </c>
      <c r="AM291" s="208">
        <f>IF(AJ291,O291*'ETC Data'!$H$5*'ETC Data'!$J$5,0)</f>
        <v>2.9892328277080957</v>
      </c>
      <c r="AN291" s="208">
        <f>AM291-(AM291*((VLOOKUP(A291,Plan!A$1:BA$804,53,FALSE)/100)))</f>
        <v>0</v>
      </c>
      <c r="AO291" s="211">
        <f>IF(AJ291,O291*'ETC Data'!$H$5*'ETC Data'!$K$5,0)</f>
        <v>2.1522476359498288</v>
      </c>
      <c r="AP291" s="208">
        <f>AO291-(AO291*((VLOOKUP(A291,Plan!A$1:BB$804,54,FALSE)/100)))</f>
        <v>0</v>
      </c>
      <c r="AQ291" s="208">
        <f>IF(AJ291,O291*'ETC Data'!$H$5*'ETC Data'!$L$5,0)</f>
        <v>0.83698519175826691</v>
      </c>
      <c r="AR291" s="208">
        <f>AQ291-(AQ291*((VLOOKUP(A291,Plan!A$1:BD$804,56,FALSE)/100)))</f>
        <v>0</v>
      </c>
      <c r="AS291" s="193">
        <f>VLOOKUP(A291,'PR Matrix'!A:B,2,FALSE)</f>
        <v>6207</v>
      </c>
      <c r="AT291" s="194">
        <f t="shared" si="48"/>
        <v>0</v>
      </c>
      <c r="AU291" s="194">
        <f t="shared" si="49"/>
        <v>48</v>
      </c>
      <c r="AV291" s="194">
        <f t="shared" si="50"/>
        <v>0</v>
      </c>
      <c r="AW291" s="194">
        <f t="shared" si="51"/>
        <v>0</v>
      </c>
      <c r="AX291" s="194">
        <f t="shared" si="52"/>
        <v>0</v>
      </c>
      <c r="AY291" s="194">
        <f t="shared" si="53"/>
        <v>0</v>
      </c>
    </row>
    <row r="292" spans="1:51" x14ac:dyDescent="0.2">
      <c r="A292" s="200" t="s">
        <v>322</v>
      </c>
      <c r="B292" s="201" t="s">
        <v>1572</v>
      </c>
      <c r="C292" s="201" t="s">
        <v>1572</v>
      </c>
      <c r="D292" s="201"/>
      <c r="E292" s="643">
        <f>IF(G292="Y",VLOOKUP(B292&amp;"|"&amp;C292,'ETC Data'!$C$2:$D$16,2,FALSE),0)</f>
        <v>104</v>
      </c>
      <c r="F292" s="643">
        <f>IF(D292="",0,IF(G292="Y",VLOOKUP(B292&amp;"|"&amp;D292,'ETC Data'!$C$2:$D$16,2,FALSE),0))</f>
        <v>0</v>
      </c>
      <c r="G292" s="203" t="str">
        <f>IF(VLOOKUP(A292,Plan!A$1:H$804,8,FALSE)&lt;&gt;"",VLOOKUP(A292,Plan!A$1:H$804,8,FALSE),"")</f>
        <v>Y</v>
      </c>
      <c r="H292" s="204" t="str">
        <f>IF(VLOOKUP(A292,Plan!A$1:L$804,12,FALSE)&lt;&gt;"",VLOOKUP(A292,Plan!A$1:L$804,12,FALSE),"")</f>
        <v/>
      </c>
      <c r="I292" s="205" t="str">
        <f>IF(VLOOKUP(A292,Plan!A$1:M$804,13,FALSE)&lt;&gt;"",VLOOKUP(A292,Plan!A$1:M$804,13,FALSE),"")</f>
        <v/>
      </c>
      <c r="J292" s="205" t="str">
        <f>IF(VLOOKUP(A292,Plan!A$1:N$804,14,FALSE)&lt;&gt;"",VLOOKUP(A292,Plan!A$1:N$804,14,FALSE),IF(VLOOKUP(A292,Plan!A$1:O$804,15,FALSE)&lt;&gt;"",VLOOKUP(A292,Plan!A$1:O$804,15,FALSE),""))</f>
        <v>Y</v>
      </c>
      <c r="K292" s="206" t="str">
        <f>IF(VLOOKUP(A292,Plan!A$1:P$804,16,FALSE)&lt;&gt;"",VLOOKUP(A292,Plan!A$1:P$804,16,FALSE),"")</f>
        <v/>
      </c>
      <c r="L292" s="205"/>
      <c r="M292" s="205"/>
      <c r="N292" s="205"/>
      <c r="O292" s="207">
        <f t="shared" si="46"/>
        <v>104</v>
      </c>
      <c r="P292" s="207" t="b">
        <f t="shared" si="47"/>
        <v>0</v>
      </c>
      <c r="Q292" s="208">
        <f>IF(P292,O292*'ETC Data'!$H$3*'ETC Data'!$I$3,0)</f>
        <v>0</v>
      </c>
      <c r="R292" s="208">
        <f>Q292-(Q292*((VLOOKUP(A292,Plan!A$1:Z$804,26,FALSE)/100)))</f>
        <v>0</v>
      </c>
      <c r="S292" s="208">
        <f>IF(P292,O292*'ETC Data'!$H$3*'ETC Data'!$J$3,0)</f>
        <v>0</v>
      </c>
      <c r="T292" s="208">
        <v>8</v>
      </c>
      <c r="U292" s="208">
        <f>IF(P292,O292*'ETC Data'!$H$3*'ETC Data'!$K$3,0)</f>
        <v>0</v>
      </c>
      <c r="V292" s="208">
        <f>U292-(U292*((VLOOKUP(A292,Plan!A$1:AB$804,28,FALSE)/100)))</f>
        <v>0</v>
      </c>
      <c r="W292" s="208">
        <f>IF(P292,O292*'ETC Data'!$H$3*'ETC Data'!$L$3,0)</f>
        <v>0</v>
      </c>
      <c r="X292" s="208">
        <f>W292-(W292*((VLOOKUP(A292,Plan!A$1:AC$804,29,FALSE)/100)))</f>
        <v>0</v>
      </c>
      <c r="Y292" s="209"/>
      <c r="Z292" s="210" t="b">
        <f t="shared" si="44"/>
        <v>1</v>
      </c>
      <c r="AA292" s="208">
        <f>IF(Z292,O292*'ETC Data'!$H$4*'ETC Data'!$I$4,0)</f>
        <v>25.377291972430161</v>
      </c>
      <c r="AB292" s="208">
        <f>AA292-(AA292*((VLOOKUP(A292,Plan!A$1:AI$804,35,FALSE)/100)))</f>
        <v>25.377291972430161</v>
      </c>
      <c r="AC292" s="208">
        <f>IF(Z292,O292*'ETC Data'!$H$4*'ETC Data'!$J$4,0)</f>
        <v>12.68864598621508</v>
      </c>
      <c r="AD292" s="208">
        <f>AC292-(AC292*((VLOOKUP(A292,Plan!A$1:AJ$804,36,FALSE)/100)))</f>
        <v>12.68864598621508</v>
      </c>
      <c r="AE292" s="208">
        <f>IF(Z292,O292*'ETC Data'!$H$4*'ETC Data'!$K$4,0)</f>
        <v>9.1358251100748582</v>
      </c>
      <c r="AF292" s="208">
        <f>AE292-(AE292*((VLOOKUP(A292,Plan!A$1:AK$804,37,FALSE)/100)))</f>
        <v>9.1358251100748582</v>
      </c>
      <c r="AG292" s="208">
        <f>IF(Z292,O292*'ETC Data'!$H$4*'ETC Data'!$L$4,0)</f>
        <v>3.5528208761402227</v>
      </c>
      <c r="AH292" s="208">
        <f>AG292-(AG292*((VLOOKUP(A292,Plan!A$1:AP$804,42,FALSE)/100)))</f>
        <v>3.5528208761402227</v>
      </c>
      <c r="AI292" s="210"/>
      <c r="AJ292" s="210" t="b">
        <f t="shared" si="45"/>
        <v>0</v>
      </c>
      <c r="AK292" s="211">
        <f>IF(AJ292,O292*'ETC Data'!$H$5*'ETC Data'!$I$5,0)</f>
        <v>0</v>
      </c>
      <c r="AL292" s="208">
        <f>AK292-(AK292*((VLOOKUP(A292,Plan!A$1:AY$804,51,FALSE)/100)))</f>
        <v>0</v>
      </c>
      <c r="AM292" s="208">
        <f>IF(AJ292,O292*'ETC Data'!$H$5*'ETC Data'!$J$5,0)</f>
        <v>0</v>
      </c>
      <c r="AN292" s="208">
        <v>9</v>
      </c>
      <c r="AO292" s="211">
        <f>IF(AJ292,O292*'ETC Data'!$H$5*'ETC Data'!$K$5,0)</f>
        <v>0</v>
      </c>
      <c r="AP292" s="208">
        <f>AO292-(AO292*((VLOOKUP(A292,Plan!A$1:BB$804,54,FALSE)/100)))</f>
        <v>0</v>
      </c>
      <c r="AQ292" s="208">
        <f>IF(AJ292,O292*'ETC Data'!$H$5*'ETC Data'!$L$5,0)</f>
        <v>0</v>
      </c>
      <c r="AR292" s="208">
        <f>AQ292-(AQ292*((VLOOKUP(A292,Plan!A$1:BD$804,56,FALSE)/100)))</f>
        <v>0</v>
      </c>
      <c r="AS292" s="193">
        <f>VLOOKUP(A292,'PR Matrix'!A:B,2,FALSE)</f>
        <v>6230</v>
      </c>
      <c r="AT292" s="194">
        <f t="shared" si="48"/>
        <v>67.754583944860315</v>
      </c>
      <c r="AU292" s="194">
        <f t="shared" si="49"/>
        <v>50.754583944860322</v>
      </c>
      <c r="AV292" s="194">
        <f t="shared" si="50"/>
        <v>25.377291972430161</v>
      </c>
      <c r="AW292" s="194">
        <f t="shared" si="51"/>
        <v>29.688645986215079</v>
      </c>
      <c r="AX292" s="194">
        <f t="shared" si="52"/>
        <v>9.1358251100748582</v>
      </c>
      <c r="AY292" s="194">
        <f t="shared" si="53"/>
        <v>3.5528208761402227</v>
      </c>
    </row>
    <row r="293" spans="1:51" hidden="1" x14ac:dyDescent="0.2">
      <c r="A293" s="200" t="s">
        <v>1421</v>
      </c>
      <c r="B293" s="201" t="s">
        <v>1572</v>
      </c>
      <c r="C293" s="201" t="s">
        <v>1572</v>
      </c>
      <c r="D293" s="201"/>
      <c r="E293" s="202">
        <f>IF(G293="Y",VLOOKUP(B293&amp;"|"&amp;C293,'ETC Data'!$C$2:$D$16,2,FALSE),0)</f>
        <v>0</v>
      </c>
      <c r="F293" s="202">
        <f>IF(D293="",0,IF(G293="Y",VLOOKUP(B293&amp;"|"&amp;D293,'ETC Data'!$C$2:$D$16,2,FALSE),0))</f>
        <v>0</v>
      </c>
      <c r="G293" s="203" t="str">
        <f>IF(VLOOKUP(A293,Plan!A$1:H$804,8,FALSE)&lt;&gt;"",VLOOKUP(A293,Plan!A$1:H$804,8,FALSE),"")</f>
        <v>N</v>
      </c>
      <c r="H293" s="204" t="str">
        <f>IF(VLOOKUP(A293,Plan!A$1:L$804,12,FALSE)&lt;&gt;"",VLOOKUP(A293,Plan!A$1:L$804,12,FALSE),"")</f>
        <v/>
      </c>
      <c r="I293" s="205" t="str">
        <f>IF(VLOOKUP(A293,Plan!A$1:M$804,13,FALSE)&lt;&gt;"",VLOOKUP(A293,Plan!A$1:M$804,13,FALSE),"")</f>
        <v/>
      </c>
      <c r="J293" s="205" t="str">
        <f>IF(VLOOKUP(A293,Plan!A$1:N$804,14,FALSE)&lt;&gt;"",VLOOKUP(A293,Plan!A$1:N$804,14,FALSE),IF(VLOOKUP(A293,Plan!A$1:O$804,15,FALSE)&lt;&gt;"",VLOOKUP(A293,Plan!A$1:O$804,15,FALSE),""))</f>
        <v/>
      </c>
      <c r="K293" s="206" t="str">
        <f>IF(VLOOKUP(A293,Plan!A$1:P$804,16,FALSE)&lt;&gt;"",VLOOKUP(A293,Plan!A$1:P$804,16,FALSE),"")</f>
        <v/>
      </c>
      <c r="L293" s="205"/>
      <c r="M293" s="205"/>
      <c r="N293" s="205"/>
      <c r="O293" s="207">
        <f t="shared" si="46"/>
        <v>0</v>
      </c>
      <c r="P293" s="207" t="b">
        <f t="shared" si="47"/>
        <v>0</v>
      </c>
      <c r="Q293" s="208">
        <f>IF(P293,O293*'ETC Data'!$H$3*'ETC Data'!$I$3,0)</f>
        <v>0</v>
      </c>
      <c r="R293" s="208">
        <f>Q293-(Q293*((VLOOKUP(A293,Plan!A$1:Z$804,26,FALSE)/100)))</f>
        <v>0</v>
      </c>
      <c r="S293" s="208">
        <f>IF(P293,O293*'ETC Data'!$H$3*'ETC Data'!$J$3,0)</f>
        <v>0</v>
      </c>
      <c r="T293" s="208">
        <v>10</v>
      </c>
      <c r="U293" s="208">
        <f>IF(P293,O293*'ETC Data'!$H$3*'ETC Data'!$K$3,0)</f>
        <v>0</v>
      </c>
      <c r="V293" s="208">
        <f>U293-(U293*((VLOOKUP(A293,Plan!A$1:AB$804,28,FALSE)/100)))</f>
        <v>0</v>
      </c>
      <c r="W293" s="208">
        <f>IF(P293,O293*'ETC Data'!$H$3*'ETC Data'!$L$3,0)</f>
        <v>0</v>
      </c>
      <c r="X293" s="208">
        <f>W293-(W293*((VLOOKUP(A293,Plan!A$1:AC$804,29,FALSE)/100)))</f>
        <v>0</v>
      </c>
      <c r="Y293" s="209"/>
      <c r="Z293" s="210" t="b">
        <f t="shared" si="44"/>
        <v>0</v>
      </c>
      <c r="AA293" s="208">
        <f>IF(Z293,O293*'ETC Data'!$H$4*'ETC Data'!$I$4,0)</f>
        <v>0</v>
      </c>
      <c r="AB293" s="208">
        <f>AA293-(AA293*((VLOOKUP(A293,Plan!A$1:AI$804,35,FALSE)/100)))</f>
        <v>0</v>
      </c>
      <c r="AC293" s="208">
        <f>IF(Z293,O293*'ETC Data'!$H$4*'ETC Data'!$J$4,0)</f>
        <v>0</v>
      </c>
      <c r="AD293" s="208">
        <f>AC293-(AC293*((VLOOKUP(A293,Plan!A$1:AJ$804,36,FALSE)/100)))</f>
        <v>0</v>
      </c>
      <c r="AE293" s="208">
        <f>IF(Z293,O293*'ETC Data'!$H$4*'ETC Data'!$K$4,0)</f>
        <v>0</v>
      </c>
      <c r="AF293" s="208">
        <f>AE293-(AE293*((VLOOKUP(A293,Plan!A$1:AK$804,37,FALSE)/100)))</f>
        <v>0</v>
      </c>
      <c r="AG293" s="208">
        <f>IF(Z293,O293*'ETC Data'!$H$4*'ETC Data'!$L$4,0)</f>
        <v>0</v>
      </c>
      <c r="AH293" s="208">
        <f>AG293-(AG293*((VLOOKUP(A293,Plan!A$1:AP$804,42,FALSE)/100)))</f>
        <v>0</v>
      </c>
      <c r="AI293" s="210"/>
      <c r="AJ293" s="210" t="b">
        <f t="shared" si="45"/>
        <v>0</v>
      </c>
      <c r="AK293" s="211">
        <f>IF(AJ293,O293*'ETC Data'!$H$5*'ETC Data'!$I$5,0)</f>
        <v>0</v>
      </c>
      <c r="AL293" s="208">
        <f>AK293-(AK293*((VLOOKUP(A293,Plan!A$1:AY$804,51,FALSE)/100)))</f>
        <v>0</v>
      </c>
      <c r="AM293" s="208">
        <f>IF(AJ293,O293*'ETC Data'!$H$5*'ETC Data'!$J$5,0)</f>
        <v>0</v>
      </c>
      <c r="AN293" s="208">
        <v>13</v>
      </c>
      <c r="AO293" s="211">
        <f>IF(AJ293,O293*'ETC Data'!$H$5*'ETC Data'!$K$5,0)</f>
        <v>0</v>
      </c>
      <c r="AP293" s="208">
        <f>AO293-(AO293*((VLOOKUP(A293,Plan!A$1:BB$804,54,FALSE)/100)))</f>
        <v>0</v>
      </c>
      <c r="AQ293" s="208">
        <f>IF(AJ293,O293*'ETC Data'!$H$5*'ETC Data'!$L$5,0)</f>
        <v>0</v>
      </c>
      <c r="AR293" s="208">
        <f>AQ293-(AQ293*((VLOOKUP(A293,Plan!A$1:BD$804,56,FALSE)/100)))</f>
        <v>0</v>
      </c>
      <c r="AS293" s="193">
        <f>VLOOKUP(A293,'PR Matrix'!A:B,2,FALSE)</f>
        <v>0</v>
      </c>
      <c r="AT293" s="194">
        <f t="shared" si="48"/>
        <v>23</v>
      </c>
      <c r="AU293" s="194">
        <f t="shared" si="49"/>
        <v>0</v>
      </c>
      <c r="AV293" s="194">
        <f t="shared" si="50"/>
        <v>0</v>
      </c>
      <c r="AW293" s="194">
        <f t="shared" si="51"/>
        <v>23</v>
      </c>
      <c r="AX293" s="194">
        <f t="shared" si="52"/>
        <v>0</v>
      </c>
      <c r="AY293" s="194">
        <f t="shared" si="53"/>
        <v>0</v>
      </c>
    </row>
    <row r="294" spans="1:51" hidden="1" x14ac:dyDescent="0.2">
      <c r="A294" s="213" t="s">
        <v>321</v>
      </c>
      <c r="B294" s="201" t="s">
        <v>1572</v>
      </c>
      <c r="C294" s="201" t="s">
        <v>1572</v>
      </c>
      <c r="D294" s="201"/>
      <c r="E294" s="202">
        <f>IF(G294="Y",VLOOKUP(B294&amp;"|"&amp;C294,'ETC Data'!$C$2:$D$16,2,FALSE),0)</f>
        <v>0</v>
      </c>
      <c r="F294" s="202">
        <f>IF(D294="",0,IF(G294="Y",VLOOKUP(B294&amp;"|"&amp;D294,'ETC Data'!$C$2:$D$16,2,FALSE),0))</f>
        <v>0</v>
      </c>
      <c r="G294" s="203" t="str">
        <f>IF(VLOOKUP(A294,Plan!A$1:H$804,8,FALSE)&lt;&gt;"",VLOOKUP(A294,Plan!A$1:H$804,8,FALSE),"")</f>
        <v>N</v>
      </c>
      <c r="H294" s="204" t="str">
        <f>IF(VLOOKUP(A294,Plan!A$1:L$804,12,FALSE)&lt;&gt;"",VLOOKUP(A294,Plan!A$1:L$804,12,FALSE),"")</f>
        <v/>
      </c>
      <c r="I294" s="205" t="str">
        <f>IF(VLOOKUP(A294,Plan!A$1:M$804,13,FALSE)&lt;&gt;"",VLOOKUP(A294,Plan!A$1:M$804,13,FALSE),"")</f>
        <v/>
      </c>
      <c r="J294" s="205" t="str">
        <f>IF(VLOOKUP(A294,Plan!A$1:N$804,14,FALSE)&lt;&gt;"",VLOOKUP(A294,Plan!A$1:N$804,14,FALSE),IF(VLOOKUP(A294,Plan!A$1:O$804,15,FALSE)&lt;&gt;"",VLOOKUP(A294,Plan!A$1:O$804,15,FALSE),""))</f>
        <v/>
      </c>
      <c r="K294" s="206" t="str">
        <f>IF(VLOOKUP(A294,Plan!A$1:P$804,16,FALSE)&lt;&gt;"",VLOOKUP(A294,Plan!A$1:P$804,16,FALSE),"")</f>
        <v/>
      </c>
      <c r="L294" s="205"/>
      <c r="M294" s="205"/>
      <c r="N294" s="205"/>
      <c r="O294" s="207">
        <f t="shared" si="46"/>
        <v>0</v>
      </c>
      <c r="P294" s="207" t="b">
        <f t="shared" si="47"/>
        <v>0</v>
      </c>
      <c r="Q294" s="208">
        <f>IF(P294,O294*'ETC Data'!$H$3*'ETC Data'!$I$3,0)</f>
        <v>0</v>
      </c>
      <c r="R294" s="208">
        <f>Q294-(Q294*((VLOOKUP(A294,Plan!A$1:Z$804,26,FALSE)/100)))</f>
        <v>0</v>
      </c>
      <c r="S294" s="208">
        <f>IF(P294,O294*'ETC Data'!$H$3*'ETC Data'!$J$3,0)</f>
        <v>0</v>
      </c>
      <c r="T294" s="208">
        <v>10</v>
      </c>
      <c r="U294" s="208">
        <f>IF(P294,O294*'ETC Data'!$H$3*'ETC Data'!$K$3,0)</f>
        <v>0</v>
      </c>
      <c r="V294" s="208">
        <f>U294-(U294*((VLOOKUP(A294,Plan!A$1:AB$804,28,FALSE)/100)))</f>
        <v>0</v>
      </c>
      <c r="W294" s="208">
        <f>IF(P294,O294*'ETC Data'!$H$3*'ETC Data'!$L$3,0)</f>
        <v>0</v>
      </c>
      <c r="X294" s="208">
        <f>W294-(W294*((VLOOKUP(A294,Plan!A$1:AC$804,29,FALSE)/100)))</f>
        <v>0</v>
      </c>
      <c r="Y294" s="209"/>
      <c r="Z294" s="210" t="b">
        <f t="shared" si="44"/>
        <v>0</v>
      </c>
      <c r="AA294" s="208">
        <f>IF(Z294,O294*'ETC Data'!$H$4*'ETC Data'!$I$4,0)</f>
        <v>0</v>
      </c>
      <c r="AB294" s="208">
        <f>AA294-(AA294*((VLOOKUP(A294,Plan!A$1:AI$804,35,FALSE)/100)))</f>
        <v>0</v>
      </c>
      <c r="AC294" s="208">
        <f>IF(Z294,O294*'ETC Data'!$H$4*'ETC Data'!$J$4,0)</f>
        <v>0</v>
      </c>
      <c r="AD294" s="208">
        <f>AC294-(AC294*((VLOOKUP(A294,Plan!A$1:AJ$804,36,FALSE)/100)))</f>
        <v>0</v>
      </c>
      <c r="AE294" s="208">
        <f>IF(Z294,O294*'ETC Data'!$H$4*'ETC Data'!$K$4,0)</f>
        <v>0</v>
      </c>
      <c r="AF294" s="208">
        <f>AE294-(AE294*((VLOOKUP(A294,Plan!A$1:AK$804,37,FALSE)/100)))</f>
        <v>0</v>
      </c>
      <c r="AG294" s="208">
        <f>IF(Z294,O294*'ETC Data'!$H$4*'ETC Data'!$L$4,0)</f>
        <v>0</v>
      </c>
      <c r="AH294" s="208">
        <f>AG294-(AG294*((VLOOKUP(A294,Plan!A$1:AP$804,42,FALSE)/100)))</f>
        <v>0</v>
      </c>
      <c r="AI294" s="210"/>
      <c r="AJ294" s="210" t="b">
        <f t="shared" si="45"/>
        <v>0</v>
      </c>
      <c r="AK294" s="211">
        <f>IF(AJ294,O294*'ETC Data'!$H$5*'ETC Data'!$I$5,0)</f>
        <v>0</v>
      </c>
      <c r="AL294" s="208">
        <f>AK294-(AK294*((VLOOKUP(A294,Plan!A$1:AY$804,51,FALSE)/100)))</f>
        <v>0</v>
      </c>
      <c r="AM294" s="208">
        <f>IF(AJ294,O294*'ETC Data'!$H$5*'ETC Data'!$J$5,0)</f>
        <v>0</v>
      </c>
      <c r="AN294" s="208">
        <v>13</v>
      </c>
      <c r="AO294" s="211">
        <f>IF(AJ294,O294*'ETC Data'!$H$5*'ETC Data'!$K$5,0)</f>
        <v>0</v>
      </c>
      <c r="AP294" s="208">
        <f>AO294-(AO294*((VLOOKUP(A294,Plan!A$1:BB$804,54,FALSE)/100)))</f>
        <v>0</v>
      </c>
      <c r="AQ294" s="208">
        <f>IF(AJ294,O294*'ETC Data'!$H$5*'ETC Data'!$L$5,0)</f>
        <v>0</v>
      </c>
      <c r="AR294" s="208">
        <f>AQ294-(AQ294*((VLOOKUP(A294,Plan!A$1:BD$804,56,FALSE)/100)))</f>
        <v>0</v>
      </c>
      <c r="AS294" s="193">
        <f>VLOOKUP(A294,'PR Matrix'!A:B,2,FALSE)</f>
        <v>0</v>
      </c>
      <c r="AT294" s="194">
        <f t="shared" si="48"/>
        <v>23</v>
      </c>
      <c r="AU294" s="194">
        <f t="shared" si="49"/>
        <v>0</v>
      </c>
      <c r="AV294" s="194">
        <f t="shared" si="50"/>
        <v>0</v>
      </c>
      <c r="AW294" s="194">
        <f t="shared" si="51"/>
        <v>23</v>
      </c>
      <c r="AX294" s="194">
        <f t="shared" si="52"/>
        <v>0</v>
      </c>
      <c r="AY294" s="194">
        <f t="shared" si="53"/>
        <v>0</v>
      </c>
    </row>
    <row r="295" spans="1:51" hidden="1" x14ac:dyDescent="0.2">
      <c r="A295" s="215" t="s">
        <v>1087</v>
      </c>
      <c r="B295" s="201" t="s">
        <v>1571</v>
      </c>
      <c r="C295" s="201"/>
      <c r="D295" s="201"/>
      <c r="E295" s="202">
        <f>IF(G295="Y",VLOOKUP(B295&amp;"|"&amp;C295,'ETC Data'!$C$2:$D$16,2,FALSE),0)</f>
        <v>0</v>
      </c>
      <c r="F295" s="202">
        <f>IF(D295="",0,IF(G295="Y",VLOOKUP(B295&amp;"|"&amp;D295,'ETC Data'!$C$2:$D$16,2,FALSE),0))</f>
        <v>0</v>
      </c>
      <c r="G295" s="203" t="str">
        <f>IF(VLOOKUP(A295,Plan!A$1:H$804,8,FALSE)&lt;&gt;"",VLOOKUP(A295,Plan!A$1:H$804,8,FALSE),"")</f>
        <v>N</v>
      </c>
      <c r="H295" s="204" t="str">
        <f>IF(VLOOKUP(A295,Plan!A$1:L$804,12,FALSE)&lt;&gt;"",VLOOKUP(A295,Plan!A$1:L$804,12,FALSE),"")</f>
        <v/>
      </c>
      <c r="I295" s="205" t="str">
        <f>IF(VLOOKUP(A295,Plan!A$1:M$804,13,FALSE)&lt;&gt;"",VLOOKUP(A295,Plan!A$1:M$804,13,FALSE),"")</f>
        <v/>
      </c>
      <c r="J295" s="205" t="str">
        <f>IF(VLOOKUP(A295,Plan!A$1:N$804,14,FALSE)&lt;&gt;"",VLOOKUP(A295,Plan!A$1:N$804,14,FALSE),IF(VLOOKUP(A295,Plan!A$1:O$804,15,FALSE)&lt;&gt;"",VLOOKUP(A295,Plan!A$1:O$804,15,FALSE),""))</f>
        <v/>
      </c>
      <c r="K295" s="206" t="str">
        <f>IF(VLOOKUP(A295,Plan!A$1:P$804,16,FALSE)&lt;&gt;"",VLOOKUP(A295,Plan!A$1:P$804,16,FALSE),"")</f>
        <v/>
      </c>
      <c r="L295" s="205"/>
      <c r="M295" s="205"/>
      <c r="N295" s="205"/>
      <c r="O295" s="207">
        <f t="shared" si="46"/>
        <v>0</v>
      </c>
      <c r="P295" s="207" t="b">
        <f t="shared" si="47"/>
        <v>0</v>
      </c>
      <c r="Q295" s="208">
        <f>IF(P295,O295*'ETC Data'!$H$3*'ETC Data'!$I$3,0)</f>
        <v>0</v>
      </c>
      <c r="R295" s="208">
        <f>Q295-(Q295*((VLOOKUP(A295,Plan!A$1:Z$804,26,FALSE)/100)))</f>
        <v>0</v>
      </c>
      <c r="S295" s="208">
        <f>IF(P295,O295*'ETC Data'!$H$3*'ETC Data'!$J$3,0)</f>
        <v>0</v>
      </c>
      <c r="T295" s="208">
        <f>S295-(S295*((VLOOKUP(A295,Plan!A$1:AA$804,27,FALSE)/100)))</f>
        <v>0</v>
      </c>
      <c r="U295" s="208">
        <f>IF(P295,O295*'ETC Data'!$H$3*'ETC Data'!$K$3,0)</f>
        <v>0</v>
      </c>
      <c r="V295" s="208">
        <f>U295-(U295*((VLOOKUP(A295,Plan!A$1:AB$804,28,FALSE)/100)))</f>
        <v>0</v>
      </c>
      <c r="W295" s="208">
        <f>IF(P295,O295*'ETC Data'!$H$3*'ETC Data'!$L$3,0)</f>
        <v>0</v>
      </c>
      <c r="X295" s="208">
        <f>W295-(W295*((VLOOKUP(A295,Plan!A$1:AC$804,29,FALSE)/100)))</f>
        <v>0</v>
      </c>
      <c r="Y295" s="209"/>
      <c r="Z295" s="210" t="b">
        <f t="shared" si="44"/>
        <v>0</v>
      </c>
      <c r="AA295" s="208">
        <f>IF(Z295,O295*'ETC Data'!$H$4*'ETC Data'!$I$4,0)</f>
        <v>0</v>
      </c>
      <c r="AB295" s="208">
        <f>AA295-(AA295*((VLOOKUP(A295,Plan!A$1:AI$804,35,FALSE)/100)))</f>
        <v>0</v>
      </c>
      <c r="AC295" s="208">
        <f>IF(Z295,O295*'ETC Data'!$H$4*'ETC Data'!$J$4,0)</f>
        <v>0</v>
      </c>
      <c r="AD295" s="208">
        <f>AC295-(AC295*((VLOOKUP(A295,Plan!A$1:AJ$804,36,FALSE)/100)))</f>
        <v>0</v>
      </c>
      <c r="AE295" s="208">
        <f>IF(Z295,O295*'ETC Data'!$H$4*'ETC Data'!$K$4,0)</f>
        <v>0</v>
      </c>
      <c r="AF295" s="208">
        <f>AE295-(AE295*((VLOOKUP(A295,Plan!A$1:AK$804,37,FALSE)/100)))</f>
        <v>0</v>
      </c>
      <c r="AG295" s="208">
        <f>IF(Z295,O295*'ETC Data'!$H$4*'ETC Data'!$L$4,0)</f>
        <v>0</v>
      </c>
      <c r="AH295" s="208">
        <f>AG295-(AG295*((VLOOKUP(A295,Plan!A$1:AP$804,42,FALSE)/100)))</f>
        <v>0</v>
      </c>
      <c r="AI295" s="210"/>
      <c r="AJ295" s="210" t="b">
        <f t="shared" si="45"/>
        <v>0</v>
      </c>
      <c r="AK295" s="211">
        <f>IF(AJ295,O295*'ETC Data'!$H$5*'ETC Data'!$I$5,0)</f>
        <v>0</v>
      </c>
      <c r="AL295" s="208">
        <f>AK295-(AK295*((VLOOKUP(A295,Plan!A$1:AY$804,51,FALSE)/100)))</f>
        <v>0</v>
      </c>
      <c r="AM295" s="208">
        <f>IF(AJ295,O295*'ETC Data'!$H$5*'ETC Data'!$J$5,0)</f>
        <v>0</v>
      </c>
      <c r="AN295" s="208">
        <f>AM295-(AM295*((VLOOKUP(A295,Plan!A$1:BA$804,53,FALSE)/100)))</f>
        <v>0</v>
      </c>
      <c r="AO295" s="211">
        <f>IF(AJ295,O295*'ETC Data'!$H$5*'ETC Data'!$K$5,0)</f>
        <v>0</v>
      </c>
      <c r="AP295" s="208">
        <f>AO295-(AO295*((VLOOKUP(A295,Plan!A$1:BB$804,54,FALSE)/100)))</f>
        <v>0</v>
      </c>
      <c r="AQ295" s="208">
        <f>IF(AJ295,O295*'ETC Data'!$H$5*'ETC Data'!$L$5,0)</f>
        <v>0</v>
      </c>
      <c r="AR295" s="208">
        <f>AQ295-(AQ295*((VLOOKUP(A295,Plan!A$1:BD$804,56,FALSE)/100)))</f>
        <v>0</v>
      </c>
      <c r="AS295" s="193">
        <f>VLOOKUP(A295,'PR Matrix'!A:B,2,FALSE)</f>
        <v>0</v>
      </c>
      <c r="AT295" s="194">
        <f t="shared" si="48"/>
        <v>0</v>
      </c>
      <c r="AU295" s="194">
        <f t="shared" si="49"/>
        <v>0</v>
      </c>
      <c r="AV295" s="194">
        <f t="shared" si="50"/>
        <v>0</v>
      </c>
      <c r="AW295" s="194">
        <f t="shared" si="51"/>
        <v>0</v>
      </c>
      <c r="AX295" s="194">
        <f t="shared" si="52"/>
        <v>0</v>
      </c>
      <c r="AY295" s="194">
        <f t="shared" si="53"/>
        <v>0</v>
      </c>
    </row>
    <row r="296" spans="1:51" hidden="1" x14ac:dyDescent="0.2">
      <c r="A296" s="219" t="s">
        <v>1831</v>
      </c>
      <c r="B296" s="201" t="s">
        <v>1572</v>
      </c>
      <c r="C296" s="201"/>
      <c r="D296" s="201"/>
      <c r="E296" s="202">
        <f>IF(G296="Y",VLOOKUP(B296&amp;"|"&amp;C296,'ETC Data'!$C$2:$D$16,2,FALSE),0)</f>
        <v>0</v>
      </c>
      <c r="F296" s="202">
        <f>IF(D296="",0,IF(G296="Y",VLOOKUP(B296&amp;"|"&amp;D296,'ETC Data'!$C$2:$D$16,2,FALSE),0))</f>
        <v>0</v>
      </c>
      <c r="G296" s="203" t="str">
        <f>IF(VLOOKUP(A296,Plan!A$1:H$804,8,FALSE)&lt;&gt;"",VLOOKUP(A296,Plan!A$1:H$804,8,FALSE),"")</f>
        <v>N</v>
      </c>
      <c r="H296" s="204" t="str">
        <f>IF(VLOOKUP(A296,Plan!A$1:L$804,12,FALSE)&lt;&gt;"",VLOOKUP(A296,Plan!A$1:L$804,12,FALSE),"")</f>
        <v/>
      </c>
      <c r="I296" s="205" t="str">
        <f>IF(VLOOKUP(A296,Plan!A$1:M$804,13,FALSE)&lt;&gt;"",VLOOKUP(A296,Plan!A$1:M$804,13,FALSE),"")</f>
        <v/>
      </c>
      <c r="J296" s="205" t="str">
        <f>IF(VLOOKUP(A296,Plan!A$1:N$804,14,FALSE)&lt;&gt;"",VLOOKUP(A296,Plan!A$1:N$804,14,FALSE),IF(VLOOKUP(A296,Plan!A$1:O$804,15,FALSE)&lt;&gt;"",VLOOKUP(A296,Plan!A$1:O$804,15,FALSE),""))</f>
        <v/>
      </c>
      <c r="K296" s="206" t="str">
        <f>IF(VLOOKUP(A296,Plan!A$1:P$804,16,FALSE)&lt;&gt;"",VLOOKUP(A296,Plan!A$1:P$804,16,FALSE),"")</f>
        <v/>
      </c>
      <c r="L296" s="205"/>
      <c r="M296" s="205"/>
      <c r="N296" s="205"/>
      <c r="O296" s="207">
        <f t="shared" si="46"/>
        <v>0</v>
      </c>
      <c r="P296" s="207" t="b">
        <f t="shared" si="47"/>
        <v>0</v>
      </c>
      <c r="Q296" s="208">
        <f>IF(P296,O296*'ETC Data'!$H$3*'ETC Data'!$I$3,0)</f>
        <v>0</v>
      </c>
      <c r="R296" s="208">
        <f>Q296-(Q296*((VLOOKUP(A296,Plan!A$1:Z$804,26,FALSE)/100)))</f>
        <v>0</v>
      </c>
      <c r="S296" s="208">
        <f>IF(P296,O296*'ETC Data'!$H$3*'ETC Data'!$J$3,0)</f>
        <v>0</v>
      </c>
      <c r="T296" s="208">
        <f>S296-(S296*((VLOOKUP(A296,Plan!A$1:AA$804,27,FALSE)/100)))</f>
        <v>0</v>
      </c>
      <c r="U296" s="208">
        <f>IF(P296,O296*'ETC Data'!$H$3*'ETC Data'!$K$3,0)</f>
        <v>0</v>
      </c>
      <c r="V296" s="208">
        <f>U296-(U296*((VLOOKUP(A296,Plan!A$1:AB$804,28,FALSE)/100)))</f>
        <v>0</v>
      </c>
      <c r="W296" s="208">
        <f>IF(P296,O296*'ETC Data'!$H$3*'ETC Data'!$L$3,0)</f>
        <v>0</v>
      </c>
      <c r="X296" s="208">
        <f>W296-(W296*((VLOOKUP(A296,Plan!A$1:AC$804,29,FALSE)/100)))</f>
        <v>0</v>
      </c>
      <c r="Y296" s="209"/>
      <c r="Z296" s="210" t="b">
        <f t="shared" si="44"/>
        <v>0</v>
      </c>
      <c r="AA296" s="208">
        <f>IF(Z296,O296*'ETC Data'!$H$4*'ETC Data'!$I$4,0)</f>
        <v>0</v>
      </c>
      <c r="AB296" s="208">
        <f>AA296-(AA296*((VLOOKUP(A296,Plan!A$1:AI$804,35,FALSE)/100)))</f>
        <v>0</v>
      </c>
      <c r="AC296" s="208">
        <f>IF(Z296,O296*'ETC Data'!$H$4*'ETC Data'!$J$4,0)</f>
        <v>0</v>
      </c>
      <c r="AD296" s="208">
        <f>AC296-(AC296*((VLOOKUP(A296,Plan!A$1:AJ$804,36,FALSE)/100)))</f>
        <v>0</v>
      </c>
      <c r="AE296" s="208">
        <f>IF(Z296,O296*'ETC Data'!$H$4*'ETC Data'!$K$4,0)</f>
        <v>0</v>
      </c>
      <c r="AF296" s="208">
        <f>AE296-(AE296*((VLOOKUP(A296,Plan!A$1:AK$804,37,FALSE)/100)))</f>
        <v>0</v>
      </c>
      <c r="AG296" s="208">
        <f>IF(Z296,O296*'ETC Data'!$H$4*'ETC Data'!$L$4,0)</f>
        <v>0</v>
      </c>
      <c r="AH296" s="208">
        <f>AG296-(AG296*((VLOOKUP(A296,Plan!A$1:AP$804,42,FALSE)/100)))</f>
        <v>0</v>
      </c>
      <c r="AI296" s="210"/>
      <c r="AJ296" s="210" t="b">
        <f t="shared" si="45"/>
        <v>0</v>
      </c>
      <c r="AK296" s="211">
        <f>IF(AJ296,O296*'ETC Data'!$H$5*'ETC Data'!$I$5,0)</f>
        <v>0</v>
      </c>
      <c r="AL296" s="208">
        <f>AK296-(AK296*((VLOOKUP(A296,Plan!A$1:AY$804,51,FALSE)/100)))</f>
        <v>0</v>
      </c>
      <c r="AM296" s="208">
        <f>IF(AJ296,O296*'ETC Data'!$H$5*'ETC Data'!$J$5,0)</f>
        <v>0</v>
      </c>
      <c r="AN296" s="208">
        <f>AM296-(AM296*((VLOOKUP(A296,Plan!A$1:BA$804,53,FALSE)/100)))</f>
        <v>0</v>
      </c>
      <c r="AO296" s="211">
        <f>IF(AJ296,O296*'ETC Data'!$H$5*'ETC Data'!$K$5,0)</f>
        <v>0</v>
      </c>
      <c r="AP296" s="208">
        <f>AO296-(AO296*((VLOOKUP(A296,Plan!A$1:BB$804,54,FALSE)/100)))</f>
        <v>0</v>
      </c>
      <c r="AQ296" s="208">
        <f>IF(AJ296,O296*'ETC Data'!$H$5*'ETC Data'!$L$5,0)</f>
        <v>0</v>
      </c>
      <c r="AR296" s="208">
        <f>AQ296-(AQ296*((VLOOKUP(A296,Plan!A$1:BD$804,56,FALSE)/100)))</f>
        <v>0</v>
      </c>
      <c r="AS296" s="193">
        <f>VLOOKUP(A296,'PR Matrix'!A:B,2,FALSE)</f>
        <v>0</v>
      </c>
      <c r="AT296" s="194">
        <f t="shared" si="48"/>
        <v>0</v>
      </c>
      <c r="AU296" s="194">
        <f t="shared" si="49"/>
        <v>0</v>
      </c>
      <c r="AV296" s="194">
        <f t="shared" si="50"/>
        <v>0</v>
      </c>
      <c r="AW296" s="194">
        <f t="shared" si="51"/>
        <v>0</v>
      </c>
      <c r="AX296" s="194">
        <f t="shared" si="52"/>
        <v>0</v>
      </c>
      <c r="AY296" s="194">
        <f t="shared" si="53"/>
        <v>0</v>
      </c>
    </row>
    <row r="297" spans="1:51" hidden="1" x14ac:dyDescent="0.2">
      <c r="A297" s="220" t="s">
        <v>1832</v>
      </c>
      <c r="B297" s="201" t="s">
        <v>1571</v>
      </c>
      <c r="C297" s="201"/>
      <c r="D297" s="201"/>
      <c r="E297" s="202">
        <f>IF(G297="Y",VLOOKUP(B297&amp;"|"&amp;C297,'ETC Data'!$C$2:$D$16,2,FALSE),0)</f>
        <v>0</v>
      </c>
      <c r="F297" s="202">
        <f>IF(D297="",0,IF(G297="Y",VLOOKUP(B297&amp;"|"&amp;D297,'ETC Data'!$C$2:$D$16,2,FALSE),0))</f>
        <v>0</v>
      </c>
      <c r="G297" s="203" t="str">
        <f>IF(VLOOKUP(A297,Plan!A$1:H$804,8,FALSE)&lt;&gt;"",VLOOKUP(A297,Plan!A$1:H$804,8,FALSE),"")</f>
        <v>N</v>
      </c>
      <c r="H297" s="204" t="str">
        <f>IF(VLOOKUP(A297,Plan!A$1:L$804,12,FALSE)&lt;&gt;"",VLOOKUP(A297,Plan!A$1:L$804,12,FALSE),"")</f>
        <v/>
      </c>
      <c r="I297" s="205" t="str">
        <f>IF(VLOOKUP(A297,Plan!A$1:M$804,13,FALSE)&lt;&gt;"",VLOOKUP(A297,Plan!A$1:M$804,13,FALSE),"")</f>
        <v/>
      </c>
      <c r="J297" s="205" t="str">
        <f>IF(VLOOKUP(A297,Plan!A$1:N$804,14,FALSE)&lt;&gt;"",VLOOKUP(A297,Plan!A$1:N$804,14,FALSE),IF(VLOOKUP(A297,Plan!A$1:O$804,15,FALSE)&lt;&gt;"",VLOOKUP(A297,Plan!A$1:O$804,15,FALSE),""))</f>
        <v/>
      </c>
      <c r="K297" s="206" t="str">
        <f>IF(VLOOKUP(A297,Plan!A$1:P$804,16,FALSE)&lt;&gt;"",VLOOKUP(A297,Plan!A$1:P$804,16,FALSE),"")</f>
        <v/>
      </c>
      <c r="L297" s="205"/>
      <c r="M297" s="205"/>
      <c r="N297" s="205"/>
      <c r="O297" s="207">
        <f t="shared" si="46"/>
        <v>0</v>
      </c>
      <c r="P297" s="207" t="b">
        <f t="shared" si="47"/>
        <v>0</v>
      </c>
      <c r="Q297" s="208">
        <f>IF(P297,O297*'ETC Data'!$H$3*'ETC Data'!$I$3,0)</f>
        <v>0</v>
      </c>
      <c r="R297" s="208">
        <f>Q297-(Q297*((VLOOKUP(A297,Plan!A$1:Z$804,26,FALSE)/100)))</f>
        <v>0</v>
      </c>
      <c r="S297" s="208">
        <f>IF(P297,O297*'ETC Data'!$H$3*'ETC Data'!$J$3,0)</f>
        <v>0</v>
      </c>
      <c r="T297" s="208">
        <f>S297-(S297*((VLOOKUP(A297,Plan!A$1:AA$804,27,FALSE)/100)))</f>
        <v>0</v>
      </c>
      <c r="U297" s="208">
        <f>IF(P297,O297*'ETC Data'!$H$3*'ETC Data'!$K$3,0)</f>
        <v>0</v>
      </c>
      <c r="V297" s="208">
        <f>U297-(U297*((VLOOKUP(A297,Plan!A$1:AB$804,28,FALSE)/100)))</f>
        <v>0</v>
      </c>
      <c r="W297" s="208">
        <f>IF(P297,O297*'ETC Data'!$H$3*'ETC Data'!$L$3,0)</f>
        <v>0</v>
      </c>
      <c r="X297" s="208">
        <f>W297-(W297*((VLOOKUP(A297,Plan!A$1:AC$804,29,FALSE)/100)))</f>
        <v>0</v>
      </c>
      <c r="Y297" s="209"/>
      <c r="Z297" s="210" t="b">
        <f t="shared" si="44"/>
        <v>0</v>
      </c>
      <c r="AA297" s="208">
        <f>IF(Z297,O297*'ETC Data'!$H$4*'ETC Data'!$I$4,0)</f>
        <v>0</v>
      </c>
      <c r="AB297" s="208">
        <f>AA297-(AA297*((VLOOKUP(A297,Plan!A$1:AI$804,35,FALSE)/100)))</f>
        <v>0</v>
      </c>
      <c r="AC297" s="208">
        <f>IF(Z297,O297*'ETC Data'!$H$4*'ETC Data'!$J$4,0)</f>
        <v>0</v>
      </c>
      <c r="AD297" s="208">
        <f>AC297-(AC297*((VLOOKUP(A297,Plan!A$1:AJ$804,36,FALSE)/100)))</f>
        <v>0</v>
      </c>
      <c r="AE297" s="208">
        <f>IF(Z297,O297*'ETC Data'!$H$4*'ETC Data'!$K$4,0)</f>
        <v>0</v>
      </c>
      <c r="AF297" s="208">
        <f>AE297-(AE297*((VLOOKUP(A297,Plan!A$1:AK$804,37,FALSE)/100)))</f>
        <v>0</v>
      </c>
      <c r="AG297" s="208">
        <f>IF(Z297,O297*'ETC Data'!$H$4*'ETC Data'!$L$4,0)</f>
        <v>0</v>
      </c>
      <c r="AH297" s="208">
        <f>AG297-(AG297*((VLOOKUP(A297,Plan!A$1:AP$804,42,FALSE)/100)))</f>
        <v>0</v>
      </c>
      <c r="AI297" s="210"/>
      <c r="AJ297" s="210" t="b">
        <f t="shared" si="45"/>
        <v>0</v>
      </c>
      <c r="AK297" s="211">
        <f>IF(AJ297,O297*'ETC Data'!$H$5*'ETC Data'!$I$5,0)</f>
        <v>0</v>
      </c>
      <c r="AL297" s="208">
        <f>AK297-(AK297*((VLOOKUP(A297,Plan!A$1:AY$804,51,FALSE)/100)))</f>
        <v>0</v>
      </c>
      <c r="AM297" s="208">
        <f>IF(AJ297,O297*'ETC Data'!$H$5*'ETC Data'!$J$5,0)</f>
        <v>0</v>
      </c>
      <c r="AN297" s="208">
        <f>AM297-(AM297*((VLOOKUP(A297,Plan!A$1:BA$804,53,FALSE)/100)))</f>
        <v>0</v>
      </c>
      <c r="AO297" s="211">
        <f>IF(AJ297,O297*'ETC Data'!$H$5*'ETC Data'!$K$5,0)</f>
        <v>0</v>
      </c>
      <c r="AP297" s="208">
        <f>AO297-(AO297*((VLOOKUP(A297,Plan!A$1:BB$804,54,FALSE)/100)))</f>
        <v>0</v>
      </c>
      <c r="AQ297" s="208">
        <f>IF(AJ297,O297*'ETC Data'!$H$5*'ETC Data'!$L$5,0)</f>
        <v>0</v>
      </c>
      <c r="AR297" s="208">
        <f>AQ297-(AQ297*((VLOOKUP(A297,Plan!A$1:BD$804,56,FALSE)/100)))</f>
        <v>0</v>
      </c>
      <c r="AS297" s="193">
        <f>VLOOKUP(A297,'PR Matrix'!A:B,2,FALSE)</f>
        <v>0</v>
      </c>
      <c r="AT297" s="194">
        <f t="shared" si="48"/>
        <v>0</v>
      </c>
      <c r="AU297" s="194">
        <f t="shared" si="49"/>
        <v>0</v>
      </c>
      <c r="AV297" s="194">
        <f t="shared" si="50"/>
        <v>0</v>
      </c>
      <c r="AW297" s="194">
        <f t="shared" si="51"/>
        <v>0</v>
      </c>
      <c r="AX297" s="194">
        <f t="shared" si="52"/>
        <v>0</v>
      </c>
      <c r="AY297" s="194">
        <f t="shared" si="53"/>
        <v>0</v>
      </c>
    </row>
    <row r="298" spans="1:51" hidden="1" x14ac:dyDescent="0.2">
      <c r="A298" s="218" t="s">
        <v>1833</v>
      </c>
      <c r="B298" s="201" t="s">
        <v>1572</v>
      </c>
      <c r="C298" s="201"/>
      <c r="D298" s="201"/>
      <c r="E298" s="202">
        <f>IF(G298="Y",VLOOKUP(B298&amp;"|"&amp;C298,'ETC Data'!$C$2:$D$16,2,FALSE),0)</f>
        <v>0</v>
      </c>
      <c r="F298" s="202">
        <f>IF(D298="",0,IF(G298="Y",VLOOKUP(B298&amp;"|"&amp;D298,'ETC Data'!$C$2:$D$16,2,FALSE),0))</f>
        <v>0</v>
      </c>
      <c r="G298" s="203" t="str">
        <f>IF(VLOOKUP(A298,Plan!A$1:H$804,8,FALSE)&lt;&gt;"",VLOOKUP(A298,Plan!A$1:H$804,8,FALSE),"")</f>
        <v>N</v>
      </c>
      <c r="H298" s="204" t="str">
        <f>IF(VLOOKUP(A298,Plan!A$1:L$804,12,FALSE)&lt;&gt;"",VLOOKUP(A298,Plan!A$1:L$804,12,FALSE),"")</f>
        <v/>
      </c>
      <c r="I298" s="205" t="str">
        <f>IF(VLOOKUP(A298,Plan!A$1:M$804,13,FALSE)&lt;&gt;"",VLOOKUP(A298,Plan!A$1:M$804,13,FALSE),"")</f>
        <v/>
      </c>
      <c r="J298" s="205" t="str">
        <f>IF(VLOOKUP(A298,Plan!A$1:N$804,14,FALSE)&lt;&gt;"",VLOOKUP(A298,Plan!A$1:N$804,14,FALSE),IF(VLOOKUP(A298,Plan!A$1:O$804,15,FALSE)&lt;&gt;"",VLOOKUP(A298,Plan!A$1:O$804,15,FALSE),""))</f>
        <v/>
      </c>
      <c r="K298" s="206" t="str">
        <f>IF(VLOOKUP(A298,Plan!A$1:P$804,16,FALSE)&lt;&gt;"",VLOOKUP(A298,Plan!A$1:P$804,16,FALSE),"")</f>
        <v/>
      </c>
      <c r="L298" s="205"/>
      <c r="M298" s="205"/>
      <c r="N298" s="205"/>
      <c r="O298" s="207">
        <f t="shared" si="46"/>
        <v>0</v>
      </c>
      <c r="P298" s="207" t="b">
        <f t="shared" si="47"/>
        <v>0</v>
      </c>
      <c r="Q298" s="208">
        <f>IF(P298,O298*'ETC Data'!$H$3*'ETC Data'!$I$3,0)</f>
        <v>0</v>
      </c>
      <c r="R298" s="208">
        <f>Q298-(Q298*((VLOOKUP(A298,Plan!A$1:Z$804,26,FALSE)/100)))</f>
        <v>0</v>
      </c>
      <c r="S298" s="208">
        <f>IF(P298,O298*'ETC Data'!$H$3*'ETC Data'!$J$3,0)</f>
        <v>0</v>
      </c>
      <c r="T298" s="208">
        <f>S298-(S298*((VLOOKUP(A298,Plan!A$1:AA$804,27,FALSE)/100)))</f>
        <v>0</v>
      </c>
      <c r="U298" s="208">
        <f>IF(P298,O298*'ETC Data'!$H$3*'ETC Data'!$K$3,0)</f>
        <v>0</v>
      </c>
      <c r="V298" s="208">
        <f>U298-(U298*((VLOOKUP(A298,Plan!A$1:AB$804,28,FALSE)/100)))</f>
        <v>0</v>
      </c>
      <c r="W298" s="208">
        <f>IF(P298,O298*'ETC Data'!$H$3*'ETC Data'!$L$3,0)</f>
        <v>0</v>
      </c>
      <c r="X298" s="208">
        <f>W298-(W298*((VLOOKUP(A298,Plan!A$1:AC$804,29,FALSE)/100)))</f>
        <v>0</v>
      </c>
      <c r="Y298" s="209"/>
      <c r="Z298" s="210" t="b">
        <f t="shared" si="44"/>
        <v>0</v>
      </c>
      <c r="AA298" s="208">
        <f>IF(Z298,O298*'ETC Data'!$H$4*'ETC Data'!$I$4,0)</f>
        <v>0</v>
      </c>
      <c r="AB298" s="208">
        <f>AA298-(AA298*((VLOOKUP(A298,Plan!A$1:AI$804,35,FALSE)/100)))</f>
        <v>0</v>
      </c>
      <c r="AC298" s="208">
        <f>IF(Z298,O298*'ETC Data'!$H$4*'ETC Data'!$J$4,0)</f>
        <v>0</v>
      </c>
      <c r="AD298" s="208">
        <f>AC298-(AC298*((VLOOKUP(A298,Plan!A$1:AJ$804,36,FALSE)/100)))</f>
        <v>0</v>
      </c>
      <c r="AE298" s="208">
        <f>IF(Z298,O298*'ETC Data'!$H$4*'ETC Data'!$K$4,0)</f>
        <v>0</v>
      </c>
      <c r="AF298" s="208">
        <f>AE298-(AE298*((VLOOKUP(A298,Plan!A$1:AK$804,37,FALSE)/100)))</f>
        <v>0</v>
      </c>
      <c r="AG298" s="208">
        <f>IF(Z298,O298*'ETC Data'!$H$4*'ETC Data'!$L$4,0)</f>
        <v>0</v>
      </c>
      <c r="AH298" s="208">
        <f>AG298-(AG298*((VLOOKUP(A298,Plan!A$1:AP$804,42,FALSE)/100)))</f>
        <v>0</v>
      </c>
      <c r="AI298" s="210"/>
      <c r="AJ298" s="210" t="b">
        <f t="shared" si="45"/>
        <v>0</v>
      </c>
      <c r="AK298" s="211">
        <f>IF(AJ298,O298*'ETC Data'!$H$5*'ETC Data'!$I$5,0)</f>
        <v>0</v>
      </c>
      <c r="AL298" s="208">
        <f>AK298-(AK298*((VLOOKUP(A298,Plan!A$1:AY$804,51,FALSE)/100)))</f>
        <v>0</v>
      </c>
      <c r="AM298" s="208">
        <f>IF(AJ298,O298*'ETC Data'!$H$5*'ETC Data'!$J$5,0)</f>
        <v>0</v>
      </c>
      <c r="AN298" s="208">
        <f>AM298-(AM298*((VLOOKUP(A298,Plan!A$1:BA$804,53,FALSE)/100)))</f>
        <v>0</v>
      </c>
      <c r="AO298" s="211">
        <f>IF(AJ298,O298*'ETC Data'!$H$5*'ETC Data'!$K$5,0)</f>
        <v>0</v>
      </c>
      <c r="AP298" s="208">
        <f>AO298-(AO298*((VLOOKUP(A298,Plan!A$1:BB$804,54,FALSE)/100)))</f>
        <v>0</v>
      </c>
      <c r="AQ298" s="208">
        <f>IF(AJ298,O298*'ETC Data'!$H$5*'ETC Data'!$L$5,0)</f>
        <v>0</v>
      </c>
      <c r="AR298" s="208">
        <f>AQ298-(AQ298*((VLOOKUP(A298,Plan!A$1:BD$804,56,FALSE)/100)))</f>
        <v>0</v>
      </c>
      <c r="AS298" s="193">
        <f>VLOOKUP(A298,'PR Matrix'!A:B,2,FALSE)</f>
        <v>0</v>
      </c>
      <c r="AT298" s="194">
        <f t="shared" si="48"/>
        <v>0</v>
      </c>
      <c r="AU298" s="194">
        <f t="shared" si="49"/>
        <v>0</v>
      </c>
      <c r="AV298" s="194">
        <f t="shared" si="50"/>
        <v>0</v>
      </c>
      <c r="AW298" s="194">
        <f t="shared" si="51"/>
        <v>0</v>
      </c>
      <c r="AX298" s="194">
        <f t="shared" si="52"/>
        <v>0</v>
      </c>
      <c r="AY298" s="194">
        <f t="shared" si="53"/>
        <v>0</v>
      </c>
    </row>
    <row r="299" spans="1:51" hidden="1" x14ac:dyDescent="0.2">
      <c r="A299" s="212" t="s">
        <v>1834</v>
      </c>
      <c r="B299" s="201" t="s">
        <v>1572</v>
      </c>
      <c r="C299" s="201"/>
      <c r="D299" s="201"/>
      <c r="E299" s="202">
        <f>IF(G299="Y",VLOOKUP(B299&amp;"|"&amp;C299,'ETC Data'!$C$2:$D$16,2,FALSE),0)</f>
        <v>0</v>
      </c>
      <c r="F299" s="202">
        <f>IF(D299="",0,IF(G299="Y",VLOOKUP(B299&amp;"|"&amp;D299,'ETC Data'!$C$2:$D$16,2,FALSE),0))</f>
        <v>0</v>
      </c>
      <c r="G299" s="203" t="str">
        <f>IF(VLOOKUP(A299,Plan!A$1:H$804,8,FALSE)&lt;&gt;"",VLOOKUP(A299,Plan!A$1:H$804,8,FALSE),"")</f>
        <v>N</v>
      </c>
      <c r="H299" s="204" t="str">
        <f>IF(VLOOKUP(A299,Plan!A$1:L$804,12,FALSE)&lt;&gt;"",VLOOKUP(A299,Plan!A$1:L$804,12,FALSE),"")</f>
        <v/>
      </c>
      <c r="I299" s="205" t="str">
        <f>IF(VLOOKUP(A299,Plan!A$1:M$804,13,FALSE)&lt;&gt;"",VLOOKUP(A299,Plan!A$1:M$804,13,FALSE),"")</f>
        <v/>
      </c>
      <c r="J299" s="205" t="str">
        <f>IF(VLOOKUP(A299,Plan!A$1:N$804,14,FALSE)&lt;&gt;"",VLOOKUP(A299,Plan!A$1:N$804,14,FALSE),IF(VLOOKUP(A299,Plan!A$1:O$804,15,FALSE)&lt;&gt;"",VLOOKUP(A299,Plan!A$1:O$804,15,FALSE),""))</f>
        <v/>
      </c>
      <c r="K299" s="206" t="str">
        <f>IF(VLOOKUP(A299,Plan!A$1:P$804,16,FALSE)&lt;&gt;"",VLOOKUP(A299,Plan!A$1:P$804,16,FALSE),"")</f>
        <v/>
      </c>
      <c r="L299" s="205"/>
      <c r="M299" s="205"/>
      <c r="N299" s="205"/>
      <c r="O299" s="207">
        <f t="shared" si="46"/>
        <v>0</v>
      </c>
      <c r="P299" s="207" t="b">
        <f t="shared" si="47"/>
        <v>0</v>
      </c>
      <c r="Q299" s="208">
        <f>IF(P299,O299*'ETC Data'!$H$3*'ETC Data'!$I$3,0)</f>
        <v>0</v>
      </c>
      <c r="R299" s="208">
        <f>Q299-(Q299*((VLOOKUP(A299,Plan!A$1:Z$804,26,FALSE)/100)))</f>
        <v>0</v>
      </c>
      <c r="S299" s="208">
        <f>IF(P299,O299*'ETC Data'!$H$3*'ETC Data'!$J$3,0)</f>
        <v>0</v>
      </c>
      <c r="T299" s="208">
        <f>S299-(S299*((VLOOKUP(A299,Plan!A$1:AA$804,27,FALSE)/100)))</f>
        <v>0</v>
      </c>
      <c r="U299" s="208">
        <f>IF(P299,O299*'ETC Data'!$H$3*'ETC Data'!$K$3,0)</f>
        <v>0</v>
      </c>
      <c r="V299" s="208">
        <f>U299-(U299*((VLOOKUP(A299,Plan!A$1:AB$804,28,FALSE)/100)))</f>
        <v>0</v>
      </c>
      <c r="W299" s="208">
        <f>IF(P299,O299*'ETC Data'!$H$3*'ETC Data'!$L$3,0)</f>
        <v>0</v>
      </c>
      <c r="X299" s="208">
        <f>W299-(W299*((VLOOKUP(A299,Plan!A$1:AC$804,29,FALSE)/100)))</f>
        <v>0</v>
      </c>
      <c r="Y299" s="209"/>
      <c r="Z299" s="210" t="b">
        <f t="shared" si="44"/>
        <v>0</v>
      </c>
      <c r="AA299" s="208">
        <f>IF(Z299,O299*'ETC Data'!$H$4*'ETC Data'!$I$4,0)</f>
        <v>0</v>
      </c>
      <c r="AB299" s="208">
        <f>AA299-(AA299*((VLOOKUP(A299,Plan!A$1:AI$804,35,FALSE)/100)))</f>
        <v>0</v>
      </c>
      <c r="AC299" s="208">
        <f>IF(Z299,O299*'ETC Data'!$H$4*'ETC Data'!$J$4,0)</f>
        <v>0</v>
      </c>
      <c r="AD299" s="208">
        <f>AC299-(AC299*((VLOOKUP(A299,Plan!A$1:AJ$804,36,FALSE)/100)))</f>
        <v>0</v>
      </c>
      <c r="AE299" s="208">
        <f>IF(Z299,O299*'ETC Data'!$H$4*'ETC Data'!$K$4,0)</f>
        <v>0</v>
      </c>
      <c r="AF299" s="208">
        <f>AE299-(AE299*((VLOOKUP(A299,Plan!A$1:AK$804,37,FALSE)/100)))</f>
        <v>0</v>
      </c>
      <c r="AG299" s="208">
        <f>IF(Z299,O299*'ETC Data'!$H$4*'ETC Data'!$L$4,0)</f>
        <v>0</v>
      </c>
      <c r="AH299" s="208">
        <f>AG299-(AG299*((VLOOKUP(A299,Plan!A$1:AP$804,42,FALSE)/100)))</f>
        <v>0</v>
      </c>
      <c r="AI299" s="210"/>
      <c r="AJ299" s="210" t="b">
        <f t="shared" si="45"/>
        <v>0</v>
      </c>
      <c r="AK299" s="211">
        <f>IF(AJ299,O299*'ETC Data'!$H$5*'ETC Data'!$I$5,0)</f>
        <v>0</v>
      </c>
      <c r="AL299" s="208">
        <f>AK299-(AK299*((VLOOKUP(A299,Plan!A$1:AY$804,51,FALSE)/100)))</f>
        <v>0</v>
      </c>
      <c r="AM299" s="208">
        <f>IF(AJ299,O299*'ETC Data'!$H$5*'ETC Data'!$J$5,0)</f>
        <v>0</v>
      </c>
      <c r="AN299" s="208">
        <f>AM299-(AM299*((VLOOKUP(A299,Plan!A$1:BA$804,53,FALSE)/100)))</f>
        <v>0</v>
      </c>
      <c r="AO299" s="211">
        <f>IF(AJ299,O299*'ETC Data'!$H$5*'ETC Data'!$K$5,0)</f>
        <v>0</v>
      </c>
      <c r="AP299" s="208">
        <f>AO299-(AO299*((VLOOKUP(A299,Plan!A$1:BB$804,54,FALSE)/100)))</f>
        <v>0</v>
      </c>
      <c r="AQ299" s="208">
        <f>IF(AJ299,O299*'ETC Data'!$H$5*'ETC Data'!$L$5,0)</f>
        <v>0</v>
      </c>
      <c r="AR299" s="208">
        <f>AQ299-(AQ299*((VLOOKUP(A299,Plan!A$1:BD$804,56,FALSE)/100)))</f>
        <v>0</v>
      </c>
      <c r="AS299" s="193">
        <f>VLOOKUP(A299,'PR Matrix'!A:B,2,FALSE)</f>
        <v>0</v>
      </c>
      <c r="AT299" s="194">
        <f t="shared" si="48"/>
        <v>0</v>
      </c>
      <c r="AU299" s="194">
        <f t="shared" si="49"/>
        <v>0</v>
      </c>
      <c r="AV299" s="194">
        <f t="shared" si="50"/>
        <v>0</v>
      </c>
      <c r="AW299" s="194">
        <f t="shared" si="51"/>
        <v>0</v>
      </c>
      <c r="AX299" s="194">
        <f t="shared" si="52"/>
        <v>0</v>
      </c>
      <c r="AY299" s="194">
        <f t="shared" si="53"/>
        <v>0</v>
      </c>
    </row>
    <row r="300" spans="1:51" hidden="1" x14ac:dyDescent="0.2">
      <c r="A300" s="219" t="s">
        <v>1835</v>
      </c>
      <c r="B300" s="201" t="s">
        <v>1572</v>
      </c>
      <c r="C300" s="201"/>
      <c r="D300" s="201"/>
      <c r="E300" s="202">
        <f>IF(G300="Y",VLOOKUP(B300&amp;"|"&amp;C300,'ETC Data'!$C$2:$D$16,2,FALSE),0)</f>
        <v>0</v>
      </c>
      <c r="F300" s="202">
        <f>IF(D300="",0,IF(G300="Y",VLOOKUP(B300&amp;"|"&amp;D300,'ETC Data'!$C$2:$D$16,2,FALSE),0))</f>
        <v>0</v>
      </c>
      <c r="G300" s="203" t="str">
        <f>IF(VLOOKUP(A300,Plan!A$1:H$804,8,FALSE)&lt;&gt;"",VLOOKUP(A300,Plan!A$1:H$804,8,FALSE),"")</f>
        <v>N</v>
      </c>
      <c r="H300" s="204" t="str">
        <f>IF(VLOOKUP(A300,Plan!A$1:L$804,12,FALSE)&lt;&gt;"",VLOOKUP(A300,Plan!A$1:L$804,12,FALSE),"")</f>
        <v/>
      </c>
      <c r="I300" s="205" t="str">
        <f>IF(VLOOKUP(A300,Plan!A$1:M$804,13,FALSE)&lt;&gt;"",VLOOKUP(A300,Plan!A$1:M$804,13,FALSE),"")</f>
        <v/>
      </c>
      <c r="J300" s="205" t="str">
        <f>IF(VLOOKUP(A300,Plan!A$1:N$804,14,FALSE)&lt;&gt;"",VLOOKUP(A300,Plan!A$1:N$804,14,FALSE),IF(VLOOKUP(A300,Plan!A$1:O$804,15,FALSE)&lt;&gt;"",VLOOKUP(A300,Plan!A$1:O$804,15,FALSE),""))</f>
        <v/>
      </c>
      <c r="K300" s="206" t="str">
        <f>IF(VLOOKUP(A300,Plan!A$1:P$804,16,FALSE)&lt;&gt;"",VLOOKUP(A300,Plan!A$1:P$804,16,FALSE),"")</f>
        <v/>
      </c>
      <c r="L300" s="205"/>
      <c r="M300" s="205"/>
      <c r="N300" s="205"/>
      <c r="O300" s="207">
        <f t="shared" si="46"/>
        <v>0</v>
      </c>
      <c r="P300" s="207" t="b">
        <f t="shared" si="47"/>
        <v>0</v>
      </c>
      <c r="Q300" s="208">
        <f>IF(P300,O300*'ETC Data'!$H$3*'ETC Data'!$I$3,0)</f>
        <v>0</v>
      </c>
      <c r="R300" s="208">
        <f>Q300-(Q300*((VLOOKUP(A300,Plan!A$1:Z$804,26,FALSE)/100)))</f>
        <v>0</v>
      </c>
      <c r="S300" s="208">
        <f>IF(P300,O300*'ETC Data'!$H$3*'ETC Data'!$J$3,0)</f>
        <v>0</v>
      </c>
      <c r="T300" s="208">
        <f>S300-(S300*((VLOOKUP(A300,Plan!A$1:AA$804,27,FALSE)/100)))</f>
        <v>0</v>
      </c>
      <c r="U300" s="208">
        <f>IF(P300,O300*'ETC Data'!$H$3*'ETC Data'!$K$3,0)</f>
        <v>0</v>
      </c>
      <c r="V300" s="208">
        <f>U300-(U300*((VLOOKUP(A300,Plan!A$1:AB$804,28,FALSE)/100)))</f>
        <v>0</v>
      </c>
      <c r="W300" s="208">
        <f>IF(P300,O300*'ETC Data'!$H$3*'ETC Data'!$L$3,0)</f>
        <v>0</v>
      </c>
      <c r="X300" s="208">
        <f>W300-(W300*((VLOOKUP(A300,Plan!A$1:AC$804,29,FALSE)/100)))</f>
        <v>0</v>
      </c>
      <c r="Y300" s="209"/>
      <c r="Z300" s="210" t="b">
        <f t="shared" ref="Z300:Z363" si="54">OR(H300="Y",J300="Y")</f>
        <v>0</v>
      </c>
      <c r="AA300" s="208">
        <f>IF(Z300,O300*'ETC Data'!$H$4*'ETC Data'!$I$4,0)</f>
        <v>0</v>
      </c>
      <c r="AB300" s="208">
        <f>AA300-(AA300*((VLOOKUP(A300,Plan!A$1:AI$804,35,FALSE)/100)))</f>
        <v>0</v>
      </c>
      <c r="AC300" s="208">
        <f>IF(Z300,O300*'ETC Data'!$H$4*'ETC Data'!$J$4,0)</f>
        <v>0</v>
      </c>
      <c r="AD300" s="208">
        <f>AC300-(AC300*((VLOOKUP(A300,Plan!A$1:AJ$804,36,FALSE)/100)))</f>
        <v>0</v>
      </c>
      <c r="AE300" s="208">
        <f>IF(Z300,O300*'ETC Data'!$H$4*'ETC Data'!$K$4,0)</f>
        <v>0</v>
      </c>
      <c r="AF300" s="208">
        <f>AE300-(AE300*((VLOOKUP(A300,Plan!A$1:AK$804,37,FALSE)/100)))</f>
        <v>0</v>
      </c>
      <c r="AG300" s="208">
        <f>IF(Z300,O300*'ETC Data'!$H$4*'ETC Data'!$L$4,0)</f>
        <v>0</v>
      </c>
      <c r="AH300" s="208">
        <f>AG300-(AG300*((VLOOKUP(A300,Plan!A$1:AP$804,42,FALSE)/100)))</f>
        <v>0</v>
      </c>
      <c r="AI300" s="210"/>
      <c r="AJ300" s="210" t="b">
        <f t="shared" ref="AJ300:AJ363" si="55">OR(H300="Y",K300="Y")</f>
        <v>0</v>
      </c>
      <c r="AK300" s="211">
        <f>IF(AJ300,O300*'ETC Data'!$H$5*'ETC Data'!$I$5,0)</f>
        <v>0</v>
      </c>
      <c r="AL300" s="208">
        <f>AK300-(AK300*((VLOOKUP(A300,Plan!A$1:AY$804,51,FALSE)/100)))</f>
        <v>0</v>
      </c>
      <c r="AM300" s="208">
        <f>IF(AJ300,O300*'ETC Data'!$H$5*'ETC Data'!$J$5,0)</f>
        <v>0</v>
      </c>
      <c r="AN300" s="208">
        <f>AM300-(AM300*((VLOOKUP(A300,Plan!A$1:BA$804,53,FALSE)/100)))</f>
        <v>0</v>
      </c>
      <c r="AO300" s="211">
        <f>IF(AJ300,O300*'ETC Data'!$H$5*'ETC Data'!$K$5,0)</f>
        <v>0</v>
      </c>
      <c r="AP300" s="208">
        <f>AO300-(AO300*((VLOOKUP(A300,Plan!A$1:BB$804,54,FALSE)/100)))</f>
        <v>0</v>
      </c>
      <c r="AQ300" s="208">
        <f>IF(AJ300,O300*'ETC Data'!$H$5*'ETC Data'!$L$5,0)</f>
        <v>0</v>
      </c>
      <c r="AR300" s="208">
        <f>AQ300-(AQ300*((VLOOKUP(A300,Plan!A$1:BD$804,56,FALSE)/100)))</f>
        <v>0</v>
      </c>
      <c r="AS300" s="193">
        <f>VLOOKUP(A300,'PR Matrix'!A:B,2,FALSE)</f>
        <v>0</v>
      </c>
      <c r="AT300" s="194">
        <f t="shared" si="48"/>
        <v>0</v>
      </c>
      <c r="AU300" s="194">
        <f t="shared" si="49"/>
        <v>0</v>
      </c>
      <c r="AV300" s="194">
        <f t="shared" si="50"/>
        <v>0</v>
      </c>
      <c r="AW300" s="194">
        <f t="shared" si="51"/>
        <v>0</v>
      </c>
      <c r="AX300" s="194">
        <f t="shared" si="52"/>
        <v>0</v>
      </c>
      <c r="AY300" s="194">
        <f t="shared" si="53"/>
        <v>0</v>
      </c>
    </row>
    <row r="301" spans="1:51" hidden="1" x14ac:dyDescent="0.2">
      <c r="A301" s="219" t="s">
        <v>1836</v>
      </c>
      <c r="B301" s="201" t="s">
        <v>1571</v>
      </c>
      <c r="C301" s="201"/>
      <c r="D301" s="201"/>
      <c r="E301" s="202">
        <f>IF(G301="Y",VLOOKUP(B301&amp;"|"&amp;C301,'ETC Data'!$C$2:$D$16,2,FALSE),0)</f>
        <v>0</v>
      </c>
      <c r="F301" s="202">
        <f>IF(D301="",0,IF(G301="Y",VLOOKUP(B301&amp;"|"&amp;D301,'ETC Data'!$C$2:$D$16,2,FALSE),0))</f>
        <v>0</v>
      </c>
      <c r="G301" s="203" t="str">
        <f>IF(VLOOKUP(A301,Plan!A$1:H$804,8,FALSE)&lt;&gt;"",VLOOKUP(A301,Plan!A$1:H$804,8,FALSE),"")</f>
        <v>N</v>
      </c>
      <c r="H301" s="204" t="str">
        <f>IF(VLOOKUP(A301,Plan!A$1:L$804,12,FALSE)&lt;&gt;"",VLOOKUP(A301,Plan!A$1:L$804,12,FALSE),"")</f>
        <v/>
      </c>
      <c r="I301" s="205" t="str">
        <f>IF(VLOOKUP(A301,Plan!A$1:M$804,13,FALSE)&lt;&gt;"",VLOOKUP(A301,Plan!A$1:M$804,13,FALSE),"")</f>
        <v/>
      </c>
      <c r="J301" s="205" t="str">
        <f>IF(VLOOKUP(A301,Plan!A$1:N$804,14,FALSE)&lt;&gt;"",VLOOKUP(A301,Plan!A$1:N$804,14,FALSE),IF(VLOOKUP(A301,Plan!A$1:O$804,15,FALSE)&lt;&gt;"",VLOOKUP(A301,Plan!A$1:O$804,15,FALSE),""))</f>
        <v/>
      </c>
      <c r="K301" s="206" t="str">
        <f>IF(VLOOKUP(A301,Plan!A$1:P$804,16,FALSE)&lt;&gt;"",VLOOKUP(A301,Plan!A$1:P$804,16,FALSE),"")</f>
        <v/>
      </c>
      <c r="L301" s="205"/>
      <c r="M301" s="205"/>
      <c r="N301" s="205"/>
      <c r="O301" s="207">
        <f t="shared" si="46"/>
        <v>0</v>
      </c>
      <c r="P301" s="207" t="b">
        <f t="shared" si="47"/>
        <v>0</v>
      </c>
      <c r="Q301" s="208">
        <f>IF(P301,O301*'ETC Data'!$H$3*'ETC Data'!$I$3,0)</f>
        <v>0</v>
      </c>
      <c r="R301" s="208">
        <f>Q301-(Q301*((VLOOKUP(A301,Plan!A$1:Z$804,26,FALSE)/100)))</f>
        <v>0</v>
      </c>
      <c r="S301" s="208">
        <f>IF(P301,O301*'ETC Data'!$H$3*'ETC Data'!$J$3,0)</f>
        <v>0</v>
      </c>
      <c r="T301" s="208">
        <f>S301-(S301*((VLOOKUP(A301,Plan!A$1:AA$804,27,FALSE)/100)))</f>
        <v>0</v>
      </c>
      <c r="U301" s="208">
        <f>IF(P301,O301*'ETC Data'!$H$3*'ETC Data'!$K$3,0)</f>
        <v>0</v>
      </c>
      <c r="V301" s="208">
        <f>U301-(U301*((VLOOKUP(A301,Plan!A$1:AB$804,28,FALSE)/100)))</f>
        <v>0</v>
      </c>
      <c r="W301" s="208">
        <f>IF(P301,O301*'ETC Data'!$H$3*'ETC Data'!$L$3,0)</f>
        <v>0</v>
      </c>
      <c r="X301" s="208">
        <f>W301-(W301*((VLOOKUP(A301,Plan!A$1:AC$804,29,FALSE)/100)))</f>
        <v>0</v>
      </c>
      <c r="Y301" s="209"/>
      <c r="Z301" s="210" t="b">
        <f t="shared" si="54"/>
        <v>0</v>
      </c>
      <c r="AA301" s="208">
        <f>IF(Z301,O301*'ETC Data'!$H$4*'ETC Data'!$I$4,0)</f>
        <v>0</v>
      </c>
      <c r="AB301" s="208">
        <f>AA301-(AA301*((VLOOKUP(A301,Plan!A$1:AI$804,35,FALSE)/100)))</f>
        <v>0</v>
      </c>
      <c r="AC301" s="208">
        <f>IF(Z301,O301*'ETC Data'!$H$4*'ETC Data'!$J$4,0)</f>
        <v>0</v>
      </c>
      <c r="AD301" s="208">
        <f>AC301-(AC301*((VLOOKUP(A301,Plan!A$1:AJ$804,36,FALSE)/100)))</f>
        <v>0</v>
      </c>
      <c r="AE301" s="208">
        <f>IF(Z301,O301*'ETC Data'!$H$4*'ETC Data'!$K$4,0)</f>
        <v>0</v>
      </c>
      <c r="AF301" s="208">
        <f>AE301-(AE301*((VLOOKUP(A301,Plan!A$1:AK$804,37,FALSE)/100)))</f>
        <v>0</v>
      </c>
      <c r="AG301" s="208">
        <f>IF(Z301,O301*'ETC Data'!$H$4*'ETC Data'!$L$4,0)</f>
        <v>0</v>
      </c>
      <c r="AH301" s="208">
        <f>AG301-(AG301*((VLOOKUP(A301,Plan!A$1:AP$804,42,FALSE)/100)))</f>
        <v>0</v>
      </c>
      <c r="AI301" s="210"/>
      <c r="AJ301" s="210" t="b">
        <f t="shared" si="55"/>
        <v>0</v>
      </c>
      <c r="AK301" s="211">
        <f>IF(AJ301,O301*'ETC Data'!$H$5*'ETC Data'!$I$5,0)</f>
        <v>0</v>
      </c>
      <c r="AL301" s="208">
        <f>AK301-(AK301*((VLOOKUP(A301,Plan!A$1:AY$804,51,FALSE)/100)))</f>
        <v>0</v>
      </c>
      <c r="AM301" s="208">
        <f>IF(AJ301,O301*'ETC Data'!$H$5*'ETC Data'!$J$5,0)</f>
        <v>0</v>
      </c>
      <c r="AN301" s="208">
        <f>AM301-(AM301*((VLOOKUP(A301,Plan!A$1:BA$804,53,FALSE)/100)))</f>
        <v>0</v>
      </c>
      <c r="AO301" s="211">
        <f>IF(AJ301,O301*'ETC Data'!$H$5*'ETC Data'!$K$5,0)</f>
        <v>0</v>
      </c>
      <c r="AP301" s="208">
        <f>AO301-(AO301*((VLOOKUP(A301,Plan!A$1:BB$804,54,FALSE)/100)))</f>
        <v>0</v>
      </c>
      <c r="AQ301" s="208">
        <f>IF(AJ301,O301*'ETC Data'!$H$5*'ETC Data'!$L$5,0)</f>
        <v>0</v>
      </c>
      <c r="AR301" s="208">
        <f>AQ301-(AQ301*((VLOOKUP(A301,Plan!A$1:BD$804,56,FALSE)/100)))</f>
        <v>0</v>
      </c>
      <c r="AS301" s="193">
        <f>VLOOKUP(A301,'PR Matrix'!A:B,2,FALSE)</f>
        <v>0</v>
      </c>
      <c r="AT301" s="194">
        <f t="shared" si="48"/>
        <v>0</v>
      </c>
      <c r="AU301" s="194">
        <f t="shared" si="49"/>
        <v>0</v>
      </c>
      <c r="AV301" s="194">
        <f t="shared" si="50"/>
        <v>0</v>
      </c>
      <c r="AW301" s="194">
        <f t="shared" si="51"/>
        <v>0</v>
      </c>
      <c r="AX301" s="194">
        <f t="shared" si="52"/>
        <v>0</v>
      </c>
      <c r="AY301" s="194">
        <f t="shared" si="53"/>
        <v>0</v>
      </c>
    </row>
    <row r="302" spans="1:51" hidden="1" x14ac:dyDescent="0.2">
      <c r="A302" s="219" t="s">
        <v>1837</v>
      </c>
      <c r="B302" s="201" t="s">
        <v>1571</v>
      </c>
      <c r="C302" s="201"/>
      <c r="D302" s="201"/>
      <c r="E302" s="202">
        <f>IF(G302="Y",VLOOKUP(B302&amp;"|"&amp;C302,'ETC Data'!$C$2:$D$16,2,FALSE),0)</f>
        <v>0</v>
      </c>
      <c r="F302" s="202">
        <f>IF(D302="",0,IF(G302="Y",VLOOKUP(B302&amp;"|"&amp;D302,'ETC Data'!$C$2:$D$16,2,FALSE),0))</f>
        <v>0</v>
      </c>
      <c r="G302" s="203" t="str">
        <f>IF(VLOOKUP(A302,Plan!A$1:H$804,8,FALSE)&lt;&gt;"",VLOOKUP(A302,Plan!A$1:H$804,8,FALSE),"")</f>
        <v>N</v>
      </c>
      <c r="H302" s="204" t="str">
        <f>IF(VLOOKUP(A302,Plan!A$1:L$804,12,FALSE)&lt;&gt;"",VLOOKUP(A302,Plan!A$1:L$804,12,FALSE),"")</f>
        <v/>
      </c>
      <c r="I302" s="205" t="str">
        <f>IF(VLOOKUP(A302,Plan!A$1:M$804,13,FALSE)&lt;&gt;"",VLOOKUP(A302,Plan!A$1:M$804,13,FALSE),"")</f>
        <v/>
      </c>
      <c r="J302" s="205" t="str">
        <f>IF(VLOOKUP(A302,Plan!A$1:N$804,14,FALSE)&lt;&gt;"",VLOOKUP(A302,Plan!A$1:N$804,14,FALSE),IF(VLOOKUP(A302,Plan!A$1:O$804,15,FALSE)&lt;&gt;"",VLOOKUP(A302,Plan!A$1:O$804,15,FALSE),""))</f>
        <v/>
      </c>
      <c r="K302" s="206" t="str">
        <f>IF(VLOOKUP(A302,Plan!A$1:P$804,16,FALSE)&lt;&gt;"",VLOOKUP(A302,Plan!A$1:P$804,16,FALSE),"")</f>
        <v/>
      </c>
      <c r="L302" s="205"/>
      <c r="M302" s="205"/>
      <c r="N302" s="205"/>
      <c r="O302" s="207">
        <f t="shared" si="46"/>
        <v>0</v>
      </c>
      <c r="P302" s="207" t="b">
        <f t="shared" si="47"/>
        <v>0</v>
      </c>
      <c r="Q302" s="208">
        <f>IF(P302,O302*'ETC Data'!$H$3*'ETC Data'!$I$3,0)</f>
        <v>0</v>
      </c>
      <c r="R302" s="208">
        <f>Q302-(Q302*((VLOOKUP(A302,Plan!A$1:Z$804,26,FALSE)/100)))</f>
        <v>0</v>
      </c>
      <c r="S302" s="208">
        <f>IF(P302,O302*'ETC Data'!$H$3*'ETC Data'!$J$3,0)</f>
        <v>0</v>
      </c>
      <c r="T302" s="208">
        <f>S302-(S302*((VLOOKUP(A302,Plan!A$1:AA$804,27,FALSE)/100)))</f>
        <v>0</v>
      </c>
      <c r="U302" s="208">
        <f>IF(P302,O302*'ETC Data'!$H$3*'ETC Data'!$K$3,0)</f>
        <v>0</v>
      </c>
      <c r="V302" s="208">
        <f>U302-(U302*((VLOOKUP(A302,Plan!A$1:AB$804,28,FALSE)/100)))</f>
        <v>0</v>
      </c>
      <c r="W302" s="208">
        <f>IF(P302,O302*'ETC Data'!$H$3*'ETC Data'!$L$3,0)</f>
        <v>0</v>
      </c>
      <c r="X302" s="208">
        <f>W302-(W302*((VLOOKUP(A302,Plan!A$1:AC$804,29,FALSE)/100)))</f>
        <v>0</v>
      </c>
      <c r="Y302" s="209"/>
      <c r="Z302" s="210" t="b">
        <f t="shared" si="54"/>
        <v>0</v>
      </c>
      <c r="AA302" s="208">
        <f>IF(Z302,O302*'ETC Data'!$H$4*'ETC Data'!$I$4,0)</f>
        <v>0</v>
      </c>
      <c r="AB302" s="208">
        <f>AA302-(AA302*((VLOOKUP(A302,Plan!A$1:AI$804,35,FALSE)/100)))</f>
        <v>0</v>
      </c>
      <c r="AC302" s="208">
        <f>IF(Z302,O302*'ETC Data'!$H$4*'ETC Data'!$J$4,0)</f>
        <v>0</v>
      </c>
      <c r="AD302" s="208">
        <f>AC302-(AC302*((VLOOKUP(A302,Plan!A$1:AJ$804,36,FALSE)/100)))</f>
        <v>0</v>
      </c>
      <c r="AE302" s="208">
        <f>IF(Z302,O302*'ETC Data'!$H$4*'ETC Data'!$K$4,0)</f>
        <v>0</v>
      </c>
      <c r="AF302" s="208">
        <f>AE302-(AE302*((VLOOKUP(A302,Plan!A$1:AK$804,37,FALSE)/100)))</f>
        <v>0</v>
      </c>
      <c r="AG302" s="208">
        <f>IF(Z302,O302*'ETC Data'!$H$4*'ETC Data'!$L$4,0)</f>
        <v>0</v>
      </c>
      <c r="AH302" s="208">
        <f>AG302-(AG302*((VLOOKUP(A302,Plan!A$1:AP$804,42,FALSE)/100)))</f>
        <v>0</v>
      </c>
      <c r="AI302" s="210"/>
      <c r="AJ302" s="210" t="b">
        <f t="shared" si="55"/>
        <v>0</v>
      </c>
      <c r="AK302" s="211">
        <f>IF(AJ302,O302*'ETC Data'!$H$5*'ETC Data'!$I$5,0)</f>
        <v>0</v>
      </c>
      <c r="AL302" s="208">
        <f>AK302-(AK302*((VLOOKUP(A302,Plan!A$1:AY$804,51,FALSE)/100)))</f>
        <v>0</v>
      </c>
      <c r="AM302" s="208">
        <f>IF(AJ302,O302*'ETC Data'!$H$5*'ETC Data'!$J$5,0)</f>
        <v>0</v>
      </c>
      <c r="AN302" s="208">
        <f>AM302-(AM302*((VLOOKUP(A302,Plan!A$1:BA$804,53,FALSE)/100)))</f>
        <v>0</v>
      </c>
      <c r="AO302" s="211">
        <f>IF(AJ302,O302*'ETC Data'!$H$5*'ETC Data'!$K$5,0)</f>
        <v>0</v>
      </c>
      <c r="AP302" s="208">
        <f>AO302-(AO302*((VLOOKUP(A302,Plan!A$1:BB$804,54,FALSE)/100)))</f>
        <v>0</v>
      </c>
      <c r="AQ302" s="208">
        <f>IF(AJ302,O302*'ETC Data'!$H$5*'ETC Data'!$L$5,0)</f>
        <v>0</v>
      </c>
      <c r="AR302" s="208">
        <f>AQ302-(AQ302*((VLOOKUP(A302,Plan!A$1:BD$804,56,FALSE)/100)))</f>
        <v>0</v>
      </c>
      <c r="AS302" s="193">
        <f>VLOOKUP(A302,'PR Matrix'!A:B,2,FALSE)</f>
        <v>0</v>
      </c>
      <c r="AT302" s="194">
        <f t="shared" si="48"/>
        <v>0</v>
      </c>
      <c r="AU302" s="194">
        <f t="shared" si="49"/>
        <v>0</v>
      </c>
      <c r="AV302" s="194">
        <f t="shared" si="50"/>
        <v>0</v>
      </c>
      <c r="AW302" s="194">
        <f t="shared" si="51"/>
        <v>0</v>
      </c>
      <c r="AX302" s="194">
        <f t="shared" si="52"/>
        <v>0</v>
      </c>
      <c r="AY302" s="194">
        <f t="shared" si="53"/>
        <v>0</v>
      </c>
    </row>
    <row r="303" spans="1:51" hidden="1" x14ac:dyDescent="0.2">
      <c r="A303" s="219" t="s">
        <v>1838</v>
      </c>
      <c r="B303" s="201" t="s">
        <v>1572</v>
      </c>
      <c r="C303" s="201"/>
      <c r="D303" s="201"/>
      <c r="E303" s="202">
        <f>IF(G303="Y",VLOOKUP(B303&amp;"|"&amp;C303,'ETC Data'!$C$2:$D$16,2,FALSE),0)</f>
        <v>0</v>
      </c>
      <c r="F303" s="202">
        <f>IF(D303="",0,IF(G303="Y",VLOOKUP(B303&amp;"|"&amp;D303,'ETC Data'!$C$2:$D$16,2,FALSE),0))</f>
        <v>0</v>
      </c>
      <c r="G303" s="203" t="str">
        <f>IF(VLOOKUP(A303,Plan!A$1:H$804,8,FALSE)&lt;&gt;"",VLOOKUP(A303,Plan!A$1:H$804,8,FALSE),"")</f>
        <v>N</v>
      </c>
      <c r="H303" s="204" t="str">
        <f>IF(VLOOKUP(A303,Plan!A$1:L$804,12,FALSE)&lt;&gt;"",VLOOKUP(A303,Plan!A$1:L$804,12,FALSE),"")</f>
        <v/>
      </c>
      <c r="I303" s="205" t="str">
        <f>IF(VLOOKUP(A303,Plan!A$1:M$804,13,FALSE)&lt;&gt;"",VLOOKUP(A303,Plan!A$1:M$804,13,FALSE),"")</f>
        <v/>
      </c>
      <c r="J303" s="205" t="str">
        <f>IF(VLOOKUP(A303,Plan!A$1:N$804,14,FALSE)&lt;&gt;"",VLOOKUP(A303,Plan!A$1:N$804,14,FALSE),IF(VLOOKUP(A303,Plan!A$1:O$804,15,FALSE)&lt;&gt;"",VLOOKUP(A303,Plan!A$1:O$804,15,FALSE),""))</f>
        <v/>
      </c>
      <c r="K303" s="206" t="str">
        <f>IF(VLOOKUP(A303,Plan!A$1:P$804,16,FALSE)&lt;&gt;"",VLOOKUP(A303,Plan!A$1:P$804,16,FALSE),"")</f>
        <v/>
      </c>
      <c r="L303" s="205"/>
      <c r="M303" s="205"/>
      <c r="N303" s="205"/>
      <c r="O303" s="207">
        <f t="shared" si="46"/>
        <v>0</v>
      </c>
      <c r="P303" s="207" t="b">
        <f t="shared" si="47"/>
        <v>0</v>
      </c>
      <c r="Q303" s="208">
        <f>IF(P303,O303*'ETC Data'!$H$3*'ETC Data'!$I$3,0)</f>
        <v>0</v>
      </c>
      <c r="R303" s="208">
        <f>Q303-(Q303*((VLOOKUP(A303,Plan!A$1:Z$804,26,FALSE)/100)))</f>
        <v>0</v>
      </c>
      <c r="S303" s="208">
        <f>IF(P303,O303*'ETC Data'!$H$3*'ETC Data'!$J$3,0)</f>
        <v>0</v>
      </c>
      <c r="T303" s="208">
        <f>S303-(S303*((VLOOKUP(A303,Plan!A$1:AA$804,27,FALSE)/100)))</f>
        <v>0</v>
      </c>
      <c r="U303" s="208">
        <f>IF(P303,O303*'ETC Data'!$H$3*'ETC Data'!$K$3,0)</f>
        <v>0</v>
      </c>
      <c r="V303" s="208">
        <f>U303-(U303*((VLOOKUP(A303,Plan!A$1:AB$804,28,FALSE)/100)))</f>
        <v>0</v>
      </c>
      <c r="W303" s="208">
        <f>IF(P303,O303*'ETC Data'!$H$3*'ETC Data'!$L$3,0)</f>
        <v>0</v>
      </c>
      <c r="X303" s="208">
        <f>W303-(W303*((VLOOKUP(A303,Plan!A$1:AC$804,29,FALSE)/100)))</f>
        <v>0</v>
      </c>
      <c r="Y303" s="209"/>
      <c r="Z303" s="210" t="b">
        <f t="shared" si="54"/>
        <v>0</v>
      </c>
      <c r="AA303" s="208">
        <f>IF(Z303,O303*'ETC Data'!$H$4*'ETC Data'!$I$4,0)</f>
        <v>0</v>
      </c>
      <c r="AB303" s="208">
        <f>AA303-(AA303*((VLOOKUP(A303,Plan!A$1:AI$804,35,FALSE)/100)))</f>
        <v>0</v>
      </c>
      <c r="AC303" s="208">
        <f>IF(Z303,O303*'ETC Data'!$H$4*'ETC Data'!$J$4,0)</f>
        <v>0</v>
      </c>
      <c r="AD303" s="208">
        <f>AC303-(AC303*((VLOOKUP(A303,Plan!A$1:AJ$804,36,FALSE)/100)))</f>
        <v>0</v>
      </c>
      <c r="AE303" s="208">
        <f>IF(Z303,O303*'ETC Data'!$H$4*'ETC Data'!$K$4,0)</f>
        <v>0</v>
      </c>
      <c r="AF303" s="208">
        <f>AE303-(AE303*((VLOOKUP(A303,Plan!A$1:AK$804,37,FALSE)/100)))</f>
        <v>0</v>
      </c>
      <c r="AG303" s="208">
        <f>IF(Z303,O303*'ETC Data'!$H$4*'ETC Data'!$L$4,0)</f>
        <v>0</v>
      </c>
      <c r="AH303" s="208">
        <f>AG303-(AG303*((VLOOKUP(A303,Plan!A$1:AP$804,42,FALSE)/100)))</f>
        <v>0</v>
      </c>
      <c r="AI303" s="210"/>
      <c r="AJ303" s="210" t="b">
        <f t="shared" si="55"/>
        <v>0</v>
      </c>
      <c r="AK303" s="211">
        <f>IF(AJ303,O303*'ETC Data'!$H$5*'ETC Data'!$I$5,0)</f>
        <v>0</v>
      </c>
      <c r="AL303" s="208">
        <f>AK303-(AK303*((VLOOKUP(A303,Plan!A$1:AY$804,51,FALSE)/100)))</f>
        <v>0</v>
      </c>
      <c r="AM303" s="208">
        <f>IF(AJ303,O303*'ETC Data'!$H$5*'ETC Data'!$J$5,0)</f>
        <v>0</v>
      </c>
      <c r="AN303" s="208">
        <f>AM303-(AM303*((VLOOKUP(A303,Plan!A$1:BA$804,53,FALSE)/100)))</f>
        <v>0</v>
      </c>
      <c r="AO303" s="211">
        <f>IF(AJ303,O303*'ETC Data'!$H$5*'ETC Data'!$K$5,0)</f>
        <v>0</v>
      </c>
      <c r="AP303" s="208">
        <f>AO303-(AO303*((VLOOKUP(A303,Plan!A$1:BB$804,54,FALSE)/100)))</f>
        <v>0</v>
      </c>
      <c r="AQ303" s="208">
        <f>IF(AJ303,O303*'ETC Data'!$H$5*'ETC Data'!$L$5,0)</f>
        <v>0</v>
      </c>
      <c r="AR303" s="208">
        <f>AQ303-(AQ303*((VLOOKUP(A303,Plan!A$1:BD$804,56,FALSE)/100)))</f>
        <v>0</v>
      </c>
      <c r="AS303" s="193">
        <f>VLOOKUP(A303,'PR Matrix'!A:B,2,FALSE)</f>
        <v>0</v>
      </c>
      <c r="AT303" s="194">
        <f t="shared" si="48"/>
        <v>0</v>
      </c>
      <c r="AU303" s="194">
        <f t="shared" si="49"/>
        <v>0</v>
      </c>
      <c r="AV303" s="194">
        <f t="shared" si="50"/>
        <v>0</v>
      </c>
      <c r="AW303" s="194">
        <f t="shared" si="51"/>
        <v>0</v>
      </c>
      <c r="AX303" s="194">
        <f t="shared" si="52"/>
        <v>0</v>
      </c>
      <c r="AY303" s="194">
        <f t="shared" si="53"/>
        <v>0</v>
      </c>
    </row>
    <row r="304" spans="1:51" hidden="1" x14ac:dyDescent="0.2">
      <c r="A304" s="219" t="s">
        <v>1839</v>
      </c>
      <c r="B304" s="201" t="s">
        <v>1572</v>
      </c>
      <c r="C304" s="201"/>
      <c r="D304" s="201"/>
      <c r="E304" s="202">
        <f>IF(G304="Y",VLOOKUP(B304&amp;"|"&amp;C304,'ETC Data'!$C$2:$D$16,2,FALSE),0)</f>
        <v>0</v>
      </c>
      <c r="F304" s="202">
        <f>IF(D304="",0,IF(G304="Y",VLOOKUP(B304&amp;"|"&amp;D304,'ETC Data'!$C$2:$D$16,2,FALSE),0))</f>
        <v>0</v>
      </c>
      <c r="G304" s="203" t="str">
        <f>IF(VLOOKUP(A304,Plan!A$1:H$804,8,FALSE)&lt;&gt;"",VLOOKUP(A304,Plan!A$1:H$804,8,FALSE),"")</f>
        <v>N</v>
      </c>
      <c r="H304" s="204" t="str">
        <f>IF(VLOOKUP(A304,Plan!A$1:L$804,12,FALSE)&lt;&gt;"",VLOOKUP(A304,Plan!A$1:L$804,12,FALSE),"")</f>
        <v/>
      </c>
      <c r="I304" s="205" t="str">
        <f>IF(VLOOKUP(A304,Plan!A$1:M$804,13,FALSE)&lt;&gt;"",VLOOKUP(A304,Plan!A$1:M$804,13,FALSE),"")</f>
        <v/>
      </c>
      <c r="J304" s="205" t="str">
        <f>IF(VLOOKUP(A304,Plan!A$1:N$804,14,FALSE)&lt;&gt;"",VLOOKUP(A304,Plan!A$1:N$804,14,FALSE),IF(VLOOKUP(A304,Plan!A$1:O$804,15,FALSE)&lt;&gt;"",VLOOKUP(A304,Plan!A$1:O$804,15,FALSE),""))</f>
        <v/>
      </c>
      <c r="K304" s="206" t="str">
        <f>IF(VLOOKUP(A304,Plan!A$1:P$804,16,FALSE)&lt;&gt;"",VLOOKUP(A304,Plan!A$1:P$804,16,FALSE),"")</f>
        <v/>
      </c>
      <c r="L304" s="205"/>
      <c r="M304" s="205"/>
      <c r="N304" s="205"/>
      <c r="O304" s="207">
        <f t="shared" si="46"/>
        <v>0</v>
      </c>
      <c r="P304" s="207" t="b">
        <f t="shared" si="47"/>
        <v>0</v>
      </c>
      <c r="Q304" s="208">
        <f>IF(P304,O304*'ETC Data'!$H$3*'ETC Data'!$I$3,0)</f>
        <v>0</v>
      </c>
      <c r="R304" s="208">
        <f>Q304-(Q304*((VLOOKUP(A304,Plan!A$1:Z$804,26,FALSE)/100)))</f>
        <v>0</v>
      </c>
      <c r="S304" s="208">
        <f>IF(P304,O304*'ETC Data'!$H$3*'ETC Data'!$J$3,0)</f>
        <v>0</v>
      </c>
      <c r="T304" s="208">
        <f>S304-(S304*((VLOOKUP(A304,Plan!A$1:AA$804,27,FALSE)/100)))</f>
        <v>0</v>
      </c>
      <c r="U304" s="208">
        <f>IF(P304,O304*'ETC Data'!$H$3*'ETC Data'!$K$3,0)</f>
        <v>0</v>
      </c>
      <c r="V304" s="208">
        <f>U304-(U304*((VLOOKUP(A304,Plan!A$1:AB$804,28,FALSE)/100)))</f>
        <v>0</v>
      </c>
      <c r="W304" s="208">
        <f>IF(P304,O304*'ETC Data'!$H$3*'ETC Data'!$L$3,0)</f>
        <v>0</v>
      </c>
      <c r="X304" s="208">
        <f>W304-(W304*((VLOOKUP(A304,Plan!A$1:AC$804,29,FALSE)/100)))</f>
        <v>0</v>
      </c>
      <c r="Y304" s="209"/>
      <c r="Z304" s="210" t="b">
        <f t="shared" si="54"/>
        <v>0</v>
      </c>
      <c r="AA304" s="208">
        <f>IF(Z304,O304*'ETC Data'!$H$4*'ETC Data'!$I$4,0)</f>
        <v>0</v>
      </c>
      <c r="AB304" s="208">
        <f>AA304-(AA304*((VLOOKUP(A304,Plan!A$1:AI$804,35,FALSE)/100)))</f>
        <v>0</v>
      </c>
      <c r="AC304" s="208">
        <f>IF(Z304,O304*'ETC Data'!$H$4*'ETC Data'!$J$4,0)</f>
        <v>0</v>
      </c>
      <c r="AD304" s="208">
        <f>AC304-(AC304*((VLOOKUP(A304,Plan!A$1:AJ$804,36,FALSE)/100)))</f>
        <v>0</v>
      </c>
      <c r="AE304" s="208">
        <f>IF(Z304,O304*'ETC Data'!$H$4*'ETC Data'!$K$4,0)</f>
        <v>0</v>
      </c>
      <c r="AF304" s="208">
        <f>AE304-(AE304*((VLOOKUP(A304,Plan!A$1:AK$804,37,FALSE)/100)))</f>
        <v>0</v>
      </c>
      <c r="AG304" s="208">
        <f>IF(Z304,O304*'ETC Data'!$H$4*'ETC Data'!$L$4,0)</f>
        <v>0</v>
      </c>
      <c r="AH304" s="208">
        <f>AG304-(AG304*((VLOOKUP(A304,Plan!A$1:AP$804,42,FALSE)/100)))</f>
        <v>0</v>
      </c>
      <c r="AI304" s="210"/>
      <c r="AJ304" s="210" t="b">
        <f t="shared" si="55"/>
        <v>0</v>
      </c>
      <c r="AK304" s="211">
        <f>IF(AJ304,O304*'ETC Data'!$H$5*'ETC Data'!$I$5,0)</f>
        <v>0</v>
      </c>
      <c r="AL304" s="208">
        <f>AK304-(AK304*((VLOOKUP(A304,Plan!A$1:AY$804,51,FALSE)/100)))</f>
        <v>0</v>
      </c>
      <c r="AM304" s="208">
        <f>IF(AJ304,O304*'ETC Data'!$H$5*'ETC Data'!$J$5,0)</f>
        <v>0</v>
      </c>
      <c r="AN304" s="208">
        <f>AM304-(AM304*((VLOOKUP(A304,Plan!A$1:BA$804,53,FALSE)/100)))</f>
        <v>0</v>
      </c>
      <c r="AO304" s="211">
        <f>IF(AJ304,O304*'ETC Data'!$H$5*'ETC Data'!$K$5,0)</f>
        <v>0</v>
      </c>
      <c r="AP304" s="208">
        <f>AO304-(AO304*((VLOOKUP(A304,Plan!A$1:BB$804,54,FALSE)/100)))</f>
        <v>0</v>
      </c>
      <c r="AQ304" s="208">
        <f>IF(AJ304,O304*'ETC Data'!$H$5*'ETC Data'!$L$5,0)</f>
        <v>0</v>
      </c>
      <c r="AR304" s="208">
        <f>AQ304-(AQ304*((VLOOKUP(A304,Plan!A$1:BD$804,56,FALSE)/100)))</f>
        <v>0</v>
      </c>
      <c r="AS304" s="193">
        <f>VLOOKUP(A304,'PR Matrix'!A:B,2,FALSE)</f>
        <v>0</v>
      </c>
      <c r="AT304" s="194">
        <f t="shared" si="48"/>
        <v>0</v>
      </c>
      <c r="AU304" s="194">
        <f t="shared" si="49"/>
        <v>0</v>
      </c>
      <c r="AV304" s="194">
        <f t="shared" si="50"/>
        <v>0</v>
      </c>
      <c r="AW304" s="194">
        <f t="shared" si="51"/>
        <v>0</v>
      </c>
      <c r="AX304" s="194">
        <f t="shared" si="52"/>
        <v>0</v>
      </c>
      <c r="AY304" s="194">
        <f t="shared" si="53"/>
        <v>0</v>
      </c>
    </row>
    <row r="305" spans="1:51" hidden="1" x14ac:dyDescent="0.2">
      <c r="A305" s="219" t="s">
        <v>1840</v>
      </c>
      <c r="B305" s="201" t="s">
        <v>1572</v>
      </c>
      <c r="C305" s="201"/>
      <c r="D305" s="201"/>
      <c r="E305" s="202">
        <f>IF(G305="Y",VLOOKUP(B305&amp;"|"&amp;C305,'ETC Data'!$C$2:$D$16,2,FALSE),0)</f>
        <v>0</v>
      </c>
      <c r="F305" s="202">
        <f>IF(D305="",0,IF(G305="Y",VLOOKUP(B305&amp;"|"&amp;D305,'ETC Data'!$C$2:$D$16,2,FALSE),0))</f>
        <v>0</v>
      </c>
      <c r="G305" s="203" t="str">
        <f>IF(VLOOKUP(A305,Plan!A$1:H$804,8,FALSE)&lt;&gt;"",VLOOKUP(A305,Plan!A$1:H$804,8,FALSE),"")</f>
        <v>N</v>
      </c>
      <c r="H305" s="204" t="str">
        <f>IF(VLOOKUP(A305,Plan!A$1:L$804,12,FALSE)&lt;&gt;"",VLOOKUP(A305,Plan!A$1:L$804,12,FALSE),"")</f>
        <v/>
      </c>
      <c r="I305" s="205" t="str">
        <f>IF(VLOOKUP(A305,Plan!A$1:M$804,13,FALSE)&lt;&gt;"",VLOOKUP(A305,Plan!A$1:M$804,13,FALSE),"")</f>
        <v/>
      </c>
      <c r="J305" s="205" t="str">
        <f>IF(VLOOKUP(A305,Plan!A$1:N$804,14,FALSE)&lt;&gt;"",VLOOKUP(A305,Plan!A$1:N$804,14,FALSE),IF(VLOOKUP(A305,Plan!A$1:O$804,15,FALSE)&lt;&gt;"",VLOOKUP(A305,Plan!A$1:O$804,15,FALSE),""))</f>
        <v/>
      </c>
      <c r="K305" s="206" t="str">
        <f>IF(VLOOKUP(A305,Plan!A$1:P$804,16,FALSE)&lt;&gt;"",VLOOKUP(A305,Plan!A$1:P$804,16,FALSE),"")</f>
        <v/>
      </c>
      <c r="L305" s="205"/>
      <c r="M305" s="205"/>
      <c r="N305" s="205"/>
      <c r="O305" s="207">
        <f t="shared" si="46"/>
        <v>0</v>
      </c>
      <c r="P305" s="207" t="b">
        <f t="shared" si="47"/>
        <v>0</v>
      </c>
      <c r="Q305" s="208">
        <f>IF(P305,O305*'ETC Data'!$H$3*'ETC Data'!$I$3,0)</f>
        <v>0</v>
      </c>
      <c r="R305" s="208">
        <f>Q305-(Q305*((VLOOKUP(A305,Plan!A$1:Z$804,26,FALSE)/100)))</f>
        <v>0</v>
      </c>
      <c r="S305" s="208">
        <f>IF(P305,O305*'ETC Data'!$H$3*'ETC Data'!$J$3,0)</f>
        <v>0</v>
      </c>
      <c r="T305" s="208">
        <f>S305-(S305*((VLOOKUP(A305,Plan!A$1:AA$804,27,FALSE)/100)))</f>
        <v>0</v>
      </c>
      <c r="U305" s="208">
        <f>IF(P305,O305*'ETC Data'!$H$3*'ETC Data'!$K$3,0)</f>
        <v>0</v>
      </c>
      <c r="V305" s="208">
        <f>U305-(U305*((VLOOKUP(A305,Plan!A$1:AB$804,28,FALSE)/100)))</f>
        <v>0</v>
      </c>
      <c r="W305" s="208">
        <f>IF(P305,O305*'ETC Data'!$H$3*'ETC Data'!$L$3,0)</f>
        <v>0</v>
      </c>
      <c r="X305" s="208">
        <f>W305-(W305*((VLOOKUP(A305,Plan!A$1:AC$804,29,FALSE)/100)))</f>
        <v>0</v>
      </c>
      <c r="Y305" s="209"/>
      <c r="Z305" s="210" t="b">
        <f t="shared" si="54"/>
        <v>0</v>
      </c>
      <c r="AA305" s="208">
        <f>IF(Z305,O305*'ETC Data'!$H$4*'ETC Data'!$I$4,0)</f>
        <v>0</v>
      </c>
      <c r="AB305" s="208">
        <f>AA305-(AA305*((VLOOKUP(A305,Plan!A$1:AI$804,35,FALSE)/100)))</f>
        <v>0</v>
      </c>
      <c r="AC305" s="208">
        <f>IF(Z305,O305*'ETC Data'!$H$4*'ETC Data'!$J$4,0)</f>
        <v>0</v>
      </c>
      <c r="AD305" s="208">
        <f>AC305-(AC305*((VLOOKUP(A305,Plan!A$1:AJ$804,36,FALSE)/100)))</f>
        <v>0</v>
      </c>
      <c r="AE305" s="208">
        <f>IF(Z305,O305*'ETC Data'!$H$4*'ETC Data'!$K$4,0)</f>
        <v>0</v>
      </c>
      <c r="AF305" s="208">
        <f>AE305-(AE305*((VLOOKUP(A305,Plan!A$1:AK$804,37,FALSE)/100)))</f>
        <v>0</v>
      </c>
      <c r="AG305" s="208">
        <f>IF(Z305,O305*'ETC Data'!$H$4*'ETC Data'!$L$4,0)</f>
        <v>0</v>
      </c>
      <c r="AH305" s="208">
        <f>AG305-(AG305*((VLOOKUP(A305,Plan!A$1:AP$804,42,FALSE)/100)))</f>
        <v>0</v>
      </c>
      <c r="AI305" s="210"/>
      <c r="AJ305" s="210" t="b">
        <f t="shared" si="55"/>
        <v>0</v>
      </c>
      <c r="AK305" s="211">
        <f>IF(AJ305,O305*'ETC Data'!$H$5*'ETC Data'!$I$5,0)</f>
        <v>0</v>
      </c>
      <c r="AL305" s="208">
        <f>AK305-(AK305*((VLOOKUP(A305,Plan!A$1:AY$804,51,FALSE)/100)))</f>
        <v>0</v>
      </c>
      <c r="AM305" s="208">
        <f>IF(AJ305,O305*'ETC Data'!$H$5*'ETC Data'!$J$5,0)</f>
        <v>0</v>
      </c>
      <c r="AN305" s="208">
        <f>AM305-(AM305*((VLOOKUP(A305,Plan!A$1:BA$804,53,FALSE)/100)))</f>
        <v>0</v>
      </c>
      <c r="AO305" s="211">
        <f>IF(AJ305,O305*'ETC Data'!$H$5*'ETC Data'!$K$5,0)</f>
        <v>0</v>
      </c>
      <c r="AP305" s="208">
        <f>AO305-(AO305*((VLOOKUP(A305,Plan!A$1:BB$804,54,FALSE)/100)))</f>
        <v>0</v>
      </c>
      <c r="AQ305" s="208">
        <f>IF(AJ305,O305*'ETC Data'!$H$5*'ETC Data'!$L$5,0)</f>
        <v>0</v>
      </c>
      <c r="AR305" s="208">
        <f>AQ305-(AQ305*((VLOOKUP(A305,Plan!A$1:BD$804,56,FALSE)/100)))</f>
        <v>0</v>
      </c>
      <c r="AS305" s="193">
        <f>VLOOKUP(A305,'PR Matrix'!A:B,2,FALSE)</f>
        <v>0</v>
      </c>
      <c r="AT305" s="194">
        <f t="shared" si="48"/>
        <v>0</v>
      </c>
      <c r="AU305" s="194">
        <f t="shared" si="49"/>
        <v>0</v>
      </c>
      <c r="AV305" s="194">
        <f t="shared" si="50"/>
        <v>0</v>
      </c>
      <c r="AW305" s="194">
        <f t="shared" si="51"/>
        <v>0</v>
      </c>
      <c r="AX305" s="194">
        <f t="shared" si="52"/>
        <v>0</v>
      </c>
      <c r="AY305" s="194">
        <f t="shared" si="53"/>
        <v>0</v>
      </c>
    </row>
    <row r="306" spans="1:51" x14ac:dyDescent="0.2">
      <c r="A306" s="219" t="s">
        <v>1841</v>
      </c>
      <c r="B306" s="201" t="s">
        <v>1572</v>
      </c>
      <c r="C306" s="201"/>
      <c r="D306" s="201"/>
      <c r="E306" s="202" t="e">
        <f>IF(G306="Y",VLOOKUP(B306&amp;"|"&amp;C306,'ETC Data'!$C$2:$D$16,2,FALSE),0)</f>
        <v>#N/A</v>
      </c>
      <c r="F306" s="202">
        <f>IF(D306="",0,IF(G306="Y",VLOOKUP(B306&amp;"|"&amp;D306,'ETC Data'!$C$2:$D$16,2,FALSE),0))</f>
        <v>0</v>
      </c>
      <c r="G306" s="203" t="str">
        <f>IF(VLOOKUP(A306,Plan!A$1:H$804,8,FALSE)&lt;&gt;"",VLOOKUP(A306,Plan!A$1:H$804,8,FALSE),"")</f>
        <v>Y</v>
      </c>
      <c r="H306" s="204" t="str">
        <f>IF(VLOOKUP(A306,Plan!A$1:L$804,12,FALSE)&lt;&gt;"",VLOOKUP(A306,Plan!A$1:L$804,12,FALSE),"")</f>
        <v/>
      </c>
      <c r="I306" s="205" t="str">
        <f>IF(VLOOKUP(A306,Plan!A$1:M$804,13,FALSE)&lt;&gt;"",VLOOKUP(A306,Plan!A$1:M$804,13,FALSE),"")</f>
        <v/>
      </c>
      <c r="J306" s="205" t="str">
        <f>IF(VLOOKUP(A306,Plan!A$1:N$804,14,FALSE)&lt;&gt;"",VLOOKUP(A306,Plan!A$1:N$804,14,FALSE),IF(VLOOKUP(A306,Plan!A$1:O$804,15,FALSE)&lt;&gt;"",VLOOKUP(A306,Plan!A$1:O$804,15,FALSE),""))</f>
        <v>Y</v>
      </c>
      <c r="K306" s="206" t="str">
        <f>IF(VLOOKUP(A306,Plan!A$1:P$804,16,FALSE)&lt;&gt;"",VLOOKUP(A306,Plan!A$1:P$804,16,FALSE),"")</f>
        <v/>
      </c>
      <c r="L306" s="205"/>
      <c r="M306" s="205"/>
      <c r="N306" s="205"/>
      <c r="O306" s="207" t="e">
        <f t="shared" si="46"/>
        <v>#N/A</v>
      </c>
      <c r="P306" s="207" t="b">
        <f t="shared" si="47"/>
        <v>0</v>
      </c>
      <c r="Q306" s="208">
        <f>IF(P306,O306*'ETC Data'!$H$3*'ETC Data'!$I$3,0)</f>
        <v>0</v>
      </c>
      <c r="R306" s="208">
        <f>Q306-(Q306*((VLOOKUP(A306,Plan!A$1:Z$804,26,FALSE)/100)))</f>
        <v>0</v>
      </c>
      <c r="S306" s="208">
        <f>IF(P306,O306*'ETC Data'!$H$3*'ETC Data'!$J$3,0)</f>
        <v>0</v>
      </c>
      <c r="T306" s="208">
        <f>S306-(S306*((VLOOKUP(A306,Plan!A$1:AA$804,27,FALSE)/100)))</f>
        <v>0</v>
      </c>
      <c r="U306" s="208">
        <f>IF(P306,O306*'ETC Data'!$H$3*'ETC Data'!$K$3,0)</f>
        <v>0</v>
      </c>
      <c r="V306" s="208">
        <f>U306-(U306*((VLOOKUP(A306,Plan!A$1:AB$804,28,FALSE)/100)))</f>
        <v>0</v>
      </c>
      <c r="W306" s="208">
        <f>IF(P306,O306*'ETC Data'!$H$3*'ETC Data'!$L$3,0)</f>
        <v>0</v>
      </c>
      <c r="X306" s="208">
        <f>W306-(W306*((VLOOKUP(A306,Plan!A$1:AC$804,29,FALSE)/100)))</f>
        <v>0</v>
      </c>
      <c r="Y306" s="209"/>
      <c r="Z306" s="210" t="b">
        <f t="shared" si="54"/>
        <v>1</v>
      </c>
      <c r="AA306" s="208" t="e">
        <f>IF(Z306,O306*'ETC Data'!$H$4*'ETC Data'!$I$4,0)</f>
        <v>#N/A</v>
      </c>
      <c r="AB306" s="208" t="e">
        <f>AA306-(AA306*((VLOOKUP(A306,Plan!A$1:AI$804,35,FALSE)/100)))</f>
        <v>#N/A</v>
      </c>
      <c r="AC306" s="208" t="e">
        <f>IF(Z306,O306*'ETC Data'!$H$4*'ETC Data'!$J$4,0)</f>
        <v>#N/A</v>
      </c>
      <c r="AD306" s="208" t="e">
        <f>AC306-(AC306*((VLOOKUP(A306,Plan!A$1:AJ$804,36,FALSE)/100)))</f>
        <v>#N/A</v>
      </c>
      <c r="AE306" s="208" t="e">
        <f>IF(Z306,O306*'ETC Data'!$H$4*'ETC Data'!$K$4,0)</f>
        <v>#N/A</v>
      </c>
      <c r="AF306" s="208" t="e">
        <f>AE306-(AE306*((VLOOKUP(A306,Plan!A$1:AK$804,37,FALSE)/100)))</f>
        <v>#N/A</v>
      </c>
      <c r="AG306" s="208" t="e">
        <f>IF(Z306,O306*'ETC Data'!$H$4*'ETC Data'!$L$4,0)</f>
        <v>#N/A</v>
      </c>
      <c r="AH306" s="208" t="e">
        <f>AG306-(AG306*((VLOOKUP(A306,Plan!A$1:AP$804,42,FALSE)/100)))</f>
        <v>#N/A</v>
      </c>
      <c r="AI306" s="210"/>
      <c r="AJ306" s="210" t="b">
        <f t="shared" si="55"/>
        <v>0</v>
      </c>
      <c r="AK306" s="211">
        <f>IF(AJ306,O306*'ETC Data'!$H$5*'ETC Data'!$I$5,0)</f>
        <v>0</v>
      </c>
      <c r="AL306" s="208">
        <f>AK306-(AK306*((VLOOKUP(A306,Plan!A$1:AY$804,51,FALSE)/100)))</f>
        <v>0</v>
      </c>
      <c r="AM306" s="208">
        <f>IF(AJ306,O306*'ETC Data'!$H$5*'ETC Data'!$J$5,0)</f>
        <v>0</v>
      </c>
      <c r="AN306" s="208">
        <f>AM306-(AM306*((VLOOKUP(A306,Plan!A$1:BA$804,53,FALSE)/100)))</f>
        <v>0</v>
      </c>
      <c r="AO306" s="211">
        <f>IF(AJ306,O306*'ETC Data'!$H$5*'ETC Data'!$K$5,0)</f>
        <v>0</v>
      </c>
      <c r="AP306" s="208">
        <f>AO306-(AO306*((VLOOKUP(A306,Plan!A$1:BB$804,54,FALSE)/100)))</f>
        <v>0</v>
      </c>
      <c r="AQ306" s="208">
        <f>IF(AJ306,O306*'ETC Data'!$H$5*'ETC Data'!$L$5,0)</f>
        <v>0</v>
      </c>
      <c r="AR306" s="208">
        <f>AQ306-(AQ306*((VLOOKUP(A306,Plan!A$1:BD$804,56,FALSE)/100)))</f>
        <v>0</v>
      </c>
      <c r="AS306" s="193">
        <f>VLOOKUP(A306,'PR Matrix'!A:B,2,FALSE)</f>
        <v>6233</v>
      </c>
      <c r="AT306" s="194" t="e">
        <f t="shared" si="48"/>
        <v>#N/A</v>
      </c>
      <c r="AU306" s="194" t="e">
        <f t="shared" si="49"/>
        <v>#N/A</v>
      </c>
      <c r="AV306" s="194" t="e">
        <f t="shared" si="50"/>
        <v>#N/A</v>
      </c>
      <c r="AW306" s="194" t="e">
        <f t="shared" si="51"/>
        <v>#N/A</v>
      </c>
      <c r="AX306" s="194" t="e">
        <f t="shared" si="52"/>
        <v>#N/A</v>
      </c>
      <c r="AY306" s="194" t="e">
        <f t="shared" si="53"/>
        <v>#N/A</v>
      </c>
    </row>
    <row r="307" spans="1:51" hidden="1" x14ac:dyDescent="0.2">
      <c r="A307" s="214" t="s">
        <v>1842</v>
      </c>
      <c r="B307" s="201" t="s">
        <v>1572</v>
      </c>
      <c r="C307" s="201"/>
      <c r="D307" s="201"/>
      <c r="E307" s="202">
        <f>IF(G307="Y",VLOOKUP(B307&amp;"|"&amp;C307,'ETC Data'!$C$2:$D$16,2,FALSE),0)</f>
        <v>0</v>
      </c>
      <c r="F307" s="202">
        <f>IF(D307="",0,IF(G307="Y",VLOOKUP(B307&amp;"|"&amp;D307,'ETC Data'!$C$2:$D$16,2,FALSE),0))</f>
        <v>0</v>
      </c>
      <c r="G307" s="203" t="str">
        <f>IF(VLOOKUP(A307,Plan!A$1:H$804,8,FALSE)&lt;&gt;"",VLOOKUP(A307,Plan!A$1:H$804,8,FALSE),"")</f>
        <v>N</v>
      </c>
      <c r="H307" s="204" t="str">
        <f>IF(VLOOKUP(A307,Plan!A$1:L$804,12,FALSE)&lt;&gt;"",VLOOKUP(A307,Plan!A$1:L$804,12,FALSE),"")</f>
        <v/>
      </c>
      <c r="I307" s="205" t="str">
        <f>IF(VLOOKUP(A307,Plan!A$1:M$804,13,FALSE)&lt;&gt;"",VLOOKUP(A307,Plan!A$1:M$804,13,FALSE),"")</f>
        <v/>
      </c>
      <c r="J307" s="205" t="str">
        <f>IF(VLOOKUP(A307,Plan!A$1:N$804,14,FALSE)&lt;&gt;"",VLOOKUP(A307,Plan!A$1:N$804,14,FALSE),IF(VLOOKUP(A307,Plan!A$1:O$804,15,FALSE)&lt;&gt;"",VLOOKUP(A307,Plan!A$1:O$804,15,FALSE),""))</f>
        <v/>
      </c>
      <c r="K307" s="206" t="str">
        <f>IF(VLOOKUP(A307,Plan!A$1:P$804,16,FALSE)&lt;&gt;"",VLOOKUP(A307,Plan!A$1:P$804,16,FALSE),"")</f>
        <v/>
      </c>
      <c r="L307" s="205"/>
      <c r="M307" s="205"/>
      <c r="N307" s="205"/>
      <c r="O307" s="207">
        <f t="shared" si="46"/>
        <v>0</v>
      </c>
      <c r="P307" s="207" t="b">
        <f t="shared" si="47"/>
        <v>0</v>
      </c>
      <c r="Q307" s="208">
        <f>IF(P307,O307*'ETC Data'!$H$3*'ETC Data'!$I$3,0)</f>
        <v>0</v>
      </c>
      <c r="R307" s="208">
        <f>Q307-(Q307*((VLOOKUP(A307,Plan!A$1:Z$804,26,FALSE)/100)))</f>
        <v>0</v>
      </c>
      <c r="S307" s="208">
        <f>IF(P307,O307*'ETC Data'!$H$3*'ETC Data'!$J$3,0)</f>
        <v>0</v>
      </c>
      <c r="T307" s="208">
        <f>S307-(S307*((VLOOKUP(A307,Plan!A$1:AA$804,27,FALSE)/100)))</f>
        <v>0</v>
      </c>
      <c r="U307" s="208">
        <f>IF(P307,O307*'ETC Data'!$H$3*'ETC Data'!$K$3,0)</f>
        <v>0</v>
      </c>
      <c r="V307" s="208">
        <f>U307-(U307*((VLOOKUP(A307,Plan!A$1:AB$804,28,FALSE)/100)))</f>
        <v>0</v>
      </c>
      <c r="W307" s="208">
        <f>IF(P307,O307*'ETC Data'!$H$3*'ETC Data'!$L$3,0)</f>
        <v>0</v>
      </c>
      <c r="X307" s="208">
        <f>W307-(W307*((VLOOKUP(A307,Plan!A$1:AC$804,29,FALSE)/100)))</f>
        <v>0</v>
      </c>
      <c r="Y307" s="209"/>
      <c r="Z307" s="210" t="b">
        <f t="shared" si="54"/>
        <v>0</v>
      </c>
      <c r="AA307" s="208">
        <f>IF(Z307,O307*'ETC Data'!$H$4*'ETC Data'!$I$4,0)</f>
        <v>0</v>
      </c>
      <c r="AB307" s="208">
        <f>AA307-(AA307*((VLOOKUP(A307,Plan!A$1:AI$804,35,FALSE)/100)))</f>
        <v>0</v>
      </c>
      <c r="AC307" s="208">
        <f>IF(Z307,O307*'ETC Data'!$H$4*'ETC Data'!$J$4,0)</f>
        <v>0</v>
      </c>
      <c r="AD307" s="208">
        <f>AC307-(AC307*((VLOOKUP(A307,Plan!A$1:AJ$804,36,FALSE)/100)))</f>
        <v>0</v>
      </c>
      <c r="AE307" s="208">
        <f>IF(Z307,O307*'ETC Data'!$H$4*'ETC Data'!$K$4,0)</f>
        <v>0</v>
      </c>
      <c r="AF307" s="208">
        <f>AE307-(AE307*((VLOOKUP(A307,Plan!A$1:AK$804,37,FALSE)/100)))</f>
        <v>0</v>
      </c>
      <c r="AG307" s="208">
        <f>IF(Z307,O307*'ETC Data'!$H$4*'ETC Data'!$L$4,0)</f>
        <v>0</v>
      </c>
      <c r="AH307" s="208">
        <f>AG307-(AG307*((VLOOKUP(A307,Plan!A$1:AP$804,42,FALSE)/100)))</f>
        <v>0</v>
      </c>
      <c r="AI307" s="210"/>
      <c r="AJ307" s="210" t="b">
        <f t="shared" si="55"/>
        <v>0</v>
      </c>
      <c r="AK307" s="211">
        <f>IF(AJ307,O307*'ETC Data'!$H$5*'ETC Data'!$I$5,0)</f>
        <v>0</v>
      </c>
      <c r="AL307" s="208">
        <f>AK307-(AK307*((VLOOKUP(A307,Plan!A$1:AY$804,51,FALSE)/100)))</f>
        <v>0</v>
      </c>
      <c r="AM307" s="208">
        <f>IF(AJ307,O307*'ETC Data'!$H$5*'ETC Data'!$J$5,0)</f>
        <v>0</v>
      </c>
      <c r="AN307" s="208">
        <f>AM307-(AM307*((VLOOKUP(A307,Plan!A$1:BA$804,53,FALSE)/100)))</f>
        <v>0</v>
      </c>
      <c r="AO307" s="211">
        <f>IF(AJ307,O307*'ETC Data'!$H$5*'ETC Data'!$K$5,0)</f>
        <v>0</v>
      </c>
      <c r="AP307" s="208">
        <f>AO307-(AO307*((VLOOKUP(A307,Plan!A$1:BB$804,54,FALSE)/100)))</f>
        <v>0</v>
      </c>
      <c r="AQ307" s="208">
        <f>IF(AJ307,O307*'ETC Data'!$H$5*'ETC Data'!$L$5,0)</f>
        <v>0</v>
      </c>
      <c r="AR307" s="208">
        <f>AQ307-(AQ307*((VLOOKUP(A307,Plan!A$1:BD$804,56,FALSE)/100)))</f>
        <v>0</v>
      </c>
      <c r="AS307" s="193">
        <f>VLOOKUP(A307,'PR Matrix'!A:B,2,FALSE)</f>
        <v>0</v>
      </c>
      <c r="AT307" s="194">
        <f t="shared" si="48"/>
        <v>0</v>
      </c>
      <c r="AU307" s="194">
        <f t="shared" si="49"/>
        <v>0</v>
      </c>
      <c r="AV307" s="194">
        <f t="shared" si="50"/>
        <v>0</v>
      </c>
      <c r="AW307" s="194">
        <f t="shared" si="51"/>
        <v>0</v>
      </c>
      <c r="AX307" s="194">
        <f t="shared" si="52"/>
        <v>0</v>
      </c>
      <c r="AY307" s="194">
        <f t="shared" si="53"/>
        <v>0</v>
      </c>
    </row>
    <row r="308" spans="1:51" hidden="1" x14ac:dyDescent="0.2">
      <c r="A308" s="200" t="s">
        <v>1843</v>
      </c>
      <c r="B308" s="201" t="s">
        <v>1570</v>
      </c>
      <c r="C308" s="201"/>
      <c r="D308" s="201"/>
      <c r="E308" s="202">
        <f>IF(G308="Y",VLOOKUP(B308&amp;"|"&amp;C308,'ETC Data'!$C$2:$D$16,2,FALSE),0)</f>
        <v>0</v>
      </c>
      <c r="F308" s="202">
        <f>IF(D308="",0,IF(G308="Y",VLOOKUP(B308&amp;"|"&amp;D308,'ETC Data'!$C$2:$D$16,2,FALSE),0))</f>
        <v>0</v>
      </c>
      <c r="G308" s="203" t="str">
        <f>IF(VLOOKUP(A308,Plan!A$1:H$804,8,FALSE)&lt;&gt;"",VLOOKUP(A308,Plan!A$1:H$804,8,FALSE),"")</f>
        <v>N</v>
      </c>
      <c r="H308" s="204" t="str">
        <f>IF(VLOOKUP(A308,Plan!A$1:L$804,12,FALSE)&lt;&gt;"",VLOOKUP(A308,Plan!A$1:L$804,12,FALSE),"")</f>
        <v/>
      </c>
      <c r="I308" s="205" t="str">
        <f>IF(VLOOKUP(A308,Plan!A$1:M$804,13,FALSE)&lt;&gt;"",VLOOKUP(A308,Plan!A$1:M$804,13,FALSE),"")</f>
        <v/>
      </c>
      <c r="J308" s="205" t="str">
        <f>IF(VLOOKUP(A308,Plan!A$1:N$804,14,FALSE)&lt;&gt;"",VLOOKUP(A308,Plan!A$1:N$804,14,FALSE),IF(VLOOKUP(A308,Plan!A$1:O$804,15,FALSE)&lt;&gt;"",VLOOKUP(A308,Plan!A$1:O$804,15,FALSE),""))</f>
        <v/>
      </c>
      <c r="K308" s="206" t="str">
        <f>IF(VLOOKUP(A308,Plan!A$1:P$804,16,FALSE)&lt;&gt;"",VLOOKUP(A308,Plan!A$1:P$804,16,FALSE),"")</f>
        <v/>
      </c>
      <c r="L308" s="205"/>
      <c r="M308" s="205"/>
      <c r="N308" s="205"/>
      <c r="O308" s="207">
        <f t="shared" si="46"/>
        <v>0</v>
      </c>
      <c r="P308" s="207" t="b">
        <f t="shared" si="47"/>
        <v>0</v>
      </c>
      <c r="Q308" s="208">
        <f>IF(P308,O308*'ETC Data'!$H$3*'ETC Data'!$I$3,0)</f>
        <v>0</v>
      </c>
      <c r="R308" s="208">
        <f>Q308-(Q308*((VLOOKUP(A308,Plan!A$1:Z$804,26,FALSE)/100)))</f>
        <v>0</v>
      </c>
      <c r="S308" s="208">
        <f>IF(P308,O308*'ETC Data'!$H$3*'ETC Data'!$J$3,0)</f>
        <v>0</v>
      </c>
      <c r="T308" s="208">
        <f>S308-(S308*((VLOOKUP(A308,Plan!A$1:AA$804,27,FALSE)/100)))</f>
        <v>0</v>
      </c>
      <c r="U308" s="208">
        <f>IF(P308,O308*'ETC Data'!$H$3*'ETC Data'!$K$3,0)</f>
        <v>0</v>
      </c>
      <c r="V308" s="208">
        <f>U308-(U308*((VLOOKUP(A308,Plan!A$1:AB$804,28,FALSE)/100)))</f>
        <v>0</v>
      </c>
      <c r="W308" s="208">
        <f>IF(P308,O308*'ETC Data'!$H$3*'ETC Data'!$L$3,0)</f>
        <v>0</v>
      </c>
      <c r="X308" s="208">
        <f>W308-(W308*((VLOOKUP(A308,Plan!A$1:AC$804,29,FALSE)/100)))</f>
        <v>0</v>
      </c>
      <c r="Y308" s="209"/>
      <c r="Z308" s="210" t="b">
        <f t="shared" si="54"/>
        <v>0</v>
      </c>
      <c r="AA308" s="208">
        <f>IF(Z308,O308*'ETC Data'!$H$4*'ETC Data'!$I$4,0)</f>
        <v>0</v>
      </c>
      <c r="AB308" s="208">
        <f>AA308-(AA308*((VLOOKUP(A308,Plan!A$1:AI$804,35,FALSE)/100)))</f>
        <v>0</v>
      </c>
      <c r="AC308" s="208">
        <f>IF(Z308,O308*'ETC Data'!$H$4*'ETC Data'!$J$4,0)</f>
        <v>0</v>
      </c>
      <c r="AD308" s="208">
        <f>AC308-(AC308*((VLOOKUP(A308,Plan!A$1:AJ$804,36,FALSE)/100)))</f>
        <v>0</v>
      </c>
      <c r="AE308" s="208">
        <f>IF(Z308,O308*'ETC Data'!$H$4*'ETC Data'!$K$4,0)</f>
        <v>0</v>
      </c>
      <c r="AF308" s="208">
        <f>AE308-(AE308*((VLOOKUP(A308,Plan!A$1:AK$804,37,FALSE)/100)))</f>
        <v>0</v>
      </c>
      <c r="AG308" s="208">
        <f>IF(Z308,O308*'ETC Data'!$H$4*'ETC Data'!$L$4,0)</f>
        <v>0</v>
      </c>
      <c r="AH308" s="208">
        <f>AG308-(AG308*((VLOOKUP(A308,Plan!A$1:AP$804,42,FALSE)/100)))</f>
        <v>0</v>
      </c>
      <c r="AI308" s="210"/>
      <c r="AJ308" s="210" t="b">
        <f t="shared" si="55"/>
        <v>0</v>
      </c>
      <c r="AK308" s="211">
        <f>IF(AJ308,O308*'ETC Data'!$H$5*'ETC Data'!$I$5,0)</f>
        <v>0</v>
      </c>
      <c r="AL308" s="208">
        <f>AK308-(AK308*((VLOOKUP(A308,Plan!A$1:AY$804,51,FALSE)/100)))</f>
        <v>0</v>
      </c>
      <c r="AM308" s="208">
        <f>IF(AJ308,O308*'ETC Data'!$H$5*'ETC Data'!$J$5,0)</f>
        <v>0</v>
      </c>
      <c r="AN308" s="208">
        <f>AM308-(AM308*((VLOOKUP(A308,Plan!A$1:BA$804,53,FALSE)/100)))</f>
        <v>0</v>
      </c>
      <c r="AO308" s="211">
        <f>IF(AJ308,O308*'ETC Data'!$H$5*'ETC Data'!$K$5,0)</f>
        <v>0</v>
      </c>
      <c r="AP308" s="208">
        <f>AO308-(AO308*((VLOOKUP(A308,Plan!A$1:BB$804,54,FALSE)/100)))</f>
        <v>0</v>
      </c>
      <c r="AQ308" s="208">
        <f>IF(AJ308,O308*'ETC Data'!$H$5*'ETC Data'!$L$5,0)</f>
        <v>0</v>
      </c>
      <c r="AR308" s="208">
        <f>AQ308-(AQ308*((VLOOKUP(A308,Plan!A$1:BD$804,56,FALSE)/100)))</f>
        <v>0</v>
      </c>
      <c r="AS308" s="193">
        <f>VLOOKUP(A308,'PR Matrix'!A:B,2,FALSE)</f>
        <v>0</v>
      </c>
      <c r="AT308" s="194">
        <f t="shared" si="48"/>
        <v>0</v>
      </c>
      <c r="AU308" s="194">
        <f t="shared" si="49"/>
        <v>0</v>
      </c>
      <c r="AV308" s="194">
        <f t="shared" si="50"/>
        <v>0</v>
      </c>
      <c r="AW308" s="194">
        <f t="shared" si="51"/>
        <v>0</v>
      </c>
      <c r="AX308" s="194">
        <f t="shared" si="52"/>
        <v>0</v>
      </c>
      <c r="AY308" s="194">
        <f t="shared" si="53"/>
        <v>0</v>
      </c>
    </row>
    <row r="309" spans="1:51" x14ac:dyDescent="0.2">
      <c r="A309" s="200" t="s">
        <v>323</v>
      </c>
      <c r="B309" s="201" t="s">
        <v>1572</v>
      </c>
      <c r="C309" s="201" t="s">
        <v>1572</v>
      </c>
      <c r="D309" s="201"/>
      <c r="E309" s="643">
        <f>IF(G309="Y",VLOOKUP(B309&amp;"|"&amp;C309,'ETC Data'!$C$2:$D$16,2,FALSE),0)</f>
        <v>104</v>
      </c>
      <c r="F309" s="643">
        <f>IF(D309="",0,IF(G309="Y",VLOOKUP(B309&amp;"|"&amp;D309,'ETC Data'!$C$2:$D$16,2,FALSE),0))</f>
        <v>0</v>
      </c>
      <c r="G309" s="203" t="str">
        <f>IF(VLOOKUP(A309,Plan!A$1:H$804,8,FALSE)&lt;&gt;"",VLOOKUP(A309,Plan!A$1:H$804,8,FALSE),"")</f>
        <v>Y</v>
      </c>
      <c r="H309" s="204" t="str">
        <f>IF(VLOOKUP(A309,Plan!A$1:L$804,12,FALSE)&lt;&gt;"",VLOOKUP(A309,Plan!A$1:L$804,12,FALSE),"")</f>
        <v/>
      </c>
      <c r="I309" s="205" t="str">
        <f>IF(VLOOKUP(A309,Plan!A$1:M$804,13,FALSE)&lt;&gt;"",VLOOKUP(A309,Plan!A$1:M$804,13,FALSE),"")</f>
        <v/>
      </c>
      <c r="J309" s="205" t="str">
        <f>IF(VLOOKUP(A309,Plan!A$1:N$804,14,FALSE)&lt;&gt;"",VLOOKUP(A309,Plan!A$1:N$804,14,FALSE),IF(VLOOKUP(A309,Plan!A$1:O$804,15,FALSE)&lt;&gt;"",VLOOKUP(A309,Plan!A$1:O$804,15,FALSE),""))</f>
        <v>Y</v>
      </c>
      <c r="K309" s="206" t="str">
        <f>IF(VLOOKUP(A309,Plan!A$1:P$804,16,FALSE)&lt;&gt;"",VLOOKUP(A309,Plan!A$1:P$804,16,FALSE),"")</f>
        <v>Y</v>
      </c>
      <c r="L309" s="205"/>
      <c r="M309" s="205"/>
      <c r="N309" s="205"/>
      <c r="O309" s="207">
        <f t="shared" si="46"/>
        <v>104</v>
      </c>
      <c r="P309" s="207" t="b">
        <f t="shared" si="47"/>
        <v>0</v>
      </c>
      <c r="Q309" s="208">
        <f>IF(P309,O309*'ETC Data'!$H$3*'ETC Data'!$I$3,0)</f>
        <v>0</v>
      </c>
      <c r="R309" s="208">
        <f>Q309-(Q309*((VLOOKUP(A309,Plan!A$1:Z$804,26,FALSE)/100)))</f>
        <v>0</v>
      </c>
      <c r="S309" s="208">
        <f>IF(P309,O309*'ETC Data'!$H$3*'ETC Data'!$J$3,0)</f>
        <v>0</v>
      </c>
      <c r="T309" s="208">
        <f>S309-(S309*((VLOOKUP(A309,Plan!A$1:AA$804,27,FALSE)/100)))</f>
        <v>0</v>
      </c>
      <c r="U309" s="208">
        <f>IF(P309,O309*'ETC Data'!$H$3*'ETC Data'!$K$3,0)</f>
        <v>0</v>
      </c>
      <c r="V309" s="208">
        <f>U309-(U309*((VLOOKUP(A309,Plan!A$1:AB$804,28,FALSE)/100)))</f>
        <v>0</v>
      </c>
      <c r="W309" s="208">
        <f>IF(P309,O309*'ETC Data'!$H$3*'ETC Data'!$L$3,0)</f>
        <v>0</v>
      </c>
      <c r="X309" s="208">
        <f>W309-(W309*((VLOOKUP(A309,Plan!A$1:AC$804,29,FALSE)/100)))</f>
        <v>0</v>
      </c>
      <c r="Y309" s="209"/>
      <c r="Z309" s="210" t="b">
        <f t="shared" si="54"/>
        <v>1</v>
      </c>
      <c r="AA309" s="208">
        <f>IF(Z309,O309*'ETC Data'!$H$4*'ETC Data'!$I$4,0)</f>
        <v>25.377291972430161</v>
      </c>
      <c r="AB309" s="208">
        <f>AA309-(AA309*((VLOOKUP(A309,Plan!A$1:AI$804,35,FALSE)/100)))</f>
        <v>0</v>
      </c>
      <c r="AC309" s="208">
        <f>IF(Z309,O309*'ETC Data'!$H$4*'ETC Data'!$J$4,0)</f>
        <v>12.68864598621508</v>
      </c>
      <c r="AD309" s="208">
        <f>AC309-(AC309*((VLOOKUP(A309,Plan!A$1:AJ$804,36,FALSE)/100)))</f>
        <v>0</v>
      </c>
      <c r="AE309" s="208">
        <f>IF(Z309,O309*'ETC Data'!$H$4*'ETC Data'!$K$4,0)</f>
        <v>9.1358251100748582</v>
      </c>
      <c r="AF309" s="208">
        <f>AE309-(AE309*((VLOOKUP(A309,Plan!A$1:AK$804,37,FALSE)/100)))</f>
        <v>0</v>
      </c>
      <c r="AG309" s="208">
        <f>IF(Z309,O309*'ETC Data'!$H$4*'ETC Data'!$L$4,0)</f>
        <v>3.5528208761402227</v>
      </c>
      <c r="AH309" s="208">
        <f>AG309-(AG309*((VLOOKUP(A309,Plan!A$1:AP$804,42,FALSE)/100)))</f>
        <v>0</v>
      </c>
      <c r="AI309" s="210"/>
      <c r="AJ309" s="210" t="b">
        <f t="shared" si="55"/>
        <v>1</v>
      </c>
      <c r="AK309" s="211">
        <f>IF(AJ309,O309*'ETC Data'!$H$5*'ETC Data'!$I$5,0)</f>
        <v>12.953342253401749</v>
      </c>
      <c r="AL309" s="208">
        <f>AK309-(AK309*((VLOOKUP(A309,Plan!A$1:AY$804,51,FALSE)/100)))</f>
        <v>0</v>
      </c>
      <c r="AM309" s="208">
        <f>IF(AJ309,O309*'ETC Data'!$H$5*'ETC Data'!$J$5,0)</f>
        <v>6.4766711267008743</v>
      </c>
      <c r="AN309" s="208">
        <f>AM309-(AM309*((VLOOKUP(A309,Plan!A$1:BA$804,53,FALSE)/100)))</f>
        <v>0</v>
      </c>
      <c r="AO309" s="211">
        <f>IF(AJ309,O309*'ETC Data'!$H$5*'ETC Data'!$K$5,0)</f>
        <v>4.6632032112246291</v>
      </c>
      <c r="AP309" s="208">
        <f>AO309-(AO309*((VLOOKUP(A309,Plan!A$1:BB$804,54,FALSE)/100)))</f>
        <v>0</v>
      </c>
      <c r="AQ309" s="208">
        <f>IF(AJ309,O309*'ETC Data'!$H$5*'ETC Data'!$L$5,0)</f>
        <v>1.813467915476245</v>
      </c>
      <c r="AR309" s="208">
        <f>AQ309-(AQ309*((VLOOKUP(A309,Plan!A$1:BD$804,56,FALSE)/100)))</f>
        <v>0</v>
      </c>
      <c r="AS309" s="193">
        <f>VLOOKUP(A309,'PR Matrix'!A:B,2,FALSE)</f>
        <v>6230</v>
      </c>
      <c r="AT309" s="194">
        <f t="shared" si="48"/>
        <v>0</v>
      </c>
      <c r="AU309" s="194">
        <f t="shared" si="49"/>
        <v>76.661268451663815</v>
      </c>
      <c r="AV309" s="194">
        <f t="shared" si="50"/>
        <v>0</v>
      </c>
      <c r="AW309" s="194">
        <f t="shared" si="51"/>
        <v>0</v>
      </c>
      <c r="AX309" s="194">
        <f t="shared" si="52"/>
        <v>0</v>
      </c>
      <c r="AY309" s="194">
        <f t="shared" si="53"/>
        <v>0</v>
      </c>
    </row>
    <row r="310" spans="1:51" hidden="1" x14ac:dyDescent="0.2">
      <c r="A310" s="200" t="s">
        <v>1844</v>
      </c>
      <c r="B310" s="201" t="s">
        <v>1572</v>
      </c>
      <c r="C310" s="201"/>
      <c r="D310" s="201"/>
      <c r="E310" s="202">
        <f>IF(G310="Y",VLOOKUP(B310&amp;"|"&amp;C310,'ETC Data'!$C$2:$D$16,2,FALSE),0)</f>
        <v>0</v>
      </c>
      <c r="F310" s="202">
        <f>IF(D310="",0,IF(G310="Y",VLOOKUP(B310&amp;"|"&amp;D310,'ETC Data'!$C$2:$D$16,2,FALSE),0))</f>
        <v>0</v>
      </c>
      <c r="G310" s="203" t="str">
        <f>IF(VLOOKUP(A310,Plan!A$1:H$804,8,FALSE)&lt;&gt;"",VLOOKUP(A310,Plan!A$1:H$804,8,FALSE),"")</f>
        <v>N</v>
      </c>
      <c r="H310" s="204" t="str">
        <f>IF(VLOOKUP(A310,Plan!A$1:L$804,12,FALSE)&lt;&gt;"",VLOOKUP(A310,Plan!A$1:L$804,12,FALSE),"")</f>
        <v/>
      </c>
      <c r="I310" s="205" t="str">
        <f>IF(VLOOKUP(A310,Plan!A$1:M$804,13,FALSE)&lt;&gt;"",VLOOKUP(A310,Plan!A$1:M$804,13,FALSE),"")</f>
        <v/>
      </c>
      <c r="J310" s="205" t="str">
        <f>IF(VLOOKUP(A310,Plan!A$1:N$804,14,FALSE)&lt;&gt;"",VLOOKUP(A310,Plan!A$1:N$804,14,FALSE),IF(VLOOKUP(A310,Plan!A$1:O$804,15,FALSE)&lt;&gt;"",VLOOKUP(A310,Plan!A$1:O$804,15,FALSE),""))</f>
        <v/>
      </c>
      <c r="K310" s="206" t="str">
        <f>IF(VLOOKUP(A310,Plan!A$1:P$804,16,FALSE)&lt;&gt;"",VLOOKUP(A310,Plan!A$1:P$804,16,FALSE),"")</f>
        <v/>
      </c>
      <c r="L310" s="205"/>
      <c r="M310" s="205"/>
      <c r="N310" s="205"/>
      <c r="O310" s="207">
        <f t="shared" si="46"/>
        <v>0</v>
      </c>
      <c r="P310" s="207" t="b">
        <f t="shared" si="47"/>
        <v>0</v>
      </c>
      <c r="Q310" s="208">
        <f>IF(P310,O310*'ETC Data'!$H$3*'ETC Data'!$I$3,0)</f>
        <v>0</v>
      </c>
      <c r="R310" s="208">
        <f>Q310-(Q310*((VLOOKUP(A310,Plan!A$1:Z$804,26,FALSE)/100)))</f>
        <v>0</v>
      </c>
      <c r="S310" s="208">
        <f>IF(P310,O310*'ETC Data'!$H$3*'ETC Data'!$J$3,0)</f>
        <v>0</v>
      </c>
      <c r="T310" s="208">
        <f>S310-(S310*((VLOOKUP(A310,Plan!A$1:AA$804,27,FALSE)/100)))</f>
        <v>0</v>
      </c>
      <c r="U310" s="208">
        <f>IF(P310,O310*'ETC Data'!$H$3*'ETC Data'!$K$3,0)</f>
        <v>0</v>
      </c>
      <c r="V310" s="208">
        <f>U310-(U310*((VLOOKUP(A310,Plan!A$1:AB$804,28,FALSE)/100)))</f>
        <v>0</v>
      </c>
      <c r="W310" s="208">
        <f>IF(P310,O310*'ETC Data'!$H$3*'ETC Data'!$L$3,0)</f>
        <v>0</v>
      </c>
      <c r="X310" s="208">
        <f>W310-(W310*((VLOOKUP(A310,Plan!A$1:AC$804,29,FALSE)/100)))</f>
        <v>0</v>
      </c>
      <c r="Y310" s="209"/>
      <c r="Z310" s="210" t="b">
        <f t="shared" si="54"/>
        <v>0</v>
      </c>
      <c r="AA310" s="208">
        <f>IF(Z310,O310*'ETC Data'!$H$4*'ETC Data'!$I$4,0)</f>
        <v>0</v>
      </c>
      <c r="AB310" s="208">
        <f>AA310-(AA310*((VLOOKUP(A310,Plan!A$1:AI$804,35,FALSE)/100)))</f>
        <v>0</v>
      </c>
      <c r="AC310" s="208">
        <f>IF(Z310,O310*'ETC Data'!$H$4*'ETC Data'!$J$4,0)</f>
        <v>0</v>
      </c>
      <c r="AD310" s="208">
        <f>AC310-(AC310*((VLOOKUP(A310,Plan!A$1:AJ$804,36,FALSE)/100)))</f>
        <v>0</v>
      </c>
      <c r="AE310" s="208">
        <f>IF(Z310,O310*'ETC Data'!$H$4*'ETC Data'!$K$4,0)</f>
        <v>0</v>
      </c>
      <c r="AF310" s="208">
        <f>AE310-(AE310*((VLOOKUP(A310,Plan!A$1:AK$804,37,FALSE)/100)))</f>
        <v>0</v>
      </c>
      <c r="AG310" s="208">
        <f>IF(Z310,O310*'ETC Data'!$H$4*'ETC Data'!$L$4,0)</f>
        <v>0</v>
      </c>
      <c r="AH310" s="208">
        <f>AG310-(AG310*((VLOOKUP(A310,Plan!A$1:AP$804,42,FALSE)/100)))</f>
        <v>0</v>
      </c>
      <c r="AI310" s="210"/>
      <c r="AJ310" s="210" t="b">
        <f t="shared" si="55"/>
        <v>0</v>
      </c>
      <c r="AK310" s="211">
        <f>IF(AJ310,O310*'ETC Data'!$H$5*'ETC Data'!$I$5,0)</f>
        <v>0</v>
      </c>
      <c r="AL310" s="208">
        <f>AK310-(AK310*((VLOOKUP(A310,Plan!A$1:AY$804,51,FALSE)/100)))</f>
        <v>0</v>
      </c>
      <c r="AM310" s="208">
        <f>IF(AJ310,O310*'ETC Data'!$H$5*'ETC Data'!$J$5,0)</f>
        <v>0</v>
      </c>
      <c r="AN310" s="208">
        <f>AM310-(AM310*((VLOOKUP(A310,Plan!A$1:BA$804,53,FALSE)/100)))</f>
        <v>0</v>
      </c>
      <c r="AO310" s="211">
        <f>IF(AJ310,O310*'ETC Data'!$H$5*'ETC Data'!$K$5,0)</f>
        <v>0</v>
      </c>
      <c r="AP310" s="208">
        <f>AO310-(AO310*((VLOOKUP(A310,Plan!A$1:BB$804,54,FALSE)/100)))</f>
        <v>0</v>
      </c>
      <c r="AQ310" s="208">
        <f>IF(AJ310,O310*'ETC Data'!$H$5*'ETC Data'!$L$5,0)</f>
        <v>0</v>
      </c>
      <c r="AR310" s="208">
        <f>AQ310-(AQ310*((VLOOKUP(A310,Plan!A$1:BD$804,56,FALSE)/100)))</f>
        <v>0</v>
      </c>
      <c r="AS310" s="193">
        <f>VLOOKUP(A310,'PR Matrix'!A:B,2,FALSE)</f>
        <v>0</v>
      </c>
      <c r="AT310" s="194">
        <f t="shared" si="48"/>
        <v>0</v>
      </c>
      <c r="AU310" s="194">
        <f t="shared" si="49"/>
        <v>0</v>
      </c>
      <c r="AV310" s="194">
        <f t="shared" si="50"/>
        <v>0</v>
      </c>
      <c r="AW310" s="194">
        <f t="shared" si="51"/>
        <v>0</v>
      </c>
      <c r="AX310" s="194">
        <f t="shared" si="52"/>
        <v>0</v>
      </c>
      <c r="AY310" s="194">
        <f t="shared" si="53"/>
        <v>0</v>
      </c>
    </row>
    <row r="311" spans="1:51" hidden="1" x14ac:dyDescent="0.2">
      <c r="A311" s="200" t="s">
        <v>1845</v>
      </c>
      <c r="B311" s="201" t="s">
        <v>1571</v>
      </c>
      <c r="C311" s="201"/>
      <c r="D311" s="201"/>
      <c r="E311" s="202">
        <f>IF(G311="Y",VLOOKUP(B311&amp;"|"&amp;C311,'ETC Data'!$C$2:$D$16,2,FALSE),0)</f>
        <v>0</v>
      </c>
      <c r="F311" s="202">
        <f>IF(D311="",0,IF(G311="Y",VLOOKUP(B311&amp;"|"&amp;D311,'ETC Data'!$C$2:$D$16,2,FALSE),0))</f>
        <v>0</v>
      </c>
      <c r="G311" s="203" t="str">
        <f>IF(VLOOKUP(A311,Plan!A$1:H$804,8,FALSE)&lt;&gt;"",VLOOKUP(A311,Plan!A$1:H$804,8,FALSE),"")</f>
        <v>N</v>
      </c>
      <c r="H311" s="204" t="str">
        <f>IF(VLOOKUP(A311,Plan!A$1:L$804,12,FALSE)&lt;&gt;"",VLOOKUP(A311,Plan!A$1:L$804,12,FALSE),"")</f>
        <v/>
      </c>
      <c r="I311" s="205" t="str">
        <f>IF(VLOOKUP(A311,Plan!A$1:M$804,13,FALSE)&lt;&gt;"",VLOOKUP(A311,Plan!A$1:M$804,13,FALSE),"")</f>
        <v/>
      </c>
      <c r="J311" s="205" t="str">
        <f>IF(VLOOKUP(A311,Plan!A$1:N$804,14,FALSE)&lt;&gt;"",VLOOKUP(A311,Plan!A$1:N$804,14,FALSE),IF(VLOOKUP(A311,Plan!A$1:O$804,15,FALSE)&lt;&gt;"",VLOOKUP(A311,Plan!A$1:O$804,15,FALSE),""))</f>
        <v/>
      </c>
      <c r="K311" s="206" t="str">
        <f>IF(VLOOKUP(A311,Plan!A$1:P$804,16,FALSE)&lt;&gt;"",VLOOKUP(A311,Plan!A$1:P$804,16,FALSE),"")</f>
        <v/>
      </c>
      <c r="L311" s="205"/>
      <c r="M311" s="205"/>
      <c r="N311" s="205"/>
      <c r="O311" s="207">
        <f t="shared" si="46"/>
        <v>0</v>
      </c>
      <c r="P311" s="207" t="b">
        <f t="shared" si="47"/>
        <v>0</v>
      </c>
      <c r="Q311" s="208">
        <f>IF(P311,O311*'ETC Data'!$H$3*'ETC Data'!$I$3,0)</f>
        <v>0</v>
      </c>
      <c r="R311" s="208">
        <f>Q311-(Q311*((VLOOKUP(A311,Plan!A$1:Z$804,26,FALSE)/100)))</f>
        <v>0</v>
      </c>
      <c r="S311" s="208">
        <f>IF(P311,O311*'ETC Data'!$H$3*'ETC Data'!$J$3,0)</f>
        <v>0</v>
      </c>
      <c r="T311" s="208">
        <f>S311-(S311*((VLOOKUP(A311,Plan!A$1:AA$804,27,FALSE)/100)))</f>
        <v>0</v>
      </c>
      <c r="U311" s="208">
        <f>IF(P311,O311*'ETC Data'!$H$3*'ETC Data'!$K$3,0)</f>
        <v>0</v>
      </c>
      <c r="V311" s="208">
        <f>U311-(U311*((VLOOKUP(A311,Plan!A$1:AB$804,28,FALSE)/100)))</f>
        <v>0</v>
      </c>
      <c r="W311" s="208">
        <f>IF(P311,O311*'ETC Data'!$H$3*'ETC Data'!$L$3,0)</f>
        <v>0</v>
      </c>
      <c r="X311" s="208">
        <f>W311-(W311*((VLOOKUP(A311,Plan!A$1:AC$804,29,FALSE)/100)))</f>
        <v>0</v>
      </c>
      <c r="Y311" s="209"/>
      <c r="Z311" s="210" t="b">
        <f t="shared" si="54"/>
        <v>0</v>
      </c>
      <c r="AA311" s="208">
        <f>IF(Z311,O311*'ETC Data'!$H$4*'ETC Data'!$I$4,0)</f>
        <v>0</v>
      </c>
      <c r="AB311" s="208">
        <f>AA311-(AA311*((VLOOKUP(A311,Plan!A$1:AI$804,35,FALSE)/100)))</f>
        <v>0</v>
      </c>
      <c r="AC311" s="208">
        <f>IF(Z311,O311*'ETC Data'!$H$4*'ETC Data'!$J$4,0)</f>
        <v>0</v>
      </c>
      <c r="AD311" s="208">
        <f>AC311-(AC311*((VLOOKUP(A311,Plan!A$1:AJ$804,36,FALSE)/100)))</f>
        <v>0</v>
      </c>
      <c r="AE311" s="208">
        <f>IF(Z311,O311*'ETC Data'!$H$4*'ETC Data'!$K$4,0)</f>
        <v>0</v>
      </c>
      <c r="AF311" s="208">
        <f>AE311-(AE311*((VLOOKUP(A311,Plan!A$1:AK$804,37,FALSE)/100)))</f>
        <v>0</v>
      </c>
      <c r="AG311" s="208">
        <f>IF(Z311,O311*'ETC Data'!$H$4*'ETC Data'!$L$4,0)</f>
        <v>0</v>
      </c>
      <c r="AH311" s="208">
        <f>AG311-(AG311*((VLOOKUP(A311,Plan!A$1:AP$804,42,FALSE)/100)))</f>
        <v>0</v>
      </c>
      <c r="AI311" s="210"/>
      <c r="AJ311" s="210" t="b">
        <f t="shared" si="55"/>
        <v>0</v>
      </c>
      <c r="AK311" s="211">
        <f>IF(AJ311,O311*'ETC Data'!$H$5*'ETC Data'!$I$5,0)</f>
        <v>0</v>
      </c>
      <c r="AL311" s="208">
        <f>AK311-(AK311*((VLOOKUP(A311,Plan!A$1:AY$804,51,FALSE)/100)))</f>
        <v>0</v>
      </c>
      <c r="AM311" s="208">
        <f>IF(AJ311,O311*'ETC Data'!$H$5*'ETC Data'!$J$5,0)</f>
        <v>0</v>
      </c>
      <c r="AN311" s="208">
        <f>AM311-(AM311*((VLOOKUP(A311,Plan!A$1:BA$804,53,FALSE)/100)))</f>
        <v>0</v>
      </c>
      <c r="AO311" s="211">
        <f>IF(AJ311,O311*'ETC Data'!$H$5*'ETC Data'!$K$5,0)</f>
        <v>0</v>
      </c>
      <c r="AP311" s="208">
        <f>AO311-(AO311*((VLOOKUP(A311,Plan!A$1:BB$804,54,FALSE)/100)))</f>
        <v>0</v>
      </c>
      <c r="AQ311" s="208">
        <f>IF(AJ311,O311*'ETC Data'!$H$5*'ETC Data'!$L$5,0)</f>
        <v>0</v>
      </c>
      <c r="AR311" s="208">
        <f>AQ311-(AQ311*((VLOOKUP(A311,Plan!A$1:BD$804,56,FALSE)/100)))</f>
        <v>0</v>
      </c>
      <c r="AS311" s="193">
        <f>VLOOKUP(A311,'PR Matrix'!A:B,2,FALSE)</f>
        <v>0</v>
      </c>
      <c r="AT311" s="194">
        <f t="shared" si="48"/>
        <v>0</v>
      </c>
      <c r="AU311" s="194">
        <f t="shared" si="49"/>
        <v>0</v>
      </c>
      <c r="AV311" s="194">
        <f t="shared" si="50"/>
        <v>0</v>
      </c>
      <c r="AW311" s="194">
        <f t="shared" si="51"/>
        <v>0</v>
      </c>
      <c r="AX311" s="194">
        <f t="shared" si="52"/>
        <v>0</v>
      </c>
      <c r="AY311" s="194">
        <f t="shared" si="53"/>
        <v>0</v>
      </c>
    </row>
    <row r="312" spans="1:51" hidden="1" x14ac:dyDescent="0.2">
      <c r="A312" s="200" t="s">
        <v>1846</v>
      </c>
      <c r="B312" s="201" t="s">
        <v>1571</v>
      </c>
      <c r="C312" s="201"/>
      <c r="D312" s="201"/>
      <c r="E312" s="202">
        <f>IF(G312="Y",VLOOKUP(B312&amp;"|"&amp;C312,'ETC Data'!$C$2:$D$16,2,FALSE),0)</f>
        <v>0</v>
      </c>
      <c r="F312" s="202">
        <f>IF(D312="",0,IF(G312="Y",VLOOKUP(B312&amp;"|"&amp;D312,'ETC Data'!$C$2:$D$16,2,FALSE),0))</f>
        <v>0</v>
      </c>
      <c r="G312" s="203" t="str">
        <f>IF(VLOOKUP(A312,Plan!A$1:H$804,8,FALSE)&lt;&gt;"",VLOOKUP(A312,Plan!A$1:H$804,8,FALSE),"")</f>
        <v>N</v>
      </c>
      <c r="H312" s="204" t="str">
        <f>IF(VLOOKUP(A312,Plan!A$1:L$804,12,FALSE)&lt;&gt;"",VLOOKUP(A312,Plan!A$1:L$804,12,FALSE),"")</f>
        <v/>
      </c>
      <c r="I312" s="205" t="str">
        <f>IF(VLOOKUP(A312,Plan!A$1:M$804,13,FALSE)&lt;&gt;"",VLOOKUP(A312,Plan!A$1:M$804,13,FALSE),"")</f>
        <v/>
      </c>
      <c r="J312" s="205" t="str">
        <f>IF(VLOOKUP(A312,Plan!A$1:N$804,14,FALSE)&lt;&gt;"",VLOOKUP(A312,Plan!A$1:N$804,14,FALSE),IF(VLOOKUP(A312,Plan!A$1:O$804,15,FALSE)&lt;&gt;"",VLOOKUP(A312,Plan!A$1:O$804,15,FALSE),""))</f>
        <v/>
      </c>
      <c r="K312" s="206" t="str">
        <f>IF(VLOOKUP(A312,Plan!A$1:P$804,16,FALSE)&lt;&gt;"",VLOOKUP(A312,Plan!A$1:P$804,16,FALSE),"")</f>
        <v/>
      </c>
      <c r="L312" s="205"/>
      <c r="M312" s="205"/>
      <c r="N312" s="205"/>
      <c r="O312" s="207">
        <f t="shared" si="46"/>
        <v>0</v>
      </c>
      <c r="P312" s="207" t="b">
        <f t="shared" si="47"/>
        <v>0</v>
      </c>
      <c r="Q312" s="208">
        <f>IF(P312,O312*'ETC Data'!$H$3*'ETC Data'!$I$3,0)</f>
        <v>0</v>
      </c>
      <c r="R312" s="208">
        <f>Q312-(Q312*((VLOOKUP(A312,Plan!A$1:Z$804,26,FALSE)/100)))</f>
        <v>0</v>
      </c>
      <c r="S312" s="208">
        <f>IF(P312,O312*'ETC Data'!$H$3*'ETC Data'!$J$3,0)</f>
        <v>0</v>
      </c>
      <c r="T312" s="208">
        <f>S312-(S312*((VLOOKUP(A312,Plan!A$1:AA$804,27,FALSE)/100)))</f>
        <v>0</v>
      </c>
      <c r="U312" s="208">
        <f>IF(P312,O312*'ETC Data'!$H$3*'ETC Data'!$K$3,0)</f>
        <v>0</v>
      </c>
      <c r="V312" s="208">
        <f>U312-(U312*((VLOOKUP(A312,Plan!A$1:AB$804,28,FALSE)/100)))</f>
        <v>0</v>
      </c>
      <c r="W312" s="208">
        <f>IF(P312,O312*'ETC Data'!$H$3*'ETC Data'!$L$3,0)</f>
        <v>0</v>
      </c>
      <c r="X312" s="208">
        <f>W312-(W312*((VLOOKUP(A312,Plan!A$1:AC$804,29,FALSE)/100)))</f>
        <v>0</v>
      </c>
      <c r="Y312" s="209"/>
      <c r="Z312" s="210" t="b">
        <f t="shared" si="54"/>
        <v>0</v>
      </c>
      <c r="AA312" s="208">
        <f>IF(Z312,O312*'ETC Data'!$H$4*'ETC Data'!$I$4,0)</f>
        <v>0</v>
      </c>
      <c r="AB312" s="208">
        <f>AA312-(AA312*((VLOOKUP(A312,Plan!A$1:AI$804,35,FALSE)/100)))</f>
        <v>0</v>
      </c>
      <c r="AC312" s="208">
        <f>IF(Z312,O312*'ETC Data'!$H$4*'ETC Data'!$J$4,0)</f>
        <v>0</v>
      </c>
      <c r="AD312" s="208">
        <f>AC312-(AC312*((VLOOKUP(A312,Plan!A$1:AJ$804,36,FALSE)/100)))</f>
        <v>0</v>
      </c>
      <c r="AE312" s="208">
        <f>IF(Z312,O312*'ETC Data'!$H$4*'ETC Data'!$K$4,0)</f>
        <v>0</v>
      </c>
      <c r="AF312" s="208">
        <f>AE312-(AE312*((VLOOKUP(A312,Plan!A$1:AK$804,37,FALSE)/100)))</f>
        <v>0</v>
      </c>
      <c r="AG312" s="208">
        <f>IF(Z312,O312*'ETC Data'!$H$4*'ETC Data'!$L$4,0)</f>
        <v>0</v>
      </c>
      <c r="AH312" s="208">
        <f>AG312-(AG312*((VLOOKUP(A312,Plan!A$1:AP$804,42,FALSE)/100)))</f>
        <v>0</v>
      </c>
      <c r="AI312" s="210"/>
      <c r="AJ312" s="210" t="b">
        <f t="shared" si="55"/>
        <v>0</v>
      </c>
      <c r="AK312" s="211">
        <f>IF(AJ312,O312*'ETC Data'!$H$5*'ETC Data'!$I$5,0)</f>
        <v>0</v>
      </c>
      <c r="AL312" s="208">
        <f>AK312-(AK312*((VLOOKUP(A312,Plan!A$1:AY$804,51,FALSE)/100)))</f>
        <v>0</v>
      </c>
      <c r="AM312" s="208">
        <f>IF(AJ312,O312*'ETC Data'!$H$5*'ETC Data'!$J$5,0)</f>
        <v>0</v>
      </c>
      <c r="AN312" s="208">
        <f>AM312-(AM312*((VLOOKUP(A312,Plan!A$1:BA$804,53,FALSE)/100)))</f>
        <v>0</v>
      </c>
      <c r="AO312" s="211">
        <f>IF(AJ312,O312*'ETC Data'!$H$5*'ETC Data'!$K$5,0)</f>
        <v>0</v>
      </c>
      <c r="AP312" s="208">
        <f>AO312-(AO312*((VLOOKUP(A312,Plan!A$1:BB$804,54,FALSE)/100)))</f>
        <v>0</v>
      </c>
      <c r="AQ312" s="208">
        <f>IF(AJ312,O312*'ETC Data'!$H$5*'ETC Data'!$L$5,0)</f>
        <v>0</v>
      </c>
      <c r="AR312" s="208">
        <f>AQ312-(AQ312*((VLOOKUP(A312,Plan!A$1:BD$804,56,FALSE)/100)))</f>
        <v>0</v>
      </c>
      <c r="AS312" s="193">
        <f>VLOOKUP(A312,'PR Matrix'!A:B,2,FALSE)</f>
        <v>0</v>
      </c>
      <c r="AT312" s="194">
        <f t="shared" si="48"/>
        <v>0</v>
      </c>
      <c r="AU312" s="194">
        <f t="shared" si="49"/>
        <v>0</v>
      </c>
      <c r="AV312" s="194">
        <f t="shared" si="50"/>
        <v>0</v>
      </c>
      <c r="AW312" s="194">
        <f t="shared" si="51"/>
        <v>0</v>
      </c>
      <c r="AX312" s="194">
        <f t="shared" si="52"/>
        <v>0</v>
      </c>
      <c r="AY312" s="194">
        <f t="shared" si="53"/>
        <v>0</v>
      </c>
    </row>
    <row r="313" spans="1:51" hidden="1" x14ac:dyDescent="0.2">
      <c r="A313" s="200" t="s">
        <v>1848</v>
      </c>
      <c r="B313" s="201" t="s">
        <v>1572</v>
      </c>
      <c r="C313" s="201"/>
      <c r="D313" s="201"/>
      <c r="E313" s="202">
        <f>IF(G313="Y",VLOOKUP(B313&amp;"|"&amp;C313,'ETC Data'!$C$2:$D$16,2,FALSE),0)</f>
        <v>0</v>
      </c>
      <c r="F313" s="202">
        <f>IF(D313="",0,IF(G313="Y",VLOOKUP(B313&amp;"|"&amp;D313,'ETC Data'!$C$2:$D$16,2,FALSE),0))</f>
        <v>0</v>
      </c>
      <c r="G313" s="203" t="str">
        <f>IF(VLOOKUP(A313,Plan!A$1:H$804,8,FALSE)&lt;&gt;"",VLOOKUP(A313,Plan!A$1:H$804,8,FALSE),"")</f>
        <v>N</v>
      </c>
      <c r="H313" s="204" t="str">
        <f>IF(VLOOKUP(A313,Plan!A$1:L$804,12,FALSE)&lt;&gt;"",VLOOKUP(A313,Plan!A$1:L$804,12,FALSE),"")</f>
        <v/>
      </c>
      <c r="I313" s="205" t="str">
        <f>IF(VLOOKUP(A313,Plan!A$1:M$804,13,FALSE)&lt;&gt;"",VLOOKUP(A313,Plan!A$1:M$804,13,FALSE),"")</f>
        <v/>
      </c>
      <c r="J313" s="205" t="str">
        <f>IF(VLOOKUP(A313,Plan!A$1:N$804,14,FALSE)&lt;&gt;"",VLOOKUP(A313,Plan!A$1:N$804,14,FALSE),IF(VLOOKUP(A313,Plan!A$1:O$804,15,FALSE)&lt;&gt;"",VLOOKUP(A313,Plan!A$1:O$804,15,FALSE),""))</f>
        <v/>
      </c>
      <c r="K313" s="206" t="str">
        <f>IF(VLOOKUP(A313,Plan!A$1:P$804,16,FALSE)&lt;&gt;"",VLOOKUP(A313,Plan!A$1:P$804,16,FALSE),"")</f>
        <v/>
      </c>
      <c r="L313" s="205"/>
      <c r="M313" s="205"/>
      <c r="N313" s="205"/>
      <c r="O313" s="207">
        <f t="shared" si="46"/>
        <v>0</v>
      </c>
      <c r="P313" s="207" t="b">
        <f t="shared" si="47"/>
        <v>0</v>
      </c>
      <c r="Q313" s="208">
        <f>IF(P313,O313*'ETC Data'!$H$3*'ETC Data'!$I$3,0)</f>
        <v>0</v>
      </c>
      <c r="R313" s="208">
        <f>Q313-(Q313*((VLOOKUP(A313,Plan!A$1:Z$804,26,FALSE)/100)))</f>
        <v>0</v>
      </c>
      <c r="S313" s="208">
        <f>IF(P313,O313*'ETC Data'!$H$3*'ETC Data'!$J$3,0)</f>
        <v>0</v>
      </c>
      <c r="T313" s="208">
        <f>S313-(S313*((VLOOKUP(A313,Plan!A$1:AA$804,27,FALSE)/100)))</f>
        <v>0</v>
      </c>
      <c r="U313" s="208">
        <f>IF(P313,O313*'ETC Data'!$H$3*'ETC Data'!$K$3,0)</f>
        <v>0</v>
      </c>
      <c r="V313" s="208">
        <f>U313-(U313*((VLOOKUP(A313,Plan!A$1:AB$804,28,FALSE)/100)))</f>
        <v>0</v>
      </c>
      <c r="W313" s="208">
        <f>IF(P313,O313*'ETC Data'!$H$3*'ETC Data'!$L$3,0)</f>
        <v>0</v>
      </c>
      <c r="X313" s="208">
        <f>W313-(W313*((VLOOKUP(A313,Plan!A$1:AC$804,29,FALSE)/100)))</f>
        <v>0</v>
      </c>
      <c r="Y313" s="209"/>
      <c r="Z313" s="210" t="b">
        <f t="shared" si="54"/>
        <v>0</v>
      </c>
      <c r="AA313" s="208">
        <f>IF(Z313,O313*'ETC Data'!$H$4*'ETC Data'!$I$4,0)</f>
        <v>0</v>
      </c>
      <c r="AB313" s="208">
        <f>AA313-(AA313*((VLOOKUP(A313,Plan!A$1:AI$804,35,FALSE)/100)))</f>
        <v>0</v>
      </c>
      <c r="AC313" s="208">
        <f>IF(Z313,O313*'ETC Data'!$H$4*'ETC Data'!$J$4,0)</f>
        <v>0</v>
      </c>
      <c r="AD313" s="208">
        <f>AC313-(AC313*((VLOOKUP(A313,Plan!A$1:AJ$804,36,FALSE)/100)))</f>
        <v>0</v>
      </c>
      <c r="AE313" s="208">
        <f>IF(Z313,O313*'ETC Data'!$H$4*'ETC Data'!$K$4,0)</f>
        <v>0</v>
      </c>
      <c r="AF313" s="208">
        <f>AE313-(AE313*((VLOOKUP(A313,Plan!A$1:AK$804,37,FALSE)/100)))</f>
        <v>0</v>
      </c>
      <c r="AG313" s="208">
        <f>IF(Z313,O313*'ETC Data'!$H$4*'ETC Data'!$L$4,0)</f>
        <v>0</v>
      </c>
      <c r="AH313" s="208">
        <f>AG313-(AG313*((VLOOKUP(A313,Plan!A$1:AP$804,42,FALSE)/100)))</f>
        <v>0</v>
      </c>
      <c r="AI313" s="210"/>
      <c r="AJ313" s="210" t="b">
        <f t="shared" si="55"/>
        <v>0</v>
      </c>
      <c r="AK313" s="211">
        <f>IF(AJ313,O313*'ETC Data'!$H$5*'ETC Data'!$I$5,0)</f>
        <v>0</v>
      </c>
      <c r="AL313" s="208">
        <f>AK313-(AK313*((VLOOKUP(A313,Plan!A$1:AY$804,51,FALSE)/100)))</f>
        <v>0</v>
      </c>
      <c r="AM313" s="208">
        <f>IF(AJ313,O313*'ETC Data'!$H$5*'ETC Data'!$J$5,0)</f>
        <v>0</v>
      </c>
      <c r="AN313" s="208">
        <f>AM313-(AM313*((VLOOKUP(A313,Plan!A$1:BA$804,53,FALSE)/100)))</f>
        <v>0</v>
      </c>
      <c r="AO313" s="211">
        <f>IF(AJ313,O313*'ETC Data'!$H$5*'ETC Data'!$K$5,0)</f>
        <v>0</v>
      </c>
      <c r="AP313" s="208">
        <f>AO313-(AO313*((VLOOKUP(A313,Plan!A$1:BB$804,54,FALSE)/100)))</f>
        <v>0</v>
      </c>
      <c r="AQ313" s="208">
        <f>IF(AJ313,O313*'ETC Data'!$H$5*'ETC Data'!$L$5,0)</f>
        <v>0</v>
      </c>
      <c r="AR313" s="208">
        <f>AQ313-(AQ313*((VLOOKUP(A313,Plan!A$1:BD$804,56,FALSE)/100)))</f>
        <v>0</v>
      </c>
      <c r="AS313" s="193">
        <f>VLOOKUP(A313,'PR Matrix'!A:B,2,FALSE)</f>
        <v>0</v>
      </c>
      <c r="AT313" s="194">
        <f t="shared" si="48"/>
        <v>0</v>
      </c>
      <c r="AU313" s="194">
        <f t="shared" si="49"/>
        <v>0</v>
      </c>
      <c r="AV313" s="194">
        <f t="shared" si="50"/>
        <v>0</v>
      </c>
      <c r="AW313" s="194">
        <f t="shared" si="51"/>
        <v>0</v>
      </c>
      <c r="AX313" s="194">
        <f t="shared" si="52"/>
        <v>0</v>
      </c>
      <c r="AY313" s="194">
        <f t="shared" si="53"/>
        <v>0</v>
      </c>
    </row>
    <row r="314" spans="1:51" hidden="1" x14ac:dyDescent="0.2">
      <c r="A314" s="200" t="s">
        <v>1849</v>
      </c>
      <c r="B314" s="201" t="s">
        <v>1572</v>
      </c>
      <c r="C314" s="201"/>
      <c r="D314" s="201"/>
      <c r="E314" s="202">
        <f>IF(G314="Y",VLOOKUP(B314&amp;"|"&amp;C314,'ETC Data'!$C$2:$D$16,2,FALSE),0)</f>
        <v>0</v>
      </c>
      <c r="F314" s="202">
        <f>IF(D314="",0,IF(G314="Y",VLOOKUP(B314&amp;"|"&amp;D314,'ETC Data'!$C$2:$D$16,2,FALSE),0))</f>
        <v>0</v>
      </c>
      <c r="G314" s="203" t="str">
        <f>IF(VLOOKUP(A314,Plan!A$1:H$804,8,FALSE)&lt;&gt;"",VLOOKUP(A314,Plan!A$1:H$804,8,FALSE),"")</f>
        <v>N</v>
      </c>
      <c r="H314" s="204" t="str">
        <f>IF(VLOOKUP(A314,Plan!A$1:L$804,12,FALSE)&lt;&gt;"",VLOOKUP(A314,Plan!A$1:L$804,12,FALSE),"")</f>
        <v/>
      </c>
      <c r="I314" s="205" t="str">
        <f>IF(VLOOKUP(A314,Plan!A$1:M$804,13,FALSE)&lt;&gt;"",VLOOKUP(A314,Plan!A$1:M$804,13,FALSE),"")</f>
        <v/>
      </c>
      <c r="J314" s="205" t="str">
        <f>IF(VLOOKUP(A314,Plan!A$1:N$804,14,FALSE)&lt;&gt;"",VLOOKUP(A314,Plan!A$1:N$804,14,FALSE),IF(VLOOKUP(A314,Plan!A$1:O$804,15,FALSE)&lt;&gt;"",VLOOKUP(A314,Plan!A$1:O$804,15,FALSE),""))</f>
        <v/>
      </c>
      <c r="K314" s="206" t="str">
        <f>IF(VLOOKUP(A314,Plan!A$1:P$804,16,FALSE)&lt;&gt;"",VLOOKUP(A314,Plan!A$1:P$804,16,FALSE),"")</f>
        <v/>
      </c>
      <c r="L314" s="205"/>
      <c r="M314" s="205"/>
      <c r="N314" s="205"/>
      <c r="O314" s="207">
        <f t="shared" si="46"/>
        <v>0</v>
      </c>
      <c r="P314" s="207" t="b">
        <f t="shared" si="47"/>
        <v>0</v>
      </c>
      <c r="Q314" s="208">
        <f>IF(P314,O314*'ETC Data'!$H$3*'ETC Data'!$I$3,0)</f>
        <v>0</v>
      </c>
      <c r="R314" s="208">
        <f>Q314-(Q314*((VLOOKUP(A314,Plan!A$1:Z$804,26,FALSE)/100)))</f>
        <v>0</v>
      </c>
      <c r="S314" s="208">
        <f>IF(P314,O314*'ETC Data'!$H$3*'ETC Data'!$J$3,0)</f>
        <v>0</v>
      </c>
      <c r="T314" s="208">
        <f>S314-(S314*((VLOOKUP(A314,Plan!A$1:AA$804,27,FALSE)/100)))</f>
        <v>0</v>
      </c>
      <c r="U314" s="208">
        <f>IF(P314,O314*'ETC Data'!$H$3*'ETC Data'!$K$3,0)</f>
        <v>0</v>
      </c>
      <c r="V314" s="208">
        <f>U314-(U314*((VLOOKUP(A314,Plan!A$1:AB$804,28,FALSE)/100)))</f>
        <v>0</v>
      </c>
      <c r="W314" s="208">
        <f>IF(P314,O314*'ETC Data'!$H$3*'ETC Data'!$L$3,0)</f>
        <v>0</v>
      </c>
      <c r="X314" s="208">
        <f>W314-(W314*((VLOOKUP(A314,Plan!A$1:AC$804,29,FALSE)/100)))</f>
        <v>0</v>
      </c>
      <c r="Y314" s="209"/>
      <c r="Z314" s="210" t="b">
        <f t="shared" si="54"/>
        <v>0</v>
      </c>
      <c r="AA314" s="208">
        <f>IF(Z314,O314*'ETC Data'!$H$4*'ETC Data'!$I$4,0)</f>
        <v>0</v>
      </c>
      <c r="AB314" s="208">
        <f>AA314-(AA314*((VLOOKUP(A314,Plan!A$1:AI$804,35,FALSE)/100)))</f>
        <v>0</v>
      </c>
      <c r="AC314" s="208">
        <f>IF(Z314,O314*'ETC Data'!$H$4*'ETC Data'!$J$4,0)</f>
        <v>0</v>
      </c>
      <c r="AD314" s="208">
        <f>AC314-(AC314*((VLOOKUP(A314,Plan!A$1:AJ$804,36,FALSE)/100)))</f>
        <v>0</v>
      </c>
      <c r="AE314" s="208">
        <f>IF(Z314,O314*'ETC Data'!$H$4*'ETC Data'!$K$4,0)</f>
        <v>0</v>
      </c>
      <c r="AF314" s="208">
        <f>AE314-(AE314*((VLOOKUP(A314,Plan!A$1:AK$804,37,FALSE)/100)))</f>
        <v>0</v>
      </c>
      <c r="AG314" s="208">
        <f>IF(Z314,O314*'ETC Data'!$H$4*'ETC Data'!$L$4,0)</f>
        <v>0</v>
      </c>
      <c r="AH314" s="208">
        <f>AG314-(AG314*((VLOOKUP(A314,Plan!A$1:AP$804,42,FALSE)/100)))</f>
        <v>0</v>
      </c>
      <c r="AI314" s="210"/>
      <c r="AJ314" s="210" t="b">
        <f t="shared" si="55"/>
        <v>0</v>
      </c>
      <c r="AK314" s="211">
        <f>IF(AJ314,O314*'ETC Data'!$H$5*'ETC Data'!$I$5,0)</f>
        <v>0</v>
      </c>
      <c r="AL314" s="208">
        <f>AK314-(AK314*((VLOOKUP(A314,Plan!A$1:AY$804,51,FALSE)/100)))</f>
        <v>0</v>
      </c>
      <c r="AM314" s="208">
        <f>IF(AJ314,O314*'ETC Data'!$H$5*'ETC Data'!$J$5,0)</f>
        <v>0</v>
      </c>
      <c r="AN314" s="208">
        <f>AM314-(AM314*((VLOOKUP(A314,Plan!A$1:BA$804,53,FALSE)/100)))</f>
        <v>0</v>
      </c>
      <c r="AO314" s="211">
        <f>IF(AJ314,O314*'ETC Data'!$H$5*'ETC Data'!$K$5,0)</f>
        <v>0</v>
      </c>
      <c r="AP314" s="208">
        <f>AO314-(AO314*((VLOOKUP(A314,Plan!A$1:BB$804,54,FALSE)/100)))</f>
        <v>0</v>
      </c>
      <c r="AQ314" s="208">
        <f>IF(AJ314,O314*'ETC Data'!$H$5*'ETC Data'!$L$5,0)</f>
        <v>0</v>
      </c>
      <c r="AR314" s="208">
        <f>AQ314-(AQ314*((VLOOKUP(A314,Plan!A$1:BD$804,56,FALSE)/100)))</f>
        <v>0</v>
      </c>
      <c r="AS314" s="193">
        <f>VLOOKUP(A314,'PR Matrix'!A:B,2,FALSE)</f>
        <v>0</v>
      </c>
      <c r="AT314" s="194">
        <f t="shared" si="48"/>
        <v>0</v>
      </c>
      <c r="AU314" s="194">
        <f t="shared" si="49"/>
        <v>0</v>
      </c>
      <c r="AV314" s="194">
        <f t="shared" si="50"/>
        <v>0</v>
      </c>
      <c r="AW314" s="194">
        <f t="shared" si="51"/>
        <v>0</v>
      </c>
      <c r="AX314" s="194">
        <f t="shared" si="52"/>
        <v>0</v>
      </c>
      <c r="AY314" s="194">
        <f t="shared" si="53"/>
        <v>0</v>
      </c>
    </row>
    <row r="315" spans="1:51" hidden="1" x14ac:dyDescent="0.2">
      <c r="A315" s="200" t="s">
        <v>806</v>
      </c>
      <c r="B315" s="201" t="s">
        <v>1572</v>
      </c>
      <c r="C315" s="201"/>
      <c r="D315" s="201"/>
      <c r="E315" s="202">
        <f>IF(G315="Y",VLOOKUP(B315&amp;"|"&amp;C315,'ETC Data'!$C$2:$D$16,2,FALSE),0)</f>
        <v>0</v>
      </c>
      <c r="F315" s="202">
        <f>IF(D315="",0,IF(G315="Y",VLOOKUP(B315&amp;"|"&amp;D315,'ETC Data'!$C$2:$D$16,2,FALSE),0))</f>
        <v>0</v>
      </c>
      <c r="G315" s="203" t="str">
        <f>IF(VLOOKUP(A315,Plan!A$1:H$804,8,FALSE)&lt;&gt;"",VLOOKUP(A315,Plan!A$1:H$804,8,FALSE),"")</f>
        <v>N</v>
      </c>
      <c r="H315" s="204" t="str">
        <f>IF(VLOOKUP(A315,Plan!A$1:L$804,12,FALSE)&lt;&gt;"",VLOOKUP(A315,Plan!A$1:L$804,12,FALSE),"")</f>
        <v/>
      </c>
      <c r="I315" s="205" t="str">
        <f>IF(VLOOKUP(A315,Plan!A$1:M$804,13,FALSE)&lt;&gt;"",VLOOKUP(A315,Plan!A$1:M$804,13,FALSE),"")</f>
        <v/>
      </c>
      <c r="J315" s="205" t="str">
        <f>IF(VLOOKUP(A315,Plan!A$1:N$804,14,FALSE)&lt;&gt;"",VLOOKUP(A315,Plan!A$1:N$804,14,FALSE),IF(VLOOKUP(A315,Plan!A$1:O$804,15,FALSE)&lt;&gt;"",VLOOKUP(A315,Plan!A$1:O$804,15,FALSE),""))</f>
        <v/>
      </c>
      <c r="K315" s="206" t="str">
        <f>IF(VLOOKUP(A315,Plan!A$1:P$804,16,FALSE)&lt;&gt;"",VLOOKUP(A315,Plan!A$1:P$804,16,FALSE),"")</f>
        <v/>
      </c>
      <c r="L315" s="205"/>
      <c r="M315" s="205"/>
      <c r="N315" s="205"/>
      <c r="O315" s="207">
        <f t="shared" si="46"/>
        <v>0</v>
      </c>
      <c r="P315" s="207" t="b">
        <f t="shared" si="47"/>
        <v>0</v>
      </c>
      <c r="Q315" s="208">
        <f>IF(P315,O315*'ETC Data'!$H$3*'ETC Data'!$I$3,0)</f>
        <v>0</v>
      </c>
      <c r="R315" s="208">
        <f>Q315-(Q315*((VLOOKUP(A315,Plan!A$1:Z$804,26,FALSE)/100)))</f>
        <v>0</v>
      </c>
      <c r="S315" s="208">
        <f>IF(P315,O315*'ETC Data'!$H$3*'ETC Data'!$J$3,0)</f>
        <v>0</v>
      </c>
      <c r="T315" s="208">
        <f>S315-(S315*((VLOOKUP(A315,Plan!A$1:AA$804,27,FALSE)/100)))</f>
        <v>0</v>
      </c>
      <c r="U315" s="208">
        <f>IF(P315,O315*'ETC Data'!$H$3*'ETC Data'!$K$3,0)</f>
        <v>0</v>
      </c>
      <c r="V315" s="208">
        <f>U315-(U315*((VLOOKUP(A315,Plan!A$1:AB$804,28,FALSE)/100)))</f>
        <v>0</v>
      </c>
      <c r="W315" s="208">
        <f>IF(P315,O315*'ETC Data'!$H$3*'ETC Data'!$L$3,0)</f>
        <v>0</v>
      </c>
      <c r="X315" s="208">
        <f>W315-(W315*((VLOOKUP(A315,Plan!A$1:AC$804,29,FALSE)/100)))</f>
        <v>0</v>
      </c>
      <c r="Y315" s="209"/>
      <c r="Z315" s="210" t="b">
        <f t="shared" si="54"/>
        <v>0</v>
      </c>
      <c r="AA315" s="208">
        <f>IF(Z315,O315*'ETC Data'!$H$4*'ETC Data'!$I$4,0)</f>
        <v>0</v>
      </c>
      <c r="AB315" s="208">
        <f>AA315-(AA315*((VLOOKUP(A315,Plan!A$1:AI$804,35,FALSE)/100)))</f>
        <v>0</v>
      </c>
      <c r="AC315" s="208">
        <f>IF(Z315,O315*'ETC Data'!$H$4*'ETC Data'!$J$4,0)</f>
        <v>0</v>
      </c>
      <c r="AD315" s="208">
        <f>AC315-(AC315*((VLOOKUP(A315,Plan!A$1:AJ$804,36,FALSE)/100)))</f>
        <v>0</v>
      </c>
      <c r="AE315" s="208">
        <f>IF(Z315,O315*'ETC Data'!$H$4*'ETC Data'!$K$4,0)</f>
        <v>0</v>
      </c>
      <c r="AF315" s="208">
        <f>AE315-(AE315*((VLOOKUP(A315,Plan!A$1:AK$804,37,FALSE)/100)))</f>
        <v>0</v>
      </c>
      <c r="AG315" s="208">
        <f>IF(Z315,O315*'ETC Data'!$H$4*'ETC Data'!$L$4,0)</f>
        <v>0</v>
      </c>
      <c r="AH315" s="208">
        <f>AG315-(AG315*((VLOOKUP(A315,Plan!A$1:AP$804,42,FALSE)/100)))</f>
        <v>0</v>
      </c>
      <c r="AI315" s="210"/>
      <c r="AJ315" s="210" t="b">
        <f t="shared" si="55"/>
        <v>0</v>
      </c>
      <c r="AK315" s="211">
        <f>IF(AJ315,O315*'ETC Data'!$H$5*'ETC Data'!$I$5,0)</f>
        <v>0</v>
      </c>
      <c r="AL315" s="208">
        <f>AK315-(AK315*((VLOOKUP(A315,Plan!A$1:AY$804,51,FALSE)/100)))</f>
        <v>0</v>
      </c>
      <c r="AM315" s="208">
        <f>IF(AJ315,O315*'ETC Data'!$H$5*'ETC Data'!$J$5,0)</f>
        <v>0</v>
      </c>
      <c r="AN315" s="208">
        <f>AM315-(AM315*((VLOOKUP(A315,Plan!A$1:BA$804,53,FALSE)/100)))</f>
        <v>0</v>
      </c>
      <c r="AO315" s="211">
        <f>IF(AJ315,O315*'ETC Data'!$H$5*'ETC Data'!$K$5,0)</f>
        <v>0</v>
      </c>
      <c r="AP315" s="208">
        <f>AO315-(AO315*((VLOOKUP(A315,Plan!A$1:BB$804,54,FALSE)/100)))</f>
        <v>0</v>
      </c>
      <c r="AQ315" s="208">
        <f>IF(AJ315,O315*'ETC Data'!$H$5*'ETC Data'!$L$5,0)</f>
        <v>0</v>
      </c>
      <c r="AR315" s="208">
        <f>AQ315-(AQ315*((VLOOKUP(A315,Plan!A$1:BD$804,56,FALSE)/100)))</f>
        <v>0</v>
      </c>
      <c r="AS315" s="193">
        <f>VLOOKUP(A315,'PR Matrix'!A:B,2,FALSE)</f>
        <v>0</v>
      </c>
      <c r="AT315" s="194">
        <f t="shared" si="48"/>
        <v>0</v>
      </c>
      <c r="AU315" s="194">
        <f t="shared" si="49"/>
        <v>0</v>
      </c>
      <c r="AV315" s="194">
        <f t="shared" si="50"/>
        <v>0</v>
      </c>
      <c r="AW315" s="194">
        <f t="shared" si="51"/>
        <v>0</v>
      </c>
      <c r="AX315" s="194">
        <f t="shared" si="52"/>
        <v>0</v>
      </c>
      <c r="AY315" s="194">
        <f t="shared" si="53"/>
        <v>0</v>
      </c>
    </row>
    <row r="316" spans="1:51" hidden="1" x14ac:dyDescent="0.2">
      <c r="A316" s="200" t="s">
        <v>1850</v>
      </c>
      <c r="B316" s="201" t="s">
        <v>1572</v>
      </c>
      <c r="C316" s="201"/>
      <c r="D316" s="201"/>
      <c r="E316" s="202">
        <f>IF(G316="Y",VLOOKUP(B316&amp;"|"&amp;C316,'ETC Data'!$C$2:$D$16,2,FALSE),0)</f>
        <v>0</v>
      </c>
      <c r="F316" s="202">
        <f>IF(D316="",0,IF(G316="Y",VLOOKUP(B316&amp;"|"&amp;D316,'ETC Data'!$C$2:$D$16,2,FALSE),0))</f>
        <v>0</v>
      </c>
      <c r="G316" s="203" t="str">
        <f>IF(VLOOKUP(A316,Plan!A$1:H$804,8,FALSE)&lt;&gt;"",VLOOKUP(A316,Plan!A$1:H$804,8,FALSE),"")</f>
        <v>N</v>
      </c>
      <c r="H316" s="204" t="str">
        <f>IF(VLOOKUP(A316,Plan!A$1:L$804,12,FALSE)&lt;&gt;"",VLOOKUP(A316,Plan!A$1:L$804,12,FALSE),"")</f>
        <v/>
      </c>
      <c r="I316" s="205" t="str">
        <f>IF(VLOOKUP(A316,Plan!A$1:M$804,13,FALSE)&lt;&gt;"",VLOOKUP(A316,Plan!A$1:M$804,13,FALSE),"")</f>
        <v/>
      </c>
      <c r="J316" s="205" t="str">
        <f>IF(VLOOKUP(A316,Plan!A$1:N$804,14,FALSE)&lt;&gt;"",VLOOKUP(A316,Plan!A$1:N$804,14,FALSE),IF(VLOOKUP(A316,Plan!A$1:O$804,15,FALSE)&lt;&gt;"",VLOOKUP(A316,Plan!A$1:O$804,15,FALSE),""))</f>
        <v/>
      </c>
      <c r="K316" s="206" t="str">
        <f>IF(VLOOKUP(A316,Plan!A$1:P$804,16,FALSE)&lt;&gt;"",VLOOKUP(A316,Plan!A$1:P$804,16,FALSE),"")</f>
        <v/>
      </c>
      <c r="L316" s="205"/>
      <c r="M316" s="205"/>
      <c r="N316" s="205"/>
      <c r="O316" s="207">
        <f t="shared" si="46"/>
        <v>0</v>
      </c>
      <c r="P316" s="207" t="b">
        <f t="shared" si="47"/>
        <v>0</v>
      </c>
      <c r="Q316" s="208">
        <f>IF(P316,O316*'ETC Data'!$H$3*'ETC Data'!$I$3,0)</f>
        <v>0</v>
      </c>
      <c r="R316" s="208">
        <f>Q316-(Q316*((VLOOKUP(A316,Plan!A$1:Z$804,26,FALSE)/100)))</f>
        <v>0</v>
      </c>
      <c r="S316" s="208">
        <f>IF(P316,O316*'ETC Data'!$H$3*'ETC Data'!$J$3,0)</f>
        <v>0</v>
      </c>
      <c r="T316" s="208">
        <f>S316-(S316*((VLOOKUP(A316,Plan!A$1:AA$804,27,FALSE)/100)))</f>
        <v>0</v>
      </c>
      <c r="U316" s="208">
        <f>IF(P316,O316*'ETC Data'!$H$3*'ETC Data'!$K$3,0)</f>
        <v>0</v>
      </c>
      <c r="V316" s="208">
        <f>U316-(U316*((VLOOKUP(A316,Plan!A$1:AB$804,28,FALSE)/100)))</f>
        <v>0</v>
      </c>
      <c r="W316" s="208">
        <f>IF(P316,O316*'ETC Data'!$H$3*'ETC Data'!$L$3,0)</f>
        <v>0</v>
      </c>
      <c r="X316" s="208">
        <f>W316-(W316*((VLOOKUP(A316,Plan!A$1:AC$804,29,FALSE)/100)))</f>
        <v>0</v>
      </c>
      <c r="Y316" s="209"/>
      <c r="Z316" s="210" t="b">
        <f t="shared" si="54"/>
        <v>0</v>
      </c>
      <c r="AA316" s="208">
        <f>IF(Z316,O316*'ETC Data'!$H$4*'ETC Data'!$I$4,0)</f>
        <v>0</v>
      </c>
      <c r="AB316" s="208">
        <f>AA316-(AA316*((VLOOKUP(A316,Plan!A$1:AI$804,35,FALSE)/100)))</f>
        <v>0</v>
      </c>
      <c r="AC316" s="208">
        <f>IF(Z316,O316*'ETC Data'!$H$4*'ETC Data'!$J$4,0)</f>
        <v>0</v>
      </c>
      <c r="AD316" s="208">
        <f>AC316-(AC316*((VLOOKUP(A316,Plan!A$1:AJ$804,36,FALSE)/100)))</f>
        <v>0</v>
      </c>
      <c r="AE316" s="208">
        <f>IF(Z316,O316*'ETC Data'!$H$4*'ETC Data'!$K$4,0)</f>
        <v>0</v>
      </c>
      <c r="AF316" s="208">
        <f>AE316-(AE316*((VLOOKUP(A316,Plan!A$1:AK$804,37,FALSE)/100)))</f>
        <v>0</v>
      </c>
      <c r="AG316" s="208">
        <f>IF(Z316,O316*'ETC Data'!$H$4*'ETC Data'!$L$4,0)</f>
        <v>0</v>
      </c>
      <c r="AH316" s="208">
        <f>AG316-(AG316*((VLOOKUP(A316,Plan!A$1:AP$804,42,FALSE)/100)))</f>
        <v>0</v>
      </c>
      <c r="AI316" s="210"/>
      <c r="AJ316" s="210" t="b">
        <f t="shared" si="55"/>
        <v>0</v>
      </c>
      <c r="AK316" s="211">
        <f>IF(AJ316,O316*'ETC Data'!$H$5*'ETC Data'!$I$5,0)</f>
        <v>0</v>
      </c>
      <c r="AL316" s="208">
        <f>AK316-(AK316*((VLOOKUP(A316,Plan!A$1:AY$804,51,FALSE)/100)))</f>
        <v>0</v>
      </c>
      <c r="AM316" s="208">
        <f>IF(AJ316,O316*'ETC Data'!$H$5*'ETC Data'!$J$5,0)</f>
        <v>0</v>
      </c>
      <c r="AN316" s="208">
        <f>AM316-(AM316*((VLOOKUP(A316,Plan!A$1:BA$804,53,FALSE)/100)))</f>
        <v>0</v>
      </c>
      <c r="AO316" s="211">
        <f>IF(AJ316,O316*'ETC Data'!$H$5*'ETC Data'!$K$5,0)</f>
        <v>0</v>
      </c>
      <c r="AP316" s="208">
        <f>AO316-(AO316*((VLOOKUP(A316,Plan!A$1:BB$804,54,FALSE)/100)))</f>
        <v>0</v>
      </c>
      <c r="AQ316" s="208">
        <f>IF(AJ316,O316*'ETC Data'!$H$5*'ETC Data'!$L$5,0)</f>
        <v>0</v>
      </c>
      <c r="AR316" s="208">
        <f>AQ316-(AQ316*((VLOOKUP(A316,Plan!A$1:BD$804,56,FALSE)/100)))</f>
        <v>0</v>
      </c>
      <c r="AS316" s="193">
        <f>VLOOKUP(A316,'PR Matrix'!A:B,2,FALSE)</f>
        <v>0</v>
      </c>
      <c r="AT316" s="194">
        <f t="shared" si="48"/>
        <v>0</v>
      </c>
      <c r="AU316" s="194">
        <f t="shared" si="49"/>
        <v>0</v>
      </c>
      <c r="AV316" s="194">
        <f t="shared" si="50"/>
        <v>0</v>
      </c>
      <c r="AW316" s="194">
        <f t="shared" si="51"/>
        <v>0</v>
      </c>
      <c r="AX316" s="194">
        <f t="shared" si="52"/>
        <v>0</v>
      </c>
      <c r="AY316" s="194">
        <f t="shared" si="53"/>
        <v>0</v>
      </c>
    </row>
    <row r="317" spans="1:51" hidden="1" x14ac:dyDescent="0.2">
      <c r="A317" s="200" t="s">
        <v>807</v>
      </c>
      <c r="B317" s="201" t="s">
        <v>1572</v>
      </c>
      <c r="C317" s="201"/>
      <c r="D317" s="201"/>
      <c r="E317" s="202">
        <f>IF(G317="Y",VLOOKUP(B317&amp;"|"&amp;C317,'ETC Data'!$C$2:$D$16,2,FALSE),0)</f>
        <v>0</v>
      </c>
      <c r="F317" s="202">
        <f>IF(D317="",0,IF(G317="Y",VLOOKUP(B317&amp;"|"&amp;D317,'ETC Data'!$C$2:$D$16,2,FALSE),0))</f>
        <v>0</v>
      </c>
      <c r="G317" s="203" t="str">
        <f>IF(VLOOKUP(A317,Plan!A$1:H$804,8,FALSE)&lt;&gt;"",VLOOKUP(A317,Plan!A$1:H$804,8,FALSE),"")</f>
        <v>N</v>
      </c>
      <c r="H317" s="204" t="str">
        <f>IF(VLOOKUP(A317,Plan!A$1:L$804,12,FALSE)&lt;&gt;"",VLOOKUP(A317,Plan!A$1:L$804,12,FALSE),"")</f>
        <v/>
      </c>
      <c r="I317" s="205" t="str">
        <f>IF(VLOOKUP(A317,Plan!A$1:M$804,13,FALSE)&lt;&gt;"",VLOOKUP(A317,Plan!A$1:M$804,13,FALSE),"")</f>
        <v/>
      </c>
      <c r="J317" s="205" t="str">
        <f>IF(VLOOKUP(A317,Plan!A$1:N$804,14,FALSE)&lt;&gt;"",VLOOKUP(A317,Plan!A$1:N$804,14,FALSE),IF(VLOOKUP(A317,Plan!A$1:O$804,15,FALSE)&lt;&gt;"",VLOOKUP(A317,Plan!A$1:O$804,15,FALSE),""))</f>
        <v/>
      </c>
      <c r="K317" s="206" t="str">
        <f>IF(VLOOKUP(A317,Plan!A$1:P$804,16,FALSE)&lt;&gt;"",VLOOKUP(A317,Plan!A$1:P$804,16,FALSE),"")</f>
        <v/>
      </c>
      <c r="L317" s="205"/>
      <c r="M317" s="205"/>
      <c r="N317" s="205"/>
      <c r="O317" s="207">
        <f t="shared" si="46"/>
        <v>0</v>
      </c>
      <c r="P317" s="207" t="b">
        <f t="shared" si="47"/>
        <v>0</v>
      </c>
      <c r="Q317" s="208">
        <f>IF(P317,O317*'ETC Data'!$H$3*'ETC Data'!$I$3,0)</f>
        <v>0</v>
      </c>
      <c r="R317" s="208">
        <f>Q317-(Q317*((VLOOKUP(A317,Plan!A$1:Z$804,26,FALSE)/100)))</f>
        <v>0</v>
      </c>
      <c r="S317" s="208">
        <f>IF(P317,O317*'ETC Data'!$H$3*'ETC Data'!$J$3,0)</f>
        <v>0</v>
      </c>
      <c r="T317" s="208">
        <f>S317-(S317*((VLOOKUP(A317,Plan!A$1:AA$804,27,FALSE)/100)))</f>
        <v>0</v>
      </c>
      <c r="U317" s="208">
        <f>IF(P317,O317*'ETC Data'!$H$3*'ETC Data'!$K$3,0)</f>
        <v>0</v>
      </c>
      <c r="V317" s="208">
        <f>U317-(U317*((VLOOKUP(A317,Plan!A$1:AB$804,28,FALSE)/100)))</f>
        <v>0</v>
      </c>
      <c r="W317" s="208">
        <f>IF(P317,O317*'ETC Data'!$H$3*'ETC Data'!$L$3,0)</f>
        <v>0</v>
      </c>
      <c r="X317" s="208">
        <f>W317-(W317*((VLOOKUP(A317,Plan!A$1:AC$804,29,FALSE)/100)))</f>
        <v>0</v>
      </c>
      <c r="Y317" s="209"/>
      <c r="Z317" s="210" t="b">
        <f t="shared" si="54"/>
        <v>0</v>
      </c>
      <c r="AA317" s="208">
        <f>IF(Z317,O317*'ETC Data'!$H$4*'ETC Data'!$I$4,0)</f>
        <v>0</v>
      </c>
      <c r="AB317" s="208">
        <f>AA317-(AA317*((VLOOKUP(A317,Plan!A$1:AI$804,35,FALSE)/100)))</f>
        <v>0</v>
      </c>
      <c r="AC317" s="208">
        <f>IF(Z317,O317*'ETC Data'!$H$4*'ETC Data'!$J$4,0)</f>
        <v>0</v>
      </c>
      <c r="AD317" s="208">
        <f>AC317-(AC317*((VLOOKUP(A317,Plan!A$1:AJ$804,36,FALSE)/100)))</f>
        <v>0</v>
      </c>
      <c r="AE317" s="208">
        <f>IF(Z317,O317*'ETC Data'!$H$4*'ETC Data'!$K$4,0)</f>
        <v>0</v>
      </c>
      <c r="AF317" s="208">
        <f>AE317-(AE317*((VLOOKUP(A317,Plan!A$1:AK$804,37,FALSE)/100)))</f>
        <v>0</v>
      </c>
      <c r="AG317" s="208">
        <f>IF(Z317,O317*'ETC Data'!$H$4*'ETC Data'!$L$4,0)</f>
        <v>0</v>
      </c>
      <c r="AH317" s="208">
        <f>AG317-(AG317*((VLOOKUP(A317,Plan!A$1:AP$804,42,FALSE)/100)))</f>
        <v>0</v>
      </c>
      <c r="AI317" s="210"/>
      <c r="AJ317" s="210" t="b">
        <f t="shared" si="55"/>
        <v>0</v>
      </c>
      <c r="AK317" s="211">
        <f>IF(AJ317,O317*'ETC Data'!$H$5*'ETC Data'!$I$5,0)</f>
        <v>0</v>
      </c>
      <c r="AL317" s="208">
        <f>AK317-(AK317*((VLOOKUP(A317,Plan!A$1:AY$804,51,FALSE)/100)))</f>
        <v>0</v>
      </c>
      <c r="AM317" s="208">
        <f>IF(AJ317,O317*'ETC Data'!$H$5*'ETC Data'!$J$5,0)</f>
        <v>0</v>
      </c>
      <c r="AN317" s="208">
        <f>AM317-(AM317*((VLOOKUP(A317,Plan!A$1:BA$804,53,FALSE)/100)))</f>
        <v>0</v>
      </c>
      <c r="AO317" s="211">
        <f>IF(AJ317,O317*'ETC Data'!$H$5*'ETC Data'!$K$5,0)</f>
        <v>0</v>
      </c>
      <c r="AP317" s="208">
        <f>AO317-(AO317*((VLOOKUP(A317,Plan!A$1:BB$804,54,FALSE)/100)))</f>
        <v>0</v>
      </c>
      <c r="AQ317" s="208">
        <f>IF(AJ317,O317*'ETC Data'!$H$5*'ETC Data'!$L$5,0)</f>
        <v>0</v>
      </c>
      <c r="AR317" s="208">
        <f>AQ317-(AQ317*((VLOOKUP(A317,Plan!A$1:BD$804,56,FALSE)/100)))</f>
        <v>0</v>
      </c>
      <c r="AS317" s="193">
        <f>VLOOKUP(A317,'PR Matrix'!A:B,2,FALSE)</f>
        <v>0</v>
      </c>
      <c r="AT317" s="194">
        <f t="shared" si="48"/>
        <v>0</v>
      </c>
      <c r="AU317" s="194">
        <f t="shared" si="49"/>
        <v>0</v>
      </c>
      <c r="AV317" s="194">
        <f t="shared" si="50"/>
        <v>0</v>
      </c>
      <c r="AW317" s="194">
        <f t="shared" si="51"/>
        <v>0</v>
      </c>
      <c r="AX317" s="194">
        <f t="shared" si="52"/>
        <v>0</v>
      </c>
      <c r="AY317" s="194">
        <f t="shared" si="53"/>
        <v>0</v>
      </c>
    </row>
    <row r="318" spans="1:51" hidden="1" x14ac:dyDescent="0.2">
      <c r="A318" s="200" t="s">
        <v>808</v>
      </c>
      <c r="B318" s="201" t="s">
        <v>1572</v>
      </c>
      <c r="C318" s="201"/>
      <c r="D318" s="201"/>
      <c r="E318" s="202">
        <f>IF(G318="Y",VLOOKUP(B318&amp;"|"&amp;C318,'ETC Data'!$C$2:$D$16,2,FALSE),0)</f>
        <v>0</v>
      </c>
      <c r="F318" s="202">
        <f>IF(D318="",0,IF(G318="Y",VLOOKUP(B318&amp;"|"&amp;D318,'ETC Data'!$C$2:$D$16,2,FALSE),0))</f>
        <v>0</v>
      </c>
      <c r="G318" s="203" t="str">
        <f>IF(VLOOKUP(A318,Plan!A$1:H$804,8,FALSE)&lt;&gt;"",VLOOKUP(A318,Plan!A$1:H$804,8,FALSE),"")</f>
        <v>N</v>
      </c>
      <c r="H318" s="204" t="str">
        <f>IF(VLOOKUP(A318,Plan!A$1:L$804,12,FALSE)&lt;&gt;"",VLOOKUP(A318,Plan!A$1:L$804,12,FALSE),"")</f>
        <v/>
      </c>
      <c r="I318" s="205" t="str">
        <f>IF(VLOOKUP(A318,Plan!A$1:M$804,13,FALSE)&lt;&gt;"",VLOOKUP(A318,Plan!A$1:M$804,13,FALSE),"")</f>
        <v>Y</v>
      </c>
      <c r="J318" s="205" t="str">
        <f>IF(VLOOKUP(A318,Plan!A$1:N$804,14,FALSE)&lt;&gt;"",VLOOKUP(A318,Plan!A$1:N$804,14,FALSE),IF(VLOOKUP(A318,Plan!A$1:O$804,15,FALSE)&lt;&gt;"",VLOOKUP(A318,Plan!A$1:O$804,15,FALSE),""))</f>
        <v>Y</v>
      </c>
      <c r="K318" s="206" t="str">
        <f>IF(VLOOKUP(A318,Plan!A$1:P$804,16,FALSE)&lt;&gt;"",VLOOKUP(A318,Plan!A$1:P$804,16,FALSE),"")</f>
        <v>Y</v>
      </c>
      <c r="L318" s="205"/>
      <c r="M318" s="205"/>
      <c r="N318" s="205"/>
      <c r="O318" s="207">
        <f t="shared" si="46"/>
        <v>0</v>
      </c>
      <c r="P318" s="207" t="b">
        <f t="shared" si="47"/>
        <v>1</v>
      </c>
      <c r="Q318" s="208">
        <f>IF(P318,O318*'ETC Data'!$H$3*'ETC Data'!$I$3,0)</f>
        <v>0</v>
      </c>
      <c r="R318" s="208">
        <f>Q318-(Q318*((VLOOKUP(A318,Plan!A$1:Z$804,26,FALSE)/100)))</f>
        <v>0</v>
      </c>
      <c r="S318" s="208">
        <f>IF(P318,O318*'ETC Data'!$H$3*'ETC Data'!$J$3,0)</f>
        <v>0</v>
      </c>
      <c r="T318" s="208">
        <f>S318-(S318*((VLOOKUP(A318,Plan!A$1:AA$804,27,FALSE)/100)))</f>
        <v>0</v>
      </c>
      <c r="U318" s="208">
        <f>IF(P318,O318*'ETC Data'!$H$3*'ETC Data'!$K$3,0)</f>
        <v>0</v>
      </c>
      <c r="V318" s="208">
        <f>U318-(U318*((VLOOKUP(A318,Plan!A$1:AB$804,28,FALSE)/100)))</f>
        <v>0</v>
      </c>
      <c r="W318" s="208">
        <f>IF(P318,O318*'ETC Data'!$H$3*'ETC Data'!$L$3,0)</f>
        <v>0</v>
      </c>
      <c r="X318" s="208">
        <f>W318-(W318*((VLOOKUP(A318,Plan!A$1:AC$804,29,FALSE)/100)))</f>
        <v>0</v>
      </c>
      <c r="Y318" s="209"/>
      <c r="Z318" s="210" t="b">
        <f t="shared" si="54"/>
        <v>1</v>
      </c>
      <c r="AA318" s="208">
        <f>IF(Z318,O318*'ETC Data'!$H$4*'ETC Data'!$I$4,0)</f>
        <v>0</v>
      </c>
      <c r="AB318" s="208">
        <f>AA318-(AA318*((VLOOKUP(A318,Plan!A$1:AI$804,35,FALSE)/100)))</f>
        <v>0</v>
      </c>
      <c r="AC318" s="208">
        <f>IF(Z318,O318*'ETC Data'!$H$4*'ETC Data'!$J$4,0)</f>
        <v>0</v>
      </c>
      <c r="AD318" s="208">
        <f>AC318-(AC318*((VLOOKUP(A318,Plan!A$1:AJ$804,36,FALSE)/100)))</f>
        <v>0</v>
      </c>
      <c r="AE318" s="208">
        <f>IF(Z318,O318*'ETC Data'!$H$4*'ETC Data'!$K$4,0)</f>
        <v>0</v>
      </c>
      <c r="AF318" s="208">
        <f>AE318-(AE318*((VLOOKUP(A318,Plan!A$1:AK$804,37,FALSE)/100)))</f>
        <v>0</v>
      </c>
      <c r="AG318" s="208">
        <f>IF(Z318,O318*'ETC Data'!$H$4*'ETC Data'!$L$4,0)</f>
        <v>0</v>
      </c>
      <c r="AH318" s="208">
        <f>AG318-(AG318*((VLOOKUP(A318,Plan!A$1:AP$804,42,FALSE)/100)))</f>
        <v>0</v>
      </c>
      <c r="AI318" s="210"/>
      <c r="AJ318" s="210" t="b">
        <f t="shared" si="55"/>
        <v>1</v>
      </c>
      <c r="AK318" s="211">
        <f>IF(AJ318,O318*'ETC Data'!$H$5*'ETC Data'!$I$5,0)</f>
        <v>0</v>
      </c>
      <c r="AL318" s="208">
        <f>AK318-(AK318*((VLOOKUP(A318,Plan!A$1:AY$804,51,FALSE)/100)))</f>
        <v>0</v>
      </c>
      <c r="AM318" s="208">
        <f>IF(AJ318,O318*'ETC Data'!$H$5*'ETC Data'!$J$5,0)</f>
        <v>0</v>
      </c>
      <c r="AN318" s="208">
        <f>AM318-(AM318*((VLOOKUP(A318,Plan!A$1:BA$804,53,FALSE)/100)))</f>
        <v>0</v>
      </c>
      <c r="AO318" s="211">
        <f>IF(AJ318,O318*'ETC Data'!$H$5*'ETC Data'!$K$5,0)</f>
        <v>0</v>
      </c>
      <c r="AP318" s="208">
        <f>AO318-(AO318*((VLOOKUP(A318,Plan!A$1:BB$804,54,FALSE)/100)))</f>
        <v>0</v>
      </c>
      <c r="AQ318" s="208">
        <f>IF(AJ318,O318*'ETC Data'!$H$5*'ETC Data'!$L$5,0)</f>
        <v>0</v>
      </c>
      <c r="AR318" s="208">
        <f>AQ318-(AQ318*((VLOOKUP(A318,Plan!A$1:BD$804,56,FALSE)/100)))</f>
        <v>0</v>
      </c>
      <c r="AS318" s="193">
        <f>VLOOKUP(A318,'PR Matrix'!A:B,2,FALSE)</f>
        <v>0</v>
      </c>
      <c r="AT318" s="194">
        <f t="shared" si="48"/>
        <v>0</v>
      </c>
      <c r="AU318" s="194">
        <f t="shared" si="49"/>
        <v>0</v>
      </c>
      <c r="AV318" s="194">
        <f t="shared" si="50"/>
        <v>0</v>
      </c>
      <c r="AW318" s="194">
        <f t="shared" si="51"/>
        <v>0</v>
      </c>
      <c r="AX318" s="194">
        <f t="shared" si="52"/>
        <v>0</v>
      </c>
      <c r="AY318" s="194">
        <f t="shared" si="53"/>
        <v>0</v>
      </c>
    </row>
    <row r="319" spans="1:51" hidden="1" x14ac:dyDescent="0.2">
      <c r="A319" s="200" t="s">
        <v>1851</v>
      </c>
      <c r="B319" s="201" t="s">
        <v>1571</v>
      </c>
      <c r="C319" s="201"/>
      <c r="D319" s="201"/>
      <c r="E319" s="202">
        <f>IF(G319="Y",VLOOKUP(B319&amp;"|"&amp;C319,'ETC Data'!$C$2:$D$16,2,FALSE),0)</f>
        <v>0</v>
      </c>
      <c r="F319" s="202">
        <f>IF(D319="",0,IF(G319="Y",VLOOKUP(B319&amp;"|"&amp;D319,'ETC Data'!$C$2:$D$16,2,FALSE),0))</f>
        <v>0</v>
      </c>
      <c r="G319" s="203" t="str">
        <f>IF(VLOOKUP(A319,Plan!A$1:H$804,8,FALSE)&lt;&gt;"",VLOOKUP(A319,Plan!A$1:H$804,8,FALSE),"")</f>
        <v>N</v>
      </c>
      <c r="H319" s="204" t="str">
        <f>IF(VLOOKUP(A319,Plan!A$1:L$804,12,FALSE)&lt;&gt;"",VLOOKUP(A319,Plan!A$1:L$804,12,FALSE),"")</f>
        <v/>
      </c>
      <c r="I319" s="205" t="str">
        <f>IF(VLOOKUP(A319,Plan!A$1:M$804,13,FALSE)&lt;&gt;"",VLOOKUP(A319,Plan!A$1:M$804,13,FALSE),"")</f>
        <v/>
      </c>
      <c r="J319" s="205" t="str">
        <f>IF(VLOOKUP(A319,Plan!A$1:N$804,14,FALSE)&lt;&gt;"",VLOOKUP(A319,Plan!A$1:N$804,14,FALSE),IF(VLOOKUP(A319,Plan!A$1:O$804,15,FALSE)&lt;&gt;"",VLOOKUP(A319,Plan!A$1:O$804,15,FALSE),""))</f>
        <v/>
      </c>
      <c r="K319" s="206" t="str">
        <f>IF(VLOOKUP(A319,Plan!A$1:P$804,16,FALSE)&lt;&gt;"",VLOOKUP(A319,Plan!A$1:P$804,16,FALSE),"")</f>
        <v/>
      </c>
      <c r="L319" s="205"/>
      <c r="M319" s="205"/>
      <c r="N319" s="205"/>
      <c r="O319" s="207">
        <f t="shared" si="46"/>
        <v>0</v>
      </c>
      <c r="P319" s="207" t="b">
        <f t="shared" si="47"/>
        <v>0</v>
      </c>
      <c r="Q319" s="208">
        <f>IF(P319,O319*'ETC Data'!$H$3*'ETC Data'!$I$3,0)</f>
        <v>0</v>
      </c>
      <c r="R319" s="208">
        <f>Q319-(Q319*((VLOOKUP(A319,Plan!A$1:Z$804,26,FALSE)/100)))</f>
        <v>0</v>
      </c>
      <c r="S319" s="208">
        <f>IF(P319,O319*'ETC Data'!$H$3*'ETC Data'!$J$3,0)</f>
        <v>0</v>
      </c>
      <c r="T319" s="208">
        <f>S319-(S319*((VLOOKUP(A319,Plan!A$1:AA$804,27,FALSE)/100)))</f>
        <v>0</v>
      </c>
      <c r="U319" s="208">
        <f>IF(P319,O319*'ETC Data'!$H$3*'ETC Data'!$K$3,0)</f>
        <v>0</v>
      </c>
      <c r="V319" s="208">
        <f>U319-(U319*((VLOOKUP(A319,Plan!A$1:AB$804,28,FALSE)/100)))</f>
        <v>0</v>
      </c>
      <c r="W319" s="208">
        <f>IF(P319,O319*'ETC Data'!$H$3*'ETC Data'!$L$3,0)</f>
        <v>0</v>
      </c>
      <c r="X319" s="208">
        <f>W319-(W319*((VLOOKUP(A319,Plan!A$1:AC$804,29,FALSE)/100)))</f>
        <v>0</v>
      </c>
      <c r="Y319" s="209"/>
      <c r="Z319" s="210" t="b">
        <f t="shared" si="54"/>
        <v>0</v>
      </c>
      <c r="AA319" s="208">
        <f>IF(Z319,O319*'ETC Data'!$H$4*'ETC Data'!$I$4,0)</f>
        <v>0</v>
      </c>
      <c r="AB319" s="208">
        <f>AA319-(AA319*((VLOOKUP(A319,Plan!A$1:AI$804,35,FALSE)/100)))</f>
        <v>0</v>
      </c>
      <c r="AC319" s="208">
        <f>IF(Z319,O319*'ETC Data'!$H$4*'ETC Data'!$J$4,0)</f>
        <v>0</v>
      </c>
      <c r="AD319" s="208">
        <f>AC319-(AC319*((VLOOKUP(A319,Plan!A$1:AJ$804,36,FALSE)/100)))</f>
        <v>0</v>
      </c>
      <c r="AE319" s="208">
        <f>IF(Z319,O319*'ETC Data'!$H$4*'ETC Data'!$K$4,0)</f>
        <v>0</v>
      </c>
      <c r="AF319" s="208">
        <f>AE319-(AE319*((VLOOKUP(A319,Plan!A$1:AK$804,37,FALSE)/100)))</f>
        <v>0</v>
      </c>
      <c r="AG319" s="208">
        <f>IF(Z319,O319*'ETC Data'!$H$4*'ETC Data'!$L$4,0)</f>
        <v>0</v>
      </c>
      <c r="AH319" s="208">
        <f>AG319-(AG319*((VLOOKUP(A319,Plan!A$1:AP$804,42,FALSE)/100)))</f>
        <v>0</v>
      </c>
      <c r="AI319" s="210"/>
      <c r="AJ319" s="210" t="b">
        <f t="shared" si="55"/>
        <v>0</v>
      </c>
      <c r="AK319" s="211">
        <f>IF(AJ319,O319*'ETC Data'!$H$5*'ETC Data'!$I$5,0)</f>
        <v>0</v>
      </c>
      <c r="AL319" s="208">
        <f>AK319-(AK319*((VLOOKUP(A319,Plan!A$1:AY$804,51,FALSE)/100)))</f>
        <v>0</v>
      </c>
      <c r="AM319" s="208">
        <f>IF(AJ319,O319*'ETC Data'!$H$5*'ETC Data'!$J$5,0)</f>
        <v>0</v>
      </c>
      <c r="AN319" s="208">
        <f>AM319-(AM319*((VLOOKUP(A319,Plan!A$1:BA$804,53,FALSE)/100)))</f>
        <v>0</v>
      </c>
      <c r="AO319" s="211">
        <f>IF(AJ319,O319*'ETC Data'!$H$5*'ETC Data'!$K$5,0)</f>
        <v>0</v>
      </c>
      <c r="AP319" s="208">
        <f>AO319-(AO319*((VLOOKUP(A319,Plan!A$1:BB$804,54,FALSE)/100)))</f>
        <v>0</v>
      </c>
      <c r="AQ319" s="208">
        <f>IF(AJ319,O319*'ETC Data'!$H$5*'ETC Data'!$L$5,0)</f>
        <v>0</v>
      </c>
      <c r="AR319" s="208">
        <f>AQ319-(AQ319*((VLOOKUP(A319,Plan!A$1:BD$804,56,FALSE)/100)))</f>
        <v>0</v>
      </c>
      <c r="AS319" s="193">
        <f>VLOOKUP(A319,'PR Matrix'!A:B,2,FALSE)</f>
        <v>0</v>
      </c>
      <c r="AT319" s="194">
        <f t="shared" si="48"/>
        <v>0</v>
      </c>
      <c r="AU319" s="194">
        <f t="shared" si="49"/>
        <v>0</v>
      </c>
      <c r="AV319" s="194">
        <f t="shared" si="50"/>
        <v>0</v>
      </c>
      <c r="AW319" s="194">
        <f t="shared" si="51"/>
        <v>0</v>
      </c>
      <c r="AX319" s="194">
        <f t="shared" si="52"/>
        <v>0</v>
      </c>
      <c r="AY319" s="194">
        <f t="shared" si="53"/>
        <v>0</v>
      </c>
    </row>
    <row r="320" spans="1:51" hidden="1" x14ac:dyDescent="0.2">
      <c r="A320" s="200" t="s">
        <v>1852</v>
      </c>
      <c r="B320" s="201" t="s">
        <v>1572</v>
      </c>
      <c r="C320" s="201" t="s">
        <v>1572</v>
      </c>
      <c r="D320" s="201"/>
      <c r="E320" s="202">
        <f>IF(G320="Y",VLOOKUP(B320&amp;"|"&amp;C320,'ETC Data'!$C$2:$D$16,2,FALSE),0)</f>
        <v>0</v>
      </c>
      <c r="F320" s="202">
        <f>IF(D320="",0,IF(G320="Y",VLOOKUP(B320&amp;"|"&amp;D320,'ETC Data'!$C$2:$D$16,2,FALSE),0))</f>
        <v>0</v>
      </c>
      <c r="G320" s="203" t="str">
        <f>IF(VLOOKUP(A320,Plan!A$1:H$804,8,FALSE)&lt;&gt;"",VLOOKUP(A320,Plan!A$1:H$804,8,FALSE),"")</f>
        <v>N</v>
      </c>
      <c r="H320" s="204" t="str">
        <f>IF(VLOOKUP(A320,Plan!A$1:L$804,12,FALSE)&lt;&gt;"",VLOOKUP(A320,Plan!A$1:L$804,12,FALSE),"")</f>
        <v/>
      </c>
      <c r="I320" s="205" t="str">
        <f>IF(VLOOKUP(A320,Plan!A$1:M$804,13,FALSE)&lt;&gt;"",VLOOKUP(A320,Plan!A$1:M$804,13,FALSE),"")</f>
        <v/>
      </c>
      <c r="J320" s="205" t="str">
        <f>IF(VLOOKUP(A320,Plan!A$1:N$804,14,FALSE)&lt;&gt;"",VLOOKUP(A320,Plan!A$1:N$804,14,FALSE),IF(VLOOKUP(A320,Plan!A$1:O$804,15,FALSE)&lt;&gt;"",VLOOKUP(A320,Plan!A$1:O$804,15,FALSE),""))</f>
        <v/>
      </c>
      <c r="K320" s="206" t="str">
        <f>IF(VLOOKUP(A320,Plan!A$1:P$804,16,FALSE)&lt;&gt;"",VLOOKUP(A320,Plan!A$1:P$804,16,FALSE),"")</f>
        <v/>
      </c>
      <c r="L320" s="205"/>
      <c r="M320" s="205"/>
      <c r="N320" s="205"/>
      <c r="O320" s="207">
        <f t="shared" si="46"/>
        <v>0</v>
      </c>
      <c r="P320" s="207" t="b">
        <f t="shared" si="47"/>
        <v>0</v>
      </c>
      <c r="Q320" s="208">
        <f>IF(P320,O320*'ETC Data'!$H$3*'ETC Data'!$I$3,0)</f>
        <v>0</v>
      </c>
      <c r="R320" s="208">
        <f>Q320-(Q320*((VLOOKUP(A320,Plan!A$1:Z$804,26,FALSE)/100)))</f>
        <v>0</v>
      </c>
      <c r="S320" s="208">
        <f>IF(P320,O320*'ETC Data'!$H$3*'ETC Data'!$J$3,0)</f>
        <v>0</v>
      </c>
      <c r="T320" s="208">
        <f>S320-(S320*((VLOOKUP(A320,Plan!A$1:AA$804,27,FALSE)/100)))</f>
        <v>0</v>
      </c>
      <c r="U320" s="208">
        <f>IF(P320,O320*'ETC Data'!$H$3*'ETC Data'!$K$3,0)</f>
        <v>0</v>
      </c>
      <c r="V320" s="208">
        <f>U320-(U320*((VLOOKUP(A320,Plan!A$1:AB$804,28,FALSE)/100)))</f>
        <v>0</v>
      </c>
      <c r="W320" s="208">
        <f>IF(P320,O320*'ETC Data'!$H$3*'ETC Data'!$L$3,0)</f>
        <v>0</v>
      </c>
      <c r="X320" s="208">
        <f>W320-(W320*((VLOOKUP(A320,Plan!A$1:AC$804,29,FALSE)/100)))</f>
        <v>0</v>
      </c>
      <c r="Y320" s="209"/>
      <c r="Z320" s="210" t="b">
        <f t="shared" si="54"/>
        <v>0</v>
      </c>
      <c r="AA320" s="208">
        <f>IF(Z320,O320*'ETC Data'!$H$4*'ETC Data'!$I$4,0)</f>
        <v>0</v>
      </c>
      <c r="AB320" s="208">
        <f>AA320-(AA320*((VLOOKUP(A320,Plan!A$1:AI$804,35,FALSE)/100)))</f>
        <v>0</v>
      </c>
      <c r="AC320" s="208">
        <f>IF(Z320,O320*'ETC Data'!$H$4*'ETC Data'!$J$4,0)</f>
        <v>0</v>
      </c>
      <c r="AD320" s="208">
        <f>AC320-(AC320*((VLOOKUP(A320,Plan!A$1:AJ$804,36,FALSE)/100)))</f>
        <v>0</v>
      </c>
      <c r="AE320" s="208">
        <f>IF(Z320,O320*'ETC Data'!$H$4*'ETC Data'!$K$4,0)</f>
        <v>0</v>
      </c>
      <c r="AF320" s="208">
        <f>AE320-(AE320*((VLOOKUP(A320,Plan!A$1:AK$804,37,FALSE)/100)))</f>
        <v>0</v>
      </c>
      <c r="AG320" s="208">
        <f>IF(Z320,O320*'ETC Data'!$H$4*'ETC Data'!$L$4,0)</f>
        <v>0</v>
      </c>
      <c r="AH320" s="208">
        <f>AG320-(AG320*((VLOOKUP(A320,Plan!A$1:AP$804,42,FALSE)/100)))</f>
        <v>0</v>
      </c>
      <c r="AI320" s="210"/>
      <c r="AJ320" s="210" t="b">
        <f t="shared" si="55"/>
        <v>0</v>
      </c>
      <c r="AK320" s="211">
        <f>IF(AJ320,O320*'ETC Data'!$H$5*'ETC Data'!$I$5,0)</f>
        <v>0</v>
      </c>
      <c r="AL320" s="208">
        <f>AK320-(AK320*((VLOOKUP(A320,Plan!A$1:AY$804,51,FALSE)/100)))</f>
        <v>0</v>
      </c>
      <c r="AM320" s="208">
        <f>IF(AJ320,O320*'ETC Data'!$H$5*'ETC Data'!$J$5,0)</f>
        <v>0</v>
      </c>
      <c r="AN320" s="208">
        <f>AM320-(AM320*((VLOOKUP(A320,Plan!A$1:BA$804,53,FALSE)/100)))</f>
        <v>0</v>
      </c>
      <c r="AO320" s="211">
        <f>IF(AJ320,O320*'ETC Data'!$H$5*'ETC Data'!$K$5,0)</f>
        <v>0</v>
      </c>
      <c r="AP320" s="208">
        <f>AO320-(AO320*((VLOOKUP(A320,Plan!A$1:BB$804,54,FALSE)/100)))</f>
        <v>0</v>
      </c>
      <c r="AQ320" s="208">
        <f>IF(AJ320,O320*'ETC Data'!$H$5*'ETC Data'!$L$5,0)</f>
        <v>0</v>
      </c>
      <c r="AR320" s="208">
        <f>AQ320-(AQ320*((VLOOKUP(A320,Plan!A$1:BD$804,56,FALSE)/100)))</f>
        <v>0</v>
      </c>
      <c r="AS320" s="193">
        <f>VLOOKUP(A320,'PR Matrix'!A:B,2,FALSE)</f>
        <v>0</v>
      </c>
      <c r="AT320" s="194">
        <f t="shared" si="48"/>
        <v>0</v>
      </c>
      <c r="AU320" s="194">
        <f t="shared" si="49"/>
        <v>0</v>
      </c>
      <c r="AV320" s="194">
        <f t="shared" si="50"/>
        <v>0</v>
      </c>
      <c r="AW320" s="194">
        <f t="shared" si="51"/>
        <v>0</v>
      </c>
      <c r="AX320" s="194">
        <f t="shared" si="52"/>
        <v>0</v>
      </c>
      <c r="AY320" s="194">
        <f t="shared" si="53"/>
        <v>0</v>
      </c>
    </row>
    <row r="321" spans="1:51" hidden="1" x14ac:dyDescent="0.2">
      <c r="A321" s="200" t="s">
        <v>1853</v>
      </c>
      <c r="B321" s="201" t="s">
        <v>1571</v>
      </c>
      <c r="C321" s="201" t="s">
        <v>1570</v>
      </c>
      <c r="D321" s="201"/>
      <c r="E321" s="202">
        <f>IF(G321="Y",VLOOKUP(B321&amp;"|"&amp;C321,'ETC Data'!$C$2:$D$16,2,FALSE),0)</f>
        <v>0</v>
      </c>
      <c r="F321" s="202">
        <f>IF(D321="",0,IF(G321="Y",VLOOKUP(B321&amp;"|"&amp;D321,'ETC Data'!$C$2:$D$16,2,FALSE),0))</f>
        <v>0</v>
      </c>
      <c r="G321" s="203" t="str">
        <f>IF(VLOOKUP(A321,Plan!A$1:H$804,8,FALSE)&lt;&gt;"",VLOOKUP(A321,Plan!A$1:H$804,8,FALSE),"")</f>
        <v>N</v>
      </c>
      <c r="H321" s="204" t="str">
        <f>IF(VLOOKUP(A321,Plan!A$1:L$804,12,FALSE)&lt;&gt;"",VLOOKUP(A321,Plan!A$1:L$804,12,FALSE),"")</f>
        <v/>
      </c>
      <c r="I321" s="205" t="str">
        <f>IF(VLOOKUP(A321,Plan!A$1:M$804,13,FALSE)&lt;&gt;"",VLOOKUP(A321,Plan!A$1:M$804,13,FALSE),"")</f>
        <v/>
      </c>
      <c r="J321" s="205" t="str">
        <f>IF(VLOOKUP(A321,Plan!A$1:N$804,14,FALSE)&lt;&gt;"",VLOOKUP(A321,Plan!A$1:N$804,14,FALSE),IF(VLOOKUP(A321,Plan!A$1:O$804,15,FALSE)&lt;&gt;"",VLOOKUP(A321,Plan!A$1:O$804,15,FALSE),""))</f>
        <v/>
      </c>
      <c r="K321" s="206" t="str">
        <f>IF(VLOOKUP(A321,Plan!A$1:P$804,16,FALSE)&lt;&gt;"",VLOOKUP(A321,Plan!A$1:P$804,16,FALSE),"")</f>
        <v/>
      </c>
      <c r="L321" s="205"/>
      <c r="M321" s="205"/>
      <c r="N321" s="205"/>
      <c r="O321" s="207">
        <f t="shared" si="46"/>
        <v>0</v>
      </c>
      <c r="P321" s="207" t="b">
        <f t="shared" si="47"/>
        <v>0</v>
      </c>
      <c r="Q321" s="208">
        <f>IF(P321,O321*'ETC Data'!$H$3*'ETC Data'!$I$3,0)</f>
        <v>0</v>
      </c>
      <c r="R321" s="208">
        <f>Q321-(Q321*((VLOOKUP(A321,Plan!A$1:Z$804,26,FALSE)/100)))</f>
        <v>0</v>
      </c>
      <c r="S321" s="208">
        <f>IF(P321,O321*'ETC Data'!$H$3*'ETC Data'!$J$3,0)</f>
        <v>0</v>
      </c>
      <c r="T321" s="208">
        <f>S321-(S321*((VLOOKUP(A321,Plan!A$1:AA$804,27,FALSE)/100)))</f>
        <v>0</v>
      </c>
      <c r="U321" s="208">
        <f>IF(P321,O321*'ETC Data'!$H$3*'ETC Data'!$K$3,0)</f>
        <v>0</v>
      </c>
      <c r="V321" s="208">
        <f>U321-(U321*((VLOOKUP(A321,Plan!A$1:AB$804,28,FALSE)/100)))</f>
        <v>0</v>
      </c>
      <c r="W321" s="208">
        <f>IF(P321,O321*'ETC Data'!$H$3*'ETC Data'!$L$3,0)</f>
        <v>0</v>
      </c>
      <c r="X321" s="208">
        <f>W321-(W321*((VLOOKUP(A321,Plan!A$1:AC$804,29,FALSE)/100)))</f>
        <v>0</v>
      </c>
      <c r="Y321" s="209"/>
      <c r="Z321" s="210" t="b">
        <f t="shared" si="54"/>
        <v>0</v>
      </c>
      <c r="AA321" s="208">
        <f>IF(Z321,O321*'ETC Data'!$H$4*'ETC Data'!$I$4,0)</f>
        <v>0</v>
      </c>
      <c r="AB321" s="208">
        <f>AA321-(AA321*((VLOOKUP(A321,Plan!A$1:AI$804,35,FALSE)/100)))</f>
        <v>0</v>
      </c>
      <c r="AC321" s="208">
        <f>IF(Z321,O321*'ETC Data'!$H$4*'ETC Data'!$J$4,0)</f>
        <v>0</v>
      </c>
      <c r="AD321" s="208">
        <f>AC321-(AC321*((VLOOKUP(A321,Plan!A$1:AJ$804,36,FALSE)/100)))</f>
        <v>0</v>
      </c>
      <c r="AE321" s="208">
        <f>IF(Z321,O321*'ETC Data'!$H$4*'ETC Data'!$K$4,0)</f>
        <v>0</v>
      </c>
      <c r="AF321" s="208">
        <f>AE321-(AE321*((VLOOKUP(A321,Plan!A$1:AK$804,37,FALSE)/100)))</f>
        <v>0</v>
      </c>
      <c r="AG321" s="208">
        <f>IF(Z321,O321*'ETC Data'!$H$4*'ETC Data'!$L$4,0)</f>
        <v>0</v>
      </c>
      <c r="AH321" s="208">
        <f>AG321-(AG321*((VLOOKUP(A321,Plan!A$1:AP$804,42,FALSE)/100)))</f>
        <v>0</v>
      </c>
      <c r="AI321" s="210"/>
      <c r="AJ321" s="210" t="b">
        <f t="shared" si="55"/>
        <v>0</v>
      </c>
      <c r="AK321" s="211">
        <f>IF(AJ321,O321*'ETC Data'!$H$5*'ETC Data'!$I$5,0)</f>
        <v>0</v>
      </c>
      <c r="AL321" s="208">
        <f>AK321-(AK321*((VLOOKUP(A321,Plan!A$1:AY$804,51,FALSE)/100)))</f>
        <v>0</v>
      </c>
      <c r="AM321" s="208">
        <f>IF(AJ321,O321*'ETC Data'!$H$5*'ETC Data'!$J$5,0)</f>
        <v>0</v>
      </c>
      <c r="AN321" s="208">
        <f>AM321-(AM321*((VLOOKUP(A321,Plan!A$1:BA$804,53,FALSE)/100)))</f>
        <v>0</v>
      </c>
      <c r="AO321" s="211">
        <f>IF(AJ321,O321*'ETC Data'!$H$5*'ETC Data'!$K$5,0)</f>
        <v>0</v>
      </c>
      <c r="AP321" s="208">
        <f>AO321-(AO321*((VLOOKUP(A321,Plan!A$1:BB$804,54,FALSE)/100)))</f>
        <v>0</v>
      </c>
      <c r="AQ321" s="208">
        <f>IF(AJ321,O321*'ETC Data'!$H$5*'ETC Data'!$L$5,0)</f>
        <v>0</v>
      </c>
      <c r="AR321" s="208">
        <f>AQ321-(AQ321*((VLOOKUP(A321,Plan!A$1:BD$804,56,FALSE)/100)))</f>
        <v>0</v>
      </c>
      <c r="AS321" s="193">
        <f>VLOOKUP(A321,'PR Matrix'!A:B,2,FALSE)</f>
        <v>0</v>
      </c>
      <c r="AT321" s="194">
        <f t="shared" si="48"/>
        <v>0</v>
      </c>
      <c r="AU321" s="194">
        <f t="shared" si="49"/>
        <v>0</v>
      </c>
      <c r="AV321" s="194">
        <f t="shared" si="50"/>
        <v>0</v>
      </c>
      <c r="AW321" s="194">
        <f t="shared" si="51"/>
        <v>0</v>
      </c>
      <c r="AX321" s="194">
        <f t="shared" si="52"/>
        <v>0</v>
      </c>
      <c r="AY321" s="194">
        <f t="shared" si="53"/>
        <v>0</v>
      </c>
    </row>
    <row r="322" spans="1:51" hidden="1" x14ac:dyDescent="0.2">
      <c r="A322" s="200" t="s">
        <v>1854</v>
      </c>
      <c r="B322" s="201" t="s">
        <v>1571</v>
      </c>
      <c r="C322" s="201"/>
      <c r="D322" s="201"/>
      <c r="E322" s="202">
        <f>IF(G322="Y",VLOOKUP(B322&amp;"|"&amp;C322,'ETC Data'!$C$2:$D$16,2,FALSE),0)</f>
        <v>0</v>
      </c>
      <c r="F322" s="202">
        <f>IF(D322="",0,IF(G322="Y",VLOOKUP(B322&amp;"|"&amp;D322,'ETC Data'!$C$2:$D$16,2,FALSE),0))</f>
        <v>0</v>
      </c>
      <c r="G322" s="203" t="str">
        <f>IF(VLOOKUP(A322,Plan!A$1:H$804,8,FALSE)&lt;&gt;"",VLOOKUP(A322,Plan!A$1:H$804,8,FALSE),"")</f>
        <v>N</v>
      </c>
      <c r="H322" s="204" t="str">
        <f>IF(VLOOKUP(A322,Plan!A$1:L$804,12,FALSE)&lt;&gt;"",VLOOKUP(A322,Plan!A$1:L$804,12,FALSE),"")</f>
        <v/>
      </c>
      <c r="I322" s="205" t="str">
        <f>IF(VLOOKUP(A322,Plan!A$1:M$804,13,FALSE)&lt;&gt;"",VLOOKUP(A322,Plan!A$1:M$804,13,FALSE),"")</f>
        <v/>
      </c>
      <c r="J322" s="205" t="str">
        <f>IF(VLOOKUP(A322,Plan!A$1:N$804,14,FALSE)&lt;&gt;"",VLOOKUP(A322,Plan!A$1:N$804,14,FALSE),IF(VLOOKUP(A322,Plan!A$1:O$804,15,FALSE)&lt;&gt;"",VLOOKUP(A322,Plan!A$1:O$804,15,FALSE),""))</f>
        <v/>
      </c>
      <c r="K322" s="206" t="str">
        <f>IF(VLOOKUP(A322,Plan!A$1:P$804,16,FALSE)&lt;&gt;"",VLOOKUP(A322,Plan!A$1:P$804,16,FALSE),"")</f>
        <v/>
      </c>
      <c r="L322" s="205"/>
      <c r="M322" s="205"/>
      <c r="N322" s="205"/>
      <c r="O322" s="207">
        <f t="shared" si="46"/>
        <v>0</v>
      </c>
      <c r="P322" s="207" t="b">
        <f t="shared" si="47"/>
        <v>0</v>
      </c>
      <c r="Q322" s="208">
        <f>IF(P322,O322*'ETC Data'!$H$3*'ETC Data'!$I$3,0)</f>
        <v>0</v>
      </c>
      <c r="R322" s="208">
        <f>Q322-(Q322*((VLOOKUP(A322,Plan!A$1:Z$804,26,FALSE)/100)))</f>
        <v>0</v>
      </c>
      <c r="S322" s="208">
        <f>IF(P322,O322*'ETC Data'!$H$3*'ETC Data'!$J$3,0)</f>
        <v>0</v>
      </c>
      <c r="T322" s="208">
        <f>S322-(S322*((VLOOKUP(A322,Plan!A$1:AA$804,27,FALSE)/100)))</f>
        <v>0</v>
      </c>
      <c r="U322" s="208">
        <f>IF(P322,O322*'ETC Data'!$H$3*'ETC Data'!$K$3,0)</f>
        <v>0</v>
      </c>
      <c r="V322" s="208">
        <f>U322-(U322*((VLOOKUP(A322,Plan!A$1:AB$804,28,FALSE)/100)))</f>
        <v>0</v>
      </c>
      <c r="W322" s="208">
        <f>IF(P322,O322*'ETC Data'!$H$3*'ETC Data'!$L$3,0)</f>
        <v>0</v>
      </c>
      <c r="X322" s="208">
        <f>W322-(W322*((VLOOKUP(A322,Plan!A$1:AC$804,29,FALSE)/100)))</f>
        <v>0</v>
      </c>
      <c r="Y322" s="209"/>
      <c r="Z322" s="210" t="b">
        <f t="shared" si="54"/>
        <v>0</v>
      </c>
      <c r="AA322" s="208">
        <f>IF(Z322,O322*'ETC Data'!$H$4*'ETC Data'!$I$4,0)</f>
        <v>0</v>
      </c>
      <c r="AB322" s="208">
        <f>AA322-(AA322*((VLOOKUP(A322,Plan!A$1:AI$804,35,FALSE)/100)))</f>
        <v>0</v>
      </c>
      <c r="AC322" s="208">
        <f>IF(Z322,O322*'ETC Data'!$H$4*'ETC Data'!$J$4,0)</f>
        <v>0</v>
      </c>
      <c r="AD322" s="208">
        <f>AC322-(AC322*((VLOOKUP(A322,Plan!A$1:AJ$804,36,FALSE)/100)))</f>
        <v>0</v>
      </c>
      <c r="AE322" s="208">
        <f>IF(Z322,O322*'ETC Data'!$H$4*'ETC Data'!$K$4,0)</f>
        <v>0</v>
      </c>
      <c r="AF322" s="208">
        <f>AE322-(AE322*((VLOOKUP(A322,Plan!A$1:AK$804,37,FALSE)/100)))</f>
        <v>0</v>
      </c>
      <c r="AG322" s="208">
        <f>IF(Z322,O322*'ETC Data'!$H$4*'ETC Data'!$L$4,0)</f>
        <v>0</v>
      </c>
      <c r="AH322" s="208">
        <f>AG322-(AG322*((VLOOKUP(A322,Plan!A$1:AP$804,42,FALSE)/100)))</f>
        <v>0</v>
      </c>
      <c r="AI322" s="210"/>
      <c r="AJ322" s="210" t="b">
        <f t="shared" si="55"/>
        <v>0</v>
      </c>
      <c r="AK322" s="211">
        <f>IF(AJ322,O322*'ETC Data'!$H$5*'ETC Data'!$I$5,0)</f>
        <v>0</v>
      </c>
      <c r="AL322" s="208">
        <f>AK322-(AK322*((VLOOKUP(A322,Plan!A$1:AY$804,51,FALSE)/100)))</f>
        <v>0</v>
      </c>
      <c r="AM322" s="208">
        <f>IF(AJ322,O322*'ETC Data'!$H$5*'ETC Data'!$J$5,0)</f>
        <v>0</v>
      </c>
      <c r="AN322" s="208">
        <f>AM322-(AM322*((VLOOKUP(A322,Plan!A$1:BA$804,53,FALSE)/100)))</f>
        <v>0</v>
      </c>
      <c r="AO322" s="211">
        <f>IF(AJ322,O322*'ETC Data'!$H$5*'ETC Data'!$K$5,0)</f>
        <v>0</v>
      </c>
      <c r="AP322" s="208">
        <f>AO322-(AO322*((VLOOKUP(A322,Plan!A$1:BB$804,54,FALSE)/100)))</f>
        <v>0</v>
      </c>
      <c r="AQ322" s="208">
        <f>IF(AJ322,O322*'ETC Data'!$H$5*'ETC Data'!$L$5,0)</f>
        <v>0</v>
      </c>
      <c r="AR322" s="208">
        <f>AQ322-(AQ322*((VLOOKUP(A322,Plan!A$1:BD$804,56,FALSE)/100)))</f>
        <v>0</v>
      </c>
      <c r="AS322" s="193">
        <f>VLOOKUP(A322,'PR Matrix'!A:B,2,FALSE)</f>
        <v>0</v>
      </c>
      <c r="AT322" s="194">
        <f t="shared" si="48"/>
        <v>0</v>
      </c>
      <c r="AU322" s="194">
        <f t="shared" si="49"/>
        <v>0</v>
      </c>
      <c r="AV322" s="194">
        <f t="shared" si="50"/>
        <v>0</v>
      </c>
      <c r="AW322" s="194">
        <f t="shared" si="51"/>
        <v>0</v>
      </c>
      <c r="AX322" s="194">
        <f t="shared" si="52"/>
        <v>0</v>
      </c>
      <c r="AY322" s="194">
        <f t="shared" si="53"/>
        <v>0</v>
      </c>
    </row>
    <row r="323" spans="1:51" hidden="1" x14ac:dyDescent="0.2">
      <c r="A323" s="200" t="s">
        <v>1855</v>
      </c>
      <c r="B323" s="201" t="s">
        <v>1572</v>
      </c>
      <c r="C323" s="201"/>
      <c r="D323" s="201"/>
      <c r="E323" s="202">
        <f>IF(G323="Y",VLOOKUP(B323&amp;"|"&amp;C323,'ETC Data'!$C$2:$D$16,2,FALSE),0)</f>
        <v>0</v>
      </c>
      <c r="F323" s="202">
        <f>IF(D323="",0,IF(G323="Y",VLOOKUP(B323&amp;"|"&amp;D323,'ETC Data'!$C$2:$D$16,2,FALSE),0))</f>
        <v>0</v>
      </c>
      <c r="G323" s="203" t="str">
        <f>IF(VLOOKUP(A323,Plan!A$1:H$804,8,FALSE)&lt;&gt;"",VLOOKUP(A323,Plan!A$1:H$804,8,FALSE),"")</f>
        <v>N</v>
      </c>
      <c r="H323" s="204" t="str">
        <f>IF(VLOOKUP(A323,Plan!A$1:L$804,12,FALSE)&lt;&gt;"",VLOOKUP(A323,Plan!A$1:L$804,12,FALSE),"")</f>
        <v/>
      </c>
      <c r="I323" s="205" t="str">
        <f>IF(VLOOKUP(A323,Plan!A$1:M$804,13,FALSE)&lt;&gt;"",VLOOKUP(A323,Plan!A$1:M$804,13,FALSE),"")</f>
        <v/>
      </c>
      <c r="J323" s="205" t="str">
        <f>IF(VLOOKUP(A323,Plan!A$1:N$804,14,FALSE)&lt;&gt;"",VLOOKUP(A323,Plan!A$1:N$804,14,FALSE),IF(VLOOKUP(A323,Plan!A$1:O$804,15,FALSE)&lt;&gt;"",VLOOKUP(A323,Plan!A$1:O$804,15,FALSE),""))</f>
        <v/>
      </c>
      <c r="K323" s="206" t="str">
        <f>IF(VLOOKUP(A323,Plan!A$1:P$804,16,FALSE)&lt;&gt;"",VLOOKUP(A323,Plan!A$1:P$804,16,FALSE),"")</f>
        <v/>
      </c>
      <c r="L323" s="205"/>
      <c r="M323" s="205"/>
      <c r="N323" s="205"/>
      <c r="O323" s="207">
        <f t="shared" si="46"/>
        <v>0</v>
      </c>
      <c r="P323" s="207" t="b">
        <f t="shared" si="47"/>
        <v>0</v>
      </c>
      <c r="Q323" s="208">
        <f>IF(P323,O323*'ETC Data'!$H$3*'ETC Data'!$I$3,0)</f>
        <v>0</v>
      </c>
      <c r="R323" s="208">
        <f>Q323-(Q323*((VLOOKUP(A323,Plan!A$1:Z$804,26,FALSE)/100)))</f>
        <v>0</v>
      </c>
      <c r="S323" s="208">
        <f>IF(P323,O323*'ETC Data'!$H$3*'ETC Data'!$J$3,0)</f>
        <v>0</v>
      </c>
      <c r="T323" s="208">
        <f>S323-(S323*((VLOOKUP(A323,Plan!A$1:AA$804,27,FALSE)/100)))</f>
        <v>0</v>
      </c>
      <c r="U323" s="208">
        <f>IF(P323,O323*'ETC Data'!$H$3*'ETC Data'!$K$3,0)</f>
        <v>0</v>
      </c>
      <c r="V323" s="208">
        <f>U323-(U323*((VLOOKUP(A323,Plan!A$1:AB$804,28,FALSE)/100)))</f>
        <v>0</v>
      </c>
      <c r="W323" s="208">
        <f>IF(P323,O323*'ETC Data'!$H$3*'ETC Data'!$L$3,0)</f>
        <v>0</v>
      </c>
      <c r="X323" s="208">
        <f>W323-(W323*((VLOOKUP(A323,Plan!A$1:AC$804,29,FALSE)/100)))</f>
        <v>0</v>
      </c>
      <c r="Y323" s="209"/>
      <c r="Z323" s="210" t="b">
        <f t="shared" si="54"/>
        <v>0</v>
      </c>
      <c r="AA323" s="208">
        <f>IF(Z323,O323*'ETC Data'!$H$4*'ETC Data'!$I$4,0)</f>
        <v>0</v>
      </c>
      <c r="AB323" s="208">
        <f>AA323-(AA323*((VLOOKUP(A323,Plan!A$1:AI$804,35,FALSE)/100)))</f>
        <v>0</v>
      </c>
      <c r="AC323" s="208">
        <f>IF(Z323,O323*'ETC Data'!$H$4*'ETC Data'!$J$4,0)</f>
        <v>0</v>
      </c>
      <c r="AD323" s="208">
        <f>AC323-(AC323*((VLOOKUP(A323,Plan!A$1:AJ$804,36,FALSE)/100)))</f>
        <v>0</v>
      </c>
      <c r="AE323" s="208">
        <f>IF(Z323,O323*'ETC Data'!$H$4*'ETC Data'!$K$4,0)</f>
        <v>0</v>
      </c>
      <c r="AF323" s="208">
        <f>AE323-(AE323*((VLOOKUP(A323,Plan!A$1:AK$804,37,FALSE)/100)))</f>
        <v>0</v>
      </c>
      <c r="AG323" s="208">
        <f>IF(Z323,O323*'ETC Data'!$H$4*'ETC Data'!$L$4,0)</f>
        <v>0</v>
      </c>
      <c r="AH323" s="208">
        <f>AG323-(AG323*((VLOOKUP(A323,Plan!A$1:AP$804,42,FALSE)/100)))</f>
        <v>0</v>
      </c>
      <c r="AI323" s="210"/>
      <c r="AJ323" s="210" t="b">
        <f t="shared" si="55"/>
        <v>0</v>
      </c>
      <c r="AK323" s="211">
        <f>IF(AJ323,O323*'ETC Data'!$H$5*'ETC Data'!$I$5,0)</f>
        <v>0</v>
      </c>
      <c r="AL323" s="208">
        <f>AK323-(AK323*((VLOOKUP(A323,Plan!A$1:AY$804,51,FALSE)/100)))</f>
        <v>0</v>
      </c>
      <c r="AM323" s="208">
        <f>IF(AJ323,O323*'ETC Data'!$H$5*'ETC Data'!$J$5,0)</f>
        <v>0</v>
      </c>
      <c r="AN323" s="208">
        <f>AM323-(AM323*((VLOOKUP(A323,Plan!A$1:BA$804,53,FALSE)/100)))</f>
        <v>0</v>
      </c>
      <c r="AO323" s="211">
        <f>IF(AJ323,O323*'ETC Data'!$H$5*'ETC Data'!$K$5,0)</f>
        <v>0</v>
      </c>
      <c r="AP323" s="208">
        <f>AO323-(AO323*((VLOOKUP(A323,Plan!A$1:BB$804,54,FALSE)/100)))</f>
        <v>0</v>
      </c>
      <c r="AQ323" s="208">
        <f>IF(AJ323,O323*'ETC Data'!$H$5*'ETC Data'!$L$5,0)</f>
        <v>0</v>
      </c>
      <c r="AR323" s="208">
        <f>AQ323-(AQ323*((VLOOKUP(A323,Plan!A$1:BD$804,56,FALSE)/100)))</f>
        <v>0</v>
      </c>
      <c r="AS323" s="193">
        <f>VLOOKUP(A323,'PR Matrix'!A:B,2,FALSE)</f>
        <v>0</v>
      </c>
      <c r="AT323" s="194">
        <f t="shared" si="48"/>
        <v>0</v>
      </c>
      <c r="AU323" s="194">
        <f t="shared" si="49"/>
        <v>0</v>
      </c>
      <c r="AV323" s="194">
        <f t="shared" si="50"/>
        <v>0</v>
      </c>
      <c r="AW323" s="194">
        <f t="shared" si="51"/>
        <v>0</v>
      </c>
      <c r="AX323" s="194">
        <f t="shared" si="52"/>
        <v>0</v>
      </c>
      <c r="AY323" s="194">
        <f t="shared" si="53"/>
        <v>0</v>
      </c>
    </row>
    <row r="324" spans="1:51" hidden="1" x14ac:dyDescent="0.2">
      <c r="A324" s="155" t="s">
        <v>1856</v>
      </c>
      <c r="B324" s="201" t="s">
        <v>1571</v>
      </c>
      <c r="C324" s="201"/>
      <c r="D324" s="201"/>
      <c r="E324" s="202">
        <f>IF(G324="Y",VLOOKUP(B324&amp;"|"&amp;C324,'ETC Data'!$C$2:$D$16,2,FALSE),0)</f>
        <v>0</v>
      </c>
      <c r="F324" s="202">
        <f>IF(D324="",0,IF(G324="Y",VLOOKUP(B324&amp;"|"&amp;D324,'ETC Data'!$C$2:$D$16,2,FALSE),0))</f>
        <v>0</v>
      </c>
      <c r="G324" s="203" t="str">
        <f>IF(VLOOKUP(A324,Plan!A$1:H$804,8,FALSE)&lt;&gt;"",VLOOKUP(A324,Plan!A$1:H$804,8,FALSE),"")</f>
        <v>N</v>
      </c>
      <c r="H324" s="204" t="str">
        <f>IF(VLOOKUP(A324,Plan!A$1:L$804,12,FALSE)&lt;&gt;"",VLOOKUP(A324,Plan!A$1:L$804,12,FALSE),"")</f>
        <v/>
      </c>
      <c r="I324" s="205" t="str">
        <f>IF(VLOOKUP(A324,Plan!A$1:M$804,13,FALSE)&lt;&gt;"",VLOOKUP(A324,Plan!A$1:M$804,13,FALSE),"")</f>
        <v>Y</v>
      </c>
      <c r="J324" s="205" t="str">
        <f>IF(VLOOKUP(A324,Plan!A$1:N$804,14,FALSE)&lt;&gt;"",VLOOKUP(A324,Plan!A$1:N$804,14,FALSE),IF(VLOOKUP(A324,Plan!A$1:O$804,15,FALSE)&lt;&gt;"",VLOOKUP(A324,Plan!A$1:O$804,15,FALSE),""))</f>
        <v>Y</v>
      </c>
      <c r="K324" s="206" t="str">
        <f>IF(VLOOKUP(A324,Plan!A$1:P$804,16,FALSE)&lt;&gt;"",VLOOKUP(A324,Plan!A$1:P$804,16,FALSE),"")</f>
        <v>Y</v>
      </c>
      <c r="L324" s="205"/>
      <c r="M324" s="205"/>
      <c r="N324" s="205"/>
      <c r="O324" s="207">
        <f t="shared" ref="O324:O387" si="56">IF(F324=0,E324,F324)</f>
        <v>0</v>
      </c>
      <c r="P324" s="207" t="b">
        <f t="shared" ref="P324:P387" si="57">OR(H324="Y",I324="Y")</f>
        <v>1</v>
      </c>
      <c r="Q324" s="208">
        <f>IF(P324,O324*'ETC Data'!$H$3*'ETC Data'!$I$3,0)</f>
        <v>0</v>
      </c>
      <c r="R324" s="208">
        <f>Q324-(Q324*((VLOOKUP(A324,Plan!A$1:Z$804,26,FALSE)/100)))</f>
        <v>0</v>
      </c>
      <c r="S324" s="208">
        <f>IF(P324,O324*'ETC Data'!$H$3*'ETC Data'!$J$3,0)</f>
        <v>0</v>
      </c>
      <c r="T324" s="208">
        <f>S324-(S324*((VLOOKUP(A324,Plan!A$1:AA$804,27,FALSE)/100)))</f>
        <v>0</v>
      </c>
      <c r="U324" s="208">
        <f>IF(P324,O324*'ETC Data'!$H$3*'ETC Data'!$K$3,0)</f>
        <v>0</v>
      </c>
      <c r="V324" s="208">
        <f>U324-(U324*((VLOOKUP(A324,Plan!A$1:AB$804,28,FALSE)/100)))</f>
        <v>0</v>
      </c>
      <c r="W324" s="208">
        <f>IF(P324,O324*'ETC Data'!$H$3*'ETC Data'!$L$3,0)</f>
        <v>0</v>
      </c>
      <c r="X324" s="208">
        <f>W324-(W324*((VLOOKUP(A324,Plan!A$1:AC$804,29,FALSE)/100)))</f>
        <v>0</v>
      </c>
      <c r="Y324" s="209"/>
      <c r="Z324" s="210" t="b">
        <f t="shared" si="54"/>
        <v>1</v>
      </c>
      <c r="AA324" s="208">
        <f>IF(Z324,O324*'ETC Data'!$H$4*'ETC Data'!$I$4,0)</f>
        <v>0</v>
      </c>
      <c r="AB324" s="208">
        <f>AA324-(AA324*((VLOOKUP(A324,Plan!A$1:AI$804,35,FALSE)/100)))</f>
        <v>0</v>
      </c>
      <c r="AC324" s="208">
        <f>IF(Z324,O324*'ETC Data'!$H$4*'ETC Data'!$J$4,0)</f>
        <v>0</v>
      </c>
      <c r="AD324" s="208">
        <f>AC324-(AC324*((VLOOKUP(A324,Plan!A$1:AJ$804,36,FALSE)/100)))</f>
        <v>0</v>
      </c>
      <c r="AE324" s="208">
        <f>IF(Z324,O324*'ETC Data'!$H$4*'ETC Data'!$K$4,0)</f>
        <v>0</v>
      </c>
      <c r="AF324" s="208">
        <f>AE324-(AE324*((VLOOKUP(A324,Plan!A$1:AK$804,37,FALSE)/100)))</f>
        <v>0</v>
      </c>
      <c r="AG324" s="208">
        <f>IF(Z324,O324*'ETC Data'!$H$4*'ETC Data'!$L$4,0)</f>
        <v>0</v>
      </c>
      <c r="AH324" s="208">
        <f>AG324-(AG324*((VLOOKUP(A324,Plan!A$1:AP$804,42,FALSE)/100)))</f>
        <v>0</v>
      </c>
      <c r="AI324" s="210"/>
      <c r="AJ324" s="210" t="b">
        <f t="shared" si="55"/>
        <v>1</v>
      </c>
      <c r="AK324" s="211">
        <f>IF(AJ324,O324*'ETC Data'!$H$5*'ETC Data'!$I$5,0)</f>
        <v>0</v>
      </c>
      <c r="AL324" s="208">
        <f>AK324-(AK324*((VLOOKUP(A324,Plan!A$1:AY$804,51,FALSE)/100)))</f>
        <v>0</v>
      </c>
      <c r="AM324" s="208">
        <f>IF(AJ324,O324*'ETC Data'!$H$5*'ETC Data'!$J$5,0)</f>
        <v>0</v>
      </c>
      <c r="AN324" s="208">
        <f>AM324-(AM324*((VLOOKUP(A324,Plan!A$1:BA$804,53,FALSE)/100)))</f>
        <v>0</v>
      </c>
      <c r="AO324" s="211">
        <f>IF(AJ324,O324*'ETC Data'!$H$5*'ETC Data'!$K$5,0)</f>
        <v>0</v>
      </c>
      <c r="AP324" s="208">
        <f>AO324-(AO324*((VLOOKUP(A324,Plan!A$1:BB$804,54,FALSE)/100)))</f>
        <v>0</v>
      </c>
      <c r="AQ324" s="208">
        <f>IF(AJ324,O324*'ETC Data'!$H$5*'ETC Data'!$L$5,0)</f>
        <v>0</v>
      </c>
      <c r="AR324" s="208">
        <f>AQ324-(AQ324*((VLOOKUP(A324,Plan!A$1:BD$804,56,FALSE)/100)))</f>
        <v>0</v>
      </c>
      <c r="AS324" s="193">
        <f>VLOOKUP(A324,'PR Matrix'!A:B,2,FALSE)</f>
        <v>0</v>
      </c>
      <c r="AT324" s="194">
        <f t="shared" ref="AT324:AT387" si="58">R324+T324+V324+X324+AB324+AD324+AF324+AH324+AL324+AN324+AP324+AR324</f>
        <v>0</v>
      </c>
      <c r="AU324" s="194">
        <f t="shared" ref="AU324:AU387" si="59">Q324+S324+U324+W324+AA324+AC324+AE324+AG324+AK324+AM324+AO324+AQ324</f>
        <v>0</v>
      </c>
      <c r="AV324" s="194">
        <f t="shared" ref="AV324:AV387" si="60">R324+AB324+AL324</f>
        <v>0</v>
      </c>
      <c r="AW324" s="194">
        <f t="shared" ref="AW324:AW387" si="61">T324+AD324+AN324</f>
        <v>0</v>
      </c>
      <c r="AX324" s="194">
        <f t="shared" ref="AX324:AX387" si="62">V324+AF324+AP324</f>
        <v>0</v>
      </c>
      <c r="AY324" s="194">
        <f t="shared" ref="AY324:AY387" si="63">X324+AH324+AR324</f>
        <v>0</v>
      </c>
    </row>
    <row r="325" spans="1:51" hidden="1" x14ac:dyDescent="0.2">
      <c r="A325" s="155" t="s">
        <v>1857</v>
      </c>
      <c r="B325" s="201" t="s">
        <v>1570</v>
      </c>
      <c r="C325" s="201"/>
      <c r="D325" s="201"/>
      <c r="E325" s="202">
        <f>IF(G325="Y",VLOOKUP(B325&amp;"|"&amp;C325,'ETC Data'!$C$2:$D$16,2,FALSE),0)</f>
        <v>0</v>
      </c>
      <c r="F325" s="202">
        <f>IF(D325="",0,IF(G325="Y",VLOOKUP(B325&amp;"|"&amp;D325,'ETC Data'!$C$2:$D$16,2,FALSE),0))</f>
        <v>0</v>
      </c>
      <c r="G325" s="203" t="str">
        <f>IF(VLOOKUP(A325,Plan!A$1:H$804,8,FALSE)&lt;&gt;"",VLOOKUP(A325,Plan!A$1:H$804,8,FALSE),"")</f>
        <v>N</v>
      </c>
      <c r="H325" s="204" t="str">
        <f>IF(VLOOKUP(A325,Plan!A$1:L$804,12,FALSE)&lt;&gt;"",VLOOKUP(A325,Plan!A$1:L$804,12,FALSE),"")</f>
        <v/>
      </c>
      <c r="I325" s="205" t="str">
        <f>IF(VLOOKUP(A325,Plan!A$1:M$804,13,FALSE)&lt;&gt;"",VLOOKUP(A325,Plan!A$1:M$804,13,FALSE),"")</f>
        <v/>
      </c>
      <c r="J325" s="205" t="str">
        <f>IF(VLOOKUP(A325,Plan!A$1:N$804,14,FALSE)&lt;&gt;"",VLOOKUP(A325,Plan!A$1:N$804,14,FALSE),IF(VLOOKUP(A325,Plan!A$1:O$804,15,FALSE)&lt;&gt;"",VLOOKUP(A325,Plan!A$1:O$804,15,FALSE),""))</f>
        <v/>
      </c>
      <c r="K325" s="206" t="str">
        <f>IF(VLOOKUP(A325,Plan!A$1:P$804,16,FALSE)&lt;&gt;"",VLOOKUP(A325,Plan!A$1:P$804,16,FALSE),"")</f>
        <v/>
      </c>
      <c r="L325" s="205"/>
      <c r="M325" s="205"/>
      <c r="N325" s="205"/>
      <c r="O325" s="207">
        <f t="shared" si="56"/>
        <v>0</v>
      </c>
      <c r="P325" s="207" t="b">
        <f t="shared" si="57"/>
        <v>0</v>
      </c>
      <c r="Q325" s="208">
        <f>IF(P325,O325*'ETC Data'!$H$3*'ETC Data'!$I$3,0)</f>
        <v>0</v>
      </c>
      <c r="R325" s="208">
        <f>Q325-(Q325*((VLOOKUP(A325,Plan!A$1:Z$804,26,FALSE)/100)))</f>
        <v>0</v>
      </c>
      <c r="S325" s="208">
        <f>IF(P325,O325*'ETC Data'!$H$3*'ETC Data'!$J$3,0)</f>
        <v>0</v>
      </c>
      <c r="T325" s="208">
        <f>S325-(S325*((VLOOKUP(A325,Plan!A$1:AA$804,27,FALSE)/100)))</f>
        <v>0</v>
      </c>
      <c r="U325" s="208">
        <f>IF(P325,O325*'ETC Data'!$H$3*'ETC Data'!$K$3,0)</f>
        <v>0</v>
      </c>
      <c r="V325" s="208">
        <f>U325-(U325*((VLOOKUP(A325,Plan!A$1:AB$804,28,FALSE)/100)))</f>
        <v>0</v>
      </c>
      <c r="W325" s="208">
        <f>IF(P325,O325*'ETC Data'!$H$3*'ETC Data'!$L$3,0)</f>
        <v>0</v>
      </c>
      <c r="X325" s="208">
        <f>W325-(W325*((VLOOKUP(A325,Plan!A$1:AC$804,29,FALSE)/100)))</f>
        <v>0</v>
      </c>
      <c r="Y325" s="209"/>
      <c r="Z325" s="210" t="b">
        <f t="shared" si="54"/>
        <v>0</v>
      </c>
      <c r="AA325" s="208">
        <f>IF(Z325,O325*'ETC Data'!$H$4*'ETC Data'!$I$4,0)</f>
        <v>0</v>
      </c>
      <c r="AB325" s="208">
        <f>AA325-(AA325*((VLOOKUP(A325,Plan!A$1:AI$804,35,FALSE)/100)))</f>
        <v>0</v>
      </c>
      <c r="AC325" s="208">
        <f>IF(Z325,O325*'ETC Data'!$H$4*'ETC Data'!$J$4,0)</f>
        <v>0</v>
      </c>
      <c r="AD325" s="208">
        <f>AC325-(AC325*((VLOOKUP(A325,Plan!A$1:AJ$804,36,FALSE)/100)))</f>
        <v>0</v>
      </c>
      <c r="AE325" s="208">
        <f>IF(Z325,O325*'ETC Data'!$H$4*'ETC Data'!$K$4,0)</f>
        <v>0</v>
      </c>
      <c r="AF325" s="208">
        <f>AE325-(AE325*((VLOOKUP(A325,Plan!A$1:AK$804,37,FALSE)/100)))</f>
        <v>0</v>
      </c>
      <c r="AG325" s="208">
        <f>IF(Z325,O325*'ETC Data'!$H$4*'ETC Data'!$L$4,0)</f>
        <v>0</v>
      </c>
      <c r="AH325" s="208">
        <f>AG325-(AG325*((VLOOKUP(A325,Plan!A$1:AP$804,42,FALSE)/100)))</f>
        <v>0</v>
      </c>
      <c r="AI325" s="210"/>
      <c r="AJ325" s="210" t="b">
        <f t="shared" si="55"/>
        <v>0</v>
      </c>
      <c r="AK325" s="211">
        <f>IF(AJ325,O325*'ETC Data'!$H$5*'ETC Data'!$I$5,0)</f>
        <v>0</v>
      </c>
      <c r="AL325" s="208">
        <f>AK325-(AK325*((VLOOKUP(A325,Plan!A$1:AY$804,51,FALSE)/100)))</f>
        <v>0</v>
      </c>
      <c r="AM325" s="208">
        <f>IF(AJ325,O325*'ETC Data'!$H$5*'ETC Data'!$J$5,0)</f>
        <v>0</v>
      </c>
      <c r="AN325" s="208">
        <f>AM325-(AM325*((VLOOKUP(A325,Plan!A$1:BA$804,53,FALSE)/100)))</f>
        <v>0</v>
      </c>
      <c r="AO325" s="211">
        <f>IF(AJ325,O325*'ETC Data'!$H$5*'ETC Data'!$K$5,0)</f>
        <v>0</v>
      </c>
      <c r="AP325" s="208">
        <f>AO325-(AO325*((VLOOKUP(A325,Plan!A$1:BB$804,54,FALSE)/100)))</f>
        <v>0</v>
      </c>
      <c r="AQ325" s="208">
        <f>IF(AJ325,O325*'ETC Data'!$H$5*'ETC Data'!$L$5,0)</f>
        <v>0</v>
      </c>
      <c r="AR325" s="208">
        <f>AQ325-(AQ325*((VLOOKUP(A325,Plan!A$1:BD$804,56,FALSE)/100)))</f>
        <v>0</v>
      </c>
      <c r="AS325" s="193">
        <f>VLOOKUP(A325,'PR Matrix'!A:B,2,FALSE)</f>
        <v>0</v>
      </c>
      <c r="AT325" s="194">
        <f t="shared" si="58"/>
        <v>0</v>
      </c>
      <c r="AU325" s="194">
        <f t="shared" si="59"/>
        <v>0</v>
      </c>
      <c r="AV325" s="194">
        <f t="shared" si="60"/>
        <v>0</v>
      </c>
      <c r="AW325" s="194">
        <f t="shared" si="61"/>
        <v>0</v>
      </c>
      <c r="AX325" s="194">
        <f t="shared" si="62"/>
        <v>0</v>
      </c>
      <c r="AY325" s="194">
        <f t="shared" si="63"/>
        <v>0</v>
      </c>
    </row>
    <row r="326" spans="1:51" hidden="1" x14ac:dyDescent="0.2">
      <c r="A326" s="200" t="s">
        <v>1858</v>
      </c>
      <c r="B326" s="201" t="s">
        <v>1571</v>
      </c>
      <c r="C326" s="201"/>
      <c r="D326" s="201"/>
      <c r="E326" s="202">
        <f>IF(G326="Y",VLOOKUP(B326&amp;"|"&amp;C326,'ETC Data'!$C$2:$D$16,2,FALSE),0)</f>
        <v>0</v>
      </c>
      <c r="F326" s="202">
        <f>IF(D326="",0,IF(G326="Y",VLOOKUP(B326&amp;"|"&amp;D326,'ETC Data'!$C$2:$D$16,2,FALSE),0))</f>
        <v>0</v>
      </c>
      <c r="G326" s="203" t="str">
        <f>IF(VLOOKUP(A326,Plan!A$1:H$804,8,FALSE)&lt;&gt;"",VLOOKUP(A326,Plan!A$1:H$804,8,FALSE),"")</f>
        <v>N</v>
      </c>
      <c r="H326" s="204" t="str">
        <f>IF(VLOOKUP(A326,Plan!A$1:L$804,12,FALSE)&lt;&gt;"",VLOOKUP(A326,Plan!A$1:L$804,12,FALSE),"")</f>
        <v/>
      </c>
      <c r="I326" s="205" t="str">
        <f>IF(VLOOKUP(A326,Plan!A$1:M$804,13,FALSE)&lt;&gt;"",VLOOKUP(A326,Plan!A$1:M$804,13,FALSE),"")</f>
        <v/>
      </c>
      <c r="J326" s="205" t="str">
        <f>IF(VLOOKUP(A326,Plan!A$1:N$804,14,FALSE)&lt;&gt;"",VLOOKUP(A326,Plan!A$1:N$804,14,FALSE),IF(VLOOKUP(A326,Plan!A$1:O$804,15,FALSE)&lt;&gt;"",VLOOKUP(A326,Plan!A$1:O$804,15,FALSE),""))</f>
        <v/>
      </c>
      <c r="K326" s="206" t="str">
        <f>IF(VLOOKUP(A326,Plan!A$1:P$804,16,FALSE)&lt;&gt;"",VLOOKUP(A326,Plan!A$1:P$804,16,FALSE),"")</f>
        <v/>
      </c>
      <c r="L326" s="205"/>
      <c r="M326" s="205"/>
      <c r="N326" s="205"/>
      <c r="O326" s="207">
        <f t="shared" si="56"/>
        <v>0</v>
      </c>
      <c r="P326" s="207" t="b">
        <f t="shared" si="57"/>
        <v>0</v>
      </c>
      <c r="Q326" s="208">
        <f>IF(P326,O326*'ETC Data'!$H$3*'ETC Data'!$I$3,0)</f>
        <v>0</v>
      </c>
      <c r="R326" s="208">
        <f>Q326-(Q326*((VLOOKUP(A326,Plan!A$1:Z$804,26,FALSE)/100)))</f>
        <v>0</v>
      </c>
      <c r="S326" s="208">
        <f>IF(P326,O326*'ETC Data'!$H$3*'ETC Data'!$J$3,0)</f>
        <v>0</v>
      </c>
      <c r="T326" s="208">
        <f>S326-(S326*((VLOOKUP(A326,Plan!A$1:AA$804,27,FALSE)/100)))</f>
        <v>0</v>
      </c>
      <c r="U326" s="208">
        <f>IF(P326,O326*'ETC Data'!$H$3*'ETC Data'!$K$3,0)</f>
        <v>0</v>
      </c>
      <c r="V326" s="208">
        <f>U326-(U326*((VLOOKUP(A326,Plan!A$1:AB$804,28,FALSE)/100)))</f>
        <v>0</v>
      </c>
      <c r="W326" s="208">
        <f>IF(P326,O326*'ETC Data'!$H$3*'ETC Data'!$L$3,0)</f>
        <v>0</v>
      </c>
      <c r="X326" s="208">
        <f>W326-(W326*((VLOOKUP(A326,Plan!A$1:AC$804,29,FALSE)/100)))</f>
        <v>0</v>
      </c>
      <c r="Y326" s="209"/>
      <c r="Z326" s="210" t="b">
        <f t="shared" si="54"/>
        <v>0</v>
      </c>
      <c r="AA326" s="208">
        <f>IF(Z326,O326*'ETC Data'!$H$4*'ETC Data'!$I$4,0)</f>
        <v>0</v>
      </c>
      <c r="AB326" s="208">
        <f>AA326-(AA326*((VLOOKUP(A326,Plan!A$1:AI$804,35,FALSE)/100)))</f>
        <v>0</v>
      </c>
      <c r="AC326" s="208">
        <f>IF(Z326,O326*'ETC Data'!$H$4*'ETC Data'!$J$4,0)</f>
        <v>0</v>
      </c>
      <c r="AD326" s="208">
        <f>AC326-(AC326*((VLOOKUP(A326,Plan!A$1:AJ$804,36,FALSE)/100)))</f>
        <v>0</v>
      </c>
      <c r="AE326" s="208">
        <f>IF(Z326,O326*'ETC Data'!$H$4*'ETC Data'!$K$4,0)</f>
        <v>0</v>
      </c>
      <c r="AF326" s="208">
        <f>AE326-(AE326*((VLOOKUP(A326,Plan!A$1:AK$804,37,FALSE)/100)))</f>
        <v>0</v>
      </c>
      <c r="AG326" s="208">
        <f>IF(Z326,O326*'ETC Data'!$H$4*'ETC Data'!$L$4,0)</f>
        <v>0</v>
      </c>
      <c r="AH326" s="208">
        <f>AG326-(AG326*((VLOOKUP(A326,Plan!A$1:AP$804,42,FALSE)/100)))</f>
        <v>0</v>
      </c>
      <c r="AI326" s="210"/>
      <c r="AJ326" s="210" t="b">
        <f t="shared" si="55"/>
        <v>0</v>
      </c>
      <c r="AK326" s="211">
        <f>IF(AJ326,O326*'ETC Data'!$H$5*'ETC Data'!$I$5,0)</f>
        <v>0</v>
      </c>
      <c r="AL326" s="208">
        <f>AK326-(AK326*((VLOOKUP(A326,Plan!A$1:AY$804,51,FALSE)/100)))</f>
        <v>0</v>
      </c>
      <c r="AM326" s="208">
        <f>IF(AJ326,O326*'ETC Data'!$H$5*'ETC Data'!$J$5,0)</f>
        <v>0</v>
      </c>
      <c r="AN326" s="208">
        <f>AM326-(AM326*((VLOOKUP(A326,Plan!A$1:BA$804,53,FALSE)/100)))</f>
        <v>0</v>
      </c>
      <c r="AO326" s="211">
        <f>IF(AJ326,O326*'ETC Data'!$H$5*'ETC Data'!$K$5,0)</f>
        <v>0</v>
      </c>
      <c r="AP326" s="208">
        <f>AO326-(AO326*((VLOOKUP(A326,Plan!A$1:BB$804,54,FALSE)/100)))</f>
        <v>0</v>
      </c>
      <c r="AQ326" s="208">
        <f>IF(AJ326,O326*'ETC Data'!$H$5*'ETC Data'!$L$5,0)</f>
        <v>0</v>
      </c>
      <c r="AR326" s="208">
        <f>AQ326-(AQ326*((VLOOKUP(A326,Plan!A$1:BD$804,56,FALSE)/100)))</f>
        <v>0</v>
      </c>
      <c r="AS326" s="193">
        <f>VLOOKUP(A326,'PR Matrix'!A:B,2,FALSE)</f>
        <v>0</v>
      </c>
      <c r="AT326" s="194">
        <f t="shared" si="58"/>
        <v>0</v>
      </c>
      <c r="AU326" s="194">
        <f t="shared" si="59"/>
        <v>0</v>
      </c>
      <c r="AV326" s="194">
        <f t="shared" si="60"/>
        <v>0</v>
      </c>
      <c r="AW326" s="194">
        <f t="shared" si="61"/>
        <v>0</v>
      </c>
      <c r="AX326" s="194">
        <f t="shared" si="62"/>
        <v>0</v>
      </c>
      <c r="AY326" s="194">
        <f t="shared" si="63"/>
        <v>0</v>
      </c>
    </row>
    <row r="327" spans="1:51" hidden="1" x14ac:dyDescent="0.2">
      <c r="A327" s="200" t="s">
        <v>2189</v>
      </c>
      <c r="B327" s="201" t="s">
        <v>1572</v>
      </c>
      <c r="C327" s="201"/>
      <c r="D327" s="201"/>
      <c r="E327" s="202">
        <f>IF(G327="Y",VLOOKUP(B327&amp;"|"&amp;C327,'ETC Data'!$C$2:$D$16,2,FALSE),0)</f>
        <v>0</v>
      </c>
      <c r="F327" s="202">
        <f>IF(D327="",0,IF(G327="Y",VLOOKUP(B327&amp;"|"&amp;D327,'ETC Data'!$C$2:$D$16,2,FALSE),0))</f>
        <v>0</v>
      </c>
      <c r="G327" s="203" t="str">
        <f>IF(VLOOKUP(A327,Plan!A$1:H$804,8,FALSE)&lt;&gt;"",VLOOKUP(A327,Plan!A$1:H$804,8,FALSE),"")</f>
        <v>N</v>
      </c>
      <c r="H327" s="204" t="str">
        <f>IF(VLOOKUP(A327,Plan!A$1:L$804,12,FALSE)&lt;&gt;"",VLOOKUP(A327,Plan!A$1:L$804,12,FALSE),"")</f>
        <v/>
      </c>
      <c r="I327" s="205" t="str">
        <f>IF(VLOOKUP(A327,Plan!A$1:M$804,13,FALSE)&lt;&gt;"",VLOOKUP(A327,Plan!A$1:M$804,13,FALSE),"")</f>
        <v/>
      </c>
      <c r="J327" s="205" t="str">
        <f>IF(VLOOKUP(A327,Plan!A$1:N$804,14,FALSE)&lt;&gt;"",VLOOKUP(A327,Plan!A$1:N$804,14,FALSE),IF(VLOOKUP(A327,Plan!A$1:O$804,15,FALSE)&lt;&gt;"",VLOOKUP(A327,Plan!A$1:O$804,15,FALSE),""))</f>
        <v/>
      </c>
      <c r="K327" s="206" t="str">
        <f>IF(VLOOKUP(A327,Plan!A$1:P$804,16,FALSE)&lt;&gt;"",VLOOKUP(A327,Plan!A$1:P$804,16,FALSE),"")</f>
        <v/>
      </c>
      <c r="L327" s="205"/>
      <c r="M327" s="205"/>
      <c r="N327" s="205"/>
      <c r="O327" s="207">
        <f t="shared" si="56"/>
        <v>0</v>
      </c>
      <c r="P327" s="207" t="b">
        <f t="shared" si="57"/>
        <v>0</v>
      </c>
      <c r="Q327" s="208">
        <f>IF(P327,O327*'ETC Data'!$H$3*'ETC Data'!$I$3,0)</f>
        <v>0</v>
      </c>
      <c r="R327" s="208">
        <f>Q327-(Q327*((VLOOKUP(A327,Plan!A$1:Z$804,26,FALSE)/100)))</f>
        <v>0</v>
      </c>
      <c r="S327" s="208">
        <f>IF(P327,O327*'ETC Data'!$H$3*'ETC Data'!$J$3,0)</f>
        <v>0</v>
      </c>
      <c r="T327" s="208">
        <f>S327-(S327*((VLOOKUP(A327,Plan!A$1:AA$804,27,FALSE)/100)))</f>
        <v>0</v>
      </c>
      <c r="U327" s="208">
        <f>IF(P327,O327*'ETC Data'!$H$3*'ETC Data'!$K$3,0)</f>
        <v>0</v>
      </c>
      <c r="V327" s="208">
        <f>U327-(U327*((VLOOKUP(A327,Plan!A$1:AB$804,28,FALSE)/100)))</f>
        <v>0</v>
      </c>
      <c r="W327" s="208">
        <f>IF(P327,O327*'ETC Data'!$H$3*'ETC Data'!$L$3,0)</f>
        <v>0</v>
      </c>
      <c r="X327" s="208">
        <f>W327-(W327*((VLOOKUP(A327,Plan!A$1:AC$804,29,FALSE)/100)))</f>
        <v>0</v>
      </c>
      <c r="Y327" s="209"/>
      <c r="Z327" s="210" t="b">
        <f t="shared" si="54"/>
        <v>0</v>
      </c>
      <c r="AA327" s="208">
        <f>IF(Z327,O327*'ETC Data'!$H$4*'ETC Data'!$I$4,0)</f>
        <v>0</v>
      </c>
      <c r="AB327" s="208">
        <f>AA327-(AA327*((VLOOKUP(A327,Plan!A$1:AI$804,35,FALSE)/100)))</f>
        <v>0</v>
      </c>
      <c r="AC327" s="208">
        <f>IF(Z327,O327*'ETC Data'!$H$4*'ETC Data'!$J$4,0)</f>
        <v>0</v>
      </c>
      <c r="AD327" s="208">
        <f>AC327-(AC327*((VLOOKUP(A327,Plan!A$1:AJ$804,36,FALSE)/100)))</f>
        <v>0</v>
      </c>
      <c r="AE327" s="208">
        <f>IF(Z327,O327*'ETC Data'!$H$4*'ETC Data'!$K$4,0)</f>
        <v>0</v>
      </c>
      <c r="AF327" s="208">
        <f>AE327-(AE327*((VLOOKUP(A327,Plan!A$1:AK$804,37,FALSE)/100)))</f>
        <v>0</v>
      </c>
      <c r="AG327" s="208">
        <f>IF(Z327,O327*'ETC Data'!$H$4*'ETC Data'!$L$4,0)</f>
        <v>0</v>
      </c>
      <c r="AH327" s="208">
        <f>AG327-(AG327*((VLOOKUP(A327,Plan!A$1:AP$804,42,FALSE)/100)))</f>
        <v>0</v>
      </c>
      <c r="AI327" s="210"/>
      <c r="AJ327" s="210" t="b">
        <f t="shared" si="55"/>
        <v>0</v>
      </c>
      <c r="AK327" s="211">
        <f>IF(AJ327,O327*'ETC Data'!$H$5*'ETC Data'!$I$5,0)</f>
        <v>0</v>
      </c>
      <c r="AL327" s="208">
        <f>AK327-(AK327*((VLOOKUP(A327,Plan!A$1:AY$804,51,FALSE)/100)))</f>
        <v>0</v>
      </c>
      <c r="AM327" s="208">
        <f>IF(AJ327,O327*'ETC Data'!$H$5*'ETC Data'!$J$5,0)</f>
        <v>0</v>
      </c>
      <c r="AN327" s="208">
        <f>AM327-(AM327*((VLOOKUP(A327,Plan!A$1:BA$804,53,FALSE)/100)))</f>
        <v>0</v>
      </c>
      <c r="AO327" s="211">
        <f>IF(AJ327,O327*'ETC Data'!$H$5*'ETC Data'!$K$5,0)</f>
        <v>0</v>
      </c>
      <c r="AP327" s="208">
        <f>AO327-(AO327*((VLOOKUP(A327,Plan!A$1:BB$804,54,FALSE)/100)))</f>
        <v>0</v>
      </c>
      <c r="AQ327" s="208">
        <f>IF(AJ327,O327*'ETC Data'!$H$5*'ETC Data'!$L$5,0)</f>
        <v>0</v>
      </c>
      <c r="AR327" s="208">
        <f>AQ327-(AQ327*((VLOOKUP(A327,Plan!A$1:BD$804,56,FALSE)/100)))</f>
        <v>0</v>
      </c>
      <c r="AS327" s="193">
        <f>VLOOKUP(A327,'PR Matrix'!A:B,2,FALSE)</f>
        <v>0</v>
      </c>
      <c r="AT327" s="194">
        <f t="shared" si="58"/>
        <v>0</v>
      </c>
      <c r="AU327" s="194">
        <f t="shared" si="59"/>
        <v>0</v>
      </c>
      <c r="AV327" s="194">
        <f t="shared" si="60"/>
        <v>0</v>
      </c>
      <c r="AW327" s="194">
        <f t="shared" si="61"/>
        <v>0</v>
      </c>
      <c r="AX327" s="194">
        <f t="shared" si="62"/>
        <v>0</v>
      </c>
      <c r="AY327" s="194">
        <f t="shared" si="63"/>
        <v>0</v>
      </c>
    </row>
    <row r="328" spans="1:51" hidden="1" x14ac:dyDescent="0.2">
      <c r="A328" s="200" t="s">
        <v>1859</v>
      </c>
      <c r="B328" s="201" t="s">
        <v>1572</v>
      </c>
      <c r="C328" s="201"/>
      <c r="D328" s="201"/>
      <c r="E328" s="202">
        <f>IF(G328="Y",VLOOKUP(B328&amp;"|"&amp;C328,'ETC Data'!$C$2:$D$16,2,FALSE),0)</f>
        <v>0</v>
      </c>
      <c r="F328" s="202">
        <f>IF(D328="",0,IF(G328="Y",VLOOKUP(B328&amp;"|"&amp;D328,'ETC Data'!$C$2:$D$16,2,FALSE),0))</f>
        <v>0</v>
      </c>
      <c r="G328" s="203" t="str">
        <f>IF(VLOOKUP(A328,Plan!A$1:H$804,8,FALSE)&lt;&gt;"",VLOOKUP(A328,Plan!A$1:H$804,8,FALSE),"")</f>
        <v>N</v>
      </c>
      <c r="H328" s="204" t="str">
        <f>IF(VLOOKUP(A328,Plan!A$1:L$804,12,FALSE)&lt;&gt;"",VLOOKUP(A328,Plan!A$1:L$804,12,FALSE),"")</f>
        <v/>
      </c>
      <c r="I328" s="205" t="str">
        <f>IF(VLOOKUP(A328,Plan!A$1:M$804,13,FALSE)&lt;&gt;"",VLOOKUP(A328,Plan!A$1:M$804,13,FALSE),"")</f>
        <v/>
      </c>
      <c r="J328" s="205" t="str">
        <f>IF(VLOOKUP(A328,Plan!A$1:N$804,14,FALSE)&lt;&gt;"",VLOOKUP(A328,Plan!A$1:N$804,14,FALSE),IF(VLOOKUP(A328,Plan!A$1:O$804,15,FALSE)&lt;&gt;"",VLOOKUP(A328,Plan!A$1:O$804,15,FALSE),""))</f>
        <v/>
      </c>
      <c r="K328" s="206" t="str">
        <f>IF(VLOOKUP(A328,Plan!A$1:P$804,16,FALSE)&lt;&gt;"",VLOOKUP(A328,Plan!A$1:P$804,16,FALSE),"")</f>
        <v/>
      </c>
      <c r="L328" s="205"/>
      <c r="M328" s="205"/>
      <c r="N328" s="205"/>
      <c r="O328" s="207">
        <f t="shared" si="56"/>
        <v>0</v>
      </c>
      <c r="P328" s="207" t="b">
        <f t="shared" si="57"/>
        <v>0</v>
      </c>
      <c r="Q328" s="208">
        <f>IF(P328,O328*'ETC Data'!$H$3*'ETC Data'!$I$3,0)</f>
        <v>0</v>
      </c>
      <c r="R328" s="208">
        <f>Q328-(Q328*((VLOOKUP(A328,Plan!A$1:Z$804,26,FALSE)/100)))</f>
        <v>0</v>
      </c>
      <c r="S328" s="208">
        <f>IF(P328,O328*'ETC Data'!$H$3*'ETC Data'!$J$3,0)</f>
        <v>0</v>
      </c>
      <c r="T328" s="208">
        <f>S328-(S328*((VLOOKUP(A328,Plan!A$1:AA$804,27,FALSE)/100)))</f>
        <v>0</v>
      </c>
      <c r="U328" s="208">
        <f>IF(P328,O328*'ETC Data'!$H$3*'ETC Data'!$K$3,0)</f>
        <v>0</v>
      </c>
      <c r="V328" s="208">
        <f>U328-(U328*((VLOOKUP(A328,Plan!A$1:AB$804,28,FALSE)/100)))</f>
        <v>0</v>
      </c>
      <c r="W328" s="208">
        <f>IF(P328,O328*'ETC Data'!$H$3*'ETC Data'!$L$3,0)</f>
        <v>0</v>
      </c>
      <c r="X328" s="208">
        <f>W328-(W328*((VLOOKUP(A328,Plan!A$1:AC$804,29,FALSE)/100)))</f>
        <v>0</v>
      </c>
      <c r="Y328" s="209"/>
      <c r="Z328" s="210" t="b">
        <f t="shared" si="54"/>
        <v>0</v>
      </c>
      <c r="AA328" s="208">
        <f>IF(Z328,O328*'ETC Data'!$H$4*'ETC Data'!$I$4,0)</f>
        <v>0</v>
      </c>
      <c r="AB328" s="208">
        <f>AA328-(AA328*((VLOOKUP(A328,Plan!A$1:AI$804,35,FALSE)/100)))</f>
        <v>0</v>
      </c>
      <c r="AC328" s="208">
        <f>IF(Z328,O328*'ETC Data'!$H$4*'ETC Data'!$J$4,0)</f>
        <v>0</v>
      </c>
      <c r="AD328" s="208">
        <f>AC328-(AC328*((VLOOKUP(A328,Plan!A$1:AJ$804,36,FALSE)/100)))</f>
        <v>0</v>
      </c>
      <c r="AE328" s="208">
        <f>IF(Z328,O328*'ETC Data'!$H$4*'ETC Data'!$K$4,0)</f>
        <v>0</v>
      </c>
      <c r="AF328" s="208">
        <f>AE328-(AE328*((VLOOKUP(A328,Plan!A$1:AK$804,37,FALSE)/100)))</f>
        <v>0</v>
      </c>
      <c r="AG328" s="208">
        <f>IF(Z328,O328*'ETC Data'!$H$4*'ETC Data'!$L$4,0)</f>
        <v>0</v>
      </c>
      <c r="AH328" s="208">
        <f>AG328-(AG328*((VLOOKUP(A328,Plan!A$1:AP$804,42,FALSE)/100)))</f>
        <v>0</v>
      </c>
      <c r="AI328" s="210"/>
      <c r="AJ328" s="210" t="b">
        <f t="shared" si="55"/>
        <v>0</v>
      </c>
      <c r="AK328" s="211">
        <f>IF(AJ328,O328*'ETC Data'!$H$5*'ETC Data'!$I$5,0)</f>
        <v>0</v>
      </c>
      <c r="AL328" s="208">
        <f>AK328-(AK328*((VLOOKUP(A328,Plan!A$1:AY$804,51,FALSE)/100)))</f>
        <v>0</v>
      </c>
      <c r="AM328" s="208">
        <f>IF(AJ328,O328*'ETC Data'!$H$5*'ETC Data'!$J$5,0)</f>
        <v>0</v>
      </c>
      <c r="AN328" s="208">
        <f>AM328-(AM328*((VLOOKUP(A328,Plan!A$1:BA$804,53,FALSE)/100)))</f>
        <v>0</v>
      </c>
      <c r="AO328" s="211">
        <f>IF(AJ328,O328*'ETC Data'!$H$5*'ETC Data'!$K$5,0)</f>
        <v>0</v>
      </c>
      <c r="AP328" s="208">
        <f>AO328-(AO328*((VLOOKUP(A328,Plan!A$1:BB$804,54,FALSE)/100)))</f>
        <v>0</v>
      </c>
      <c r="AQ328" s="208">
        <f>IF(AJ328,O328*'ETC Data'!$H$5*'ETC Data'!$L$5,0)</f>
        <v>0</v>
      </c>
      <c r="AR328" s="208">
        <f>AQ328-(AQ328*((VLOOKUP(A328,Plan!A$1:BD$804,56,FALSE)/100)))</f>
        <v>0</v>
      </c>
      <c r="AS328" s="193">
        <f>VLOOKUP(A328,'PR Matrix'!A:B,2,FALSE)</f>
        <v>0</v>
      </c>
      <c r="AT328" s="194">
        <f t="shared" si="58"/>
        <v>0</v>
      </c>
      <c r="AU328" s="194">
        <f t="shared" si="59"/>
        <v>0</v>
      </c>
      <c r="AV328" s="194">
        <f t="shared" si="60"/>
        <v>0</v>
      </c>
      <c r="AW328" s="194">
        <f t="shared" si="61"/>
        <v>0</v>
      </c>
      <c r="AX328" s="194">
        <f t="shared" si="62"/>
        <v>0</v>
      </c>
      <c r="AY328" s="194">
        <f t="shared" si="63"/>
        <v>0</v>
      </c>
    </row>
    <row r="329" spans="1:51" hidden="1" x14ac:dyDescent="0.2">
      <c r="A329" s="200" t="s">
        <v>39</v>
      </c>
      <c r="B329" s="201" t="s">
        <v>1572</v>
      </c>
      <c r="C329" s="201"/>
      <c r="D329" s="201"/>
      <c r="E329" s="202">
        <f>IF(G329="Y",VLOOKUP(B329&amp;"|"&amp;C329,'ETC Data'!$C$2:$D$16,2,FALSE),0)</f>
        <v>0</v>
      </c>
      <c r="F329" s="202">
        <f>IF(D329="",0,IF(G329="Y",VLOOKUP(B329&amp;"|"&amp;D329,'ETC Data'!$C$2:$D$16,2,FALSE),0))</f>
        <v>0</v>
      </c>
      <c r="G329" s="203" t="str">
        <f>IF(VLOOKUP(A329,Plan!A$1:H$804,8,FALSE)&lt;&gt;"",VLOOKUP(A329,Plan!A$1:H$804,8,FALSE),"")</f>
        <v>N</v>
      </c>
      <c r="H329" s="204" t="str">
        <f>IF(VLOOKUP(A329,Plan!A$1:L$804,12,FALSE)&lt;&gt;"",VLOOKUP(A329,Plan!A$1:L$804,12,FALSE),"")</f>
        <v/>
      </c>
      <c r="I329" s="205" t="str">
        <f>IF(VLOOKUP(A329,Plan!A$1:M$804,13,FALSE)&lt;&gt;"",VLOOKUP(A329,Plan!A$1:M$804,13,FALSE),"")</f>
        <v/>
      </c>
      <c r="J329" s="205" t="str">
        <f>IF(VLOOKUP(A329,Plan!A$1:N$804,14,FALSE)&lt;&gt;"",VLOOKUP(A329,Plan!A$1:N$804,14,FALSE),IF(VLOOKUP(A329,Plan!A$1:O$804,15,FALSE)&lt;&gt;"",VLOOKUP(A329,Plan!A$1:O$804,15,FALSE),""))</f>
        <v/>
      </c>
      <c r="K329" s="206" t="str">
        <f>IF(VLOOKUP(A329,Plan!A$1:P$804,16,FALSE)&lt;&gt;"",VLOOKUP(A329,Plan!A$1:P$804,16,FALSE),"")</f>
        <v/>
      </c>
      <c r="L329" s="205"/>
      <c r="M329" s="205"/>
      <c r="N329" s="205"/>
      <c r="O329" s="207">
        <f t="shared" si="56"/>
        <v>0</v>
      </c>
      <c r="P329" s="207" t="b">
        <f t="shared" si="57"/>
        <v>0</v>
      </c>
      <c r="Q329" s="208">
        <f>IF(P329,O329*'ETC Data'!$H$3*'ETC Data'!$I$3,0)</f>
        <v>0</v>
      </c>
      <c r="R329" s="208">
        <f>Q329-(Q329*((VLOOKUP(A329,Plan!A$1:Z$804,26,FALSE)/100)))</f>
        <v>0</v>
      </c>
      <c r="S329" s="208">
        <f>IF(P329,O329*'ETC Data'!$H$3*'ETC Data'!$J$3,0)</f>
        <v>0</v>
      </c>
      <c r="T329" s="208">
        <f>S329-(S329*((VLOOKUP(A329,Plan!A$1:AA$804,27,FALSE)/100)))</f>
        <v>0</v>
      </c>
      <c r="U329" s="208">
        <f>IF(P329,O329*'ETC Data'!$H$3*'ETC Data'!$K$3,0)</f>
        <v>0</v>
      </c>
      <c r="V329" s="208">
        <f>U329-(U329*((VLOOKUP(A329,Plan!A$1:AB$804,28,FALSE)/100)))</f>
        <v>0</v>
      </c>
      <c r="W329" s="208">
        <f>IF(P329,O329*'ETC Data'!$H$3*'ETC Data'!$L$3,0)</f>
        <v>0</v>
      </c>
      <c r="X329" s="208">
        <f>W329-(W329*((VLOOKUP(A329,Plan!A$1:AC$804,29,FALSE)/100)))</f>
        <v>0</v>
      </c>
      <c r="Y329" s="209"/>
      <c r="Z329" s="210" t="b">
        <f t="shared" si="54"/>
        <v>0</v>
      </c>
      <c r="AA329" s="208">
        <f>IF(Z329,O329*'ETC Data'!$H$4*'ETC Data'!$I$4,0)</f>
        <v>0</v>
      </c>
      <c r="AB329" s="208">
        <f>AA329-(AA329*((VLOOKUP(A329,Plan!A$1:AI$804,35,FALSE)/100)))</f>
        <v>0</v>
      </c>
      <c r="AC329" s="208">
        <f>IF(Z329,O329*'ETC Data'!$H$4*'ETC Data'!$J$4,0)</f>
        <v>0</v>
      </c>
      <c r="AD329" s="208">
        <f>AC329-(AC329*((VLOOKUP(A329,Plan!A$1:AJ$804,36,FALSE)/100)))</f>
        <v>0</v>
      </c>
      <c r="AE329" s="208">
        <f>IF(Z329,O329*'ETC Data'!$H$4*'ETC Data'!$K$4,0)</f>
        <v>0</v>
      </c>
      <c r="AF329" s="208">
        <f>AE329-(AE329*((VLOOKUP(A329,Plan!A$1:AK$804,37,FALSE)/100)))</f>
        <v>0</v>
      </c>
      <c r="AG329" s="208">
        <f>IF(Z329,O329*'ETC Data'!$H$4*'ETC Data'!$L$4,0)</f>
        <v>0</v>
      </c>
      <c r="AH329" s="208">
        <f>AG329-(AG329*((VLOOKUP(A329,Plan!A$1:AP$804,42,FALSE)/100)))</f>
        <v>0</v>
      </c>
      <c r="AI329" s="210"/>
      <c r="AJ329" s="210" t="b">
        <f t="shared" si="55"/>
        <v>0</v>
      </c>
      <c r="AK329" s="211">
        <f>IF(AJ329,O329*'ETC Data'!$H$5*'ETC Data'!$I$5,0)</f>
        <v>0</v>
      </c>
      <c r="AL329" s="208">
        <f>AK329-(AK329*((VLOOKUP(A329,Plan!A$1:AY$804,51,FALSE)/100)))</f>
        <v>0</v>
      </c>
      <c r="AM329" s="208">
        <f>IF(AJ329,O329*'ETC Data'!$H$5*'ETC Data'!$J$5,0)</f>
        <v>0</v>
      </c>
      <c r="AN329" s="208">
        <f>AM329-(AM329*((VLOOKUP(A329,Plan!A$1:BA$804,53,FALSE)/100)))</f>
        <v>0</v>
      </c>
      <c r="AO329" s="211">
        <f>IF(AJ329,O329*'ETC Data'!$H$5*'ETC Data'!$K$5,0)</f>
        <v>0</v>
      </c>
      <c r="AP329" s="208">
        <f>AO329-(AO329*((VLOOKUP(A329,Plan!A$1:BB$804,54,FALSE)/100)))</f>
        <v>0</v>
      </c>
      <c r="AQ329" s="208">
        <f>IF(AJ329,O329*'ETC Data'!$H$5*'ETC Data'!$L$5,0)</f>
        <v>0</v>
      </c>
      <c r="AR329" s="208">
        <f>AQ329-(AQ329*((VLOOKUP(A329,Plan!A$1:BD$804,56,FALSE)/100)))</f>
        <v>0</v>
      </c>
      <c r="AS329" s="193">
        <f>VLOOKUP(A329,'PR Matrix'!A:B,2,FALSE)</f>
        <v>0</v>
      </c>
      <c r="AT329" s="194">
        <f t="shared" si="58"/>
        <v>0</v>
      </c>
      <c r="AU329" s="194">
        <f t="shared" si="59"/>
        <v>0</v>
      </c>
      <c r="AV329" s="194">
        <f t="shared" si="60"/>
        <v>0</v>
      </c>
      <c r="AW329" s="194">
        <f t="shared" si="61"/>
        <v>0</v>
      </c>
      <c r="AX329" s="194">
        <f t="shared" si="62"/>
        <v>0</v>
      </c>
      <c r="AY329" s="194">
        <f t="shared" si="63"/>
        <v>0</v>
      </c>
    </row>
    <row r="330" spans="1:51" hidden="1" x14ac:dyDescent="0.2">
      <c r="A330" s="200" t="s">
        <v>1860</v>
      </c>
      <c r="B330" s="201" t="s">
        <v>1572</v>
      </c>
      <c r="C330" s="201"/>
      <c r="D330" s="201"/>
      <c r="E330" s="202">
        <f>IF(G330="Y",VLOOKUP(B330&amp;"|"&amp;C330,'ETC Data'!$C$2:$D$16,2,FALSE),0)</f>
        <v>0</v>
      </c>
      <c r="F330" s="202">
        <f>IF(D330="",0,IF(G330="Y",VLOOKUP(B330&amp;"|"&amp;D330,'ETC Data'!$C$2:$D$16,2,FALSE),0))</f>
        <v>0</v>
      </c>
      <c r="G330" s="203" t="str">
        <f>IF(VLOOKUP(A330,Plan!A$1:H$804,8,FALSE)&lt;&gt;"",VLOOKUP(A330,Plan!A$1:H$804,8,FALSE),"")</f>
        <v>N</v>
      </c>
      <c r="H330" s="204" t="str">
        <f>IF(VLOOKUP(A330,Plan!A$1:L$804,12,FALSE)&lt;&gt;"",VLOOKUP(A330,Plan!A$1:L$804,12,FALSE),"")</f>
        <v/>
      </c>
      <c r="I330" s="205" t="str">
        <f>IF(VLOOKUP(A330,Plan!A$1:M$804,13,FALSE)&lt;&gt;"",VLOOKUP(A330,Plan!A$1:M$804,13,FALSE),"")</f>
        <v/>
      </c>
      <c r="J330" s="205" t="str">
        <f>IF(VLOOKUP(A330,Plan!A$1:N$804,14,FALSE)&lt;&gt;"",VLOOKUP(A330,Plan!A$1:N$804,14,FALSE),IF(VLOOKUP(A330,Plan!A$1:O$804,15,FALSE)&lt;&gt;"",VLOOKUP(A330,Plan!A$1:O$804,15,FALSE),""))</f>
        <v/>
      </c>
      <c r="K330" s="206" t="str">
        <f>IF(VLOOKUP(A330,Plan!A$1:P$804,16,FALSE)&lt;&gt;"",VLOOKUP(A330,Plan!A$1:P$804,16,FALSE),"")</f>
        <v/>
      </c>
      <c r="L330" s="205"/>
      <c r="M330" s="205"/>
      <c r="N330" s="205"/>
      <c r="O330" s="207">
        <f t="shared" si="56"/>
        <v>0</v>
      </c>
      <c r="P330" s="207" t="b">
        <f t="shared" si="57"/>
        <v>0</v>
      </c>
      <c r="Q330" s="208">
        <f>IF(P330,O330*'ETC Data'!$H$3*'ETC Data'!$I$3,0)</f>
        <v>0</v>
      </c>
      <c r="R330" s="208">
        <f>Q330-(Q330*((VLOOKUP(A330,Plan!A$1:Z$804,26,FALSE)/100)))</f>
        <v>0</v>
      </c>
      <c r="S330" s="208">
        <f>IF(P330,O330*'ETC Data'!$H$3*'ETC Data'!$J$3,0)</f>
        <v>0</v>
      </c>
      <c r="T330" s="208">
        <f>S330-(S330*((VLOOKUP(A330,Plan!A$1:AA$804,27,FALSE)/100)))</f>
        <v>0</v>
      </c>
      <c r="U330" s="208">
        <f>IF(P330,O330*'ETC Data'!$H$3*'ETC Data'!$K$3,0)</f>
        <v>0</v>
      </c>
      <c r="V330" s="208">
        <f>U330-(U330*((VLOOKUP(A330,Plan!A$1:AB$804,28,FALSE)/100)))</f>
        <v>0</v>
      </c>
      <c r="W330" s="208">
        <f>IF(P330,O330*'ETC Data'!$H$3*'ETC Data'!$L$3,0)</f>
        <v>0</v>
      </c>
      <c r="X330" s="208">
        <f>W330-(W330*((VLOOKUP(A330,Plan!A$1:AC$804,29,FALSE)/100)))</f>
        <v>0</v>
      </c>
      <c r="Y330" s="209"/>
      <c r="Z330" s="210" t="b">
        <f t="shared" si="54"/>
        <v>0</v>
      </c>
      <c r="AA330" s="208">
        <f>IF(Z330,O330*'ETC Data'!$H$4*'ETC Data'!$I$4,0)</f>
        <v>0</v>
      </c>
      <c r="AB330" s="208">
        <f>AA330-(AA330*((VLOOKUP(A330,Plan!A$1:AI$804,35,FALSE)/100)))</f>
        <v>0</v>
      </c>
      <c r="AC330" s="208">
        <f>IF(Z330,O330*'ETC Data'!$H$4*'ETC Data'!$J$4,0)</f>
        <v>0</v>
      </c>
      <c r="AD330" s="208">
        <f>AC330-(AC330*((VLOOKUP(A330,Plan!A$1:AJ$804,36,FALSE)/100)))</f>
        <v>0</v>
      </c>
      <c r="AE330" s="208">
        <f>IF(Z330,O330*'ETC Data'!$H$4*'ETC Data'!$K$4,0)</f>
        <v>0</v>
      </c>
      <c r="AF330" s="208">
        <f>AE330-(AE330*((VLOOKUP(A330,Plan!A$1:AK$804,37,FALSE)/100)))</f>
        <v>0</v>
      </c>
      <c r="AG330" s="208">
        <f>IF(Z330,O330*'ETC Data'!$H$4*'ETC Data'!$L$4,0)</f>
        <v>0</v>
      </c>
      <c r="AH330" s="208">
        <f>AG330-(AG330*((VLOOKUP(A330,Plan!A$1:AP$804,42,FALSE)/100)))</f>
        <v>0</v>
      </c>
      <c r="AI330" s="210"/>
      <c r="AJ330" s="210" t="b">
        <f t="shared" si="55"/>
        <v>0</v>
      </c>
      <c r="AK330" s="211">
        <f>IF(AJ330,O330*'ETC Data'!$H$5*'ETC Data'!$I$5,0)</f>
        <v>0</v>
      </c>
      <c r="AL330" s="208">
        <f>AK330-(AK330*((VLOOKUP(A330,Plan!A$1:AY$804,51,FALSE)/100)))</f>
        <v>0</v>
      </c>
      <c r="AM330" s="208">
        <f>IF(AJ330,O330*'ETC Data'!$H$5*'ETC Data'!$J$5,0)</f>
        <v>0</v>
      </c>
      <c r="AN330" s="208">
        <f>AM330-(AM330*((VLOOKUP(A330,Plan!A$1:BA$804,53,FALSE)/100)))</f>
        <v>0</v>
      </c>
      <c r="AO330" s="211">
        <f>IF(AJ330,O330*'ETC Data'!$H$5*'ETC Data'!$K$5,0)</f>
        <v>0</v>
      </c>
      <c r="AP330" s="208">
        <f>AO330-(AO330*((VLOOKUP(A330,Plan!A$1:BB$804,54,FALSE)/100)))</f>
        <v>0</v>
      </c>
      <c r="AQ330" s="208">
        <f>IF(AJ330,O330*'ETC Data'!$H$5*'ETC Data'!$L$5,0)</f>
        <v>0</v>
      </c>
      <c r="AR330" s="208">
        <f>AQ330-(AQ330*((VLOOKUP(A330,Plan!A$1:BD$804,56,FALSE)/100)))</f>
        <v>0</v>
      </c>
      <c r="AS330" s="193">
        <f>VLOOKUP(A330,'PR Matrix'!A:B,2,FALSE)</f>
        <v>0</v>
      </c>
      <c r="AT330" s="194">
        <f t="shared" si="58"/>
        <v>0</v>
      </c>
      <c r="AU330" s="194">
        <f t="shared" si="59"/>
        <v>0</v>
      </c>
      <c r="AV330" s="194">
        <f t="shared" si="60"/>
        <v>0</v>
      </c>
      <c r="AW330" s="194">
        <f t="shared" si="61"/>
        <v>0</v>
      </c>
      <c r="AX330" s="194">
        <f t="shared" si="62"/>
        <v>0</v>
      </c>
      <c r="AY330" s="194">
        <f t="shared" si="63"/>
        <v>0</v>
      </c>
    </row>
    <row r="331" spans="1:51" hidden="1" x14ac:dyDescent="0.2">
      <c r="A331" s="200" t="s">
        <v>1861</v>
      </c>
      <c r="B331" s="201" t="s">
        <v>1572</v>
      </c>
      <c r="C331" s="201"/>
      <c r="D331" s="201"/>
      <c r="E331" s="202">
        <f>IF(G331="Y",VLOOKUP(B331&amp;"|"&amp;C331,'ETC Data'!$C$2:$D$16,2,FALSE),0)</f>
        <v>0</v>
      </c>
      <c r="F331" s="202">
        <f>IF(D331="",0,IF(G331="Y",VLOOKUP(B331&amp;"|"&amp;D331,'ETC Data'!$C$2:$D$16,2,FALSE),0))</f>
        <v>0</v>
      </c>
      <c r="G331" s="203" t="str">
        <f>IF(VLOOKUP(A331,Plan!A$1:H$804,8,FALSE)&lt;&gt;"",VLOOKUP(A331,Plan!A$1:H$804,8,FALSE),"")</f>
        <v>N</v>
      </c>
      <c r="H331" s="204" t="str">
        <f>IF(VLOOKUP(A331,Plan!A$1:L$804,12,FALSE)&lt;&gt;"",VLOOKUP(A331,Plan!A$1:L$804,12,FALSE),"")</f>
        <v/>
      </c>
      <c r="I331" s="205" t="str">
        <f>IF(VLOOKUP(A331,Plan!A$1:M$804,13,FALSE)&lt;&gt;"",VLOOKUP(A331,Plan!A$1:M$804,13,FALSE),"")</f>
        <v/>
      </c>
      <c r="J331" s="205" t="str">
        <f>IF(VLOOKUP(A331,Plan!A$1:N$804,14,FALSE)&lt;&gt;"",VLOOKUP(A331,Plan!A$1:N$804,14,FALSE),IF(VLOOKUP(A331,Plan!A$1:O$804,15,FALSE)&lt;&gt;"",VLOOKUP(A331,Plan!A$1:O$804,15,FALSE),""))</f>
        <v/>
      </c>
      <c r="K331" s="206" t="str">
        <f>IF(VLOOKUP(A331,Plan!A$1:P$804,16,FALSE)&lt;&gt;"",VLOOKUP(A331,Plan!A$1:P$804,16,FALSE),"")</f>
        <v/>
      </c>
      <c r="L331" s="205"/>
      <c r="M331" s="205"/>
      <c r="N331" s="205"/>
      <c r="O331" s="207">
        <f t="shared" si="56"/>
        <v>0</v>
      </c>
      <c r="P331" s="207" t="b">
        <f t="shared" si="57"/>
        <v>0</v>
      </c>
      <c r="Q331" s="208">
        <f>IF(P331,O331*'ETC Data'!$H$3*'ETC Data'!$I$3,0)</f>
        <v>0</v>
      </c>
      <c r="R331" s="208">
        <f>Q331-(Q331*((VLOOKUP(A331,Plan!A$1:Z$804,26,FALSE)/100)))</f>
        <v>0</v>
      </c>
      <c r="S331" s="208">
        <f>IF(P331,O331*'ETC Data'!$H$3*'ETC Data'!$J$3,0)</f>
        <v>0</v>
      </c>
      <c r="T331" s="208">
        <f>S331-(S331*((VLOOKUP(A331,Plan!A$1:AA$804,27,FALSE)/100)))</f>
        <v>0</v>
      </c>
      <c r="U331" s="208">
        <f>IF(P331,O331*'ETC Data'!$H$3*'ETC Data'!$K$3,0)</f>
        <v>0</v>
      </c>
      <c r="V331" s="208">
        <f>U331-(U331*((VLOOKUP(A331,Plan!A$1:AB$804,28,FALSE)/100)))</f>
        <v>0</v>
      </c>
      <c r="W331" s="208">
        <f>IF(P331,O331*'ETC Data'!$H$3*'ETC Data'!$L$3,0)</f>
        <v>0</v>
      </c>
      <c r="X331" s="208">
        <f>W331-(W331*((VLOOKUP(A331,Plan!A$1:AC$804,29,FALSE)/100)))</f>
        <v>0</v>
      </c>
      <c r="Y331" s="209"/>
      <c r="Z331" s="210" t="b">
        <f t="shared" si="54"/>
        <v>0</v>
      </c>
      <c r="AA331" s="208">
        <f>IF(Z331,O331*'ETC Data'!$H$4*'ETC Data'!$I$4,0)</f>
        <v>0</v>
      </c>
      <c r="AB331" s="208">
        <f>AA331-(AA331*((VLOOKUP(A331,Plan!A$1:AI$804,35,FALSE)/100)))</f>
        <v>0</v>
      </c>
      <c r="AC331" s="208">
        <f>IF(Z331,O331*'ETC Data'!$H$4*'ETC Data'!$J$4,0)</f>
        <v>0</v>
      </c>
      <c r="AD331" s="208">
        <f>AC331-(AC331*((VLOOKUP(A331,Plan!A$1:AJ$804,36,FALSE)/100)))</f>
        <v>0</v>
      </c>
      <c r="AE331" s="208">
        <f>IF(Z331,O331*'ETC Data'!$H$4*'ETC Data'!$K$4,0)</f>
        <v>0</v>
      </c>
      <c r="AF331" s="208">
        <f>AE331-(AE331*((VLOOKUP(A331,Plan!A$1:AK$804,37,FALSE)/100)))</f>
        <v>0</v>
      </c>
      <c r="AG331" s="208">
        <f>IF(Z331,O331*'ETC Data'!$H$4*'ETC Data'!$L$4,0)</f>
        <v>0</v>
      </c>
      <c r="AH331" s="208">
        <f>AG331-(AG331*((VLOOKUP(A331,Plan!A$1:AP$804,42,FALSE)/100)))</f>
        <v>0</v>
      </c>
      <c r="AI331" s="210"/>
      <c r="AJ331" s="210" t="b">
        <f t="shared" si="55"/>
        <v>0</v>
      </c>
      <c r="AK331" s="211">
        <f>IF(AJ331,O331*'ETC Data'!$H$5*'ETC Data'!$I$5,0)</f>
        <v>0</v>
      </c>
      <c r="AL331" s="208">
        <f>AK331-(AK331*((VLOOKUP(A331,Plan!A$1:AY$804,51,FALSE)/100)))</f>
        <v>0</v>
      </c>
      <c r="AM331" s="208">
        <f>IF(AJ331,O331*'ETC Data'!$H$5*'ETC Data'!$J$5,0)</f>
        <v>0</v>
      </c>
      <c r="AN331" s="208">
        <f>AM331-(AM331*((VLOOKUP(A331,Plan!A$1:BA$804,53,FALSE)/100)))</f>
        <v>0</v>
      </c>
      <c r="AO331" s="211">
        <f>IF(AJ331,O331*'ETC Data'!$H$5*'ETC Data'!$K$5,0)</f>
        <v>0</v>
      </c>
      <c r="AP331" s="208">
        <f>AO331-(AO331*((VLOOKUP(A331,Plan!A$1:BB$804,54,FALSE)/100)))</f>
        <v>0</v>
      </c>
      <c r="AQ331" s="208">
        <f>IF(AJ331,O331*'ETC Data'!$H$5*'ETC Data'!$L$5,0)</f>
        <v>0</v>
      </c>
      <c r="AR331" s="208">
        <f>AQ331-(AQ331*((VLOOKUP(A331,Plan!A$1:BD$804,56,FALSE)/100)))</f>
        <v>0</v>
      </c>
      <c r="AS331" s="193">
        <f>VLOOKUP(A331,'PR Matrix'!A:B,2,FALSE)</f>
        <v>0</v>
      </c>
      <c r="AT331" s="194">
        <f t="shared" si="58"/>
        <v>0</v>
      </c>
      <c r="AU331" s="194">
        <f t="shared" si="59"/>
        <v>0</v>
      </c>
      <c r="AV331" s="194">
        <f t="shared" si="60"/>
        <v>0</v>
      </c>
      <c r="AW331" s="194">
        <f t="shared" si="61"/>
        <v>0</v>
      </c>
      <c r="AX331" s="194">
        <f t="shared" si="62"/>
        <v>0</v>
      </c>
      <c r="AY331" s="194">
        <f t="shared" si="63"/>
        <v>0</v>
      </c>
    </row>
    <row r="332" spans="1:51" hidden="1" x14ac:dyDescent="0.2">
      <c r="A332" s="200" t="s">
        <v>648</v>
      </c>
      <c r="B332" s="201" t="s">
        <v>1572</v>
      </c>
      <c r="C332" s="201"/>
      <c r="D332" s="201"/>
      <c r="E332" s="202">
        <f>IF(G332="Y",VLOOKUP(B332&amp;"|"&amp;C332,'ETC Data'!$C$2:$D$16,2,FALSE),0)</f>
        <v>0</v>
      </c>
      <c r="F332" s="202">
        <f>IF(D332="",0,IF(G332="Y",VLOOKUP(B332&amp;"|"&amp;D332,'ETC Data'!$C$2:$D$16,2,FALSE),0))</f>
        <v>0</v>
      </c>
      <c r="G332" s="203" t="str">
        <f>IF(VLOOKUP(A332,Plan!A$1:H$804,8,FALSE)&lt;&gt;"",VLOOKUP(A332,Plan!A$1:H$804,8,FALSE),"")</f>
        <v>N</v>
      </c>
      <c r="H332" s="204" t="str">
        <f>IF(VLOOKUP(A332,Plan!A$1:L$804,12,FALSE)&lt;&gt;"",VLOOKUP(A332,Plan!A$1:L$804,12,FALSE),"")</f>
        <v/>
      </c>
      <c r="I332" s="205" t="str">
        <f>IF(VLOOKUP(A332,Plan!A$1:M$804,13,FALSE)&lt;&gt;"",VLOOKUP(A332,Plan!A$1:M$804,13,FALSE),"")</f>
        <v/>
      </c>
      <c r="J332" s="205" t="str">
        <f>IF(VLOOKUP(A332,Plan!A$1:N$804,14,FALSE)&lt;&gt;"",VLOOKUP(A332,Plan!A$1:N$804,14,FALSE),IF(VLOOKUP(A332,Plan!A$1:O$804,15,FALSE)&lt;&gt;"",VLOOKUP(A332,Plan!A$1:O$804,15,FALSE),""))</f>
        <v/>
      </c>
      <c r="K332" s="206" t="str">
        <f>IF(VLOOKUP(A332,Plan!A$1:P$804,16,FALSE)&lt;&gt;"",VLOOKUP(A332,Plan!A$1:P$804,16,FALSE),"")</f>
        <v/>
      </c>
      <c r="L332" s="205"/>
      <c r="M332" s="205"/>
      <c r="N332" s="205"/>
      <c r="O332" s="207">
        <f t="shared" si="56"/>
        <v>0</v>
      </c>
      <c r="P332" s="207" t="b">
        <f t="shared" si="57"/>
        <v>0</v>
      </c>
      <c r="Q332" s="208">
        <f>IF(P332,O332*'ETC Data'!$H$3*'ETC Data'!$I$3,0)</f>
        <v>0</v>
      </c>
      <c r="R332" s="208">
        <f>Q332-(Q332*((VLOOKUP(A332,Plan!A$1:Z$804,26,FALSE)/100)))</f>
        <v>0</v>
      </c>
      <c r="S332" s="208">
        <f>IF(P332,O332*'ETC Data'!$H$3*'ETC Data'!$J$3,0)</f>
        <v>0</v>
      </c>
      <c r="T332" s="208">
        <f>S332-(S332*((VLOOKUP(A332,Plan!A$1:AA$804,27,FALSE)/100)))</f>
        <v>0</v>
      </c>
      <c r="U332" s="208">
        <f>IF(P332,O332*'ETC Data'!$H$3*'ETC Data'!$K$3,0)</f>
        <v>0</v>
      </c>
      <c r="V332" s="208">
        <f>U332-(U332*((VLOOKUP(A332,Plan!A$1:AB$804,28,FALSE)/100)))</f>
        <v>0</v>
      </c>
      <c r="W332" s="208">
        <f>IF(P332,O332*'ETC Data'!$H$3*'ETC Data'!$L$3,0)</f>
        <v>0</v>
      </c>
      <c r="X332" s="208">
        <f>W332-(W332*((VLOOKUP(A332,Plan!A$1:AC$804,29,FALSE)/100)))</f>
        <v>0</v>
      </c>
      <c r="Y332" s="209"/>
      <c r="Z332" s="210" t="b">
        <f t="shared" si="54"/>
        <v>0</v>
      </c>
      <c r="AA332" s="208">
        <f>IF(Z332,O332*'ETC Data'!$H$4*'ETC Data'!$I$4,0)</f>
        <v>0</v>
      </c>
      <c r="AB332" s="208">
        <f>AA332-(AA332*((VLOOKUP(A332,Plan!A$1:AI$804,35,FALSE)/100)))</f>
        <v>0</v>
      </c>
      <c r="AC332" s="208">
        <f>IF(Z332,O332*'ETC Data'!$H$4*'ETC Data'!$J$4,0)</f>
        <v>0</v>
      </c>
      <c r="AD332" s="208">
        <f>AC332-(AC332*((VLOOKUP(A332,Plan!A$1:AJ$804,36,FALSE)/100)))</f>
        <v>0</v>
      </c>
      <c r="AE332" s="208">
        <f>IF(Z332,O332*'ETC Data'!$H$4*'ETC Data'!$K$4,0)</f>
        <v>0</v>
      </c>
      <c r="AF332" s="208">
        <f>AE332-(AE332*((VLOOKUP(A332,Plan!A$1:AK$804,37,FALSE)/100)))</f>
        <v>0</v>
      </c>
      <c r="AG332" s="208">
        <f>IF(Z332,O332*'ETC Data'!$H$4*'ETC Data'!$L$4,0)</f>
        <v>0</v>
      </c>
      <c r="AH332" s="208">
        <f>AG332-(AG332*((VLOOKUP(A332,Plan!A$1:AP$804,42,FALSE)/100)))</f>
        <v>0</v>
      </c>
      <c r="AI332" s="210"/>
      <c r="AJ332" s="210" t="b">
        <f t="shared" si="55"/>
        <v>0</v>
      </c>
      <c r="AK332" s="211">
        <f>IF(AJ332,O332*'ETC Data'!$H$5*'ETC Data'!$I$5,0)</f>
        <v>0</v>
      </c>
      <c r="AL332" s="208">
        <f>AK332-(AK332*((VLOOKUP(A332,Plan!A$1:AY$804,51,FALSE)/100)))</f>
        <v>0</v>
      </c>
      <c r="AM332" s="208">
        <f>IF(AJ332,O332*'ETC Data'!$H$5*'ETC Data'!$J$5,0)</f>
        <v>0</v>
      </c>
      <c r="AN332" s="208">
        <f>AM332-(AM332*((VLOOKUP(A332,Plan!A$1:BA$804,53,FALSE)/100)))</f>
        <v>0</v>
      </c>
      <c r="AO332" s="211">
        <f>IF(AJ332,O332*'ETC Data'!$H$5*'ETC Data'!$K$5,0)</f>
        <v>0</v>
      </c>
      <c r="AP332" s="208">
        <f>AO332-(AO332*((VLOOKUP(A332,Plan!A$1:BB$804,54,FALSE)/100)))</f>
        <v>0</v>
      </c>
      <c r="AQ332" s="208">
        <f>IF(AJ332,O332*'ETC Data'!$H$5*'ETC Data'!$L$5,0)</f>
        <v>0</v>
      </c>
      <c r="AR332" s="208">
        <f>AQ332-(AQ332*((VLOOKUP(A332,Plan!A$1:BD$804,56,FALSE)/100)))</f>
        <v>0</v>
      </c>
      <c r="AS332" s="193">
        <f>VLOOKUP(A332,'PR Matrix'!A:B,2,FALSE)</f>
        <v>0</v>
      </c>
      <c r="AT332" s="194">
        <f t="shared" si="58"/>
        <v>0</v>
      </c>
      <c r="AU332" s="194">
        <f t="shared" si="59"/>
        <v>0</v>
      </c>
      <c r="AV332" s="194">
        <f t="shared" si="60"/>
        <v>0</v>
      </c>
      <c r="AW332" s="194">
        <f t="shared" si="61"/>
        <v>0</v>
      </c>
      <c r="AX332" s="194">
        <f t="shared" si="62"/>
        <v>0</v>
      </c>
      <c r="AY332" s="194">
        <f t="shared" si="63"/>
        <v>0</v>
      </c>
    </row>
    <row r="333" spans="1:51" hidden="1" x14ac:dyDescent="0.2">
      <c r="A333" s="200" t="s">
        <v>1862</v>
      </c>
      <c r="B333" s="201" t="s">
        <v>1572</v>
      </c>
      <c r="C333" s="201"/>
      <c r="D333" s="201"/>
      <c r="E333" s="202">
        <f>IF(G333="Y",VLOOKUP(B333&amp;"|"&amp;C333,'ETC Data'!$C$2:$D$16,2,FALSE),0)</f>
        <v>0</v>
      </c>
      <c r="F333" s="202">
        <f>IF(D333="",0,IF(G333="Y",VLOOKUP(B333&amp;"|"&amp;D333,'ETC Data'!$C$2:$D$16,2,FALSE),0))</f>
        <v>0</v>
      </c>
      <c r="G333" s="203" t="str">
        <f>IF(VLOOKUP(A333,Plan!A$1:H$804,8,FALSE)&lt;&gt;"",VLOOKUP(A333,Plan!A$1:H$804,8,FALSE),"")</f>
        <v>N</v>
      </c>
      <c r="H333" s="204" t="str">
        <f>IF(VLOOKUP(A333,Plan!A$1:L$804,12,FALSE)&lt;&gt;"",VLOOKUP(A333,Plan!A$1:L$804,12,FALSE),"")</f>
        <v/>
      </c>
      <c r="I333" s="205" t="str">
        <f>IF(VLOOKUP(A333,Plan!A$1:M$804,13,FALSE)&lt;&gt;"",VLOOKUP(A333,Plan!A$1:M$804,13,FALSE),"")</f>
        <v/>
      </c>
      <c r="J333" s="205" t="str">
        <f>IF(VLOOKUP(A333,Plan!A$1:N$804,14,FALSE)&lt;&gt;"",VLOOKUP(A333,Plan!A$1:N$804,14,FALSE),IF(VLOOKUP(A333,Plan!A$1:O$804,15,FALSE)&lt;&gt;"",VLOOKUP(A333,Plan!A$1:O$804,15,FALSE),""))</f>
        <v/>
      </c>
      <c r="K333" s="206" t="str">
        <f>IF(VLOOKUP(A333,Plan!A$1:P$804,16,FALSE)&lt;&gt;"",VLOOKUP(A333,Plan!A$1:P$804,16,FALSE),"")</f>
        <v/>
      </c>
      <c r="L333" s="205"/>
      <c r="M333" s="205"/>
      <c r="N333" s="205"/>
      <c r="O333" s="207">
        <f t="shared" si="56"/>
        <v>0</v>
      </c>
      <c r="P333" s="207" t="b">
        <f t="shared" si="57"/>
        <v>0</v>
      </c>
      <c r="Q333" s="208">
        <f>IF(P333,O333*'ETC Data'!$H$3*'ETC Data'!$I$3,0)</f>
        <v>0</v>
      </c>
      <c r="R333" s="208">
        <f>Q333-(Q333*((VLOOKUP(A333,Plan!A$1:Z$804,26,FALSE)/100)))</f>
        <v>0</v>
      </c>
      <c r="S333" s="208">
        <f>IF(P333,O333*'ETC Data'!$H$3*'ETC Data'!$J$3,0)</f>
        <v>0</v>
      </c>
      <c r="T333" s="208">
        <f>S333-(S333*((VLOOKUP(A333,Plan!A$1:AA$804,27,FALSE)/100)))</f>
        <v>0</v>
      </c>
      <c r="U333" s="208">
        <f>IF(P333,O333*'ETC Data'!$H$3*'ETC Data'!$K$3,0)</f>
        <v>0</v>
      </c>
      <c r="V333" s="208">
        <f>U333-(U333*((VLOOKUP(A333,Plan!A$1:AB$804,28,FALSE)/100)))</f>
        <v>0</v>
      </c>
      <c r="W333" s="208">
        <f>IF(P333,O333*'ETC Data'!$H$3*'ETC Data'!$L$3,0)</f>
        <v>0</v>
      </c>
      <c r="X333" s="208">
        <f>W333-(W333*((VLOOKUP(A333,Plan!A$1:AC$804,29,FALSE)/100)))</f>
        <v>0</v>
      </c>
      <c r="Y333" s="209"/>
      <c r="Z333" s="210" t="b">
        <f t="shared" si="54"/>
        <v>0</v>
      </c>
      <c r="AA333" s="208">
        <f>IF(Z333,O333*'ETC Data'!$H$4*'ETC Data'!$I$4,0)</f>
        <v>0</v>
      </c>
      <c r="AB333" s="208">
        <f>AA333-(AA333*((VLOOKUP(A333,Plan!A$1:AI$804,35,FALSE)/100)))</f>
        <v>0</v>
      </c>
      <c r="AC333" s="208">
        <f>IF(Z333,O333*'ETC Data'!$H$4*'ETC Data'!$J$4,0)</f>
        <v>0</v>
      </c>
      <c r="AD333" s="208">
        <f>AC333-(AC333*((VLOOKUP(A333,Plan!A$1:AJ$804,36,FALSE)/100)))</f>
        <v>0</v>
      </c>
      <c r="AE333" s="208">
        <f>IF(Z333,O333*'ETC Data'!$H$4*'ETC Data'!$K$4,0)</f>
        <v>0</v>
      </c>
      <c r="AF333" s="208">
        <f>AE333-(AE333*((VLOOKUP(A333,Plan!A$1:AK$804,37,FALSE)/100)))</f>
        <v>0</v>
      </c>
      <c r="AG333" s="208">
        <f>IF(Z333,O333*'ETC Data'!$H$4*'ETC Data'!$L$4,0)</f>
        <v>0</v>
      </c>
      <c r="AH333" s="208">
        <f>AG333-(AG333*((VLOOKUP(A333,Plan!A$1:AP$804,42,FALSE)/100)))</f>
        <v>0</v>
      </c>
      <c r="AI333" s="210"/>
      <c r="AJ333" s="210" t="b">
        <f t="shared" si="55"/>
        <v>0</v>
      </c>
      <c r="AK333" s="211">
        <f>IF(AJ333,O333*'ETC Data'!$H$5*'ETC Data'!$I$5,0)</f>
        <v>0</v>
      </c>
      <c r="AL333" s="208">
        <f>AK333-(AK333*((VLOOKUP(A333,Plan!A$1:AY$804,51,FALSE)/100)))</f>
        <v>0</v>
      </c>
      <c r="AM333" s="208">
        <f>IF(AJ333,O333*'ETC Data'!$H$5*'ETC Data'!$J$5,0)</f>
        <v>0</v>
      </c>
      <c r="AN333" s="208">
        <f>AM333-(AM333*((VLOOKUP(A333,Plan!A$1:BA$804,53,FALSE)/100)))</f>
        <v>0</v>
      </c>
      <c r="AO333" s="211">
        <f>IF(AJ333,O333*'ETC Data'!$H$5*'ETC Data'!$K$5,0)</f>
        <v>0</v>
      </c>
      <c r="AP333" s="208">
        <f>AO333-(AO333*((VLOOKUP(A333,Plan!A$1:BB$804,54,FALSE)/100)))</f>
        <v>0</v>
      </c>
      <c r="AQ333" s="208">
        <f>IF(AJ333,O333*'ETC Data'!$H$5*'ETC Data'!$L$5,0)</f>
        <v>0</v>
      </c>
      <c r="AR333" s="208">
        <f>AQ333-(AQ333*((VLOOKUP(A333,Plan!A$1:BD$804,56,FALSE)/100)))</f>
        <v>0</v>
      </c>
      <c r="AS333" s="193">
        <f>VLOOKUP(A333,'PR Matrix'!A:B,2,FALSE)</f>
        <v>0</v>
      </c>
      <c r="AT333" s="194">
        <f t="shared" si="58"/>
        <v>0</v>
      </c>
      <c r="AU333" s="194">
        <f t="shared" si="59"/>
        <v>0</v>
      </c>
      <c r="AV333" s="194">
        <f t="shared" si="60"/>
        <v>0</v>
      </c>
      <c r="AW333" s="194">
        <f t="shared" si="61"/>
        <v>0</v>
      </c>
      <c r="AX333" s="194">
        <f t="shared" si="62"/>
        <v>0</v>
      </c>
      <c r="AY333" s="194">
        <f t="shared" si="63"/>
        <v>0</v>
      </c>
    </row>
    <row r="334" spans="1:51" hidden="1" x14ac:dyDescent="0.2">
      <c r="A334" s="200" t="s">
        <v>649</v>
      </c>
      <c r="B334" s="201" t="s">
        <v>1572</v>
      </c>
      <c r="C334" s="201"/>
      <c r="D334" s="201"/>
      <c r="E334" s="202">
        <f>IF(G334="Y",VLOOKUP(B334&amp;"|"&amp;C334,'ETC Data'!$C$2:$D$16,2,FALSE),0)</f>
        <v>0</v>
      </c>
      <c r="F334" s="202">
        <f>IF(D334="",0,IF(G334="Y",VLOOKUP(B334&amp;"|"&amp;D334,'ETC Data'!$C$2:$D$16,2,FALSE),0))</f>
        <v>0</v>
      </c>
      <c r="G334" s="203" t="str">
        <f>IF(VLOOKUP(A334,Plan!A$1:H$804,8,FALSE)&lt;&gt;"",VLOOKUP(A334,Plan!A$1:H$804,8,FALSE),"")</f>
        <v>N</v>
      </c>
      <c r="H334" s="204" t="str">
        <f>IF(VLOOKUP(A334,Plan!A$1:L$804,12,FALSE)&lt;&gt;"",VLOOKUP(A334,Plan!A$1:L$804,12,FALSE),"")</f>
        <v/>
      </c>
      <c r="I334" s="205" t="str">
        <f>IF(VLOOKUP(A334,Plan!A$1:M$804,13,FALSE)&lt;&gt;"",VLOOKUP(A334,Plan!A$1:M$804,13,FALSE),"")</f>
        <v/>
      </c>
      <c r="J334" s="205" t="str">
        <f>IF(VLOOKUP(A334,Plan!A$1:N$804,14,FALSE)&lt;&gt;"",VLOOKUP(A334,Plan!A$1:N$804,14,FALSE),IF(VLOOKUP(A334,Plan!A$1:O$804,15,FALSE)&lt;&gt;"",VLOOKUP(A334,Plan!A$1:O$804,15,FALSE),""))</f>
        <v/>
      </c>
      <c r="K334" s="206" t="str">
        <f>IF(VLOOKUP(A334,Plan!A$1:P$804,16,FALSE)&lt;&gt;"",VLOOKUP(A334,Plan!A$1:P$804,16,FALSE),"")</f>
        <v/>
      </c>
      <c r="L334" s="205"/>
      <c r="M334" s="205"/>
      <c r="N334" s="205"/>
      <c r="O334" s="207">
        <f t="shared" si="56"/>
        <v>0</v>
      </c>
      <c r="P334" s="207" t="b">
        <f t="shared" si="57"/>
        <v>0</v>
      </c>
      <c r="Q334" s="208">
        <f>IF(P334,O334*'ETC Data'!$H$3*'ETC Data'!$I$3,0)</f>
        <v>0</v>
      </c>
      <c r="R334" s="208">
        <f>Q334-(Q334*((VLOOKUP(A334,Plan!A$1:Z$804,26,FALSE)/100)))</f>
        <v>0</v>
      </c>
      <c r="S334" s="208">
        <f>IF(P334,O334*'ETC Data'!$H$3*'ETC Data'!$J$3,0)</f>
        <v>0</v>
      </c>
      <c r="T334" s="208">
        <f>S334-(S334*((VLOOKUP(A334,Plan!A$1:AA$804,27,FALSE)/100)))</f>
        <v>0</v>
      </c>
      <c r="U334" s="208">
        <f>IF(P334,O334*'ETC Data'!$H$3*'ETC Data'!$K$3,0)</f>
        <v>0</v>
      </c>
      <c r="V334" s="208">
        <f>U334-(U334*((VLOOKUP(A334,Plan!A$1:AB$804,28,FALSE)/100)))</f>
        <v>0</v>
      </c>
      <c r="W334" s="208">
        <f>IF(P334,O334*'ETC Data'!$H$3*'ETC Data'!$L$3,0)</f>
        <v>0</v>
      </c>
      <c r="X334" s="208">
        <f>W334-(W334*((VLOOKUP(A334,Plan!A$1:AC$804,29,FALSE)/100)))</f>
        <v>0</v>
      </c>
      <c r="Y334" s="209"/>
      <c r="Z334" s="210" t="b">
        <f t="shared" si="54"/>
        <v>0</v>
      </c>
      <c r="AA334" s="208">
        <f>IF(Z334,O334*'ETC Data'!$H$4*'ETC Data'!$I$4,0)</f>
        <v>0</v>
      </c>
      <c r="AB334" s="208">
        <f>AA334-(AA334*((VLOOKUP(A334,Plan!A$1:AI$804,35,FALSE)/100)))</f>
        <v>0</v>
      </c>
      <c r="AC334" s="208">
        <f>IF(Z334,O334*'ETC Data'!$H$4*'ETC Data'!$J$4,0)</f>
        <v>0</v>
      </c>
      <c r="AD334" s="208">
        <f>AC334-(AC334*((VLOOKUP(A334,Plan!A$1:AJ$804,36,FALSE)/100)))</f>
        <v>0</v>
      </c>
      <c r="AE334" s="208">
        <f>IF(Z334,O334*'ETC Data'!$H$4*'ETC Data'!$K$4,0)</f>
        <v>0</v>
      </c>
      <c r="AF334" s="208">
        <f>AE334-(AE334*((VLOOKUP(A334,Plan!A$1:AK$804,37,FALSE)/100)))</f>
        <v>0</v>
      </c>
      <c r="AG334" s="208">
        <f>IF(Z334,O334*'ETC Data'!$H$4*'ETC Data'!$L$4,0)</f>
        <v>0</v>
      </c>
      <c r="AH334" s="208">
        <f>AG334-(AG334*((VLOOKUP(A334,Plan!A$1:AP$804,42,FALSE)/100)))</f>
        <v>0</v>
      </c>
      <c r="AI334" s="210"/>
      <c r="AJ334" s="210" t="b">
        <f t="shared" si="55"/>
        <v>0</v>
      </c>
      <c r="AK334" s="211">
        <f>IF(AJ334,O334*'ETC Data'!$H$5*'ETC Data'!$I$5,0)</f>
        <v>0</v>
      </c>
      <c r="AL334" s="208">
        <f>AK334-(AK334*((VLOOKUP(A334,Plan!A$1:AY$804,51,FALSE)/100)))</f>
        <v>0</v>
      </c>
      <c r="AM334" s="208">
        <f>IF(AJ334,O334*'ETC Data'!$H$5*'ETC Data'!$J$5,0)</f>
        <v>0</v>
      </c>
      <c r="AN334" s="208">
        <f>AM334-(AM334*((VLOOKUP(A334,Plan!A$1:BA$804,53,FALSE)/100)))</f>
        <v>0</v>
      </c>
      <c r="AO334" s="211">
        <f>IF(AJ334,O334*'ETC Data'!$H$5*'ETC Data'!$K$5,0)</f>
        <v>0</v>
      </c>
      <c r="AP334" s="208">
        <f>AO334-(AO334*((VLOOKUP(A334,Plan!A$1:BB$804,54,FALSE)/100)))</f>
        <v>0</v>
      </c>
      <c r="AQ334" s="208">
        <f>IF(AJ334,O334*'ETC Data'!$H$5*'ETC Data'!$L$5,0)</f>
        <v>0</v>
      </c>
      <c r="AR334" s="208">
        <f>AQ334-(AQ334*((VLOOKUP(A334,Plan!A$1:BD$804,56,FALSE)/100)))</f>
        <v>0</v>
      </c>
      <c r="AS334" s="193">
        <f>VLOOKUP(A334,'PR Matrix'!A:B,2,FALSE)</f>
        <v>0</v>
      </c>
      <c r="AT334" s="194">
        <f t="shared" si="58"/>
        <v>0</v>
      </c>
      <c r="AU334" s="194">
        <f t="shared" si="59"/>
        <v>0</v>
      </c>
      <c r="AV334" s="194">
        <f t="shared" si="60"/>
        <v>0</v>
      </c>
      <c r="AW334" s="194">
        <f t="shared" si="61"/>
        <v>0</v>
      </c>
      <c r="AX334" s="194">
        <f t="shared" si="62"/>
        <v>0</v>
      </c>
      <c r="AY334" s="194">
        <f t="shared" si="63"/>
        <v>0</v>
      </c>
    </row>
    <row r="335" spans="1:51" hidden="1" x14ac:dyDescent="0.2">
      <c r="A335" s="200" t="s">
        <v>1863</v>
      </c>
      <c r="B335" s="201" t="s">
        <v>1572</v>
      </c>
      <c r="C335" s="201" t="s">
        <v>1572</v>
      </c>
      <c r="D335" s="201"/>
      <c r="E335" s="202">
        <f>IF(G335="Y",VLOOKUP(B335&amp;"|"&amp;C335,'ETC Data'!$C$2:$D$16,2,FALSE),0)</f>
        <v>0</v>
      </c>
      <c r="F335" s="202">
        <f>IF(D335="",0,IF(G335="Y",VLOOKUP(B335&amp;"|"&amp;D335,'ETC Data'!$C$2:$D$16,2,FALSE),0))</f>
        <v>0</v>
      </c>
      <c r="G335" s="203" t="str">
        <f>IF(VLOOKUP(A335,Plan!A$1:H$804,8,FALSE)&lt;&gt;"",VLOOKUP(A335,Plan!A$1:H$804,8,FALSE),"")</f>
        <v>N</v>
      </c>
      <c r="H335" s="204" t="str">
        <f>IF(VLOOKUP(A335,Plan!A$1:L$804,12,FALSE)&lt;&gt;"",VLOOKUP(A335,Plan!A$1:L$804,12,FALSE),"")</f>
        <v/>
      </c>
      <c r="I335" s="205" t="str">
        <f>IF(VLOOKUP(A335,Plan!A$1:M$804,13,FALSE)&lt;&gt;"",VLOOKUP(A335,Plan!A$1:M$804,13,FALSE),"")</f>
        <v/>
      </c>
      <c r="J335" s="205" t="str">
        <f>IF(VLOOKUP(A335,Plan!A$1:N$804,14,FALSE)&lt;&gt;"",VLOOKUP(A335,Plan!A$1:N$804,14,FALSE),IF(VLOOKUP(A335,Plan!A$1:O$804,15,FALSE)&lt;&gt;"",VLOOKUP(A335,Plan!A$1:O$804,15,FALSE),""))</f>
        <v/>
      </c>
      <c r="K335" s="206" t="str">
        <f>IF(VLOOKUP(A335,Plan!A$1:P$804,16,FALSE)&lt;&gt;"",VLOOKUP(A335,Plan!A$1:P$804,16,FALSE),"")</f>
        <v/>
      </c>
      <c r="L335" s="205"/>
      <c r="M335" s="205"/>
      <c r="N335" s="205"/>
      <c r="O335" s="207">
        <f t="shared" si="56"/>
        <v>0</v>
      </c>
      <c r="P335" s="207" t="b">
        <f t="shared" si="57"/>
        <v>0</v>
      </c>
      <c r="Q335" s="208">
        <f>IF(P335,O335*'ETC Data'!$H$3*'ETC Data'!$I$3,0)</f>
        <v>0</v>
      </c>
      <c r="R335" s="208">
        <f>Q335-(Q335*((VLOOKUP(A335,Plan!A$1:Z$804,26,FALSE)/100)))</f>
        <v>0</v>
      </c>
      <c r="S335" s="208">
        <f>IF(P335,O335*'ETC Data'!$H$3*'ETC Data'!$J$3,0)</f>
        <v>0</v>
      </c>
      <c r="T335" s="208">
        <f>S335-(S335*((VLOOKUP(A335,Plan!A$1:AA$804,27,FALSE)/100)))</f>
        <v>0</v>
      </c>
      <c r="U335" s="208">
        <f>IF(P335,O335*'ETC Data'!$H$3*'ETC Data'!$K$3,0)</f>
        <v>0</v>
      </c>
      <c r="V335" s="208">
        <f>U335-(U335*((VLOOKUP(A335,Plan!A$1:AB$804,28,FALSE)/100)))</f>
        <v>0</v>
      </c>
      <c r="W335" s="208">
        <f>IF(P335,O335*'ETC Data'!$H$3*'ETC Data'!$L$3,0)</f>
        <v>0</v>
      </c>
      <c r="X335" s="208">
        <f>W335-(W335*((VLOOKUP(A335,Plan!A$1:AC$804,29,FALSE)/100)))</f>
        <v>0</v>
      </c>
      <c r="Y335" s="209"/>
      <c r="Z335" s="210" t="b">
        <f t="shared" si="54"/>
        <v>0</v>
      </c>
      <c r="AA335" s="208">
        <f>IF(Z335,O335*'ETC Data'!$H$4*'ETC Data'!$I$4,0)</f>
        <v>0</v>
      </c>
      <c r="AB335" s="208">
        <f>AA335-(AA335*((VLOOKUP(A335,Plan!A$1:AI$804,35,FALSE)/100)))</f>
        <v>0</v>
      </c>
      <c r="AC335" s="208">
        <f>IF(Z335,O335*'ETC Data'!$H$4*'ETC Data'!$J$4,0)</f>
        <v>0</v>
      </c>
      <c r="AD335" s="208">
        <f>AC335-(AC335*((VLOOKUP(A335,Plan!A$1:AJ$804,36,FALSE)/100)))</f>
        <v>0</v>
      </c>
      <c r="AE335" s="208">
        <f>IF(Z335,O335*'ETC Data'!$H$4*'ETC Data'!$K$4,0)</f>
        <v>0</v>
      </c>
      <c r="AF335" s="208">
        <f>AE335-(AE335*((VLOOKUP(A335,Plan!A$1:AK$804,37,FALSE)/100)))</f>
        <v>0</v>
      </c>
      <c r="AG335" s="208">
        <f>IF(Z335,O335*'ETC Data'!$H$4*'ETC Data'!$L$4,0)</f>
        <v>0</v>
      </c>
      <c r="AH335" s="208">
        <f>AG335-(AG335*((VLOOKUP(A335,Plan!A$1:AP$804,42,FALSE)/100)))</f>
        <v>0</v>
      </c>
      <c r="AI335" s="210"/>
      <c r="AJ335" s="210" t="b">
        <f t="shared" si="55"/>
        <v>0</v>
      </c>
      <c r="AK335" s="211">
        <f>IF(AJ335,O335*'ETC Data'!$H$5*'ETC Data'!$I$5,0)</f>
        <v>0</v>
      </c>
      <c r="AL335" s="208">
        <f>AK335-(AK335*((VLOOKUP(A335,Plan!A$1:AY$804,51,FALSE)/100)))</f>
        <v>0</v>
      </c>
      <c r="AM335" s="208">
        <f>IF(AJ335,O335*'ETC Data'!$H$5*'ETC Data'!$J$5,0)</f>
        <v>0</v>
      </c>
      <c r="AN335" s="208">
        <f>AM335-(AM335*((VLOOKUP(A335,Plan!A$1:BA$804,53,FALSE)/100)))</f>
        <v>0</v>
      </c>
      <c r="AO335" s="211">
        <f>IF(AJ335,O335*'ETC Data'!$H$5*'ETC Data'!$K$5,0)</f>
        <v>0</v>
      </c>
      <c r="AP335" s="208">
        <f>AO335-(AO335*((VLOOKUP(A335,Plan!A$1:BB$804,54,FALSE)/100)))</f>
        <v>0</v>
      </c>
      <c r="AQ335" s="208">
        <f>IF(AJ335,O335*'ETC Data'!$H$5*'ETC Data'!$L$5,0)</f>
        <v>0</v>
      </c>
      <c r="AR335" s="208">
        <f>AQ335-(AQ335*((VLOOKUP(A335,Plan!A$1:BD$804,56,FALSE)/100)))</f>
        <v>0</v>
      </c>
      <c r="AS335" s="193">
        <f>VLOOKUP(A335,'PR Matrix'!A:B,2,FALSE)</f>
        <v>0</v>
      </c>
      <c r="AT335" s="194">
        <f t="shared" si="58"/>
        <v>0</v>
      </c>
      <c r="AU335" s="194">
        <f t="shared" si="59"/>
        <v>0</v>
      </c>
      <c r="AV335" s="194">
        <f t="shared" si="60"/>
        <v>0</v>
      </c>
      <c r="AW335" s="194">
        <f t="shared" si="61"/>
        <v>0</v>
      </c>
      <c r="AX335" s="194">
        <f t="shared" si="62"/>
        <v>0</v>
      </c>
      <c r="AY335" s="194">
        <f t="shared" si="63"/>
        <v>0</v>
      </c>
    </row>
    <row r="336" spans="1:51" hidden="1" x14ac:dyDescent="0.2">
      <c r="A336" s="200" t="s">
        <v>22</v>
      </c>
      <c r="B336" s="201" t="s">
        <v>1572</v>
      </c>
      <c r="C336" s="201"/>
      <c r="D336" s="201"/>
      <c r="E336" s="202">
        <f>IF(G336="Y",VLOOKUP(B336&amp;"|"&amp;C336,'ETC Data'!$C$2:$D$16,2,FALSE),0)</f>
        <v>0</v>
      </c>
      <c r="F336" s="202">
        <f>IF(D336="",0,IF(G336="Y",VLOOKUP(B336&amp;"|"&amp;D336,'ETC Data'!$C$2:$D$16,2,FALSE),0))</f>
        <v>0</v>
      </c>
      <c r="G336" s="203" t="str">
        <f>IF(VLOOKUP(A336,Plan!A$1:H$804,8,FALSE)&lt;&gt;"",VLOOKUP(A336,Plan!A$1:H$804,8,FALSE),"")</f>
        <v>N</v>
      </c>
      <c r="H336" s="204" t="str">
        <f>IF(VLOOKUP(A336,Plan!A$1:L$804,12,FALSE)&lt;&gt;"",VLOOKUP(A336,Plan!A$1:L$804,12,FALSE),"")</f>
        <v/>
      </c>
      <c r="I336" s="205" t="str">
        <f>IF(VLOOKUP(A336,Plan!A$1:M$804,13,FALSE)&lt;&gt;"",VLOOKUP(A336,Plan!A$1:M$804,13,FALSE),"")</f>
        <v/>
      </c>
      <c r="J336" s="205" t="str">
        <f>IF(VLOOKUP(A336,Plan!A$1:N$804,14,FALSE)&lt;&gt;"",VLOOKUP(A336,Plan!A$1:N$804,14,FALSE),IF(VLOOKUP(A336,Plan!A$1:O$804,15,FALSE)&lt;&gt;"",VLOOKUP(A336,Plan!A$1:O$804,15,FALSE),""))</f>
        <v/>
      </c>
      <c r="K336" s="206" t="str">
        <f>IF(VLOOKUP(A336,Plan!A$1:P$804,16,FALSE)&lt;&gt;"",VLOOKUP(A336,Plan!A$1:P$804,16,FALSE),"")</f>
        <v/>
      </c>
      <c r="L336" s="205"/>
      <c r="M336" s="205"/>
      <c r="N336" s="205"/>
      <c r="O336" s="207">
        <f t="shared" si="56"/>
        <v>0</v>
      </c>
      <c r="P336" s="207" t="b">
        <f t="shared" si="57"/>
        <v>0</v>
      </c>
      <c r="Q336" s="208">
        <f>IF(P336,O336*'ETC Data'!$H$3*'ETC Data'!$I$3,0)</f>
        <v>0</v>
      </c>
      <c r="R336" s="208">
        <f>Q336-(Q336*((VLOOKUP(A336,Plan!A$1:Z$804,26,FALSE)/100)))</f>
        <v>0</v>
      </c>
      <c r="S336" s="208">
        <f>IF(P336,O336*'ETC Data'!$H$3*'ETC Data'!$J$3,0)</f>
        <v>0</v>
      </c>
      <c r="T336" s="208">
        <f>S336-(S336*((VLOOKUP(A336,Plan!A$1:AA$804,27,FALSE)/100)))</f>
        <v>0</v>
      </c>
      <c r="U336" s="208">
        <f>IF(P336,O336*'ETC Data'!$H$3*'ETC Data'!$K$3,0)</f>
        <v>0</v>
      </c>
      <c r="V336" s="208">
        <f>U336-(U336*((VLOOKUP(A336,Plan!A$1:AB$804,28,FALSE)/100)))</f>
        <v>0</v>
      </c>
      <c r="W336" s="208">
        <f>IF(P336,O336*'ETC Data'!$H$3*'ETC Data'!$L$3,0)</f>
        <v>0</v>
      </c>
      <c r="X336" s="208">
        <f>W336-(W336*((VLOOKUP(A336,Plan!A$1:AC$804,29,FALSE)/100)))</f>
        <v>0</v>
      </c>
      <c r="Y336" s="209"/>
      <c r="Z336" s="210" t="b">
        <f t="shared" si="54"/>
        <v>0</v>
      </c>
      <c r="AA336" s="208">
        <f>IF(Z336,O336*'ETC Data'!$H$4*'ETC Data'!$I$4,0)</f>
        <v>0</v>
      </c>
      <c r="AB336" s="208">
        <f>AA336-(AA336*((VLOOKUP(A336,Plan!A$1:AI$804,35,FALSE)/100)))</f>
        <v>0</v>
      </c>
      <c r="AC336" s="208">
        <f>IF(Z336,O336*'ETC Data'!$H$4*'ETC Data'!$J$4,0)</f>
        <v>0</v>
      </c>
      <c r="AD336" s="208">
        <f>AC336-(AC336*((VLOOKUP(A336,Plan!A$1:AJ$804,36,FALSE)/100)))</f>
        <v>0</v>
      </c>
      <c r="AE336" s="208">
        <f>IF(Z336,O336*'ETC Data'!$H$4*'ETC Data'!$K$4,0)</f>
        <v>0</v>
      </c>
      <c r="AF336" s="208">
        <f>AE336-(AE336*((VLOOKUP(A336,Plan!A$1:AK$804,37,FALSE)/100)))</f>
        <v>0</v>
      </c>
      <c r="AG336" s="208">
        <f>IF(Z336,O336*'ETC Data'!$H$4*'ETC Data'!$L$4,0)</f>
        <v>0</v>
      </c>
      <c r="AH336" s="208">
        <f>AG336-(AG336*((VLOOKUP(A336,Plan!A$1:AP$804,42,FALSE)/100)))</f>
        <v>0</v>
      </c>
      <c r="AI336" s="210"/>
      <c r="AJ336" s="210" t="b">
        <f t="shared" si="55"/>
        <v>0</v>
      </c>
      <c r="AK336" s="211">
        <f>IF(AJ336,O336*'ETC Data'!$H$5*'ETC Data'!$I$5,0)</f>
        <v>0</v>
      </c>
      <c r="AL336" s="208">
        <f>AK336-(AK336*((VLOOKUP(A336,Plan!A$1:AY$804,51,FALSE)/100)))</f>
        <v>0</v>
      </c>
      <c r="AM336" s="208">
        <f>IF(AJ336,O336*'ETC Data'!$H$5*'ETC Data'!$J$5,0)</f>
        <v>0</v>
      </c>
      <c r="AN336" s="208">
        <f>AM336-(AM336*((VLOOKUP(A336,Plan!A$1:BA$804,53,FALSE)/100)))</f>
        <v>0</v>
      </c>
      <c r="AO336" s="211">
        <f>IF(AJ336,O336*'ETC Data'!$H$5*'ETC Data'!$K$5,0)</f>
        <v>0</v>
      </c>
      <c r="AP336" s="208">
        <f>AO336-(AO336*((VLOOKUP(A336,Plan!A$1:BB$804,54,FALSE)/100)))</f>
        <v>0</v>
      </c>
      <c r="AQ336" s="208">
        <f>IF(AJ336,O336*'ETC Data'!$H$5*'ETC Data'!$L$5,0)</f>
        <v>0</v>
      </c>
      <c r="AR336" s="208">
        <f>AQ336-(AQ336*((VLOOKUP(A336,Plan!A$1:BD$804,56,FALSE)/100)))</f>
        <v>0</v>
      </c>
      <c r="AS336" s="193">
        <f>VLOOKUP(A336,'PR Matrix'!A:B,2,FALSE)</f>
        <v>0</v>
      </c>
      <c r="AT336" s="194">
        <f t="shared" si="58"/>
        <v>0</v>
      </c>
      <c r="AU336" s="194">
        <f t="shared" si="59"/>
        <v>0</v>
      </c>
      <c r="AV336" s="194">
        <f t="shared" si="60"/>
        <v>0</v>
      </c>
      <c r="AW336" s="194">
        <f t="shared" si="61"/>
        <v>0</v>
      </c>
      <c r="AX336" s="194">
        <f t="shared" si="62"/>
        <v>0</v>
      </c>
      <c r="AY336" s="194">
        <f t="shared" si="63"/>
        <v>0</v>
      </c>
    </row>
    <row r="337" spans="1:51" hidden="1" x14ac:dyDescent="0.2">
      <c r="A337" s="200" t="s">
        <v>1864</v>
      </c>
      <c r="B337" s="201" t="s">
        <v>1572</v>
      </c>
      <c r="C337" s="201"/>
      <c r="D337" s="201"/>
      <c r="E337" s="202">
        <f>IF(G337="Y",VLOOKUP(B337&amp;"|"&amp;C337,'ETC Data'!$C$2:$D$16,2,FALSE),0)</f>
        <v>0</v>
      </c>
      <c r="F337" s="202">
        <f>IF(D337="",0,IF(G337="Y",VLOOKUP(B337&amp;"|"&amp;D337,'ETC Data'!$C$2:$D$16,2,FALSE),0))</f>
        <v>0</v>
      </c>
      <c r="G337" s="203" t="str">
        <f>IF(VLOOKUP(A337,Plan!A$1:H$804,8,FALSE)&lt;&gt;"",VLOOKUP(A337,Plan!A$1:H$804,8,FALSE),"")</f>
        <v>N</v>
      </c>
      <c r="H337" s="204" t="str">
        <f>IF(VLOOKUP(A337,Plan!A$1:L$804,12,FALSE)&lt;&gt;"",VLOOKUP(A337,Plan!A$1:L$804,12,FALSE),"")</f>
        <v/>
      </c>
      <c r="I337" s="205" t="str">
        <f>IF(VLOOKUP(A337,Plan!A$1:M$804,13,FALSE)&lt;&gt;"",VLOOKUP(A337,Plan!A$1:M$804,13,FALSE),"")</f>
        <v/>
      </c>
      <c r="J337" s="205" t="str">
        <f>IF(VLOOKUP(A337,Plan!A$1:N$804,14,FALSE)&lt;&gt;"",VLOOKUP(A337,Plan!A$1:N$804,14,FALSE),IF(VLOOKUP(A337,Plan!A$1:O$804,15,FALSE)&lt;&gt;"",VLOOKUP(A337,Plan!A$1:O$804,15,FALSE),""))</f>
        <v/>
      </c>
      <c r="K337" s="206" t="str">
        <f>IF(VLOOKUP(A337,Plan!A$1:P$804,16,FALSE)&lt;&gt;"",VLOOKUP(A337,Plan!A$1:P$804,16,FALSE),"")</f>
        <v/>
      </c>
      <c r="L337" s="205"/>
      <c r="M337" s="205"/>
      <c r="N337" s="205"/>
      <c r="O337" s="207">
        <f t="shared" si="56"/>
        <v>0</v>
      </c>
      <c r="P337" s="207" t="b">
        <f t="shared" si="57"/>
        <v>0</v>
      </c>
      <c r="Q337" s="208">
        <f>IF(P337,O337*'ETC Data'!$H$3*'ETC Data'!$I$3,0)</f>
        <v>0</v>
      </c>
      <c r="R337" s="208">
        <f>Q337-(Q337*((VLOOKUP(A337,Plan!A$1:Z$804,26,FALSE)/100)))</f>
        <v>0</v>
      </c>
      <c r="S337" s="208">
        <f>IF(P337,O337*'ETC Data'!$H$3*'ETC Data'!$J$3,0)</f>
        <v>0</v>
      </c>
      <c r="T337" s="208">
        <f>S337-(S337*((VLOOKUP(A337,Plan!A$1:AA$804,27,FALSE)/100)))</f>
        <v>0</v>
      </c>
      <c r="U337" s="208">
        <f>IF(P337,O337*'ETC Data'!$H$3*'ETC Data'!$K$3,0)</f>
        <v>0</v>
      </c>
      <c r="V337" s="208">
        <f>U337-(U337*((VLOOKUP(A337,Plan!A$1:AB$804,28,FALSE)/100)))</f>
        <v>0</v>
      </c>
      <c r="W337" s="208">
        <f>IF(P337,O337*'ETC Data'!$H$3*'ETC Data'!$L$3,0)</f>
        <v>0</v>
      </c>
      <c r="X337" s="208">
        <f>W337-(W337*((VLOOKUP(A337,Plan!A$1:AC$804,29,FALSE)/100)))</f>
        <v>0</v>
      </c>
      <c r="Y337" s="209"/>
      <c r="Z337" s="210" t="b">
        <f t="shared" si="54"/>
        <v>0</v>
      </c>
      <c r="AA337" s="208">
        <f>IF(Z337,O337*'ETC Data'!$H$4*'ETC Data'!$I$4,0)</f>
        <v>0</v>
      </c>
      <c r="AB337" s="208">
        <f>AA337-(AA337*((VLOOKUP(A337,Plan!A$1:AI$804,35,FALSE)/100)))</f>
        <v>0</v>
      </c>
      <c r="AC337" s="208">
        <f>IF(Z337,O337*'ETC Data'!$H$4*'ETC Data'!$J$4,0)</f>
        <v>0</v>
      </c>
      <c r="AD337" s="208">
        <f>AC337-(AC337*((VLOOKUP(A337,Plan!A$1:AJ$804,36,FALSE)/100)))</f>
        <v>0</v>
      </c>
      <c r="AE337" s="208">
        <f>IF(Z337,O337*'ETC Data'!$H$4*'ETC Data'!$K$4,0)</f>
        <v>0</v>
      </c>
      <c r="AF337" s="208">
        <f>AE337-(AE337*((VLOOKUP(A337,Plan!A$1:AK$804,37,FALSE)/100)))</f>
        <v>0</v>
      </c>
      <c r="AG337" s="208">
        <f>IF(Z337,O337*'ETC Data'!$H$4*'ETC Data'!$L$4,0)</f>
        <v>0</v>
      </c>
      <c r="AH337" s="208">
        <f>AG337-(AG337*((VLOOKUP(A337,Plan!A$1:AP$804,42,FALSE)/100)))</f>
        <v>0</v>
      </c>
      <c r="AI337" s="210"/>
      <c r="AJ337" s="210" t="b">
        <f t="shared" si="55"/>
        <v>0</v>
      </c>
      <c r="AK337" s="211">
        <f>IF(AJ337,O337*'ETC Data'!$H$5*'ETC Data'!$I$5,0)</f>
        <v>0</v>
      </c>
      <c r="AL337" s="208">
        <f>AK337-(AK337*((VLOOKUP(A337,Plan!A$1:AY$804,51,FALSE)/100)))</f>
        <v>0</v>
      </c>
      <c r="AM337" s="208">
        <f>IF(AJ337,O337*'ETC Data'!$H$5*'ETC Data'!$J$5,0)</f>
        <v>0</v>
      </c>
      <c r="AN337" s="208">
        <f>AM337-(AM337*((VLOOKUP(A337,Plan!A$1:BA$804,53,FALSE)/100)))</f>
        <v>0</v>
      </c>
      <c r="AO337" s="211">
        <f>IF(AJ337,O337*'ETC Data'!$H$5*'ETC Data'!$K$5,0)</f>
        <v>0</v>
      </c>
      <c r="AP337" s="208">
        <f>AO337-(AO337*((VLOOKUP(A337,Plan!A$1:BB$804,54,FALSE)/100)))</f>
        <v>0</v>
      </c>
      <c r="AQ337" s="208">
        <f>IF(AJ337,O337*'ETC Data'!$H$5*'ETC Data'!$L$5,0)</f>
        <v>0</v>
      </c>
      <c r="AR337" s="208">
        <f>AQ337-(AQ337*((VLOOKUP(A337,Plan!A$1:BD$804,56,FALSE)/100)))</f>
        <v>0</v>
      </c>
      <c r="AS337" s="193">
        <f>VLOOKUP(A337,'PR Matrix'!A:B,2,FALSE)</f>
        <v>0</v>
      </c>
      <c r="AT337" s="194">
        <f t="shared" si="58"/>
        <v>0</v>
      </c>
      <c r="AU337" s="194">
        <f t="shared" si="59"/>
        <v>0</v>
      </c>
      <c r="AV337" s="194">
        <f t="shared" si="60"/>
        <v>0</v>
      </c>
      <c r="AW337" s="194">
        <f t="shared" si="61"/>
        <v>0</v>
      </c>
      <c r="AX337" s="194">
        <f t="shared" si="62"/>
        <v>0</v>
      </c>
      <c r="AY337" s="194">
        <f t="shared" si="63"/>
        <v>0</v>
      </c>
    </row>
    <row r="338" spans="1:51" hidden="1" x14ac:dyDescent="0.2">
      <c r="A338" s="200" t="s">
        <v>1322</v>
      </c>
      <c r="B338" s="201" t="s">
        <v>1572</v>
      </c>
      <c r="C338" s="201"/>
      <c r="D338" s="201"/>
      <c r="E338" s="202">
        <f>IF(G338="Y",VLOOKUP(B338&amp;"|"&amp;C338,'ETC Data'!$C$2:$D$16,2,FALSE),0)</f>
        <v>0</v>
      </c>
      <c r="F338" s="202">
        <f>IF(D338="",0,IF(G338="Y",VLOOKUP(B338&amp;"|"&amp;D338,'ETC Data'!$C$2:$D$16,2,FALSE),0))</f>
        <v>0</v>
      </c>
      <c r="G338" s="203" t="str">
        <f>IF(VLOOKUP(A338,Plan!A$1:H$804,8,FALSE)&lt;&gt;"",VLOOKUP(A338,Plan!A$1:H$804,8,FALSE),"")</f>
        <v>N</v>
      </c>
      <c r="H338" s="204" t="str">
        <f>IF(VLOOKUP(A338,Plan!A$1:L$804,12,FALSE)&lt;&gt;"",VLOOKUP(A338,Plan!A$1:L$804,12,FALSE),"")</f>
        <v/>
      </c>
      <c r="I338" s="205" t="str">
        <f>IF(VLOOKUP(A338,Plan!A$1:M$804,13,FALSE)&lt;&gt;"",VLOOKUP(A338,Plan!A$1:M$804,13,FALSE),"")</f>
        <v/>
      </c>
      <c r="J338" s="205" t="str">
        <f>IF(VLOOKUP(A338,Plan!A$1:N$804,14,FALSE)&lt;&gt;"",VLOOKUP(A338,Plan!A$1:N$804,14,FALSE),IF(VLOOKUP(A338,Plan!A$1:O$804,15,FALSE)&lt;&gt;"",VLOOKUP(A338,Plan!A$1:O$804,15,FALSE),""))</f>
        <v/>
      </c>
      <c r="K338" s="206" t="str">
        <f>IF(VLOOKUP(A338,Plan!A$1:P$804,16,FALSE)&lt;&gt;"",VLOOKUP(A338,Plan!A$1:P$804,16,FALSE),"")</f>
        <v/>
      </c>
      <c r="L338" s="205"/>
      <c r="M338" s="205"/>
      <c r="N338" s="205"/>
      <c r="O338" s="207">
        <f t="shared" si="56"/>
        <v>0</v>
      </c>
      <c r="P338" s="207" t="b">
        <f t="shared" si="57"/>
        <v>0</v>
      </c>
      <c r="Q338" s="208">
        <f>IF(P338,O338*'ETC Data'!$H$3*'ETC Data'!$I$3,0)</f>
        <v>0</v>
      </c>
      <c r="R338" s="208">
        <f>Q338-(Q338*((VLOOKUP(A338,Plan!A$1:Z$804,26,FALSE)/100)))</f>
        <v>0</v>
      </c>
      <c r="S338" s="208">
        <f>IF(P338,O338*'ETC Data'!$H$3*'ETC Data'!$J$3,0)</f>
        <v>0</v>
      </c>
      <c r="T338" s="208">
        <f>S338-(S338*((VLOOKUP(A338,Plan!A$1:AA$804,27,FALSE)/100)))</f>
        <v>0</v>
      </c>
      <c r="U338" s="208">
        <f>IF(P338,O338*'ETC Data'!$H$3*'ETC Data'!$K$3,0)</f>
        <v>0</v>
      </c>
      <c r="V338" s="208">
        <f>U338-(U338*((VLOOKUP(A338,Plan!A$1:AB$804,28,FALSE)/100)))</f>
        <v>0</v>
      </c>
      <c r="W338" s="208">
        <f>IF(P338,O338*'ETC Data'!$H$3*'ETC Data'!$L$3,0)</f>
        <v>0</v>
      </c>
      <c r="X338" s="208">
        <f>W338-(W338*((VLOOKUP(A338,Plan!A$1:AC$804,29,FALSE)/100)))</f>
        <v>0</v>
      </c>
      <c r="Y338" s="209"/>
      <c r="Z338" s="210" t="b">
        <f t="shared" si="54"/>
        <v>0</v>
      </c>
      <c r="AA338" s="208">
        <f>IF(Z338,O338*'ETC Data'!$H$4*'ETC Data'!$I$4,0)</f>
        <v>0</v>
      </c>
      <c r="AB338" s="208">
        <f>AA338-(AA338*((VLOOKUP(A338,Plan!A$1:AI$804,35,FALSE)/100)))</f>
        <v>0</v>
      </c>
      <c r="AC338" s="208">
        <f>IF(Z338,O338*'ETC Data'!$H$4*'ETC Data'!$J$4,0)</f>
        <v>0</v>
      </c>
      <c r="AD338" s="208">
        <f>AC338-(AC338*((VLOOKUP(A338,Plan!A$1:AJ$804,36,FALSE)/100)))</f>
        <v>0</v>
      </c>
      <c r="AE338" s="208">
        <f>IF(Z338,O338*'ETC Data'!$H$4*'ETC Data'!$K$4,0)</f>
        <v>0</v>
      </c>
      <c r="AF338" s="208">
        <f>AE338-(AE338*((VLOOKUP(A338,Plan!A$1:AK$804,37,FALSE)/100)))</f>
        <v>0</v>
      </c>
      <c r="AG338" s="208">
        <f>IF(Z338,O338*'ETC Data'!$H$4*'ETC Data'!$L$4,0)</f>
        <v>0</v>
      </c>
      <c r="AH338" s="208">
        <f>AG338-(AG338*((VLOOKUP(A338,Plan!A$1:AP$804,42,FALSE)/100)))</f>
        <v>0</v>
      </c>
      <c r="AI338" s="210"/>
      <c r="AJ338" s="210" t="b">
        <f t="shared" si="55"/>
        <v>0</v>
      </c>
      <c r="AK338" s="211">
        <f>IF(AJ338,O338*'ETC Data'!$H$5*'ETC Data'!$I$5,0)</f>
        <v>0</v>
      </c>
      <c r="AL338" s="208">
        <f>AK338-(AK338*((VLOOKUP(A338,Plan!A$1:AY$804,51,FALSE)/100)))</f>
        <v>0</v>
      </c>
      <c r="AM338" s="208">
        <f>IF(AJ338,O338*'ETC Data'!$H$5*'ETC Data'!$J$5,0)</f>
        <v>0</v>
      </c>
      <c r="AN338" s="208">
        <f>AM338-(AM338*((VLOOKUP(A338,Plan!A$1:BA$804,53,FALSE)/100)))</f>
        <v>0</v>
      </c>
      <c r="AO338" s="211">
        <f>IF(AJ338,O338*'ETC Data'!$H$5*'ETC Data'!$K$5,0)</f>
        <v>0</v>
      </c>
      <c r="AP338" s="208">
        <f>AO338-(AO338*((VLOOKUP(A338,Plan!A$1:BB$804,54,FALSE)/100)))</f>
        <v>0</v>
      </c>
      <c r="AQ338" s="208">
        <f>IF(AJ338,O338*'ETC Data'!$H$5*'ETC Data'!$L$5,0)</f>
        <v>0</v>
      </c>
      <c r="AR338" s="208">
        <f>AQ338-(AQ338*((VLOOKUP(A338,Plan!A$1:BD$804,56,FALSE)/100)))</f>
        <v>0</v>
      </c>
      <c r="AS338" s="193">
        <f>VLOOKUP(A338,'PR Matrix'!A:B,2,FALSE)</f>
        <v>0</v>
      </c>
      <c r="AT338" s="194">
        <f t="shared" si="58"/>
        <v>0</v>
      </c>
      <c r="AU338" s="194">
        <f t="shared" si="59"/>
        <v>0</v>
      </c>
      <c r="AV338" s="194">
        <f t="shared" si="60"/>
        <v>0</v>
      </c>
      <c r="AW338" s="194">
        <f t="shared" si="61"/>
        <v>0</v>
      </c>
      <c r="AX338" s="194">
        <f t="shared" si="62"/>
        <v>0</v>
      </c>
      <c r="AY338" s="194">
        <f t="shared" si="63"/>
        <v>0</v>
      </c>
    </row>
    <row r="339" spans="1:51" hidden="1" x14ac:dyDescent="0.2">
      <c r="A339" s="200" t="s">
        <v>379</v>
      </c>
      <c r="B339" s="201" t="s">
        <v>1572</v>
      </c>
      <c r="C339" s="201"/>
      <c r="D339" s="201"/>
      <c r="E339" s="202">
        <f>IF(G339="Y",VLOOKUP(B339&amp;"|"&amp;C339,'ETC Data'!$C$2:$D$16,2,FALSE),0)</f>
        <v>0</v>
      </c>
      <c r="F339" s="202">
        <f>IF(D339="",0,IF(G339="Y",VLOOKUP(B339&amp;"|"&amp;D339,'ETC Data'!$C$2:$D$16,2,FALSE),0))</f>
        <v>0</v>
      </c>
      <c r="G339" s="203" t="str">
        <f>IF(VLOOKUP(A339,Plan!A$1:H$804,8,FALSE)&lt;&gt;"",VLOOKUP(A339,Plan!A$1:H$804,8,FALSE),"")</f>
        <v>N</v>
      </c>
      <c r="H339" s="204" t="str">
        <f>IF(VLOOKUP(A339,Plan!A$1:L$804,12,FALSE)&lt;&gt;"",VLOOKUP(A339,Plan!A$1:L$804,12,FALSE),"")</f>
        <v/>
      </c>
      <c r="I339" s="205" t="str">
        <f>IF(VLOOKUP(A339,Plan!A$1:M$804,13,FALSE)&lt;&gt;"",VLOOKUP(A339,Plan!A$1:M$804,13,FALSE),"")</f>
        <v/>
      </c>
      <c r="J339" s="205" t="str">
        <f>IF(VLOOKUP(A339,Plan!A$1:N$804,14,FALSE)&lt;&gt;"",VLOOKUP(A339,Plan!A$1:N$804,14,FALSE),IF(VLOOKUP(A339,Plan!A$1:O$804,15,FALSE)&lt;&gt;"",VLOOKUP(A339,Plan!A$1:O$804,15,FALSE),""))</f>
        <v/>
      </c>
      <c r="K339" s="206" t="str">
        <f>IF(VLOOKUP(A339,Plan!A$1:P$804,16,FALSE)&lt;&gt;"",VLOOKUP(A339,Plan!A$1:P$804,16,FALSE),"")</f>
        <v/>
      </c>
      <c r="L339" s="205"/>
      <c r="M339" s="205"/>
      <c r="N339" s="205"/>
      <c r="O339" s="207">
        <f t="shared" si="56"/>
        <v>0</v>
      </c>
      <c r="P339" s="207" t="b">
        <f t="shared" si="57"/>
        <v>0</v>
      </c>
      <c r="Q339" s="208">
        <f>IF(P339,O339*'ETC Data'!$H$3*'ETC Data'!$I$3,0)</f>
        <v>0</v>
      </c>
      <c r="R339" s="208">
        <f>Q339-(Q339*((VLOOKUP(A339,Plan!A$1:Z$804,26,FALSE)/100)))</f>
        <v>0</v>
      </c>
      <c r="S339" s="208">
        <f>IF(P339,O339*'ETC Data'!$H$3*'ETC Data'!$J$3,0)</f>
        <v>0</v>
      </c>
      <c r="T339" s="208">
        <f>S339-(S339*((VLOOKUP(A339,Plan!A$1:AA$804,27,FALSE)/100)))</f>
        <v>0</v>
      </c>
      <c r="U339" s="208">
        <f>IF(P339,O339*'ETC Data'!$H$3*'ETC Data'!$K$3,0)</f>
        <v>0</v>
      </c>
      <c r="V339" s="208">
        <f>U339-(U339*((VLOOKUP(A339,Plan!A$1:AB$804,28,FALSE)/100)))</f>
        <v>0</v>
      </c>
      <c r="W339" s="208">
        <f>IF(P339,O339*'ETC Data'!$H$3*'ETC Data'!$L$3,0)</f>
        <v>0</v>
      </c>
      <c r="X339" s="208">
        <f>W339-(W339*((VLOOKUP(A339,Plan!A$1:AC$804,29,FALSE)/100)))</f>
        <v>0</v>
      </c>
      <c r="Y339" s="209"/>
      <c r="Z339" s="210" t="b">
        <f t="shared" si="54"/>
        <v>0</v>
      </c>
      <c r="AA339" s="208">
        <f>IF(Z339,O339*'ETC Data'!$H$4*'ETC Data'!$I$4,0)</f>
        <v>0</v>
      </c>
      <c r="AB339" s="208">
        <f>AA339-(AA339*((VLOOKUP(A339,Plan!A$1:AI$804,35,FALSE)/100)))</f>
        <v>0</v>
      </c>
      <c r="AC339" s="208">
        <f>IF(Z339,O339*'ETC Data'!$H$4*'ETC Data'!$J$4,0)</f>
        <v>0</v>
      </c>
      <c r="AD339" s="208">
        <f>AC339-(AC339*((VLOOKUP(A339,Plan!A$1:AJ$804,36,FALSE)/100)))</f>
        <v>0</v>
      </c>
      <c r="AE339" s="208">
        <f>IF(Z339,O339*'ETC Data'!$H$4*'ETC Data'!$K$4,0)</f>
        <v>0</v>
      </c>
      <c r="AF339" s="208">
        <f>AE339-(AE339*((VLOOKUP(A339,Plan!A$1:AK$804,37,FALSE)/100)))</f>
        <v>0</v>
      </c>
      <c r="AG339" s="208">
        <f>IF(Z339,O339*'ETC Data'!$H$4*'ETC Data'!$L$4,0)</f>
        <v>0</v>
      </c>
      <c r="AH339" s="208">
        <f>AG339-(AG339*((VLOOKUP(A339,Plan!A$1:AP$804,42,FALSE)/100)))</f>
        <v>0</v>
      </c>
      <c r="AI339" s="210"/>
      <c r="AJ339" s="210" t="b">
        <f t="shared" si="55"/>
        <v>0</v>
      </c>
      <c r="AK339" s="211">
        <f>IF(AJ339,O339*'ETC Data'!$H$5*'ETC Data'!$I$5,0)</f>
        <v>0</v>
      </c>
      <c r="AL339" s="208">
        <f>AK339-(AK339*((VLOOKUP(A339,Plan!A$1:AY$804,51,FALSE)/100)))</f>
        <v>0</v>
      </c>
      <c r="AM339" s="208">
        <f>IF(AJ339,O339*'ETC Data'!$H$5*'ETC Data'!$J$5,0)</f>
        <v>0</v>
      </c>
      <c r="AN339" s="208">
        <f>AM339-(AM339*((VLOOKUP(A339,Plan!A$1:BA$804,53,FALSE)/100)))</f>
        <v>0</v>
      </c>
      <c r="AO339" s="211">
        <f>IF(AJ339,O339*'ETC Data'!$H$5*'ETC Data'!$K$5,0)</f>
        <v>0</v>
      </c>
      <c r="AP339" s="208">
        <f>AO339-(AO339*((VLOOKUP(A339,Plan!A$1:BB$804,54,FALSE)/100)))</f>
        <v>0</v>
      </c>
      <c r="AQ339" s="208">
        <f>IF(AJ339,O339*'ETC Data'!$H$5*'ETC Data'!$L$5,0)</f>
        <v>0</v>
      </c>
      <c r="AR339" s="208">
        <f>AQ339-(AQ339*((VLOOKUP(A339,Plan!A$1:BD$804,56,FALSE)/100)))</f>
        <v>0</v>
      </c>
      <c r="AS339" s="193">
        <f>VLOOKUP(A339,'PR Matrix'!A:B,2,FALSE)</f>
        <v>0</v>
      </c>
      <c r="AT339" s="194">
        <f t="shared" si="58"/>
        <v>0</v>
      </c>
      <c r="AU339" s="194">
        <f t="shared" si="59"/>
        <v>0</v>
      </c>
      <c r="AV339" s="194">
        <f t="shared" si="60"/>
        <v>0</v>
      </c>
      <c r="AW339" s="194">
        <f t="shared" si="61"/>
        <v>0</v>
      </c>
      <c r="AX339" s="194">
        <f t="shared" si="62"/>
        <v>0</v>
      </c>
      <c r="AY339" s="194">
        <f t="shared" si="63"/>
        <v>0</v>
      </c>
    </row>
    <row r="340" spans="1:51" hidden="1" x14ac:dyDescent="0.2">
      <c r="A340" s="200" t="s">
        <v>551</v>
      </c>
      <c r="B340" s="201" t="s">
        <v>1572</v>
      </c>
      <c r="C340" s="201"/>
      <c r="D340" s="201"/>
      <c r="E340" s="202">
        <f>IF(G340="Y",VLOOKUP(B340&amp;"|"&amp;C340,'ETC Data'!$C$2:$D$16,2,FALSE),0)</f>
        <v>0</v>
      </c>
      <c r="F340" s="202">
        <f>IF(D340="",0,IF(G340="Y",VLOOKUP(B340&amp;"|"&amp;D340,'ETC Data'!$C$2:$D$16,2,FALSE),0))</f>
        <v>0</v>
      </c>
      <c r="G340" s="203" t="str">
        <f>IF(VLOOKUP(A340,Plan!A$1:H$804,8,FALSE)&lt;&gt;"",VLOOKUP(A340,Plan!A$1:H$804,8,FALSE),"")</f>
        <v>N</v>
      </c>
      <c r="H340" s="204" t="str">
        <f>IF(VLOOKUP(A340,Plan!A$1:L$804,12,FALSE)&lt;&gt;"",VLOOKUP(A340,Plan!A$1:L$804,12,FALSE),"")</f>
        <v/>
      </c>
      <c r="I340" s="205" t="str">
        <f>IF(VLOOKUP(A340,Plan!A$1:M$804,13,FALSE)&lt;&gt;"",VLOOKUP(A340,Plan!A$1:M$804,13,FALSE),"")</f>
        <v/>
      </c>
      <c r="J340" s="205" t="str">
        <f>IF(VLOOKUP(A340,Plan!A$1:N$804,14,FALSE)&lt;&gt;"",VLOOKUP(A340,Plan!A$1:N$804,14,FALSE),IF(VLOOKUP(A340,Plan!A$1:O$804,15,FALSE)&lt;&gt;"",VLOOKUP(A340,Plan!A$1:O$804,15,FALSE),""))</f>
        <v/>
      </c>
      <c r="K340" s="206" t="str">
        <f>IF(VLOOKUP(A340,Plan!A$1:P$804,16,FALSE)&lt;&gt;"",VLOOKUP(A340,Plan!A$1:P$804,16,FALSE),"")</f>
        <v/>
      </c>
      <c r="L340" s="205"/>
      <c r="M340" s="205"/>
      <c r="N340" s="205"/>
      <c r="O340" s="207">
        <f t="shared" si="56"/>
        <v>0</v>
      </c>
      <c r="P340" s="207" t="b">
        <f t="shared" si="57"/>
        <v>0</v>
      </c>
      <c r="Q340" s="208">
        <f>IF(P340,O340*'ETC Data'!$H$3*'ETC Data'!$I$3,0)</f>
        <v>0</v>
      </c>
      <c r="R340" s="208">
        <f>Q340-(Q340*((VLOOKUP(A340,Plan!A$1:Z$804,26,FALSE)/100)))</f>
        <v>0</v>
      </c>
      <c r="S340" s="208">
        <f>IF(P340,O340*'ETC Data'!$H$3*'ETC Data'!$J$3,0)</f>
        <v>0</v>
      </c>
      <c r="T340" s="208">
        <f>S340-(S340*((VLOOKUP(A340,Plan!A$1:AA$804,27,FALSE)/100)))</f>
        <v>0</v>
      </c>
      <c r="U340" s="208">
        <f>IF(P340,O340*'ETC Data'!$H$3*'ETC Data'!$K$3,0)</f>
        <v>0</v>
      </c>
      <c r="V340" s="208">
        <f>U340-(U340*((VLOOKUP(A340,Plan!A$1:AB$804,28,FALSE)/100)))</f>
        <v>0</v>
      </c>
      <c r="W340" s="208">
        <f>IF(P340,O340*'ETC Data'!$H$3*'ETC Data'!$L$3,0)</f>
        <v>0</v>
      </c>
      <c r="X340" s="208">
        <f>W340-(W340*((VLOOKUP(A340,Plan!A$1:AC$804,29,FALSE)/100)))</f>
        <v>0</v>
      </c>
      <c r="Y340" s="209"/>
      <c r="Z340" s="210" t="b">
        <f t="shared" si="54"/>
        <v>0</v>
      </c>
      <c r="AA340" s="208">
        <f>IF(Z340,O340*'ETC Data'!$H$4*'ETC Data'!$I$4,0)</f>
        <v>0</v>
      </c>
      <c r="AB340" s="208">
        <f>AA340-(AA340*((VLOOKUP(A340,Plan!A$1:AI$804,35,FALSE)/100)))</f>
        <v>0</v>
      </c>
      <c r="AC340" s="208">
        <f>IF(Z340,O340*'ETC Data'!$H$4*'ETC Data'!$J$4,0)</f>
        <v>0</v>
      </c>
      <c r="AD340" s="208">
        <f>AC340-(AC340*((VLOOKUP(A340,Plan!A$1:AJ$804,36,FALSE)/100)))</f>
        <v>0</v>
      </c>
      <c r="AE340" s="208">
        <f>IF(Z340,O340*'ETC Data'!$H$4*'ETC Data'!$K$4,0)</f>
        <v>0</v>
      </c>
      <c r="AF340" s="208">
        <f>AE340-(AE340*((VLOOKUP(A340,Plan!A$1:AK$804,37,FALSE)/100)))</f>
        <v>0</v>
      </c>
      <c r="AG340" s="208">
        <f>IF(Z340,O340*'ETC Data'!$H$4*'ETC Data'!$L$4,0)</f>
        <v>0</v>
      </c>
      <c r="AH340" s="208">
        <f>AG340-(AG340*((VLOOKUP(A340,Plan!A$1:AP$804,42,FALSE)/100)))</f>
        <v>0</v>
      </c>
      <c r="AI340" s="210"/>
      <c r="AJ340" s="210" t="b">
        <f t="shared" si="55"/>
        <v>0</v>
      </c>
      <c r="AK340" s="211">
        <f>IF(AJ340,O340*'ETC Data'!$H$5*'ETC Data'!$I$5,0)</f>
        <v>0</v>
      </c>
      <c r="AL340" s="208">
        <f>AK340-(AK340*((VLOOKUP(A340,Plan!A$1:AY$804,51,FALSE)/100)))</f>
        <v>0</v>
      </c>
      <c r="AM340" s="208">
        <f>IF(AJ340,O340*'ETC Data'!$H$5*'ETC Data'!$J$5,0)</f>
        <v>0</v>
      </c>
      <c r="AN340" s="208">
        <f>AM340-(AM340*((VLOOKUP(A340,Plan!A$1:BA$804,53,FALSE)/100)))</f>
        <v>0</v>
      </c>
      <c r="AO340" s="211">
        <f>IF(AJ340,O340*'ETC Data'!$H$5*'ETC Data'!$K$5,0)</f>
        <v>0</v>
      </c>
      <c r="AP340" s="208">
        <f>AO340-(AO340*((VLOOKUP(A340,Plan!A$1:BB$804,54,FALSE)/100)))</f>
        <v>0</v>
      </c>
      <c r="AQ340" s="208">
        <f>IF(AJ340,O340*'ETC Data'!$H$5*'ETC Data'!$L$5,0)</f>
        <v>0</v>
      </c>
      <c r="AR340" s="208">
        <f>AQ340-(AQ340*((VLOOKUP(A340,Plan!A$1:BD$804,56,FALSE)/100)))</f>
        <v>0</v>
      </c>
      <c r="AS340" s="193">
        <f>VLOOKUP(A340,'PR Matrix'!A:B,2,FALSE)</f>
        <v>0</v>
      </c>
      <c r="AT340" s="194">
        <f t="shared" si="58"/>
        <v>0</v>
      </c>
      <c r="AU340" s="194">
        <f t="shared" si="59"/>
        <v>0</v>
      </c>
      <c r="AV340" s="194">
        <f t="shared" si="60"/>
        <v>0</v>
      </c>
      <c r="AW340" s="194">
        <f t="shared" si="61"/>
        <v>0</v>
      </c>
      <c r="AX340" s="194">
        <f t="shared" si="62"/>
        <v>0</v>
      </c>
      <c r="AY340" s="194">
        <f t="shared" si="63"/>
        <v>0</v>
      </c>
    </row>
    <row r="341" spans="1:51" hidden="1" x14ac:dyDescent="0.2">
      <c r="A341" s="213" t="s">
        <v>552</v>
      </c>
      <c r="B341" s="201" t="s">
        <v>1572</v>
      </c>
      <c r="C341" s="201"/>
      <c r="D341" s="201"/>
      <c r="E341" s="202">
        <f>IF(G341="Y",VLOOKUP(B341&amp;"|"&amp;C341,'ETC Data'!$C$2:$D$16,2,FALSE),0)</f>
        <v>0</v>
      </c>
      <c r="F341" s="202">
        <f>IF(D341="",0,IF(G341="Y",VLOOKUP(B341&amp;"|"&amp;D341,'ETC Data'!$C$2:$D$16,2,FALSE),0))</f>
        <v>0</v>
      </c>
      <c r="G341" s="203" t="str">
        <f>IF(VLOOKUP(A341,Plan!A$1:H$804,8,FALSE)&lt;&gt;"",VLOOKUP(A341,Plan!A$1:H$804,8,FALSE),"")</f>
        <v>N</v>
      </c>
      <c r="H341" s="204" t="str">
        <f>IF(VLOOKUP(A341,Plan!A$1:L$804,12,FALSE)&lt;&gt;"",VLOOKUP(A341,Plan!A$1:L$804,12,FALSE),"")</f>
        <v/>
      </c>
      <c r="I341" s="205" t="str">
        <f>IF(VLOOKUP(A341,Plan!A$1:M$804,13,FALSE)&lt;&gt;"",VLOOKUP(A341,Plan!A$1:M$804,13,FALSE),"")</f>
        <v/>
      </c>
      <c r="J341" s="205" t="str">
        <f>IF(VLOOKUP(A341,Plan!A$1:N$804,14,FALSE)&lt;&gt;"",VLOOKUP(A341,Plan!A$1:N$804,14,FALSE),IF(VLOOKUP(A341,Plan!A$1:O$804,15,FALSE)&lt;&gt;"",VLOOKUP(A341,Plan!A$1:O$804,15,FALSE),""))</f>
        <v/>
      </c>
      <c r="K341" s="206" t="str">
        <f>IF(VLOOKUP(A341,Plan!A$1:P$804,16,FALSE)&lt;&gt;"",VLOOKUP(A341,Plan!A$1:P$804,16,FALSE),"")</f>
        <v/>
      </c>
      <c r="L341" s="205"/>
      <c r="M341" s="205"/>
      <c r="N341" s="205"/>
      <c r="O341" s="207">
        <f t="shared" si="56"/>
        <v>0</v>
      </c>
      <c r="P341" s="207" t="b">
        <f t="shared" si="57"/>
        <v>0</v>
      </c>
      <c r="Q341" s="208">
        <f>IF(P341,O341*'ETC Data'!$H$3*'ETC Data'!$I$3,0)</f>
        <v>0</v>
      </c>
      <c r="R341" s="208">
        <f>Q341-(Q341*((VLOOKUP(A341,Plan!A$1:Z$804,26,FALSE)/100)))</f>
        <v>0</v>
      </c>
      <c r="S341" s="208">
        <f>IF(P341,O341*'ETC Data'!$H$3*'ETC Data'!$J$3,0)</f>
        <v>0</v>
      </c>
      <c r="T341" s="208">
        <f>S341-(S341*((VLOOKUP(A341,Plan!A$1:AA$804,27,FALSE)/100)))</f>
        <v>0</v>
      </c>
      <c r="U341" s="208">
        <f>IF(P341,O341*'ETC Data'!$H$3*'ETC Data'!$K$3,0)</f>
        <v>0</v>
      </c>
      <c r="V341" s="208">
        <f>U341-(U341*((VLOOKUP(A341,Plan!A$1:AB$804,28,FALSE)/100)))</f>
        <v>0</v>
      </c>
      <c r="W341" s="208">
        <f>IF(P341,O341*'ETC Data'!$H$3*'ETC Data'!$L$3,0)</f>
        <v>0</v>
      </c>
      <c r="X341" s="208">
        <f>W341-(W341*((VLOOKUP(A341,Plan!A$1:AC$804,29,FALSE)/100)))</f>
        <v>0</v>
      </c>
      <c r="Y341" s="209"/>
      <c r="Z341" s="210" t="b">
        <f t="shared" si="54"/>
        <v>0</v>
      </c>
      <c r="AA341" s="208">
        <f>IF(Z341,O341*'ETC Data'!$H$4*'ETC Data'!$I$4,0)</f>
        <v>0</v>
      </c>
      <c r="AB341" s="208">
        <f>AA341-(AA341*((VLOOKUP(A341,Plan!A$1:AI$804,35,FALSE)/100)))</f>
        <v>0</v>
      </c>
      <c r="AC341" s="208">
        <f>IF(Z341,O341*'ETC Data'!$H$4*'ETC Data'!$J$4,0)</f>
        <v>0</v>
      </c>
      <c r="AD341" s="208">
        <f>AC341-(AC341*((VLOOKUP(A341,Plan!A$1:AJ$804,36,FALSE)/100)))</f>
        <v>0</v>
      </c>
      <c r="AE341" s="208">
        <f>IF(Z341,O341*'ETC Data'!$H$4*'ETC Data'!$K$4,0)</f>
        <v>0</v>
      </c>
      <c r="AF341" s="208">
        <f>AE341-(AE341*((VLOOKUP(A341,Plan!A$1:AK$804,37,FALSE)/100)))</f>
        <v>0</v>
      </c>
      <c r="AG341" s="208">
        <f>IF(Z341,O341*'ETC Data'!$H$4*'ETC Data'!$L$4,0)</f>
        <v>0</v>
      </c>
      <c r="AH341" s="208">
        <f>AG341-(AG341*((VLOOKUP(A341,Plan!A$1:AP$804,42,FALSE)/100)))</f>
        <v>0</v>
      </c>
      <c r="AI341" s="210"/>
      <c r="AJ341" s="210" t="b">
        <f t="shared" si="55"/>
        <v>0</v>
      </c>
      <c r="AK341" s="211">
        <f>IF(AJ341,O341*'ETC Data'!$H$5*'ETC Data'!$I$5,0)</f>
        <v>0</v>
      </c>
      <c r="AL341" s="208">
        <f>AK341-(AK341*((VLOOKUP(A341,Plan!A$1:AY$804,51,FALSE)/100)))</f>
        <v>0</v>
      </c>
      <c r="AM341" s="208">
        <f>IF(AJ341,O341*'ETC Data'!$H$5*'ETC Data'!$J$5,0)</f>
        <v>0</v>
      </c>
      <c r="AN341" s="208">
        <f>AM341-(AM341*((VLOOKUP(A341,Plan!A$1:BA$804,53,FALSE)/100)))</f>
        <v>0</v>
      </c>
      <c r="AO341" s="211">
        <f>IF(AJ341,O341*'ETC Data'!$H$5*'ETC Data'!$K$5,0)</f>
        <v>0</v>
      </c>
      <c r="AP341" s="208">
        <f>AO341-(AO341*((VLOOKUP(A341,Plan!A$1:BB$804,54,FALSE)/100)))</f>
        <v>0</v>
      </c>
      <c r="AQ341" s="208">
        <f>IF(AJ341,O341*'ETC Data'!$H$5*'ETC Data'!$L$5,0)</f>
        <v>0</v>
      </c>
      <c r="AR341" s="208">
        <f>AQ341-(AQ341*((VLOOKUP(A341,Plan!A$1:BD$804,56,FALSE)/100)))</f>
        <v>0</v>
      </c>
      <c r="AS341" s="193">
        <f>VLOOKUP(A341,'PR Matrix'!A:B,2,FALSE)</f>
        <v>0</v>
      </c>
      <c r="AT341" s="194">
        <f t="shared" si="58"/>
        <v>0</v>
      </c>
      <c r="AU341" s="194">
        <f t="shared" si="59"/>
        <v>0</v>
      </c>
      <c r="AV341" s="194">
        <f t="shared" si="60"/>
        <v>0</v>
      </c>
      <c r="AW341" s="194">
        <f t="shared" si="61"/>
        <v>0</v>
      </c>
      <c r="AX341" s="194">
        <f t="shared" si="62"/>
        <v>0</v>
      </c>
      <c r="AY341" s="194">
        <f t="shared" si="63"/>
        <v>0</v>
      </c>
    </row>
    <row r="342" spans="1:51" hidden="1" x14ac:dyDescent="0.2">
      <c r="A342" s="219" t="s">
        <v>1213</v>
      </c>
      <c r="B342" s="201" t="s">
        <v>1572</v>
      </c>
      <c r="C342" s="201"/>
      <c r="D342" s="201"/>
      <c r="E342" s="202">
        <f>IF(G342="Y",VLOOKUP(B342&amp;"|"&amp;C342,'ETC Data'!$C$2:$D$16,2,FALSE),0)</f>
        <v>0</v>
      </c>
      <c r="F342" s="202">
        <f>IF(D342="",0,IF(G342="Y",VLOOKUP(B342&amp;"|"&amp;D342,'ETC Data'!$C$2:$D$16,2,FALSE),0))</f>
        <v>0</v>
      </c>
      <c r="G342" s="203" t="str">
        <f>IF(VLOOKUP(A342,Plan!A$1:H$804,8,FALSE)&lt;&gt;"",VLOOKUP(A342,Plan!A$1:H$804,8,FALSE),"")</f>
        <v>N</v>
      </c>
      <c r="H342" s="204" t="str">
        <f>IF(VLOOKUP(A342,Plan!A$1:L$804,12,FALSE)&lt;&gt;"",VLOOKUP(A342,Plan!A$1:L$804,12,FALSE),"")</f>
        <v/>
      </c>
      <c r="I342" s="205" t="str">
        <f>IF(VLOOKUP(A342,Plan!A$1:M$804,13,FALSE)&lt;&gt;"",VLOOKUP(A342,Plan!A$1:M$804,13,FALSE),"")</f>
        <v/>
      </c>
      <c r="J342" s="205" t="str">
        <f>IF(VLOOKUP(A342,Plan!A$1:N$804,14,FALSE)&lt;&gt;"",VLOOKUP(A342,Plan!A$1:N$804,14,FALSE),IF(VLOOKUP(A342,Plan!A$1:O$804,15,FALSE)&lt;&gt;"",VLOOKUP(A342,Plan!A$1:O$804,15,FALSE),""))</f>
        <v/>
      </c>
      <c r="K342" s="206" t="str">
        <f>IF(VLOOKUP(A342,Plan!A$1:P$804,16,FALSE)&lt;&gt;"",VLOOKUP(A342,Plan!A$1:P$804,16,FALSE),"")</f>
        <v/>
      </c>
      <c r="L342" s="205"/>
      <c r="M342" s="205"/>
      <c r="N342" s="205"/>
      <c r="O342" s="207">
        <f t="shared" si="56"/>
        <v>0</v>
      </c>
      <c r="P342" s="207" t="b">
        <f t="shared" si="57"/>
        <v>0</v>
      </c>
      <c r="Q342" s="208">
        <f>IF(P342,O342*'ETC Data'!$H$3*'ETC Data'!$I$3,0)</f>
        <v>0</v>
      </c>
      <c r="R342" s="208">
        <f>Q342-(Q342*((VLOOKUP(A342,Plan!A$1:Z$804,26,FALSE)/100)))</f>
        <v>0</v>
      </c>
      <c r="S342" s="208">
        <f>IF(P342,O342*'ETC Data'!$H$3*'ETC Data'!$J$3,0)</f>
        <v>0</v>
      </c>
      <c r="T342" s="208">
        <f>S342-(S342*((VLOOKUP(A342,Plan!A$1:AA$804,27,FALSE)/100)))</f>
        <v>0</v>
      </c>
      <c r="U342" s="208">
        <f>IF(P342,O342*'ETC Data'!$H$3*'ETC Data'!$K$3,0)</f>
        <v>0</v>
      </c>
      <c r="V342" s="208">
        <f>U342-(U342*((VLOOKUP(A342,Plan!A$1:AB$804,28,FALSE)/100)))</f>
        <v>0</v>
      </c>
      <c r="W342" s="208">
        <f>IF(P342,O342*'ETC Data'!$H$3*'ETC Data'!$L$3,0)</f>
        <v>0</v>
      </c>
      <c r="X342" s="208">
        <f>W342-(W342*((VLOOKUP(A342,Plan!A$1:AC$804,29,FALSE)/100)))</f>
        <v>0</v>
      </c>
      <c r="Y342" s="209"/>
      <c r="Z342" s="210" t="b">
        <f t="shared" si="54"/>
        <v>0</v>
      </c>
      <c r="AA342" s="208">
        <f>IF(Z342,O342*'ETC Data'!$H$4*'ETC Data'!$I$4,0)</f>
        <v>0</v>
      </c>
      <c r="AB342" s="208">
        <f>AA342-(AA342*((VLOOKUP(A342,Plan!A$1:AI$804,35,FALSE)/100)))</f>
        <v>0</v>
      </c>
      <c r="AC342" s="208">
        <f>IF(Z342,O342*'ETC Data'!$H$4*'ETC Data'!$J$4,0)</f>
        <v>0</v>
      </c>
      <c r="AD342" s="208">
        <f>AC342-(AC342*((VLOOKUP(A342,Plan!A$1:AJ$804,36,FALSE)/100)))</f>
        <v>0</v>
      </c>
      <c r="AE342" s="208">
        <f>IF(Z342,O342*'ETC Data'!$H$4*'ETC Data'!$K$4,0)</f>
        <v>0</v>
      </c>
      <c r="AF342" s="208">
        <f>AE342-(AE342*((VLOOKUP(A342,Plan!A$1:AK$804,37,FALSE)/100)))</f>
        <v>0</v>
      </c>
      <c r="AG342" s="208">
        <f>IF(Z342,O342*'ETC Data'!$H$4*'ETC Data'!$L$4,0)</f>
        <v>0</v>
      </c>
      <c r="AH342" s="208">
        <f>AG342-(AG342*((VLOOKUP(A342,Plan!A$1:AP$804,42,FALSE)/100)))</f>
        <v>0</v>
      </c>
      <c r="AI342" s="210"/>
      <c r="AJ342" s="210" t="b">
        <f t="shared" si="55"/>
        <v>0</v>
      </c>
      <c r="AK342" s="211">
        <f>IF(AJ342,O342*'ETC Data'!$H$5*'ETC Data'!$I$5,0)</f>
        <v>0</v>
      </c>
      <c r="AL342" s="208">
        <f>AK342-(AK342*((VLOOKUP(A342,Plan!A$1:AY$804,51,FALSE)/100)))</f>
        <v>0</v>
      </c>
      <c r="AM342" s="208">
        <f>IF(AJ342,O342*'ETC Data'!$H$5*'ETC Data'!$J$5,0)</f>
        <v>0</v>
      </c>
      <c r="AN342" s="208">
        <f>AM342-(AM342*((VLOOKUP(A342,Plan!A$1:BA$804,53,FALSE)/100)))</f>
        <v>0</v>
      </c>
      <c r="AO342" s="211">
        <f>IF(AJ342,O342*'ETC Data'!$H$5*'ETC Data'!$K$5,0)</f>
        <v>0</v>
      </c>
      <c r="AP342" s="208">
        <f>AO342-(AO342*((VLOOKUP(A342,Plan!A$1:BB$804,54,FALSE)/100)))</f>
        <v>0</v>
      </c>
      <c r="AQ342" s="208">
        <f>IF(AJ342,O342*'ETC Data'!$H$5*'ETC Data'!$L$5,0)</f>
        <v>0</v>
      </c>
      <c r="AR342" s="208">
        <f>AQ342-(AQ342*((VLOOKUP(A342,Plan!A$1:BD$804,56,FALSE)/100)))</f>
        <v>0</v>
      </c>
      <c r="AS342" s="193">
        <f>VLOOKUP(A342,'PR Matrix'!A:B,2,FALSE)</f>
        <v>0</v>
      </c>
      <c r="AT342" s="194">
        <f t="shared" si="58"/>
        <v>0</v>
      </c>
      <c r="AU342" s="194">
        <f t="shared" si="59"/>
        <v>0</v>
      </c>
      <c r="AV342" s="194">
        <f t="shared" si="60"/>
        <v>0</v>
      </c>
      <c r="AW342" s="194">
        <f t="shared" si="61"/>
        <v>0</v>
      </c>
      <c r="AX342" s="194">
        <f t="shared" si="62"/>
        <v>0</v>
      </c>
      <c r="AY342" s="194">
        <f t="shared" si="63"/>
        <v>0</v>
      </c>
    </row>
    <row r="343" spans="1:51" hidden="1" x14ac:dyDescent="0.2">
      <c r="A343" s="214" t="s">
        <v>1865</v>
      </c>
      <c r="B343" s="201" t="s">
        <v>1572</v>
      </c>
      <c r="C343" s="201"/>
      <c r="D343" s="201"/>
      <c r="E343" s="202">
        <f>IF(G343="Y",VLOOKUP(B343&amp;"|"&amp;C343,'ETC Data'!$C$2:$D$16,2,FALSE),0)</f>
        <v>0</v>
      </c>
      <c r="F343" s="202">
        <f>IF(D343="",0,IF(G343="Y",VLOOKUP(B343&amp;"|"&amp;D343,'ETC Data'!$C$2:$D$16,2,FALSE),0))</f>
        <v>0</v>
      </c>
      <c r="G343" s="203" t="str">
        <f>IF(VLOOKUP(A343,Plan!A$1:H$804,8,FALSE)&lt;&gt;"",VLOOKUP(A343,Plan!A$1:H$804,8,FALSE),"")</f>
        <v>N</v>
      </c>
      <c r="H343" s="204" t="str">
        <f>IF(VLOOKUP(A343,Plan!A$1:L$804,12,FALSE)&lt;&gt;"",VLOOKUP(A343,Plan!A$1:L$804,12,FALSE),"")</f>
        <v/>
      </c>
      <c r="I343" s="205" t="str">
        <f>IF(VLOOKUP(A343,Plan!A$1:M$804,13,FALSE)&lt;&gt;"",VLOOKUP(A343,Plan!A$1:M$804,13,FALSE),"")</f>
        <v/>
      </c>
      <c r="J343" s="205" t="str">
        <f>IF(VLOOKUP(A343,Plan!A$1:N$804,14,FALSE)&lt;&gt;"",VLOOKUP(A343,Plan!A$1:N$804,14,FALSE),IF(VLOOKUP(A343,Plan!A$1:O$804,15,FALSE)&lt;&gt;"",VLOOKUP(A343,Plan!A$1:O$804,15,FALSE),""))</f>
        <v/>
      </c>
      <c r="K343" s="206" t="str">
        <f>IF(VLOOKUP(A343,Plan!A$1:P$804,16,FALSE)&lt;&gt;"",VLOOKUP(A343,Plan!A$1:P$804,16,FALSE),"")</f>
        <v/>
      </c>
      <c r="L343" s="205"/>
      <c r="M343" s="205"/>
      <c r="N343" s="205"/>
      <c r="O343" s="207">
        <f t="shared" si="56"/>
        <v>0</v>
      </c>
      <c r="P343" s="207" t="b">
        <f t="shared" si="57"/>
        <v>0</v>
      </c>
      <c r="Q343" s="208">
        <f>IF(P343,O343*'ETC Data'!$H$3*'ETC Data'!$I$3,0)</f>
        <v>0</v>
      </c>
      <c r="R343" s="208">
        <f>Q343-(Q343*((VLOOKUP(A343,Plan!A$1:Z$804,26,FALSE)/100)))</f>
        <v>0</v>
      </c>
      <c r="S343" s="208">
        <f>IF(P343,O343*'ETC Data'!$H$3*'ETC Data'!$J$3,0)</f>
        <v>0</v>
      </c>
      <c r="T343" s="208">
        <f>S343-(S343*((VLOOKUP(A343,Plan!A$1:AA$804,27,FALSE)/100)))</f>
        <v>0</v>
      </c>
      <c r="U343" s="208">
        <f>IF(P343,O343*'ETC Data'!$H$3*'ETC Data'!$K$3,0)</f>
        <v>0</v>
      </c>
      <c r="V343" s="208">
        <f>U343-(U343*((VLOOKUP(A343,Plan!A$1:AB$804,28,FALSE)/100)))</f>
        <v>0</v>
      </c>
      <c r="W343" s="208">
        <f>IF(P343,O343*'ETC Data'!$H$3*'ETC Data'!$L$3,0)</f>
        <v>0</v>
      </c>
      <c r="X343" s="208">
        <f>W343-(W343*((VLOOKUP(A343,Plan!A$1:AC$804,29,FALSE)/100)))</f>
        <v>0</v>
      </c>
      <c r="Y343" s="209"/>
      <c r="Z343" s="210" t="b">
        <f t="shared" si="54"/>
        <v>0</v>
      </c>
      <c r="AA343" s="208">
        <f>IF(Z343,O343*'ETC Data'!$H$4*'ETC Data'!$I$4,0)</f>
        <v>0</v>
      </c>
      <c r="AB343" s="208">
        <f>AA343-(AA343*((VLOOKUP(A343,Plan!A$1:AI$804,35,FALSE)/100)))</f>
        <v>0</v>
      </c>
      <c r="AC343" s="208">
        <f>IF(Z343,O343*'ETC Data'!$H$4*'ETC Data'!$J$4,0)</f>
        <v>0</v>
      </c>
      <c r="AD343" s="208">
        <f>AC343-(AC343*((VLOOKUP(A343,Plan!A$1:AJ$804,36,FALSE)/100)))</f>
        <v>0</v>
      </c>
      <c r="AE343" s="208">
        <f>IF(Z343,O343*'ETC Data'!$H$4*'ETC Data'!$K$4,0)</f>
        <v>0</v>
      </c>
      <c r="AF343" s="208">
        <f>AE343-(AE343*((VLOOKUP(A343,Plan!A$1:AK$804,37,FALSE)/100)))</f>
        <v>0</v>
      </c>
      <c r="AG343" s="208">
        <f>IF(Z343,O343*'ETC Data'!$H$4*'ETC Data'!$L$4,0)</f>
        <v>0</v>
      </c>
      <c r="AH343" s="208">
        <f>AG343-(AG343*((VLOOKUP(A343,Plan!A$1:AP$804,42,FALSE)/100)))</f>
        <v>0</v>
      </c>
      <c r="AI343" s="210"/>
      <c r="AJ343" s="210" t="b">
        <f t="shared" si="55"/>
        <v>0</v>
      </c>
      <c r="AK343" s="211">
        <f>IF(AJ343,O343*'ETC Data'!$H$5*'ETC Data'!$I$5,0)</f>
        <v>0</v>
      </c>
      <c r="AL343" s="208">
        <f>AK343-(AK343*((VLOOKUP(A343,Plan!A$1:AY$804,51,FALSE)/100)))</f>
        <v>0</v>
      </c>
      <c r="AM343" s="208">
        <f>IF(AJ343,O343*'ETC Data'!$H$5*'ETC Data'!$J$5,0)</f>
        <v>0</v>
      </c>
      <c r="AN343" s="208">
        <f>AM343-(AM343*((VLOOKUP(A343,Plan!A$1:BA$804,53,FALSE)/100)))</f>
        <v>0</v>
      </c>
      <c r="AO343" s="211">
        <f>IF(AJ343,O343*'ETC Data'!$H$5*'ETC Data'!$K$5,0)</f>
        <v>0</v>
      </c>
      <c r="AP343" s="208">
        <f>AO343-(AO343*((VLOOKUP(A343,Plan!A$1:BB$804,54,FALSE)/100)))</f>
        <v>0</v>
      </c>
      <c r="AQ343" s="208">
        <f>IF(AJ343,O343*'ETC Data'!$H$5*'ETC Data'!$L$5,0)</f>
        <v>0</v>
      </c>
      <c r="AR343" s="208">
        <f>AQ343-(AQ343*((VLOOKUP(A343,Plan!A$1:BD$804,56,FALSE)/100)))</f>
        <v>0</v>
      </c>
      <c r="AS343" s="193">
        <f>VLOOKUP(A343,'PR Matrix'!A:B,2,FALSE)</f>
        <v>0</v>
      </c>
      <c r="AT343" s="194">
        <f t="shared" si="58"/>
        <v>0</v>
      </c>
      <c r="AU343" s="194">
        <f t="shared" si="59"/>
        <v>0</v>
      </c>
      <c r="AV343" s="194">
        <f t="shared" si="60"/>
        <v>0</v>
      </c>
      <c r="AW343" s="194">
        <f t="shared" si="61"/>
        <v>0</v>
      </c>
      <c r="AX343" s="194">
        <f t="shared" si="62"/>
        <v>0</v>
      </c>
      <c r="AY343" s="194">
        <f t="shared" si="63"/>
        <v>0</v>
      </c>
    </row>
    <row r="344" spans="1:51" hidden="1" x14ac:dyDescent="0.2">
      <c r="A344" s="200" t="s">
        <v>1866</v>
      </c>
      <c r="B344" s="201" t="s">
        <v>1572</v>
      </c>
      <c r="C344" s="201"/>
      <c r="D344" s="201"/>
      <c r="E344" s="202">
        <f>IF(G344="Y",VLOOKUP(B344&amp;"|"&amp;C344,'ETC Data'!$C$2:$D$16,2,FALSE),0)</f>
        <v>0</v>
      </c>
      <c r="F344" s="202">
        <f>IF(D344="",0,IF(G344="Y",VLOOKUP(B344&amp;"|"&amp;D344,'ETC Data'!$C$2:$D$16,2,FALSE),0))</f>
        <v>0</v>
      </c>
      <c r="G344" s="203" t="str">
        <f>IF(VLOOKUP(A344,Plan!A$1:H$804,8,FALSE)&lt;&gt;"",VLOOKUP(A344,Plan!A$1:H$804,8,FALSE),"")</f>
        <v>N</v>
      </c>
      <c r="H344" s="204" t="str">
        <f>IF(VLOOKUP(A344,Plan!A$1:L$804,12,FALSE)&lt;&gt;"",VLOOKUP(A344,Plan!A$1:L$804,12,FALSE),"")</f>
        <v/>
      </c>
      <c r="I344" s="205" t="str">
        <f>IF(VLOOKUP(A344,Plan!A$1:M$804,13,FALSE)&lt;&gt;"",VLOOKUP(A344,Plan!A$1:M$804,13,FALSE),"")</f>
        <v/>
      </c>
      <c r="J344" s="205" t="str">
        <f>IF(VLOOKUP(A344,Plan!A$1:N$804,14,FALSE)&lt;&gt;"",VLOOKUP(A344,Plan!A$1:N$804,14,FALSE),IF(VLOOKUP(A344,Plan!A$1:O$804,15,FALSE)&lt;&gt;"",VLOOKUP(A344,Plan!A$1:O$804,15,FALSE),""))</f>
        <v/>
      </c>
      <c r="K344" s="206" t="str">
        <f>IF(VLOOKUP(A344,Plan!A$1:P$804,16,FALSE)&lt;&gt;"",VLOOKUP(A344,Plan!A$1:P$804,16,FALSE),"")</f>
        <v/>
      </c>
      <c r="L344" s="205"/>
      <c r="M344" s="205"/>
      <c r="N344" s="205"/>
      <c r="O344" s="207">
        <f t="shared" si="56"/>
        <v>0</v>
      </c>
      <c r="P344" s="207" t="b">
        <f t="shared" si="57"/>
        <v>0</v>
      </c>
      <c r="Q344" s="208">
        <f>IF(P344,O344*'ETC Data'!$H$3*'ETC Data'!$I$3,0)</f>
        <v>0</v>
      </c>
      <c r="R344" s="208">
        <f>Q344-(Q344*((VLOOKUP(A344,Plan!A$1:Z$804,26,FALSE)/100)))</f>
        <v>0</v>
      </c>
      <c r="S344" s="208">
        <f>IF(P344,O344*'ETC Data'!$H$3*'ETC Data'!$J$3,0)</f>
        <v>0</v>
      </c>
      <c r="T344" s="208">
        <f>S344-(S344*((VLOOKUP(A344,Plan!A$1:AA$804,27,FALSE)/100)))</f>
        <v>0</v>
      </c>
      <c r="U344" s="208">
        <f>IF(P344,O344*'ETC Data'!$H$3*'ETC Data'!$K$3,0)</f>
        <v>0</v>
      </c>
      <c r="V344" s="208">
        <f>U344-(U344*((VLOOKUP(A344,Plan!A$1:AB$804,28,FALSE)/100)))</f>
        <v>0</v>
      </c>
      <c r="W344" s="208">
        <f>IF(P344,O344*'ETC Data'!$H$3*'ETC Data'!$L$3,0)</f>
        <v>0</v>
      </c>
      <c r="X344" s="208">
        <f>W344-(W344*((VLOOKUP(A344,Plan!A$1:AC$804,29,FALSE)/100)))</f>
        <v>0</v>
      </c>
      <c r="Y344" s="209"/>
      <c r="Z344" s="210" t="b">
        <f t="shared" si="54"/>
        <v>0</v>
      </c>
      <c r="AA344" s="208">
        <f>IF(Z344,O344*'ETC Data'!$H$4*'ETC Data'!$I$4,0)</f>
        <v>0</v>
      </c>
      <c r="AB344" s="208">
        <f>AA344-(AA344*((VLOOKUP(A344,Plan!A$1:AI$804,35,FALSE)/100)))</f>
        <v>0</v>
      </c>
      <c r="AC344" s="208">
        <f>IF(Z344,O344*'ETC Data'!$H$4*'ETC Data'!$J$4,0)</f>
        <v>0</v>
      </c>
      <c r="AD344" s="208">
        <f>AC344-(AC344*((VLOOKUP(A344,Plan!A$1:AJ$804,36,FALSE)/100)))</f>
        <v>0</v>
      </c>
      <c r="AE344" s="208">
        <f>IF(Z344,O344*'ETC Data'!$H$4*'ETC Data'!$K$4,0)</f>
        <v>0</v>
      </c>
      <c r="AF344" s="208">
        <f>AE344-(AE344*((VLOOKUP(A344,Plan!A$1:AK$804,37,FALSE)/100)))</f>
        <v>0</v>
      </c>
      <c r="AG344" s="208">
        <f>IF(Z344,O344*'ETC Data'!$H$4*'ETC Data'!$L$4,0)</f>
        <v>0</v>
      </c>
      <c r="AH344" s="208">
        <f>AG344-(AG344*((VLOOKUP(A344,Plan!A$1:AP$804,42,FALSE)/100)))</f>
        <v>0</v>
      </c>
      <c r="AI344" s="210"/>
      <c r="AJ344" s="210" t="b">
        <f t="shared" si="55"/>
        <v>0</v>
      </c>
      <c r="AK344" s="211">
        <f>IF(AJ344,O344*'ETC Data'!$H$5*'ETC Data'!$I$5,0)</f>
        <v>0</v>
      </c>
      <c r="AL344" s="208">
        <f>AK344-(AK344*((VLOOKUP(A344,Plan!A$1:AY$804,51,FALSE)/100)))</f>
        <v>0</v>
      </c>
      <c r="AM344" s="208">
        <f>IF(AJ344,O344*'ETC Data'!$H$5*'ETC Data'!$J$5,0)</f>
        <v>0</v>
      </c>
      <c r="AN344" s="208">
        <f>AM344-(AM344*((VLOOKUP(A344,Plan!A$1:BA$804,53,FALSE)/100)))</f>
        <v>0</v>
      </c>
      <c r="AO344" s="211">
        <f>IF(AJ344,O344*'ETC Data'!$H$5*'ETC Data'!$K$5,0)</f>
        <v>0</v>
      </c>
      <c r="AP344" s="208">
        <f>AO344-(AO344*((VLOOKUP(A344,Plan!A$1:BB$804,54,FALSE)/100)))</f>
        <v>0</v>
      </c>
      <c r="AQ344" s="208">
        <f>IF(AJ344,O344*'ETC Data'!$H$5*'ETC Data'!$L$5,0)</f>
        <v>0</v>
      </c>
      <c r="AR344" s="208">
        <f>AQ344-(AQ344*((VLOOKUP(A344,Plan!A$1:BD$804,56,FALSE)/100)))</f>
        <v>0</v>
      </c>
      <c r="AS344" s="193">
        <f>VLOOKUP(A344,'PR Matrix'!A:B,2,FALSE)</f>
        <v>0</v>
      </c>
      <c r="AT344" s="194">
        <f t="shared" si="58"/>
        <v>0</v>
      </c>
      <c r="AU344" s="194">
        <f t="shared" si="59"/>
        <v>0</v>
      </c>
      <c r="AV344" s="194">
        <f t="shared" si="60"/>
        <v>0</v>
      </c>
      <c r="AW344" s="194">
        <f t="shared" si="61"/>
        <v>0</v>
      </c>
      <c r="AX344" s="194">
        <f t="shared" si="62"/>
        <v>0</v>
      </c>
      <c r="AY344" s="194">
        <f t="shared" si="63"/>
        <v>0</v>
      </c>
    </row>
    <row r="345" spans="1:51" hidden="1" x14ac:dyDescent="0.2">
      <c r="A345" s="200" t="s">
        <v>1181</v>
      </c>
      <c r="B345" s="201" t="s">
        <v>1572</v>
      </c>
      <c r="C345" s="201"/>
      <c r="D345" s="201"/>
      <c r="E345" s="202">
        <f>IF(G345="Y",VLOOKUP(B345&amp;"|"&amp;C345,'ETC Data'!$C$2:$D$16,2,FALSE),0)</f>
        <v>0</v>
      </c>
      <c r="F345" s="202">
        <f>IF(D345="",0,IF(G345="Y",VLOOKUP(B345&amp;"|"&amp;D345,'ETC Data'!$C$2:$D$16,2,FALSE),0))</f>
        <v>0</v>
      </c>
      <c r="G345" s="203" t="str">
        <f>IF(VLOOKUP(A345,Plan!A$1:H$804,8,FALSE)&lt;&gt;"",VLOOKUP(A345,Plan!A$1:H$804,8,FALSE),"")</f>
        <v>N</v>
      </c>
      <c r="H345" s="204" t="str">
        <f>IF(VLOOKUP(A345,Plan!A$1:L$804,12,FALSE)&lt;&gt;"",VLOOKUP(A345,Plan!A$1:L$804,12,FALSE),"")</f>
        <v/>
      </c>
      <c r="I345" s="205" t="str">
        <f>IF(VLOOKUP(A345,Plan!A$1:M$804,13,FALSE)&lt;&gt;"",VLOOKUP(A345,Plan!A$1:M$804,13,FALSE),"")</f>
        <v/>
      </c>
      <c r="J345" s="205" t="str">
        <f>IF(VLOOKUP(A345,Plan!A$1:N$804,14,FALSE)&lt;&gt;"",VLOOKUP(A345,Plan!A$1:N$804,14,FALSE),IF(VLOOKUP(A345,Plan!A$1:O$804,15,FALSE)&lt;&gt;"",VLOOKUP(A345,Plan!A$1:O$804,15,FALSE),""))</f>
        <v/>
      </c>
      <c r="K345" s="206" t="str">
        <f>IF(VLOOKUP(A345,Plan!A$1:P$804,16,FALSE)&lt;&gt;"",VLOOKUP(A345,Plan!A$1:P$804,16,FALSE),"")</f>
        <v/>
      </c>
      <c r="L345" s="205"/>
      <c r="M345" s="205"/>
      <c r="N345" s="205"/>
      <c r="O345" s="207">
        <f t="shared" si="56"/>
        <v>0</v>
      </c>
      <c r="P345" s="207" t="b">
        <f t="shared" si="57"/>
        <v>0</v>
      </c>
      <c r="Q345" s="208">
        <f>IF(P345,O345*'ETC Data'!$H$3*'ETC Data'!$I$3,0)</f>
        <v>0</v>
      </c>
      <c r="R345" s="208">
        <f>Q345-(Q345*((VLOOKUP(A345,Plan!A$1:Z$804,26,FALSE)/100)))</f>
        <v>0</v>
      </c>
      <c r="S345" s="208">
        <f>IF(P345,O345*'ETC Data'!$H$3*'ETC Data'!$J$3,0)</f>
        <v>0</v>
      </c>
      <c r="T345" s="208">
        <f>S345-(S345*((VLOOKUP(A345,Plan!A$1:AA$804,27,FALSE)/100)))</f>
        <v>0</v>
      </c>
      <c r="U345" s="208">
        <f>IF(P345,O345*'ETC Data'!$H$3*'ETC Data'!$K$3,0)</f>
        <v>0</v>
      </c>
      <c r="V345" s="208">
        <f>U345-(U345*((VLOOKUP(A345,Plan!A$1:AB$804,28,FALSE)/100)))</f>
        <v>0</v>
      </c>
      <c r="W345" s="208">
        <f>IF(P345,O345*'ETC Data'!$H$3*'ETC Data'!$L$3,0)</f>
        <v>0</v>
      </c>
      <c r="X345" s="208">
        <f>W345-(W345*((VLOOKUP(A345,Plan!A$1:AC$804,29,FALSE)/100)))</f>
        <v>0</v>
      </c>
      <c r="Y345" s="209"/>
      <c r="Z345" s="210" t="b">
        <f t="shared" si="54"/>
        <v>0</v>
      </c>
      <c r="AA345" s="208">
        <f>IF(Z345,O345*'ETC Data'!$H$4*'ETC Data'!$I$4,0)</f>
        <v>0</v>
      </c>
      <c r="AB345" s="208">
        <f>AA345-(AA345*((VLOOKUP(A345,Plan!A$1:AI$804,35,FALSE)/100)))</f>
        <v>0</v>
      </c>
      <c r="AC345" s="208">
        <f>IF(Z345,O345*'ETC Data'!$H$4*'ETC Data'!$J$4,0)</f>
        <v>0</v>
      </c>
      <c r="AD345" s="208">
        <f>AC345-(AC345*((VLOOKUP(A345,Plan!A$1:AJ$804,36,FALSE)/100)))</f>
        <v>0</v>
      </c>
      <c r="AE345" s="208">
        <f>IF(Z345,O345*'ETC Data'!$H$4*'ETC Data'!$K$4,0)</f>
        <v>0</v>
      </c>
      <c r="AF345" s="208">
        <f>AE345-(AE345*((VLOOKUP(A345,Plan!A$1:AK$804,37,FALSE)/100)))</f>
        <v>0</v>
      </c>
      <c r="AG345" s="208">
        <f>IF(Z345,O345*'ETC Data'!$H$4*'ETC Data'!$L$4,0)</f>
        <v>0</v>
      </c>
      <c r="AH345" s="208">
        <f>AG345-(AG345*((VLOOKUP(A345,Plan!A$1:AP$804,42,FALSE)/100)))</f>
        <v>0</v>
      </c>
      <c r="AI345" s="210"/>
      <c r="AJ345" s="210" t="b">
        <f t="shared" si="55"/>
        <v>0</v>
      </c>
      <c r="AK345" s="211">
        <f>IF(AJ345,O345*'ETC Data'!$H$5*'ETC Data'!$I$5,0)</f>
        <v>0</v>
      </c>
      <c r="AL345" s="208">
        <f>AK345-(AK345*((VLOOKUP(A345,Plan!A$1:AY$804,51,FALSE)/100)))</f>
        <v>0</v>
      </c>
      <c r="AM345" s="208">
        <f>IF(AJ345,O345*'ETC Data'!$H$5*'ETC Data'!$J$5,0)</f>
        <v>0</v>
      </c>
      <c r="AN345" s="208">
        <f>AM345-(AM345*((VLOOKUP(A345,Plan!A$1:BA$804,53,FALSE)/100)))</f>
        <v>0</v>
      </c>
      <c r="AO345" s="211">
        <f>IF(AJ345,O345*'ETC Data'!$H$5*'ETC Data'!$K$5,0)</f>
        <v>0</v>
      </c>
      <c r="AP345" s="208">
        <f>AO345-(AO345*((VLOOKUP(A345,Plan!A$1:BB$804,54,FALSE)/100)))</f>
        <v>0</v>
      </c>
      <c r="AQ345" s="208">
        <f>IF(AJ345,O345*'ETC Data'!$H$5*'ETC Data'!$L$5,0)</f>
        <v>0</v>
      </c>
      <c r="AR345" s="208">
        <f>AQ345-(AQ345*((VLOOKUP(A345,Plan!A$1:BD$804,56,FALSE)/100)))</f>
        <v>0</v>
      </c>
      <c r="AS345" s="193">
        <f>VLOOKUP(A345,'PR Matrix'!A:B,2,FALSE)</f>
        <v>0</v>
      </c>
      <c r="AT345" s="194">
        <f t="shared" si="58"/>
        <v>0</v>
      </c>
      <c r="AU345" s="194">
        <f t="shared" si="59"/>
        <v>0</v>
      </c>
      <c r="AV345" s="194">
        <f t="shared" si="60"/>
        <v>0</v>
      </c>
      <c r="AW345" s="194">
        <f t="shared" si="61"/>
        <v>0</v>
      </c>
      <c r="AX345" s="194">
        <f t="shared" si="62"/>
        <v>0</v>
      </c>
      <c r="AY345" s="194">
        <f t="shared" si="63"/>
        <v>0</v>
      </c>
    </row>
    <row r="346" spans="1:51" hidden="1" x14ac:dyDescent="0.2">
      <c r="A346" s="200" t="s">
        <v>1867</v>
      </c>
      <c r="B346" s="201" t="s">
        <v>1572</v>
      </c>
      <c r="C346" s="201"/>
      <c r="D346" s="201"/>
      <c r="E346" s="202">
        <f>IF(G346="Y",VLOOKUP(B346&amp;"|"&amp;C346,'ETC Data'!$C$2:$D$16,2,FALSE),0)</f>
        <v>0</v>
      </c>
      <c r="F346" s="202">
        <f>IF(D346="",0,IF(G346="Y",VLOOKUP(B346&amp;"|"&amp;D346,'ETC Data'!$C$2:$D$16,2,FALSE),0))</f>
        <v>0</v>
      </c>
      <c r="G346" s="203" t="str">
        <f>IF(VLOOKUP(A346,Plan!A$1:H$804,8,FALSE)&lt;&gt;"",VLOOKUP(A346,Plan!A$1:H$804,8,FALSE),"")</f>
        <v>N</v>
      </c>
      <c r="H346" s="204" t="str">
        <f>IF(VLOOKUP(A346,Plan!A$1:L$804,12,FALSE)&lt;&gt;"",VLOOKUP(A346,Plan!A$1:L$804,12,FALSE),"")</f>
        <v/>
      </c>
      <c r="I346" s="205" t="str">
        <f>IF(VLOOKUP(A346,Plan!A$1:M$804,13,FALSE)&lt;&gt;"",VLOOKUP(A346,Plan!A$1:M$804,13,FALSE),"")</f>
        <v/>
      </c>
      <c r="J346" s="205" t="str">
        <f>IF(VLOOKUP(A346,Plan!A$1:N$804,14,FALSE)&lt;&gt;"",VLOOKUP(A346,Plan!A$1:N$804,14,FALSE),IF(VLOOKUP(A346,Plan!A$1:O$804,15,FALSE)&lt;&gt;"",VLOOKUP(A346,Plan!A$1:O$804,15,FALSE),""))</f>
        <v/>
      </c>
      <c r="K346" s="206" t="str">
        <f>IF(VLOOKUP(A346,Plan!A$1:P$804,16,FALSE)&lt;&gt;"",VLOOKUP(A346,Plan!A$1:P$804,16,FALSE),"")</f>
        <v/>
      </c>
      <c r="L346" s="205"/>
      <c r="M346" s="205"/>
      <c r="N346" s="205"/>
      <c r="O346" s="207">
        <f t="shared" si="56"/>
        <v>0</v>
      </c>
      <c r="P346" s="207" t="b">
        <f t="shared" si="57"/>
        <v>0</v>
      </c>
      <c r="Q346" s="208">
        <f>IF(P346,O346*'ETC Data'!$H$3*'ETC Data'!$I$3,0)</f>
        <v>0</v>
      </c>
      <c r="R346" s="208">
        <f>Q346-(Q346*((VLOOKUP(A346,Plan!A$1:Z$804,26,FALSE)/100)))</f>
        <v>0</v>
      </c>
      <c r="S346" s="208">
        <f>IF(P346,O346*'ETC Data'!$H$3*'ETC Data'!$J$3,0)</f>
        <v>0</v>
      </c>
      <c r="T346" s="208">
        <f>S346-(S346*((VLOOKUP(A346,Plan!A$1:AA$804,27,FALSE)/100)))</f>
        <v>0</v>
      </c>
      <c r="U346" s="208">
        <f>IF(P346,O346*'ETC Data'!$H$3*'ETC Data'!$K$3,0)</f>
        <v>0</v>
      </c>
      <c r="V346" s="208">
        <f>U346-(U346*((VLOOKUP(A346,Plan!A$1:AB$804,28,FALSE)/100)))</f>
        <v>0</v>
      </c>
      <c r="W346" s="208">
        <f>IF(P346,O346*'ETC Data'!$H$3*'ETC Data'!$L$3,0)</f>
        <v>0</v>
      </c>
      <c r="X346" s="208">
        <f>W346-(W346*((VLOOKUP(A346,Plan!A$1:AC$804,29,FALSE)/100)))</f>
        <v>0</v>
      </c>
      <c r="Y346" s="209"/>
      <c r="Z346" s="210" t="b">
        <f t="shared" si="54"/>
        <v>0</v>
      </c>
      <c r="AA346" s="208">
        <f>IF(Z346,O346*'ETC Data'!$H$4*'ETC Data'!$I$4,0)</f>
        <v>0</v>
      </c>
      <c r="AB346" s="208">
        <f>AA346-(AA346*((VLOOKUP(A346,Plan!A$1:AI$804,35,FALSE)/100)))</f>
        <v>0</v>
      </c>
      <c r="AC346" s="208">
        <f>IF(Z346,O346*'ETC Data'!$H$4*'ETC Data'!$J$4,0)</f>
        <v>0</v>
      </c>
      <c r="AD346" s="208">
        <f>AC346-(AC346*((VLOOKUP(A346,Plan!A$1:AJ$804,36,FALSE)/100)))</f>
        <v>0</v>
      </c>
      <c r="AE346" s="208">
        <f>IF(Z346,O346*'ETC Data'!$H$4*'ETC Data'!$K$4,0)</f>
        <v>0</v>
      </c>
      <c r="AF346" s="208">
        <f>AE346-(AE346*((VLOOKUP(A346,Plan!A$1:AK$804,37,FALSE)/100)))</f>
        <v>0</v>
      </c>
      <c r="AG346" s="208">
        <f>IF(Z346,O346*'ETC Data'!$H$4*'ETC Data'!$L$4,0)</f>
        <v>0</v>
      </c>
      <c r="AH346" s="208">
        <f>AG346-(AG346*((VLOOKUP(A346,Plan!A$1:AP$804,42,FALSE)/100)))</f>
        <v>0</v>
      </c>
      <c r="AI346" s="210"/>
      <c r="AJ346" s="210" t="b">
        <f t="shared" si="55"/>
        <v>0</v>
      </c>
      <c r="AK346" s="211">
        <f>IF(AJ346,O346*'ETC Data'!$H$5*'ETC Data'!$I$5,0)</f>
        <v>0</v>
      </c>
      <c r="AL346" s="208">
        <f>AK346-(AK346*((VLOOKUP(A346,Plan!A$1:AY$804,51,FALSE)/100)))</f>
        <v>0</v>
      </c>
      <c r="AM346" s="208">
        <f>IF(AJ346,O346*'ETC Data'!$H$5*'ETC Data'!$J$5,0)</f>
        <v>0</v>
      </c>
      <c r="AN346" s="208">
        <f>AM346-(AM346*((VLOOKUP(A346,Plan!A$1:BA$804,53,FALSE)/100)))</f>
        <v>0</v>
      </c>
      <c r="AO346" s="211">
        <f>IF(AJ346,O346*'ETC Data'!$H$5*'ETC Data'!$K$5,0)</f>
        <v>0</v>
      </c>
      <c r="AP346" s="208">
        <f>AO346-(AO346*((VLOOKUP(A346,Plan!A$1:BB$804,54,FALSE)/100)))</f>
        <v>0</v>
      </c>
      <c r="AQ346" s="208">
        <f>IF(AJ346,O346*'ETC Data'!$H$5*'ETC Data'!$L$5,0)</f>
        <v>0</v>
      </c>
      <c r="AR346" s="208">
        <f>AQ346-(AQ346*((VLOOKUP(A346,Plan!A$1:BD$804,56,FALSE)/100)))</f>
        <v>0</v>
      </c>
      <c r="AS346" s="193">
        <f>VLOOKUP(A346,'PR Matrix'!A:B,2,FALSE)</f>
        <v>0</v>
      </c>
      <c r="AT346" s="194">
        <f t="shared" si="58"/>
        <v>0</v>
      </c>
      <c r="AU346" s="194">
        <f t="shared" si="59"/>
        <v>0</v>
      </c>
      <c r="AV346" s="194">
        <f t="shared" si="60"/>
        <v>0</v>
      </c>
      <c r="AW346" s="194">
        <f t="shared" si="61"/>
        <v>0</v>
      </c>
      <c r="AX346" s="194">
        <f t="shared" si="62"/>
        <v>0</v>
      </c>
      <c r="AY346" s="194">
        <f t="shared" si="63"/>
        <v>0</v>
      </c>
    </row>
    <row r="347" spans="1:51" hidden="1" x14ac:dyDescent="0.2">
      <c r="A347" s="200" t="s">
        <v>1868</v>
      </c>
      <c r="B347" s="201" t="s">
        <v>1572</v>
      </c>
      <c r="C347" s="201"/>
      <c r="D347" s="201"/>
      <c r="E347" s="202">
        <f>IF(G347="Y",VLOOKUP(B347&amp;"|"&amp;C347,'ETC Data'!$C$2:$D$16,2,FALSE),0)</f>
        <v>0</v>
      </c>
      <c r="F347" s="202">
        <f>IF(D347="",0,IF(G347="Y",VLOOKUP(B347&amp;"|"&amp;D347,'ETC Data'!$C$2:$D$16,2,FALSE),0))</f>
        <v>0</v>
      </c>
      <c r="G347" s="203" t="str">
        <f>IF(VLOOKUP(A347,Plan!A$1:H$804,8,FALSE)&lt;&gt;"",VLOOKUP(A347,Plan!A$1:H$804,8,FALSE),"")</f>
        <v>N</v>
      </c>
      <c r="H347" s="204" t="str">
        <f>IF(VLOOKUP(A347,Plan!A$1:L$804,12,FALSE)&lt;&gt;"",VLOOKUP(A347,Plan!A$1:L$804,12,FALSE),"")</f>
        <v/>
      </c>
      <c r="I347" s="205" t="str">
        <f>IF(VLOOKUP(A347,Plan!A$1:M$804,13,FALSE)&lt;&gt;"",VLOOKUP(A347,Plan!A$1:M$804,13,FALSE),"")</f>
        <v/>
      </c>
      <c r="J347" s="205" t="str">
        <f>IF(VLOOKUP(A347,Plan!A$1:N$804,14,FALSE)&lt;&gt;"",VLOOKUP(A347,Plan!A$1:N$804,14,FALSE),IF(VLOOKUP(A347,Plan!A$1:O$804,15,FALSE)&lt;&gt;"",VLOOKUP(A347,Plan!A$1:O$804,15,FALSE),""))</f>
        <v/>
      </c>
      <c r="K347" s="206" t="str">
        <f>IF(VLOOKUP(A347,Plan!A$1:P$804,16,FALSE)&lt;&gt;"",VLOOKUP(A347,Plan!A$1:P$804,16,FALSE),"")</f>
        <v/>
      </c>
      <c r="L347" s="205"/>
      <c r="M347" s="205"/>
      <c r="N347" s="205"/>
      <c r="O347" s="207">
        <f t="shared" si="56"/>
        <v>0</v>
      </c>
      <c r="P347" s="207" t="b">
        <f t="shared" si="57"/>
        <v>0</v>
      </c>
      <c r="Q347" s="208">
        <f>IF(P347,O347*'ETC Data'!$H$3*'ETC Data'!$I$3,0)</f>
        <v>0</v>
      </c>
      <c r="R347" s="208">
        <f>Q347-(Q347*((VLOOKUP(A347,Plan!A$1:Z$804,26,FALSE)/100)))</f>
        <v>0</v>
      </c>
      <c r="S347" s="208">
        <f>IF(P347,O347*'ETC Data'!$H$3*'ETC Data'!$J$3,0)</f>
        <v>0</v>
      </c>
      <c r="T347" s="208">
        <f>S347-(S347*((VLOOKUP(A347,Plan!A$1:AA$804,27,FALSE)/100)))</f>
        <v>0</v>
      </c>
      <c r="U347" s="208">
        <f>IF(P347,O347*'ETC Data'!$H$3*'ETC Data'!$K$3,0)</f>
        <v>0</v>
      </c>
      <c r="V347" s="208">
        <f>U347-(U347*((VLOOKUP(A347,Plan!A$1:AB$804,28,FALSE)/100)))</f>
        <v>0</v>
      </c>
      <c r="W347" s="208">
        <f>IF(P347,O347*'ETC Data'!$H$3*'ETC Data'!$L$3,0)</f>
        <v>0</v>
      </c>
      <c r="X347" s="208">
        <f>W347-(W347*((VLOOKUP(A347,Plan!A$1:AC$804,29,FALSE)/100)))</f>
        <v>0</v>
      </c>
      <c r="Y347" s="209"/>
      <c r="Z347" s="210" t="b">
        <f t="shared" si="54"/>
        <v>0</v>
      </c>
      <c r="AA347" s="208">
        <f>IF(Z347,O347*'ETC Data'!$H$4*'ETC Data'!$I$4,0)</f>
        <v>0</v>
      </c>
      <c r="AB347" s="208">
        <f>AA347-(AA347*((VLOOKUP(A347,Plan!A$1:AI$804,35,FALSE)/100)))</f>
        <v>0</v>
      </c>
      <c r="AC347" s="208">
        <f>IF(Z347,O347*'ETC Data'!$H$4*'ETC Data'!$J$4,0)</f>
        <v>0</v>
      </c>
      <c r="AD347" s="208">
        <f>AC347-(AC347*((VLOOKUP(A347,Plan!A$1:AJ$804,36,FALSE)/100)))</f>
        <v>0</v>
      </c>
      <c r="AE347" s="208">
        <f>IF(Z347,O347*'ETC Data'!$H$4*'ETC Data'!$K$4,0)</f>
        <v>0</v>
      </c>
      <c r="AF347" s="208">
        <f>AE347-(AE347*((VLOOKUP(A347,Plan!A$1:AK$804,37,FALSE)/100)))</f>
        <v>0</v>
      </c>
      <c r="AG347" s="208">
        <f>IF(Z347,O347*'ETC Data'!$H$4*'ETC Data'!$L$4,0)</f>
        <v>0</v>
      </c>
      <c r="AH347" s="208">
        <f>AG347-(AG347*((VLOOKUP(A347,Plan!A$1:AP$804,42,FALSE)/100)))</f>
        <v>0</v>
      </c>
      <c r="AI347" s="210"/>
      <c r="AJ347" s="210" t="b">
        <f t="shared" si="55"/>
        <v>0</v>
      </c>
      <c r="AK347" s="211">
        <f>IF(AJ347,O347*'ETC Data'!$H$5*'ETC Data'!$I$5,0)</f>
        <v>0</v>
      </c>
      <c r="AL347" s="208">
        <f>AK347-(AK347*((VLOOKUP(A347,Plan!A$1:AY$804,51,FALSE)/100)))</f>
        <v>0</v>
      </c>
      <c r="AM347" s="208">
        <f>IF(AJ347,O347*'ETC Data'!$H$5*'ETC Data'!$J$5,0)</f>
        <v>0</v>
      </c>
      <c r="AN347" s="208">
        <f>AM347-(AM347*((VLOOKUP(A347,Plan!A$1:BA$804,53,FALSE)/100)))</f>
        <v>0</v>
      </c>
      <c r="AO347" s="211">
        <f>IF(AJ347,O347*'ETC Data'!$H$5*'ETC Data'!$K$5,0)</f>
        <v>0</v>
      </c>
      <c r="AP347" s="208">
        <f>AO347-(AO347*((VLOOKUP(A347,Plan!A$1:BB$804,54,FALSE)/100)))</f>
        <v>0</v>
      </c>
      <c r="AQ347" s="208">
        <f>IF(AJ347,O347*'ETC Data'!$H$5*'ETC Data'!$L$5,0)</f>
        <v>0</v>
      </c>
      <c r="AR347" s="208">
        <f>AQ347-(AQ347*((VLOOKUP(A347,Plan!A$1:BD$804,56,FALSE)/100)))</f>
        <v>0</v>
      </c>
      <c r="AS347" s="193">
        <f>VLOOKUP(A347,'PR Matrix'!A:B,2,FALSE)</f>
        <v>0</v>
      </c>
      <c r="AT347" s="194">
        <f t="shared" si="58"/>
        <v>0</v>
      </c>
      <c r="AU347" s="194">
        <f t="shared" si="59"/>
        <v>0</v>
      </c>
      <c r="AV347" s="194">
        <f t="shared" si="60"/>
        <v>0</v>
      </c>
      <c r="AW347" s="194">
        <f t="shared" si="61"/>
        <v>0</v>
      </c>
      <c r="AX347" s="194">
        <f t="shared" si="62"/>
        <v>0</v>
      </c>
      <c r="AY347" s="194">
        <f t="shared" si="63"/>
        <v>0</v>
      </c>
    </row>
    <row r="348" spans="1:51" hidden="1" x14ac:dyDescent="0.2">
      <c r="A348" s="200" t="s">
        <v>1869</v>
      </c>
      <c r="B348" s="201" t="s">
        <v>1572</v>
      </c>
      <c r="C348" s="201"/>
      <c r="D348" s="201"/>
      <c r="E348" s="202">
        <f>IF(G348="Y",VLOOKUP(B348&amp;"|"&amp;C348,'ETC Data'!$C$2:$D$16,2,FALSE),0)</f>
        <v>0</v>
      </c>
      <c r="F348" s="202">
        <f>IF(D348="",0,IF(G348="Y",VLOOKUP(B348&amp;"|"&amp;D348,'ETC Data'!$C$2:$D$16,2,FALSE),0))</f>
        <v>0</v>
      </c>
      <c r="G348" s="203" t="str">
        <f>IF(VLOOKUP(A348,Plan!A$1:H$804,8,FALSE)&lt;&gt;"",VLOOKUP(A348,Plan!A$1:H$804,8,FALSE),"")</f>
        <v>N</v>
      </c>
      <c r="H348" s="204" t="str">
        <f>IF(VLOOKUP(A348,Plan!A$1:L$804,12,FALSE)&lt;&gt;"",VLOOKUP(A348,Plan!A$1:L$804,12,FALSE),"")</f>
        <v/>
      </c>
      <c r="I348" s="205" t="str">
        <f>IF(VLOOKUP(A348,Plan!A$1:M$804,13,FALSE)&lt;&gt;"",VLOOKUP(A348,Plan!A$1:M$804,13,FALSE),"")</f>
        <v/>
      </c>
      <c r="J348" s="205" t="str">
        <f>IF(VLOOKUP(A348,Plan!A$1:N$804,14,FALSE)&lt;&gt;"",VLOOKUP(A348,Plan!A$1:N$804,14,FALSE),IF(VLOOKUP(A348,Plan!A$1:O$804,15,FALSE)&lt;&gt;"",VLOOKUP(A348,Plan!A$1:O$804,15,FALSE),""))</f>
        <v/>
      </c>
      <c r="K348" s="206" t="str">
        <f>IF(VLOOKUP(A348,Plan!A$1:P$804,16,FALSE)&lt;&gt;"",VLOOKUP(A348,Plan!A$1:P$804,16,FALSE),"")</f>
        <v/>
      </c>
      <c r="L348" s="205"/>
      <c r="M348" s="205"/>
      <c r="N348" s="205"/>
      <c r="O348" s="207">
        <f t="shared" si="56"/>
        <v>0</v>
      </c>
      <c r="P348" s="207" t="b">
        <f t="shared" si="57"/>
        <v>0</v>
      </c>
      <c r="Q348" s="208">
        <f>IF(P348,O348*'ETC Data'!$H$3*'ETC Data'!$I$3,0)</f>
        <v>0</v>
      </c>
      <c r="R348" s="208">
        <f>Q348-(Q348*((VLOOKUP(A348,Plan!A$1:Z$804,26,FALSE)/100)))</f>
        <v>0</v>
      </c>
      <c r="S348" s="208">
        <f>IF(P348,O348*'ETC Data'!$H$3*'ETC Data'!$J$3,0)</f>
        <v>0</v>
      </c>
      <c r="T348" s="208">
        <f>S348-(S348*((VLOOKUP(A348,Plan!A$1:AA$804,27,FALSE)/100)))</f>
        <v>0</v>
      </c>
      <c r="U348" s="208">
        <f>IF(P348,O348*'ETC Data'!$H$3*'ETC Data'!$K$3,0)</f>
        <v>0</v>
      </c>
      <c r="V348" s="208">
        <f>U348-(U348*((VLOOKUP(A348,Plan!A$1:AB$804,28,FALSE)/100)))</f>
        <v>0</v>
      </c>
      <c r="W348" s="208">
        <f>IF(P348,O348*'ETC Data'!$H$3*'ETC Data'!$L$3,0)</f>
        <v>0</v>
      </c>
      <c r="X348" s="208">
        <f>W348-(W348*((VLOOKUP(A348,Plan!A$1:AC$804,29,FALSE)/100)))</f>
        <v>0</v>
      </c>
      <c r="Y348" s="209"/>
      <c r="Z348" s="210" t="b">
        <f t="shared" si="54"/>
        <v>0</v>
      </c>
      <c r="AA348" s="208">
        <f>IF(Z348,O348*'ETC Data'!$H$4*'ETC Data'!$I$4,0)</f>
        <v>0</v>
      </c>
      <c r="AB348" s="208">
        <f>AA348-(AA348*((VLOOKUP(A348,Plan!A$1:AI$804,35,FALSE)/100)))</f>
        <v>0</v>
      </c>
      <c r="AC348" s="208">
        <f>IF(Z348,O348*'ETC Data'!$H$4*'ETC Data'!$J$4,0)</f>
        <v>0</v>
      </c>
      <c r="AD348" s="208">
        <f>AC348-(AC348*((VLOOKUP(A348,Plan!A$1:AJ$804,36,FALSE)/100)))</f>
        <v>0</v>
      </c>
      <c r="AE348" s="208">
        <f>IF(Z348,O348*'ETC Data'!$H$4*'ETC Data'!$K$4,0)</f>
        <v>0</v>
      </c>
      <c r="AF348" s="208">
        <f>AE348-(AE348*((VLOOKUP(A348,Plan!A$1:AK$804,37,FALSE)/100)))</f>
        <v>0</v>
      </c>
      <c r="AG348" s="208">
        <f>IF(Z348,O348*'ETC Data'!$H$4*'ETC Data'!$L$4,0)</f>
        <v>0</v>
      </c>
      <c r="AH348" s="208">
        <f>AG348-(AG348*((VLOOKUP(A348,Plan!A$1:AP$804,42,FALSE)/100)))</f>
        <v>0</v>
      </c>
      <c r="AI348" s="210"/>
      <c r="AJ348" s="210" t="b">
        <f t="shared" si="55"/>
        <v>0</v>
      </c>
      <c r="AK348" s="211">
        <f>IF(AJ348,O348*'ETC Data'!$H$5*'ETC Data'!$I$5,0)</f>
        <v>0</v>
      </c>
      <c r="AL348" s="208">
        <f>AK348-(AK348*((VLOOKUP(A348,Plan!A$1:AY$804,51,FALSE)/100)))</f>
        <v>0</v>
      </c>
      <c r="AM348" s="208">
        <f>IF(AJ348,O348*'ETC Data'!$H$5*'ETC Data'!$J$5,0)</f>
        <v>0</v>
      </c>
      <c r="AN348" s="208">
        <f>AM348-(AM348*((VLOOKUP(A348,Plan!A$1:BA$804,53,FALSE)/100)))</f>
        <v>0</v>
      </c>
      <c r="AO348" s="211">
        <f>IF(AJ348,O348*'ETC Data'!$H$5*'ETC Data'!$K$5,0)</f>
        <v>0</v>
      </c>
      <c r="AP348" s="208">
        <f>AO348-(AO348*((VLOOKUP(A348,Plan!A$1:BB$804,54,FALSE)/100)))</f>
        <v>0</v>
      </c>
      <c r="AQ348" s="208">
        <f>IF(AJ348,O348*'ETC Data'!$H$5*'ETC Data'!$L$5,0)</f>
        <v>0</v>
      </c>
      <c r="AR348" s="208">
        <f>AQ348-(AQ348*((VLOOKUP(A348,Plan!A$1:BD$804,56,FALSE)/100)))</f>
        <v>0</v>
      </c>
      <c r="AS348" s="193">
        <f>VLOOKUP(A348,'PR Matrix'!A:B,2,FALSE)</f>
        <v>0</v>
      </c>
      <c r="AT348" s="194">
        <f t="shared" si="58"/>
        <v>0</v>
      </c>
      <c r="AU348" s="194">
        <f t="shared" si="59"/>
        <v>0</v>
      </c>
      <c r="AV348" s="194">
        <f t="shared" si="60"/>
        <v>0</v>
      </c>
      <c r="AW348" s="194">
        <f t="shared" si="61"/>
        <v>0</v>
      </c>
      <c r="AX348" s="194">
        <f t="shared" si="62"/>
        <v>0</v>
      </c>
      <c r="AY348" s="194">
        <f t="shared" si="63"/>
        <v>0</v>
      </c>
    </row>
    <row r="349" spans="1:51" hidden="1" x14ac:dyDescent="0.2">
      <c r="A349" s="200" t="s">
        <v>1870</v>
      </c>
      <c r="B349" s="201" t="s">
        <v>1572</v>
      </c>
      <c r="C349" s="201"/>
      <c r="D349" s="201"/>
      <c r="E349" s="202">
        <f>IF(G349="Y",VLOOKUP(B349&amp;"|"&amp;C349,'ETC Data'!$C$2:$D$16,2,FALSE),0)</f>
        <v>0</v>
      </c>
      <c r="F349" s="202">
        <f>IF(D349="",0,IF(G349="Y",VLOOKUP(B349&amp;"|"&amp;D349,'ETC Data'!$C$2:$D$16,2,FALSE),0))</f>
        <v>0</v>
      </c>
      <c r="G349" s="203" t="str">
        <f>IF(VLOOKUP(A349,Plan!A$1:H$804,8,FALSE)&lt;&gt;"",VLOOKUP(A349,Plan!A$1:H$804,8,FALSE),"")</f>
        <v>N</v>
      </c>
      <c r="H349" s="204" t="str">
        <f>IF(VLOOKUP(A349,Plan!A$1:L$804,12,FALSE)&lt;&gt;"",VLOOKUP(A349,Plan!A$1:L$804,12,FALSE),"")</f>
        <v/>
      </c>
      <c r="I349" s="205" t="str">
        <f>IF(VLOOKUP(A349,Plan!A$1:M$804,13,FALSE)&lt;&gt;"",VLOOKUP(A349,Plan!A$1:M$804,13,FALSE),"")</f>
        <v/>
      </c>
      <c r="J349" s="205" t="str">
        <f>IF(VLOOKUP(A349,Plan!A$1:N$804,14,FALSE)&lt;&gt;"",VLOOKUP(A349,Plan!A$1:N$804,14,FALSE),IF(VLOOKUP(A349,Plan!A$1:O$804,15,FALSE)&lt;&gt;"",VLOOKUP(A349,Plan!A$1:O$804,15,FALSE),""))</f>
        <v/>
      </c>
      <c r="K349" s="206" t="str">
        <f>IF(VLOOKUP(A349,Plan!A$1:P$804,16,FALSE)&lt;&gt;"",VLOOKUP(A349,Plan!A$1:P$804,16,FALSE),"")</f>
        <v/>
      </c>
      <c r="L349" s="205"/>
      <c r="M349" s="205"/>
      <c r="N349" s="205"/>
      <c r="O349" s="207">
        <f t="shared" si="56"/>
        <v>0</v>
      </c>
      <c r="P349" s="207" t="b">
        <f t="shared" si="57"/>
        <v>0</v>
      </c>
      <c r="Q349" s="208">
        <f>IF(P349,O349*'ETC Data'!$H$3*'ETC Data'!$I$3,0)</f>
        <v>0</v>
      </c>
      <c r="R349" s="208">
        <f>Q349-(Q349*((VLOOKUP(A349,Plan!A$1:Z$804,26,FALSE)/100)))</f>
        <v>0</v>
      </c>
      <c r="S349" s="208">
        <f>IF(P349,O349*'ETC Data'!$H$3*'ETC Data'!$J$3,0)</f>
        <v>0</v>
      </c>
      <c r="T349" s="208">
        <f>S349-(S349*((VLOOKUP(A349,Plan!A$1:AA$804,27,FALSE)/100)))</f>
        <v>0</v>
      </c>
      <c r="U349" s="208">
        <f>IF(P349,O349*'ETC Data'!$H$3*'ETC Data'!$K$3,0)</f>
        <v>0</v>
      </c>
      <c r="V349" s="208">
        <f>U349-(U349*((VLOOKUP(A349,Plan!A$1:AB$804,28,FALSE)/100)))</f>
        <v>0</v>
      </c>
      <c r="W349" s="208">
        <f>IF(P349,O349*'ETC Data'!$H$3*'ETC Data'!$L$3,0)</f>
        <v>0</v>
      </c>
      <c r="X349" s="208">
        <f>W349-(W349*((VLOOKUP(A349,Plan!A$1:AC$804,29,FALSE)/100)))</f>
        <v>0</v>
      </c>
      <c r="Y349" s="209"/>
      <c r="Z349" s="210" t="b">
        <f t="shared" si="54"/>
        <v>0</v>
      </c>
      <c r="AA349" s="208">
        <f>IF(Z349,O349*'ETC Data'!$H$4*'ETC Data'!$I$4,0)</f>
        <v>0</v>
      </c>
      <c r="AB349" s="208">
        <f>AA349-(AA349*((VLOOKUP(A349,Plan!A$1:AI$804,35,FALSE)/100)))</f>
        <v>0</v>
      </c>
      <c r="AC349" s="208">
        <f>IF(Z349,O349*'ETC Data'!$H$4*'ETC Data'!$J$4,0)</f>
        <v>0</v>
      </c>
      <c r="AD349" s="208">
        <f>AC349-(AC349*((VLOOKUP(A349,Plan!A$1:AJ$804,36,FALSE)/100)))</f>
        <v>0</v>
      </c>
      <c r="AE349" s="208">
        <f>IF(Z349,O349*'ETC Data'!$H$4*'ETC Data'!$K$4,0)</f>
        <v>0</v>
      </c>
      <c r="AF349" s="208">
        <f>AE349-(AE349*((VLOOKUP(A349,Plan!A$1:AK$804,37,FALSE)/100)))</f>
        <v>0</v>
      </c>
      <c r="AG349" s="208">
        <f>IF(Z349,O349*'ETC Data'!$H$4*'ETC Data'!$L$4,0)</f>
        <v>0</v>
      </c>
      <c r="AH349" s="208">
        <f>AG349-(AG349*((VLOOKUP(A349,Plan!A$1:AP$804,42,FALSE)/100)))</f>
        <v>0</v>
      </c>
      <c r="AI349" s="210"/>
      <c r="AJ349" s="210" t="b">
        <f t="shared" si="55"/>
        <v>0</v>
      </c>
      <c r="AK349" s="211">
        <f>IF(AJ349,O349*'ETC Data'!$H$5*'ETC Data'!$I$5,0)</f>
        <v>0</v>
      </c>
      <c r="AL349" s="208">
        <f>AK349-(AK349*((VLOOKUP(A349,Plan!A$1:AY$804,51,FALSE)/100)))</f>
        <v>0</v>
      </c>
      <c r="AM349" s="208">
        <f>IF(AJ349,O349*'ETC Data'!$H$5*'ETC Data'!$J$5,0)</f>
        <v>0</v>
      </c>
      <c r="AN349" s="208">
        <f>AM349-(AM349*((VLOOKUP(A349,Plan!A$1:BA$804,53,FALSE)/100)))</f>
        <v>0</v>
      </c>
      <c r="AO349" s="211">
        <f>IF(AJ349,O349*'ETC Data'!$H$5*'ETC Data'!$K$5,0)</f>
        <v>0</v>
      </c>
      <c r="AP349" s="208">
        <f>AO349-(AO349*((VLOOKUP(A349,Plan!A$1:BB$804,54,FALSE)/100)))</f>
        <v>0</v>
      </c>
      <c r="AQ349" s="208">
        <f>IF(AJ349,O349*'ETC Data'!$H$5*'ETC Data'!$L$5,0)</f>
        <v>0</v>
      </c>
      <c r="AR349" s="208">
        <f>AQ349-(AQ349*((VLOOKUP(A349,Plan!A$1:BD$804,56,FALSE)/100)))</f>
        <v>0</v>
      </c>
      <c r="AS349" s="193">
        <f>VLOOKUP(A349,'PR Matrix'!A:B,2,FALSE)</f>
        <v>0</v>
      </c>
      <c r="AT349" s="194">
        <f t="shared" si="58"/>
        <v>0</v>
      </c>
      <c r="AU349" s="194">
        <f t="shared" si="59"/>
        <v>0</v>
      </c>
      <c r="AV349" s="194">
        <f t="shared" si="60"/>
        <v>0</v>
      </c>
      <c r="AW349" s="194">
        <f t="shared" si="61"/>
        <v>0</v>
      </c>
      <c r="AX349" s="194">
        <f t="shared" si="62"/>
        <v>0</v>
      </c>
      <c r="AY349" s="194">
        <f t="shared" si="63"/>
        <v>0</v>
      </c>
    </row>
    <row r="350" spans="1:51" hidden="1" x14ac:dyDescent="0.2">
      <c r="A350" s="200" t="s">
        <v>1871</v>
      </c>
      <c r="B350" s="201" t="s">
        <v>1572</v>
      </c>
      <c r="C350" s="201"/>
      <c r="D350" s="201"/>
      <c r="E350" s="202">
        <f>IF(G350="Y",VLOOKUP(B350&amp;"|"&amp;C350,'ETC Data'!$C$2:$D$16,2,FALSE),0)</f>
        <v>0</v>
      </c>
      <c r="F350" s="202">
        <f>IF(D350="",0,IF(G350="Y",VLOOKUP(B350&amp;"|"&amp;D350,'ETC Data'!$C$2:$D$16,2,FALSE),0))</f>
        <v>0</v>
      </c>
      <c r="G350" s="203" t="str">
        <f>IF(VLOOKUP(A350,Plan!A$1:H$804,8,FALSE)&lt;&gt;"",VLOOKUP(A350,Plan!A$1:H$804,8,FALSE),"")</f>
        <v>N</v>
      </c>
      <c r="H350" s="204" t="str">
        <f>IF(VLOOKUP(A350,Plan!A$1:L$804,12,FALSE)&lt;&gt;"",VLOOKUP(A350,Plan!A$1:L$804,12,FALSE),"")</f>
        <v/>
      </c>
      <c r="I350" s="205" t="str">
        <f>IF(VLOOKUP(A350,Plan!A$1:M$804,13,FALSE)&lt;&gt;"",VLOOKUP(A350,Plan!A$1:M$804,13,FALSE),"")</f>
        <v/>
      </c>
      <c r="J350" s="205" t="str">
        <f>IF(VLOOKUP(A350,Plan!A$1:N$804,14,FALSE)&lt;&gt;"",VLOOKUP(A350,Plan!A$1:N$804,14,FALSE),IF(VLOOKUP(A350,Plan!A$1:O$804,15,FALSE)&lt;&gt;"",VLOOKUP(A350,Plan!A$1:O$804,15,FALSE),""))</f>
        <v/>
      </c>
      <c r="K350" s="206" t="str">
        <f>IF(VLOOKUP(A350,Plan!A$1:P$804,16,FALSE)&lt;&gt;"",VLOOKUP(A350,Plan!A$1:P$804,16,FALSE),"")</f>
        <v/>
      </c>
      <c r="L350" s="205"/>
      <c r="M350" s="205"/>
      <c r="N350" s="205"/>
      <c r="O350" s="207">
        <f t="shared" si="56"/>
        <v>0</v>
      </c>
      <c r="P350" s="207" t="b">
        <f t="shared" si="57"/>
        <v>0</v>
      </c>
      <c r="Q350" s="208">
        <f>IF(P350,O350*'ETC Data'!$H$3*'ETC Data'!$I$3,0)</f>
        <v>0</v>
      </c>
      <c r="R350" s="208">
        <f>Q350-(Q350*((VLOOKUP(A350,Plan!A$1:Z$804,26,FALSE)/100)))</f>
        <v>0</v>
      </c>
      <c r="S350" s="208">
        <f>IF(P350,O350*'ETC Data'!$H$3*'ETC Data'!$J$3,0)</f>
        <v>0</v>
      </c>
      <c r="T350" s="208">
        <f>S350-(S350*((VLOOKUP(A350,Plan!A$1:AA$804,27,FALSE)/100)))</f>
        <v>0</v>
      </c>
      <c r="U350" s="208">
        <f>IF(P350,O350*'ETC Data'!$H$3*'ETC Data'!$K$3,0)</f>
        <v>0</v>
      </c>
      <c r="V350" s="208">
        <f>U350-(U350*((VLOOKUP(A350,Plan!A$1:AB$804,28,FALSE)/100)))</f>
        <v>0</v>
      </c>
      <c r="W350" s="208">
        <f>IF(P350,O350*'ETC Data'!$H$3*'ETC Data'!$L$3,0)</f>
        <v>0</v>
      </c>
      <c r="X350" s="208">
        <f>W350-(W350*((VLOOKUP(A350,Plan!A$1:AC$804,29,FALSE)/100)))</f>
        <v>0</v>
      </c>
      <c r="Y350" s="209"/>
      <c r="Z350" s="210" t="b">
        <f t="shared" si="54"/>
        <v>0</v>
      </c>
      <c r="AA350" s="208">
        <f>IF(Z350,O350*'ETC Data'!$H$4*'ETC Data'!$I$4,0)</f>
        <v>0</v>
      </c>
      <c r="AB350" s="208">
        <f>AA350-(AA350*((VLOOKUP(A350,Plan!A$1:AI$804,35,FALSE)/100)))</f>
        <v>0</v>
      </c>
      <c r="AC350" s="208">
        <f>IF(Z350,O350*'ETC Data'!$H$4*'ETC Data'!$J$4,0)</f>
        <v>0</v>
      </c>
      <c r="AD350" s="208">
        <f>AC350-(AC350*((VLOOKUP(A350,Plan!A$1:AJ$804,36,FALSE)/100)))</f>
        <v>0</v>
      </c>
      <c r="AE350" s="208">
        <f>IF(Z350,O350*'ETC Data'!$H$4*'ETC Data'!$K$4,0)</f>
        <v>0</v>
      </c>
      <c r="AF350" s="208">
        <f>AE350-(AE350*((VLOOKUP(A350,Plan!A$1:AK$804,37,FALSE)/100)))</f>
        <v>0</v>
      </c>
      <c r="AG350" s="208">
        <f>IF(Z350,O350*'ETC Data'!$H$4*'ETC Data'!$L$4,0)</f>
        <v>0</v>
      </c>
      <c r="AH350" s="208">
        <f>AG350-(AG350*((VLOOKUP(A350,Plan!A$1:AP$804,42,FALSE)/100)))</f>
        <v>0</v>
      </c>
      <c r="AI350" s="210"/>
      <c r="AJ350" s="210" t="b">
        <f t="shared" si="55"/>
        <v>0</v>
      </c>
      <c r="AK350" s="211">
        <f>IF(AJ350,O350*'ETC Data'!$H$5*'ETC Data'!$I$5,0)</f>
        <v>0</v>
      </c>
      <c r="AL350" s="208">
        <f>AK350-(AK350*((VLOOKUP(A350,Plan!A$1:AY$804,51,FALSE)/100)))</f>
        <v>0</v>
      </c>
      <c r="AM350" s="208">
        <f>IF(AJ350,O350*'ETC Data'!$H$5*'ETC Data'!$J$5,0)</f>
        <v>0</v>
      </c>
      <c r="AN350" s="208">
        <f>AM350-(AM350*((VLOOKUP(A350,Plan!A$1:BA$804,53,FALSE)/100)))</f>
        <v>0</v>
      </c>
      <c r="AO350" s="211">
        <f>IF(AJ350,O350*'ETC Data'!$H$5*'ETC Data'!$K$5,0)</f>
        <v>0</v>
      </c>
      <c r="AP350" s="208">
        <f>AO350-(AO350*((VLOOKUP(A350,Plan!A$1:BB$804,54,FALSE)/100)))</f>
        <v>0</v>
      </c>
      <c r="AQ350" s="208">
        <f>IF(AJ350,O350*'ETC Data'!$H$5*'ETC Data'!$L$5,0)</f>
        <v>0</v>
      </c>
      <c r="AR350" s="208">
        <f>AQ350-(AQ350*((VLOOKUP(A350,Plan!A$1:BD$804,56,FALSE)/100)))</f>
        <v>0</v>
      </c>
      <c r="AS350" s="193">
        <f>VLOOKUP(A350,'PR Matrix'!A:B,2,FALSE)</f>
        <v>0</v>
      </c>
      <c r="AT350" s="194">
        <f t="shared" si="58"/>
        <v>0</v>
      </c>
      <c r="AU350" s="194">
        <f t="shared" si="59"/>
        <v>0</v>
      </c>
      <c r="AV350" s="194">
        <f t="shared" si="60"/>
        <v>0</v>
      </c>
      <c r="AW350" s="194">
        <f t="shared" si="61"/>
        <v>0</v>
      </c>
      <c r="AX350" s="194">
        <f t="shared" si="62"/>
        <v>0</v>
      </c>
      <c r="AY350" s="194">
        <f t="shared" si="63"/>
        <v>0</v>
      </c>
    </row>
    <row r="351" spans="1:51" hidden="1" x14ac:dyDescent="0.2">
      <c r="A351" s="200" t="s">
        <v>1872</v>
      </c>
      <c r="B351" s="201" t="s">
        <v>1572</v>
      </c>
      <c r="C351" s="201"/>
      <c r="D351" s="201"/>
      <c r="E351" s="202">
        <f>IF(G351="Y",VLOOKUP(B351&amp;"|"&amp;C351,'ETC Data'!$C$2:$D$16,2,FALSE),0)</f>
        <v>0</v>
      </c>
      <c r="F351" s="202">
        <f>IF(D351="",0,IF(G351="Y",VLOOKUP(B351&amp;"|"&amp;D351,'ETC Data'!$C$2:$D$16,2,FALSE),0))</f>
        <v>0</v>
      </c>
      <c r="G351" s="203" t="str">
        <f>IF(VLOOKUP(A351,Plan!A$1:H$804,8,FALSE)&lt;&gt;"",VLOOKUP(A351,Plan!A$1:H$804,8,FALSE),"")</f>
        <v>N</v>
      </c>
      <c r="H351" s="204" t="str">
        <f>IF(VLOOKUP(A351,Plan!A$1:L$804,12,FALSE)&lt;&gt;"",VLOOKUP(A351,Plan!A$1:L$804,12,FALSE),"")</f>
        <v/>
      </c>
      <c r="I351" s="205" t="str">
        <f>IF(VLOOKUP(A351,Plan!A$1:M$804,13,FALSE)&lt;&gt;"",VLOOKUP(A351,Plan!A$1:M$804,13,FALSE),"")</f>
        <v/>
      </c>
      <c r="J351" s="205" t="str">
        <f>IF(VLOOKUP(A351,Plan!A$1:N$804,14,FALSE)&lt;&gt;"",VLOOKUP(A351,Plan!A$1:N$804,14,FALSE),IF(VLOOKUP(A351,Plan!A$1:O$804,15,FALSE)&lt;&gt;"",VLOOKUP(A351,Plan!A$1:O$804,15,FALSE),""))</f>
        <v/>
      </c>
      <c r="K351" s="206" t="str">
        <f>IF(VLOOKUP(A351,Plan!A$1:P$804,16,FALSE)&lt;&gt;"",VLOOKUP(A351,Plan!A$1:P$804,16,FALSE),"")</f>
        <v/>
      </c>
      <c r="L351" s="205"/>
      <c r="M351" s="205"/>
      <c r="N351" s="205"/>
      <c r="O351" s="207">
        <f t="shared" si="56"/>
        <v>0</v>
      </c>
      <c r="P351" s="207" t="b">
        <f t="shared" si="57"/>
        <v>0</v>
      </c>
      <c r="Q351" s="208">
        <f>IF(P351,O351*'ETC Data'!$H$3*'ETC Data'!$I$3,0)</f>
        <v>0</v>
      </c>
      <c r="R351" s="208">
        <f>Q351-(Q351*((VLOOKUP(A351,Plan!A$1:Z$804,26,FALSE)/100)))</f>
        <v>0</v>
      </c>
      <c r="S351" s="208">
        <f>IF(P351,O351*'ETC Data'!$H$3*'ETC Data'!$J$3,0)</f>
        <v>0</v>
      </c>
      <c r="T351" s="208">
        <f>S351-(S351*((VLOOKUP(A351,Plan!A$1:AA$804,27,FALSE)/100)))</f>
        <v>0</v>
      </c>
      <c r="U351" s="208">
        <f>IF(P351,O351*'ETC Data'!$H$3*'ETC Data'!$K$3,0)</f>
        <v>0</v>
      </c>
      <c r="V351" s="208">
        <f>U351-(U351*((VLOOKUP(A351,Plan!A$1:AB$804,28,FALSE)/100)))</f>
        <v>0</v>
      </c>
      <c r="W351" s="208">
        <f>IF(P351,O351*'ETC Data'!$H$3*'ETC Data'!$L$3,0)</f>
        <v>0</v>
      </c>
      <c r="X351" s="208">
        <f>W351-(W351*((VLOOKUP(A351,Plan!A$1:AC$804,29,FALSE)/100)))</f>
        <v>0</v>
      </c>
      <c r="Y351" s="209"/>
      <c r="Z351" s="210" t="b">
        <f t="shared" si="54"/>
        <v>0</v>
      </c>
      <c r="AA351" s="208">
        <f>IF(Z351,O351*'ETC Data'!$H$4*'ETC Data'!$I$4,0)</f>
        <v>0</v>
      </c>
      <c r="AB351" s="208">
        <f>AA351-(AA351*((VLOOKUP(A351,Plan!A$1:AI$804,35,FALSE)/100)))</f>
        <v>0</v>
      </c>
      <c r="AC351" s="208">
        <f>IF(Z351,O351*'ETC Data'!$H$4*'ETC Data'!$J$4,0)</f>
        <v>0</v>
      </c>
      <c r="AD351" s="208">
        <f>AC351-(AC351*((VLOOKUP(A351,Plan!A$1:AJ$804,36,FALSE)/100)))</f>
        <v>0</v>
      </c>
      <c r="AE351" s="208">
        <f>IF(Z351,O351*'ETC Data'!$H$4*'ETC Data'!$K$4,0)</f>
        <v>0</v>
      </c>
      <c r="AF351" s="208">
        <f>AE351-(AE351*((VLOOKUP(A351,Plan!A$1:AK$804,37,FALSE)/100)))</f>
        <v>0</v>
      </c>
      <c r="AG351" s="208">
        <f>IF(Z351,O351*'ETC Data'!$H$4*'ETC Data'!$L$4,0)</f>
        <v>0</v>
      </c>
      <c r="AH351" s="208">
        <f>AG351-(AG351*((VLOOKUP(A351,Plan!A$1:AP$804,42,FALSE)/100)))</f>
        <v>0</v>
      </c>
      <c r="AI351" s="210"/>
      <c r="AJ351" s="210" t="b">
        <f t="shared" si="55"/>
        <v>0</v>
      </c>
      <c r="AK351" s="211">
        <f>IF(AJ351,O351*'ETC Data'!$H$5*'ETC Data'!$I$5,0)</f>
        <v>0</v>
      </c>
      <c r="AL351" s="208">
        <f>AK351-(AK351*((VLOOKUP(A351,Plan!A$1:AY$804,51,FALSE)/100)))</f>
        <v>0</v>
      </c>
      <c r="AM351" s="208">
        <f>IF(AJ351,O351*'ETC Data'!$H$5*'ETC Data'!$J$5,0)</f>
        <v>0</v>
      </c>
      <c r="AN351" s="208">
        <f>AM351-(AM351*((VLOOKUP(A351,Plan!A$1:BA$804,53,FALSE)/100)))</f>
        <v>0</v>
      </c>
      <c r="AO351" s="211">
        <f>IF(AJ351,O351*'ETC Data'!$H$5*'ETC Data'!$K$5,0)</f>
        <v>0</v>
      </c>
      <c r="AP351" s="208">
        <f>AO351-(AO351*((VLOOKUP(A351,Plan!A$1:BB$804,54,FALSE)/100)))</f>
        <v>0</v>
      </c>
      <c r="AQ351" s="208">
        <f>IF(AJ351,O351*'ETC Data'!$H$5*'ETC Data'!$L$5,0)</f>
        <v>0</v>
      </c>
      <c r="AR351" s="208">
        <f>AQ351-(AQ351*((VLOOKUP(A351,Plan!A$1:BD$804,56,FALSE)/100)))</f>
        <v>0</v>
      </c>
      <c r="AS351" s="193">
        <f>VLOOKUP(A351,'PR Matrix'!A:B,2,FALSE)</f>
        <v>0</v>
      </c>
      <c r="AT351" s="194">
        <f t="shared" si="58"/>
        <v>0</v>
      </c>
      <c r="AU351" s="194">
        <f t="shared" si="59"/>
        <v>0</v>
      </c>
      <c r="AV351" s="194">
        <f t="shared" si="60"/>
        <v>0</v>
      </c>
      <c r="AW351" s="194">
        <f t="shared" si="61"/>
        <v>0</v>
      </c>
      <c r="AX351" s="194">
        <f t="shared" si="62"/>
        <v>0</v>
      </c>
      <c r="AY351" s="194">
        <f t="shared" si="63"/>
        <v>0</v>
      </c>
    </row>
    <row r="352" spans="1:51" hidden="1" x14ac:dyDescent="0.2">
      <c r="A352" s="200" t="s">
        <v>1873</v>
      </c>
      <c r="B352" s="201" t="s">
        <v>1572</v>
      </c>
      <c r="C352" s="201"/>
      <c r="D352" s="201"/>
      <c r="E352" s="202">
        <f>IF(G352="Y",VLOOKUP(B352&amp;"|"&amp;C352,'ETC Data'!$C$2:$D$16,2,FALSE),0)</f>
        <v>0</v>
      </c>
      <c r="F352" s="202">
        <f>IF(D352="",0,IF(G352="Y",VLOOKUP(B352&amp;"|"&amp;D352,'ETC Data'!$C$2:$D$16,2,FALSE),0))</f>
        <v>0</v>
      </c>
      <c r="G352" s="203" t="str">
        <f>IF(VLOOKUP(A352,Plan!A$1:H$804,8,FALSE)&lt;&gt;"",VLOOKUP(A352,Plan!A$1:H$804,8,FALSE),"")</f>
        <v>N</v>
      </c>
      <c r="H352" s="204" t="str">
        <f>IF(VLOOKUP(A352,Plan!A$1:L$804,12,FALSE)&lt;&gt;"",VLOOKUP(A352,Plan!A$1:L$804,12,FALSE),"")</f>
        <v/>
      </c>
      <c r="I352" s="205" t="str">
        <f>IF(VLOOKUP(A352,Plan!A$1:M$804,13,FALSE)&lt;&gt;"",VLOOKUP(A352,Plan!A$1:M$804,13,FALSE),"")</f>
        <v/>
      </c>
      <c r="J352" s="205" t="str">
        <f>IF(VLOOKUP(A352,Plan!A$1:N$804,14,FALSE)&lt;&gt;"",VLOOKUP(A352,Plan!A$1:N$804,14,FALSE),IF(VLOOKUP(A352,Plan!A$1:O$804,15,FALSE)&lt;&gt;"",VLOOKUP(A352,Plan!A$1:O$804,15,FALSE),""))</f>
        <v/>
      </c>
      <c r="K352" s="206" t="str">
        <f>IF(VLOOKUP(A352,Plan!A$1:P$804,16,FALSE)&lt;&gt;"",VLOOKUP(A352,Plan!A$1:P$804,16,FALSE),"")</f>
        <v/>
      </c>
      <c r="L352" s="205"/>
      <c r="M352" s="205"/>
      <c r="N352" s="205"/>
      <c r="O352" s="207">
        <f t="shared" si="56"/>
        <v>0</v>
      </c>
      <c r="P352" s="207" t="b">
        <f t="shared" si="57"/>
        <v>0</v>
      </c>
      <c r="Q352" s="208">
        <f>IF(P352,O352*'ETC Data'!$H$3*'ETC Data'!$I$3,0)</f>
        <v>0</v>
      </c>
      <c r="R352" s="208">
        <f>Q352-(Q352*((VLOOKUP(A352,Plan!A$1:Z$804,26,FALSE)/100)))</f>
        <v>0</v>
      </c>
      <c r="S352" s="208">
        <f>IF(P352,O352*'ETC Data'!$H$3*'ETC Data'!$J$3,0)</f>
        <v>0</v>
      </c>
      <c r="T352" s="208">
        <f>S352-(S352*((VLOOKUP(A352,Plan!A$1:AA$804,27,FALSE)/100)))</f>
        <v>0</v>
      </c>
      <c r="U352" s="208">
        <f>IF(P352,O352*'ETC Data'!$H$3*'ETC Data'!$K$3,0)</f>
        <v>0</v>
      </c>
      <c r="V352" s="208">
        <f>U352-(U352*((VLOOKUP(A352,Plan!A$1:AB$804,28,FALSE)/100)))</f>
        <v>0</v>
      </c>
      <c r="W352" s="208">
        <f>IF(P352,O352*'ETC Data'!$H$3*'ETC Data'!$L$3,0)</f>
        <v>0</v>
      </c>
      <c r="X352" s="208">
        <f>W352-(W352*((VLOOKUP(A352,Plan!A$1:AC$804,29,FALSE)/100)))</f>
        <v>0</v>
      </c>
      <c r="Y352" s="209"/>
      <c r="Z352" s="210" t="b">
        <f t="shared" si="54"/>
        <v>0</v>
      </c>
      <c r="AA352" s="208">
        <f>IF(Z352,O352*'ETC Data'!$H$4*'ETC Data'!$I$4,0)</f>
        <v>0</v>
      </c>
      <c r="AB352" s="208">
        <f>AA352-(AA352*((VLOOKUP(A352,Plan!A$1:AI$804,35,FALSE)/100)))</f>
        <v>0</v>
      </c>
      <c r="AC352" s="208">
        <f>IF(Z352,O352*'ETC Data'!$H$4*'ETC Data'!$J$4,0)</f>
        <v>0</v>
      </c>
      <c r="AD352" s="208">
        <f>AC352-(AC352*((VLOOKUP(A352,Plan!A$1:AJ$804,36,FALSE)/100)))</f>
        <v>0</v>
      </c>
      <c r="AE352" s="208">
        <f>IF(Z352,O352*'ETC Data'!$H$4*'ETC Data'!$K$4,0)</f>
        <v>0</v>
      </c>
      <c r="AF352" s="208">
        <f>AE352-(AE352*((VLOOKUP(A352,Plan!A$1:AK$804,37,FALSE)/100)))</f>
        <v>0</v>
      </c>
      <c r="AG352" s="208">
        <f>IF(Z352,O352*'ETC Data'!$H$4*'ETC Data'!$L$4,0)</f>
        <v>0</v>
      </c>
      <c r="AH352" s="208">
        <f>AG352-(AG352*((VLOOKUP(A352,Plan!A$1:AP$804,42,FALSE)/100)))</f>
        <v>0</v>
      </c>
      <c r="AI352" s="210"/>
      <c r="AJ352" s="210" t="b">
        <f t="shared" si="55"/>
        <v>0</v>
      </c>
      <c r="AK352" s="211">
        <f>IF(AJ352,O352*'ETC Data'!$H$5*'ETC Data'!$I$5,0)</f>
        <v>0</v>
      </c>
      <c r="AL352" s="208">
        <f>AK352-(AK352*((VLOOKUP(A352,Plan!A$1:AY$804,51,FALSE)/100)))</f>
        <v>0</v>
      </c>
      <c r="AM352" s="208">
        <f>IF(AJ352,O352*'ETC Data'!$H$5*'ETC Data'!$J$5,0)</f>
        <v>0</v>
      </c>
      <c r="AN352" s="208">
        <f>AM352-(AM352*((VLOOKUP(A352,Plan!A$1:BA$804,53,FALSE)/100)))</f>
        <v>0</v>
      </c>
      <c r="AO352" s="211">
        <f>IF(AJ352,O352*'ETC Data'!$H$5*'ETC Data'!$K$5,0)</f>
        <v>0</v>
      </c>
      <c r="AP352" s="208">
        <f>AO352-(AO352*((VLOOKUP(A352,Plan!A$1:BB$804,54,FALSE)/100)))</f>
        <v>0</v>
      </c>
      <c r="AQ352" s="208">
        <f>IF(AJ352,O352*'ETC Data'!$H$5*'ETC Data'!$L$5,0)</f>
        <v>0</v>
      </c>
      <c r="AR352" s="208">
        <f>AQ352-(AQ352*((VLOOKUP(A352,Plan!A$1:BD$804,56,FALSE)/100)))</f>
        <v>0</v>
      </c>
      <c r="AS352" s="193">
        <f>VLOOKUP(A352,'PR Matrix'!A:B,2,FALSE)</f>
        <v>0</v>
      </c>
      <c r="AT352" s="194">
        <f t="shared" si="58"/>
        <v>0</v>
      </c>
      <c r="AU352" s="194">
        <f t="shared" si="59"/>
        <v>0</v>
      </c>
      <c r="AV352" s="194">
        <f t="shared" si="60"/>
        <v>0</v>
      </c>
      <c r="AW352" s="194">
        <f t="shared" si="61"/>
        <v>0</v>
      </c>
      <c r="AX352" s="194">
        <f t="shared" si="62"/>
        <v>0</v>
      </c>
      <c r="AY352" s="194">
        <f t="shared" si="63"/>
        <v>0</v>
      </c>
    </row>
    <row r="353" spans="1:51" hidden="1" x14ac:dyDescent="0.2">
      <c r="A353" s="200" t="s">
        <v>1874</v>
      </c>
      <c r="B353" s="201" t="s">
        <v>1572</v>
      </c>
      <c r="C353" s="201"/>
      <c r="D353" s="201"/>
      <c r="E353" s="202">
        <f>IF(G353="Y",VLOOKUP(B353&amp;"|"&amp;C353,'ETC Data'!$C$2:$D$16,2,FALSE),0)</f>
        <v>0</v>
      </c>
      <c r="F353" s="202">
        <f>IF(D353="",0,IF(G353="Y",VLOOKUP(B353&amp;"|"&amp;D353,'ETC Data'!$C$2:$D$16,2,FALSE),0))</f>
        <v>0</v>
      </c>
      <c r="G353" s="203" t="str">
        <f>IF(VLOOKUP(A353,Plan!A$1:H$804,8,FALSE)&lt;&gt;"",VLOOKUP(A353,Plan!A$1:H$804,8,FALSE),"")</f>
        <v>N</v>
      </c>
      <c r="H353" s="204" t="str">
        <f>IF(VLOOKUP(A353,Plan!A$1:L$804,12,FALSE)&lt;&gt;"",VLOOKUP(A353,Plan!A$1:L$804,12,FALSE),"")</f>
        <v/>
      </c>
      <c r="I353" s="205" t="str">
        <f>IF(VLOOKUP(A353,Plan!A$1:M$804,13,FALSE)&lt;&gt;"",VLOOKUP(A353,Plan!A$1:M$804,13,FALSE),"")</f>
        <v/>
      </c>
      <c r="J353" s="205" t="str">
        <f>IF(VLOOKUP(A353,Plan!A$1:N$804,14,FALSE)&lt;&gt;"",VLOOKUP(A353,Plan!A$1:N$804,14,FALSE),IF(VLOOKUP(A353,Plan!A$1:O$804,15,FALSE)&lt;&gt;"",VLOOKUP(A353,Plan!A$1:O$804,15,FALSE),""))</f>
        <v/>
      </c>
      <c r="K353" s="206" t="str">
        <f>IF(VLOOKUP(A353,Plan!A$1:P$804,16,FALSE)&lt;&gt;"",VLOOKUP(A353,Plan!A$1:P$804,16,FALSE),"")</f>
        <v/>
      </c>
      <c r="L353" s="205"/>
      <c r="M353" s="205"/>
      <c r="N353" s="205"/>
      <c r="O353" s="207">
        <f t="shared" si="56"/>
        <v>0</v>
      </c>
      <c r="P353" s="207" t="b">
        <f t="shared" si="57"/>
        <v>0</v>
      </c>
      <c r="Q353" s="208">
        <f>IF(P353,O353*'ETC Data'!$H$3*'ETC Data'!$I$3,0)</f>
        <v>0</v>
      </c>
      <c r="R353" s="208">
        <f>Q353-(Q353*((VLOOKUP(A353,Plan!A$1:Z$804,26,FALSE)/100)))</f>
        <v>0</v>
      </c>
      <c r="S353" s="208">
        <f>IF(P353,O353*'ETC Data'!$H$3*'ETC Data'!$J$3,0)</f>
        <v>0</v>
      </c>
      <c r="T353" s="208">
        <f>S353-(S353*((VLOOKUP(A353,Plan!A$1:AA$804,27,FALSE)/100)))</f>
        <v>0</v>
      </c>
      <c r="U353" s="208">
        <f>IF(P353,O353*'ETC Data'!$H$3*'ETC Data'!$K$3,0)</f>
        <v>0</v>
      </c>
      <c r="V353" s="208">
        <f>U353-(U353*((VLOOKUP(A353,Plan!A$1:AB$804,28,FALSE)/100)))</f>
        <v>0</v>
      </c>
      <c r="W353" s="208">
        <f>IF(P353,O353*'ETC Data'!$H$3*'ETC Data'!$L$3,0)</f>
        <v>0</v>
      </c>
      <c r="X353" s="208">
        <f>W353-(W353*((VLOOKUP(A353,Plan!A$1:AC$804,29,FALSE)/100)))</f>
        <v>0</v>
      </c>
      <c r="Y353" s="209"/>
      <c r="Z353" s="210" t="b">
        <f t="shared" si="54"/>
        <v>0</v>
      </c>
      <c r="AA353" s="208">
        <f>IF(Z353,O353*'ETC Data'!$H$4*'ETC Data'!$I$4,0)</f>
        <v>0</v>
      </c>
      <c r="AB353" s="208">
        <f>AA353-(AA353*((VLOOKUP(A353,Plan!A$1:AI$804,35,FALSE)/100)))</f>
        <v>0</v>
      </c>
      <c r="AC353" s="208">
        <f>IF(Z353,O353*'ETC Data'!$H$4*'ETC Data'!$J$4,0)</f>
        <v>0</v>
      </c>
      <c r="AD353" s="208">
        <f>AC353-(AC353*((VLOOKUP(A353,Plan!A$1:AJ$804,36,FALSE)/100)))</f>
        <v>0</v>
      </c>
      <c r="AE353" s="208">
        <f>IF(Z353,O353*'ETC Data'!$H$4*'ETC Data'!$K$4,0)</f>
        <v>0</v>
      </c>
      <c r="AF353" s="208">
        <f>AE353-(AE353*((VLOOKUP(A353,Plan!A$1:AK$804,37,FALSE)/100)))</f>
        <v>0</v>
      </c>
      <c r="AG353" s="208">
        <f>IF(Z353,O353*'ETC Data'!$H$4*'ETC Data'!$L$4,0)</f>
        <v>0</v>
      </c>
      <c r="AH353" s="208">
        <f>AG353-(AG353*((VLOOKUP(A353,Plan!A$1:AP$804,42,FALSE)/100)))</f>
        <v>0</v>
      </c>
      <c r="AI353" s="210"/>
      <c r="AJ353" s="210" t="b">
        <f t="shared" si="55"/>
        <v>0</v>
      </c>
      <c r="AK353" s="211">
        <f>IF(AJ353,O353*'ETC Data'!$H$5*'ETC Data'!$I$5,0)</f>
        <v>0</v>
      </c>
      <c r="AL353" s="208">
        <f>AK353-(AK353*((VLOOKUP(A353,Plan!A$1:AY$804,51,FALSE)/100)))</f>
        <v>0</v>
      </c>
      <c r="AM353" s="208">
        <f>IF(AJ353,O353*'ETC Data'!$H$5*'ETC Data'!$J$5,0)</f>
        <v>0</v>
      </c>
      <c r="AN353" s="208">
        <f>AM353-(AM353*((VLOOKUP(A353,Plan!A$1:BA$804,53,FALSE)/100)))</f>
        <v>0</v>
      </c>
      <c r="AO353" s="211">
        <f>IF(AJ353,O353*'ETC Data'!$H$5*'ETC Data'!$K$5,0)</f>
        <v>0</v>
      </c>
      <c r="AP353" s="208">
        <f>AO353-(AO353*((VLOOKUP(A353,Plan!A$1:BB$804,54,FALSE)/100)))</f>
        <v>0</v>
      </c>
      <c r="AQ353" s="208">
        <f>IF(AJ353,O353*'ETC Data'!$H$5*'ETC Data'!$L$5,0)</f>
        <v>0</v>
      </c>
      <c r="AR353" s="208">
        <f>AQ353-(AQ353*((VLOOKUP(A353,Plan!A$1:BD$804,56,FALSE)/100)))</f>
        <v>0</v>
      </c>
      <c r="AS353" s="193">
        <f>VLOOKUP(A353,'PR Matrix'!A:B,2,FALSE)</f>
        <v>0</v>
      </c>
      <c r="AT353" s="194">
        <f t="shared" si="58"/>
        <v>0</v>
      </c>
      <c r="AU353" s="194">
        <f t="shared" si="59"/>
        <v>0</v>
      </c>
      <c r="AV353" s="194">
        <f t="shared" si="60"/>
        <v>0</v>
      </c>
      <c r="AW353" s="194">
        <f t="shared" si="61"/>
        <v>0</v>
      </c>
      <c r="AX353" s="194">
        <f t="shared" si="62"/>
        <v>0</v>
      </c>
      <c r="AY353" s="194">
        <f t="shared" si="63"/>
        <v>0</v>
      </c>
    </row>
    <row r="354" spans="1:51" hidden="1" x14ac:dyDescent="0.2">
      <c r="A354" s="200" t="s">
        <v>1875</v>
      </c>
      <c r="B354" s="201" t="s">
        <v>1572</v>
      </c>
      <c r="C354" s="201"/>
      <c r="D354" s="201"/>
      <c r="E354" s="202">
        <f>IF(G354="Y",VLOOKUP(B354&amp;"|"&amp;C354,'ETC Data'!$C$2:$D$16,2,FALSE),0)</f>
        <v>0</v>
      </c>
      <c r="F354" s="202">
        <f>IF(D354="",0,IF(G354="Y",VLOOKUP(B354&amp;"|"&amp;D354,'ETC Data'!$C$2:$D$16,2,FALSE),0))</f>
        <v>0</v>
      </c>
      <c r="G354" s="203" t="str">
        <f>IF(VLOOKUP(A354,Plan!A$1:H$804,8,FALSE)&lt;&gt;"",VLOOKUP(A354,Plan!A$1:H$804,8,FALSE),"")</f>
        <v>N</v>
      </c>
      <c r="H354" s="204" t="str">
        <f>IF(VLOOKUP(A354,Plan!A$1:L$804,12,FALSE)&lt;&gt;"",VLOOKUP(A354,Plan!A$1:L$804,12,FALSE),"")</f>
        <v/>
      </c>
      <c r="I354" s="205" t="str">
        <f>IF(VLOOKUP(A354,Plan!A$1:M$804,13,FALSE)&lt;&gt;"",VLOOKUP(A354,Plan!A$1:M$804,13,FALSE),"")</f>
        <v/>
      </c>
      <c r="J354" s="205" t="str">
        <f>IF(VLOOKUP(A354,Plan!A$1:N$804,14,FALSE)&lt;&gt;"",VLOOKUP(A354,Plan!A$1:N$804,14,FALSE),IF(VLOOKUP(A354,Plan!A$1:O$804,15,FALSE)&lt;&gt;"",VLOOKUP(A354,Plan!A$1:O$804,15,FALSE),""))</f>
        <v/>
      </c>
      <c r="K354" s="206" t="str">
        <f>IF(VLOOKUP(A354,Plan!A$1:P$804,16,FALSE)&lt;&gt;"",VLOOKUP(A354,Plan!A$1:P$804,16,FALSE),"")</f>
        <v/>
      </c>
      <c r="L354" s="205"/>
      <c r="M354" s="205"/>
      <c r="N354" s="205"/>
      <c r="O354" s="207">
        <f t="shared" si="56"/>
        <v>0</v>
      </c>
      <c r="P354" s="207" t="b">
        <f t="shared" si="57"/>
        <v>0</v>
      </c>
      <c r="Q354" s="208">
        <f>IF(P354,O354*'ETC Data'!$H$3*'ETC Data'!$I$3,0)</f>
        <v>0</v>
      </c>
      <c r="R354" s="208">
        <f>Q354-(Q354*((VLOOKUP(A354,Plan!A$1:Z$804,26,FALSE)/100)))</f>
        <v>0</v>
      </c>
      <c r="S354" s="208">
        <f>IF(P354,O354*'ETC Data'!$H$3*'ETC Data'!$J$3,0)</f>
        <v>0</v>
      </c>
      <c r="T354" s="208">
        <f>S354-(S354*((VLOOKUP(A354,Plan!A$1:AA$804,27,FALSE)/100)))</f>
        <v>0</v>
      </c>
      <c r="U354" s="208">
        <f>IF(P354,O354*'ETC Data'!$H$3*'ETC Data'!$K$3,0)</f>
        <v>0</v>
      </c>
      <c r="V354" s="208">
        <f>U354-(U354*((VLOOKUP(A354,Plan!A$1:AB$804,28,FALSE)/100)))</f>
        <v>0</v>
      </c>
      <c r="W354" s="208">
        <f>IF(P354,O354*'ETC Data'!$H$3*'ETC Data'!$L$3,0)</f>
        <v>0</v>
      </c>
      <c r="X354" s="208">
        <f>W354-(W354*((VLOOKUP(A354,Plan!A$1:AC$804,29,FALSE)/100)))</f>
        <v>0</v>
      </c>
      <c r="Y354" s="209"/>
      <c r="Z354" s="210" t="b">
        <f t="shared" si="54"/>
        <v>0</v>
      </c>
      <c r="AA354" s="208">
        <f>IF(Z354,O354*'ETC Data'!$H$4*'ETC Data'!$I$4,0)</f>
        <v>0</v>
      </c>
      <c r="AB354" s="208">
        <f>AA354-(AA354*((VLOOKUP(A354,Plan!A$1:AI$804,35,FALSE)/100)))</f>
        <v>0</v>
      </c>
      <c r="AC354" s="208">
        <f>IF(Z354,O354*'ETC Data'!$H$4*'ETC Data'!$J$4,0)</f>
        <v>0</v>
      </c>
      <c r="AD354" s="208">
        <f>AC354-(AC354*((VLOOKUP(A354,Plan!A$1:AJ$804,36,FALSE)/100)))</f>
        <v>0</v>
      </c>
      <c r="AE354" s="208">
        <f>IF(Z354,O354*'ETC Data'!$H$4*'ETC Data'!$K$4,0)</f>
        <v>0</v>
      </c>
      <c r="AF354" s="208">
        <f>AE354-(AE354*((VLOOKUP(A354,Plan!A$1:AK$804,37,FALSE)/100)))</f>
        <v>0</v>
      </c>
      <c r="AG354" s="208">
        <f>IF(Z354,O354*'ETC Data'!$H$4*'ETC Data'!$L$4,0)</f>
        <v>0</v>
      </c>
      <c r="AH354" s="208">
        <f>AG354-(AG354*((VLOOKUP(A354,Plan!A$1:AP$804,42,FALSE)/100)))</f>
        <v>0</v>
      </c>
      <c r="AI354" s="210"/>
      <c r="AJ354" s="210" t="b">
        <f t="shared" si="55"/>
        <v>0</v>
      </c>
      <c r="AK354" s="211">
        <f>IF(AJ354,O354*'ETC Data'!$H$5*'ETC Data'!$I$5,0)</f>
        <v>0</v>
      </c>
      <c r="AL354" s="208">
        <f>AK354-(AK354*((VLOOKUP(A354,Plan!A$1:AY$804,51,FALSE)/100)))</f>
        <v>0</v>
      </c>
      <c r="AM354" s="208">
        <f>IF(AJ354,O354*'ETC Data'!$H$5*'ETC Data'!$J$5,0)</f>
        <v>0</v>
      </c>
      <c r="AN354" s="208">
        <f>AM354-(AM354*((VLOOKUP(A354,Plan!A$1:BA$804,53,FALSE)/100)))</f>
        <v>0</v>
      </c>
      <c r="AO354" s="211">
        <f>IF(AJ354,O354*'ETC Data'!$H$5*'ETC Data'!$K$5,0)</f>
        <v>0</v>
      </c>
      <c r="AP354" s="208">
        <f>AO354-(AO354*((VLOOKUP(A354,Plan!A$1:BB$804,54,FALSE)/100)))</f>
        <v>0</v>
      </c>
      <c r="AQ354" s="208">
        <f>IF(AJ354,O354*'ETC Data'!$H$5*'ETC Data'!$L$5,0)</f>
        <v>0</v>
      </c>
      <c r="AR354" s="208">
        <f>AQ354-(AQ354*((VLOOKUP(A354,Plan!A$1:BD$804,56,FALSE)/100)))</f>
        <v>0</v>
      </c>
      <c r="AS354" s="193">
        <f>VLOOKUP(A354,'PR Matrix'!A:B,2,FALSE)</f>
        <v>0</v>
      </c>
      <c r="AT354" s="194">
        <f t="shared" si="58"/>
        <v>0</v>
      </c>
      <c r="AU354" s="194">
        <f t="shared" si="59"/>
        <v>0</v>
      </c>
      <c r="AV354" s="194">
        <f t="shared" si="60"/>
        <v>0</v>
      </c>
      <c r="AW354" s="194">
        <f t="shared" si="61"/>
        <v>0</v>
      </c>
      <c r="AX354" s="194">
        <f t="shared" si="62"/>
        <v>0</v>
      </c>
      <c r="AY354" s="194">
        <f t="shared" si="63"/>
        <v>0</v>
      </c>
    </row>
    <row r="355" spans="1:51" hidden="1" x14ac:dyDescent="0.2">
      <c r="A355" s="200" t="s">
        <v>1876</v>
      </c>
      <c r="B355" s="201" t="s">
        <v>1572</v>
      </c>
      <c r="C355" s="201"/>
      <c r="D355" s="201"/>
      <c r="E355" s="202">
        <f>IF(G355="Y",VLOOKUP(B355&amp;"|"&amp;C355,'ETC Data'!$C$2:$D$16,2,FALSE),0)</f>
        <v>0</v>
      </c>
      <c r="F355" s="202">
        <f>IF(D355="",0,IF(G355="Y",VLOOKUP(B355&amp;"|"&amp;D355,'ETC Data'!$C$2:$D$16,2,FALSE),0))</f>
        <v>0</v>
      </c>
      <c r="G355" s="203" t="str">
        <f>IF(VLOOKUP(A355,Plan!A$1:H$804,8,FALSE)&lt;&gt;"",VLOOKUP(A355,Plan!A$1:H$804,8,FALSE),"")</f>
        <v>N</v>
      </c>
      <c r="H355" s="204" t="str">
        <f>IF(VLOOKUP(A355,Plan!A$1:L$804,12,FALSE)&lt;&gt;"",VLOOKUP(A355,Plan!A$1:L$804,12,FALSE),"")</f>
        <v/>
      </c>
      <c r="I355" s="205" t="str">
        <f>IF(VLOOKUP(A355,Plan!A$1:M$804,13,FALSE)&lt;&gt;"",VLOOKUP(A355,Plan!A$1:M$804,13,FALSE),"")</f>
        <v/>
      </c>
      <c r="J355" s="205" t="str">
        <f>IF(VLOOKUP(A355,Plan!A$1:N$804,14,FALSE)&lt;&gt;"",VLOOKUP(A355,Plan!A$1:N$804,14,FALSE),IF(VLOOKUP(A355,Plan!A$1:O$804,15,FALSE)&lt;&gt;"",VLOOKUP(A355,Plan!A$1:O$804,15,FALSE),""))</f>
        <v/>
      </c>
      <c r="K355" s="206" t="str">
        <f>IF(VLOOKUP(A355,Plan!A$1:P$804,16,FALSE)&lt;&gt;"",VLOOKUP(A355,Plan!A$1:P$804,16,FALSE),"")</f>
        <v/>
      </c>
      <c r="L355" s="205"/>
      <c r="M355" s="205"/>
      <c r="N355" s="205"/>
      <c r="O355" s="207">
        <f t="shared" si="56"/>
        <v>0</v>
      </c>
      <c r="P355" s="207" t="b">
        <f t="shared" si="57"/>
        <v>0</v>
      </c>
      <c r="Q355" s="208">
        <f>IF(P355,O355*'ETC Data'!$H$3*'ETC Data'!$I$3,0)</f>
        <v>0</v>
      </c>
      <c r="R355" s="208">
        <f>Q355-(Q355*((VLOOKUP(A355,Plan!A$1:Z$804,26,FALSE)/100)))</f>
        <v>0</v>
      </c>
      <c r="S355" s="208">
        <f>IF(P355,O355*'ETC Data'!$H$3*'ETC Data'!$J$3,0)</f>
        <v>0</v>
      </c>
      <c r="T355" s="208">
        <f>S355-(S355*((VLOOKUP(A355,Plan!A$1:AA$804,27,FALSE)/100)))</f>
        <v>0</v>
      </c>
      <c r="U355" s="208">
        <f>IF(P355,O355*'ETC Data'!$H$3*'ETC Data'!$K$3,0)</f>
        <v>0</v>
      </c>
      <c r="V355" s="208">
        <f>U355-(U355*((VLOOKUP(A355,Plan!A$1:AB$804,28,FALSE)/100)))</f>
        <v>0</v>
      </c>
      <c r="W355" s="208">
        <f>IF(P355,O355*'ETC Data'!$H$3*'ETC Data'!$L$3,0)</f>
        <v>0</v>
      </c>
      <c r="X355" s="208">
        <f>W355-(W355*((VLOOKUP(A355,Plan!A$1:AC$804,29,FALSE)/100)))</f>
        <v>0</v>
      </c>
      <c r="Y355" s="209"/>
      <c r="Z355" s="210" t="b">
        <f t="shared" si="54"/>
        <v>0</v>
      </c>
      <c r="AA355" s="208">
        <f>IF(Z355,O355*'ETC Data'!$H$4*'ETC Data'!$I$4,0)</f>
        <v>0</v>
      </c>
      <c r="AB355" s="208">
        <f>AA355-(AA355*((VLOOKUP(A355,Plan!A$1:AI$804,35,FALSE)/100)))</f>
        <v>0</v>
      </c>
      <c r="AC355" s="208">
        <f>IF(Z355,O355*'ETC Data'!$H$4*'ETC Data'!$J$4,0)</f>
        <v>0</v>
      </c>
      <c r="AD355" s="208">
        <f>AC355-(AC355*((VLOOKUP(A355,Plan!A$1:AJ$804,36,FALSE)/100)))</f>
        <v>0</v>
      </c>
      <c r="AE355" s="208">
        <f>IF(Z355,O355*'ETC Data'!$H$4*'ETC Data'!$K$4,0)</f>
        <v>0</v>
      </c>
      <c r="AF355" s="208">
        <f>AE355-(AE355*((VLOOKUP(A355,Plan!A$1:AK$804,37,FALSE)/100)))</f>
        <v>0</v>
      </c>
      <c r="AG355" s="208">
        <f>IF(Z355,O355*'ETC Data'!$H$4*'ETC Data'!$L$4,0)</f>
        <v>0</v>
      </c>
      <c r="AH355" s="208">
        <f>AG355-(AG355*((VLOOKUP(A355,Plan!A$1:AP$804,42,FALSE)/100)))</f>
        <v>0</v>
      </c>
      <c r="AI355" s="210"/>
      <c r="AJ355" s="210" t="b">
        <f t="shared" si="55"/>
        <v>0</v>
      </c>
      <c r="AK355" s="211">
        <f>IF(AJ355,O355*'ETC Data'!$H$5*'ETC Data'!$I$5,0)</f>
        <v>0</v>
      </c>
      <c r="AL355" s="208">
        <f>AK355-(AK355*((VLOOKUP(A355,Plan!A$1:AY$804,51,FALSE)/100)))</f>
        <v>0</v>
      </c>
      <c r="AM355" s="208">
        <f>IF(AJ355,O355*'ETC Data'!$H$5*'ETC Data'!$J$5,0)</f>
        <v>0</v>
      </c>
      <c r="AN355" s="208">
        <f>AM355-(AM355*((VLOOKUP(A355,Plan!A$1:BA$804,53,FALSE)/100)))</f>
        <v>0</v>
      </c>
      <c r="AO355" s="211">
        <f>IF(AJ355,O355*'ETC Data'!$H$5*'ETC Data'!$K$5,0)</f>
        <v>0</v>
      </c>
      <c r="AP355" s="208">
        <f>AO355-(AO355*((VLOOKUP(A355,Plan!A$1:BB$804,54,FALSE)/100)))</f>
        <v>0</v>
      </c>
      <c r="AQ355" s="208">
        <f>IF(AJ355,O355*'ETC Data'!$H$5*'ETC Data'!$L$5,0)</f>
        <v>0</v>
      </c>
      <c r="AR355" s="208">
        <f>AQ355-(AQ355*((VLOOKUP(A355,Plan!A$1:BD$804,56,FALSE)/100)))</f>
        <v>0</v>
      </c>
      <c r="AS355" s="193">
        <f>VLOOKUP(A355,'PR Matrix'!A:B,2,FALSE)</f>
        <v>0</v>
      </c>
      <c r="AT355" s="194">
        <f t="shared" si="58"/>
        <v>0</v>
      </c>
      <c r="AU355" s="194">
        <f t="shared" si="59"/>
        <v>0</v>
      </c>
      <c r="AV355" s="194">
        <f t="shared" si="60"/>
        <v>0</v>
      </c>
      <c r="AW355" s="194">
        <f t="shared" si="61"/>
        <v>0</v>
      </c>
      <c r="AX355" s="194">
        <f t="shared" si="62"/>
        <v>0</v>
      </c>
      <c r="AY355" s="194">
        <f t="shared" si="63"/>
        <v>0</v>
      </c>
    </row>
    <row r="356" spans="1:51" hidden="1" x14ac:dyDescent="0.2">
      <c r="A356" s="200" t="s">
        <v>1877</v>
      </c>
      <c r="B356" s="201" t="s">
        <v>1572</v>
      </c>
      <c r="C356" s="201"/>
      <c r="D356" s="201"/>
      <c r="E356" s="202">
        <f>IF(G356="Y",VLOOKUP(B356&amp;"|"&amp;C356,'ETC Data'!$C$2:$D$16,2,FALSE),0)</f>
        <v>0</v>
      </c>
      <c r="F356" s="202">
        <f>IF(D356="",0,IF(G356="Y",VLOOKUP(B356&amp;"|"&amp;D356,'ETC Data'!$C$2:$D$16,2,FALSE),0))</f>
        <v>0</v>
      </c>
      <c r="G356" s="203" t="str">
        <f>IF(VLOOKUP(A356,Plan!A$1:H$804,8,FALSE)&lt;&gt;"",VLOOKUP(A356,Plan!A$1:H$804,8,FALSE),"")</f>
        <v>N</v>
      </c>
      <c r="H356" s="204" t="str">
        <f>IF(VLOOKUP(A356,Plan!A$1:L$804,12,FALSE)&lt;&gt;"",VLOOKUP(A356,Plan!A$1:L$804,12,FALSE),"")</f>
        <v/>
      </c>
      <c r="I356" s="205" t="str">
        <f>IF(VLOOKUP(A356,Plan!A$1:M$804,13,FALSE)&lt;&gt;"",VLOOKUP(A356,Plan!A$1:M$804,13,FALSE),"")</f>
        <v/>
      </c>
      <c r="J356" s="205" t="str">
        <f>IF(VLOOKUP(A356,Plan!A$1:N$804,14,FALSE)&lt;&gt;"",VLOOKUP(A356,Plan!A$1:N$804,14,FALSE),IF(VLOOKUP(A356,Plan!A$1:O$804,15,FALSE)&lt;&gt;"",VLOOKUP(A356,Plan!A$1:O$804,15,FALSE),""))</f>
        <v/>
      </c>
      <c r="K356" s="206" t="str">
        <f>IF(VLOOKUP(A356,Plan!A$1:P$804,16,FALSE)&lt;&gt;"",VLOOKUP(A356,Plan!A$1:P$804,16,FALSE),"")</f>
        <v/>
      </c>
      <c r="L356" s="205"/>
      <c r="M356" s="205"/>
      <c r="N356" s="205"/>
      <c r="O356" s="207">
        <f t="shared" si="56"/>
        <v>0</v>
      </c>
      <c r="P356" s="207" t="b">
        <f t="shared" si="57"/>
        <v>0</v>
      </c>
      <c r="Q356" s="208">
        <f>IF(P356,O356*'ETC Data'!$H$3*'ETC Data'!$I$3,0)</f>
        <v>0</v>
      </c>
      <c r="R356" s="208">
        <f>Q356-(Q356*((VLOOKUP(A356,Plan!A$1:Z$804,26,FALSE)/100)))</f>
        <v>0</v>
      </c>
      <c r="S356" s="208">
        <f>IF(P356,O356*'ETC Data'!$H$3*'ETC Data'!$J$3,0)</f>
        <v>0</v>
      </c>
      <c r="T356" s="208">
        <f>S356-(S356*((VLOOKUP(A356,Plan!A$1:AA$804,27,FALSE)/100)))</f>
        <v>0</v>
      </c>
      <c r="U356" s="208">
        <f>IF(P356,O356*'ETC Data'!$H$3*'ETC Data'!$K$3,0)</f>
        <v>0</v>
      </c>
      <c r="V356" s="208">
        <f>U356-(U356*((VLOOKUP(A356,Plan!A$1:AB$804,28,FALSE)/100)))</f>
        <v>0</v>
      </c>
      <c r="W356" s="208">
        <f>IF(P356,O356*'ETC Data'!$H$3*'ETC Data'!$L$3,0)</f>
        <v>0</v>
      </c>
      <c r="X356" s="208">
        <f>W356-(W356*((VLOOKUP(A356,Plan!A$1:AC$804,29,FALSE)/100)))</f>
        <v>0</v>
      </c>
      <c r="Y356" s="209"/>
      <c r="Z356" s="210" t="b">
        <f t="shared" si="54"/>
        <v>0</v>
      </c>
      <c r="AA356" s="208">
        <f>IF(Z356,O356*'ETC Data'!$H$4*'ETC Data'!$I$4,0)</f>
        <v>0</v>
      </c>
      <c r="AB356" s="208">
        <f>AA356-(AA356*((VLOOKUP(A356,Plan!A$1:AI$804,35,FALSE)/100)))</f>
        <v>0</v>
      </c>
      <c r="AC356" s="208">
        <f>IF(Z356,O356*'ETC Data'!$H$4*'ETC Data'!$J$4,0)</f>
        <v>0</v>
      </c>
      <c r="AD356" s="208">
        <f>AC356-(AC356*((VLOOKUP(A356,Plan!A$1:AJ$804,36,FALSE)/100)))</f>
        <v>0</v>
      </c>
      <c r="AE356" s="208">
        <f>IF(Z356,O356*'ETC Data'!$H$4*'ETC Data'!$K$4,0)</f>
        <v>0</v>
      </c>
      <c r="AF356" s="208">
        <f>AE356-(AE356*((VLOOKUP(A356,Plan!A$1:AK$804,37,FALSE)/100)))</f>
        <v>0</v>
      </c>
      <c r="AG356" s="208">
        <f>IF(Z356,O356*'ETC Data'!$H$4*'ETC Data'!$L$4,0)</f>
        <v>0</v>
      </c>
      <c r="AH356" s="208">
        <f>AG356-(AG356*((VLOOKUP(A356,Plan!A$1:AP$804,42,FALSE)/100)))</f>
        <v>0</v>
      </c>
      <c r="AI356" s="210"/>
      <c r="AJ356" s="210" t="b">
        <f t="shared" si="55"/>
        <v>0</v>
      </c>
      <c r="AK356" s="211">
        <f>IF(AJ356,O356*'ETC Data'!$H$5*'ETC Data'!$I$5,0)</f>
        <v>0</v>
      </c>
      <c r="AL356" s="208">
        <f>AK356-(AK356*((VLOOKUP(A356,Plan!A$1:AY$804,51,FALSE)/100)))</f>
        <v>0</v>
      </c>
      <c r="AM356" s="208">
        <f>IF(AJ356,O356*'ETC Data'!$H$5*'ETC Data'!$J$5,0)</f>
        <v>0</v>
      </c>
      <c r="AN356" s="208">
        <f>AM356-(AM356*((VLOOKUP(A356,Plan!A$1:BA$804,53,FALSE)/100)))</f>
        <v>0</v>
      </c>
      <c r="AO356" s="211">
        <f>IF(AJ356,O356*'ETC Data'!$H$5*'ETC Data'!$K$5,0)</f>
        <v>0</v>
      </c>
      <c r="AP356" s="208">
        <f>AO356-(AO356*((VLOOKUP(A356,Plan!A$1:BB$804,54,FALSE)/100)))</f>
        <v>0</v>
      </c>
      <c r="AQ356" s="208">
        <f>IF(AJ356,O356*'ETC Data'!$H$5*'ETC Data'!$L$5,0)</f>
        <v>0</v>
      </c>
      <c r="AR356" s="208">
        <f>AQ356-(AQ356*((VLOOKUP(A356,Plan!A$1:BD$804,56,FALSE)/100)))</f>
        <v>0</v>
      </c>
      <c r="AS356" s="193">
        <f>VLOOKUP(A356,'PR Matrix'!A:B,2,FALSE)</f>
        <v>0</v>
      </c>
      <c r="AT356" s="194">
        <f t="shared" si="58"/>
        <v>0</v>
      </c>
      <c r="AU356" s="194">
        <f t="shared" si="59"/>
        <v>0</v>
      </c>
      <c r="AV356" s="194">
        <f t="shared" si="60"/>
        <v>0</v>
      </c>
      <c r="AW356" s="194">
        <f t="shared" si="61"/>
        <v>0</v>
      </c>
      <c r="AX356" s="194">
        <f t="shared" si="62"/>
        <v>0</v>
      </c>
      <c r="AY356" s="194">
        <f t="shared" si="63"/>
        <v>0</v>
      </c>
    </row>
    <row r="357" spans="1:51" hidden="1" x14ac:dyDescent="0.2">
      <c r="A357" s="200" t="s">
        <v>1878</v>
      </c>
      <c r="B357" s="201" t="s">
        <v>1572</v>
      </c>
      <c r="C357" s="201"/>
      <c r="D357" s="201"/>
      <c r="E357" s="202">
        <f>IF(G357="Y",VLOOKUP(B357&amp;"|"&amp;C357,'ETC Data'!$C$2:$D$16,2,FALSE),0)</f>
        <v>0</v>
      </c>
      <c r="F357" s="202">
        <f>IF(D357="",0,IF(G357="Y",VLOOKUP(B357&amp;"|"&amp;D357,'ETC Data'!$C$2:$D$16,2,FALSE),0))</f>
        <v>0</v>
      </c>
      <c r="G357" s="203" t="str">
        <f>IF(VLOOKUP(A357,Plan!A$1:H$804,8,FALSE)&lt;&gt;"",VLOOKUP(A357,Plan!A$1:H$804,8,FALSE),"")</f>
        <v>N</v>
      </c>
      <c r="H357" s="204" t="str">
        <f>IF(VLOOKUP(A357,Plan!A$1:L$804,12,FALSE)&lt;&gt;"",VLOOKUP(A357,Plan!A$1:L$804,12,FALSE),"")</f>
        <v/>
      </c>
      <c r="I357" s="205" t="str">
        <f>IF(VLOOKUP(A357,Plan!A$1:M$804,13,FALSE)&lt;&gt;"",VLOOKUP(A357,Plan!A$1:M$804,13,FALSE),"")</f>
        <v/>
      </c>
      <c r="J357" s="205" t="str">
        <f>IF(VLOOKUP(A357,Plan!A$1:N$804,14,FALSE)&lt;&gt;"",VLOOKUP(A357,Plan!A$1:N$804,14,FALSE),IF(VLOOKUP(A357,Plan!A$1:O$804,15,FALSE)&lt;&gt;"",VLOOKUP(A357,Plan!A$1:O$804,15,FALSE),""))</f>
        <v/>
      </c>
      <c r="K357" s="206" t="str">
        <f>IF(VLOOKUP(A357,Plan!A$1:P$804,16,FALSE)&lt;&gt;"",VLOOKUP(A357,Plan!A$1:P$804,16,FALSE),"")</f>
        <v/>
      </c>
      <c r="L357" s="205"/>
      <c r="M357" s="205"/>
      <c r="N357" s="205"/>
      <c r="O357" s="207">
        <f t="shared" si="56"/>
        <v>0</v>
      </c>
      <c r="P357" s="207" t="b">
        <f t="shared" si="57"/>
        <v>0</v>
      </c>
      <c r="Q357" s="208">
        <f>IF(P357,O357*'ETC Data'!$H$3*'ETC Data'!$I$3,0)</f>
        <v>0</v>
      </c>
      <c r="R357" s="208">
        <f>Q357-(Q357*((VLOOKUP(A357,Plan!A$1:Z$804,26,FALSE)/100)))</f>
        <v>0</v>
      </c>
      <c r="S357" s="208">
        <f>IF(P357,O357*'ETC Data'!$H$3*'ETC Data'!$J$3,0)</f>
        <v>0</v>
      </c>
      <c r="T357" s="208">
        <f>S357-(S357*((VLOOKUP(A357,Plan!A$1:AA$804,27,FALSE)/100)))</f>
        <v>0</v>
      </c>
      <c r="U357" s="208">
        <f>IF(P357,O357*'ETC Data'!$H$3*'ETC Data'!$K$3,0)</f>
        <v>0</v>
      </c>
      <c r="V357" s="208">
        <f>U357-(U357*((VLOOKUP(A357,Plan!A$1:AB$804,28,FALSE)/100)))</f>
        <v>0</v>
      </c>
      <c r="W357" s="208">
        <f>IF(P357,O357*'ETC Data'!$H$3*'ETC Data'!$L$3,0)</f>
        <v>0</v>
      </c>
      <c r="X357" s="208">
        <f>W357-(W357*((VLOOKUP(A357,Plan!A$1:AC$804,29,FALSE)/100)))</f>
        <v>0</v>
      </c>
      <c r="Y357" s="209"/>
      <c r="Z357" s="210" t="b">
        <f t="shared" si="54"/>
        <v>0</v>
      </c>
      <c r="AA357" s="208">
        <f>IF(Z357,O357*'ETC Data'!$H$4*'ETC Data'!$I$4,0)</f>
        <v>0</v>
      </c>
      <c r="AB357" s="208">
        <f>AA357-(AA357*((VLOOKUP(A357,Plan!A$1:AI$804,35,FALSE)/100)))</f>
        <v>0</v>
      </c>
      <c r="AC357" s="208">
        <f>IF(Z357,O357*'ETC Data'!$H$4*'ETC Data'!$J$4,0)</f>
        <v>0</v>
      </c>
      <c r="AD357" s="208">
        <f>AC357-(AC357*((VLOOKUP(A357,Plan!A$1:AJ$804,36,FALSE)/100)))</f>
        <v>0</v>
      </c>
      <c r="AE357" s="208">
        <f>IF(Z357,O357*'ETC Data'!$H$4*'ETC Data'!$K$4,0)</f>
        <v>0</v>
      </c>
      <c r="AF357" s="208">
        <f>AE357-(AE357*((VLOOKUP(A357,Plan!A$1:AK$804,37,FALSE)/100)))</f>
        <v>0</v>
      </c>
      <c r="AG357" s="208">
        <f>IF(Z357,O357*'ETC Data'!$H$4*'ETC Data'!$L$4,0)</f>
        <v>0</v>
      </c>
      <c r="AH357" s="208">
        <f>AG357-(AG357*((VLOOKUP(A357,Plan!A$1:AP$804,42,FALSE)/100)))</f>
        <v>0</v>
      </c>
      <c r="AI357" s="210"/>
      <c r="AJ357" s="210" t="b">
        <f t="shared" si="55"/>
        <v>0</v>
      </c>
      <c r="AK357" s="211">
        <f>IF(AJ357,O357*'ETC Data'!$H$5*'ETC Data'!$I$5,0)</f>
        <v>0</v>
      </c>
      <c r="AL357" s="208">
        <f>AK357-(AK357*((VLOOKUP(A357,Plan!A$1:AY$804,51,FALSE)/100)))</f>
        <v>0</v>
      </c>
      <c r="AM357" s="208">
        <f>IF(AJ357,O357*'ETC Data'!$H$5*'ETC Data'!$J$5,0)</f>
        <v>0</v>
      </c>
      <c r="AN357" s="208">
        <f>AM357-(AM357*((VLOOKUP(A357,Plan!A$1:BA$804,53,FALSE)/100)))</f>
        <v>0</v>
      </c>
      <c r="AO357" s="211">
        <f>IF(AJ357,O357*'ETC Data'!$H$5*'ETC Data'!$K$5,0)</f>
        <v>0</v>
      </c>
      <c r="AP357" s="208">
        <f>AO357-(AO357*((VLOOKUP(A357,Plan!A$1:BB$804,54,FALSE)/100)))</f>
        <v>0</v>
      </c>
      <c r="AQ357" s="208">
        <f>IF(AJ357,O357*'ETC Data'!$H$5*'ETC Data'!$L$5,0)</f>
        <v>0</v>
      </c>
      <c r="AR357" s="208">
        <f>AQ357-(AQ357*((VLOOKUP(A357,Plan!A$1:BD$804,56,FALSE)/100)))</f>
        <v>0</v>
      </c>
      <c r="AS357" s="193">
        <f>VLOOKUP(A357,'PR Matrix'!A:B,2,FALSE)</f>
        <v>0</v>
      </c>
      <c r="AT357" s="194">
        <f t="shared" si="58"/>
        <v>0</v>
      </c>
      <c r="AU357" s="194">
        <f t="shared" si="59"/>
        <v>0</v>
      </c>
      <c r="AV357" s="194">
        <f t="shared" si="60"/>
        <v>0</v>
      </c>
      <c r="AW357" s="194">
        <f t="shared" si="61"/>
        <v>0</v>
      </c>
      <c r="AX357" s="194">
        <f t="shared" si="62"/>
        <v>0</v>
      </c>
      <c r="AY357" s="194">
        <f t="shared" si="63"/>
        <v>0</v>
      </c>
    </row>
    <row r="358" spans="1:51" hidden="1" x14ac:dyDescent="0.2">
      <c r="A358" s="200" t="s">
        <v>1879</v>
      </c>
      <c r="B358" s="201" t="s">
        <v>1572</v>
      </c>
      <c r="C358" s="201"/>
      <c r="D358" s="201"/>
      <c r="E358" s="202">
        <f>IF(G358="Y",VLOOKUP(B358&amp;"|"&amp;C358,'ETC Data'!$C$2:$D$16,2,FALSE),0)</f>
        <v>0</v>
      </c>
      <c r="F358" s="202">
        <f>IF(D358="",0,IF(G358="Y",VLOOKUP(B358&amp;"|"&amp;D358,'ETC Data'!$C$2:$D$16,2,FALSE),0))</f>
        <v>0</v>
      </c>
      <c r="G358" s="203" t="str">
        <f>IF(VLOOKUP(A358,Plan!A$1:H$804,8,FALSE)&lt;&gt;"",VLOOKUP(A358,Plan!A$1:H$804,8,FALSE),"")</f>
        <v>N</v>
      </c>
      <c r="H358" s="204" t="str">
        <f>IF(VLOOKUP(A358,Plan!A$1:L$804,12,FALSE)&lt;&gt;"",VLOOKUP(A358,Plan!A$1:L$804,12,FALSE),"")</f>
        <v/>
      </c>
      <c r="I358" s="205" t="str">
        <f>IF(VLOOKUP(A358,Plan!A$1:M$804,13,FALSE)&lt;&gt;"",VLOOKUP(A358,Plan!A$1:M$804,13,FALSE),"")</f>
        <v/>
      </c>
      <c r="J358" s="205" t="str">
        <f>IF(VLOOKUP(A358,Plan!A$1:N$804,14,FALSE)&lt;&gt;"",VLOOKUP(A358,Plan!A$1:N$804,14,FALSE),IF(VLOOKUP(A358,Plan!A$1:O$804,15,FALSE)&lt;&gt;"",VLOOKUP(A358,Plan!A$1:O$804,15,FALSE),""))</f>
        <v/>
      </c>
      <c r="K358" s="206" t="str">
        <f>IF(VLOOKUP(A358,Plan!A$1:P$804,16,FALSE)&lt;&gt;"",VLOOKUP(A358,Plan!A$1:P$804,16,FALSE),"")</f>
        <v/>
      </c>
      <c r="L358" s="205"/>
      <c r="M358" s="205"/>
      <c r="N358" s="205"/>
      <c r="O358" s="207">
        <f t="shared" si="56"/>
        <v>0</v>
      </c>
      <c r="P358" s="207" t="b">
        <f t="shared" si="57"/>
        <v>0</v>
      </c>
      <c r="Q358" s="208">
        <f>IF(P358,O358*'ETC Data'!$H$3*'ETC Data'!$I$3,0)</f>
        <v>0</v>
      </c>
      <c r="R358" s="208">
        <f>Q358-(Q358*((VLOOKUP(A358,Plan!A$1:Z$804,26,FALSE)/100)))</f>
        <v>0</v>
      </c>
      <c r="S358" s="208">
        <f>IF(P358,O358*'ETC Data'!$H$3*'ETC Data'!$J$3,0)</f>
        <v>0</v>
      </c>
      <c r="T358" s="208">
        <f>S358-(S358*((VLOOKUP(A358,Plan!A$1:AA$804,27,FALSE)/100)))</f>
        <v>0</v>
      </c>
      <c r="U358" s="208">
        <f>IF(P358,O358*'ETC Data'!$H$3*'ETC Data'!$K$3,0)</f>
        <v>0</v>
      </c>
      <c r="V358" s="208">
        <f>U358-(U358*((VLOOKUP(A358,Plan!A$1:AB$804,28,FALSE)/100)))</f>
        <v>0</v>
      </c>
      <c r="W358" s="208">
        <f>IF(P358,O358*'ETC Data'!$H$3*'ETC Data'!$L$3,0)</f>
        <v>0</v>
      </c>
      <c r="X358" s="208">
        <f>W358-(W358*((VLOOKUP(A358,Plan!A$1:AC$804,29,FALSE)/100)))</f>
        <v>0</v>
      </c>
      <c r="Y358" s="209"/>
      <c r="Z358" s="210" t="b">
        <f t="shared" si="54"/>
        <v>0</v>
      </c>
      <c r="AA358" s="208">
        <f>IF(Z358,O358*'ETC Data'!$H$4*'ETC Data'!$I$4,0)</f>
        <v>0</v>
      </c>
      <c r="AB358" s="208">
        <f>AA358-(AA358*((VLOOKUP(A358,Plan!A$1:AI$804,35,FALSE)/100)))</f>
        <v>0</v>
      </c>
      <c r="AC358" s="208">
        <f>IF(Z358,O358*'ETC Data'!$H$4*'ETC Data'!$J$4,0)</f>
        <v>0</v>
      </c>
      <c r="AD358" s="208">
        <f>AC358-(AC358*((VLOOKUP(A358,Plan!A$1:AJ$804,36,FALSE)/100)))</f>
        <v>0</v>
      </c>
      <c r="AE358" s="208">
        <f>IF(Z358,O358*'ETC Data'!$H$4*'ETC Data'!$K$4,0)</f>
        <v>0</v>
      </c>
      <c r="AF358" s="208">
        <f>AE358-(AE358*((VLOOKUP(A358,Plan!A$1:AK$804,37,FALSE)/100)))</f>
        <v>0</v>
      </c>
      <c r="AG358" s="208">
        <f>IF(Z358,O358*'ETC Data'!$H$4*'ETC Data'!$L$4,0)</f>
        <v>0</v>
      </c>
      <c r="AH358" s="208">
        <f>AG358-(AG358*((VLOOKUP(A358,Plan!A$1:AP$804,42,FALSE)/100)))</f>
        <v>0</v>
      </c>
      <c r="AI358" s="210"/>
      <c r="AJ358" s="210" t="b">
        <f t="shared" si="55"/>
        <v>0</v>
      </c>
      <c r="AK358" s="211">
        <f>IF(AJ358,O358*'ETC Data'!$H$5*'ETC Data'!$I$5,0)</f>
        <v>0</v>
      </c>
      <c r="AL358" s="208">
        <f>AK358-(AK358*((VLOOKUP(A358,Plan!A$1:AY$804,51,FALSE)/100)))</f>
        <v>0</v>
      </c>
      <c r="AM358" s="208">
        <f>IF(AJ358,O358*'ETC Data'!$H$5*'ETC Data'!$J$5,0)</f>
        <v>0</v>
      </c>
      <c r="AN358" s="208">
        <f>AM358-(AM358*((VLOOKUP(A358,Plan!A$1:BA$804,53,FALSE)/100)))</f>
        <v>0</v>
      </c>
      <c r="AO358" s="211">
        <f>IF(AJ358,O358*'ETC Data'!$H$5*'ETC Data'!$K$5,0)</f>
        <v>0</v>
      </c>
      <c r="AP358" s="208">
        <f>AO358-(AO358*((VLOOKUP(A358,Plan!A$1:BB$804,54,FALSE)/100)))</f>
        <v>0</v>
      </c>
      <c r="AQ358" s="208">
        <f>IF(AJ358,O358*'ETC Data'!$H$5*'ETC Data'!$L$5,0)</f>
        <v>0</v>
      </c>
      <c r="AR358" s="208">
        <f>AQ358-(AQ358*((VLOOKUP(A358,Plan!A$1:BD$804,56,FALSE)/100)))</f>
        <v>0</v>
      </c>
      <c r="AS358" s="193">
        <f>VLOOKUP(A358,'PR Matrix'!A:B,2,FALSE)</f>
        <v>0</v>
      </c>
      <c r="AT358" s="194">
        <f t="shared" si="58"/>
        <v>0</v>
      </c>
      <c r="AU358" s="194">
        <f t="shared" si="59"/>
        <v>0</v>
      </c>
      <c r="AV358" s="194">
        <f t="shared" si="60"/>
        <v>0</v>
      </c>
      <c r="AW358" s="194">
        <f t="shared" si="61"/>
        <v>0</v>
      </c>
      <c r="AX358" s="194">
        <f t="shared" si="62"/>
        <v>0</v>
      </c>
      <c r="AY358" s="194">
        <f t="shared" si="63"/>
        <v>0</v>
      </c>
    </row>
    <row r="359" spans="1:51" hidden="1" x14ac:dyDescent="0.2">
      <c r="A359" s="200" t="s">
        <v>1880</v>
      </c>
      <c r="B359" s="201" t="s">
        <v>1572</v>
      </c>
      <c r="C359" s="201"/>
      <c r="D359" s="201"/>
      <c r="E359" s="202">
        <f>IF(G359="Y",VLOOKUP(B359&amp;"|"&amp;C359,'ETC Data'!$C$2:$D$16,2,FALSE),0)</f>
        <v>0</v>
      </c>
      <c r="F359" s="202">
        <f>IF(D359="",0,IF(G359="Y",VLOOKUP(B359&amp;"|"&amp;D359,'ETC Data'!$C$2:$D$16,2,FALSE),0))</f>
        <v>0</v>
      </c>
      <c r="G359" s="203" t="str">
        <f>IF(VLOOKUP(A359,Plan!A$1:H$804,8,FALSE)&lt;&gt;"",VLOOKUP(A359,Plan!A$1:H$804,8,FALSE),"")</f>
        <v>N</v>
      </c>
      <c r="H359" s="204" t="str">
        <f>IF(VLOOKUP(A359,Plan!A$1:L$804,12,FALSE)&lt;&gt;"",VLOOKUP(A359,Plan!A$1:L$804,12,FALSE),"")</f>
        <v/>
      </c>
      <c r="I359" s="205" t="str">
        <f>IF(VLOOKUP(A359,Plan!A$1:M$804,13,FALSE)&lt;&gt;"",VLOOKUP(A359,Plan!A$1:M$804,13,FALSE),"")</f>
        <v/>
      </c>
      <c r="J359" s="205" t="str">
        <f>IF(VLOOKUP(A359,Plan!A$1:N$804,14,FALSE)&lt;&gt;"",VLOOKUP(A359,Plan!A$1:N$804,14,FALSE),IF(VLOOKUP(A359,Plan!A$1:O$804,15,FALSE)&lt;&gt;"",VLOOKUP(A359,Plan!A$1:O$804,15,FALSE),""))</f>
        <v/>
      </c>
      <c r="K359" s="206" t="str">
        <f>IF(VLOOKUP(A359,Plan!A$1:P$804,16,FALSE)&lt;&gt;"",VLOOKUP(A359,Plan!A$1:P$804,16,FALSE),"")</f>
        <v/>
      </c>
      <c r="L359" s="205"/>
      <c r="M359" s="205"/>
      <c r="N359" s="205"/>
      <c r="O359" s="207">
        <f t="shared" si="56"/>
        <v>0</v>
      </c>
      <c r="P359" s="207" t="b">
        <f t="shared" si="57"/>
        <v>0</v>
      </c>
      <c r="Q359" s="208">
        <f>IF(P359,O359*'ETC Data'!$H$3*'ETC Data'!$I$3,0)</f>
        <v>0</v>
      </c>
      <c r="R359" s="208">
        <f>Q359-(Q359*((VLOOKUP(A359,Plan!A$1:Z$804,26,FALSE)/100)))</f>
        <v>0</v>
      </c>
      <c r="S359" s="208">
        <f>IF(P359,O359*'ETC Data'!$H$3*'ETC Data'!$J$3,0)</f>
        <v>0</v>
      </c>
      <c r="T359" s="208">
        <f>S359-(S359*((VLOOKUP(A359,Plan!A$1:AA$804,27,FALSE)/100)))</f>
        <v>0</v>
      </c>
      <c r="U359" s="208">
        <f>IF(P359,O359*'ETC Data'!$H$3*'ETC Data'!$K$3,0)</f>
        <v>0</v>
      </c>
      <c r="V359" s="208">
        <f>U359-(U359*((VLOOKUP(A359,Plan!A$1:AB$804,28,FALSE)/100)))</f>
        <v>0</v>
      </c>
      <c r="W359" s="208">
        <f>IF(P359,O359*'ETC Data'!$H$3*'ETC Data'!$L$3,0)</f>
        <v>0</v>
      </c>
      <c r="X359" s="208">
        <f>W359-(W359*((VLOOKUP(A359,Plan!A$1:AC$804,29,FALSE)/100)))</f>
        <v>0</v>
      </c>
      <c r="Y359" s="209"/>
      <c r="Z359" s="210" t="b">
        <f t="shared" si="54"/>
        <v>0</v>
      </c>
      <c r="AA359" s="208">
        <f>IF(Z359,O359*'ETC Data'!$H$4*'ETC Data'!$I$4,0)</f>
        <v>0</v>
      </c>
      <c r="AB359" s="208">
        <f>AA359-(AA359*((VLOOKUP(A359,Plan!A$1:AI$804,35,FALSE)/100)))</f>
        <v>0</v>
      </c>
      <c r="AC359" s="208">
        <f>IF(Z359,O359*'ETC Data'!$H$4*'ETC Data'!$J$4,0)</f>
        <v>0</v>
      </c>
      <c r="AD359" s="208">
        <f>AC359-(AC359*((VLOOKUP(A359,Plan!A$1:AJ$804,36,FALSE)/100)))</f>
        <v>0</v>
      </c>
      <c r="AE359" s="208">
        <f>IF(Z359,O359*'ETC Data'!$H$4*'ETC Data'!$K$4,0)</f>
        <v>0</v>
      </c>
      <c r="AF359" s="208">
        <f>AE359-(AE359*((VLOOKUP(A359,Plan!A$1:AK$804,37,FALSE)/100)))</f>
        <v>0</v>
      </c>
      <c r="AG359" s="208">
        <f>IF(Z359,O359*'ETC Data'!$H$4*'ETC Data'!$L$4,0)</f>
        <v>0</v>
      </c>
      <c r="AH359" s="208">
        <f>AG359-(AG359*((VLOOKUP(A359,Plan!A$1:AP$804,42,FALSE)/100)))</f>
        <v>0</v>
      </c>
      <c r="AI359" s="210"/>
      <c r="AJ359" s="210" t="b">
        <f t="shared" si="55"/>
        <v>0</v>
      </c>
      <c r="AK359" s="211">
        <f>IF(AJ359,O359*'ETC Data'!$H$5*'ETC Data'!$I$5,0)</f>
        <v>0</v>
      </c>
      <c r="AL359" s="208">
        <f>AK359-(AK359*((VLOOKUP(A359,Plan!A$1:AY$804,51,FALSE)/100)))</f>
        <v>0</v>
      </c>
      <c r="AM359" s="208">
        <f>IF(AJ359,O359*'ETC Data'!$H$5*'ETC Data'!$J$5,0)</f>
        <v>0</v>
      </c>
      <c r="AN359" s="208">
        <f>AM359-(AM359*((VLOOKUP(A359,Plan!A$1:BA$804,53,FALSE)/100)))</f>
        <v>0</v>
      </c>
      <c r="AO359" s="211">
        <f>IF(AJ359,O359*'ETC Data'!$H$5*'ETC Data'!$K$5,0)</f>
        <v>0</v>
      </c>
      <c r="AP359" s="208">
        <f>AO359-(AO359*((VLOOKUP(A359,Plan!A$1:BB$804,54,FALSE)/100)))</f>
        <v>0</v>
      </c>
      <c r="AQ359" s="208">
        <f>IF(AJ359,O359*'ETC Data'!$H$5*'ETC Data'!$L$5,0)</f>
        <v>0</v>
      </c>
      <c r="AR359" s="208">
        <f>AQ359-(AQ359*((VLOOKUP(A359,Plan!A$1:BD$804,56,FALSE)/100)))</f>
        <v>0</v>
      </c>
      <c r="AS359" s="193">
        <f>VLOOKUP(A359,'PR Matrix'!A:B,2,FALSE)</f>
        <v>0</v>
      </c>
      <c r="AT359" s="194">
        <f t="shared" si="58"/>
        <v>0</v>
      </c>
      <c r="AU359" s="194">
        <f t="shared" si="59"/>
        <v>0</v>
      </c>
      <c r="AV359" s="194">
        <f t="shared" si="60"/>
        <v>0</v>
      </c>
      <c r="AW359" s="194">
        <f t="shared" si="61"/>
        <v>0</v>
      </c>
      <c r="AX359" s="194">
        <f t="shared" si="62"/>
        <v>0</v>
      </c>
      <c r="AY359" s="194">
        <f t="shared" si="63"/>
        <v>0</v>
      </c>
    </row>
    <row r="360" spans="1:51" hidden="1" x14ac:dyDescent="0.2">
      <c r="A360" s="200" t="s">
        <v>1881</v>
      </c>
      <c r="B360" s="201" t="s">
        <v>1572</v>
      </c>
      <c r="C360" s="201"/>
      <c r="D360" s="201"/>
      <c r="E360" s="202">
        <f>IF(G360="Y",VLOOKUP(B360&amp;"|"&amp;C360,'ETC Data'!$C$2:$D$16,2,FALSE),0)</f>
        <v>0</v>
      </c>
      <c r="F360" s="202">
        <f>IF(D360="",0,IF(G360="Y",VLOOKUP(B360&amp;"|"&amp;D360,'ETC Data'!$C$2:$D$16,2,FALSE),0))</f>
        <v>0</v>
      </c>
      <c r="G360" s="203" t="str">
        <f>IF(VLOOKUP(A360,Plan!A$1:H$804,8,FALSE)&lt;&gt;"",VLOOKUP(A360,Plan!A$1:H$804,8,FALSE),"")</f>
        <v>N</v>
      </c>
      <c r="H360" s="204" t="str">
        <f>IF(VLOOKUP(A360,Plan!A$1:L$804,12,FALSE)&lt;&gt;"",VLOOKUP(A360,Plan!A$1:L$804,12,FALSE),"")</f>
        <v/>
      </c>
      <c r="I360" s="205" t="str">
        <f>IF(VLOOKUP(A360,Plan!A$1:M$804,13,FALSE)&lt;&gt;"",VLOOKUP(A360,Plan!A$1:M$804,13,FALSE),"")</f>
        <v/>
      </c>
      <c r="J360" s="205" t="str">
        <f>IF(VLOOKUP(A360,Plan!A$1:N$804,14,FALSE)&lt;&gt;"",VLOOKUP(A360,Plan!A$1:N$804,14,FALSE),IF(VLOOKUP(A360,Plan!A$1:O$804,15,FALSE)&lt;&gt;"",VLOOKUP(A360,Plan!A$1:O$804,15,FALSE),""))</f>
        <v/>
      </c>
      <c r="K360" s="206" t="str">
        <f>IF(VLOOKUP(A360,Plan!A$1:P$804,16,FALSE)&lt;&gt;"",VLOOKUP(A360,Plan!A$1:P$804,16,FALSE),"")</f>
        <v/>
      </c>
      <c r="L360" s="205"/>
      <c r="M360" s="205"/>
      <c r="N360" s="205"/>
      <c r="O360" s="207">
        <f t="shared" si="56"/>
        <v>0</v>
      </c>
      <c r="P360" s="207" t="b">
        <f t="shared" si="57"/>
        <v>0</v>
      </c>
      <c r="Q360" s="208">
        <f>IF(P360,O360*'ETC Data'!$H$3*'ETC Data'!$I$3,0)</f>
        <v>0</v>
      </c>
      <c r="R360" s="208">
        <f>Q360-(Q360*((VLOOKUP(A360,Plan!A$1:Z$804,26,FALSE)/100)))</f>
        <v>0</v>
      </c>
      <c r="S360" s="208">
        <f>IF(P360,O360*'ETC Data'!$H$3*'ETC Data'!$J$3,0)</f>
        <v>0</v>
      </c>
      <c r="T360" s="208">
        <f>S360-(S360*((VLOOKUP(A360,Plan!A$1:AA$804,27,FALSE)/100)))</f>
        <v>0</v>
      </c>
      <c r="U360" s="208">
        <f>IF(P360,O360*'ETC Data'!$H$3*'ETC Data'!$K$3,0)</f>
        <v>0</v>
      </c>
      <c r="V360" s="208">
        <f>U360-(U360*((VLOOKUP(A360,Plan!A$1:AB$804,28,FALSE)/100)))</f>
        <v>0</v>
      </c>
      <c r="W360" s="208">
        <f>IF(P360,O360*'ETC Data'!$H$3*'ETC Data'!$L$3,0)</f>
        <v>0</v>
      </c>
      <c r="X360" s="208">
        <f>W360-(W360*((VLOOKUP(A360,Plan!A$1:AC$804,29,FALSE)/100)))</f>
        <v>0</v>
      </c>
      <c r="Y360" s="209"/>
      <c r="Z360" s="210" t="b">
        <f t="shared" si="54"/>
        <v>0</v>
      </c>
      <c r="AA360" s="208">
        <f>IF(Z360,O360*'ETC Data'!$H$4*'ETC Data'!$I$4,0)</f>
        <v>0</v>
      </c>
      <c r="AB360" s="208">
        <f>AA360-(AA360*((VLOOKUP(A360,Plan!A$1:AI$804,35,FALSE)/100)))</f>
        <v>0</v>
      </c>
      <c r="AC360" s="208">
        <f>IF(Z360,O360*'ETC Data'!$H$4*'ETC Data'!$J$4,0)</f>
        <v>0</v>
      </c>
      <c r="AD360" s="208">
        <f>AC360-(AC360*((VLOOKUP(A360,Plan!A$1:AJ$804,36,FALSE)/100)))</f>
        <v>0</v>
      </c>
      <c r="AE360" s="208">
        <f>IF(Z360,O360*'ETC Data'!$H$4*'ETC Data'!$K$4,0)</f>
        <v>0</v>
      </c>
      <c r="AF360" s="208">
        <f>AE360-(AE360*((VLOOKUP(A360,Plan!A$1:AK$804,37,FALSE)/100)))</f>
        <v>0</v>
      </c>
      <c r="AG360" s="208">
        <f>IF(Z360,O360*'ETC Data'!$H$4*'ETC Data'!$L$4,0)</f>
        <v>0</v>
      </c>
      <c r="AH360" s="208">
        <f>AG360-(AG360*((VLOOKUP(A360,Plan!A$1:AP$804,42,FALSE)/100)))</f>
        <v>0</v>
      </c>
      <c r="AI360" s="210"/>
      <c r="AJ360" s="210" t="b">
        <f t="shared" si="55"/>
        <v>0</v>
      </c>
      <c r="AK360" s="211">
        <f>IF(AJ360,O360*'ETC Data'!$H$5*'ETC Data'!$I$5,0)</f>
        <v>0</v>
      </c>
      <c r="AL360" s="208">
        <f>AK360-(AK360*((VLOOKUP(A360,Plan!A$1:AY$804,51,FALSE)/100)))</f>
        <v>0</v>
      </c>
      <c r="AM360" s="208">
        <f>IF(AJ360,O360*'ETC Data'!$H$5*'ETC Data'!$J$5,0)</f>
        <v>0</v>
      </c>
      <c r="AN360" s="208">
        <f>AM360-(AM360*((VLOOKUP(A360,Plan!A$1:BA$804,53,FALSE)/100)))</f>
        <v>0</v>
      </c>
      <c r="AO360" s="211">
        <f>IF(AJ360,O360*'ETC Data'!$H$5*'ETC Data'!$K$5,0)</f>
        <v>0</v>
      </c>
      <c r="AP360" s="208">
        <f>AO360-(AO360*((VLOOKUP(A360,Plan!A$1:BB$804,54,FALSE)/100)))</f>
        <v>0</v>
      </c>
      <c r="AQ360" s="208">
        <f>IF(AJ360,O360*'ETC Data'!$H$5*'ETC Data'!$L$5,0)</f>
        <v>0</v>
      </c>
      <c r="AR360" s="208">
        <f>AQ360-(AQ360*((VLOOKUP(A360,Plan!A$1:BD$804,56,FALSE)/100)))</f>
        <v>0</v>
      </c>
      <c r="AS360" s="193">
        <f>VLOOKUP(A360,'PR Matrix'!A:B,2,FALSE)</f>
        <v>0</v>
      </c>
      <c r="AT360" s="194">
        <f t="shared" si="58"/>
        <v>0</v>
      </c>
      <c r="AU360" s="194">
        <f t="shared" si="59"/>
        <v>0</v>
      </c>
      <c r="AV360" s="194">
        <f t="shared" si="60"/>
        <v>0</v>
      </c>
      <c r="AW360" s="194">
        <f t="shared" si="61"/>
        <v>0</v>
      </c>
      <c r="AX360" s="194">
        <f t="shared" si="62"/>
        <v>0</v>
      </c>
      <c r="AY360" s="194">
        <f t="shared" si="63"/>
        <v>0</v>
      </c>
    </row>
    <row r="361" spans="1:51" hidden="1" x14ac:dyDescent="0.2">
      <c r="A361" s="200" t="s">
        <v>1882</v>
      </c>
      <c r="B361" s="201" t="s">
        <v>1572</v>
      </c>
      <c r="C361" s="201"/>
      <c r="D361" s="201"/>
      <c r="E361" s="202">
        <f>IF(G361="Y",VLOOKUP(B361&amp;"|"&amp;C361,'ETC Data'!$C$2:$D$16,2,FALSE),0)</f>
        <v>0</v>
      </c>
      <c r="F361" s="202">
        <f>IF(D361="",0,IF(G361="Y",VLOOKUP(B361&amp;"|"&amp;D361,'ETC Data'!$C$2:$D$16,2,FALSE),0))</f>
        <v>0</v>
      </c>
      <c r="G361" s="203" t="str">
        <f>IF(VLOOKUP(A361,Plan!A$1:H$804,8,FALSE)&lt;&gt;"",VLOOKUP(A361,Plan!A$1:H$804,8,FALSE),"")</f>
        <v>N</v>
      </c>
      <c r="H361" s="204" t="str">
        <f>IF(VLOOKUP(A361,Plan!A$1:L$804,12,FALSE)&lt;&gt;"",VLOOKUP(A361,Plan!A$1:L$804,12,FALSE),"")</f>
        <v/>
      </c>
      <c r="I361" s="205" t="str">
        <f>IF(VLOOKUP(A361,Plan!A$1:M$804,13,FALSE)&lt;&gt;"",VLOOKUP(A361,Plan!A$1:M$804,13,FALSE),"")</f>
        <v/>
      </c>
      <c r="J361" s="205" t="str">
        <f>IF(VLOOKUP(A361,Plan!A$1:N$804,14,FALSE)&lt;&gt;"",VLOOKUP(A361,Plan!A$1:N$804,14,FALSE),IF(VLOOKUP(A361,Plan!A$1:O$804,15,FALSE)&lt;&gt;"",VLOOKUP(A361,Plan!A$1:O$804,15,FALSE),""))</f>
        <v/>
      </c>
      <c r="K361" s="206" t="str">
        <f>IF(VLOOKUP(A361,Plan!A$1:P$804,16,FALSE)&lt;&gt;"",VLOOKUP(A361,Plan!A$1:P$804,16,FALSE),"")</f>
        <v/>
      </c>
      <c r="L361" s="205"/>
      <c r="M361" s="205"/>
      <c r="N361" s="205"/>
      <c r="O361" s="207">
        <f t="shared" si="56"/>
        <v>0</v>
      </c>
      <c r="P361" s="207" t="b">
        <f t="shared" si="57"/>
        <v>0</v>
      </c>
      <c r="Q361" s="208">
        <f>IF(P361,O361*'ETC Data'!$H$3*'ETC Data'!$I$3,0)</f>
        <v>0</v>
      </c>
      <c r="R361" s="208">
        <f>Q361-(Q361*((VLOOKUP(A361,Plan!A$1:Z$804,26,FALSE)/100)))</f>
        <v>0</v>
      </c>
      <c r="S361" s="208">
        <f>IF(P361,O361*'ETC Data'!$H$3*'ETC Data'!$J$3,0)</f>
        <v>0</v>
      </c>
      <c r="T361" s="208">
        <f>S361-(S361*((VLOOKUP(A361,Plan!A$1:AA$804,27,FALSE)/100)))</f>
        <v>0</v>
      </c>
      <c r="U361" s="208">
        <f>IF(P361,O361*'ETC Data'!$H$3*'ETC Data'!$K$3,0)</f>
        <v>0</v>
      </c>
      <c r="V361" s="208">
        <f>U361-(U361*((VLOOKUP(A361,Plan!A$1:AB$804,28,FALSE)/100)))</f>
        <v>0</v>
      </c>
      <c r="W361" s="208">
        <f>IF(P361,O361*'ETC Data'!$H$3*'ETC Data'!$L$3,0)</f>
        <v>0</v>
      </c>
      <c r="X361" s="208">
        <f>W361-(W361*((VLOOKUP(A361,Plan!A$1:AC$804,29,FALSE)/100)))</f>
        <v>0</v>
      </c>
      <c r="Y361" s="209"/>
      <c r="Z361" s="210" t="b">
        <f t="shared" si="54"/>
        <v>0</v>
      </c>
      <c r="AA361" s="208">
        <f>IF(Z361,O361*'ETC Data'!$H$4*'ETC Data'!$I$4,0)</f>
        <v>0</v>
      </c>
      <c r="AB361" s="208">
        <f>AA361-(AA361*((VLOOKUP(A361,Plan!A$1:AI$804,35,FALSE)/100)))</f>
        <v>0</v>
      </c>
      <c r="AC361" s="208">
        <f>IF(Z361,O361*'ETC Data'!$H$4*'ETC Data'!$J$4,0)</f>
        <v>0</v>
      </c>
      <c r="AD361" s="208">
        <f>AC361-(AC361*((VLOOKUP(A361,Plan!A$1:AJ$804,36,FALSE)/100)))</f>
        <v>0</v>
      </c>
      <c r="AE361" s="208">
        <f>IF(Z361,O361*'ETC Data'!$H$4*'ETC Data'!$K$4,0)</f>
        <v>0</v>
      </c>
      <c r="AF361" s="208">
        <f>AE361-(AE361*((VLOOKUP(A361,Plan!A$1:AK$804,37,FALSE)/100)))</f>
        <v>0</v>
      </c>
      <c r="AG361" s="208">
        <f>IF(Z361,O361*'ETC Data'!$H$4*'ETC Data'!$L$4,0)</f>
        <v>0</v>
      </c>
      <c r="AH361" s="208">
        <f>AG361-(AG361*((VLOOKUP(A361,Plan!A$1:AP$804,42,FALSE)/100)))</f>
        <v>0</v>
      </c>
      <c r="AI361" s="210"/>
      <c r="AJ361" s="210" t="b">
        <f t="shared" si="55"/>
        <v>0</v>
      </c>
      <c r="AK361" s="211">
        <f>IF(AJ361,O361*'ETC Data'!$H$5*'ETC Data'!$I$5,0)</f>
        <v>0</v>
      </c>
      <c r="AL361" s="208">
        <f>AK361-(AK361*((VLOOKUP(A361,Plan!A$1:AY$804,51,FALSE)/100)))</f>
        <v>0</v>
      </c>
      <c r="AM361" s="208">
        <f>IF(AJ361,O361*'ETC Data'!$H$5*'ETC Data'!$J$5,0)</f>
        <v>0</v>
      </c>
      <c r="AN361" s="208">
        <f>AM361-(AM361*((VLOOKUP(A361,Plan!A$1:BA$804,53,FALSE)/100)))</f>
        <v>0</v>
      </c>
      <c r="AO361" s="211">
        <f>IF(AJ361,O361*'ETC Data'!$H$5*'ETC Data'!$K$5,0)</f>
        <v>0</v>
      </c>
      <c r="AP361" s="208">
        <f>AO361-(AO361*((VLOOKUP(A361,Plan!A$1:BB$804,54,FALSE)/100)))</f>
        <v>0</v>
      </c>
      <c r="AQ361" s="208">
        <f>IF(AJ361,O361*'ETC Data'!$H$5*'ETC Data'!$L$5,0)</f>
        <v>0</v>
      </c>
      <c r="AR361" s="208">
        <f>AQ361-(AQ361*((VLOOKUP(A361,Plan!A$1:BD$804,56,FALSE)/100)))</f>
        <v>0</v>
      </c>
      <c r="AS361" s="193">
        <f>VLOOKUP(A361,'PR Matrix'!A:B,2,FALSE)</f>
        <v>0</v>
      </c>
      <c r="AT361" s="194">
        <f t="shared" si="58"/>
        <v>0</v>
      </c>
      <c r="AU361" s="194">
        <f t="shared" si="59"/>
        <v>0</v>
      </c>
      <c r="AV361" s="194">
        <f t="shared" si="60"/>
        <v>0</v>
      </c>
      <c r="AW361" s="194">
        <f t="shared" si="61"/>
        <v>0</v>
      </c>
      <c r="AX361" s="194">
        <f t="shared" si="62"/>
        <v>0</v>
      </c>
      <c r="AY361" s="194">
        <f t="shared" si="63"/>
        <v>0</v>
      </c>
    </row>
    <row r="362" spans="1:51" hidden="1" x14ac:dyDescent="0.2">
      <c r="A362" s="200" t="s">
        <v>1883</v>
      </c>
      <c r="B362" s="201" t="s">
        <v>1572</v>
      </c>
      <c r="C362" s="201"/>
      <c r="D362" s="201"/>
      <c r="E362" s="202">
        <f>IF(G362="Y",VLOOKUP(B362&amp;"|"&amp;C362,'ETC Data'!$C$2:$D$16,2,FALSE),0)</f>
        <v>0</v>
      </c>
      <c r="F362" s="202">
        <f>IF(D362="",0,IF(G362="Y",VLOOKUP(B362&amp;"|"&amp;D362,'ETC Data'!$C$2:$D$16,2,FALSE),0))</f>
        <v>0</v>
      </c>
      <c r="G362" s="203" t="str">
        <f>IF(VLOOKUP(A362,Plan!A$1:H$804,8,FALSE)&lt;&gt;"",VLOOKUP(A362,Plan!A$1:H$804,8,FALSE),"")</f>
        <v>N</v>
      </c>
      <c r="H362" s="204" t="str">
        <f>IF(VLOOKUP(A362,Plan!A$1:L$804,12,FALSE)&lt;&gt;"",VLOOKUP(A362,Plan!A$1:L$804,12,FALSE),"")</f>
        <v/>
      </c>
      <c r="I362" s="205" t="str">
        <f>IF(VLOOKUP(A362,Plan!A$1:M$804,13,FALSE)&lt;&gt;"",VLOOKUP(A362,Plan!A$1:M$804,13,FALSE),"")</f>
        <v/>
      </c>
      <c r="J362" s="205" t="str">
        <f>IF(VLOOKUP(A362,Plan!A$1:N$804,14,FALSE)&lt;&gt;"",VLOOKUP(A362,Plan!A$1:N$804,14,FALSE),IF(VLOOKUP(A362,Plan!A$1:O$804,15,FALSE)&lt;&gt;"",VLOOKUP(A362,Plan!A$1:O$804,15,FALSE),""))</f>
        <v/>
      </c>
      <c r="K362" s="206" t="str">
        <f>IF(VLOOKUP(A362,Plan!A$1:P$804,16,FALSE)&lt;&gt;"",VLOOKUP(A362,Plan!A$1:P$804,16,FALSE),"")</f>
        <v/>
      </c>
      <c r="L362" s="205"/>
      <c r="M362" s="205"/>
      <c r="N362" s="205"/>
      <c r="O362" s="207">
        <f t="shared" si="56"/>
        <v>0</v>
      </c>
      <c r="P362" s="207" t="b">
        <f t="shared" si="57"/>
        <v>0</v>
      </c>
      <c r="Q362" s="208">
        <f>IF(P362,O362*'ETC Data'!$H$3*'ETC Data'!$I$3,0)</f>
        <v>0</v>
      </c>
      <c r="R362" s="208">
        <f>Q362-(Q362*((VLOOKUP(A362,Plan!A$1:Z$804,26,FALSE)/100)))</f>
        <v>0</v>
      </c>
      <c r="S362" s="208">
        <f>IF(P362,O362*'ETC Data'!$H$3*'ETC Data'!$J$3,0)</f>
        <v>0</v>
      </c>
      <c r="T362" s="208">
        <f>S362-(S362*((VLOOKUP(A362,Plan!A$1:AA$804,27,FALSE)/100)))</f>
        <v>0</v>
      </c>
      <c r="U362" s="208">
        <f>IF(P362,O362*'ETC Data'!$H$3*'ETC Data'!$K$3,0)</f>
        <v>0</v>
      </c>
      <c r="V362" s="208">
        <f>U362-(U362*((VLOOKUP(A362,Plan!A$1:AB$804,28,FALSE)/100)))</f>
        <v>0</v>
      </c>
      <c r="W362" s="208">
        <f>IF(P362,O362*'ETC Data'!$H$3*'ETC Data'!$L$3,0)</f>
        <v>0</v>
      </c>
      <c r="X362" s="208">
        <f>W362-(W362*((VLOOKUP(A362,Plan!A$1:AC$804,29,FALSE)/100)))</f>
        <v>0</v>
      </c>
      <c r="Y362" s="209"/>
      <c r="Z362" s="210" t="b">
        <f t="shared" si="54"/>
        <v>0</v>
      </c>
      <c r="AA362" s="208">
        <f>IF(Z362,O362*'ETC Data'!$H$4*'ETC Data'!$I$4,0)</f>
        <v>0</v>
      </c>
      <c r="AB362" s="208">
        <f>AA362-(AA362*((VLOOKUP(A362,Plan!A$1:AI$804,35,FALSE)/100)))</f>
        <v>0</v>
      </c>
      <c r="AC362" s="208">
        <f>IF(Z362,O362*'ETC Data'!$H$4*'ETC Data'!$J$4,0)</f>
        <v>0</v>
      </c>
      <c r="AD362" s="208">
        <f>AC362-(AC362*((VLOOKUP(A362,Plan!A$1:AJ$804,36,FALSE)/100)))</f>
        <v>0</v>
      </c>
      <c r="AE362" s="208">
        <f>IF(Z362,O362*'ETC Data'!$H$4*'ETC Data'!$K$4,0)</f>
        <v>0</v>
      </c>
      <c r="AF362" s="208">
        <f>AE362-(AE362*((VLOOKUP(A362,Plan!A$1:AK$804,37,FALSE)/100)))</f>
        <v>0</v>
      </c>
      <c r="AG362" s="208">
        <f>IF(Z362,O362*'ETC Data'!$H$4*'ETC Data'!$L$4,0)</f>
        <v>0</v>
      </c>
      <c r="AH362" s="208">
        <f>AG362-(AG362*((VLOOKUP(A362,Plan!A$1:AP$804,42,FALSE)/100)))</f>
        <v>0</v>
      </c>
      <c r="AI362" s="210"/>
      <c r="AJ362" s="210" t="b">
        <f t="shared" si="55"/>
        <v>0</v>
      </c>
      <c r="AK362" s="211">
        <f>IF(AJ362,O362*'ETC Data'!$H$5*'ETC Data'!$I$5,0)</f>
        <v>0</v>
      </c>
      <c r="AL362" s="208">
        <f>AK362-(AK362*((VLOOKUP(A362,Plan!A$1:AY$804,51,FALSE)/100)))</f>
        <v>0</v>
      </c>
      <c r="AM362" s="208">
        <f>IF(AJ362,O362*'ETC Data'!$H$5*'ETC Data'!$J$5,0)</f>
        <v>0</v>
      </c>
      <c r="AN362" s="208">
        <f>AM362-(AM362*((VLOOKUP(A362,Plan!A$1:BA$804,53,FALSE)/100)))</f>
        <v>0</v>
      </c>
      <c r="AO362" s="211">
        <f>IF(AJ362,O362*'ETC Data'!$H$5*'ETC Data'!$K$5,0)</f>
        <v>0</v>
      </c>
      <c r="AP362" s="208">
        <f>AO362-(AO362*((VLOOKUP(A362,Plan!A$1:BB$804,54,FALSE)/100)))</f>
        <v>0</v>
      </c>
      <c r="AQ362" s="208">
        <f>IF(AJ362,O362*'ETC Data'!$H$5*'ETC Data'!$L$5,0)</f>
        <v>0</v>
      </c>
      <c r="AR362" s="208">
        <f>AQ362-(AQ362*((VLOOKUP(A362,Plan!A$1:BD$804,56,FALSE)/100)))</f>
        <v>0</v>
      </c>
      <c r="AS362" s="193">
        <f>VLOOKUP(A362,'PR Matrix'!A:B,2,FALSE)</f>
        <v>0</v>
      </c>
      <c r="AT362" s="194">
        <f t="shared" si="58"/>
        <v>0</v>
      </c>
      <c r="AU362" s="194">
        <f t="shared" si="59"/>
        <v>0</v>
      </c>
      <c r="AV362" s="194">
        <f t="shared" si="60"/>
        <v>0</v>
      </c>
      <c r="AW362" s="194">
        <f t="shared" si="61"/>
        <v>0</v>
      </c>
      <c r="AX362" s="194">
        <f t="shared" si="62"/>
        <v>0</v>
      </c>
      <c r="AY362" s="194">
        <f t="shared" si="63"/>
        <v>0</v>
      </c>
    </row>
    <row r="363" spans="1:51" hidden="1" x14ac:dyDescent="0.2">
      <c r="A363" s="200" t="s">
        <v>1884</v>
      </c>
      <c r="B363" s="201" t="s">
        <v>1572</v>
      </c>
      <c r="C363" s="201"/>
      <c r="D363" s="201"/>
      <c r="E363" s="202">
        <f>IF(G363="Y",VLOOKUP(B363&amp;"|"&amp;C363,'ETC Data'!$C$2:$D$16,2,FALSE),0)</f>
        <v>0</v>
      </c>
      <c r="F363" s="202">
        <f>IF(D363="",0,IF(G363="Y",VLOOKUP(B363&amp;"|"&amp;D363,'ETC Data'!$C$2:$D$16,2,FALSE),0))</f>
        <v>0</v>
      </c>
      <c r="G363" s="203" t="str">
        <f>IF(VLOOKUP(A363,Plan!A$1:H$804,8,FALSE)&lt;&gt;"",VLOOKUP(A363,Plan!A$1:H$804,8,FALSE),"")</f>
        <v>N</v>
      </c>
      <c r="H363" s="204" t="str">
        <f>IF(VLOOKUP(A363,Plan!A$1:L$804,12,FALSE)&lt;&gt;"",VLOOKUP(A363,Plan!A$1:L$804,12,FALSE),"")</f>
        <v/>
      </c>
      <c r="I363" s="205" t="str">
        <f>IF(VLOOKUP(A363,Plan!A$1:M$804,13,FALSE)&lt;&gt;"",VLOOKUP(A363,Plan!A$1:M$804,13,FALSE),"")</f>
        <v/>
      </c>
      <c r="J363" s="205" t="str">
        <f>IF(VLOOKUP(A363,Plan!A$1:N$804,14,FALSE)&lt;&gt;"",VLOOKUP(A363,Plan!A$1:N$804,14,FALSE),IF(VLOOKUP(A363,Plan!A$1:O$804,15,FALSE)&lt;&gt;"",VLOOKUP(A363,Plan!A$1:O$804,15,FALSE),""))</f>
        <v/>
      </c>
      <c r="K363" s="206" t="str">
        <f>IF(VLOOKUP(A363,Plan!A$1:P$804,16,FALSE)&lt;&gt;"",VLOOKUP(A363,Plan!A$1:P$804,16,FALSE),"")</f>
        <v/>
      </c>
      <c r="L363" s="205"/>
      <c r="M363" s="205"/>
      <c r="N363" s="205"/>
      <c r="O363" s="207">
        <f t="shared" si="56"/>
        <v>0</v>
      </c>
      <c r="P363" s="207" t="b">
        <f t="shared" si="57"/>
        <v>0</v>
      </c>
      <c r="Q363" s="208">
        <f>IF(P363,O363*'ETC Data'!$H$3*'ETC Data'!$I$3,0)</f>
        <v>0</v>
      </c>
      <c r="R363" s="208">
        <f>Q363-(Q363*((VLOOKUP(A363,Plan!A$1:Z$804,26,FALSE)/100)))</f>
        <v>0</v>
      </c>
      <c r="S363" s="208">
        <f>IF(P363,O363*'ETC Data'!$H$3*'ETC Data'!$J$3,0)</f>
        <v>0</v>
      </c>
      <c r="T363" s="208">
        <f>S363-(S363*((VLOOKUP(A363,Plan!A$1:AA$804,27,FALSE)/100)))</f>
        <v>0</v>
      </c>
      <c r="U363" s="208">
        <f>IF(P363,O363*'ETC Data'!$H$3*'ETC Data'!$K$3,0)</f>
        <v>0</v>
      </c>
      <c r="V363" s="208">
        <f>U363-(U363*((VLOOKUP(A363,Plan!A$1:AB$804,28,FALSE)/100)))</f>
        <v>0</v>
      </c>
      <c r="W363" s="208">
        <f>IF(P363,O363*'ETC Data'!$H$3*'ETC Data'!$L$3,0)</f>
        <v>0</v>
      </c>
      <c r="X363" s="208">
        <f>W363-(W363*((VLOOKUP(A363,Plan!A$1:AC$804,29,FALSE)/100)))</f>
        <v>0</v>
      </c>
      <c r="Y363" s="209"/>
      <c r="Z363" s="210" t="b">
        <f t="shared" si="54"/>
        <v>0</v>
      </c>
      <c r="AA363" s="208">
        <f>IF(Z363,O363*'ETC Data'!$H$4*'ETC Data'!$I$4,0)</f>
        <v>0</v>
      </c>
      <c r="AB363" s="208">
        <f>AA363-(AA363*((VLOOKUP(A363,Plan!A$1:AI$804,35,FALSE)/100)))</f>
        <v>0</v>
      </c>
      <c r="AC363" s="208">
        <f>IF(Z363,O363*'ETC Data'!$H$4*'ETC Data'!$J$4,0)</f>
        <v>0</v>
      </c>
      <c r="AD363" s="208">
        <f>AC363-(AC363*((VLOOKUP(A363,Plan!A$1:AJ$804,36,FALSE)/100)))</f>
        <v>0</v>
      </c>
      <c r="AE363" s="208">
        <f>IF(Z363,O363*'ETC Data'!$H$4*'ETC Data'!$K$4,0)</f>
        <v>0</v>
      </c>
      <c r="AF363" s="208">
        <f>AE363-(AE363*((VLOOKUP(A363,Plan!A$1:AK$804,37,FALSE)/100)))</f>
        <v>0</v>
      </c>
      <c r="AG363" s="208">
        <f>IF(Z363,O363*'ETC Data'!$H$4*'ETC Data'!$L$4,0)</f>
        <v>0</v>
      </c>
      <c r="AH363" s="208">
        <f>AG363-(AG363*((VLOOKUP(A363,Plan!A$1:AP$804,42,FALSE)/100)))</f>
        <v>0</v>
      </c>
      <c r="AI363" s="210"/>
      <c r="AJ363" s="210" t="b">
        <f t="shared" si="55"/>
        <v>0</v>
      </c>
      <c r="AK363" s="211">
        <f>IF(AJ363,O363*'ETC Data'!$H$5*'ETC Data'!$I$5,0)</f>
        <v>0</v>
      </c>
      <c r="AL363" s="208">
        <f>AK363-(AK363*((VLOOKUP(A363,Plan!A$1:AY$804,51,FALSE)/100)))</f>
        <v>0</v>
      </c>
      <c r="AM363" s="208">
        <f>IF(AJ363,O363*'ETC Data'!$H$5*'ETC Data'!$J$5,0)</f>
        <v>0</v>
      </c>
      <c r="AN363" s="208">
        <f>AM363-(AM363*((VLOOKUP(A363,Plan!A$1:BA$804,53,FALSE)/100)))</f>
        <v>0</v>
      </c>
      <c r="AO363" s="211">
        <f>IF(AJ363,O363*'ETC Data'!$H$5*'ETC Data'!$K$5,0)</f>
        <v>0</v>
      </c>
      <c r="AP363" s="208">
        <f>AO363-(AO363*((VLOOKUP(A363,Plan!A$1:BB$804,54,FALSE)/100)))</f>
        <v>0</v>
      </c>
      <c r="AQ363" s="208">
        <f>IF(AJ363,O363*'ETC Data'!$H$5*'ETC Data'!$L$5,0)</f>
        <v>0</v>
      </c>
      <c r="AR363" s="208">
        <f>AQ363-(AQ363*((VLOOKUP(A363,Plan!A$1:BD$804,56,FALSE)/100)))</f>
        <v>0</v>
      </c>
      <c r="AS363" s="193">
        <f>VLOOKUP(A363,'PR Matrix'!A:B,2,FALSE)</f>
        <v>0</v>
      </c>
      <c r="AT363" s="194">
        <f t="shared" si="58"/>
        <v>0</v>
      </c>
      <c r="AU363" s="194">
        <f t="shared" si="59"/>
        <v>0</v>
      </c>
      <c r="AV363" s="194">
        <f t="shared" si="60"/>
        <v>0</v>
      </c>
      <c r="AW363" s="194">
        <f t="shared" si="61"/>
        <v>0</v>
      </c>
      <c r="AX363" s="194">
        <f t="shared" si="62"/>
        <v>0</v>
      </c>
      <c r="AY363" s="194">
        <f t="shared" si="63"/>
        <v>0</v>
      </c>
    </row>
    <row r="364" spans="1:51" hidden="1" x14ac:dyDescent="0.2">
      <c r="A364" s="200" t="s">
        <v>1885</v>
      </c>
      <c r="B364" s="201" t="s">
        <v>1572</v>
      </c>
      <c r="C364" s="201"/>
      <c r="D364" s="201"/>
      <c r="E364" s="202">
        <f>IF(G364="Y",VLOOKUP(B364&amp;"|"&amp;C364,'ETC Data'!$C$2:$D$16,2,FALSE),0)</f>
        <v>0</v>
      </c>
      <c r="F364" s="202">
        <f>IF(D364="",0,IF(G364="Y",VLOOKUP(B364&amp;"|"&amp;D364,'ETC Data'!$C$2:$D$16,2,FALSE),0))</f>
        <v>0</v>
      </c>
      <c r="G364" s="203" t="str">
        <f>IF(VLOOKUP(A364,Plan!A$1:H$804,8,FALSE)&lt;&gt;"",VLOOKUP(A364,Plan!A$1:H$804,8,FALSE),"")</f>
        <v>N</v>
      </c>
      <c r="H364" s="204" t="str">
        <f>IF(VLOOKUP(A364,Plan!A$1:L$804,12,FALSE)&lt;&gt;"",VLOOKUP(A364,Plan!A$1:L$804,12,FALSE),"")</f>
        <v/>
      </c>
      <c r="I364" s="205" t="str">
        <f>IF(VLOOKUP(A364,Plan!A$1:M$804,13,FALSE)&lt;&gt;"",VLOOKUP(A364,Plan!A$1:M$804,13,FALSE),"")</f>
        <v/>
      </c>
      <c r="J364" s="205" t="str">
        <f>IF(VLOOKUP(A364,Plan!A$1:N$804,14,FALSE)&lt;&gt;"",VLOOKUP(A364,Plan!A$1:N$804,14,FALSE),IF(VLOOKUP(A364,Plan!A$1:O$804,15,FALSE)&lt;&gt;"",VLOOKUP(A364,Plan!A$1:O$804,15,FALSE),""))</f>
        <v/>
      </c>
      <c r="K364" s="206" t="str">
        <f>IF(VLOOKUP(A364,Plan!A$1:P$804,16,FALSE)&lt;&gt;"",VLOOKUP(A364,Plan!A$1:P$804,16,FALSE),"")</f>
        <v/>
      </c>
      <c r="L364" s="205"/>
      <c r="M364" s="205"/>
      <c r="N364" s="205"/>
      <c r="O364" s="207">
        <f t="shared" si="56"/>
        <v>0</v>
      </c>
      <c r="P364" s="207" t="b">
        <f t="shared" si="57"/>
        <v>0</v>
      </c>
      <c r="Q364" s="208">
        <f>IF(P364,O364*'ETC Data'!$H$3*'ETC Data'!$I$3,0)</f>
        <v>0</v>
      </c>
      <c r="R364" s="208">
        <f>Q364-(Q364*((VLOOKUP(A364,Plan!A$1:Z$804,26,FALSE)/100)))</f>
        <v>0</v>
      </c>
      <c r="S364" s="208">
        <f>IF(P364,O364*'ETC Data'!$H$3*'ETC Data'!$J$3,0)</f>
        <v>0</v>
      </c>
      <c r="T364" s="208">
        <f>S364-(S364*((VLOOKUP(A364,Plan!A$1:AA$804,27,FALSE)/100)))</f>
        <v>0</v>
      </c>
      <c r="U364" s="208">
        <f>IF(P364,O364*'ETC Data'!$H$3*'ETC Data'!$K$3,0)</f>
        <v>0</v>
      </c>
      <c r="V364" s="208">
        <f>U364-(U364*((VLOOKUP(A364,Plan!A$1:AB$804,28,FALSE)/100)))</f>
        <v>0</v>
      </c>
      <c r="W364" s="208">
        <f>IF(P364,O364*'ETC Data'!$H$3*'ETC Data'!$L$3,0)</f>
        <v>0</v>
      </c>
      <c r="X364" s="208">
        <f>W364-(W364*((VLOOKUP(A364,Plan!A$1:AC$804,29,FALSE)/100)))</f>
        <v>0</v>
      </c>
      <c r="Y364" s="209"/>
      <c r="Z364" s="210" t="b">
        <f t="shared" ref="Z364:Z427" si="64">OR(H364="Y",J364="Y")</f>
        <v>0</v>
      </c>
      <c r="AA364" s="208">
        <f>IF(Z364,O364*'ETC Data'!$H$4*'ETC Data'!$I$4,0)</f>
        <v>0</v>
      </c>
      <c r="AB364" s="208">
        <f>AA364-(AA364*((VLOOKUP(A364,Plan!A$1:AI$804,35,FALSE)/100)))</f>
        <v>0</v>
      </c>
      <c r="AC364" s="208">
        <f>IF(Z364,O364*'ETC Data'!$H$4*'ETC Data'!$J$4,0)</f>
        <v>0</v>
      </c>
      <c r="AD364" s="208">
        <f>AC364-(AC364*((VLOOKUP(A364,Plan!A$1:AJ$804,36,FALSE)/100)))</f>
        <v>0</v>
      </c>
      <c r="AE364" s="208">
        <f>IF(Z364,O364*'ETC Data'!$H$4*'ETC Data'!$K$4,0)</f>
        <v>0</v>
      </c>
      <c r="AF364" s="208">
        <f>AE364-(AE364*((VLOOKUP(A364,Plan!A$1:AK$804,37,FALSE)/100)))</f>
        <v>0</v>
      </c>
      <c r="AG364" s="208">
        <f>IF(Z364,O364*'ETC Data'!$H$4*'ETC Data'!$L$4,0)</f>
        <v>0</v>
      </c>
      <c r="AH364" s="208">
        <f>AG364-(AG364*((VLOOKUP(A364,Plan!A$1:AP$804,42,FALSE)/100)))</f>
        <v>0</v>
      </c>
      <c r="AI364" s="210"/>
      <c r="AJ364" s="210" t="b">
        <f t="shared" ref="AJ364:AJ427" si="65">OR(H364="Y",K364="Y")</f>
        <v>0</v>
      </c>
      <c r="AK364" s="211">
        <f>IF(AJ364,O364*'ETC Data'!$H$5*'ETC Data'!$I$5,0)</f>
        <v>0</v>
      </c>
      <c r="AL364" s="208">
        <f>AK364-(AK364*((VLOOKUP(A364,Plan!A$1:AY$804,51,FALSE)/100)))</f>
        <v>0</v>
      </c>
      <c r="AM364" s="208">
        <f>IF(AJ364,O364*'ETC Data'!$H$5*'ETC Data'!$J$5,0)</f>
        <v>0</v>
      </c>
      <c r="AN364" s="208">
        <f>AM364-(AM364*((VLOOKUP(A364,Plan!A$1:BA$804,53,FALSE)/100)))</f>
        <v>0</v>
      </c>
      <c r="AO364" s="211">
        <f>IF(AJ364,O364*'ETC Data'!$H$5*'ETC Data'!$K$5,0)</f>
        <v>0</v>
      </c>
      <c r="AP364" s="208">
        <f>AO364-(AO364*((VLOOKUP(A364,Plan!A$1:BB$804,54,FALSE)/100)))</f>
        <v>0</v>
      </c>
      <c r="AQ364" s="208">
        <f>IF(AJ364,O364*'ETC Data'!$H$5*'ETC Data'!$L$5,0)</f>
        <v>0</v>
      </c>
      <c r="AR364" s="208">
        <f>AQ364-(AQ364*((VLOOKUP(A364,Plan!A$1:BD$804,56,FALSE)/100)))</f>
        <v>0</v>
      </c>
      <c r="AS364" s="193">
        <f>VLOOKUP(A364,'PR Matrix'!A:B,2,FALSE)</f>
        <v>0</v>
      </c>
      <c r="AT364" s="194">
        <f t="shared" si="58"/>
        <v>0</v>
      </c>
      <c r="AU364" s="194">
        <f t="shared" si="59"/>
        <v>0</v>
      </c>
      <c r="AV364" s="194">
        <f t="shared" si="60"/>
        <v>0</v>
      </c>
      <c r="AW364" s="194">
        <f t="shared" si="61"/>
        <v>0</v>
      </c>
      <c r="AX364" s="194">
        <f t="shared" si="62"/>
        <v>0</v>
      </c>
      <c r="AY364" s="194">
        <f t="shared" si="63"/>
        <v>0</v>
      </c>
    </row>
    <row r="365" spans="1:51" hidden="1" x14ac:dyDescent="0.2">
      <c r="A365" s="200" t="s">
        <v>1886</v>
      </c>
      <c r="B365" s="201" t="s">
        <v>1572</v>
      </c>
      <c r="C365" s="201"/>
      <c r="D365" s="201"/>
      <c r="E365" s="202">
        <f>IF(G365="Y",VLOOKUP(B365&amp;"|"&amp;C365,'ETC Data'!$C$2:$D$16,2,FALSE),0)</f>
        <v>0</v>
      </c>
      <c r="F365" s="202">
        <f>IF(D365="",0,IF(G365="Y",VLOOKUP(B365&amp;"|"&amp;D365,'ETC Data'!$C$2:$D$16,2,FALSE),0))</f>
        <v>0</v>
      </c>
      <c r="G365" s="203" t="str">
        <f>IF(VLOOKUP(A365,Plan!A$1:H$804,8,FALSE)&lt;&gt;"",VLOOKUP(A365,Plan!A$1:H$804,8,FALSE),"")</f>
        <v>N</v>
      </c>
      <c r="H365" s="204" t="str">
        <f>IF(VLOOKUP(A365,Plan!A$1:L$804,12,FALSE)&lt;&gt;"",VLOOKUP(A365,Plan!A$1:L$804,12,FALSE),"")</f>
        <v/>
      </c>
      <c r="I365" s="205" t="str">
        <f>IF(VLOOKUP(A365,Plan!A$1:M$804,13,FALSE)&lt;&gt;"",VLOOKUP(A365,Plan!A$1:M$804,13,FALSE),"")</f>
        <v/>
      </c>
      <c r="J365" s="205" t="str">
        <f>IF(VLOOKUP(A365,Plan!A$1:N$804,14,FALSE)&lt;&gt;"",VLOOKUP(A365,Plan!A$1:N$804,14,FALSE),IF(VLOOKUP(A365,Plan!A$1:O$804,15,FALSE)&lt;&gt;"",VLOOKUP(A365,Plan!A$1:O$804,15,FALSE),""))</f>
        <v/>
      </c>
      <c r="K365" s="206" t="str">
        <f>IF(VLOOKUP(A365,Plan!A$1:P$804,16,FALSE)&lt;&gt;"",VLOOKUP(A365,Plan!A$1:P$804,16,FALSE),"")</f>
        <v/>
      </c>
      <c r="L365" s="205"/>
      <c r="M365" s="205"/>
      <c r="N365" s="205"/>
      <c r="O365" s="207">
        <f t="shared" si="56"/>
        <v>0</v>
      </c>
      <c r="P365" s="207" t="b">
        <f t="shared" si="57"/>
        <v>0</v>
      </c>
      <c r="Q365" s="208">
        <f>IF(P365,O365*'ETC Data'!$H$3*'ETC Data'!$I$3,0)</f>
        <v>0</v>
      </c>
      <c r="R365" s="208">
        <f>Q365-(Q365*((VLOOKUP(A365,Plan!A$1:Z$804,26,FALSE)/100)))</f>
        <v>0</v>
      </c>
      <c r="S365" s="208">
        <f>IF(P365,O365*'ETC Data'!$H$3*'ETC Data'!$J$3,0)</f>
        <v>0</v>
      </c>
      <c r="T365" s="208">
        <f>S365-(S365*((VLOOKUP(A365,Plan!A$1:AA$804,27,FALSE)/100)))</f>
        <v>0</v>
      </c>
      <c r="U365" s="208">
        <f>IF(P365,O365*'ETC Data'!$H$3*'ETC Data'!$K$3,0)</f>
        <v>0</v>
      </c>
      <c r="V365" s="208">
        <f>U365-(U365*((VLOOKUP(A365,Plan!A$1:AB$804,28,FALSE)/100)))</f>
        <v>0</v>
      </c>
      <c r="W365" s="208">
        <f>IF(P365,O365*'ETC Data'!$H$3*'ETC Data'!$L$3,0)</f>
        <v>0</v>
      </c>
      <c r="X365" s="208">
        <f>W365-(W365*((VLOOKUP(A365,Plan!A$1:AC$804,29,FALSE)/100)))</f>
        <v>0</v>
      </c>
      <c r="Y365" s="209"/>
      <c r="Z365" s="210" t="b">
        <f t="shared" si="64"/>
        <v>0</v>
      </c>
      <c r="AA365" s="208">
        <f>IF(Z365,O365*'ETC Data'!$H$4*'ETC Data'!$I$4,0)</f>
        <v>0</v>
      </c>
      <c r="AB365" s="208">
        <f>AA365-(AA365*((VLOOKUP(A365,Plan!A$1:AI$804,35,FALSE)/100)))</f>
        <v>0</v>
      </c>
      <c r="AC365" s="208">
        <f>IF(Z365,O365*'ETC Data'!$H$4*'ETC Data'!$J$4,0)</f>
        <v>0</v>
      </c>
      <c r="AD365" s="208">
        <f>AC365-(AC365*((VLOOKUP(A365,Plan!A$1:AJ$804,36,FALSE)/100)))</f>
        <v>0</v>
      </c>
      <c r="AE365" s="208">
        <f>IF(Z365,O365*'ETC Data'!$H$4*'ETC Data'!$K$4,0)</f>
        <v>0</v>
      </c>
      <c r="AF365" s="208">
        <f>AE365-(AE365*((VLOOKUP(A365,Plan!A$1:AK$804,37,FALSE)/100)))</f>
        <v>0</v>
      </c>
      <c r="AG365" s="208">
        <f>IF(Z365,O365*'ETC Data'!$H$4*'ETC Data'!$L$4,0)</f>
        <v>0</v>
      </c>
      <c r="AH365" s="208">
        <f>AG365-(AG365*((VLOOKUP(A365,Plan!A$1:AP$804,42,FALSE)/100)))</f>
        <v>0</v>
      </c>
      <c r="AI365" s="210"/>
      <c r="AJ365" s="210" t="b">
        <f t="shared" si="65"/>
        <v>0</v>
      </c>
      <c r="AK365" s="211">
        <f>IF(AJ365,O365*'ETC Data'!$H$5*'ETC Data'!$I$5,0)</f>
        <v>0</v>
      </c>
      <c r="AL365" s="208">
        <f>AK365-(AK365*((VLOOKUP(A365,Plan!A$1:AY$804,51,FALSE)/100)))</f>
        <v>0</v>
      </c>
      <c r="AM365" s="208">
        <f>IF(AJ365,O365*'ETC Data'!$H$5*'ETC Data'!$J$5,0)</f>
        <v>0</v>
      </c>
      <c r="AN365" s="208">
        <f>AM365-(AM365*((VLOOKUP(A365,Plan!A$1:BA$804,53,FALSE)/100)))</f>
        <v>0</v>
      </c>
      <c r="AO365" s="211">
        <f>IF(AJ365,O365*'ETC Data'!$H$5*'ETC Data'!$K$5,0)</f>
        <v>0</v>
      </c>
      <c r="AP365" s="208">
        <f>AO365-(AO365*((VLOOKUP(A365,Plan!A$1:BB$804,54,FALSE)/100)))</f>
        <v>0</v>
      </c>
      <c r="AQ365" s="208">
        <f>IF(AJ365,O365*'ETC Data'!$H$5*'ETC Data'!$L$5,0)</f>
        <v>0</v>
      </c>
      <c r="AR365" s="208">
        <f>AQ365-(AQ365*((VLOOKUP(A365,Plan!A$1:BD$804,56,FALSE)/100)))</f>
        <v>0</v>
      </c>
      <c r="AS365" s="193">
        <f>VLOOKUP(A365,'PR Matrix'!A:B,2,FALSE)</f>
        <v>0</v>
      </c>
      <c r="AT365" s="194">
        <f t="shared" si="58"/>
        <v>0</v>
      </c>
      <c r="AU365" s="194">
        <f t="shared" si="59"/>
        <v>0</v>
      </c>
      <c r="AV365" s="194">
        <f t="shared" si="60"/>
        <v>0</v>
      </c>
      <c r="AW365" s="194">
        <f t="shared" si="61"/>
        <v>0</v>
      </c>
      <c r="AX365" s="194">
        <f t="shared" si="62"/>
        <v>0</v>
      </c>
      <c r="AY365" s="194">
        <f t="shared" si="63"/>
        <v>0</v>
      </c>
    </row>
    <row r="366" spans="1:51" hidden="1" x14ac:dyDescent="0.2">
      <c r="A366" s="200" t="s">
        <v>1887</v>
      </c>
      <c r="B366" s="201" t="s">
        <v>1572</v>
      </c>
      <c r="C366" s="201"/>
      <c r="D366" s="201"/>
      <c r="E366" s="202">
        <f>IF(G366="Y",VLOOKUP(B366&amp;"|"&amp;C366,'ETC Data'!$C$2:$D$16,2,FALSE),0)</f>
        <v>0</v>
      </c>
      <c r="F366" s="202">
        <f>IF(D366="",0,IF(G366="Y",VLOOKUP(B366&amp;"|"&amp;D366,'ETC Data'!$C$2:$D$16,2,FALSE),0))</f>
        <v>0</v>
      </c>
      <c r="G366" s="203" t="str">
        <f>IF(VLOOKUP(A366,Plan!A$1:H$804,8,FALSE)&lt;&gt;"",VLOOKUP(A366,Plan!A$1:H$804,8,FALSE),"")</f>
        <v>N</v>
      </c>
      <c r="H366" s="204" t="str">
        <f>IF(VLOOKUP(A366,Plan!A$1:L$804,12,FALSE)&lt;&gt;"",VLOOKUP(A366,Plan!A$1:L$804,12,FALSE),"")</f>
        <v/>
      </c>
      <c r="I366" s="205" t="str">
        <f>IF(VLOOKUP(A366,Plan!A$1:M$804,13,FALSE)&lt;&gt;"",VLOOKUP(A366,Plan!A$1:M$804,13,FALSE),"")</f>
        <v/>
      </c>
      <c r="J366" s="205" t="str">
        <f>IF(VLOOKUP(A366,Plan!A$1:N$804,14,FALSE)&lt;&gt;"",VLOOKUP(A366,Plan!A$1:N$804,14,FALSE),IF(VLOOKUP(A366,Plan!A$1:O$804,15,FALSE)&lt;&gt;"",VLOOKUP(A366,Plan!A$1:O$804,15,FALSE),""))</f>
        <v/>
      </c>
      <c r="K366" s="206" t="str">
        <f>IF(VLOOKUP(A366,Plan!A$1:P$804,16,FALSE)&lt;&gt;"",VLOOKUP(A366,Plan!A$1:P$804,16,FALSE),"")</f>
        <v/>
      </c>
      <c r="L366" s="205"/>
      <c r="M366" s="205"/>
      <c r="N366" s="205"/>
      <c r="O366" s="207">
        <f t="shared" si="56"/>
        <v>0</v>
      </c>
      <c r="P366" s="207" t="b">
        <f t="shared" si="57"/>
        <v>0</v>
      </c>
      <c r="Q366" s="208">
        <f>IF(P366,O366*'ETC Data'!$H$3*'ETC Data'!$I$3,0)</f>
        <v>0</v>
      </c>
      <c r="R366" s="208">
        <f>Q366-(Q366*((VLOOKUP(A366,Plan!A$1:Z$804,26,FALSE)/100)))</f>
        <v>0</v>
      </c>
      <c r="S366" s="208">
        <f>IF(P366,O366*'ETC Data'!$H$3*'ETC Data'!$J$3,0)</f>
        <v>0</v>
      </c>
      <c r="T366" s="208">
        <f>S366-(S366*((VLOOKUP(A366,Plan!A$1:AA$804,27,FALSE)/100)))</f>
        <v>0</v>
      </c>
      <c r="U366" s="208">
        <f>IF(P366,O366*'ETC Data'!$H$3*'ETC Data'!$K$3,0)</f>
        <v>0</v>
      </c>
      <c r="V366" s="208">
        <f>U366-(U366*((VLOOKUP(A366,Plan!A$1:AB$804,28,FALSE)/100)))</f>
        <v>0</v>
      </c>
      <c r="W366" s="208">
        <f>IF(P366,O366*'ETC Data'!$H$3*'ETC Data'!$L$3,0)</f>
        <v>0</v>
      </c>
      <c r="X366" s="208">
        <f>W366-(W366*((VLOOKUP(A366,Plan!A$1:AC$804,29,FALSE)/100)))</f>
        <v>0</v>
      </c>
      <c r="Y366" s="209"/>
      <c r="Z366" s="210" t="b">
        <f t="shared" si="64"/>
        <v>0</v>
      </c>
      <c r="AA366" s="208">
        <f>IF(Z366,O366*'ETC Data'!$H$4*'ETC Data'!$I$4,0)</f>
        <v>0</v>
      </c>
      <c r="AB366" s="208">
        <f>AA366-(AA366*((VLOOKUP(A366,Plan!A$1:AI$804,35,FALSE)/100)))</f>
        <v>0</v>
      </c>
      <c r="AC366" s="208">
        <f>IF(Z366,O366*'ETC Data'!$H$4*'ETC Data'!$J$4,0)</f>
        <v>0</v>
      </c>
      <c r="AD366" s="208">
        <f>AC366-(AC366*((VLOOKUP(A366,Plan!A$1:AJ$804,36,FALSE)/100)))</f>
        <v>0</v>
      </c>
      <c r="AE366" s="208">
        <f>IF(Z366,O366*'ETC Data'!$H$4*'ETC Data'!$K$4,0)</f>
        <v>0</v>
      </c>
      <c r="AF366" s="208">
        <f>AE366-(AE366*((VLOOKUP(A366,Plan!A$1:AK$804,37,FALSE)/100)))</f>
        <v>0</v>
      </c>
      <c r="AG366" s="208">
        <f>IF(Z366,O366*'ETC Data'!$H$4*'ETC Data'!$L$4,0)</f>
        <v>0</v>
      </c>
      <c r="AH366" s="208">
        <f>AG366-(AG366*((VLOOKUP(A366,Plan!A$1:AP$804,42,FALSE)/100)))</f>
        <v>0</v>
      </c>
      <c r="AI366" s="210"/>
      <c r="AJ366" s="210" t="b">
        <f t="shared" si="65"/>
        <v>0</v>
      </c>
      <c r="AK366" s="211">
        <f>IF(AJ366,O366*'ETC Data'!$H$5*'ETC Data'!$I$5,0)</f>
        <v>0</v>
      </c>
      <c r="AL366" s="208">
        <f>AK366-(AK366*((VLOOKUP(A366,Plan!A$1:AY$804,51,FALSE)/100)))</f>
        <v>0</v>
      </c>
      <c r="AM366" s="208">
        <f>IF(AJ366,O366*'ETC Data'!$H$5*'ETC Data'!$J$5,0)</f>
        <v>0</v>
      </c>
      <c r="AN366" s="208">
        <f>AM366-(AM366*((VLOOKUP(A366,Plan!A$1:BA$804,53,FALSE)/100)))</f>
        <v>0</v>
      </c>
      <c r="AO366" s="211">
        <f>IF(AJ366,O366*'ETC Data'!$H$5*'ETC Data'!$K$5,0)</f>
        <v>0</v>
      </c>
      <c r="AP366" s="208">
        <f>AO366-(AO366*((VLOOKUP(A366,Plan!A$1:BB$804,54,FALSE)/100)))</f>
        <v>0</v>
      </c>
      <c r="AQ366" s="208">
        <f>IF(AJ366,O366*'ETC Data'!$H$5*'ETC Data'!$L$5,0)</f>
        <v>0</v>
      </c>
      <c r="AR366" s="208">
        <f>AQ366-(AQ366*((VLOOKUP(A366,Plan!A$1:BD$804,56,FALSE)/100)))</f>
        <v>0</v>
      </c>
      <c r="AS366" s="193">
        <f>VLOOKUP(A366,'PR Matrix'!A:B,2,FALSE)</f>
        <v>0</v>
      </c>
      <c r="AT366" s="194">
        <f t="shared" si="58"/>
        <v>0</v>
      </c>
      <c r="AU366" s="194">
        <f t="shared" si="59"/>
        <v>0</v>
      </c>
      <c r="AV366" s="194">
        <f t="shared" si="60"/>
        <v>0</v>
      </c>
      <c r="AW366" s="194">
        <f t="shared" si="61"/>
        <v>0</v>
      </c>
      <c r="AX366" s="194">
        <f t="shared" si="62"/>
        <v>0</v>
      </c>
      <c r="AY366" s="194">
        <f t="shared" si="63"/>
        <v>0</v>
      </c>
    </row>
    <row r="367" spans="1:51" hidden="1" x14ac:dyDescent="0.2">
      <c r="A367" s="200" t="s">
        <v>1888</v>
      </c>
      <c r="B367" s="201" t="s">
        <v>1572</v>
      </c>
      <c r="C367" s="201"/>
      <c r="D367" s="201"/>
      <c r="E367" s="202">
        <f>IF(G367="Y",VLOOKUP(B367&amp;"|"&amp;C367,'ETC Data'!$C$2:$D$16,2,FALSE),0)</f>
        <v>0</v>
      </c>
      <c r="F367" s="202">
        <f>IF(D367="",0,IF(G367="Y",VLOOKUP(B367&amp;"|"&amp;D367,'ETC Data'!$C$2:$D$16,2,FALSE),0))</f>
        <v>0</v>
      </c>
      <c r="G367" s="203" t="str">
        <f>IF(VLOOKUP(A367,Plan!A$1:H$804,8,FALSE)&lt;&gt;"",VLOOKUP(A367,Plan!A$1:H$804,8,FALSE),"")</f>
        <v>N</v>
      </c>
      <c r="H367" s="204" t="str">
        <f>IF(VLOOKUP(A367,Plan!A$1:L$804,12,FALSE)&lt;&gt;"",VLOOKUP(A367,Plan!A$1:L$804,12,FALSE),"")</f>
        <v/>
      </c>
      <c r="I367" s="205" t="str">
        <f>IF(VLOOKUP(A367,Plan!A$1:M$804,13,FALSE)&lt;&gt;"",VLOOKUP(A367,Plan!A$1:M$804,13,FALSE),"")</f>
        <v/>
      </c>
      <c r="J367" s="205" t="str">
        <f>IF(VLOOKUP(A367,Plan!A$1:N$804,14,FALSE)&lt;&gt;"",VLOOKUP(A367,Plan!A$1:N$804,14,FALSE),IF(VLOOKUP(A367,Plan!A$1:O$804,15,FALSE)&lt;&gt;"",VLOOKUP(A367,Plan!A$1:O$804,15,FALSE),""))</f>
        <v/>
      </c>
      <c r="K367" s="206" t="str">
        <f>IF(VLOOKUP(A367,Plan!A$1:P$804,16,FALSE)&lt;&gt;"",VLOOKUP(A367,Plan!A$1:P$804,16,FALSE),"")</f>
        <v/>
      </c>
      <c r="L367" s="205"/>
      <c r="M367" s="205"/>
      <c r="N367" s="205"/>
      <c r="O367" s="207">
        <f t="shared" si="56"/>
        <v>0</v>
      </c>
      <c r="P367" s="207" t="b">
        <f t="shared" si="57"/>
        <v>0</v>
      </c>
      <c r="Q367" s="208">
        <f>IF(P367,O367*'ETC Data'!$H$3*'ETC Data'!$I$3,0)</f>
        <v>0</v>
      </c>
      <c r="R367" s="208">
        <f>Q367-(Q367*((VLOOKUP(A367,Plan!A$1:Z$804,26,FALSE)/100)))</f>
        <v>0</v>
      </c>
      <c r="S367" s="208">
        <f>IF(P367,O367*'ETC Data'!$H$3*'ETC Data'!$J$3,0)</f>
        <v>0</v>
      </c>
      <c r="T367" s="208">
        <f>S367-(S367*((VLOOKUP(A367,Plan!A$1:AA$804,27,FALSE)/100)))</f>
        <v>0</v>
      </c>
      <c r="U367" s="208">
        <f>IF(P367,O367*'ETC Data'!$H$3*'ETC Data'!$K$3,0)</f>
        <v>0</v>
      </c>
      <c r="V367" s="208">
        <f>U367-(U367*((VLOOKUP(A367,Plan!A$1:AB$804,28,FALSE)/100)))</f>
        <v>0</v>
      </c>
      <c r="W367" s="208">
        <f>IF(P367,O367*'ETC Data'!$H$3*'ETC Data'!$L$3,0)</f>
        <v>0</v>
      </c>
      <c r="X367" s="208">
        <f>W367-(W367*((VLOOKUP(A367,Plan!A$1:AC$804,29,FALSE)/100)))</f>
        <v>0</v>
      </c>
      <c r="Y367" s="209"/>
      <c r="Z367" s="210" t="b">
        <f t="shared" si="64"/>
        <v>0</v>
      </c>
      <c r="AA367" s="208">
        <f>IF(Z367,O367*'ETC Data'!$H$4*'ETC Data'!$I$4,0)</f>
        <v>0</v>
      </c>
      <c r="AB367" s="208">
        <f>AA367-(AA367*((VLOOKUP(A367,Plan!A$1:AI$804,35,FALSE)/100)))</f>
        <v>0</v>
      </c>
      <c r="AC367" s="208">
        <f>IF(Z367,O367*'ETC Data'!$H$4*'ETC Data'!$J$4,0)</f>
        <v>0</v>
      </c>
      <c r="AD367" s="208">
        <f>AC367-(AC367*((VLOOKUP(A367,Plan!A$1:AJ$804,36,FALSE)/100)))</f>
        <v>0</v>
      </c>
      <c r="AE367" s="208">
        <f>IF(Z367,O367*'ETC Data'!$H$4*'ETC Data'!$K$4,0)</f>
        <v>0</v>
      </c>
      <c r="AF367" s="208">
        <f>AE367-(AE367*((VLOOKUP(A367,Plan!A$1:AK$804,37,FALSE)/100)))</f>
        <v>0</v>
      </c>
      <c r="AG367" s="208">
        <f>IF(Z367,O367*'ETC Data'!$H$4*'ETC Data'!$L$4,0)</f>
        <v>0</v>
      </c>
      <c r="AH367" s="208">
        <f>AG367-(AG367*((VLOOKUP(A367,Plan!A$1:AP$804,42,FALSE)/100)))</f>
        <v>0</v>
      </c>
      <c r="AI367" s="210"/>
      <c r="AJ367" s="210" t="b">
        <f t="shared" si="65"/>
        <v>0</v>
      </c>
      <c r="AK367" s="211">
        <f>IF(AJ367,O367*'ETC Data'!$H$5*'ETC Data'!$I$5,0)</f>
        <v>0</v>
      </c>
      <c r="AL367" s="208">
        <f>AK367-(AK367*((VLOOKUP(A367,Plan!A$1:AY$804,51,FALSE)/100)))</f>
        <v>0</v>
      </c>
      <c r="AM367" s="208">
        <f>IF(AJ367,O367*'ETC Data'!$H$5*'ETC Data'!$J$5,0)</f>
        <v>0</v>
      </c>
      <c r="AN367" s="208">
        <f>AM367-(AM367*((VLOOKUP(A367,Plan!A$1:BA$804,53,FALSE)/100)))</f>
        <v>0</v>
      </c>
      <c r="AO367" s="211">
        <f>IF(AJ367,O367*'ETC Data'!$H$5*'ETC Data'!$K$5,0)</f>
        <v>0</v>
      </c>
      <c r="AP367" s="208">
        <f>AO367-(AO367*((VLOOKUP(A367,Plan!A$1:BB$804,54,FALSE)/100)))</f>
        <v>0</v>
      </c>
      <c r="AQ367" s="208">
        <f>IF(AJ367,O367*'ETC Data'!$H$5*'ETC Data'!$L$5,0)</f>
        <v>0</v>
      </c>
      <c r="AR367" s="208">
        <f>AQ367-(AQ367*((VLOOKUP(A367,Plan!A$1:BD$804,56,FALSE)/100)))</f>
        <v>0</v>
      </c>
      <c r="AS367" s="193">
        <f>VLOOKUP(A367,'PR Matrix'!A:B,2,FALSE)</f>
        <v>0</v>
      </c>
      <c r="AT367" s="194">
        <f t="shared" si="58"/>
        <v>0</v>
      </c>
      <c r="AU367" s="194">
        <f t="shared" si="59"/>
        <v>0</v>
      </c>
      <c r="AV367" s="194">
        <f t="shared" si="60"/>
        <v>0</v>
      </c>
      <c r="AW367" s="194">
        <f t="shared" si="61"/>
        <v>0</v>
      </c>
      <c r="AX367" s="194">
        <f t="shared" si="62"/>
        <v>0</v>
      </c>
      <c r="AY367" s="194">
        <f t="shared" si="63"/>
        <v>0</v>
      </c>
    </row>
    <row r="368" spans="1:51" hidden="1" x14ac:dyDescent="0.2">
      <c r="A368" s="200" t="s">
        <v>1889</v>
      </c>
      <c r="B368" s="201" t="s">
        <v>1572</v>
      </c>
      <c r="C368" s="201"/>
      <c r="D368" s="201"/>
      <c r="E368" s="202">
        <f>IF(G368="Y",VLOOKUP(B368&amp;"|"&amp;C368,'ETC Data'!$C$2:$D$16,2,FALSE),0)</f>
        <v>0</v>
      </c>
      <c r="F368" s="202">
        <f>IF(D368="",0,IF(G368="Y",VLOOKUP(B368&amp;"|"&amp;D368,'ETC Data'!$C$2:$D$16,2,FALSE),0))</f>
        <v>0</v>
      </c>
      <c r="G368" s="203" t="str">
        <f>IF(VLOOKUP(A368,Plan!A$1:H$804,8,FALSE)&lt;&gt;"",VLOOKUP(A368,Plan!A$1:H$804,8,FALSE),"")</f>
        <v>N</v>
      </c>
      <c r="H368" s="204" t="str">
        <f>IF(VLOOKUP(A368,Plan!A$1:L$804,12,FALSE)&lt;&gt;"",VLOOKUP(A368,Plan!A$1:L$804,12,FALSE),"")</f>
        <v/>
      </c>
      <c r="I368" s="205" t="str">
        <f>IF(VLOOKUP(A368,Plan!A$1:M$804,13,FALSE)&lt;&gt;"",VLOOKUP(A368,Plan!A$1:M$804,13,FALSE),"")</f>
        <v/>
      </c>
      <c r="J368" s="205" t="str">
        <f>IF(VLOOKUP(A368,Plan!A$1:N$804,14,FALSE)&lt;&gt;"",VLOOKUP(A368,Plan!A$1:N$804,14,FALSE),IF(VLOOKUP(A368,Plan!A$1:O$804,15,FALSE)&lt;&gt;"",VLOOKUP(A368,Plan!A$1:O$804,15,FALSE),""))</f>
        <v/>
      </c>
      <c r="K368" s="206" t="str">
        <f>IF(VLOOKUP(A368,Plan!A$1:P$804,16,FALSE)&lt;&gt;"",VLOOKUP(A368,Plan!A$1:P$804,16,FALSE),"")</f>
        <v/>
      </c>
      <c r="L368" s="205"/>
      <c r="M368" s="205"/>
      <c r="N368" s="205"/>
      <c r="O368" s="207">
        <f t="shared" si="56"/>
        <v>0</v>
      </c>
      <c r="P368" s="207" t="b">
        <f t="shared" si="57"/>
        <v>0</v>
      </c>
      <c r="Q368" s="208">
        <f>IF(P368,O368*'ETC Data'!$H$3*'ETC Data'!$I$3,0)</f>
        <v>0</v>
      </c>
      <c r="R368" s="208">
        <f>Q368-(Q368*((VLOOKUP(A368,Plan!A$1:Z$804,26,FALSE)/100)))</f>
        <v>0</v>
      </c>
      <c r="S368" s="208">
        <f>IF(P368,O368*'ETC Data'!$H$3*'ETC Data'!$J$3,0)</f>
        <v>0</v>
      </c>
      <c r="T368" s="208">
        <f>S368-(S368*((VLOOKUP(A368,Plan!A$1:AA$804,27,FALSE)/100)))</f>
        <v>0</v>
      </c>
      <c r="U368" s="208">
        <f>IF(P368,O368*'ETC Data'!$H$3*'ETC Data'!$K$3,0)</f>
        <v>0</v>
      </c>
      <c r="V368" s="208">
        <f>U368-(U368*((VLOOKUP(A368,Plan!A$1:AB$804,28,FALSE)/100)))</f>
        <v>0</v>
      </c>
      <c r="W368" s="208">
        <f>IF(P368,O368*'ETC Data'!$H$3*'ETC Data'!$L$3,0)</f>
        <v>0</v>
      </c>
      <c r="X368" s="208">
        <f>W368-(W368*((VLOOKUP(A368,Plan!A$1:AC$804,29,FALSE)/100)))</f>
        <v>0</v>
      </c>
      <c r="Y368" s="209"/>
      <c r="Z368" s="210" t="b">
        <f t="shared" si="64"/>
        <v>0</v>
      </c>
      <c r="AA368" s="208">
        <f>IF(Z368,O368*'ETC Data'!$H$4*'ETC Data'!$I$4,0)</f>
        <v>0</v>
      </c>
      <c r="AB368" s="208">
        <f>AA368-(AA368*((VLOOKUP(A368,Plan!A$1:AI$804,35,FALSE)/100)))</f>
        <v>0</v>
      </c>
      <c r="AC368" s="208">
        <f>IF(Z368,O368*'ETC Data'!$H$4*'ETC Data'!$J$4,0)</f>
        <v>0</v>
      </c>
      <c r="AD368" s="208">
        <f>AC368-(AC368*((VLOOKUP(A368,Plan!A$1:AJ$804,36,FALSE)/100)))</f>
        <v>0</v>
      </c>
      <c r="AE368" s="208">
        <f>IF(Z368,O368*'ETC Data'!$H$4*'ETC Data'!$K$4,0)</f>
        <v>0</v>
      </c>
      <c r="AF368" s="208">
        <f>AE368-(AE368*((VLOOKUP(A368,Plan!A$1:AK$804,37,FALSE)/100)))</f>
        <v>0</v>
      </c>
      <c r="AG368" s="208">
        <f>IF(Z368,O368*'ETC Data'!$H$4*'ETC Data'!$L$4,0)</f>
        <v>0</v>
      </c>
      <c r="AH368" s="208">
        <f>AG368-(AG368*((VLOOKUP(A368,Plan!A$1:AP$804,42,FALSE)/100)))</f>
        <v>0</v>
      </c>
      <c r="AI368" s="210"/>
      <c r="AJ368" s="210" t="b">
        <f t="shared" si="65"/>
        <v>0</v>
      </c>
      <c r="AK368" s="211">
        <f>IF(AJ368,O368*'ETC Data'!$H$5*'ETC Data'!$I$5,0)</f>
        <v>0</v>
      </c>
      <c r="AL368" s="208">
        <f>AK368-(AK368*((VLOOKUP(A368,Plan!A$1:AY$804,51,FALSE)/100)))</f>
        <v>0</v>
      </c>
      <c r="AM368" s="208">
        <f>IF(AJ368,O368*'ETC Data'!$H$5*'ETC Data'!$J$5,0)</f>
        <v>0</v>
      </c>
      <c r="AN368" s="208">
        <f>AM368-(AM368*((VLOOKUP(A368,Plan!A$1:BA$804,53,FALSE)/100)))</f>
        <v>0</v>
      </c>
      <c r="AO368" s="211">
        <f>IF(AJ368,O368*'ETC Data'!$H$5*'ETC Data'!$K$5,0)</f>
        <v>0</v>
      </c>
      <c r="AP368" s="208">
        <f>AO368-(AO368*((VLOOKUP(A368,Plan!A$1:BB$804,54,FALSE)/100)))</f>
        <v>0</v>
      </c>
      <c r="AQ368" s="208">
        <f>IF(AJ368,O368*'ETC Data'!$H$5*'ETC Data'!$L$5,0)</f>
        <v>0</v>
      </c>
      <c r="AR368" s="208">
        <f>AQ368-(AQ368*((VLOOKUP(A368,Plan!A$1:BD$804,56,FALSE)/100)))</f>
        <v>0</v>
      </c>
      <c r="AS368" s="193">
        <f>VLOOKUP(A368,'PR Matrix'!A:B,2,FALSE)</f>
        <v>0</v>
      </c>
      <c r="AT368" s="194">
        <f t="shared" si="58"/>
        <v>0</v>
      </c>
      <c r="AU368" s="194">
        <f t="shared" si="59"/>
        <v>0</v>
      </c>
      <c r="AV368" s="194">
        <f t="shared" si="60"/>
        <v>0</v>
      </c>
      <c r="AW368" s="194">
        <f t="shared" si="61"/>
        <v>0</v>
      </c>
      <c r="AX368" s="194">
        <f t="shared" si="62"/>
        <v>0</v>
      </c>
      <c r="AY368" s="194">
        <f t="shared" si="63"/>
        <v>0</v>
      </c>
    </row>
    <row r="369" spans="1:51" hidden="1" x14ac:dyDescent="0.2">
      <c r="A369" s="200" t="s">
        <v>1890</v>
      </c>
      <c r="B369" s="201" t="s">
        <v>1572</v>
      </c>
      <c r="C369" s="201"/>
      <c r="D369" s="201"/>
      <c r="E369" s="202">
        <f>IF(G369="Y",VLOOKUP(B369&amp;"|"&amp;C369,'ETC Data'!$C$2:$D$16,2,FALSE),0)</f>
        <v>0</v>
      </c>
      <c r="F369" s="202">
        <f>IF(D369="",0,IF(G369="Y",VLOOKUP(B369&amp;"|"&amp;D369,'ETC Data'!$C$2:$D$16,2,FALSE),0))</f>
        <v>0</v>
      </c>
      <c r="G369" s="203" t="str">
        <f>IF(VLOOKUP(A369,Plan!A$1:H$804,8,FALSE)&lt;&gt;"",VLOOKUP(A369,Plan!A$1:H$804,8,FALSE),"")</f>
        <v>N</v>
      </c>
      <c r="H369" s="204" t="str">
        <f>IF(VLOOKUP(A369,Plan!A$1:L$804,12,FALSE)&lt;&gt;"",VLOOKUP(A369,Plan!A$1:L$804,12,FALSE),"")</f>
        <v/>
      </c>
      <c r="I369" s="205" t="str">
        <f>IF(VLOOKUP(A369,Plan!A$1:M$804,13,FALSE)&lt;&gt;"",VLOOKUP(A369,Plan!A$1:M$804,13,FALSE),"")</f>
        <v/>
      </c>
      <c r="J369" s="205" t="str">
        <f>IF(VLOOKUP(A369,Plan!A$1:N$804,14,FALSE)&lt;&gt;"",VLOOKUP(A369,Plan!A$1:N$804,14,FALSE),IF(VLOOKUP(A369,Plan!A$1:O$804,15,FALSE)&lt;&gt;"",VLOOKUP(A369,Plan!A$1:O$804,15,FALSE),""))</f>
        <v/>
      </c>
      <c r="K369" s="206" t="str">
        <f>IF(VLOOKUP(A369,Plan!A$1:P$804,16,FALSE)&lt;&gt;"",VLOOKUP(A369,Plan!A$1:P$804,16,FALSE),"")</f>
        <v/>
      </c>
      <c r="L369" s="205"/>
      <c r="M369" s="205"/>
      <c r="N369" s="205"/>
      <c r="O369" s="207">
        <f t="shared" si="56"/>
        <v>0</v>
      </c>
      <c r="P369" s="207" t="b">
        <f t="shared" si="57"/>
        <v>0</v>
      </c>
      <c r="Q369" s="208">
        <f>IF(P369,O369*'ETC Data'!$H$3*'ETC Data'!$I$3,0)</f>
        <v>0</v>
      </c>
      <c r="R369" s="208">
        <f>Q369-(Q369*((VLOOKUP(A369,Plan!A$1:Z$804,26,FALSE)/100)))</f>
        <v>0</v>
      </c>
      <c r="S369" s="208">
        <f>IF(P369,O369*'ETC Data'!$H$3*'ETC Data'!$J$3,0)</f>
        <v>0</v>
      </c>
      <c r="T369" s="208">
        <f>S369-(S369*((VLOOKUP(A369,Plan!A$1:AA$804,27,FALSE)/100)))</f>
        <v>0</v>
      </c>
      <c r="U369" s="208">
        <f>IF(P369,O369*'ETC Data'!$H$3*'ETC Data'!$K$3,0)</f>
        <v>0</v>
      </c>
      <c r="V369" s="208">
        <f>U369-(U369*((VLOOKUP(A369,Plan!A$1:AB$804,28,FALSE)/100)))</f>
        <v>0</v>
      </c>
      <c r="W369" s="208">
        <f>IF(P369,O369*'ETC Data'!$H$3*'ETC Data'!$L$3,0)</f>
        <v>0</v>
      </c>
      <c r="X369" s="208">
        <f>W369-(W369*((VLOOKUP(A369,Plan!A$1:AC$804,29,FALSE)/100)))</f>
        <v>0</v>
      </c>
      <c r="Y369" s="209"/>
      <c r="Z369" s="210" t="b">
        <f t="shared" si="64"/>
        <v>0</v>
      </c>
      <c r="AA369" s="208">
        <f>IF(Z369,O369*'ETC Data'!$H$4*'ETC Data'!$I$4,0)</f>
        <v>0</v>
      </c>
      <c r="AB369" s="208">
        <f>AA369-(AA369*((VLOOKUP(A369,Plan!A$1:AI$804,35,FALSE)/100)))</f>
        <v>0</v>
      </c>
      <c r="AC369" s="208">
        <f>IF(Z369,O369*'ETC Data'!$H$4*'ETC Data'!$J$4,0)</f>
        <v>0</v>
      </c>
      <c r="AD369" s="208">
        <f>AC369-(AC369*((VLOOKUP(A369,Plan!A$1:AJ$804,36,FALSE)/100)))</f>
        <v>0</v>
      </c>
      <c r="AE369" s="208">
        <f>IF(Z369,O369*'ETC Data'!$H$4*'ETC Data'!$K$4,0)</f>
        <v>0</v>
      </c>
      <c r="AF369" s="208">
        <f>AE369-(AE369*((VLOOKUP(A369,Plan!A$1:AK$804,37,FALSE)/100)))</f>
        <v>0</v>
      </c>
      <c r="AG369" s="208">
        <f>IF(Z369,O369*'ETC Data'!$H$4*'ETC Data'!$L$4,0)</f>
        <v>0</v>
      </c>
      <c r="AH369" s="208">
        <f>AG369-(AG369*((VLOOKUP(A369,Plan!A$1:AP$804,42,FALSE)/100)))</f>
        <v>0</v>
      </c>
      <c r="AI369" s="210"/>
      <c r="AJ369" s="210" t="b">
        <f t="shared" si="65"/>
        <v>0</v>
      </c>
      <c r="AK369" s="211">
        <f>IF(AJ369,O369*'ETC Data'!$H$5*'ETC Data'!$I$5,0)</f>
        <v>0</v>
      </c>
      <c r="AL369" s="208">
        <f>AK369-(AK369*((VLOOKUP(A369,Plan!A$1:AY$804,51,FALSE)/100)))</f>
        <v>0</v>
      </c>
      <c r="AM369" s="208">
        <f>IF(AJ369,O369*'ETC Data'!$H$5*'ETC Data'!$J$5,0)</f>
        <v>0</v>
      </c>
      <c r="AN369" s="208">
        <f>AM369-(AM369*((VLOOKUP(A369,Plan!A$1:BA$804,53,FALSE)/100)))</f>
        <v>0</v>
      </c>
      <c r="AO369" s="211">
        <f>IF(AJ369,O369*'ETC Data'!$H$5*'ETC Data'!$K$5,0)</f>
        <v>0</v>
      </c>
      <c r="AP369" s="208">
        <f>AO369-(AO369*((VLOOKUP(A369,Plan!A$1:BB$804,54,FALSE)/100)))</f>
        <v>0</v>
      </c>
      <c r="AQ369" s="208">
        <f>IF(AJ369,O369*'ETC Data'!$H$5*'ETC Data'!$L$5,0)</f>
        <v>0</v>
      </c>
      <c r="AR369" s="208">
        <f>AQ369-(AQ369*((VLOOKUP(A369,Plan!A$1:BD$804,56,FALSE)/100)))</f>
        <v>0</v>
      </c>
      <c r="AS369" s="193">
        <f>VLOOKUP(A369,'PR Matrix'!A:B,2,FALSE)</f>
        <v>0</v>
      </c>
      <c r="AT369" s="194">
        <f t="shared" si="58"/>
        <v>0</v>
      </c>
      <c r="AU369" s="194">
        <f t="shared" si="59"/>
        <v>0</v>
      </c>
      <c r="AV369" s="194">
        <f t="shared" si="60"/>
        <v>0</v>
      </c>
      <c r="AW369" s="194">
        <f t="shared" si="61"/>
        <v>0</v>
      </c>
      <c r="AX369" s="194">
        <f t="shared" si="62"/>
        <v>0</v>
      </c>
      <c r="AY369" s="194">
        <f t="shared" si="63"/>
        <v>0</v>
      </c>
    </row>
    <row r="370" spans="1:51" hidden="1" x14ac:dyDescent="0.2">
      <c r="A370" s="200" t="s">
        <v>1891</v>
      </c>
      <c r="B370" s="201" t="s">
        <v>1572</v>
      </c>
      <c r="C370" s="201"/>
      <c r="D370" s="201"/>
      <c r="E370" s="202">
        <f>IF(G370="Y",VLOOKUP(B370&amp;"|"&amp;C370,'ETC Data'!$C$2:$D$16,2,FALSE),0)</f>
        <v>0</v>
      </c>
      <c r="F370" s="202">
        <f>IF(D370="",0,IF(G370="Y",VLOOKUP(B370&amp;"|"&amp;D370,'ETC Data'!$C$2:$D$16,2,FALSE),0))</f>
        <v>0</v>
      </c>
      <c r="G370" s="203" t="str">
        <f>IF(VLOOKUP(A370,Plan!A$1:H$804,8,FALSE)&lt;&gt;"",VLOOKUP(A370,Plan!A$1:H$804,8,FALSE),"")</f>
        <v>N</v>
      </c>
      <c r="H370" s="204" t="str">
        <f>IF(VLOOKUP(A370,Plan!A$1:L$804,12,FALSE)&lt;&gt;"",VLOOKUP(A370,Plan!A$1:L$804,12,FALSE),"")</f>
        <v/>
      </c>
      <c r="I370" s="205" t="str">
        <f>IF(VLOOKUP(A370,Plan!A$1:M$804,13,FALSE)&lt;&gt;"",VLOOKUP(A370,Plan!A$1:M$804,13,FALSE),"")</f>
        <v/>
      </c>
      <c r="J370" s="205" t="str">
        <f>IF(VLOOKUP(A370,Plan!A$1:N$804,14,FALSE)&lt;&gt;"",VLOOKUP(A370,Plan!A$1:N$804,14,FALSE),IF(VLOOKUP(A370,Plan!A$1:O$804,15,FALSE)&lt;&gt;"",VLOOKUP(A370,Plan!A$1:O$804,15,FALSE),""))</f>
        <v/>
      </c>
      <c r="K370" s="206" t="str">
        <f>IF(VLOOKUP(A370,Plan!A$1:P$804,16,FALSE)&lt;&gt;"",VLOOKUP(A370,Plan!A$1:P$804,16,FALSE),"")</f>
        <v/>
      </c>
      <c r="L370" s="205"/>
      <c r="M370" s="205"/>
      <c r="N370" s="205"/>
      <c r="O370" s="207">
        <f t="shared" si="56"/>
        <v>0</v>
      </c>
      <c r="P370" s="207" t="b">
        <f t="shared" si="57"/>
        <v>0</v>
      </c>
      <c r="Q370" s="208">
        <f>IF(P370,O370*'ETC Data'!$H$3*'ETC Data'!$I$3,0)</f>
        <v>0</v>
      </c>
      <c r="R370" s="208">
        <f>Q370-(Q370*((VLOOKUP(A370,Plan!A$1:Z$804,26,FALSE)/100)))</f>
        <v>0</v>
      </c>
      <c r="S370" s="208">
        <f>IF(P370,O370*'ETC Data'!$H$3*'ETC Data'!$J$3,0)</f>
        <v>0</v>
      </c>
      <c r="T370" s="208">
        <f>S370-(S370*((VLOOKUP(A370,Plan!A$1:AA$804,27,FALSE)/100)))</f>
        <v>0</v>
      </c>
      <c r="U370" s="208">
        <f>IF(P370,O370*'ETC Data'!$H$3*'ETC Data'!$K$3,0)</f>
        <v>0</v>
      </c>
      <c r="V370" s="208">
        <f>U370-(U370*((VLOOKUP(A370,Plan!A$1:AB$804,28,FALSE)/100)))</f>
        <v>0</v>
      </c>
      <c r="W370" s="208">
        <f>IF(P370,O370*'ETC Data'!$H$3*'ETC Data'!$L$3,0)</f>
        <v>0</v>
      </c>
      <c r="X370" s="208">
        <f>W370-(W370*((VLOOKUP(A370,Plan!A$1:AC$804,29,FALSE)/100)))</f>
        <v>0</v>
      </c>
      <c r="Y370" s="209"/>
      <c r="Z370" s="210" t="b">
        <f t="shared" si="64"/>
        <v>0</v>
      </c>
      <c r="AA370" s="208">
        <f>IF(Z370,O370*'ETC Data'!$H$4*'ETC Data'!$I$4,0)</f>
        <v>0</v>
      </c>
      <c r="AB370" s="208">
        <f>AA370-(AA370*((VLOOKUP(A370,Plan!A$1:AI$804,35,FALSE)/100)))</f>
        <v>0</v>
      </c>
      <c r="AC370" s="208">
        <f>IF(Z370,O370*'ETC Data'!$H$4*'ETC Data'!$J$4,0)</f>
        <v>0</v>
      </c>
      <c r="AD370" s="208">
        <f>AC370-(AC370*((VLOOKUP(A370,Plan!A$1:AJ$804,36,FALSE)/100)))</f>
        <v>0</v>
      </c>
      <c r="AE370" s="208">
        <f>IF(Z370,O370*'ETC Data'!$H$4*'ETC Data'!$K$4,0)</f>
        <v>0</v>
      </c>
      <c r="AF370" s="208">
        <f>AE370-(AE370*((VLOOKUP(A370,Plan!A$1:AK$804,37,FALSE)/100)))</f>
        <v>0</v>
      </c>
      <c r="AG370" s="208">
        <f>IF(Z370,O370*'ETC Data'!$H$4*'ETC Data'!$L$4,0)</f>
        <v>0</v>
      </c>
      <c r="AH370" s="208">
        <f>AG370-(AG370*((VLOOKUP(A370,Plan!A$1:AP$804,42,FALSE)/100)))</f>
        <v>0</v>
      </c>
      <c r="AI370" s="210"/>
      <c r="AJ370" s="210" t="b">
        <f t="shared" si="65"/>
        <v>0</v>
      </c>
      <c r="AK370" s="211">
        <f>IF(AJ370,O370*'ETC Data'!$H$5*'ETC Data'!$I$5,0)</f>
        <v>0</v>
      </c>
      <c r="AL370" s="208">
        <f>AK370-(AK370*((VLOOKUP(A370,Plan!A$1:AY$804,51,FALSE)/100)))</f>
        <v>0</v>
      </c>
      <c r="AM370" s="208">
        <f>IF(AJ370,O370*'ETC Data'!$H$5*'ETC Data'!$J$5,0)</f>
        <v>0</v>
      </c>
      <c r="AN370" s="208">
        <f>AM370-(AM370*((VLOOKUP(A370,Plan!A$1:BA$804,53,FALSE)/100)))</f>
        <v>0</v>
      </c>
      <c r="AO370" s="211">
        <f>IF(AJ370,O370*'ETC Data'!$H$5*'ETC Data'!$K$5,0)</f>
        <v>0</v>
      </c>
      <c r="AP370" s="208">
        <f>AO370-(AO370*((VLOOKUP(A370,Plan!A$1:BB$804,54,FALSE)/100)))</f>
        <v>0</v>
      </c>
      <c r="AQ370" s="208">
        <f>IF(AJ370,O370*'ETC Data'!$H$5*'ETC Data'!$L$5,0)</f>
        <v>0</v>
      </c>
      <c r="AR370" s="208">
        <f>AQ370-(AQ370*((VLOOKUP(A370,Plan!A$1:BD$804,56,FALSE)/100)))</f>
        <v>0</v>
      </c>
      <c r="AS370" s="193">
        <f>VLOOKUP(A370,'PR Matrix'!A:B,2,FALSE)</f>
        <v>0</v>
      </c>
      <c r="AT370" s="194">
        <f t="shared" si="58"/>
        <v>0</v>
      </c>
      <c r="AU370" s="194">
        <f t="shared" si="59"/>
        <v>0</v>
      </c>
      <c r="AV370" s="194">
        <f t="shared" si="60"/>
        <v>0</v>
      </c>
      <c r="AW370" s="194">
        <f t="shared" si="61"/>
        <v>0</v>
      </c>
      <c r="AX370" s="194">
        <f t="shared" si="62"/>
        <v>0</v>
      </c>
      <c r="AY370" s="194">
        <f t="shared" si="63"/>
        <v>0</v>
      </c>
    </row>
    <row r="371" spans="1:51" hidden="1" x14ac:dyDescent="0.2">
      <c r="A371" s="200" t="s">
        <v>1892</v>
      </c>
      <c r="B371" s="201" t="s">
        <v>1572</v>
      </c>
      <c r="C371" s="201"/>
      <c r="D371" s="201"/>
      <c r="E371" s="202">
        <f>IF(G371="Y",VLOOKUP(B371&amp;"|"&amp;C371,'ETC Data'!$C$2:$D$16,2,FALSE),0)</f>
        <v>0</v>
      </c>
      <c r="F371" s="202">
        <f>IF(D371="",0,IF(G371="Y",VLOOKUP(B371&amp;"|"&amp;D371,'ETC Data'!$C$2:$D$16,2,FALSE),0))</f>
        <v>0</v>
      </c>
      <c r="G371" s="203" t="str">
        <f>IF(VLOOKUP(A371,Plan!A$1:H$804,8,FALSE)&lt;&gt;"",VLOOKUP(A371,Plan!A$1:H$804,8,FALSE),"")</f>
        <v>N</v>
      </c>
      <c r="H371" s="204" t="str">
        <f>IF(VLOOKUP(A371,Plan!A$1:L$804,12,FALSE)&lt;&gt;"",VLOOKUP(A371,Plan!A$1:L$804,12,FALSE),"")</f>
        <v/>
      </c>
      <c r="I371" s="205" t="str">
        <f>IF(VLOOKUP(A371,Plan!A$1:M$804,13,FALSE)&lt;&gt;"",VLOOKUP(A371,Plan!A$1:M$804,13,FALSE),"")</f>
        <v/>
      </c>
      <c r="J371" s="205" t="str">
        <f>IF(VLOOKUP(A371,Plan!A$1:N$804,14,FALSE)&lt;&gt;"",VLOOKUP(A371,Plan!A$1:N$804,14,FALSE),IF(VLOOKUP(A371,Plan!A$1:O$804,15,FALSE)&lt;&gt;"",VLOOKUP(A371,Plan!A$1:O$804,15,FALSE),""))</f>
        <v/>
      </c>
      <c r="K371" s="206" t="str">
        <f>IF(VLOOKUP(A371,Plan!A$1:P$804,16,FALSE)&lt;&gt;"",VLOOKUP(A371,Plan!A$1:P$804,16,FALSE),"")</f>
        <v/>
      </c>
      <c r="L371" s="205"/>
      <c r="M371" s="205"/>
      <c r="N371" s="205"/>
      <c r="O371" s="207">
        <f t="shared" si="56"/>
        <v>0</v>
      </c>
      <c r="P371" s="207" t="b">
        <f t="shared" si="57"/>
        <v>0</v>
      </c>
      <c r="Q371" s="208">
        <f>IF(P371,O371*'ETC Data'!$H$3*'ETC Data'!$I$3,0)</f>
        <v>0</v>
      </c>
      <c r="R371" s="208">
        <f>Q371-(Q371*((VLOOKUP(A371,Plan!A$1:Z$804,26,FALSE)/100)))</f>
        <v>0</v>
      </c>
      <c r="S371" s="208">
        <f>IF(P371,O371*'ETC Data'!$H$3*'ETC Data'!$J$3,0)</f>
        <v>0</v>
      </c>
      <c r="T371" s="208">
        <f>S371-(S371*((VLOOKUP(A371,Plan!A$1:AA$804,27,FALSE)/100)))</f>
        <v>0</v>
      </c>
      <c r="U371" s="208">
        <f>IF(P371,O371*'ETC Data'!$H$3*'ETC Data'!$K$3,0)</f>
        <v>0</v>
      </c>
      <c r="V371" s="208">
        <f>U371-(U371*((VLOOKUP(A371,Plan!A$1:AB$804,28,FALSE)/100)))</f>
        <v>0</v>
      </c>
      <c r="W371" s="208">
        <f>IF(P371,O371*'ETC Data'!$H$3*'ETC Data'!$L$3,0)</f>
        <v>0</v>
      </c>
      <c r="X371" s="208">
        <f>W371-(W371*((VLOOKUP(A371,Plan!A$1:AC$804,29,FALSE)/100)))</f>
        <v>0</v>
      </c>
      <c r="Y371" s="209"/>
      <c r="Z371" s="210" t="b">
        <f t="shared" si="64"/>
        <v>0</v>
      </c>
      <c r="AA371" s="208">
        <f>IF(Z371,O371*'ETC Data'!$H$4*'ETC Data'!$I$4,0)</f>
        <v>0</v>
      </c>
      <c r="AB371" s="208">
        <f>AA371-(AA371*((VLOOKUP(A371,Plan!A$1:AI$804,35,FALSE)/100)))</f>
        <v>0</v>
      </c>
      <c r="AC371" s="208">
        <f>IF(Z371,O371*'ETC Data'!$H$4*'ETC Data'!$J$4,0)</f>
        <v>0</v>
      </c>
      <c r="AD371" s="208">
        <f>AC371-(AC371*((VLOOKUP(A371,Plan!A$1:AJ$804,36,FALSE)/100)))</f>
        <v>0</v>
      </c>
      <c r="AE371" s="208">
        <f>IF(Z371,O371*'ETC Data'!$H$4*'ETC Data'!$K$4,0)</f>
        <v>0</v>
      </c>
      <c r="AF371" s="208">
        <f>AE371-(AE371*((VLOOKUP(A371,Plan!A$1:AK$804,37,FALSE)/100)))</f>
        <v>0</v>
      </c>
      <c r="AG371" s="208">
        <f>IF(Z371,O371*'ETC Data'!$H$4*'ETC Data'!$L$4,0)</f>
        <v>0</v>
      </c>
      <c r="AH371" s="208">
        <f>AG371-(AG371*((VLOOKUP(A371,Plan!A$1:AP$804,42,FALSE)/100)))</f>
        <v>0</v>
      </c>
      <c r="AI371" s="210"/>
      <c r="AJ371" s="210" t="b">
        <f t="shared" si="65"/>
        <v>0</v>
      </c>
      <c r="AK371" s="211">
        <f>IF(AJ371,O371*'ETC Data'!$H$5*'ETC Data'!$I$5,0)</f>
        <v>0</v>
      </c>
      <c r="AL371" s="208">
        <f>AK371-(AK371*((VLOOKUP(A371,Plan!A$1:AY$804,51,FALSE)/100)))</f>
        <v>0</v>
      </c>
      <c r="AM371" s="208">
        <f>IF(AJ371,O371*'ETC Data'!$H$5*'ETC Data'!$J$5,0)</f>
        <v>0</v>
      </c>
      <c r="AN371" s="208">
        <f>AM371-(AM371*((VLOOKUP(A371,Plan!A$1:BA$804,53,FALSE)/100)))</f>
        <v>0</v>
      </c>
      <c r="AO371" s="211">
        <f>IF(AJ371,O371*'ETC Data'!$H$5*'ETC Data'!$K$5,0)</f>
        <v>0</v>
      </c>
      <c r="AP371" s="208">
        <f>AO371-(AO371*((VLOOKUP(A371,Plan!A$1:BB$804,54,FALSE)/100)))</f>
        <v>0</v>
      </c>
      <c r="AQ371" s="208">
        <f>IF(AJ371,O371*'ETC Data'!$H$5*'ETC Data'!$L$5,0)</f>
        <v>0</v>
      </c>
      <c r="AR371" s="208">
        <f>AQ371-(AQ371*((VLOOKUP(A371,Plan!A$1:BD$804,56,FALSE)/100)))</f>
        <v>0</v>
      </c>
      <c r="AS371" s="193">
        <f>VLOOKUP(A371,'PR Matrix'!A:B,2,FALSE)</f>
        <v>0</v>
      </c>
      <c r="AT371" s="194">
        <f t="shared" si="58"/>
        <v>0</v>
      </c>
      <c r="AU371" s="194">
        <f t="shared" si="59"/>
        <v>0</v>
      </c>
      <c r="AV371" s="194">
        <f t="shared" si="60"/>
        <v>0</v>
      </c>
      <c r="AW371" s="194">
        <f t="shared" si="61"/>
        <v>0</v>
      </c>
      <c r="AX371" s="194">
        <f t="shared" si="62"/>
        <v>0</v>
      </c>
      <c r="AY371" s="194">
        <f t="shared" si="63"/>
        <v>0</v>
      </c>
    </row>
    <row r="372" spans="1:51" hidden="1" x14ac:dyDescent="0.2">
      <c r="A372" s="200" t="s">
        <v>1893</v>
      </c>
      <c r="B372" s="201" t="s">
        <v>1572</v>
      </c>
      <c r="C372" s="201"/>
      <c r="D372" s="201"/>
      <c r="E372" s="202">
        <f>IF(G372="Y",VLOOKUP(B372&amp;"|"&amp;C372,'ETC Data'!$C$2:$D$16,2,FALSE),0)</f>
        <v>0</v>
      </c>
      <c r="F372" s="202">
        <f>IF(D372="",0,IF(G372="Y",VLOOKUP(B372&amp;"|"&amp;D372,'ETC Data'!$C$2:$D$16,2,FALSE),0))</f>
        <v>0</v>
      </c>
      <c r="G372" s="203" t="str">
        <f>IF(VLOOKUP(A372,Plan!A$1:H$804,8,FALSE)&lt;&gt;"",VLOOKUP(A372,Plan!A$1:H$804,8,FALSE),"")</f>
        <v>N</v>
      </c>
      <c r="H372" s="204" t="str">
        <f>IF(VLOOKUP(A372,Plan!A$1:L$804,12,FALSE)&lt;&gt;"",VLOOKUP(A372,Plan!A$1:L$804,12,FALSE),"")</f>
        <v/>
      </c>
      <c r="I372" s="205" t="str">
        <f>IF(VLOOKUP(A372,Plan!A$1:M$804,13,FALSE)&lt;&gt;"",VLOOKUP(A372,Plan!A$1:M$804,13,FALSE),"")</f>
        <v/>
      </c>
      <c r="J372" s="205" t="str">
        <f>IF(VLOOKUP(A372,Plan!A$1:N$804,14,FALSE)&lt;&gt;"",VLOOKUP(A372,Plan!A$1:N$804,14,FALSE),IF(VLOOKUP(A372,Plan!A$1:O$804,15,FALSE)&lt;&gt;"",VLOOKUP(A372,Plan!A$1:O$804,15,FALSE),""))</f>
        <v/>
      </c>
      <c r="K372" s="206" t="str">
        <f>IF(VLOOKUP(A372,Plan!A$1:P$804,16,FALSE)&lt;&gt;"",VLOOKUP(A372,Plan!A$1:P$804,16,FALSE),"")</f>
        <v/>
      </c>
      <c r="L372" s="205"/>
      <c r="M372" s="205"/>
      <c r="N372" s="205"/>
      <c r="O372" s="207">
        <f t="shared" si="56"/>
        <v>0</v>
      </c>
      <c r="P372" s="207" t="b">
        <f t="shared" si="57"/>
        <v>0</v>
      </c>
      <c r="Q372" s="208">
        <f>IF(P372,O372*'ETC Data'!$H$3*'ETC Data'!$I$3,0)</f>
        <v>0</v>
      </c>
      <c r="R372" s="208">
        <f>Q372-(Q372*((VLOOKUP(A372,Plan!A$1:Z$804,26,FALSE)/100)))</f>
        <v>0</v>
      </c>
      <c r="S372" s="208">
        <f>IF(P372,O372*'ETC Data'!$H$3*'ETC Data'!$J$3,0)</f>
        <v>0</v>
      </c>
      <c r="T372" s="208">
        <f>S372-(S372*((VLOOKUP(A372,Plan!A$1:AA$804,27,FALSE)/100)))</f>
        <v>0</v>
      </c>
      <c r="U372" s="208">
        <f>IF(P372,O372*'ETC Data'!$H$3*'ETC Data'!$K$3,0)</f>
        <v>0</v>
      </c>
      <c r="V372" s="208">
        <f>U372-(U372*((VLOOKUP(A372,Plan!A$1:AB$804,28,FALSE)/100)))</f>
        <v>0</v>
      </c>
      <c r="W372" s="208">
        <f>IF(P372,O372*'ETC Data'!$H$3*'ETC Data'!$L$3,0)</f>
        <v>0</v>
      </c>
      <c r="X372" s="208">
        <f>W372-(W372*((VLOOKUP(A372,Plan!A$1:AC$804,29,FALSE)/100)))</f>
        <v>0</v>
      </c>
      <c r="Y372" s="209"/>
      <c r="Z372" s="210" t="b">
        <f t="shared" si="64"/>
        <v>0</v>
      </c>
      <c r="AA372" s="208">
        <f>IF(Z372,O372*'ETC Data'!$H$4*'ETC Data'!$I$4,0)</f>
        <v>0</v>
      </c>
      <c r="AB372" s="208">
        <f>AA372-(AA372*((VLOOKUP(A372,Plan!A$1:AI$804,35,FALSE)/100)))</f>
        <v>0</v>
      </c>
      <c r="AC372" s="208">
        <f>IF(Z372,O372*'ETC Data'!$H$4*'ETC Data'!$J$4,0)</f>
        <v>0</v>
      </c>
      <c r="AD372" s="208">
        <f>AC372-(AC372*((VLOOKUP(A372,Plan!A$1:AJ$804,36,FALSE)/100)))</f>
        <v>0</v>
      </c>
      <c r="AE372" s="208">
        <f>IF(Z372,O372*'ETC Data'!$H$4*'ETC Data'!$K$4,0)</f>
        <v>0</v>
      </c>
      <c r="AF372" s="208">
        <f>AE372-(AE372*((VLOOKUP(A372,Plan!A$1:AK$804,37,FALSE)/100)))</f>
        <v>0</v>
      </c>
      <c r="AG372" s="208">
        <f>IF(Z372,O372*'ETC Data'!$H$4*'ETC Data'!$L$4,0)</f>
        <v>0</v>
      </c>
      <c r="AH372" s="208">
        <f>AG372-(AG372*((VLOOKUP(A372,Plan!A$1:AP$804,42,FALSE)/100)))</f>
        <v>0</v>
      </c>
      <c r="AI372" s="210"/>
      <c r="AJ372" s="210" t="b">
        <f t="shared" si="65"/>
        <v>0</v>
      </c>
      <c r="AK372" s="211">
        <f>IF(AJ372,O372*'ETC Data'!$H$5*'ETC Data'!$I$5,0)</f>
        <v>0</v>
      </c>
      <c r="AL372" s="208">
        <f>AK372-(AK372*((VLOOKUP(A372,Plan!A$1:AY$804,51,FALSE)/100)))</f>
        <v>0</v>
      </c>
      <c r="AM372" s="208">
        <f>IF(AJ372,O372*'ETC Data'!$H$5*'ETC Data'!$J$5,0)</f>
        <v>0</v>
      </c>
      <c r="AN372" s="208">
        <f>AM372-(AM372*((VLOOKUP(A372,Plan!A$1:BA$804,53,FALSE)/100)))</f>
        <v>0</v>
      </c>
      <c r="AO372" s="211">
        <f>IF(AJ372,O372*'ETC Data'!$H$5*'ETC Data'!$K$5,0)</f>
        <v>0</v>
      </c>
      <c r="AP372" s="208">
        <f>AO372-(AO372*((VLOOKUP(A372,Plan!A$1:BB$804,54,FALSE)/100)))</f>
        <v>0</v>
      </c>
      <c r="AQ372" s="208">
        <f>IF(AJ372,O372*'ETC Data'!$H$5*'ETC Data'!$L$5,0)</f>
        <v>0</v>
      </c>
      <c r="AR372" s="208">
        <f>AQ372-(AQ372*((VLOOKUP(A372,Plan!A$1:BD$804,56,FALSE)/100)))</f>
        <v>0</v>
      </c>
      <c r="AS372" s="193">
        <f>VLOOKUP(A372,'PR Matrix'!A:B,2,FALSE)</f>
        <v>0</v>
      </c>
      <c r="AT372" s="194">
        <f t="shared" si="58"/>
        <v>0</v>
      </c>
      <c r="AU372" s="194">
        <f t="shared" si="59"/>
        <v>0</v>
      </c>
      <c r="AV372" s="194">
        <f t="shared" si="60"/>
        <v>0</v>
      </c>
      <c r="AW372" s="194">
        <f t="shared" si="61"/>
        <v>0</v>
      </c>
      <c r="AX372" s="194">
        <f t="shared" si="62"/>
        <v>0</v>
      </c>
      <c r="AY372" s="194">
        <f t="shared" si="63"/>
        <v>0</v>
      </c>
    </row>
    <row r="373" spans="1:51" hidden="1" x14ac:dyDescent="0.2">
      <c r="A373" s="200" t="s">
        <v>1894</v>
      </c>
      <c r="B373" s="201" t="s">
        <v>1572</v>
      </c>
      <c r="C373" s="201"/>
      <c r="D373" s="201"/>
      <c r="E373" s="202">
        <f>IF(G373="Y",VLOOKUP(B373&amp;"|"&amp;C373,'ETC Data'!$C$2:$D$16,2,FALSE),0)</f>
        <v>0</v>
      </c>
      <c r="F373" s="202">
        <f>IF(D373="",0,IF(G373="Y",VLOOKUP(B373&amp;"|"&amp;D373,'ETC Data'!$C$2:$D$16,2,FALSE),0))</f>
        <v>0</v>
      </c>
      <c r="G373" s="203" t="str">
        <f>IF(VLOOKUP(A373,Plan!A$1:H$804,8,FALSE)&lt;&gt;"",VLOOKUP(A373,Plan!A$1:H$804,8,FALSE),"")</f>
        <v>N</v>
      </c>
      <c r="H373" s="204" t="str">
        <f>IF(VLOOKUP(A373,Plan!A$1:L$804,12,FALSE)&lt;&gt;"",VLOOKUP(A373,Plan!A$1:L$804,12,FALSE),"")</f>
        <v/>
      </c>
      <c r="I373" s="205" t="str">
        <f>IF(VLOOKUP(A373,Plan!A$1:M$804,13,FALSE)&lt;&gt;"",VLOOKUP(A373,Plan!A$1:M$804,13,FALSE),"")</f>
        <v/>
      </c>
      <c r="J373" s="205" t="str">
        <f>IF(VLOOKUP(A373,Plan!A$1:N$804,14,FALSE)&lt;&gt;"",VLOOKUP(A373,Plan!A$1:N$804,14,FALSE),IF(VLOOKUP(A373,Plan!A$1:O$804,15,FALSE)&lt;&gt;"",VLOOKUP(A373,Plan!A$1:O$804,15,FALSE),""))</f>
        <v/>
      </c>
      <c r="K373" s="206" t="str">
        <f>IF(VLOOKUP(A373,Plan!A$1:P$804,16,FALSE)&lt;&gt;"",VLOOKUP(A373,Plan!A$1:P$804,16,FALSE),"")</f>
        <v/>
      </c>
      <c r="L373" s="205"/>
      <c r="M373" s="205"/>
      <c r="N373" s="205"/>
      <c r="O373" s="207">
        <f t="shared" si="56"/>
        <v>0</v>
      </c>
      <c r="P373" s="207" t="b">
        <f t="shared" si="57"/>
        <v>0</v>
      </c>
      <c r="Q373" s="208">
        <f>IF(P373,O373*'ETC Data'!$H$3*'ETC Data'!$I$3,0)</f>
        <v>0</v>
      </c>
      <c r="R373" s="208">
        <f>Q373-(Q373*((VLOOKUP(A373,Plan!A$1:Z$804,26,FALSE)/100)))</f>
        <v>0</v>
      </c>
      <c r="S373" s="208">
        <f>IF(P373,O373*'ETC Data'!$H$3*'ETC Data'!$J$3,0)</f>
        <v>0</v>
      </c>
      <c r="T373" s="208">
        <f>S373-(S373*((VLOOKUP(A373,Plan!A$1:AA$804,27,FALSE)/100)))</f>
        <v>0</v>
      </c>
      <c r="U373" s="208">
        <f>IF(P373,O373*'ETC Data'!$H$3*'ETC Data'!$K$3,0)</f>
        <v>0</v>
      </c>
      <c r="V373" s="208">
        <f>U373-(U373*((VLOOKUP(A373,Plan!A$1:AB$804,28,FALSE)/100)))</f>
        <v>0</v>
      </c>
      <c r="W373" s="208">
        <f>IF(P373,O373*'ETC Data'!$H$3*'ETC Data'!$L$3,0)</f>
        <v>0</v>
      </c>
      <c r="X373" s="208">
        <f>W373-(W373*((VLOOKUP(A373,Plan!A$1:AC$804,29,FALSE)/100)))</f>
        <v>0</v>
      </c>
      <c r="Y373" s="209"/>
      <c r="Z373" s="210" t="b">
        <f t="shared" si="64"/>
        <v>0</v>
      </c>
      <c r="AA373" s="208">
        <f>IF(Z373,O373*'ETC Data'!$H$4*'ETC Data'!$I$4,0)</f>
        <v>0</v>
      </c>
      <c r="AB373" s="208">
        <f>AA373-(AA373*((VLOOKUP(A373,Plan!A$1:AI$804,35,FALSE)/100)))</f>
        <v>0</v>
      </c>
      <c r="AC373" s="208">
        <f>IF(Z373,O373*'ETC Data'!$H$4*'ETC Data'!$J$4,0)</f>
        <v>0</v>
      </c>
      <c r="AD373" s="208">
        <f>AC373-(AC373*((VLOOKUP(A373,Plan!A$1:AJ$804,36,FALSE)/100)))</f>
        <v>0</v>
      </c>
      <c r="AE373" s="208">
        <f>IF(Z373,O373*'ETC Data'!$H$4*'ETC Data'!$K$4,0)</f>
        <v>0</v>
      </c>
      <c r="AF373" s="208">
        <f>AE373-(AE373*((VLOOKUP(A373,Plan!A$1:AK$804,37,FALSE)/100)))</f>
        <v>0</v>
      </c>
      <c r="AG373" s="208">
        <f>IF(Z373,O373*'ETC Data'!$H$4*'ETC Data'!$L$4,0)</f>
        <v>0</v>
      </c>
      <c r="AH373" s="208">
        <f>AG373-(AG373*((VLOOKUP(A373,Plan!A$1:AP$804,42,FALSE)/100)))</f>
        <v>0</v>
      </c>
      <c r="AI373" s="210"/>
      <c r="AJ373" s="210" t="b">
        <f t="shared" si="65"/>
        <v>0</v>
      </c>
      <c r="AK373" s="211">
        <f>IF(AJ373,O373*'ETC Data'!$H$5*'ETC Data'!$I$5,0)</f>
        <v>0</v>
      </c>
      <c r="AL373" s="208">
        <f>AK373-(AK373*((VLOOKUP(A373,Plan!A$1:AY$804,51,FALSE)/100)))</f>
        <v>0</v>
      </c>
      <c r="AM373" s="208">
        <f>IF(AJ373,O373*'ETC Data'!$H$5*'ETC Data'!$J$5,0)</f>
        <v>0</v>
      </c>
      <c r="AN373" s="208">
        <f>AM373-(AM373*((VLOOKUP(A373,Plan!A$1:BA$804,53,FALSE)/100)))</f>
        <v>0</v>
      </c>
      <c r="AO373" s="211">
        <f>IF(AJ373,O373*'ETC Data'!$H$5*'ETC Data'!$K$5,0)</f>
        <v>0</v>
      </c>
      <c r="AP373" s="208">
        <f>AO373-(AO373*((VLOOKUP(A373,Plan!A$1:BB$804,54,FALSE)/100)))</f>
        <v>0</v>
      </c>
      <c r="AQ373" s="208">
        <f>IF(AJ373,O373*'ETC Data'!$H$5*'ETC Data'!$L$5,0)</f>
        <v>0</v>
      </c>
      <c r="AR373" s="208">
        <f>AQ373-(AQ373*((VLOOKUP(A373,Plan!A$1:BD$804,56,FALSE)/100)))</f>
        <v>0</v>
      </c>
      <c r="AS373" s="193">
        <f>VLOOKUP(A373,'PR Matrix'!A:B,2,FALSE)</f>
        <v>0</v>
      </c>
      <c r="AT373" s="194">
        <f t="shared" si="58"/>
        <v>0</v>
      </c>
      <c r="AU373" s="194">
        <f t="shared" si="59"/>
        <v>0</v>
      </c>
      <c r="AV373" s="194">
        <f t="shared" si="60"/>
        <v>0</v>
      </c>
      <c r="AW373" s="194">
        <f t="shared" si="61"/>
        <v>0</v>
      </c>
      <c r="AX373" s="194">
        <f t="shared" si="62"/>
        <v>0</v>
      </c>
      <c r="AY373" s="194">
        <f t="shared" si="63"/>
        <v>0</v>
      </c>
    </row>
    <row r="374" spans="1:51" hidden="1" x14ac:dyDescent="0.2">
      <c r="A374" s="200" t="s">
        <v>1895</v>
      </c>
      <c r="B374" s="201" t="s">
        <v>1572</v>
      </c>
      <c r="C374" s="201"/>
      <c r="D374" s="201"/>
      <c r="E374" s="202">
        <f>IF(G374="Y",VLOOKUP(B374&amp;"|"&amp;C374,'ETC Data'!$C$2:$D$16,2,FALSE),0)</f>
        <v>0</v>
      </c>
      <c r="F374" s="202">
        <f>IF(D374="",0,IF(G374="Y",VLOOKUP(B374&amp;"|"&amp;D374,'ETC Data'!$C$2:$D$16,2,FALSE),0))</f>
        <v>0</v>
      </c>
      <c r="G374" s="203" t="str">
        <f>IF(VLOOKUP(A374,Plan!A$1:H$804,8,FALSE)&lt;&gt;"",VLOOKUP(A374,Plan!A$1:H$804,8,FALSE),"")</f>
        <v>N</v>
      </c>
      <c r="H374" s="204" t="str">
        <f>IF(VLOOKUP(A374,Plan!A$1:L$804,12,FALSE)&lt;&gt;"",VLOOKUP(A374,Plan!A$1:L$804,12,FALSE),"")</f>
        <v/>
      </c>
      <c r="I374" s="205" t="str">
        <f>IF(VLOOKUP(A374,Plan!A$1:M$804,13,FALSE)&lt;&gt;"",VLOOKUP(A374,Plan!A$1:M$804,13,FALSE),"")</f>
        <v/>
      </c>
      <c r="J374" s="205" t="str">
        <f>IF(VLOOKUP(A374,Plan!A$1:N$804,14,FALSE)&lt;&gt;"",VLOOKUP(A374,Plan!A$1:N$804,14,FALSE),IF(VLOOKUP(A374,Plan!A$1:O$804,15,FALSE)&lt;&gt;"",VLOOKUP(A374,Plan!A$1:O$804,15,FALSE),""))</f>
        <v/>
      </c>
      <c r="K374" s="206" t="str">
        <f>IF(VLOOKUP(A374,Plan!A$1:P$804,16,FALSE)&lt;&gt;"",VLOOKUP(A374,Plan!A$1:P$804,16,FALSE),"")</f>
        <v/>
      </c>
      <c r="L374" s="205"/>
      <c r="M374" s="205"/>
      <c r="N374" s="205"/>
      <c r="O374" s="207">
        <f t="shared" si="56"/>
        <v>0</v>
      </c>
      <c r="P374" s="207" t="b">
        <f t="shared" si="57"/>
        <v>0</v>
      </c>
      <c r="Q374" s="208">
        <f>IF(P374,O374*'ETC Data'!$H$3*'ETC Data'!$I$3,0)</f>
        <v>0</v>
      </c>
      <c r="R374" s="208">
        <f>Q374-(Q374*((VLOOKUP(A374,Plan!A$1:Z$804,26,FALSE)/100)))</f>
        <v>0</v>
      </c>
      <c r="S374" s="208">
        <f>IF(P374,O374*'ETC Data'!$H$3*'ETC Data'!$J$3,0)</f>
        <v>0</v>
      </c>
      <c r="T374" s="208">
        <f>S374-(S374*((VLOOKUP(A374,Plan!A$1:AA$804,27,FALSE)/100)))</f>
        <v>0</v>
      </c>
      <c r="U374" s="208">
        <f>IF(P374,O374*'ETC Data'!$H$3*'ETC Data'!$K$3,0)</f>
        <v>0</v>
      </c>
      <c r="V374" s="208">
        <f>U374-(U374*((VLOOKUP(A374,Plan!A$1:AB$804,28,FALSE)/100)))</f>
        <v>0</v>
      </c>
      <c r="W374" s="208">
        <f>IF(P374,O374*'ETC Data'!$H$3*'ETC Data'!$L$3,0)</f>
        <v>0</v>
      </c>
      <c r="X374" s="208">
        <f>W374-(W374*((VLOOKUP(A374,Plan!A$1:AC$804,29,FALSE)/100)))</f>
        <v>0</v>
      </c>
      <c r="Y374" s="209"/>
      <c r="Z374" s="210" t="b">
        <f t="shared" si="64"/>
        <v>0</v>
      </c>
      <c r="AA374" s="208">
        <f>IF(Z374,O374*'ETC Data'!$H$4*'ETC Data'!$I$4,0)</f>
        <v>0</v>
      </c>
      <c r="AB374" s="208">
        <f>AA374-(AA374*((VLOOKUP(A374,Plan!A$1:AI$804,35,FALSE)/100)))</f>
        <v>0</v>
      </c>
      <c r="AC374" s="208">
        <f>IF(Z374,O374*'ETC Data'!$H$4*'ETC Data'!$J$4,0)</f>
        <v>0</v>
      </c>
      <c r="AD374" s="208">
        <f>AC374-(AC374*((VLOOKUP(A374,Plan!A$1:AJ$804,36,FALSE)/100)))</f>
        <v>0</v>
      </c>
      <c r="AE374" s="208">
        <f>IF(Z374,O374*'ETC Data'!$H$4*'ETC Data'!$K$4,0)</f>
        <v>0</v>
      </c>
      <c r="AF374" s="208">
        <f>AE374-(AE374*((VLOOKUP(A374,Plan!A$1:AK$804,37,FALSE)/100)))</f>
        <v>0</v>
      </c>
      <c r="AG374" s="208">
        <f>IF(Z374,O374*'ETC Data'!$H$4*'ETC Data'!$L$4,0)</f>
        <v>0</v>
      </c>
      <c r="AH374" s="208">
        <f>AG374-(AG374*((VLOOKUP(A374,Plan!A$1:AP$804,42,FALSE)/100)))</f>
        <v>0</v>
      </c>
      <c r="AI374" s="210"/>
      <c r="AJ374" s="210" t="b">
        <f t="shared" si="65"/>
        <v>0</v>
      </c>
      <c r="AK374" s="211">
        <f>IF(AJ374,O374*'ETC Data'!$H$5*'ETC Data'!$I$5,0)</f>
        <v>0</v>
      </c>
      <c r="AL374" s="208">
        <f>AK374-(AK374*((VLOOKUP(A374,Plan!A$1:AY$804,51,FALSE)/100)))</f>
        <v>0</v>
      </c>
      <c r="AM374" s="208">
        <f>IF(AJ374,O374*'ETC Data'!$H$5*'ETC Data'!$J$5,0)</f>
        <v>0</v>
      </c>
      <c r="AN374" s="208">
        <f>AM374-(AM374*((VLOOKUP(A374,Plan!A$1:BA$804,53,FALSE)/100)))</f>
        <v>0</v>
      </c>
      <c r="AO374" s="211">
        <f>IF(AJ374,O374*'ETC Data'!$H$5*'ETC Data'!$K$5,0)</f>
        <v>0</v>
      </c>
      <c r="AP374" s="208">
        <f>AO374-(AO374*((VLOOKUP(A374,Plan!A$1:BB$804,54,FALSE)/100)))</f>
        <v>0</v>
      </c>
      <c r="AQ374" s="208">
        <f>IF(AJ374,O374*'ETC Data'!$H$5*'ETC Data'!$L$5,0)</f>
        <v>0</v>
      </c>
      <c r="AR374" s="208">
        <f>AQ374-(AQ374*((VLOOKUP(A374,Plan!A$1:BD$804,56,FALSE)/100)))</f>
        <v>0</v>
      </c>
      <c r="AS374" s="193">
        <f>VLOOKUP(A374,'PR Matrix'!A:B,2,FALSE)</f>
        <v>0</v>
      </c>
      <c r="AT374" s="194">
        <f t="shared" si="58"/>
        <v>0</v>
      </c>
      <c r="AU374" s="194">
        <f t="shared" si="59"/>
        <v>0</v>
      </c>
      <c r="AV374" s="194">
        <f t="shared" si="60"/>
        <v>0</v>
      </c>
      <c r="AW374" s="194">
        <f t="shared" si="61"/>
        <v>0</v>
      </c>
      <c r="AX374" s="194">
        <f t="shared" si="62"/>
        <v>0</v>
      </c>
      <c r="AY374" s="194">
        <f t="shared" si="63"/>
        <v>0</v>
      </c>
    </row>
    <row r="375" spans="1:51" hidden="1" x14ac:dyDescent="0.2">
      <c r="A375" s="200" t="s">
        <v>1896</v>
      </c>
      <c r="B375" s="201" t="s">
        <v>1572</v>
      </c>
      <c r="C375" s="201"/>
      <c r="D375" s="201"/>
      <c r="E375" s="202">
        <f>IF(G375="Y",VLOOKUP(B375&amp;"|"&amp;C375,'ETC Data'!$C$2:$D$16,2,FALSE),0)</f>
        <v>0</v>
      </c>
      <c r="F375" s="202">
        <f>IF(D375="",0,IF(G375="Y",VLOOKUP(B375&amp;"|"&amp;D375,'ETC Data'!$C$2:$D$16,2,FALSE),0))</f>
        <v>0</v>
      </c>
      <c r="G375" s="203" t="str">
        <f>IF(VLOOKUP(A375,Plan!A$1:H$804,8,FALSE)&lt;&gt;"",VLOOKUP(A375,Plan!A$1:H$804,8,FALSE),"")</f>
        <v>N</v>
      </c>
      <c r="H375" s="204" t="str">
        <f>IF(VLOOKUP(A375,Plan!A$1:L$804,12,FALSE)&lt;&gt;"",VLOOKUP(A375,Plan!A$1:L$804,12,FALSE),"")</f>
        <v/>
      </c>
      <c r="I375" s="205" t="str">
        <f>IF(VLOOKUP(A375,Plan!A$1:M$804,13,FALSE)&lt;&gt;"",VLOOKUP(A375,Plan!A$1:M$804,13,FALSE),"")</f>
        <v/>
      </c>
      <c r="J375" s="205" t="str">
        <f>IF(VLOOKUP(A375,Plan!A$1:N$804,14,FALSE)&lt;&gt;"",VLOOKUP(A375,Plan!A$1:N$804,14,FALSE),IF(VLOOKUP(A375,Plan!A$1:O$804,15,FALSE)&lt;&gt;"",VLOOKUP(A375,Plan!A$1:O$804,15,FALSE),""))</f>
        <v/>
      </c>
      <c r="K375" s="206" t="str">
        <f>IF(VLOOKUP(A375,Plan!A$1:P$804,16,FALSE)&lt;&gt;"",VLOOKUP(A375,Plan!A$1:P$804,16,FALSE),"")</f>
        <v/>
      </c>
      <c r="L375" s="205"/>
      <c r="M375" s="205"/>
      <c r="N375" s="205"/>
      <c r="O375" s="207">
        <f t="shared" si="56"/>
        <v>0</v>
      </c>
      <c r="P375" s="207" t="b">
        <f t="shared" si="57"/>
        <v>0</v>
      </c>
      <c r="Q375" s="208">
        <f>IF(P375,O375*'ETC Data'!$H$3*'ETC Data'!$I$3,0)</f>
        <v>0</v>
      </c>
      <c r="R375" s="208">
        <f>Q375-(Q375*((VLOOKUP(A375,Plan!A$1:Z$804,26,FALSE)/100)))</f>
        <v>0</v>
      </c>
      <c r="S375" s="208">
        <f>IF(P375,O375*'ETC Data'!$H$3*'ETC Data'!$J$3,0)</f>
        <v>0</v>
      </c>
      <c r="T375" s="208">
        <f>S375-(S375*((VLOOKUP(A375,Plan!A$1:AA$804,27,FALSE)/100)))</f>
        <v>0</v>
      </c>
      <c r="U375" s="208">
        <f>IF(P375,O375*'ETC Data'!$H$3*'ETC Data'!$K$3,0)</f>
        <v>0</v>
      </c>
      <c r="V375" s="208">
        <f>U375-(U375*((VLOOKUP(A375,Plan!A$1:AB$804,28,FALSE)/100)))</f>
        <v>0</v>
      </c>
      <c r="W375" s="208">
        <f>IF(P375,O375*'ETC Data'!$H$3*'ETC Data'!$L$3,0)</f>
        <v>0</v>
      </c>
      <c r="X375" s="208">
        <f>W375-(W375*((VLOOKUP(A375,Plan!A$1:AC$804,29,FALSE)/100)))</f>
        <v>0</v>
      </c>
      <c r="Y375" s="209"/>
      <c r="Z375" s="210" t="b">
        <f t="shared" si="64"/>
        <v>0</v>
      </c>
      <c r="AA375" s="208">
        <f>IF(Z375,O375*'ETC Data'!$H$4*'ETC Data'!$I$4,0)</f>
        <v>0</v>
      </c>
      <c r="AB375" s="208">
        <f>AA375-(AA375*((VLOOKUP(A375,Plan!A$1:AI$804,35,FALSE)/100)))</f>
        <v>0</v>
      </c>
      <c r="AC375" s="208">
        <f>IF(Z375,O375*'ETC Data'!$H$4*'ETC Data'!$J$4,0)</f>
        <v>0</v>
      </c>
      <c r="AD375" s="208">
        <f>AC375-(AC375*((VLOOKUP(A375,Plan!A$1:AJ$804,36,FALSE)/100)))</f>
        <v>0</v>
      </c>
      <c r="AE375" s="208">
        <f>IF(Z375,O375*'ETC Data'!$H$4*'ETC Data'!$K$4,0)</f>
        <v>0</v>
      </c>
      <c r="AF375" s="208">
        <f>AE375-(AE375*((VLOOKUP(A375,Plan!A$1:AK$804,37,FALSE)/100)))</f>
        <v>0</v>
      </c>
      <c r="AG375" s="208">
        <f>IF(Z375,O375*'ETC Data'!$H$4*'ETC Data'!$L$4,0)</f>
        <v>0</v>
      </c>
      <c r="AH375" s="208">
        <f>AG375-(AG375*((VLOOKUP(A375,Plan!A$1:AP$804,42,FALSE)/100)))</f>
        <v>0</v>
      </c>
      <c r="AI375" s="210"/>
      <c r="AJ375" s="210" t="b">
        <f t="shared" si="65"/>
        <v>0</v>
      </c>
      <c r="AK375" s="211">
        <f>IF(AJ375,O375*'ETC Data'!$H$5*'ETC Data'!$I$5,0)</f>
        <v>0</v>
      </c>
      <c r="AL375" s="208">
        <f>AK375-(AK375*((VLOOKUP(A375,Plan!A$1:AY$804,51,FALSE)/100)))</f>
        <v>0</v>
      </c>
      <c r="AM375" s="208">
        <f>IF(AJ375,O375*'ETC Data'!$H$5*'ETC Data'!$J$5,0)</f>
        <v>0</v>
      </c>
      <c r="AN375" s="208">
        <f>AM375-(AM375*((VLOOKUP(A375,Plan!A$1:BA$804,53,FALSE)/100)))</f>
        <v>0</v>
      </c>
      <c r="AO375" s="211">
        <f>IF(AJ375,O375*'ETC Data'!$H$5*'ETC Data'!$K$5,0)</f>
        <v>0</v>
      </c>
      <c r="AP375" s="208">
        <f>AO375-(AO375*((VLOOKUP(A375,Plan!A$1:BB$804,54,FALSE)/100)))</f>
        <v>0</v>
      </c>
      <c r="AQ375" s="208">
        <f>IF(AJ375,O375*'ETC Data'!$H$5*'ETC Data'!$L$5,0)</f>
        <v>0</v>
      </c>
      <c r="AR375" s="208">
        <f>AQ375-(AQ375*((VLOOKUP(A375,Plan!A$1:BD$804,56,FALSE)/100)))</f>
        <v>0</v>
      </c>
      <c r="AS375" s="193">
        <f>VLOOKUP(A375,'PR Matrix'!A:B,2,FALSE)</f>
        <v>0</v>
      </c>
      <c r="AT375" s="194">
        <f t="shared" si="58"/>
        <v>0</v>
      </c>
      <c r="AU375" s="194">
        <f t="shared" si="59"/>
        <v>0</v>
      </c>
      <c r="AV375" s="194">
        <f t="shared" si="60"/>
        <v>0</v>
      </c>
      <c r="AW375" s="194">
        <f t="shared" si="61"/>
        <v>0</v>
      </c>
      <c r="AX375" s="194">
        <f t="shared" si="62"/>
        <v>0</v>
      </c>
      <c r="AY375" s="194">
        <f t="shared" si="63"/>
        <v>0</v>
      </c>
    </row>
    <row r="376" spans="1:51" hidden="1" x14ac:dyDescent="0.2">
      <c r="A376" s="200" t="s">
        <v>1897</v>
      </c>
      <c r="B376" s="201" t="s">
        <v>1572</v>
      </c>
      <c r="C376" s="201"/>
      <c r="D376" s="201"/>
      <c r="E376" s="202">
        <f>IF(G376="Y",VLOOKUP(B376&amp;"|"&amp;C376,'ETC Data'!$C$2:$D$16,2,FALSE),0)</f>
        <v>0</v>
      </c>
      <c r="F376" s="202">
        <f>IF(D376="",0,IF(G376="Y",VLOOKUP(B376&amp;"|"&amp;D376,'ETC Data'!$C$2:$D$16,2,FALSE),0))</f>
        <v>0</v>
      </c>
      <c r="G376" s="203" t="str">
        <f>IF(VLOOKUP(A376,Plan!A$1:H$804,8,FALSE)&lt;&gt;"",VLOOKUP(A376,Plan!A$1:H$804,8,FALSE),"")</f>
        <v>N</v>
      </c>
      <c r="H376" s="204" t="str">
        <f>IF(VLOOKUP(A376,Plan!A$1:L$804,12,FALSE)&lt;&gt;"",VLOOKUP(A376,Plan!A$1:L$804,12,FALSE),"")</f>
        <v/>
      </c>
      <c r="I376" s="205" t="str">
        <f>IF(VLOOKUP(A376,Plan!A$1:M$804,13,FALSE)&lt;&gt;"",VLOOKUP(A376,Plan!A$1:M$804,13,FALSE),"")</f>
        <v/>
      </c>
      <c r="J376" s="205" t="str">
        <f>IF(VLOOKUP(A376,Plan!A$1:N$804,14,FALSE)&lt;&gt;"",VLOOKUP(A376,Plan!A$1:N$804,14,FALSE),IF(VLOOKUP(A376,Plan!A$1:O$804,15,FALSE)&lt;&gt;"",VLOOKUP(A376,Plan!A$1:O$804,15,FALSE),""))</f>
        <v/>
      </c>
      <c r="K376" s="206" t="str">
        <f>IF(VLOOKUP(A376,Plan!A$1:P$804,16,FALSE)&lt;&gt;"",VLOOKUP(A376,Plan!A$1:P$804,16,FALSE),"")</f>
        <v/>
      </c>
      <c r="L376" s="205"/>
      <c r="M376" s="205"/>
      <c r="N376" s="205"/>
      <c r="O376" s="207">
        <f t="shared" si="56"/>
        <v>0</v>
      </c>
      <c r="P376" s="207" t="b">
        <f t="shared" si="57"/>
        <v>0</v>
      </c>
      <c r="Q376" s="208">
        <f>IF(P376,O376*'ETC Data'!$H$3*'ETC Data'!$I$3,0)</f>
        <v>0</v>
      </c>
      <c r="R376" s="208">
        <f>Q376-(Q376*((VLOOKUP(A376,Plan!A$1:Z$804,26,FALSE)/100)))</f>
        <v>0</v>
      </c>
      <c r="S376" s="208">
        <f>IF(P376,O376*'ETC Data'!$H$3*'ETC Data'!$J$3,0)</f>
        <v>0</v>
      </c>
      <c r="T376" s="208">
        <f>S376-(S376*((VLOOKUP(A376,Plan!A$1:AA$804,27,FALSE)/100)))</f>
        <v>0</v>
      </c>
      <c r="U376" s="208">
        <f>IF(P376,O376*'ETC Data'!$H$3*'ETC Data'!$K$3,0)</f>
        <v>0</v>
      </c>
      <c r="V376" s="208">
        <f>U376-(U376*((VLOOKUP(A376,Plan!A$1:AB$804,28,FALSE)/100)))</f>
        <v>0</v>
      </c>
      <c r="W376" s="208">
        <f>IF(P376,O376*'ETC Data'!$H$3*'ETC Data'!$L$3,0)</f>
        <v>0</v>
      </c>
      <c r="X376" s="208">
        <f>W376-(W376*((VLOOKUP(A376,Plan!A$1:AC$804,29,FALSE)/100)))</f>
        <v>0</v>
      </c>
      <c r="Y376" s="209"/>
      <c r="Z376" s="210" t="b">
        <f t="shared" si="64"/>
        <v>0</v>
      </c>
      <c r="AA376" s="208">
        <f>IF(Z376,O376*'ETC Data'!$H$4*'ETC Data'!$I$4,0)</f>
        <v>0</v>
      </c>
      <c r="AB376" s="208">
        <f>AA376-(AA376*((VLOOKUP(A376,Plan!A$1:AI$804,35,FALSE)/100)))</f>
        <v>0</v>
      </c>
      <c r="AC376" s="208">
        <f>IF(Z376,O376*'ETC Data'!$H$4*'ETC Data'!$J$4,0)</f>
        <v>0</v>
      </c>
      <c r="AD376" s="208">
        <f>AC376-(AC376*((VLOOKUP(A376,Plan!A$1:AJ$804,36,FALSE)/100)))</f>
        <v>0</v>
      </c>
      <c r="AE376" s="208">
        <f>IF(Z376,O376*'ETC Data'!$H$4*'ETC Data'!$K$4,0)</f>
        <v>0</v>
      </c>
      <c r="AF376" s="208">
        <f>AE376-(AE376*((VLOOKUP(A376,Plan!A$1:AK$804,37,FALSE)/100)))</f>
        <v>0</v>
      </c>
      <c r="AG376" s="208">
        <f>IF(Z376,O376*'ETC Data'!$H$4*'ETC Data'!$L$4,0)</f>
        <v>0</v>
      </c>
      <c r="AH376" s="208">
        <f>AG376-(AG376*((VLOOKUP(A376,Plan!A$1:AP$804,42,FALSE)/100)))</f>
        <v>0</v>
      </c>
      <c r="AI376" s="210"/>
      <c r="AJ376" s="210" t="b">
        <f t="shared" si="65"/>
        <v>0</v>
      </c>
      <c r="AK376" s="211">
        <f>IF(AJ376,O376*'ETC Data'!$H$5*'ETC Data'!$I$5,0)</f>
        <v>0</v>
      </c>
      <c r="AL376" s="208">
        <f>AK376-(AK376*((VLOOKUP(A376,Plan!A$1:AY$804,51,FALSE)/100)))</f>
        <v>0</v>
      </c>
      <c r="AM376" s="208">
        <f>IF(AJ376,O376*'ETC Data'!$H$5*'ETC Data'!$J$5,0)</f>
        <v>0</v>
      </c>
      <c r="AN376" s="208">
        <f>AM376-(AM376*((VLOOKUP(A376,Plan!A$1:BA$804,53,FALSE)/100)))</f>
        <v>0</v>
      </c>
      <c r="AO376" s="211">
        <f>IF(AJ376,O376*'ETC Data'!$H$5*'ETC Data'!$K$5,0)</f>
        <v>0</v>
      </c>
      <c r="AP376" s="208">
        <f>AO376-(AO376*((VLOOKUP(A376,Plan!A$1:BB$804,54,FALSE)/100)))</f>
        <v>0</v>
      </c>
      <c r="AQ376" s="208">
        <f>IF(AJ376,O376*'ETC Data'!$H$5*'ETC Data'!$L$5,0)</f>
        <v>0</v>
      </c>
      <c r="AR376" s="208">
        <f>AQ376-(AQ376*((VLOOKUP(A376,Plan!A$1:BD$804,56,FALSE)/100)))</f>
        <v>0</v>
      </c>
      <c r="AS376" s="193">
        <f>VLOOKUP(A376,'PR Matrix'!A:B,2,FALSE)</f>
        <v>0</v>
      </c>
      <c r="AT376" s="194">
        <f t="shared" si="58"/>
        <v>0</v>
      </c>
      <c r="AU376" s="194">
        <f t="shared" si="59"/>
        <v>0</v>
      </c>
      <c r="AV376" s="194">
        <f t="shared" si="60"/>
        <v>0</v>
      </c>
      <c r="AW376" s="194">
        <f t="shared" si="61"/>
        <v>0</v>
      </c>
      <c r="AX376" s="194">
        <f t="shared" si="62"/>
        <v>0</v>
      </c>
      <c r="AY376" s="194">
        <f t="shared" si="63"/>
        <v>0</v>
      </c>
    </row>
    <row r="377" spans="1:51" hidden="1" x14ac:dyDescent="0.2">
      <c r="A377" s="200" t="s">
        <v>1898</v>
      </c>
      <c r="B377" s="201" t="s">
        <v>1572</v>
      </c>
      <c r="C377" s="201"/>
      <c r="D377" s="201"/>
      <c r="E377" s="202">
        <f>IF(G377="Y",VLOOKUP(B377&amp;"|"&amp;C377,'ETC Data'!$C$2:$D$16,2,FALSE),0)</f>
        <v>0</v>
      </c>
      <c r="F377" s="202">
        <f>IF(D377="",0,IF(G377="Y",VLOOKUP(B377&amp;"|"&amp;D377,'ETC Data'!$C$2:$D$16,2,FALSE),0))</f>
        <v>0</v>
      </c>
      <c r="G377" s="203" t="str">
        <f>IF(VLOOKUP(A377,Plan!A$1:H$804,8,FALSE)&lt;&gt;"",VLOOKUP(A377,Plan!A$1:H$804,8,FALSE),"")</f>
        <v>N</v>
      </c>
      <c r="H377" s="204" t="str">
        <f>IF(VLOOKUP(A377,Plan!A$1:L$804,12,FALSE)&lt;&gt;"",VLOOKUP(A377,Plan!A$1:L$804,12,FALSE),"")</f>
        <v/>
      </c>
      <c r="I377" s="205" t="str">
        <f>IF(VLOOKUP(A377,Plan!A$1:M$804,13,FALSE)&lt;&gt;"",VLOOKUP(A377,Plan!A$1:M$804,13,FALSE),"")</f>
        <v/>
      </c>
      <c r="J377" s="205" t="str">
        <f>IF(VLOOKUP(A377,Plan!A$1:N$804,14,FALSE)&lt;&gt;"",VLOOKUP(A377,Plan!A$1:N$804,14,FALSE),IF(VLOOKUP(A377,Plan!A$1:O$804,15,FALSE)&lt;&gt;"",VLOOKUP(A377,Plan!A$1:O$804,15,FALSE),""))</f>
        <v/>
      </c>
      <c r="K377" s="206" t="str">
        <f>IF(VLOOKUP(A377,Plan!A$1:P$804,16,FALSE)&lt;&gt;"",VLOOKUP(A377,Plan!A$1:P$804,16,FALSE),"")</f>
        <v/>
      </c>
      <c r="L377" s="205"/>
      <c r="M377" s="205"/>
      <c r="N377" s="205"/>
      <c r="O377" s="207">
        <f t="shared" si="56"/>
        <v>0</v>
      </c>
      <c r="P377" s="207" t="b">
        <f t="shared" si="57"/>
        <v>0</v>
      </c>
      <c r="Q377" s="208">
        <f>IF(P377,O377*'ETC Data'!$H$3*'ETC Data'!$I$3,0)</f>
        <v>0</v>
      </c>
      <c r="R377" s="208">
        <f>Q377-(Q377*((VLOOKUP(A377,Plan!A$1:Z$804,26,FALSE)/100)))</f>
        <v>0</v>
      </c>
      <c r="S377" s="208">
        <f>IF(P377,O377*'ETC Data'!$H$3*'ETC Data'!$J$3,0)</f>
        <v>0</v>
      </c>
      <c r="T377" s="208">
        <f>S377-(S377*((VLOOKUP(A377,Plan!A$1:AA$804,27,FALSE)/100)))</f>
        <v>0</v>
      </c>
      <c r="U377" s="208">
        <f>IF(P377,O377*'ETC Data'!$H$3*'ETC Data'!$K$3,0)</f>
        <v>0</v>
      </c>
      <c r="V377" s="208">
        <f>U377-(U377*((VLOOKUP(A377,Plan!A$1:AB$804,28,FALSE)/100)))</f>
        <v>0</v>
      </c>
      <c r="W377" s="208">
        <f>IF(P377,O377*'ETC Data'!$H$3*'ETC Data'!$L$3,0)</f>
        <v>0</v>
      </c>
      <c r="X377" s="208">
        <f>W377-(W377*((VLOOKUP(A377,Plan!A$1:AC$804,29,FALSE)/100)))</f>
        <v>0</v>
      </c>
      <c r="Y377" s="209"/>
      <c r="Z377" s="210" t="b">
        <f t="shared" si="64"/>
        <v>0</v>
      </c>
      <c r="AA377" s="208">
        <f>IF(Z377,O377*'ETC Data'!$H$4*'ETC Data'!$I$4,0)</f>
        <v>0</v>
      </c>
      <c r="AB377" s="208">
        <f>AA377-(AA377*((VLOOKUP(A377,Plan!A$1:AI$804,35,FALSE)/100)))</f>
        <v>0</v>
      </c>
      <c r="AC377" s="208">
        <f>IF(Z377,O377*'ETC Data'!$H$4*'ETC Data'!$J$4,0)</f>
        <v>0</v>
      </c>
      <c r="AD377" s="208">
        <f>AC377-(AC377*((VLOOKUP(A377,Plan!A$1:AJ$804,36,FALSE)/100)))</f>
        <v>0</v>
      </c>
      <c r="AE377" s="208">
        <f>IF(Z377,O377*'ETC Data'!$H$4*'ETC Data'!$K$4,0)</f>
        <v>0</v>
      </c>
      <c r="AF377" s="208">
        <f>AE377-(AE377*((VLOOKUP(A377,Plan!A$1:AK$804,37,FALSE)/100)))</f>
        <v>0</v>
      </c>
      <c r="AG377" s="208">
        <f>IF(Z377,O377*'ETC Data'!$H$4*'ETC Data'!$L$4,0)</f>
        <v>0</v>
      </c>
      <c r="AH377" s="208">
        <f>AG377-(AG377*((VLOOKUP(A377,Plan!A$1:AP$804,42,FALSE)/100)))</f>
        <v>0</v>
      </c>
      <c r="AI377" s="210"/>
      <c r="AJ377" s="210" t="b">
        <f t="shared" si="65"/>
        <v>0</v>
      </c>
      <c r="AK377" s="211">
        <f>IF(AJ377,O377*'ETC Data'!$H$5*'ETC Data'!$I$5,0)</f>
        <v>0</v>
      </c>
      <c r="AL377" s="208">
        <f>AK377-(AK377*((VLOOKUP(A377,Plan!A$1:AY$804,51,FALSE)/100)))</f>
        <v>0</v>
      </c>
      <c r="AM377" s="208">
        <f>IF(AJ377,O377*'ETC Data'!$H$5*'ETC Data'!$J$5,0)</f>
        <v>0</v>
      </c>
      <c r="AN377" s="208">
        <f>AM377-(AM377*((VLOOKUP(A377,Plan!A$1:BA$804,53,FALSE)/100)))</f>
        <v>0</v>
      </c>
      <c r="AO377" s="211">
        <f>IF(AJ377,O377*'ETC Data'!$H$5*'ETC Data'!$K$5,0)</f>
        <v>0</v>
      </c>
      <c r="AP377" s="208">
        <f>AO377-(AO377*((VLOOKUP(A377,Plan!A$1:BB$804,54,FALSE)/100)))</f>
        <v>0</v>
      </c>
      <c r="AQ377" s="208">
        <f>IF(AJ377,O377*'ETC Data'!$H$5*'ETC Data'!$L$5,0)</f>
        <v>0</v>
      </c>
      <c r="AR377" s="208">
        <f>AQ377-(AQ377*((VLOOKUP(A377,Plan!A$1:BD$804,56,FALSE)/100)))</f>
        <v>0</v>
      </c>
      <c r="AS377" s="193">
        <f>VLOOKUP(A377,'PR Matrix'!A:B,2,FALSE)</f>
        <v>0</v>
      </c>
      <c r="AT377" s="194">
        <f t="shared" si="58"/>
        <v>0</v>
      </c>
      <c r="AU377" s="194">
        <f t="shared" si="59"/>
        <v>0</v>
      </c>
      <c r="AV377" s="194">
        <f t="shared" si="60"/>
        <v>0</v>
      </c>
      <c r="AW377" s="194">
        <f t="shared" si="61"/>
        <v>0</v>
      </c>
      <c r="AX377" s="194">
        <f t="shared" si="62"/>
        <v>0</v>
      </c>
      <c r="AY377" s="194">
        <f t="shared" si="63"/>
        <v>0</v>
      </c>
    </row>
    <row r="378" spans="1:51" hidden="1" x14ac:dyDescent="0.2">
      <c r="A378" s="200" t="s">
        <v>1899</v>
      </c>
      <c r="B378" s="201" t="s">
        <v>1572</v>
      </c>
      <c r="C378" s="201"/>
      <c r="D378" s="201"/>
      <c r="E378" s="202">
        <f>IF(G378="Y",VLOOKUP(B378&amp;"|"&amp;C378,'ETC Data'!$C$2:$D$16,2,FALSE),0)</f>
        <v>0</v>
      </c>
      <c r="F378" s="202">
        <f>IF(D378="",0,IF(G378="Y",VLOOKUP(B378&amp;"|"&amp;D378,'ETC Data'!$C$2:$D$16,2,FALSE),0))</f>
        <v>0</v>
      </c>
      <c r="G378" s="203" t="str">
        <f>IF(VLOOKUP(A378,Plan!A$1:H$804,8,FALSE)&lt;&gt;"",VLOOKUP(A378,Plan!A$1:H$804,8,FALSE),"")</f>
        <v>N</v>
      </c>
      <c r="H378" s="204" t="str">
        <f>IF(VLOOKUP(A378,Plan!A$1:L$804,12,FALSE)&lt;&gt;"",VLOOKUP(A378,Plan!A$1:L$804,12,FALSE),"")</f>
        <v/>
      </c>
      <c r="I378" s="205" t="str">
        <f>IF(VLOOKUP(A378,Plan!A$1:M$804,13,FALSE)&lt;&gt;"",VLOOKUP(A378,Plan!A$1:M$804,13,FALSE),"")</f>
        <v/>
      </c>
      <c r="J378" s="205" t="str">
        <f>IF(VLOOKUP(A378,Plan!A$1:N$804,14,FALSE)&lt;&gt;"",VLOOKUP(A378,Plan!A$1:N$804,14,FALSE),IF(VLOOKUP(A378,Plan!A$1:O$804,15,FALSE)&lt;&gt;"",VLOOKUP(A378,Plan!A$1:O$804,15,FALSE),""))</f>
        <v/>
      </c>
      <c r="K378" s="206" t="str">
        <f>IF(VLOOKUP(A378,Plan!A$1:P$804,16,FALSE)&lt;&gt;"",VLOOKUP(A378,Plan!A$1:P$804,16,FALSE),"")</f>
        <v/>
      </c>
      <c r="L378" s="205"/>
      <c r="M378" s="205"/>
      <c r="N378" s="205"/>
      <c r="O378" s="207">
        <f t="shared" si="56"/>
        <v>0</v>
      </c>
      <c r="P378" s="207" t="b">
        <f t="shared" si="57"/>
        <v>0</v>
      </c>
      <c r="Q378" s="208">
        <f>IF(P378,O378*'ETC Data'!$H$3*'ETC Data'!$I$3,0)</f>
        <v>0</v>
      </c>
      <c r="R378" s="208">
        <f>Q378-(Q378*((VLOOKUP(A378,Plan!A$1:Z$804,26,FALSE)/100)))</f>
        <v>0</v>
      </c>
      <c r="S378" s="208">
        <f>IF(P378,O378*'ETC Data'!$H$3*'ETC Data'!$J$3,0)</f>
        <v>0</v>
      </c>
      <c r="T378" s="208">
        <f>S378-(S378*((VLOOKUP(A378,Plan!A$1:AA$804,27,FALSE)/100)))</f>
        <v>0</v>
      </c>
      <c r="U378" s="208">
        <f>IF(P378,O378*'ETC Data'!$H$3*'ETC Data'!$K$3,0)</f>
        <v>0</v>
      </c>
      <c r="V378" s="208">
        <f>U378-(U378*((VLOOKUP(A378,Plan!A$1:AB$804,28,FALSE)/100)))</f>
        <v>0</v>
      </c>
      <c r="W378" s="208">
        <f>IF(P378,O378*'ETC Data'!$H$3*'ETC Data'!$L$3,0)</f>
        <v>0</v>
      </c>
      <c r="X378" s="208">
        <f>W378-(W378*((VLOOKUP(A378,Plan!A$1:AC$804,29,FALSE)/100)))</f>
        <v>0</v>
      </c>
      <c r="Y378" s="209"/>
      <c r="Z378" s="210" t="b">
        <f t="shared" si="64"/>
        <v>0</v>
      </c>
      <c r="AA378" s="208">
        <f>IF(Z378,O378*'ETC Data'!$H$4*'ETC Data'!$I$4,0)</f>
        <v>0</v>
      </c>
      <c r="AB378" s="208">
        <f>AA378-(AA378*((VLOOKUP(A378,Plan!A$1:AI$804,35,FALSE)/100)))</f>
        <v>0</v>
      </c>
      <c r="AC378" s="208">
        <f>IF(Z378,O378*'ETC Data'!$H$4*'ETC Data'!$J$4,0)</f>
        <v>0</v>
      </c>
      <c r="AD378" s="208">
        <f>AC378-(AC378*((VLOOKUP(A378,Plan!A$1:AJ$804,36,FALSE)/100)))</f>
        <v>0</v>
      </c>
      <c r="AE378" s="208">
        <f>IF(Z378,O378*'ETC Data'!$H$4*'ETC Data'!$K$4,0)</f>
        <v>0</v>
      </c>
      <c r="AF378" s="208">
        <f>AE378-(AE378*((VLOOKUP(A378,Plan!A$1:AK$804,37,FALSE)/100)))</f>
        <v>0</v>
      </c>
      <c r="AG378" s="208">
        <f>IF(Z378,O378*'ETC Data'!$H$4*'ETC Data'!$L$4,0)</f>
        <v>0</v>
      </c>
      <c r="AH378" s="208">
        <f>AG378-(AG378*((VLOOKUP(A378,Plan!A$1:AP$804,42,FALSE)/100)))</f>
        <v>0</v>
      </c>
      <c r="AI378" s="210"/>
      <c r="AJ378" s="210" t="b">
        <f t="shared" si="65"/>
        <v>0</v>
      </c>
      <c r="AK378" s="211">
        <f>IF(AJ378,O378*'ETC Data'!$H$5*'ETC Data'!$I$5,0)</f>
        <v>0</v>
      </c>
      <c r="AL378" s="208">
        <f>AK378-(AK378*((VLOOKUP(A378,Plan!A$1:AY$804,51,FALSE)/100)))</f>
        <v>0</v>
      </c>
      <c r="AM378" s="208">
        <f>IF(AJ378,O378*'ETC Data'!$H$5*'ETC Data'!$J$5,0)</f>
        <v>0</v>
      </c>
      <c r="AN378" s="208">
        <f>AM378-(AM378*((VLOOKUP(A378,Plan!A$1:BA$804,53,FALSE)/100)))</f>
        <v>0</v>
      </c>
      <c r="AO378" s="211">
        <f>IF(AJ378,O378*'ETC Data'!$H$5*'ETC Data'!$K$5,0)</f>
        <v>0</v>
      </c>
      <c r="AP378" s="208">
        <f>AO378-(AO378*((VLOOKUP(A378,Plan!A$1:BB$804,54,FALSE)/100)))</f>
        <v>0</v>
      </c>
      <c r="AQ378" s="208">
        <f>IF(AJ378,O378*'ETC Data'!$H$5*'ETC Data'!$L$5,0)</f>
        <v>0</v>
      </c>
      <c r="AR378" s="208">
        <f>AQ378-(AQ378*((VLOOKUP(A378,Plan!A$1:BD$804,56,FALSE)/100)))</f>
        <v>0</v>
      </c>
      <c r="AS378" s="193">
        <f>VLOOKUP(A378,'PR Matrix'!A:B,2,FALSE)</f>
        <v>0</v>
      </c>
      <c r="AT378" s="194">
        <f t="shared" si="58"/>
        <v>0</v>
      </c>
      <c r="AU378" s="194">
        <f t="shared" si="59"/>
        <v>0</v>
      </c>
      <c r="AV378" s="194">
        <f t="shared" si="60"/>
        <v>0</v>
      </c>
      <c r="AW378" s="194">
        <f t="shared" si="61"/>
        <v>0</v>
      </c>
      <c r="AX378" s="194">
        <f t="shared" si="62"/>
        <v>0</v>
      </c>
      <c r="AY378" s="194">
        <f t="shared" si="63"/>
        <v>0</v>
      </c>
    </row>
    <row r="379" spans="1:51" hidden="1" x14ac:dyDescent="0.2">
      <c r="A379" s="200" t="s">
        <v>1900</v>
      </c>
      <c r="B379" s="201" t="s">
        <v>1572</v>
      </c>
      <c r="C379" s="201"/>
      <c r="D379" s="201"/>
      <c r="E379" s="202">
        <f>IF(G379="Y",VLOOKUP(B379&amp;"|"&amp;C379,'ETC Data'!$C$2:$D$16,2,FALSE),0)</f>
        <v>0</v>
      </c>
      <c r="F379" s="202">
        <f>IF(D379="",0,IF(G379="Y",VLOOKUP(B379&amp;"|"&amp;D379,'ETC Data'!$C$2:$D$16,2,FALSE),0))</f>
        <v>0</v>
      </c>
      <c r="G379" s="203" t="str">
        <f>IF(VLOOKUP(A379,Plan!A$1:H$804,8,FALSE)&lt;&gt;"",VLOOKUP(A379,Plan!A$1:H$804,8,FALSE),"")</f>
        <v>N</v>
      </c>
      <c r="H379" s="204" t="str">
        <f>IF(VLOOKUP(A379,Plan!A$1:L$804,12,FALSE)&lt;&gt;"",VLOOKUP(A379,Plan!A$1:L$804,12,FALSE),"")</f>
        <v/>
      </c>
      <c r="I379" s="205" t="str">
        <f>IF(VLOOKUP(A379,Plan!A$1:M$804,13,FALSE)&lt;&gt;"",VLOOKUP(A379,Plan!A$1:M$804,13,FALSE),"")</f>
        <v/>
      </c>
      <c r="J379" s="205" t="str">
        <f>IF(VLOOKUP(A379,Plan!A$1:N$804,14,FALSE)&lt;&gt;"",VLOOKUP(A379,Plan!A$1:N$804,14,FALSE),IF(VLOOKUP(A379,Plan!A$1:O$804,15,FALSE)&lt;&gt;"",VLOOKUP(A379,Plan!A$1:O$804,15,FALSE),""))</f>
        <v/>
      </c>
      <c r="K379" s="206" t="str">
        <f>IF(VLOOKUP(A379,Plan!A$1:P$804,16,FALSE)&lt;&gt;"",VLOOKUP(A379,Plan!A$1:P$804,16,FALSE),"")</f>
        <v/>
      </c>
      <c r="L379" s="205"/>
      <c r="M379" s="205"/>
      <c r="N379" s="205"/>
      <c r="O379" s="207">
        <f t="shared" si="56"/>
        <v>0</v>
      </c>
      <c r="P379" s="207" t="b">
        <f t="shared" si="57"/>
        <v>0</v>
      </c>
      <c r="Q379" s="208">
        <f>IF(P379,O379*'ETC Data'!$H$3*'ETC Data'!$I$3,0)</f>
        <v>0</v>
      </c>
      <c r="R379" s="208">
        <f>Q379-(Q379*((VLOOKUP(A379,Plan!A$1:Z$804,26,FALSE)/100)))</f>
        <v>0</v>
      </c>
      <c r="S379" s="208">
        <f>IF(P379,O379*'ETC Data'!$H$3*'ETC Data'!$J$3,0)</f>
        <v>0</v>
      </c>
      <c r="T379" s="208">
        <f>S379-(S379*((VLOOKUP(A379,Plan!A$1:AA$804,27,FALSE)/100)))</f>
        <v>0</v>
      </c>
      <c r="U379" s="208">
        <f>IF(P379,O379*'ETC Data'!$H$3*'ETC Data'!$K$3,0)</f>
        <v>0</v>
      </c>
      <c r="V379" s="208">
        <f>U379-(U379*((VLOOKUP(A379,Plan!A$1:AB$804,28,FALSE)/100)))</f>
        <v>0</v>
      </c>
      <c r="W379" s="208">
        <f>IF(P379,O379*'ETC Data'!$H$3*'ETC Data'!$L$3,0)</f>
        <v>0</v>
      </c>
      <c r="X379" s="208">
        <f>W379-(W379*((VLOOKUP(A379,Plan!A$1:AC$804,29,FALSE)/100)))</f>
        <v>0</v>
      </c>
      <c r="Y379" s="209"/>
      <c r="Z379" s="210" t="b">
        <f t="shared" si="64"/>
        <v>0</v>
      </c>
      <c r="AA379" s="208">
        <f>IF(Z379,O379*'ETC Data'!$H$4*'ETC Data'!$I$4,0)</f>
        <v>0</v>
      </c>
      <c r="AB379" s="208">
        <f>AA379-(AA379*((VLOOKUP(A379,Plan!A$1:AI$804,35,FALSE)/100)))</f>
        <v>0</v>
      </c>
      <c r="AC379" s="208">
        <f>IF(Z379,O379*'ETC Data'!$H$4*'ETC Data'!$J$4,0)</f>
        <v>0</v>
      </c>
      <c r="AD379" s="208">
        <f>AC379-(AC379*((VLOOKUP(A379,Plan!A$1:AJ$804,36,FALSE)/100)))</f>
        <v>0</v>
      </c>
      <c r="AE379" s="208">
        <f>IF(Z379,O379*'ETC Data'!$H$4*'ETC Data'!$K$4,0)</f>
        <v>0</v>
      </c>
      <c r="AF379" s="208">
        <f>AE379-(AE379*((VLOOKUP(A379,Plan!A$1:AK$804,37,FALSE)/100)))</f>
        <v>0</v>
      </c>
      <c r="AG379" s="208">
        <f>IF(Z379,O379*'ETC Data'!$H$4*'ETC Data'!$L$4,0)</f>
        <v>0</v>
      </c>
      <c r="AH379" s="208">
        <f>AG379-(AG379*((VLOOKUP(A379,Plan!A$1:AP$804,42,FALSE)/100)))</f>
        <v>0</v>
      </c>
      <c r="AI379" s="210"/>
      <c r="AJ379" s="210" t="b">
        <f t="shared" si="65"/>
        <v>0</v>
      </c>
      <c r="AK379" s="211">
        <f>IF(AJ379,O379*'ETC Data'!$H$5*'ETC Data'!$I$5,0)</f>
        <v>0</v>
      </c>
      <c r="AL379" s="208">
        <f>AK379-(AK379*((VLOOKUP(A379,Plan!A$1:AY$804,51,FALSE)/100)))</f>
        <v>0</v>
      </c>
      <c r="AM379" s="208">
        <f>IF(AJ379,O379*'ETC Data'!$H$5*'ETC Data'!$J$5,0)</f>
        <v>0</v>
      </c>
      <c r="AN379" s="208">
        <f>AM379-(AM379*((VLOOKUP(A379,Plan!A$1:BA$804,53,FALSE)/100)))</f>
        <v>0</v>
      </c>
      <c r="AO379" s="211">
        <f>IF(AJ379,O379*'ETC Data'!$H$5*'ETC Data'!$K$5,0)</f>
        <v>0</v>
      </c>
      <c r="AP379" s="208">
        <f>AO379-(AO379*((VLOOKUP(A379,Plan!A$1:BB$804,54,FALSE)/100)))</f>
        <v>0</v>
      </c>
      <c r="AQ379" s="208">
        <f>IF(AJ379,O379*'ETC Data'!$H$5*'ETC Data'!$L$5,0)</f>
        <v>0</v>
      </c>
      <c r="AR379" s="208">
        <f>AQ379-(AQ379*((VLOOKUP(A379,Plan!A$1:BD$804,56,FALSE)/100)))</f>
        <v>0</v>
      </c>
      <c r="AS379" s="193">
        <f>VLOOKUP(A379,'PR Matrix'!A:B,2,FALSE)</f>
        <v>0</v>
      </c>
      <c r="AT379" s="194">
        <f t="shared" si="58"/>
        <v>0</v>
      </c>
      <c r="AU379" s="194">
        <f t="shared" si="59"/>
        <v>0</v>
      </c>
      <c r="AV379" s="194">
        <f t="shared" si="60"/>
        <v>0</v>
      </c>
      <c r="AW379" s="194">
        <f t="shared" si="61"/>
        <v>0</v>
      </c>
      <c r="AX379" s="194">
        <f t="shared" si="62"/>
        <v>0</v>
      </c>
      <c r="AY379" s="194">
        <f t="shared" si="63"/>
        <v>0</v>
      </c>
    </row>
    <row r="380" spans="1:51" hidden="1" x14ac:dyDescent="0.2">
      <c r="A380" s="200" t="s">
        <v>1901</v>
      </c>
      <c r="B380" s="201" t="s">
        <v>1572</v>
      </c>
      <c r="C380" s="201"/>
      <c r="D380" s="201"/>
      <c r="E380" s="202">
        <f>IF(G380="Y",VLOOKUP(B380&amp;"|"&amp;C380,'ETC Data'!$C$2:$D$16,2,FALSE),0)</f>
        <v>0</v>
      </c>
      <c r="F380" s="202">
        <f>IF(D380="",0,IF(G380="Y",VLOOKUP(B380&amp;"|"&amp;D380,'ETC Data'!$C$2:$D$16,2,FALSE),0))</f>
        <v>0</v>
      </c>
      <c r="G380" s="203" t="str">
        <f>IF(VLOOKUP(A380,Plan!A$1:H$804,8,FALSE)&lt;&gt;"",VLOOKUP(A380,Plan!A$1:H$804,8,FALSE),"")</f>
        <v>N</v>
      </c>
      <c r="H380" s="204" t="str">
        <f>IF(VLOOKUP(A380,Plan!A$1:L$804,12,FALSE)&lt;&gt;"",VLOOKUP(A380,Plan!A$1:L$804,12,FALSE),"")</f>
        <v/>
      </c>
      <c r="I380" s="205" t="str">
        <f>IF(VLOOKUP(A380,Plan!A$1:M$804,13,FALSE)&lt;&gt;"",VLOOKUP(A380,Plan!A$1:M$804,13,FALSE),"")</f>
        <v/>
      </c>
      <c r="J380" s="205" t="str">
        <f>IF(VLOOKUP(A380,Plan!A$1:N$804,14,FALSE)&lt;&gt;"",VLOOKUP(A380,Plan!A$1:N$804,14,FALSE),IF(VLOOKUP(A380,Plan!A$1:O$804,15,FALSE)&lt;&gt;"",VLOOKUP(A380,Plan!A$1:O$804,15,FALSE),""))</f>
        <v/>
      </c>
      <c r="K380" s="206" t="str">
        <f>IF(VLOOKUP(A380,Plan!A$1:P$804,16,FALSE)&lt;&gt;"",VLOOKUP(A380,Plan!A$1:P$804,16,FALSE),"")</f>
        <v/>
      </c>
      <c r="L380" s="205"/>
      <c r="M380" s="205"/>
      <c r="N380" s="205"/>
      <c r="O380" s="207">
        <f t="shared" si="56"/>
        <v>0</v>
      </c>
      <c r="P380" s="207" t="b">
        <f t="shared" si="57"/>
        <v>0</v>
      </c>
      <c r="Q380" s="208">
        <f>IF(P380,O380*'ETC Data'!$H$3*'ETC Data'!$I$3,0)</f>
        <v>0</v>
      </c>
      <c r="R380" s="208">
        <f>Q380-(Q380*((VLOOKUP(A380,Plan!A$1:Z$804,26,FALSE)/100)))</f>
        <v>0</v>
      </c>
      <c r="S380" s="208">
        <f>IF(P380,O380*'ETC Data'!$H$3*'ETC Data'!$J$3,0)</f>
        <v>0</v>
      </c>
      <c r="T380" s="208">
        <f>S380-(S380*((VLOOKUP(A380,Plan!A$1:AA$804,27,FALSE)/100)))</f>
        <v>0</v>
      </c>
      <c r="U380" s="208">
        <f>IF(P380,O380*'ETC Data'!$H$3*'ETC Data'!$K$3,0)</f>
        <v>0</v>
      </c>
      <c r="V380" s="208">
        <f>U380-(U380*((VLOOKUP(A380,Plan!A$1:AB$804,28,FALSE)/100)))</f>
        <v>0</v>
      </c>
      <c r="W380" s="208">
        <f>IF(P380,O380*'ETC Data'!$H$3*'ETC Data'!$L$3,0)</f>
        <v>0</v>
      </c>
      <c r="X380" s="208">
        <f>W380-(W380*((VLOOKUP(A380,Plan!A$1:AC$804,29,FALSE)/100)))</f>
        <v>0</v>
      </c>
      <c r="Y380" s="209"/>
      <c r="Z380" s="210" t="b">
        <f t="shared" si="64"/>
        <v>0</v>
      </c>
      <c r="AA380" s="208">
        <f>IF(Z380,O380*'ETC Data'!$H$4*'ETC Data'!$I$4,0)</f>
        <v>0</v>
      </c>
      <c r="AB380" s="208">
        <f>AA380-(AA380*((VLOOKUP(A380,Plan!A$1:AI$804,35,FALSE)/100)))</f>
        <v>0</v>
      </c>
      <c r="AC380" s="208">
        <f>IF(Z380,O380*'ETC Data'!$H$4*'ETC Data'!$J$4,0)</f>
        <v>0</v>
      </c>
      <c r="AD380" s="208">
        <f>AC380-(AC380*((VLOOKUP(A380,Plan!A$1:AJ$804,36,FALSE)/100)))</f>
        <v>0</v>
      </c>
      <c r="AE380" s="208">
        <f>IF(Z380,O380*'ETC Data'!$H$4*'ETC Data'!$K$4,0)</f>
        <v>0</v>
      </c>
      <c r="AF380" s="208">
        <f>AE380-(AE380*((VLOOKUP(A380,Plan!A$1:AK$804,37,FALSE)/100)))</f>
        <v>0</v>
      </c>
      <c r="AG380" s="208">
        <f>IF(Z380,O380*'ETC Data'!$H$4*'ETC Data'!$L$4,0)</f>
        <v>0</v>
      </c>
      <c r="AH380" s="208">
        <f>AG380-(AG380*((VLOOKUP(A380,Plan!A$1:AP$804,42,FALSE)/100)))</f>
        <v>0</v>
      </c>
      <c r="AI380" s="210"/>
      <c r="AJ380" s="210" t="b">
        <f t="shared" si="65"/>
        <v>0</v>
      </c>
      <c r="AK380" s="211">
        <f>IF(AJ380,O380*'ETC Data'!$H$5*'ETC Data'!$I$5,0)</f>
        <v>0</v>
      </c>
      <c r="AL380" s="208">
        <f>AK380-(AK380*((VLOOKUP(A380,Plan!A$1:AY$804,51,FALSE)/100)))</f>
        <v>0</v>
      </c>
      <c r="AM380" s="208">
        <f>IF(AJ380,O380*'ETC Data'!$H$5*'ETC Data'!$J$5,0)</f>
        <v>0</v>
      </c>
      <c r="AN380" s="208">
        <f>AM380-(AM380*((VLOOKUP(A380,Plan!A$1:BA$804,53,FALSE)/100)))</f>
        <v>0</v>
      </c>
      <c r="AO380" s="211">
        <f>IF(AJ380,O380*'ETC Data'!$H$5*'ETC Data'!$K$5,0)</f>
        <v>0</v>
      </c>
      <c r="AP380" s="208">
        <f>AO380-(AO380*((VLOOKUP(A380,Plan!A$1:BB$804,54,FALSE)/100)))</f>
        <v>0</v>
      </c>
      <c r="AQ380" s="208">
        <f>IF(AJ380,O380*'ETC Data'!$H$5*'ETC Data'!$L$5,0)</f>
        <v>0</v>
      </c>
      <c r="AR380" s="208">
        <f>AQ380-(AQ380*((VLOOKUP(A380,Plan!A$1:BD$804,56,FALSE)/100)))</f>
        <v>0</v>
      </c>
      <c r="AS380" s="193">
        <f>VLOOKUP(A380,'PR Matrix'!A:B,2,FALSE)</f>
        <v>0</v>
      </c>
      <c r="AT380" s="194">
        <f t="shared" si="58"/>
        <v>0</v>
      </c>
      <c r="AU380" s="194">
        <f t="shared" si="59"/>
        <v>0</v>
      </c>
      <c r="AV380" s="194">
        <f t="shared" si="60"/>
        <v>0</v>
      </c>
      <c r="AW380" s="194">
        <f t="shared" si="61"/>
        <v>0</v>
      </c>
      <c r="AX380" s="194">
        <f t="shared" si="62"/>
        <v>0</v>
      </c>
      <c r="AY380" s="194">
        <f t="shared" si="63"/>
        <v>0</v>
      </c>
    </row>
    <row r="381" spans="1:51" hidden="1" x14ac:dyDescent="0.2">
      <c r="A381" s="200" t="s">
        <v>1902</v>
      </c>
      <c r="B381" s="201" t="s">
        <v>1572</v>
      </c>
      <c r="C381" s="201"/>
      <c r="D381" s="201"/>
      <c r="E381" s="202">
        <f>IF(G381="Y",VLOOKUP(B381&amp;"|"&amp;C381,'ETC Data'!$C$2:$D$16,2,FALSE),0)</f>
        <v>0</v>
      </c>
      <c r="F381" s="202">
        <f>IF(D381="",0,IF(G381="Y",VLOOKUP(B381&amp;"|"&amp;D381,'ETC Data'!$C$2:$D$16,2,FALSE),0))</f>
        <v>0</v>
      </c>
      <c r="G381" s="203" t="str">
        <f>IF(VLOOKUP(A381,Plan!A$1:H$804,8,FALSE)&lt;&gt;"",VLOOKUP(A381,Plan!A$1:H$804,8,FALSE),"")</f>
        <v>N</v>
      </c>
      <c r="H381" s="204" t="str">
        <f>IF(VLOOKUP(A381,Plan!A$1:L$804,12,FALSE)&lt;&gt;"",VLOOKUP(A381,Plan!A$1:L$804,12,FALSE),"")</f>
        <v/>
      </c>
      <c r="I381" s="205" t="str">
        <f>IF(VLOOKUP(A381,Plan!A$1:M$804,13,FALSE)&lt;&gt;"",VLOOKUP(A381,Plan!A$1:M$804,13,FALSE),"")</f>
        <v/>
      </c>
      <c r="J381" s="205" t="str">
        <f>IF(VLOOKUP(A381,Plan!A$1:N$804,14,FALSE)&lt;&gt;"",VLOOKUP(A381,Plan!A$1:N$804,14,FALSE),IF(VLOOKUP(A381,Plan!A$1:O$804,15,FALSE)&lt;&gt;"",VLOOKUP(A381,Plan!A$1:O$804,15,FALSE),""))</f>
        <v/>
      </c>
      <c r="K381" s="206" t="str">
        <f>IF(VLOOKUP(A381,Plan!A$1:P$804,16,FALSE)&lt;&gt;"",VLOOKUP(A381,Plan!A$1:P$804,16,FALSE),"")</f>
        <v/>
      </c>
      <c r="L381" s="205"/>
      <c r="M381" s="205"/>
      <c r="N381" s="205"/>
      <c r="O381" s="207">
        <f t="shared" si="56"/>
        <v>0</v>
      </c>
      <c r="P381" s="207" t="b">
        <f t="shared" si="57"/>
        <v>0</v>
      </c>
      <c r="Q381" s="208">
        <f>IF(P381,O381*'ETC Data'!$H$3*'ETC Data'!$I$3,0)</f>
        <v>0</v>
      </c>
      <c r="R381" s="208">
        <f>Q381-(Q381*((VLOOKUP(A381,Plan!A$1:Z$804,26,FALSE)/100)))</f>
        <v>0</v>
      </c>
      <c r="S381" s="208">
        <f>IF(P381,O381*'ETC Data'!$H$3*'ETC Data'!$J$3,0)</f>
        <v>0</v>
      </c>
      <c r="T381" s="208">
        <f>S381-(S381*((VLOOKUP(A381,Plan!A$1:AA$804,27,FALSE)/100)))</f>
        <v>0</v>
      </c>
      <c r="U381" s="208">
        <f>IF(P381,O381*'ETC Data'!$H$3*'ETC Data'!$K$3,0)</f>
        <v>0</v>
      </c>
      <c r="V381" s="208">
        <f>U381-(U381*((VLOOKUP(A381,Plan!A$1:AB$804,28,FALSE)/100)))</f>
        <v>0</v>
      </c>
      <c r="W381" s="208">
        <f>IF(P381,O381*'ETC Data'!$H$3*'ETC Data'!$L$3,0)</f>
        <v>0</v>
      </c>
      <c r="X381" s="208">
        <f>W381-(W381*((VLOOKUP(A381,Plan!A$1:AC$804,29,FALSE)/100)))</f>
        <v>0</v>
      </c>
      <c r="Y381" s="209"/>
      <c r="Z381" s="210" t="b">
        <f t="shared" si="64"/>
        <v>0</v>
      </c>
      <c r="AA381" s="208">
        <f>IF(Z381,O381*'ETC Data'!$H$4*'ETC Data'!$I$4,0)</f>
        <v>0</v>
      </c>
      <c r="AB381" s="208">
        <f>AA381-(AA381*((VLOOKUP(A381,Plan!A$1:AI$804,35,FALSE)/100)))</f>
        <v>0</v>
      </c>
      <c r="AC381" s="208">
        <f>IF(Z381,O381*'ETC Data'!$H$4*'ETC Data'!$J$4,0)</f>
        <v>0</v>
      </c>
      <c r="AD381" s="208">
        <f>AC381-(AC381*((VLOOKUP(A381,Plan!A$1:AJ$804,36,FALSE)/100)))</f>
        <v>0</v>
      </c>
      <c r="AE381" s="208">
        <f>IF(Z381,O381*'ETC Data'!$H$4*'ETC Data'!$K$4,0)</f>
        <v>0</v>
      </c>
      <c r="AF381" s="208">
        <f>AE381-(AE381*((VLOOKUP(A381,Plan!A$1:AK$804,37,FALSE)/100)))</f>
        <v>0</v>
      </c>
      <c r="AG381" s="208">
        <f>IF(Z381,O381*'ETC Data'!$H$4*'ETC Data'!$L$4,0)</f>
        <v>0</v>
      </c>
      <c r="AH381" s="208">
        <f>AG381-(AG381*((VLOOKUP(A381,Plan!A$1:AP$804,42,FALSE)/100)))</f>
        <v>0</v>
      </c>
      <c r="AI381" s="210"/>
      <c r="AJ381" s="210" t="b">
        <f t="shared" si="65"/>
        <v>0</v>
      </c>
      <c r="AK381" s="211">
        <f>IF(AJ381,O381*'ETC Data'!$H$5*'ETC Data'!$I$5,0)</f>
        <v>0</v>
      </c>
      <c r="AL381" s="208">
        <f>AK381-(AK381*((VLOOKUP(A381,Plan!A$1:AY$804,51,FALSE)/100)))</f>
        <v>0</v>
      </c>
      <c r="AM381" s="208">
        <f>IF(AJ381,O381*'ETC Data'!$H$5*'ETC Data'!$J$5,0)</f>
        <v>0</v>
      </c>
      <c r="AN381" s="208">
        <f>AM381-(AM381*((VLOOKUP(A381,Plan!A$1:BA$804,53,FALSE)/100)))</f>
        <v>0</v>
      </c>
      <c r="AO381" s="211">
        <f>IF(AJ381,O381*'ETC Data'!$H$5*'ETC Data'!$K$5,0)</f>
        <v>0</v>
      </c>
      <c r="AP381" s="208">
        <f>AO381-(AO381*((VLOOKUP(A381,Plan!A$1:BB$804,54,FALSE)/100)))</f>
        <v>0</v>
      </c>
      <c r="AQ381" s="208">
        <f>IF(AJ381,O381*'ETC Data'!$H$5*'ETC Data'!$L$5,0)</f>
        <v>0</v>
      </c>
      <c r="AR381" s="208">
        <f>AQ381-(AQ381*((VLOOKUP(A381,Plan!A$1:BD$804,56,FALSE)/100)))</f>
        <v>0</v>
      </c>
      <c r="AS381" s="193">
        <f>VLOOKUP(A381,'PR Matrix'!A:B,2,FALSE)</f>
        <v>0</v>
      </c>
      <c r="AT381" s="194">
        <f t="shared" si="58"/>
        <v>0</v>
      </c>
      <c r="AU381" s="194">
        <f t="shared" si="59"/>
        <v>0</v>
      </c>
      <c r="AV381" s="194">
        <f t="shared" si="60"/>
        <v>0</v>
      </c>
      <c r="AW381" s="194">
        <f t="shared" si="61"/>
        <v>0</v>
      </c>
      <c r="AX381" s="194">
        <f t="shared" si="62"/>
        <v>0</v>
      </c>
      <c r="AY381" s="194">
        <f t="shared" si="63"/>
        <v>0</v>
      </c>
    </row>
    <row r="382" spans="1:51" hidden="1" x14ac:dyDescent="0.2">
      <c r="A382" s="200" t="s">
        <v>1903</v>
      </c>
      <c r="B382" s="201" t="s">
        <v>1572</v>
      </c>
      <c r="C382" s="201"/>
      <c r="D382" s="201"/>
      <c r="E382" s="202">
        <f>IF(G382="Y",VLOOKUP(B382&amp;"|"&amp;C382,'ETC Data'!$C$2:$D$16,2,FALSE),0)</f>
        <v>0</v>
      </c>
      <c r="F382" s="202">
        <f>IF(D382="",0,IF(G382="Y",VLOOKUP(B382&amp;"|"&amp;D382,'ETC Data'!$C$2:$D$16,2,FALSE),0))</f>
        <v>0</v>
      </c>
      <c r="G382" s="203" t="str">
        <f>IF(VLOOKUP(A382,Plan!A$1:H$804,8,FALSE)&lt;&gt;"",VLOOKUP(A382,Plan!A$1:H$804,8,FALSE),"")</f>
        <v>N</v>
      </c>
      <c r="H382" s="204" t="str">
        <f>IF(VLOOKUP(A382,Plan!A$1:L$804,12,FALSE)&lt;&gt;"",VLOOKUP(A382,Plan!A$1:L$804,12,FALSE),"")</f>
        <v/>
      </c>
      <c r="I382" s="205" t="str">
        <f>IF(VLOOKUP(A382,Plan!A$1:M$804,13,FALSE)&lt;&gt;"",VLOOKUP(A382,Plan!A$1:M$804,13,FALSE),"")</f>
        <v/>
      </c>
      <c r="J382" s="205" t="str">
        <f>IF(VLOOKUP(A382,Plan!A$1:N$804,14,FALSE)&lt;&gt;"",VLOOKUP(A382,Plan!A$1:N$804,14,FALSE),IF(VLOOKUP(A382,Plan!A$1:O$804,15,FALSE)&lt;&gt;"",VLOOKUP(A382,Plan!A$1:O$804,15,FALSE),""))</f>
        <v/>
      </c>
      <c r="K382" s="206" t="str">
        <f>IF(VLOOKUP(A382,Plan!A$1:P$804,16,FALSE)&lt;&gt;"",VLOOKUP(A382,Plan!A$1:P$804,16,FALSE),"")</f>
        <v/>
      </c>
      <c r="L382" s="205"/>
      <c r="M382" s="205"/>
      <c r="N382" s="205"/>
      <c r="O382" s="207">
        <f t="shared" si="56"/>
        <v>0</v>
      </c>
      <c r="P382" s="207" t="b">
        <f t="shared" si="57"/>
        <v>0</v>
      </c>
      <c r="Q382" s="208">
        <f>IF(P382,O382*'ETC Data'!$H$3*'ETC Data'!$I$3,0)</f>
        <v>0</v>
      </c>
      <c r="R382" s="208">
        <f>Q382-(Q382*((VLOOKUP(A382,Plan!A$1:Z$804,26,FALSE)/100)))</f>
        <v>0</v>
      </c>
      <c r="S382" s="208">
        <f>IF(P382,O382*'ETC Data'!$H$3*'ETC Data'!$J$3,0)</f>
        <v>0</v>
      </c>
      <c r="T382" s="208">
        <f>S382-(S382*((VLOOKUP(A382,Plan!A$1:AA$804,27,FALSE)/100)))</f>
        <v>0</v>
      </c>
      <c r="U382" s="208">
        <f>IF(P382,O382*'ETC Data'!$H$3*'ETC Data'!$K$3,0)</f>
        <v>0</v>
      </c>
      <c r="V382" s="208">
        <f>U382-(U382*((VLOOKUP(A382,Plan!A$1:AB$804,28,FALSE)/100)))</f>
        <v>0</v>
      </c>
      <c r="W382" s="208">
        <f>IF(P382,O382*'ETC Data'!$H$3*'ETC Data'!$L$3,0)</f>
        <v>0</v>
      </c>
      <c r="X382" s="208">
        <f>W382-(W382*((VLOOKUP(A382,Plan!A$1:AC$804,29,FALSE)/100)))</f>
        <v>0</v>
      </c>
      <c r="Y382" s="209"/>
      <c r="Z382" s="210" t="b">
        <f t="shared" si="64"/>
        <v>0</v>
      </c>
      <c r="AA382" s="208">
        <f>IF(Z382,O382*'ETC Data'!$H$4*'ETC Data'!$I$4,0)</f>
        <v>0</v>
      </c>
      <c r="AB382" s="208">
        <f>AA382-(AA382*((VLOOKUP(A382,Plan!A$1:AI$804,35,FALSE)/100)))</f>
        <v>0</v>
      </c>
      <c r="AC382" s="208">
        <f>IF(Z382,O382*'ETC Data'!$H$4*'ETC Data'!$J$4,0)</f>
        <v>0</v>
      </c>
      <c r="AD382" s="208">
        <f>AC382-(AC382*((VLOOKUP(A382,Plan!A$1:AJ$804,36,FALSE)/100)))</f>
        <v>0</v>
      </c>
      <c r="AE382" s="208">
        <f>IF(Z382,O382*'ETC Data'!$H$4*'ETC Data'!$K$4,0)</f>
        <v>0</v>
      </c>
      <c r="AF382" s="208">
        <f>AE382-(AE382*((VLOOKUP(A382,Plan!A$1:AK$804,37,FALSE)/100)))</f>
        <v>0</v>
      </c>
      <c r="AG382" s="208">
        <f>IF(Z382,O382*'ETC Data'!$H$4*'ETC Data'!$L$4,0)</f>
        <v>0</v>
      </c>
      <c r="AH382" s="208">
        <f>AG382-(AG382*((VLOOKUP(A382,Plan!A$1:AP$804,42,FALSE)/100)))</f>
        <v>0</v>
      </c>
      <c r="AI382" s="210"/>
      <c r="AJ382" s="210" t="b">
        <f t="shared" si="65"/>
        <v>0</v>
      </c>
      <c r="AK382" s="211">
        <f>IF(AJ382,O382*'ETC Data'!$H$5*'ETC Data'!$I$5,0)</f>
        <v>0</v>
      </c>
      <c r="AL382" s="208">
        <f>AK382-(AK382*((VLOOKUP(A382,Plan!A$1:AY$804,51,FALSE)/100)))</f>
        <v>0</v>
      </c>
      <c r="AM382" s="208">
        <f>IF(AJ382,O382*'ETC Data'!$H$5*'ETC Data'!$J$5,0)</f>
        <v>0</v>
      </c>
      <c r="AN382" s="208">
        <f>AM382-(AM382*((VLOOKUP(A382,Plan!A$1:BA$804,53,FALSE)/100)))</f>
        <v>0</v>
      </c>
      <c r="AO382" s="211">
        <f>IF(AJ382,O382*'ETC Data'!$H$5*'ETC Data'!$K$5,0)</f>
        <v>0</v>
      </c>
      <c r="AP382" s="208">
        <f>AO382-(AO382*((VLOOKUP(A382,Plan!A$1:BB$804,54,FALSE)/100)))</f>
        <v>0</v>
      </c>
      <c r="AQ382" s="208">
        <f>IF(AJ382,O382*'ETC Data'!$H$5*'ETC Data'!$L$5,0)</f>
        <v>0</v>
      </c>
      <c r="AR382" s="208">
        <f>AQ382-(AQ382*((VLOOKUP(A382,Plan!A$1:BD$804,56,FALSE)/100)))</f>
        <v>0</v>
      </c>
      <c r="AS382" s="193">
        <f>VLOOKUP(A382,'PR Matrix'!A:B,2,FALSE)</f>
        <v>0</v>
      </c>
      <c r="AT382" s="194">
        <f t="shared" si="58"/>
        <v>0</v>
      </c>
      <c r="AU382" s="194">
        <f t="shared" si="59"/>
        <v>0</v>
      </c>
      <c r="AV382" s="194">
        <f t="shared" si="60"/>
        <v>0</v>
      </c>
      <c r="AW382" s="194">
        <f t="shared" si="61"/>
        <v>0</v>
      </c>
      <c r="AX382" s="194">
        <f t="shared" si="62"/>
        <v>0</v>
      </c>
      <c r="AY382" s="194">
        <f t="shared" si="63"/>
        <v>0</v>
      </c>
    </row>
    <row r="383" spans="1:51" hidden="1" x14ac:dyDescent="0.2">
      <c r="A383" s="200" t="s">
        <v>1904</v>
      </c>
      <c r="B383" s="201" t="s">
        <v>1572</v>
      </c>
      <c r="C383" s="201"/>
      <c r="D383" s="201"/>
      <c r="E383" s="202">
        <f>IF(G383="Y",VLOOKUP(B383&amp;"|"&amp;C383,'ETC Data'!$C$2:$D$16,2,FALSE),0)</f>
        <v>0</v>
      </c>
      <c r="F383" s="202">
        <f>IF(D383="",0,IF(G383="Y",VLOOKUP(B383&amp;"|"&amp;D383,'ETC Data'!$C$2:$D$16,2,FALSE),0))</f>
        <v>0</v>
      </c>
      <c r="G383" s="203" t="str">
        <f>IF(VLOOKUP(A383,Plan!A$1:H$804,8,FALSE)&lt;&gt;"",VLOOKUP(A383,Plan!A$1:H$804,8,FALSE),"")</f>
        <v>N</v>
      </c>
      <c r="H383" s="204" t="str">
        <f>IF(VLOOKUP(A383,Plan!A$1:L$804,12,FALSE)&lt;&gt;"",VLOOKUP(A383,Plan!A$1:L$804,12,FALSE),"")</f>
        <v/>
      </c>
      <c r="I383" s="205" t="str">
        <f>IF(VLOOKUP(A383,Plan!A$1:M$804,13,FALSE)&lt;&gt;"",VLOOKUP(A383,Plan!A$1:M$804,13,FALSE),"")</f>
        <v/>
      </c>
      <c r="J383" s="205" t="str">
        <f>IF(VLOOKUP(A383,Plan!A$1:N$804,14,FALSE)&lt;&gt;"",VLOOKUP(A383,Plan!A$1:N$804,14,FALSE),IF(VLOOKUP(A383,Plan!A$1:O$804,15,FALSE)&lt;&gt;"",VLOOKUP(A383,Plan!A$1:O$804,15,FALSE),""))</f>
        <v/>
      </c>
      <c r="K383" s="206" t="str">
        <f>IF(VLOOKUP(A383,Plan!A$1:P$804,16,FALSE)&lt;&gt;"",VLOOKUP(A383,Plan!A$1:P$804,16,FALSE),"")</f>
        <v/>
      </c>
      <c r="L383" s="205"/>
      <c r="M383" s="205"/>
      <c r="N383" s="205"/>
      <c r="O383" s="207">
        <f t="shared" si="56"/>
        <v>0</v>
      </c>
      <c r="P383" s="207" t="b">
        <f t="shared" si="57"/>
        <v>0</v>
      </c>
      <c r="Q383" s="208">
        <f>IF(P383,O383*'ETC Data'!$H$3*'ETC Data'!$I$3,0)</f>
        <v>0</v>
      </c>
      <c r="R383" s="208">
        <f>Q383-(Q383*((VLOOKUP(A383,Plan!A$1:Z$804,26,FALSE)/100)))</f>
        <v>0</v>
      </c>
      <c r="S383" s="208">
        <f>IF(P383,O383*'ETC Data'!$H$3*'ETC Data'!$J$3,0)</f>
        <v>0</v>
      </c>
      <c r="T383" s="208">
        <f>S383-(S383*((VLOOKUP(A383,Plan!A$1:AA$804,27,FALSE)/100)))</f>
        <v>0</v>
      </c>
      <c r="U383" s="208">
        <f>IF(P383,O383*'ETC Data'!$H$3*'ETC Data'!$K$3,0)</f>
        <v>0</v>
      </c>
      <c r="V383" s="208">
        <f>U383-(U383*((VLOOKUP(A383,Plan!A$1:AB$804,28,FALSE)/100)))</f>
        <v>0</v>
      </c>
      <c r="W383" s="208">
        <f>IF(P383,O383*'ETC Data'!$H$3*'ETC Data'!$L$3,0)</f>
        <v>0</v>
      </c>
      <c r="X383" s="208">
        <f>W383-(W383*((VLOOKUP(A383,Plan!A$1:AC$804,29,FALSE)/100)))</f>
        <v>0</v>
      </c>
      <c r="Y383" s="209"/>
      <c r="Z383" s="210" t="b">
        <f t="shared" si="64"/>
        <v>0</v>
      </c>
      <c r="AA383" s="208">
        <f>IF(Z383,O383*'ETC Data'!$H$4*'ETC Data'!$I$4,0)</f>
        <v>0</v>
      </c>
      <c r="AB383" s="208">
        <f>AA383-(AA383*((VLOOKUP(A383,Plan!A$1:AI$804,35,FALSE)/100)))</f>
        <v>0</v>
      </c>
      <c r="AC383" s="208">
        <f>IF(Z383,O383*'ETC Data'!$H$4*'ETC Data'!$J$4,0)</f>
        <v>0</v>
      </c>
      <c r="AD383" s="208">
        <f>AC383-(AC383*((VLOOKUP(A383,Plan!A$1:AJ$804,36,FALSE)/100)))</f>
        <v>0</v>
      </c>
      <c r="AE383" s="208">
        <f>IF(Z383,O383*'ETC Data'!$H$4*'ETC Data'!$K$4,0)</f>
        <v>0</v>
      </c>
      <c r="AF383" s="208">
        <f>AE383-(AE383*((VLOOKUP(A383,Plan!A$1:AK$804,37,FALSE)/100)))</f>
        <v>0</v>
      </c>
      <c r="AG383" s="208">
        <f>IF(Z383,O383*'ETC Data'!$H$4*'ETC Data'!$L$4,0)</f>
        <v>0</v>
      </c>
      <c r="AH383" s="208">
        <f>AG383-(AG383*((VLOOKUP(A383,Plan!A$1:AP$804,42,FALSE)/100)))</f>
        <v>0</v>
      </c>
      <c r="AI383" s="210"/>
      <c r="AJ383" s="210" t="b">
        <f t="shared" si="65"/>
        <v>0</v>
      </c>
      <c r="AK383" s="211">
        <f>IF(AJ383,O383*'ETC Data'!$H$5*'ETC Data'!$I$5,0)</f>
        <v>0</v>
      </c>
      <c r="AL383" s="208">
        <f>AK383-(AK383*((VLOOKUP(A383,Plan!A$1:AY$804,51,FALSE)/100)))</f>
        <v>0</v>
      </c>
      <c r="AM383" s="208">
        <f>IF(AJ383,O383*'ETC Data'!$H$5*'ETC Data'!$J$5,0)</f>
        <v>0</v>
      </c>
      <c r="AN383" s="208">
        <f>AM383-(AM383*((VLOOKUP(A383,Plan!A$1:BA$804,53,FALSE)/100)))</f>
        <v>0</v>
      </c>
      <c r="AO383" s="211">
        <f>IF(AJ383,O383*'ETC Data'!$H$5*'ETC Data'!$K$5,0)</f>
        <v>0</v>
      </c>
      <c r="AP383" s="208">
        <f>AO383-(AO383*((VLOOKUP(A383,Plan!A$1:BB$804,54,FALSE)/100)))</f>
        <v>0</v>
      </c>
      <c r="AQ383" s="208">
        <f>IF(AJ383,O383*'ETC Data'!$H$5*'ETC Data'!$L$5,0)</f>
        <v>0</v>
      </c>
      <c r="AR383" s="208">
        <f>AQ383-(AQ383*((VLOOKUP(A383,Plan!A$1:BD$804,56,FALSE)/100)))</f>
        <v>0</v>
      </c>
      <c r="AS383" s="193">
        <f>VLOOKUP(A383,'PR Matrix'!A:B,2,FALSE)</f>
        <v>0</v>
      </c>
      <c r="AT383" s="194">
        <f t="shared" si="58"/>
        <v>0</v>
      </c>
      <c r="AU383" s="194">
        <f t="shared" si="59"/>
        <v>0</v>
      </c>
      <c r="AV383" s="194">
        <f t="shared" si="60"/>
        <v>0</v>
      </c>
      <c r="AW383" s="194">
        <f t="shared" si="61"/>
        <v>0</v>
      </c>
      <c r="AX383" s="194">
        <f t="shared" si="62"/>
        <v>0</v>
      </c>
      <c r="AY383" s="194">
        <f t="shared" si="63"/>
        <v>0</v>
      </c>
    </row>
    <row r="384" spans="1:51" hidden="1" x14ac:dyDescent="0.2">
      <c r="A384" s="200" t="s">
        <v>1905</v>
      </c>
      <c r="B384" s="201" t="s">
        <v>1572</v>
      </c>
      <c r="C384" s="201"/>
      <c r="D384" s="201"/>
      <c r="E384" s="202">
        <f>IF(G384="Y",VLOOKUP(B384&amp;"|"&amp;C384,'ETC Data'!$C$2:$D$16,2,FALSE),0)</f>
        <v>0</v>
      </c>
      <c r="F384" s="202">
        <f>IF(D384="",0,IF(G384="Y",VLOOKUP(B384&amp;"|"&amp;D384,'ETC Data'!$C$2:$D$16,2,FALSE),0))</f>
        <v>0</v>
      </c>
      <c r="G384" s="203" t="str">
        <f>IF(VLOOKUP(A384,Plan!A$1:H$804,8,FALSE)&lt;&gt;"",VLOOKUP(A384,Plan!A$1:H$804,8,FALSE),"")</f>
        <v>N</v>
      </c>
      <c r="H384" s="204" t="str">
        <f>IF(VLOOKUP(A384,Plan!A$1:L$804,12,FALSE)&lt;&gt;"",VLOOKUP(A384,Plan!A$1:L$804,12,FALSE),"")</f>
        <v/>
      </c>
      <c r="I384" s="205" t="str">
        <f>IF(VLOOKUP(A384,Plan!A$1:M$804,13,FALSE)&lt;&gt;"",VLOOKUP(A384,Plan!A$1:M$804,13,FALSE),"")</f>
        <v/>
      </c>
      <c r="J384" s="205" t="str">
        <f>IF(VLOOKUP(A384,Plan!A$1:N$804,14,FALSE)&lt;&gt;"",VLOOKUP(A384,Plan!A$1:N$804,14,FALSE),IF(VLOOKUP(A384,Plan!A$1:O$804,15,FALSE)&lt;&gt;"",VLOOKUP(A384,Plan!A$1:O$804,15,FALSE),""))</f>
        <v/>
      </c>
      <c r="K384" s="206" t="str">
        <f>IF(VLOOKUP(A384,Plan!A$1:P$804,16,FALSE)&lt;&gt;"",VLOOKUP(A384,Plan!A$1:P$804,16,FALSE),"")</f>
        <v/>
      </c>
      <c r="L384" s="205"/>
      <c r="M384" s="205"/>
      <c r="N384" s="205"/>
      <c r="O384" s="207">
        <f t="shared" si="56"/>
        <v>0</v>
      </c>
      <c r="P384" s="207" t="b">
        <f t="shared" si="57"/>
        <v>0</v>
      </c>
      <c r="Q384" s="208">
        <f>IF(P384,O384*'ETC Data'!$H$3*'ETC Data'!$I$3,0)</f>
        <v>0</v>
      </c>
      <c r="R384" s="208">
        <f>Q384-(Q384*((VLOOKUP(A384,Plan!A$1:Z$804,26,FALSE)/100)))</f>
        <v>0</v>
      </c>
      <c r="S384" s="208">
        <f>IF(P384,O384*'ETC Data'!$H$3*'ETC Data'!$J$3,0)</f>
        <v>0</v>
      </c>
      <c r="T384" s="208">
        <f>S384-(S384*((VLOOKUP(A384,Plan!A$1:AA$804,27,FALSE)/100)))</f>
        <v>0</v>
      </c>
      <c r="U384" s="208">
        <f>IF(P384,O384*'ETC Data'!$H$3*'ETC Data'!$K$3,0)</f>
        <v>0</v>
      </c>
      <c r="V384" s="208">
        <f>U384-(U384*((VLOOKUP(A384,Plan!A$1:AB$804,28,FALSE)/100)))</f>
        <v>0</v>
      </c>
      <c r="W384" s="208">
        <f>IF(P384,O384*'ETC Data'!$H$3*'ETC Data'!$L$3,0)</f>
        <v>0</v>
      </c>
      <c r="X384" s="208">
        <f>W384-(W384*((VLOOKUP(A384,Plan!A$1:AC$804,29,FALSE)/100)))</f>
        <v>0</v>
      </c>
      <c r="Y384" s="209"/>
      <c r="Z384" s="210" t="b">
        <f t="shared" si="64"/>
        <v>0</v>
      </c>
      <c r="AA384" s="208">
        <f>IF(Z384,O384*'ETC Data'!$H$4*'ETC Data'!$I$4,0)</f>
        <v>0</v>
      </c>
      <c r="AB384" s="208">
        <f>AA384-(AA384*((VLOOKUP(A384,Plan!A$1:AI$804,35,FALSE)/100)))</f>
        <v>0</v>
      </c>
      <c r="AC384" s="208">
        <f>IF(Z384,O384*'ETC Data'!$H$4*'ETC Data'!$J$4,0)</f>
        <v>0</v>
      </c>
      <c r="AD384" s="208">
        <f>AC384-(AC384*((VLOOKUP(A384,Plan!A$1:AJ$804,36,FALSE)/100)))</f>
        <v>0</v>
      </c>
      <c r="AE384" s="208">
        <f>IF(Z384,O384*'ETC Data'!$H$4*'ETC Data'!$K$4,0)</f>
        <v>0</v>
      </c>
      <c r="AF384" s="208">
        <f>AE384-(AE384*((VLOOKUP(A384,Plan!A$1:AK$804,37,FALSE)/100)))</f>
        <v>0</v>
      </c>
      <c r="AG384" s="208">
        <f>IF(Z384,O384*'ETC Data'!$H$4*'ETC Data'!$L$4,0)</f>
        <v>0</v>
      </c>
      <c r="AH384" s="208">
        <f>AG384-(AG384*((VLOOKUP(A384,Plan!A$1:AP$804,42,FALSE)/100)))</f>
        <v>0</v>
      </c>
      <c r="AI384" s="210"/>
      <c r="AJ384" s="210" t="b">
        <f t="shared" si="65"/>
        <v>0</v>
      </c>
      <c r="AK384" s="211">
        <f>IF(AJ384,O384*'ETC Data'!$H$5*'ETC Data'!$I$5,0)</f>
        <v>0</v>
      </c>
      <c r="AL384" s="208">
        <f>AK384-(AK384*((VLOOKUP(A384,Plan!A$1:AY$804,51,FALSE)/100)))</f>
        <v>0</v>
      </c>
      <c r="AM384" s="208">
        <f>IF(AJ384,O384*'ETC Data'!$H$5*'ETC Data'!$J$5,0)</f>
        <v>0</v>
      </c>
      <c r="AN384" s="208">
        <f>AM384-(AM384*((VLOOKUP(A384,Plan!A$1:BA$804,53,FALSE)/100)))</f>
        <v>0</v>
      </c>
      <c r="AO384" s="211">
        <f>IF(AJ384,O384*'ETC Data'!$H$5*'ETC Data'!$K$5,0)</f>
        <v>0</v>
      </c>
      <c r="AP384" s="208">
        <f>AO384-(AO384*((VLOOKUP(A384,Plan!A$1:BB$804,54,FALSE)/100)))</f>
        <v>0</v>
      </c>
      <c r="AQ384" s="208">
        <f>IF(AJ384,O384*'ETC Data'!$H$5*'ETC Data'!$L$5,0)</f>
        <v>0</v>
      </c>
      <c r="AR384" s="208">
        <f>AQ384-(AQ384*((VLOOKUP(A384,Plan!A$1:BD$804,56,FALSE)/100)))</f>
        <v>0</v>
      </c>
      <c r="AS384" s="193">
        <f>VLOOKUP(A384,'PR Matrix'!A:B,2,FALSE)</f>
        <v>0</v>
      </c>
      <c r="AT384" s="194">
        <f t="shared" si="58"/>
        <v>0</v>
      </c>
      <c r="AU384" s="194">
        <f t="shared" si="59"/>
        <v>0</v>
      </c>
      <c r="AV384" s="194">
        <f t="shared" si="60"/>
        <v>0</v>
      </c>
      <c r="AW384" s="194">
        <f t="shared" si="61"/>
        <v>0</v>
      </c>
      <c r="AX384" s="194">
        <f t="shared" si="62"/>
        <v>0</v>
      </c>
      <c r="AY384" s="194">
        <f t="shared" si="63"/>
        <v>0</v>
      </c>
    </row>
    <row r="385" spans="1:51" hidden="1" x14ac:dyDescent="0.2">
      <c r="A385" s="200" t="s">
        <v>1906</v>
      </c>
      <c r="B385" s="201" t="s">
        <v>1572</v>
      </c>
      <c r="C385" s="201"/>
      <c r="D385" s="201"/>
      <c r="E385" s="202">
        <f>IF(G385="Y",VLOOKUP(B385&amp;"|"&amp;C385,'ETC Data'!$C$2:$D$16,2,FALSE),0)</f>
        <v>0</v>
      </c>
      <c r="F385" s="202">
        <f>IF(D385="",0,IF(G385="Y",VLOOKUP(B385&amp;"|"&amp;D385,'ETC Data'!$C$2:$D$16,2,FALSE),0))</f>
        <v>0</v>
      </c>
      <c r="G385" s="203" t="str">
        <f>IF(VLOOKUP(A385,Plan!A$1:H$804,8,FALSE)&lt;&gt;"",VLOOKUP(A385,Plan!A$1:H$804,8,FALSE),"")</f>
        <v>N</v>
      </c>
      <c r="H385" s="204" t="str">
        <f>IF(VLOOKUP(A385,Plan!A$1:L$804,12,FALSE)&lt;&gt;"",VLOOKUP(A385,Plan!A$1:L$804,12,FALSE),"")</f>
        <v/>
      </c>
      <c r="I385" s="205" t="str">
        <f>IF(VLOOKUP(A385,Plan!A$1:M$804,13,FALSE)&lt;&gt;"",VLOOKUP(A385,Plan!A$1:M$804,13,FALSE),"")</f>
        <v/>
      </c>
      <c r="J385" s="205" t="str">
        <f>IF(VLOOKUP(A385,Plan!A$1:N$804,14,FALSE)&lt;&gt;"",VLOOKUP(A385,Plan!A$1:N$804,14,FALSE),IF(VLOOKUP(A385,Plan!A$1:O$804,15,FALSE)&lt;&gt;"",VLOOKUP(A385,Plan!A$1:O$804,15,FALSE),""))</f>
        <v/>
      </c>
      <c r="K385" s="206" t="str">
        <f>IF(VLOOKUP(A385,Plan!A$1:P$804,16,FALSE)&lt;&gt;"",VLOOKUP(A385,Plan!A$1:P$804,16,FALSE),"")</f>
        <v/>
      </c>
      <c r="L385" s="205"/>
      <c r="M385" s="205"/>
      <c r="N385" s="205"/>
      <c r="O385" s="207">
        <f t="shared" si="56"/>
        <v>0</v>
      </c>
      <c r="P385" s="207" t="b">
        <f t="shared" si="57"/>
        <v>0</v>
      </c>
      <c r="Q385" s="208">
        <f>IF(P385,O385*'ETC Data'!$H$3*'ETC Data'!$I$3,0)</f>
        <v>0</v>
      </c>
      <c r="R385" s="208">
        <f>Q385-(Q385*((VLOOKUP(A385,Plan!A$1:Z$804,26,FALSE)/100)))</f>
        <v>0</v>
      </c>
      <c r="S385" s="208">
        <f>IF(P385,O385*'ETC Data'!$H$3*'ETC Data'!$J$3,0)</f>
        <v>0</v>
      </c>
      <c r="T385" s="208">
        <f>S385-(S385*((VLOOKUP(A385,Plan!A$1:AA$804,27,FALSE)/100)))</f>
        <v>0</v>
      </c>
      <c r="U385" s="208">
        <f>IF(P385,O385*'ETC Data'!$H$3*'ETC Data'!$K$3,0)</f>
        <v>0</v>
      </c>
      <c r="V385" s="208">
        <f>U385-(U385*((VLOOKUP(A385,Plan!A$1:AB$804,28,FALSE)/100)))</f>
        <v>0</v>
      </c>
      <c r="W385" s="208">
        <f>IF(P385,O385*'ETC Data'!$H$3*'ETC Data'!$L$3,0)</f>
        <v>0</v>
      </c>
      <c r="X385" s="208">
        <f>W385-(W385*((VLOOKUP(A385,Plan!A$1:AC$804,29,FALSE)/100)))</f>
        <v>0</v>
      </c>
      <c r="Y385" s="209"/>
      <c r="Z385" s="210" t="b">
        <f t="shared" si="64"/>
        <v>0</v>
      </c>
      <c r="AA385" s="208">
        <f>IF(Z385,O385*'ETC Data'!$H$4*'ETC Data'!$I$4,0)</f>
        <v>0</v>
      </c>
      <c r="AB385" s="208">
        <f>AA385-(AA385*((VLOOKUP(A385,Plan!A$1:AI$804,35,FALSE)/100)))</f>
        <v>0</v>
      </c>
      <c r="AC385" s="208">
        <f>IF(Z385,O385*'ETC Data'!$H$4*'ETC Data'!$J$4,0)</f>
        <v>0</v>
      </c>
      <c r="AD385" s="208">
        <f>AC385-(AC385*((VLOOKUP(A385,Plan!A$1:AJ$804,36,FALSE)/100)))</f>
        <v>0</v>
      </c>
      <c r="AE385" s="208">
        <f>IF(Z385,O385*'ETC Data'!$H$4*'ETC Data'!$K$4,0)</f>
        <v>0</v>
      </c>
      <c r="AF385" s="208">
        <f>AE385-(AE385*((VLOOKUP(A385,Plan!A$1:AK$804,37,FALSE)/100)))</f>
        <v>0</v>
      </c>
      <c r="AG385" s="208">
        <f>IF(Z385,O385*'ETC Data'!$H$4*'ETC Data'!$L$4,0)</f>
        <v>0</v>
      </c>
      <c r="AH385" s="208">
        <f>AG385-(AG385*((VLOOKUP(A385,Plan!A$1:AP$804,42,FALSE)/100)))</f>
        <v>0</v>
      </c>
      <c r="AI385" s="210"/>
      <c r="AJ385" s="210" t="b">
        <f t="shared" si="65"/>
        <v>0</v>
      </c>
      <c r="AK385" s="211">
        <f>IF(AJ385,O385*'ETC Data'!$H$5*'ETC Data'!$I$5,0)</f>
        <v>0</v>
      </c>
      <c r="AL385" s="208">
        <f>AK385-(AK385*((VLOOKUP(A385,Plan!A$1:AY$804,51,FALSE)/100)))</f>
        <v>0</v>
      </c>
      <c r="AM385" s="208">
        <f>IF(AJ385,O385*'ETC Data'!$H$5*'ETC Data'!$J$5,0)</f>
        <v>0</v>
      </c>
      <c r="AN385" s="208">
        <f>AM385-(AM385*((VLOOKUP(A385,Plan!A$1:BA$804,53,FALSE)/100)))</f>
        <v>0</v>
      </c>
      <c r="AO385" s="211">
        <f>IF(AJ385,O385*'ETC Data'!$H$5*'ETC Data'!$K$5,0)</f>
        <v>0</v>
      </c>
      <c r="AP385" s="208">
        <f>AO385-(AO385*((VLOOKUP(A385,Plan!A$1:BB$804,54,FALSE)/100)))</f>
        <v>0</v>
      </c>
      <c r="AQ385" s="208">
        <f>IF(AJ385,O385*'ETC Data'!$H$5*'ETC Data'!$L$5,0)</f>
        <v>0</v>
      </c>
      <c r="AR385" s="208">
        <f>AQ385-(AQ385*((VLOOKUP(A385,Plan!A$1:BD$804,56,FALSE)/100)))</f>
        <v>0</v>
      </c>
      <c r="AS385" s="193">
        <f>VLOOKUP(A385,'PR Matrix'!A:B,2,FALSE)</f>
        <v>0</v>
      </c>
      <c r="AT385" s="194">
        <f t="shared" si="58"/>
        <v>0</v>
      </c>
      <c r="AU385" s="194">
        <f t="shared" si="59"/>
        <v>0</v>
      </c>
      <c r="AV385" s="194">
        <f t="shared" si="60"/>
        <v>0</v>
      </c>
      <c r="AW385" s="194">
        <f t="shared" si="61"/>
        <v>0</v>
      </c>
      <c r="AX385" s="194">
        <f t="shared" si="62"/>
        <v>0</v>
      </c>
      <c r="AY385" s="194">
        <f t="shared" si="63"/>
        <v>0</v>
      </c>
    </row>
    <row r="386" spans="1:51" hidden="1" x14ac:dyDescent="0.2">
      <c r="A386" s="200" t="s">
        <v>1907</v>
      </c>
      <c r="B386" s="201" t="s">
        <v>1572</v>
      </c>
      <c r="C386" s="201"/>
      <c r="D386" s="201"/>
      <c r="E386" s="202">
        <f>IF(G386="Y",VLOOKUP(B386&amp;"|"&amp;C386,'ETC Data'!$C$2:$D$16,2,FALSE),0)</f>
        <v>0</v>
      </c>
      <c r="F386" s="202">
        <f>IF(D386="",0,IF(G386="Y",VLOOKUP(B386&amp;"|"&amp;D386,'ETC Data'!$C$2:$D$16,2,FALSE),0))</f>
        <v>0</v>
      </c>
      <c r="G386" s="203" t="str">
        <f>IF(VLOOKUP(A386,Plan!A$1:H$804,8,FALSE)&lt;&gt;"",VLOOKUP(A386,Plan!A$1:H$804,8,FALSE),"")</f>
        <v>N</v>
      </c>
      <c r="H386" s="204" t="str">
        <f>IF(VLOOKUP(A386,Plan!A$1:L$804,12,FALSE)&lt;&gt;"",VLOOKUP(A386,Plan!A$1:L$804,12,FALSE),"")</f>
        <v/>
      </c>
      <c r="I386" s="205" t="str">
        <f>IF(VLOOKUP(A386,Plan!A$1:M$804,13,FALSE)&lt;&gt;"",VLOOKUP(A386,Plan!A$1:M$804,13,FALSE),"")</f>
        <v/>
      </c>
      <c r="J386" s="205" t="str">
        <f>IF(VLOOKUP(A386,Plan!A$1:N$804,14,FALSE)&lt;&gt;"",VLOOKUP(A386,Plan!A$1:N$804,14,FALSE),IF(VLOOKUP(A386,Plan!A$1:O$804,15,FALSE)&lt;&gt;"",VLOOKUP(A386,Plan!A$1:O$804,15,FALSE),""))</f>
        <v/>
      </c>
      <c r="K386" s="206" t="str">
        <f>IF(VLOOKUP(A386,Plan!A$1:P$804,16,FALSE)&lt;&gt;"",VLOOKUP(A386,Plan!A$1:P$804,16,FALSE),"")</f>
        <v/>
      </c>
      <c r="L386" s="205"/>
      <c r="M386" s="205"/>
      <c r="N386" s="205"/>
      <c r="O386" s="207">
        <f t="shared" si="56"/>
        <v>0</v>
      </c>
      <c r="P386" s="207" t="b">
        <f t="shared" si="57"/>
        <v>0</v>
      </c>
      <c r="Q386" s="208">
        <f>IF(P386,O386*'ETC Data'!$H$3*'ETC Data'!$I$3,0)</f>
        <v>0</v>
      </c>
      <c r="R386" s="208">
        <f>Q386-(Q386*((VLOOKUP(A386,Plan!A$1:Z$804,26,FALSE)/100)))</f>
        <v>0</v>
      </c>
      <c r="S386" s="208">
        <f>IF(P386,O386*'ETC Data'!$H$3*'ETC Data'!$J$3,0)</f>
        <v>0</v>
      </c>
      <c r="T386" s="208">
        <f>S386-(S386*((VLOOKUP(A386,Plan!A$1:AA$804,27,FALSE)/100)))</f>
        <v>0</v>
      </c>
      <c r="U386" s="208">
        <f>IF(P386,O386*'ETC Data'!$H$3*'ETC Data'!$K$3,0)</f>
        <v>0</v>
      </c>
      <c r="V386" s="208">
        <f>U386-(U386*((VLOOKUP(A386,Plan!A$1:AB$804,28,FALSE)/100)))</f>
        <v>0</v>
      </c>
      <c r="W386" s="208">
        <f>IF(P386,O386*'ETC Data'!$H$3*'ETC Data'!$L$3,0)</f>
        <v>0</v>
      </c>
      <c r="X386" s="208">
        <f>W386-(W386*((VLOOKUP(A386,Plan!A$1:AC$804,29,FALSE)/100)))</f>
        <v>0</v>
      </c>
      <c r="Y386" s="209"/>
      <c r="Z386" s="210" t="b">
        <f t="shared" si="64"/>
        <v>0</v>
      </c>
      <c r="AA386" s="208">
        <f>IF(Z386,O386*'ETC Data'!$H$4*'ETC Data'!$I$4,0)</f>
        <v>0</v>
      </c>
      <c r="AB386" s="208">
        <f>AA386-(AA386*((VLOOKUP(A386,Plan!A$1:AI$804,35,FALSE)/100)))</f>
        <v>0</v>
      </c>
      <c r="AC386" s="208">
        <f>IF(Z386,O386*'ETC Data'!$H$4*'ETC Data'!$J$4,0)</f>
        <v>0</v>
      </c>
      <c r="AD386" s="208">
        <f>AC386-(AC386*((VLOOKUP(A386,Plan!A$1:AJ$804,36,FALSE)/100)))</f>
        <v>0</v>
      </c>
      <c r="AE386" s="208">
        <f>IF(Z386,O386*'ETC Data'!$H$4*'ETC Data'!$K$4,0)</f>
        <v>0</v>
      </c>
      <c r="AF386" s="208">
        <f>AE386-(AE386*((VLOOKUP(A386,Plan!A$1:AK$804,37,FALSE)/100)))</f>
        <v>0</v>
      </c>
      <c r="AG386" s="208">
        <f>IF(Z386,O386*'ETC Data'!$H$4*'ETC Data'!$L$4,0)</f>
        <v>0</v>
      </c>
      <c r="AH386" s="208">
        <f>AG386-(AG386*((VLOOKUP(A386,Plan!A$1:AP$804,42,FALSE)/100)))</f>
        <v>0</v>
      </c>
      <c r="AI386" s="210"/>
      <c r="AJ386" s="210" t="b">
        <f t="shared" si="65"/>
        <v>0</v>
      </c>
      <c r="AK386" s="211">
        <f>IF(AJ386,O386*'ETC Data'!$H$5*'ETC Data'!$I$5,0)</f>
        <v>0</v>
      </c>
      <c r="AL386" s="208">
        <f>AK386-(AK386*((VLOOKUP(A386,Plan!A$1:AY$804,51,FALSE)/100)))</f>
        <v>0</v>
      </c>
      <c r="AM386" s="208">
        <f>IF(AJ386,O386*'ETC Data'!$H$5*'ETC Data'!$J$5,0)</f>
        <v>0</v>
      </c>
      <c r="AN386" s="208">
        <f>AM386-(AM386*((VLOOKUP(A386,Plan!A$1:BA$804,53,FALSE)/100)))</f>
        <v>0</v>
      </c>
      <c r="AO386" s="211">
        <f>IF(AJ386,O386*'ETC Data'!$H$5*'ETC Data'!$K$5,0)</f>
        <v>0</v>
      </c>
      <c r="AP386" s="208">
        <f>AO386-(AO386*((VLOOKUP(A386,Plan!A$1:BB$804,54,FALSE)/100)))</f>
        <v>0</v>
      </c>
      <c r="AQ386" s="208">
        <f>IF(AJ386,O386*'ETC Data'!$H$5*'ETC Data'!$L$5,0)</f>
        <v>0</v>
      </c>
      <c r="AR386" s="208">
        <f>AQ386-(AQ386*((VLOOKUP(A386,Plan!A$1:BD$804,56,FALSE)/100)))</f>
        <v>0</v>
      </c>
      <c r="AS386" s="193">
        <f>VLOOKUP(A386,'PR Matrix'!A:B,2,FALSE)</f>
        <v>0</v>
      </c>
      <c r="AT386" s="194">
        <f t="shared" si="58"/>
        <v>0</v>
      </c>
      <c r="AU386" s="194">
        <f t="shared" si="59"/>
        <v>0</v>
      </c>
      <c r="AV386" s="194">
        <f t="shared" si="60"/>
        <v>0</v>
      </c>
      <c r="AW386" s="194">
        <f t="shared" si="61"/>
        <v>0</v>
      </c>
      <c r="AX386" s="194">
        <f t="shared" si="62"/>
        <v>0</v>
      </c>
      <c r="AY386" s="194">
        <f t="shared" si="63"/>
        <v>0</v>
      </c>
    </row>
    <row r="387" spans="1:51" hidden="1" x14ac:dyDescent="0.2">
      <c r="A387" s="200" t="s">
        <v>1908</v>
      </c>
      <c r="B387" s="201" t="s">
        <v>1572</v>
      </c>
      <c r="C387" s="201"/>
      <c r="D387" s="201"/>
      <c r="E387" s="202">
        <f>IF(G387="Y",VLOOKUP(B387&amp;"|"&amp;C387,'ETC Data'!$C$2:$D$16,2,FALSE),0)</f>
        <v>0</v>
      </c>
      <c r="F387" s="202">
        <f>IF(D387="",0,IF(G387="Y",VLOOKUP(B387&amp;"|"&amp;D387,'ETC Data'!$C$2:$D$16,2,FALSE),0))</f>
        <v>0</v>
      </c>
      <c r="G387" s="203" t="str">
        <f>IF(VLOOKUP(A387,Plan!A$1:H$804,8,FALSE)&lt;&gt;"",VLOOKUP(A387,Plan!A$1:H$804,8,FALSE),"")</f>
        <v>N</v>
      </c>
      <c r="H387" s="204" t="str">
        <f>IF(VLOOKUP(A387,Plan!A$1:L$804,12,FALSE)&lt;&gt;"",VLOOKUP(A387,Plan!A$1:L$804,12,FALSE),"")</f>
        <v/>
      </c>
      <c r="I387" s="205" t="str">
        <f>IF(VLOOKUP(A387,Plan!A$1:M$804,13,FALSE)&lt;&gt;"",VLOOKUP(A387,Plan!A$1:M$804,13,FALSE),"")</f>
        <v/>
      </c>
      <c r="J387" s="205" t="str">
        <f>IF(VLOOKUP(A387,Plan!A$1:N$804,14,FALSE)&lt;&gt;"",VLOOKUP(A387,Plan!A$1:N$804,14,FALSE),IF(VLOOKUP(A387,Plan!A$1:O$804,15,FALSE)&lt;&gt;"",VLOOKUP(A387,Plan!A$1:O$804,15,FALSE),""))</f>
        <v/>
      </c>
      <c r="K387" s="206" t="str">
        <f>IF(VLOOKUP(A387,Plan!A$1:P$804,16,FALSE)&lt;&gt;"",VLOOKUP(A387,Plan!A$1:P$804,16,FALSE),"")</f>
        <v/>
      </c>
      <c r="L387" s="205"/>
      <c r="M387" s="205"/>
      <c r="N387" s="205"/>
      <c r="O387" s="207">
        <f t="shared" si="56"/>
        <v>0</v>
      </c>
      <c r="P387" s="207" t="b">
        <f t="shared" si="57"/>
        <v>0</v>
      </c>
      <c r="Q387" s="208">
        <f>IF(P387,O387*'ETC Data'!$H$3*'ETC Data'!$I$3,0)</f>
        <v>0</v>
      </c>
      <c r="R387" s="208">
        <f>Q387-(Q387*((VLOOKUP(A387,Plan!A$1:Z$804,26,FALSE)/100)))</f>
        <v>0</v>
      </c>
      <c r="S387" s="208">
        <f>IF(P387,O387*'ETC Data'!$H$3*'ETC Data'!$J$3,0)</f>
        <v>0</v>
      </c>
      <c r="T387" s="208">
        <f>S387-(S387*((VLOOKUP(A387,Plan!A$1:AA$804,27,FALSE)/100)))</f>
        <v>0</v>
      </c>
      <c r="U387" s="208">
        <f>IF(P387,O387*'ETC Data'!$H$3*'ETC Data'!$K$3,0)</f>
        <v>0</v>
      </c>
      <c r="V387" s="208">
        <f>U387-(U387*((VLOOKUP(A387,Plan!A$1:AB$804,28,FALSE)/100)))</f>
        <v>0</v>
      </c>
      <c r="W387" s="208">
        <f>IF(P387,O387*'ETC Data'!$H$3*'ETC Data'!$L$3,0)</f>
        <v>0</v>
      </c>
      <c r="X387" s="208">
        <f>W387-(W387*((VLOOKUP(A387,Plan!A$1:AC$804,29,FALSE)/100)))</f>
        <v>0</v>
      </c>
      <c r="Y387" s="209"/>
      <c r="Z387" s="210" t="b">
        <f t="shared" si="64"/>
        <v>0</v>
      </c>
      <c r="AA387" s="208">
        <f>IF(Z387,O387*'ETC Data'!$H$4*'ETC Data'!$I$4,0)</f>
        <v>0</v>
      </c>
      <c r="AB387" s="208">
        <f>AA387-(AA387*((VLOOKUP(A387,Plan!A$1:AI$804,35,FALSE)/100)))</f>
        <v>0</v>
      </c>
      <c r="AC387" s="208">
        <f>IF(Z387,O387*'ETC Data'!$H$4*'ETC Data'!$J$4,0)</f>
        <v>0</v>
      </c>
      <c r="AD387" s="208">
        <f>AC387-(AC387*((VLOOKUP(A387,Plan!A$1:AJ$804,36,FALSE)/100)))</f>
        <v>0</v>
      </c>
      <c r="AE387" s="208">
        <f>IF(Z387,O387*'ETC Data'!$H$4*'ETC Data'!$K$4,0)</f>
        <v>0</v>
      </c>
      <c r="AF387" s="208">
        <f>AE387-(AE387*((VLOOKUP(A387,Plan!A$1:AK$804,37,FALSE)/100)))</f>
        <v>0</v>
      </c>
      <c r="AG387" s="208">
        <f>IF(Z387,O387*'ETC Data'!$H$4*'ETC Data'!$L$4,0)</f>
        <v>0</v>
      </c>
      <c r="AH387" s="208">
        <f>AG387-(AG387*((VLOOKUP(A387,Plan!A$1:AP$804,42,FALSE)/100)))</f>
        <v>0</v>
      </c>
      <c r="AI387" s="210"/>
      <c r="AJ387" s="210" t="b">
        <f t="shared" si="65"/>
        <v>0</v>
      </c>
      <c r="AK387" s="211">
        <f>IF(AJ387,O387*'ETC Data'!$H$5*'ETC Data'!$I$5,0)</f>
        <v>0</v>
      </c>
      <c r="AL387" s="208">
        <f>AK387-(AK387*((VLOOKUP(A387,Plan!A$1:AY$804,51,FALSE)/100)))</f>
        <v>0</v>
      </c>
      <c r="AM387" s="208">
        <f>IF(AJ387,O387*'ETC Data'!$H$5*'ETC Data'!$J$5,0)</f>
        <v>0</v>
      </c>
      <c r="AN387" s="208">
        <f>AM387-(AM387*((VLOOKUP(A387,Plan!A$1:BA$804,53,FALSE)/100)))</f>
        <v>0</v>
      </c>
      <c r="AO387" s="211">
        <f>IF(AJ387,O387*'ETC Data'!$H$5*'ETC Data'!$K$5,0)</f>
        <v>0</v>
      </c>
      <c r="AP387" s="208">
        <f>AO387-(AO387*((VLOOKUP(A387,Plan!A$1:BB$804,54,FALSE)/100)))</f>
        <v>0</v>
      </c>
      <c r="AQ387" s="208">
        <f>IF(AJ387,O387*'ETC Data'!$H$5*'ETC Data'!$L$5,0)</f>
        <v>0</v>
      </c>
      <c r="AR387" s="208">
        <f>AQ387-(AQ387*((VLOOKUP(A387,Plan!A$1:BD$804,56,FALSE)/100)))</f>
        <v>0</v>
      </c>
      <c r="AS387" s="193">
        <f>VLOOKUP(A387,'PR Matrix'!A:B,2,FALSE)</f>
        <v>0</v>
      </c>
      <c r="AT387" s="194">
        <f t="shared" si="58"/>
        <v>0</v>
      </c>
      <c r="AU387" s="194">
        <f t="shared" si="59"/>
        <v>0</v>
      </c>
      <c r="AV387" s="194">
        <f t="shared" si="60"/>
        <v>0</v>
      </c>
      <c r="AW387" s="194">
        <f t="shared" si="61"/>
        <v>0</v>
      </c>
      <c r="AX387" s="194">
        <f t="shared" si="62"/>
        <v>0</v>
      </c>
      <c r="AY387" s="194">
        <f t="shared" si="63"/>
        <v>0</v>
      </c>
    </row>
    <row r="388" spans="1:51" hidden="1" x14ac:dyDescent="0.2">
      <c r="A388" s="200" t="s">
        <v>1909</v>
      </c>
      <c r="B388" s="201" t="s">
        <v>1572</v>
      </c>
      <c r="C388" s="201"/>
      <c r="D388" s="201"/>
      <c r="E388" s="202">
        <f>IF(G388="Y",VLOOKUP(B388&amp;"|"&amp;C388,'ETC Data'!$C$2:$D$16,2,FALSE),0)</f>
        <v>0</v>
      </c>
      <c r="F388" s="202">
        <f>IF(D388="",0,IF(G388="Y",VLOOKUP(B388&amp;"|"&amp;D388,'ETC Data'!$C$2:$D$16,2,FALSE),0))</f>
        <v>0</v>
      </c>
      <c r="G388" s="203" t="str">
        <f>IF(VLOOKUP(A388,Plan!A$1:H$804,8,FALSE)&lt;&gt;"",VLOOKUP(A388,Plan!A$1:H$804,8,FALSE),"")</f>
        <v>N</v>
      </c>
      <c r="H388" s="204" t="str">
        <f>IF(VLOOKUP(A388,Plan!A$1:L$804,12,FALSE)&lt;&gt;"",VLOOKUP(A388,Plan!A$1:L$804,12,FALSE),"")</f>
        <v/>
      </c>
      <c r="I388" s="205" t="str">
        <f>IF(VLOOKUP(A388,Plan!A$1:M$804,13,FALSE)&lt;&gt;"",VLOOKUP(A388,Plan!A$1:M$804,13,FALSE),"")</f>
        <v/>
      </c>
      <c r="J388" s="205" t="str">
        <f>IF(VLOOKUP(A388,Plan!A$1:N$804,14,FALSE)&lt;&gt;"",VLOOKUP(A388,Plan!A$1:N$804,14,FALSE),IF(VLOOKUP(A388,Plan!A$1:O$804,15,FALSE)&lt;&gt;"",VLOOKUP(A388,Plan!A$1:O$804,15,FALSE),""))</f>
        <v/>
      </c>
      <c r="K388" s="206" t="str">
        <f>IF(VLOOKUP(A388,Plan!A$1:P$804,16,FALSE)&lt;&gt;"",VLOOKUP(A388,Plan!A$1:P$804,16,FALSE),"")</f>
        <v/>
      </c>
      <c r="L388" s="205"/>
      <c r="M388" s="205"/>
      <c r="N388" s="205"/>
      <c r="O388" s="207">
        <f t="shared" ref="O388:O451" si="66">IF(F388=0,E388,F388)</f>
        <v>0</v>
      </c>
      <c r="P388" s="207" t="b">
        <f t="shared" ref="P388:P451" si="67">OR(H388="Y",I388="Y")</f>
        <v>0</v>
      </c>
      <c r="Q388" s="208">
        <f>IF(P388,O388*'ETC Data'!$H$3*'ETC Data'!$I$3,0)</f>
        <v>0</v>
      </c>
      <c r="R388" s="208">
        <f>Q388-(Q388*((VLOOKUP(A388,Plan!A$1:Z$804,26,FALSE)/100)))</f>
        <v>0</v>
      </c>
      <c r="S388" s="208">
        <f>IF(P388,O388*'ETC Data'!$H$3*'ETC Data'!$J$3,0)</f>
        <v>0</v>
      </c>
      <c r="T388" s="208">
        <f>S388-(S388*((VLOOKUP(A388,Plan!A$1:AA$804,27,FALSE)/100)))</f>
        <v>0</v>
      </c>
      <c r="U388" s="208">
        <f>IF(P388,O388*'ETC Data'!$H$3*'ETC Data'!$K$3,0)</f>
        <v>0</v>
      </c>
      <c r="V388" s="208">
        <f>U388-(U388*((VLOOKUP(A388,Plan!A$1:AB$804,28,FALSE)/100)))</f>
        <v>0</v>
      </c>
      <c r="W388" s="208">
        <f>IF(P388,O388*'ETC Data'!$H$3*'ETC Data'!$L$3,0)</f>
        <v>0</v>
      </c>
      <c r="X388" s="208">
        <f>W388-(W388*((VLOOKUP(A388,Plan!A$1:AC$804,29,FALSE)/100)))</f>
        <v>0</v>
      </c>
      <c r="Y388" s="209"/>
      <c r="Z388" s="210" t="b">
        <f t="shared" si="64"/>
        <v>0</v>
      </c>
      <c r="AA388" s="208">
        <f>IF(Z388,O388*'ETC Data'!$H$4*'ETC Data'!$I$4,0)</f>
        <v>0</v>
      </c>
      <c r="AB388" s="208">
        <f>AA388-(AA388*((VLOOKUP(A388,Plan!A$1:AI$804,35,FALSE)/100)))</f>
        <v>0</v>
      </c>
      <c r="AC388" s="208">
        <f>IF(Z388,O388*'ETC Data'!$H$4*'ETC Data'!$J$4,0)</f>
        <v>0</v>
      </c>
      <c r="AD388" s="208">
        <f>AC388-(AC388*((VLOOKUP(A388,Plan!A$1:AJ$804,36,FALSE)/100)))</f>
        <v>0</v>
      </c>
      <c r="AE388" s="208">
        <f>IF(Z388,O388*'ETC Data'!$H$4*'ETC Data'!$K$4,0)</f>
        <v>0</v>
      </c>
      <c r="AF388" s="208">
        <f>AE388-(AE388*((VLOOKUP(A388,Plan!A$1:AK$804,37,FALSE)/100)))</f>
        <v>0</v>
      </c>
      <c r="AG388" s="208">
        <f>IF(Z388,O388*'ETC Data'!$H$4*'ETC Data'!$L$4,0)</f>
        <v>0</v>
      </c>
      <c r="AH388" s="208">
        <f>AG388-(AG388*((VLOOKUP(A388,Plan!A$1:AP$804,42,FALSE)/100)))</f>
        <v>0</v>
      </c>
      <c r="AI388" s="210"/>
      <c r="AJ388" s="210" t="b">
        <f t="shared" si="65"/>
        <v>0</v>
      </c>
      <c r="AK388" s="211">
        <f>IF(AJ388,O388*'ETC Data'!$H$5*'ETC Data'!$I$5,0)</f>
        <v>0</v>
      </c>
      <c r="AL388" s="208">
        <f>AK388-(AK388*((VLOOKUP(A388,Plan!A$1:AY$804,51,FALSE)/100)))</f>
        <v>0</v>
      </c>
      <c r="AM388" s="208">
        <f>IF(AJ388,O388*'ETC Data'!$H$5*'ETC Data'!$J$5,0)</f>
        <v>0</v>
      </c>
      <c r="AN388" s="208">
        <f>AM388-(AM388*((VLOOKUP(A388,Plan!A$1:BA$804,53,FALSE)/100)))</f>
        <v>0</v>
      </c>
      <c r="AO388" s="211">
        <f>IF(AJ388,O388*'ETC Data'!$H$5*'ETC Data'!$K$5,0)</f>
        <v>0</v>
      </c>
      <c r="AP388" s="208">
        <f>AO388-(AO388*((VLOOKUP(A388,Plan!A$1:BB$804,54,FALSE)/100)))</f>
        <v>0</v>
      </c>
      <c r="AQ388" s="208">
        <f>IF(AJ388,O388*'ETC Data'!$H$5*'ETC Data'!$L$5,0)</f>
        <v>0</v>
      </c>
      <c r="AR388" s="208">
        <f>AQ388-(AQ388*((VLOOKUP(A388,Plan!A$1:BD$804,56,FALSE)/100)))</f>
        <v>0</v>
      </c>
      <c r="AS388" s="193">
        <f>VLOOKUP(A388,'PR Matrix'!A:B,2,FALSE)</f>
        <v>0</v>
      </c>
      <c r="AT388" s="194">
        <f t="shared" ref="AT388:AT451" si="68">R388+T388+V388+X388+AB388+AD388+AF388+AH388+AL388+AN388+AP388+AR388</f>
        <v>0</v>
      </c>
      <c r="AU388" s="194">
        <f t="shared" ref="AU388:AU451" si="69">Q388+S388+U388+W388+AA388+AC388+AE388+AG388+AK388+AM388+AO388+AQ388</f>
        <v>0</v>
      </c>
      <c r="AV388" s="194">
        <f t="shared" ref="AV388:AV451" si="70">R388+AB388+AL388</f>
        <v>0</v>
      </c>
      <c r="AW388" s="194">
        <f t="shared" ref="AW388:AW451" si="71">T388+AD388+AN388</f>
        <v>0</v>
      </c>
      <c r="AX388" s="194">
        <f t="shared" ref="AX388:AX451" si="72">V388+AF388+AP388</f>
        <v>0</v>
      </c>
      <c r="AY388" s="194">
        <f t="shared" ref="AY388:AY451" si="73">X388+AH388+AR388</f>
        <v>0</v>
      </c>
    </row>
    <row r="389" spans="1:51" hidden="1" x14ac:dyDescent="0.2">
      <c r="A389" s="200" t="s">
        <v>1910</v>
      </c>
      <c r="B389" s="201" t="s">
        <v>1572</v>
      </c>
      <c r="C389" s="201"/>
      <c r="D389" s="201"/>
      <c r="E389" s="202">
        <f>IF(G389="Y",VLOOKUP(B389&amp;"|"&amp;C389,'ETC Data'!$C$2:$D$16,2,FALSE),0)</f>
        <v>0</v>
      </c>
      <c r="F389" s="202">
        <f>IF(D389="",0,IF(G389="Y",VLOOKUP(B389&amp;"|"&amp;D389,'ETC Data'!$C$2:$D$16,2,FALSE),0))</f>
        <v>0</v>
      </c>
      <c r="G389" s="203" t="str">
        <f>IF(VLOOKUP(A389,Plan!A$1:H$804,8,FALSE)&lt;&gt;"",VLOOKUP(A389,Plan!A$1:H$804,8,FALSE),"")</f>
        <v>N</v>
      </c>
      <c r="H389" s="204" t="str">
        <f>IF(VLOOKUP(A389,Plan!A$1:L$804,12,FALSE)&lt;&gt;"",VLOOKUP(A389,Plan!A$1:L$804,12,FALSE),"")</f>
        <v/>
      </c>
      <c r="I389" s="205" t="str">
        <f>IF(VLOOKUP(A389,Plan!A$1:M$804,13,FALSE)&lt;&gt;"",VLOOKUP(A389,Plan!A$1:M$804,13,FALSE),"")</f>
        <v/>
      </c>
      <c r="J389" s="205" t="str">
        <f>IF(VLOOKUP(A389,Plan!A$1:N$804,14,FALSE)&lt;&gt;"",VLOOKUP(A389,Plan!A$1:N$804,14,FALSE),IF(VLOOKUP(A389,Plan!A$1:O$804,15,FALSE)&lt;&gt;"",VLOOKUP(A389,Plan!A$1:O$804,15,FALSE),""))</f>
        <v/>
      </c>
      <c r="K389" s="206" t="str">
        <f>IF(VLOOKUP(A389,Plan!A$1:P$804,16,FALSE)&lt;&gt;"",VLOOKUP(A389,Plan!A$1:P$804,16,FALSE),"")</f>
        <v/>
      </c>
      <c r="L389" s="205"/>
      <c r="M389" s="205"/>
      <c r="N389" s="205"/>
      <c r="O389" s="207">
        <f t="shared" si="66"/>
        <v>0</v>
      </c>
      <c r="P389" s="207" t="b">
        <f t="shared" si="67"/>
        <v>0</v>
      </c>
      <c r="Q389" s="208">
        <f>IF(P389,O389*'ETC Data'!$H$3*'ETC Data'!$I$3,0)</f>
        <v>0</v>
      </c>
      <c r="R389" s="208">
        <f>Q389-(Q389*((VLOOKUP(A389,Plan!A$1:Z$804,26,FALSE)/100)))</f>
        <v>0</v>
      </c>
      <c r="S389" s="208">
        <f>IF(P389,O389*'ETC Data'!$H$3*'ETC Data'!$J$3,0)</f>
        <v>0</v>
      </c>
      <c r="T389" s="208">
        <f>S389-(S389*((VLOOKUP(A389,Plan!A$1:AA$804,27,FALSE)/100)))</f>
        <v>0</v>
      </c>
      <c r="U389" s="208">
        <f>IF(P389,O389*'ETC Data'!$H$3*'ETC Data'!$K$3,0)</f>
        <v>0</v>
      </c>
      <c r="V389" s="208">
        <f>U389-(U389*((VLOOKUP(A389,Plan!A$1:AB$804,28,FALSE)/100)))</f>
        <v>0</v>
      </c>
      <c r="W389" s="208">
        <f>IF(P389,O389*'ETC Data'!$H$3*'ETC Data'!$L$3,0)</f>
        <v>0</v>
      </c>
      <c r="X389" s="208">
        <f>W389-(W389*((VLOOKUP(A389,Plan!A$1:AC$804,29,FALSE)/100)))</f>
        <v>0</v>
      </c>
      <c r="Y389" s="209"/>
      <c r="Z389" s="210" t="b">
        <f t="shared" si="64"/>
        <v>0</v>
      </c>
      <c r="AA389" s="208">
        <f>IF(Z389,O389*'ETC Data'!$H$4*'ETC Data'!$I$4,0)</f>
        <v>0</v>
      </c>
      <c r="AB389" s="208">
        <f>AA389-(AA389*((VLOOKUP(A389,Plan!A$1:AI$804,35,FALSE)/100)))</f>
        <v>0</v>
      </c>
      <c r="AC389" s="208">
        <f>IF(Z389,O389*'ETC Data'!$H$4*'ETC Data'!$J$4,0)</f>
        <v>0</v>
      </c>
      <c r="AD389" s="208">
        <f>AC389-(AC389*((VLOOKUP(A389,Plan!A$1:AJ$804,36,FALSE)/100)))</f>
        <v>0</v>
      </c>
      <c r="AE389" s="208">
        <f>IF(Z389,O389*'ETC Data'!$H$4*'ETC Data'!$K$4,0)</f>
        <v>0</v>
      </c>
      <c r="AF389" s="208">
        <f>AE389-(AE389*((VLOOKUP(A389,Plan!A$1:AK$804,37,FALSE)/100)))</f>
        <v>0</v>
      </c>
      <c r="AG389" s="208">
        <f>IF(Z389,O389*'ETC Data'!$H$4*'ETC Data'!$L$4,0)</f>
        <v>0</v>
      </c>
      <c r="AH389" s="208">
        <f>AG389-(AG389*((VLOOKUP(A389,Plan!A$1:AP$804,42,FALSE)/100)))</f>
        <v>0</v>
      </c>
      <c r="AI389" s="210"/>
      <c r="AJ389" s="210" t="b">
        <f t="shared" si="65"/>
        <v>0</v>
      </c>
      <c r="AK389" s="211">
        <f>IF(AJ389,O389*'ETC Data'!$H$5*'ETC Data'!$I$5,0)</f>
        <v>0</v>
      </c>
      <c r="AL389" s="208">
        <f>AK389-(AK389*((VLOOKUP(A389,Plan!A$1:AY$804,51,FALSE)/100)))</f>
        <v>0</v>
      </c>
      <c r="AM389" s="208">
        <f>IF(AJ389,O389*'ETC Data'!$H$5*'ETC Data'!$J$5,0)</f>
        <v>0</v>
      </c>
      <c r="AN389" s="208">
        <f>AM389-(AM389*((VLOOKUP(A389,Plan!A$1:BA$804,53,FALSE)/100)))</f>
        <v>0</v>
      </c>
      <c r="AO389" s="211">
        <f>IF(AJ389,O389*'ETC Data'!$H$5*'ETC Data'!$K$5,0)</f>
        <v>0</v>
      </c>
      <c r="AP389" s="208">
        <f>AO389-(AO389*((VLOOKUP(A389,Plan!A$1:BB$804,54,FALSE)/100)))</f>
        <v>0</v>
      </c>
      <c r="AQ389" s="208">
        <f>IF(AJ389,O389*'ETC Data'!$H$5*'ETC Data'!$L$5,0)</f>
        <v>0</v>
      </c>
      <c r="AR389" s="208">
        <f>AQ389-(AQ389*((VLOOKUP(A389,Plan!A$1:BD$804,56,FALSE)/100)))</f>
        <v>0</v>
      </c>
      <c r="AS389" s="193">
        <f>VLOOKUP(A389,'PR Matrix'!A:B,2,FALSE)</f>
        <v>0</v>
      </c>
      <c r="AT389" s="194">
        <f t="shared" si="68"/>
        <v>0</v>
      </c>
      <c r="AU389" s="194">
        <f t="shared" si="69"/>
        <v>0</v>
      </c>
      <c r="AV389" s="194">
        <f t="shared" si="70"/>
        <v>0</v>
      </c>
      <c r="AW389" s="194">
        <f t="shared" si="71"/>
        <v>0</v>
      </c>
      <c r="AX389" s="194">
        <f t="shared" si="72"/>
        <v>0</v>
      </c>
      <c r="AY389" s="194">
        <f t="shared" si="73"/>
        <v>0</v>
      </c>
    </row>
    <row r="390" spans="1:51" hidden="1" x14ac:dyDescent="0.2">
      <c r="A390" s="200" t="s">
        <v>1911</v>
      </c>
      <c r="B390" s="201" t="s">
        <v>1572</v>
      </c>
      <c r="C390" s="201"/>
      <c r="D390" s="201"/>
      <c r="E390" s="202">
        <f>IF(G390="Y",VLOOKUP(B390&amp;"|"&amp;C390,'ETC Data'!$C$2:$D$16,2,FALSE),0)</f>
        <v>0</v>
      </c>
      <c r="F390" s="202">
        <f>IF(D390="",0,IF(G390="Y",VLOOKUP(B390&amp;"|"&amp;D390,'ETC Data'!$C$2:$D$16,2,FALSE),0))</f>
        <v>0</v>
      </c>
      <c r="G390" s="203" t="str">
        <f>IF(VLOOKUP(A390,Plan!A$1:H$804,8,FALSE)&lt;&gt;"",VLOOKUP(A390,Plan!A$1:H$804,8,FALSE),"")</f>
        <v>N</v>
      </c>
      <c r="H390" s="204" t="str">
        <f>IF(VLOOKUP(A390,Plan!A$1:L$804,12,FALSE)&lt;&gt;"",VLOOKUP(A390,Plan!A$1:L$804,12,FALSE),"")</f>
        <v/>
      </c>
      <c r="I390" s="205" t="str">
        <f>IF(VLOOKUP(A390,Plan!A$1:M$804,13,FALSE)&lt;&gt;"",VLOOKUP(A390,Plan!A$1:M$804,13,FALSE),"")</f>
        <v/>
      </c>
      <c r="J390" s="205" t="str">
        <f>IF(VLOOKUP(A390,Plan!A$1:N$804,14,FALSE)&lt;&gt;"",VLOOKUP(A390,Plan!A$1:N$804,14,FALSE),IF(VLOOKUP(A390,Plan!A$1:O$804,15,FALSE)&lt;&gt;"",VLOOKUP(A390,Plan!A$1:O$804,15,FALSE),""))</f>
        <v/>
      </c>
      <c r="K390" s="206" t="str">
        <f>IF(VLOOKUP(A390,Plan!A$1:P$804,16,FALSE)&lt;&gt;"",VLOOKUP(A390,Plan!A$1:P$804,16,FALSE),"")</f>
        <v/>
      </c>
      <c r="L390" s="205"/>
      <c r="M390" s="205"/>
      <c r="N390" s="205"/>
      <c r="O390" s="207">
        <f t="shared" si="66"/>
        <v>0</v>
      </c>
      <c r="P390" s="207" t="b">
        <f t="shared" si="67"/>
        <v>0</v>
      </c>
      <c r="Q390" s="208">
        <f>IF(P390,O390*'ETC Data'!$H$3*'ETC Data'!$I$3,0)</f>
        <v>0</v>
      </c>
      <c r="R390" s="208">
        <f>Q390-(Q390*((VLOOKUP(A390,Plan!A$1:Z$804,26,FALSE)/100)))</f>
        <v>0</v>
      </c>
      <c r="S390" s="208">
        <f>IF(P390,O390*'ETC Data'!$H$3*'ETC Data'!$J$3,0)</f>
        <v>0</v>
      </c>
      <c r="T390" s="208">
        <f>S390-(S390*((VLOOKUP(A390,Plan!A$1:AA$804,27,FALSE)/100)))</f>
        <v>0</v>
      </c>
      <c r="U390" s="208">
        <f>IF(P390,O390*'ETC Data'!$H$3*'ETC Data'!$K$3,0)</f>
        <v>0</v>
      </c>
      <c r="V390" s="208">
        <f>U390-(U390*((VLOOKUP(A390,Plan!A$1:AB$804,28,FALSE)/100)))</f>
        <v>0</v>
      </c>
      <c r="W390" s="208">
        <f>IF(P390,O390*'ETC Data'!$H$3*'ETC Data'!$L$3,0)</f>
        <v>0</v>
      </c>
      <c r="X390" s="208">
        <f>W390-(W390*((VLOOKUP(A390,Plan!A$1:AC$804,29,FALSE)/100)))</f>
        <v>0</v>
      </c>
      <c r="Y390" s="209"/>
      <c r="Z390" s="210" t="b">
        <f t="shared" si="64"/>
        <v>0</v>
      </c>
      <c r="AA390" s="208">
        <f>IF(Z390,O390*'ETC Data'!$H$4*'ETC Data'!$I$4,0)</f>
        <v>0</v>
      </c>
      <c r="AB390" s="208">
        <f>AA390-(AA390*((VLOOKUP(A390,Plan!A$1:AI$804,35,FALSE)/100)))</f>
        <v>0</v>
      </c>
      <c r="AC390" s="208">
        <f>IF(Z390,O390*'ETC Data'!$H$4*'ETC Data'!$J$4,0)</f>
        <v>0</v>
      </c>
      <c r="AD390" s="208">
        <f>AC390-(AC390*((VLOOKUP(A390,Plan!A$1:AJ$804,36,FALSE)/100)))</f>
        <v>0</v>
      </c>
      <c r="AE390" s="208">
        <f>IF(Z390,O390*'ETC Data'!$H$4*'ETC Data'!$K$4,0)</f>
        <v>0</v>
      </c>
      <c r="AF390" s="208">
        <f>AE390-(AE390*((VLOOKUP(A390,Plan!A$1:AK$804,37,FALSE)/100)))</f>
        <v>0</v>
      </c>
      <c r="AG390" s="208">
        <f>IF(Z390,O390*'ETC Data'!$H$4*'ETC Data'!$L$4,0)</f>
        <v>0</v>
      </c>
      <c r="AH390" s="208">
        <f>AG390-(AG390*((VLOOKUP(A390,Plan!A$1:AP$804,42,FALSE)/100)))</f>
        <v>0</v>
      </c>
      <c r="AI390" s="210"/>
      <c r="AJ390" s="210" t="b">
        <f t="shared" si="65"/>
        <v>0</v>
      </c>
      <c r="AK390" s="211">
        <f>IF(AJ390,O390*'ETC Data'!$H$5*'ETC Data'!$I$5,0)</f>
        <v>0</v>
      </c>
      <c r="AL390" s="208">
        <f>AK390-(AK390*((VLOOKUP(A390,Plan!A$1:AY$804,51,FALSE)/100)))</f>
        <v>0</v>
      </c>
      <c r="AM390" s="208">
        <f>IF(AJ390,O390*'ETC Data'!$H$5*'ETC Data'!$J$5,0)</f>
        <v>0</v>
      </c>
      <c r="AN390" s="208">
        <f>AM390-(AM390*((VLOOKUP(A390,Plan!A$1:BA$804,53,FALSE)/100)))</f>
        <v>0</v>
      </c>
      <c r="AO390" s="211">
        <f>IF(AJ390,O390*'ETC Data'!$H$5*'ETC Data'!$K$5,0)</f>
        <v>0</v>
      </c>
      <c r="AP390" s="208">
        <f>AO390-(AO390*((VLOOKUP(A390,Plan!A$1:BB$804,54,FALSE)/100)))</f>
        <v>0</v>
      </c>
      <c r="AQ390" s="208">
        <f>IF(AJ390,O390*'ETC Data'!$H$5*'ETC Data'!$L$5,0)</f>
        <v>0</v>
      </c>
      <c r="AR390" s="208">
        <f>AQ390-(AQ390*((VLOOKUP(A390,Plan!A$1:BD$804,56,FALSE)/100)))</f>
        <v>0</v>
      </c>
      <c r="AS390" s="193">
        <f>VLOOKUP(A390,'PR Matrix'!A:B,2,FALSE)</f>
        <v>0</v>
      </c>
      <c r="AT390" s="194">
        <f t="shared" si="68"/>
        <v>0</v>
      </c>
      <c r="AU390" s="194">
        <f t="shared" si="69"/>
        <v>0</v>
      </c>
      <c r="AV390" s="194">
        <f t="shared" si="70"/>
        <v>0</v>
      </c>
      <c r="AW390" s="194">
        <f t="shared" si="71"/>
        <v>0</v>
      </c>
      <c r="AX390" s="194">
        <f t="shared" si="72"/>
        <v>0</v>
      </c>
      <c r="AY390" s="194">
        <f t="shared" si="73"/>
        <v>0</v>
      </c>
    </row>
    <row r="391" spans="1:51" hidden="1" x14ac:dyDescent="0.2">
      <c r="A391" s="200" t="s">
        <v>1912</v>
      </c>
      <c r="B391" s="201" t="s">
        <v>1572</v>
      </c>
      <c r="C391" s="201"/>
      <c r="D391" s="201"/>
      <c r="E391" s="202">
        <f>IF(G391="Y",VLOOKUP(B391&amp;"|"&amp;C391,'ETC Data'!$C$2:$D$16,2,FALSE),0)</f>
        <v>0</v>
      </c>
      <c r="F391" s="202">
        <f>IF(D391="",0,IF(G391="Y",VLOOKUP(B391&amp;"|"&amp;D391,'ETC Data'!$C$2:$D$16,2,FALSE),0))</f>
        <v>0</v>
      </c>
      <c r="G391" s="203" t="str">
        <f>IF(VLOOKUP(A391,Plan!A$1:H$804,8,FALSE)&lt;&gt;"",VLOOKUP(A391,Plan!A$1:H$804,8,FALSE),"")</f>
        <v>N</v>
      </c>
      <c r="H391" s="204" t="str">
        <f>IF(VLOOKUP(A391,Plan!A$1:L$804,12,FALSE)&lt;&gt;"",VLOOKUP(A391,Plan!A$1:L$804,12,FALSE),"")</f>
        <v/>
      </c>
      <c r="I391" s="205" t="str">
        <f>IF(VLOOKUP(A391,Plan!A$1:M$804,13,FALSE)&lt;&gt;"",VLOOKUP(A391,Plan!A$1:M$804,13,FALSE),"")</f>
        <v/>
      </c>
      <c r="J391" s="205" t="str">
        <f>IF(VLOOKUP(A391,Plan!A$1:N$804,14,FALSE)&lt;&gt;"",VLOOKUP(A391,Plan!A$1:N$804,14,FALSE),IF(VLOOKUP(A391,Plan!A$1:O$804,15,FALSE)&lt;&gt;"",VLOOKUP(A391,Plan!A$1:O$804,15,FALSE),""))</f>
        <v/>
      </c>
      <c r="K391" s="206" t="str">
        <f>IF(VLOOKUP(A391,Plan!A$1:P$804,16,FALSE)&lt;&gt;"",VLOOKUP(A391,Plan!A$1:P$804,16,FALSE),"")</f>
        <v/>
      </c>
      <c r="L391" s="205"/>
      <c r="M391" s="205"/>
      <c r="N391" s="205"/>
      <c r="O391" s="207">
        <f t="shared" si="66"/>
        <v>0</v>
      </c>
      <c r="P391" s="207" t="b">
        <f t="shared" si="67"/>
        <v>0</v>
      </c>
      <c r="Q391" s="208">
        <f>IF(P391,O391*'ETC Data'!$H$3*'ETC Data'!$I$3,0)</f>
        <v>0</v>
      </c>
      <c r="R391" s="208">
        <f>Q391-(Q391*((VLOOKUP(A391,Plan!A$1:Z$804,26,FALSE)/100)))</f>
        <v>0</v>
      </c>
      <c r="S391" s="208">
        <f>IF(P391,O391*'ETC Data'!$H$3*'ETC Data'!$J$3,0)</f>
        <v>0</v>
      </c>
      <c r="T391" s="208">
        <f>S391-(S391*((VLOOKUP(A391,Plan!A$1:AA$804,27,FALSE)/100)))</f>
        <v>0</v>
      </c>
      <c r="U391" s="208">
        <f>IF(P391,O391*'ETC Data'!$H$3*'ETC Data'!$K$3,0)</f>
        <v>0</v>
      </c>
      <c r="V391" s="208">
        <f>U391-(U391*((VLOOKUP(A391,Plan!A$1:AB$804,28,FALSE)/100)))</f>
        <v>0</v>
      </c>
      <c r="W391" s="208">
        <f>IF(P391,O391*'ETC Data'!$H$3*'ETC Data'!$L$3,0)</f>
        <v>0</v>
      </c>
      <c r="X391" s="208">
        <f>W391-(W391*((VLOOKUP(A391,Plan!A$1:AC$804,29,FALSE)/100)))</f>
        <v>0</v>
      </c>
      <c r="Y391" s="209"/>
      <c r="Z391" s="210" t="b">
        <f t="shared" si="64"/>
        <v>0</v>
      </c>
      <c r="AA391" s="208">
        <f>IF(Z391,O391*'ETC Data'!$H$4*'ETC Data'!$I$4,0)</f>
        <v>0</v>
      </c>
      <c r="AB391" s="208">
        <f>AA391-(AA391*((VLOOKUP(A391,Plan!A$1:AI$804,35,FALSE)/100)))</f>
        <v>0</v>
      </c>
      <c r="AC391" s="208">
        <f>IF(Z391,O391*'ETC Data'!$H$4*'ETC Data'!$J$4,0)</f>
        <v>0</v>
      </c>
      <c r="AD391" s="208">
        <f>AC391-(AC391*((VLOOKUP(A391,Plan!A$1:AJ$804,36,FALSE)/100)))</f>
        <v>0</v>
      </c>
      <c r="AE391" s="208">
        <f>IF(Z391,O391*'ETC Data'!$H$4*'ETC Data'!$K$4,0)</f>
        <v>0</v>
      </c>
      <c r="AF391" s="208">
        <f>AE391-(AE391*((VLOOKUP(A391,Plan!A$1:AK$804,37,FALSE)/100)))</f>
        <v>0</v>
      </c>
      <c r="AG391" s="208">
        <f>IF(Z391,O391*'ETC Data'!$H$4*'ETC Data'!$L$4,0)</f>
        <v>0</v>
      </c>
      <c r="AH391" s="208">
        <f>AG391-(AG391*((VLOOKUP(A391,Plan!A$1:AP$804,42,FALSE)/100)))</f>
        <v>0</v>
      </c>
      <c r="AI391" s="210"/>
      <c r="AJ391" s="210" t="b">
        <f t="shared" si="65"/>
        <v>0</v>
      </c>
      <c r="AK391" s="211">
        <f>IF(AJ391,O391*'ETC Data'!$H$5*'ETC Data'!$I$5,0)</f>
        <v>0</v>
      </c>
      <c r="AL391" s="208">
        <f>AK391-(AK391*((VLOOKUP(A391,Plan!A$1:AY$804,51,FALSE)/100)))</f>
        <v>0</v>
      </c>
      <c r="AM391" s="208">
        <f>IF(AJ391,O391*'ETC Data'!$H$5*'ETC Data'!$J$5,0)</f>
        <v>0</v>
      </c>
      <c r="AN391" s="208">
        <f>AM391-(AM391*((VLOOKUP(A391,Plan!A$1:BA$804,53,FALSE)/100)))</f>
        <v>0</v>
      </c>
      <c r="AO391" s="211">
        <f>IF(AJ391,O391*'ETC Data'!$H$5*'ETC Data'!$K$5,0)</f>
        <v>0</v>
      </c>
      <c r="AP391" s="208">
        <f>AO391-(AO391*((VLOOKUP(A391,Plan!A$1:BB$804,54,FALSE)/100)))</f>
        <v>0</v>
      </c>
      <c r="AQ391" s="208">
        <f>IF(AJ391,O391*'ETC Data'!$H$5*'ETC Data'!$L$5,0)</f>
        <v>0</v>
      </c>
      <c r="AR391" s="208">
        <f>AQ391-(AQ391*((VLOOKUP(A391,Plan!A$1:BD$804,56,FALSE)/100)))</f>
        <v>0</v>
      </c>
      <c r="AS391" s="193">
        <f>VLOOKUP(A391,'PR Matrix'!A:B,2,FALSE)</f>
        <v>0</v>
      </c>
      <c r="AT391" s="194">
        <f t="shared" si="68"/>
        <v>0</v>
      </c>
      <c r="AU391" s="194">
        <f t="shared" si="69"/>
        <v>0</v>
      </c>
      <c r="AV391" s="194">
        <f t="shared" si="70"/>
        <v>0</v>
      </c>
      <c r="AW391" s="194">
        <f t="shared" si="71"/>
        <v>0</v>
      </c>
      <c r="AX391" s="194">
        <f t="shared" si="72"/>
        <v>0</v>
      </c>
      <c r="AY391" s="194">
        <f t="shared" si="73"/>
        <v>0</v>
      </c>
    </row>
    <row r="392" spans="1:51" hidden="1" x14ac:dyDescent="0.2">
      <c r="A392" s="200" t="s">
        <v>1913</v>
      </c>
      <c r="B392" s="201" t="s">
        <v>1572</v>
      </c>
      <c r="C392" s="201"/>
      <c r="D392" s="201"/>
      <c r="E392" s="202">
        <f>IF(G392="Y",VLOOKUP(B392&amp;"|"&amp;C392,'ETC Data'!$C$2:$D$16,2,FALSE),0)</f>
        <v>0</v>
      </c>
      <c r="F392" s="202">
        <f>IF(D392="",0,IF(G392="Y",VLOOKUP(B392&amp;"|"&amp;D392,'ETC Data'!$C$2:$D$16,2,FALSE),0))</f>
        <v>0</v>
      </c>
      <c r="G392" s="203" t="str">
        <f>IF(VLOOKUP(A392,Plan!A$1:H$804,8,FALSE)&lt;&gt;"",VLOOKUP(A392,Plan!A$1:H$804,8,FALSE),"")</f>
        <v>N</v>
      </c>
      <c r="H392" s="204" t="str">
        <f>IF(VLOOKUP(A392,Plan!A$1:L$804,12,FALSE)&lt;&gt;"",VLOOKUP(A392,Plan!A$1:L$804,12,FALSE),"")</f>
        <v/>
      </c>
      <c r="I392" s="205" t="str">
        <f>IF(VLOOKUP(A392,Plan!A$1:M$804,13,FALSE)&lt;&gt;"",VLOOKUP(A392,Plan!A$1:M$804,13,FALSE),"")</f>
        <v/>
      </c>
      <c r="J392" s="205" t="str">
        <f>IF(VLOOKUP(A392,Plan!A$1:N$804,14,FALSE)&lt;&gt;"",VLOOKUP(A392,Plan!A$1:N$804,14,FALSE),IF(VLOOKUP(A392,Plan!A$1:O$804,15,FALSE)&lt;&gt;"",VLOOKUP(A392,Plan!A$1:O$804,15,FALSE),""))</f>
        <v/>
      </c>
      <c r="K392" s="206" t="str">
        <f>IF(VLOOKUP(A392,Plan!A$1:P$804,16,FALSE)&lt;&gt;"",VLOOKUP(A392,Plan!A$1:P$804,16,FALSE),"")</f>
        <v/>
      </c>
      <c r="L392" s="205"/>
      <c r="M392" s="205"/>
      <c r="N392" s="205"/>
      <c r="O392" s="207">
        <f t="shared" si="66"/>
        <v>0</v>
      </c>
      <c r="P392" s="207" t="b">
        <f t="shared" si="67"/>
        <v>0</v>
      </c>
      <c r="Q392" s="208">
        <f>IF(P392,O392*'ETC Data'!$H$3*'ETC Data'!$I$3,0)</f>
        <v>0</v>
      </c>
      <c r="R392" s="208">
        <f>Q392-(Q392*((VLOOKUP(A392,Plan!A$1:Z$804,26,FALSE)/100)))</f>
        <v>0</v>
      </c>
      <c r="S392" s="208">
        <f>IF(P392,O392*'ETC Data'!$H$3*'ETC Data'!$J$3,0)</f>
        <v>0</v>
      </c>
      <c r="T392" s="208">
        <f>S392-(S392*((VLOOKUP(A392,Plan!A$1:AA$804,27,FALSE)/100)))</f>
        <v>0</v>
      </c>
      <c r="U392" s="208">
        <f>IF(P392,O392*'ETC Data'!$H$3*'ETC Data'!$K$3,0)</f>
        <v>0</v>
      </c>
      <c r="V392" s="208">
        <f>U392-(U392*((VLOOKUP(A392,Plan!A$1:AB$804,28,FALSE)/100)))</f>
        <v>0</v>
      </c>
      <c r="W392" s="208">
        <f>IF(P392,O392*'ETC Data'!$H$3*'ETC Data'!$L$3,0)</f>
        <v>0</v>
      </c>
      <c r="X392" s="208">
        <f>W392-(W392*((VLOOKUP(A392,Plan!A$1:AC$804,29,FALSE)/100)))</f>
        <v>0</v>
      </c>
      <c r="Y392" s="209"/>
      <c r="Z392" s="210" t="b">
        <f t="shared" si="64"/>
        <v>0</v>
      </c>
      <c r="AA392" s="208">
        <f>IF(Z392,O392*'ETC Data'!$H$4*'ETC Data'!$I$4,0)</f>
        <v>0</v>
      </c>
      <c r="AB392" s="208">
        <f>AA392-(AA392*((VLOOKUP(A392,Plan!A$1:AI$804,35,FALSE)/100)))</f>
        <v>0</v>
      </c>
      <c r="AC392" s="208">
        <f>IF(Z392,O392*'ETC Data'!$H$4*'ETC Data'!$J$4,0)</f>
        <v>0</v>
      </c>
      <c r="AD392" s="208">
        <f>AC392-(AC392*((VLOOKUP(A392,Plan!A$1:AJ$804,36,FALSE)/100)))</f>
        <v>0</v>
      </c>
      <c r="AE392" s="208">
        <f>IF(Z392,O392*'ETC Data'!$H$4*'ETC Data'!$K$4,0)</f>
        <v>0</v>
      </c>
      <c r="AF392" s="208">
        <f>AE392-(AE392*((VLOOKUP(A392,Plan!A$1:AK$804,37,FALSE)/100)))</f>
        <v>0</v>
      </c>
      <c r="AG392" s="208">
        <f>IF(Z392,O392*'ETC Data'!$H$4*'ETC Data'!$L$4,0)</f>
        <v>0</v>
      </c>
      <c r="AH392" s="208">
        <f>AG392-(AG392*((VLOOKUP(A392,Plan!A$1:AP$804,42,FALSE)/100)))</f>
        <v>0</v>
      </c>
      <c r="AI392" s="210"/>
      <c r="AJ392" s="210" t="b">
        <f t="shared" si="65"/>
        <v>0</v>
      </c>
      <c r="AK392" s="211">
        <f>IF(AJ392,O392*'ETC Data'!$H$5*'ETC Data'!$I$5,0)</f>
        <v>0</v>
      </c>
      <c r="AL392" s="208">
        <f>AK392-(AK392*((VLOOKUP(A392,Plan!A$1:AY$804,51,FALSE)/100)))</f>
        <v>0</v>
      </c>
      <c r="AM392" s="208">
        <f>IF(AJ392,O392*'ETC Data'!$H$5*'ETC Data'!$J$5,0)</f>
        <v>0</v>
      </c>
      <c r="AN392" s="208">
        <f>AM392-(AM392*((VLOOKUP(A392,Plan!A$1:BA$804,53,FALSE)/100)))</f>
        <v>0</v>
      </c>
      <c r="AO392" s="211">
        <f>IF(AJ392,O392*'ETC Data'!$H$5*'ETC Data'!$K$5,0)</f>
        <v>0</v>
      </c>
      <c r="AP392" s="208">
        <f>AO392-(AO392*((VLOOKUP(A392,Plan!A$1:BB$804,54,FALSE)/100)))</f>
        <v>0</v>
      </c>
      <c r="AQ392" s="208">
        <f>IF(AJ392,O392*'ETC Data'!$H$5*'ETC Data'!$L$5,0)</f>
        <v>0</v>
      </c>
      <c r="AR392" s="208">
        <f>AQ392-(AQ392*((VLOOKUP(A392,Plan!A$1:BD$804,56,FALSE)/100)))</f>
        <v>0</v>
      </c>
      <c r="AS392" s="193">
        <f>VLOOKUP(A392,'PR Matrix'!A:B,2,FALSE)</f>
        <v>0</v>
      </c>
      <c r="AT392" s="194">
        <f t="shared" si="68"/>
        <v>0</v>
      </c>
      <c r="AU392" s="194">
        <f t="shared" si="69"/>
        <v>0</v>
      </c>
      <c r="AV392" s="194">
        <f t="shared" si="70"/>
        <v>0</v>
      </c>
      <c r="AW392" s="194">
        <f t="shared" si="71"/>
        <v>0</v>
      </c>
      <c r="AX392" s="194">
        <f t="shared" si="72"/>
        <v>0</v>
      </c>
      <c r="AY392" s="194">
        <f t="shared" si="73"/>
        <v>0</v>
      </c>
    </row>
    <row r="393" spans="1:51" hidden="1" x14ac:dyDescent="0.2">
      <c r="A393" s="200" t="s">
        <v>1914</v>
      </c>
      <c r="B393" s="201" t="s">
        <v>1572</v>
      </c>
      <c r="C393" s="201"/>
      <c r="D393" s="201"/>
      <c r="E393" s="202">
        <f>IF(G393="Y",VLOOKUP(B393&amp;"|"&amp;C393,'ETC Data'!$C$2:$D$16,2,FALSE),0)</f>
        <v>0</v>
      </c>
      <c r="F393" s="202">
        <f>IF(D393="",0,IF(G393="Y",VLOOKUP(B393&amp;"|"&amp;D393,'ETC Data'!$C$2:$D$16,2,FALSE),0))</f>
        <v>0</v>
      </c>
      <c r="G393" s="203" t="str">
        <f>IF(VLOOKUP(A393,Plan!A$1:H$804,8,FALSE)&lt;&gt;"",VLOOKUP(A393,Plan!A$1:H$804,8,FALSE),"")</f>
        <v>N</v>
      </c>
      <c r="H393" s="204" t="str">
        <f>IF(VLOOKUP(A393,Plan!A$1:L$804,12,FALSE)&lt;&gt;"",VLOOKUP(A393,Plan!A$1:L$804,12,FALSE),"")</f>
        <v/>
      </c>
      <c r="I393" s="205" t="str">
        <f>IF(VLOOKUP(A393,Plan!A$1:M$804,13,FALSE)&lt;&gt;"",VLOOKUP(A393,Plan!A$1:M$804,13,FALSE),"")</f>
        <v/>
      </c>
      <c r="J393" s="205" t="str">
        <f>IF(VLOOKUP(A393,Plan!A$1:N$804,14,FALSE)&lt;&gt;"",VLOOKUP(A393,Plan!A$1:N$804,14,FALSE),IF(VLOOKUP(A393,Plan!A$1:O$804,15,FALSE)&lt;&gt;"",VLOOKUP(A393,Plan!A$1:O$804,15,FALSE),""))</f>
        <v/>
      </c>
      <c r="K393" s="206" t="str">
        <f>IF(VLOOKUP(A393,Plan!A$1:P$804,16,FALSE)&lt;&gt;"",VLOOKUP(A393,Plan!A$1:P$804,16,FALSE),"")</f>
        <v/>
      </c>
      <c r="L393" s="205"/>
      <c r="M393" s="205"/>
      <c r="N393" s="205"/>
      <c r="O393" s="207">
        <f t="shared" si="66"/>
        <v>0</v>
      </c>
      <c r="P393" s="207" t="b">
        <f t="shared" si="67"/>
        <v>0</v>
      </c>
      <c r="Q393" s="208">
        <f>IF(P393,O393*'ETC Data'!$H$3*'ETC Data'!$I$3,0)</f>
        <v>0</v>
      </c>
      <c r="R393" s="208">
        <f>Q393-(Q393*((VLOOKUP(A393,Plan!A$1:Z$804,26,FALSE)/100)))</f>
        <v>0</v>
      </c>
      <c r="S393" s="208">
        <f>IF(P393,O393*'ETC Data'!$H$3*'ETC Data'!$J$3,0)</f>
        <v>0</v>
      </c>
      <c r="T393" s="208">
        <f>S393-(S393*((VLOOKUP(A393,Plan!A$1:AA$804,27,FALSE)/100)))</f>
        <v>0</v>
      </c>
      <c r="U393" s="208">
        <f>IF(P393,O393*'ETC Data'!$H$3*'ETC Data'!$K$3,0)</f>
        <v>0</v>
      </c>
      <c r="V393" s="208">
        <f>U393-(U393*((VLOOKUP(A393,Plan!A$1:AB$804,28,FALSE)/100)))</f>
        <v>0</v>
      </c>
      <c r="W393" s="208">
        <f>IF(P393,O393*'ETC Data'!$H$3*'ETC Data'!$L$3,0)</f>
        <v>0</v>
      </c>
      <c r="X393" s="208">
        <f>W393-(W393*((VLOOKUP(A393,Plan!A$1:AC$804,29,FALSE)/100)))</f>
        <v>0</v>
      </c>
      <c r="Y393" s="209"/>
      <c r="Z393" s="210" t="b">
        <f t="shared" si="64"/>
        <v>0</v>
      </c>
      <c r="AA393" s="208">
        <f>IF(Z393,O393*'ETC Data'!$H$4*'ETC Data'!$I$4,0)</f>
        <v>0</v>
      </c>
      <c r="AB393" s="208">
        <f>AA393-(AA393*((VLOOKUP(A393,Plan!A$1:AI$804,35,FALSE)/100)))</f>
        <v>0</v>
      </c>
      <c r="AC393" s="208">
        <f>IF(Z393,O393*'ETC Data'!$H$4*'ETC Data'!$J$4,0)</f>
        <v>0</v>
      </c>
      <c r="AD393" s="208">
        <f>AC393-(AC393*((VLOOKUP(A393,Plan!A$1:AJ$804,36,FALSE)/100)))</f>
        <v>0</v>
      </c>
      <c r="AE393" s="208">
        <f>IF(Z393,O393*'ETC Data'!$H$4*'ETC Data'!$K$4,0)</f>
        <v>0</v>
      </c>
      <c r="AF393" s="208">
        <f>AE393-(AE393*((VLOOKUP(A393,Plan!A$1:AK$804,37,FALSE)/100)))</f>
        <v>0</v>
      </c>
      <c r="AG393" s="208">
        <f>IF(Z393,O393*'ETC Data'!$H$4*'ETC Data'!$L$4,0)</f>
        <v>0</v>
      </c>
      <c r="AH393" s="208">
        <f>AG393-(AG393*((VLOOKUP(A393,Plan!A$1:AP$804,42,FALSE)/100)))</f>
        <v>0</v>
      </c>
      <c r="AI393" s="210"/>
      <c r="AJ393" s="210" t="b">
        <f t="shared" si="65"/>
        <v>0</v>
      </c>
      <c r="AK393" s="211">
        <f>IF(AJ393,O393*'ETC Data'!$H$5*'ETC Data'!$I$5,0)</f>
        <v>0</v>
      </c>
      <c r="AL393" s="208">
        <f>AK393-(AK393*((VLOOKUP(A393,Plan!A$1:AY$804,51,FALSE)/100)))</f>
        <v>0</v>
      </c>
      <c r="AM393" s="208">
        <f>IF(AJ393,O393*'ETC Data'!$H$5*'ETC Data'!$J$5,0)</f>
        <v>0</v>
      </c>
      <c r="AN393" s="208">
        <f>AM393-(AM393*((VLOOKUP(A393,Plan!A$1:BA$804,53,FALSE)/100)))</f>
        <v>0</v>
      </c>
      <c r="AO393" s="211">
        <f>IF(AJ393,O393*'ETC Data'!$H$5*'ETC Data'!$K$5,0)</f>
        <v>0</v>
      </c>
      <c r="AP393" s="208">
        <f>AO393-(AO393*((VLOOKUP(A393,Plan!A$1:BB$804,54,FALSE)/100)))</f>
        <v>0</v>
      </c>
      <c r="AQ393" s="208">
        <f>IF(AJ393,O393*'ETC Data'!$H$5*'ETC Data'!$L$5,0)</f>
        <v>0</v>
      </c>
      <c r="AR393" s="208">
        <f>AQ393-(AQ393*((VLOOKUP(A393,Plan!A$1:BD$804,56,FALSE)/100)))</f>
        <v>0</v>
      </c>
      <c r="AS393" s="193">
        <f>VLOOKUP(A393,'PR Matrix'!A:B,2,FALSE)</f>
        <v>0</v>
      </c>
      <c r="AT393" s="194">
        <f t="shared" si="68"/>
        <v>0</v>
      </c>
      <c r="AU393" s="194">
        <f t="shared" si="69"/>
        <v>0</v>
      </c>
      <c r="AV393" s="194">
        <f t="shared" si="70"/>
        <v>0</v>
      </c>
      <c r="AW393" s="194">
        <f t="shared" si="71"/>
        <v>0</v>
      </c>
      <c r="AX393" s="194">
        <f t="shared" si="72"/>
        <v>0</v>
      </c>
      <c r="AY393" s="194">
        <f t="shared" si="73"/>
        <v>0</v>
      </c>
    </row>
    <row r="394" spans="1:51" hidden="1" x14ac:dyDescent="0.2">
      <c r="A394" s="200" t="s">
        <v>1915</v>
      </c>
      <c r="B394" s="201" t="s">
        <v>1572</v>
      </c>
      <c r="C394" s="201"/>
      <c r="D394" s="201"/>
      <c r="E394" s="202">
        <f>IF(G394="Y",VLOOKUP(B394&amp;"|"&amp;C394,'ETC Data'!$C$2:$D$16,2,FALSE),0)</f>
        <v>0</v>
      </c>
      <c r="F394" s="202">
        <f>IF(D394="",0,IF(G394="Y",VLOOKUP(B394&amp;"|"&amp;D394,'ETC Data'!$C$2:$D$16,2,FALSE),0))</f>
        <v>0</v>
      </c>
      <c r="G394" s="203" t="str">
        <f>IF(VLOOKUP(A394,Plan!A$1:H$804,8,FALSE)&lt;&gt;"",VLOOKUP(A394,Plan!A$1:H$804,8,FALSE),"")</f>
        <v>N</v>
      </c>
      <c r="H394" s="204" t="str">
        <f>IF(VLOOKUP(A394,Plan!A$1:L$804,12,FALSE)&lt;&gt;"",VLOOKUP(A394,Plan!A$1:L$804,12,FALSE),"")</f>
        <v/>
      </c>
      <c r="I394" s="205" t="str">
        <f>IF(VLOOKUP(A394,Plan!A$1:M$804,13,FALSE)&lt;&gt;"",VLOOKUP(A394,Plan!A$1:M$804,13,FALSE),"")</f>
        <v/>
      </c>
      <c r="J394" s="205" t="str">
        <f>IF(VLOOKUP(A394,Plan!A$1:N$804,14,FALSE)&lt;&gt;"",VLOOKUP(A394,Plan!A$1:N$804,14,FALSE),IF(VLOOKUP(A394,Plan!A$1:O$804,15,FALSE)&lt;&gt;"",VLOOKUP(A394,Plan!A$1:O$804,15,FALSE),""))</f>
        <v/>
      </c>
      <c r="K394" s="206" t="str">
        <f>IF(VLOOKUP(A394,Plan!A$1:P$804,16,FALSE)&lt;&gt;"",VLOOKUP(A394,Plan!A$1:P$804,16,FALSE),"")</f>
        <v/>
      </c>
      <c r="L394" s="205"/>
      <c r="M394" s="205"/>
      <c r="N394" s="205"/>
      <c r="O394" s="207">
        <f t="shared" si="66"/>
        <v>0</v>
      </c>
      <c r="P394" s="207" t="b">
        <f t="shared" si="67"/>
        <v>0</v>
      </c>
      <c r="Q394" s="208">
        <f>IF(P394,O394*'ETC Data'!$H$3*'ETC Data'!$I$3,0)</f>
        <v>0</v>
      </c>
      <c r="R394" s="208">
        <f>Q394-(Q394*((VLOOKUP(A394,Plan!A$1:Z$804,26,FALSE)/100)))</f>
        <v>0</v>
      </c>
      <c r="S394" s="208">
        <f>IF(P394,O394*'ETC Data'!$H$3*'ETC Data'!$J$3,0)</f>
        <v>0</v>
      </c>
      <c r="T394" s="208">
        <f>S394-(S394*((VLOOKUP(A394,Plan!A$1:AA$804,27,FALSE)/100)))</f>
        <v>0</v>
      </c>
      <c r="U394" s="208">
        <f>IF(P394,O394*'ETC Data'!$H$3*'ETC Data'!$K$3,0)</f>
        <v>0</v>
      </c>
      <c r="V394" s="208">
        <f>U394-(U394*((VLOOKUP(A394,Plan!A$1:AB$804,28,FALSE)/100)))</f>
        <v>0</v>
      </c>
      <c r="W394" s="208">
        <f>IF(P394,O394*'ETC Data'!$H$3*'ETC Data'!$L$3,0)</f>
        <v>0</v>
      </c>
      <c r="X394" s="208">
        <f>W394-(W394*((VLOOKUP(A394,Plan!A$1:AC$804,29,FALSE)/100)))</f>
        <v>0</v>
      </c>
      <c r="Y394" s="209"/>
      <c r="Z394" s="210" t="b">
        <f t="shared" si="64"/>
        <v>0</v>
      </c>
      <c r="AA394" s="208">
        <f>IF(Z394,O394*'ETC Data'!$H$4*'ETC Data'!$I$4,0)</f>
        <v>0</v>
      </c>
      <c r="AB394" s="208">
        <f>AA394-(AA394*((VLOOKUP(A394,Plan!A$1:AI$804,35,FALSE)/100)))</f>
        <v>0</v>
      </c>
      <c r="AC394" s="208">
        <f>IF(Z394,O394*'ETC Data'!$H$4*'ETC Data'!$J$4,0)</f>
        <v>0</v>
      </c>
      <c r="AD394" s="208">
        <f>AC394-(AC394*((VLOOKUP(A394,Plan!A$1:AJ$804,36,FALSE)/100)))</f>
        <v>0</v>
      </c>
      <c r="AE394" s="208">
        <f>IF(Z394,O394*'ETC Data'!$H$4*'ETC Data'!$K$4,0)</f>
        <v>0</v>
      </c>
      <c r="AF394" s="208">
        <f>AE394-(AE394*((VLOOKUP(A394,Plan!A$1:AK$804,37,FALSE)/100)))</f>
        <v>0</v>
      </c>
      <c r="AG394" s="208">
        <f>IF(Z394,O394*'ETC Data'!$H$4*'ETC Data'!$L$4,0)</f>
        <v>0</v>
      </c>
      <c r="AH394" s="208">
        <f>AG394-(AG394*((VLOOKUP(A394,Plan!A$1:AP$804,42,FALSE)/100)))</f>
        <v>0</v>
      </c>
      <c r="AI394" s="210"/>
      <c r="AJ394" s="210" t="b">
        <f t="shared" si="65"/>
        <v>0</v>
      </c>
      <c r="AK394" s="211">
        <f>IF(AJ394,O394*'ETC Data'!$H$5*'ETC Data'!$I$5,0)</f>
        <v>0</v>
      </c>
      <c r="AL394" s="208">
        <f>AK394-(AK394*((VLOOKUP(A394,Plan!A$1:AY$804,51,FALSE)/100)))</f>
        <v>0</v>
      </c>
      <c r="AM394" s="208">
        <f>IF(AJ394,O394*'ETC Data'!$H$5*'ETC Data'!$J$5,0)</f>
        <v>0</v>
      </c>
      <c r="AN394" s="208">
        <f>AM394-(AM394*((VLOOKUP(A394,Plan!A$1:BA$804,53,FALSE)/100)))</f>
        <v>0</v>
      </c>
      <c r="AO394" s="211">
        <f>IF(AJ394,O394*'ETC Data'!$H$5*'ETC Data'!$K$5,0)</f>
        <v>0</v>
      </c>
      <c r="AP394" s="208">
        <f>AO394-(AO394*((VLOOKUP(A394,Plan!A$1:BB$804,54,FALSE)/100)))</f>
        <v>0</v>
      </c>
      <c r="AQ394" s="208">
        <f>IF(AJ394,O394*'ETC Data'!$H$5*'ETC Data'!$L$5,0)</f>
        <v>0</v>
      </c>
      <c r="AR394" s="208">
        <f>AQ394-(AQ394*((VLOOKUP(A394,Plan!A$1:BD$804,56,FALSE)/100)))</f>
        <v>0</v>
      </c>
      <c r="AS394" s="193">
        <f>VLOOKUP(A394,'PR Matrix'!A:B,2,FALSE)</f>
        <v>0</v>
      </c>
      <c r="AT394" s="194">
        <f t="shared" si="68"/>
        <v>0</v>
      </c>
      <c r="AU394" s="194">
        <f t="shared" si="69"/>
        <v>0</v>
      </c>
      <c r="AV394" s="194">
        <f t="shared" si="70"/>
        <v>0</v>
      </c>
      <c r="AW394" s="194">
        <f t="shared" si="71"/>
        <v>0</v>
      </c>
      <c r="AX394" s="194">
        <f t="shared" si="72"/>
        <v>0</v>
      </c>
      <c r="AY394" s="194">
        <f t="shared" si="73"/>
        <v>0</v>
      </c>
    </row>
    <row r="395" spans="1:51" hidden="1" x14ac:dyDescent="0.2">
      <c r="A395" s="200" t="s">
        <v>1916</v>
      </c>
      <c r="B395" s="201" t="s">
        <v>1572</v>
      </c>
      <c r="C395" s="201"/>
      <c r="D395" s="201"/>
      <c r="E395" s="202">
        <f>IF(G395="Y",VLOOKUP(B395&amp;"|"&amp;C395,'ETC Data'!$C$2:$D$16,2,FALSE),0)</f>
        <v>0</v>
      </c>
      <c r="F395" s="202">
        <f>IF(D395="",0,IF(G395="Y",VLOOKUP(B395&amp;"|"&amp;D395,'ETC Data'!$C$2:$D$16,2,FALSE),0))</f>
        <v>0</v>
      </c>
      <c r="G395" s="203" t="str">
        <f>IF(VLOOKUP(A395,Plan!A$1:H$804,8,FALSE)&lt;&gt;"",VLOOKUP(A395,Plan!A$1:H$804,8,FALSE),"")</f>
        <v>N</v>
      </c>
      <c r="H395" s="204" t="str">
        <f>IF(VLOOKUP(A395,Plan!A$1:L$804,12,FALSE)&lt;&gt;"",VLOOKUP(A395,Plan!A$1:L$804,12,FALSE),"")</f>
        <v/>
      </c>
      <c r="I395" s="205" t="str">
        <f>IF(VLOOKUP(A395,Plan!A$1:M$804,13,FALSE)&lt;&gt;"",VLOOKUP(A395,Plan!A$1:M$804,13,FALSE),"")</f>
        <v/>
      </c>
      <c r="J395" s="205" t="str">
        <f>IF(VLOOKUP(A395,Plan!A$1:N$804,14,FALSE)&lt;&gt;"",VLOOKUP(A395,Plan!A$1:N$804,14,FALSE),IF(VLOOKUP(A395,Plan!A$1:O$804,15,FALSE)&lt;&gt;"",VLOOKUP(A395,Plan!A$1:O$804,15,FALSE),""))</f>
        <v/>
      </c>
      <c r="K395" s="206" t="str">
        <f>IF(VLOOKUP(A395,Plan!A$1:P$804,16,FALSE)&lt;&gt;"",VLOOKUP(A395,Plan!A$1:P$804,16,FALSE),"")</f>
        <v/>
      </c>
      <c r="L395" s="205"/>
      <c r="M395" s="205"/>
      <c r="N395" s="205"/>
      <c r="O395" s="207">
        <f t="shared" si="66"/>
        <v>0</v>
      </c>
      <c r="P395" s="207" t="b">
        <f t="shared" si="67"/>
        <v>0</v>
      </c>
      <c r="Q395" s="208">
        <f>IF(P395,O395*'ETC Data'!$H$3*'ETC Data'!$I$3,0)</f>
        <v>0</v>
      </c>
      <c r="R395" s="208">
        <f>Q395-(Q395*((VLOOKUP(A395,Plan!A$1:Z$804,26,FALSE)/100)))</f>
        <v>0</v>
      </c>
      <c r="S395" s="208">
        <f>IF(P395,O395*'ETC Data'!$H$3*'ETC Data'!$J$3,0)</f>
        <v>0</v>
      </c>
      <c r="T395" s="208">
        <f>S395-(S395*((VLOOKUP(A395,Plan!A$1:AA$804,27,FALSE)/100)))</f>
        <v>0</v>
      </c>
      <c r="U395" s="208">
        <f>IF(P395,O395*'ETC Data'!$H$3*'ETC Data'!$K$3,0)</f>
        <v>0</v>
      </c>
      <c r="V395" s="208">
        <f>U395-(U395*((VLOOKUP(A395,Plan!A$1:AB$804,28,FALSE)/100)))</f>
        <v>0</v>
      </c>
      <c r="W395" s="208">
        <f>IF(P395,O395*'ETC Data'!$H$3*'ETC Data'!$L$3,0)</f>
        <v>0</v>
      </c>
      <c r="X395" s="208">
        <f>W395-(W395*((VLOOKUP(A395,Plan!A$1:AC$804,29,FALSE)/100)))</f>
        <v>0</v>
      </c>
      <c r="Y395" s="209"/>
      <c r="Z395" s="210" t="b">
        <f t="shared" si="64"/>
        <v>0</v>
      </c>
      <c r="AA395" s="208">
        <f>IF(Z395,O395*'ETC Data'!$H$4*'ETC Data'!$I$4,0)</f>
        <v>0</v>
      </c>
      <c r="AB395" s="208">
        <f>AA395-(AA395*((VLOOKUP(A395,Plan!A$1:AI$804,35,FALSE)/100)))</f>
        <v>0</v>
      </c>
      <c r="AC395" s="208">
        <f>IF(Z395,O395*'ETC Data'!$H$4*'ETC Data'!$J$4,0)</f>
        <v>0</v>
      </c>
      <c r="AD395" s="208">
        <f>AC395-(AC395*((VLOOKUP(A395,Plan!A$1:AJ$804,36,FALSE)/100)))</f>
        <v>0</v>
      </c>
      <c r="AE395" s="208">
        <f>IF(Z395,O395*'ETC Data'!$H$4*'ETC Data'!$K$4,0)</f>
        <v>0</v>
      </c>
      <c r="AF395" s="208">
        <f>AE395-(AE395*((VLOOKUP(A395,Plan!A$1:AK$804,37,FALSE)/100)))</f>
        <v>0</v>
      </c>
      <c r="AG395" s="208">
        <f>IF(Z395,O395*'ETC Data'!$H$4*'ETC Data'!$L$4,0)</f>
        <v>0</v>
      </c>
      <c r="AH395" s="208">
        <f>AG395-(AG395*((VLOOKUP(A395,Plan!A$1:AP$804,42,FALSE)/100)))</f>
        <v>0</v>
      </c>
      <c r="AI395" s="210"/>
      <c r="AJ395" s="210" t="b">
        <f t="shared" si="65"/>
        <v>0</v>
      </c>
      <c r="AK395" s="211">
        <f>IF(AJ395,O395*'ETC Data'!$H$5*'ETC Data'!$I$5,0)</f>
        <v>0</v>
      </c>
      <c r="AL395" s="208">
        <f>AK395-(AK395*((VLOOKUP(A395,Plan!A$1:AY$804,51,FALSE)/100)))</f>
        <v>0</v>
      </c>
      <c r="AM395" s="208">
        <f>IF(AJ395,O395*'ETC Data'!$H$5*'ETC Data'!$J$5,0)</f>
        <v>0</v>
      </c>
      <c r="AN395" s="208">
        <f>AM395-(AM395*((VLOOKUP(A395,Plan!A$1:BA$804,53,FALSE)/100)))</f>
        <v>0</v>
      </c>
      <c r="AO395" s="211">
        <f>IF(AJ395,O395*'ETC Data'!$H$5*'ETC Data'!$K$5,0)</f>
        <v>0</v>
      </c>
      <c r="AP395" s="208">
        <f>AO395-(AO395*((VLOOKUP(A395,Plan!A$1:BB$804,54,FALSE)/100)))</f>
        <v>0</v>
      </c>
      <c r="AQ395" s="208">
        <f>IF(AJ395,O395*'ETC Data'!$H$5*'ETC Data'!$L$5,0)</f>
        <v>0</v>
      </c>
      <c r="AR395" s="208">
        <f>AQ395-(AQ395*((VLOOKUP(A395,Plan!A$1:BD$804,56,FALSE)/100)))</f>
        <v>0</v>
      </c>
      <c r="AS395" s="193">
        <f>VLOOKUP(A395,'PR Matrix'!A:B,2,FALSE)</f>
        <v>0</v>
      </c>
      <c r="AT395" s="194">
        <f t="shared" si="68"/>
        <v>0</v>
      </c>
      <c r="AU395" s="194">
        <f t="shared" si="69"/>
        <v>0</v>
      </c>
      <c r="AV395" s="194">
        <f t="shared" si="70"/>
        <v>0</v>
      </c>
      <c r="AW395" s="194">
        <f t="shared" si="71"/>
        <v>0</v>
      </c>
      <c r="AX395" s="194">
        <f t="shared" si="72"/>
        <v>0</v>
      </c>
      <c r="AY395" s="194">
        <f t="shared" si="73"/>
        <v>0</v>
      </c>
    </row>
    <row r="396" spans="1:51" hidden="1" x14ac:dyDescent="0.2">
      <c r="A396" s="200" t="s">
        <v>1916</v>
      </c>
      <c r="B396" s="201" t="s">
        <v>1572</v>
      </c>
      <c r="C396" s="201"/>
      <c r="D396" s="201"/>
      <c r="E396" s="202">
        <f>IF(G396="Y",VLOOKUP(B396&amp;"|"&amp;C396,'ETC Data'!$C$2:$D$16,2,FALSE),0)</f>
        <v>0</v>
      </c>
      <c r="F396" s="202">
        <f>IF(D396="",0,IF(G396="Y",VLOOKUP(B396&amp;"|"&amp;D396,'ETC Data'!$C$2:$D$16,2,FALSE),0))</f>
        <v>0</v>
      </c>
      <c r="G396" s="203" t="str">
        <f>IF(VLOOKUP(A396,Plan!A$1:H$804,8,FALSE)&lt;&gt;"",VLOOKUP(A396,Plan!A$1:H$804,8,FALSE),"")</f>
        <v>N</v>
      </c>
      <c r="H396" s="204" t="str">
        <f>IF(VLOOKUP(A396,Plan!A$1:L$804,12,FALSE)&lt;&gt;"",VLOOKUP(A396,Plan!A$1:L$804,12,FALSE),"")</f>
        <v/>
      </c>
      <c r="I396" s="205" t="str">
        <f>IF(VLOOKUP(A396,Plan!A$1:M$804,13,FALSE)&lt;&gt;"",VLOOKUP(A396,Plan!A$1:M$804,13,FALSE),"")</f>
        <v/>
      </c>
      <c r="J396" s="205" t="str">
        <f>IF(VLOOKUP(A396,Plan!A$1:N$804,14,FALSE)&lt;&gt;"",VLOOKUP(A396,Plan!A$1:N$804,14,FALSE),IF(VLOOKUP(A396,Plan!A$1:O$804,15,FALSE)&lt;&gt;"",VLOOKUP(A396,Plan!A$1:O$804,15,FALSE),""))</f>
        <v/>
      </c>
      <c r="K396" s="206" t="str">
        <f>IF(VLOOKUP(A396,Plan!A$1:P$804,16,FALSE)&lt;&gt;"",VLOOKUP(A396,Plan!A$1:P$804,16,FALSE),"")</f>
        <v/>
      </c>
      <c r="L396" s="205"/>
      <c r="M396" s="205"/>
      <c r="N396" s="205"/>
      <c r="O396" s="207">
        <f t="shared" si="66"/>
        <v>0</v>
      </c>
      <c r="P396" s="207" t="b">
        <f t="shared" si="67"/>
        <v>0</v>
      </c>
      <c r="Q396" s="208">
        <f>IF(P396,O396*'ETC Data'!$H$3*'ETC Data'!$I$3,0)</f>
        <v>0</v>
      </c>
      <c r="R396" s="208">
        <f>Q396-(Q396*((VLOOKUP(A396,Plan!A$1:Z$804,26,FALSE)/100)))</f>
        <v>0</v>
      </c>
      <c r="S396" s="208">
        <f>IF(P396,O396*'ETC Data'!$H$3*'ETC Data'!$J$3,0)</f>
        <v>0</v>
      </c>
      <c r="T396" s="208">
        <f>S396-(S396*((VLOOKUP(A396,Plan!A$1:AA$804,27,FALSE)/100)))</f>
        <v>0</v>
      </c>
      <c r="U396" s="208">
        <f>IF(P396,O396*'ETC Data'!$H$3*'ETC Data'!$K$3,0)</f>
        <v>0</v>
      </c>
      <c r="V396" s="208">
        <f>U396-(U396*((VLOOKUP(A396,Plan!A$1:AB$804,28,FALSE)/100)))</f>
        <v>0</v>
      </c>
      <c r="W396" s="208">
        <f>IF(P396,O396*'ETC Data'!$H$3*'ETC Data'!$L$3,0)</f>
        <v>0</v>
      </c>
      <c r="X396" s="208">
        <f>W396-(W396*((VLOOKUP(A396,Plan!A$1:AC$804,29,FALSE)/100)))</f>
        <v>0</v>
      </c>
      <c r="Y396" s="209"/>
      <c r="Z396" s="210" t="b">
        <f t="shared" si="64"/>
        <v>0</v>
      </c>
      <c r="AA396" s="208">
        <f>IF(Z396,O396*'ETC Data'!$H$4*'ETC Data'!$I$4,0)</f>
        <v>0</v>
      </c>
      <c r="AB396" s="208">
        <f>AA396-(AA396*((VLOOKUP(A396,Plan!A$1:AI$804,35,FALSE)/100)))</f>
        <v>0</v>
      </c>
      <c r="AC396" s="208">
        <f>IF(Z396,O396*'ETC Data'!$H$4*'ETC Data'!$J$4,0)</f>
        <v>0</v>
      </c>
      <c r="AD396" s="208">
        <f>AC396-(AC396*((VLOOKUP(A396,Plan!A$1:AJ$804,36,FALSE)/100)))</f>
        <v>0</v>
      </c>
      <c r="AE396" s="208">
        <f>IF(Z396,O396*'ETC Data'!$H$4*'ETC Data'!$K$4,0)</f>
        <v>0</v>
      </c>
      <c r="AF396" s="208">
        <f>AE396-(AE396*((VLOOKUP(A396,Plan!A$1:AK$804,37,FALSE)/100)))</f>
        <v>0</v>
      </c>
      <c r="AG396" s="208">
        <f>IF(Z396,O396*'ETC Data'!$H$4*'ETC Data'!$L$4,0)</f>
        <v>0</v>
      </c>
      <c r="AH396" s="208">
        <f>AG396-(AG396*((VLOOKUP(A396,Plan!A$1:AP$804,42,FALSE)/100)))</f>
        <v>0</v>
      </c>
      <c r="AI396" s="210"/>
      <c r="AJ396" s="210" t="b">
        <f t="shared" si="65"/>
        <v>0</v>
      </c>
      <c r="AK396" s="211">
        <f>IF(AJ396,O396*'ETC Data'!$H$5*'ETC Data'!$I$5,0)</f>
        <v>0</v>
      </c>
      <c r="AL396" s="208">
        <f>AK396-(AK396*((VLOOKUP(A396,Plan!A$1:AY$804,51,FALSE)/100)))</f>
        <v>0</v>
      </c>
      <c r="AM396" s="208">
        <f>IF(AJ396,O396*'ETC Data'!$H$5*'ETC Data'!$J$5,0)</f>
        <v>0</v>
      </c>
      <c r="AN396" s="208">
        <f>AM396-(AM396*((VLOOKUP(A396,Plan!A$1:BA$804,53,FALSE)/100)))</f>
        <v>0</v>
      </c>
      <c r="AO396" s="211">
        <f>IF(AJ396,O396*'ETC Data'!$H$5*'ETC Data'!$K$5,0)</f>
        <v>0</v>
      </c>
      <c r="AP396" s="208">
        <f>AO396-(AO396*((VLOOKUP(A396,Plan!A$1:BB$804,54,FALSE)/100)))</f>
        <v>0</v>
      </c>
      <c r="AQ396" s="208">
        <f>IF(AJ396,O396*'ETC Data'!$H$5*'ETC Data'!$L$5,0)</f>
        <v>0</v>
      </c>
      <c r="AR396" s="208">
        <f>AQ396-(AQ396*((VLOOKUP(A396,Plan!A$1:BD$804,56,FALSE)/100)))</f>
        <v>0</v>
      </c>
      <c r="AS396" s="193">
        <f>VLOOKUP(A396,'PR Matrix'!A:B,2,FALSE)</f>
        <v>0</v>
      </c>
      <c r="AT396" s="194">
        <f t="shared" si="68"/>
        <v>0</v>
      </c>
      <c r="AU396" s="194">
        <f t="shared" si="69"/>
        <v>0</v>
      </c>
      <c r="AV396" s="194">
        <f t="shared" si="70"/>
        <v>0</v>
      </c>
      <c r="AW396" s="194">
        <f t="shared" si="71"/>
        <v>0</v>
      </c>
      <c r="AX396" s="194">
        <f t="shared" si="72"/>
        <v>0</v>
      </c>
      <c r="AY396" s="194">
        <f t="shared" si="73"/>
        <v>0</v>
      </c>
    </row>
    <row r="397" spans="1:51" hidden="1" x14ac:dyDescent="0.2">
      <c r="A397" s="200" t="s">
        <v>1918</v>
      </c>
      <c r="B397" s="201" t="s">
        <v>1572</v>
      </c>
      <c r="C397" s="201"/>
      <c r="D397" s="201"/>
      <c r="E397" s="202">
        <f>IF(G397="Y",VLOOKUP(B397&amp;"|"&amp;C397,'ETC Data'!$C$2:$D$16,2,FALSE),0)</f>
        <v>0</v>
      </c>
      <c r="F397" s="202">
        <f>IF(D397="",0,IF(G397="Y",VLOOKUP(B397&amp;"|"&amp;D397,'ETC Data'!$C$2:$D$16,2,FALSE),0))</f>
        <v>0</v>
      </c>
      <c r="G397" s="203" t="str">
        <f>IF(VLOOKUP(A397,Plan!A$1:H$804,8,FALSE)&lt;&gt;"",VLOOKUP(A397,Plan!A$1:H$804,8,FALSE),"")</f>
        <v>N</v>
      </c>
      <c r="H397" s="204" t="str">
        <f>IF(VLOOKUP(A397,Plan!A$1:L$804,12,FALSE)&lt;&gt;"",VLOOKUP(A397,Plan!A$1:L$804,12,FALSE),"")</f>
        <v/>
      </c>
      <c r="I397" s="205" t="str">
        <f>IF(VLOOKUP(A397,Plan!A$1:M$804,13,FALSE)&lt;&gt;"",VLOOKUP(A397,Plan!A$1:M$804,13,FALSE),"")</f>
        <v/>
      </c>
      <c r="J397" s="205" t="str">
        <f>IF(VLOOKUP(A397,Plan!A$1:N$804,14,FALSE)&lt;&gt;"",VLOOKUP(A397,Plan!A$1:N$804,14,FALSE),IF(VLOOKUP(A397,Plan!A$1:O$804,15,FALSE)&lt;&gt;"",VLOOKUP(A397,Plan!A$1:O$804,15,FALSE),""))</f>
        <v/>
      </c>
      <c r="K397" s="206" t="str">
        <f>IF(VLOOKUP(A397,Plan!A$1:P$804,16,FALSE)&lt;&gt;"",VLOOKUP(A397,Plan!A$1:P$804,16,FALSE),"")</f>
        <v/>
      </c>
      <c r="L397" s="205"/>
      <c r="M397" s="205"/>
      <c r="N397" s="205"/>
      <c r="O397" s="207">
        <f t="shared" si="66"/>
        <v>0</v>
      </c>
      <c r="P397" s="207" t="b">
        <f t="shared" si="67"/>
        <v>0</v>
      </c>
      <c r="Q397" s="208">
        <f>IF(P397,O397*'ETC Data'!$H$3*'ETC Data'!$I$3,0)</f>
        <v>0</v>
      </c>
      <c r="R397" s="208">
        <f>Q397-(Q397*((VLOOKUP(A397,Plan!A$1:Z$804,26,FALSE)/100)))</f>
        <v>0</v>
      </c>
      <c r="S397" s="208">
        <f>IF(P397,O397*'ETC Data'!$H$3*'ETC Data'!$J$3,0)</f>
        <v>0</v>
      </c>
      <c r="T397" s="208">
        <f>S397-(S397*((VLOOKUP(A397,Plan!A$1:AA$804,27,FALSE)/100)))</f>
        <v>0</v>
      </c>
      <c r="U397" s="208">
        <f>IF(P397,O397*'ETC Data'!$H$3*'ETC Data'!$K$3,0)</f>
        <v>0</v>
      </c>
      <c r="V397" s="208">
        <f>U397-(U397*((VLOOKUP(A397,Plan!A$1:AB$804,28,FALSE)/100)))</f>
        <v>0</v>
      </c>
      <c r="W397" s="208">
        <f>IF(P397,O397*'ETC Data'!$H$3*'ETC Data'!$L$3,0)</f>
        <v>0</v>
      </c>
      <c r="X397" s="208">
        <f>W397-(W397*((VLOOKUP(A397,Plan!A$1:AC$804,29,FALSE)/100)))</f>
        <v>0</v>
      </c>
      <c r="Y397" s="209"/>
      <c r="Z397" s="210" t="b">
        <f t="shared" si="64"/>
        <v>0</v>
      </c>
      <c r="AA397" s="208">
        <f>IF(Z397,O397*'ETC Data'!$H$4*'ETC Data'!$I$4,0)</f>
        <v>0</v>
      </c>
      <c r="AB397" s="208">
        <f>AA397-(AA397*((VLOOKUP(A397,Plan!A$1:AI$804,35,FALSE)/100)))</f>
        <v>0</v>
      </c>
      <c r="AC397" s="208">
        <f>IF(Z397,O397*'ETC Data'!$H$4*'ETC Data'!$J$4,0)</f>
        <v>0</v>
      </c>
      <c r="AD397" s="208">
        <f>AC397-(AC397*((VLOOKUP(A397,Plan!A$1:AJ$804,36,FALSE)/100)))</f>
        <v>0</v>
      </c>
      <c r="AE397" s="208">
        <f>IF(Z397,O397*'ETC Data'!$H$4*'ETC Data'!$K$4,0)</f>
        <v>0</v>
      </c>
      <c r="AF397" s="208">
        <f>AE397-(AE397*((VLOOKUP(A397,Plan!A$1:AK$804,37,FALSE)/100)))</f>
        <v>0</v>
      </c>
      <c r="AG397" s="208">
        <f>IF(Z397,O397*'ETC Data'!$H$4*'ETC Data'!$L$4,0)</f>
        <v>0</v>
      </c>
      <c r="AH397" s="208">
        <f>AG397-(AG397*((VLOOKUP(A397,Plan!A$1:AP$804,42,FALSE)/100)))</f>
        <v>0</v>
      </c>
      <c r="AI397" s="210"/>
      <c r="AJ397" s="210" t="b">
        <f t="shared" si="65"/>
        <v>0</v>
      </c>
      <c r="AK397" s="211">
        <f>IF(AJ397,O397*'ETC Data'!$H$5*'ETC Data'!$I$5,0)</f>
        <v>0</v>
      </c>
      <c r="AL397" s="208">
        <f>AK397-(AK397*((VLOOKUP(A397,Plan!A$1:AY$804,51,FALSE)/100)))</f>
        <v>0</v>
      </c>
      <c r="AM397" s="208">
        <f>IF(AJ397,O397*'ETC Data'!$H$5*'ETC Data'!$J$5,0)</f>
        <v>0</v>
      </c>
      <c r="AN397" s="208">
        <f>AM397-(AM397*((VLOOKUP(A397,Plan!A$1:BA$804,53,FALSE)/100)))</f>
        <v>0</v>
      </c>
      <c r="AO397" s="211">
        <f>IF(AJ397,O397*'ETC Data'!$H$5*'ETC Data'!$K$5,0)</f>
        <v>0</v>
      </c>
      <c r="AP397" s="208">
        <f>AO397-(AO397*((VLOOKUP(A397,Plan!A$1:BB$804,54,FALSE)/100)))</f>
        <v>0</v>
      </c>
      <c r="AQ397" s="208">
        <f>IF(AJ397,O397*'ETC Data'!$H$5*'ETC Data'!$L$5,0)</f>
        <v>0</v>
      </c>
      <c r="AR397" s="208">
        <f>AQ397-(AQ397*((VLOOKUP(A397,Plan!A$1:BD$804,56,FALSE)/100)))</f>
        <v>0</v>
      </c>
      <c r="AS397" s="193">
        <f>VLOOKUP(A397,'PR Matrix'!A:B,2,FALSE)</f>
        <v>0</v>
      </c>
      <c r="AT397" s="194">
        <f t="shared" si="68"/>
        <v>0</v>
      </c>
      <c r="AU397" s="194">
        <f t="shared" si="69"/>
        <v>0</v>
      </c>
      <c r="AV397" s="194">
        <f t="shared" si="70"/>
        <v>0</v>
      </c>
      <c r="AW397" s="194">
        <f t="shared" si="71"/>
        <v>0</v>
      </c>
      <c r="AX397" s="194">
        <f t="shared" si="72"/>
        <v>0</v>
      </c>
      <c r="AY397" s="194">
        <f t="shared" si="73"/>
        <v>0</v>
      </c>
    </row>
    <row r="398" spans="1:51" hidden="1" x14ac:dyDescent="0.2">
      <c r="A398" s="200" t="s">
        <v>1919</v>
      </c>
      <c r="B398" s="201" t="s">
        <v>1572</v>
      </c>
      <c r="C398" s="201"/>
      <c r="D398" s="201"/>
      <c r="E398" s="202">
        <f>IF(G398="Y",VLOOKUP(B398&amp;"|"&amp;C398,'ETC Data'!$C$2:$D$16,2,FALSE),0)</f>
        <v>0</v>
      </c>
      <c r="F398" s="202">
        <f>IF(D398="",0,IF(G398="Y",VLOOKUP(B398&amp;"|"&amp;D398,'ETC Data'!$C$2:$D$16,2,FALSE),0))</f>
        <v>0</v>
      </c>
      <c r="G398" s="203" t="str">
        <f>IF(VLOOKUP(A398,Plan!A$1:H$804,8,FALSE)&lt;&gt;"",VLOOKUP(A398,Plan!A$1:H$804,8,FALSE),"")</f>
        <v>N</v>
      </c>
      <c r="H398" s="204" t="str">
        <f>IF(VLOOKUP(A398,Plan!A$1:L$804,12,FALSE)&lt;&gt;"",VLOOKUP(A398,Plan!A$1:L$804,12,FALSE),"")</f>
        <v/>
      </c>
      <c r="I398" s="205" t="str">
        <f>IF(VLOOKUP(A398,Plan!A$1:M$804,13,FALSE)&lt;&gt;"",VLOOKUP(A398,Plan!A$1:M$804,13,FALSE),"")</f>
        <v/>
      </c>
      <c r="J398" s="205" t="str">
        <f>IF(VLOOKUP(A398,Plan!A$1:N$804,14,FALSE)&lt;&gt;"",VLOOKUP(A398,Plan!A$1:N$804,14,FALSE),IF(VLOOKUP(A398,Plan!A$1:O$804,15,FALSE)&lt;&gt;"",VLOOKUP(A398,Plan!A$1:O$804,15,FALSE),""))</f>
        <v/>
      </c>
      <c r="K398" s="206" t="str">
        <f>IF(VLOOKUP(A398,Plan!A$1:P$804,16,FALSE)&lt;&gt;"",VLOOKUP(A398,Plan!A$1:P$804,16,FALSE),"")</f>
        <v/>
      </c>
      <c r="L398" s="205"/>
      <c r="M398" s="205"/>
      <c r="N398" s="205"/>
      <c r="O398" s="207">
        <f t="shared" si="66"/>
        <v>0</v>
      </c>
      <c r="P398" s="207" t="b">
        <f t="shared" si="67"/>
        <v>0</v>
      </c>
      <c r="Q398" s="208">
        <f>IF(P398,O398*'ETC Data'!$H$3*'ETC Data'!$I$3,0)</f>
        <v>0</v>
      </c>
      <c r="R398" s="208">
        <f>Q398-(Q398*((VLOOKUP(A398,Plan!A$1:Z$804,26,FALSE)/100)))</f>
        <v>0</v>
      </c>
      <c r="S398" s="208">
        <f>IF(P398,O398*'ETC Data'!$H$3*'ETC Data'!$J$3,0)</f>
        <v>0</v>
      </c>
      <c r="T398" s="208">
        <f>S398-(S398*((VLOOKUP(A398,Plan!A$1:AA$804,27,FALSE)/100)))</f>
        <v>0</v>
      </c>
      <c r="U398" s="208">
        <f>IF(P398,O398*'ETC Data'!$H$3*'ETC Data'!$K$3,0)</f>
        <v>0</v>
      </c>
      <c r="V398" s="208">
        <f>U398-(U398*((VLOOKUP(A398,Plan!A$1:AB$804,28,FALSE)/100)))</f>
        <v>0</v>
      </c>
      <c r="W398" s="208">
        <f>IF(P398,O398*'ETC Data'!$H$3*'ETC Data'!$L$3,0)</f>
        <v>0</v>
      </c>
      <c r="X398" s="208">
        <f>W398-(W398*((VLOOKUP(A398,Plan!A$1:AC$804,29,FALSE)/100)))</f>
        <v>0</v>
      </c>
      <c r="Y398" s="209"/>
      <c r="Z398" s="210" t="b">
        <f t="shared" si="64"/>
        <v>0</v>
      </c>
      <c r="AA398" s="208">
        <f>IF(Z398,O398*'ETC Data'!$H$4*'ETC Data'!$I$4,0)</f>
        <v>0</v>
      </c>
      <c r="AB398" s="208">
        <f>AA398-(AA398*((VLOOKUP(A398,Plan!A$1:AI$804,35,FALSE)/100)))</f>
        <v>0</v>
      </c>
      <c r="AC398" s="208">
        <f>IF(Z398,O398*'ETC Data'!$H$4*'ETC Data'!$J$4,0)</f>
        <v>0</v>
      </c>
      <c r="AD398" s="208">
        <f>AC398-(AC398*((VLOOKUP(A398,Plan!A$1:AJ$804,36,FALSE)/100)))</f>
        <v>0</v>
      </c>
      <c r="AE398" s="208">
        <f>IF(Z398,O398*'ETC Data'!$H$4*'ETC Data'!$K$4,0)</f>
        <v>0</v>
      </c>
      <c r="AF398" s="208">
        <f>AE398-(AE398*((VLOOKUP(A398,Plan!A$1:AK$804,37,FALSE)/100)))</f>
        <v>0</v>
      </c>
      <c r="AG398" s="208">
        <f>IF(Z398,O398*'ETC Data'!$H$4*'ETC Data'!$L$4,0)</f>
        <v>0</v>
      </c>
      <c r="AH398" s="208">
        <f>AG398-(AG398*((VLOOKUP(A398,Plan!A$1:AP$804,42,FALSE)/100)))</f>
        <v>0</v>
      </c>
      <c r="AI398" s="210"/>
      <c r="AJ398" s="210" t="b">
        <f t="shared" si="65"/>
        <v>0</v>
      </c>
      <c r="AK398" s="211">
        <f>IF(AJ398,O398*'ETC Data'!$H$5*'ETC Data'!$I$5,0)</f>
        <v>0</v>
      </c>
      <c r="AL398" s="208">
        <f>AK398-(AK398*((VLOOKUP(A398,Plan!A$1:AY$804,51,FALSE)/100)))</f>
        <v>0</v>
      </c>
      <c r="AM398" s="208">
        <f>IF(AJ398,O398*'ETC Data'!$H$5*'ETC Data'!$J$5,0)</f>
        <v>0</v>
      </c>
      <c r="AN398" s="208">
        <f>AM398-(AM398*((VLOOKUP(A398,Plan!A$1:BA$804,53,FALSE)/100)))</f>
        <v>0</v>
      </c>
      <c r="AO398" s="211">
        <f>IF(AJ398,O398*'ETC Data'!$H$5*'ETC Data'!$K$5,0)</f>
        <v>0</v>
      </c>
      <c r="AP398" s="208">
        <f>AO398-(AO398*((VLOOKUP(A398,Plan!A$1:BB$804,54,FALSE)/100)))</f>
        <v>0</v>
      </c>
      <c r="AQ398" s="208">
        <f>IF(AJ398,O398*'ETC Data'!$H$5*'ETC Data'!$L$5,0)</f>
        <v>0</v>
      </c>
      <c r="AR398" s="208">
        <f>AQ398-(AQ398*((VLOOKUP(A398,Plan!A$1:BD$804,56,FALSE)/100)))</f>
        <v>0</v>
      </c>
      <c r="AS398" s="193">
        <f>VLOOKUP(A398,'PR Matrix'!A:B,2,FALSE)</f>
        <v>0</v>
      </c>
      <c r="AT398" s="194">
        <f t="shared" si="68"/>
        <v>0</v>
      </c>
      <c r="AU398" s="194">
        <f t="shared" si="69"/>
        <v>0</v>
      </c>
      <c r="AV398" s="194">
        <f t="shared" si="70"/>
        <v>0</v>
      </c>
      <c r="AW398" s="194">
        <f t="shared" si="71"/>
        <v>0</v>
      </c>
      <c r="AX398" s="194">
        <f t="shared" si="72"/>
        <v>0</v>
      </c>
      <c r="AY398" s="194">
        <f t="shared" si="73"/>
        <v>0</v>
      </c>
    </row>
    <row r="399" spans="1:51" hidden="1" x14ac:dyDescent="0.2">
      <c r="A399" s="200" t="s">
        <v>1920</v>
      </c>
      <c r="B399" s="201" t="s">
        <v>1572</v>
      </c>
      <c r="C399" s="201"/>
      <c r="D399" s="201"/>
      <c r="E399" s="202">
        <f>IF(G399="Y",VLOOKUP(B399&amp;"|"&amp;C399,'ETC Data'!$C$2:$D$16,2,FALSE),0)</f>
        <v>0</v>
      </c>
      <c r="F399" s="202">
        <f>IF(D399="",0,IF(G399="Y",VLOOKUP(B399&amp;"|"&amp;D399,'ETC Data'!$C$2:$D$16,2,FALSE),0))</f>
        <v>0</v>
      </c>
      <c r="G399" s="203" t="str">
        <f>IF(VLOOKUP(A399,Plan!A$1:H$804,8,FALSE)&lt;&gt;"",VLOOKUP(A399,Plan!A$1:H$804,8,FALSE),"")</f>
        <v>N</v>
      </c>
      <c r="H399" s="204" t="str">
        <f>IF(VLOOKUP(A399,Plan!A$1:L$804,12,FALSE)&lt;&gt;"",VLOOKUP(A399,Plan!A$1:L$804,12,FALSE),"")</f>
        <v/>
      </c>
      <c r="I399" s="205" t="str">
        <f>IF(VLOOKUP(A399,Plan!A$1:M$804,13,FALSE)&lt;&gt;"",VLOOKUP(A399,Plan!A$1:M$804,13,FALSE),"")</f>
        <v/>
      </c>
      <c r="J399" s="205" t="str">
        <f>IF(VLOOKUP(A399,Plan!A$1:N$804,14,FALSE)&lt;&gt;"",VLOOKUP(A399,Plan!A$1:N$804,14,FALSE),IF(VLOOKUP(A399,Plan!A$1:O$804,15,FALSE)&lt;&gt;"",VLOOKUP(A399,Plan!A$1:O$804,15,FALSE),""))</f>
        <v/>
      </c>
      <c r="K399" s="206" t="str">
        <f>IF(VLOOKUP(A399,Plan!A$1:P$804,16,FALSE)&lt;&gt;"",VLOOKUP(A399,Plan!A$1:P$804,16,FALSE),"")</f>
        <v/>
      </c>
      <c r="L399" s="205"/>
      <c r="M399" s="205"/>
      <c r="N399" s="205"/>
      <c r="O399" s="207">
        <f t="shared" si="66"/>
        <v>0</v>
      </c>
      <c r="P399" s="207" t="b">
        <f t="shared" si="67"/>
        <v>0</v>
      </c>
      <c r="Q399" s="208">
        <f>IF(P399,O399*'ETC Data'!$H$3*'ETC Data'!$I$3,0)</f>
        <v>0</v>
      </c>
      <c r="R399" s="208">
        <f>Q399-(Q399*((VLOOKUP(A399,Plan!A$1:Z$804,26,FALSE)/100)))</f>
        <v>0</v>
      </c>
      <c r="S399" s="208">
        <f>IF(P399,O399*'ETC Data'!$H$3*'ETC Data'!$J$3,0)</f>
        <v>0</v>
      </c>
      <c r="T399" s="208">
        <f>S399-(S399*((VLOOKUP(A399,Plan!A$1:AA$804,27,FALSE)/100)))</f>
        <v>0</v>
      </c>
      <c r="U399" s="208">
        <f>IF(P399,O399*'ETC Data'!$H$3*'ETC Data'!$K$3,0)</f>
        <v>0</v>
      </c>
      <c r="V399" s="208">
        <f>U399-(U399*((VLOOKUP(A399,Plan!A$1:AB$804,28,FALSE)/100)))</f>
        <v>0</v>
      </c>
      <c r="W399" s="208">
        <f>IF(P399,O399*'ETC Data'!$H$3*'ETC Data'!$L$3,0)</f>
        <v>0</v>
      </c>
      <c r="X399" s="208">
        <f>W399-(W399*((VLOOKUP(A399,Plan!A$1:AC$804,29,FALSE)/100)))</f>
        <v>0</v>
      </c>
      <c r="Y399" s="209"/>
      <c r="Z399" s="210" t="b">
        <f t="shared" si="64"/>
        <v>0</v>
      </c>
      <c r="AA399" s="208">
        <f>IF(Z399,O399*'ETC Data'!$H$4*'ETC Data'!$I$4,0)</f>
        <v>0</v>
      </c>
      <c r="AB399" s="208">
        <f>AA399-(AA399*((VLOOKUP(A399,Plan!A$1:AI$804,35,FALSE)/100)))</f>
        <v>0</v>
      </c>
      <c r="AC399" s="208">
        <f>IF(Z399,O399*'ETC Data'!$H$4*'ETC Data'!$J$4,0)</f>
        <v>0</v>
      </c>
      <c r="AD399" s="208">
        <f>AC399-(AC399*((VLOOKUP(A399,Plan!A$1:AJ$804,36,FALSE)/100)))</f>
        <v>0</v>
      </c>
      <c r="AE399" s="208">
        <f>IF(Z399,O399*'ETC Data'!$H$4*'ETC Data'!$K$4,0)</f>
        <v>0</v>
      </c>
      <c r="AF399" s="208">
        <f>AE399-(AE399*((VLOOKUP(A399,Plan!A$1:AK$804,37,FALSE)/100)))</f>
        <v>0</v>
      </c>
      <c r="AG399" s="208">
        <f>IF(Z399,O399*'ETC Data'!$H$4*'ETC Data'!$L$4,0)</f>
        <v>0</v>
      </c>
      <c r="AH399" s="208">
        <f>AG399-(AG399*((VLOOKUP(A399,Plan!A$1:AP$804,42,FALSE)/100)))</f>
        <v>0</v>
      </c>
      <c r="AI399" s="210"/>
      <c r="AJ399" s="210" t="b">
        <f t="shared" si="65"/>
        <v>0</v>
      </c>
      <c r="AK399" s="211">
        <f>IF(AJ399,O399*'ETC Data'!$H$5*'ETC Data'!$I$5,0)</f>
        <v>0</v>
      </c>
      <c r="AL399" s="208">
        <f>AK399-(AK399*((VLOOKUP(A399,Plan!A$1:AY$804,51,FALSE)/100)))</f>
        <v>0</v>
      </c>
      <c r="AM399" s="208">
        <f>IF(AJ399,O399*'ETC Data'!$H$5*'ETC Data'!$J$5,0)</f>
        <v>0</v>
      </c>
      <c r="AN399" s="208">
        <f>AM399-(AM399*((VLOOKUP(A399,Plan!A$1:BA$804,53,FALSE)/100)))</f>
        <v>0</v>
      </c>
      <c r="AO399" s="211">
        <f>IF(AJ399,O399*'ETC Data'!$H$5*'ETC Data'!$K$5,0)</f>
        <v>0</v>
      </c>
      <c r="AP399" s="208">
        <f>AO399-(AO399*((VLOOKUP(A399,Plan!A$1:BB$804,54,FALSE)/100)))</f>
        <v>0</v>
      </c>
      <c r="AQ399" s="208">
        <f>IF(AJ399,O399*'ETC Data'!$H$5*'ETC Data'!$L$5,0)</f>
        <v>0</v>
      </c>
      <c r="AR399" s="208">
        <f>AQ399-(AQ399*((VLOOKUP(A399,Plan!A$1:BD$804,56,FALSE)/100)))</f>
        <v>0</v>
      </c>
      <c r="AS399" s="193">
        <f>VLOOKUP(A399,'PR Matrix'!A:B,2,FALSE)</f>
        <v>0</v>
      </c>
      <c r="AT399" s="194">
        <f t="shared" si="68"/>
        <v>0</v>
      </c>
      <c r="AU399" s="194">
        <f t="shared" si="69"/>
        <v>0</v>
      </c>
      <c r="AV399" s="194">
        <f t="shared" si="70"/>
        <v>0</v>
      </c>
      <c r="AW399" s="194">
        <f t="shared" si="71"/>
        <v>0</v>
      </c>
      <c r="AX399" s="194">
        <f t="shared" si="72"/>
        <v>0</v>
      </c>
      <c r="AY399" s="194">
        <f t="shared" si="73"/>
        <v>0</v>
      </c>
    </row>
    <row r="400" spans="1:51" hidden="1" x14ac:dyDescent="0.2">
      <c r="A400" s="200" t="s">
        <v>1921</v>
      </c>
      <c r="B400" s="201" t="s">
        <v>1572</v>
      </c>
      <c r="C400" s="201"/>
      <c r="D400" s="201"/>
      <c r="E400" s="202">
        <f>IF(G400="Y",VLOOKUP(B400&amp;"|"&amp;C400,'ETC Data'!$C$2:$D$16,2,FALSE),0)</f>
        <v>0</v>
      </c>
      <c r="F400" s="202">
        <f>IF(D400="",0,IF(G400="Y",VLOOKUP(B400&amp;"|"&amp;D400,'ETC Data'!$C$2:$D$16,2,FALSE),0))</f>
        <v>0</v>
      </c>
      <c r="G400" s="203" t="str">
        <f>IF(VLOOKUP(A400,Plan!A$1:H$804,8,FALSE)&lt;&gt;"",VLOOKUP(A400,Plan!A$1:H$804,8,FALSE),"")</f>
        <v>N</v>
      </c>
      <c r="H400" s="204" t="str">
        <f>IF(VLOOKUP(A400,Plan!A$1:L$804,12,FALSE)&lt;&gt;"",VLOOKUP(A400,Plan!A$1:L$804,12,FALSE),"")</f>
        <v/>
      </c>
      <c r="I400" s="205" t="str">
        <f>IF(VLOOKUP(A400,Plan!A$1:M$804,13,FALSE)&lt;&gt;"",VLOOKUP(A400,Plan!A$1:M$804,13,FALSE),"")</f>
        <v/>
      </c>
      <c r="J400" s="205" t="str">
        <f>IF(VLOOKUP(A400,Plan!A$1:N$804,14,FALSE)&lt;&gt;"",VLOOKUP(A400,Plan!A$1:N$804,14,FALSE),IF(VLOOKUP(A400,Plan!A$1:O$804,15,FALSE)&lt;&gt;"",VLOOKUP(A400,Plan!A$1:O$804,15,FALSE),""))</f>
        <v/>
      </c>
      <c r="K400" s="206" t="str">
        <f>IF(VLOOKUP(A400,Plan!A$1:P$804,16,FALSE)&lt;&gt;"",VLOOKUP(A400,Plan!A$1:P$804,16,FALSE),"")</f>
        <v/>
      </c>
      <c r="L400" s="205"/>
      <c r="M400" s="205"/>
      <c r="N400" s="205"/>
      <c r="O400" s="207">
        <f t="shared" si="66"/>
        <v>0</v>
      </c>
      <c r="P400" s="207" t="b">
        <f t="shared" si="67"/>
        <v>0</v>
      </c>
      <c r="Q400" s="208">
        <f>IF(P400,O400*'ETC Data'!$H$3*'ETC Data'!$I$3,0)</f>
        <v>0</v>
      </c>
      <c r="R400" s="208">
        <f>Q400-(Q400*((VLOOKUP(A400,Plan!A$1:Z$804,26,FALSE)/100)))</f>
        <v>0</v>
      </c>
      <c r="S400" s="208">
        <f>IF(P400,O400*'ETC Data'!$H$3*'ETC Data'!$J$3,0)</f>
        <v>0</v>
      </c>
      <c r="T400" s="208">
        <f>S400-(S400*((VLOOKUP(A400,Plan!A$1:AA$804,27,FALSE)/100)))</f>
        <v>0</v>
      </c>
      <c r="U400" s="208">
        <f>IF(P400,O400*'ETC Data'!$H$3*'ETC Data'!$K$3,0)</f>
        <v>0</v>
      </c>
      <c r="V400" s="208">
        <f>U400-(U400*((VLOOKUP(A400,Plan!A$1:AB$804,28,FALSE)/100)))</f>
        <v>0</v>
      </c>
      <c r="W400" s="208">
        <f>IF(P400,O400*'ETC Data'!$H$3*'ETC Data'!$L$3,0)</f>
        <v>0</v>
      </c>
      <c r="X400" s="208">
        <f>W400-(W400*((VLOOKUP(A400,Plan!A$1:AC$804,29,FALSE)/100)))</f>
        <v>0</v>
      </c>
      <c r="Y400" s="209"/>
      <c r="Z400" s="210" t="b">
        <f t="shared" si="64"/>
        <v>0</v>
      </c>
      <c r="AA400" s="208">
        <f>IF(Z400,O400*'ETC Data'!$H$4*'ETC Data'!$I$4,0)</f>
        <v>0</v>
      </c>
      <c r="AB400" s="208">
        <f>AA400-(AA400*((VLOOKUP(A400,Plan!A$1:AI$804,35,FALSE)/100)))</f>
        <v>0</v>
      </c>
      <c r="AC400" s="208">
        <f>IF(Z400,O400*'ETC Data'!$H$4*'ETC Data'!$J$4,0)</f>
        <v>0</v>
      </c>
      <c r="AD400" s="208">
        <f>AC400-(AC400*((VLOOKUP(A400,Plan!A$1:AJ$804,36,FALSE)/100)))</f>
        <v>0</v>
      </c>
      <c r="AE400" s="208">
        <f>IF(Z400,O400*'ETC Data'!$H$4*'ETC Data'!$K$4,0)</f>
        <v>0</v>
      </c>
      <c r="AF400" s="208">
        <f>AE400-(AE400*((VLOOKUP(A400,Plan!A$1:AK$804,37,FALSE)/100)))</f>
        <v>0</v>
      </c>
      <c r="AG400" s="208">
        <f>IF(Z400,O400*'ETC Data'!$H$4*'ETC Data'!$L$4,0)</f>
        <v>0</v>
      </c>
      <c r="AH400" s="208">
        <f>AG400-(AG400*((VLOOKUP(A400,Plan!A$1:AP$804,42,FALSE)/100)))</f>
        <v>0</v>
      </c>
      <c r="AI400" s="210"/>
      <c r="AJ400" s="210" t="b">
        <f t="shared" si="65"/>
        <v>0</v>
      </c>
      <c r="AK400" s="211">
        <f>IF(AJ400,O400*'ETC Data'!$H$5*'ETC Data'!$I$5,0)</f>
        <v>0</v>
      </c>
      <c r="AL400" s="208">
        <f>AK400-(AK400*((VLOOKUP(A400,Plan!A$1:AY$804,51,FALSE)/100)))</f>
        <v>0</v>
      </c>
      <c r="AM400" s="208">
        <f>IF(AJ400,O400*'ETC Data'!$H$5*'ETC Data'!$J$5,0)</f>
        <v>0</v>
      </c>
      <c r="AN400" s="208">
        <f>AM400-(AM400*((VLOOKUP(A400,Plan!A$1:BA$804,53,FALSE)/100)))</f>
        <v>0</v>
      </c>
      <c r="AO400" s="211">
        <f>IF(AJ400,O400*'ETC Data'!$H$5*'ETC Data'!$K$5,0)</f>
        <v>0</v>
      </c>
      <c r="AP400" s="208">
        <f>AO400-(AO400*((VLOOKUP(A400,Plan!A$1:BB$804,54,FALSE)/100)))</f>
        <v>0</v>
      </c>
      <c r="AQ400" s="208">
        <f>IF(AJ400,O400*'ETC Data'!$H$5*'ETC Data'!$L$5,0)</f>
        <v>0</v>
      </c>
      <c r="AR400" s="208">
        <f>AQ400-(AQ400*((VLOOKUP(A400,Plan!A$1:BD$804,56,FALSE)/100)))</f>
        <v>0</v>
      </c>
      <c r="AS400" s="193">
        <f>VLOOKUP(A400,'PR Matrix'!A:B,2,FALSE)</f>
        <v>0</v>
      </c>
      <c r="AT400" s="194">
        <f t="shared" si="68"/>
        <v>0</v>
      </c>
      <c r="AU400" s="194">
        <f t="shared" si="69"/>
        <v>0</v>
      </c>
      <c r="AV400" s="194">
        <f t="shared" si="70"/>
        <v>0</v>
      </c>
      <c r="AW400" s="194">
        <f t="shared" si="71"/>
        <v>0</v>
      </c>
      <c r="AX400" s="194">
        <f t="shared" si="72"/>
        <v>0</v>
      </c>
      <c r="AY400" s="194">
        <f t="shared" si="73"/>
        <v>0</v>
      </c>
    </row>
    <row r="401" spans="1:51" hidden="1" x14ac:dyDescent="0.2">
      <c r="A401" s="200" t="s">
        <v>1922</v>
      </c>
      <c r="B401" s="201" t="s">
        <v>1572</v>
      </c>
      <c r="C401" s="201"/>
      <c r="D401" s="201"/>
      <c r="E401" s="202">
        <f>IF(G401="Y",VLOOKUP(B401&amp;"|"&amp;C401,'ETC Data'!$C$2:$D$16,2,FALSE),0)</f>
        <v>0</v>
      </c>
      <c r="F401" s="202">
        <f>IF(D401="",0,IF(G401="Y",VLOOKUP(B401&amp;"|"&amp;D401,'ETC Data'!$C$2:$D$16,2,FALSE),0))</f>
        <v>0</v>
      </c>
      <c r="G401" s="203" t="str">
        <f>IF(VLOOKUP(A401,Plan!A$1:H$804,8,FALSE)&lt;&gt;"",VLOOKUP(A401,Plan!A$1:H$804,8,FALSE),"")</f>
        <v>N</v>
      </c>
      <c r="H401" s="204" t="str">
        <f>IF(VLOOKUP(A401,Plan!A$1:L$804,12,FALSE)&lt;&gt;"",VLOOKUP(A401,Plan!A$1:L$804,12,FALSE),"")</f>
        <v/>
      </c>
      <c r="I401" s="205" t="str">
        <f>IF(VLOOKUP(A401,Plan!A$1:M$804,13,FALSE)&lt;&gt;"",VLOOKUP(A401,Plan!A$1:M$804,13,FALSE),"")</f>
        <v/>
      </c>
      <c r="J401" s="205" t="str">
        <f>IF(VLOOKUP(A401,Plan!A$1:N$804,14,FALSE)&lt;&gt;"",VLOOKUP(A401,Plan!A$1:N$804,14,FALSE),IF(VLOOKUP(A401,Plan!A$1:O$804,15,FALSE)&lt;&gt;"",VLOOKUP(A401,Plan!A$1:O$804,15,FALSE),""))</f>
        <v/>
      </c>
      <c r="K401" s="206" t="str">
        <f>IF(VLOOKUP(A401,Plan!A$1:P$804,16,FALSE)&lt;&gt;"",VLOOKUP(A401,Plan!A$1:P$804,16,FALSE),"")</f>
        <v/>
      </c>
      <c r="L401" s="205"/>
      <c r="M401" s="205"/>
      <c r="N401" s="205"/>
      <c r="O401" s="207">
        <f t="shared" si="66"/>
        <v>0</v>
      </c>
      <c r="P401" s="207" t="b">
        <f t="shared" si="67"/>
        <v>0</v>
      </c>
      <c r="Q401" s="208">
        <f>IF(P401,O401*'ETC Data'!$H$3*'ETC Data'!$I$3,0)</f>
        <v>0</v>
      </c>
      <c r="R401" s="208">
        <f>Q401-(Q401*((VLOOKUP(A401,Plan!A$1:Z$804,26,FALSE)/100)))</f>
        <v>0</v>
      </c>
      <c r="S401" s="208">
        <f>IF(P401,O401*'ETC Data'!$H$3*'ETC Data'!$J$3,0)</f>
        <v>0</v>
      </c>
      <c r="T401" s="208">
        <f>S401-(S401*((VLOOKUP(A401,Plan!A$1:AA$804,27,FALSE)/100)))</f>
        <v>0</v>
      </c>
      <c r="U401" s="208">
        <f>IF(P401,O401*'ETC Data'!$H$3*'ETC Data'!$K$3,0)</f>
        <v>0</v>
      </c>
      <c r="V401" s="208">
        <f>U401-(U401*((VLOOKUP(A401,Plan!A$1:AB$804,28,FALSE)/100)))</f>
        <v>0</v>
      </c>
      <c r="W401" s="208">
        <f>IF(P401,O401*'ETC Data'!$H$3*'ETC Data'!$L$3,0)</f>
        <v>0</v>
      </c>
      <c r="X401" s="208">
        <f>W401-(W401*((VLOOKUP(A401,Plan!A$1:AC$804,29,FALSE)/100)))</f>
        <v>0</v>
      </c>
      <c r="Y401" s="209"/>
      <c r="Z401" s="210" t="b">
        <f t="shared" si="64"/>
        <v>0</v>
      </c>
      <c r="AA401" s="208">
        <f>IF(Z401,O401*'ETC Data'!$H$4*'ETC Data'!$I$4,0)</f>
        <v>0</v>
      </c>
      <c r="AB401" s="208">
        <f>AA401-(AA401*((VLOOKUP(A401,Plan!A$1:AI$804,35,FALSE)/100)))</f>
        <v>0</v>
      </c>
      <c r="AC401" s="208">
        <f>IF(Z401,O401*'ETC Data'!$H$4*'ETC Data'!$J$4,0)</f>
        <v>0</v>
      </c>
      <c r="AD401" s="208">
        <f>AC401-(AC401*((VLOOKUP(A401,Plan!A$1:AJ$804,36,FALSE)/100)))</f>
        <v>0</v>
      </c>
      <c r="AE401" s="208">
        <f>IF(Z401,O401*'ETC Data'!$H$4*'ETC Data'!$K$4,0)</f>
        <v>0</v>
      </c>
      <c r="AF401" s="208">
        <f>AE401-(AE401*((VLOOKUP(A401,Plan!A$1:AK$804,37,FALSE)/100)))</f>
        <v>0</v>
      </c>
      <c r="AG401" s="208">
        <f>IF(Z401,O401*'ETC Data'!$H$4*'ETC Data'!$L$4,0)</f>
        <v>0</v>
      </c>
      <c r="AH401" s="208">
        <f>AG401-(AG401*((VLOOKUP(A401,Plan!A$1:AP$804,42,FALSE)/100)))</f>
        <v>0</v>
      </c>
      <c r="AI401" s="210"/>
      <c r="AJ401" s="210" t="b">
        <f t="shared" si="65"/>
        <v>0</v>
      </c>
      <c r="AK401" s="211">
        <f>IF(AJ401,O401*'ETC Data'!$H$5*'ETC Data'!$I$5,0)</f>
        <v>0</v>
      </c>
      <c r="AL401" s="208">
        <f>AK401-(AK401*((VLOOKUP(A401,Plan!A$1:AY$804,51,FALSE)/100)))</f>
        <v>0</v>
      </c>
      <c r="AM401" s="208">
        <f>IF(AJ401,O401*'ETC Data'!$H$5*'ETC Data'!$J$5,0)</f>
        <v>0</v>
      </c>
      <c r="AN401" s="208">
        <f>AM401-(AM401*((VLOOKUP(A401,Plan!A$1:BA$804,53,FALSE)/100)))</f>
        <v>0</v>
      </c>
      <c r="AO401" s="211">
        <f>IF(AJ401,O401*'ETC Data'!$H$5*'ETC Data'!$K$5,0)</f>
        <v>0</v>
      </c>
      <c r="AP401" s="208">
        <f>AO401-(AO401*((VLOOKUP(A401,Plan!A$1:BB$804,54,FALSE)/100)))</f>
        <v>0</v>
      </c>
      <c r="AQ401" s="208">
        <f>IF(AJ401,O401*'ETC Data'!$H$5*'ETC Data'!$L$5,0)</f>
        <v>0</v>
      </c>
      <c r="AR401" s="208">
        <f>AQ401-(AQ401*((VLOOKUP(A401,Plan!A$1:BD$804,56,FALSE)/100)))</f>
        <v>0</v>
      </c>
      <c r="AS401" s="193">
        <f>VLOOKUP(A401,'PR Matrix'!A:B,2,FALSE)</f>
        <v>0</v>
      </c>
      <c r="AT401" s="194">
        <f t="shared" si="68"/>
        <v>0</v>
      </c>
      <c r="AU401" s="194">
        <f t="shared" si="69"/>
        <v>0</v>
      </c>
      <c r="AV401" s="194">
        <f t="shared" si="70"/>
        <v>0</v>
      </c>
      <c r="AW401" s="194">
        <f t="shared" si="71"/>
        <v>0</v>
      </c>
      <c r="AX401" s="194">
        <f t="shared" si="72"/>
        <v>0</v>
      </c>
      <c r="AY401" s="194">
        <f t="shared" si="73"/>
        <v>0</v>
      </c>
    </row>
    <row r="402" spans="1:51" x14ac:dyDescent="0.2">
      <c r="A402" s="200" t="s">
        <v>1923</v>
      </c>
      <c r="B402" s="201" t="s">
        <v>1572</v>
      </c>
      <c r="C402" s="201"/>
      <c r="D402" s="201"/>
      <c r="E402" s="643" t="e">
        <f>IF(G402="Y",VLOOKUP(B402&amp;"|"&amp;C402,'ETC Data'!$C$2:$D$16,2,FALSE),0)</f>
        <v>#N/A</v>
      </c>
      <c r="F402" s="643">
        <f>IF(D402="",0,IF(G402="Y",VLOOKUP(B402&amp;"|"&amp;D402,'ETC Data'!$C$2:$D$16,2,FALSE),0))</f>
        <v>0</v>
      </c>
      <c r="G402" s="203" t="str">
        <f>IF(VLOOKUP(A402,Plan!A$1:H$804,8,FALSE)&lt;&gt;"",VLOOKUP(A402,Plan!A$1:H$804,8,FALSE),"")</f>
        <v>Y</v>
      </c>
      <c r="H402" s="204" t="str">
        <f>IF(VLOOKUP(A402,Plan!A$1:L$804,12,FALSE)&lt;&gt;"",VLOOKUP(A402,Plan!A$1:L$804,12,FALSE),"")</f>
        <v/>
      </c>
      <c r="I402" s="205" t="str">
        <f>IF(VLOOKUP(A402,Plan!A$1:M$804,13,FALSE)&lt;&gt;"",VLOOKUP(A402,Plan!A$1:M$804,13,FALSE),"")</f>
        <v/>
      </c>
      <c r="J402" s="205" t="str">
        <f>IF(VLOOKUP(A402,Plan!A$1:N$804,14,FALSE)&lt;&gt;"",VLOOKUP(A402,Plan!A$1:N$804,14,FALSE),IF(VLOOKUP(A402,Plan!A$1:O$804,15,FALSE)&lt;&gt;"",VLOOKUP(A402,Plan!A$1:O$804,15,FALSE),""))</f>
        <v>Y</v>
      </c>
      <c r="K402" s="206" t="str">
        <f>IF(VLOOKUP(A402,Plan!A$1:P$804,16,FALSE)&lt;&gt;"",VLOOKUP(A402,Plan!A$1:P$804,16,FALSE),"")</f>
        <v/>
      </c>
      <c r="L402" s="205"/>
      <c r="M402" s="205"/>
      <c r="N402" s="205"/>
      <c r="O402" s="207" t="e">
        <f t="shared" si="66"/>
        <v>#N/A</v>
      </c>
      <c r="P402" s="207" t="b">
        <f t="shared" si="67"/>
        <v>0</v>
      </c>
      <c r="Q402" s="208">
        <f>IF(P402,O402*'ETC Data'!$H$3*'ETC Data'!$I$3,0)</f>
        <v>0</v>
      </c>
      <c r="R402" s="208">
        <f>Q402-(Q402*((VLOOKUP(A402,Plan!A$1:Z$804,26,FALSE)/100)))</f>
        <v>0</v>
      </c>
      <c r="S402" s="208">
        <f>IF(P402,O402*'ETC Data'!$H$3*'ETC Data'!$J$3,0)</f>
        <v>0</v>
      </c>
      <c r="T402" s="208">
        <f>S402-(S402*((VLOOKUP(A402,Plan!A$1:AA$804,27,FALSE)/100)))</f>
        <v>0</v>
      </c>
      <c r="U402" s="208">
        <f>IF(P402,O402*'ETC Data'!$H$3*'ETC Data'!$K$3,0)</f>
        <v>0</v>
      </c>
      <c r="V402" s="208">
        <f>U402-(U402*((VLOOKUP(A402,Plan!A$1:AB$804,28,FALSE)/100)))</f>
        <v>0</v>
      </c>
      <c r="W402" s="208">
        <f>IF(P402,O402*'ETC Data'!$H$3*'ETC Data'!$L$3,0)</f>
        <v>0</v>
      </c>
      <c r="X402" s="208">
        <f>W402-(W402*((VLOOKUP(A402,Plan!A$1:AC$804,29,FALSE)/100)))</f>
        <v>0</v>
      </c>
      <c r="Y402" s="209"/>
      <c r="Z402" s="210" t="b">
        <f t="shared" si="64"/>
        <v>1</v>
      </c>
      <c r="AA402" s="208" t="e">
        <f>IF(Z402,O402*'ETC Data'!$H$4*'ETC Data'!$I$4,0)</f>
        <v>#N/A</v>
      </c>
      <c r="AB402" s="208" t="e">
        <f>AA402-(AA402*((VLOOKUP(A402,Plan!A$1:AI$804,35,FALSE)/100)))</f>
        <v>#N/A</v>
      </c>
      <c r="AC402" s="208" t="e">
        <f>IF(Z402,O402*'ETC Data'!$H$4*'ETC Data'!$J$4,0)</f>
        <v>#N/A</v>
      </c>
      <c r="AD402" s="208" t="e">
        <f>AC402-(AC402*((VLOOKUP(A402,Plan!A$1:AJ$804,36,FALSE)/100)))</f>
        <v>#N/A</v>
      </c>
      <c r="AE402" s="208" t="e">
        <f>IF(Z402,O402*'ETC Data'!$H$4*'ETC Data'!$K$4,0)</f>
        <v>#N/A</v>
      </c>
      <c r="AF402" s="208" t="e">
        <f>AE402-(AE402*((VLOOKUP(A402,Plan!A$1:AK$804,37,FALSE)/100)))</f>
        <v>#N/A</v>
      </c>
      <c r="AG402" s="208" t="e">
        <f>IF(Z402,O402*'ETC Data'!$H$4*'ETC Data'!$L$4,0)</f>
        <v>#N/A</v>
      </c>
      <c r="AH402" s="208" t="e">
        <f>AG402-(AG402*((VLOOKUP(A402,Plan!A$1:AP$804,42,FALSE)/100)))</f>
        <v>#N/A</v>
      </c>
      <c r="AI402" s="210"/>
      <c r="AJ402" s="210" t="b">
        <f t="shared" si="65"/>
        <v>0</v>
      </c>
      <c r="AK402" s="211">
        <f>IF(AJ402,O402*'ETC Data'!$H$5*'ETC Data'!$I$5,0)</f>
        <v>0</v>
      </c>
      <c r="AL402" s="208">
        <f>AK402-(AK402*((VLOOKUP(A402,Plan!A$1:AY$804,51,FALSE)/100)))</f>
        <v>0</v>
      </c>
      <c r="AM402" s="208">
        <f>IF(AJ402,O402*'ETC Data'!$H$5*'ETC Data'!$J$5,0)</f>
        <v>0</v>
      </c>
      <c r="AN402" s="208">
        <f>AM402-(AM402*((VLOOKUP(A402,Plan!A$1:BA$804,53,FALSE)/100)))</f>
        <v>0</v>
      </c>
      <c r="AO402" s="211">
        <f>IF(AJ402,O402*'ETC Data'!$H$5*'ETC Data'!$K$5,0)</f>
        <v>0</v>
      </c>
      <c r="AP402" s="208">
        <f>AO402-(AO402*((VLOOKUP(A402,Plan!A$1:BB$804,54,FALSE)/100)))</f>
        <v>0</v>
      </c>
      <c r="AQ402" s="208">
        <f>IF(AJ402,O402*'ETC Data'!$H$5*'ETC Data'!$L$5,0)</f>
        <v>0</v>
      </c>
      <c r="AR402" s="208">
        <f>AQ402-(AQ402*((VLOOKUP(A402,Plan!A$1:BD$804,56,FALSE)/100)))</f>
        <v>0</v>
      </c>
      <c r="AS402" s="193">
        <f>VLOOKUP(A402,'PR Matrix'!A:B,2,FALSE)</f>
        <v>6233</v>
      </c>
      <c r="AT402" s="194" t="e">
        <f t="shared" si="68"/>
        <v>#N/A</v>
      </c>
      <c r="AU402" s="194" t="e">
        <f t="shared" si="69"/>
        <v>#N/A</v>
      </c>
      <c r="AV402" s="194" t="e">
        <f t="shared" si="70"/>
        <v>#N/A</v>
      </c>
      <c r="AW402" s="644" t="e">
        <f t="shared" si="71"/>
        <v>#N/A</v>
      </c>
      <c r="AX402" s="644" t="e">
        <f t="shared" si="72"/>
        <v>#N/A</v>
      </c>
      <c r="AY402" s="644" t="e">
        <f t="shared" si="73"/>
        <v>#N/A</v>
      </c>
    </row>
    <row r="403" spans="1:51" hidden="1" x14ac:dyDescent="0.2">
      <c r="A403" s="200" t="s">
        <v>1924</v>
      </c>
      <c r="B403" s="201" t="s">
        <v>1572</v>
      </c>
      <c r="C403" s="201"/>
      <c r="D403" s="201"/>
      <c r="E403" s="202">
        <f>IF(G403="Y",VLOOKUP(B403&amp;"|"&amp;C403,'ETC Data'!$C$2:$D$16,2,FALSE),0)</f>
        <v>0</v>
      </c>
      <c r="F403" s="202">
        <f>IF(D403="",0,IF(G403="Y",VLOOKUP(B403&amp;"|"&amp;D403,'ETC Data'!$C$2:$D$16,2,FALSE),0))</f>
        <v>0</v>
      </c>
      <c r="G403" s="203" t="str">
        <f>IF(VLOOKUP(A403,Plan!A$1:H$804,8,FALSE)&lt;&gt;"",VLOOKUP(A403,Plan!A$1:H$804,8,FALSE),"")</f>
        <v>N</v>
      </c>
      <c r="H403" s="204" t="str">
        <f>IF(VLOOKUP(A403,Plan!A$1:L$804,12,FALSE)&lt;&gt;"",VLOOKUP(A403,Plan!A$1:L$804,12,FALSE),"")</f>
        <v/>
      </c>
      <c r="I403" s="205" t="str">
        <f>IF(VLOOKUP(A403,Plan!A$1:M$804,13,FALSE)&lt;&gt;"",VLOOKUP(A403,Plan!A$1:M$804,13,FALSE),"")</f>
        <v/>
      </c>
      <c r="J403" s="205" t="str">
        <f>IF(VLOOKUP(A403,Plan!A$1:N$804,14,FALSE)&lt;&gt;"",VLOOKUP(A403,Plan!A$1:N$804,14,FALSE),IF(VLOOKUP(A403,Plan!A$1:O$804,15,FALSE)&lt;&gt;"",VLOOKUP(A403,Plan!A$1:O$804,15,FALSE),""))</f>
        <v/>
      </c>
      <c r="K403" s="206" t="str">
        <f>IF(VLOOKUP(A403,Plan!A$1:P$804,16,FALSE)&lt;&gt;"",VLOOKUP(A403,Plan!A$1:P$804,16,FALSE),"")</f>
        <v/>
      </c>
      <c r="L403" s="205"/>
      <c r="M403" s="205"/>
      <c r="N403" s="205"/>
      <c r="O403" s="207">
        <f t="shared" si="66"/>
        <v>0</v>
      </c>
      <c r="P403" s="207" t="b">
        <f t="shared" si="67"/>
        <v>0</v>
      </c>
      <c r="Q403" s="208">
        <f>IF(P403,O403*'ETC Data'!$H$3*'ETC Data'!$I$3,0)</f>
        <v>0</v>
      </c>
      <c r="R403" s="208">
        <f>Q403-(Q403*((VLOOKUP(A403,Plan!A$1:Z$804,26,FALSE)/100)))</f>
        <v>0</v>
      </c>
      <c r="S403" s="208">
        <f>IF(P403,O403*'ETC Data'!$H$3*'ETC Data'!$J$3,0)</f>
        <v>0</v>
      </c>
      <c r="T403" s="208">
        <f>S403-(S403*((VLOOKUP(A403,Plan!A$1:AA$804,27,FALSE)/100)))</f>
        <v>0</v>
      </c>
      <c r="U403" s="208">
        <f>IF(P403,O403*'ETC Data'!$H$3*'ETC Data'!$K$3,0)</f>
        <v>0</v>
      </c>
      <c r="V403" s="208">
        <f>U403-(U403*((VLOOKUP(A403,Plan!A$1:AB$804,28,FALSE)/100)))</f>
        <v>0</v>
      </c>
      <c r="W403" s="208">
        <f>IF(P403,O403*'ETC Data'!$H$3*'ETC Data'!$L$3,0)</f>
        <v>0</v>
      </c>
      <c r="X403" s="208">
        <f>W403-(W403*((VLOOKUP(A403,Plan!A$1:AC$804,29,FALSE)/100)))</f>
        <v>0</v>
      </c>
      <c r="Y403" s="209"/>
      <c r="Z403" s="210" t="b">
        <f t="shared" si="64"/>
        <v>0</v>
      </c>
      <c r="AA403" s="208">
        <f>IF(Z403,O403*'ETC Data'!$H$4*'ETC Data'!$I$4,0)</f>
        <v>0</v>
      </c>
      <c r="AB403" s="208">
        <f>AA403-(AA403*((VLOOKUP(A403,Plan!A$1:AI$804,35,FALSE)/100)))</f>
        <v>0</v>
      </c>
      <c r="AC403" s="208">
        <f>IF(Z403,O403*'ETC Data'!$H$4*'ETC Data'!$J$4,0)</f>
        <v>0</v>
      </c>
      <c r="AD403" s="208">
        <f>AC403-(AC403*((VLOOKUP(A403,Plan!A$1:AJ$804,36,FALSE)/100)))</f>
        <v>0</v>
      </c>
      <c r="AE403" s="208">
        <f>IF(Z403,O403*'ETC Data'!$H$4*'ETC Data'!$K$4,0)</f>
        <v>0</v>
      </c>
      <c r="AF403" s="208">
        <f>AE403-(AE403*((VLOOKUP(A403,Plan!A$1:AK$804,37,FALSE)/100)))</f>
        <v>0</v>
      </c>
      <c r="AG403" s="208">
        <f>IF(Z403,O403*'ETC Data'!$H$4*'ETC Data'!$L$4,0)</f>
        <v>0</v>
      </c>
      <c r="AH403" s="208">
        <f>AG403-(AG403*((VLOOKUP(A403,Plan!A$1:AP$804,42,FALSE)/100)))</f>
        <v>0</v>
      </c>
      <c r="AI403" s="210"/>
      <c r="AJ403" s="210" t="b">
        <f t="shared" si="65"/>
        <v>0</v>
      </c>
      <c r="AK403" s="211">
        <f>IF(AJ403,O403*'ETC Data'!$H$5*'ETC Data'!$I$5,0)</f>
        <v>0</v>
      </c>
      <c r="AL403" s="208">
        <f>AK403-(AK403*((VLOOKUP(A403,Plan!A$1:AY$804,51,FALSE)/100)))</f>
        <v>0</v>
      </c>
      <c r="AM403" s="208">
        <f>IF(AJ403,O403*'ETC Data'!$H$5*'ETC Data'!$J$5,0)</f>
        <v>0</v>
      </c>
      <c r="AN403" s="208">
        <f>AM403-(AM403*((VLOOKUP(A403,Plan!A$1:BA$804,53,FALSE)/100)))</f>
        <v>0</v>
      </c>
      <c r="AO403" s="211">
        <f>IF(AJ403,O403*'ETC Data'!$H$5*'ETC Data'!$K$5,0)</f>
        <v>0</v>
      </c>
      <c r="AP403" s="208">
        <f>AO403-(AO403*((VLOOKUP(A403,Plan!A$1:BB$804,54,FALSE)/100)))</f>
        <v>0</v>
      </c>
      <c r="AQ403" s="208">
        <f>IF(AJ403,O403*'ETC Data'!$H$5*'ETC Data'!$L$5,0)</f>
        <v>0</v>
      </c>
      <c r="AR403" s="208">
        <f>AQ403-(AQ403*((VLOOKUP(A403,Plan!A$1:BD$804,56,FALSE)/100)))</f>
        <v>0</v>
      </c>
      <c r="AS403" s="193">
        <f>VLOOKUP(A403,'PR Matrix'!A:B,2,FALSE)</f>
        <v>0</v>
      </c>
      <c r="AT403" s="194">
        <f t="shared" si="68"/>
        <v>0</v>
      </c>
      <c r="AU403" s="194">
        <f t="shared" si="69"/>
        <v>0</v>
      </c>
      <c r="AV403" s="194">
        <f t="shared" si="70"/>
        <v>0</v>
      </c>
      <c r="AW403" s="194">
        <f t="shared" si="71"/>
        <v>0</v>
      </c>
      <c r="AX403" s="194">
        <f t="shared" si="72"/>
        <v>0</v>
      </c>
      <c r="AY403" s="194">
        <f t="shared" si="73"/>
        <v>0</v>
      </c>
    </row>
    <row r="404" spans="1:51" hidden="1" x14ac:dyDescent="0.2">
      <c r="A404" s="200" t="s">
        <v>1925</v>
      </c>
      <c r="B404" s="201" t="s">
        <v>1572</v>
      </c>
      <c r="C404" s="201"/>
      <c r="D404" s="201"/>
      <c r="E404" s="202">
        <f>IF(G404="Y",VLOOKUP(B404&amp;"|"&amp;C404,'ETC Data'!$C$2:$D$16,2,FALSE),0)</f>
        <v>0</v>
      </c>
      <c r="F404" s="202">
        <f>IF(D404="",0,IF(G404="Y",VLOOKUP(B404&amp;"|"&amp;D404,'ETC Data'!$C$2:$D$16,2,FALSE),0))</f>
        <v>0</v>
      </c>
      <c r="G404" s="203" t="str">
        <f>IF(VLOOKUP(A404,Plan!A$1:H$804,8,FALSE)&lt;&gt;"",VLOOKUP(A404,Plan!A$1:H$804,8,FALSE),"")</f>
        <v>N</v>
      </c>
      <c r="H404" s="204" t="str">
        <f>IF(VLOOKUP(A404,Plan!A$1:L$804,12,FALSE)&lt;&gt;"",VLOOKUP(A404,Plan!A$1:L$804,12,FALSE),"")</f>
        <v/>
      </c>
      <c r="I404" s="205" t="str">
        <f>IF(VLOOKUP(A404,Plan!A$1:M$804,13,FALSE)&lt;&gt;"",VLOOKUP(A404,Plan!A$1:M$804,13,FALSE),"")</f>
        <v/>
      </c>
      <c r="J404" s="205" t="str">
        <f>IF(VLOOKUP(A404,Plan!A$1:N$804,14,FALSE)&lt;&gt;"",VLOOKUP(A404,Plan!A$1:N$804,14,FALSE),IF(VLOOKUP(A404,Plan!A$1:O$804,15,FALSE)&lt;&gt;"",VLOOKUP(A404,Plan!A$1:O$804,15,FALSE),""))</f>
        <v/>
      </c>
      <c r="K404" s="206" t="str">
        <f>IF(VLOOKUP(A404,Plan!A$1:P$804,16,FALSE)&lt;&gt;"",VLOOKUP(A404,Plan!A$1:P$804,16,FALSE),"")</f>
        <v/>
      </c>
      <c r="L404" s="205"/>
      <c r="M404" s="205"/>
      <c r="N404" s="205"/>
      <c r="O404" s="207">
        <f t="shared" si="66"/>
        <v>0</v>
      </c>
      <c r="P404" s="207" t="b">
        <f t="shared" si="67"/>
        <v>0</v>
      </c>
      <c r="Q404" s="208">
        <f>IF(P404,O404*'ETC Data'!$H$3*'ETC Data'!$I$3,0)</f>
        <v>0</v>
      </c>
      <c r="R404" s="208">
        <f>Q404-(Q404*((VLOOKUP(A404,Plan!A$1:Z$804,26,FALSE)/100)))</f>
        <v>0</v>
      </c>
      <c r="S404" s="208">
        <f>IF(P404,O404*'ETC Data'!$H$3*'ETC Data'!$J$3,0)</f>
        <v>0</v>
      </c>
      <c r="T404" s="208">
        <f>S404-(S404*((VLOOKUP(A404,Plan!A$1:AA$804,27,FALSE)/100)))</f>
        <v>0</v>
      </c>
      <c r="U404" s="208">
        <f>IF(P404,O404*'ETC Data'!$H$3*'ETC Data'!$K$3,0)</f>
        <v>0</v>
      </c>
      <c r="V404" s="208">
        <f>U404-(U404*((VLOOKUP(A404,Plan!A$1:AB$804,28,FALSE)/100)))</f>
        <v>0</v>
      </c>
      <c r="W404" s="208">
        <f>IF(P404,O404*'ETC Data'!$H$3*'ETC Data'!$L$3,0)</f>
        <v>0</v>
      </c>
      <c r="X404" s="208">
        <f>W404-(W404*((VLOOKUP(A404,Plan!A$1:AC$804,29,FALSE)/100)))</f>
        <v>0</v>
      </c>
      <c r="Y404" s="209"/>
      <c r="Z404" s="210" t="b">
        <f t="shared" si="64"/>
        <v>0</v>
      </c>
      <c r="AA404" s="208">
        <f>IF(Z404,O404*'ETC Data'!$H$4*'ETC Data'!$I$4,0)</f>
        <v>0</v>
      </c>
      <c r="AB404" s="208">
        <f>AA404-(AA404*((VLOOKUP(A404,Plan!A$1:AI$804,35,FALSE)/100)))</f>
        <v>0</v>
      </c>
      <c r="AC404" s="208">
        <f>IF(Z404,O404*'ETC Data'!$H$4*'ETC Data'!$J$4,0)</f>
        <v>0</v>
      </c>
      <c r="AD404" s="208">
        <f>AC404-(AC404*((VLOOKUP(A404,Plan!A$1:AJ$804,36,FALSE)/100)))</f>
        <v>0</v>
      </c>
      <c r="AE404" s="208">
        <f>IF(Z404,O404*'ETC Data'!$H$4*'ETC Data'!$K$4,0)</f>
        <v>0</v>
      </c>
      <c r="AF404" s="208">
        <f>AE404-(AE404*((VLOOKUP(A404,Plan!A$1:AK$804,37,FALSE)/100)))</f>
        <v>0</v>
      </c>
      <c r="AG404" s="208">
        <f>IF(Z404,O404*'ETC Data'!$H$4*'ETC Data'!$L$4,0)</f>
        <v>0</v>
      </c>
      <c r="AH404" s="208">
        <f>AG404-(AG404*((VLOOKUP(A404,Plan!A$1:AP$804,42,FALSE)/100)))</f>
        <v>0</v>
      </c>
      <c r="AI404" s="210"/>
      <c r="AJ404" s="210" t="b">
        <f t="shared" si="65"/>
        <v>0</v>
      </c>
      <c r="AK404" s="211">
        <f>IF(AJ404,O404*'ETC Data'!$H$5*'ETC Data'!$I$5,0)</f>
        <v>0</v>
      </c>
      <c r="AL404" s="208">
        <f>AK404-(AK404*((VLOOKUP(A404,Plan!A$1:AY$804,51,FALSE)/100)))</f>
        <v>0</v>
      </c>
      <c r="AM404" s="208">
        <f>IF(AJ404,O404*'ETC Data'!$H$5*'ETC Data'!$J$5,0)</f>
        <v>0</v>
      </c>
      <c r="AN404" s="208">
        <f>AM404-(AM404*((VLOOKUP(A404,Plan!A$1:BA$804,53,FALSE)/100)))</f>
        <v>0</v>
      </c>
      <c r="AO404" s="211">
        <f>IF(AJ404,O404*'ETC Data'!$H$5*'ETC Data'!$K$5,0)</f>
        <v>0</v>
      </c>
      <c r="AP404" s="208">
        <f>AO404-(AO404*((VLOOKUP(A404,Plan!A$1:BB$804,54,FALSE)/100)))</f>
        <v>0</v>
      </c>
      <c r="AQ404" s="208">
        <f>IF(AJ404,O404*'ETC Data'!$H$5*'ETC Data'!$L$5,0)</f>
        <v>0</v>
      </c>
      <c r="AR404" s="208">
        <f>AQ404-(AQ404*((VLOOKUP(A404,Plan!A$1:BD$804,56,FALSE)/100)))</f>
        <v>0</v>
      </c>
      <c r="AS404" s="193">
        <f>VLOOKUP(A404,'PR Matrix'!A:B,2,FALSE)</f>
        <v>0</v>
      </c>
      <c r="AT404" s="194">
        <f t="shared" si="68"/>
        <v>0</v>
      </c>
      <c r="AU404" s="194">
        <f t="shared" si="69"/>
        <v>0</v>
      </c>
      <c r="AV404" s="194">
        <f t="shared" si="70"/>
        <v>0</v>
      </c>
      <c r="AW404" s="194">
        <f t="shared" si="71"/>
        <v>0</v>
      </c>
      <c r="AX404" s="194">
        <f t="shared" si="72"/>
        <v>0</v>
      </c>
      <c r="AY404" s="194">
        <f t="shared" si="73"/>
        <v>0</v>
      </c>
    </row>
    <row r="405" spans="1:51" x14ac:dyDescent="0.2">
      <c r="A405" s="200" t="s">
        <v>1926</v>
      </c>
      <c r="B405" s="201" t="s">
        <v>1572</v>
      </c>
      <c r="C405" s="201"/>
      <c r="D405" s="201"/>
      <c r="E405" s="643" t="e">
        <f>IF(G405="Y",VLOOKUP(B405&amp;"|"&amp;C405,'ETC Data'!$C$2:$D$16,2,FALSE),0)</f>
        <v>#N/A</v>
      </c>
      <c r="F405" s="643">
        <f>IF(D405="",0,IF(G405="Y",VLOOKUP(B405&amp;"|"&amp;D405,'ETC Data'!$C$2:$D$16,2,FALSE),0))</f>
        <v>0</v>
      </c>
      <c r="G405" s="203" t="str">
        <f>IF(VLOOKUP(A405,Plan!A$1:H$804,8,FALSE)&lt;&gt;"",VLOOKUP(A405,Plan!A$1:H$804,8,FALSE),"")</f>
        <v>Y</v>
      </c>
      <c r="H405" s="204" t="str">
        <f>IF(VLOOKUP(A405,Plan!A$1:L$804,12,FALSE)&lt;&gt;"",VLOOKUP(A405,Plan!A$1:L$804,12,FALSE),"")</f>
        <v/>
      </c>
      <c r="I405" s="205" t="str">
        <f>IF(VLOOKUP(A405,Plan!A$1:M$804,13,FALSE)&lt;&gt;"",VLOOKUP(A405,Plan!A$1:M$804,13,FALSE),"")</f>
        <v/>
      </c>
      <c r="J405" s="205" t="str">
        <f>IF(VLOOKUP(A405,Plan!A$1:N$804,14,FALSE)&lt;&gt;"",VLOOKUP(A405,Plan!A$1:N$804,14,FALSE),IF(VLOOKUP(A405,Plan!A$1:O$804,15,FALSE)&lt;&gt;"",VLOOKUP(A405,Plan!A$1:O$804,15,FALSE),""))</f>
        <v>Y</v>
      </c>
      <c r="K405" s="206" t="str">
        <f>IF(VLOOKUP(A405,Plan!A$1:P$804,16,FALSE)&lt;&gt;"",VLOOKUP(A405,Plan!A$1:P$804,16,FALSE),"")</f>
        <v/>
      </c>
      <c r="L405" s="205"/>
      <c r="M405" s="205"/>
      <c r="N405" s="205"/>
      <c r="O405" s="207" t="e">
        <f t="shared" si="66"/>
        <v>#N/A</v>
      </c>
      <c r="P405" s="207" t="b">
        <f t="shared" si="67"/>
        <v>0</v>
      </c>
      <c r="Q405" s="208">
        <f>IF(P405,O405*'ETC Data'!$H$3*'ETC Data'!$I$3,0)</f>
        <v>0</v>
      </c>
      <c r="R405" s="208">
        <f>Q405-(Q405*((VLOOKUP(A405,Plan!A$1:Z$804,26,FALSE)/100)))</f>
        <v>0</v>
      </c>
      <c r="S405" s="208">
        <f>IF(P405,O405*'ETC Data'!$H$3*'ETC Data'!$J$3,0)</f>
        <v>0</v>
      </c>
      <c r="T405" s="208">
        <f>S405-(S405*((VLOOKUP(A405,Plan!A$1:AA$804,27,FALSE)/100)))</f>
        <v>0</v>
      </c>
      <c r="U405" s="208">
        <f>IF(P405,O405*'ETC Data'!$H$3*'ETC Data'!$K$3,0)</f>
        <v>0</v>
      </c>
      <c r="V405" s="208">
        <f>U405-(U405*((VLOOKUP(A405,Plan!A$1:AB$804,28,FALSE)/100)))</f>
        <v>0</v>
      </c>
      <c r="W405" s="208">
        <f>IF(P405,O405*'ETC Data'!$H$3*'ETC Data'!$L$3,0)</f>
        <v>0</v>
      </c>
      <c r="X405" s="208">
        <f>W405-(W405*((VLOOKUP(A405,Plan!A$1:AC$804,29,FALSE)/100)))</f>
        <v>0</v>
      </c>
      <c r="Y405" s="209"/>
      <c r="Z405" s="210" t="b">
        <f t="shared" si="64"/>
        <v>1</v>
      </c>
      <c r="AA405" s="208" t="e">
        <f>IF(Z405,O405*'ETC Data'!$H$4*'ETC Data'!$I$4,0)</f>
        <v>#N/A</v>
      </c>
      <c r="AB405" s="208" t="e">
        <f>AA405-(AA405*((VLOOKUP(A405,Plan!A$1:AI$804,35,FALSE)/100)))</f>
        <v>#N/A</v>
      </c>
      <c r="AC405" s="208" t="e">
        <f>IF(Z405,O405*'ETC Data'!$H$4*'ETC Data'!$J$4,0)</f>
        <v>#N/A</v>
      </c>
      <c r="AD405" s="208" t="e">
        <f>AC405-(AC405*((VLOOKUP(A405,Plan!A$1:AJ$804,36,FALSE)/100)))</f>
        <v>#N/A</v>
      </c>
      <c r="AE405" s="208" t="e">
        <f>IF(Z405,O405*'ETC Data'!$H$4*'ETC Data'!$K$4,0)</f>
        <v>#N/A</v>
      </c>
      <c r="AF405" s="208" t="e">
        <f>AE405-(AE405*((VLOOKUP(A405,Plan!A$1:AK$804,37,FALSE)/100)))</f>
        <v>#N/A</v>
      </c>
      <c r="AG405" s="208" t="e">
        <f>IF(Z405,O405*'ETC Data'!$H$4*'ETC Data'!$L$4,0)</f>
        <v>#N/A</v>
      </c>
      <c r="AH405" s="208" t="e">
        <f>AG405-(AG405*((VLOOKUP(A405,Plan!A$1:AP$804,42,FALSE)/100)))</f>
        <v>#N/A</v>
      </c>
      <c r="AI405" s="210"/>
      <c r="AJ405" s="210" t="b">
        <f t="shared" si="65"/>
        <v>0</v>
      </c>
      <c r="AK405" s="211">
        <f>IF(AJ405,O405*'ETC Data'!$H$5*'ETC Data'!$I$5,0)</f>
        <v>0</v>
      </c>
      <c r="AL405" s="208">
        <f>AK405-(AK405*((VLOOKUP(A405,Plan!A$1:AY$804,51,FALSE)/100)))</f>
        <v>0</v>
      </c>
      <c r="AM405" s="208">
        <f>IF(AJ405,O405*'ETC Data'!$H$5*'ETC Data'!$J$5,0)</f>
        <v>0</v>
      </c>
      <c r="AN405" s="208">
        <f>AM405-(AM405*((VLOOKUP(A405,Plan!A$1:BA$804,53,FALSE)/100)))</f>
        <v>0</v>
      </c>
      <c r="AO405" s="211">
        <f>IF(AJ405,O405*'ETC Data'!$H$5*'ETC Data'!$K$5,0)</f>
        <v>0</v>
      </c>
      <c r="AP405" s="208">
        <f>AO405-(AO405*((VLOOKUP(A405,Plan!A$1:BB$804,54,FALSE)/100)))</f>
        <v>0</v>
      </c>
      <c r="AQ405" s="208">
        <f>IF(AJ405,O405*'ETC Data'!$H$5*'ETC Data'!$L$5,0)</f>
        <v>0</v>
      </c>
      <c r="AR405" s="208">
        <f>AQ405-(AQ405*((VLOOKUP(A405,Plan!A$1:BD$804,56,FALSE)/100)))</f>
        <v>0</v>
      </c>
      <c r="AS405" s="193">
        <f>VLOOKUP(A405,'PR Matrix'!A:B,2,FALSE)</f>
        <v>6233</v>
      </c>
      <c r="AT405" s="194" t="e">
        <f t="shared" si="68"/>
        <v>#N/A</v>
      </c>
      <c r="AU405" s="194" t="e">
        <f t="shared" si="69"/>
        <v>#N/A</v>
      </c>
      <c r="AV405" s="194" t="e">
        <f t="shared" si="70"/>
        <v>#N/A</v>
      </c>
      <c r="AW405" s="644" t="e">
        <f t="shared" si="71"/>
        <v>#N/A</v>
      </c>
      <c r="AX405" s="644" t="e">
        <f t="shared" si="72"/>
        <v>#N/A</v>
      </c>
      <c r="AY405" s="644" t="e">
        <f t="shared" si="73"/>
        <v>#N/A</v>
      </c>
    </row>
    <row r="406" spans="1:51" hidden="1" x14ac:dyDescent="0.2">
      <c r="A406" s="200" t="s">
        <v>1927</v>
      </c>
      <c r="B406" s="201" t="s">
        <v>1572</v>
      </c>
      <c r="C406" s="201"/>
      <c r="D406" s="201"/>
      <c r="E406" s="202">
        <f>IF(G406="Y",VLOOKUP(B406&amp;"|"&amp;C406,'ETC Data'!$C$2:$D$16,2,FALSE),0)</f>
        <v>0</v>
      </c>
      <c r="F406" s="202">
        <f>IF(D406="",0,IF(G406="Y",VLOOKUP(B406&amp;"|"&amp;D406,'ETC Data'!$C$2:$D$16,2,FALSE),0))</f>
        <v>0</v>
      </c>
      <c r="G406" s="203" t="str">
        <f>IF(VLOOKUP(A406,Plan!A$1:H$804,8,FALSE)&lt;&gt;"",VLOOKUP(A406,Plan!A$1:H$804,8,FALSE),"")</f>
        <v>N</v>
      </c>
      <c r="H406" s="204" t="str">
        <f>IF(VLOOKUP(A406,Plan!A$1:L$804,12,FALSE)&lt;&gt;"",VLOOKUP(A406,Plan!A$1:L$804,12,FALSE),"")</f>
        <v/>
      </c>
      <c r="I406" s="205" t="str">
        <f>IF(VLOOKUP(A406,Plan!A$1:M$804,13,FALSE)&lt;&gt;"",VLOOKUP(A406,Plan!A$1:M$804,13,FALSE),"")</f>
        <v/>
      </c>
      <c r="J406" s="205" t="str">
        <f>IF(VLOOKUP(A406,Plan!A$1:N$804,14,FALSE)&lt;&gt;"",VLOOKUP(A406,Plan!A$1:N$804,14,FALSE),IF(VLOOKUP(A406,Plan!A$1:O$804,15,FALSE)&lt;&gt;"",VLOOKUP(A406,Plan!A$1:O$804,15,FALSE),""))</f>
        <v/>
      </c>
      <c r="K406" s="206" t="str">
        <f>IF(VLOOKUP(A406,Plan!A$1:P$804,16,FALSE)&lt;&gt;"",VLOOKUP(A406,Plan!A$1:P$804,16,FALSE),"")</f>
        <v/>
      </c>
      <c r="L406" s="205"/>
      <c r="M406" s="205"/>
      <c r="N406" s="205"/>
      <c r="O406" s="207">
        <f t="shared" si="66"/>
        <v>0</v>
      </c>
      <c r="P406" s="207" t="b">
        <f t="shared" si="67"/>
        <v>0</v>
      </c>
      <c r="Q406" s="208">
        <f>IF(P406,O406*'ETC Data'!$H$3*'ETC Data'!$I$3,0)</f>
        <v>0</v>
      </c>
      <c r="R406" s="208">
        <f>Q406-(Q406*((VLOOKUP(A406,Plan!A$1:Z$804,26,FALSE)/100)))</f>
        <v>0</v>
      </c>
      <c r="S406" s="208">
        <f>IF(P406,O406*'ETC Data'!$H$3*'ETC Data'!$J$3,0)</f>
        <v>0</v>
      </c>
      <c r="T406" s="208">
        <f>S406-(S406*((VLOOKUP(A406,Plan!A$1:AA$804,27,FALSE)/100)))</f>
        <v>0</v>
      </c>
      <c r="U406" s="208">
        <f>IF(P406,O406*'ETC Data'!$H$3*'ETC Data'!$K$3,0)</f>
        <v>0</v>
      </c>
      <c r="V406" s="208">
        <f>U406-(U406*((VLOOKUP(A406,Plan!A$1:AB$804,28,FALSE)/100)))</f>
        <v>0</v>
      </c>
      <c r="W406" s="208">
        <f>IF(P406,O406*'ETC Data'!$H$3*'ETC Data'!$L$3,0)</f>
        <v>0</v>
      </c>
      <c r="X406" s="208">
        <f>W406-(W406*((VLOOKUP(A406,Plan!A$1:AC$804,29,FALSE)/100)))</f>
        <v>0</v>
      </c>
      <c r="Y406" s="209"/>
      <c r="Z406" s="210" t="b">
        <f t="shared" si="64"/>
        <v>0</v>
      </c>
      <c r="AA406" s="208">
        <f>IF(Z406,O406*'ETC Data'!$H$4*'ETC Data'!$I$4,0)</f>
        <v>0</v>
      </c>
      <c r="AB406" s="208">
        <f>AA406-(AA406*((VLOOKUP(A406,Plan!A$1:AI$804,35,FALSE)/100)))</f>
        <v>0</v>
      </c>
      <c r="AC406" s="208">
        <f>IF(Z406,O406*'ETC Data'!$H$4*'ETC Data'!$J$4,0)</f>
        <v>0</v>
      </c>
      <c r="AD406" s="208">
        <f>AC406-(AC406*((VLOOKUP(A406,Plan!A$1:AJ$804,36,FALSE)/100)))</f>
        <v>0</v>
      </c>
      <c r="AE406" s="208">
        <f>IF(Z406,O406*'ETC Data'!$H$4*'ETC Data'!$K$4,0)</f>
        <v>0</v>
      </c>
      <c r="AF406" s="208">
        <f>AE406-(AE406*((VLOOKUP(A406,Plan!A$1:AK$804,37,FALSE)/100)))</f>
        <v>0</v>
      </c>
      <c r="AG406" s="208">
        <f>IF(Z406,O406*'ETC Data'!$H$4*'ETC Data'!$L$4,0)</f>
        <v>0</v>
      </c>
      <c r="AH406" s="208">
        <f>AG406-(AG406*((VLOOKUP(A406,Plan!A$1:AP$804,42,FALSE)/100)))</f>
        <v>0</v>
      </c>
      <c r="AI406" s="210"/>
      <c r="AJ406" s="210" t="b">
        <f t="shared" si="65"/>
        <v>0</v>
      </c>
      <c r="AK406" s="211">
        <f>IF(AJ406,O406*'ETC Data'!$H$5*'ETC Data'!$I$5,0)</f>
        <v>0</v>
      </c>
      <c r="AL406" s="208">
        <f>AK406-(AK406*((VLOOKUP(A406,Plan!A$1:AY$804,51,FALSE)/100)))</f>
        <v>0</v>
      </c>
      <c r="AM406" s="208">
        <f>IF(AJ406,O406*'ETC Data'!$H$5*'ETC Data'!$J$5,0)</f>
        <v>0</v>
      </c>
      <c r="AN406" s="208">
        <f>AM406-(AM406*((VLOOKUP(A406,Plan!A$1:BA$804,53,FALSE)/100)))</f>
        <v>0</v>
      </c>
      <c r="AO406" s="211">
        <f>IF(AJ406,O406*'ETC Data'!$H$5*'ETC Data'!$K$5,0)</f>
        <v>0</v>
      </c>
      <c r="AP406" s="208">
        <f>AO406-(AO406*((VLOOKUP(A406,Plan!A$1:BB$804,54,FALSE)/100)))</f>
        <v>0</v>
      </c>
      <c r="AQ406" s="208">
        <f>IF(AJ406,O406*'ETC Data'!$H$5*'ETC Data'!$L$5,0)</f>
        <v>0</v>
      </c>
      <c r="AR406" s="208">
        <f>AQ406-(AQ406*((VLOOKUP(A406,Plan!A$1:BD$804,56,FALSE)/100)))</f>
        <v>0</v>
      </c>
      <c r="AS406" s="193">
        <f>VLOOKUP(A406,'PR Matrix'!A:B,2,FALSE)</f>
        <v>0</v>
      </c>
      <c r="AT406" s="194">
        <f t="shared" si="68"/>
        <v>0</v>
      </c>
      <c r="AU406" s="194">
        <f t="shared" si="69"/>
        <v>0</v>
      </c>
      <c r="AV406" s="194">
        <f t="shared" si="70"/>
        <v>0</v>
      </c>
      <c r="AW406" s="194">
        <f t="shared" si="71"/>
        <v>0</v>
      </c>
      <c r="AX406" s="194">
        <f t="shared" si="72"/>
        <v>0</v>
      </c>
      <c r="AY406" s="194">
        <f t="shared" si="73"/>
        <v>0</v>
      </c>
    </row>
    <row r="407" spans="1:51" x14ac:dyDescent="0.2">
      <c r="A407" s="200" t="s">
        <v>1928</v>
      </c>
      <c r="B407" s="201" t="s">
        <v>1572</v>
      </c>
      <c r="C407" s="201"/>
      <c r="D407" s="201"/>
      <c r="E407" s="643" t="e">
        <f>IF(G407="Y",VLOOKUP(B407&amp;"|"&amp;C407,'ETC Data'!$C$2:$D$16,2,FALSE),0)</f>
        <v>#N/A</v>
      </c>
      <c r="F407" s="643">
        <f>IF(D407="",0,IF(G407="Y",VLOOKUP(B407&amp;"|"&amp;D407,'ETC Data'!$C$2:$D$16,2,FALSE),0))</f>
        <v>0</v>
      </c>
      <c r="G407" s="203" t="str">
        <f>IF(VLOOKUP(A407,Plan!A$1:H$804,8,FALSE)&lt;&gt;"",VLOOKUP(A407,Plan!A$1:H$804,8,FALSE),"")</f>
        <v>Y</v>
      </c>
      <c r="H407" s="204" t="str">
        <f>IF(VLOOKUP(A407,Plan!A$1:L$804,12,FALSE)&lt;&gt;"",VLOOKUP(A407,Plan!A$1:L$804,12,FALSE),"")</f>
        <v/>
      </c>
      <c r="I407" s="205" t="str">
        <f>IF(VLOOKUP(A407,Plan!A$1:M$804,13,FALSE)&lt;&gt;"",VLOOKUP(A407,Plan!A$1:M$804,13,FALSE),"")</f>
        <v/>
      </c>
      <c r="J407" s="205" t="str">
        <f>IF(VLOOKUP(A407,Plan!A$1:N$804,14,FALSE)&lt;&gt;"",VLOOKUP(A407,Plan!A$1:N$804,14,FALSE),IF(VLOOKUP(A407,Plan!A$1:O$804,15,FALSE)&lt;&gt;"",VLOOKUP(A407,Plan!A$1:O$804,15,FALSE),""))</f>
        <v>Y</v>
      </c>
      <c r="K407" s="206" t="str">
        <f>IF(VLOOKUP(A407,Plan!A$1:P$804,16,FALSE)&lt;&gt;"",VLOOKUP(A407,Plan!A$1:P$804,16,FALSE),"")</f>
        <v/>
      </c>
      <c r="L407" s="205"/>
      <c r="M407" s="205"/>
      <c r="N407" s="205"/>
      <c r="O407" s="207" t="e">
        <f t="shared" si="66"/>
        <v>#N/A</v>
      </c>
      <c r="P407" s="207" t="b">
        <f t="shared" si="67"/>
        <v>0</v>
      </c>
      <c r="Q407" s="208">
        <f>IF(P407,O407*'ETC Data'!$H$3*'ETC Data'!$I$3,0)</f>
        <v>0</v>
      </c>
      <c r="R407" s="208">
        <f>Q407-(Q407*((VLOOKUP(A407,Plan!A$1:Z$804,26,FALSE)/100)))</f>
        <v>0</v>
      </c>
      <c r="S407" s="208">
        <f>IF(P407,O407*'ETC Data'!$H$3*'ETC Data'!$J$3,0)</f>
        <v>0</v>
      </c>
      <c r="T407" s="208">
        <f>S407-(S407*((VLOOKUP(A407,Plan!A$1:AA$804,27,FALSE)/100)))</f>
        <v>0</v>
      </c>
      <c r="U407" s="208">
        <f>IF(P407,O407*'ETC Data'!$H$3*'ETC Data'!$K$3,0)</f>
        <v>0</v>
      </c>
      <c r="V407" s="208">
        <f>U407-(U407*((VLOOKUP(A407,Plan!A$1:AB$804,28,FALSE)/100)))</f>
        <v>0</v>
      </c>
      <c r="W407" s="208">
        <f>IF(P407,O407*'ETC Data'!$H$3*'ETC Data'!$L$3,0)</f>
        <v>0</v>
      </c>
      <c r="X407" s="208">
        <f>W407-(W407*((VLOOKUP(A407,Plan!A$1:AC$804,29,FALSE)/100)))</f>
        <v>0</v>
      </c>
      <c r="Y407" s="209"/>
      <c r="Z407" s="210" t="b">
        <f t="shared" si="64"/>
        <v>1</v>
      </c>
      <c r="AA407" s="208" t="e">
        <f>IF(Z407,O407*'ETC Data'!$H$4*'ETC Data'!$I$4,0)</f>
        <v>#N/A</v>
      </c>
      <c r="AB407" s="208" t="e">
        <f>AA407-(AA407*((VLOOKUP(A407,Plan!A$1:AI$804,35,FALSE)/100)))</f>
        <v>#N/A</v>
      </c>
      <c r="AC407" s="208" t="e">
        <f>IF(Z407,O407*'ETC Data'!$H$4*'ETC Data'!$J$4,0)</f>
        <v>#N/A</v>
      </c>
      <c r="AD407" s="208" t="e">
        <f>AC407-(AC407*((VLOOKUP(A407,Plan!A$1:AJ$804,36,FALSE)/100)))</f>
        <v>#N/A</v>
      </c>
      <c r="AE407" s="208" t="e">
        <f>IF(Z407,O407*'ETC Data'!$H$4*'ETC Data'!$K$4,0)</f>
        <v>#N/A</v>
      </c>
      <c r="AF407" s="208" t="e">
        <f>AE407-(AE407*((VLOOKUP(A407,Plan!A$1:AK$804,37,FALSE)/100)))</f>
        <v>#N/A</v>
      </c>
      <c r="AG407" s="208" t="e">
        <f>IF(Z407,O407*'ETC Data'!$H$4*'ETC Data'!$L$4,0)</f>
        <v>#N/A</v>
      </c>
      <c r="AH407" s="208" t="e">
        <f>AG407-(AG407*((VLOOKUP(A407,Plan!A$1:AP$804,42,FALSE)/100)))</f>
        <v>#N/A</v>
      </c>
      <c r="AI407" s="210"/>
      <c r="AJ407" s="210" t="b">
        <f t="shared" si="65"/>
        <v>0</v>
      </c>
      <c r="AK407" s="211">
        <f>IF(AJ407,O407*'ETC Data'!$H$5*'ETC Data'!$I$5,0)</f>
        <v>0</v>
      </c>
      <c r="AL407" s="208">
        <f>AK407-(AK407*((VLOOKUP(A407,Plan!A$1:AY$804,51,FALSE)/100)))</f>
        <v>0</v>
      </c>
      <c r="AM407" s="208">
        <f>IF(AJ407,O407*'ETC Data'!$H$5*'ETC Data'!$J$5,0)</f>
        <v>0</v>
      </c>
      <c r="AN407" s="208">
        <f>AM407-(AM407*((VLOOKUP(A407,Plan!A$1:BA$804,53,FALSE)/100)))</f>
        <v>0</v>
      </c>
      <c r="AO407" s="211">
        <f>IF(AJ407,O407*'ETC Data'!$H$5*'ETC Data'!$K$5,0)</f>
        <v>0</v>
      </c>
      <c r="AP407" s="208">
        <f>AO407-(AO407*((VLOOKUP(A407,Plan!A$1:BB$804,54,FALSE)/100)))</f>
        <v>0</v>
      </c>
      <c r="AQ407" s="208">
        <f>IF(AJ407,O407*'ETC Data'!$H$5*'ETC Data'!$L$5,0)</f>
        <v>0</v>
      </c>
      <c r="AR407" s="208">
        <f>AQ407-(AQ407*((VLOOKUP(A407,Plan!A$1:BD$804,56,FALSE)/100)))</f>
        <v>0</v>
      </c>
      <c r="AS407" s="193">
        <f>VLOOKUP(A407,'PR Matrix'!A:B,2,FALSE)</f>
        <v>6233</v>
      </c>
      <c r="AT407" s="194" t="e">
        <f t="shared" si="68"/>
        <v>#N/A</v>
      </c>
      <c r="AU407" s="194" t="e">
        <f t="shared" si="69"/>
        <v>#N/A</v>
      </c>
      <c r="AV407" s="194" t="e">
        <f t="shared" si="70"/>
        <v>#N/A</v>
      </c>
      <c r="AW407" s="644" t="e">
        <f t="shared" si="71"/>
        <v>#N/A</v>
      </c>
      <c r="AX407" s="644" t="e">
        <f t="shared" si="72"/>
        <v>#N/A</v>
      </c>
      <c r="AY407" s="644" t="e">
        <f t="shared" si="73"/>
        <v>#N/A</v>
      </c>
    </row>
    <row r="408" spans="1:51" hidden="1" x14ac:dyDescent="0.2">
      <c r="A408" s="200" t="s">
        <v>1929</v>
      </c>
      <c r="B408" s="201" t="s">
        <v>1572</v>
      </c>
      <c r="C408" s="201"/>
      <c r="D408" s="201"/>
      <c r="E408" s="202">
        <f>IF(G408="Y",VLOOKUP(B408&amp;"|"&amp;C408,'ETC Data'!$C$2:$D$16,2,FALSE),0)</f>
        <v>0</v>
      </c>
      <c r="F408" s="202">
        <f>IF(D408="",0,IF(G408="Y",VLOOKUP(B408&amp;"|"&amp;D408,'ETC Data'!$C$2:$D$16,2,FALSE),0))</f>
        <v>0</v>
      </c>
      <c r="G408" s="203" t="str">
        <f>IF(VLOOKUP(A408,Plan!A$1:H$804,8,FALSE)&lt;&gt;"",VLOOKUP(A408,Plan!A$1:H$804,8,FALSE),"")</f>
        <v>N</v>
      </c>
      <c r="H408" s="204" t="str">
        <f>IF(VLOOKUP(A408,Plan!A$1:L$804,12,FALSE)&lt;&gt;"",VLOOKUP(A408,Plan!A$1:L$804,12,FALSE),"")</f>
        <v/>
      </c>
      <c r="I408" s="205" t="str">
        <f>IF(VLOOKUP(A408,Plan!A$1:M$804,13,FALSE)&lt;&gt;"",VLOOKUP(A408,Plan!A$1:M$804,13,FALSE),"")</f>
        <v/>
      </c>
      <c r="J408" s="205" t="str">
        <f>IF(VLOOKUP(A408,Plan!A$1:N$804,14,FALSE)&lt;&gt;"",VLOOKUP(A408,Plan!A$1:N$804,14,FALSE),IF(VLOOKUP(A408,Plan!A$1:O$804,15,FALSE)&lt;&gt;"",VLOOKUP(A408,Plan!A$1:O$804,15,FALSE),""))</f>
        <v/>
      </c>
      <c r="K408" s="206" t="str">
        <f>IF(VLOOKUP(A408,Plan!A$1:P$804,16,FALSE)&lt;&gt;"",VLOOKUP(A408,Plan!A$1:P$804,16,FALSE),"")</f>
        <v/>
      </c>
      <c r="L408" s="205"/>
      <c r="M408" s="205"/>
      <c r="N408" s="205"/>
      <c r="O408" s="207">
        <f t="shared" si="66"/>
        <v>0</v>
      </c>
      <c r="P408" s="207" t="b">
        <f t="shared" si="67"/>
        <v>0</v>
      </c>
      <c r="Q408" s="208">
        <f>IF(P408,O408*'ETC Data'!$H$3*'ETC Data'!$I$3,0)</f>
        <v>0</v>
      </c>
      <c r="R408" s="208">
        <f>Q408-(Q408*((VLOOKUP(A408,Plan!A$1:Z$804,26,FALSE)/100)))</f>
        <v>0</v>
      </c>
      <c r="S408" s="208">
        <f>IF(P408,O408*'ETC Data'!$H$3*'ETC Data'!$J$3,0)</f>
        <v>0</v>
      </c>
      <c r="T408" s="208">
        <f>S408-(S408*((VLOOKUP(A408,Plan!A$1:AA$804,27,FALSE)/100)))</f>
        <v>0</v>
      </c>
      <c r="U408" s="208">
        <f>IF(P408,O408*'ETC Data'!$H$3*'ETC Data'!$K$3,0)</f>
        <v>0</v>
      </c>
      <c r="V408" s="208">
        <f>U408-(U408*((VLOOKUP(A408,Plan!A$1:AB$804,28,FALSE)/100)))</f>
        <v>0</v>
      </c>
      <c r="W408" s="208">
        <f>IF(P408,O408*'ETC Data'!$H$3*'ETC Data'!$L$3,0)</f>
        <v>0</v>
      </c>
      <c r="X408" s="208">
        <f>W408-(W408*((VLOOKUP(A408,Plan!A$1:AC$804,29,FALSE)/100)))</f>
        <v>0</v>
      </c>
      <c r="Y408" s="209"/>
      <c r="Z408" s="210" t="b">
        <f t="shared" si="64"/>
        <v>0</v>
      </c>
      <c r="AA408" s="208">
        <f>IF(Z408,O408*'ETC Data'!$H$4*'ETC Data'!$I$4,0)</f>
        <v>0</v>
      </c>
      <c r="AB408" s="208">
        <f>AA408-(AA408*((VLOOKUP(A408,Plan!A$1:AI$804,35,FALSE)/100)))</f>
        <v>0</v>
      </c>
      <c r="AC408" s="208">
        <f>IF(Z408,O408*'ETC Data'!$H$4*'ETC Data'!$J$4,0)</f>
        <v>0</v>
      </c>
      <c r="AD408" s="208">
        <f>AC408-(AC408*((VLOOKUP(A408,Plan!A$1:AJ$804,36,FALSE)/100)))</f>
        <v>0</v>
      </c>
      <c r="AE408" s="208">
        <f>IF(Z408,O408*'ETC Data'!$H$4*'ETC Data'!$K$4,0)</f>
        <v>0</v>
      </c>
      <c r="AF408" s="208">
        <f>AE408-(AE408*((VLOOKUP(A408,Plan!A$1:AK$804,37,FALSE)/100)))</f>
        <v>0</v>
      </c>
      <c r="AG408" s="208">
        <f>IF(Z408,O408*'ETC Data'!$H$4*'ETC Data'!$L$4,0)</f>
        <v>0</v>
      </c>
      <c r="AH408" s="208">
        <f>AG408-(AG408*((VLOOKUP(A408,Plan!A$1:AP$804,42,FALSE)/100)))</f>
        <v>0</v>
      </c>
      <c r="AI408" s="210"/>
      <c r="AJ408" s="210" t="b">
        <f t="shared" si="65"/>
        <v>0</v>
      </c>
      <c r="AK408" s="211">
        <f>IF(AJ408,O408*'ETC Data'!$H$5*'ETC Data'!$I$5,0)</f>
        <v>0</v>
      </c>
      <c r="AL408" s="208">
        <f>AK408-(AK408*((VLOOKUP(A408,Plan!A$1:AY$804,51,FALSE)/100)))</f>
        <v>0</v>
      </c>
      <c r="AM408" s="208">
        <f>IF(AJ408,O408*'ETC Data'!$H$5*'ETC Data'!$J$5,0)</f>
        <v>0</v>
      </c>
      <c r="AN408" s="208">
        <f>AM408-(AM408*((VLOOKUP(A408,Plan!A$1:BA$804,53,FALSE)/100)))</f>
        <v>0</v>
      </c>
      <c r="AO408" s="211">
        <f>IF(AJ408,O408*'ETC Data'!$H$5*'ETC Data'!$K$5,0)</f>
        <v>0</v>
      </c>
      <c r="AP408" s="208">
        <f>AO408-(AO408*((VLOOKUP(A408,Plan!A$1:BB$804,54,FALSE)/100)))</f>
        <v>0</v>
      </c>
      <c r="AQ408" s="208">
        <f>IF(AJ408,O408*'ETC Data'!$H$5*'ETC Data'!$L$5,0)</f>
        <v>0</v>
      </c>
      <c r="AR408" s="208">
        <f>AQ408-(AQ408*((VLOOKUP(A408,Plan!A$1:BD$804,56,FALSE)/100)))</f>
        <v>0</v>
      </c>
      <c r="AS408" s="193">
        <f>VLOOKUP(A408,'PR Matrix'!A:B,2,FALSE)</f>
        <v>0</v>
      </c>
      <c r="AT408" s="194">
        <f t="shared" si="68"/>
        <v>0</v>
      </c>
      <c r="AU408" s="194">
        <f t="shared" si="69"/>
        <v>0</v>
      </c>
      <c r="AV408" s="194">
        <f t="shared" si="70"/>
        <v>0</v>
      </c>
      <c r="AW408" s="194">
        <f t="shared" si="71"/>
        <v>0</v>
      </c>
      <c r="AX408" s="194">
        <f t="shared" si="72"/>
        <v>0</v>
      </c>
      <c r="AY408" s="194">
        <f t="shared" si="73"/>
        <v>0</v>
      </c>
    </row>
    <row r="409" spans="1:51" hidden="1" x14ac:dyDescent="0.2">
      <c r="A409" s="200" t="s">
        <v>1930</v>
      </c>
      <c r="B409" s="201" t="s">
        <v>1572</v>
      </c>
      <c r="C409" s="201"/>
      <c r="D409" s="201"/>
      <c r="E409" s="202">
        <f>IF(G409="Y",VLOOKUP(B409&amp;"|"&amp;C409,'ETC Data'!$C$2:$D$16,2,FALSE),0)</f>
        <v>0</v>
      </c>
      <c r="F409" s="202">
        <f>IF(D409="",0,IF(G409="Y",VLOOKUP(B409&amp;"|"&amp;D409,'ETC Data'!$C$2:$D$16,2,FALSE),0))</f>
        <v>0</v>
      </c>
      <c r="G409" s="203" t="str">
        <f>IF(VLOOKUP(A409,Plan!A$1:H$804,8,FALSE)&lt;&gt;"",VLOOKUP(A409,Plan!A$1:H$804,8,FALSE),"")</f>
        <v>N</v>
      </c>
      <c r="H409" s="204" t="str">
        <f>IF(VLOOKUP(A409,Plan!A$1:L$804,12,FALSE)&lt;&gt;"",VLOOKUP(A409,Plan!A$1:L$804,12,FALSE),"")</f>
        <v/>
      </c>
      <c r="I409" s="205" t="str">
        <f>IF(VLOOKUP(A409,Plan!A$1:M$804,13,FALSE)&lt;&gt;"",VLOOKUP(A409,Plan!A$1:M$804,13,FALSE),"")</f>
        <v/>
      </c>
      <c r="J409" s="205" t="str">
        <f>IF(VLOOKUP(A409,Plan!A$1:N$804,14,FALSE)&lt;&gt;"",VLOOKUP(A409,Plan!A$1:N$804,14,FALSE),IF(VLOOKUP(A409,Plan!A$1:O$804,15,FALSE)&lt;&gt;"",VLOOKUP(A409,Plan!A$1:O$804,15,FALSE),""))</f>
        <v/>
      </c>
      <c r="K409" s="206" t="str">
        <f>IF(VLOOKUP(A409,Plan!A$1:P$804,16,FALSE)&lt;&gt;"",VLOOKUP(A409,Plan!A$1:P$804,16,FALSE),"")</f>
        <v/>
      </c>
      <c r="L409" s="205"/>
      <c r="M409" s="205"/>
      <c r="N409" s="205"/>
      <c r="O409" s="207">
        <f t="shared" si="66"/>
        <v>0</v>
      </c>
      <c r="P409" s="207" t="b">
        <f t="shared" si="67"/>
        <v>0</v>
      </c>
      <c r="Q409" s="208">
        <f>IF(P409,O409*'ETC Data'!$H$3*'ETC Data'!$I$3,0)</f>
        <v>0</v>
      </c>
      <c r="R409" s="208">
        <f>Q409-(Q409*((VLOOKUP(A409,Plan!A$1:Z$804,26,FALSE)/100)))</f>
        <v>0</v>
      </c>
      <c r="S409" s="208">
        <f>IF(P409,O409*'ETC Data'!$H$3*'ETC Data'!$J$3,0)</f>
        <v>0</v>
      </c>
      <c r="T409" s="208">
        <f>S409-(S409*((VLOOKUP(A409,Plan!A$1:AA$804,27,FALSE)/100)))</f>
        <v>0</v>
      </c>
      <c r="U409" s="208">
        <f>IF(P409,O409*'ETC Data'!$H$3*'ETC Data'!$K$3,0)</f>
        <v>0</v>
      </c>
      <c r="V409" s="208">
        <f>U409-(U409*((VLOOKUP(A409,Plan!A$1:AB$804,28,FALSE)/100)))</f>
        <v>0</v>
      </c>
      <c r="W409" s="208">
        <f>IF(P409,O409*'ETC Data'!$H$3*'ETC Data'!$L$3,0)</f>
        <v>0</v>
      </c>
      <c r="X409" s="208">
        <f>W409-(W409*((VLOOKUP(A409,Plan!A$1:AC$804,29,FALSE)/100)))</f>
        <v>0</v>
      </c>
      <c r="Y409" s="209"/>
      <c r="Z409" s="210" t="b">
        <f t="shared" si="64"/>
        <v>0</v>
      </c>
      <c r="AA409" s="208">
        <f>IF(Z409,O409*'ETC Data'!$H$4*'ETC Data'!$I$4,0)</f>
        <v>0</v>
      </c>
      <c r="AB409" s="208">
        <f>AA409-(AA409*((VLOOKUP(A409,Plan!A$1:AI$804,35,FALSE)/100)))</f>
        <v>0</v>
      </c>
      <c r="AC409" s="208">
        <f>IF(Z409,O409*'ETC Data'!$H$4*'ETC Data'!$J$4,0)</f>
        <v>0</v>
      </c>
      <c r="AD409" s="208">
        <f>AC409-(AC409*((VLOOKUP(A409,Plan!A$1:AJ$804,36,FALSE)/100)))</f>
        <v>0</v>
      </c>
      <c r="AE409" s="208">
        <f>IF(Z409,O409*'ETC Data'!$H$4*'ETC Data'!$K$4,0)</f>
        <v>0</v>
      </c>
      <c r="AF409" s="208">
        <f>AE409-(AE409*((VLOOKUP(A409,Plan!A$1:AK$804,37,FALSE)/100)))</f>
        <v>0</v>
      </c>
      <c r="AG409" s="208">
        <f>IF(Z409,O409*'ETC Data'!$H$4*'ETC Data'!$L$4,0)</f>
        <v>0</v>
      </c>
      <c r="AH409" s="208">
        <f>AG409-(AG409*((VLOOKUP(A409,Plan!A$1:AP$804,42,FALSE)/100)))</f>
        <v>0</v>
      </c>
      <c r="AI409" s="210"/>
      <c r="AJ409" s="210" t="b">
        <f t="shared" si="65"/>
        <v>0</v>
      </c>
      <c r="AK409" s="211">
        <f>IF(AJ409,O409*'ETC Data'!$H$5*'ETC Data'!$I$5,0)</f>
        <v>0</v>
      </c>
      <c r="AL409" s="208">
        <f>AK409-(AK409*((VLOOKUP(A409,Plan!A$1:AY$804,51,FALSE)/100)))</f>
        <v>0</v>
      </c>
      <c r="AM409" s="208">
        <f>IF(AJ409,O409*'ETC Data'!$H$5*'ETC Data'!$J$5,0)</f>
        <v>0</v>
      </c>
      <c r="AN409" s="208">
        <f>AM409-(AM409*((VLOOKUP(A409,Plan!A$1:BA$804,53,FALSE)/100)))</f>
        <v>0</v>
      </c>
      <c r="AO409" s="211">
        <f>IF(AJ409,O409*'ETC Data'!$H$5*'ETC Data'!$K$5,0)</f>
        <v>0</v>
      </c>
      <c r="AP409" s="208">
        <f>AO409-(AO409*((VLOOKUP(A409,Plan!A$1:BB$804,54,FALSE)/100)))</f>
        <v>0</v>
      </c>
      <c r="AQ409" s="208">
        <f>IF(AJ409,O409*'ETC Data'!$H$5*'ETC Data'!$L$5,0)</f>
        <v>0</v>
      </c>
      <c r="AR409" s="208">
        <f>AQ409-(AQ409*((VLOOKUP(A409,Plan!A$1:BD$804,56,FALSE)/100)))</f>
        <v>0</v>
      </c>
      <c r="AS409" s="193">
        <f>VLOOKUP(A409,'PR Matrix'!A:B,2,FALSE)</f>
        <v>0</v>
      </c>
      <c r="AT409" s="194">
        <f t="shared" si="68"/>
        <v>0</v>
      </c>
      <c r="AU409" s="194">
        <f t="shared" si="69"/>
        <v>0</v>
      </c>
      <c r="AV409" s="194">
        <f t="shared" si="70"/>
        <v>0</v>
      </c>
      <c r="AW409" s="194">
        <f t="shared" si="71"/>
        <v>0</v>
      </c>
      <c r="AX409" s="194">
        <f t="shared" si="72"/>
        <v>0</v>
      </c>
      <c r="AY409" s="194">
        <f t="shared" si="73"/>
        <v>0</v>
      </c>
    </row>
    <row r="410" spans="1:51" hidden="1" x14ac:dyDescent="0.2">
      <c r="A410" s="200" t="s">
        <v>1931</v>
      </c>
      <c r="B410" s="201" t="s">
        <v>1572</v>
      </c>
      <c r="C410" s="201"/>
      <c r="D410" s="201"/>
      <c r="E410" s="202">
        <f>IF(G410="Y",VLOOKUP(B410&amp;"|"&amp;C410,'ETC Data'!$C$2:$D$16,2,FALSE),0)</f>
        <v>0</v>
      </c>
      <c r="F410" s="202">
        <f>IF(D410="",0,IF(G410="Y",VLOOKUP(B410&amp;"|"&amp;D410,'ETC Data'!$C$2:$D$16,2,FALSE),0))</f>
        <v>0</v>
      </c>
      <c r="G410" s="203" t="str">
        <f>IF(VLOOKUP(A410,Plan!A$1:H$804,8,FALSE)&lt;&gt;"",VLOOKUP(A410,Plan!A$1:H$804,8,FALSE),"")</f>
        <v>N</v>
      </c>
      <c r="H410" s="204" t="str">
        <f>IF(VLOOKUP(A410,Plan!A$1:L$804,12,FALSE)&lt;&gt;"",VLOOKUP(A410,Plan!A$1:L$804,12,FALSE),"")</f>
        <v/>
      </c>
      <c r="I410" s="205" t="str">
        <f>IF(VLOOKUP(A410,Plan!A$1:M$804,13,FALSE)&lt;&gt;"",VLOOKUP(A410,Plan!A$1:M$804,13,FALSE),"")</f>
        <v/>
      </c>
      <c r="J410" s="205" t="str">
        <f>IF(VLOOKUP(A410,Plan!A$1:N$804,14,FALSE)&lt;&gt;"",VLOOKUP(A410,Plan!A$1:N$804,14,FALSE),IF(VLOOKUP(A410,Plan!A$1:O$804,15,FALSE)&lt;&gt;"",VLOOKUP(A410,Plan!A$1:O$804,15,FALSE),""))</f>
        <v/>
      </c>
      <c r="K410" s="206" t="str">
        <f>IF(VLOOKUP(A410,Plan!A$1:P$804,16,FALSE)&lt;&gt;"",VLOOKUP(A410,Plan!A$1:P$804,16,FALSE),"")</f>
        <v/>
      </c>
      <c r="L410" s="205"/>
      <c r="M410" s="205"/>
      <c r="N410" s="205"/>
      <c r="O410" s="207">
        <f t="shared" si="66"/>
        <v>0</v>
      </c>
      <c r="P410" s="207" t="b">
        <f t="shared" si="67"/>
        <v>0</v>
      </c>
      <c r="Q410" s="208">
        <f>IF(P410,O410*'ETC Data'!$H$3*'ETC Data'!$I$3,0)</f>
        <v>0</v>
      </c>
      <c r="R410" s="208">
        <f>Q410-(Q410*((VLOOKUP(A410,Plan!A$1:Z$804,26,FALSE)/100)))</f>
        <v>0</v>
      </c>
      <c r="S410" s="208">
        <f>IF(P410,O410*'ETC Data'!$H$3*'ETC Data'!$J$3,0)</f>
        <v>0</v>
      </c>
      <c r="T410" s="208">
        <f>S410-(S410*((VLOOKUP(A410,Plan!A$1:AA$804,27,FALSE)/100)))</f>
        <v>0</v>
      </c>
      <c r="U410" s="208">
        <f>IF(P410,O410*'ETC Data'!$H$3*'ETC Data'!$K$3,0)</f>
        <v>0</v>
      </c>
      <c r="V410" s="208">
        <f>U410-(U410*((VLOOKUP(A410,Plan!A$1:AB$804,28,FALSE)/100)))</f>
        <v>0</v>
      </c>
      <c r="W410" s="208">
        <f>IF(P410,O410*'ETC Data'!$H$3*'ETC Data'!$L$3,0)</f>
        <v>0</v>
      </c>
      <c r="X410" s="208">
        <f>W410-(W410*((VLOOKUP(A410,Plan!A$1:AC$804,29,FALSE)/100)))</f>
        <v>0</v>
      </c>
      <c r="Y410" s="209"/>
      <c r="Z410" s="210" t="b">
        <f t="shared" si="64"/>
        <v>0</v>
      </c>
      <c r="AA410" s="208">
        <f>IF(Z410,O410*'ETC Data'!$H$4*'ETC Data'!$I$4,0)</f>
        <v>0</v>
      </c>
      <c r="AB410" s="208">
        <f>AA410-(AA410*((VLOOKUP(A410,Plan!A$1:AI$804,35,FALSE)/100)))</f>
        <v>0</v>
      </c>
      <c r="AC410" s="208">
        <f>IF(Z410,O410*'ETC Data'!$H$4*'ETC Data'!$J$4,0)</f>
        <v>0</v>
      </c>
      <c r="AD410" s="208">
        <f>AC410-(AC410*((VLOOKUP(A410,Plan!A$1:AJ$804,36,FALSE)/100)))</f>
        <v>0</v>
      </c>
      <c r="AE410" s="208">
        <f>IF(Z410,O410*'ETC Data'!$H$4*'ETC Data'!$K$4,0)</f>
        <v>0</v>
      </c>
      <c r="AF410" s="208">
        <f>AE410-(AE410*((VLOOKUP(A410,Plan!A$1:AK$804,37,FALSE)/100)))</f>
        <v>0</v>
      </c>
      <c r="AG410" s="208">
        <f>IF(Z410,O410*'ETC Data'!$H$4*'ETC Data'!$L$4,0)</f>
        <v>0</v>
      </c>
      <c r="AH410" s="208">
        <f>AG410-(AG410*((VLOOKUP(A410,Plan!A$1:AP$804,42,FALSE)/100)))</f>
        <v>0</v>
      </c>
      <c r="AI410" s="210"/>
      <c r="AJ410" s="210" t="b">
        <f t="shared" si="65"/>
        <v>0</v>
      </c>
      <c r="AK410" s="211">
        <f>IF(AJ410,O410*'ETC Data'!$H$5*'ETC Data'!$I$5,0)</f>
        <v>0</v>
      </c>
      <c r="AL410" s="208">
        <f>AK410-(AK410*((VLOOKUP(A410,Plan!A$1:AY$804,51,FALSE)/100)))</f>
        <v>0</v>
      </c>
      <c r="AM410" s="208">
        <f>IF(AJ410,O410*'ETC Data'!$H$5*'ETC Data'!$J$5,0)</f>
        <v>0</v>
      </c>
      <c r="AN410" s="208">
        <f>AM410-(AM410*((VLOOKUP(A410,Plan!A$1:BA$804,53,FALSE)/100)))</f>
        <v>0</v>
      </c>
      <c r="AO410" s="211">
        <f>IF(AJ410,O410*'ETC Data'!$H$5*'ETC Data'!$K$5,0)</f>
        <v>0</v>
      </c>
      <c r="AP410" s="208">
        <f>AO410-(AO410*((VLOOKUP(A410,Plan!A$1:BB$804,54,FALSE)/100)))</f>
        <v>0</v>
      </c>
      <c r="AQ410" s="208">
        <f>IF(AJ410,O410*'ETC Data'!$H$5*'ETC Data'!$L$5,0)</f>
        <v>0</v>
      </c>
      <c r="AR410" s="208">
        <f>AQ410-(AQ410*((VLOOKUP(A410,Plan!A$1:BD$804,56,FALSE)/100)))</f>
        <v>0</v>
      </c>
      <c r="AS410" s="193">
        <f>VLOOKUP(A410,'PR Matrix'!A:B,2,FALSE)</f>
        <v>0</v>
      </c>
      <c r="AT410" s="194">
        <f t="shared" si="68"/>
        <v>0</v>
      </c>
      <c r="AU410" s="194">
        <f t="shared" si="69"/>
        <v>0</v>
      </c>
      <c r="AV410" s="194">
        <f t="shared" si="70"/>
        <v>0</v>
      </c>
      <c r="AW410" s="194">
        <f t="shared" si="71"/>
        <v>0</v>
      </c>
      <c r="AX410" s="194">
        <f t="shared" si="72"/>
        <v>0</v>
      </c>
      <c r="AY410" s="194">
        <f t="shared" si="73"/>
        <v>0</v>
      </c>
    </row>
    <row r="411" spans="1:51" hidden="1" x14ac:dyDescent="0.2">
      <c r="A411" s="200" t="s">
        <v>1932</v>
      </c>
      <c r="B411" s="201" t="s">
        <v>1572</v>
      </c>
      <c r="C411" s="201"/>
      <c r="D411" s="201"/>
      <c r="E411" s="202">
        <f>IF(G411="Y",VLOOKUP(B411&amp;"|"&amp;C411,'ETC Data'!$C$2:$D$16,2,FALSE),0)</f>
        <v>0</v>
      </c>
      <c r="F411" s="202">
        <f>IF(D411="",0,IF(G411="Y",VLOOKUP(B411&amp;"|"&amp;D411,'ETC Data'!$C$2:$D$16,2,FALSE),0))</f>
        <v>0</v>
      </c>
      <c r="G411" s="203" t="str">
        <f>IF(VLOOKUP(A411,Plan!A$1:H$804,8,FALSE)&lt;&gt;"",VLOOKUP(A411,Plan!A$1:H$804,8,FALSE),"")</f>
        <v>N</v>
      </c>
      <c r="H411" s="204" t="str">
        <f>IF(VLOOKUP(A411,Plan!A$1:L$804,12,FALSE)&lt;&gt;"",VLOOKUP(A411,Plan!A$1:L$804,12,FALSE),"")</f>
        <v/>
      </c>
      <c r="I411" s="205" t="str">
        <f>IF(VLOOKUP(A411,Plan!A$1:M$804,13,FALSE)&lt;&gt;"",VLOOKUP(A411,Plan!A$1:M$804,13,FALSE),"")</f>
        <v/>
      </c>
      <c r="J411" s="205" t="str">
        <f>IF(VLOOKUP(A411,Plan!A$1:N$804,14,FALSE)&lt;&gt;"",VLOOKUP(A411,Plan!A$1:N$804,14,FALSE),IF(VLOOKUP(A411,Plan!A$1:O$804,15,FALSE)&lt;&gt;"",VLOOKUP(A411,Plan!A$1:O$804,15,FALSE),""))</f>
        <v/>
      </c>
      <c r="K411" s="206" t="str">
        <f>IF(VLOOKUP(A411,Plan!A$1:P$804,16,FALSE)&lt;&gt;"",VLOOKUP(A411,Plan!A$1:P$804,16,FALSE),"")</f>
        <v/>
      </c>
      <c r="L411" s="205"/>
      <c r="M411" s="205"/>
      <c r="N411" s="205"/>
      <c r="O411" s="207">
        <f t="shared" si="66"/>
        <v>0</v>
      </c>
      <c r="P411" s="207" t="b">
        <f t="shared" si="67"/>
        <v>0</v>
      </c>
      <c r="Q411" s="208">
        <f>IF(P411,O411*'ETC Data'!$H$3*'ETC Data'!$I$3,0)</f>
        <v>0</v>
      </c>
      <c r="R411" s="208">
        <f>Q411-(Q411*((VLOOKUP(A411,Plan!A$1:Z$804,26,FALSE)/100)))</f>
        <v>0</v>
      </c>
      <c r="S411" s="208">
        <f>IF(P411,O411*'ETC Data'!$H$3*'ETC Data'!$J$3,0)</f>
        <v>0</v>
      </c>
      <c r="T411" s="208">
        <f>S411-(S411*((VLOOKUP(A411,Plan!A$1:AA$804,27,FALSE)/100)))</f>
        <v>0</v>
      </c>
      <c r="U411" s="208">
        <f>IF(P411,O411*'ETC Data'!$H$3*'ETC Data'!$K$3,0)</f>
        <v>0</v>
      </c>
      <c r="V411" s="208">
        <f>U411-(U411*((VLOOKUP(A411,Plan!A$1:AB$804,28,FALSE)/100)))</f>
        <v>0</v>
      </c>
      <c r="W411" s="208">
        <f>IF(P411,O411*'ETC Data'!$H$3*'ETC Data'!$L$3,0)</f>
        <v>0</v>
      </c>
      <c r="X411" s="208">
        <f>W411-(W411*((VLOOKUP(A411,Plan!A$1:AC$804,29,FALSE)/100)))</f>
        <v>0</v>
      </c>
      <c r="Y411" s="209"/>
      <c r="Z411" s="210" t="b">
        <f t="shared" si="64"/>
        <v>0</v>
      </c>
      <c r="AA411" s="208">
        <f>IF(Z411,O411*'ETC Data'!$H$4*'ETC Data'!$I$4,0)</f>
        <v>0</v>
      </c>
      <c r="AB411" s="208">
        <f>AA411-(AA411*((VLOOKUP(A411,Plan!A$1:AI$804,35,FALSE)/100)))</f>
        <v>0</v>
      </c>
      <c r="AC411" s="208">
        <f>IF(Z411,O411*'ETC Data'!$H$4*'ETC Data'!$J$4,0)</f>
        <v>0</v>
      </c>
      <c r="AD411" s="208">
        <f>AC411-(AC411*((VLOOKUP(A411,Plan!A$1:AJ$804,36,FALSE)/100)))</f>
        <v>0</v>
      </c>
      <c r="AE411" s="208">
        <f>IF(Z411,O411*'ETC Data'!$H$4*'ETC Data'!$K$4,0)</f>
        <v>0</v>
      </c>
      <c r="AF411" s="208">
        <f>AE411-(AE411*((VLOOKUP(A411,Plan!A$1:AK$804,37,FALSE)/100)))</f>
        <v>0</v>
      </c>
      <c r="AG411" s="208">
        <f>IF(Z411,O411*'ETC Data'!$H$4*'ETC Data'!$L$4,0)</f>
        <v>0</v>
      </c>
      <c r="AH411" s="208">
        <f>AG411-(AG411*((VLOOKUP(A411,Plan!A$1:AP$804,42,FALSE)/100)))</f>
        <v>0</v>
      </c>
      <c r="AI411" s="210"/>
      <c r="AJ411" s="210" t="b">
        <f t="shared" si="65"/>
        <v>0</v>
      </c>
      <c r="AK411" s="211">
        <f>IF(AJ411,O411*'ETC Data'!$H$5*'ETC Data'!$I$5,0)</f>
        <v>0</v>
      </c>
      <c r="AL411" s="208">
        <f>AK411-(AK411*((VLOOKUP(A411,Plan!A$1:AY$804,51,FALSE)/100)))</f>
        <v>0</v>
      </c>
      <c r="AM411" s="208">
        <f>IF(AJ411,O411*'ETC Data'!$H$5*'ETC Data'!$J$5,0)</f>
        <v>0</v>
      </c>
      <c r="AN411" s="208">
        <f>AM411-(AM411*((VLOOKUP(A411,Plan!A$1:BA$804,53,FALSE)/100)))</f>
        <v>0</v>
      </c>
      <c r="AO411" s="211">
        <f>IF(AJ411,O411*'ETC Data'!$H$5*'ETC Data'!$K$5,0)</f>
        <v>0</v>
      </c>
      <c r="AP411" s="208">
        <f>AO411-(AO411*((VLOOKUP(A411,Plan!A$1:BB$804,54,FALSE)/100)))</f>
        <v>0</v>
      </c>
      <c r="AQ411" s="208">
        <f>IF(AJ411,O411*'ETC Data'!$H$5*'ETC Data'!$L$5,0)</f>
        <v>0</v>
      </c>
      <c r="AR411" s="208">
        <f>AQ411-(AQ411*((VLOOKUP(A411,Plan!A$1:BD$804,56,FALSE)/100)))</f>
        <v>0</v>
      </c>
      <c r="AS411" s="193">
        <f>VLOOKUP(A411,'PR Matrix'!A:B,2,FALSE)</f>
        <v>0</v>
      </c>
      <c r="AT411" s="194">
        <f t="shared" si="68"/>
        <v>0</v>
      </c>
      <c r="AU411" s="194">
        <f t="shared" si="69"/>
        <v>0</v>
      </c>
      <c r="AV411" s="194">
        <f t="shared" si="70"/>
        <v>0</v>
      </c>
      <c r="AW411" s="194">
        <f t="shared" si="71"/>
        <v>0</v>
      </c>
      <c r="AX411" s="194">
        <f t="shared" si="72"/>
        <v>0</v>
      </c>
      <c r="AY411" s="194">
        <f t="shared" si="73"/>
        <v>0</v>
      </c>
    </row>
    <row r="412" spans="1:51" hidden="1" x14ac:dyDescent="0.2">
      <c r="A412" s="200" t="s">
        <v>1933</v>
      </c>
      <c r="B412" s="201" t="s">
        <v>1572</v>
      </c>
      <c r="C412" s="201"/>
      <c r="D412" s="201"/>
      <c r="E412" s="202">
        <f>IF(G412="Y",VLOOKUP(B412&amp;"|"&amp;C412,'ETC Data'!$C$2:$D$16,2,FALSE),0)</f>
        <v>0</v>
      </c>
      <c r="F412" s="202">
        <f>IF(D412="",0,IF(G412="Y",VLOOKUP(B412&amp;"|"&amp;D412,'ETC Data'!$C$2:$D$16,2,FALSE),0))</f>
        <v>0</v>
      </c>
      <c r="G412" s="203" t="str">
        <f>IF(VLOOKUP(A412,Plan!A$1:H$804,8,FALSE)&lt;&gt;"",VLOOKUP(A412,Plan!A$1:H$804,8,FALSE),"")</f>
        <v>N</v>
      </c>
      <c r="H412" s="204" t="str">
        <f>IF(VLOOKUP(A412,Plan!A$1:L$804,12,FALSE)&lt;&gt;"",VLOOKUP(A412,Plan!A$1:L$804,12,FALSE),"")</f>
        <v/>
      </c>
      <c r="I412" s="205" t="str">
        <f>IF(VLOOKUP(A412,Plan!A$1:M$804,13,FALSE)&lt;&gt;"",VLOOKUP(A412,Plan!A$1:M$804,13,FALSE),"")</f>
        <v/>
      </c>
      <c r="J412" s="205" t="str">
        <f>IF(VLOOKUP(A412,Plan!A$1:N$804,14,FALSE)&lt;&gt;"",VLOOKUP(A412,Plan!A$1:N$804,14,FALSE),IF(VLOOKUP(A412,Plan!A$1:O$804,15,FALSE)&lt;&gt;"",VLOOKUP(A412,Plan!A$1:O$804,15,FALSE),""))</f>
        <v/>
      </c>
      <c r="K412" s="206" t="str">
        <f>IF(VLOOKUP(A412,Plan!A$1:P$804,16,FALSE)&lt;&gt;"",VLOOKUP(A412,Plan!A$1:P$804,16,FALSE),"")</f>
        <v/>
      </c>
      <c r="L412" s="205"/>
      <c r="M412" s="205"/>
      <c r="N412" s="205"/>
      <c r="O412" s="207">
        <f t="shared" si="66"/>
        <v>0</v>
      </c>
      <c r="P412" s="207" t="b">
        <f t="shared" si="67"/>
        <v>0</v>
      </c>
      <c r="Q412" s="208">
        <f>IF(P412,O412*'ETC Data'!$H$3*'ETC Data'!$I$3,0)</f>
        <v>0</v>
      </c>
      <c r="R412" s="208">
        <f>Q412-(Q412*((VLOOKUP(A412,Plan!A$1:Z$804,26,FALSE)/100)))</f>
        <v>0</v>
      </c>
      <c r="S412" s="208">
        <f>IF(P412,O412*'ETC Data'!$H$3*'ETC Data'!$J$3,0)</f>
        <v>0</v>
      </c>
      <c r="T412" s="208">
        <f>S412-(S412*((VLOOKUP(A412,Plan!A$1:AA$804,27,FALSE)/100)))</f>
        <v>0</v>
      </c>
      <c r="U412" s="208">
        <f>IF(P412,O412*'ETC Data'!$H$3*'ETC Data'!$K$3,0)</f>
        <v>0</v>
      </c>
      <c r="V412" s="208">
        <f>U412-(U412*((VLOOKUP(A412,Plan!A$1:AB$804,28,FALSE)/100)))</f>
        <v>0</v>
      </c>
      <c r="W412" s="208">
        <f>IF(P412,O412*'ETC Data'!$H$3*'ETC Data'!$L$3,0)</f>
        <v>0</v>
      </c>
      <c r="X412" s="208">
        <f>W412-(W412*((VLOOKUP(A412,Plan!A$1:AC$804,29,FALSE)/100)))</f>
        <v>0</v>
      </c>
      <c r="Y412" s="209"/>
      <c r="Z412" s="210" t="b">
        <f t="shared" si="64"/>
        <v>0</v>
      </c>
      <c r="AA412" s="208">
        <f>IF(Z412,O412*'ETC Data'!$H$4*'ETC Data'!$I$4,0)</f>
        <v>0</v>
      </c>
      <c r="AB412" s="208">
        <f>AA412-(AA412*((VLOOKUP(A412,Plan!A$1:AI$804,35,FALSE)/100)))</f>
        <v>0</v>
      </c>
      <c r="AC412" s="208">
        <f>IF(Z412,O412*'ETC Data'!$H$4*'ETC Data'!$J$4,0)</f>
        <v>0</v>
      </c>
      <c r="AD412" s="208">
        <f>AC412-(AC412*((VLOOKUP(A412,Plan!A$1:AJ$804,36,FALSE)/100)))</f>
        <v>0</v>
      </c>
      <c r="AE412" s="208">
        <f>IF(Z412,O412*'ETC Data'!$H$4*'ETC Data'!$K$4,0)</f>
        <v>0</v>
      </c>
      <c r="AF412" s="208">
        <f>AE412-(AE412*((VLOOKUP(A412,Plan!A$1:AK$804,37,FALSE)/100)))</f>
        <v>0</v>
      </c>
      <c r="AG412" s="208">
        <f>IF(Z412,O412*'ETC Data'!$H$4*'ETC Data'!$L$4,0)</f>
        <v>0</v>
      </c>
      <c r="AH412" s="208">
        <f>AG412-(AG412*((VLOOKUP(A412,Plan!A$1:AP$804,42,FALSE)/100)))</f>
        <v>0</v>
      </c>
      <c r="AI412" s="210"/>
      <c r="AJ412" s="210" t="b">
        <f t="shared" si="65"/>
        <v>0</v>
      </c>
      <c r="AK412" s="211">
        <f>IF(AJ412,O412*'ETC Data'!$H$5*'ETC Data'!$I$5,0)</f>
        <v>0</v>
      </c>
      <c r="AL412" s="208">
        <f>AK412-(AK412*((VLOOKUP(A412,Plan!A$1:AY$804,51,FALSE)/100)))</f>
        <v>0</v>
      </c>
      <c r="AM412" s="208">
        <f>IF(AJ412,O412*'ETC Data'!$H$5*'ETC Data'!$J$5,0)</f>
        <v>0</v>
      </c>
      <c r="AN412" s="208">
        <f>AM412-(AM412*((VLOOKUP(A412,Plan!A$1:BA$804,53,FALSE)/100)))</f>
        <v>0</v>
      </c>
      <c r="AO412" s="211">
        <f>IF(AJ412,O412*'ETC Data'!$H$5*'ETC Data'!$K$5,0)</f>
        <v>0</v>
      </c>
      <c r="AP412" s="208">
        <f>AO412-(AO412*((VLOOKUP(A412,Plan!A$1:BB$804,54,FALSE)/100)))</f>
        <v>0</v>
      </c>
      <c r="AQ412" s="208">
        <f>IF(AJ412,O412*'ETC Data'!$H$5*'ETC Data'!$L$5,0)</f>
        <v>0</v>
      </c>
      <c r="AR412" s="208">
        <f>AQ412-(AQ412*((VLOOKUP(A412,Plan!A$1:BD$804,56,FALSE)/100)))</f>
        <v>0</v>
      </c>
      <c r="AS412" s="193">
        <f>VLOOKUP(A412,'PR Matrix'!A:B,2,FALSE)</f>
        <v>0</v>
      </c>
      <c r="AT412" s="194">
        <f t="shared" si="68"/>
        <v>0</v>
      </c>
      <c r="AU412" s="194">
        <f t="shared" si="69"/>
        <v>0</v>
      </c>
      <c r="AV412" s="194">
        <f t="shared" si="70"/>
        <v>0</v>
      </c>
      <c r="AW412" s="194">
        <f t="shared" si="71"/>
        <v>0</v>
      </c>
      <c r="AX412" s="194">
        <f t="shared" si="72"/>
        <v>0</v>
      </c>
      <c r="AY412" s="194">
        <f t="shared" si="73"/>
        <v>0</v>
      </c>
    </row>
    <row r="413" spans="1:51" hidden="1" x14ac:dyDescent="0.2">
      <c r="A413" s="200" t="s">
        <v>1934</v>
      </c>
      <c r="B413" s="201" t="s">
        <v>1572</v>
      </c>
      <c r="C413" s="201"/>
      <c r="D413" s="201"/>
      <c r="E413" s="202">
        <f>IF(G413="Y",VLOOKUP(B413&amp;"|"&amp;C413,'ETC Data'!$C$2:$D$16,2,FALSE),0)</f>
        <v>0</v>
      </c>
      <c r="F413" s="202">
        <f>IF(D413="",0,IF(G413="Y",VLOOKUP(B413&amp;"|"&amp;D413,'ETC Data'!$C$2:$D$16,2,FALSE),0))</f>
        <v>0</v>
      </c>
      <c r="G413" s="203" t="str">
        <f>IF(VLOOKUP(A413,Plan!A$1:H$804,8,FALSE)&lt;&gt;"",VLOOKUP(A413,Plan!A$1:H$804,8,FALSE),"")</f>
        <v>N</v>
      </c>
      <c r="H413" s="204" t="str">
        <f>IF(VLOOKUP(A413,Plan!A$1:L$804,12,FALSE)&lt;&gt;"",VLOOKUP(A413,Plan!A$1:L$804,12,FALSE),"")</f>
        <v/>
      </c>
      <c r="I413" s="205" t="str">
        <f>IF(VLOOKUP(A413,Plan!A$1:M$804,13,FALSE)&lt;&gt;"",VLOOKUP(A413,Plan!A$1:M$804,13,FALSE),"")</f>
        <v/>
      </c>
      <c r="J413" s="205" t="str">
        <f>IF(VLOOKUP(A413,Plan!A$1:N$804,14,FALSE)&lt;&gt;"",VLOOKUP(A413,Plan!A$1:N$804,14,FALSE),IF(VLOOKUP(A413,Plan!A$1:O$804,15,FALSE)&lt;&gt;"",VLOOKUP(A413,Plan!A$1:O$804,15,FALSE),""))</f>
        <v/>
      </c>
      <c r="K413" s="206" t="str">
        <f>IF(VLOOKUP(A413,Plan!A$1:P$804,16,FALSE)&lt;&gt;"",VLOOKUP(A413,Plan!A$1:P$804,16,FALSE),"")</f>
        <v/>
      </c>
      <c r="L413" s="205"/>
      <c r="M413" s="205"/>
      <c r="N413" s="205"/>
      <c r="O413" s="207">
        <f t="shared" si="66"/>
        <v>0</v>
      </c>
      <c r="P413" s="207" t="b">
        <f t="shared" si="67"/>
        <v>0</v>
      </c>
      <c r="Q413" s="208">
        <f>IF(P413,O413*'ETC Data'!$H$3*'ETC Data'!$I$3,0)</f>
        <v>0</v>
      </c>
      <c r="R413" s="208">
        <f>Q413-(Q413*((VLOOKUP(A413,Plan!A$1:Z$804,26,FALSE)/100)))</f>
        <v>0</v>
      </c>
      <c r="S413" s="208">
        <f>IF(P413,O413*'ETC Data'!$H$3*'ETC Data'!$J$3,0)</f>
        <v>0</v>
      </c>
      <c r="T413" s="208">
        <f>S413-(S413*((VLOOKUP(A413,Plan!A$1:AA$804,27,FALSE)/100)))</f>
        <v>0</v>
      </c>
      <c r="U413" s="208">
        <f>IF(P413,O413*'ETC Data'!$H$3*'ETC Data'!$K$3,0)</f>
        <v>0</v>
      </c>
      <c r="V413" s="208">
        <f>U413-(U413*((VLOOKUP(A413,Plan!A$1:AB$804,28,FALSE)/100)))</f>
        <v>0</v>
      </c>
      <c r="W413" s="208">
        <f>IF(P413,O413*'ETC Data'!$H$3*'ETC Data'!$L$3,0)</f>
        <v>0</v>
      </c>
      <c r="X413" s="208">
        <f>W413-(W413*((VLOOKUP(A413,Plan!A$1:AC$804,29,FALSE)/100)))</f>
        <v>0</v>
      </c>
      <c r="Y413" s="209"/>
      <c r="Z413" s="210" t="b">
        <f t="shared" si="64"/>
        <v>0</v>
      </c>
      <c r="AA413" s="208">
        <f>IF(Z413,O413*'ETC Data'!$H$4*'ETC Data'!$I$4,0)</f>
        <v>0</v>
      </c>
      <c r="AB413" s="208">
        <f>AA413-(AA413*((VLOOKUP(A413,Plan!A$1:AI$804,35,FALSE)/100)))</f>
        <v>0</v>
      </c>
      <c r="AC413" s="208">
        <f>IF(Z413,O413*'ETC Data'!$H$4*'ETC Data'!$J$4,0)</f>
        <v>0</v>
      </c>
      <c r="AD413" s="208">
        <f>AC413-(AC413*((VLOOKUP(A413,Plan!A$1:AJ$804,36,FALSE)/100)))</f>
        <v>0</v>
      </c>
      <c r="AE413" s="208">
        <f>IF(Z413,O413*'ETC Data'!$H$4*'ETC Data'!$K$4,0)</f>
        <v>0</v>
      </c>
      <c r="AF413" s="208">
        <f>AE413-(AE413*((VLOOKUP(A413,Plan!A$1:AK$804,37,FALSE)/100)))</f>
        <v>0</v>
      </c>
      <c r="AG413" s="208">
        <f>IF(Z413,O413*'ETC Data'!$H$4*'ETC Data'!$L$4,0)</f>
        <v>0</v>
      </c>
      <c r="AH413" s="208">
        <f>AG413-(AG413*((VLOOKUP(A413,Plan!A$1:AP$804,42,FALSE)/100)))</f>
        <v>0</v>
      </c>
      <c r="AI413" s="210"/>
      <c r="AJ413" s="210" t="b">
        <f t="shared" si="65"/>
        <v>0</v>
      </c>
      <c r="AK413" s="211">
        <f>IF(AJ413,O413*'ETC Data'!$H$5*'ETC Data'!$I$5,0)</f>
        <v>0</v>
      </c>
      <c r="AL413" s="208">
        <f>AK413-(AK413*((VLOOKUP(A413,Plan!A$1:AY$804,51,FALSE)/100)))</f>
        <v>0</v>
      </c>
      <c r="AM413" s="208">
        <f>IF(AJ413,O413*'ETC Data'!$H$5*'ETC Data'!$J$5,0)</f>
        <v>0</v>
      </c>
      <c r="AN413" s="208">
        <f>AM413-(AM413*((VLOOKUP(A413,Plan!A$1:BA$804,53,FALSE)/100)))</f>
        <v>0</v>
      </c>
      <c r="AO413" s="211">
        <f>IF(AJ413,O413*'ETC Data'!$H$5*'ETC Data'!$K$5,0)</f>
        <v>0</v>
      </c>
      <c r="AP413" s="208">
        <f>AO413-(AO413*((VLOOKUP(A413,Plan!A$1:BB$804,54,FALSE)/100)))</f>
        <v>0</v>
      </c>
      <c r="AQ413" s="208">
        <f>IF(AJ413,O413*'ETC Data'!$H$5*'ETC Data'!$L$5,0)</f>
        <v>0</v>
      </c>
      <c r="AR413" s="208">
        <f>AQ413-(AQ413*((VLOOKUP(A413,Plan!A$1:BD$804,56,FALSE)/100)))</f>
        <v>0</v>
      </c>
      <c r="AS413" s="193">
        <f>VLOOKUP(A413,'PR Matrix'!A:B,2,FALSE)</f>
        <v>0</v>
      </c>
      <c r="AT413" s="194">
        <f t="shared" si="68"/>
        <v>0</v>
      </c>
      <c r="AU413" s="194">
        <f t="shared" si="69"/>
        <v>0</v>
      </c>
      <c r="AV413" s="194">
        <f t="shared" si="70"/>
        <v>0</v>
      </c>
      <c r="AW413" s="194">
        <f t="shared" si="71"/>
        <v>0</v>
      </c>
      <c r="AX413" s="194">
        <f t="shared" si="72"/>
        <v>0</v>
      </c>
      <c r="AY413" s="194">
        <f t="shared" si="73"/>
        <v>0</v>
      </c>
    </row>
    <row r="414" spans="1:51" hidden="1" x14ac:dyDescent="0.2">
      <c r="A414" s="200" t="s">
        <v>1935</v>
      </c>
      <c r="B414" s="201" t="s">
        <v>1572</v>
      </c>
      <c r="C414" s="201"/>
      <c r="D414" s="201"/>
      <c r="E414" s="202">
        <f>IF(G414="Y",VLOOKUP(B414&amp;"|"&amp;C414,'ETC Data'!$C$2:$D$16,2,FALSE),0)</f>
        <v>0</v>
      </c>
      <c r="F414" s="202">
        <f>IF(D414="",0,IF(G414="Y",VLOOKUP(B414&amp;"|"&amp;D414,'ETC Data'!$C$2:$D$16,2,FALSE),0))</f>
        <v>0</v>
      </c>
      <c r="G414" s="203" t="str">
        <f>IF(VLOOKUP(A414,Plan!A$1:H$804,8,FALSE)&lt;&gt;"",VLOOKUP(A414,Plan!A$1:H$804,8,FALSE),"")</f>
        <v>N</v>
      </c>
      <c r="H414" s="204" t="str">
        <f>IF(VLOOKUP(A414,Plan!A$1:L$804,12,FALSE)&lt;&gt;"",VLOOKUP(A414,Plan!A$1:L$804,12,FALSE),"")</f>
        <v/>
      </c>
      <c r="I414" s="205" t="str">
        <f>IF(VLOOKUP(A414,Plan!A$1:M$804,13,FALSE)&lt;&gt;"",VLOOKUP(A414,Plan!A$1:M$804,13,FALSE),"")</f>
        <v/>
      </c>
      <c r="J414" s="205" t="str">
        <f>IF(VLOOKUP(A414,Plan!A$1:N$804,14,FALSE)&lt;&gt;"",VLOOKUP(A414,Plan!A$1:N$804,14,FALSE),IF(VLOOKUP(A414,Plan!A$1:O$804,15,FALSE)&lt;&gt;"",VLOOKUP(A414,Plan!A$1:O$804,15,FALSE),""))</f>
        <v/>
      </c>
      <c r="K414" s="206" t="str">
        <f>IF(VLOOKUP(A414,Plan!A$1:P$804,16,FALSE)&lt;&gt;"",VLOOKUP(A414,Plan!A$1:P$804,16,FALSE),"")</f>
        <v/>
      </c>
      <c r="L414" s="205"/>
      <c r="M414" s="205"/>
      <c r="N414" s="205"/>
      <c r="O414" s="207">
        <f t="shared" si="66"/>
        <v>0</v>
      </c>
      <c r="P414" s="207" t="b">
        <f t="shared" si="67"/>
        <v>0</v>
      </c>
      <c r="Q414" s="208">
        <f>IF(P414,O414*'ETC Data'!$H$3*'ETC Data'!$I$3,0)</f>
        <v>0</v>
      </c>
      <c r="R414" s="208">
        <f>Q414-(Q414*((VLOOKUP(A414,Plan!A$1:Z$804,26,FALSE)/100)))</f>
        <v>0</v>
      </c>
      <c r="S414" s="208">
        <f>IF(P414,O414*'ETC Data'!$H$3*'ETC Data'!$J$3,0)</f>
        <v>0</v>
      </c>
      <c r="T414" s="208">
        <f>S414-(S414*((VLOOKUP(A414,Plan!A$1:AA$804,27,FALSE)/100)))</f>
        <v>0</v>
      </c>
      <c r="U414" s="208">
        <f>IF(P414,O414*'ETC Data'!$H$3*'ETC Data'!$K$3,0)</f>
        <v>0</v>
      </c>
      <c r="V414" s="208">
        <f>U414-(U414*((VLOOKUP(A414,Plan!A$1:AB$804,28,FALSE)/100)))</f>
        <v>0</v>
      </c>
      <c r="W414" s="208">
        <f>IF(P414,O414*'ETC Data'!$H$3*'ETC Data'!$L$3,0)</f>
        <v>0</v>
      </c>
      <c r="X414" s="208">
        <f>W414-(W414*((VLOOKUP(A414,Plan!A$1:AC$804,29,FALSE)/100)))</f>
        <v>0</v>
      </c>
      <c r="Y414" s="209"/>
      <c r="Z414" s="210" t="b">
        <f t="shared" si="64"/>
        <v>0</v>
      </c>
      <c r="AA414" s="208">
        <f>IF(Z414,O414*'ETC Data'!$H$4*'ETC Data'!$I$4,0)</f>
        <v>0</v>
      </c>
      <c r="AB414" s="208">
        <f>AA414-(AA414*((VLOOKUP(A414,Plan!A$1:AI$804,35,FALSE)/100)))</f>
        <v>0</v>
      </c>
      <c r="AC414" s="208">
        <f>IF(Z414,O414*'ETC Data'!$H$4*'ETC Data'!$J$4,0)</f>
        <v>0</v>
      </c>
      <c r="AD414" s="208">
        <f>AC414-(AC414*((VLOOKUP(A414,Plan!A$1:AJ$804,36,FALSE)/100)))</f>
        <v>0</v>
      </c>
      <c r="AE414" s="208">
        <f>IF(Z414,O414*'ETC Data'!$H$4*'ETC Data'!$K$4,0)</f>
        <v>0</v>
      </c>
      <c r="AF414" s="208">
        <f>AE414-(AE414*((VLOOKUP(A414,Plan!A$1:AK$804,37,FALSE)/100)))</f>
        <v>0</v>
      </c>
      <c r="AG414" s="208">
        <f>IF(Z414,O414*'ETC Data'!$H$4*'ETC Data'!$L$4,0)</f>
        <v>0</v>
      </c>
      <c r="AH414" s="208">
        <f>AG414-(AG414*((VLOOKUP(A414,Plan!A$1:AP$804,42,FALSE)/100)))</f>
        <v>0</v>
      </c>
      <c r="AI414" s="210"/>
      <c r="AJ414" s="210" t="b">
        <f t="shared" si="65"/>
        <v>0</v>
      </c>
      <c r="AK414" s="211">
        <f>IF(AJ414,O414*'ETC Data'!$H$5*'ETC Data'!$I$5,0)</f>
        <v>0</v>
      </c>
      <c r="AL414" s="208">
        <f>AK414-(AK414*((VLOOKUP(A414,Plan!A$1:AY$804,51,FALSE)/100)))</f>
        <v>0</v>
      </c>
      <c r="AM414" s="208">
        <f>IF(AJ414,O414*'ETC Data'!$H$5*'ETC Data'!$J$5,0)</f>
        <v>0</v>
      </c>
      <c r="AN414" s="208">
        <f>AM414-(AM414*((VLOOKUP(A414,Plan!A$1:BA$804,53,FALSE)/100)))</f>
        <v>0</v>
      </c>
      <c r="AO414" s="211">
        <f>IF(AJ414,O414*'ETC Data'!$H$5*'ETC Data'!$K$5,0)</f>
        <v>0</v>
      </c>
      <c r="AP414" s="208">
        <f>AO414-(AO414*((VLOOKUP(A414,Plan!A$1:BB$804,54,FALSE)/100)))</f>
        <v>0</v>
      </c>
      <c r="AQ414" s="208">
        <f>IF(AJ414,O414*'ETC Data'!$H$5*'ETC Data'!$L$5,0)</f>
        <v>0</v>
      </c>
      <c r="AR414" s="208">
        <f>AQ414-(AQ414*((VLOOKUP(A414,Plan!A$1:BD$804,56,FALSE)/100)))</f>
        <v>0</v>
      </c>
      <c r="AS414" s="193">
        <f>VLOOKUP(A414,'PR Matrix'!A:B,2,FALSE)</f>
        <v>0</v>
      </c>
      <c r="AT414" s="194">
        <f t="shared" si="68"/>
        <v>0</v>
      </c>
      <c r="AU414" s="194">
        <f t="shared" si="69"/>
        <v>0</v>
      </c>
      <c r="AV414" s="194">
        <f t="shared" si="70"/>
        <v>0</v>
      </c>
      <c r="AW414" s="194">
        <f t="shared" si="71"/>
        <v>0</v>
      </c>
      <c r="AX414" s="194">
        <f t="shared" si="72"/>
        <v>0</v>
      </c>
      <c r="AY414" s="194">
        <f t="shared" si="73"/>
        <v>0</v>
      </c>
    </row>
    <row r="415" spans="1:51" hidden="1" x14ac:dyDescent="0.2">
      <c r="A415" s="200" t="s">
        <v>1936</v>
      </c>
      <c r="B415" s="201" t="s">
        <v>1572</v>
      </c>
      <c r="C415" s="201"/>
      <c r="D415" s="201"/>
      <c r="E415" s="202">
        <f>IF(G415="Y",VLOOKUP(B415&amp;"|"&amp;C415,'ETC Data'!$C$2:$D$16,2,FALSE),0)</f>
        <v>0</v>
      </c>
      <c r="F415" s="202">
        <f>IF(D415="",0,IF(G415="Y",VLOOKUP(B415&amp;"|"&amp;D415,'ETC Data'!$C$2:$D$16,2,FALSE),0))</f>
        <v>0</v>
      </c>
      <c r="G415" s="203" t="str">
        <f>IF(VLOOKUP(A415,Plan!A$1:H$804,8,FALSE)&lt;&gt;"",VLOOKUP(A415,Plan!A$1:H$804,8,FALSE),"")</f>
        <v>N</v>
      </c>
      <c r="H415" s="204" t="str">
        <f>IF(VLOOKUP(A415,Plan!A$1:L$804,12,FALSE)&lt;&gt;"",VLOOKUP(A415,Plan!A$1:L$804,12,FALSE),"")</f>
        <v/>
      </c>
      <c r="I415" s="205" t="str">
        <f>IF(VLOOKUP(A415,Plan!A$1:M$804,13,FALSE)&lt;&gt;"",VLOOKUP(A415,Plan!A$1:M$804,13,FALSE),"")</f>
        <v/>
      </c>
      <c r="J415" s="205" t="str">
        <f>IF(VLOOKUP(A415,Plan!A$1:N$804,14,FALSE)&lt;&gt;"",VLOOKUP(A415,Plan!A$1:N$804,14,FALSE),IF(VLOOKUP(A415,Plan!A$1:O$804,15,FALSE)&lt;&gt;"",VLOOKUP(A415,Plan!A$1:O$804,15,FALSE),""))</f>
        <v/>
      </c>
      <c r="K415" s="206" t="str">
        <f>IF(VLOOKUP(A415,Plan!A$1:P$804,16,FALSE)&lt;&gt;"",VLOOKUP(A415,Plan!A$1:P$804,16,FALSE),"")</f>
        <v/>
      </c>
      <c r="L415" s="205"/>
      <c r="M415" s="205"/>
      <c r="N415" s="205"/>
      <c r="O415" s="207">
        <f t="shared" si="66"/>
        <v>0</v>
      </c>
      <c r="P415" s="207" t="b">
        <f t="shared" si="67"/>
        <v>0</v>
      </c>
      <c r="Q415" s="208">
        <f>IF(P415,O415*'ETC Data'!$H$3*'ETC Data'!$I$3,0)</f>
        <v>0</v>
      </c>
      <c r="R415" s="208">
        <f>Q415-(Q415*((VLOOKUP(A415,Plan!A$1:Z$804,26,FALSE)/100)))</f>
        <v>0</v>
      </c>
      <c r="S415" s="208">
        <f>IF(P415,O415*'ETC Data'!$H$3*'ETC Data'!$J$3,0)</f>
        <v>0</v>
      </c>
      <c r="T415" s="208">
        <f>S415-(S415*((VLOOKUP(A415,Plan!A$1:AA$804,27,FALSE)/100)))</f>
        <v>0</v>
      </c>
      <c r="U415" s="208">
        <f>IF(P415,O415*'ETC Data'!$H$3*'ETC Data'!$K$3,0)</f>
        <v>0</v>
      </c>
      <c r="V415" s="208">
        <f>U415-(U415*((VLOOKUP(A415,Plan!A$1:AB$804,28,FALSE)/100)))</f>
        <v>0</v>
      </c>
      <c r="W415" s="208">
        <f>IF(P415,O415*'ETC Data'!$H$3*'ETC Data'!$L$3,0)</f>
        <v>0</v>
      </c>
      <c r="X415" s="208">
        <f>W415-(W415*((VLOOKUP(A415,Plan!A$1:AC$804,29,FALSE)/100)))</f>
        <v>0</v>
      </c>
      <c r="Y415" s="209"/>
      <c r="Z415" s="210" t="b">
        <f t="shared" si="64"/>
        <v>0</v>
      </c>
      <c r="AA415" s="208">
        <f>IF(Z415,O415*'ETC Data'!$H$4*'ETC Data'!$I$4,0)</f>
        <v>0</v>
      </c>
      <c r="AB415" s="208">
        <f>AA415-(AA415*((VLOOKUP(A415,Plan!A$1:AI$804,35,FALSE)/100)))</f>
        <v>0</v>
      </c>
      <c r="AC415" s="208">
        <f>IF(Z415,O415*'ETC Data'!$H$4*'ETC Data'!$J$4,0)</f>
        <v>0</v>
      </c>
      <c r="AD415" s="208">
        <f>AC415-(AC415*((VLOOKUP(A415,Plan!A$1:AJ$804,36,FALSE)/100)))</f>
        <v>0</v>
      </c>
      <c r="AE415" s="208">
        <f>IF(Z415,O415*'ETC Data'!$H$4*'ETC Data'!$K$4,0)</f>
        <v>0</v>
      </c>
      <c r="AF415" s="208">
        <f>AE415-(AE415*((VLOOKUP(A415,Plan!A$1:AK$804,37,FALSE)/100)))</f>
        <v>0</v>
      </c>
      <c r="AG415" s="208">
        <f>IF(Z415,O415*'ETC Data'!$H$4*'ETC Data'!$L$4,0)</f>
        <v>0</v>
      </c>
      <c r="AH415" s="208">
        <f>AG415-(AG415*((VLOOKUP(A415,Plan!A$1:AP$804,42,FALSE)/100)))</f>
        <v>0</v>
      </c>
      <c r="AI415" s="210"/>
      <c r="AJ415" s="210" t="b">
        <f t="shared" si="65"/>
        <v>0</v>
      </c>
      <c r="AK415" s="211">
        <f>IF(AJ415,O415*'ETC Data'!$H$5*'ETC Data'!$I$5,0)</f>
        <v>0</v>
      </c>
      <c r="AL415" s="208">
        <f>AK415-(AK415*((VLOOKUP(A415,Plan!A$1:AY$804,51,FALSE)/100)))</f>
        <v>0</v>
      </c>
      <c r="AM415" s="208">
        <f>IF(AJ415,O415*'ETC Data'!$H$5*'ETC Data'!$J$5,0)</f>
        <v>0</v>
      </c>
      <c r="AN415" s="208">
        <f>AM415-(AM415*((VLOOKUP(A415,Plan!A$1:BA$804,53,FALSE)/100)))</f>
        <v>0</v>
      </c>
      <c r="AO415" s="211">
        <f>IF(AJ415,O415*'ETC Data'!$H$5*'ETC Data'!$K$5,0)</f>
        <v>0</v>
      </c>
      <c r="AP415" s="208">
        <f>AO415-(AO415*((VLOOKUP(A415,Plan!A$1:BB$804,54,FALSE)/100)))</f>
        <v>0</v>
      </c>
      <c r="AQ415" s="208">
        <f>IF(AJ415,O415*'ETC Data'!$H$5*'ETC Data'!$L$5,0)</f>
        <v>0</v>
      </c>
      <c r="AR415" s="208">
        <f>AQ415-(AQ415*((VLOOKUP(A415,Plan!A$1:BD$804,56,FALSE)/100)))</f>
        <v>0</v>
      </c>
      <c r="AS415" s="193">
        <f>VLOOKUP(A415,'PR Matrix'!A:B,2,FALSE)</f>
        <v>0</v>
      </c>
      <c r="AT415" s="194">
        <f t="shared" si="68"/>
        <v>0</v>
      </c>
      <c r="AU415" s="194">
        <f t="shared" si="69"/>
        <v>0</v>
      </c>
      <c r="AV415" s="194">
        <f t="shared" si="70"/>
        <v>0</v>
      </c>
      <c r="AW415" s="194">
        <f t="shared" si="71"/>
        <v>0</v>
      </c>
      <c r="AX415" s="194">
        <f t="shared" si="72"/>
        <v>0</v>
      </c>
      <c r="AY415" s="194">
        <f t="shared" si="73"/>
        <v>0</v>
      </c>
    </row>
    <row r="416" spans="1:51" hidden="1" x14ac:dyDescent="0.2">
      <c r="A416" s="200" t="s">
        <v>1937</v>
      </c>
      <c r="B416" s="201" t="s">
        <v>1572</v>
      </c>
      <c r="C416" s="201"/>
      <c r="D416" s="201"/>
      <c r="E416" s="202">
        <f>IF(G416="Y",VLOOKUP(B416&amp;"|"&amp;C416,'ETC Data'!$C$2:$D$16,2,FALSE),0)</f>
        <v>0</v>
      </c>
      <c r="F416" s="202">
        <f>IF(D416="",0,IF(G416="Y",VLOOKUP(B416&amp;"|"&amp;D416,'ETC Data'!$C$2:$D$16,2,FALSE),0))</f>
        <v>0</v>
      </c>
      <c r="G416" s="203" t="str">
        <f>IF(VLOOKUP(A416,Plan!A$1:H$804,8,FALSE)&lt;&gt;"",VLOOKUP(A416,Plan!A$1:H$804,8,FALSE),"")</f>
        <v>N</v>
      </c>
      <c r="H416" s="204" t="str">
        <f>IF(VLOOKUP(A416,Plan!A$1:L$804,12,FALSE)&lt;&gt;"",VLOOKUP(A416,Plan!A$1:L$804,12,FALSE),"")</f>
        <v/>
      </c>
      <c r="I416" s="205" t="str">
        <f>IF(VLOOKUP(A416,Plan!A$1:M$804,13,FALSE)&lt;&gt;"",VLOOKUP(A416,Plan!A$1:M$804,13,FALSE),"")</f>
        <v/>
      </c>
      <c r="J416" s="205" t="str">
        <f>IF(VLOOKUP(A416,Plan!A$1:N$804,14,FALSE)&lt;&gt;"",VLOOKUP(A416,Plan!A$1:N$804,14,FALSE),IF(VLOOKUP(A416,Plan!A$1:O$804,15,FALSE)&lt;&gt;"",VLOOKUP(A416,Plan!A$1:O$804,15,FALSE),""))</f>
        <v/>
      </c>
      <c r="K416" s="206" t="str">
        <f>IF(VLOOKUP(A416,Plan!A$1:P$804,16,FALSE)&lt;&gt;"",VLOOKUP(A416,Plan!A$1:P$804,16,FALSE),"")</f>
        <v/>
      </c>
      <c r="L416" s="205"/>
      <c r="M416" s="205"/>
      <c r="N416" s="205"/>
      <c r="O416" s="207">
        <f t="shared" si="66"/>
        <v>0</v>
      </c>
      <c r="P416" s="207" t="b">
        <f t="shared" si="67"/>
        <v>0</v>
      </c>
      <c r="Q416" s="208">
        <f>IF(P416,O416*'ETC Data'!$H$3*'ETC Data'!$I$3,0)</f>
        <v>0</v>
      </c>
      <c r="R416" s="208">
        <f>Q416-(Q416*((VLOOKUP(A416,Plan!A$1:Z$804,26,FALSE)/100)))</f>
        <v>0</v>
      </c>
      <c r="S416" s="208">
        <f>IF(P416,O416*'ETC Data'!$H$3*'ETC Data'!$J$3,0)</f>
        <v>0</v>
      </c>
      <c r="T416" s="208">
        <f>S416-(S416*((VLOOKUP(A416,Plan!A$1:AA$804,27,FALSE)/100)))</f>
        <v>0</v>
      </c>
      <c r="U416" s="208">
        <f>IF(P416,O416*'ETC Data'!$H$3*'ETC Data'!$K$3,0)</f>
        <v>0</v>
      </c>
      <c r="V416" s="208">
        <f>U416-(U416*((VLOOKUP(A416,Plan!A$1:AB$804,28,FALSE)/100)))</f>
        <v>0</v>
      </c>
      <c r="W416" s="208">
        <f>IF(P416,O416*'ETC Data'!$H$3*'ETC Data'!$L$3,0)</f>
        <v>0</v>
      </c>
      <c r="X416" s="208">
        <f>W416-(W416*((VLOOKUP(A416,Plan!A$1:AC$804,29,FALSE)/100)))</f>
        <v>0</v>
      </c>
      <c r="Y416" s="209"/>
      <c r="Z416" s="210" t="b">
        <f t="shared" si="64"/>
        <v>0</v>
      </c>
      <c r="AA416" s="208">
        <f>IF(Z416,O416*'ETC Data'!$H$4*'ETC Data'!$I$4,0)</f>
        <v>0</v>
      </c>
      <c r="AB416" s="208">
        <f>AA416-(AA416*((VLOOKUP(A416,Plan!A$1:AI$804,35,FALSE)/100)))</f>
        <v>0</v>
      </c>
      <c r="AC416" s="208">
        <f>IF(Z416,O416*'ETC Data'!$H$4*'ETC Data'!$J$4,0)</f>
        <v>0</v>
      </c>
      <c r="AD416" s="208">
        <f>AC416-(AC416*((VLOOKUP(A416,Plan!A$1:AJ$804,36,FALSE)/100)))</f>
        <v>0</v>
      </c>
      <c r="AE416" s="208">
        <f>IF(Z416,O416*'ETC Data'!$H$4*'ETC Data'!$K$4,0)</f>
        <v>0</v>
      </c>
      <c r="AF416" s="208">
        <f>AE416-(AE416*((VLOOKUP(A416,Plan!A$1:AK$804,37,FALSE)/100)))</f>
        <v>0</v>
      </c>
      <c r="AG416" s="208">
        <f>IF(Z416,O416*'ETC Data'!$H$4*'ETC Data'!$L$4,0)</f>
        <v>0</v>
      </c>
      <c r="AH416" s="208">
        <f>AG416-(AG416*((VLOOKUP(A416,Plan!A$1:AP$804,42,FALSE)/100)))</f>
        <v>0</v>
      </c>
      <c r="AI416" s="210"/>
      <c r="AJ416" s="210" t="b">
        <f t="shared" si="65"/>
        <v>0</v>
      </c>
      <c r="AK416" s="211">
        <f>IF(AJ416,O416*'ETC Data'!$H$5*'ETC Data'!$I$5,0)</f>
        <v>0</v>
      </c>
      <c r="AL416" s="208">
        <f>AK416-(AK416*((VLOOKUP(A416,Plan!A$1:AY$804,51,FALSE)/100)))</f>
        <v>0</v>
      </c>
      <c r="AM416" s="208">
        <f>IF(AJ416,O416*'ETC Data'!$H$5*'ETC Data'!$J$5,0)</f>
        <v>0</v>
      </c>
      <c r="AN416" s="208">
        <f>AM416-(AM416*((VLOOKUP(A416,Plan!A$1:BA$804,53,FALSE)/100)))</f>
        <v>0</v>
      </c>
      <c r="AO416" s="211">
        <f>IF(AJ416,O416*'ETC Data'!$H$5*'ETC Data'!$K$5,0)</f>
        <v>0</v>
      </c>
      <c r="AP416" s="208">
        <f>AO416-(AO416*((VLOOKUP(A416,Plan!A$1:BB$804,54,FALSE)/100)))</f>
        <v>0</v>
      </c>
      <c r="AQ416" s="208">
        <f>IF(AJ416,O416*'ETC Data'!$H$5*'ETC Data'!$L$5,0)</f>
        <v>0</v>
      </c>
      <c r="AR416" s="208">
        <f>AQ416-(AQ416*((VLOOKUP(A416,Plan!A$1:BD$804,56,FALSE)/100)))</f>
        <v>0</v>
      </c>
      <c r="AS416" s="193">
        <f>VLOOKUP(A416,'PR Matrix'!A:B,2,FALSE)</f>
        <v>0</v>
      </c>
      <c r="AT416" s="194">
        <f t="shared" si="68"/>
        <v>0</v>
      </c>
      <c r="AU416" s="194">
        <f t="shared" si="69"/>
        <v>0</v>
      </c>
      <c r="AV416" s="194">
        <f t="shared" si="70"/>
        <v>0</v>
      </c>
      <c r="AW416" s="194">
        <f t="shared" si="71"/>
        <v>0</v>
      </c>
      <c r="AX416" s="194">
        <f t="shared" si="72"/>
        <v>0</v>
      </c>
      <c r="AY416" s="194">
        <f t="shared" si="73"/>
        <v>0</v>
      </c>
    </row>
    <row r="417" spans="1:51" hidden="1" x14ac:dyDescent="0.2">
      <c r="A417" s="200" t="s">
        <v>1938</v>
      </c>
      <c r="B417" s="201" t="s">
        <v>1572</v>
      </c>
      <c r="C417" s="201"/>
      <c r="D417" s="201"/>
      <c r="E417" s="202">
        <f>IF(G417="Y",VLOOKUP(B417&amp;"|"&amp;C417,'ETC Data'!$C$2:$D$16,2,FALSE),0)</f>
        <v>0</v>
      </c>
      <c r="F417" s="202">
        <f>IF(D417="",0,IF(G417="Y",VLOOKUP(B417&amp;"|"&amp;D417,'ETC Data'!$C$2:$D$16,2,FALSE),0))</f>
        <v>0</v>
      </c>
      <c r="G417" s="203" t="str">
        <f>IF(VLOOKUP(A417,Plan!A$1:H$804,8,FALSE)&lt;&gt;"",VLOOKUP(A417,Plan!A$1:H$804,8,FALSE),"")</f>
        <v>N</v>
      </c>
      <c r="H417" s="204" t="str">
        <f>IF(VLOOKUP(A417,Plan!A$1:L$804,12,FALSE)&lt;&gt;"",VLOOKUP(A417,Plan!A$1:L$804,12,FALSE),"")</f>
        <v/>
      </c>
      <c r="I417" s="205" t="str">
        <f>IF(VLOOKUP(A417,Plan!A$1:M$804,13,FALSE)&lt;&gt;"",VLOOKUP(A417,Plan!A$1:M$804,13,FALSE),"")</f>
        <v/>
      </c>
      <c r="J417" s="205" t="str">
        <f>IF(VLOOKUP(A417,Plan!A$1:N$804,14,FALSE)&lt;&gt;"",VLOOKUP(A417,Plan!A$1:N$804,14,FALSE),IF(VLOOKUP(A417,Plan!A$1:O$804,15,FALSE)&lt;&gt;"",VLOOKUP(A417,Plan!A$1:O$804,15,FALSE),""))</f>
        <v/>
      </c>
      <c r="K417" s="206" t="str">
        <f>IF(VLOOKUP(A417,Plan!A$1:P$804,16,FALSE)&lt;&gt;"",VLOOKUP(A417,Plan!A$1:P$804,16,FALSE),"")</f>
        <v/>
      </c>
      <c r="L417" s="205"/>
      <c r="M417" s="205"/>
      <c r="N417" s="205"/>
      <c r="O417" s="207">
        <f t="shared" si="66"/>
        <v>0</v>
      </c>
      <c r="P417" s="207" t="b">
        <f t="shared" si="67"/>
        <v>0</v>
      </c>
      <c r="Q417" s="208">
        <f>IF(P417,O417*'ETC Data'!$H$3*'ETC Data'!$I$3,0)</f>
        <v>0</v>
      </c>
      <c r="R417" s="208">
        <f>Q417-(Q417*((VLOOKUP(A417,Plan!A$1:Z$804,26,FALSE)/100)))</f>
        <v>0</v>
      </c>
      <c r="S417" s="208">
        <f>IF(P417,O417*'ETC Data'!$H$3*'ETC Data'!$J$3,0)</f>
        <v>0</v>
      </c>
      <c r="T417" s="208">
        <f>S417-(S417*((VLOOKUP(A417,Plan!A$1:AA$804,27,FALSE)/100)))</f>
        <v>0</v>
      </c>
      <c r="U417" s="208">
        <f>IF(P417,O417*'ETC Data'!$H$3*'ETC Data'!$K$3,0)</f>
        <v>0</v>
      </c>
      <c r="V417" s="208">
        <f>U417-(U417*((VLOOKUP(A417,Plan!A$1:AB$804,28,FALSE)/100)))</f>
        <v>0</v>
      </c>
      <c r="W417" s="208">
        <f>IF(P417,O417*'ETC Data'!$H$3*'ETC Data'!$L$3,0)</f>
        <v>0</v>
      </c>
      <c r="X417" s="208">
        <f>W417-(W417*((VLOOKUP(A417,Plan!A$1:AC$804,29,FALSE)/100)))</f>
        <v>0</v>
      </c>
      <c r="Y417" s="209"/>
      <c r="Z417" s="210" t="b">
        <f t="shared" si="64"/>
        <v>0</v>
      </c>
      <c r="AA417" s="208">
        <f>IF(Z417,O417*'ETC Data'!$H$4*'ETC Data'!$I$4,0)</f>
        <v>0</v>
      </c>
      <c r="AB417" s="208">
        <f>AA417-(AA417*((VLOOKUP(A417,Plan!A$1:AI$804,35,FALSE)/100)))</f>
        <v>0</v>
      </c>
      <c r="AC417" s="208">
        <f>IF(Z417,O417*'ETC Data'!$H$4*'ETC Data'!$J$4,0)</f>
        <v>0</v>
      </c>
      <c r="AD417" s="208">
        <f>AC417-(AC417*((VLOOKUP(A417,Plan!A$1:AJ$804,36,FALSE)/100)))</f>
        <v>0</v>
      </c>
      <c r="AE417" s="208">
        <f>IF(Z417,O417*'ETC Data'!$H$4*'ETC Data'!$K$4,0)</f>
        <v>0</v>
      </c>
      <c r="AF417" s="208">
        <f>AE417-(AE417*((VLOOKUP(A417,Plan!A$1:AK$804,37,FALSE)/100)))</f>
        <v>0</v>
      </c>
      <c r="AG417" s="208">
        <f>IF(Z417,O417*'ETC Data'!$H$4*'ETC Data'!$L$4,0)</f>
        <v>0</v>
      </c>
      <c r="AH417" s="208">
        <f>AG417-(AG417*((VLOOKUP(A417,Plan!A$1:AP$804,42,FALSE)/100)))</f>
        <v>0</v>
      </c>
      <c r="AI417" s="210"/>
      <c r="AJ417" s="210" t="b">
        <f t="shared" si="65"/>
        <v>0</v>
      </c>
      <c r="AK417" s="211">
        <f>IF(AJ417,O417*'ETC Data'!$H$5*'ETC Data'!$I$5,0)</f>
        <v>0</v>
      </c>
      <c r="AL417" s="208">
        <f>AK417-(AK417*((VLOOKUP(A417,Plan!A$1:AY$804,51,FALSE)/100)))</f>
        <v>0</v>
      </c>
      <c r="AM417" s="208">
        <f>IF(AJ417,O417*'ETC Data'!$H$5*'ETC Data'!$J$5,0)</f>
        <v>0</v>
      </c>
      <c r="AN417" s="208">
        <f>AM417-(AM417*((VLOOKUP(A417,Plan!A$1:BA$804,53,FALSE)/100)))</f>
        <v>0</v>
      </c>
      <c r="AO417" s="211">
        <f>IF(AJ417,O417*'ETC Data'!$H$5*'ETC Data'!$K$5,0)</f>
        <v>0</v>
      </c>
      <c r="AP417" s="208">
        <f>AO417-(AO417*((VLOOKUP(A417,Plan!A$1:BB$804,54,FALSE)/100)))</f>
        <v>0</v>
      </c>
      <c r="AQ417" s="208">
        <f>IF(AJ417,O417*'ETC Data'!$H$5*'ETC Data'!$L$5,0)</f>
        <v>0</v>
      </c>
      <c r="AR417" s="208">
        <f>AQ417-(AQ417*((VLOOKUP(A417,Plan!A$1:BD$804,56,FALSE)/100)))</f>
        <v>0</v>
      </c>
      <c r="AS417" s="193">
        <f>VLOOKUP(A417,'PR Matrix'!A:B,2,FALSE)</f>
        <v>0</v>
      </c>
      <c r="AT417" s="194">
        <f t="shared" si="68"/>
        <v>0</v>
      </c>
      <c r="AU417" s="194">
        <f t="shared" si="69"/>
        <v>0</v>
      </c>
      <c r="AV417" s="194">
        <f t="shared" si="70"/>
        <v>0</v>
      </c>
      <c r="AW417" s="194">
        <f t="shared" si="71"/>
        <v>0</v>
      </c>
      <c r="AX417" s="194">
        <f t="shared" si="72"/>
        <v>0</v>
      </c>
      <c r="AY417" s="194">
        <f t="shared" si="73"/>
        <v>0</v>
      </c>
    </row>
    <row r="418" spans="1:51" hidden="1" x14ac:dyDescent="0.2">
      <c r="A418" s="200" t="s">
        <v>1939</v>
      </c>
      <c r="B418" s="201" t="s">
        <v>1572</v>
      </c>
      <c r="C418" s="201"/>
      <c r="D418" s="201"/>
      <c r="E418" s="202">
        <f>IF(G418="Y",VLOOKUP(B418&amp;"|"&amp;C418,'ETC Data'!$C$2:$D$16,2,FALSE),0)</f>
        <v>0</v>
      </c>
      <c r="F418" s="202">
        <f>IF(D418="",0,IF(G418="Y",VLOOKUP(B418&amp;"|"&amp;D418,'ETC Data'!$C$2:$D$16,2,FALSE),0))</f>
        <v>0</v>
      </c>
      <c r="G418" s="203" t="str">
        <f>IF(VLOOKUP(A418,Plan!A$1:H$804,8,FALSE)&lt;&gt;"",VLOOKUP(A418,Plan!A$1:H$804,8,FALSE),"")</f>
        <v>N</v>
      </c>
      <c r="H418" s="204" t="str">
        <f>IF(VLOOKUP(A418,Plan!A$1:L$804,12,FALSE)&lt;&gt;"",VLOOKUP(A418,Plan!A$1:L$804,12,FALSE),"")</f>
        <v/>
      </c>
      <c r="I418" s="205" t="str">
        <f>IF(VLOOKUP(A418,Plan!A$1:M$804,13,FALSE)&lt;&gt;"",VLOOKUP(A418,Plan!A$1:M$804,13,FALSE),"")</f>
        <v/>
      </c>
      <c r="J418" s="205" t="str">
        <f>IF(VLOOKUP(A418,Plan!A$1:N$804,14,FALSE)&lt;&gt;"",VLOOKUP(A418,Plan!A$1:N$804,14,FALSE),IF(VLOOKUP(A418,Plan!A$1:O$804,15,FALSE)&lt;&gt;"",VLOOKUP(A418,Plan!A$1:O$804,15,FALSE),""))</f>
        <v/>
      </c>
      <c r="K418" s="206" t="str">
        <f>IF(VLOOKUP(A418,Plan!A$1:P$804,16,FALSE)&lt;&gt;"",VLOOKUP(A418,Plan!A$1:P$804,16,FALSE),"")</f>
        <v/>
      </c>
      <c r="L418" s="205"/>
      <c r="M418" s="205"/>
      <c r="N418" s="205"/>
      <c r="O418" s="207">
        <f t="shared" si="66"/>
        <v>0</v>
      </c>
      <c r="P418" s="207" t="b">
        <f t="shared" si="67"/>
        <v>0</v>
      </c>
      <c r="Q418" s="208">
        <f>IF(P418,O418*'ETC Data'!$H$3*'ETC Data'!$I$3,0)</f>
        <v>0</v>
      </c>
      <c r="R418" s="208">
        <f>Q418-(Q418*((VLOOKUP(A418,Plan!A$1:Z$804,26,FALSE)/100)))</f>
        <v>0</v>
      </c>
      <c r="S418" s="208">
        <f>IF(P418,O418*'ETC Data'!$H$3*'ETC Data'!$J$3,0)</f>
        <v>0</v>
      </c>
      <c r="T418" s="208">
        <f>S418-(S418*((VLOOKUP(A418,Plan!A$1:AA$804,27,FALSE)/100)))</f>
        <v>0</v>
      </c>
      <c r="U418" s="208">
        <f>IF(P418,O418*'ETC Data'!$H$3*'ETC Data'!$K$3,0)</f>
        <v>0</v>
      </c>
      <c r="V418" s="208">
        <f>U418-(U418*((VLOOKUP(A418,Plan!A$1:AB$804,28,FALSE)/100)))</f>
        <v>0</v>
      </c>
      <c r="W418" s="208">
        <f>IF(P418,O418*'ETC Data'!$H$3*'ETC Data'!$L$3,0)</f>
        <v>0</v>
      </c>
      <c r="X418" s="208">
        <f>W418-(W418*((VLOOKUP(A418,Plan!A$1:AC$804,29,FALSE)/100)))</f>
        <v>0</v>
      </c>
      <c r="Y418" s="209"/>
      <c r="Z418" s="210" t="b">
        <f t="shared" si="64"/>
        <v>0</v>
      </c>
      <c r="AA418" s="208">
        <f>IF(Z418,O418*'ETC Data'!$H$4*'ETC Data'!$I$4,0)</f>
        <v>0</v>
      </c>
      <c r="AB418" s="208">
        <f>AA418-(AA418*((VLOOKUP(A418,Plan!A$1:AI$804,35,FALSE)/100)))</f>
        <v>0</v>
      </c>
      <c r="AC418" s="208">
        <f>IF(Z418,O418*'ETC Data'!$H$4*'ETC Data'!$J$4,0)</f>
        <v>0</v>
      </c>
      <c r="AD418" s="208">
        <f>AC418-(AC418*((VLOOKUP(A418,Plan!A$1:AJ$804,36,FALSE)/100)))</f>
        <v>0</v>
      </c>
      <c r="AE418" s="208">
        <f>IF(Z418,O418*'ETC Data'!$H$4*'ETC Data'!$K$4,0)</f>
        <v>0</v>
      </c>
      <c r="AF418" s="208">
        <f>AE418-(AE418*((VLOOKUP(A418,Plan!A$1:AK$804,37,FALSE)/100)))</f>
        <v>0</v>
      </c>
      <c r="AG418" s="208">
        <f>IF(Z418,O418*'ETC Data'!$H$4*'ETC Data'!$L$4,0)</f>
        <v>0</v>
      </c>
      <c r="AH418" s="208">
        <f>AG418-(AG418*((VLOOKUP(A418,Plan!A$1:AP$804,42,FALSE)/100)))</f>
        <v>0</v>
      </c>
      <c r="AI418" s="210"/>
      <c r="AJ418" s="210" t="b">
        <f t="shared" si="65"/>
        <v>0</v>
      </c>
      <c r="AK418" s="211">
        <f>IF(AJ418,O418*'ETC Data'!$H$5*'ETC Data'!$I$5,0)</f>
        <v>0</v>
      </c>
      <c r="AL418" s="208">
        <f>AK418-(AK418*((VLOOKUP(A418,Plan!A$1:AY$804,51,FALSE)/100)))</f>
        <v>0</v>
      </c>
      <c r="AM418" s="208">
        <f>IF(AJ418,O418*'ETC Data'!$H$5*'ETC Data'!$J$5,0)</f>
        <v>0</v>
      </c>
      <c r="AN418" s="208">
        <f>AM418-(AM418*((VLOOKUP(A418,Plan!A$1:BA$804,53,FALSE)/100)))</f>
        <v>0</v>
      </c>
      <c r="AO418" s="211">
        <f>IF(AJ418,O418*'ETC Data'!$H$5*'ETC Data'!$K$5,0)</f>
        <v>0</v>
      </c>
      <c r="AP418" s="208">
        <f>AO418-(AO418*((VLOOKUP(A418,Plan!A$1:BB$804,54,FALSE)/100)))</f>
        <v>0</v>
      </c>
      <c r="AQ418" s="208">
        <f>IF(AJ418,O418*'ETC Data'!$H$5*'ETC Data'!$L$5,0)</f>
        <v>0</v>
      </c>
      <c r="AR418" s="208">
        <f>AQ418-(AQ418*((VLOOKUP(A418,Plan!A$1:BD$804,56,FALSE)/100)))</f>
        <v>0</v>
      </c>
      <c r="AS418" s="193">
        <f>VLOOKUP(A418,'PR Matrix'!A:B,2,FALSE)</f>
        <v>0</v>
      </c>
      <c r="AT418" s="194">
        <f t="shared" si="68"/>
        <v>0</v>
      </c>
      <c r="AU418" s="194">
        <f t="shared" si="69"/>
        <v>0</v>
      </c>
      <c r="AV418" s="194">
        <f t="shared" si="70"/>
        <v>0</v>
      </c>
      <c r="AW418" s="194">
        <f t="shared" si="71"/>
        <v>0</v>
      </c>
      <c r="AX418" s="194">
        <f t="shared" si="72"/>
        <v>0</v>
      </c>
      <c r="AY418" s="194">
        <f t="shared" si="73"/>
        <v>0</v>
      </c>
    </row>
    <row r="419" spans="1:51" x14ac:dyDescent="0.2">
      <c r="A419" s="200" t="s">
        <v>1940</v>
      </c>
      <c r="B419" s="201" t="s">
        <v>1572</v>
      </c>
      <c r="C419" s="201"/>
      <c r="D419" s="201"/>
      <c r="E419" s="643" t="e">
        <f>IF(G419="Y",VLOOKUP(B419&amp;"|"&amp;C419,'ETC Data'!$C$2:$D$16,2,FALSE),0)</f>
        <v>#N/A</v>
      </c>
      <c r="F419" s="643">
        <f>IF(D419="",0,IF(G419="Y",VLOOKUP(B419&amp;"|"&amp;D419,'ETC Data'!$C$2:$D$16,2,FALSE),0))</f>
        <v>0</v>
      </c>
      <c r="G419" s="203" t="str">
        <f>IF(VLOOKUP(A419,Plan!A$1:H$804,8,FALSE)&lt;&gt;"",VLOOKUP(A419,Plan!A$1:H$804,8,FALSE),"")</f>
        <v>Y</v>
      </c>
      <c r="H419" s="204" t="str">
        <f>IF(VLOOKUP(A419,Plan!A$1:L$804,12,FALSE)&lt;&gt;"",VLOOKUP(A419,Plan!A$1:L$804,12,FALSE),"")</f>
        <v/>
      </c>
      <c r="I419" s="205" t="str">
        <f>IF(VLOOKUP(A419,Plan!A$1:M$804,13,FALSE)&lt;&gt;"",VLOOKUP(A419,Plan!A$1:M$804,13,FALSE),"")</f>
        <v/>
      </c>
      <c r="J419" s="205" t="str">
        <f>IF(VLOOKUP(A419,Plan!A$1:N$804,14,FALSE)&lt;&gt;"",VLOOKUP(A419,Plan!A$1:N$804,14,FALSE),IF(VLOOKUP(A419,Plan!A$1:O$804,15,FALSE)&lt;&gt;"",VLOOKUP(A419,Plan!A$1:O$804,15,FALSE),""))</f>
        <v>Y</v>
      </c>
      <c r="K419" s="206" t="str">
        <f>IF(VLOOKUP(A419,Plan!A$1:P$804,16,FALSE)&lt;&gt;"",VLOOKUP(A419,Plan!A$1:P$804,16,FALSE),"")</f>
        <v/>
      </c>
      <c r="L419" s="205"/>
      <c r="M419" s="205"/>
      <c r="N419" s="205"/>
      <c r="O419" s="207" t="e">
        <f t="shared" si="66"/>
        <v>#N/A</v>
      </c>
      <c r="P419" s="207" t="b">
        <f t="shared" si="67"/>
        <v>0</v>
      </c>
      <c r="Q419" s="208">
        <f>IF(P419,O419*'ETC Data'!$H$3*'ETC Data'!$I$3,0)</f>
        <v>0</v>
      </c>
      <c r="R419" s="208">
        <f>Q419-(Q419*((VLOOKUP(A419,Plan!A$1:Z$804,26,FALSE)/100)))</f>
        <v>0</v>
      </c>
      <c r="S419" s="208">
        <f>IF(P419,O419*'ETC Data'!$H$3*'ETC Data'!$J$3,0)</f>
        <v>0</v>
      </c>
      <c r="T419" s="208">
        <f>S419-(S419*((VLOOKUP(A419,Plan!A$1:AA$804,27,FALSE)/100)))</f>
        <v>0</v>
      </c>
      <c r="U419" s="208">
        <f>IF(P419,O419*'ETC Data'!$H$3*'ETC Data'!$K$3,0)</f>
        <v>0</v>
      </c>
      <c r="V419" s="208">
        <f>U419-(U419*((VLOOKUP(A419,Plan!A$1:AB$804,28,FALSE)/100)))</f>
        <v>0</v>
      </c>
      <c r="W419" s="208">
        <f>IF(P419,O419*'ETC Data'!$H$3*'ETC Data'!$L$3,0)</f>
        <v>0</v>
      </c>
      <c r="X419" s="208">
        <f>W419-(W419*((VLOOKUP(A419,Plan!A$1:AC$804,29,FALSE)/100)))</f>
        <v>0</v>
      </c>
      <c r="Y419" s="209"/>
      <c r="Z419" s="210" t="b">
        <f t="shared" si="64"/>
        <v>1</v>
      </c>
      <c r="AA419" s="208" t="e">
        <f>IF(Z419,O419*'ETC Data'!$H$4*'ETC Data'!$I$4,0)</f>
        <v>#N/A</v>
      </c>
      <c r="AB419" s="208" t="e">
        <f>AA419-(AA419*((VLOOKUP(A419,Plan!A$1:AI$804,35,FALSE)/100)))</f>
        <v>#N/A</v>
      </c>
      <c r="AC419" s="208" t="e">
        <f>IF(Z419,O419*'ETC Data'!$H$4*'ETC Data'!$J$4,0)</f>
        <v>#N/A</v>
      </c>
      <c r="AD419" s="208" t="e">
        <f>AC419-(AC419*((VLOOKUP(A419,Plan!A$1:AJ$804,36,FALSE)/100)))</f>
        <v>#N/A</v>
      </c>
      <c r="AE419" s="208" t="e">
        <f>IF(Z419,O419*'ETC Data'!$H$4*'ETC Data'!$K$4,0)</f>
        <v>#N/A</v>
      </c>
      <c r="AF419" s="208" t="e">
        <f>AE419-(AE419*((VLOOKUP(A419,Plan!A$1:AK$804,37,FALSE)/100)))</f>
        <v>#N/A</v>
      </c>
      <c r="AG419" s="208" t="e">
        <f>IF(Z419,O419*'ETC Data'!$H$4*'ETC Data'!$L$4,0)</f>
        <v>#N/A</v>
      </c>
      <c r="AH419" s="208" t="e">
        <f>AG419-(AG419*((VLOOKUP(A419,Plan!A$1:AP$804,42,FALSE)/100)))</f>
        <v>#N/A</v>
      </c>
      <c r="AI419" s="210"/>
      <c r="AJ419" s="210" t="b">
        <f t="shared" si="65"/>
        <v>0</v>
      </c>
      <c r="AK419" s="211">
        <f>IF(AJ419,O419*'ETC Data'!$H$5*'ETC Data'!$I$5,0)</f>
        <v>0</v>
      </c>
      <c r="AL419" s="208">
        <f>AK419-(AK419*((VLOOKUP(A419,Plan!A$1:AY$804,51,FALSE)/100)))</f>
        <v>0</v>
      </c>
      <c r="AM419" s="208">
        <f>IF(AJ419,O419*'ETC Data'!$H$5*'ETC Data'!$J$5,0)</f>
        <v>0</v>
      </c>
      <c r="AN419" s="208">
        <f>AM419-(AM419*((VLOOKUP(A419,Plan!A$1:BA$804,53,FALSE)/100)))</f>
        <v>0</v>
      </c>
      <c r="AO419" s="211">
        <f>IF(AJ419,O419*'ETC Data'!$H$5*'ETC Data'!$K$5,0)</f>
        <v>0</v>
      </c>
      <c r="AP419" s="208">
        <f>AO419-(AO419*((VLOOKUP(A419,Plan!A$1:BB$804,54,FALSE)/100)))</f>
        <v>0</v>
      </c>
      <c r="AQ419" s="208">
        <f>IF(AJ419,O419*'ETC Data'!$H$5*'ETC Data'!$L$5,0)</f>
        <v>0</v>
      </c>
      <c r="AR419" s="208">
        <f>AQ419-(AQ419*((VLOOKUP(A419,Plan!A$1:BD$804,56,FALSE)/100)))</f>
        <v>0</v>
      </c>
      <c r="AS419" s="193">
        <f>VLOOKUP(A419,'PR Matrix'!A:B,2,FALSE)</f>
        <v>6233</v>
      </c>
      <c r="AT419" s="194" t="e">
        <f t="shared" si="68"/>
        <v>#N/A</v>
      </c>
      <c r="AU419" s="194" t="e">
        <f t="shared" si="69"/>
        <v>#N/A</v>
      </c>
      <c r="AV419" s="194" t="e">
        <f t="shared" si="70"/>
        <v>#N/A</v>
      </c>
      <c r="AW419" s="644" t="e">
        <f t="shared" si="71"/>
        <v>#N/A</v>
      </c>
      <c r="AX419" s="644" t="e">
        <f t="shared" si="72"/>
        <v>#N/A</v>
      </c>
      <c r="AY419" s="644" t="e">
        <f t="shared" si="73"/>
        <v>#N/A</v>
      </c>
    </row>
    <row r="420" spans="1:51" hidden="1" x14ac:dyDescent="0.2">
      <c r="A420" s="200" t="s">
        <v>1941</v>
      </c>
      <c r="B420" s="201" t="s">
        <v>1572</v>
      </c>
      <c r="C420" s="201"/>
      <c r="D420" s="201"/>
      <c r="E420" s="202">
        <f>IF(G420="Y",VLOOKUP(B420&amp;"|"&amp;C420,'ETC Data'!$C$2:$D$16,2,FALSE),0)</f>
        <v>0</v>
      </c>
      <c r="F420" s="202">
        <f>IF(D420="",0,IF(G420="Y",VLOOKUP(B420&amp;"|"&amp;D420,'ETC Data'!$C$2:$D$16,2,FALSE),0))</f>
        <v>0</v>
      </c>
      <c r="G420" s="203" t="str">
        <f>IF(VLOOKUP(A420,Plan!A$1:H$804,8,FALSE)&lt;&gt;"",VLOOKUP(A420,Plan!A$1:H$804,8,FALSE),"")</f>
        <v>N</v>
      </c>
      <c r="H420" s="204" t="str">
        <f>IF(VLOOKUP(A420,Plan!A$1:L$804,12,FALSE)&lt;&gt;"",VLOOKUP(A420,Plan!A$1:L$804,12,FALSE),"")</f>
        <v/>
      </c>
      <c r="I420" s="205" t="str">
        <f>IF(VLOOKUP(A420,Plan!A$1:M$804,13,FALSE)&lt;&gt;"",VLOOKUP(A420,Plan!A$1:M$804,13,FALSE),"")</f>
        <v/>
      </c>
      <c r="J420" s="205" t="str">
        <f>IF(VLOOKUP(A420,Plan!A$1:N$804,14,FALSE)&lt;&gt;"",VLOOKUP(A420,Plan!A$1:N$804,14,FALSE),IF(VLOOKUP(A420,Plan!A$1:O$804,15,FALSE)&lt;&gt;"",VLOOKUP(A420,Plan!A$1:O$804,15,FALSE),""))</f>
        <v/>
      </c>
      <c r="K420" s="206" t="str">
        <f>IF(VLOOKUP(A420,Plan!A$1:P$804,16,FALSE)&lt;&gt;"",VLOOKUP(A420,Plan!A$1:P$804,16,FALSE),"")</f>
        <v/>
      </c>
      <c r="L420" s="205"/>
      <c r="M420" s="205"/>
      <c r="N420" s="205"/>
      <c r="O420" s="207">
        <f t="shared" si="66"/>
        <v>0</v>
      </c>
      <c r="P420" s="207" t="b">
        <f t="shared" si="67"/>
        <v>0</v>
      </c>
      <c r="Q420" s="208">
        <f>IF(P420,O420*'ETC Data'!$H$3*'ETC Data'!$I$3,0)</f>
        <v>0</v>
      </c>
      <c r="R420" s="208">
        <f>Q420-(Q420*((VLOOKUP(A420,Plan!A$1:Z$804,26,FALSE)/100)))</f>
        <v>0</v>
      </c>
      <c r="S420" s="208">
        <f>IF(P420,O420*'ETC Data'!$H$3*'ETC Data'!$J$3,0)</f>
        <v>0</v>
      </c>
      <c r="T420" s="208">
        <f>S420-(S420*((VLOOKUP(A420,Plan!A$1:AA$804,27,FALSE)/100)))</f>
        <v>0</v>
      </c>
      <c r="U420" s="208">
        <f>IF(P420,O420*'ETC Data'!$H$3*'ETC Data'!$K$3,0)</f>
        <v>0</v>
      </c>
      <c r="V420" s="208">
        <f>U420-(U420*((VLOOKUP(A420,Plan!A$1:AB$804,28,FALSE)/100)))</f>
        <v>0</v>
      </c>
      <c r="W420" s="208">
        <f>IF(P420,O420*'ETC Data'!$H$3*'ETC Data'!$L$3,0)</f>
        <v>0</v>
      </c>
      <c r="X420" s="208">
        <f>W420-(W420*((VLOOKUP(A420,Plan!A$1:AC$804,29,FALSE)/100)))</f>
        <v>0</v>
      </c>
      <c r="Y420" s="209"/>
      <c r="Z420" s="210" t="b">
        <f t="shared" si="64"/>
        <v>0</v>
      </c>
      <c r="AA420" s="208">
        <f>IF(Z420,O420*'ETC Data'!$H$4*'ETC Data'!$I$4,0)</f>
        <v>0</v>
      </c>
      <c r="AB420" s="208">
        <f>AA420-(AA420*((VLOOKUP(A420,Plan!A$1:AI$804,35,FALSE)/100)))</f>
        <v>0</v>
      </c>
      <c r="AC420" s="208">
        <f>IF(Z420,O420*'ETC Data'!$H$4*'ETC Data'!$J$4,0)</f>
        <v>0</v>
      </c>
      <c r="AD420" s="208">
        <f>AC420-(AC420*((VLOOKUP(A420,Plan!A$1:AJ$804,36,FALSE)/100)))</f>
        <v>0</v>
      </c>
      <c r="AE420" s="208">
        <f>IF(Z420,O420*'ETC Data'!$H$4*'ETC Data'!$K$4,0)</f>
        <v>0</v>
      </c>
      <c r="AF420" s="208">
        <f>AE420-(AE420*((VLOOKUP(A420,Plan!A$1:AK$804,37,FALSE)/100)))</f>
        <v>0</v>
      </c>
      <c r="AG420" s="208">
        <f>IF(Z420,O420*'ETC Data'!$H$4*'ETC Data'!$L$4,0)</f>
        <v>0</v>
      </c>
      <c r="AH420" s="208">
        <f>AG420-(AG420*((VLOOKUP(A420,Plan!A$1:AP$804,42,FALSE)/100)))</f>
        <v>0</v>
      </c>
      <c r="AI420" s="210"/>
      <c r="AJ420" s="210" t="b">
        <f t="shared" si="65"/>
        <v>0</v>
      </c>
      <c r="AK420" s="211">
        <f>IF(AJ420,O420*'ETC Data'!$H$5*'ETC Data'!$I$5,0)</f>
        <v>0</v>
      </c>
      <c r="AL420" s="208">
        <f>AK420-(AK420*((VLOOKUP(A420,Plan!A$1:AY$804,51,FALSE)/100)))</f>
        <v>0</v>
      </c>
      <c r="AM420" s="208">
        <f>IF(AJ420,O420*'ETC Data'!$H$5*'ETC Data'!$J$5,0)</f>
        <v>0</v>
      </c>
      <c r="AN420" s="208">
        <f>AM420-(AM420*((VLOOKUP(A420,Plan!A$1:BA$804,53,FALSE)/100)))</f>
        <v>0</v>
      </c>
      <c r="AO420" s="211">
        <f>IF(AJ420,O420*'ETC Data'!$H$5*'ETC Data'!$K$5,0)</f>
        <v>0</v>
      </c>
      <c r="AP420" s="208">
        <f>AO420-(AO420*((VLOOKUP(A420,Plan!A$1:BB$804,54,FALSE)/100)))</f>
        <v>0</v>
      </c>
      <c r="AQ420" s="208">
        <f>IF(AJ420,O420*'ETC Data'!$H$5*'ETC Data'!$L$5,0)</f>
        <v>0</v>
      </c>
      <c r="AR420" s="208">
        <f>AQ420-(AQ420*((VLOOKUP(A420,Plan!A$1:BD$804,56,FALSE)/100)))</f>
        <v>0</v>
      </c>
      <c r="AS420" s="193">
        <f>VLOOKUP(A420,'PR Matrix'!A:B,2,FALSE)</f>
        <v>0</v>
      </c>
      <c r="AT420" s="194">
        <f t="shared" si="68"/>
        <v>0</v>
      </c>
      <c r="AU420" s="194">
        <f t="shared" si="69"/>
        <v>0</v>
      </c>
      <c r="AV420" s="194">
        <f t="shared" si="70"/>
        <v>0</v>
      </c>
      <c r="AW420" s="194">
        <f t="shared" si="71"/>
        <v>0</v>
      </c>
      <c r="AX420" s="194">
        <f t="shared" si="72"/>
        <v>0</v>
      </c>
      <c r="AY420" s="194">
        <f t="shared" si="73"/>
        <v>0</v>
      </c>
    </row>
    <row r="421" spans="1:51" hidden="1" x14ac:dyDescent="0.2">
      <c r="A421" s="200" t="s">
        <v>1942</v>
      </c>
      <c r="B421" s="201" t="s">
        <v>1572</v>
      </c>
      <c r="C421" s="201"/>
      <c r="D421" s="201"/>
      <c r="E421" s="202">
        <f>IF(G421="Y",VLOOKUP(B421&amp;"|"&amp;C421,'ETC Data'!$C$2:$D$16,2,FALSE),0)</f>
        <v>0</v>
      </c>
      <c r="F421" s="202">
        <f>IF(D421="",0,IF(G421="Y",VLOOKUP(B421&amp;"|"&amp;D421,'ETC Data'!$C$2:$D$16,2,FALSE),0))</f>
        <v>0</v>
      </c>
      <c r="G421" s="203" t="str">
        <f>IF(VLOOKUP(A421,Plan!A$1:H$804,8,FALSE)&lt;&gt;"",VLOOKUP(A421,Plan!A$1:H$804,8,FALSE),"")</f>
        <v>N</v>
      </c>
      <c r="H421" s="204" t="str">
        <f>IF(VLOOKUP(A421,Plan!A$1:L$804,12,FALSE)&lt;&gt;"",VLOOKUP(A421,Plan!A$1:L$804,12,FALSE),"")</f>
        <v/>
      </c>
      <c r="I421" s="205" t="str">
        <f>IF(VLOOKUP(A421,Plan!A$1:M$804,13,FALSE)&lt;&gt;"",VLOOKUP(A421,Plan!A$1:M$804,13,FALSE),"")</f>
        <v/>
      </c>
      <c r="J421" s="205" t="str">
        <f>IF(VLOOKUP(A421,Plan!A$1:N$804,14,FALSE)&lt;&gt;"",VLOOKUP(A421,Plan!A$1:N$804,14,FALSE),IF(VLOOKUP(A421,Plan!A$1:O$804,15,FALSE)&lt;&gt;"",VLOOKUP(A421,Plan!A$1:O$804,15,FALSE),""))</f>
        <v/>
      </c>
      <c r="K421" s="206" t="str">
        <f>IF(VLOOKUP(A421,Plan!A$1:P$804,16,FALSE)&lt;&gt;"",VLOOKUP(A421,Plan!A$1:P$804,16,FALSE),"")</f>
        <v/>
      </c>
      <c r="L421" s="205"/>
      <c r="M421" s="205"/>
      <c r="N421" s="205"/>
      <c r="O421" s="207">
        <f t="shared" si="66"/>
        <v>0</v>
      </c>
      <c r="P421" s="207" t="b">
        <f t="shared" si="67"/>
        <v>0</v>
      </c>
      <c r="Q421" s="208">
        <f>IF(P421,O421*'ETC Data'!$H$3*'ETC Data'!$I$3,0)</f>
        <v>0</v>
      </c>
      <c r="R421" s="208">
        <f>Q421-(Q421*((VLOOKUP(A421,Plan!A$1:Z$804,26,FALSE)/100)))</f>
        <v>0</v>
      </c>
      <c r="S421" s="208">
        <f>IF(P421,O421*'ETC Data'!$H$3*'ETC Data'!$J$3,0)</f>
        <v>0</v>
      </c>
      <c r="T421" s="208">
        <f>S421-(S421*((VLOOKUP(A421,Plan!A$1:AA$804,27,FALSE)/100)))</f>
        <v>0</v>
      </c>
      <c r="U421" s="208">
        <f>IF(P421,O421*'ETC Data'!$H$3*'ETC Data'!$K$3,0)</f>
        <v>0</v>
      </c>
      <c r="V421" s="208">
        <f>U421-(U421*((VLOOKUP(A421,Plan!A$1:AB$804,28,FALSE)/100)))</f>
        <v>0</v>
      </c>
      <c r="W421" s="208">
        <f>IF(P421,O421*'ETC Data'!$H$3*'ETC Data'!$L$3,0)</f>
        <v>0</v>
      </c>
      <c r="X421" s="208">
        <f>W421-(W421*((VLOOKUP(A421,Plan!A$1:AC$804,29,FALSE)/100)))</f>
        <v>0</v>
      </c>
      <c r="Y421" s="209"/>
      <c r="Z421" s="210" t="b">
        <f t="shared" si="64"/>
        <v>0</v>
      </c>
      <c r="AA421" s="208">
        <f>IF(Z421,O421*'ETC Data'!$H$4*'ETC Data'!$I$4,0)</f>
        <v>0</v>
      </c>
      <c r="AB421" s="208">
        <f>AA421-(AA421*((VLOOKUP(A421,Plan!A$1:AI$804,35,FALSE)/100)))</f>
        <v>0</v>
      </c>
      <c r="AC421" s="208">
        <f>IF(Z421,O421*'ETC Data'!$H$4*'ETC Data'!$J$4,0)</f>
        <v>0</v>
      </c>
      <c r="AD421" s="208">
        <f>AC421-(AC421*((VLOOKUP(A421,Plan!A$1:AJ$804,36,FALSE)/100)))</f>
        <v>0</v>
      </c>
      <c r="AE421" s="208">
        <f>IF(Z421,O421*'ETC Data'!$H$4*'ETC Data'!$K$4,0)</f>
        <v>0</v>
      </c>
      <c r="AF421" s="208">
        <f>AE421-(AE421*((VLOOKUP(A421,Plan!A$1:AK$804,37,FALSE)/100)))</f>
        <v>0</v>
      </c>
      <c r="AG421" s="208">
        <f>IF(Z421,O421*'ETC Data'!$H$4*'ETC Data'!$L$4,0)</f>
        <v>0</v>
      </c>
      <c r="AH421" s="208">
        <f>AG421-(AG421*((VLOOKUP(A421,Plan!A$1:AP$804,42,FALSE)/100)))</f>
        <v>0</v>
      </c>
      <c r="AI421" s="210"/>
      <c r="AJ421" s="210" t="b">
        <f t="shared" si="65"/>
        <v>0</v>
      </c>
      <c r="AK421" s="211">
        <f>IF(AJ421,O421*'ETC Data'!$H$5*'ETC Data'!$I$5,0)</f>
        <v>0</v>
      </c>
      <c r="AL421" s="208">
        <f>AK421-(AK421*((VLOOKUP(A421,Plan!A$1:AY$804,51,FALSE)/100)))</f>
        <v>0</v>
      </c>
      <c r="AM421" s="208">
        <f>IF(AJ421,O421*'ETC Data'!$H$5*'ETC Data'!$J$5,0)</f>
        <v>0</v>
      </c>
      <c r="AN421" s="208">
        <f>AM421-(AM421*((VLOOKUP(A421,Plan!A$1:BA$804,53,FALSE)/100)))</f>
        <v>0</v>
      </c>
      <c r="AO421" s="211">
        <f>IF(AJ421,O421*'ETC Data'!$H$5*'ETC Data'!$K$5,0)</f>
        <v>0</v>
      </c>
      <c r="AP421" s="208">
        <f>AO421-(AO421*((VLOOKUP(A421,Plan!A$1:BB$804,54,FALSE)/100)))</f>
        <v>0</v>
      </c>
      <c r="AQ421" s="208">
        <f>IF(AJ421,O421*'ETC Data'!$H$5*'ETC Data'!$L$5,0)</f>
        <v>0</v>
      </c>
      <c r="AR421" s="208">
        <f>AQ421-(AQ421*((VLOOKUP(A421,Plan!A$1:BD$804,56,FALSE)/100)))</f>
        <v>0</v>
      </c>
      <c r="AS421" s="193">
        <f>VLOOKUP(A421,'PR Matrix'!A:B,2,FALSE)</f>
        <v>0</v>
      </c>
      <c r="AT421" s="194">
        <f t="shared" si="68"/>
        <v>0</v>
      </c>
      <c r="AU421" s="194">
        <f t="shared" si="69"/>
        <v>0</v>
      </c>
      <c r="AV421" s="194">
        <f t="shared" si="70"/>
        <v>0</v>
      </c>
      <c r="AW421" s="194">
        <f t="shared" si="71"/>
        <v>0</v>
      </c>
      <c r="AX421" s="194">
        <f t="shared" si="72"/>
        <v>0</v>
      </c>
      <c r="AY421" s="194">
        <f t="shared" si="73"/>
        <v>0</v>
      </c>
    </row>
    <row r="422" spans="1:51" hidden="1" x14ac:dyDescent="0.2">
      <c r="A422" s="200" t="s">
        <v>1943</v>
      </c>
      <c r="B422" s="201" t="s">
        <v>1572</v>
      </c>
      <c r="C422" s="201"/>
      <c r="D422" s="201"/>
      <c r="E422" s="202">
        <f>IF(G422="Y",VLOOKUP(B422&amp;"|"&amp;C422,'ETC Data'!$C$2:$D$16,2,FALSE),0)</f>
        <v>0</v>
      </c>
      <c r="F422" s="202">
        <f>IF(D422="",0,IF(G422="Y",VLOOKUP(B422&amp;"|"&amp;D422,'ETC Data'!$C$2:$D$16,2,FALSE),0))</f>
        <v>0</v>
      </c>
      <c r="G422" s="203" t="str">
        <f>IF(VLOOKUP(A422,Plan!A$1:H$804,8,FALSE)&lt;&gt;"",VLOOKUP(A422,Plan!A$1:H$804,8,FALSE),"")</f>
        <v>N</v>
      </c>
      <c r="H422" s="204" t="str">
        <f>IF(VLOOKUP(A422,Plan!A$1:L$804,12,FALSE)&lt;&gt;"",VLOOKUP(A422,Plan!A$1:L$804,12,FALSE),"")</f>
        <v/>
      </c>
      <c r="I422" s="205" t="str">
        <f>IF(VLOOKUP(A422,Plan!A$1:M$804,13,FALSE)&lt;&gt;"",VLOOKUP(A422,Plan!A$1:M$804,13,FALSE),"")</f>
        <v/>
      </c>
      <c r="J422" s="205" t="str">
        <f>IF(VLOOKUP(A422,Plan!A$1:N$804,14,FALSE)&lt;&gt;"",VLOOKUP(A422,Plan!A$1:N$804,14,FALSE),IF(VLOOKUP(A422,Plan!A$1:O$804,15,FALSE)&lt;&gt;"",VLOOKUP(A422,Plan!A$1:O$804,15,FALSE),""))</f>
        <v/>
      </c>
      <c r="K422" s="206" t="str">
        <f>IF(VLOOKUP(A422,Plan!A$1:P$804,16,FALSE)&lt;&gt;"",VLOOKUP(A422,Plan!A$1:P$804,16,FALSE),"")</f>
        <v/>
      </c>
      <c r="L422" s="205"/>
      <c r="M422" s="205"/>
      <c r="N422" s="205"/>
      <c r="O422" s="207">
        <f t="shared" si="66"/>
        <v>0</v>
      </c>
      <c r="P422" s="207" t="b">
        <f t="shared" si="67"/>
        <v>0</v>
      </c>
      <c r="Q422" s="208">
        <f>IF(P422,O422*'ETC Data'!$H$3*'ETC Data'!$I$3,0)</f>
        <v>0</v>
      </c>
      <c r="R422" s="208">
        <f>Q422-(Q422*((VLOOKUP(A422,Plan!A$1:Z$804,26,FALSE)/100)))</f>
        <v>0</v>
      </c>
      <c r="S422" s="208">
        <f>IF(P422,O422*'ETC Data'!$H$3*'ETC Data'!$J$3,0)</f>
        <v>0</v>
      </c>
      <c r="T422" s="208">
        <f>S422-(S422*((VLOOKUP(A422,Plan!A$1:AA$804,27,FALSE)/100)))</f>
        <v>0</v>
      </c>
      <c r="U422" s="208">
        <f>IF(P422,O422*'ETC Data'!$H$3*'ETC Data'!$K$3,0)</f>
        <v>0</v>
      </c>
      <c r="V422" s="208">
        <f>U422-(U422*((VLOOKUP(A422,Plan!A$1:AB$804,28,FALSE)/100)))</f>
        <v>0</v>
      </c>
      <c r="W422" s="208">
        <f>IF(P422,O422*'ETC Data'!$H$3*'ETC Data'!$L$3,0)</f>
        <v>0</v>
      </c>
      <c r="X422" s="208">
        <f>W422-(W422*((VLOOKUP(A422,Plan!A$1:AC$804,29,FALSE)/100)))</f>
        <v>0</v>
      </c>
      <c r="Y422" s="209"/>
      <c r="Z422" s="210" t="b">
        <f t="shared" si="64"/>
        <v>0</v>
      </c>
      <c r="AA422" s="208">
        <f>IF(Z422,O422*'ETC Data'!$H$4*'ETC Data'!$I$4,0)</f>
        <v>0</v>
      </c>
      <c r="AB422" s="208">
        <f>AA422-(AA422*((VLOOKUP(A422,Plan!A$1:AI$804,35,FALSE)/100)))</f>
        <v>0</v>
      </c>
      <c r="AC422" s="208">
        <f>IF(Z422,O422*'ETC Data'!$H$4*'ETC Data'!$J$4,0)</f>
        <v>0</v>
      </c>
      <c r="AD422" s="208">
        <f>AC422-(AC422*((VLOOKUP(A422,Plan!A$1:AJ$804,36,FALSE)/100)))</f>
        <v>0</v>
      </c>
      <c r="AE422" s="208">
        <f>IF(Z422,O422*'ETC Data'!$H$4*'ETC Data'!$K$4,0)</f>
        <v>0</v>
      </c>
      <c r="AF422" s="208">
        <f>AE422-(AE422*((VLOOKUP(A422,Plan!A$1:AK$804,37,FALSE)/100)))</f>
        <v>0</v>
      </c>
      <c r="AG422" s="208">
        <f>IF(Z422,O422*'ETC Data'!$H$4*'ETC Data'!$L$4,0)</f>
        <v>0</v>
      </c>
      <c r="AH422" s="208">
        <f>AG422-(AG422*((VLOOKUP(A422,Plan!A$1:AP$804,42,FALSE)/100)))</f>
        <v>0</v>
      </c>
      <c r="AI422" s="210"/>
      <c r="AJ422" s="210" t="b">
        <f t="shared" si="65"/>
        <v>0</v>
      </c>
      <c r="AK422" s="211">
        <f>IF(AJ422,O422*'ETC Data'!$H$5*'ETC Data'!$I$5,0)</f>
        <v>0</v>
      </c>
      <c r="AL422" s="208">
        <f>AK422-(AK422*((VLOOKUP(A422,Plan!A$1:AY$804,51,FALSE)/100)))</f>
        <v>0</v>
      </c>
      <c r="AM422" s="208">
        <f>IF(AJ422,O422*'ETC Data'!$H$5*'ETC Data'!$J$5,0)</f>
        <v>0</v>
      </c>
      <c r="AN422" s="208">
        <f>AM422-(AM422*((VLOOKUP(A422,Plan!A$1:BA$804,53,FALSE)/100)))</f>
        <v>0</v>
      </c>
      <c r="AO422" s="211">
        <f>IF(AJ422,O422*'ETC Data'!$H$5*'ETC Data'!$K$5,0)</f>
        <v>0</v>
      </c>
      <c r="AP422" s="208">
        <f>AO422-(AO422*((VLOOKUP(A422,Plan!A$1:BB$804,54,FALSE)/100)))</f>
        <v>0</v>
      </c>
      <c r="AQ422" s="208">
        <f>IF(AJ422,O422*'ETC Data'!$H$5*'ETC Data'!$L$5,0)</f>
        <v>0</v>
      </c>
      <c r="AR422" s="208">
        <f>AQ422-(AQ422*((VLOOKUP(A422,Plan!A$1:BD$804,56,FALSE)/100)))</f>
        <v>0</v>
      </c>
      <c r="AS422" s="193">
        <f>VLOOKUP(A422,'PR Matrix'!A:B,2,FALSE)</f>
        <v>0</v>
      </c>
      <c r="AT422" s="194">
        <f t="shared" si="68"/>
        <v>0</v>
      </c>
      <c r="AU422" s="194">
        <f t="shared" si="69"/>
        <v>0</v>
      </c>
      <c r="AV422" s="194">
        <f t="shared" si="70"/>
        <v>0</v>
      </c>
      <c r="AW422" s="194">
        <f t="shared" si="71"/>
        <v>0</v>
      </c>
      <c r="AX422" s="194">
        <f t="shared" si="72"/>
        <v>0</v>
      </c>
      <c r="AY422" s="194">
        <f t="shared" si="73"/>
        <v>0</v>
      </c>
    </row>
    <row r="423" spans="1:51" hidden="1" x14ac:dyDescent="0.2">
      <c r="A423" s="200" t="s">
        <v>2157</v>
      </c>
      <c r="B423" s="201" t="s">
        <v>1572</v>
      </c>
      <c r="C423" s="201"/>
      <c r="D423" s="201"/>
      <c r="E423" s="202">
        <f>IF(G423="Y",VLOOKUP(B423&amp;"|"&amp;C423,'ETC Data'!$C$2:$D$16,2,FALSE),0)</f>
        <v>0</v>
      </c>
      <c r="F423" s="202">
        <f>IF(D423="",0,IF(G423="Y",VLOOKUP(B423&amp;"|"&amp;D423,'ETC Data'!$C$2:$D$16,2,FALSE),0))</f>
        <v>0</v>
      </c>
      <c r="G423" s="203" t="str">
        <f>IF(VLOOKUP(A423,Plan!A$1:H$804,8,FALSE)&lt;&gt;"",VLOOKUP(A423,Plan!A$1:H$804,8,FALSE),"")</f>
        <v>N</v>
      </c>
      <c r="H423" s="204" t="str">
        <f>IF(VLOOKUP(A423,Plan!A$1:L$804,12,FALSE)&lt;&gt;"",VLOOKUP(A423,Plan!A$1:L$804,12,FALSE),"")</f>
        <v/>
      </c>
      <c r="I423" s="205" t="str">
        <f>IF(VLOOKUP(A423,Plan!A$1:M$804,13,FALSE)&lt;&gt;"",VLOOKUP(A423,Plan!A$1:M$804,13,FALSE),"")</f>
        <v/>
      </c>
      <c r="J423" s="205" t="str">
        <f>IF(VLOOKUP(A423,Plan!A$1:N$804,14,FALSE)&lt;&gt;"",VLOOKUP(A423,Plan!A$1:N$804,14,FALSE),IF(VLOOKUP(A423,Plan!A$1:O$804,15,FALSE)&lt;&gt;"",VLOOKUP(A423,Plan!A$1:O$804,15,FALSE),""))</f>
        <v/>
      </c>
      <c r="K423" s="206" t="str">
        <f>IF(VLOOKUP(A423,Plan!A$1:P$804,16,FALSE)&lt;&gt;"",VLOOKUP(A423,Plan!A$1:P$804,16,FALSE),"")</f>
        <v/>
      </c>
      <c r="L423" s="205"/>
      <c r="M423" s="205"/>
      <c r="N423" s="205"/>
      <c r="O423" s="207">
        <f t="shared" si="66"/>
        <v>0</v>
      </c>
      <c r="P423" s="207" t="b">
        <f t="shared" si="67"/>
        <v>0</v>
      </c>
      <c r="Q423" s="208">
        <f>IF(P423,O423*'ETC Data'!$H$3*'ETC Data'!$I$3,0)</f>
        <v>0</v>
      </c>
      <c r="R423" s="208">
        <f>Q423-(Q423*((VLOOKUP(A423,Plan!A$1:Z$804,26,FALSE)/100)))</f>
        <v>0</v>
      </c>
      <c r="S423" s="208">
        <f>IF(P423,O423*'ETC Data'!$H$3*'ETC Data'!$J$3,0)</f>
        <v>0</v>
      </c>
      <c r="T423" s="208">
        <f>S423-(S423*((VLOOKUP(A423,Plan!A$1:AA$804,27,FALSE)/100)))</f>
        <v>0</v>
      </c>
      <c r="U423" s="208">
        <f>IF(P423,O423*'ETC Data'!$H$3*'ETC Data'!$K$3,0)</f>
        <v>0</v>
      </c>
      <c r="V423" s="208">
        <f>U423-(U423*((VLOOKUP(A423,Plan!A$1:AB$804,28,FALSE)/100)))</f>
        <v>0</v>
      </c>
      <c r="W423" s="208">
        <f>IF(P423,O423*'ETC Data'!$H$3*'ETC Data'!$L$3,0)</f>
        <v>0</v>
      </c>
      <c r="X423" s="208">
        <f>W423-(W423*((VLOOKUP(A423,Plan!A$1:AC$804,29,FALSE)/100)))</f>
        <v>0</v>
      </c>
      <c r="Y423" s="209"/>
      <c r="Z423" s="210" t="b">
        <f t="shared" si="64"/>
        <v>0</v>
      </c>
      <c r="AA423" s="208">
        <f>IF(Z423,O423*'ETC Data'!$H$4*'ETC Data'!$I$4,0)</f>
        <v>0</v>
      </c>
      <c r="AB423" s="208">
        <f>AA423-(AA423*((VLOOKUP(A423,Plan!A$1:AI$804,35,FALSE)/100)))</f>
        <v>0</v>
      </c>
      <c r="AC423" s="208">
        <f>IF(Z423,O423*'ETC Data'!$H$4*'ETC Data'!$J$4,0)</f>
        <v>0</v>
      </c>
      <c r="AD423" s="208">
        <f>AC423-(AC423*((VLOOKUP(A423,Plan!A$1:AJ$804,36,FALSE)/100)))</f>
        <v>0</v>
      </c>
      <c r="AE423" s="208">
        <f>IF(Z423,O423*'ETC Data'!$H$4*'ETC Data'!$K$4,0)</f>
        <v>0</v>
      </c>
      <c r="AF423" s="208">
        <f>AE423-(AE423*((VLOOKUP(A423,Plan!A$1:AK$804,37,FALSE)/100)))</f>
        <v>0</v>
      </c>
      <c r="AG423" s="208">
        <f>IF(Z423,O423*'ETC Data'!$H$4*'ETC Data'!$L$4,0)</f>
        <v>0</v>
      </c>
      <c r="AH423" s="208">
        <f>AG423-(AG423*((VLOOKUP(A423,Plan!A$1:AP$804,42,FALSE)/100)))</f>
        <v>0</v>
      </c>
      <c r="AI423" s="210"/>
      <c r="AJ423" s="210" t="b">
        <f t="shared" si="65"/>
        <v>0</v>
      </c>
      <c r="AK423" s="211">
        <f>IF(AJ423,O423*'ETC Data'!$H$5*'ETC Data'!$I$5,0)</f>
        <v>0</v>
      </c>
      <c r="AL423" s="208">
        <f>AK423-(AK423*((VLOOKUP(A423,Plan!A$1:AY$804,51,FALSE)/100)))</f>
        <v>0</v>
      </c>
      <c r="AM423" s="208">
        <f>IF(AJ423,O423*'ETC Data'!$H$5*'ETC Data'!$J$5,0)</f>
        <v>0</v>
      </c>
      <c r="AN423" s="208">
        <f>AM423-(AM423*((VLOOKUP(A423,Plan!A$1:BA$804,53,FALSE)/100)))</f>
        <v>0</v>
      </c>
      <c r="AO423" s="211">
        <f>IF(AJ423,O423*'ETC Data'!$H$5*'ETC Data'!$K$5,0)</f>
        <v>0</v>
      </c>
      <c r="AP423" s="208">
        <f>AO423-(AO423*((VLOOKUP(A423,Plan!A$1:BB$804,54,FALSE)/100)))</f>
        <v>0</v>
      </c>
      <c r="AQ423" s="208">
        <f>IF(AJ423,O423*'ETC Data'!$H$5*'ETC Data'!$L$5,0)</f>
        <v>0</v>
      </c>
      <c r="AR423" s="208">
        <f>AQ423-(AQ423*((VLOOKUP(A423,Plan!A$1:BD$804,56,FALSE)/100)))</f>
        <v>0</v>
      </c>
      <c r="AS423" s="193">
        <f>VLOOKUP(A423,'PR Matrix'!A:B,2,FALSE)</f>
        <v>0</v>
      </c>
      <c r="AT423" s="194">
        <f t="shared" si="68"/>
        <v>0</v>
      </c>
      <c r="AU423" s="194">
        <f t="shared" si="69"/>
        <v>0</v>
      </c>
      <c r="AV423" s="194">
        <f t="shared" si="70"/>
        <v>0</v>
      </c>
      <c r="AW423" s="194">
        <f t="shared" si="71"/>
        <v>0</v>
      </c>
      <c r="AX423" s="194">
        <f t="shared" si="72"/>
        <v>0</v>
      </c>
      <c r="AY423" s="194">
        <f t="shared" si="73"/>
        <v>0</v>
      </c>
    </row>
    <row r="424" spans="1:51" hidden="1" x14ac:dyDescent="0.2">
      <c r="A424" s="200" t="s">
        <v>1944</v>
      </c>
      <c r="B424" s="201" t="s">
        <v>1572</v>
      </c>
      <c r="C424" s="201"/>
      <c r="D424" s="201"/>
      <c r="E424" s="202">
        <f>IF(G424="Y",VLOOKUP(B424&amp;"|"&amp;C424,'ETC Data'!$C$2:$D$16,2,FALSE),0)</f>
        <v>0</v>
      </c>
      <c r="F424" s="202">
        <f>IF(D424="",0,IF(G424="Y",VLOOKUP(B424&amp;"|"&amp;D424,'ETC Data'!$C$2:$D$16,2,FALSE),0))</f>
        <v>0</v>
      </c>
      <c r="G424" s="203" t="str">
        <f>IF(VLOOKUP(A424,Plan!A$1:H$804,8,FALSE)&lt;&gt;"",VLOOKUP(A424,Plan!A$1:H$804,8,FALSE),"")</f>
        <v>N</v>
      </c>
      <c r="H424" s="204" t="str">
        <f>IF(VLOOKUP(A424,Plan!A$1:L$804,12,FALSE)&lt;&gt;"",VLOOKUP(A424,Plan!A$1:L$804,12,FALSE),"")</f>
        <v/>
      </c>
      <c r="I424" s="205" t="str">
        <f>IF(VLOOKUP(A424,Plan!A$1:M$804,13,FALSE)&lt;&gt;"",VLOOKUP(A424,Plan!A$1:M$804,13,FALSE),"")</f>
        <v/>
      </c>
      <c r="J424" s="205" t="str">
        <f>IF(VLOOKUP(A424,Plan!A$1:N$804,14,FALSE)&lt;&gt;"",VLOOKUP(A424,Plan!A$1:N$804,14,FALSE),IF(VLOOKUP(A424,Plan!A$1:O$804,15,FALSE)&lt;&gt;"",VLOOKUP(A424,Plan!A$1:O$804,15,FALSE),""))</f>
        <v/>
      </c>
      <c r="K424" s="206" t="str">
        <f>IF(VLOOKUP(A424,Plan!A$1:P$804,16,FALSE)&lt;&gt;"",VLOOKUP(A424,Plan!A$1:P$804,16,FALSE),"")</f>
        <v/>
      </c>
      <c r="L424" s="205"/>
      <c r="M424" s="205"/>
      <c r="N424" s="205"/>
      <c r="O424" s="207">
        <f t="shared" si="66"/>
        <v>0</v>
      </c>
      <c r="P424" s="207" t="b">
        <f t="shared" si="67"/>
        <v>0</v>
      </c>
      <c r="Q424" s="208">
        <f>IF(P424,O424*'ETC Data'!$H$3*'ETC Data'!$I$3,0)</f>
        <v>0</v>
      </c>
      <c r="R424" s="208">
        <f>Q424-(Q424*((VLOOKUP(A424,Plan!A$1:Z$804,26,FALSE)/100)))</f>
        <v>0</v>
      </c>
      <c r="S424" s="208">
        <f>IF(P424,O424*'ETC Data'!$H$3*'ETC Data'!$J$3,0)</f>
        <v>0</v>
      </c>
      <c r="T424" s="208">
        <f>S424-(S424*((VLOOKUP(A424,Plan!A$1:AA$804,27,FALSE)/100)))</f>
        <v>0</v>
      </c>
      <c r="U424" s="208">
        <f>IF(P424,O424*'ETC Data'!$H$3*'ETC Data'!$K$3,0)</f>
        <v>0</v>
      </c>
      <c r="V424" s="208">
        <f>U424-(U424*((VLOOKUP(A424,Plan!A$1:AB$804,28,FALSE)/100)))</f>
        <v>0</v>
      </c>
      <c r="W424" s="208">
        <f>IF(P424,O424*'ETC Data'!$H$3*'ETC Data'!$L$3,0)</f>
        <v>0</v>
      </c>
      <c r="X424" s="208">
        <f>W424-(W424*((VLOOKUP(A424,Plan!A$1:AC$804,29,FALSE)/100)))</f>
        <v>0</v>
      </c>
      <c r="Y424" s="209"/>
      <c r="Z424" s="210" t="b">
        <f t="shared" si="64"/>
        <v>0</v>
      </c>
      <c r="AA424" s="208">
        <f>IF(Z424,O424*'ETC Data'!$H$4*'ETC Data'!$I$4,0)</f>
        <v>0</v>
      </c>
      <c r="AB424" s="208">
        <f>AA424-(AA424*((VLOOKUP(A424,Plan!A$1:AI$804,35,FALSE)/100)))</f>
        <v>0</v>
      </c>
      <c r="AC424" s="208">
        <f>IF(Z424,O424*'ETC Data'!$H$4*'ETC Data'!$J$4,0)</f>
        <v>0</v>
      </c>
      <c r="AD424" s="208">
        <f>AC424-(AC424*((VLOOKUP(A424,Plan!A$1:AJ$804,36,FALSE)/100)))</f>
        <v>0</v>
      </c>
      <c r="AE424" s="208">
        <f>IF(Z424,O424*'ETC Data'!$H$4*'ETC Data'!$K$4,0)</f>
        <v>0</v>
      </c>
      <c r="AF424" s="208">
        <f>AE424-(AE424*((VLOOKUP(A424,Plan!A$1:AK$804,37,FALSE)/100)))</f>
        <v>0</v>
      </c>
      <c r="AG424" s="208">
        <f>IF(Z424,O424*'ETC Data'!$H$4*'ETC Data'!$L$4,0)</f>
        <v>0</v>
      </c>
      <c r="AH424" s="208">
        <f>AG424-(AG424*((VLOOKUP(A424,Plan!A$1:AP$804,42,FALSE)/100)))</f>
        <v>0</v>
      </c>
      <c r="AI424" s="210"/>
      <c r="AJ424" s="210" t="b">
        <f t="shared" si="65"/>
        <v>0</v>
      </c>
      <c r="AK424" s="211">
        <f>IF(AJ424,O424*'ETC Data'!$H$5*'ETC Data'!$I$5,0)</f>
        <v>0</v>
      </c>
      <c r="AL424" s="208">
        <f>AK424-(AK424*((VLOOKUP(A424,Plan!A$1:AY$804,51,FALSE)/100)))</f>
        <v>0</v>
      </c>
      <c r="AM424" s="208">
        <f>IF(AJ424,O424*'ETC Data'!$H$5*'ETC Data'!$J$5,0)</f>
        <v>0</v>
      </c>
      <c r="AN424" s="208">
        <f>AM424-(AM424*((VLOOKUP(A424,Plan!A$1:BA$804,53,FALSE)/100)))</f>
        <v>0</v>
      </c>
      <c r="AO424" s="211">
        <f>IF(AJ424,O424*'ETC Data'!$H$5*'ETC Data'!$K$5,0)</f>
        <v>0</v>
      </c>
      <c r="AP424" s="208">
        <f>AO424-(AO424*((VLOOKUP(A424,Plan!A$1:BB$804,54,FALSE)/100)))</f>
        <v>0</v>
      </c>
      <c r="AQ424" s="208">
        <f>IF(AJ424,O424*'ETC Data'!$H$5*'ETC Data'!$L$5,0)</f>
        <v>0</v>
      </c>
      <c r="AR424" s="208">
        <f>AQ424-(AQ424*((VLOOKUP(A424,Plan!A$1:BD$804,56,FALSE)/100)))</f>
        <v>0</v>
      </c>
      <c r="AS424" s="193">
        <f>VLOOKUP(A424,'PR Matrix'!A:B,2,FALSE)</f>
        <v>0</v>
      </c>
      <c r="AT424" s="194">
        <f t="shared" si="68"/>
        <v>0</v>
      </c>
      <c r="AU424" s="194">
        <f t="shared" si="69"/>
        <v>0</v>
      </c>
      <c r="AV424" s="194">
        <f t="shared" si="70"/>
        <v>0</v>
      </c>
      <c r="AW424" s="194">
        <f t="shared" si="71"/>
        <v>0</v>
      </c>
      <c r="AX424" s="194">
        <f t="shared" si="72"/>
        <v>0</v>
      </c>
      <c r="AY424" s="194">
        <f t="shared" si="73"/>
        <v>0</v>
      </c>
    </row>
    <row r="425" spans="1:51" hidden="1" x14ac:dyDescent="0.2">
      <c r="A425" s="200" t="s">
        <v>1945</v>
      </c>
      <c r="B425" s="201" t="s">
        <v>1572</v>
      </c>
      <c r="C425" s="201"/>
      <c r="D425" s="201"/>
      <c r="E425" s="202">
        <f>IF(G425="Y",VLOOKUP(B425&amp;"|"&amp;C425,'ETC Data'!$C$2:$D$16,2,FALSE),0)</f>
        <v>0</v>
      </c>
      <c r="F425" s="202">
        <f>IF(D425="",0,IF(G425="Y",VLOOKUP(B425&amp;"|"&amp;D425,'ETC Data'!$C$2:$D$16,2,FALSE),0))</f>
        <v>0</v>
      </c>
      <c r="G425" s="203" t="str">
        <f>IF(VLOOKUP(A425,Plan!A$1:H$804,8,FALSE)&lt;&gt;"",VLOOKUP(A425,Plan!A$1:H$804,8,FALSE),"")</f>
        <v>N</v>
      </c>
      <c r="H425" s="204" t="str">
        <f>IF(VLOOKUP(A425,Plan!A$1:L$804,12,FALSE)&lt;&gt;"",VLOOKUP(A425,Plan!A$1:L$804,12,FALSE),"")</f>
        <v/>
      </c>
      <c r="I425" s="205" t="str">
        <f>IF(VLOOKUP(A425,Plan!A$1:M$804,13,FALSE)&lt;&gt;"",VLOOKUP(A425,Plan!A$1:M$804,13,FALSE),"")</f>
        <v/>
      </c>
      <c r="J425" s="205" t="str">
        <f>IF(VLOOKUP(A425,Plan!A$1:N$804,14,FALSE)&lt;&gt;"",VLOOKUP(A425,Plan!A$1:N$804,14,FALSE),IF(VLOOKUP(A425,Plan!A$1:O$804,15,FALSE)&lt;&gt;"",VLOOKUP(A425,Plan!A$1:O$804,15,FALSE),""))</f>
        <v/>
      </c>
      <c r="K425" s="206" t="str">
        <f>IF(VLOOKUP(A425,Plan!A$1:P$804,16,FALSE)&lt;&gt;"",VLOOKUP(A425,Plan!A$1:P$804,16,FALSE),"")</f>
        <v/>
      </c>
      <c r="L425" s="205"/>
      <c r="M425" s="205"/>
      <c r="N425" s="205"/>
      <c r="O425" s="207">
        <f t="shared" si="66"/>
        <v>0</v>
      </c>
      <c r="P425" s="207" t="b">
        <f t="shared" si="67"/>
        <v>0</v>
      </c>
      <c r="Q425" s="208">
        <f>IF(P425,O425*'ETC Data'!$H$3*'ETC Data'!$I$3,0)</f>
        <v>0</v>
      </c>
      <c r="R425" s="208">
        <f>Q425-(Q425*((VLOOKUP(A425,Plan!A$1:Z$804,26,FALSE)/100)))</f>
        <v>0</v>
      </c>
      <c r="S425" s="208">
        <f>IF(P425,O425*'ETC Data'!$H$3*'ETC Data'!$J$3,0)</f>
        <v>0</v>
      </c>
      <c r="T425" s="208">
        <f>S425-(S425*((VLOOKUP(A425,Plan!A$1:AA$804,27,FALSE)/100)))</f>
        <v>0</v>
      </c>
      <c r="U425" s="208">
        <f>IF(P425,O425*'ETC Data'!$H$3*'ETC Data'!$K$3,0)</f>
        <v>0</v>
      </c>
      <c r="V425" s="208">
        <f>U425-(U425*((VLOOKUP(A425,Plan!A$1:AB$804,28,FALSE)/100)))</f>
        <v>0</v>
      </c>
      <c r="W425" s="208">
        <f>IF(P425,O425*'ETC Data'!$H$3*'ETC Data'!$L$3,0)</f>
        <v>0</v>
      </c>
      <c r="X425" s="208">
        <f>W425-(W425*((VLOOKUP(A425,Plan!A$1:AC$804,29,FALSE)/100)))</f>
        <v>0</v>
      </c>
      <c r="Y425" s="209"/>
      <c r="Z425" s="210" t="b">
        <f t="shared" si="64"/>
        <v>0</v>
      </c>
      <c r="AA425" s="208">
        <f>IF(Z425,O425*'ETC Data'!$H$4*'ETC Data'!$I$4,0)</f>
        <v>0</v>
      </c>
      <c r="AB425" s="208">
        <f>AA425-(AA425*((VLOOKUP(A425,Plan!A$1:AI$804,35,FALSE)/100)))</f>
        <v>0</v>
      </c>
      <c r="AC425" s="208">
        <f>IF(Z425,O425*'ETC Data'!$H$4*'ETC Data'!$J$4,0)</f>
        <v>0</v>
      </c>
      <c r="AD425" s="208">
        <f>AC425-(AC425*((VLOOKUP(A425,Plan!A$1:AJ$804,36,FALSE)/100)))</f>
        <v>0</v>
      </c>
      <c r="AE425" s="208">
        <f>IF(Z425,O425*'ETC Data'!$H$4*'ETC Data'!$K$4,0)</f>
        <v>0</v>
      </c>
      <c r="AF425" s="208">
        <f>AE425-(AE425*((VLOOKUP(A425,Plan!A$1:AK$804,37,FALSE)/100)))</f>
        <v>0</v>
      </c>
      <c r="AG425" s="208">
        <f>IF(Z425,O425*'ETC Data'!$H$4*'ETC Data'!$L$4,0)</f>
        <v>0</v>
      </c>
      <c r="AH425" s="208">
        <f>AG425-(AG425*((VLOOKUP(A425,Plan!A$1:AP$804,42,FALSE)/100)))</f>
        <v>0</v>
      </c>
      <c r="AI425" s="210"/>
      <c r="AJ425" s="210" t="b">
        <f t="shared" si="65"/>
        <v>0</v>
      </c>
      <c r="AK425" s="211">
        <f>IF(AJ425,O425*'ETC Data'!$H$5*'ETC Data'!$I$5,0)</f>
        <v>0</v>
      </c>
      <c r="AL425" s="208">
        <f>AK425-(AK425*((VLOOKUP(A425,Plan!A$1:AY$804,51,FALSE)/100)))</f>
        <v>0</v>
      </c>
      <c r="AM425" s="208">
        <f>IF(AJ425,O425*'ETC Data'!$H$5*'ETC Data'!$J$5,0)</f>
        <v>0</v>
      </c>
      <c r="AN425" s="208">
        <f>AM425-(AM425*((VLOOKUP(A425,Plan!A$1:BA$804,53,FALSE)/100)))</f>
        <v>0</v>
      </c>
      <c r="AO425" s="211">
        <f>IF(AJ425,O425*'ETC Data'!$H$5*'ETC Data'!$K$5,0)</f>
        <v>0</v>
      </c>
      <c r="AP425" s="208">
        <f>AO425-(AO425*((VLOOKUP(A425,Plan!A$1:BB$804,54,FALSE)/100)))</f>
        <v>0</v>
      </c>
      <c r="AQ425" s="208">
        <f>IF(AJ425,O425*'ETC Data'!$H$5*'ETC Data'!$L$5,0)</f>
        <v>0</v>
      </c>
      <c r="AR425" s="208">
        <f>AQ425-(AQ425*((VLOOKUP(A425,Plan!A$1:BD$804,56,FALSE)/100)))</f>
        <v>0</v>
      </c>
      <c r="AS425" s="193">
        <f>VLOOKUP(A425,'PR Matrix'!A:B,2,FALSE)</f>
        <v>0</v>
      </c>
      <c r="AT425" s="194">
        <f t="shared" si="68"/>
        <v>0</v>
      </c>
      <c r="AU425" s="194">
        <f t="shared" si="69"/>
        <v>0</v>
      </c>
      <c r="AV425" s="194">
        <f t="shared" si="70"/>
        <v>0</v>
      </c>
      <c r="AW425" s="194">
        <f t="shared" si="71"/>
        <v>0</v>
      </c>
      <c r="AX425" s="194">
        <f t="shared" si="72"/>
        <v>0</v>
      </c>
      <c r="AY425" s="194">
        <f t="shared" si="73"/>
        <v>0</v>
      </c>
    </row>
    <row r="426" spans="1:51" hidden="1" x14ac:dyDescent="0.2">
      <c r="A426" s="200" t="s">
        <v>1946</v>
      </c>
      <c r="B426" s="201" t="s">
        <v>1572</v>
      </c>
      <c r="C426" s="201"/>
      <c r="D426" s="201"/>
      <c r="E426" s="202">
        <f>IF(G426="Y",VLOOKUP(B426&amp;"|"&amp;C426,'ETC Data'!$C$2:$D$16,2,FALSE),0)</f>
        <v>0</v>
      </c>
      <c r="F426" s="202">
        <f>IF(D426="",0,IF(G426="Y",VLOOKUP(B426&amp;"|"&amp;D426,'ETC Data'!$C$2:$D$16,2,FALSE),0))</f>
        <v>0</v>
      </c>
      <c r="G426" s="203" t="str">
        <f>IF(VLOOKUP(A426,Plan!A$1:H$804,8,FALSE)&lt;&gt;"",VLOOKUP(A426,Plan!A$1:H$804,8,FALSE),"")</f>
        <v>N</v>
      </c>
      <c r="H426" s="204" t="str">
        <f>IF(VLOOKUP(A426,Plan!A$1:L$804,12,FALSE)&lt;&gt;"",VLOOKUP(A426,Plan!A$1:L$804,12,FALSE),"")</f>
        <v/>
      </c>
      <c r="I426" s="205" t="str">
        <f>IF(VLOOKUP(A426,Plan!A$1:M$804,13,FALSE)&lt;&gt;"",VLOOKUP(A426,Plan!A$1:M$804,13,FALSE),"")</f>
        <v/>
      </c>
      <c r="J426" s="205" t="str">
        <f>IF(VLOOKUP(A426,Plan!A$1:N$804,14,FALSE)&lt;&gt;"",VLOOKUP(A426,Plan!A$1:N$804,14,FALSE),IF(VLOOKUP(A426,Plan!A$1:O$804,15,FALSE)&lt;&gt;"",VLOOKUP(A426,Plan!A$1:O$804,15,FALSE),""))</f>
        <v/>
      </c>
      <c r="K426" s="206" t="str">
        <f>IF(VLOOKUP(A426,Plan!A$1:P$804,16,FALSE)&lt;&gt;"",VLOOKUP(A426,Plan!A$1:P$804,16,FALSE),"")</f>
        <v/>
      </c>
      <c r="L426" s="205"/>
      <c r="M426" s="205"/>
      <c r="N426" s="205"/>
      <c r="O426" s="207">
        <f t="shared" si="66"/>
        <v>0</v>
      </c>
      <c r="P426" s="207" t="b">
        <f t="shared" si="67"/>
        <v>0</v>
      </c>
      <c r="Q426" s="208">
        <f>IF(P426,O426*'ETC Data'!$H$3*'ETC Data'!$I$3,0)</f>
        <v>0</v>
      </c>
      <c r="R426" s="208">
        <f>Q426-(Q426*((VLOOKUP(A426,Plan!A$1:Z$804,26,FALSE)/100)))</f>
        <v>0</v>
      </c>
      <c r="S426" s="208">
        <f>IF(P426,O426*'ETC Data'!$H$3*'ETC Data'!$J$3,0)</f>
        <v>0</v>
      </c>
      <c r="T426" s="208">
        <f>S426-(S426*((VLOOKUP(A426,Plan!A$1:AA$804,27,FALSE)/100)))</f>
        <v>0</v>
      </c>
      <c r="U426" s="208">
        <f>IF(P426,O426*'ETC Data'!$H$3*'ETC Data'!$K$3,0)</f>
        <v>0</v>
      </c>
      <c r="V426" s="208">
        <f>U426-(U426*((VLOOKUP(A426,Plan!A$1:AB$804,28,FALSE)/100)))</f>
        <v>0</v>
      </c>
      <c r="W426" s="208">
        <f>IF(P426,O426*'ETC Data'!$H$3*'ETC Data'!$L$3,0)</f>
        <v>0</v>
      </c>
      <c r="X426" s="208">
        <f>W426-(W426*((VLOOKUP(A426,Plan!A$1:AC$804,29,FALSE)/100)))</f>
        <v>0</v>
      </c>
      <c r="Y426" s="209"/>
      <c r="Z426" s="210" t="b">
        <f t="shared" si="64"/>
        <v>0</v>
      </c>
      <c r="AA426" s="208">
        <f>IF(Z426,O426*'ETC Data'!$H$4*'ETC Data'!$I$4,0)</f>
        <v>0</v>
      </c>
      <c r="AB426" s="208">
        <f>AA426-(AA426*((VLOOKUP(A426,Plan!A$1:AI$804,35,FALSE)/100)))</f>
        <v>0</v>
      </c>
      <c r="AC426" s="208">
        <f>IF(Z426,O426*'ETC Data'!$H$4*'ETC Data'!$J$4,0)</f>
        <v>0</v>
      </c>
      <c r="AD426" s="208">
        <f>AC426-(AC426*((VLOOKUP(A426,Plan!A$1:AJ$804,36,FALSE)/100)))</f>
        <v>0</v>
      </c>
      <c r="AE426" s="208">
        <f>IF(Z426,O426*'ETC Data'!$H$4*'ETC Data'!$K$4,0)</f>
        <v>0</v>
      </c>
      <c r="AF426" s="208">
        <f>AE426-(AE426*((VLOOKUP(A426,Plan!A$1:AK$804,37,FALSE)/100)))</f>
        <v>0</v>
      </c>
      <c r="AG426" s="208">
        <f>IF(Z426,O426*'ETC Data'!$H$4*'ETC Data'!$L$4,0)</f>
        <v>0</v>
      </c>
      <c r="AH426" s="208">
        <f>AG426-(AG426*((VLOOKUP(A426,Plan!A$1:AP$804,42,FALSE)/100)))</f>
        <v>0</v>
      </c>
      <c r="AI426" s="210"/>
      <c r="AJ426" s="210" t="b">
        <f t="shared" si="65"/>
        <v>0</v>
      </c>
      <c r="AK426" s="211">
        <f>IF(AJ426,O426*'ETC Data'!$H$5*'ETC Data'!$I$5,0)</f>
        <v>0</v>
      </c>
      <c r="AL426" s="208">
        <f>AK426-(AK426*((VLOOKUP(A426,Plan!A$1:AY$804,51,FALSE)/100)))</f>
        <v>0</v>
      </c>
      <c r="AM426" s="208">
        <f>IF(AJ426,O426*'ETC Data'!$H$5*'ETC Data'!$J$5,0)</f>
        <v>0</v>
      </c>
      <c r="AN426" s="208">
        <f>AM426-(AM426*((VLOOKUP(A426,Plan!A$1:BA$804,53,FALSE)/100)))</f>
        <v>0</v>
      </c>
      <c r="AO426" s="211">
        <f>IF(AJ426,O426*'ETC Data'!$H$5*'ETC Data'!$K$5,0)</f>
        <v>0</v>
      </c>
      <c r="AP426" s="208">
        <f>AO426-(AO426*((VLOOKUP(A426,Plan!A$1:BB$804,54,FALSE)/100)))</f>
        <v>0</v>
      </c>
      <c r="AQ426" s="208">
        <f>IF(AJ426,O426*'ETC Data'!$H$5*'ETC Data'!$L$5,0)</f>
        <v>0</v>
      </c>
      <c r="AR426" s="208">
        <f>AQ426-(AQ426*((VLOOKUP(A426,Plan!A$1:BD$804,56,FALSE)/100)))</f>
        <v>0</v>
      </c>
      <c r="AS426" s="193">
        <f>VLOOKUP(A426,'PR Matrix'!A:B,2,FALSE)</f>
        <v>0</v>
      </c>
      <c r="AT426" s="194">
        <f t="shared" si="68"/>
        <v>0</v>
      </c>
      <c r="AU426" s="194">
        <f t="shared" si="69"/>
        <v>0</v>
      </c>
      <c r="AV426" s="194">
        <f t="shared" si="70"/>
        <v>0</v>
      </c>
      <c r="AW426" s="194">
        <f t="shared" si="71"/>
        <v>0</v>
      </c>
      <c r="AX426" s="194">
        <f t="shared" si="72"/>
        <v>0</v>
      </c>
      <c r="AY426" s="194">
        <f t="shared" si="73"/>
        <v>0</v>
      </c>
    </row>
    <row r="427" spans="1:51" hidden="1" x14ac:dyDescent="0.2">
      <c r="A427" s="200" t="s">
        <v>1947</v>
      </c>
      <c r="B427" s="201" t="s">
        <v>1572</v>
      </c>
      <c r="C427" s="201"/>
      <c r="D427" s="201"/>
      <c r="E427" s="202">
        <f>IF(G427="Y",VLOOKUP(B427&amp;"|"&amp;C427,'ETC Data'!$C$2:$D$16,2,FALSE),0)</f>
        <v>0</v>
      </c>
      <c r="F427" s="202">
        <f>IF(D427="",0,IF(G427="Y",VLOOKUP(B427&amp;"|"&amp;D427,'ETC Data'!$C$2:$D$16,2,FALSE),0))</f>
        <v>0</v>
      </c>
      <c r="G427" s="203" t="str">
        <f>IF(VLOOKUP(A427,Plan!A$1:H$804,8,FALSE)&lt;&gt;"",VLOOKUP(A427,Plan!A$1:H$804,8,FALSE),"")</f>
        <v>N</v>
      </c>
      <c r="H427" s="204" t="str">
        <f>IF(VLOOKUP(A427,Plan!A$1:L$804,12,FALSE)&lt;&gt;"",VLOOKUP(A427,Plan!A$1:L$804,12,FALSE),"")</f>
        <v/>
      </c>
      <c r="I427" s="205" t="str">
        <f>IF(VLOOKUP(A427,Plan!A$1:M$804,13,FALSE)&lt;&gt;"",VLOOKUP(A427,Plan!A$1:M$804,13,FALSE),"")</f>
        <v/>
      </c>
      <c r="J427" s="205" t="str">
        <f>IF(VLOOKUP(A427,Plan!A$1:N$804,14,FALSE)&lt;&gt;"",VLOOKUP(A427,Plan!A$1:N$804,14,FALSE),IF(VLOOKUP(A427,Plan!A$1:O$804,15,FALSE)&lt;&gt;"",VLOOKUP(A427,Plan!A$1:O$804,15,FALSE),""))</f>
        <v/>
      </c>
      <c r="K427" s="206" t="str">
        <f>IF(VLOOKUP(A427,Plan!A$1:P$804,16,FALSE)&lt;&gt;"",VLOOKUP(A427,Plan!A$1:P$804,16,FALSE),"")</f>
        <v/>
      </c>
      <c r="L427" s="205"/>
      <c r="M427" s="205"/>
      <c r="N427" s="205"/>
      <c r="O427" s="207">
        <f t="shared" si="66"/>
        <v>0</v>
      </c>
      <c r="P427" s="207" t="b">
        <f t="shared" si="67"/>
        <v>0</v>
      </c>
      <c r="Q427" s="208">
        <f>IF(P427,O427*'ETC Data'!$H$3*'ETC Data'!$I$3,0)</f>
        <v>0</v>
      </c>
      <c r="R427" s="208">
        <f>Q427-(Q427*((VLOOKUP(A427,Plan!A$1:Z$804,26,FALSE)/100)))</f>
        <v>0</v>
      </c>
      <c r="S427" s="208">
        <f>IF(P427,O427*'ETC Data'!$H$3*'ETC Data'!$J$3,0)</f>
        <v>0</v>
      </c>
      <c r="T427" s="208">
        <f>S427-(S427*((VLOOKUP(A427,Plan!A$1:AA$804,27,FALSE)/100)))</f>
        <v>0</v>
      </c>
      <c r="U427" s="208">
        <f>IF(P427,O427*'ETC Data'!$H$3*'ETC Data'!$K$3,0)</f>
        <v>0</v>
      </c>
      <c r="V427" s="208">
        <f>U427-(U427*((VLOOKUP(A427,Plan!A$1:AB$804,28,FALSE)/100)))</f>
        <v>0</v>
      </c>
      <c r="W427" s="208">
        <f>IF(P427,O427*'ETC Data'!$H$3*'ETC Data'!$L$3,0)</f>
        <v>0</v>
      </c>
      <c r="X427" s="208">
        <f>W427-(W427*((VLOOKUP(A427,Plan!A$1:AC$804,29,FALSE)/100)))</f>
        <v>0</v>
      </c>
      <c r="Y427" s="209"/>
      <c r="Z427" s="210" t="b">
        <f t="shared" si="64"/>
        <v>0</v>
      </c>
      <c r="AA427" s="208">
        <f>IF(Z427,O427*'ETC Data'!$H$4*'ETC Data'!$I$4,0)</f>
        <v>0</v>
      </c>
      <c r="AB427" s="208">
        <f>AA427-(AA427*((VLOOKUP(A427,Plan!A$1:AI$804,35,FALSE)/100)))</f>
        <v>0</v>
      </c>
      <c r="AC427" s="208">
        <f>IF(Z427,O427*'ETC Data'!$H$4*'ETC Data'!$J$4,0)</f>
        <v>0</v>
      </c>
      <c r="AD427" s="208">
        <f>AC427-(AC427*((VLOOKUP(A427,Plan!A$1:AJ$804,36,FALSE)/100)))</f>
        <v>0</v>
      </c>
      <c r="AE427" s="208">
        <f>IF(Z427,O427*'ETC Data'!$H$4*'ETC Data'!$K$4,0)</f>
        <v>0</v>
      </c>
      <c r="AF427" s="208">
        <f>AE427-(AE427*((VLOOKUP(A427,Plan!A$1:AK$804,37,FALSE)/100)))</f>
        <v>0</v>
      </c>
      <c r="AG427" s="208">
        <f>IF(Z427,O427*'ETC Data'!$H$4*'ETC Data'!$L$4,0)</f>
        <v>0</v>
      </c>
      <c r="AH427" s="208">
        <f>AG427-(AG427*((VLOOKUP(A427,Plan!A$1:AP$804,42,FALSE)/100)))</f>
        <v>0</v>
      </c>
      <c r="AI427" s="210"/>
      <c r="AJ427" s="210" t="b">
        <f t="shared" si="65"/>
        <v>0</v>
      </c>
      <c r="AK427" s="211">
        <f>IF(AJ427,O427*'ETC Data'!$H$5*'ETC Data'!$I$5,0)</f>
        <v>0</v>
      </c>
      <c r="AL427" s="208">
        <f>AK427-(AK427*((VLOOKUP(A427,Plan!A$1:AY$804,51,FALSE)/100)))</f>
        <v>0</v>
      </c>
      <c r="AM427" s="208">
        <f>IF(AJ427,O427*'ETC Data'!$H$5*'ETC Data'!$J$5,0)</f>
        <v>0</v>
      </c>
      <c r="AN427" s="208">
        <f>AM427-(AM427*((VLOOKUP(A427,Plan!A$1:BA$804,53,FALSE)/100)))</f>
        <v>0</v>
      </c>
      <c r="AO427" s="211">
        <f>IF(AJ427,O427*'ETC Data'!$H$5*'ETC Data'!$K$5,0)</f>
        <v>0</v>
      </c>
      <c r="AP427" s="208">
        <f>AO427-(AO427*((VLOOKUP(A427,Plan!A$1:BB$804,54,FALSE)/100)))</f>
        <v>0</v>
      </c>
      <c r="AQ427" s="208">
        <f>IF(AJ427,O427*'ETC Data'!$H$5*'ETC Data'!$L$5,0)</f>
        <v>0</v>
      </c>
      <c r="AR427" s="208">
        <f>AQ427-(AQ427*((VLOOKUP(A427,Plan!A$1:BD$804,56,FALSE)/100)))</f>
        <v>0</v>
      </c>
      <c r="AS427" s="193">
        <f>VLOOKUP(A427,'PR Matrix'!A:B,2,FALSE)</f>
        <v>0</v>
      </c>
      <c r="AT427" s="194">
        <f t="shared" si="68"/>
        <v>0</v>
      </c>
      <c r="AU427" s="194">
        <f t="shared" si="69"/>
        <v>0</v>
      </c>
      <c r="AV427" s="194">
        <f t="shared" si="70"/>
        <v>0</v>
      </c>
      <c r="AW427" s="194">
        <f t="shared" si="71"/>
        <v>0</v>
      </c>
      <c r="AX427" s="194">
        <f t="shared" si="72"/>
        <v>0</v>
      </c>
      <c r="AY427" s="194">
        <f t="shared" si="73"/>
        <v>0</v>
      </c>
    </row>
    <row r="428" spans="1:51" hidden="1" x14ac:dyDescent="0.2">
      <c r="A428" s="200" t="s">
        <v>1948</v>
      </c>
      <c r="B428" s="201" t="s">
        <v>1572</v>
      </c>
      <c r="C428" s="201"/>
      <c r="D428" s="201"/>
      <c r="E428" s="202">
        <f>IF(G428="Y",VLOOKUP(B428&amp;"|"&amp;C428,'ETC Data'!$C$2:$D$16,2,FALSE),0)</f>
        <v>0</v>
      </c>
      <c r="F428" s="202">
        <f>IF(D428="",0,IF(G428="Y",VLOOKUP(B428&amp;"|"&amp;D428,'ETC Data'!$C$2:$D$16,2,FALSE),0))</f>
        <v>0</v>
      </c>
      <c r="G428" s="203" t="str">
        <f>IF(VLOOKUP(A428,Plan!A$1:H$804,8,FALSE)&lt;&gt;"",VLOOKUP(A428,Plan!A$1:H$804,8,FALSE),"")</f>
        <v>N</v>
      </c>
      <c r="H428" s="204" t="str">
        <f>IF(VLOOKUP(A428,Plan!A$1:L$804,12,FALSE)&lt;&gt;"",VLOOKUP(A428,Plan!A$1:L$804,12,FALSE),"")</f>
        <v/>
      </c>
      <c r="I428" s="205" t="str">
        <f>IF(VLOOKUP(A428,Plan!A$1:M$804,13,FALSE)&lt;&gt;"",VLOOKUP(A428,Plan!A$1:M$804,13,FALSE),"")</f>
        <v/>
      </c>
      <c r="J428" s="205" t="str">
        <f>IF(VLOOKUP(A428,Plan!A$1:N$804,14,FALSE)&lt;&gt;"",VLOOKUP(A428,Plan!A$1:N$804,14,FALSE),IF(VLOOKUP(A428,Plan!A$1:O$804,15,FALSE)&lt;&gt;"",VLOOKUP(A428,Plan!A$1:O$804,15,FALSE),""))</f>
        <v/>
      </c>
      <c r="K428" s="206" t="str">
        <f>IF(VLOOKUP(A428,Plan!A$1:P$804,16,FALSE)&lt;&gt;"",VLOOKUP(A428,Plan!A$1:P$804,16,FALSE),"")</f>
        <v/>
      </c>
      <c r="L428" s="205"/>
      <c r="M428" s="205"/>
      <c r="N428" s="205"/>
      <c r="O428" s="207">
        <f t="shared" si="66"/>
        <v>0</v>
      </c>
      <c r="P428" s="207" t="b">
        <f t="shared" si="67"/>
        <v>0</v>
      </c>
      <c r="Q428" s="208">
        <f>IF(P428,O428*'ETC Data'!$H$3*'ETC Data'!$I$3,0)</f>
        <v>0</v>
      </c>
      <c r="R428" s="208">
        <f>Q428-(Q428*((VLOOKUP(A428,Plan!A$1:Z$804,26,FALSE)/100)))</f>
        <v>0</v>
      </c>
      <c r="S428" s="208">
        <f>IF(P428,O428*'ETC Data'!$H$3*'ETC Data'!$J$3,0)</f>
        <v>0</v>
      </c>
      <c r="T428" s="208">
        <f>S428-(S428*((VLOOKUP(A428,Plan!A$1:AA$804,27,FALSE)/100)))</f>
        <v>0</v>
      </c>
      <c r="U428" s="208">
        <f>IF(P428,O428*'ETC Data'!$H$3*'ETC Data'!$K$3,0)</f>
        <v>0</v>
      </c>
      <c r="V428" s="208">
        <f>U428-(U428*((VLOOKUP(A428,Plan!A$1:AB$804,28,FALSE)/100)))</f>
        <v>0</v>
      </c>
      <c r="W428" s="208">
        <f>IF(P428,O428*'ETC Data'!$H$3*'ETC Data'!$L$3,0)</f>
        <v>0</v>
      </c>
      <c r="X428" s="208">
        <f>W428-(W428*((VLOOKUP(A428,Plan!A$1:AC$804,29,FALSE)/100)))</f>
        <v>0</v>
      </c>
      <c r="Y428" s="209"/>
      <c r="Z428" s="210" t="b">
        <f t="shared" ref="Z428:Z460" si="74">OR(H428="Y",J428="Y")</f>
        <v>0</v>
      </c>
      <c r="AA428" s="208">
        <f>IF(Z428,O428*'ETC Data'!$H$4*'ETC Data'!$I$4,0)</f>
        <v>0</v>
      </c>
      <c r="AB428" s="208">
        <f>AA428-(AA428*((VLOOKUP(A428,Plan!A$1:AI$804,35,FALSE)/100)))</f>
        <v>0</v>
      </c>
      <c r="AC428" s="208">
        <f>IF(Z428,O428*'ETC Data'!$H$4*'ETC Data'!$J$4,0)</f>
        <v>0</v>
      </c>
      <c r="AD428" s="208">
        <f>AC428-(AC428*((VLOOKUP(A428,Plan!A$1:AJ$804,36,FALSE)/100)))</f>
        <v>0</v>
      </c>
      <c r="AE428" s="208">
        <f>IF(Z428,O428*'ETC Data'!$H$4*'ETC Data'!$K$4,0)</f>
        <v>0</v>
      </c>
      <c r="AF428" s="208">
        <f>AE428-(AE428*((VLOOKUP(A428,Plan!A$1:AK$804,37,FALSE)/100)))</f>
        <v>0</v>
      </c>
      <c r="AG428" s="208">
        <f>IF(Z428,O428*'ETC Data'!$H$4*'ETC Data'!$L$4,0)</f>
        <v>0</v>
      </c>
      <c r="AH428" s="208">
        <f>AG428-(AG428*((VLOOKUP(A428,Plan!A$1:AP$804,42,FALSE)/100)))</f>
        <v>0</v>
      </c>
      <c r="AI428" s="210"/>
      <c r="AJ428" s="210" t="b">
        <f t="shared" ref="AJ428:AJ460" si="75">OR(H428="Y",K428="Y")</f>
        <v>0</v>
      </c>
      <c r="AK428" s="211">
        <f>IF(AJ428,O428*'ETC Data'!$H$5*'ETC Data'!$I$5,0)</f>
        <v>0</v>
      </c>
      <c r="AL428" s="208">
        <f>AK428-(AK428*((VLOOKUP(A428,Plan!A$1:AY$804,51,FALSE)/100)))</f>
        <v>0</v>
      </c>
      <c r="AM428" s="208">
        <f>IF(AJ428,O428*'ETC Data'!$H$5*'ETC Data'!$J$5,0)</f>
        <v>0</v>
      </c>
      <c r="AN428" s="208">
        <f>AM428-(AM428*((VLOOKUP(A428,Plan!A$1:BA$804,53,FALSE)/100)))</f>
        <v>0</v>
      </c>
      <c r="AO428" s="211">
        <f>IF(AJ428,O428*'ETC Data'!$H$5*'ETC Data'!$K$5,0)</f>
        <v>0</v>
      </c>
      <c r="AP428" s="208">
        <f>AO428-(AO428*((VLOOKUP(A428,Plan!A$1:BB$804,54,FALSE)/100)))</f>
        <v>0</v>
      </c>
      <c r="AQ428" s="208">
        <f>IF(AJ428,O428*'ETC Data'!$H$5*'ETC Data'!$L$5,0)</f>
        <v>0</v>
      </c>
      <c r="AR428" s="208">
        <f>AQ428-(AQ428*((VLOOKUP(A428,Plan!A$1:BD$804,56,FALSE)/100)))</f>
        <v>0</v>
      </c>
      <c r="AS428" s="193">
        <f>VLOOKUP(A428,'PR Matrix'!A:B,2,FALSE)</f>
        <v>0</v>
      </c>
      <c r="AT428" s="194">
        <f t="shared" si="68"/>
        <v>0</v>
      </c>
      <c r="AU428" s="194">
        <f t="shared" si="69"/>
        <v>0</v>
      </c>
      <c r="AV428" s="194">
        <f t="shared" si="70"/>
        <v>0</v>
      </c>
      <c r="AW428" s="194">
        <f t="shared" si="71"/>
        <v>0</v>
      </c>
      <c r="AX428" s="194">
        <f t="shared" si="72"/>
        <v>0</v>
      </c>
      <c r="AY428" s="194">
        <f t="shared" si="73"/>
        <v>0</v>
      </c>
    </row>
    <row r="429" spans="1:51" hidden="1" x14ac:dyDescent="0.2">
      <c r="A429" s="200" t="s">
        <v>1949</v>
      </c>
      <c r="B429" s="201" t="s">
        <v>1572</v>
      </c>
      <c r="C429" s="201"/>
      <c r="D429" s="201"/>
      <c r="E429" s="202">
        <f>IF(G429="Y",VLOOKUP(B429&amp;"|"&amp;C429,'ETC Data'!$C$2:$D$16,2,FALSE),0)</f>
        <v>0</v>
      </c>
      <c r="F429" s="202">
        <f>IF(D429="",0,IF(G429="Y",VLOOKUP(B429&amp;"|"&amp;D429,'ETC Data'!$C$2:$D$16,2,FALSE),0))</f>
        <v>0</v>
      </c>
      <c r="G429" s="203" t="str">
        <f>IF(VLOOKUP(A429,Plan!A$1:H$804,8,FALSE)&lt;&gt;"",VLOOKUP(A429,Plan!A$1:H$804,8,FALSE),"")</f>
        <v>N</v>
      </c>
      <c r="H429" s="204" t="str">
        <f>IF(VLOOKUP(A429,Plan!A$1:L$804,12,FALSE)&lt;&gt;"",VLOOKUP(A429,Plan!A$1:L$804,12,FALSE),"")</f>
        <v/>
      </c>
      <c r="I429" s="205" t="str">
        <f>IF(VLOOKUP(A429,Plan!A$1:M$804,13,FALSE)&lt;&gt;"",VLOOKUP(A429,Plan!A$1:M$804,13,FALSE),"")</f>
        <v/>
      </c>
      <c r="J429" s="205" t="str">
        <f>IF(VLOOKUP(A429,Plan!A$1:N$804,14,FALSE)&lt;&gt;"",VLOOKUP(A429,Plan!A$1:N$804,14,FALSE),IF(VLOOKUP(A429,Plan!A$1:O$804,15,FALSE)&lt;&gt;"",VLOOKUP(A429,Plan!A$1:O$804,15,FALSE),""))</f>
        <v/>
      </c>
      <c r="K429" s="206" t="str">
        <f>IF(VLOOKUP(A429,Plan!A$1:P$804,16,FALSE)&lt;&gt;"",VLOOKUP(A429,Plan!A$1:P$804,16,FALSE),"")</f>
        <v/>
      </c>
      <c r="L429" s="205"/>
      <c r="M429" s="205"/>
      <c r="N429" s="205"/>
      <c r="O429" s="207">
        <f t="shared" si="66"/>
        <v>0</v>
      </c>
      <c r="P429" s="207" t="b">
        <f t="shared" si="67"/>
        <v>0</v>
      </c>
      <c r="Q429" s="208">
        <f>IF(P429,O429*'ETC Data'!$H$3*'ETC Data'!$I$3,0)</f>
        <v>0</v>
      </c>
      <c r="R429" s="208">
        <f>Q429-(Q429*((VLOOKUP(A429,Plan!A$1:Z$804,26,FALSE)/100)))</f>
        <v>0</v>
      </c>
      <c r="S429" s="208">
        <f>IF(P429,O429*'ETC Data'!$H$3*'ETC Data'!$J$3,0)</f>
        <v>0</v>
      </c>
      <c r="T429" s="208">
        <f>S429-(S429*((VLOOKUP(A429,Plan!A$1:AA$804,27,FALSE)/100)))</f>
        <v>0</v>
      </c>
      <c r="U429" s="208">
        <f>IF(P429,O429*'ETC Data'!$H$3*'ETC Data'!$K$3,0)</f>
        <v>0</v>
      </c>
      <c r="V429" s="208">
        <f>U429-(U429*((VLOOKUP(A429,Plan!A$1:AB$804,28,FALSE)/100)))</f>
        <v>0</v>
      </c>
      <c r="W429" s="208">
        <f>IF(P429,O429*'ETC Data'!$H$3*'ETC Data'!$L$3,0)</f>
        <v>0</v>
      </c>
      <c r="X429" s="208">
        <f>W429-(W429*((VLOOKUP(A429,Plan!A$1:AC$804,29,FALSE)/100)))</f>
        <v>0</v>
      </c>
      <c r="Y429" s="209"/>
      <c r="Z429" s="210" t="b">
        <f t="shared" si="74"/>
        <v>0</v>
      </c>
      <c r="AA429" s="208">
        <f>IF(Z429,O429*'ETC Data'!$H$4*'ETC Data'!$I$4,0)</f>
        <v>0</v>
      </c>
      <c r="AB429" s="208">
        <f>AA429-(AA429*((VLOOKUP(A429,Plan!A$1:AI$804,35,FALSE)/100)))</f>
        <v>0</v>
      </c>
      <c r="AC429" s="208">
        <f>IF(Z429,O429*'ETC Data'!$H$4*'ETC Data'!$J$4,0)</f>
        <v>0</v>
      </c>
      <c r="AD429" s="208">
        <f>AC429-(AC429*((VLOOKUP(A429,Plan!A$1:AJ$804,36,FALSE)/100)))</f>
        <v>0</v>
      </c>
      <c r="AE429" s="208">
        <f>IF(Z429,O429*'ETC Data'!$H$4*'ETC Data'!$K$4,0)</f>
        <v>0</v>
      </c>
      <c r="AF429" s="208">
        <f>AE429-(AE429*((VLOOKUP(A429,Plan!A$1:AK$804,37,FALSE)/100)))</f>
        <v>0</v>
      </c>
      <c r="AG429" s="208">
        <f>IF(Z429,O429*'ETC Data'!$H$4*'ETC Data'!$L$4,0)</f>
        <v>0</v>
      </c>
      <c r="AH429" s="208">
        <f>AG429-(AG429*((VLOOKUP(A429,Plan!A$1:AP$804,42,FALSE)/100)))</f>
        <v>0</v>
      </c>
      <c r="AI429" s="210"/>
      <c r="AJ429" s="210" t="b">
        <f t="shared" si="75"/>
        <v>0</v>
      </c>
      <c r="AK429" s="211">
        <f>IF(AJ429,O429*'ETC Data'!$H$5*'ETC Data'!$I$5,0)</f>
        <v>0</v>
      </c>
      <c r="AL429" s="208">
        <f>AK429-(AK429*((VLOOKUP(A429,Plan!A$1:AY$804,51,FALSE)/100)))</f>
        <v>0</v>
      </c>
      <c r="AM429" s="208">
        <f>IF(AJ429,O429*'ETC Data'!$H$5*'ETC Data'!$J$5,0)</f>
        <v>0</v>
      </c>
      <c r="AN429" s="208">
        <f>AM429-(AM429*((VLOOKUP(A429,Plan!A$1:BA$804,53,FALSE)/100)))</f>
        <v>0</v>
      </c>
      <c r="AO429" s="211">
        <f>IF(AJ429,O429*'ETC Data'!$H$5*'ETC Data'!$K$5,0)</f>
        <v>0</v>
      </c>
      <c r="AP429" s="208">
        <f>AO429-(AO429*((VLOOKUP(A429,Plan!A$1:BB$804,54,FALSE)/100)))</f>
        <v>0</v>
      </c>
      <c r="AQ429" s="208">
        <f>IF(AJ429,O429*'ETC Data'!$H$5*'ETC Data'!$L$5,0)</f>
        <v>0</v>
      </c>
      <c r="AR429" s="208">
        <f>AQ429-(AQ429*((VLOOKUP(A429,Plan!A$1:BD$804,56,FALSE)/100)))</f>
        <v>0</v>
      </c>
      <c r="AS429" s="193">
        <f>VLOOKUP(A429,'PR Matrix'!A:B,2,FALSE)</f>
        <v>0</v>
      </c>
      <c r="AT429" s="194">
        <f t="shared" si="68"/>
        <v>0</v>
      </c>
      <c r="AU429" s="194">
        <f t="shared" si="69"/>
        <v>0</v>
      </c>
      <c r="AV429" s="194">
        <f t="shared" si="70"/>
        <v>0</v>
      </c>
      <c r="AW429" s="194">
        <f t="shared" si="71"/>
        <v>0</v>
      </c>
      <c r="AX429" s="194">
        <f t="shared" si="72"/>
        <v>0</v>
      </c>
      <c r="AY429" s="194">
        <f t="shared" si="73"/>
        <v>0</v>
      </c>
    </row>
    <row r="430" spans="1:51" hidden="1" x14ac:dyDescent="0.2">
      <c r="A430" s="200" t="s">
        <v>1950</v>
      </c>
      <c r="B430" s="201" t="s">
        <v>1572</v>
      </c>
      <c r="C430" s="201"/>
      <c r="D430" s="201"/>
      <c r="E430" s="202">
        <f>IF(G430="Y",VLOOKUP(B430&amp;"|"&amp;C430,'ETC Data'!$C$2:$D$16,2,FALSE),0)</f>
        <v>0</v>
      </c>
      <c r="F430" s="202">
        <f>IF(D430="",0,IF(G430="Y",VLOOKUP(B430&amp;"|"&amp;D430,'ETC Data'!$C$2:$D$16,2,FALSE),0))</f>
        <v>0</v>
      </c>
      <c r="G430" s="203" t="str">
        <f>IF(VLOOKUP(A430,Plan!A$1:H$804,8,FALSE)&lt;&gt;"",VLOOKUP(A430,Plan!A$1:H$804,8,FALSE),"")</f>
        <v>N</v>
      </c>
      <c r="H430" s="204" t="str">
        <f>IF(VLOOKUP(A430,Plan!A$1:L$804,12,FALSE)&lt;&gt;"",VLOOKUP(A430,Plan!A$1:L$804,12,FALSE),"")</f>
        <v/>
      </c>
      <c r="I430" s="205" t="str">
        <f>IF(VLOOKUP(A430,Plan!A$1:M$804,13,FALSE)&lt;&gt;"",VLOOKUP(A430,Plan!A$1:M$804,13,FALSE),"")</f>
        <v/>
      </c>
      <c r="J430" s="205" t="str">
        <f>IF(VLOOKUP(A430,Plan!A$1:N$804,14,FALSE)&lt;&gt;"",VLOOKUP(A430,Plan!A$1:N$804,14,FALSE),IF(VLOOKUP(A430,Plan!A$1:O$804,15,FALSE)&lt;&gt;"",VLOOKUP(A430,Plan!A$1:O$804,15,FALSE),""))</f>
        <v/>
      </c>
      <c r="K430" s="206" t="str">
        <f>IF(VLOOKUP(A430,Plan!A$1:P$804,16,FALSE)&lt;&gt;"",VLOOKUP(A430,Plan!A$1:P$804,16,FALSE),"")</f>
        <v/>
      </c>
      <c r="L430" s="205"/>
      <c r="M430" s="205"/>
      <c r="N430" s="205"/>
      <c r="O430" s="207">
        <f t="shared" si="66"/>
        <v>0</v>
      </c>
      <c r="P430" s="207" t="b">
        <f t="shared" si="67"/>
        <v>0</v>
      </c>
      <c r="Q430" s="208">
        <f>IF(P430,O430*'ETC Data'!$H$3*'ETC Data'!$I$3,0)</f>
        <v>0</v>
      </c>
      <c r="R430" s="208">
        <f>Q430-(Q430*((VLOOKUP(A430,Plan!A$1:Z$804,26,FALSE)/100)))</f>
        <v>0</v>
      </c>
      <c r="S430" s="208">
        <f>IF(P430,O430*'ETC Data'!$H$3*'ETC Data'!$J$3,0)</f>
        <v>0</v>
      </c>
      <c r="T430" s="208">
        <f>S430-(S430*((VLOOKUP(A430,Plan!A$1:AA$804,27,FALSE)/100)))</f>
        <v>0</v>
      </c>
      <c r="U430" s="208">
        <f>IF(P430,O430*'ETC Data'!$H$3*'ETC Data'!$K$3,0)</f>
        <v>0</v>
      </c>
      <c r="V430" s="208">
        <f>U430-(U430*((VLOOKUP(A430,Plan!A$1:AB$804,28,FALSE)/100)))</f>
        <v>0</v>
      </c>
      <c r="W430" s="208">
        <f>IF(P430,O430*'ETC Data'!$H$3*'ETC Data'!$L$3,0)</f>
        <v>0</v>
      </c>
      <c r="X430" s="208">
        <f>W430-(W430*((VLOOKUP(A430,Plan!A$1:AC$804,29,FALSE)/100)))</f>
        <v>0</v>
      </c>
      <c r="Y430" s="209"/>
      <c r="Z430" s="210" t="b">
        <f t="shared" si="74"/>
        <v>0</v>
      </c>
      <c r="AA430" s="208">
        <f>IF(Z430,O430*'ETC Data'!$H$4*'ETC Data'!$I$4,0)</f>
        <v>0</v>
      </c>
      <c r="AB430" s="208">
        <f>AA430-(AA430*((VLOOKUP(A430,Plan!A$1:AI$804,35,FALSE)/100)))</f>
        <v>0</v>
      </c>
      <c r="AC430" s="208">
        <f>IF(Z430,O430*'ETC Data'!$H$4*'ETC Data'!$J$4,0)</f>
        <v>0</v>
      </c>
      <c r="AD430" s="208">
        <f>AC430-(AC430*((VLOOKUP(A430,Plan!A$1:AJ$804,36,FALSE)/100)))</f>
        <v>0</v>
      </c>
      <c r="AE430" s="208">
        <f>IF(Z430,O430*'ETC Data'!$H$4*'ETC Data'!$K$4,0)</f>
        <v>0</v>
      </c>
      <c r="AF430" s="208">
        <f>AE430-(AE430*((VLOOKUP(A430,Plan!A$1:AK$804,37,FALSE)/100)))</f>
        <v>0</v>
      </c>
      <c r="AG430" s="208">
        <f>IF(Z430,O430*'ETC Data'!$H$4*'ETC Data'!$L$4,0)</f>
        <v>0</v>
      </c>
      <c r="AH430" s="208">
        <f>AG430-(AG430*((VLOOKUP(A430,Plan!A$1:AP$804,42,FALSE)/100)))</f>
        <v>0</v>
      </c>
      <c r="AI430" s="210"/>
      <c r="AJ430" s="210" t="b">
        <f t="shared" si="75"/>
        <v>0</v>
      </c>
      <c r="AK430" s="211">
        <f>IF(AJ430,O430*'ETC Data'!$H$5*'ETC Data'!$I$5,0)</f>
        <v>0</v>
      </c>
      <c r="AL430" s="208">
        <f>AK430-(AK430*((VLOOKUP(A430,Plan!A$1:AY$804,51,FALSE)/100)))</f>
        <v>0</v>
      </c>
      <c r="AM430" s="208">
        <f>IF(AJ430,O430*'ETC Data'!$H$5*'ETC Data'!$J$5,0)</f>
        <v>0</v>
      </c>
      <c r="AN430" s="208">
        <f>AM430-(AM430*((VLOOKUP(A430,Plan!A$1:BA$804,53,FALSE)/100)))</f>
        <v>0</v>
      </c>
      <c r="AO430" s="211">
        <f>IF(AJ430,O430*'ETC Data'!$H$5*'ETC Data'!$K$5,0)</f>
        <v>0</v>
      </c>
      <c r="AP430" s="208">
        <f>AO430-(AO430*((VLOOKUP(A430,Plan!A$1:BB$804,54,FALSE)/100)))</f>
        <v>0</v>
      </c>
      <c r="AQ430" s="208">
        <f>IF(AJ430,O430*'ETC Data'!$H$5*'ETC Data'!$L$5,0)</f>
        <v>0</v>
      </c>
      <c r="AR430" s="208">
        <f>AQ430-(AQ430*((VLOOKUP(A430,Plan!A$1:BD$804,56,FALSE)/100)))</f>
        <v>0</v>
      </c>
      <c r="AS430" s="193">
        <f>VLOOKUP(A430,'PR Matrix'!A:B,2,FALSE)</f>
        <v>0</v>
      </c>
      <c r="AT430" s="194">
        <f t="shared" si="68"/>
        <v>0</v>
      </c>
      <c r="AU430" s="194">
        <f t="shared" si="69"/>
        <v>0</v>
      </c>
      <c r="AV430" s="194">
        <f t="shared" si="70"/>
        <v>0</v>
      </c>
      <c r="AW430" s="194">
        <f t="shared" si="71"/>
        <v>0</v>
      </c>
      <c r="AX430" s="194">
        <f t="shared" si="72"/>
        <v>0</v>
      </c>
      <c r="AY430" s="194">
        <f t="shared" si="73"/>
        <v>0</v>
      </c>
    </row>
    <row r="431" spans="1:51" hidden="1" x14ac:dyDescent="0.2">
      <c r="A431" s="200" t="s">
        <v>1951</v>
      </c>
      <c r="B431" s="201" t="s">
        <v>1572</v>
      </c>
      <c r="C431" s="201"/>
      <c r="D431" s="201"/>
      <c r="E431" s="202">
        <f>IF(G431="Y",VLOOKUP(B431&amp;"|"&amp;C431,'ETC Data'!$C$2:$D$16,2,FALSE),0)</f>
        <v>0</v>
      </c>
      <c r="F431" s="202">
        <f>IF(D431="",0,IF(G431="Y",VLOOKUP(B431&amp;"|"&amp;D431,'ETC Data'!$C$2:$D$16,2,FALSE),0))</f>
        <v>0</v>
      </c>
      <c r="G431" s="203" t="str">
        <f>IF(VLOOKUP(A431,Plan!A$1:H$804,8,FALSE)&lt;&gt;"",VLOOKUP(A431,Plan!A$1:H$804,8,FALSE),"")</f>
        <v>N</v>
      </c>
      <c r="H431" s="204" t="str">
        <f>IF(VLOOKUP(A431,Plan!A$1:L$804,12,FALSE)&lt;&gt;"",VLOOKUP(A431,Plan!A$1:L$804,12,FALSE),"")</f>
        <v/>
      </c>
      <c r="I431" s="205" t="str">
        <f>IF(VLOOKUP(A431,Plan!A$1:M$804,13,FALSE)&lt;&gt;"",VLOOKUP(A431,Plan!A$1:M$804,13,FALSE),"")</f>
        <v/>
      </c>
      <c r="J431" s="205" t="str">
        <f>IF(VLOOKUP(A431,Plan!A$1:N$804,14,FALSE)&lt;&gt;"",VLOOKUP(A431,Plan!A$1:N$804,14,FALSE),IF(VLOOKUP(A431,Plan!A$1:O$804,15,FALSE)&lt;&gt;"",VLOOKUP(A431,Plan!A$1:O$804,15,FALSE),""))</f>
        <v/>
      </c>
      <c r="K431" s="206" t="str">
        <f>IF(VLOOKUP(A431,Plan!A$1:P$804,16,FALSE)&lt;&gt;"",VLOOKUP(A431,Plan!A$1:P$804,16,FALSE),"")</f>
        <v/>
      </c>
      <c r="L431" s="205"/>
      <c r="M431" s="205"/>
      <c r="N431" s="205"/>
      <c r="O431" s="207">
        <f t="shared" si="66"/>
        <v>0</v>
      </c>
      <c r="P431" s="207" t="b">
        <f t="shared" si="67"/>
        <v>0</v>
      </c>
      <c r="Q431" s="208">
        <f>IF(P431,O431*'ETC Data'!$H$3*'ETC Data'!$I$3,0)</f>
        <v>0</v>
      </c>
      <c r="R431" s="208">
        <f>Q431-(Q431*((VLOOKUP(A431,Plan!A$1:Z$804,26,FALSE)/100)))</f>
        <v>0</v>
      </c>
      <c r="S431" s="208">
        <f>IF(P431,O431*'ETC Data'!$H$3*'ETC Data'!$J$3,0)</f>
        <v>0</v>
      </c>
      <c r="T431" s="208">
        <f>S431-(S431*((VLOOKUP(A431,Plan!A$1:AA$804,27,FALSE)/100)))</f>
        <v>0</v>
      </c>
      <c r="U431" s="208">
        <f>IF(P431,O431*'ETC Data'!$H$3*'ETC Data'!$K$3,0)</f>
        <v>0</v>
      </c>
      <c r="V431" s="208">
        <f>U431-(U431*((VLOOKUP(A431,Plan!A$1:AB$804,28,FALSE)/100)))</f>
        <v>0</v>
      </c>
      <c r="W431" s="208">
        <f>IF(P431,O431*'ETC Data'!$H$3*'ETC Data'!$L$3,0)</f>
        <v>0</v>
      </c>
      <c r="X431" s="208">
        <f>W431-(W431*((VLOOKUP(A431,Plan!A$1:AC$804,29,FALSE)/100)))</f>
        <v>0</v>
      </c>
      <c r="Y431" s="209"/>
      <c r="Z431" s="210" t="b">
        <f t="shared" si="74"/>
        <v>0</v>
      </c>
      <c r="AA431" s="208">
        <f>IF(Z431,O431*'ETC Data'!$H$4*'ETC Data'!$I$4,0)</f>
        <v>0</v>
      </c>
      <c r="AB431" s="208">
        <f>AA431-(AA431*((VLOOKUP(A431,Plan!A$1:AI$804,35,FALSE)/100)))</f>
        <v>0</v>
      </c>
      <c r="AC431" s="208">
        <f>IF(Z431,O431*'ETC Data'!$H$4*'ETC Data'!$J$4,0)</f>
        <v>0</v>
      </c>
      <c r="AD431" s="208">
        <f>AC431-(AC431*((VLOOKUP(A431,Plan!A$1:AJ$804,36,FALSE)/100)))</f>
        <v>0</v>
      </c>
      <c r="AE431" s="208">
        <f>IF(Z431,O431*'ETC Data'!$H$4*'ETC Data'!$K$4,0)</f>
        <v>0</v>
      </c>
      <c r="AF431" s="208">
        <f>AE431-(AE431*((VLOOKUP(A431,Plan!A$1:AK$804,37,FALSE)/100)))</f>
        <v>0</v>
      </c>
      <c r="AG431" s="208">
        <f>IF(Z431,O431*'ETC Data'!$H$4*'ETC Data'!$L$4,0)</f>
        <v>0</v>
      </c>
      <c r="AH431" s="208">
        <f>AG431-(AG431*((VLOOKUP(A431,Plan!A$1:AP$804,42,FALSE)/100)))</f>
        <v>0</v>
      </c>
      <c r="AI431" s="210"/>
      <c r="AJ431" s="210" t="b">
        <f t="shared" si="75"/>
        <v>0</v>
      </c>
      <c r="AK431" s="211">
        <f>IF(AJ431,O431*'ETC Data'!$H$5*'ETC Data'!$I$5,0)</f>
        <v>0</v>
      </c>
      <c r="AL431" s="208">
        <f>AK431-(AK431*((VLOOKUP(A431,Plan!A$1:AY$804,51,FALSE)/100)))</f>
        <v>0</v>
      </c>
      <c r="AM431" s="208">
        <f>IF(AJ431,O431*'ETC Data'!$H$5*'ETC Data'!$J$5,0)</f>
        <v>0</v>
      </c>
      <c r="AN431" s="208">
        <f>AM431-(AM431*((VLOOKUP(A431,Plan!A$1:BA$804,53,FALSE)/100)))</f>
        <v>0</v>
      </c>
      <c r="AO431" s="211">
        <f>IF(AJ431,O431*'ETC Data'!$H$5*'ETC Data'!$K$5,0)</f>
        <v>0</v>
      </c>
      <c r="AP431" s="208">
        <f>AO431-(AO431*((VLOOKUP(A431,Plan!A$1:BB$804,54,FALSE)/100)))</f>
        <v>0</v>
      </c>
      <c r="AQ431" s="208">
        <f>IF(AJ431,O431*'ETC Data'!$H$5*'ETC Data'!$L$5,0)</f>
        <v>0</v>
      </c>
      <c r="AR431" s="208">
        <f>AQ431-(AQ431*((VLOOKUP(A431,Plan!A$1:BD$804,56,FALSE)/100)))</f>
        <v>0</v>
      </c>
      <c r="AS431" s="193">
        <f>VLOOKUP(A431,'PR Matrix'!A:B,2,FALSE)</f>
        <v>0</v>
      </c>
      <c r="AT431" s="194">
        <f t="shared" si="68"/>
        <v>0</v>
      </c>
      <c r="AU431" s="194">
        <f t="shared" si="69"/>
        <v>0</v>
      </c>
      <c r="AV431" s="194">
        <f t="shared" si="70"/>
        <v>0</v>
      </c>
      <c r="AW431" s="194">
        <f t="shared" si="71"/>
        <v>0</v>
      </c>
      <c r="AX431" s="194">
        <f t="shared" si="72"/>
        <v>0</v>
      </c>
      <c r="AY431" s="194">
        <f t="shared" si="73"/>
        <v>0</v>
      </c>
    </row>
    <row r="432" spans="1:51" hidden="1" x14ac:dyDescent="0.2">
      <c r="A432" s="200" t="s">
        <v>1952</v>
      </c>
      <c r="B432" s="201" t="s">
        <v>1572</v>
      </c>
      <c r="C432" s="201"/>
      <c r="D432" s="201"/>
      <c r="E432" s="202">
        <f>IF(G432="Y",VLOOKUP(B432&amp;"|"&amp;C432,'ETC Data'!$C$2:$D$16,2,FALSE),0)</f>
        <v>0</v>
      </c>
      <c r="F432" s="202">
        <f>IF(D432="",0,IF(G432="Y",VLOOKUP(B432&amp;"|"&amp;D432,'ETC Data'!$C$2:$D$16,2,FALSE),0))</f>
        <v>0</v>
      </c>
      <c r="G432" s="203" t="str">
        <f>IF(VLOOKUP(A432,Plan!A$1:H$804,8,FALSE)&lt;&gt;"",VLOOKUP(A432,Plan!A$1:H$804,8,FALSE),"")</f>
        <v>N</v>
      </c>
      <c r="H432" s="204" t="str">
        <f>IF(VLOOKUP(A432,Plan!A$1:L$804,12,FALSE)&lt;&gt;"",VLOOKUP(A432,Plan!A$1:L$804,12,FALSE),"")</f>
        <v/>
      </c>
      <c r="I432" s="205" t="str">
        <f>IF(VLOOKUP(A432,Plan!A$1:M$804,13,FALSE)&lt;&gt;"",VLOOKUP(A432,Plan!A$1:M$804,13,FALSE),"")</f>
        <v/>
      </c>
      <c r="J432" s="205" t="str">
        <f>IF(VLOOKUP(A432,Plan!A$1:N$804,14,FALSE)&lt;&gt;"",VLOOKUP(A432,Plan!A$1:N$804,14,FALSE),IF(VLOOKUP(A432,Plan!A$1:O$804,15,FALSE)&lt;&gt;"",VLOOKUP(A432,Plan!A$1:O$804,15,FALSE),""))</f>
        <v/>
      </c>
      <c r="K432" s="206" t="str">
        <f>IF(VLOOKUP(A432,Plan!A$1:P$804,16,FALSE)&lt;&gt;"",VLOOKUP(A432,Plan!A$1:P$804,16,FALSE),"")</f>
        <v/>
      </c>
      <c r="L432" s="205"/>
      <c r="M432" s="205"/>
      <c r="N432" s="205"/>
      <c r="O432" s="207">
        <f t="shared" si="66"/>
        <v>0</v>
      </c>
      <c r="P432" s="207" t="b">
        <f t="shared" si="67"/>
        <v>0</v>
      </c>
      <c r="Q432" s="208">
        <f>IF(P432,O432*'ETC Data'!$H$3*'ETC Data'!$I$3,0)</f>
        <v>0</v>
      </c>
      <c r="R432" s="208">
        <f>Q432-(Q432*((VLOOKUP(A432,Plan!A$1:Z$804,26,FALSE)/100)))</f>
        <v>0</v>
      </c>
      <c r="S432" s="208">
        <f>IF(P432,O432*'ETC Data'!$H$3*'ETC Data'!$J$3,0)</f>
        <v>0</v>
      </c>
      <c r="T432" s="208">
        <f>S432-(S432*((VLOOKUP(A432,Plan!A$1:AA$804,27,FALSE)/100)))</f>
        <v>0</v>
      </c>
      <c r="U432" s="208">
        <f>IF(P432,O432*'ETC Data'!$H$3*'ETC Data'!$K$3,0)</f>
        <v>0</v>
      </c>
      <c r="V432" s="208">
        <f>U432-(U432*((VLOOKUP(A432,Plan!A$1:AB$804,28,FALSE)/100)))</f>
        <v>0</v>
      </c>
      <c r="W432" s="208">
        <f>IF(P432,O432*'ETC Data'!$H$3*'ETC Data'!$L$3,0)</f>
        <v>0</v>
      </c>
      <c r="X432" s="208">
        <f>W432-(W432*((VLOOKUP(A432,Plan!A$1:AC$804,29,FALSE)/100)))</f>
        <v>0</v>
      </c>
      <c r="Y432" s="209"/>
      <c r="Z432" s="210" t="b">
        <f t="shared" si="74"/>
        <v>0</v>
      </c>
      <c r="AA432" s="208">
        <f>IF(Z432,O432*'ETC Data'!$H$4*'ETC Data'!$I$4,0)</f>
        <v>0</v>
      </c>
      <c r="AB432" s="208">
        <f>AA432-(AA432*((VLOOKUP(A432,Plan!A$1:AI$804,35,FALSE)/100)))</f>
        <v>0</v>
      </c>
      <c r="AC432" s="208">
        <f>IF(Z432,O432*'ETC Data'!$H$4*'ETC Data'!$J$4,0)</f>
        <v>0</v>
      </c>
      <c r="AD432" s="208">
        <f>AC432-(AC432*((VLOOKUP(A432,Plan!A$1:AJ$804,36,FALSE)/100)))</f>
        <v>0</v>
      </c>
      <c r="AE432" s="208">
        <f>IF(Z432,O432*'ETC Data'!$H$4*'ETC Data'!$K$4,0)</f>
        <v>0</v>
      </c>
      <c r="AF432" s="208">
        <f>AE432-(AE432*((VLOOKUP(A432,Plan!A$1:AK$804,37,FALSE)/100)))</f>
        <v>0</v>
      </c>
      <c r="AG432" s="208">
        <f>IF(Z432,O432*'ETC Data'!$H$4*'ETC Data'!$L$4,0)</f>
        <v>0</v>
      </c>
      <c r="AH432" s="208">
        <f>AG432-(AG432*((VLOOKUP(A432,Plan!A$1:AP$804,42,FALSE)/100)))</f>
        <v>0</v>
      </c>
      <c r="AI432" s="210"/>
      <c r="AJ432" s="210" t="b">
        <f t="shared" si="75"/>
        <v>0</v>
      </c>
      <c r="AK432" s="211">
        <f>IF(AJ432,O432*'ETC Data'!$H$5*'ETC Data'!$I$5,0)</f>
        <v>0</v>
      </c>
      <c r="AL432" s="208">
        <f>AK432-(AK432*((VLOOKUP(A432,Plan!A$1:AY$804,51,FALSE)/100)))</f>
        <v>0</v>
      </c>
      <c r="AM432" s="208">
        <f>IF(AJ432,O432*'ETC Data'!$H$5*'ETC Data'!$J$5,0)</f>
        <v>0</v>
      </c>
      <c r="AN432" s="208">
        <f>AM432-(AM432*((VLOOKUP(A432,Plan!A$1:BA$804,53,FALSE)/100)))</f>
        <v>0</v>
      </c>
      <c r="AO432" s="211">
        <f>IF(AJ432,O432*'ETC Data'!$H$5*'ETC Data'!$K$5,0)</f>
        <v>0</v>
      </c>
      <c r="AP432" s="208">
        <f>AO432-(AO432*((VLOOKUP(A432,Plan!A$1:BB$804,54,FALSE)/100)))</f>
        <v>0</v>
      </c>
      <c r="AQ432" s="208">
        <f>IF(AJ432,O432*'ETC Data'!$H$5*'ETC Data'!$L$5,0)</f>
        <v>0</v>
      </c>
      <c r="AR432" s="208">
        <f>AQ432-(AQ432*((VLOOKUP(A432,Plan!A$1:BD$804,56,FALSE)/100)))</f>
        <v>0</v>
      </c>
      <c r="AS432" s="193">
        <f>VLOOKUP(A432,'PR Matrix'!A:B,2,FALSE)</f>
        <v>0</v>
      </c>
      <c r="AT432" s="194">
        <f t="shared" si="68"/>
        <v>0</v>
      </c>
      <c r="AU432" s="194">
        <f t="shared" si="69"/>
        <v>0</v>
      </c>
      <c r="AV432" s="194">
        <f t="shared" si="70"/>
        <v>0</v>
      </c>
      <c r="AW432" s="194">
        <f t="shared" si="71"/>
        <v>0</v>
      </c>
      <c r="AX432" s="194">
        <f t="shared" si="72"/>
        <v>0</v>
      </c>
      <c r="AY432" s="194">
        <f t="shared" si="73"/>
        <v>0</v>
      </c>
    </row>
    <row r="433" spans="1:51" hidden="1" x14ac:dyDescent="0.2">
      <c r="A433" s="200" t="s">
        <v>1953</v>
      </c>
      <c r="B433" s="201" t="s">
        <v>1572</v>
      </c>
      <c r="C433" s="201"/>
      <c r="D433" s="201"/>
      <c r="E433" s="202">
        <f>IF(G433="Y",VLOOKUP(B433&amp;"|"&amp;C433,'ETC Data'!$C$2:$D$16,2,FALSE),0)</f>
        <v>0</v>
      </c>
      <c r="F433" s="202">
        <f>IF(D433="",0,IF(G433="Y",VLOOKUP(B433&amp;"|"&amp;D433,'ETC Data'!$C$2:$D$16,2,FALSE),0))</f>
        <v>0</v>
      </c>
      <c r="G433" s="203" t="str">
        <f>IF(VLOOKUP(A433,Plan!A$1:H$804,8,FALSE)&lt;&gt;"",VLOOKUP(A433,Plan!A$1:H$804,8,FALSE),"")</f>
        <v>N</v>
      </c>
      <c r="H433" s="204" t="str">
        <f>IF(VLOOKUP(A433,Plan!A$1:L$804,12,FALSE)&lt;&gt;"",VLOOKUP(A433,Plan!A$1:L$804,12,FALSE),"")</f>
        <v/>
      </c>
      <c r="I433" s="205" t="str">
        <f>IF(VLOOKUP(A433,Plan!A$1:M$804,13,FALSE)&lt;&gt;"",VLOOKUP(A433,Plan!A$1:M$804,13,FALSE),"")</f>
        <v/>
      </c>
      <c r="J433" s="205" t="str">
        <f>IF(VLOOKUP(A433,Plan!A$1:N$804,14,FALSE)&lt;&gt;"",VLOOKUP(A433,Plan!A$1:N$804,14,FALSE),IF(VLOOKUP(A433,Plan!A$1:O$804,15,FALSE)&lt;&gt;"",VLOOKUP(A433,Plan!A$1:O$804,15,FALSE),""))</f>
        <v/>
      </c>
      <c r="K433" s="206" t="str">
        <f>IF(VLOOKUP(A433,Plan!A$1:P$804,16,FALSE)&lt;&gt;"",VLOOKUP(A433,Plan!A$1:P$804,16,FALSE),"")</f>
        <v/>
      </c>
      <c r="L433" s="205"/>
      <c r="M433" s="205"/>
      <c r="N433" s="205"/>
      <c r="O433" s="207">
        <f t="shared" si="66"/>
        <v>0</v>
      </c>
      <c r="P433" s="207" t="b">
        <f t="shared" si="67"/>
        <v>0</v>
      </c>
      <c r="Q433" s="208">
        <f>IF(P433,O433*'ETC Data'!$H$3*'ETC Data'!$I$3,0)</f>
        <v>0</v>
      </c>
      <c r="R433" s="208">
        <f>Q433-(Q433*((VLOOKUP(A433,Plan!A$1:Z$804,26,FALSE)/100)))</f>
        <v>0</v>
      </c>
      <c r="S433" s="208">
        <f>IF(P433,O433*'ETC Data'!$H$3*'ETC Data'!$J$3,0)</f>
        <v>0</v>
      </c>
      <c r="T433" s="208">
        <f>S433-(S433*((VLOOKUP(A433,Plan!A$1:AA$804,27,FALSE)/100)))</f>
        <v>0</v>
      </c>
      <c r="U433" s="208">
        <f>IF(P433,O433*'ETC Data'!$H$3*'ETC Data'!$K$3,0)</f>
        <v>0</v>
      </c>
      <c r="V433" s="208">
        <f>U433-(U433*((VLOOKUP(A433,Plan!A$1:AB$804,28,FALSE)/100)))</f>
        <v>0</v>
      </c>
      <c r="W433" s="208">
        <f>IF(P433,O433*'ETC Data'!$H$3*'ETC Data'!$L$3,0)</f>
        <v>0</v>
      </c>
      <c r="X433" s="208">
        <f>W433-(W433*((VLOOKUP(A433,Plan!A$1:AC$804,29,FALSE)/100)))</f>
        <v>0</v>
      </c>
      <c r="Y433" s="209"/>
      <c r="Z433" s="210" t="b">
        <f t="shared" si="74"/>
        <v>0</v>
      </c>
      <c r="AA433" s="208">
        <f>IF(Z433,O433*'ETC Data'!$H$4*'ETC Data'!$I$4,0)</f>
        <v>0</v>
      </c>
      <c r="AB433" s="208">
        <f>AA433-(AA433*((VLOOKUP(A433,Plan!A$1:AI$804,35,FALSE)/100)))</f>
        <v>0</v>
      </c>
      <c r="AC433" s="208">
        <f>IF(Z433,O433*'ETC Data'!$H$4*'ETC Data'!$J$4,0)</f>
        <v>0</v>
      </c>
      <c r="AD433" s="208">
        <f>AC433-(AC433*((VLOOKUP(A433,Plan!A$1:AJ$804,36,FALSE)/100)))</f>
        <v>0</v>
      </c>
      <c r="AE433" s="208">
        <f>IF(Z433,O433*'ETC Data'!$H$4*'ETC Data'!$K$4,0)</f>
        <v>0</v>
      </c>
      <c r="AF433" s="208">
        <f>AE433-(AE433*((VLOOKUP(A433,Plan!A$1:AK$804,37,FALSE)/100)))</f>
        <v>0</v>
      </c>
      <c r="AG433" s="208">
        <f>IF(Z433,O433*'ETC Data'!$H$4*'ETC Data'!$L$4,0)</f>
        <v>0</v>
      </c>
      <c r="AH433" s="208">
        <f>AG433-(AG433*((VLOOKUP(A433,Plan!A$1:AP$804,42,FALSE)/100)))</f>
        <v>0</v>
      </c>
      <c r="AI433" s="210"/>
      <c r="AJ433" s="210" t="b">
        <f t="shared" si="75"/>
        <v>0</v>
      </c>
      <c r="AK433" s="211">
        <f>IF(AJ433,O433*'ETC Data'!$H$5*'ETC Data'!$I$5,0)</f>
        <v>0</v>
      </c>
      <c r="AL433" s="208">
        <f>AK433-(AK433*((VLOOKUP(A433,Plan!A$1:AY$804,51,FALSE)/100)))</f>
        <v>0</v>
      </c>
      <c r="AM433" s="208">
        <f>IF(AJ433,O433*'ETC Data'!$H$5*'ETC Data'!$J$5,0)</f>
        <v>0</v>
      </c>
      <c r="AN433" s="208">
        <f>AM433-(AM433*((VLOOKUP(A433,Plan!A$1:BA$804,53,FALSE)/100)))</f>
        <v>0</v>
      </c>
      <c r="AO433" s="211">
        <f>IF(AJ433,O433*'ETC Data'!$H$5*'ETC Data'!$K$5,0)</f>
        <v>0</v>
      </c>
      <c r="AP433" s="208">
        <f>AO433-(AO433*((VLOOKUP(A433,Plan!A$1:BB$804,54,FALSE)/100)))</f>
        <v>0</v>
      </c>
      <c r="AQ433" s="208">
        <f>IF(AJ433,O433*'ETC Data'!$H$5*'ETC Data'!$L$5,0)</f>
        <v>0</v>
      </c>
      <c r="AR433" s="208">
        <f>AQ433-(AQ433*((VLOOKUP(A433,Plan!A$1:BD$804,56,FALSE)/100)))</f>
        <v>0</v>
      </c>
      <c r="AS433" s="193">
        <f>VLOOKUP(A433,'PR Matrix'!A:B,2,FALSE)</f>
        <v>0</v>
      </c>
      <c r="AT433" s="194">
        <f t="shared" si="68"/>
        <v>0</v>
      </c>
      <c r="AU433" s="194">
        <f t="shared" si="69"/>
        <v>0</v>
      </c>
      <c r="AV433" s="194">
        <f t="shared" si="70"/>
        <v>0</v>
      </c>
      <c r="AW433" s="194">
        <f t="shared" si="71"/>
        <v>0</v>
      </c>
      <c r="AX433" s="194">
        <f t="shared" si="72"/>
        <v>0</v>
      </c>
      <c r="AY433" s="194">
        <f t="shared" si="73"/>
        <v>0</v>
      </c>
    </row>
    <row r="434" spans="1:51" hidden="1" x14ac:dyDescent="0.2">
      <c r="A434" s="200" t="s">
        <v>1954</v>
      </c>
      <c r="B434" s="201" t="s">
        <v>1572</v>
      </c>
      <c r="C434" s="201"/>
      <c r="D434" s="201"/>
      <c r="E434" s="202">
        <f>IF(G434="Y",VLOOKUP(B434&amp;"|"&amp;C434,'ETC Data'!$C$2:$D$16,2,FALSE),0)</f>
        <v>0</v>
      </c>
      <c r="F434" s="202">
        <f>IF(D434="",0,IF(G434="Y",VLOOKUP(B434&amp;"|"&amp;D434,'ETC Data'!$C$2:$D$16,2,FALSE),0))</f>
        <v>0</v>
      </c>
      <c r="G434" s="203" t="str">
        <f>IF(VLOOKUP(A434,Plan!A$1:H$804,8,FALSE)&lt;&gt;"",VLOOKUP(A434,Plan!A$1:H$804,8,FALSE),"")</f>
        <v>N</v>
      </c>
      <c r="H434" s="204" t="str">
        <f>IF(VLOOKUP(A434,Plan!A$1:L$804,12,FALSE)&lt;&gt;"",VLOOKUP(A434,Plan!A$1:L$804,12,FALSE),"")</f>
        <v/>
      </c>
      <c r="I434" s="205" t="str">
        <f>IF(VLOOKUP(A434,Plan!A$1:M$804,13,FALSE)&lt;&gt;"",VLOOKUP(A434,Plan!A$1:M$804,13,FALSE),"")</f>
        <v/>
      </c>
      <c r="J434" s="205" t="str">
        <f>IF(VLOOKUP(A434,Plan!A$1:N$804,14,FALSE)&lt;&gt;"",VLOOKUP(A434,Plan!A$1:N$804,14,FALSE),IF(VLOOKUP(A434,Plan!A$1:O$804,15,FALSE)&lt;&gt;"",VLOOKUP(A434,Plan!A$1:O$804,15,FALSE),""))</f>
        <v/>
      </c>
      <c r="K434" s="206" t="str">
        <f>IF(VLOOKUP(A434,Plan!A$1:P$804,16,FALSE)&lt;&gt;"",VLOOKUP(A434,Plan!A$1:P$804,16,FALSE),"")</f>
        <v/>
      </c>
      <c r="L434" s="205"/>
      <c r="M434" s="205"/>
      <c r="N434" s="205"/>
      <c r="O434" s="207">
        <f t="shared" si="66"/>
        <v>0</v>
      </c>
      <c r="P434" s="207" t="b">
        <f t="shared" si="67"/>
        <v>0</v>
      </c>
      <c r="Q434" s="208">
        <f>IF(P434,O434*'ETC Data'!$H$3*'ETC Data'!$I$3,0)</f>
        <v>0</v>
      </c>
      <c r="R434" s="208">
        <f>Q434-(Q434*((VLOOKUP(A434,Plan!A$1:Z$804,26,FALSE)/100)))</f>
        <v>0</v>
      </c>
      <c r="S434" s="208">
        <f>IF(P434,O434*'ETC Data'!$H$3*'ETC Data'!$J$3,0)</f>
        <v>0</v>
      </c>
      <c r="T434" s="208">
        <f>S434-(S434*((VLOOKUP(A434,Plan!A$1:AA$804,27,FALSE)/100)))</f>
        <v>0</v>
      </c>
      <c r="U434" s="208">
        <f>IF(P434,O434*'ETC Data'!$H$3*'ETC Data'!$K$3,0)</f>
        <v>0</v>
      </c>
      <c r="V434" s="208">
        <f>U434-(U434*((VLOOKUP(A434,Plan!A$1:AB$804,28,FALSE)/100)))</f>
        <v>0</v>
      </c>
      <c r="W434" s="208">
        <f>IF(P434,O434*'ETC Data'!$H$3*'ETC Data'!$L$3,0)</f>
        <v>0</v>
      </c>
      <c r="X434" s="208">
        <f>W434-(W434*((VLOOKUP(A434,Plan!A$1:AC$804,29,FALSE)/100)))</f>
        <v>0</v>
      </c>
      <c r="Y434" s="209"/>
      <c r="Z434" s="210" t="b">
        <f t="shared" si="74"/>
        <v>0</v>
      </c>
      <c r="AA434" s="208">
        <f>IF(Z434,O434*'ETC Data'!$H$4*'ETC Data'!$I$4,0)</f>
        <v>0</v>
      </c>
      <c r="AB434" s="208">
        <f>AA434-(AA434*((VLOOKUP(A434,Plan!A$1:AI$804,35,FALSE)/100)))</f>
        <v>0</v>
      </c>
      <c r="AC434" s="208">
        <f>IF(Z434,O434*'ETC Data'!$H$4*'ETC Data'!$J$4,0)</f>
        <v>0</v>
      </c>
      <c r="AD434" s="208">
        <f>AC434-(AC434*((VLOOKUP(A434,Plan!A$1:AJ$804,36,FALSE)/100)))</f>
        <v>0</v>
      </c>
      <c r="AE434" s="208">
        <f>IF(Z434,O434*'ETC Data'!$H$4*'ETC Data'!$K$4,0)</f>
        <v>0</v>
      </c>
      <c r="AF434" s="208">
        <f>AE434-(AE434*((VLOOKUP(A434,Plan!A$1:AK$804,37,FALSE)/100)))</f>
        <v>0</v>
      </c>
      <c r="AG434" s="208">
        <f>IF(Z434,O434*'ETC Data'!$H$4*'ETC Data'!$L$4,0)</f>
        <v>0</v>
      </c>
      <c r="AH434" s="208">
        <f>AG434-(AG434*((VLOOKUP(A434,Plan!A$1:AP$804,42,FALSE)/100)))</f>
        <v>0</v>
      </c>
      <c r="AI434" s="210"/>
      <c r="AJ434" s="210" t="b">
        <f t="shared" si="75"/>
        <v>0</v>
      </c>
      <c r="AK434" s="211">
        <f>IF(AJ434,O434*'ETC Data'!$H$5*'ETC Data'!$I$5,0)</f>
        <v>0</v>
      </c>
      <c r="AL434" s="208">
        <f>AK434-(AK434*((VLOOKUP(A434,Plan!A$1:AY$804,51,FALSE)/100)))</f>
        <v>0</v>
      </c>
      <c r="AM434" s="208">
        <f>IF(AJ434,O434*'ETC Data'!$H$5*'ETC Data'!$J$5,0)</f>
        <v>0</v>
      </c>
      <c r="AN434" s="208">
        <f>AM434-(AM434*((VLOOKUP(A434,Plan!A$1:BA$804,53,FALSE)/100)))</f>
        <v>0</v>
      </c>
      <c r="AO434" s="211">
        <f>IF(AJ434,O434*'ETC Data'!$H$5*'ETC Data'!$K$5,0)</f>
        <v>0</v>
      </c>
      <c r="AP434" s="208">
        <f>AO434-(AO434*((VLOOKUP(A434,Plan!A$1:BB$804,54,FALSE)/100)))</f>
        <v>0</v>
      </c>
      <c r="AQ434" s="208">
        <f>IF(AJ434,O434*'ETC Data'!$H$5*'ETC Data'!$L$5,0)</f>
        <v>0</v>
      </c>
      <c r="AR434" s="208">
        <f>AQ434-(AQ434*((VLOOKUP(A434,Plan!A$1:BD$804,56,FALSE)/100)))</f>
        <v>0</v>
      </c>
      <c r="AS434" s="193">
        <f>VLOOKUP(A434,'PR Matrix'!A:B,2,FALSE)</f>
        <v>0</v>
      </c>
      <c r="AT434" s="194">
        <f t="shared" si="68"/>
        <v>0</v>
      </c>
      <c r="AU434" s="194">
        <f t="shared" si="69"/>
        <v>0</v>
      </c>
      <c r="AV434" s="194">
        <f t="shared" si="70"/>
        <v>0</v>
      </c>
      <c r="AW434" s="194">
        <f t="shared" si="71"/>
        <v>0</v>
      </c>
      <c r="AX434" s="194">
        <f t="shared" si="72"/>
        <v>0</v>
      </c>
      <c r="AY434" s="194">
        <f t="shared" si="73"/>
        <v>0</v>
      </c>
    </row>
    <row r="435" spans="1:51" hidden="1" x14ac:dyDescent="0.2">
      <c r="A435" s="200" t="s">
        <v>1955</v>
      </c>
      <c r="B435" s="201" t="s">
        <v>1572</v>
      </c>
      <c r="C435" s="201"/>
      <c r="D435" s="201"/>
      <c r="E435" s="202">
        <f>IF(G435="Y",VLOOKUP(B435&amp;"|"&amp;C435,'ETC Data'!$C$2:$D$16,2,FALSE),0)</f>
        <v>0</v>
      </c>
      <c r="F435" s="202">
        <f>IF(D435="",0,IF(G435="Y",VLOOKUP(B435&amp;"|"&amp;D435,'ETC Data'!$C$2:$D$16,2,FALSE),0))</f>
        <v>0</v>
      </c>
      <c r="G435" s="203" t="str">
        <f>IF(VLOOKUP(A435,Plan!A$1:H$804,8,FALSE)&lt;&gt;"",VLOOKUP(A435,Plan!A$1:H$804,8,FALSE),"")</f>
        <v>N</v>
      </c>
      <c r="H435" s="204" t="str">
        <f>IF(VLOOKUP(A435,Plan!A$1:L$804,12,FALSE)&lt;&gt;"",VLOOKUP(A435,Plan!A$1:L$804,12,FALSE),"")</f>
        <v/>
      </c>
      <c r="I435" s="205" t="str">
        <f>IF(VLOOKUP(A435,Plan!A$1:M$804,13,FALSE)&lt;&gt;"",VLOOKUP(A435,Plan!A$1:M$804,13,FALSE),"")</f>
        <v/>
      </c>
      <c r="J435" s="205" t="str">
        <f>IF(VLOOKUP(A435,Plan!A$1:N$804,14,FALSE)&lt;&gt;"",VLOOKUP(A435,Plan!A$1:N$804,14,FALSE),IF(VLOOKUP(A435,Plan!A$1:O$804,15,FALSE)&lt;&gt;"",VLOOKUP(A435,Plan!A$1:O$804,15,FALSE),""))</f>
        <v/>
      </c>
      <c r="K435" s="206" t="str">
        <f>IF(VLOOKUP(A435,Plan!A$1:P$804,16,FALSE)&lt;&gt;"",VLOOKUP(A435,Plan!A$1:P$804,16,FALSE),"")</f>
        <v/>
      </c>
      <c r="L435" s="205"/>
      <c r="M435" s="205"/>
      <c r="N435" s="205"/>
      <c r="O435" s="207">
        <f t="shared" si="66"/>
        <v>0</v>
      </c>
      <c r="P435" s="207" t="b">
        <f t="shared" si="67"/>
        <v>0</v>
      </c>
      <c r="Q435" s="208">
        <f>IF(P435,O435*'ETC Data'!$H$3*'ETC Data'!$I$3,0)</f>
        <v>0</v>
      </c>
      <c r="R435" s="208">
        <f>Q435-(Q435*((VLOOKUP(A435,Plan!A$1:Z$804,26,FALSE)/100)))</f>
        <v>0</v>
      </c>
      <c r="S435" s="208">
        <f>IF(P435,O435*'ETC Data'!$H$3*'ETC Data'!$J$3,0)</f>
        <v>0</v>
      </c>
      <c r="T435" s="208">
        <f>S435-(S435*((VLOOKUP(A435,Plan!A$1:AA$804,27,FALSE)/100)))</f>
        <v>0</v>
      </c>
      <c r="U435" s="208">
        <f>IF(P435,O435*'ETC Data'!$H$3*'ETC Data'!$K$3,0)</f>
        <v>0</v>
      </c>
      <c r="V435" s="208">
        <f>U435-(U435*((VLOOKUP(A435,Plan!A$1:AB$804,28,FALSE)/100)))</f>
        <v>0</v>
      </c>
      <c r="W435" s="208">
        <f>IF(P435,O435*'ETC Data'!$H$3*'ETC Data'!$L$3,0)</f>
        <v>0</v>
      </c>
      <c r="X435" s="208">
        <f>W435-(W435*((VLOOKUP(A435,Plan!A$1:AC$804,29,FALSE)/100)))</f>
        <v>0</v>
      </c>
      <c r="Y435" s="209"/>
      <c r="Z435" s="210" t="b">
        <f t="shared" si="74"/>
        <v>0</v>
      </c>
      <c r="AA435" s="208">
        <f>IF(Z435,O435*'ETC Data'!$H$4*'ETC Data'!$I$4,0)</f>
        <v>0</v>
      </c>
      <c r="AB435" s="208">
        <f>AA435-(AA435*((VLOOKUP(A435,Plan!A$1:AI$804,35,FALSE)/100)))</f>
        <v>0</v>
      </c>
      <c r="AC435" s="208">
        <f>IF(Z435,O435*'ETC Data'!$H$4*'ETC Data'!$J$4,0)</f>
        <v>0</v>
      </c>
      <c r="AD435" s="208">
        <f>AC435-(AC435*((VLOOKUP(A435,Plan!A$1:AJ$804,36,FALSE)/100)))</f>
        <v>0</v>
      </c>
      <c r="AE435" s="208">
        <f>IF(Z435,O435*'ETC Data'!$H$4*'ETC Data'!$K$4,0)</f>
        <v>0</v>
      </c>
      <c r="AF435" s="208">
        <f>AE435-(AE435*((VLOOKUP(A435,Plan!A$1:AK$804,37,FALSE)/100)))</f>
        <v>0</v>
      </c>
      <c r="AG435" s="208">
        <f>IF(Z435,O435*'ETC Data'!$H$4*'ETC Data'!$L$4,0)</f>
        <v>0</v>
      </c>
      <c r="AH435" s="208">
        <f>AG435-(AG435*((VLOOKUP(A435,Plan!A$1:AP$804,42,FALSE)/100)))</f>
        <v>0</v>
      </c>
      <c r="AI435" s="210"/>
      <c r="AJ435" s="210" t="b">
        <f t="shared" si="75"/>
        <v>0</v>
      </c>
      <c r="AK435" s="211">
        <f>IF(AJ435,O435*'ETC Data'!$H$5*'ETC Data'!$I$5,0)</f>
        <v>0</v>
      </c>
      <c r="AL435" s="208">
        <f>AK435-(AK435*((VLOOKUP(A435,Plan!A$1:AY$804,51,FALSE)/100)))</f>
        <v>0</v>
      </c>
      <c r="AM435" s="208">
        <f>IF(AJ435,O435*'ETC Data'!$H$5*'ETC Data'!$J$5,0)</f>
        <v>0</v>
      </c>
      <c r="AN435" s="208">
        <f>AM435-(AM435*((VLOOKUP(A435,Plan!A$1:BA$804,53,FALSE)/100)))</f>
        <v>0</v>
      </c>
      <c r="AO435" s="211">
        <f>IF(AJ435,O435*'ETC Data'!$H$5*'ETC Data'!$K$5,0)</f>
        <v>0</v>
      </c>
      <c r="AP435" s="208">
        <f>AO435-(AO435*((VLOOKUP(A435,Plan!A$1:BB$804,54,FALSE)/100)))</f>
        <v>0</v>
      </c>
      <c r="AQ435" s="208">
        <f>IF(AJ435,O435*'ETC Data'!$H$5*'ETC Data'!$L$5,0)</f>
        <v>0</v>
      </c>
      <c r="AR435" s="208">
        <f>AQ435-(AQ435*((VLOOKUP(A435,Plan!A$1:BD$804,56,FALSE)/100)))</f>
        <v>0</v>
      </c>
      <c r="AS435" s="193">
        <f>VLOOKUP(A435,'PR Matrix'!A:B,2,FALSE)</f>
        <v>0</v>
      </c>
      <c r="AT435" s="194">
        <f t="shared" si="68"/>
        <v>0</v>
      </c>
      <c r="AU435" s="194">
        <f t="shared" si="69"/>
        <v>0</v>
      </c>
      <c r="AV435" s="194">
        <f t="shared" si="70"/>
        <v>0</v>
      </c>
      <c r="AW435" s="194">
        <f t="shared" si="71"/>
        <v>0</v>
      </c>
      <c r="AX435" s="194">
        <f t="shared" si="72"/>
        <v>0</v>
      </c>
      <c r="AY435" s="194">
        <f t="shared" si="73"/>
        <v>0</v>
      </c>
    </row>
    <row r="436" spans="1:51" hidden="1" x14ac:dyDescent="0.2">
      <c r="A436" s="200" t="s">
        <v>1956</v>
      </c>
      <c r="B436" s="201" t="s">
        <v>1572</v>
      </c>
      <c r="C436" s="201"/>
      <c r="D436" s="201"/>
      <c r="E436" s="202">
        <f>IF(G436="Y",VLOOKUP(B436&amp;"|"&amp;C436,'ETC Data'!$C$2:$D$16,2,FALSE),0)</f>
        <v>0</v>
      </c>
      <c r="F436" s="202">
        <f>IF(D436="",0,IF(G436="Y",VLOOKUP(B436&amp;"|"&amp;D436,'ETC Data'!$C$2:$D$16,2,FALSE),0))</f>
        <v>0</v>
      </c>
      <c r="G436" s="203" t="str">
        <f>IF(VLOOKUP(A436,Plan!A$1:H$804,8,FALSE)&lt;&gt;"",VLOOKUP(A436,Plan!A$1:H$804,8,FALSE),"")</f>
        <v>N</v>
      </c>
      <c r="H436" s="204" t="str">
        <f>IF(VLOOKUP(A436,Plan!A$1:L$804,12,FALSE)&lt;&gt;"",VLOOKUP(A436,Plan!A$1:L$804,12,FALSE),"")</f>
        <v/>
      </c>
      <c r="I436" s="205" t="str">
        <f>IF(VLOOKUP(A436,Plan!A$1:M$804,13,FALSE)&lt;&gt;"",VLOOKUP(A436,Plan!A$1:M$804,13,FALSE),"")</f>
        <v/>
      </c>
      <c r="J436" s="205" t="str">
        <f>IF(VLOOKUP(A436,Plan!A$1:N$804,14,FALSE)&lt;&gt;"",VLOOKUP(A436,Plan!A$1:N$804,14,FALSE),IF(VLOOKUP(A436,Plan!A$1:O$804,15,FALSE)&lt;&gt;"",VLOOKUP(A436,Plan!A$1:O$804,15,FALSE),""))</f>
        <v/>
      </c>
      <c r="K436" s="206" t="str">
        <f>IF(VLOOKUP(A436,Plan!A$1:P$804,16,FALSE)&lt;&gt;"",VLOOKUP(A436,Plan!A$1:P$804,16,FALSE),"")</f>
        <v/>
      </c>
      <c r="L436" s="205"/>
      <c r="M436" s="205"/>
      <c r="N436" s="205"/>
      <c r="O436" s="207">
        <f t="shared" si="66"/>
        <v>0</v>
      </c>
      <c r="P436" s="207" t="b">
        <f t="shared" si="67"/>
        <v>0</v>
      </c>
      <c r="Q436" s="208">
        <f>IF(P436,O436*'ETC Data'!$H$3*'ETC Data'!$I$3,0)</f>
        <v>0</v>
      </c>
      <c r="R436" s="208">
        <f>Q436-(Q436*((VLOOKUP(A436,Plan!A$1:Z$804,26,FALSE)/100)))</f>
        <v>0</v>
      </c>
      <c r="S436" s="208">
        <f>IF(P436,O436*'ETC Data'!$H$3*'ETC Data'!$J$3,0)</f>
        <v>0</v>
      </c>
      <c r="T436" s="208">
        <f>S436-(S436*((VLOOKUP(A436,Plan!A$1:AA$804,27,FALSE)/100)))</f>
        <v>0</v>
      </c>
      <c r="U436" s="208">
        <f>IF(P436,O436*'ETC Data'!$H$3*'ETC Data'!$K$3,0)</f>
        <v>0</v>
      </c>
      <c r="V436" s="208">
        <f>U436-(U436*((VLOOKUP(A436,Plan!A$1:AB$804,28,FALSE)/100)))</f>
        <v>0</v>
      </c>
      <c r="W436" s="208">
        <f>IF(P436,O436*'ETC Data'!$H$3*'ETC Data'!$L$3,0)</f>
        <v>0</v>
      </c>
      <c r="X436" s="208">
        <f>W436-(W436*((VLOOKUP(A436,Plan!A$1:AC$804,29,FALSE)/100)))</f>
        <v>0</v>
      </c>
      <c r="Y436" s="209"/>
      <c r="Z436" s="210" t="b">
        <f t="shared" si="74"/>
        <v>0</v>
      </c>
      <c r="AA436" s="208">
        <f>IF(Z436,O436*'ETC Data'!$H$4*'ETC Data'!$I$4,0)</f>
        <v>0</v>
      </c>
      <c r="AB436" s="208">
        <f>AA436-(AA436*((VLOOKUP(A436,Plan!A$1:AI$804,35,FALSE)/100)))</f>
        <v>0</v>
      </c>
      <c r="AC436" s="208">
        <f>IF(Z436,O436*'ETC Data'!$H$4*'ETC Data'!$J$4,0)</f>
        <v>0</v>
      </c>
      <c r="AD436" s="208">
        <f>AC436-(AC436*((VLOOKUP(A436,Plan!A$1:AJ$804,36,FALSE)/100)))</f>
        <v>0</v>
      </c>
      <c r="AE436" s="208">
        <f>IF(Z436,O436*'ETC Data'!$H$4*'ETC Data'!$K$4,0)</f>
        <v>0</v>
      </c>
      <c r="AF436" s="208">
        <f>AE436-(AE436*((VLOOKUP(A436,Plan!A$1:AK$804,37,FALSE)/100)))</f>
        <v>0</v>
      </c>
      <c r="AG436" s="208">
        <f>IF(Z436,O436*'ETC Data'!$H$4*'ETC Data'!$L$4,0)</f>
        <v>0</v>
      </c>
      <c r="AH436" s="208">
        <f>AG436-(AG436*((VLOOKUP(A436,Plan!A$1:AP$804,42,FALSE)/100)))</f>
        <v>0</v>
      </c>
      <c r="AI436" s="210"/>
      <c r="AJ436" s="210" t="b">
        <f t="shared" si="75"/>
        <v>0</v>
      </c>
      <c r="AK436" s="211">
        <f>IF(AJ436,O436*'ETC Data'!$H$5*'ETC Data'!$I$5,0)</f>
        <v>0</v>
      </c>
      <c r="AL436" s="208">
        <f>AK436-(AK436*((VLOOKUP(A436,Plan!A$1:AY$804,51,FALSE)/100)))</f>
        <v>0</v>
      </c>
      <c r="AM436" s="208">
        <f>IF(AJ436,O436*'ETC Data'!$H$5*'ETC Data'!$J$5,0)</f>
        <v>0</v>
      </c>
      <c r="AN436" s="208">
        <f>AM436-(AM436*((VLOOKUP(A436,Plan!A$1:BA$804,53,FALSE)/100)))</f>
        <v>0</v>
      </c>
      <c r="AO436" s="211">
        <f>IF(AJ436,O436*'ETC Data'!$H$5*'ETC Data'!$K$5,0)</f>
        <v>0</v>
      </c>
      <c r="AP436" s="208">
        <f>AO436-(AO436*((VLOOKUP(A436,Plan!A$1:BB$804,54,FALSE)/100)))</f>
        <v>0</v>
      </c>
      <c r="AQ436" s="208">
        <f>IF(AJ436,O436*'ETC Data'!$H$5*'ETC Data'!$L$5,0)</f>
        <v>0</v>
      </c>
      <c r="AR436" s="208">
        <f>AQ436-(AQ436*((VLOOKUP(A436,Plan!A$1:BD$804,56,FALSE)/100)))</f>
        <v>0</v>
      </c>
      <c r="AS436" s="193">
        <f>VLOOKUP(A436,'PR Matrix'!A:B,2,FALSE)</f>
        <v>0</v>
      </c>
      <c r="AT436" s="194">
        <f t="shared" si="68"/>
        <v>0</v>
      </c>
      <c r="AU436" s="194">
        <f t="shared" si="69"/>
        <v>0</v>
      </c>
      <c r="AV436" s="194">
        <f t="shared" si="70"/>
        <v>0</v>
      </c>
      <c r="AW436" s="194">
        <f t="shared" si="71"/>
        <v>0</v>
      </c>
      <c r="AX436" s="194">
        <f t="shared" si="72"/>
        <v>0</v>
      </c>
      <c r="AY436" s="194">
        <f t="shared" si="73"/>
        <v>0</v>
      </c>
    </row>
    <row r="437" spans="1:51" hidden="1" x14ac:dyDescent="0.2">
      <c r="A437" s="200" t="s">
        <v>1957</v>
      </c>
      <c r="B437" s="201" t="s">
        <v>1572</v>
      </c>
      <c r="C437" s="201"/>
      <c r="D437" s="201"/>
      <c r="E437" s="202">
        <f>IF(G437="Y",VLOOKUP(B437&amp;"|"&amp;C437,'ETC Data'!$C$2:$D$16,2,FALSE),0)</f>
        <v>0</v>
      </c>
      <c r="F437" s="202">
        <f>IF(D437="",0,IF(G437="Y",VLOOKUP(B437&amp;"|"&amp;D437,'ETC Data'!$C$2:$D$16,2,FALSE),0))</f>
        <v>0</v>
      </c>
      <c r="G437" s="203" t="str">
        <f>IF(VLOOKUP(A437,Plan!A$1:H$804,8,FALSE)&lt;&gt;"",VLOOKUP(A437,Plan!A$1:H$804,8,FALSE),"")</f>
        <v>N</v>
      </c>
      <c r="H437" s="204" t="str">
        <f>IF(VLOOKUP(A437,Plan!A$1:L$804,12,FALSE)&lt;&gt;"",VLOOKUP(A437,Plan!A$1:L$804,12,FALSE),"")</f>
        <v/>
      </c>
      <c r="I437" s="205" t="str">
        <f>IF(VLOOKUP(A437,Plan!A$1:M$804,13,FALSE)&lt;&gt;"",VLOOKUP(A437,Plan!A$1:M$804,13,FALSE),"")</f>
        <v/>
      </c>
      <c r="J437" s="205" t="str">
        <f>IF(VLOOKUP(A437,Plan!A$1:N$804,14,FALSE)&lt;&gt;"",VLOOKUP(A437,Plan!A$1:N$804,14,FALSE),IF(VLOOKUP(A437,Plan!A$1:O$804,15,FALSE)&lt;&gt;"",VLOOKUP(A437,Plan!A$1:O$804,15,FALSE),""))</f>
        <v/>
      </c>
      <c r="K437" s="206" t="str">
        <f>IF(VLOOKUP(A437,Plan!A$1:P$804,16,FALSE)&lt;&gt;"",VLOOKUP(A437,Plan!A$1:P$804,16,FALSE),"")</f>
        <v/>
      </c>
      <c r="L437" s="205"/>
      <c r="M437" s="205"/>
      <c r="N437" s="205"/>
      <c r="O437" s="207">
        <f t="shared" si="66"/>
        <v>0</v>
      </c>
      <c r="P437" s="207" t="b">
        <f t="shared" si="67"/>
        <v>0</v>
      </c>
      <c r="Q437" s="208">
        <f>IF(P437,O437*'ETC Data'!$H$3*'ETC Data'!$I$3,0)</f>
        <v>0</v>
      </c>
      <c r="R437" s="208">
        <f>Q437-(Q437*((VLOOKUP(A437,Plan!A$1:Z$804,26,FALSE)/100)))</f>
        <v>0</v>
      </c>
      <c r="S437" s="208">
        <f>IF(P437,O437*'ETC Data'!$H$3*'ETC Data'!$J$3,0)</f>
        <v>0</v>
      </c>
      <c r="T437" s="208">
        <f>S437-(S437*((VLOOKUP(A437,Plan!A$1:AA$804,27,FALSE)/100)))</f>
        <v>0</v>
      </c>
      <c r="U437" s="208">
        <f>IF(P437,O437*'ETC Data'!$H$3*'ETC Data'!$K$3,0)</f>
        <v>0</v>
      </c>
      <c r="V437" s="208">
        <f>U437-(U437*((VLOOKUP(A437,Plan!A$1:AB$804,28,FALSE)/100)))</f>
        <v>0</v>
      </c>
      <c r="W437" s="208">
        <f>IF(P437,O437*'ETC Data'!$H$3*'ETC Data'!$L$3,0)</f>
        <v>0</v>
      </c>
      <c r="X437" s="208">
        <f>W437-(W437*((VLOOKUP(A437,Plan!A$1:AC$804,29,FALSE)/100)))</f>
        <v>0</v>
      </c>
      <c r="Y437" s="209"/>
      <c r="Z437" s="210" t="b">
        <f t="shared" si="74"/>
        <v>0</v>
      </c>
      <c r="AA437" s="208">
        <f>IF(Z437,O437*'ETC Data'!$H$4*'ETC Data'!$I$4,0)</f>
        <v>0</v>
      </c>
      <c r="AB437" s="208">
        <f>AA437-(AA437*((VLOOKUP(A437,Plan!A$1:AI$804,35,FALSE)/100)))</f>
        <v>0</v>
      </c>
      <c r="AC437" s="208">
        <f>IF(Z437,O437*'ETC Data'!$H$4*'ETC Data'!$J$4,0)</f>
        <v>0</v>
      </c>
      <c r="AD437" s="208">
        <f>AC437-(AC437*((VLOOKUP(A437,Plan!A$1:AJ$804,36,FALSE)/100)))</f>
        <v>0</v>
      </c>
      <c r="AE437" s="208">
        <f>IF(Z437,O437*'ETC Data'!$H$4*'ETC Data'!$K$4,0)</f>
        <v>0</v>
      </c>
      <c r="AF437" s="208">
        <f>AE437-(AE437*((VLOOKUP(A437,Plan!A$1:AK$804,37,FALSE)/100)))</f>
        <v>0</v>
      </c>
      <c r="AG437" s="208">
        <f>IF(Z437,O437*'ETC Data'!$H$4*'ETC Data'!$L$4,0)</f>
        <v>0</v>
      </c>
      <c r="AH437" s="208">
        <f>AG437-(AG437*((VLOOKUP(A437,Plan!A$1:AP$804,42,FALSE)/100)))</f>
        <v>0</v>
      </c>
      <c r="AI437" s="210"/>
      <c r="AJ437" s="210" t="b">
        <f t="shared" si="75"/>
        <v>0</v>
      </c>
      <c r="AK437" s="211">
        <f>IF(AJ437,O437*'ETC Data'!$H$5*'ETC Data'!$I$5,0)</f>
        <v>0</v>
      </c>
      <c r="AL437" s="208">
        <f>AK437-(AK437*((VLOOKUP(A437,Plan!A$1:AY$804,51,FALSE)/100)))</f>
        <v>0</v>
      </c>
      <c r="AM437" s="208">
        <f>IF(AJ437,O437*'ETC Data'!$H$5*'ETC Data'!$J$5,0)</f>
        <v>0</v>
      </c>
      <c r="AN437" s="208">
        <f>AM437-(AM437*((VLOOKUP(A437,Plan!A$1:BA$804,53,FALSE)/100)))</f>
        <v>0</v>
      </c>
      <c r="AO437" s="211">
        <f>IF(AJ437,O437*'ETC Data'!$H$5*'ETC Data'!$K$5,0)</f>
        <v>0</v>
      </c>
      <c r="AP437" s="208">
        <f>AO437-(AO437*((VLOOKUP(A437,Plan!A$1:BB$804,54,FALSE)/100)))</f>
        <v>0</v>
      </c>
      <c r="AQ437" s="208">
        <f>IF(AJ437,O437*'ETC Data'!$H$5*'ETC Data'!$L$5,0)</f>
        <v>0</v>
      </c>
      <c r="AR437" s="208">
        <f>AQ437-(AQ437*((VLOOKUP(A437,Plan!A$1:BD$804,56,FALSE)/100)))</f>
        <v>0</v>
      </c>
      <c r="AS437" s="193">
        <f>VLOOKUP(A437,'PR Matrix'!A:B,2,FALSE)</f>
        <v>0</v>
      </c>
      <c r="AT437" s="194">
        <f t="shared" si="68"/>
        <v>0</v>
      </c>
      <c r="AU437" s="194">
        <f t="shared" si="69"/>
        <v>0</v>
      </c>
      <c r="AV437" s="194">
        <f t="shared" si="70"/>
        <v>0</v>
      </c>
      <c r="AW437" s="194">
        <f t="shared" si="71"/>
        <v>0</v>
      </c>
      <c r="AX437" s="194">
        <f t="shared" si="72"/>
        <v>0</v>
      </c>
      <c r="AY437" s="194">
        <f t="shared" si="73"/>
        <v>0</v>
      </c>
    </row>
    <row r="438" spans="1:51" hidden="1" x14ac:dyDescent="0.2">
      <c r="A438" s="200" t="s">
        <v>1958</v>
      </c>
      <c r="B438" s="201" t="s">
        <v>1572</v>
      </c>
      <c r="C438" s="201"/>
      <c r="D438" s="201"/>
      <c r="E438" s="202">
        <f>IF(G438="Y",VLOOKUP(B438&amp;"|"&amp;C438,'ETC Data'!$C$2:$D$16,2,FALSE),0)</f>
        <v>0</v>
      </c>
      <c r="F438" s="202">
        <f>IF(D438="",0,IF(G438="Y",VLOOKUP(B438&amp;"|"&amp;D438,'ETC Data'!$C$2:$D$16,2,FALSE),0))</f>
        <v>0</v>
      </c>
      <c r="G438" s="203" t="str">
        <f>IF(VLOOKUP(A438,Plan!A$1:H$804,8,FALSE)&lt;&gt;"",VLOOKUP(A438,Plan!A$1:H$804,8,FALSE),"")</f>
        <v>N</v>
      </c>
      <c r="H438" s="204" t="str">
        <f>IF(VLOOKUP(A438,Plan!A$1:L$804,12,FALSE)&lt;&gt;"",VLOOKUP(A438,Plan!A$1:L$804,12,FALSE),"")</f>
        <v/>
      </c>
      <c r="I438" s="205" t="str">
        <f>IF(VLOOKUP(A438,Plan!A$1:M$804,13,FALSE)&lt;&gt;"",VLOOKUP(A438,Plan!A$1:M$804,13,FALSE),"")</f>
        <v/>
      </c>
      <c r="J438" s="205" t="str">
        <f>IF(VLOOKUP(A438,Plan!A$1:N$804,14,FALSE)&lt;&gt;"",VLOOKUP(A438,Plan!A$1:N$804,14,FALSE),IF(VLOOKUP(A438,Plan!A$1:O$804,15,FALSE)&lt;&gt;"",VLOOKUP(A438,Plan!A$1:O$804,15,FALSE),""))</f>
        <v/>
      </c>
      <c r="K438" s="206" t="str">
        <f>IF(VLOOKUP(A438,Plan!A$1:P$804,16,FALSE)&lt;&gt;"",VLOOKUP(A438,Plan!A$1:P$804,16,FALSE),"")</f>
        <v/>
      </c>
      <c r="L438" s="205"/>
      <c r="M438" s="205"/>
      <c r="N438" s="205"/>
      <c r="O438" s="207">
        <f t="shared" si="66"/>
        <v>0</v>
      </c>
      <c r="P438" s="207" t="b">
        <f t="shared" si="67"/>
        <v>0</v>
      </c>
      <c r="Q438" s="208">
        <f>IF(P438,O438*'ETC Data'!$H$3*'ETC Data'!$I$3,0)</f>
        <v>0</v>
      </c>
      <c r="R438" s="208">
        <f>Q438-(Q438*((VLOOKUP(A438,Plan!A$1:Z$804,26,FALSE)/100)))</f>
        <v>0</v>
      </c>
      <c r="S438" s="208">
        <f>IF(P438,O438*'ETC Data'!$H$3*'ETC Data'!$J$3,0)</f>
        <v>0</v>
      </c>
      <c r="T438" s="208">
        <f>S438-(S438*((VLOOKUP(A438,Plan!A$1:AA$804,27,FALSE)/100)))</f>
        <v>0</v>
      </c>
      <c r="U438" s="208">
        <f>IF(P438,O438*'ETC Data'!$H$3*'ETC Data'!$K$3,0)</f>
        <v>0</v>
      </c>
      <c r="V438" s="208">
        <f>U438-(U438*((VLOOKUP(A438,Plan!A$1:AB$804,28,FALSE)/100)))</f>
        <v>0</v>
      </c>
      <c r="W438" s="208">
        <f>IF(P438,O438*'ETC Data'!$H$3*'ETC Data'!$L$3,0)</f>
        <v>0</v>
      </c>
      <c r="X438" s="208">
        <f>W438-(W438*((VLOOKUP(A438,Plan!A$1:AC$804,29,FALSE)/100)))</f>
        <v>0</v>
      </c>
      <c r="Y438" s="209"/>
      <c r="Z438" s="210" t="b">
        <f t="shared" si="74"/>
        <v>0</v>
      </c>
      <c r="AA438" s="208">
        <f>IF(Z438,O438*'ETC Data'!$H$4*'ETC Data'!$I$4,0)</f>
        <v>0</v>
      </c>
      <c r="AB438" s="208">
        <f>AA438-(AA438*((VLOOKUP(A438,Plan!A$1:AI$804,35,FALSE)/100)))</f>
        <v>0</v>
      </c>
      <c r="AC438" s="208">
        <f>IF(Z438,O438*'ETC Data'!$H$4*'ETC Data'!$J$4,0)</f>
        <v>0</v>
      </c>
      <c r="AD438" s="208">
        <f>AC438-(AC438*((VLOOKUP(A438,Plan!A$1:AJ$804,36,FALSE)/100)))</f>
        <v>0</v>
      </c>
      <c r="AE438" s="208">
        <f>IF(Z438,O438*'ETC Data'!$H$4*'ETC Data'!$K$4,0)</f>
        <v>0</v>
      </c>
      <c r="AF438" s="208">
        <f>AE438-(AE438*((VLOOKUP(A438,Plan!A$1:AK$804,37,FALSE)/100)))</f>
        <v>0</v>
      </c>
      <c r="AG438" s="208">
        <f>IF(Z438,O438*'ETC Data'!$H$4*'ETC Data'!$L$4,0)</f>
        <v>0</v>
      </c>
      <c r="AH438" s="208">
        <f>AG438-(AG438*((VLOOKUP(A438,Plan!A$1:AP$804,42,FALSE)/100)))</f>
        <v>0</v>
      </c>
      <c r="AI438" s="210"/>
      <c r="AJ438" s="210" t="b">
        <f t="shared" si="75"/>
        <v>0</v>
      </c>
      <c r="AK438" s="211">
        <f>IF(AJ438,O438*'ETC Data'!$H$5*'ETC Data'!$I$5,0)</f>
        <v>0</v>
      </c>
      <c r="AL438" s="208">
        <f>AK438-(AK438*((VLOOKUP(A438,Plan!A$1:AY$804,51,FALSE)/100)))</f>
        <v>0</v>
      </c>
      <c r="AM438" s="208">
        <f>IF(AJ438,O438*'ETC Data'!$H$5*'ETC Data'!$J$5,0)</f>
        <v>0</v>
      </c>
      <c r="AN438" s="208">
        <f>AM438-(AM438*((VLOOKUP(A438,Plan!A$1:BA$804,53,FALSE)/100)))</f>
        <v>0</v>
      </c>
      <c r="AO438" s="211">
        <f>IF(AJ438,O438*'ETC Data'!$H$5*'ETC Data'!$K$5,0)</f>
        <v>0</v>
      </c>
      <c r="AP438" s="208">
        <f>AO438-(AO438*((VLOOKUP(A438,Plan!A$1:BB$804,54,FALSE)/100)))</f>
        <v>0</v>
      </c>
      <c r="AQ438" s="208">
        <f>IF(AJ438,O438*'ETC Data'!$H$5*'ETC Data'!$L$5,0)</f>
        <v>0</v>
      </c>
      <c r="AR438" s="208">
        <f>AQ438-(AQ438*((VLOOKUP(A438,Plan!A$1:BD$804,56,FALSE)/100)))</f>
        <v>0</v>
      </c>
      <c r="AS438" s="193">
        <f>VLOOKUP(A438,'PR Matrix'!A:B,2,FALSE)</f>
        <v>0</v>
      </c>
      <c r="AT438" s="194">
        <f t="shared" si="68"/>
        <v>0</v>
      </c>
      <c r="AU438" s="194">
        <f t="shared" si="69"/>
        <v>0</v>
      </c>
      <c r="AV438" s="194">
        <f t="shared" si="70"/>
        <v>0</v>
      </c>
      <c r="AW438" s="194">
        <f t="shared" si="71"/>
        <v>0</v>
      </c>
      <c r="AX438" s="194">
        <f t="shared" si="72"/>
        <v>0</v>
      </c>
      <c r="AY438" s="194">
        <f t="shared" si="73"/>
        <v>0</v>
      </c>
    </row>
    <row r="439" spans="1:51" hidden="1" x14ac:dyDescent="0.2">
      <c r="A439" s="200" t="s">
        <v>1959</v>
      </c>
      <c r="B439" s="201" t="s">
        <v>1572</v>
      </c>
      <c r="C439" s="201"/>
      <c r="D439" s="201"/>
      <c r="E439" s="202">
        <f>IF(G439="Y",VLOOKUP(B439&amp;"|"&amp;C439,'ETC Data'!$C$2:$D$16,2,FALSE),0)</f>
        <v>0</v>
      </c>
      <c r="F439" s="202">
        <f>IF(D439="",0,IF(G439="Y",VLOOKUP(B439&amp;"|"&amp;D439,'ETC Data'!$C$2:$D$16,2,FALSE),0))</f>
        <v>0</v>
      </c>
      <c r="G439" s="203" t="str">
        <f>IF(VLOOKUP(A439,Plan!A$1:H$804,8,FALSE)&lt;&gt;"",VLOOKUP(A439,Plan!A$1:H$804,8,FALSE),"")</f>
        <v>N</v>
      </c>
      <c r="H439" s="204" t="str">
        <f>IF(VLOOKUP(A439,Plan!A$1:L$804,12,FALSE)&lt;&gt;"",VLOOKUP(A439,Plan!A$1:L$804,12,FALSE),"")</f>
        <v/>
      </c>
      <c r="I439" s="205" t="str">
        <f>IF(VLOOKUP(A439,Plan!A$1:M$804,13,FALSE)&lt;&gt;"",VLOOKUP(A439,Plan!A$1:M$804,13,FALSE),"")</f>
        <v/>
      </c>
      <c r="J439" s="205" t="str">
        <f>IF(VLOOKUP(A439,Plan!A$1:N$804,14,FALSE)&lt;&gt;"",VLOOKUP(A439,Plan!A$1:N$804,14,FALSE),IF(VLOOKUP(A439,Plan!A$1:O$804,15,FALSE)&lt;&gt;"",VLOOKUP(A439,Plan!A$1:O$804,15,FALSE),""))</f>
        <v/>
      </c>
      <c r="K439" s="206" t="str">
        <f>IF(VLOOKUP(A439,Plan!A$1:P$804,16,FALSE)&lt;&gt;"",VLOOKUP(A439,Plan!A$1:P$804,16,FALSE),"")</f>
        <v/>
      </c>
      <c r="L439" s="205"/>
      <c r="M439" s="205"/>
      <c r="N439" s="205"/>
      <c r="O439" s="207">
        <f t="shared" si="66"/>
        <v>0</v>
      </c>
      <c r="P439" s="207" t="b">
        <f t="shared" si="67"/>
        <v>0</v>
      </c>
      <c r="Q439" s="208">
        <f>IF(P439,O439*'ETC Data'!$H$3*'ETC Data'!$I$3,0)</f>
        <v>0</v>
      </c>
      <c r="R439" s="208">
        <f>Q439-(Q439*((VLOOKUP(A439,Plan!A$1:Z$804,26,FALSE)/100)))</f>
        <v>0</v>
      </c>
      <c r="S439" s="208">
        <f>IF(P439,O439*'ETC Data'!$H$3*'ETC Data'!$J$3,0)</f>
        <v>0</v>
      </c>
      <c r="T439" s="208">
        <f>S439-(S439*((VLOOKUP(A439,Plan!A$1:AA$804,27,FALSE)/100)))</f>
        <v>0</v>
      </c>
      <c r="U439" s="208">
        <f>IF(P439,O439*'ETC Data'!$H$3*'ETC Data'!$K$3,0)</f>
        <v>0</v>
      </c>
      <c r="V439" s="208">
        <f>U439-(U439*((VLOOKUP(A439,Plan!A$1:AB$804,28,FALSE)/100)))</f>
        <v>0</v>
      </c>
      <c r="W439" s="208">
        <f>IF(P439,O439*'ETC Data'!$H$3*'ETC Data'!$L$3,0)</f>
        <v>0</v>
      </c>
      <c r="X439" s="208">
        <f>W439-(W439*((VLOOKUP(A439,Plan!A$1:AC$804,29,FALSE)/100)))</f>
        <v>0</v>
      </c>
      <c r="Y439" s="209"/>
      <c r="Z439" s="210" t="b">
        <f t="shared" si="74"/>
        <v>0</v>
      </c>
      <c r="AA439" s="208">
        <f>IF(Z439,O439*'ETC Data'!$H$4*'ETC Data'!$I$4,0)</f>
        <v>0</v>
      </c>
      <c r="AB439" s="208">
        <f>AA439-(AA439*((VLOOKUP(A439,Plan!A$1:AI$804,35,FALSE)/100)))</f>
        <v>0</v>
      </c>
      <c r="AC439" s="208">
        <f>IF(Z439,O439*'ETC Data'!$H$4*'ETC Data'!$J$4,0)</f>
        <v>0</v>
      </c>
      <c r="AD439" s="208">
        <f>AC439-(AC439*((VLOOKUP(A439,Plan!A$1:AJ$804,36,FALSE)/100)))</f>
        <v>0</v>
      </c>
      <c r="AE439" s="208">
        <f>IF(Z439,O439*'ETC Data'!$H$4*'ETC Data'!$K$4,0)</f>
        <v>0</v>
      </c>
      <c r="AF439" s="208">
        <f>AE439-(AE439*((VLOOKUP(A439,Plan!A$1:AK$804,37,FALSE)/100)))</f>
        <v>0</v>
      </c>
      <c r="AG439" s="208">
        <f>IF(Z439,O439*'ETC Data'!$H$4*'ETC Data'!$L$4,0)</f>
        <v>0</v>
      </c>
      <c r="AH439" s="208">
        <f>AG439-(AG439*((VLOOKUP(A439,Plan!A$1:AP$804,42,FALSE)/100)))</f>
        <v>0</v>
      </c>
      <c r="AI439" s="210"/>
      <c r="AJ439" s="210" t="b">
        <f t="shared" si="75"/>
        <v>0</v>
      </c>
      <c r="AK439" s="211">
        <f>IF(AJ439,O439*'ETC Data'!$H$5*'ETC Data'!$I$5,0)</f>
        <v>0</v>
      </c>
      <c r="AL439" s="208">
        <f>AK439-(AK439*((VLOOKUP(A439,Plan!A$1:AY$804,51,FALSE)/100)))</f>
        <v>0</v>
      </c>
      <c r="AM439" s="208">
        <f>IF(AJ439,O439*'ETC Data'!$H$5*'ETC Data'!$J$5,0)</f>
        <v>0</v>
      </c>
      <c r="AN439" s="208">
        <f>AM439-(AM439*((VLOOKUP(A439,Plan!A$1:BA$804,53,FALSE)/100)))</f>
        <v>0</v>
      </c>
      <c r="AO439" s="211">
        <f>IF(AJ439,O439*'ETC Data'!$H$5*'ETC Data'!$K$5,0)</f>
        <v>0</v>
      </c>
      <c r="AP439" s="208">
        <f>AO439-(AO439*((VLOOKUP(A439,Plan!A$1:BB$804,54,FALSE)/100)))</f>
        <v>0</v>
      </c>
      <c r="AQ439" s="208">
        <f>IF(AJ439,O439*'ETC Data'!$H$5*'ETC Data'!$L$5,0)</f>
        <v>0</v>
      </c>
      <c r="AR439" s="208">
        <f>AQ439-(AQ439*((VLOOKUP(A439,Plan!A$1:BD$804,56,FALSE)/100)))</f>
        <v>0</v>
      </c>
      <c r="AS439" s="193">
        <f>VLOOKUP(A439,'PR Matrix'!A:B,2,FALSE)</f>
        <v>0</v>
      </c>
      <c r="AT439" s="194">
        <f t="shared" si="68"/>
        <v>0</v>
      </c>
      <c r="AU439" s="194">
        <f t="shared" si="69"/>
        <v>0</v>
      </c>
      <c r="AV439" s="194">
        <f t="shared" si="70"/>
        <v>0</v>
      </c>
      <c r="AW439" s="194">
        <f t="shared" si="71"/>
        <v>0</v>
      </c>
      <c r="AX439" s="194">
        <f t="shared" si="72"/>
        <v>0</v>
      </c>
      <c r="AY439" s="194">
        <f t="shared" si="73"/>
        <v>0</v>
      </c>
    </row>
    <row r="440" spans="1:51" hidden="1" x14ac:dyDescent="0.2">
      <c r="A440" s="200" t="s">
        <v>1960</v>
      </c>
      <c r="B440" s="201" t="s">
        <v>1572</v>
      </c>
      <c r="C440" s="201"/>
      <c r="D440" s="201"/>
      <c r="E440" s="202">
        <f>IF(G440="Y",VLOOKUP(B440&amp;"|"&amp;C440,'ETC Data'!$C$2:$D$16,2,FALSE),0)</f>
        <v>0</v>
      </c>
      <c r="F440" s="202">
        <f>IF(D440="",0,IF(G440="Y",VLOOKUP(B440&amp;"|"&amp;D440,'ETC Data'!$C$2:$D$16,2,FALSE),0))</f>
        <v>0</v>
      </c>
      <c r="G440" s="203" t="str">
        <f>IF(VLOOKUP(A440,Plan!A$1:H$804,8,FALSE)&lt;&gt;"",VLOOKUP(A440,Plan!A$1:H$804,8,FALSE),"")</f>
        <v>N</v>
      </c>
      <c r="H440" s="204" t="str">
        <f>IF(VLOOKUP(A440,Plan!A$1:L$804,12,FALSE)&lt;&gt;"",VLOOKUP(A440,Plan!A$1:L$804,12,FALSE),"")</f>
        <v/>
      </c>
      <c r="I440" s="205" t="str">
        <f>IF(VLOOKUP(A440,Plan!A$1:M$804,13,FALSE)&lt;&gt;"",VLOOKUP(A440,Plan!A$1:M$804,13,FALSE),"")</f>
        <v/>
      </c>
      <c r="J440" s="205" t="str">
        <f>IF(VLOOKUP(A440,Plan!A$1:N$804,14,FALSE)&lt;&gt;"",VLOOKUP(A440,Plan!A$1:N$804,14,FALSE),IF(VLOOKUP(A440,Plan!A$1:O$804,15,FALSE)&lt;&gt;"",VLOOKUP(A440,Plan!A$1:O$804,15,FALSE),""))</f>
        <v/>
      </c>
      <c r="K440" s="206" t="str">
        <f>IF(VLOOKUP(A440,Plan!A$1:P$804,16,FALSE)&lt;&gt;"",VLOOKUP(A440,Plan!A$1:P$804,16,FALSE),"")</f>
        <v/>
      </c>
      <c r="L440" s="205"/>
      <c r="M440" s="205"/>
      <c r="N440" s="205"/>
      <c r="O440" s="207">
        <f t="shared" si="66"/>
        <v>0</v>
      </c>
      <c r="P440" s="207" t="b">
        <f t="shared" si="67"/>
        <v>0</v>
      </c>
      <c r="Q440" s="208">
        <f>IF(P440,O440*'ETC Data'!$H$3*'ETC Data'!$I$3,0)</f>
        <v>0</v>
      </c>
      <c r="R440" s="208">
        <f>Q440-(Q440*((VLOOKUP(A440,Plan!A$1:Z$804,26,FALSE)/100)))</f>
        <v>0</v>
      </c>
      <c r="S440" s="208">
        <f>IF(P440,O440*'ETC Data'!$H$3*'ETC Data'!$J$3,0)</f>
        <v>0</v>
      </c>
      <c r="T440" s="208">
        <f>S440-(S440*((VLOOKUP(A440,Plan!A$1:AA$804,27,FALSE)/100)))</f>
        <v>0</v>
      </c>
      <c r="U440" s="208">
        <f>IF(P440,O440*'ETC Data'!$H$3*'ETC Data'!$K$3,0)</f>
        <v>0</v>
      </c>
      <c r="V440" s="208">
        <f>U440-(U440*((VLOOKUP(A440,Plan!A$1:AB$804,28,FALSE)/100)))</f>
        <v>0</v>
      </c>
      <c r="W440" s="208">
        <f>IF(P440,O440*'ETC Data'!$H$3*'ETC Data'!$L$3,0)</f>
        <v>0</v>
      </c>
      <c r="X440" s="208">
        <f>W440-(W440*((VLOOKUP(A440,Plan!A$1:AC$804,29,FALSE)/100)))</f>
        <v>0</v>
      </c>
      <c r="Y440" s="209"/>
      <c r="Z440" s="210" t="b">
        <f t="shared" si="74"/>
        <v>0</v>
      </c>
      <c r="AA440" s="208">
        <f>IF(Z440,O440*'ETC Data'!$H$4*'ETC Data'!$I$4,0)</f>
        <v>0</v>
      </c>
      <c r="AB440" s="208">
        <f>AA440-(AA440*((VLOOKUP(A440,Plan!A$1:AI$804,35,FALSE)/100)))</f>
        <v>0</v>
      </c>
      <c r="AC440" s="208">
        <f>IF(Z440,O440*'ETC Data'!$H$4*'ETC Data'!$J$4,0)</f>
        <v>0</v>
      </c>
      <c r="AD440" s="208">
        <f>AC440-(AC440*((VLOOKUP(A440,Plan!A$1:AJ$804,36,FALSE)/100)))</f>
        <v>0</v>
      </c>
      <c r="AE440" s="208">
        <f>IF(Z440,O440*'ETC Data'!$H$4*'ETC Data'!$K$4,0)</f>
        <v>0</v>
      </c>
      <c r="AF440" s="208">
        <f>AE440-(AE440*((VLOOKUP(A440,Plan!A$1:AK$804,37,FALSE)/100)))</f>
        <v>0</v>
      </c>
      <c r="AG440" s="208">
        <f>IF(Z440,O440*'ETC Data'!$H$4*'ETC Data'!$L$4,0)</f>
        <v>0</v>
      </c>
      <c r="AH440" s="208">
        <f>AG440-(AG440*((VLOOKUP(A440,Plan!A$1:AP$804,42,FALSE)/100)))</f>
        <v>0</v>
      </c>
      <c r="AI440" s="210"/>
      <c r="AJ440" s="210" t="b">
        <f t="shared" si="75"/>
        <v>0</v>
      </c>
      <c r="AK440" s="211">
        <f>IF(AJ440,O440*'ETC Data'!$H$5*'ETC Data'!$I$5,0)</f>
        <v>0</v>
      </c>
      <c r="AL440" s="208">
        <f>AK440-(AK440*((VLOOKUP(A440,Plan!A$1:AY$804,51,FALSE)/100)))</f>
        <v>0</v>
      </c>
      <c r="AM440" s="208">
        <f>IF(AJ440,O440*'ETC Data'!$H$5*'ETC Data'!$J$5,0)</f>
        <v>0</v>
      </c>
      <c r="AN440" s="208">
        <f>AM440-(AM440*((VLOOKUP(A440,Plan!A$1:BA$804,53,FALSE)/100)))</f>
        <v>0</v>
      </c>
      <c r="AO440" s="211">
        <f>IF(AJ440,O440*'ETC Data'!$H$5*'ETC Data'!$K$5,0)</f>
        <v>0</v>
      </c>
      <c r="AP440" s="208">
        <f>AO440-(AO440*((VLOOKUP(A440,Plan!A$1:BB$804,54,FALSE)/100)))</f>
        <v>0</v>
      </c>
      <c r="AQ440" s="208">
        <f>IF(AJ440,O440*'ETC Data'!$H$5*'ETC Data'!$L$5,0)</f>
        <v>0</v>
      </c>
      <c r="AR440" s="208">
        <f>AQ440-(AQ440*((VLOOKUP(A440,Plan!A$1:BD$804,56,FALSE)/100)))</f>
        <v>0</v>
      </c>
      <c r="AS440" s="193">
        <f>VLOOKUP(A440,'PR Matrix'!A:B,2,FALSE)</f>
        <v>0</v>
      </c>
      <c r="AT440" s="194">
        <f t="shared" si="68"/>
        <v>0</v>
      </c>
      <c r="AU440" s="194">
        <f t="shared" si="69"/>
        <v>0</v>
      </c>
      <c r="AV440" s="194">
        <f t="shared" si="70"/>
        <v>0</v>
      </c>
      <c r="AW440" s="194">
        <f t="shared" si="71"/>
        <v>0</v>
      </c>
      <c r="AX440" s="194">
        <f t="shared" si="72"/>
        <v>0</v>
      </c>
      <c r="AY440" s="194">
        <f t="shared" si="73"/>
        <v>0</v>
      </c>
    </row>
    <row r="441" spans="1:51" hidden="1" x14ac:dyDescent="0.2">
      <c r="A441" s="200" t="s">
        <v>1961</v>
      </c>
      <c r="B441" s="201" t="s">
        <v>1572</v>
      </c>
      <c r="C441" s="201"/>
      <c r="D441" s="201"/>
      <c r="E441" s="202">
        <f>IF(G441="Y",VLOOKUP(B441&amp;"|"&amp;C441,'ETC Data'!$C$2:$D$16,2,FALSE),0)</f>
        <v>0</v>
      </c>
      <c r="F441" s="202">
        <f>IF(D441="",0,IF(G441="Y",VLOOKUP(B441&amp;"|"&amp;D441,'ETC Data'!$C$2:$D$16,2,FALSE),0))</f>
        <v>0</v>
      </c>
      <c r="G441" s="203" t="str">
        <f>IF(VLOOKUP(A441,Plan!A$1:H$804,8,FALSE)&lt;&gt;"",VLOOKUP(A441,Plan!A$1:H$804,8,FALSE),"")</f>
        <v>N</v>
      </c>
      <c r="H441" s="204" t="str">
        <f>IF(VLOOKUP(A441,Plan!A$1:L$804,12,FALSE)&lt;&gt;"",VLOOKUP(A441,Plan!A$1:L$804,12,FALSE),"")</f>
        <v/>
      </c>
      <c r="I441" s="205" t="str">
        <f>IF(VLOOKUP(A441,Plan!A$1:M$804,13,FALSE)&lt;&gt;"",VLOOKUP(A441,Plan!A$1:M$804,13,FALSE),"")</f>
        <v/>
      </c>
      <c r="J441" s="205" t="str">
        <f>IF(VLOOKUP(A441,Plan!A$1:N$804,14,FALSE)&lt;&gt;"",VLOOKUP(A441,Plan!A$1:N$804,14,FALSE),IF(VLOOKUP(A441,Plan!A$1:O$804,15,FALSE)&lt;&gt;"",VLOOKUP(A441,Plan!A$1:O$804,15,FALSE),""))</f>
        <v/>
      </c>
      <c r="K441" s="206" t="str">
        <f>IF(VLOOKUP(A441,Plan!A$1:P$804,16,FALSE)&lt;&gt;"",VLOOKUP(A441,Plan!A$1:P$804,16,FALSE),"")</f>
        <v/>
      </c>
      <c r="L441" s="205"/>
      <c r="M441" s="205"/>
      <c r="N441" s="205"/>
      <c r="O441" s="207">
        <f t="shared" si="66"/>
        <v>0</v>
      </c>
      <c r="P441" s="207" t="b">
        <f t="shared" si="67"/>
        <v>0</v>
      </c>
      <c r="Q441" s="208">
        <f>IF(P441,O441*'ETC Data'!$H$3*'ETC Data'!$I$3,0)</f>
        <v>0</v>
      </c>
      <c r="R441" s="208">
        <f>Q441-(Q441*((VLOOKUP(A441,Plan!A$1:Z$804,26,FALSE)/100)))</f>
        <v>0</v>
      </c>
      <c r="S441" s="208">
        <f>IF(P441,O441*'ETC Data'!$H$3*'ETC Data'!$J$3,0)</f>
        <v>0</v>
      </c>
      <c r="T441" s="208">
        <f>S441-(S441*((VLOOKUP(A441,Plan!A$1:AA$804,27,FALSE)/100)))</f>
        <v>0</v>
      </c>
      <c r="U441" s="208">
        <f>IF(P441,O441*'ETC Data'!$H$3*'ETC Data'!$K$3,0)</f>
        <v>0</v>
      </c>
      <c r="V441" s="208">
        <f>U441-(U441*((VLOOKUP(A441,Plan!A$1:AB$804,28,FALSE)/100)))</f>
        <v>0</v>
      </c>
      <c r="W441" s="208">
        <f>IF(P441,O441*'ETC Data'!$H$3*'ETC Data'!$L$3,0)</f>
        <v>0</v>
      </c>
      <c r="X441" s="208">
        <f>W441-(W441*((VLOOKUP(A441,Plan!A$1:AC$804,29,FALSE)/100)))</f>
        <v>0</v>
      </c>
      <c r="Y441" s="209"/>
      <c r="Z441" s="210" t="b">
        <f t="shared" si="74"/>
        <v>0</v>
      </c>
      <c r="AA441" s="208">
        <f>IF(Z441,O441*'ETC Data'!$H$4*'ETC Data'!$I$4,0)</f>
        <v>0</v>
      </c>
      <c r="AB441" s="208">
        <f>AA441-(AA441*((VLOOKUP(A441,Plan!A$1:AI$804,35,FALSE)/100)))</f>
        <v>0</v>
      </c>
      <c r="AC441" s="208">
        <f>IF(Z441,O441*'ETC Data'!$H$4*'ETC Data'!$J$4,0)</f>
        <v>0</v>
      </c>
      <c r="AD441" s="208">
        <f>AC441-(AC441*((VLOOKUP(A441,Plan!A$1:AJ$804,36,FALSE)/100)))</f>
        <v>0</v>
      </c>
      <c r="AE441" s="208">
        <f>IF(Z441,O441*'ETC Data'!$H$4*'ETC Data'!$K$4,0)</f>
        <v>0</v>
      </c>
      <c r="AF441" s="208">
        <f>AE441-(AE441*((VLOOKUP(A441,Plan!A$1:AK$804,37,FALSE)/100)))</f>
        <v>0</v>
      </c>
      <c r="AG441" s="208">
        <f>IF(Z441,O441*'ETC Data'!$H$4*'ETC Data'!$L$4,0)</f>
        <v>0</v>
      </c>
      <c r="AH441" s="208">
        <f>AG441-(AG441*((VLOOKUP(A441,Plan!A$1:AP$804,42,FALSE)/100)))</f>
        <v>0</v>
      </c>
      <c r="AI441" s="210"/>
      <c r="AJ441" s="210" t="b">
        <f t="shared" si="75"/>
        <v>0</v>
      </c>
      <c r="AK441" s="211">
        <f>IF(AJ441,O441*'ETC Data'!$H$5*'ETC Data'!$I$5,0)</f>
        <v>0</v>
      </c>
      <c r="AL441" s="208">
        <f>AK441-(AK441*((VLOOKUP(A441,Plan!A$1:AY$804,51,FALSE)/100)))</f>
        <v>0</v>
      </c>
      <c r="AM441" s="208">
        <f>IF(AJ441,O441*'ETC Data'!$H$5*'ETC Data'!$J$5,0)</f>
        <v>0</v>
      </c>
      <c r="AN441" s="208">
        <f>AM441-(AM441*((VLOOKUP(A441,Plan!A$1:BA$804,53,FALSE)/100)))</f>
        <v>0</v>
      </c>
      <c r="AO441" s="211">
        <f>IF(AJ441,O441*'ETC Data'!$H$5*'ETC Data'!$K$5,0)</f>
        <v>0</v>
      </c>
      <c r="AP441" s="208">
        <f>AO441-(AO441*((VLOOKUP(A441,Plan!A$1:BB$804,54,FALSE)/100)))</f>
        <v>0</v>
      </c>
      <c r="AQ441" s="208">
        <f>IF(AJ441,O441*'ETC Data'!$H$5*'ETC Data'!$L$5,0)</f>
        <v>0</v>
      </c>
      <c r="AR441" s="208">
        <f>AQ441-(AQ441*((VLOOKUP(A441,Plan!A$1:BD$804,56,FALSE)/100)))</f>
        <v>0</v>
      </c>
      <c r="AS441" s="193">
        <f>VLOOKUP(A441,'PR Matrix'!A:B,2,FALSE)</f>
        <v>0</v>
      </c>
      <c r="AT441" s="194">
        <f t="shared" si="68"/>
        <v>0</v>
      </c>
      <c r="AU441" s="194">
        <f t="shared" si="69"/>
        <v>0</v>
      </c>
      <c r="AV441" s="194">
        <f t="shared" si="70"/>
        <v>0</v>
      </c>
      <c r="AW441" s="194">
        <f t="shared" si="71"/>
        <v>0</v>
      </c>
      <c r="AX441" s="194">
        <f t="shared" si="72"/>
        <v>0</v>
      </c>
      <c r="AY441" s="194">
        <f t="shared" si="73"/>
        <v>0</v>
      </c>
    </row>
    <row r="442" spans="1:51" hidden="1" x14ac:dyDescent="0.2">
      <c r="A442" s="200" t="s">
        <v>1962</v>
      </c>
      <c r="B442" s="201" t="s">
        <v>1572</v>
      </c>
      <c r="C442" s="201"/>
      <c r="D442" s="201"/>
      <c r="E442" s="202">
        <f>IF(G442="Y",VLOOKUP(B442&amp;"|"&amp;C442,'ETC Data'!$C$2:$D$16,2,FALSE),0)</f>
        <v>0</v>
      </c>
      <c r="F442" s="202">
        <f>IF(D442="",0,IF(G442="Y",VLOOKUP(B442&amp;"|"&amp;D442,'ETC Data'!$C$2:$D$16,2,FALSE),0))</f>
        <v>0</v>
      </c>
      <c r="G442" s="203" t="str">
        <f>IF(VLOOKUP(A442,Plan!A$1:H$804,8,FALSE)&lt;&gt;"",VLOOKUP(A442,Plan!A$1:H$804,8,FALSE),"")</f>
        <v>N</v>
      </c>
      <c r="H442" s="204" t="str">
        <f>IF(VLOOKUP(A442,Plan!A$1:L$804,12,FALSE)&lt;&gt;"",VLOOKUP(A442,Plan!A$1:L$804,12,FALSE),"")</f>
        <v/>
      </c>
      <c r="I442" s="205" t="str">
        <f>IF(VLOOKUP(A442,Plan!A$1:M$804,13,FALSE)&lt;&gt;"",VLOOKUP(A442,Plan!A$1:M$804,13,FALSE),"")</f>
        <v/>
      </c>
      <c r="J442" s="205" t="str">
        <f>IF(VLOOKUP(A442,Plan!A$1:N$804,14,FALSE)&lt;&gt;"",VLOOKUP(A442,Plan!A$1:N$804,14,FALSE),IF(VLOOKUP(A442,Plan!A$1:O$804,15,FALSE)&lt;&gt;"",VLOOKUP(A442,Plan!A$1:O$804,15,FALSE),""))</f>
        <v/>
      </c>
      <c r="K442" s="206" t="str">
        <f>IF(VLOOKUP(A442,Plan!A$1:P$804,16,FALSE)&lt;&gt;"",VLOOKUP(A442,Plan!A$1:P$804,16,FALSE),"")</f>
        <v/>
      </c>
      <c r="L442" s="205"/>
      <c r="M442" s="205"/>
      <c r="N442" s="205"/>
      <c r="O442" s="207">
        <f t="shared" si="66"/>
        <v>0</v>
      </c>
      <c r="P442" s="207" t="b">
        <f t="shared" si="67"/>
        <v>0</v>
      </c>
      <c r="Q442" s="208">
        <f>IF(P442,O442*'ETC Data'!$H$3*'ETC Data'!$I$3,0)</f>
        <v>0</v>
      </c>
      <c r="R442" s="208">
        <f>Q442-(Q442*((VLOOKUP(A442,Plan!A$1:Z$804,26,FALSE)/100)))</f>
        <v>0</v>
      </c>
      <c r="S442" s="208">
        <f>IF(P442,O442*'ETC Data'!$H$3*'ETC Data'!$J$3,0)</f>
        <v>0</v>
      </c>
      <c r="T442" s="208">
        <f>S442-(S442*((VLOOKUP(A442,Plan!A$1:AA$804,27,FALSE)/100)))</f>
        <v>0</v>
      </c>
      <c r="U442" s="208">
        <f>IF(P442,O442*'ETC Data'!$H$3*'ETC Data'!$K$3,0)</f>
        <v>0</v>
      </c>
      <c r="V442" s="208">
        <f>U442-(U442*((VLOOKUP(A442,Plan!A$1:AB$804,28,FALSE)/100)))</f>
        <v>0</v>
      </c>
      <c r="W442" s="208">
        <f>IF(P442,O442*'ETC Data'!$H$3*'ETC Data'!$L$3,0)</f>
        <v>0</v>
      </c>
      <c r="X442" s="208">
        <f>W442-(W442*((VLOOKUP(A442,Plan!A$1:AC$804,29,FALSE)/100)))</f>
        <v>0</v>
      </c>
      <c r="Y442" s="209"/>
      <c r="Z442" s="210" t="b">
        <f t="shared" si="74"/>
        <v>0</v>
      </c>
      <c r="AA442" s="208">
        <f>IF(Z442,O442*'ETC Data'!$H$4*'ETC Data'!$I$4,0)</f>
        <v>0</v>
      </c>
      <c r="AB442" s="208">
        <f>AA442-(AA442*((VLOOKUP(A442,Plan!A$1:AI$804,35,FALSE)/100)))</f>
        <v>0</v>
      </c>
      <c r="AC442" s="208">
        <f>IF(Z442,O442*'ETC Data'!$H$4*'ETC Data'!$J$4,0)</f>
        <v>0</v>
      </c>
      <c r="AD442" s="208">
        <f>AC442-(AC442*((VLOOKUP(A442,Plan!A$1:AJ$804,36,FALSE)/100)))</f>
        <v>0</v>
      </c>
      <c r="AE442" s="208">
        <f>IF(Z442,O442*'ETC Data'!$H$4*'ETC Data'!$K$4,0)</f>
        <v>0</v>
      </c>
      <c r="AF442" s="208">
        <f>AE442-(AE442*((VLOOKUP(A442,Plan!A$1:AK$804,37,FALSE)/100)))</f>
        <v>0</v>
      </c>
      <c r="AG442" s="208">
        <f>IF(Z442,O442*'ETC Data'!$H$4*'ETC Data'!$L$4,0)</f>
        <v>0</v>
      </c>
      <c r="AH442" s="208">
        <f>AG442-(AG442*((VLOOKUP(A442,Plan!A$1:AP$804,42,FALSE)/100)))</f>
        <v>0</v>
      </c>
      <c r="AI442" s="210"/>
      <c r="AJ442" s="210" t="b">
        <f t="shared" si="75"/>
        <v>0</v>
      </c>
      <c r="AK442" s="211">
        <f>IF(AJ442,O442*'ETC Data'!$H$5*'ETC Data'!$I$5,0)</f>
        <v>0</v>
      </c>
      <c r="AL442" s="208">
        <f>AK442-(AK442*((VLOOKUP(A442,Plan!A$1:AY$804,51,FALSE)/100)))</f>
        <v>0</v>
      </c>
      <c r="AM442" s="208">
        <f>IF(AJ442,O442*'ETC Data'!$H$5*'ETC Data'!$J$5,0)</f>
        <v>0</v>
      </c>
      <c r="AN442" s="208">
        <f>AM442-(AM442*((VLOOKUP(A442,Plan!A$1:BA$804,53,FALSE)/100)))</f>
        <v>0</v>
      </c>
      <c r="AO442" s="211">
        <f>IF(AJ442,O442*'ETC Data'!$H$5*'ETC Data'!$K$5,0)</f>
        <v>0</v>
      </c>
      <c r="AP442" s="208">
        <f>AO442-(AO442*((VLOOKUP(A442,Plan!A$1:BB$804,54,FALSE)/100)))</f>
        <v>0</v>
      </c>
      <c r="AQ442" s="208">
        <f>IF(AJ442,O442*'ETC Data'!$H$5*'ETC Data'!$L$5,0)</f>
        <v>0</v>
      </c>
      <c r="AR442" s="208">
        <f>AQ442-(AQ442*((VLOOKUP(A442,Plan!A$1:BD$804,56,FALSE)/100)))</f>
        <v>0</v>
      </c>
      <c r="AS442" s="193">
        <f>VLOOKUP(A442,'PR Matrix'!A:B,2,FALSE)</f>
        <v>0</v>
      </c>
      <c r="AT442" s="194">
        <f t="shared" si="68"/>
        <v>0</v>
      </c>
      <c r="AU442" s="194">
        <f t="shared" si="69"/>
        <v>0</v>
      </c>
      <c r="AV442" s="194">
        <f t="shared" si="70"/>
        <v>0</v>
      </c>
      <c r="AW442" s="194">
        <f t="shared" si="71"/>
        <v>0</v>
      </c>
      <c r="AX442" s="194">
        <f t="shared" si="72"/>
        <v>0</v>
      </c>
      <c r="AY442" s="194">
        <f t="shared" si="73"/>
        <v>0</v>
      </c>
    </row>
    <row r="443" spans="1:51" hidden="1" x14ac:dyDescent="0.2">
      <c r="A443" s="200" t="s">
        <v>1963</v>
      </c>
      <c r="B443" s="201" t="s">
        <v>1572</v>
      </c>
      <c r="C443" s="201"/>
      <c r="D443" s="201"/>
      <c r="E443" s="202">
        <f>IF(G443="Y",VLOOKUP(B443&amp;"|"&amp;C443,'ETC Data'!$C$2:$D$16,2,FALSE),0)</f>
        <v>0</v>
      </c>
      <c r="F443" s="202">
        <f>IF(D443="",0,IF(G443="Y",VLOOKUP(B443&amp;"|"&amp;D443,'ETC Data'!$C$2:$D$16,2,FALSE),0))</f>
        <v>0</v>
      </c>
      <c r="G443" s="203" t="str">
        <f>IF(VLOOKUP(A443,Plan!A$1:H$804,8,FALSE)&lt;&gt;"",VLOOKUP(A443,Plan!A$1:H$804,8,FALSE),"")</f>
        <v>N</v>
      </c>
      <c r="H443" s="204" t="str">
        <f>IF(VLOOKUP(A443,Plan!A$1:L$804,12,FALSE)&lt;&gt;"",VLOOKUP(A443,Plan!A$1:L$804,12,FALSE),"")</f>
        <v/>
      </c>
      <c r="I443" s="205" t="str">
        <f>IF(VLOOKUP(A443,Plan!A$1:M$804,13,FALSE)&lt;&gt;"",VLOOKUP(A443,Plan!A$1:M$804,13,FALSE),"")</f>
        <v/>
      </c>
      <c r="J443" s="205" t="str">
        <f>IF(VLOOKUP(A443,Plan!A$1:N$804,14,FALSE)&lt;&gt;"",VLOOKUP(A443,Plan!A$1:N$804,14,FALSE),IF(VLOOKUP(A443,Plan!A$1:O$804,15,FALSE)&lt;&gt;"",VLOOKUP(A443,Plan!A$1:O$804,15,FALSE),""))</f>
        <v/>
      </c>
      <c r="K443" s="206" t="str">
        <f>IF(VLOOKUP(A443,Plan!A$1:P$804,16,FALSE)&lt;&gt;"",VLOOKUP(A443,Plan!A$1:P$804,16,FALSE),"")</f>
        <v/>
      </c>
      <c r="L443" s="205"/>
      <c r="M443" s="205"/>
      <c r="N443" s="205"/>
      <c r="O443" s="207">
        <f t="shared" si="66"/>
        <v>0</v>
      </c>
      <c r="P443" s="207" t="b">
        <f t="shared" si="67"/>
        <v>0</v>
      </c>
      <c r="Q443" s="208">
        <f>IF(P443,O443*'ETC Data'!$H$3*'ETC Data'!$I$3,0)</f>
        <v>0</v>
      </c>
      <c r="R443" s="208">
        <f>Q443-(Q443*((VLOOKUP(A443,Plan!A$1:Z$804,26,FALSE)/100)))</f>
        <v>0</v>
      </c>
      <c r="S443" s="208">
        <f>IF(P443,O443*'ETC Data'!$H$3*'ETC Data'!$J$3,0)</f>
        <v>0</v>
      </c>
      <c r="T443" s="208">
        <f>S443-(S443*((VLOOKUP(A443,Plan!A$1:AA$804,27,FALSE)/100)))</f>
        <v>0</v>
      </c>
      <c r="U443" s="208">
        <f>IF(P443,O443*'ETC Data'!$H$3*'ETC Data'!$K$3,0)</f>
        <v>0</v>
      </c>
      <c r="V443" s="208">
        <f>U443-(U443*((VLOOKUP(A443,Plan!A$1:AB$804,28,FALSE)/100)))</f>
        <v>0</v>
      </c>
      <c r="W443" s="208">
        <f>IF(P443,O443*'ETC Data'!$H$3*'ETC Data'!$L$3,0)</f>
        <v>0</v>
      </c>
      <c r="X443" s="208">
        <f>W443-(W443*((VLOOKUP(A443,Plan!A$1:AC$804,29,FALSE)/100)))</f>
        <v>0</v>
      </c>
      <c r="Y443" s="209"/>
      <c r="Z443" s="210" t="b">
        <f t="shared" si="74"/>
        <v>0</v>
      </c>
      <c r="AA443" s="208">
        <f>IF(Z443,O443*'ETC Data'!$H$4*'ETC Data'!$I$4,0)</f>
        <v>0</v>
      </c>
      <c r="AB443" s="208">
        <f>AA443-(AA443*((VLOOKUP(A443,Plan!A$1:AI$804,35,FALSE)/100)))</f>
        <v>0</v>
      </c>
      <c r="AC443" s="208">
        <f>IF(Z443,O443*'ETC Data'!$H$4*'ETC Data'!$J$4,0)</f>
        <v>0</v>
      </c>
      <c r="AD443" s="208">
        <f>AC443-(AC443*((VLOOKUP(A443,Plan!A$1:AJ$804,36,FALSE)/100)))</f>
        <v>0</v>
      </c>
      <c r="AE443" s="208">
        <f>IF(Z443,O443*'ETC Data'!$H$4*'ETC Data'!$K$4,0)</f>
        <v>0</v>
      </c>
      <c r="AF443" s="208">
        <f>AE443-(AE443*((VLOOKUP(A443,Plan!A$1:AK$804,37,FALSE)/100)))</f>
        <v>0</v>
      </c>
      <c r="AG443" s="208">
        <f>IF(Z443,O443*'ETC Data'!$H$4*'ETC Data'!$L$4,0)</f>
        <v>0</v>
      </c>
      <c r="AH443" s="208">
        <f>AG443-(AG443*((VLOOKUP(A443,Plan!A$1:AP$804,42,FALSE)/100)))</f>
        <v>0</v>
      </c>
      <c r="AI443" s="210"/>
      <c r="AJ443" s="210" t="b">
        <f t="shared" si="75"/>
        <v>0</v>
      </c>
      <c r="AK443" s="211">
        <f>IF(AJ443,O443*'ETC Data'!$H$5*'ETC Data'!$I$5,0)</f>
        <v>0</v>
      </c>
      <c r="AL443" s="208">
        <f>AK443-(AK443*((VLOOKUP(A443,Plan!A$1:AY$804,51,FALSE)/100)))</f>
        <v>0</v>
      </c>
      <c r="AM443" s="208">
        <f>IF(AJ443,O443*'ETC Data'!$H$5*'ETC Data'!$J$5,0)</f>
        <v>0</v>
      </c>
      <c r="AN443" s="208">
        <f>AM443-(AM443*((VLOOKUP(A443,Plan!A$1:BA$804,53,FALSE)/100)))</f>
        <v>0</v>
      </c>
      <c r="AO443" s="211">
        <f>IF(AJ443,O443*'ETC Data'!$H$5*'ETC Data'!$K$5,0)</f>
        <v>0</v>
      </c>
      <c r="AP443" s="208">
        <f>AO443-(AO443*((VLOOKUP(A443,Plan!A$1:BB$804,54,FALSE)/100)))</f>
        <v>0</v>
      </c>
      <c r="AQ443" s="208">
        <f>IF(AJ443,O443*'ETC Data'!$H$5*'ETC Data'!$L$5,0)</f>
        <v>0</v>
      </c>
      <c r="AR443" s="208">
        <f>AQ443-(AQ443*((VLOOKUP(A443,Plan!A$1:BD$804,56,FALSE)/100)))</f>
        <v>0</v>
      </c>
      <c r="AS443" s="193">
        <f>VLOOKUP(A443,'PR Matrix'!A:B,2,FALSE)</f>
        <v>0</v>
      </c>
      <c r="AT443" s="194">
        <f t="shared" si="68"/>
        <v>0</v>
      </c>
      <c r="AU443" s="194">
        <f t="shared" si="69"/>
        <v>0</v>
      </c>
      <c r="AV443" s="194">
        <f t="shared" si="70"/>
        <v>0</v>
      </c>
      <c r="AW443" s="194">
        <f t="shared" si="71"/>
        <v>0</v>
      </c>
      <c r="AX443" s="194">
        <f t="shared" si="72"/>
        <v>0</v>
      </c>
      <c r="AY443" s="194">
        <f t="shared" si="73"/>
        <v>0</v>
      </c>
    </row>
    <row r="444" spans="1:51" hidden="1" x14ac:dyDescent="0.2">
      <c r="A444" s="200" t="s">
        <v>1964</v>
      </c>
      <c r="B444" s="201" t="s">
        <v>1572</v>
      </c>
      <c r="C444" s="201"/>
      <c r="D444" s="201"/>
      <c r="E444" s="202">
        <f>IF(G444="Y",VLOOKUP(B444&amp;"|"&amp;C444,'ETC Data'!$C$2:$D$16,2,FALSE),0)</f>
        <v>0</v>
      </c>
      <c r="F444" s="202">
        <f>IF(D444="",0,IF(G444="Y",VLOOKUP(B444&amp;"|"&amp;D444,'ETC Data'!$C$2:$D$16,2,FALSE),0))</f>
        <v>0</v>
      </c>
      <c r="G444" s="203" t="str">
        <f>IF(VLOOKUP(A444,Plan!A$1:H$804,8,FALSE)&lt;&gt;"",VLOOKUP(A444,Plan!A$1:H$804,8,FALSE),"")</f>
        <v>N</v>
      </c>
      <c r="H444" s="204" t="str">
        <f>IF(VLOOKUP(A444,Plan!A$1:L$804,12,FALSE)&lt;&gt;"",VLOOKUP(A444,Plan!A$1:L$804,12,FALSE),"")</f>
        <v/>
      </c>
      <c r="I444" s="205" t="str">
        <f>IF(VLOOKUP(A444,Plan!A$1:M$804,13,FALSE)&lt;&gt;"",VLOOKUP(A444,Plan!A$1:M$804,13,FALSE),"")</f>
        <v/>
      </c>
      <c r="J444" s="205" t="str">
        <f>IF(VLOOKUP(A444,Plan!A$1:N$804,14,FALSE)&lt;&gt;"",VLOOKUP(A444,Plan!A$1:N$804,14,FALSE),IF(VLOOKUP(A444,Plan!A$1:O$804,15,FALSE)&lt;&gt;"",VLOOKUP(A444,Plan!A$1:O$804,15,FALSE),""))</f>
        <v/>
      </c>
      <c r="K444" s="206" t="str">
        <f>IF(VLOOKUP(A444,Plan!A$1:P$804,16,FALSE)&lt;&gt;"",VLOOKUP(A444,Plan!A$1:P$804,16,FALSE),"")</f>
        <v/>
      </c>
      <c r="L444" s="205"/>
      <c r="M444" s="205"/>
      <c r="N444" s="205"/>
      <c r="O444" s="207">
        <f t="shared" si="66"/>
        <v>0</v>
      </c>
      <c r="P444" s="207" t="b">
        <f t="shared" si="67"/>
        <v>0</v>
      </c>
      <c r="Q444" s="208">
        <f>IF(P444,O444*'ETC Data'!$H$3*'ETC Data'!$I$3,0)</f>
        <v>0</v>
      </c>
      <c r="R444" s="208">
        <f>Q444-(Q444*((VLOOKUP(A444,Plan!A$1:Z$804,26,FALSE)/100)))</f>
        <v>0</v>
      </c>
      <c r="S444" s="208">
        <f>IF(P444,O444*'ETC Data'!$H$3*'ETC Data'!$J$3,0)</f>
        <v>0</v>
      </c>
      <c r="T444" s="208">
        <f>S444-(S444*((VLOOKUP(A444,Plan!A$1:AA$804,27,FALSE)/100)))</f>
        <v>0</v>
      </c>
      <c r="U444" s="208">
        <f>IF(P444,O444*'ETC Data'!$H$3*'ETC Data'!$K$3,0)</f>
        <v>0</v>
      </c>
      <c r="V444" s="208">
        <f>U444-(U444*((VLOOKUP(A444,Plan!A$1:AB$804,28,FALSE)/100)))</f>
        <v>0</v>
      </c>
      <c r="W444" s="208">
        <f>IF(P444,O444*'ETC Data'!$H$3*'ETC Data'!$L$3,0)</f>
        <v>0</v>
      </c>
      <c r="X444" s="208">
        <f>W444-(W444*((VLOOKUP(A444,Plan!A$1:AC$804,29,FALSE)/100)))</f>
        <v>0</v>
      </c>
      <c r="Y444" s="209"/>
      <c r="Z444" s="210" t="b">
        <f t="shared" si="74"/>
        <v>0</v>
      </c>
      <c r="AA444" s="208">
        <f>IF(Z444,O444*'ETC Data'!$H$4*'ETC Data'!$I$4,0)</f>
        <v>0</v>
      </c>
      <c r="AB444" s="208">
        <f>AA444-(AA444*((VLOOKUP(A444,Plan!A$1:AI$804,35,FALSE)/100)))</f>
        <v>0</v>
      </c>
      <c r="AC444" s="208">
        <f>IF(Z444,O444*'ETC Data'!$H$4*'ETC Data'!$J$4,0)</f>
        <v>0</v>
      </c>
      <c r="AD444" s="208">
        <f>AC444-(AC444*((VLOOKUP(A444,Plan!A$1:AJ$804,36,FALSE)/100)))</f>
        <v>0</v>
      </c>
      <c r="AE444" s="208">
        <f>IF(Z444,O444*'ETC Data'!$H$4*'ETC Data'!$K$4,0)</f>
        <v>0</v>
      </c>
      <c r="AF444" s="208">
        <f>AE444-(AE444*((VLOOKUP(A444,Plan!A$1:AK$804,37,FALSE)/100)))</f>
        <v>0</v>
      </c>
      <c r="AG444" s="208">
        <f>IF(Z444,O444*'ETC Data'!$H$4*'ETC Data'!$L$4,0)</f>
        <v>0</v>
      </c>
      <c r="AH444" s="208">
        <f>AG444-(AG444*((VLOOKUP(A444,Plan!A$1:AP$804,42,FALSE)/100)))</f>
        <v>0</v>
      </c>
      <c r="AI444" s="210"/>
      <c r="AJ444" s="210" t="b">
        <f t="shared" si="75"/>
        <v>0</v>
      </c>
      <c r="AK444" s="211">
        <f>IF(AJ444,O444*'ETC Data'!$H$5*'ETC Data'!$I$5,0)</f>
        <v>0</v>
      </c>
      <c r="AL444" s="208">
        <f>AK444-(AK444*((VLOOKUP(A444,Plan!A$1:AY$804,51,FALSE)/100)))</f>
        <v>0</v>
      </c>
      <c r="AM444" s="208">
        <f>IF(AJ444,O444*'ETC Data'!$H$5*'ETC Data'!$J$5,0)</f>
        <v>0</v>
      </c>
      <c r="AN444" s="208">
        <f>AM444-(AM444*((VLOOKUP(A444,Plan!A$1:BA$804,53,FALSE)/100)))</f>
        <v>0</v>
      </c>
      <c r="AO444" s="211">
        <f>IF(AJ444,O444*'ETC Data'!$H$5*'ETC Data'!$K$5,0)</f>
        <v>0</v>
      </c>
      <c r="AP444" s="208">
        <f>AO444-(AO444*((VLOOKUP(A444,Plan!A$1:BB$804,54,FALSE)/100)))</f>
        <v>0</v>
      </c>
      <c r="AQ444" s="208">
        <f>IF(AJ444,O444*'ETC Data'!$H$5*'ETC Data'!$L$5,0)</f>
        <v>0</v>
      </c>
      <c r="AR444" s="208">
        <f>AQ444-(AQ444*((VLOOKUP(A444,Plan!A$1:BD$804,56,FALSE)/100)))</f>
        <v>0</v>
      </c>
      <c r="AS444" s="193">
        <f>VLOOKUP(A444,'PR Matrix'!A:B,2,FALSE)</f>
        <v>0</v>
      </c>
      <c r="AT444" s="194">
        <f t="shared" si="68"/>
        <v>0</v>
      </c>
      <c r="AU444" s="194">
        <f t="shared" si="69"/>
        <v>0</v>
      </c>
      <c r="AV444" s="194">
        <f t="shared" si="70"/>
        <v>0</v>
      </c>
      <c r="AW444" s="194">
        <f t="shared" si="71"/>
        <v>0</v>
      </c>
      <c r="AX444" s="194">
        <f t="shared" si="72"/>
        <v>0</v>
      </c>
      <c r="AY444" s="194">
        <f t="shared" si="73"/>
        <v>0</v>
      </c>
    </row>
    <row r="445" spans="1:51" hidden="1" x14ac:dyDescent="0.2">
      <c r="A445" s="200" t="s">
        <v>1965</v>
      </c>
      <c r="B445" s="201" t="s">
        <v>1572</v>
      </c>
      <c r="C445" s="201"/>
      <c r="D445" s="201"/>
      <c r="E445" s="202">
        <f>IF(G445="Y",VLOOKUP(B445&amp;"|"&amp;C445,'ETC Data'!$C$2:$D$16,2,FALSE),0)</f>
        <v>0</v>
      </c>
      <c r="F445" s="202">
        <f>IF(D445="",0,IF(G445="Y",VLOOKUP(B445&amp;"|"&amp;D445,'ETC Data'!$C$2:$D$16,2,FALSE),0))</f>
        <v>0</v>
      </c>
      <c r="G445" s="203" t="str">
        <f>IF(VLOOKUP(A445,Plan!A$1:H$804,8,FALSE)&lt;&gt;"",VLOOKUP(A445,Plan!A$1:H$804,8,FALSE),"")</f>
        <v>N</v>
      </c>
      <c r="H445" s="204" t="str">
        <f>IF(VLOOKUP(A445,Plan!A$1:L$804,12,FALSE)&lt;&gt;"",VLOOKUP(A445,Plan!A$1:L$804,12,FALSE),"")</f>
        <v/>
      </c>
      <c r="I445" s="205" t="str">
        <f>IF(VLOOKUP(A445,Plan!A$1:M$804,13,FALSE)&lt;&gt;"",VLOOKUP(A445,Plan!A$1:M$804,13,FALSE),"")</f>
        <v/>
      </c>
      <c r="J445" s="205" t="str">
        <f>IF(VLOOKUP(A445,Plan!A$1:N$804,14,FALSE)&lt;&gt;"",VLOOKUP(A445,Plan!A$1:N$804,14,FALSE),IF(VLOOKUP(A445,Plan!A$1:O$804,15,FALSE)&lt;&gt;"",VLOOKUP(A445,Plan!A$1:O$804,15,FALSE),""))</f>
        <v/>
      </c>
      <c r="K445" s="206" t="str">
        <f>IF(VLOOKUP(A445,Plan!A$1:P$804,16,FALSE)&lt;&gt;"",VLOOKUP(A445,Plan!A$1:P$804,16,FALSE),"")</f>
        <v/>
      </c>
      <c r="L445" s="205"/>
      <c r="M445" s="205"/>
      <c r="N445" s="205"/>
      <c r="O445" s="207">
        <f t="shared" si="66"/>
        <v>0</v>
      </c>
      <c r="P445" s="207" t="b">
        <f t="shared" si="67"/>
        <v>0</v>
      </c>
      <c r="Q445" s="208">
        <f>IF(P445,O445*'ETC Data'!$H$3*'ETC Data'!$I$3,0)</f>
        <v>0</v>
      </c>
      <c r="R445" s="208">
        <f>Q445-(Q445*((VLOOKUP(A445,Plan!A$1:Z$804,26,FALSE)/100)))</f>
        <v>0</v>
      </c>
      <c r="S445" s="208">
        <f>IF(P445,O445*'ETC Data'!$H$3*'ETC Data'!$J$3,0)</f>
        <v>0</v>
      </c>
      <c r="T445" s="208">
        <f>S445-(S445*((VLOOKUP(A445,Plan!A$1:AA$804,27,FALSE)/100)))</f>
        <v>0</v>
      </c>
      <c r="U445" s="208">
        <f>IF(P445,O445*'ETC Data'!$H$3*'ETC Data'!$K$3,0)</f>
        <v>0</v>
      </c>
      <c r="V445" s="208">
        <f>U445-(U445*((VLOOKUP(A445,Plan!A$1:AB$804,28,FALSE)/100)))</f>
        <v>0</v>
      </c>
      <c r="W445" s="208">
        <f>IF(P445,O445*'ETC Data'!$H$3*'ETC Data'!$L$3,0)</f>
        <v>0</v>
      </c>
      <c r="X445" s="208">
        <f>W445-(W445*((VLOOKUP(A445,Plan!A$1:AC$804,29,FALSE)/100)))</f>
        <v>0</v>
      </c>
      <c r="Y445" s="209"/>
      <c r="Z445" s="210" t="b">
        <f t="shared" si="74"/>
        <v>0</v>
      </c>
      <c r="AA445" s="208">
        <f>IF(Z445,O445*'ETC Data'!$H$4*'ETC Data'!$I$4,0)</f>
        <v>0</v>
      </c>
      <c r="AB445" s="208">
        <f>AA445-(AA445*((VLOOKUP(A445,Plan!A$1:AI$804,35,FALSE)/100)))</f>
        <v>0</v>
      </c>
      <c r="AC445" s="208">
        <f>IF(Z445,O445*'ETC Data'!$H$4*'ETC Data'!$J$4,0)</f>
        <v>0</v>
      </c>
      <c r="AD445" s="208">
        <f>AC445-(AC445*((VLOOKUP(A445,Plan!A$1:AJ$804,36,FALSE)/100)))</f>
        <v>0</v>
      </c>
      <c r="AE445" s="208">
        <f>IF(Z445,O445*'ETC Data'!$H$4*'ETC Data'!$K$4,0)</f>
        <v>0</v>
      </c>
      <c r="AF445" s="208">
        <f>AE445-(AE445*((VLOOKUP(A445,Plan!A$1:AK$804,37,FALSE)/100)))</f>
        <v>0</v>
      </c>
      <c r="AG445" s="208">
        <f>IF(Z445,O445*'ETC Data'!$H$4*'ETC Data'!$L$4,0)</f>
        <v>0</v>
      </c>
      <c r="AH445" s="208">
        <f>AG445-(AG445*((VLOOKUP(A445,Plan!A$1:AP$804,42,FALSE)/100)))</f>
        <v>0</v>
      </c>
      <c r="AI445" s="210"/>
      <c r="AJ445" s="210" t="b">
        <f t="shared" si="75"/>
        <v>0</v>
      </c>
      <c r="AK445" s="211">
        <f>IF(AJ445,O445*'ETC Data'!$H$5*'ETC Data'!$I$5,0)</f>
        <v>0</v>
      </c>
      <c r="AL445" s="208">
        <f>AK445-(AK445*((VLOOKUP(A445,Plan!A$1:AY$804,51,FALSE)/100)))</f>
        <v>0</v>
      </c>
      <c r="AM445" s="208">
        <f>IF(AJ445,O445*'ETC Data'!$H$5*'ETC Data'!$J$5,0)</f>
        <v>0</v>
      </c>
      <c r="AN445" s="208">
        <f>AM445-(AM445*((VLOOKUP(A445,Plan!A$1:BA$804,53,FALSE)/100)))</f>
        <v>0</v>
      </c>
      <c r="AO445" s="211">
        <f>IF(AJ445,O445*'ETC Data'!$H$5*'ETC Data'!$K$5,0)</f>
        <v>0</v>
      </c>
      <c r="AP445" s="208">
        <f>AO445-(AO445*((VLOOKUP(A445,Plan!A$1:BB$804,54,FALSE)/100)))</f>
        <v>0</v>
      </c>
      <c r="AQ445" s="208">
        <f>IF(AJ445,O445*'ETC Data'!$H$5*'ETC Data'!$L$5,0)</f>
        <v>0</v>
      </c>
      <c r="AR445" s="208">
        <f>AQ445-(AQ445*((VLOOKUP(A445,Plan!A$1:BD$804,56,FALSE)/100)))</f>
        <v>0</v>
      </c>
      <c r="AS445" s="193">
        <f>VLOOKUP(A445,'PR Matrix'!A:B,2,FALSE)</f>
        <v>0</v>
      </c>
      <c r="AT445" s="194">
        <f t="shared" si="68"/>
        <v>0</v>
      </c>
      <c r="AU445" s="194">
        <f t="shared" si="69"/>
        <v>0</v>
      </c>
      <c r="AV445" s="194">
        <f t="shared" si="70"/>
        <v>0</v>
      </c>
      <c r="AW445" s="194">
        <f t="shared" si="71"/>
        <v>0</v>
      </c>
      <c r="AX445" s="194">
        <f t="shared" si="72"/>
        <v>0</v>
      </c>
      <c r="AY445" s="194">
        <f t="shared" si="73"/>
        <v>0</v>
      </c>
    </row>
    <row r="446" spans="1:51" hidden="1" x14ac:dyDescent="0.2">
      <c r="A446" s="200" t="s">
        <v>1966</v>
      </c>
      <c r="B446" s="201" t="s">
        <v>1572</v>
      </c>
      <c r="C446" s="201"/>
      <c r="D446" s="201"/>
      <c r="E446" s="202">
        <f>IF(G446="Y",VLOOKUP(B446&amp;"|"&amp;C446,'ETC Data'!$C$2:$D$16,2,FALSE),0)</f>
        <v>0</v>
      </c>
      <c r="F446" s="202">
        <f>IF(D446="",0,IF(G446="Y",VLOOKUP(B446&amp;"|"&amp;D446,'ETC Data'!$C$2:$D$16,2,FALSE),0))</f>
        <v>0</v>
      </c>
      <c r="G446" s="203" t="str">
        <f>IF(VLOOKUP(A446,Plan!A$1:H$804,8,FALSE)&lt;&gt;"",VLOOKUP(A446,Plan!A$1:H$804,8,FALSE),"")</f>
        <v>N</v>
      </c>
      <c r="H446" s="204" t="str">
        <f>IF(VLOOKUP(A446,Plan!A$1:L$804,12,FALSE)&lt;&gt;"",VLOOKUP(A446,Plan!A$1:L$804,12,FALSE),"")</f>
        <v/>
      </c>
      <c r="I446" s="205" t="str">
        <f>IF(VLOOKUP(A446,Plan!A$1:M$804,13,FALSE)&lt;&gt;"",VLOOKUP(A446,Plan!A$1:M$804,13,FALSE),"")</f>
        <v/>
      </c>
      <c r="J446" s="205" t="str">
        <f>IF(VLOOKUP(A446,Plan!A$1:N$804,14,FALSE)&lt;&gt;"",VLOOKUP(A446,Plan!A$1:N$804,14,FALSE),IF(VLOOKUP(A446,Plan!A$1:O$804,15,FALSE)&lt;&gt;"",VLOOKUP(A446,Plan!A$1:O$804,15,FALSE),""))</f>
        <v/>
      </c>
      <c r="K446" s="206" t="str">
        <f>IF(VLOOKUP(A446,Plan!A$1:P$804,16,FALSE)&lt;&gt;"",VLOOKUP(A446,Plan!A$1:P$804,16,FALSE),"")</f>
        <v/>
      </c>
      <c r="L446" s="205"/>
      <c r="M446" s="205"/>
      <c r="N446" s="205"/>
      <c r="O446" s="207">
        <f t="shared" si="66"/>
        <v>0</v>
      </c>
      <c r="P446" s="207" t="b">
        <f t="shared" si="67"/>
        <v>0</v>
      </c>
      <c r="Q446" s="208">
        <f>IF(P446,O446*'ETC Data'!$H$3*'ETC Data'!$I$3,0)</f>
        <v>0</v>
      </c>
      <c r="R446" s="208">
        <f>Q446-(Q446*((VLOOKUP(A446,Plan!A$1:Z$804,26,FALSE)/100)))</f>
        <v>0</v>
      </c>
      <c r="S446" s="208">
        <f>IF(P446,O446*'ETC Data'!$H$3*'ETC Data'!$J$3,0)</f>
        <v>0</v>
      </c>
      <c r="T446" s="208">
        <f>S446-(S446*((VLOOKUP(A446,Plan!A$1:AA$804,27,FALSE)/100)))</f>
        <v>0</v>
      </c>
      <c r="U446" s="208">
        <f>IF(P446,O446*'ETC Data'!$H$3*'ETC Data'!$K$3,0)</f>
        <v>0</v>
      </c>
      <c r="V446" s="208">
        <f>U446-(U446*((VLOOKUP(A446,Plan!A$1:AB$804,28,FALSE)/100)))</f>
        <v>0</v>
      </c>
      <c r="W446" s="208">
        <f>IF(P446,O446*'ETC Data'!$H$3*'ETC Data'!$L$3,0)</f>
        <v>0</v>
      </c>
      <c r="X446" s="208">
        <f>W446-(W446*((VLOOKUP(A446,Plan!A$1:AC$804,29,FALSE)/100)))</f>
        <v>0</v>
      </c>
      <c r="Y446" s="209"/>
      <c r="Z446" s="210" t="b">
        <f t="shared" si="74"/>
        <v>0</v>
      </c>
      <c r="AA446" s="208">
        <f>IF(Z446,O446*'ETC Data'!$H$4*'ETC Data'!$I$4,0)</f>
        <v>0</v>
      </c>
      <c r="AB446" s="208">
        <f>AA446-(AA446*((VLOOKUP(A446,Plan!A$1:AI$804,35,FALSE)/100)))</f>
        <v>0</v>
      </c>
      <c r="AC446" s="208">
        <f>IF(Z446,O446*'ETC Data'!$H$4*'ETC Data'!$J$4,0)</f>
        <v>0</v>
      </c>
      <c r="AD446" s="208">
        <f>AC446-(AC446*((VLOOKUP(A446,Plan!A$1:AJ$804,36,FALSE)/100)))</f>
        <v>0</v>
      </c>
      <c r="AE446" s="208">
        <f>IF(Z446,O446*'ETC Data'!$H$4*'ETC Data'!$K$4,0)</f>
        <v>0</v>
      </c>
      <c r="AF446" s="208">
        <f>AE446-(AE446*((VLOOKUP(A446,Plan!A$1:AK$804,37,FALSE)/100)))</f>
        <v>0</v>
      </c>
      <c r="AG446" s="208">
        <f>IF(Z446,O446*'ETC Data'!$H$4*'ETC Data'!$L$4,0)</f>
        <v>0</v>
      </c>
      <c r="AH446" s="208">
        <f>AG446-(AG446*((VLOOKUP(A446,Plan!A$1:AP$804,42,FALSE)/100)))</f>
        <v>0</v>
      </c>
      <c r="AI446" s="210"/>
      <c r="AJ446" s="210" t="b">
        <f t="shared" si="75"/>
        <v>0</v>
      </c>
      <c r="AK446" s="211">
        <f>IF(AJ446,O446*'ETC Data'!$H$5*'ETC Data'!$I$5,0)</f>
        <v>0</v>
      </c>
      <c r="AL446" s="208">
        <f>AK446-(AK446*((VLOOKUP(A446,Plan!A$1:AY$804,51,FALSE)/100)))</f>
        <v>0</v>
      </c>
      <c r="AM446" s="208">
        <f>IF(AJ446,O446*'ETC Data'!$H$5*'ETC Data'!$J$5,0)</f>
        <v>0</v>
      </c>
      <c r="AN446" s="208">
        <f>AM446-(AM446*((VLOOKUP(A446,Plan!A$1:BA$804,53,FALSE)/100)))</f>
        <v>0</v>
      </c>
      <c r="AO446" s="211">
        <f>IF(AJ446,O446*'ETC Data'!$H$5*'ETC Data'!$K$5,0)</f>
        <v>0</v>
      </c>
      <c r="AP446" s="208">
        <f>AO446-(AO446*((VLOOKUP(A446,Plan!A$1:BB$804,54,FALSE)/100)))</f>
        <v>0</v>
      </c>
      <c r="AQ446" s="208">
        <f>IF(AJ446,O446*'ETC Data'!$H$5*'ETC Data'!$L$5,0)</f>
        <v>0</v>
      </c>
      <c r="AR446" s="208">
        <f>AQ446-(AQ446*((VLOOKUP(A446,Plan!A$1:BD$804,56,FALSE)/100)))</f>
        <v>0</v>
      </c>
      <c r="AS446" s="193">
        <f>VLOOKUP(A446,'PR Matrix'!A:B,2,FALSE)</f>
        <v>0</v>
      </c>
      <c r="AT446" s="194">
        <f t="shared" si="68"/>
        <v>0</v>
      </c>
      <c r="AU446" s="194">
        <f t="shared" si="69"/>
        <v>0</v>
      </c>
      <c r="AV446" s="194">
        <f t="shared" si="70"/>
        <v>0</v>
      </c>
      <c r="AW446" s="194">
        <f t="shared" si="71"/>
        <v>0</v>
      </c>
      <c r="AX446" s="194">
        <f t="shared" si="72"/>
        <v>0</v>
      </c>
      <c r="AY446" s="194">
        <f t="shared" si="73"/>
        <v>0</v>
      </c>
    </row>
    <row r="447" spans="1:51" hidden="1" x14ac:dyDescent="0.2">
      <c r="A447" s="200" t="s">
        <v>1967</v>
      </c>
      <c r="B447" s="201" t="s">
        <v>1572</v>
      </c>
      <c r="C447" s="201"/>
      <c r="D447" s="201"/>
      <c r="E447" s="202">
        <f>IF(G447="Y",VLOOKUP(B447&amp;"|"&amp;C447,'ETC Data'!$C$2:$D$16,2,FALSE),0)</f>
        <v>0</v>
      </c>
      <c r="F447" s="202">
        <f>IF(D447="",0,IF(G447="Y",VLOOKUP(B447&amp;"|"&amp;D447,'ETC Data'!$C$2:$D$16,2,FALSE),0))</f>
        <v>0</v>
      </c>
      <c r="G447" s="203" t="str">
        <f>IF(VLOOKUP(A447,Plan!A$1:H$804,8,FALSE)&lt;&gt;"",VLOOKUP(A447,Plan!A$1:H$804,8,FALSE),"")</f>
        <v>N</v>
      </c>
      <c r="H447" s="204" t="str">
        <f>IF(VLOOKUP(A447,Plan!A$1:L$804,12,FALSE)&lt;&gt;"",VLOOKUP(A447,Plan!A$1:L$804,12,FALSE),"")</f>
        <v/>
      </c>
      <c r="I447" s="205" t="str">
        <f>IF(VLOOKUP(A447,Plan!A$1:M$804,13,FALSE)&lt;&gt;"",VLOOKUP(A447,Plan!A$1:M$804,13,FALSE),"")</f>
        <v/>
      </c>
      <c r="J447" s="205" t="str">
        <f>IF(VLOOKUP(A447,Plan!A$1:N$804,14,FALSE)&lt;&gt;"",VLOOKUP(A447,Plan!A$1:N$804,14,FALSE),IF(VLOOKUP(A447,Plan!A$1:O$804,15,FALSE)&lt;&gt;"",VLOOKUP(A447,Plan!A$1:O$804,15,FALSE),""))</f>
        <v/>
      </c>
      <c r="K447" s="206" t="str">
        <f>IF(VLOOKUP(A447,Plan!A$1:P$804,16,FALSE)&lt;&gt;"",VLOOKUP(A447,Plan!A$1:P$804,16,FALSE),"")</f>
        <v/>
      </c>
      <c r="L447" s="205"/>
      <c r="M447" s="205"/>
      <c r="N447" s="205"/>
      <c r="O447" s="207">
        <f t="shared" si="66"/>
        <v>0</v>
      </c>
      <c r="P447" s="207" t="b">
        <f t="shared" si="67"/>
        <v>0</v>
      </c>
      <c r="Q447" s="208">
        <f>IF(P447,O447*'ETC Data'!$H$3*'ETC Data'!$I$3,0)</f>
        <v>0</v>
      </c>
      <c r="R447" s="208">
        <f>Q447-(Q447*((VLOOKUP(A447,Plan!A$1:Z$804,26,FALSE)/100)))</f>
        <v>0</v>
      </c>
      <c r="S447" s="208">
        <f>IF(P447,O447*'ETC Data'!$H$3*'ETC Data'!$J$3,0)</f>
        <v>0</v>
      </c>
      <c r="T447" s="208">
        <f>S447-(S447*((VLOOKUP(A447,Plan!A$1:AA$804,27,FALSE)/100)))</f>
        <v>0</v>
      </c>
      <c r="U447" s="208">
        <f>IF(P447,O447*'ETC Data'!$H$3*'ETC Data'!$K$3,0)</f>
        <v>0</v>
      </c>
      <c r="V447" s="208">
        <f>U447-(U447*((VLOOKUP(A447,Plan!A$1:AB$804,28,FALSE)/100)))</f>
        <v>0</v>
      </c>
      <c r="W447" s="208">
        <f>IF(P447,O447*'ETC Data'!$H$3*'ETC Data'!$L$3,0)</f>
        <v>0</v>
      </c>
      <c r="X447" s="208">
        <f>W447-(W447*((VLOOKUP(A447,Plan!A$1:AC$804,29,FALSE)/100)))</f>
        <v>0</v>
      </c>
      <c r="Y447" s="209"/>
      <c r="Z447" s="210" t="b">
        <f t="shared" si="74"/>
        <v>0</v>
      </c>
      <c r="AA447" s="208">
        <f>IF(Z447,O447*'ETC Data'!$H$4*'ETC Data'!$I$4,0)</f>
        <v>0</v>
      </c>
      <c r="AB447" s="208">
        <f>AA447-(AA447*((VLOOKUP(A447,Plan!A$1:AI$804,35,FALSE)/100)))</f>
        <v>0</v>
      </c>
      <c r="AC447" s="208">
        <f>IF(Z447,O447*'ETC Data'!$H$4*'ETC Data'!$J$4,0)</f>
        <v>0</v>
      </c>
      <c r="AD447" s="208">
        <f>AC447-(AC447*((VLOOKUP(A447,Plan!A$1:AJ$804,36,FALSE)/100)))</f>
        <v>0</v>
      </c>
      <c r="AE447" s="208">
        <f>IF(Z447,O447*'ETC Data'!$H$4*'ETC Data'!$K$4,0)</f>
        <v>0</v>
      </c>
      <c r="AF447" s="208">
        <f>AE447-(AE447*((VLOOKUP(A447,Plan!A$1:AK$804,37,FALSE)/100)))</f>
        <v>0</v>
      </c>
      <c r="AG447" s="208">
        <f>IF(Z447,O447*'ETC Data'!$H$4*'ETC Data'!$L$4,0)</f>
        <v>0</v>
      </c>
      <c r="AH447" s="208">
        <f>AG447-(AG447*((VLOOKUP(A447,Plan!A$1:AP$804,42,FALSE)/100)))</f>
        <v>0</v>
      </c>
      <c r="AI447" s="210"/>
      <c r="AJ447" s="210" t="b">
        <f t="shared" si="75"/>
        <v>0</v>
      </c>
      <c r="AK447" s="211">
        <f>IF(AJ447,O447*'ETC Data'!$H$5*'ETC Data'!$I$5,0)</f>
        <v>0</v>
      </c>
      <c r="AL447" s="208">
        <f>AK447-(AK447*((VLOOKUP(A447,Plan!A$1:AY$804,51,FALSE)/100)))</f>
        <v>0</v>
      </c>
      <c r="AM447" s="208">
        <f>IF(AJ447,O447*'ETC Data'!$H$5*'ETC Data'!$J$5,0)</f>
        <v>0</v>
      </c>
      <c r="AN447" s="208">
        <f>AM447-(AM447*((VLOOKUP(A447,Plan!A$1:BA$804,53,FALSE)/100)))</f>
        <v>0</v>
      </c>
      <c r="AO447" s="211">
        <f>IF(AJ447,O447*'ETC Data'!$H$5*'ETC Data'!$K$5,0)</f>
        <v>0</v>
      </c>
      <c r="AP447" s="208">
        <f>AO447-(AO447*((VLOOKUP(A447,Plan!A$1:BB$804,54,FALSE)/100)))</f>
        <v>0</v>
      </c>
      <c r="AQ447" s="208">
        <f>IF(AJ447,O447*'ETC Data'!$H$5*'ETC Data'!$L$5,0)</f>
        <v>0</v>
      </c>
      <c r="AR447" s="208">
        <f>AQ447-(AQ447*((VLOOKUP(A447,Plan!A$1:BD$804,56,FALSE)/100)))</f>
        <v>0</v>
      </c>
      <c r="AS447" s="193">
        <f>VLOOKUP(A447,'PR Matrix'!A:B,2,FALSE)</f>
        <v>0</v>
      </c>
      <c r="AT447" s="194">
        <f t="shared" si="68"/>
        <v>0</v>
      </c>
      <c r="AU447" s="194">
        <f t="shared" si="69"/>
        <v>0</v>
      </c>
      <c r="AV447" s="194">
        <f t="shared" si="70"/>
        <v>0</v>
      </c>
      <c r="AW447" s="194">
        <f t="shared" si="71"/>
        <v>0</v>
      </c>
      <c r="AX447" s="194">
        <f t="shared" si="72"/>
        <v>0</v>
      </c>
      <c r="AY447" s="194">
        <f t="shared" si="73"/>
        <v>0</v>
      </c>
    </row>
    <row r="448" spans="1:51" hidden="1" x14ac:dyDescent="0.2">
      <c r="A448" s="200" t="s">
        <v>1968</v>
      </c>
      <c r="B448" s="201" t="s">
        <v>1572</v>
      </c>
      <c r="C448" s="201"/>
      <c r="D448" s="201"/>
      <c r="E448" s="202">
        <f>IF(G448="Y",VLOOKUP(B448&amp;"|"&amp;C448,'ETC Data'!$C$2:$D$16,2,FALSE),0)</f>
        <v>0</v>
      </c>
      <c r="F448" s="202">
        <f>IF(D448="",0,IF(G448="Y",VLOOKUP(B448&amp;"|"&amp;D448,'ETC Data'!$C$2:$D$16,2,FALSE),0))</f>
        <v>0</v>
      </c>
      <c r="G448" s="203" t="str">
        <f>IF(VLOOKUP(A448,Plan!A$1:H$804,8,FALSE)&lt;&gt;"",VLOOKUP(A448,Plan!A$1:H$804,8,FALSE),"")</f>
        <v>N</v>
      </c>
      <c r="H448" s="204" t="str">
        <f>IF(VLOOKUP(A448,Plan!A$1:L$804,12,FALSE)&lt;&gt;"",VLOOKUP(A448,Plan!A$1:L$804,12,FALSE),"")</f>
        <v/>
      </c>
      <c r="I448" s="205" t="str">
        <f>IF(VLOOKUP(A448,Plan!A$1:M$804,13,FALSE)&lt;&gt;"",VLOOKUP(A448,Plan!A$1:M$804,13,FALSE),"")</f>
        <v/>
      </c>
      <c r="J448" s="205" t="str">
        <f>IF(VLOOKUP(A448,Plan!A$1:N$804,14,FALSE)&lt;&gt;"",VLOOKUP(A448,Plan!A$1:N$804,14,FALSE),IF(VLOOKUP(A448,Plan!A$1:O$804,15,FALSE)&lt;&gt;"",VLOOKUP(A448,Plan!A$1:O$804,15,FALSE),""))</f>
        <v/>
      </c>
      <c r="K448" s="206" t="str">
        <f>IF(VLOOKUP(A448,Plan!A$1:P$804,16,FALSE)&lt;&gt;"",VLOOKUP(A448,Plan!A$1:P$804,16,FALSE),"")</f>
        <v/>
      </c>
      <c r="L448" s="205"/>
      <c r="M448" s="205"/>
      <c r="N448" s="205"/>
      <c r="O448" s="207">
        <f t="shared" si="66"/>
        <v>0</v>
      </c>
      <c r="P448" s="207" t="b">
        <f t="shared" si="67"/>
        <v>0</v>
      </c>
      <c r="Q448" s="208">
        <f>IF(P448,O448*'ETC Data'!$H$3*'ETC Data'!$I$3,0)</f>
        <v>0</v>
      </c>
      <c r="R448" s="208">
        <f>Q448-(Q448*((VLOOKUP(A448,Plan!A$1:Z$804,26,FALSE)/100)))</f>
        <v>0</v>
      </c>
      <c r="S448" s="208">
        <f>IF(P448,O448*'ETC Data'!$H$3*'ETC Data'!$J$3,0)</f>
        <v>0</v>
      </c>
      <c r="T448" s="208">
        <f>S448-(S448*((VLOOKUP(A448,Plan!A$1:AA$804,27,FALSE)/100)))</f>
        <v>0</v>
      </c>
      <c r="U448" s="208">
        <f>IF(P448,O448*'ETC Data'!$H$3*'ETC Data'!$K$3,0)</f>
        <v>0</v>
      </c>
      <c r="V448" s="208">
        <f>U448-(U448*((VLOOKUP(A448,Plan!A$1:AB$804,28,FALSE)/100)))</f>
        <v>0</v>
      </c>
      <c r="W448" s="208">
        <f>IF(P448,O448*'ETC Data'!$H$3*'ETC Data'!$L$3,0)</f>
        <v>0</v>
      </c>
      <c r="X448" s="208">
        <f>W448-(W448*((VLOOKUP(A448,Plan!A$1:AC$804,29,FALSE)/100)))</f>
        <v>0</v>
      </c>
      <c r="Y448" s="209"/>
      <c r="Z448" s="210" t="b">
        <f t="shared" si="74"/>
        <v>0</v>
      </c>
      <c r="AA448" s="208">
        <f>IF(Z448,O448*'ETC Data'!$H$4*'ETC Data'!$I$4,0)</f>
        <v>0</v>
      </c>
      <c r="AB448" s="208">
        <f>AA448-(AA448*((VLOOKUP(A448,Plan!A$1:AI$804,35,FALSE)/100)))</f>
        <v>0</v>
      </c>
      <c r="AC448" s="208">
        <f>IF(Z448,O448*'ETC Data'!$H$4*'ETC Data'!$J$4,0)</f>
        <v>0</v>
      </c>
      <c r="AD448" s="208">
        <f>AC448-(AC448*((VLOOKUP(A448,Plan!A$1:AJ$804,36,FALSE)/100)))</f>
        <v>0</v>
      </c>
      <c r="AE448" s="208">
        <f>IF(Z448,O448*'ETC Data'!$H$4*'ETC Data'!$K$4,0)</f>
        <v>0</v>
      </c>
      <c r="AF448" s="208">
        <f>AE448-(AE448*((VLOOKUP(A448,Plan!A$1:AK$804,37,FALSE)/100)))</f>
        <v>0</v>
      </c>
      <c r="AG448" s="208">
        <f>IF(Z448,O448*'ETC Data'!$H$4*'ETC Data'!$L$4,0)</f>
        <v>0</v>
      </c>
      <c r="AH448" s="208">
        <f>AG448-(AG448*((VLOOKUP(A448,Plan!A$1:AP$804,42,FALSE)/100)))</f>
        <v>0</v>
      </c>
      <c r="AI448" s="210"/>
      <c r="AJ448" s="210" t="b">
        <f t="shared" si="75"/>
        <v>0</v>
      </c>
      <c r="AK448" s="211">
        <f>IF(AJ448,O448*'ETC Data'!$H$5*'ETC Data'!$I$5,0)</f>
        <v>0</v>
      </c>
      <c r="AL448" s="208">
        <f>AK448-(AK448*((VLOOKUP(A448,Plan!A$1:AY$804,51,FALSE)/100)))</f>
        <v>0</v>
      </c>
      <c r="AM448" s="208">
        <f>IF(AJ448,O448*'ETC Data'!$H$5*'ETC Data'!$J$5,0)</f>
        <v>0</v>
      </c>
      <c r="AN448" s="208">
        <f>AM448-(AM448*((VLOOKUP(A448,Plan!A$1:BA$804,53,FALSE)/100)))</f>
        <v>0</v>
      </c>
      <c r="AO448" s="211">
        <f>IF(AJ448,O448*'ETC Data'!$H$5*'ETC Data'!$K$5,0)</f>
        <v>0</v>
      </c>
      <c r="AP448" s="208">
        <f>AO448-(AO448*((VLOOKUP(A448,Plan!A$1:BB$804,54,FALSE)/100)))</f>
        <v>0</v>
      </c>
      <c r="AQ448" s="208">
        <f>IF(AJ448,O448*'ETC Data'!$H$5*'ETC Data'!$L$5,0)</f>
        <v>0</v>
      </c>
      <c r="AR448" s="208">
        <f>AQ448-(AQ448*((VLOOKUP(A448,Plan!A$1:BD$804,56,FALSE)/100)))</f>
        <v>0</v>
      </c>
      <c r="AS448" s="193">
        <f>VLOOKUP(A448,'PR Matrix'!A:B,2,FALSE)</f>
        <v>0</v>
      </c>
      <c r="AT448" s="194">
        <f t="shared" si="68"/>
        <v>0</v>
      </c>
      <c r="AU448" s="194">
        <f t="shared" si="69"/>
        <v>0</v>
      </c>
      <c r="AV448" s="194">
        <f t="shared" si="70"/>
        <v>0</v>
      </c>
      <c r="AW448" s="194">
        <f t="shared" si="71"/>
        <v>0</v>
      </c>
      <c r="AX448" s="194">
        <f t="shared" si="72"/>
        <v>0</v>
      </c>
      <c r="AY448" s="194">
        <f t="shared" si="73"/>
        <v>0</v>
      </c>
    </row>
    <row r="449" spans="1:51" hidden="1" x14ac:dyDescent="0.2">
      <c r="A449" s="200" t="s">
        <v>1969</v>
      </c>
      <c r="B449" s="201" t="s">
        <v>1572</v>
      </c>
      <c r="C449" s="201"/>
      <c r="D449" s="201"/>
      <c r="E449" s="202">
        <f>IF(G449="Y",VLOOKUP(B449&amp;"|"&amp;C449,'ETC Data'!$C$2:$D$16,2,FALSE),0)</f>
        <v>0</v>
      </c>
      <c r="F449" s="202">
        <f>IF(D449="",0,IF(G449="Y",VLOOKUP(B449&amp;"|"&amp;D449,'ETC Data'!$C$2:$D$16,2,FALSE),0))</f>
        <v>0</v>
      </c>
      <c r="G449" s="203" t="str">
        <f>IF(VLOOKUP(A449,Plan!A$1:H$804,8,FALSE)&lt;&gt;"",VLOOKUP(A449,Plan!A$1:H$804,8,FALSE),"")</f>
        <v>N</v>
      </c>
      <c r="H449" s="204" t="str">
        <f>IF(VLOOKUP(A449,Plan!A$1:L$804,12,FALSE)&lt;&gt;"",VLOOKUP(A449,Plan!A$1:L$804,12,FALSE),"")</f>
        <v/>
      </c>
      <c r="I449" s="205" t="str">
        <f>IF(VLOOKUP(A449,Plan!A$1:M$804,13,FALSE)&lt;&gt;"",VLOOKUP(A449,Plan!A$1:M$804,13,FALSE),"")</f>
        <v/>
      </c>
      <c r="J449" s="205" t="str">
        <f>IF(VLOOKUP(A449,Plan!A$1:N$804,14,FALSE)&lt;&gt;"",VLOOKUP(A449,Plan!A$1:N$804,14,FALSE),IF(VLOOKUP(A449,Plan!A$1:O$804,15,FALSE)&lt;&gt;"",VLOOKUP(A449,Plan!A$1:O$804,15,FALSE),""))</f>
        <v/>
      </c>
      <c r="K449" s="206" t="str">
        <f>IF(VLOOKUP(A449,Plan!A$1:P$804,16,FALSE)&lt;&gt;"",VLOOKUP(A449,Plan!A$1:P$804,16,FALSE),"")</f>
        <v/>
      </c>
      <c r="L449" s="205"/>
      <c r="M449" s="205"/>
      <c r="N449" s="205"/>
      <c r="O449" s="207">
        <f t="shared" si="66"/>
        <v>0</v>
      </c>
      <c r="P449" s="207" t="b">
        <f t="shared" si="67"/>
        <v>0</v>
      </c>
      <c r="Q449" s="208">
        <f>IF(P449,O449*'ETC Data'!$H$3*'ETC Data'!$I$3,0)</f>
        <v>0</v>
      </c>
      <c r="R449" s="208">
        <f>Q449-(Q449*((VLOOKUP(A449,Plan!A$1:Z$804,26,FALSE)/100)))</f>
        <v>0</v>
      </c>
      <c r="S449" s="208">
        <f>IF(P449,O449*'ETC Data'!$H$3*'ETC Data'!$J$3,0)</f>
        <v>0</v>
      </c>
      <c r="T449" s="208">
        <f>S449-(S449*((VLOOKUP(A449,Plan!A$1:AA$804,27,FALSE)/100)))</f>
        <v>0</v>
      </c>
      <c r="U449" s="208">
        <f>IF(P449,O449*'ETC Data'!$H$3*'ETC Data'!$K$3,0)</f>
        <v>0</v>
      </c>
      <c r="V449" s="208">
        <f>U449-(U449*((VLOOKUP(A449,Plan!A$1:AB$804,28,FALSE)/100)))</f>
        <v>0</v>
      </c>
      <c r="W449" s="208">
        <f>IF(P449,O449*'ETC Data'!$H$3*'ETC Data'!$L$3,0)</f>
        <v>0</v>
      </c>
      <c r="X449" s="208">
        <f>W449-(W449*((VLOOKUP(A449,Plan!A$1:AC$804,29,FALSE)/100)))</f>
        <v>0</v>
      </c>
      <c r="Y449" s="209"/>
      <c r="Z449" s="210" t="b">
        <f t="shared" si="74"/>
        <v>0</v>
      </c>
      <c r="AA449" s="208">
        <f>IF(Z449,O449*'ETC Data'!$H$4*'ETC Data'!$I$4,0)</f>
        <v>0</v>
      </c>
      <c r="AB449" s="208">
        <f>AA449-(AA449*((VLOOKUP(A449,Plan!A$1:AI$804,35,FALSE)/100)))</f>
        <v>0</v>
      </c>
      <c r="AC449" s="208">
        <f>IF(Z449,O449*'ETC Data'!$H$4*'ETC Data'!$J$4,0)</f>
        <v>0</v>
      </c>
      <c r="AD449" s="208">
        <f>AC449-(AC449*((VLOOKUP(A449,Plan!A$1:AJ$804,36,FALSE)/100)))</f>
        <v>0</v>
      </c>
      <c r="AE449" s="208">
        <f>IF(Z449,O449*'ETC Data'!$H$4*'ETC Data'!$K$4,0)</f>
        <v>0</v>
      </c>
      <c r="AF449" s="208">
        <f>AE449-(AE449*((VLOOKUP(A449,Plan!A$1:AK$804,37,FALSE)/100)))</f>
        <v>0</v>
      </c>
      <c r="AG449" s="208">
        <f>IF(Z449,O449*'ETC Data'!$H$4*'ETC Data'!$L$4,0)</f>
        <v>0</v>
      </c>
      <c r="AH449" s="208">
        <f>AG449-(AG449*((VLOOKUP(A449,Plan!A$1:AP$804,42,FALSE)/100)))</f>
        <v>0</v>
      </c>
      <c r="AI449" s="210"/>
      <c r="AJ449" s="210" t="b">
        <f t="shared" si="75"/>
        <v>0</v>
      </c>
      <c r="AK449" s="211">
        <f>IF(AJ449,O449*'ETC Data'!$H$5*'ETC Data'!$I$5,0)</f>
        <v>0</v>
      </c>
      <c r="AL449" s="208">
        <f>AK449-(AK449*((VLOOKUP(A449,Plan!A$1:AY$804,51,FALSE)/100)))</f>
        <v>0</v>
      </c>
      <c r="AM449" s="208">
        <f>IF(AJ449,O449*'ETC Data'!$H$5*'ETC Data'!$J$5,0)</f>
        <v>0</v>
      </c>
      <c r="AN449" s="208">
        <f>AM449-(AM449*((VLOOKUP(A449,Plan!A$1:BA$804,53,FALSE)/100)))</f>
        <v>0</v>
      </c>
      <c r="AO449" s="211">
        <f>IF(AJ449,O449*'ETC Data'!$H$5*'ETC Data'!$K$5,0)</f>
        <v>0</v>
      </c>
      <c r="AP449" s="208">
        <f>AO449-(AO449*((VLOOKUP(A449,Plan!A$1:BB$804,54,FALSE)/100)))</f>
        <v>0</v>
      </c>
      <c r="AQ449" s="208">
        <f>IF(AJ449,O449*'ETC Data'!$H$5*'ETC Data'!$L$5,0)</f>
        <v>0</v>
      </c>
      <c r="AR449" s="208">
        <f>AQ449-(AQ449*((VLOOKUP(A449,Plan!A$1:BD$804,56,FALSE)/100)))</f>
        <v>0</v>
      </c>
      <c r="AS449" s="193">
        <f>VLOOKUP(A449,'PR Matrix'!A:B,2,FALSE)</f>
        <v>0</v>
      </c>
      <c r="AT449" s="194">
        <f t="shared" si="68"/>
        <v>0</v>
      </c>
      <c r="AU449" s="194">
        <f t="shared" si="69"/>
        <v>0</v>
      </c>
      <c r="AV449" s="194">
        <f t="shared" si="70"/>
        <v>0</v>
      </c>
      <c r="AW449" s="194">
        <f t="shared" si="71"/>
        <v>0</v>
      </c>
      <c r="AX449" s="194">
        <f t="shared" si="72"/>
        <v>0</v>
      </c>
      <c r="AY449" s="194">
        <f t="shared" si="73"/>
        <v>0</v>
      </c>
    </row>
    <row r="450" spans="1:51" hidden="1" x14ac:dyDescent="0.2">
      <c r="A450" s="200" t="s">
        <v>1970</v>
      </c>
      <c r="B450" s="201" t="s">
        <v>1572</v>
      </c>
      <c r="C450" s="201"/>
      <c r="D450" s="201"/>
      <c r="E450" s="202">
        <f>IF(G450="Y",VLOOKUP(B450&amp;"|"&amp;C450,'ETC Data'!$C$2:$D$16,2,FALSE),0)</f>
        <v>0</v>
      </c>
      <c r="F450" s="202">
        <f>IF(D450="",0,IF(G450="Y",VLOOKUP(B450&amp;"|"&amp;D450,'ETC Data'!$C$2:$D$16,2,FALSE),0))</f>
        <v>0</v>
      </c>
      <c r="G450" s="203" t="str">
        <f>IF(VLOOKUP(A450,Plan!A$1:H$804,8,FALSE)&lt;&gt;"",VLOOKUP(A450,Plan!A$1:H$804,8,FALSE),"")</f>
        <v>N</v>
      </c>
      <c r="H450" s="204" t="str">
        <f>IF(VLOOKUP(A450,Plan!A$1:L$804,12,FALSE)&lt;&gt;"",VLOOKUP(A450,Plan!A$1:L$804,12,FALSE),"")</f>
        <v/>
      </c>
      <c r="I450" s="205" t="str">
        <f>IF(VLOOKUP(A450,Plan!A$1:M$804,13,FALSE)&lt;&gt;"",VLOOKUP(A450,Plan!A$1:M$804,13,FALSE),"")</f>
        <v/>
      </c>
      <c r="J450" s="205" t="str">
        <f>IF(VLOOKUP(A450,Plan!A$1:N$804,14,FALSE)&lt;&gt;"",VLOOKUP(A450,Plan!A$1:N$804,14,FALSE),IF(VLOOKUP(A450,Plan!A$1:O$804,15,FALSE)&lt;&gt;"",VLOOKUP(A450,Plan!A$1:O$804,15,FALSE),""))</f>
        <v/>
      </c>
      <c r="K450" s="206" t="str">
        <f>IF(VLOOKUP(A450,Plan!A$1:P$804,16,FALSE)&lt;&gt;"",VLOOKUP(A450,Plan!A$1:P$804,16,FALSE),"")</f>
        <v/>
      </c>
      <c r="L450" s="205"/>
      <c r="M450" s="205"/>
      <c r="N450" s="205"/>
      <c r="O450" s="207">
        <f t="shared" si="66"/>
        <v>0</v>
      </c>
      <c r="P450" s="207" t="b">
        <f t="shared" si="67"/>
        <v>0</v>
      </c>
      <c r="Q450" s="208">
        <f>IF(P450,O450*'ETC Data'!$H$3*'ETC Data'!$I$3,0)</f>
        <v>0</v>
      </c>
      <c r="R450" s="208">
        <f>Q450-(Q450*((VLOOKUP(A450,Plan!A$1:Z$804,26,FALSE)/100)))</f>
        <v>0</v>
      </c>
      <c r="S450" s="208">
        <f>IF(P450,O450*'ETC Data'!$H$3*'ETC Data'!$J$3,0)</f>
        <v>0</v>
      </c>
      <c r="T450" s="208">
        <f>S450-(S450*((VLOOKUP(A450,Plan!A$1:AA$804,27,FALSE)/100)))</f>
        <v>0</v>
      </c>
      <c r="U450" s="208">
        <f>IF(P450,O450*'ETC Data'!$H$3*'ETC Data'!$K$3,0)</f>
        <v>0</v>
      </c>
      <c r="V450" s="208">
        <f>U450-(U450*((VLOOKUP(A450,Plan!A$1:AB$804,28,FALSE)/100)))</f>
        <v>0</v>
      </c>
      <c r="W450" s="208">
        <f>IF(P450,O450*'ETC Data'!$H$3*'ETC Data'!$L$3,0)</f>
        <v>0</v>
      </c>
      <c r="X450" s="208">
        <f>W450-(W450*((VLOOKUP(A450,Plan!A$1:AC$804,29,FALSE)/100)))</f>
        <v>0</v>
      </c>
      <c r="Y450" s="209"/>
      <c r="Z450" s="210" t="b">
        <f t="shared" si="74"/>
        <v>0</v>
      </c>
      <c r="AA450" s="208">
        <f>IF(Z450,O450*'ETC Data'!$H$4*'ETC Data'!$I$4,0)</f>
        <v>0</v>
      </c>
      <c r="AB450" s="208">
        <f>AA450-(AA450*((VLOOKUP(A450,Plan!A$1:AI$804,35,FALSE)/100)))</f>
        <v>0</v>
      </c>
      <c r="AC450" s="208">
        <f>IF(Z450,O450*'ETC Data'!$H$4*'ETC Data'!$J$4,0)</f>
        <v>0</v>
      </c>
      <c r="AD450" s="208">
        <f>AC450-(AC450*((VLOOKUP(A450,Plan!A$1:AJ$804,36,FALSE)/100)))</f>
        <v>0</v>
      </c>
      <c r="AE450" s="208">
        <f>IF(Z450,O450*'ETC Data'!$H$4*'ETC Data'!$K$4,0)</f>
        <v>0</v>
      </c>
      <c r="AF450" s="208">
        <f>AE450-(AE450*((VLOOKUP(A450,Plan!A$1:AK$804,37,FALSE)/100)))</f>
        <v>0</v>
      </c>
      <c r="AG450" s="208">
        <f>IF(Z450,O450*'ETC Data'!$H$4*'ETC Data'!$L$4,0)</f>
        <v>0</v>
      </c>
      <c r="AH450" s="208">
        <f>AG450-(AG450*((VLOOKUP(A450,Plan!A$1:AP$804,42,FALSE)/100)))</f>
        <v>0</v>
      </c>
      <c r="AI450" s="210"/>
      <c r="AJ450" s="210" t="b">
        <f t="shared" si="75"/>
        <v>0</v>
      </c>
      <c r="AK450" s="211">
        <f>IF(AJ450,O450*'ETC Data'!$H$5*'ETC Data'!$I$5,0)</f>
        <v>0</v>
      </c>
      <c r="AL450" s="208">
        <f>AK450-(AK450*((VLOOKUP(A450,Plan!A$1:AY$804,51,FALSE)/100)))</f>
        <v>0</v>
      </c>
      <c r="AM450" s="208">
        <f>IF(AJ450,O450*'ETC Data'!$H$5*'ETC Data'!$J$5,0)</f>
        <v>0</v>
      </c>
      <c r="AN450" s="208">
        <f>AM450-(AM450*((VLOOKUP(A450,Plan!A$1:BA$804,53,FALSE)/100)))</f>
        <v>0</v>
      </c>
      <c r="AO450" s="211">
        <f>IF(AJ450,O450*'ETC Data'!$H$5*'ETC Data'!$K$5,0)</f>
        <v>0</v>
      </c>
      <c r="AP450" s="208">
        <f>AO450-(AO450*((VLOOKUP(A450,Plan!A$1:BB$804,54,FALSE)/100)))</f>
        <v>0</v>
      </c>
      <c r="AQ450" s="208">
        <f>IF(AJ450,O450*'ETC Data'!$H$5*'ETC Data'!$L$5,0)</f>
        <v>0</v>
      </c>
      <c r="AR450" s="208">
        <f>AQ450-(AQ450*((VLOOKUP(A450,Plan!A$1:BD$804,56,FALSE)/100)))</f>
        <v>0</v>
      </c>
      <c r="AS450" s="193">
        <f>VLOOKUP(A450,'PR Matrix'!A:B,2,FALSE)</f>
        <v>0</v>
      </c>
      <c r="AT450" s="194">
        <f t="shared" si="68"/>
        <v>0</v>
      </c>
      <c r="AU450" s="194">
        <f t="shared" si="69"/>
        <v>0</v>
      </c>
      <c r="AV450" s="194">
        <f t="shared" si="70"/>
        <v>0</v>
      </c>
      <c r="AW450" s="194">
        <f t="shared" si="71"/>
        <v>0</v>
      </c>
      <c r="AX450" s="194">
        <f t="shared" si="72"/>
        <v>0</v>
      </c>
      <c r="AY450" s="194">
        <f t="shared" si="73"/>
        <v>0</v>
      </c>
    </row>
    <row r="451" spans="1:51" hidden="1" x14ac:dyDescent="0.2">
      <c r="A451" s="200" t="s">
        <v>1971</v>
      </c>
      <c r="B451" s="201" t="s">
        <v>1572</v>
      </c>
      <c r="C451" s="201"/>
      <c r="D451" s="201"/>
      <c r="E451" s="202">
        <f>IF(G451="Y",VLOOKUP(B451&amp;"|"&amp;C451,'ETC Data'!$C$2:$D$16,2,FALSE),0)</f>
        <v>0</v>
      </c>
      <c r="F451" s="202">
        <f>IF(D451="",0,IF(G451="Y",VLOOKUP(B451&amp;"|"&amp;D451,'ETC Data'!$C$2:$D$16,2,FALSE),0))</f>
        <v>0</v>
      </c>
      <c r="G451" s="203" t="str">
        <f>IF(VLOOKUP(A451,Plan!A$1:H$804,8,FALSE)&lt;&gt;"",VLOOKUP(A451,Plan!A$1:H$804,8,FALSE),"")</f>
        <v>N</v>
      </c>
      <c r="H451" s="204" t="str">
        <f>IF(VLOOKUP(A451,Plan!A$1:L$804,12,FALSE)&lt;&gt;"",VLOOKUP(A451,Plan!A$1:L$804,12,FALSE),"")</f>
        <v/>
      </c>
      <c r="I451" s="205" t="str">
        <f>IF(VLOOKUP(A451,Plan!A$1:M$804,13,FALSE)&lt;&gt;"",VLOOKUP(A451,Plan!A$1:M$804,13,FALSE),"")</f>
        <v/>
      </c>
      <c r="J451" s="205" t="str">
        <f>IF(VLOOKUP(A451,Plan!A$1:N$804,14,FALSE)&lt;&gt;"",VLOOKUP(A451,Plan!A$1:N$804,14,FALSE),IF(VLOOKUP(A451,Plan!A$1:O$804,15,FALSE)&lt;&gt;"",VLOOKUP(A451,Plan!A$1:O$804,15,FALSE),""))</f>
        <v/>
      </c>
      <c r="K451" s="206" t="str">
        <f>IF(VLOOKUP(A451,Plan!A$1:P$804,16,FALSE)&lt;&gt;"",VLOOKUP(A451,Plan!A$1:P$804,16,FALSE),"")</f>
        <v/>
      </c>
      <c r="L451" s="205"/>
      <c r="M451" s="205"/>
      <c r="N451" s="205"/>
      <c r="O451" s="207">
        <f t="shared" si="66"/>
        <v>0</v>
      </c>
      <c r="P451" s="207" t="b">
        <f t="shared" si="67"/>
        <v>0</v>
      </c>
      <c r="Q451" s="208">
        <f>IF(P451,O451*'ETC Data'!$H$3*'ETC Data'!$I$3,0)</f>
        <v>0</v>
      </c>
      <c r="R451" s="208">
        <f>Q451-(Q451*((VLOOKUP(A451,Plan!A$1:Z$804,26,FALSE)/100)))</f>
        <v>0</v>
      </c>
      <c r="S451" s="208">
        <f>IF(P451,O451*'ETC Data'!$H$3*'ETC Data'!$J$3,0)</f>
        <v>0</v>
      </c>
      <c r="T451" s="208">
        <f>S451-(S451*((VLOOKUP(A451,Plan!A$1:AA$804,27,FALSE)/100)))</f>
        <v>0</v>
      </c>
      <c r="U451" s="208">
        <f>IF(P451,O451*'ETC Data'!$H$3*'ETC Data'!$K$3,0)</f>
        <v>0</v>
      </c>
      <c r="V451" s="208">
        <f>U451-(U451*((VLOOKUP(A451,Plan!A$1:AB$804,28,FALSE)/100)))</f>
        <v>0</v>
      </c>
      <c r="W451" s="208">
        <f>IF(P451,O451*'ETC Data'!$H$3*'ETC Data'!$L$3,0)</f>
        <v>0</v>
      </c>
      <c r="X451" s="208">
        <f>W451-(W451*((VLOOKUP(A451,Plan!A$1:AC$804,29,FALSE)/100)))</f>
        <v>0</v>
      </c>
      <c r="Y451" s="209"/>
      <c r="Z451" s="210" t="b">
        <f t="shared" si="74"/>
        <v>0</v>
      </c>
      <c r="AA451" s="208">
        <f>IF(Z451,O451*'ETC Data'!$H$4*'ETC Data'!$I$4,0)</f>
        <v>0</v>
      </c>
      <c r="AB451" s="208">
        <f>AA451-(AA451*((VLOOKUP(A451,Plan!A$1:AI$804,35,FALSE)/100)))</f>
        <v>0</v>
      </c>
      <c r="AC451" s="208">
        <f>IF(Z451,O451*'ETC Data'!$H$4*'ETC Data'!$J$4,0)</f>
        <v>0</v>
      </c>
      <c r="AD451" s="208">
        <f>AC451-(AC451*((VLOOKUP(A451,Plan!A$1:AJ$804,36,FALSE)/100)))</f>
        <v>0</v>
      </c>
      <c r="AE451" s="208">
        <f>IF(Z451,O451*'ETC Data'!$H$4*'ETC Data'!$K$4,0)</f>
        <v>0</v>
      </c>
      <c r="AF451" s="208">
        <f>AE451-(AE451*((VLOOKUP(A451,Plan!A$1:AK$804,37,FALSE)/100)))</f>
        <v>0</v>
      </c>
      <c r="AG451" s="208">
        <f>IF(Z451,O451*'ETC Data'!$H$4*'ETC Data'!$L$4,0)</f>
        <v>0</v>
      </c>
      <c r="AH451" s="208">
        <f>AG451-(AG451*((VLOOKUP(A451,Plan!A$1:AP$804,42,FALSE)/100)))</f>
        <v>0</v>
      </c>
      <c r="AI451" s="210"/>
      <c r="AJ451" s="210" t="b">
        <f t="shared" si="75"/>
        <v>0</v>
      </c>
      <c r="AK451" s="211">
        <f>IF(AJ451,O451*'ETC Data'!$H$5*'ETC Data'!$I$5,0)</f>
        <v>0</v>
      </c>
      <c r="AL451" s="208">
        <f>AK451-(AK451*((VLOOKUP(A451,Plan!A$1:AY$804,51,FALSE)/100)))</f>
        <v>0</v>
      </c>
      <c r="AM451" s="208">
        <f>IF(AJ451,O451*'ETC Data'!$H$5*'ETC Data'!$J$5,0)</f>
        <v>0</v>
      </c>
      <c r="AN451" s="208">
        <f>AM451-(AM451*((VLOOKUP(A451,Plan!A$1:BA$804,53,FALSE)/100)))</f>
        <v>0</v>
      </c>
      <c r="AO451" s="211">
        <f>IF(AJ451,O451*'ETC Data'!$H$5*'ETC Data'!$K$5,0)</f>
        <v>0</v>
      </c>
      <c r="AP451" s="208">
        <f>AO451-(AO451*((VLOOKUP(A451,Plan!A$1:BB$804,54,FALSE)/100)))</f>
        <v>0</v>
      </c>
      <c r="AQ451" s="208">
        <f>IF(AJ451,O451*'ETC Data'!$H$5*'ETC Data'!$L$5,0)</f>
        <v>0</v>
      </c>
      <c r="AR451" s="208">
        <f>AQ451-(AQ451*((VLOOKUP(A451,Plan!A$1:BD$804,56,FALSE)/100)))</f>
        <v>0</v>
      </c>
      <c r="AS451" s="193">
        <f>VLOOKUP(A451,'PR Matrix'!A:B,2,FALSE)</f>
        <v>0</v>
      </c>
      <c r="AT451" s="194">
        <f t="shared" si="68"/>
        <v>0</v>
      </c>
      <c r="AU451" s="194">
        <f t="shared" si="69"/>
        <v>0</v>
      </c>
      <c r="AV451" s="194">
        <f t="shared" si="70"/>
        <v>0</v>
      </c>
      <c r="AW451" s="194">
        <f t="shared" si="71"/>
        <v>0</v>
      </c>
      <c r="AX451" s="194">
        <f t="shared" si="72"/>
        <v>0</v>
      </c>
      <c r="AY451" s="194">
        <f t="shared" si="73"/>
        <v>0</v>
      </c>
    </row>
    <row r="452" spans="1:51" hidden="1" x14ac:dyDescent="0.2">
      <c r="A452" s="200" t="s">
        <v>1972</v>
      </c>
      <c r="B452" s="201" t="s">
        <v>1572</v>
      </c>
      <c r="C452" s="201"/>
      <c r="D452" s="201"/>
      <c r="E452" s="202">
        <f>IF(G452="Y",VLOOKUP(B452&amp;"|"&amp;C452,'ETC Data'!$C$2:$D$16,2,FALSE),0)</f>
        <v>0</v>
      </c>
      <c r="F452" s="202">
        <f>IF(D452="",0,IF(G452="Y",VLOOKUP(B452&amp;"|"&amp;D452,'ETC Data'!$C$2:$D$16,2,FALSE),0))</f>
        <v>0</v>
      </c>
      <c r="G452" s="203" t="str">
        <f>IF(VLOOKUP(A452,Plan!A$1:H$804,8,FALSE)&lt;&gt;"",VLOOKUP(A452,Plan!A$1:H$804,8,FALSE),"")</f>
        <v>N</v>
      </c>
      <c r="H452" s="204" t="str">
        <f>IF(VLOOKUP(A452,Plan!A$1:L$804,12,FALSE)&lt;&gt;"",VLOOKUP(A452,Plan!A$1:L$804,12,FALSE),"")</f>
        <v/>
      </c>
      <c r="I452" s="205" t="str">
        <f>IF(VLOOKUP(A452,Plan!A$1:M$804,13,FALSE)&lt;&gt;"",VLOOKUP(A452,Plan!A$1:M$804,13,FALSE),"")</f>
        <v/>
      </c>
      <c r="J452" s="205" t="str">
        <f>IF(VLOOKUP(A452,Plan!A$1:N$804,14,FALSE)&lt;&gt;"",VLOOKUP(A452,Plan!A$1:N$804,14,FALSE),IF(VLOOKUP(A452,Plan!A$1:O$804,15,FALSE)&lt;&gt;"",VLOOKUP(A452,Plan!A$1:O$804,15,FALSE),""))</f>
        <v/>
      </c>
      <c r="K452" s="206" t="str">
        <f>IF(VLOOKUP(A452,Plan!A$1:P$804,16,FALSE)&lt;&gt;"",VLOOKUP(A452,Plan!A$1:P$804,16,FALSE),"")</f>
        <v/>
      </c>
      <c r="L452" s="205"/>
      <c r="M452" s="205"/>
      <c r="N452" s="205"/>
      <c r="O452" s="207">
        <f t="shared" ref="O452:O460" si="76">IF(F452=0,E452,F452)</f>
        <v>0</v>
      </c>
      <c r="P452" s="207" t="b">
        <f t="shared" ref="P452:P460" si="77">OR(H452="Y",I452="Y")</f>
        <v>0</v>
      </c>
      <c r="Q452" s="208">
        <f>IF(P452,O452*'ETC Data'!$H$3*'ETC Data'!$I$3,0)</f>
        <v>0</v>
      </c>
      <c r="R452" s="208">
        <f>Q452-(Q452*((VLOOKUP(A452,Plan!A$1:Z$804,26,FALSE)/100)))</f>
        <v>0</v>
      </c>
      <c r="S452" s="208">
        <f>IF(P452,O452*'ETC Data'!$H$3*'ETC Data'!$J$3,0)</f>
        <v>0</v>
      </c>
      <c r="T452" s="208">
        <f>S452-(S452*((VLOOKUP(A452,Plan!A$1:AA$804,27,FALSE)/100)))</f>
        <v>0</v>
      </c>
      <c r="U452" s="208">
        <f>IF(P452,O452*'ETC Data'!$H$3*'ETC Data'!$K$3,0)</f>
        <v>0</v>
      </c>
      <c r="V452" s="208">
        <f>U452-(U452*((VLOOKUP(A452,Plan!A$1:AB$804,28,FALSE)/100)))</f>
        <v>0</v>
      </c>
      <c r="W452" s="208">
        <f>IF(P452,O452*'ETC Data'!$H$3*'ETC Data'!$L$3,0)</f>
        <v>0</v>
      </c>
      <c r="X452" s="208">
        <f>W452-(W452*((VLOOKUP(A452,Plan!A$1:AC$804,29,FALSE)/100)))</f>
        <v>0</v>
      </c>
      <c r="Y452" s="209"/>
      <c r="Z452" s="210" t="b">
        <f t="shared" si="74"/>
        <v>0</v>
      </c>
      <c r="AA452" s="208">
        <f>IF(Z452,O452*'ETC Data'!$H$4*'ETC Data'!$I$4,0)</f>
        <v>0</v>
      </c>
      <c r="AB452" s="208">
        <f>AA452-(AA452*((VLOOKUP(A452,Plan!A$1:AI$804,35,FALSE)/100)))</f>
        <v>0</v>
      </c>
      <c r="AC452" s="208">
        <f>IF(Z452,O452*'ETC Data'!$H$4*'ETC Data'!$J$4,0)</f>
        <v>0</v>
      </c>
      <c r="AD452" s="208">
        <f>AC452-(AC452*((VLOOKUP(A452,Plan!A$1:AJ$804,36,FALSE)/100)))</f>
        <v>0</v>
      </c>
      <c r="AE452" s="208">
        <f>IF(Z452,O452*'ETC Data'!$H$4*'ETC Data'!$K$4,0)</f>
        <v>0</v>
      </c>
      <c r="AF452" s="208">
        <f>AE452-(AE452*((VLOOKUP(A452,Plan!A$1:AK$804,37,FALSE)/100)))</f>
        <v>0</v>
      </c>
      <c r="AG452" s="208">
        <f>IF(Z452,O452*'ETC Data'!$H$4*'ETC Data'!$L$4,0)</f>
        <v>0</v>
      </c>
      <c r="AH452" s="208">
        <f>AG452-(AG452*((VLOOKUP(A452,Plan!A$1:AP$804,42,FALSE)/100)))</f>
        <v>0</v>
      </c>
      <c r="AI452" s="210"/>
      <c r="AJ452" s="210" t="b">
        <f t="shared" si="75"/>
        <v>0</v>
      </c>
      <c r="AK452" s="211">
        <f>IF(AJ452,O452*'ETC Data'!$H$5*'ETC Data'!$I$5,0)</f>
        <v>0</v>
      </c>
      <c r="AL452" s="208">
        <f>AK452-(AK452*((VLOOKUP(A452,Plan!A$1:AY$804,51,FALSE)/100)))</f>
        <v>0</v>
      </c>
      <c r="AM452" s="208">
        <f>IF(AJ452,O452*'ETC Data'!$H$5*'ETC Data'!$J$5,0)</f>
        <v>0</v>
      </c>
      <c r="AN452" s="208">
        <f>AM452-(AM452*((VLOOKUP(A452,Plan!A$1:BA$804,53,FALSE)/100)))</f>
        <v>0</v>
      </c>
      <c r="AO452" s="211">
        <f>IF(AJ452,O452*'ETC Data'!$H$5*'ETC Data'!$K$5,0)</f>
        <v>0</v>
      </c>
      <c r="AP452" s="208">
        <f>AO452-(AO452*((VLOOKUP(A452,Plan!A$1:BB$804,54,FALSE)/100)))</f>
        <v>0</v>
      </c>
      <c r="AQ452" s="208">
        <f>IF(AJ452,O452*'ETC Data'!$H$5*'ETC Data'!$L$5,0)</f>
        <v>0</v>
      </c>
      <c r="AR452" s="208">
        <f>AQ452-(AQ452*((VLOOKUP(A452,Plan!A$1:BD$804,56,FALSE)/100)))</f>
        <v>0</v>
      </c>
      <c r="AS452" s="193">
        <f>VLOOKUP(A452,'PR Matrix'!A:B,2,FALSE)</f>
        <v>0</v>
      </c>
      <c r="AT452" s="194">
        <f t="shared" ref="AT452:AT460" si="78">R452+T452+V452+X452+AB452+AD452+AF452+AH452+AL452+AN452+AP452+AR452</f>
        <v>0</v>
      </c>
      <c r="AU452" s="194">
        <f t="shared" ref="AU452:AU460" si="79">Q452+S452+U452+W452+AA452+AC452+AE452+AG452+AK452+AM452+AO452+AQ452</f>
        <v>0</v>
      </c>
      <c r="AV452" s="194">
        <f t="shared" ref="AV452:AV460" si="80">R452+AB452+AL452</f>
        <v>0</v>
      </c>
      <c r="AW452" s="194">
        <f t="shared" ref="AW452:AW460" si="81">T452+AD452+AN452</f>
        <v>0</v>
      </c>
      <c r="AX452" s="194">
        <f t="shared" ref="AX452:AX460" si="82">V452+AF452+AP452</f>
        <v>0</v>
      </c>
      <c r="AY452" s="194">
        <f t="shared" ref="AY452:AY460" si="83">X452+AH452+AR452</f>
        <v>0</v>
      </c>
    </row>
    <row r="453" spans="1:51" hidden="1" x14ac:dyDescent="0.2">
      <c r="A453" s="200" t="s">
        <v>1973</v>
      </c>
      <c r="B453" s="201" t="s">
        <v>1572</v>
      </c>
      <c r="C453" s="201"/>
      <c r="D453" s="201"/>
      <c r="E453" s="202">
        <f>IF(G453="Y",VLOOKUP(B453&amp;"|"&amp;C453,'ETC Data'!$C$2:$D$16,2,FALSE),0)</f>
        <v>0</v>
      </c>
      <c r="F453" s="202">
        <f>IF(D453="",0,IF(G453="Y",VLOOKUP(B453&amp;"|"&amp;D453,'ETC Data'!$C$2:$D$16,2,FALSE),0))</f>
        <v>0</v>
      </c>
      <c r="G453" s="203" t="str">
        <f>IF(VLOOKUP(A453,Plan!A$1:H$804,8,FALSE)&lt;&gt;"",VLOOKUP(A453,Plan!A$1:H$804,8,FALSE),"")</f>
        <v>N</v>
      </c>
      <c r="H453" s="204" t="str">
        <f>IF(VLOOKUP(A453,Plan!A$1:L$804,12,FALSE)&lt;&gt;"",VLOOKUP(A453,Plan!A$1:L$804,12,FALSE),"")</f>
        <v/>
      </c>
      <c r="I453" s="205" t="str">
        <f>IF(VLOOKUP(A453,Plan!A$1:M$804,13,FALSE)&lt;&gt;"",VLOOKUP(A453,Plan!A$1:M$804,13,FALSE),"")</f>
        <v/>
      </c>
      <c r="J453" s="205" t="str">
        <f>IF(VLOOKUP(A453,Plan!A$1:N$804,14,FALSE)&lt;&gt;"",VLOOKUP(A453,Plan!A$1:N$804,14,FALSE),IF(VLOOKUP(A453,Plan!A$1:O$804,15,FALSE)&lt;&gt;"",VLOOKUP(A453,Plan!A$1:O$804,15,FALSE),""))</f>
        <v/>
      </c>
      <c r="K453" s="206" t="str">
        <f>IF(VLOOKUP(A453,Plan!A$1:P$804,16,FALSE)&lt;&gt;"",VLOOKUP(A453,Plan!A$1:P$804,16,FALSE),"")</f>
        <v/>
      </c>
      <c r="L453" s="205"/>
      <c r="M453" s="205"/>
      <c r="N453" s="205"/>
      <c r="O453" s="207">
        <f t="shared" si="76"/>
        <v>0</v>
      </c>
      <c r="P453" s="207" t="b">
        <f t="shared" si="77"/>
        <v>0</v>
      </c>
      <c r="Q453" s="208">
        <f>IF(P453,O453*'ETC Data'!$H$3*'ETC Data'!$I$3,0)</f>
        <v>0</v>
      </c>
      <c r="R453" s="208">
        <f>Q453-(Q453*((VLOOKUP(A453,Plan!A$1:Z$804,26,FALSE)/100)))</f>
        <v>0</v>
      </c>
      <c r="S453" s="208">
        <f>IF(P453,O453*'ETC Data'!$H$3*'ETC Data'!$J$3,0)</f>
        <v>0</v>
      </c>
      <c r="T453" s="208">
        <f>S453-(S453*((VLOOKUP(A453,Plan!A$1:AA$804,27,FALSE)/100)))</f>
        <v>0</v>
      </c>
      <c r="U453" s="208">
        <f>IF(P453,O453*'ETC Data'!$H$3*'ETC Data'!$K$3,0)</f>
        <v>0</v>
      </c>
      <c r="V453" s="208">
        <f>U453-(U453*((VLOOKUP(A453,Plan!A$1:AB$804,28,FALSE)/100)))</f>
        <v>0</v>
      </c>
      <c r="W453" s="208">
        <f>IF(P453,O453*'ETC Data'!$H$3*'ETC Data'!$L$3,0)</f>
        <v>0</v>
      </c>
      <c r="X453" s="208">
        <f>W453-(W453*((VLOOKUP(A453,Plan!A$1:AC$804,29,FALSE)/100)))</f>
        <v>0</v>
      </c>
      <c r="Y453" s="209"/>
      <c r="Z453" s="210" t="b">
        <f t="shared" si="74"/>
        <v>0</v>
      </c>
      <c r="AA453" s="208">
        <f>IF(Z453,O453*'ETC Data'!$H$4*'ETC Data'!$I$4,0)</f>
        <v>0</v>
      </c>
      <c r="AB453" s="208">
        <f>AA453-(AA453*((VLOOKUP(A453,Plan!A$1:AI$804,35,FALSE)/100)))</f>
        <v>0</v>
      </c>
      <c r="AC453" s="208">
        <f>IF(Z453,O453*'ETC Data'!$H$4*'ETC Data'!$J$4,0)</f>
        <v>0</v>
      </c>
      <c r="AD453" s="208">
        <f>AC453-(AC453*((VLOOKUP(A453,Plan!A$1:AJ$804,36,FALSE)/100)))</f>
        <v>0</v>
      </c>
      <c r="AE453" s="208">
        <f>IF(Z453,O453*'ETC Data'!$H$4*'ETC Data'!$K$4,0)</f>
        <v>0</v>
      </c>
      <c r="AF453" s="208">
        <f>AE453-(AE453*((VLOOKUP(A453,Plan!A$1:AK$804,37,FALSE)/100)))</f>
        <v>0</v>
      </c>
      <c r="AG453" s="208">
        <f>IF(Z453,O453*'ETC Data'!$H$4*'ETC Data'!$L$4,0)</f>
        <v>0</v>
      </c>
      <c r="AH453" s="208">
        <f>AG453-(AG453*((VLOOKUP(A453,Plan!A$1:AP$804,42,FALSE)/100)))</f>
        <v>0</v>
      </c>
      <c r="AI453" s="210"/>
      <c r="AJ453" s="210" t="b">
        <f t="shared" si="75"/>
        <v>0</v>
      </c>
      <c r="AK453" s="211">
        <f>IF(AJ453,O453*'ETC Data'!$H$5*'ETC Data'!$I$5,0)</f>
        <v>0</v>
      </c>
      <c r="AL453" s="208">
        <f>AK453-(AK453*((VLOOKUP(A453,Plan!A$1:AY$804,51,FALSE)/100)))</f>
        <v>0</v>
      </c>
      <c r="AM453" s="208">
        <f>IF(AJ453,O453*'ETC Data'!$H$5*'ETC Data'!$J$5,0)</f>
        <v>0</v>
      </c>
      <c r="AN453" s="208">
        <f>AM453-(AM453*((VLOOKUP(A453,Plan!A$1:BA$804,53,FALSE)/100)))</f>
        <v>0</v>
      </c>
      <c r="AO453" s="211">
        <f>IF(AJ453,O453*'ETC Data'!$H$5*'ETC Data'!$K$5,0)</f>
        <v>0</v>
      </c>
      <c r="AP453" s="208">
        <f>AO453-(AO453*((VLOOKUP(A453,Plan!A$1:BB$804,54,FALSE)/100)))</f>
        <v>0</v>
      </c>
      <c r="AQ453" s="208">
        <f>IF(AJ453,O453*'ETC Data'!$H$5*'ETC Data'!$L$5,0)</f>
        <v>0</v>
      </c>
      <c r="AR453" s="208">
        <f>AQ453-(AQ453*((VLOOKUP(A453,Plan!A$1:BD$804,56,FALSE)/100)))</f>
        <v>0</v>
      </c>
      <c r="AS453" s="193">
        <f>VLOOKUP(A453,'PR Matrix'!A:B,2,FALSE)</f>
        <v>0</v>
      </c>
      <c r="AT453" s="194">
        <f t="shared" si="78"/>
        <v>0</v>
      </c>
      <c r="AU453" s="194">
        <f t="shared" si="79"/>
        <v>0</v>
      </c>
      <c r="AV453" s="194">
        <f t="shared" si="80"/>
        <v>0</v>
      </c>
      <c r="AW453" s="194">
        <f t="shared" si="81"/>
        <v>0</v>
      </c>
      <c r="AX453" s="194">
        <f t="shared" si="82"/>
        <v>0</v>
      </c>
      <c r="AY453" s="194">
        <f t="shared" si="83"/>
        <v>0</v>
      </c>
    </row>
    <row r="454" spans="1:51" hidden="1" x14ac:dyDescent="0.2">
      <c r="A454" s="200" t="s">
        <v>1974</v>
      </c>
      <c r="B454" s="201" t="s">
        <v>1572</v>
      </c>
      <c r="C454" s="201"/>
      <c r="D454" s="201"/>
      <c r="E454" s="202">
        <f>IF(G454="Y",VLOOKUP(B454&amp;"|"&amp;C454,'ETC Data'!$C$2:$D$16,2,FALSE),0)</f>
        <v>0</v>
      </c>
      <c r="F454" s="202">
        <f>IF(D454="",0,IF(G454="Y",VLOOKUP(B454&amp;"|"&amp;D454,'ETC Data'!$C$2:$D$16,2,FALSE),0))</f>
        <v>0</v>
      </c>
      <c r="G454" s="203" t="str">
        <f>IF(VLOOKUP(A454,Plan!A$1:H$804,8,FALSE)&lt;&gt;"",VLOOKUP(A454,Plan!A$1:H$804,8,FALSE),"")</f>
        <v>N</v>
      </c>
      <c r="H454" s="204" t="str">
        <f>IF(VLOOKUP(A454,Plan!A$1:L$804,12,FALSE)&lt;&gt;"",VLOOKUP(A454,Plan!A$1:L$804,12,FALSE),"")</f>
        <v/>
      </c>
      <c r="I454" s="205" t="str">
        <f>IF(VLOOKUP(A454,Plan!A$1:M$804,13,FALSE)&lt;&gt;"",VLOOKUP(A454,Plan!A$1:M$804,13,FALSE),"")</f>
        <v/>
      </c>
      <c r="J454" s="205" t="str">
        <f>IF(VLOOKUP(A454,Plan!A$1:N$804,14,FALSE)&lt;&gt;"",VLOOKUP(A454,Plan!A$1:N$804,14,FALSE),IF(VLOOKUP(A454,Plan!A$1:O$804,15,FALSE)&lt;&gt;"",VLOOKUP(A454,Plan!A$1:O$804,15,FALSE),""))</f>
        <v/>
      </c>
      <c r="K454" s="206" t="str">
        <f>IF(VLOOKUP(A454,Plan!A$1:P$804,16,FALSE)&lt;&gt;"",VLOOKUP(A454,Plan!A$1:P$804,16,FALSE),"")</f>
        <v/>
      </c>
      <c r="L454" s="205"/>
      <c r="M454" s="205"/>
      <c r="N454" s="205"/>
      <c r="O454" s="207">
        <f t="shared" si="76"/>
        <v>0</v>
      </c>
      <c r="P454" s="207" t="b">
        <f t="shared" si="77"/>
        <v>0</v>
      </c>
      <c r="Q454" s="208">
        <f>IF(P454,O454*'ETC Data'!$H$3*'ETC Data'!$I$3,0)</f>
        <v>0</v>
      </c>
      <c r="R454" s="208">
        <f>Q454-(Q454*((VLOOKUP(A454,Plan!A$1:Z$804,26,FALSE)/100)))</f>
        <v>0</v>
      </c>
      <c r="S454" s="208">
        <f>IF(P454,O454*'ETC Data'!$H$3*'ETC Data'!$J$3,0)</f>
        <v>0</v>
      </c>
      <c r="T454" s="208">
        <f>S454-(S454*((VLOOKUP(A454,Plan!A$1:AA$804,27,FALSE)/100)))</f>
        <v>0</v>
      </c>
      <c r="U454" s="208">
        <f>IF(P454,O454*'ETC Data'!$H$3*'ETC Data'!$K$3,0)</f>
        <v>0</v>
      </c>
      <c r="V454" s="208">
        <f>U454-(U454*((VLOOKUP(A454,Plan!A$1:AB$804,28,FALSE)/100)))</f>
        <v>0</v>
      </c>
      <c r="W454" s="208">
        <f>IF(P454,O454*'ETC Data'!$H$3*'ETC Data'!$L$3,0)</f>
        <v>0</v>
      </c>
      <c r="X454" s="208">
        <f>W454-(W454*((VLOOKUP(A454,Plan!A$1:AC$804,29,FALSE)/100)))</f>
        <v>0</v>
      </c>
      <c r="Y454" s="209"/>
      <c r="Z454" s="210" t="b">
        <f t="shared" si="74"/>
        <v>0</v>
      </c>
      <c r="AA454" s="208">
        <f>IF(Z454,O454*'ETC Data'!$H$4*'ETC Data'!$I$4,0)</f>
        <v>0</v>
      </c>
      <c r="AB454" s="208">
        <f>AA454-(AA454*((VLOOKUP(A454,Plan!A$1:AI$804,35,FALSE)/100)))</f>
        <v>0</v>
      </c>
      <c r="AC454" s="208">
        <f>IF(Z454,O454*'ETC Data'!$H$4*'ETC Data'!$J$4,0)</f>
        <v>0</v>
      </c>
      <c r="AD454" s="208">
        <f>AC454-(AC454*((VLOOKUP(A454,Plan!A$1:AJ$804,36,FALSE)/100)))</f>
        <v>0</v>
      </c>
      <c r="AE454" s="208">
        <f>IF(Z454,O454*'ETC Data'!$H$4*'ETC Data'!$K$4,0)</f>
        <v>0</v>
      </c>
      <c r="AF454" s="208">
        <f>AE454-(AE454*((VLOOKUP(A454,Plan!A$1:AK$804,37,FALSE)/100)))</f>
        <v>0</v>
      </c>
      <c r="AG454" s="208">
        <f>IF(Z454,O454*'ETC Data'!$H$4*'ETC Data'!$L$4,0)</f>
        <v>0</v>
      </c>
      <c r="AH454" s="208">
        <f>AG454-(AG454*((VLOOKUP(A454,Plan!A$1:AP$804,42,FALSE)/100)))</f>
        <v>0</v>
      </c>
      <c r="AI454" s="210"/>
      <c r="AJ454" s="210" t="b">
        <f t="shared" si="75"/>
        <v>0</v>
      </c>
      <c r="AK454" s="211">
        <f>IF(AJ454,O454*'ETC Data'!$H$5*'ETC Data'!$I$5,0)</f>
        <v>0</v>
      </c>
      <c r="AL454" s="208">
        <f>AK454-(AK454*((VLOOKUP(A454,Plan!A$1:AY$804,51,FALSE)/100)))</f>
        <v>0</v>
      </c>
      <c r="AM454" s="208">
        <f>IF(AJ454,O454*'ETC Data'!$H$5*'ETC Data'!$J$5,0)</f>
        <v>0</v>
      </c>
      <c r="AN454" s="208">
        <f>AM454-(AM454*((VLOOKUP(A454,Plan!A$1:BA$804,53,FALSE)/100)))</f>
        <v>0</v>
      </c>
      <c r="AO454" s="211">
        <f>IF(AJ454,O454*'ETC Data'!$H$5*'ETC Data'!$K$5,0)</f>
        <v>0</v>
      </c>
      <c r="AP454" s="208">
        <f>AO454-(AO454*((VLOOKUP(A454,Plan!A$1:BB$804,54,FALSE)/100)))</f>
        <v>0</v>
      </c>
      <c r="AQ454" s="208">
        <f>IF(AJ454,O454*'ETC Data'!$H$5*'ETC Data'!$L$5,0)</f>
        <v>0</v>
      </c>
      <c r="AR454" s="208">
        <f>AQ454-(AQ454*((VLOOKUP(A454,Plan!A$1:BD$804,56,FALSE)/100)))</f>
        <v>0</v>
      </c>
      <c r="AS454" s="193">
        <f>VLOOKUP(A454,'PR Matrix'!A:B,2,FALSE)</f>
        <v>0</v>
      </c>
      <c r="AT454" s="194">
        <f t="shared" si="78"/>
        <v>0</v>
      </c>
      <c r="AU454" s="194">
        <f t="shared" si="79"/>
        <v>0</v>
      </c>
      <c r="AV454" s="194">
        <f t="shared" si="80"/>
        <v>0</v>
      </c>
      <c r="AW454" s="194">
        <f t="shared" si="81"/>
        <v>0</v>
      </c>
      <c r="AX454" s="194">
        <f t="shared" si="82"/>
        <v>0</v>
      </c>
      <c r="AY454" s="194">
        <f t="shared" si="83"/>
        <v>0</v>
      </c>
    </row>
    <row r="455" spans="1:51" hidden="1" x14ac:dyDescent="0.2">
      <c r="A455" s="200" t="s">
        <v>1975</v>
      </c>
      <c r="B455" s="201" t="s">
        <v>1572</v>
      </c>
      <c r="C455" s="201"/>
      <c r="D455" s="201"/>
      <c r="E455" s="202">
        <f>IF(G455="Y",VLOOKUP(B455&amp;"|"&amp;C455,'ETC Data'!$C$2:$D$16,2,FALSE),0)</f>
        <v>0</v>
      </c>
      <c r="F455" s="202">
        <f>IF(D455="",0,IF(G455="Y",VLOOKUP(B455&amp;"|"&amp;D455,'ETC Data'!$C$2:$D$16,2,FALSE),0))</f>
        <v>0</v>
      </c>
      <c r="G455" s="203" t="str">
        <f>IF(VLOOKUP(A455,Plan!A$1:H$804,8,FALSE)&lt;&gt;"",VLOOKUP(A455,Plan!A$1:H$804,8,FALSE),"")</f>
        <v>N</v>
      </c>
      <c r="H455" s="204" t="str">
        <f>IF(VLOOKUP(A455,Plan!A$1:L$804,12,FALSE)&lt;&gt;"",VLOOKUP(A455,Plan!A$1:L$804,12,FALSE),"")</f>
        <v/>
      </c>
      <c r="I455" s="205" t="str">
        <f>IF(VLOOKUP(A455,Plan!A$1:M$804,13,FALSE)&lt;&gt;"",VLOOKUP(A455,Plan!A$1:M$804,13,FALSE),"")</f>
        <v/>
      </c>
      <c r="J455" s="205" t="str">
        <f>IF(VLOOKUP(A455,Plan!A$1:N$804,14,FALSE)&lt;&gt;"",VLOOKUP(A455,Plan!A$1:N$804,14,FALSE),IF(VLOOKUP(A455,Plan!A$1:O$804,15,FALSE)&lt;&gt;"",VLOOKUP(A455,Plan!A$1:O$804,15,FALSE),""))</f>
        <v/>
      </c>
      <c r="K455" s="206" t="str">
        <f>IF(VLOOKUP(A455,Plan!A$1:P$804,16,FALSE)&lt;&gt;"",VLOOKUP(A455,Plan!A$1:P$804,16,FALSE),"")</f>
        <v/>
      </c>
      <c r="L455" s="205"/>
      <c r="M455" s="205"/>
      <c r="N455" s="205"/>
      <c r="O455" s="207">
        <f t="shared" si="76"/>
        <v>0</v>
      </c>
      <c r="P455" s="207" t="b">
        <f t="shared" si="77"/>
        <v>0</v>
      </c>
      <c r="Q455" s="208">
        <f>IF(P455,O455*'ETC Data'!$H$3*'ETC Data'!$I$3,0)</f>
        <v>0</v>
      </c>
      <c r="R455" s="208">
        <f>Q455-(Q455*((VLOOKUP(A455,Plan!A$1:Z$804,26,FALSE)/100)))</f>
        <v>0</v>
      </c>
      <c r="S455" s="208">
        <f>IF(P455,O455*'ETC Data'!$H$3*'ETC Data'!$J$3,0)</f>
        <v>0</v>
      </c>
      <c r="T455" s="208">
        <f>S455-(S455*((VLOOKUP(A455,Plan!A$1:AA$804,27,FALSE)/100)))</f>
        <v>0</v>
      </c>
      <c r="U455" s="208">
        <f>IF(P455,O455*'ETC Data'!$H$3*'ETC Data'!$K$3,0)</f>
        <v>0</v>
      </c>
      <c r="V455" s="208">
        <f>U455-(U455*((VLOOKUP(A455,Plan!A$1:AB$804,28,FALSE)/100)))</f>
        <v>0</v>
      </c>
      <c r="W455" s="208">
        <f>IF(P455,O455*'ETC Data'!$H$3*'ETC Data'!$L$3,0)</f>
        <v>0</v>
      </c>
      <c r="X455" s="208">
        <f>W455-(W455*((VLOOKUP(A455,Plan!A$1:AC$804,29,FALSE)/100)))</f>
        <v>0</v>
      </c>
      <c r="Y455" s="209"/>
      <c r="Z455" s="210" t="b">
        <f t="shared" si="74"/>
        <v>0</v>
      </c>
      <c r="AA455" s="208">
        <f>IF(Z455,O455*'ETC Data'!$H$4*'ETC Data'!$I$4,0)</f>
        <v>0</v>
      </c>
      <c r="AB455" s="208">
        <f>AA455-(AA455*((VLOOKUP(A455,Plan!A$1:AI$804,35,FALSE)/100)))</f>
        <v>0</v>
      </c>
      <c r="AC455" s="208">
        <f>IF(Z455,O455*'ETC Data'!$H$4*'ETC Data'!$J$4,0)</f>
        <v>0</v>
      </c>
      <c r="AD455" s="208">
        <f>AC455-(AC455*((VLOOKUP(A455,Plan!A$1:AJ$804,36,FALSE)/100)))</f>
        <v>0</v>
      </c>
      <c r="AE455" s="208">
        <f>IF(Z455,O455*'ETC Data'!$H$4*'ETC Data'!$K$4,0)</f>
        <v>0</v>
      </c>
      <c r="AF455" s="208">
        <f>AE455-(AE455*((VLOOKUP(A455,Plan!A$1:AK$804,37,FALSE)/100)))</f>
        <v>0</v>
      </c>
      <c r="AG455" s="208">
        <f>IF(Z455,O455*'ETC Data'!$H$4*'ETC Data'!$L$4,0)</f>
        <v>0</v>
      </c>
      <c r="AH455" s="208">
        <f>AG455-(AG455*((VLOOKUP(A455,Plan!A$1:AP$804,42,FALSE)/100)))</f>
        <v>0</v>
      </c>
      <c r="AI455" s="210"/>
      <c r="AJ455" s="210" t="b">
        <f t="shared" si="75"/>
        <v>0</v>
      </c>
      <c r="AK455" s="211">
        <f>IF(AJ455,O455*'ETC Data'!$H$5*'ETC Data'!$I$5,0)</f>
        <v>0</v>
      </c>
      <c r="AL455" s="208">
        <f>AK455-(AK455*((VLOOKUP(A455,Plan!A$1:AY$804,51,FALSE)/100)))</f>
        <v>0</v>
      </c>
      <c r="AM455" s="208">
        <f>IF(AJ455,O455*'ETC Data'!$H$5*'ETC Data'!$J$5,0)</f>
        <v>0</v>
      </c>
      <c r="AN455" s="208">
        <f>AM455-(AM455*((VLOOKUP(A455,Plan!A$1:BA$804,53,FALSE)/100)))</f>
        <v>0</v>
      </c>
      <c r="AO455" s="211">
        <f>IF(AJ455,O455*'ETC Data'!$H$5*'ETC Data'!$K$5,0)</f>
        <v>0</v>
      </c>
      <c r="AP455" s="208">
        <f>AO455-(AO455*((VLOOKUP(A455,Plan!A$1:BB$804,54,FALSE)/100)))</f>
        <v>0</v>
      </c>
      <c r="AQ455" s="208">
        <f>IF(AJ455,O455*'ETC Data'!$H$5*'ETC Data'!$L$5,0)</f>
        <v>0</v>
      </c>
      <c r="AR455" s="208">
        <f>AQ455-(AQ455*((VLOOKUP(A455,Plan!A$1:BD$804,56,FALSE)/100)))</f>
        <v>0</v>
      </c>
      <c r="AS455" s="193">
        <f>VLOOKUP(A455,'PR Matrix'!A:B,2,FALSE)</f>
        <v>0</v>
      </c>
      <c r="AT455" s="194">
        <f t="shared" si="78"/>
        <v>0</v>
      </c>
      <c r="AU455" s="194">
        <f t="shared" si="79"/>
        <v>0</v>
      </c>
      <c r="AV455" s="194">
        <f t="shared" si="80"/>
        <v>0</v>
      </c>
      <c r="AW455" s="194">
        <f t="shared" si="81"/>
        <v>0</v>
      </c>
      <c r="AX455" s="194">
        <f t="shared" si="82"/>
        <v>0</v>
      </c>
      <c r="AY455" s="194">
        <f t="shared" si="83"/>
        <v>0</v>
      </c>
    </row>
    <row r="456" spans="1:51" hidden="1" x14ac:dyDescent="0.2">
      <c r="A456" s="200" t="s">
        <v>1976</v>
      </c>
      <c r="B456" s="201" t="s">
        <v>1571</v>
      </c>
      <c r="C456" s="201"/>
      <c r="D456" s="201"/>
      <c r="E456" s="202">
        <f>IF(G456="Y",VLOOKUP(B456&amp;"|"&amp;C456,'ETC Data'!$C$2:$D$16,2,FALSE),0)</f>
        <v>0</v>
      </c>
      <c r="F456" s="202">
        <f>IF(D456="",0,IF(G456="Y",VLOOKUP(B456&amp;"|"&amp;D456,'ETC Data'!$C$2:$D$16,2,FALSE),0))</f>
        <v>0</v>
      </c>
      <c r="G456" s="203" t="str">
        <f>IF(VLOOKUP(A456,Plan!A$1:H$804,8,FALSE)&lt;&gt;"",VLOOKUP(A456,Plan!A$1:H$804,8,FALSE),"")</f>
        <v>N</v>
      </c>
      <c r="H456" s="204" t="str">
        <f>IF(VLOOKUP(A456,Plan!A$1:L$804,12,FALSE)&lt;&gt;"",VLOOKUP(A456,Plan!A$1:L$804,12,FALSE),"")</f>
        <v/>
      </c>
      <c r="I456" s="205" t="str">
        <f>IF(VLOOKUP(A456,Plan!A$1:M$804,13,FALSE)&lt;&gt;"",VLOOKUP(A456,Plan!A$1:M$804,13,FALSE),"")</f>
        <v/>
      </c>
      <c r="J456" s="205" t="str">
        <f>IF(VLOOKUP(A456,Plan!A$1:N$804,14,FALSE)&lt;&gt;"",VLOOKUP(A456,Plan!A$1:N$804,14,FALSE),IF(VLOOKUP(A456,Plan!A$1:O$804,15,FALSE)&lt;&gt;"",VLOOKUP(A456,Plan!A$1:O$804,15,FALSE),""))</f>
        <v/>
      </c>
      <c r="K456" s="206" t="str">
        <f>IF(VLOOKUP(A456,Plan!A$1:P$804,16,FALSE)&lt;&gt;"",VLOOKUP(A456,Plan!A$1:P$804,16,FALSE),"")</f>
        <v/>
      </c>
      <c r="L456" s="205"/>
      <c r="M456" s="205"/>
      <c r="N456" s="205"/>
      <c r="O456" s="207">
        <f t="shared" si="76"/>
        <v>0</v>
      </c>
      <c r="P456" s="207" t="b">
        <f t="shared" si="77"/>
        <v>0</v>
      </c>
      <c r="Q456" s="208">
        <f>IF(P456,O456*'ETC Data'!$H$3*'ETC Data'!$I$3,0)</f>
        <v>0</v>
      </c>
      <c r="R456" s="208">
        <f>Q456-(Q456*((VLOOKUP(A456,Plan!A$1:Z$804,26,FALSE)/100)))</f>
        <v>0</v>
      </c>
      <c r="S456" s="208">
        <f>IF(P456,O456*'ETC Data'!$H$3*'ETC Data'!$J$3,0)</f>
        <v>0</v>
      </c>
      <c r="T456" s="208">
        <f>S456-(S456*((VLOOKUP(A456,Plan!A$1:AA$804,27,FALSE)/100)))</f>
        <v>0</v>
      </c>
      <c r="U456" s="208">
        <f>IF(P456,O456*'ETC Data'!$H$3*'ETC Data'!$K$3,0)</f>
        <v>0</v>
      </c>
      <c r="V456" s="208">
        <f>U456-(U456*((VLOOKUP(A456,Plan!A$1:AB$804,28,FALSE)/100)))</f>
        <v>0</v>
      </c>
      <c r="W456" s="208">
        <f>IF(P456,O456*'ETC Data'!$H$3*'ETC Data'!$L$3,0)</f>
        <v>0</v>
      </c>
      <c r="X456" s="208">
        <f>W456-(W456*((VLOOKUP(A456,Plan!A$1:AC$804,29,FALSE)/100)))</f>
        <v>0</v>
      </c>
      <c r="Y456" s="209"/>
      <c r="Z456" s="210" t="b">
        <f t="shared" si="74"/>
        <v>0</v>
      </c>
      <c r="AA456" s="208">
        <f>IF(Z456,O456*'ETC Data'!$H$4*'ETC Data'!$I$4,0)</f>
        <v>0</v>
      </c>
      <c r="AB456" s="208">
        <f>AA456-(AA456*((VLOOKUP(A456,Plan!A$1:AI$804,35,FALSE)/100)))</f>
        <v>0</v>
      </c>
      <c r="AC456" s="208">
        <f>IF(Z456,O456*'ETC Data'!$H$4*'ETC Data'!$J$4,0)</f>
        <v>0</v>
      </c>
      <c r="AD456" s="208">
        <f>AC456-(AC456*((VLOOKUP(A456,Plan!A$1:AJ$804,36,FALSE)/100)))</f>
        <v>0</v>
      </c>
      <c r="AE456" s="208">
        <f>IF(Z456,O456*'ETC Data'!$H$4*'ETC Data'!$K$4,0)</f>
        <v>0</v>
      </c>
      <c r="AF456" s="208">
        <f>AE456-(AE456*((VLOOKUP(A456,Plan!A$1:AK$804,37,FALSE)/100)))</f>
        <v>0</v>
      </c>
      <c r="AG456" s="208">
        <f>IF(Z456,O456*'ETC Data'!$H$4*'ETC Data'!$L$4,0)</f>
        <v>0</v>
      </c>
      <c r="AH456" s="208">
        <f>AG456-(AG456*((VLOOKUP(A456,Plan!A$1:AP$804,42,FALSE)/100)))</f>
        <v>0</v>
      </c>
      <c r="AI456" s="210"/>
      <c r="AJ456" s="210" t="b">
        <f t="shared" si="75"/>
        <v>0</v>
      </c>
      <c r="AK456" s="211">
        <f>IF(AJ456,O456*'ETC Data'!$H$5*'ETC Data'!$I$5,0)</f>
        <v>0</v>
      </c>
      <c r="AL456" s="208">
        <f>AK456-(AK456*((VLOOKUP(A456,Plan!A$1:AY$804,51,FALSE)/100)))</f>
        <v>0</v>
      </c>
      <c r="AM456" s="208">
        <f>IF(AJ456,O456*'ETC Data'!$H$5*'ETC Data'!$J$5,0)</f>
        <v>0</v>
      </c>
      <c r="AN456" s="208">
        <f>AM456-(AM456*((VLOOKUP(A456,Plan!A$1:BA$804,53,FALSE)/100)))</f>
        <v>0</v>
      </c>
      <c r="AO456" s="211">
        <f>IF(AJ456,O456*'ETC Data'!$H$5*'ETC Data'!$K$5,0)</f>
        <v>0</v>
      </c>
      <c r="AP456" s="208">
        <f>AO456-(AO456*((VLOOKUP(A456,Plan!A$1:BB$804,54,FALSE)/100)))</f>
        <v>0</v>
      </c>
      <c r="AQ456" s="208">
        <f>IF(AJ456,O456*'ETC Data'!$H$5*'ETC Data'!$L$5,0)</f>
        <v>0</v>
      </c>
      <c r="AR456" s="208">
        <f>AQ456-(AQ456*((VLOOKUP(A456,Plan!A$1:BD$804,56,FALSE)/100)))</f>
        <v>0</v>
      </c>
      <c r="AS456" s="193">
        <f>VLOOKUP(A456,'PR Matrix'!A:B,2,FALSE)</f>
        <v>0</v>
      </c>
      <c r="AT456" s="194">
        <f t="shared" si="78"/>
        <v>0</v>
      </c>
      <c r="AU456" s="194">
        <f t="shared" si="79"/>
        <v>0</v>
      </c>
      <c r="AV456" s="194">
        <f t="shared" si="80"/>
        <v>0</v>
      </c>
      <c r="AW456" s="194">
        <f t="shared" si="81"/>
        <v>0</v>
      </c>
      <c r="AX456" s="194">
        <f t="shared" si="82"/>
        <v>0</v>
      </c>
      <c r="AY456" s="194">
        <f t="shared" si="83"/>
        <v>0</v>
      </c>
    </row>
    <row r="457" spans="1:51" hidden="1" x14ac:dyDescent="0.2">
      <c r="A457" s="200" t="s">
        <v>1977</v>
      </c>
      <c r="B457" s="201" t="s">
        <v>1572</v>
      </c>
      <c r="C457" s="201"/>
      <c r="D457" s="201"/>
      <c r="E457" s="202">
        <f>IF(G457="Y",VLOOKUP(B457&amp;"|"&amp;C457,'ETC Data'!$C$2:$D$16,2,FALSE),0)</f>
        <v>0</v>
      </c>
      <c r="F457" s="202">
        <f>IF(D457="",0,IF(G457="Y",VLOOKUP(B457&amp;"|"&amp;D457,'ETC Data'!$C$2:$D$16,2,FALSE),0))</f>
        <v>0</v>
      </c>
      <c r="G457" s="203" t="str">
        <f>IF(VLOOKUP(A457,Plan!A$1:H$804,8,FALSE)&lt;&gt;"",VLOOKUP(A457,Plan!A$1:H$804,8,FALSE),"")</f>
        <v>N</v>
      </c>
      <c r="H457" s="204" t="str">
        <f>IF(VLOOKUP(A457,Plan!A$1:L$804,12,FALSE)&lt;&gt;"",VLOOKUP(A457,Plan!A$1:L$804,12,FALSE),"")</f>
        <v/>
      </c>
      <c r="I457" s="205" t="str">
        <f>IF(VLOOKUP(A457,Plan!A$1:M$804,13,FALSE)&lt;&gt;"",VLOOKUP(A457,Plan!A$1:M$804,13,FALSE),"")</f>
        <v/>
      </c>
      <c r="J457" s="205" t="str">
        <f>IF(VLOOKUP(A457,Plan!A$1:N$804,14,FALSE)&lt;&gt;"",VLOOKUP(A457,Plan!A$1:N$804,14,FALSE),IF(VLOOKUP(A457,Plan!A$1:O$804,15,FALSE)&lt;&gt;"",VLOOKUP(A457,Plan!A$1:O$804,15,FALSE),""))</f>
        <v/>
      </c>
      <c r="K457" s="206" t="str">
        <f>IF(VLOOKUP(A457,Plan!A$1:P$804,16,FALSE)&lt;&gt;"",VLOOKUP(A457,Plan!A$1:P$804,16,FALSE),"")</f>
        <v/>
      </c>
      <c r="L457" s="205"/>
      <c r="M457" s="205"/>
      <c r="N457" s="205"/>
      <c r="O457" s="207">
        <f t="shared" si="76"/>
        <v>0</v>
      </c>
      <c r="P457" s="207" t="b">
        <f t="shared" si="77"/>
        <v>0</v>
      </c>
      <c r="Q457" s="208">
        <f>IF(P457,O457*'ETC Data'!$H$3*'ETC Data'!$I$3,0)</f>
        <v>0</v>
      </c>
      <c r="R457" s="208">
        <f>Q457-(Q457*((VLOOKUP(A457,Plan!A$1:Z$804,26,FALSE)/100)))</f>
        <v>0</v>
      </c>
      <c r="S457" s="208">
        <f>IF(P457,O457*'ETC Data'!$H$3*'ETC Data'!$J$3,0)</f>
        <v>0</v>
      </c>
      <c r="T457" s="208">
        <f>S457-(S457*((VLOOKUP(A457,Plan!A$1:AA$804,27,FALSE)/100)))</f>
        <v>0</v>
      </c>
      <c r="U457" s="208">
        <f>IF(P457,O457*'ETC Data'!$H$3*'ETC Data'!$K$3,0)</f>
        <v>0</v>
      </c>
      <c r="V457" s="208">
        <f>U457-(U457*((VLOOKUP(A457,Plan!A$1:AB$804,28,FALSE)/100)))</f>
        <v>0</v>
      </c>
      <c r="W457" s="208">
        <f>IF(P457,O457*'ETC Data'!$H$3*'ETC Data'!$L$3,0)</f>
        <v>0</v>
      </c>
      <c r="X457" s="208">
        <f>W457-(W457*((VLOOKUP(A457,Plan!A$1:AC$804,29,FALSE)/100)))</f>
        <v>0</v>
      </c>
      <c r="Y457" s="209"/>
      <c r="Z457" s="210" t="b">
        <f t="shared" si="74"/>
        <v>0</v>
      </c>
      <c r="AA457" s="208">
        <f>IF(Z457,O457*'ETC Data'!$H$4*'ETC Data'!$I$4,0)</f>
        <v>0</v>
      </c>
      <c r="AB457" s="208">
        <f>AA457-(AA457*((VLOOKUP(A457,Plan!A$1:AI$804,35,FALSE)/100)))</f>
        <v>0</v>
      </c>
      <c r="AC457" s="208">
        <f>IF(Z457,O457*'ETC Data'!$H$4*'ETC Data'!$J$4,0)</f>
        <v>0</v>
      </c>
      <c r="AD457" s="208">
        <f>AC457-(AC457*((VLOOKUP(A457,Plan!A$1:AJ$804,36,FALSE)/100)))</f>
        <v>0</v>
      </c>
      <c r="AE457" s="208">
        <f>IF(Z457,O457*'ETC Data'!$H$4*'ETC Data'!$K$4,0)</f>
        <v>0</v>
      </c>
      <c r="AF457" s="208">
        <f>AE457-(AE457*((VLOOKUP(A457,Plan!A$1:AK$804,37,FALSE)/100)))</f>
        <v>0</v>
      </c>
      <c r="AG457" s="208">
        <f>IF(Z457,O457*'ETC Data'!$H$4*'ETC Data'!$L$4,0)</f>
        <v>0</v>
      </c>
      <c r="AH457" s="208">
        <f>AG457-(AG457*((VLOOKUP(A457,Plan!A$1:AP$804,42,FALSE)/100)))</f>
        <v>0</v>
      </c>
      <c r="AI457" s="210"/>
      <c r="AJ457" s="210" t="b">
        <f t="shared" si="75"/>
        <v>0</v>
      </c>
      <c r="AK457" s="211">
        <f>IF(AJ457,O457*'ETC Data'!$H$5*'ETC Data'!$I$5,0)</f>
        <v>0</v>
      </c>
      <c r="AL457" s="208">
        <f>AK457-(AK457*((VLOOKUP(A457,Plan!A$1:AY$804,51,FALSE)/100)))</f>
        <v>0</v>
      </c>
      <c r="AM457" s="208">
        <f>IF(AJ457,O457*'ETC Data'!$H$5*'ETC Data'!$J$5,0)</f>
        <v>0</v>
      </c>
      <c r="AN457" s="208">
        <f>AM457-(AM457*((VLOOKUP(A457,Plan!A$1:BA$804,53,FALSE)/100)))</f>
        <v>0</v>
      </c>
      <c r="AO457" s="211">
        <f>IF(AJ457,O457*'ETC Data'!$H$5*'ETC Data'!$K$5,0)</f>
        <v>0</v>
      </c>
      <c r="AP457" s="208">
        <f>AO457-(AO457*((VLOOKUP(A457,Plan!A$1:BB$804,54,FALSE)/100)))</f>
        <v>0</v>
      </c>
      <c r="AQ457" s="208">
        <f>IF(AJ457,O457*'ETC Data'!$H$5*'ETC Data'!$L$5,0)</f>
        <v>0</v>
      </c>
      <c r="AR457" s="208">
        <f>AQ457-(AQ457*((VLOOKUP(A457,Plan!A$1:BD$804,56,FALSE)/100)))</f>
        <v>0</v>
      </c>
      <c r="AS457" s="193">
        <f>VLOOKUP(A457,'PR Matrix'!A:B,2,FALSE)</f>
        <v>0</v>
      </c>
      <c r="AT457" s="194">
        <f t="shared" si="78"/>
        <v>0</v>
      </c>
      <c r="AU457" s="194">
        <f t="shared" si="79"/>
        <v>0</v>
      </c>
      <c r="AV457" s="194">
        <f t="shared" si="80"/>
        <v>0</v>
      </c>
      <c r="AW457" s="194">
        <f t="shared" si="81"/>
        <v>0</v>
      </c>
      <c r="AX457" s="194">
        <f t="shared" si="82"/>
        <v>0</v>
      </c>
      <c r="AY457" s="194">
        <f t="shared" si="83"/>
        <v>0</v>
      </c>
    </row>
    <row r="458" spans="1:51" hidden="1" x14ac:dyDescent="0.2">
      <c r="A458" s="200" t="s">
        <v>1978</v>
      </c>
      <c r="B458" s="201" t="s">
        <v>1572</v>
      </c>
      <c r="C458" s="201"/>
      <c r="D458" s="201"/>
      <c r="E458" s="202">
        <f>IF(G458="Y",VLOOKUP(B458&amp;"|"&amp;C458,'ETC Data'!$C$2:$D$16,2,FALSE),0)</f>
        <v>0</v>
      </c>
      <c r="F458" s="202">
        <f>IF(D458="",0,IF(G458="Y",VLOOKUP(B458&amp;"|"&amp;D458,'ETC Data'!$C$2:$D$16,2,FALSE),0))</f>
        <v>0</v>
      </c>
      <c r="G458" s="203" t="str">
        <f>IF(VLOOKUP(A458,Plan!A$1:H$804,8,FALSE)&lt;&gt;"",VLOOKUP(A458,Plan!A$1:H$804,8,FALSE),"")</f>
        <v>N</v>
      </c>
      <c r="H458" s="204" t="str">
        <f>IF(VLOOKUP(A458,Plan!A$1:L$804,12,FALSE)&lt;&gt;"",VLOOKUP(A458,Plan!A$1:L$804,12,FALSE),"")</f>
        <v/>
      </c>
      <c r="I458" s="205" t="str">
        <f>IF(VLOOKUP(A458,Plan!A$1:M$804,13,FALSE)&lt;&gt;"",VLOOKUP(A458,Plan!A$1:M$804,13,FALSE),"")</f>
        <v/>
      </c>
      <c r="J458" s="205" t="str">
        <f>IF(VLOOKUP(A458,Plan!A$1:N$804,14,FALSE)&lt;&gt;"",VLOOKUP(A458,Plan!A$1:N$804,14,FALSE),IF(VLOOKUP(A458,Plan!A$1:O$804,15,FALSE)&lt;&gt;"",VLOOKUP(A458,Plan!A$1:O$804,15,FALSE),""))</f>
        <v/>
      </c>
      <c r="K458" s="206" t="str">
        <f>IF(VLOOKUP(A458,Plan!A$1:P$804,16,FALSE)&lt;&gt;"",VLOOKUP(A458,Plan!A$1:P$804,16,FALSE),"")</f>
        <v/>
      </c>
      <c r="L458" s="205"/>
      <c r="M458" s="205"/>
      <c r="N458" s="205"/>
      <c r="O458" s="207">
        <f t="shared" si="76"/>
        <v>0</v>
      </c>
      <c r="P458" s="207" t="b">
        <f t="shared" si="77"/>
        <v>0</v>
      </c>
      <c r="Q458" s="208">
        <f>IF(P458,O458*'ETC Data'!$H$3*'ETC Data'!$I$3,0)</f>
        <v>0</v>
      </c>
      <c r="R458" s="208">
        <f>Q458-(Q458*((VLOOKUP(A458,Plan!A$1:Z$804,26,FALSE)/100)))</f>
        <v>0</v>
      </c>
      <c r="S458" s="208">
        <f>IF(P458,O458*'ETC Data'!$H$3*'ETC Data'!$J$3,0)</f>
        <v>0</v>
      </c>
      <c r="T458" s="208">
        <f>S458-(S458*((VLOOKUP(A458,Plan!A$1:AA$804,27,FALSE)/100)))</f>
        <v>0</v>
      </c>
      <c r="U458" s="208">
        <f>IF(P458,O458*'ETC Data'!$H$3*'ETC Data'!$K$3,0)</f>
        <v>0</v>
      </c>
      <c r="V458" s="208">
        <f>U458-(U458*((VLOOKUP(A458,Plan!A$1:AB$804,28,FALSE)/100)))</f>
        <v>0</v>
      </c>
      <c r="W458" s="208">
        <f>IF(P458,O458*'ETC Data'!$H$3*'ETC Data'!$L$3,0)</f>
        <v>0</v>
      </c>
      <c r="X458" s="208">
        <f>W458-(W458*((VLOOKUP(A458,Plan!A$1:AC$804,29,FALSE)/100)))</f>
        <v>0</v>
      </c>
      <c r="Y458" s="209"/>
      <c r="Z458" s="210" t="b">
        <f t="shared" si="74"/>
        <v>0</v>
      </c>
      <c r="AA458" s="208">
        <f>IF(Z458,O458*'ETC Data'!$H$4*'ETC Data'!$I$4,0)</f>
        <v>0</v>
      </c>
      <c r="AB458" s="208">
        <f>AA458-(AA458*((VLOOKUP(A458,Plan!A$1:AI$804,35,FALSE)/100)))</f>
        <v>0</v>
      </c>
      <c r="AC458" s="208">
        <f>IF(Z458,O458*'ETC Data'!$H$4*'ETC Data'!$J$4,0)</f>
        <v>0</v>
      </c>
      <c r="AD458" s="208">
        <f>AC458-(AC458*((VLOOKUP(A458,Plan!A$1:AJ$804,36,FALSE)/100)))</f>
        <v>0</v>
      </c>
      <c r="AE458" s="208">
        <f>IF(Z458,O458*'ETC Data'!$H$4*'ETC Data'!$K$4,0)</f>
        <v>0</v>
      </c>
      <c r="AF458" s="208">
        <f>AE458-(AE458*((VLOOKUP(A458,Plan!A$1:AK$804,37,FALSE)/100)))</f>
        <v>0</v>
      </c>
      <c r="AG458" s="208">
        <f>IF(Z458,O458*'ETC Data'!$H$4*'ETC Data'!$L$4,0)</f>
        <v>0</v>
      </c>
      <c r="AH458" s="208">
        <f>AG458-(AG458*((VLOOKUP(A458,Plan!A$1:AP$804,42,FALSE)/100)))</f>
        <v>0</v>
      </c>
      <c r="AI458" s="210"/>
      <c r="AJ458" s="210" t="b">
        <f t="shared" si="75"/>
        <v>0</v>
      </c>
      <c r="AK458" s="211">
        <f>IF(AJ458,O458*'ETC Data'!$H$5*'ETC Data'!$I$5,0)</f>
        <v>0</v>
      </c>
      <c r="AL458" s="208">
        <f>AK458-(AK458*((VLOOKUP(A458,Plan!A$1:AY$804,51,FALSE)/100)))</f>
        <v>0</v>
      </c>
      <c r="AM458" s="208">
        <f>IF(AJ458,O458*'ETC Data'!$H$5*'ETC Data'!$J$5,0)</f>
        <v>0</v>
      </c>
      <c r="AN458" s="208">
        <f>AM458-(AM458*((VLOOKUP(A458,Plan!A$1:BA$804,53,FALSE)/100)))</f>
        <v>0</v>
      </c>
      <c r="AO458" s="211">
        <f>IF(AJ458,O458*'ETC Data'!$H$5*'ETC Data'!$K$5,0)</f>
        <v>0</v>
      </c>
      <c r="AP458" s="208">
        <f>AO458-(AO458*((VLOOKUP(A458,Plan!A$1:BB$804,54,FALSE)/100)))</f>
        <v>0</v>
      </c>
      <c r="AQ458" s="208">
        <f>IF(AJ458,O458*'ETC Data'!$H$5*'ETC Data'!$L$5,0)</f>
        <v>0</v>
      </c>
      <c r="AR458" s="208">
        <f>AQ458-(AQ458*((VLOOKUP(A458,Plan!A$1:BD$804,56,FALSE)/100)))</f>
        <v>0</v>
      </c>
      <c r="AS458" s="193">
        <f>VLOOKUP(A458,'PR Matrix'!A:B,2,FALSE)</f>
        <v>0</v>
      </c>
      <c r="AT458" s="194">
        <f t="shared" si="78"/>
        <v>0</v>
      </c>
      <c r="AU458" s="194">
        <f t="shared" si="79"/>
        <v>0</v>
      </c>
      <c r="AV458" s="194">
        <f t="shared" si="80"/>
        <v>0</v>
      </c>
      <c r="AW458" s="194">
        <f t="shared" si="81"/>
        <v>0</v>
      </c>
      <c r="AX458" s="194">
        <f t="shared" si="82"/>
        <v>0</v>
      </c>
      <c r="AY458" s="194">
        <f t="shared" si="83"/>
        <v>0</v>
      </c>
    </row>
    <row r="459" spans="1:51" hidden="1" x14ac:dyDescent="0.2">
      <c r="A459" s="200" t="s">
        <v>2197</v>
      </c>
      <c r="B459" s="201" t="s">
        <v>1572</v>
      </c>
      <c r="C459" s="201"/>
      <c r="D459" s="201"/>
      <c r="E459" s="202">
        <f>IF(G459="Y",VLOOKUP(B459&amp;"|"&amp;C459,'ETC Data'!$C$2:$D$16,2,FALSE),0)</f>
        <v>0</v>
      </c>
      <c r="F459" s="202">
        <f>IF(D459="",0,IF(G459="Y",VLOOKUP(B459&amp;"|"&amp;D459,'ETC Data'!$C$2:$D$16,2,FALSE),0))</f>
        <v>0</v>
      </c>
      <c r="G459" s="203" t="str">
        <f>IF(VLOOKUP(A459,Plan!A$1:H$804,8,FALSE)&lt;&gt;"",VLOOKUP(A459,Plan!A$1:H$804,8,FALSE),"")</f>
        <v>N</v>
      </c>
      <c r="H459" s="204" t="str">
        <f>IF(VLOOKUP(A459,Plan!A$1:L$804,12,FALSE)&lt;&gt;"",VLOOKUP(A459,Plan!A$1:L$804,12,FALSE),"")</f>
        <v/>
      </c>
      <c r="I459" s="205" t="str">
        <f>IF(VLOOKUP(A459,Plan!A$1:M$804,13,FALSE)&lt;&gt;"",VLOOKUP(A459,Plan!A$1:M$804,13,FALSE),"")</f>
        <v/>
      </c>
      <c r="J459" s="205" t="str">
        <f>IF(VLOOKUP(A459,Plan!A$1:N$804,14,FALSE)&lt;&gt;"",VLOOKUP(A459,Plan!A$1:N$804,14,FALSE),IF(VLOOKUP(A459,Plan!A$1:O$804,15,FALSE)&lt;&gt;"",VLOOKUP(A459,Plan!A$1:O$804,15,FALSE),""))</f>
        <v/>
      </c>
      <c r="K459" s="206" t="str">
        <f>IF(VLOOKUP(A459,Plan!A$1:P$804,16,FALSE)&lt;&gt;"",VLOOKUP(A459,Plan!A$1:P$804,16,FALSE),"")</f>
        <v/>
      </c>
      <c r="L459" s="205"/>
      <c r="M459" s="205"/>
      <c r="N459" s="205"/>
      <c r="O459" s="207">
        <f t="shared" si="76"/>
        <v>0</v>
      </c>
      <c r="P459" s="207" t="b">
        <f t="shared" si="77"/>
        <v>0</v>
      </c>
      <c r="Q459" s="208">
        <f>IF(P459,O459*'ETC Data'!$H$3*'ETC Data'!$I$3,0)</f>
        <v>0</v>
      </c>
      <c r="R459" s="208">
        <f>Q459-(Q459*((VLOOKUP(A459,Plan!A$1:Z$804,26,FALSE)/100)))</f>
        <v>0</v>
      </c>
      <c r="S459" s="208">
        <f>IF(P459,O459*'ETC Data'!$H$3*'ETC Data'!$J$3,0)</f>
        <v>0</v>
      </c>
      <c r="T459" s="208">
        <f>S459-(S459*((VLOOKUP(A459,Plan!A$1:AA$804,27,FALSE)/100)))</f>
        <v>0</v>
      </c>
      <c r="U459" s="208">
        <f>IF(P459,O459*'ETC Data'!$H$3*'ETC Data'!$K$3,0)</f>
        <v>0</v>
      </c>
      <c r="V459" s="208">
        <f>U459-(U459*((VLOOKUP(A459,Plan!A$1:AB$804,28,FALSE)/100)))</f>
        <v>0</v>
      </c>
      <c r="W459" s="208">
        <f>IF(P459,O459*'ETC Data'!$H$3*'ETC Data'!$L$3,0)</f>
        <v>0</v>
      </c>
      <c r="X459" s="208">
        <f>W459-(W459*((VLOOKUP(A459,Plan!A$1:AC$804,29,FALSE)/100)))</f>
        <v>0</v>
      </c>
      <c r="Y459" s="209"/>
      <c r="Z459" s="210" t="b">
        <f t="shared" si="74"/>
        <v>0</v>
      </c>
      <c r="AA459" s="208">
        <f>IF(Z459,O459*'ETC Data'!$H$4*'ETC Data'!$I$4,0)</f>
        <v>0</v>
      </c>
      <c r="AB459" s="208">
        <f>AA459-(AA459*((VLOOKUP(A459,Plan!A$1:AI$804,35,FALSE)/100)))</f>
        <v>0</v>
      </c>
      <c r="AC459" s="208">
        <f>IF(Z459,O459*'ETC Data'!$H$4*'ETC Data'!$J$4,0)</f>
        <v>0</v>
      </c>
      <c r="AD459" s="208">
        <f>AC459-(AC459*((VLOOKUP(A459,Plan!A$1:AJ$804,36,FALSE)/100)))</f>
        <v>0</v>
      </c>
      <c r="AE459" s="208">
        <f>IF(Z459,O459*'ETC Data'!$H$4*'ETC Data'!$K$4,0)</f>
        <v>0</v>
      </c>
      <c r="AF459" s="208">
        <f>AE459-(AE459*((VLOOKUP(A459,Plan!A$1:AK$804,37,FALSE)/100)))</f>
        <v>0</v>
      </c>
      <c r="AG459" s="208">
        <f>IF(Z459,O459*'ETC Data'!$H$4*'ETC Data'!$L$4,0)</f>
        <v>0</v>
      </c>
      <c r="AH459" s="208">
        <f>AG459-(AG459*((VLOOKUP(A459,Plan!A$1:AP$804,42,FALSE)/100)))</f>
        <v>0</v>
      </c>
      <c r="AI459" s="210"/>
      <c r="AJ459" s="210" t="b">
        <f t="shared" si="75"/>
        <v>0</v>
      </c>
      <c r="AK459" s="211">
        <f>IF(AJ459,O459*'ETC Data'!$H$5*'ETC Data'!$I$5,0)</f>
        <v>0</v>
      </c>
      <c r="AL459" s="208">
        <f>AK459-(AK459*((VLOOKUP(A459,Plan!A$1:AY$804,51,FALSE)/100)))</f>
        <v>0</v>
      </c>
      <c r="AM459" s="208">
        <f>IF(AJ459,O459*'ETC Data'!$H$5*'ETC Data'!$J$5,0)</f>
        <v>0</v>
      </c>
      <c r="AN459" s="208">
        <f>AM459-(AM459*((VLOOKUP(A459,Plan!A$1:BA$804,53,FALSE)/100)))</f>
        <v>0</v>
      </c>
      <c r="AO459" s="211">
        <f>IF(AJ459,O459*'ETC Data'!$H$5*'ETC Data'!$K$5,0)</f>
        <v>0</v>
      </c>
      <c r="AP459" s="208">
        <f>AO459-(AO459*((VLOOKUP(A459,Plan!A$1:BB$804,54,FALSE)/100)))</f>
        <v>0</v>
      </c>
      <c r="AQ459" s="208">
        <f>IF(AJ459,O459*'ETC Data'!$H$5*'ETC Data'!$L$5,0)</f>
        <v>0</v>
      </c>
      <c r="AR459" s="208">
        <f>AQ459-(AQ459*((VLOOKUP(A459,Plan!A$1:BD$804,56,FALSE)/100)))</f>
        <v>0</v>
      </c>
      <c r="AS459" s="193">
        <f>VLOOKUP(A459,'PR Matrix'!A:B,2,FALSE)</f>
        <v>0</v>
      </c>
      <c r="AT459" s="194">
        <f t="shared" si="78"/>
        <v>0</v>
      </c>
      <c r="AU459" s="194">
        <f t="shared" si="79"/>
        <v>0</v>
      </c>
      <c r="AV459" s="194">
        <f t="shared" si="80"/>
        <v>0</v>
      </c>
      <c r="AW459" s="194">
        <f t="shared" si="81"/>
        <v>0</v>
      </c>
      <c r="AX459" s="194">
        <f t="shared" si="82"/>
        <v>0</v>
      </c>
      <c r="AY459" s="194">
        <f t="shared" si="83"/>
        <v>0</v>
      </c>
    </row>
    <row r="460" spans="1:51" hidden="1" x14ac:dyDescent="0.2">
      <c r="A460" s="200" t="s">
        <v>2153</v>
      </c>
      <c r="B460" s="201" t="s">
        <v>1570</v>
      </c>
      <c r="C460" s="201"/>
      <c r="D460" s="201"/>
      <c r="E460" s="202">
        <f>IF(G460="Y",VLOOKUP(B460&amp;"|"&amp;C460,'ETC Data'!$C$2:$D$16,2,FALSE),0)</f>
        <v>0</v>
      </c>
      <c r="F460" s="202">
        <f>IF(D460="",0,IF(G460="Y",VLOOKUP(B460&amp;"|"&amp;D460,'ETC Data'!$C$2:$D$16,2,FALSE),0))</f>
        <v>0</v>
      </c>
      <c r="G460" s="203" t="str">
        <f>IF(VLOOKUP(A460,Plan!A$1:H$804,8,FALSE)&lt;&gt;"",VLOOKUP(A460,Plan!A$1:H$804,8,FALSE),"")</f>
        <v>N</v>
      </c>
      <c r="H460" s="204" t="str">
        <f>IF(VLOOKUP(A460,Plan!A$1:L$804,12,FALSE)&lt;&gt;"",VLOOKUP(A460,Plan!A$1:L$804,12,FALSE),"")</f>
        <v/>
      </c>
      <c r="I460" s="205" t="str">
        <f>IF(VLOOKUP(A460,Plan!A$1:M$804,13,FALSE)&lt;&gt;"",VLOOKUP(A460,Plan!A$1:M$804,13,FALSE),"")</f>
        <v/>
      </c>
      <c r="J460" s="205" t="str">
        <f>IF(VLOOKUP(A460,Plan!A$1:N$804,14,FALSE)&lt;&gt;"",VLOOKUP(A460,Plan!A$1:N$804,14,FALSE),IF(VLOOKUP(A460,Plan!A$1:O$804,15,FALSE)&lt;&gt;"",VLOOKUP(A460,Plan!A$1:O$804,15,FALSE),""))</f>
        <v/>
      </c>
      <c r="K460" s="206" t="str">
        <f>IF(VLOOKUP(A460,Plan!A$1:P$804,16,FALSE)&lt;&gt;"",VLOOKUP(A460,Plan!A$1:P$804,16,FALSE),"")</f>
        <v/>
      </c>
      <c r="L460" s="205"/>
      <c r="M460" s="205"/>
      <c r="N460" s="205"/>
      <c r="O460" s="207">
        <f t="shared" si="76"/>
        <v>0</v>
      </c>
      <c r="P460" s="207" t="b">
        <f t="shared" si="77"/>
        <v>0</v>
      </c>
      <c r="Q460" s="208">
        <f>IF(P460,O460*'ETC Data'!$H$3*'ETC Data'!$I$3,0)</f>
        <v>0</v>
      </c>
      <c r="R460" s="208">
        <f>Q460-(Q460*((VLOOKUP(A460,Plan!A$1:Z$804,26,FALSE)/100)))</f>
        <v>0</v>
      </c>
      <c r="S460" s="208">
        <f>IF(P460,O460*'ETC Data'!$H$3*'ETC Data'!$J$3,0)</f>
        <v>0</v>
      </c>
      <c r="T460" s="208">
        <f>S460-(S460*((VLOOKUP(A460,Plan!A$1:AA$804,27,FALSE)/100)))</f>
        <v>0</v>
      </c>
      <c r="U460" s="208">
        <f>IF(P460,O460*'ETC Data'!$H$3*'ETC Data'!$K$3,0)</f>
        <v>0</v>
      </c>
      <c r="V460" s="208">
        <f>U460-(U460*((VLOOKUP(A460,Plan!A$1:AB$804,28,FALSE)/100)))</f>
        <v>0</v>
      </c>
      <c r="W460" s="208">
        <f>IF(P460,O460*'ETC Data'!$H$3*'ETC Data'!$L$3,0)</f>
        <v>0</v>
      </c>
      <c r="X460" s="208">
        <f>W460-(W460*((VLOOKUP(A460,Plan!A$1:AC$804,29,FALSE)/100)))</f>
        <v>0</v>
      </c>
      <c r="Y460" s="209"/>
      <c r="Z460" s="210" t="b">
        <f t="shared" si="74"/>
        <v>0</v>
      </c>
      <c r="AA460" s="208">
        <f>IF(Z460,O460*'ETC Data'!$H$4*'ETC Data'!$I$4,0)</f>
        <v>0</v>
      </c>
      <c r="AB460" s="208">
        <f>AA460-(AA460*((VLOOKUP(A460,Plan!A$1:AI$804,35,FALSE)/100)))</f>
        <v>0</v>
      </c>
      <c r="AC460" s="208">
        <f>IF(Z460,O460*'ETC Data'!$H$4*'ETC Data'!$J$4,0)</f>
        <v>0</v>
      </c>
      <c r="AD460" s="208">
        <f>AC460-(AC460*((VLOOKUP(A460,Plan!A$1:AJ$804,36,FALSE)/100)))</f>
        <v>0</v>
      </c>
      <c r="AE460" s="208">
        <f>IF(Z460,O460*'ETC Data'!$H$4*'ETC Data'!$K$4,0)</f>
        <v>0</v>
      </c>
      <c r="AF460" s="208">
        <f>AE460-(AE460*((VLOOKUP(A460,Plan!A$1:AK$804,37,FALSE)/100)))</f>
        <v>0</v>
      </c>
      <c r="AG460" s="208">
        <f>IF(Z460,O460*'ETC Data'!$H$4*'ETC Data'!$L$4,0)</f>
        <v>0</v>
      </c>
      <c r="AH460" s="208">
        <f>AG460-(AG460*((VLOOKUP(A460,Plan!A$1:AP$804,42,FALSE)/100)))</f>
        <v>0</v>
      </c>
      <c r="AI460" s="210"/>
      <c r="AJ460" s="210" t="b">
        <f t="shared" si="75"/>
        <v>0</v>
      </c>
      <c r="AK460" s="211">
        <f>IF(AJ460,O460*'ETC Data'!$H$5*'ETC Data'!$I$5,0)</f>
        <v>0</v>
      </c>
      <c r="AL460" s="208">
        <f>AK460-(AK460*((VLOOKUP(A460,Plan!A$1:AY$804,51,FALSE)/100)))</f>
        <v>0</v>
      </c>
      <c r="AM460" s="208">
        <f>IF(AJ460,O460*'ETC Data'!$H$5*'ETC Data'!$J$5,0)</f>
        <v>0</v>
      </c>
      <c r="AN460" s="208">
        <f>AM460-(AM460*((VLOOKUP(A460,Plan!A$1:BA$804,53,FALSE)/100)))</f>
        <v>0</v>
      </c>
      <c r="AO460" s="211">
        <f>IF(AJ460,O460*'ETC Data'!$H$5*'ETC Data'!$K$5,0)</f>
        <v>0</v>
      </c>
      <c r="AP460" s="208">
        <f>AO460-(AO460*((VLOOKUP(A460,Plan!A$1:BB$804,54,FALSE)/100)))</f>
        <v>0</v>
      </c>
      <c r="AQ460" s="208">
        <f>IF(AJ460,O460*'ETC Data'!$H$5*'ETC Data'!$L$5,0)</f>
        <v>0</v>
      </c>
      <c r="AR460" s="208">
        <f>AQ460-(AQ460*((VLOOKUP(A460,Plan!A$1:BD$804,56,FALSE)/100)))</f>
        <v>0</v>
      </c>
      <c r="AS460" s="193">
        <f>VLOOKUP(A460,'PR Matrix'!A:B,2,FALSE)</f>
        <v>0</v>
      </c>
      <c r="AT460" s="194">
        <f t="shared" si="78"/>
        <v>0</v>
      </c>
      <c r="AU460" s="194">
        <f t="shared" si="79"/>
        <v>0</v>
      </c>
      <c r="AV460" s="194">
        <f t="shared" si="80"/>
        <v>0</v>
      </c>
      <c r="AW460" s="194">
        <f t="shared" si="81"/>
        <v>0</v>
      </c>
      <c r="AX460" s="194">
        <f t="shared" si="82"/>
        <v>0</v>
      </c>
      <c r="AY460" s="194">
        <f t="shared" si="83"/>
        <v>0</v>
      </c>
    </row>
    <row r="461" spans="1:51" x14ac:dyDescent="0.2">
      <c r="C461" s="201"/>
      <c r="D461" s="201"/>
      <c r="G461" s="221"/>
      <c r="H461" s="177"/>
      <c r="I461" s="177"/>
      <c r="J461" s="177"/>
      <c r="K461" s="177"/>
      <c r="L461" s="177"/>
      <c r="M461" s="177"/>
      <c r="N461" s="177"/>
      <c r="O461" s="177"/>
      <c r="P461" s="177"/>
      <c r="Q461" s="222"/>
      <c r="R461" s="222"/>
      <c r="S461" s="222"/>
      <c r="T461" s="222"/>
      <c r="U461" s="222"/>
      <c r="V461" s="222"/>
      <c r="W461" s="222"/>
      <c r="X461" s="222"/>
      <c r="Y461" s="222"/>
      <c r="Z461" s="222"/>
      <c r="AA461" s="223"/>
      <c r="AB461" s="224"/>
      <c r="AC461" s="224"/>
      <c r="AD461" s="224"/>
      <c r="AE461" s="224"/>
      <c r="AF461" s="224"/>
      <c r="AG461" s="224"/>
      <c r="AH461" s="224"/>
      <c r="AI461" s="224"/>
      <c r="AJ461" s="224"/>
      <c r="AK461" s="223"/>
      <c r="AL461" s="224"/>
      <c r="AM461" s="224"/>
      <c r="AN461" s="224"/>
      <c r="AO461" s="223"/>
      <c r="AP461" s="224"/>
      <c r="AQ461" s="224"/>
      <c r="AR461" s="224"/>
    </row>
    <row r="462" spans="1:51" x14ac:dyDescent="0.2">
      <c r="A462" s="175" t="s">
        <v>2063</v>
      </c>
      <c r="C462" s="201"/>
      <c r="D462" s="201"/>
      <c r="E462" s="177" t="e">
        <f>SUM(E4:E460)</f>
        <v>#N/A</v>
      </c>
      <c r="G462" s="221"/>
      <c r="H462" s="177"/>
      <c r="I462" s="177"/>
      <c r="J462" s="177"/>
      <c r="K462" s="177"/>
      <c r="L462" s="177"/>
      <c r="M462" s="177"/>
      <c r="N462" s="177"/>
      <c r="O462" s="222"/>
      <c r="P462" s="177"/>
      <c r="Q462" s="222" t="s">
        <v>2064</v>
      </c>
      <c r="R462" s="222">
        <f>SUMIF($G4:$G460,"=Y",Q4:Q460)</f>
        <v>125.98160667827031</v>
      </c>
      <c r="S462" s="222"/>
      <c r="T462" s="222">
        <f>SUMIF($G4:$G460,"=Y",S4:S460)</f>
        <v>30.235585602784873</v>
      </c>
      <c r="U462" s="222"/>
      <c r="V462" s="222">
        <f>SUMIF($G4:$G460,"=Y",U4:U460)</f>
        <v>8.3987737785513534</v>
      </c>
      <c r="W462" s="222"/>
      <c r="X462" s="222">
        <f>SUMIF($G4:$G460,"=Y",W4:W460)</f>
        <v>3.3595095114205415</v>
      </c>
      <c r="Y462" s="223"/>
      <c r="Z462" s="224"/>
      <c r="AA462" s="223"/>
      <c r="AB462" s="222" t="e">
        <f>SUMIF($G4:$G460,"=Y",AA4:AA460)</f>
        <v>#N/A</v>
      </c>
      <c r="AC462" s="224"/>
      <c r="AD462" s="222" t="e">
        <f>SUMIF($G4:$G460,"=Y",AC4:AC460)</f>
        <v>#N/A</v>
      </c>
      <c r="AE462" s="224"/>
      <c r="AF462" s="222" t="e">
        <f>SUMIF($G4:$G460,"=Y",AE4:AE460)</f>
        <v>#N/A</v>
      </c>
      <c r="AG462" s="224"/>
      <c r="AH462" s="222" t="e">
        <f>SUMIF($G4:$G460,"=Y",AG4:AG460)</f>
        <v>#N/A</v>
      </c>
      <c r="AI462" s="223"/>
      <c r="AJ462" s="224"/>
      <c r="AK462" s="224"/>
      <c r="AL462" s="222">
        <f>SUMIF($G4:$G460,"=Y",AK4:AK460)</f>
        <v>154.9419015695363</v>
      </c>
      <c r="AM462" s="224"/>
      <c r="AN462" s="222">
        <f>SUMIF($G4:$G460,"=Y",AM4:AM460)</f>
        <v>77.470950784768149</v>
      </c>
      <c r="AO462" s="224"/>
      <c r="AP462" s="222">
        <f>SUMIF($G4:$G460,"=Y",AO4:AO460)</f>
        <v>55.779084565033052</v>
      </c>
      <c r="AQ462" s="224"/>
      <c r="AR462" s="222">
        <f>SUMIF($G4:$G460,"=Y",AQ4:AQ460)</f>
        <v>21.691866219735083</v>
      </c>
      <c r="AS462" s="225" t="s">
        <v>2054</v>
      </c>
      <c r="AT462" s="226" t="e">
        <f>SUM(R462:AR462)</f>
        <v>#N/A</v>
      </c>
    </row>
    <row r="463" spans="1:51" x14ac:dyDescent="0.2">
      <c r="A463" s="227"/>
      <c r="C463" s="201"/>
      <c r="D463" s="201"/>
      <c r="G463" s="221"/>
      <c r="H463" s="177"/>
      <c r="I463" s="177"/>
      <c r="J463" s="177"/>
      <c r="K463" s="177"/>
      <c r="L463" s="177"/>
      <c r="M463" s="177"/>
      <c r="N463" s="177"/>
      <c r="O463" s="177"/>
      <c r="P463" s="177"/>
      <c r="Q463" s="222" t="s">
        <v>2065</v>
      </c>
      <c r="R463" s="222">
        <f>SUMIF($G4:$G460,"=Y",R4:R460)</f>
        <v>15</v>
      </c>
      <c r="S463" s="222"/>
      <c r="T463" s="222">
        <f>SUMIF($G4:$G460,"=Y",T4:T460)</f>
        <v>30</v>
      </c>
      <c r="U463" s="222"/>
      <c r="V463" s="222">
        <f>SUMIF($G4:$G460,"=Y",V4:V460)</f>
        <v>0</v>
      </c>
      <c r="W463" s="222"/>
      <c r="X463" s="222">
        <f>SUMIF($G4:$G460,"=Y",X4:X460)</f>
        <v>0</v>
      </c>
      <c r="Y463" s="222"/>
      <c r="Z463" s="222"/>
      <c r="AA463" s="223"/>
      <c r="AB463" s="222" t="e">
        <f>SUMIF($G4:$G460,"=Y",AB4:AB460)</f>
        <v>#N/A</v>
      </c>
      <c r="AC463" s="224"/>
      <c r="AD463" s="222" t="e">
        <f>SUMIF($G4:$G460,"=Y",AD4:AD460)</f>
        <v>#N/A</v>
      </c>
      <c r="AE463" s="224"/>
      <c r="AF463" s="222" t="e">
        <f>SUMIF($G4:$G460,"=Y",AF4:AF460)</f>
        <v>#N/A</v>
      </c>
      <c r="AG463" s="224"/>
      <c r="AH463" s="222" t="e">
        <f>SUMIF($G4:$G460,"=Y",AH4:AH460)</f>
        <v>#N/A</v>
      </c>
      <c r="AI463" s="224"/>
      <c r="AJ463" s="224"/>
      <c r="AK463" s="223"/>
      <c r="AL463" s="222">
        <f>SUMIF($G4:$G460,"=Y",AL4:AL460)</f>
        <v>30</v>
      </c>
      <c r="AM463" s="224"/>
      <c r="AN463" s="222">
        <f>SUMIF($G4:$G460,"=Y",AN4:AN460)</f>
        <v>48</v>
      </c>
      <c r="AO463" s="223"/>
      <c r="AP463" s="222">
        <f>SUMIF($G4:$G460,"=Y",AP4:AP460)</f>
        <v>0</v>
      </c>
      <c r="AQ463" s="224"/>
      <c r="AR463" s="222">
        <f>SUMIF($G4:$G460,"=Y",AR4:AR460)</f>
        <v>0</v>
      </c>
      <c r="AS463" s="225" t="s">
        <v>2066</v>
      </c>
      <c r="AT463" s="226" t="e">
        <f>SUM(R463:AR463)</f>
        <v>#N/A</v>
      </c>
    </row>
    <row r="464" spans="1:51" x14ac:dyDescent="0.2">
      <c r="C464" s="201"/>
      <c r="D464" s="201"/>
      <c r="G464" s="221"/>
      <c r="H464" s="177"/>
      <c r="I464" s="177"/>
      <c r="J464" s="177"/>
      <c r="K464" s="177"/>
      <c r="L464" s="177"/>
      <c r="M464" s="177"/>
      <c r="N464" s="177"/>
      <c r="O464" s="177"/>
      <c r="P464" s="177"/>
      <c r="Y464" s="222"/>
      <c r="Z464" s="222"/>
      <c r="AA464" s="223"/>
      <c r="AB464" s="224"/>
      <c r="AC464" s="224"/>
      <c r="AD464" s="224"/>
      <c r="AE464" s="224"/>
      <c r="AF464" s="224"/>
      <c r="AG464" s="224"/>
      <c r="AH464" s="224"/>
      <c r="AI464" s="224"/>
      <c r="AJ464" s="224"/>
      <c r="AK464" s="223"/>
      <c r="AL464" s="224"/>
      <c r="AM464" s="224"/>
      <c r="AN464" s="224"/>
      <c r="AO464" s="223"/>
      <c r="AP464" s="224"/>
      <c r="AQ464" s="224"/>
      <c r="AR464" s="224"/>
    </row>
    <row r="465" spans="1:46" ht="25.5" x14ac:dyDescent="0.2">
      <c r="C465" s="201"/>
      <c r="D465" s="201"/>
      <c r="G465" s="221"/>
      <c r="H465" s="177"/>
      <c r="I465" s="177"/>
      <c r="J465" s="177"/>
      <c r="K465" s="177"/>
      <c r="L465" s="177"/>
      <c r="M465" s="177"/>
      <c r="N465" s="177"/>
      <c r="O465" s="177"/>
      <c r="P465" s="177"/>
      <c r="Q465" s="222"/>
      <c r="R465" s="222"/>
      <c r="S465" s="222"/>
      <c r="T465" s="222"/>
      <c r="U465" s="222"/>
      <c r="V465" s="222"/>
      <c r="W465" s="222"/>
      <c r="X465" s="222"/>
      <c r="Y465" s="222"/>
      <c r="Z465" s="222"/>
      <c r="AA465" s="223"/>
      <c r="AB465" s="224"/>
      <c r="AC465" s="224"/>
      <c r="AD465" s="224"/>
      <c r="AE465" s="224"/>
      <c r="AF465" s="224"/>
      <c r="AG465" s="224"/>
      <c r="AH465" s="224"/>
      <c r="AI465" s="224"/>
      <c r="AJ465" s="224"/>
      <c r="AK465" s="223"/>
      <c r="AL465" s="224"/>
      <c r="AM465" s="224"/>
      <c r="AN465" s="224"/>
      <c r="AO465" s="223"/>
      <c r="AP465" s="224"/>
      <c r="AQ465" s="224"/>
      <c r="AR465" s="224"/>
      <c r="AS465" s="229" t="s">
        <v>2067</v>
      </c>
      <c r="AT465" s="226">
        <f>SUMIF($AZ4:$AZ460,"=Y",AU4:AU460)</f>
        <v>0</v>
      </c>
    </row>
    <row r="466" spans="1:46" ht="25.5" x14ac:dyDescent="0.2">
      <c r="C466" s="201"/>
      <c r="D466" s="201"/>
      <c r="G466" s="221"/>
      <c r="H466" s="177"/>
      <c r="I466" s="177"/>
      <c r="J466" s="177"/>
      <c r="K466" s="177"/>
      <c r="L466" s="177"/>
      <c r="M466" s="177"/>
      <c r="N466" s="177"/>
      <c r="O466" s="177"/>
      <c r="P466" s="177"/>
      <c r="Q466" s="222"/>
      <c r="R466" s="222"/>
      <c r="S466" s="222"/>
      <c r="T466" s="222"/>
      <c r="U466" s="222"/>
      <c r="V466" s="222"/>
      <c r="W466" s="222"/>
      <c r="X466" s="222"/>
      <c r="Y466" s="222"/>
      <c r="Z466" s="222"/>
      <c r="AA466" s="223"/>
      <c r="AB466" s="224"/>
      <c r="AC466" s="224"/>
      <c r="AD466" s="224"/>
      <c r="AE466" s="224"/>
      <c r="AF466" s="224"/>
      <c r="AG466" s="224"/>
      <c r="AH466" s="224"/>
      <c r="AI466" s="224"/>
      <c r="AJ466" s="224"/>
      <c r="AK466" s="223"/>
      <c r="AL466" s="224"/>
      <c r="AM466" s="224"/>
      <c r="AN466" s="224"/>
      <c r="AO466" s="223"/>
      <c r="AP466" s="224"/>
      <c r="AQ466" s="224"/>
      <c r="AR466" s="224"/>
      <c r="AS466" s="229" t="s">
        <v>2068</v>
      </c>
      <c r="AT466" s="226">
        <f>SUMIF($AZ4:$AZ460,"=Y",AV4:AV460) + SUMIF($BA4:$BA460,"=Y",AW4:AW460) + SUMIF($BB4:$BB460,"=Y",AX4:AX460) + SUMIF($BC4:$BC460,"=Y",AY4:AY460)</f>
        <v>0</v>
      </c>
    </row>
    <row r="467" spans="1:46" x14ac:dyDescent="0.2">
      <c r="A467" s="230" t="s">
        <v>1599</v>
      </c>
      <c r="G467" s="221"/>
      <c r="H467" s="177"/>
      <c r="I467" s="177"/>
      <c r="J467" s="177"/>
      <c r="K467" s="177"/>
      <c r="L467" s="177"/>
      <c r="M467" s="177"/>
      <c r="N467" s="177"/>
      <c r="O467" s="177"/>
      <c r="P467" s="177"/>
      <c r="Q467" s="222"/>
      <c r="R467" s="222"/>
      <c r="S467" s="222"/>
      <c r="T467" s="222"/>
      <c r="U467" s="222"/>
      <c r="V467" s="222"/>
      <c r="W467" s="222"/>
      <c r="X467" s="222"/>
      <c r="Y467" s="222"/>
      <c r="Z467" s="222"/>
      <c r="AA467" s="223"/>
      <c r="AB467" s="224"/>
      <c r="AC467" s="224"/>
      <c r="AD467" s="224"/>
      <c r="AE467" s="224"/>
      <c r="AF467" s="224"/>
      <c r="AG467" s="224"/>
      <c r="AH467" s="224"/>
      <c r="AI467" s="224"/>
      <c r="AJ467" s="224"/>
      <c r="AK467" s="223"/>
      <c r="AL467" s="224"/>
      <c r="AM467" s="224"/>
      <c r="AN467" s="224"/>
      <c r="AO467" s="223"/>
      <c r="AP467" s="224"/>
      <c r="AQ467" s="224"/>
      <c r="AR467" s="224"/>
    </row>
    <row r="468" spans="1:46" x14ac:dyDescent="0.2">
      <c r="A468" s="230" t="s">
        <v>1570</v>
      </c>
      <c r="G468" s="221"/>
      <c r="H468" s="177"/>
      <c r="I468" s="177"/>
      <c r="J468" s="177"/>
      <c r="K468" s="177"/>
      <c r="L468" s="177"/>
      <c r="M468" s="177"/>
      <c r="N468" s="177"/>
      <c r="O468" s="177"/>
      <c r="P468" s="177"/>
      <c r="Q468" s="222"/>
      <c r="R468" s="222"/>
      <c r="S468" s="222"/>
      <c r="T468" s="222"/>
      <c r="U468" s="222"/>
      <c r="V468" s="222"/>
      <c r="W468" s="222"/>
      <c r="X468" s="222"/>
      <c r="Y468" s="222"/>
      <c r="Z468" s="222"/>
      <c r="AA468" s="223"/>
      <c r="AB468" s="224"/>
      <c r="AC468" s="224"/>
      <c r="AD468" s="224"/>
      <c r="AE468" s="224"/>
      <c r="AF468" s="224"/>
      <c r="AG468" s="224"/>
      <c r="AH468" s="224"/>
      <c r="AI468" s="224"/>
      <c r="AJ468" s="224"/>
      <c r="AK468" s="223"/>
      <c r="AL468" s="224"/>
      <c r="AM468" s="224"/>
      <c r="AN468" s="224"/>
      <c r="AO468" s="223"/>
      <c r="AP468" s="224"/>
      <c r="AQ468" s="224"/>
      <c r="AR468" s="224"/>
    </row>
    <row r="469" spans="1:46" x14ac:dyDescent="0.2">
      <c r="A469" s="230" t="s">
        <v>1572</v>
      </c>
      <c r="G469" s="221"/>
      <c r="H469" s="177"/>
      <c r="I469" s="177"/>
      <c r="J469" s="177"/>
      <c r="K469" s="177"/>
      <c r="L469" s="177"/>
      <c r="M469" s="177"/>
      <c r="N469" s="177"/>
      <c r="O469" s="177"/>
      <c r="P469" s="177"/>
      <c r="Q469" s="222"/>
      <c r="R469" s="222"/>
      <c r="S469" s="222"/>
      <c r="T469" s="222"/>
      <c r="U469" s="222"/>
      <c r="V469" s="222"/>
      <c r="W469" s="222"/>
      <c r="X469" s="222"/>
      <c r="Y469" s="222"/>
      <c r="Z469" s="222"/>
      <c r="AA469" s="223"/>
      <c r="AB469" s="224"/>
      <c r="AC469" s="224"/>
      <c r="AD469" s="224"/>
      <c r="AE469" s="224"/>
      <c r="AF469" s="224"/>
      <c r="AG469" s="224"/>
      <c r="AH469" s="224"/>
      <c r="AI469" s="224"/>
      <c r="AJ469" s="224"/>
      <c r="AK469" s="223"/>
      <c r="AL469" s="224"/>
      <c r="AM469" s="224"/>
      <c r="AN469" s="224"/>
      <c r="AO469" s="223"/>
      <c r="AP469" s="224"/>
      <c r="AQ469" s="224"/>
      <c r="AR469" s="224"/>
    </row>
    <row r="470" spans="1:46" x14ac:dyDescent="0.2">
      <c r="A470" s="230" t="s">
        <v>1571</v>
      </c>
      <c r="G470" s="221"/>
      <c r="H470" s="177"/>
      <c r="I470" s="177"/>
      <c r="J470" s="177"/>
      <c r="K470" s="177"/>
      <c r="L470" s="177"/>
      <c r="M470" s="177"/>
      <c r="N470" s="177"/>
      <c r="O470" s="177"/>
      <c r="P470" s="177"/>
      <c r="Q470" s="222"/>
      <c r="R470" s="222"/>
      <c r="S470" s="222"/>
      <c r="T470" s="222"/>
      <c r="U470" s="222"/>
      <c r="V470" s="222"/>
      <c r="W470" s="222"/>
      <c r="X470" s="222"/>
      <c r="Y470" s="222"/>
      <c r="Z470" s="222"/>
      <c r="AA470" s="223"/>
      <c r="AB470" s="224"/>
      <c r="AC470" s="224"/>
      <c r="AD470" s="224"/>
      <c r="AE470" s="224"/>
      <c r="AF470" s="224"/>
      <c r="AG470" s="224"/>
      <c r="AH470" s="224"/>
      <c r="AI470" s="224"/>
      <c r="AJ470" s="224"/>
      <c r="AK470" s="223"/>
      <c r="AL470" s="224"/>
      <c r="AM470" s="224"/>
      <c r="AN470" s="224"/>
      <c r="AO470" s="223"/>
      <c r="AP470" s="224"/>
      <c r="AQ470" s="224"/>
      <c r="AR470" s="224"/>
    </row>
    <row r="471" spans="1:46" x14ac:dyDescent="0.2">
      <c r="A471" s="230" t="s">
        <v>1598</v>
      </c>
      <c r="G471" s="221"/>
      <c r="H471" s="177"/>
      <c r="I471" s="177"/>
      <c r="J471" s="177"/>
      <c r="K471" s="177"/>
      <c r="L471" s="177"/>
      <c r="M471" s="177"/>
      <c r="N471" s="177"/>
      <c r="O471" s="177"/>
      <c r="P471" s="177"/>
      <c r="Q471" s="222"/>
      <c r="R471" s="222"/>
      <c r="S471" s="222"/>
      <c r="T471" s="222"/>
      <c r="U471" s="222"/>
      <c r="V471" s="222"/>
      <c r="W471" s="222"/>
      <c r="X471" s="222"/>
      <c r="Y471" s="222"/>
      <c r="Z471" s="222"/>
      <c r="AA471" s="223"/>
      <c r="AB471" s="224"/>
      <c r="AC471" s="224"/>
      <c r="AD471" s="224"/>
      <c r="AE471" s="224"/>
      <c r="AF471" s="224"/>
      <c r="AG471" s="224"/>
      <c r="AH471" s="224"/>
      <c r="AI471" s="224"/>
      <c r="AJ471" s="224"/>
      <c r="AK471" s="223"/>
      <c r="AL471" s="224"/>
      <c r="AM471" s="224"/>
      <c r="AN471" s="224"/>
      <c r="AO471" s="223"/>
      <c r="AP471" s="224"/>
      <c r="AQ471" s="224"/>
      <c r="AR471" s="224"/>
    </row>
  </sheetData>
  <sheetProtection autoFilter="0"/>
  <autoFilter ref="A2:BC460">
    <filterColumn colId="6">
      <filters>
        <filter val="Y"/>
      </filters>
    </filterColumn>
  </autoFilter>
  <customSheetViews>
    <customSheetView guid="{5AC86898-99C0-40C8-A183-7BCAFD4A38C0}" scale="85" filter="1" showAutoFilter="1">
      <pane xSplit="1" ySplit="1" topLeftCell="B2" activePane="bottomRight" state="frozen"/>
      <selection pane="bottomRight" activeCell="C167" sqref="C167"/>
      <pageMargins left="0.7" right="0.7" top="0.75" bottom="0.75" header="0.3" footer="0.3"/>
      <pageSetup paperSize="9" orientation="portrait" r:id="rId1"/>
      <autoFilter ref="A2:BC460">
        <filterColumn colId="6">
          <filters>
            <filter val="Y"/>
          </filters>
        </filterColumn>
      </autoFilter>
    </customSheetView>
    <customSheetView guid="{4C910842-2C9A-49B1-8859-E7171BF1B407}" scale="85" filter="1" showAutoFilter="1">
      <pane xSplit="1" ySplit="1" topLeftCell="B2" activePane="bottomRight" state="frozen"/>
      <selection pane="bottomRight" activeCell="C167" sqref="C167"/>
      <pageMargins left="0.7" right="0.7" top="0.75" bottom="0.75" header="0.3" footer="0.3"/>
      <pageSetup paperSize="9" orientation="portrait" r:id="rId2"/>
      <autoFilter ref="A2:BC460">
        <filterColumn colId="6">
          <filters>
            <filter val="Y"/>
          </filters>
        </filterColumn>
      </autoFilter>
    </customSheetView>
    <customSheetView guid="{02B12058-110B-4DCD-A5EA-5F27400FB028}" scale="85" filter="1" showAutoFilter="1">
      <pane xSplit="1" ySplit="1" topLeftCell="B2" activePane="bottomRight" state="frozen"/>
      <selection pane="bottomRight" activeCell="C164" sqref="C164"/>
      <pageMargins left="0.7" right="0.7" top="0.75" bottom="0.75" header="0.3" footer="0.3"/>
      <pageSetup paperSize="9" orientation="portrait" r:id="rId3"/>
      <autoFilter ref="A2:BC460">
        <filterColumn colId="6">
          <filters>
            <filter val="Y"/>
          </filters>
        </filterColumn>
      </autoFilter>
    </customSheetView>
    <customSheetView guid="{27A4B667-7EE5-4B37-A36E-7A71AE7736F5}" scale="85" filter="1" showAutoFilter="1">
      <pane xSplit="1" ySplit="1" topLeftCell="B2" activePane="bottomRight" state="frozen"/>
      <selection pane="bottomRight" activeCell="R405" sqref="R405"/>
      <pageMargins left="0.7" right="0.7" top="0.75" bottom="0.75" header="0.3" footer="0.3"/>
      <pageSetup paperSize="9" orientation="portrait" r:id="rId4"/>
      <autoFilter ref="A2:BC460">
        <filterColumn colId="6">
          <filters>
            <filter val="Y"/>
          </filters>
        </filterColumn>
      </autoFilter>
    </customSheetView>
    <customSheetView guid="{02668375-14EE-499B-A8A1-CFA0F3453F57}" scale="85" filter="1" showAutoFilter="1">
      <pane xSplit="1" ySplit="1" topLeftCell="K2" activePane="bottomRight" state="frozen"/>
      <selection pane="bottomRight" activeCell="AM165" sqref="AM165:AM166"/>
      <pageMargins left="0.7" right="0.7" top="0.75" bottom="0.75" header="0.3" footer="0.3"/>
      <pageSetup paperSize="9" orientation="portrait" r:id="rId5"/>
      <autoFilter ref="A2:BC460">
        <filterColumn colId="6">
          <filters>
            <filter val="Y"/>
          </filters>
        </filterColumn>
      </autoFilter>
    </customSheetView>
    <customSheetView guid="{83E26134-8071-4B52-B9C2-8B5396DF70B4}" scale="85" showPageBreaks="1" filter="1" showAutoFilter="1">
      <pane xSplit="1" ySplit="1" topLeftCell="B2" activePane="bottomRight" state="frozen"/>
      <selection pane="bottomRight" activeCell="C167" sqref="C167"/>
      <pageMargins left="0.7" right="0.7" top="0.75" bottom="0.75" header="0.3" footer="0.3"/>
      <pageSetup paperSize="9" orientation="portrait" r:id="rId6"/>
      <autoFilter ref="A2:BC460">
        <filterColumn colId="6">
          <filters>
            <filter val="Y"/>
          </filters>
        </filterColumn>
      </autoFilter>
    </customSheetView>
    <customSheetView guid="{C86AD4D7-9E8D-47DB-A1F4-C303F6E9F37B}" scale="85" filter="1" showAutoFilter="1">
      <pane xSplit="1" ySplit="1" topLeftCell="B2" activePane="bottomRight" state="frozen"/>
      <selection pane="bottomRight" activeCell="W10" sqref="W10"/>
      <pageMargins left="0.7" right="0.7" top="0.75" bottom="0.75" header="0.3" footer="0.3"/>
      <pageSetup paperSize="9" orientation="portrait" r:id="rId7"/>
      <autoFilter ref="A2:BC460">
        <filterColumn colId="6">
          <filters>
            <filter val="Y"/>
          </filters>
        </filterColumn>
      </autoFilter>
    </customSheetView>
    <customSheetView guid="{18DF35B7-CAA0-4050-BA63-78DA1CA747BE}" scale="85" filter="1" showAutoFilter="1">
      <pane xSplit="1" ySplit="1" topLeftCell="H2" activePane="bottomRight" state="frozen"/>
      <selection pane="bottomRight" activeCell="A49" sqref="A49:XFD49"/>
      <pageMargins left="0.7" right="0.7" top="0.75" bottom="0.75" header="0.3" footer="0.3"/>
      <pageSetup paperSize="9" orientation="portrait" r:id="rId8"/>
      <autoFilter ref="A2:BC460">
        <filterColumn colId="6">
          <filters>
            <filter val="Y"/>
          </filters>
        </filterColumn>
      </autoFilter>
    </customSheetView>
    <customSheetView guid="{DE76E38F-A1D1-4A3E-9C90-F4B6007A1049}" scale="85" filter="1" showAutoFilter="1">
      <pane xSplit="1" ySplit="1" topLeftCell="B2" activePane="bottomRight" state="frozen"/>
      <selection pane="bottomRight" activeCell="C4" sqref="C4"/>
      <pageMargins left="0.7" right="0.7" top="0.75" bottom="0.75" header="0.3" footer="0.3"/>
      <pageSetup paperSize="9" orientation="portrait" r:id="rId9"/>
      <autoFilter ref="A2:BC460">
        <filterColumn colId="6">
          <filters>
            <filter val="Y"/>
          </filters>
        </filterColumn>
      </autoFilter>
    </customSheetView>
    <customSheetView guid="{949F8C7F-DA00-479D-BDE6-6166B149A403}" scale="85" filter="1" showAutoFilter="1">
      <pane xSplit="1" ySplit="1" topLeftCell="B2" activePane="bottomRight" state="frozen"/>
      <selection pane="bottomRight" activeCell="C183" sqref="C183"/>
      <pageMargins left="0.7" right="0.7" top="0.75" bottom="0.75" header="0.3" footer="0.3"/>
      <pageSetup paperSize="9" orientation="portrait" r:id="rId10"/>
      <autoFilter ref="A2:BC460">
        <filterColumn colId="6">
          <filters>
            <filter val="Y"/>
          </filters>
        </filterColumn>
      </autoFilter>
    </customSheetView>
    <customSheetView guid="{BC89DC8A-F93A-4EB3-ACCA-03228A52DC73}" scale="85" filter="1" showAutoFilter="1">
      <pane xSplit="1" ySplit="1" topLeftCell="U2" activePane="bottomRight" state="frozen"/>
      <selection pane="bottomRight" activeCell="A294" sqref="A1:BC471"/>
      <pageMargins left="0.7" right="0.7" top="0.75" bottom="0.75" header="0.3" footer="0.3"/>
      <pageSetup paperSize="9" orientation="portrait" r:id="rId11"/>
      <autoFilter ref="A2:BC460">
        <filterColumn colId="6">
          <filters>
            <filter val="Y"/>
          </filters>
        </filterColumn>
      </autoFilter>
    </customSheetView>
    <customSheetView guid="{9D72E9D6-9DB4-482E-B9DD-F58734D01B5E}" scale="85" filter="1" showAutoFilter="1">
      <pane xSplit="1" ySplit="1" topLeftCell="B2" activePane="bottomRight" state="frozen"/>
      <selection pane="bottomRight" activeCell="B457" sqref="B457"/>
      <pageMargins left="0.7" right="0.7" top="0.75" bottom="0.75" header="0.3" footer="0.3"/>
      <pageSetup paperSize="9" orientation="portrait" r:id="rId12"/>
      <autoFilter ref="A2:BC460">
        <filterColumn colId="6">
          <filters>
            <filter val="Y"/>
          </filters>
        </filterColumn>
      </autoFilter>
    </customSheetView>
    <customSheetView guid="{28D79C02-A415-42D9-AF37-1523DA21D815}" scale="85" filter="1" showAutoFilter="1">
      <pane xSplit="1" ySplit="1" topLeftCell="U183" activePane="bottomRight" state="frozen"/>
      <selection pane="bottomRight" activeCell="AL108" sqref="AL108"/>
      <pageMargins left="0.7" right="0.7" top="0.75" bottom="0.75" header="0.3" footer="0.3"/>
      <pageSetup paperSize="9" orientation="portrait" r:id="rId13"/>
      <autoFilter ref="A2:BC460">
        <filterColumn colId="6">
          <filters>
            <filter val="Y"/>
          </filters>
        </filterColumn>
      </autoFilter>
    </customSheetView>
    <customSheetView guid="{519FF1E7-076F-47C2-91B9-C17D2E1B6520}" scale="85" filter="1" showAutoFilter="1">
      <pane xSplit="1" ySplit="1" topLeftCell="B2" activePane="bottomRight" state="frozen"/>
      <selection pane="bottomRight" activeCell="C205" sqref="C205"/>
      <pageMargins left="0.7" right="0.7" top="0.75" bottom="0.75" header="0.3" footer="0.3"/>
      <pageSetup paperSize="9" orientation="portrait" r:id="rId14"/>
      <autoFilter ref="A2:BC460">
        <filterColumn colId="6">
          <filters>
            <filter val="Y"/>
          </filters>
        </filterColumn>
      </autoFilter>
    </customSheetView>
    <customSheetView guid="{9C0FECB6-0701-4CC9-8224-D04A63FFA855}" scale="85" filter="1" showAutoFilter="1">
      <pane xSplit="1" ySplit="1" topLeftCell="U84" activePane="bottomRight" state="frozen"/>
      <selection pane="bottomRight" activeCell="AL108" sqref="AL108"/>
      <pageMargins left="0.7" right="0.7" top="0.75" bottom="0.75" header="0.3" footer="0.3"/>
      <pageSetup paperSize="9" orientation="portrait" r:id="rId15"/>
      <autoFilter ref="A2:BC460">
        <filterColumn colId="6">
          <filters>
            <filter val="Y"/>
          </filters>
        </filterColumn>
      </autoFilter>
    </customSheetView>
    <customSheetView guid="{90088769-7D29-4324-882D-1F352DFBE762}" scale="85" filter="1" showAutoFilter="1">
      <pane xSplit="1" ySplit="1" topLeftCell="AE2" activePane="bottomRight" state="frozen"/>
      <selection pane="bottomRight" activeCell="A33" sqref="A33:XFD33"/>
      <pageMargins left="0.7" right="0.7" top="0.75" bottom="0.75" header="0.3" footer="0.3"/>
      <pageSetup paperSize="9" orientation="portrait" r:id="rId16"/>
      <autoFilter ref="A2:BC460">
        <filterColumn colId="6">
          <filters>
            <filter val="Y"/>
          </filters>
        </filterColumn>
      </autoFilter>
    </customSheetView>
    <customSheetView guid="{94202DE1-E113-4D8D-96A4-4561FB59780B}" scale="85" filter="1" showAutoFilter="1">
      <pane xSplit="1" ySplit="1" topLeftCell="G100" activePane="bottomRight" state="frozen"/>
      <selection pane="bottomRight" activeCell="S257" sqref="S257"/>
      <pageMargins left="0.7" right="0.7" top="0.75" bottom="0.75" header="0.3" footer="0.3"/>
      <pageSetup paperSize="9" orientation="portrait" r:id="rId17"/>
      <autoFilter ref="A2:BC460">
        <filterColumn colId="6">
          <filters>
            <filter val="Y"/>
          </filters>
        </filterColumn>
      </autoFilter>
    </customSheetView>
    <customSheetView guid="{97AAAFE3-C681-4E27-A277-F09D7DA8C2DD}" scale="85" filter="1" showAutoFilter="1">
      <pane xSplit="13" ySplit="2" topLeftCell="O55" activePane="bottomRight" state="frozen"/>
      <selection pane="bottomRight" activeCell="O164" sqref="O164"/>
      <pageMargins left="0.7" right="0.7" top="0.75" bottom="0.75" header="0.3" footer="0.3"/>
      <pageSetup paperSize="9" orientation="portrait" r:id="rId18"/>
      <autoFilter ref="A2:BC448">
        <filterColumn colId="6">
          <filters>
            <filter val="Y"/>
          </filters>
        </filterColumn>
      </autoFilter>
    </customSheetView>
    <customSheetView guid="{6568F72F-D597-4229-B333-125FDE9654F7}" scale="85" filter="1" showAutoFilter="1">
      <pane xSplit="1" ySplit="2" topLeftCell="B258" activePane="bottomRight" state="frozen"/>
      <selection pane="bottomRight" activeCell="AT448" sqref="AT448"/>
      <pageMargins left="0.7" right="0.7" top="0.75" bottom="0.75" header="0.3" footer="0.3"/>
      <pageSetup paperSize="9" orientation="portrait" r:id="rId19"/>
      <autoFilter ref="A2:BC445">
        <filterColumn colId="6">
          <filters>
            <filter val="Y"/>
          </filters>
        </filterColumn>
      </autoFilter>
    </customSheetView>
    <customSheetView guid="{E8B30110-1132-4597-87AA-506263477060}" scale="85" filter="1" showAutoFilter="1">
      <pane xSplit="1" ySplit="2" topLeftCell="B258" activePane="bottomRight" state="frozen"/>
      <selection pane="bottomRight" activeCell="AT448" sqref="AT448"/>
      <pageMargins left="0.7" right="0.7" top="0.75" bottom="0.75" header="0.3" footer="0.3"/>
      <pageSetup paperSize="9" orientation="portrait" r:id="rId20"/>
      <autoFilter ref="A2:BC445">
        <filterColumn colId="6">
          <filters>
            <filter val="Y"/>
          </filters>
        </filterColumn>
      </autoFilter>
    </customSheetView>
    <customSheetView guid="{1A677123-3181-47F1-8D94-D23E42118B34}" scale="85" filter="1" showAutoFilter="1">
      <pane xSplit="1" ySplit="2" topLeftCell="B258" activePane="bottomRight" state="frozen"/>
      <selection pane="bottomRight" activeCell="AT448" sqref="AT448"/>
      <pageMargins left="0.7" right="0.7" top="0.75" bottom="0.75" header="0.3" footer="0.3"/>
      <pageSetup paperSize="9" orientation="portrait" r:id="rId21"/>
      <autoFilter ref="A2:BC445">
        <filterColumn colId="6">
          <filters>
            <filter val="Y"/>
          </filters>
        </filterColumn>
      </autoFilter>
    </customSheetView>
    <customSheetView guid="{5B263600-835E-44BD-B687-603D70FECA3D}" scale="85" filter="1" showAutoFilter="1">
      <pane xSplit="1" ySplit="2" topLeftCell="B258" activePane="bottomRight" state="frozen"/>
      <selection pane="bottomRight" activeCell="AT448" sqref="AT448"/>
      <pageMargins left="0.7" right="0.7" top="0.75" bottom="0.75" header="0.3" footer="0.3"/>
      <pageSetup paperSize="9" orientation="portrait" r:id="rId22"/>
      <autoFilter ref="A2:BC445">
        <filterColumn colId="6">
          <filters>
            <filter val="Y"/>
          </filters>
        </filterColumn>
      </autoFilter>
    </customSheetView>
    <customSheetView guid="{B25C0761-BDC6-44DE-BC09-A587D4005716}" scale="85" filter="1" showAutoFilter="1">
      <pane xSplit="1" ySplit="2" topLeftCell="B258" activePane="bottomRight" state="frozen"/>
      <selection pane="bottomRight" activeCell="AT448" sqref="AT448"/>
      <pageMargins left="0.7" right="0.7" top="0.75" bottom="0.75" header="0.3" footer="0.3"/>
      <pageSetup paperSize="9" orientation="portrait" r:id="rId23"/>
      <autoFilter ref="A2:BC445">
        <filterColumn colId="6">
          <filters>
            <filter val="Y"/>
          </filters>
        </filterColumn>
      </autoFilter>
    </customSheetView>
    <customSheetView guid="{440820DD-D35F-4284-A020-75AFCB09A713}" scale="85" filter="1" showAutoFilter="1">
      <pane xSplit="1" ySplit="2" topLeftCell="B258" activePane="bottomRight" state="frozen"/>
      <selection pane="bottomRight" activeCell="AT448" sqref="AT448"/>
      <pageMargins left="0.7" right="0.7" top="0.75" bottom="0.75" header="0.3" footer="0.3"/>
      <pageSetup paperSize="9" orientation="portrait" r:id="rId24"/>
      <autoFilter ref="A2:BC445">
        <filterColumn colId="6">
          <filters>
            <filter val="Y"/>
          </filters>
        </filterColumn>
      </autoFilter>
    </customSheetView>
    <customSheetView guid="{DD3C4055-6E9F-4337-AF3C-EAB14138E2FC}" scale="85" filter="1" showAutoFilter="1">
      <pane xSplit="1" ySplit="2" topLeftCell="B258" activePane="bottomRight" state="frozen"/>
      <selection pane="bottomRight" activeCell="AT448" sqref="AT448"/>
      <pageMargins left="0.7" right="0.7" top="0.75" bottom="0.75" header="0.3" footer="0.3"/>
      <pageSetup paperSize="9" orientation="portrait" r:id="rId25"/>
      <autoFilter ref="A2:BC445">
        <filterColumn colId="6">
          <filters>
            <filter val="Y"/>
          </filters>
        </filterColumn>
      </autoFilter>
    </customSheetView>
    <customSheetView guid="{A779676E-2DE4-4B43-BC39-AEC5C199B098}" scale="85" filter="1" showAutoFilter="1">
      <pane xSplit="1" ySplit="2" topLeftCell="B209" activePane="bottomRight" state="frozen"/>
      <selection pane="bottomRight" activeCell="A246" sqref="A246"/>
      <pageMargins left="0.7" right="0.7" top="0.75" bottom="0.75" header="0.3" footer="0.3"/>
      <pageSetup paperSize="9" orientation="portrait" r:id="rId26"/>
      <autoFilter ref="A2:BC445">
        <filterColumn colId="6">
          <filters>
            <filter val="Y"/>
          </filters>
        </filterColumn>
      </autoFilter>
    </customSheetView>
    <customSheetView guid="{D610A0E1-F9A9-4C9F-867A-9AA8DA5806C3}" scale="85" filter="1" showAutoFilter="1">
      <pane xSplit="15" ySplit="2" topLeftCell="AM317" activePane="bottomRight" state="frozen"/>
      <selection pane="bottomRight" activeCell="A448" sqref="A448"/>
      <pageMargins left="0.7" right="0.7" top="0.75" bottom="0.75" header="0.3" footer="0.3"/>
      <pageSetup paperSize="9" orientation="portrait" r:id="rId27"/>
      <autoFilter ref="A2:BC449">
        <filterColumn colId="6">
          <filters>
            <filter val="Y"/>
          </filters>
        </filterColumn>
      </autoFilter>
    </customSheetView>
    <customSheetView guid="{B3C29866-3474-43EA-99AD-F394C9416B2B}" scale="85" showAutoFilter="1">
      <pane xSplit="11" ySplit="6" topLeftCell="N160" activePane="bottomRight" state="frozen"/>
      <selection pane="bottomRight" activeCell="A166" sqref="A166:XFD166"/>
      <pageMargins left="0.7" right="0.7" top="0.75" bottom="0.75" header="0.3" footer="0.3"/>
      <pageSetup paperSize="9" orientation="portrait" r:id="rId28"/>
      <autoFilter ref="A2:BC451"/>
    </customSheetView>
    <customSheetView guid="{B0A275E6-A927-469D-A668-DC597A053ECA}" scale="85" showAutoFilter="1">
      <pane xSplit="9" ySplit="5" topLeftCell="N160" activePane="bottomRight" state="frozen"/>
      <selection pane="bottomRight" activeCell="A166" sqref="A166:XFD166"/>
      <pageMargins left="0.7" right="0.7" top="0.75" bottom="0.75" header="0.3" footer="0.3"/>
      <pageSetup paperSize="9" orientation="portrait" r:id="rId29"/>
      <autoFilter ref="A2:BC451"/>
    </customSheetView>
    <customSheetView guid="{2C6ABC28-880F-4FC3-AB4C-74CC7AFBB167}" scale="85" filter="1" showAutoFilter="1">
      <pane xSplit="1" ySplit="1" topLeftCell="W238" activePane="bottomRight" state="frozen"/>
      <selection pane="bottomRight" activeCell="AB34" sqref="AB34"/>
      <pageMargins left="0.7" right="0.7" top="0.75" bottom="0.75" header="0.3" footer="0.3"/>
      <pageSetup paperSize="9" orientation="portrait" r:id="rId30"/>
      <autoFilter ref="A2:BC460">
        <filterColumn colId="6">
          <filters>
            <filter val="Y"/>
          </filters>
        </filterColumn>
      </autoFilter>
    </customSheetView>
    <customSheetView guid="{BFE285D7-067E-4802-A267-8E7CA36A08B9}" scale="85" filter="1" showAutoFilter="1">
      <pane xSplit="1" ySplit="1" topLeftCell="G100" activePane="bottomRight" state="frozen"/>
      <selection pane="bottomRight" activeCell="S257" sqref="S257"/>
      <pageMargins left="0.7" right="0.7" top="0.75" bottom="0.75" header="0.3" footer="0.3"/>
      <pageSetup paperSize="9" orientation="portrait" r:id="rId31"/>
      <autoFilter ref="A2:BC460">
        <filterColumn colId="6">
          <filters>
            <filter val="Y"/>
          </filters>
        </filterColumn>
      </autoFilter>
    </customSheetView>
    <customSheetView guid="{840FED42-BEAD-40B5-87A2-918C1E6D4128}" scale="85" showAutoFilter="1">
      <pane xSplit="1" ySplit="1" topLeftCell="AE2" activePane="bottomRight" state="frozen"/>
      <selection pane="bottomRight" activeCell="AV474" sqref="AV474"/>
      <pageMargins left="0.7" right="0.7" top="0.75" bottom="0.75" header="0.3" footer="0.3"/>
      <pageSetup paperSize="9" orientation="portrait" r:id="rId32"/>
      <autoFilter ref="A2:BC458"/>
    </customSheetView>
    <customSheetView guid="{1CE7FAA3-375A-44FC-8395-7BB368E304B3}" scale="85" filter="1" showAutoFilter="1">
      <pane xSplit="1" ySplit="1" topLeftCell="B2" activePane="bottomRight" state="frozen"/>
      <selection pane="bottomRight" activeCell="C83" sqref="C83"/>
      <pageMargins left="0.7" right="0.7" top="0.75" bottom="0.75" header="0.3" footer="0.3"/>
      <pageSetup paperSize="9" orientation="portrait" r:id="rId33"/>
      <autoFilter ref="A2:BC460">
        <filterColumn colId="6">
          <filters>
            <filter val="Y"/>
          </filters>
        </filterColumn>
      </autoFilter>
    </customSheetView>
    <customSheetView guid="{195EEB94-5611-43AB-AD4C-189BF5DF63BD}" scale="85" filter="1" showAutoFilter="1">
      <pane xSplit="1" ySplit="1" topLeftCell="B2" activePane="bottomRight" state="frozen"/>
      <selection pane="bottomRight" activeCell="C83" sqref="C83"/>
      <pageMargins left="0.7" right="0.7" top="0.75" bottom="0.75" header="0.3" footer="0.3"/>
      <pageSetup paperSize="9" orientation="portrait" r:id="rId34"/>
      <autoFilter ref="A2:BC460">
        <filterColumn colId="6">
          <filters>
            <filter val="Y"/>
          </filters>
        </filterColumn>
      </autoFilter>
    </customSheetView>
    <customSheetView guid="{999D8AAC-C53E-4106-83D2-C9E986396FD9}" scale="85" filter="1" showAutoFilter="1">
      <pane xSplit="1" ySplit="1" topLeftCell="AE2" activePane="bottomRight" state="frozen"/>
      <selection pane="bottomRight" activeCell="A33" sqref="A33:XFD33"/>
      <pageMargins left="0.7" right="0.7" top="0.75" bottom="0.75" header="0.3" footer="0.3"/>
      <pageSetup paperSize="9" orientation="portrait" r:id="rId35"/>
      <autoFilter ref="A2:BC460">
        <filterColumn colId="6">
          <filters>
            <filter val="Y"/>
          </filters>
        </filterColumn>
      </autoFilter>
    </customSheetView>
    <customSheetView guid="{34488582-FC68-47CC-ADEF-620C97FA3BE5}" scale="85" filter="1" showAutoFilter="1">
      <pane xSplit="1" ySplit="1" topLeftCell="U183" activePane="bottomRight" state="frozen"/>
      <selection pane="bottomRight" activeCell="AL108" sqref="AL108"/>
      <pageMargins left="0.7" right="0.7" top="0.75" bottom="0.75" header="0.3" footer="0.3"/>
      <pageSetup paperSize="9" orientation="portrait" r:id="rId36"/>
      <autoFilter ref="A2:BC460">
        <filterColumn colId="6">
          <filters>
            <filter val="Y"/>
          </filters>
        </filterColumn>
      </autoFilter>
    </customSheetView>
    <customSheetView guid="{3125BE9C-D539-46B3-AB2C-AD44D6D3A43D}" scale="85" filter="1" showAutoFilter="1">
      <pane xSplit="1" ySplit="1" topLeftCell="B2" activePane="bottomRight" state="frozen"/>
      <selection pane="bottomRight" activeCell="S292" sqref="S292"/>
      <pageMargins left="0.7" right="0.7" top="0.75" bottom="0.75" header="0.3" footer="0.3"/>
      <pageSetup paperSize="9" orientation="portrait" r:id="rId37"/>
      <autoFilter ref="A2:BC460">
        <filterColumn colId="6">
          <filters>
            <filter val="Y"/>
          </filters>
        </filterColumn>
      </autoFilter>
    </customSheetView>
    <customSheetView guid="{11F0A643-03F6-4A9B-A587-984CEF24373C}" scale="85" filter="1" showAutoFilter="1">
      <pane xSplit="1" ySplit="1" topLeftCell="U2" activePane="bottomRight" state="frozen"/>
      <selection pane="bottomRight" activeCell="A489" sqref="A489"/>
      <pageMargins left="0.7" right="0.7" top="0.75" bottom="0.75" header="0.3" footer="0.3"/>
      <pageSetup paperSize="9" orientation="portrait" r:id="rId38"/>
      <autoFilter ref="A2:BC460">
        <filterColumn colId="6">
          <filters>
            <filter val="Y"/>
          </filters>
        </filterColumn>
      </autoFilter>
    </customSheetView>
    <customSheetView guid="{2EDD3601-67EA-4D8B-910E-67CE0A6ECBD5}" scale="85" showPageBreaks="1" filter="1" showAutoFilter="1">
      <pane xSplit="1" ySplit="1" topLeftCell="B2" activePane="bottomRight" state="frozen"/>
      <selection pane="bottomRight" activeCell="C82" sqref="C82"/>
      <pageMargins left="0.7" right="0.7" top="0.75" bottom="0.75" header="0.3" footer="0.3"/>
      <pageSetup paperSize="9" orientation="portrait" r:id="rId39"/>
      <autoFilter ref="A2:BC460">
        <filterColumn colId="6">
          <filters>
            <filter val="Y"/>
          </filters>
        </filterColumn>
      </autoFilter>
    </customSheetView>
    <customSheetView guid="{1053507D-AB8D-4416-A992-8628E70BD9D6}" scale="85" filter="1" showAutoFilter="1">
      <pane xSplit="1" ySplit="1" topLeftCell="B2" activePane="bottomRight" state="frozen"/>
      <selection pane="bottomRight" activeCell="C4" sqref="C4"/>
      <pageMargins left="0.7" right="0.7" top="0.75" bottom="0.75" header="0.3" footer="0.3"/>
      <pageSetup paperSize="9" orientation="portrait" r:id="rId40"/>
      <autoFilter ref="A2:BC460">
        <filterColumn colId="6">
          <filters>
            <filter val="Y"/>
          </filters>
        </filterColumn>
      </autoFilter>
    </customSheetView>
    <customSheetView guid="{9AFDC459-5911-4A65-BA30-55870CCEC21D}" scale="85" filter="1" showAutoFilter="1">
      <pane xSplit="1" ySplit="1" topLeftCell="W18" activePane="bottomRight" state="frozen"/>
      <selection pane="bottomRight" activeCell="BB234" sqref="BB234"/>
      <pageMargins left="0.7" right="0.7" top="0.75" bottom="0.75" header="0.3" footer="0.3"/>
      <pageSetup paperSize="9" orientation="portrait" r:id="rId41"/>
      <autoFilter ref="A2:BC460">
        <filterColumn colId="6">
          <filters>
            <filter val="Y"/>
          </filters>
        </filterColumn>
      </autoFilter>
    </customSheetView>
    <customSheetView guid="{2B096DAF-0513-499A-BB3D-6C1B61550EAD}" scale="85" filter="1" showAutoFilter="1">
      <pane xSplit="1" ySplit="1" topLeftCell="B2" activePane="bottomRight" state="frozen"/>
      <selection pane="bottomRight" activeCell="C4" sqref="C4"/>
      <pageMargins left="0.7" right="0.7" top="0.75" bottom="0.75" header="0.3" footer="0.3"/>
      <pageSetup paperSize="9" orientation="portrait" r:id="rId42"/>
      <autoFilter ref="A2:BC460">
        <filterColumn colId="6">
          <filters>
            <filter val="Y"/>
          </filters>
        </filterColumn>
      </autoFilter>
    </customSheetView>
    <customSheetView guid="{24BD079B-697C-411C-9008-788A5796422B}" scale="85" filter="1" showAutoFilter="1">
      <pane xSplit="1" ySplit="1" topLeftCell="B2" activePane="bottomRight" state="frozen"/>
      <selection pane="bottomRight" activeCell="C181" sqref="C181"/>
      <pageMargins left="0.7" right="0.7" top="0.75" bottom="0.75" header="0.3" footer="0.3"/>
      <pageSetup paperSize="9" orientation="portrait" r:id="rId43"/>
      <autoFilter ref="A2:BC460">
        <filterColumn colId="6">
          <filters>
            <filter val="Y"/>
          </filters>
        </filterColumn>
      </autoFilter>
    </customSheetView>
    <customSheetView guid="{55F258A9-3656-464A-8209-65541A4A9294}" scale="85" filter="1" showAutoFilter="1">
      <pane xSplit="1" ySplit="1" topLeftCell="B2" activePane="bottomRight" state="frozen"/>
      <selection pane="bottomRight" activeCell="A72" sqref="A72"/>
      <pageMargins left="0.7" right="0.7" top="0.75" bottom="0.75" header="0.3" footer="0.3"/>
      <pageSetup paperSize="9" orientation="portrait" r:id="rId44"/>
      <autoFilter ref="A2:BC460">
        <filterColumn colId="6">
          <filters>
            <filter val="Y"/>
          </filters>
        </filterColumn>
      </autoFilter>
    </customSheetView>
    <customSheetView guid="{6C263B97-64ED-4CE6-9B05-42BE2811A349}" scale="85" filter="1" showAutoFilter="1">
      <pane xSplit="1" ySplit="1" topLeftCell="B2" activePane="bottomRight" state="frozen"/>
      <selection pane="bottomRight" activeCell="C167" sqref="C167"/>
      <pageMargins left="0.7" right="0.7" top="0.75" bottom="0.75" header="0.3" footer="0.3"/>
      <pageSetup paperSize="9" orientation="portrait" r:id="rId45"/>
      <autoFilter ref="A2:BC460">
        <filterColumn colId="6">
          <filters>
            <filter val="Y"/>
          </filters>
        </filterColumn>
      </autoFilter>
    </customSheetView>
    <customSheetView guid="{38797761-B6E7-4EBC-86AC-BCA6FEF8021E}" scale="85" filter="1" showAutoFilter="1">
      <pane xSplit="1" ySplit="1" topLeftCell="B2" activePane="bottomRight" state="frozen"/>
      <selection pane="bottomRight" activeCell="C167" sqref="C167"/>
      <pageMargins left="0.7" right="0.7" top="0.75" bottom="0.75" header="0.3" footer="0.3"/>
      <pageSetup paperSize="9" orientation="portrait" r:id="rId46"/>
      <autoFilter ref="A2:BC460">
        <filterColumn colId="6">
          <filters>
            <filter val="Y"/>
          </filters>
        </filterColumn>
      </autoFilter>
    </customSheetView>
    <customSheetView guid="{4D08A3CF-1088-461D-8FD0-F77F7A12F47A}" scale="85" filter="1" showAutoFilter="1">
      <pane xSplit="1" ySplit="1" topLeftCell="B2" activePane="bottomRight" state="frozen"/>
      <selection pane="bottomRight" activeCell="A467" sqref="A467"/>
      <pageMargins left="0.7" right="0.7" top="0.75" bottom="0.75" header="0.3" footer="0.3"/>
      <pageSetup paperSize="9" orientation="portrait" r:id="rId47"/>
      <autoFilter ref="A2:BC460">
        <filterColumn colId="6">
          <filters>
            <filter val="Y"/>
          </filters>
        </filterColumn>
      </autoFilter>
    </customSheetView>
    <customSheetView guid="{E1C450DA-5A25-49EE-AC15-82D55BC93335}" scale="85" filter="1" showAutoFilter="1">
      <pane xSplit="1" ySplit="1" topLeftCell="B2" activePane="bottomRight" state="frozen"/>
      <selection pane="bottomRight" activeCell="C167" sqref="C167"/>
      <pageMargins left="0.7" right="0.7" top="0.75" bottom="0.75" header="0.3" footer="0.3"/>
      <pageSetup paperSize="9" orientation="portrait" r:id="rId48"/>
      <autoFilter ref="A2:BC460">
        <filterColumn colId="6">
          <filters>
            <filter val="Y"/>
          </filters>
        </filterColumn>
      </autoFilter>
    </customSheetView>
    <customSheetView guid="{39344E0E-2CC4-4BC6-A15E-A66B17AEE943}" scale="85" filter="1" showAutoFilter="1">
      <pane xSplit="1" ySplit="1" topLeftCell="S2" activePane="bottomRight" state="frozen"/>
      <selection pane="bottomRight" activeCell="AE165" sqref="AE165"/>
      <pageMargins left="0.7" right="0.7" top="0.75" bottom="0.75" header="0.3" footer="0.3"/>
      <pageSetup paperSize="9" orientation="portrait" r:id="rId49"/>
      <autoFilter ref="A2:BC460">
        <filterColumn colId="6">
          <filters>
            <filter val="Y"/>
          </filters>
        </filterColumn>
      </autoFilter>
    </customSheetView>
    <customSheetView guid="{B83B79D9-617A-4F50-8CCC-C97938364272}" scale="85" filter="1" showAutoFilter="1">
      <pane xSplit="1" ySplit="1" topLeftCell="B2" activePane="bottomRight" state="frozen"/>
      <selection pane="bottomRight" activeCell="C167" sqref="C167"/>
      <pageMargins left="0.7" right="0.7" top="0.75" bottom="0.75" header="0.3" footer="0.3"/>
      <pageSetup paperSize="9" orientation="portrait" r:id="rId50"/>
      <autoFilter ref="A2:BC460">
        <filterColumn colId="6">
          <filters>
            <filter val="Y"/>
          </filters>
        </filterColumn>
      </autoFilter>
    </customSheetView>
    <customSheetView guid="{AE09ED29-F6F7-475A-B5BB-3958EA691268}" scale="85" filter="1" showAutoFilter="1">
      <pane xSplit="1" ySplit="1" topLeftCell="B2" activePane="bottomRight" state="frozen"/>
      <selection pane="bottomRight" activeCell="C167" sqref="C167"/>
      <pageMargins left="0.7" right="0.7" top="0.75" bottom="0.75" header="0.3" footer="0.3"/>
      <pageSetup paperSize="9" orientation="portrait" r:id="rId51"/>
      <autoFilter ref="A2:BC460">
        <filterColumn colId="6">
          <filters>
            <filter val="Y"/>
          </filters>
        </filterColumn>
      </autoFilter>
    </customSheetView>
    <customSheetView guid="{3ACD5A93-9B0E-40EA-8179-EDF0714A0F5F}" scale="85" showPageBreaks="1" filter="1" showAutoFilter="1">
      <pane xSplit="1" ySplit="1" topLeftCell="B2" activePane="bottomRight" state="frozen"/>
      <selection pane="bottomRight" activeCell="A467" sqref="A467"/>
      <pageMargins left="0.7" right="0.7" top="0.75" bottom="0.75" header="0.3" footer="0.3"/>
      <pageSetup paperSize="9" orientation="portrait" r:id="rId52"/>
      <autoFilter ref="A2:BC460">
        <filterColumn colId="6">
          <filters>
            <filter val="Y"/>
          </filters>
        </filterColumn>
      </autoFilter>
    </customSheetView>
    <customSheetView guid="{FAA25FCE-18C5-403C-9C68-9D1F88B3F7EB}" scale="85" filter="1" showAutoFilter="1">
      <pane xSplit="1" ySplit="1" topLeftCell="X2" activePane="bottomRight" state="frozen"/>
      <selection pane="bottomRight" activeCell="AW402" sqref="AW402:AY419"/>
      <pageMargins left="0.7" right="0.7" top="0.75" bottom="0.75" header="0.3" footer="0.3"/>
      <pageSetup paperSize="9" orientation="portrait" r:id="rId53"/>
      <autoFilter ref="A2:BC460">
        <filterColumn colId="6">
          <filters>
            <filter val="Y"/>
          </filters>
        </filterColumn>
      </autoFilter>
    </customSheetView>
    <customSheetView guid="{00CA5430-6B3A-4E12-B07E-9C9EC9D8F7A7}" scale="85" filter="1" showAutoFilter="1">
      <pane xSplit="1" ySplit="1" topLeftCell="B2" activePane="bottomRight" state="frozen"/>
      <selection pane="bottomRight" activeCell="A467" sqref="A467"/>
      <pageMargins left="0.7" right="0.7" top="0.75" bottom="0.75" header="0.3" footer="0.3"/>
      <pageSetup paperSize="9" orientation="portrait" r:id="rId54"/>
      <autoFilter ref="A2:BC460">
        <filterColumn colId="6">
          <filters>
            <filter val="Y"/>
          </filters>
        </filterColumn>
      </autoFilter>
    </customSheetView>
  </customSheetViews>
  <conditionalFormatting sqref="X3:X461 R3:R461 V3:V461 T3:T461">
    <cfRule type="expression" dxfId="7" priority="42" stopIfTrue="1">
      <formula>OR($H3="Y",$I3="Y")</formula>
    </cfRule>
  </conditionalFormatting>
  <conditionalFormatting sqref="AB3:AB461 AD3:AD461 AF3:AF461 AH3:AH461">
    <cfRule type="expression" dxfId="6" priority="40" stopIfTrue="1">
      <formula>#REF!+AB3&gt;AA3</formula>
    </cfRule>
    <cfRule type="expression" dxfId="5" priority="41" stopIfTrue="1">
      <formula>OR($H3="Y",$J3="Y")</formula>
    </cfRule>
  </conditionalFormatting>
  <conditionalFormatting sqref="AL3:AL461 AN3:AN461 AP3:AP461 AR3:AR461">
    <cfRule type="expression" dxfId="4" priority="38" stopIfTrue="1">
      <formula>#REF!+AL3&gt;AK3</formula>
    </cfRule>
    <cfRule type="expression" dxfId="3" priority="39" stopIfTrue="1">
      <formula>OR($H3="Y",$K3="Y")</formula>
    </cfRule>
  </conditionalFormatting>
  <dataValidations count="1">
    <dataValidation type="list" allowBlank="1" showInputMessage="1" showErrorMessage="1" sqref="C3:D460">
      <formula1>"Vhigh,High,Medium,Low,Vlow"</formula1>
    </dataValidation>
  </dataValidations>
  <pageMargins left="0.7" right="0.7" top="0.75" bottom="0.75" header="0.3" footer="0.3"/>
  <pageSetup paperSize="9" orientation="portrait" r:id="rId55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M212"/>
  <sheetViews>
    <sheetView topLeftCell="A178" zoomScale="80" workbookViewId="0">
      <selection activeCell="N205" sqref="N205"/>
    </sheetView>
  </sheetViews>
  <sheetFormatPr defaultColWidth="10.85546875" defaultRowHeight="12.75" x14ac:dyDescent="0.2"/>
  <cols>
    <col min="1" max="1" width="28.7109375" style="4" customWidth="1"/>
    <col min="2" max="2" width="5" style="15" customWidth="1"/>
    <col min="3" max="5" width="5.140625" style="16" bestFit="1" customWidth="1"/>
    <col min="6" max="6" width="5.140625" style="17" bestFit="1" customWidth="1"/>
    <col min="7" max="7" width="4" style="15" bestFit="1" customWidth="1"/>
    <col min="8" max="10" width="4.140625" style="16" customWidth="1"/>
    <col min="11" max="11" width="4.140625" style="17" customWidth="1"/>
    <col min="12" max="12" width="4.140625" style="15" customWidth="1"/>
    <col min="13" max="15" width="4.140625" style="16" customWidth="1"/>
    <col min="16" max="16" width="4.140625" style="17" customWidth="1"/>
    <col min="17" max="17" width="4.5703125" style="15" customWidth="1"/>
    <col min="18" max="20" width="4.42578125" style="16" bestFit="1" customWidth="1"/>
    <col min="21" max="21" width="4.42578125" style="17" bestFit="1" customWidth="1"/>
    <col min="22" max="22" width="4.42578125" style="15" bestFit="1" customWidth="1"/>
    <col min="23" max="25" width="4.140625" style="16" customWidth="1"/>
    <col min="26" max="26" width="4.140625" style="17" customWidth="1"/>
    <col min="27" max="27" width="4.140625" style="15" customWidth="1"/>
    <col min="28" max="30" width="4.140625" style="16" customWidth="1"/>
    <col min="31" max="31" width="4.140625" style="17" customWidth="1"/>
    <col min="32" max="32" width="19" style="4" customWidth="1"/>
    <col min="33" max="33" width="3" style="13" bestFit="1" customWidth="1"/>
    <col min="34" max="34" width="4" style="13" bestFit="1" customWidth="1"/>
    <col min="35" max="35" width="4.42578125" style="13" bestFit="1" customWidth="1"/>
    <col min="36" max="36" width="5.140625" style="8" customWidth="1"/>
    <col min="37" max="37" width="5" style="8" customWidth="1"/>
    <col min="38" max="38" width="13.28515625" style="8" bestFit="1" customWidth="1"/>
    <col min="39" max="39" width="31.7109375" style="8" customWidth="1"/>
    <col min="40" max="40" width="4.140625" style="8" bestFit="1" customWidth="1"/>
    <col min="41" max="60" width="4.5703125" style="8" customWidth="1"/>
    <col min="61" max="16384" width="10.85546875" style="8"/>
  </cols>
  <sheetData>
    <row r="1" spans="1:39" s="22" customFormat="1" ht="167.25" customHeight="1" thickBot="1" x14ac:dyDescent="0.25">
      <c r="A1" s="21"/>
      <c r="B1" s="5" t="s">
        <v>59</v>
      </c>
      <c r="C1" s="5" t="s">
        <v>60</v>
      </c>
      <c r="D1" s="5" t="s">
        <v>61</v>
      </c>
      <c r="E1" s="5" t="s">
        <v>62</v>
      </c>
      <c r="F1" s="5" t="s">
        <v>63</v>
      </c>
      <c r="G1" s="6" t="s">
        <v>64</v>
      </c>
      <c r="H1" s="6" t="s">
        <v>65</v>
      </c>
      <c r="I1" s="6" t="s">
        <v>66</v>
      </c>
      <c r="J1" s="6" t="s">
        <v>1100</v>
      </c>
      <c r="K1" s="6" t="s">
        <v>324</v>
      </c>
      <c r="L1" s="7" t="s">
        <v>1101</v>
      </c>
      <c r="M1" s="7" t="s">
        <v>978</v>
      </c>
      <c r="N1" s="7" t="s">
        <v>979</v>
      </c>
      <c r="O1" s="7" t="s">
        <v>980</v>
      </c>
      <c r="P1" s="7" t="s">
        <v>981</v>
      </c>
      <c r="Q1" s="5" t="str">
        <f>B1 &amp; " (Value)"</f>
        <v>Architecture Drafted (Value)</v>
      </c>
      <c r="R1" s="5" t="str">
        <f t="shared" ref="R1:AD1" si="0">C1 &amp; " (Value)"</f>
        <v>Architecture Reviewed (Value)</v>
      </c>
      <c r="S1" s="5" t="str">
        <f t="shared" si="0"/>
        <v>Architecture Reworked (Value)</v>
      </c>
      <c r="T1" s="5" t="str">
        <f t="shared" si="0"/>
        <v>Architecture Re-Reviewed (Value)</v>
      </c>
      <c r="U1" s="5" t="str">
        <f t="shared" si="0"/>
        <v>Architecture Approved (Value)</v>
      </c>
      <c r="V1" s="6" t="str">
        <f t="shared" si="0"/>
        <v>SDD Drafted (Value)</v>
      </c>
      <c r="W1" s="6" t="str">
        <f t="shared" si="0"/>
        <v>SDD Reviewed (Value)</v>
      </c>
      <c r="X1" s="6" t="str">
        <f t="shared" si="0"/>
        <v>SDD Reworked (Value)</v>
      </c>
      <c r="Y1" s="6" t="str">
        <f t="shared" si="0"/>
        <v>SDD Re-reviewed (Value)</v>
      </c>
      <c r="Z1" s="6" t="str">
        <f t="shared" si="0"/>
        <v>Design Approved (Value)</v>
      </c>
      <c r="AA1" s="7" t="str">
        <f t="shared" si="0"/>
        <v>Code Drafted (Value)</v>
      </c>
      <c r="AB1" s="7" t="str">
        <f t="shared" si="0"/>
        <v>Code Reviewed (Value)</v>
      </c>
      <c r="AC1" s="7" t="str">
        <f t="shared" si="0"/>
        <v>Code Reworked (Value)</v>
      </c>
      <c r="AD1" s="7" t="str">
        <f t="shared" si="0"/>
        <v>Code Re-reviewed (Value)</v>
      </c>
      <c r="AE1" s="7" t="str">
        <f>P1 &amp; " (Value)"</f>
        <v>Code Approved (Value)</v>
      </c>
      <c r="AF1" s="21" t="s">
        <v>3</v>
      </c>
      <c r="AG1" s="5" t="s">
        <v>107</v>
      </c>
      <c r="AH1" s="6" t="s">
        <v>4</v>
      </c>
      <c r="AI1" s="7" t="s">
        <v>5</v>
      </c>
      <c r="AL1" s="23" t="s">
        <v>6</v>
      </c>
      <c r="AM1" s="9"/>
    </row>
    <row r="2" spans="1:39" ht="13.5" thickBot="1" x14ac:dyDescent="0.25">
      <c r="A2" s="34">
        <f>INT(AM2)</f>
        <v>0</v>
      </c>
      <c r="B2" s="11"/>
      <c r="C2" s="11"/>
      <c r="D2" s="11"/>
      <c r="E2" s="11"/>
      <c r="F2" s="12"/>
      <c r="G2" s="10"/>
      <c r="H2" s="11"/>
      <c r="I2" s="11"/>
      <c r="J2" s="11"/>
      <c r="K2" s="12"/>
      <c r="L2" s="10"/>
      <c r="M2" s="11"/>
      <c r="N2" s="11"/>
      <c r="O2" s="11"/>
      <c r="P2" s="12"/>
      <c r="Q2" s="10"/>
      <c r="R2" s="11"/>
      <c r="S2" s="11"/>
      <c r="T2" s="11"/>
      <c r="U2" s="12"/>
      <c r="V2" s="10"/>
      <c r="W2" s="11"/>
      <c r="X2" s="11"/>
      <c r="Y2" s="11"/>
      <c r="Z2" s="12"/>
      <c r="AA2" s="10"/>
      <c r="AB2" s="11"/>
      <c r="AC2" s="11"/>
      <c r="AD2" s="11"/>
      <c r="AE2" s="12"/>
      <c r="AL2" s="8" t="s">
        <v>7</v>
      </c>
      <c r="AM2" s="14"/>
    </row>
    <row r="3" spans="1:39" ht="13.5" thickBot="1" x14ac:dyDescent="0.25">
      <c r="A3" s="34" t="str">
        <f>IF($A$2+ROW()-2&lt;=$AM$3,$A$2+ROW()-2,"")</f>
        <v/>
      </c>
      <c r="B3" s="11"/>
      <c r="C3" s="11"/>
      <c r="D3" s="11"/>
      <c r="E3" s="11"/>
      <c r="F3" s="12"/>
      <c r="G3" s="10"/>
      <c r="H3" s="11"/>
      <c r="I3" s="11"/>
      <c r="J3" s="11"/>
      <c r="K3" s="12"/>
      <c r="L3" s="10"/>
      <c r="M3" s="11"/>
      <c r="N3" s="11"/>
      <c r="O3" s="11"/>
      <c r="P3" s="12"/>
      <c r="Q3" s="10"/>
      <c r="R3" s="11"/>
      <c r="S3" s="11"/>
      <c r="T3" s="11"/>
      <c r="U3" s="12"/>
      <c r="V3" s="10"/>
      <c r="W3" s="11"/>
      <c r="X3" s="11"/>
      <c r="Y3" s="11"/>
      <c r="Z3" s="12"/>
      <c r="AA3" s="10"/>
      <c r="AB3" s="11"/>
      <c r="AC3" s="11"/>
      <c r="AD3" s="11"/>
      <c r="AE3" s="12"/>
      <c r="AL3" s="8" t="s">
        <v>8</v>
      </c>
      <c r="AM3" s="14"/>
    </row>
    <row r="4" spans="1:39" x14ac:dyDescent="0.2">
      <c r="A4" s="34" t="str">
        <f>IF($A$2+ROW()-2&lt;=$AM$3,$A$2+ROW()-2,"")</f>
        <v/>
      </c>
      <c r="B4" s="11"/>
      <c r="C4" s="11"/>
      <c r="D4" s="11"/>
      <c r="E4" s="11"/>
      <c r="F4" s="12"/>
      <c r="G4" s="10"/>
      <c r="H4" s="11"/>
      <c r="I4" s="11"/>
      <c r="J4" s="11"/>
      <c r="K4" s="12"/>
      <c r="L4" s="10"/>
      <c r="M4" s="11"/>
      <c r="N4" s="11"/>
      <c r="O4" s="11"/>
      <c r="P4" s="12"/>
      <c r="Q4" s="10"/>
      <c r="R4" s="11"/>
      <c r="S4" s="11"/>
      <c r="T4" s="11"/>
      <c r="U4" s="12"/>
      <c r="V4" s="10"/>
      <c r="W4" s="11"/>
      <c r="X4" s="11"/>
      <c r="Y4" s="11"/>
      <c r="Z4" s="12"/>
      <c r="AA4" s="10"/>
      <c r="AB4" s="11"/>
      <c r="AC4" s="11"/>
      <c r="AD4" s="11"/>
      <c r="AE4" s="12"/>
    </row>
    <row r="5" spans="1:39" x14ac:dyDescent="0.2">
      <c r="A5" s="34" t="str">
        <f>IF($A$2+ROW()-2&lt;=$AM$3,$A$2+ROW()-2,"")</f>
        <v/>
      </c>
      <c r="B5" s="11"/>
      <c r="C5" s="11"/>
      <c r="D5" s="11"/>
      <c r="E5" s="11"/>
      <c r="F5" s="12"/>
      <c r="G5" s="10"/>
      <c r="H5" s="11"/>
      <c r="I5" s="11"/>
      <c r="J5" s="11"/>
      <c r="K5" s="12"/>
      <c r="L5" s="10"/>
      <c r="M5" s="11"/>
      <c r="N5" s="11"/>
      <c r="O5" s="11"/>
      <c r="P5" s="12"/>
      <c r="Q5" s="10"/>
      <c r="R5" s="11"/>
      <c r="S5" s="11"/>
      <c r="T5" s="11"/>
      <c r="U5" s="12"/>
      <c r="V5" s="10"/>
      <c r="W5" s="11"/>
      <c r="X5" s="11"/>
      <c r="Y5" s="11"/>
      <c r="Z5" s="12"/>
      <c r="AA5" s="10"/>
      <c r="AB5" s="11"/>
      <c r="AC5" s="11"/>
      <c r="AD5" s="11"/>
      <c r="AE5" s="12"/>
    </row>
    <row r="6" spans="1:39" x14ac:dyDescent="0.2">
      <c r="A6" s="34" t="str">
        <f>IF($A$2+ROW()-2&lt;=$AM$3,$A$2+ROW()-2,"")</f>
        <v/>
      </c>
      <c r="B6" s="11"/>
      <c r="C6" s="11"/>
      <c r="D6" s="11"/>
      <c r="E6" s="11"/>
      <c r="F6" s="12"/>
      <c r="G6" s="10"/>
      <c r="H6" s="11"/>
      <c r="I6" s="11"/>
      <c r="J6" s="11"/>
      <c r="K6" s="12"/>
      <c r="L6" s="10"/>
      <c r="M6" s="11"/>
      <c r="N6" s="11"/>
      <c r="O6" s="11"/>
      <c r="P6" s="12"/>
      <c r="Q6" s="10"/>
      <c r="R6" s="11"/>
      <c r="S6" s="11"/>
      <c r="T6" s="11"/>
      <c r="U6" s="12"/>
      <c r="V6" s="10"/>
      <c r="W6" s="11"/>
      <c r="X6" s="11"/>
      <c r="Y6" s="11"/>
      <c r="Z6" s="12"/>
      <c r="AA6" s="10"/>
      <c r="AB6" s="11"/>
      <c r="AC6" s="11"/>
      <c r="AD6" s="11"/>
      <c r="AE6" s="12"/>
    </row>
    <row r="7" spans="1:39" x14ac:dyDescent="0.2">
      <c r="A7" s="34" t="str">
        <f>IF($A$2+ROW()-2&lt;=$AM$3,$A$2+ROW()-2,"")</f>
        <v/>
      </c>
      <c r="B7" s="11"/>
      <c r="C7" s="11"/>
      <c r="D7" s="11"/>
      <c r="E7" s="11"/>
      <c r="F7" s="12"/>
      <c r="G7" s="10"/>
      <c r="H7" s="11"/>
      <c r="I7" s="11"/>
      <c r="J7" s="11"/>
      <c r="K7" s="12"/>
      <c r="L7" s="10"/>
      <c r="M7" s="11"/>
      <c r="N7" s="11"/>
      <c r="O7" s="11"/>
      <c r="P7" s="12"/>
      <c r="Q7" s="10"/>
      <c r="R7" s="11"/>
      <c r="S7" s="11"/>
      <c r="T7" s="11"/>
      <c r="U7" s="12"/>
      <c r="V7" s="10"/>
      <c r="W7" s="11"/>
      <c r="X7" s="11"/>
      <c r="Y7" s="11"/>
      <c r="Z7" s="12"/>
      <c r="AA7" s="10"/>
      <c r="AB7" s="11"/>
      <c r="AC7" s="11"/>
      <c r="AD7" s="11"/>
      <c r="AE7" s="12"/>
    </row>
    <row r="8" spans="1:39" x14ac:dyDescent="0.2">
      <c r="A8" s="34" t="str">
        <f t="shared" ref="A8:A42" si="1">IF($A$2+ROW()-2&lt;=$AM$3,$A$2+ROW()-2,"")</f>
        <v/>
      </c>
      <c r="B8" s="11"/>
      <c r="C8" s="11"/>
      <c r="D8" s="11"/>
      <c r="E8" s="11"/>
      <c r="F8" s="12"/>
      <c r="G8" s="10"/>
      <c r="H8" s="11"/>
      <c r="I8" s="11"/>
      <c r="J8" s="11"/>
      <c r="K8" s="12"/>
      <c r="L8" s="10"/>
      <c r="M8" s="11"/>
      <c r="N8" s="11"/>
      <c r="O8" s="11"/>
      <c r="P8" s="12"/>
      <c r="Q8" s="10"/>
      <c r="R8" s="11"/>
      <c r="S8" s="11"/>
      <c r="T8" s="11"/>
      <c r="U8" s="12"/>
      <c r="V8" s="10"/>
      <c r="W8" s="11"/>
      <c r="X8" s="11"/>
      <c r="Y8" s="11"/>
      <c r="Z8" s="12"/>
      <c r="AA8" s="10"/>
      <c r="AB8" s="11"/>
      <c r="AC8" s="11"/>
      <c r="AD8" s="11"/>
      <c r="AE8" s="12"/>
    </row>
    <row r="9" spans="1:39" x14ac:dyDescent="0.2">
      <c r="A9" s="34" t="str">
        <f t="shared" si="1"/>
        <v/>
      </c>
      <c r="B9" s="11"/>
      <c r="C9" s="11"/>
      <c r="D9" s="11"/>
      <c r="E9" s="11"/>
      <c r="F9" s="12"/>
      <c r="G9" s="10"/>
      <c r="H9" s="11"/>
      <c r="I9" s="11"/>
      <c r="J9" s="11"/>
      <c r="K9" s="12"/>
      <c r="L9" s="10"/>
      <c r="M9" s="11"/>
      <c r="N9" s="11"/>
      <c r="O9" s="11"/>
      <c r="P9" s="12"/>
      <c r="Q9" s="10"/>
      <c r="R9" s="11"/>
      <c r="S9" s="11"/>
      <c r="T9" s="11"/>
      <c r="U9" s="12"/>
      <c r="V9" s="10"/>
      <c r="W9" s="11"/>
      <c r="X9" s="11"/>
      <c r="Y9" s="11"/>
      <c r="Z9" s="12"/>
      <c r="AA9" s="10"/>
      <c r="AB9" s="11"/>
      <c r="AC9" s="11"/>
      <c r="AD9" s="11"/>
      <c r="AE9" s="12"/>
    </row>
    <row r="10" spans="1:39" x14ac:dyDescent="0.2">
      <c r="A10" s="34" t="str">
        <f t="shared" si="1"/>
        <v/>
      </c>
      <c r="B10" s="11"/>
      <c r="C10" s="11"/>
      <c r="D10" s="11"/>
      <c r="E10" s="11"/>
      <c r="F10" s="12"/>
      <c r="G10" s="10"/>
      <c r="H10" s="11"/>
      <c r="I10" s="11"/>
      <c r="J10" s="11"/>
      <c r="K10" s="12"/>
      <c r="L10" s="10"/>
      <c r="M10" s="11"/>
      <c r="N10" s="11"/>
      <c r="O10" s="11"/>
      <c r="P10" s="12"/>
      <c r="Q10" s="10"/>
      <c r="R10" s="11"/>
      <c r="S10" s="11"/>
      <c r="T10" s="11"/>
      <c r="U10" s="12"/>
      <c r="V10" s="10"/>
      <c r="W10" s="11"/>
      <c r="X10" s="11"/>
      <c r="Y10" s="11"/>
      <c r="Z10" s="12"/>
      <c r="AA10" s="10"/>
      <c r="AB10" s="11"/>
      <c r="AC10" s="11"/>
      <c r="AD10" s="11"/>
      <c r="AE10" s="12"/>
    </row>
    <row r="11" spans="1:39" x14ac:dyDescent="0.2">
      <c r="A11" s="34" t="str">
        <f t="shared" si="1"/>
        <v/>
      </c>
      <c r="B11" s="11"/>
      <c r="C11" s="11"/>
      <c r="D11" s="11"/>
      <c r="E11" s="11"/>
      <c r="F11" s="12"/>
      <c r="G11" s="10"/>
      <c r="H11" s="11"/>
      <c r="I11" s="11"/>
      <c r="J11" s="11"/>
      <c r="K11" s="12"/>
      <c r="L11" s="10"/>
      <c r="M11" s="11"/>
      <c r="N11" s="11"/>
      <c r="O11" s="11"/>
      <c r="P11" s="12"/>
      <c r="Q11" s="10"/>
      <c r="R11" s="11"/>
      <c r="S11" s="11"/>
      <c r="T11" s="11"/>
      <c r="U11" s="12"/>
      <c r="V11" s="10"/>
      <c r="W11" s="11"/>
      <c r="X11" s="11"/>
      <c r="Y11" s="11"/>
      <c r="Z11" s="12"/>
      <c r="AA11" s="10"/>
      <c r="AB11" s="11"/>
      <c r="AC11" s="11"/>
      <c r="AD11" s="11"/>
      <c r="AE11" s="12"/>
    </row>
    <row r="12" spans="1:39" x14ac:dyDescent="0.2">
      <c r="A12" s="34" t="str">
        <f t="shared" si="1"/>
        <v/>
      </c>
      <c r="B12" s="11"/>
      <c r="C12" s="11"/>
      <c r="D12" s="11"/>
      <c r="E12" s="11"/>
      <c r="F12" s="12"/>
      <c r="G12" s="10"/>
      <c r="H12" s="11"/>
      <c r="I12" s="11"/>
      <c r="J12" s="11"/>
      <c r="K12" s="12"/>
      <c r="L12" s="10"/>
      <c r="M12" s="11"/>
      <c r="N12" s="11"/>
      <c r="O12" s="11"/>
      <c r="P12" s="12"/>
      <c r="Q12" s="10"/>
      <c r="R12" s="11"/>
      <c r="S12" s="11"/>
      <c r="T12" s="11"/>
      <c r="U12" s="12"/>
      <c r="V12" s="10"/>
      <c r="W12" s="11"/>
      <c r="X12" s="11"/>
      <c r="Y12" s="11"/>
      <c r="Z12" s="12"/>
      <c r="AA12" s="10"/>
      <c r="AB12" s="11"/>
      <c r="AC12" s="11"/>
      <c r="AD12" s="11"/>
      <c r="AE12" s="12"/>
    </row>
    <row r="13" spans="1:39" x14ac:dyDescent="0.2">
      <c r="A13" s="34" t="str">
        <f t="shared" si="1"/>
        <v/>
      </c>
      <c r="B13" s="11"/>
      <c r="C13" s="11"/>
      <c r="D13" s="11"/>
      <c r="E13" s="11"/>
      <c r="F13" s="12"/>
      <c r="G13" s="10"/>
      <c r="H13" s="11"/>
      <c r="I13" s="11"/>
      <c r="J13" s="11"/>
      <c r="K13" s="12"/>
      <c r="L13" s="10"/>
      <c r="M13" s="11"/>
      <c r="N13" s="11"/>
      <c r="O13" s="11"/>
      <c r="P13" s="12"/>
      <c r="Q13" s="10"/>
      <c r="R13" s="11"/>
      <c r="S13" s="11"/>
      <c r="T13" s="11"/>
      <c r="U13" s="12"/>
      <c r="V13" s="10"/>
      <c r="W13" s="11"/>
      <c r="X13" s="11"/>
      <c r="Y13" s="11"/>
      <c r="Z13" s="12"/>
      <c r="AA13" s="10"/>
      <c r="AB13" s="11"/>
      <c r="AC13" s="11"/>
      <c r="AD13" s="11"/>
      <c r="AE13" s="12"/>
    </row>
    <row r="14" spans="1:39" x14ac:dyDescent="0.2">
      <c r="A14" s="34" t="str">
        <f t="shared" si="1"/>
        <v/>
      </c>
      <c r="B14" s="11"/>
      <c r="C14" s="11"/>
      <c r="D14" s="11"/>
      <c r="E14" s="11"/>
      <c r="F14" s="12"/>
      <c r="G14" s="10"/>
      <c r="H14" s="11"/>
      <c r="I14" s="11"/>
      <c r="J14" s="11"/>
      <c r="K14" s="12"/>
      <c r="L14" s="10"/>
      <c r="M14" s="11"/>
      <c r="N14" s="11"/>
      <c r="O14" s="11"/>
      <c r="P14" s="12"/>
      <c r="Q14" s="10"/>
      <c r="R14" s="11"/>
      <c r="S14" s="11"/>
      <c r="T14" s="11"/>
      <c r="U14" s="12"/>
      <c r="V14" s="10"/>
      <c r="W14" s="11"/>
      <c r="X14" s="11"/>
      <c r="Y14" s="11"/>
      <c r="Z14" s="12"/>
      <c r="AA14" s="10"/>
      <c r="AB14" s="11"/>
      <c r="AC14" s="11"/>
      <c r="AD14" s="11"/>
      <c r="AE14" s="12"/>
    </row>
    <row r="15" spans="1:39" x14ac:dyDescent="0.2">
      <c r="A15" s="34" t="str">
        <f t="shared" si="1"/>
        <v/>
      </c>
      <c r="B15" s="11"/>
      <c r="C15" s="11"/>
      <c r="D15" s="11"/>
      <c r="E15" s="11"/>
      <c r="F15" s="12"/>
      <c r="G15" s="10"/>
      <c r="H15" s="11"/>
      <c r="I15" s="11"/>
      <c r="J15" s="11"/>
      <c r="K15" s="12"/>
      <c r="L15" s="10"/>
      <c r="M15" s="11"/>
      <c r="N15" s="11"/>
      <c r="O15" s="11"/>
      <c r="P15" s="12"/>
      <c r="Q15" s="10"/>
      <c r="R15" s="11"/>
      <c r="S15" s="11"/>
      <c r="T15" s="11"/>
      <c r="U15" s="12"/>
      <c r="V15" s="10"/>
      <c r="W15" s="11"/>
      <c r="X15" s="11"/>
      <c r="Y15" s="11"/>
      <c r="Z15" s="12"/>
      <c r="AA15" s="10"/>
      <c r="AB15" s="11"/>
      <c r="AC15" s="11"/>
      <c r="AD15" s="11"/>
      <c r="AE15" s="12"/>
    </row>
    <row r="16" spans="1:39" x14ac:dyDescent="0.2">
      <c r="A16" s="34" t="str">
        <f t="shared" si="1"/>
        <v/>
      </c>
      <c r="B16" s="11"/>
      <c r="C16" s="11"/>
      <c r="D16" s="11"/>
      <c r="E16" s="11"/>
      <c r="F16" s="12"/>
      <c r="G16" s="10"/>
      <c r="H16" s="11"/>
      <c r="I16" s="11"/>
      <c r="J16" s="11"/>
      <c r="K16" s="12"/>
      <c r="L16" s="10"/>
      <c r="M16" s="11"/>
      <c r="N16" s="11"/>
      <c r="O16" s="11"/>
      <c r="P16" s="12"/>
      <c r="Q16" s="10"/>
      <c r="R16" s="11"/>
      <c r="S16" s="11"/>
      <c r="T16" s="11"/>
      <c r="U16" s="12"/>
      <c r="V16" s="10"/>
      <c r="W16" s="11"/>
      <c r="X16" s="11"/>
      <c r="Y16" s="11"/>
      <c r="Z16" s="12"/>
      <c r="AA16" s="10"/>
      <c r="AB16" s="11"/>
      <c r="AC16" s="11"/>
      <c r="AD16" s="11"/>
      <c r="AE16" s="12"/>
    </row>
    <row r="17" spans="1:31" x14ac:dyDescent="0.2">
      <c r="A17" s="34" t="str">
        <f t="shared" si="1"/>
        <v/>
      </c>
      <c r="B17" s="11"/>
      <c r="C17" s="11"/>
      <c r="D17" s="11"/>
      <c r="E17" s="11"/>
      <c r="F17" s="12"/>
      <c r="G17" s="10"/>
      <c r="H17" s="11"/>
      <c r="I17" s="11"/>
      <c r="J17" s="11"/>
      <c r="K17" s="12"/>
      <c r="L17" s="10"/>
      <c r="M17" s="11"/>
      <c r="N17" s="11"/>
      <c r="O17" s="11"/>
      <c r="P17" s="12"/>
      <c r="Q17" s="10"/>
      <c r="R17" s="11"/>
      <c r="S17" s="11"/>
      <c r="T17" s="11"/>
      <c r="U17" s="12"/>
      <c r="V17" s="10"/>
      <c r="W17" s="11"/>
      <c r="X17" s="11"/>
      <c r="Y17" s="11"/>
      <c r="Z17" s="12"/>
      <c r="AA17" s="10"/>
      <c r="AB17" s="11"/>
      <c r="AC17" s="11"/>
      <c r="AD17" s="11"/>
      <c r="AE17" s="12"/>
    </row>
    <row r="18" spans="1:31" x14ac:dyDescent="0.2">
      <c r="A18" s="34" t="str">
        <f t="shared" si="1"/>
        <v/>
      </c>
      <c r="B18" s="11"/>
      <c r="C18" s="11"/>
      <c r="D18" s="11"/>
      <c r="E18" s="11"/>
      <c r="F18" s="12"/>
      <c r="G18" s="10"/>
      <c r="H18" s="11"/>
      <c r="I18" s="11"/>
      <c r="J18" s="11"/>
      <c r="K18" s="12"/>
      <c r="L18" s="10"/>
      <c r="M18" s="11"/>
      <c r="N18" s="11"/>
      <c r="O18" s="11"/>
      <c r="P18" s="12"/>
      <c r="Q18" s="10"/>
      <c r="R18" s="11"/>
      <c r="S18" s="11"/>
      <c r="T18" s="11"/>
      <c r="U18" s="12"/>
      <c r="V18" s="10"/>
      <c r="W18" s="11"/>
      <c r="X18" s="11"/>
      <c r="Y18" s="11"/>
      <c r="Z18" s="12"/>
      <c r="AA18" s="10"/>
      <c r="AB18" s="11"/>
      <c r="AC18" s="11"/>
      <c r="AD18" s="11"/>
      <c r="AE18" s="12"/>
    </row>
    <row r="19" spans="1:31" x14ac:dyDescent="0.2">
      <c r="A19" s="34" t="str">
        <f t="shared" si="1"/>
        <v/>
      </c>
      <c r="B19" s="11"/>
      <c r="C19" s="11"/>
      <c r="D19" s="11"/>
      <c r="E19" s="11"/>
      <c r="F19" s="12"/>
      <c r="G19" s="10"/>
      <c r="H19" s="11"/>
      <c r="I19" s="11"/>
      <c r="J19" s="11"/>
      <c r="K19" s="12"/>
      <c r="L19" s="10"/>
      <c r="M19" s="11"/>
      <c r="N19" s="11"/>
      <c r="O19" s="11"/>
      <c r="P19" s="12"/>
      <c r="Q19" s="10"/>
      <c r="R19" s="11"/>
      <c r="S19" s="11"/>
      <c r="T19" s="11"/>
      <c r="U19" s="12"/>
      <c r="V19" s="10"/>
      <c r="W19" s="11"/>
      <c r="X19" s="11"/>
      <c r="Y19" s="11"/>
      <c r="Z19" s="12"/>
      <c r="AA19" s="10"/>
      <c r="AB19" s="11"/>
      <c r="AC19" s="11"/>
      <c r="AD19" s="11"/>
      <c r="AE19" s="12"/>
    </row>
    <row r="20" spans="1:31" x14ac:dyDescent="0.2">
      <c r="A20" s="34" t="str">
        <f t="shared" si="1"/>
        <v/>
      </c>
      <c r="B20" s="11"/>
      <c r="C20" s="11"/>
      <c r="D20" s="11"/>
      <c r="E20" s="11"/>
      <c r="F20" s="12"/>
      <c r="G20" s="10"/>
      <c r="H20" s="11"/>
      <c r="I20" s="11"/>
      <c r="J20" s="11"/>
      <c r="K20" s="12"/>
      <c r="L20" s="10"/>
      <c r="M20" s="11"/>
      <c r="N20" s="11"/>
      <c r="O20" s="11"/>
      <c r="P20" s="12"/>
      <c r="Q20" s="10"/>
      <c r="R20" s="11"/>
      <c r="S20" s="11"/>
      <c r="T20" s="11"/>
      <c r="U20" s="12"/>
      <c r="V20" s="10"/>
      <c r="W20" s="11"/>
      <c r="X20" s="11"/>
      <c r="Y20" s="11"/>
      <c r="Z20" s="12"/>
      <c r="AA20" s="10"/>
      <c r="AB20" s="11"/>
      <c r="AC20" s="11"/>
      <c r="AD20" s="11"/>
      <c r="AE20" s="12"/>
    </row>
    <row r="21" spans="1:31" x14ac:dyDescent="0.2">
      <c r="A21" s="34" t="str">
        <f t="shared" si="1"/>
        <v/>
      </c>
      <c r="B21" s="11"/>
      <c r="C21" s="11"/>
      <c r="D21" s="11"/>
      <c r="E21" s="11"/>
      <c r="F21" s="12"/>
      <c r="G21" s="10"/>
      <c r="H21" s="11"/>
      <c r="I21" s="11"/>
      <c r="J21" s="11"/>
      <c r="K21" s="12"/>
      <c r="L21" s="10"/>
      <c r="M21" s="11"/>
      <c r="N21" s="11"/>
      <c r="O21" s="11"/>
      <c r="P21" s="12"/>
      <c r="Q21" s="10"/>
      <c r="R21" s="11"/>
      <c r="S21" s="11"/>
      <c r="T21" s="11"/>
      <c r="U21" s="12"/>
      <c r="V21" s="10"/>
      <c r="W21" s="11"/>
      <c r="X21" s="11"/>
      <c r="Y21" s="11"/>
      <c r="Z21" s="12"/>
      <c r="AA21" s="10"/>
      <c r="AB21" s="11"/>
      <c r="AC21" s="11"/>
      <c r="AD21" s="11"/>
      <c r="AE21" s="12"/>
    </row>
    <row r="22" spans="1:31" x14ac:dyDescent="0.2">
      <c r="A22" s="34" t="str">
        <f t="shared" si="1"/>
        <v/>
      </c>
      <c r="B22" s="11"/>
      <c r="C22" s="11"/>
      <c r="D22" s="11"/>
      <c r="E22" s="11"/>
      <c r="F22" s="12"/>
      <c r="G22" s="10"/>
      <c r="H22" s="11"/>
      <c r="I22" s="11"/>
      <c r="J22" s="11"/>
      <c r="K22" s="12"/>
      <c r="L22" s="10"/>
      <c r="M22" s="11"/>
      <c r="N22" s="11"/>
      <c r="O22" s="11"/>
      <c r="P22" s="12"/>
      <c r="Q22" s="10"/>
      <c r="R22" s="11"/>
      <c r="S22" s="11"/>
      <c r="T22" s="11"/>
      <c r="U22" s="12"/>
      <c r="V22" s="10"/>
      <c r="W22" s="11"/>
      <c r="X22" s="11"/>
      <c r="Y22" s="11"/>
      <c r="Z22" s="12"/>
      <c r="AA22" s="10"/>
      <c r="AB22" s="11"/>
      <c r="AC22" s="11"/>
      <c r="AD22" s="11"/>
      <c r="AE22" s="12"/>
    </row>
    <row r="23" spans="1:31" x14ac:dyDescent="0.2">
      <c r="A23" s="34" t="str">
        <f t="shared" si="1"/>
        <v/>
      </c>
      <c r="B23" s="11"/>
      <c r="C23" s="11"/>
      <c r="D23" s="11"/>
      <c r="E23" s="11"/>
      <c r="F23" s="12"/>
      <c r="G23" s="10"/>
      <c r="H23" s="11"/>
      <c r="I23" s="11"/>
      <c r="J23" s="11"/>
      <c r="K23" s="12"/>
      <c r="L23" s="10"/>
      <c r="M23" s="11"/>
      <c r="N23" s="11"/>
      <c r="O23" s="11"/>
      <c r="P23" s="12"/>
      <c r="Q23" s="10"/>
      <c r="R23" s="11"/>
      <c r="S23" s="11"/>
      <c r="T23" s="11"/>
      <c r="U23" s="12"/>
      <c r="V23" s="10"/>
      <c r="W23" s="11"/>
      <c r="X23" s="11"/>
      <c r="Y23" s="11"/>
      <c r="Z23" s="12"/>
      <c r="AA23" s="10"/>
      <c r="AB23" s="11"/>
      <c r="AC23" s="11"/>
      <c r="AD23" s="11"/>
      <c r="AE23" s="12"/>
    </row>
    <row r="24" spans="1:31" x14ac:dyDescent="0.2">
      <c r="A24" s="34" t="str">
        <f t="shared" si="1"/>
        <v/>
      </c>
      <c r="B24" s="11"/>
      <c r="C24" s="11"/>
      <c r="D24" s="11"/>
      <c r="E24" s="11"/>
      <c r="F24" s="12"/>
      <c r="G24" s="10"/>
      <c r="H24" s="11"/>
      <c r="I24" s="11"/>
      <c r="J24" s="11"/>
      <c r="K24" s="12"/>
      <c r="L24" s="10"/>
      <c r="M24" s="11"/>
      <c r="N24" s="11"/>
      <c r="O24" s="11"/>
      <c r="P24" s="12"/>
      <c r="Q24" s="10"/>
      <c r="R24" s="11"/>
      <c r="S24" s="11"/>
      <c r="T24" s="11"/>
      <c r="U24" s="12"/>
      <c r="V24" s="10"/>
      <c r="W24" s="11"/>
      <c r="X24" s="11"/>
      <c r="Y24" s="11"/>
      <c r="Z24" s="12"/>
      <c r="AA24" s="10"/>
      <c r="AB24" s="11"/>
      <c r="AC24" s="11"/>
      <c r="AD24" s="11"/>
      <c r="AE24" s="12"/>
    </row>
    <row r="25" spans="1:31" x14ac:dyDescent="0.2">
      <c r="A25" s="34" t="str">
        <f t="shared" si="1"/>
        <v/>
      </c>
      <c r="B25" s="11"/>
      <c r="C25" s="11"/>
      <c r="D25" s="11"/>
      <c r="E25" s="11"/>
      <c r="F25" s="12"/>
      <c r="G25" s="10"/>
      <c r="H25" s="11"/>
      <c r="I25" s="11"/>
      <c r="J25" s="11"/>
      <c r="K25" s="12"/>
      <c r="L25" s="10"/>
      <c r="M25" s="11"/>
      <c r="N25" s="11"/>
      <c r="O25" s="11"/>
      <c r="P25" s="12"/>
      <c r="Q25" s="10"/>
      <c r="R25" s="11"/>
      <c r="S25" s="11"/>
      <c r="T25" s="11"/>
      <c r="U25" s="12"/>
      <c r="V25" s="10"/>
      <c r="W25" s="11"/>
      <c r="X25" s="11"/>
      <c r="Y25" s="11"/>
      <c r="Z25" s="12"/>
      <c r="AA25" s="10"/>
      <c r="AB25" s="11"/>
      <c r="AC25" s="11"/>
      <c r="AD25" s="11"/>
      <c r="AE25" s="12"/>
    </row>
    <row r="26" spans="1:31" x14ac:dyDescent="0.2">
      <c r="A26" s="34" t="str">
        <f t="shared" si="1"/>
        <v/>
      </c>
      <c r="B26" s="11"/>
      <c r="C26" s="11"/>
      <c r="D26" s="11"/>
      <c r="E26" s="11"/>
      <c r="F26" s="12"/>
      <c r="G26" s="10"/>
      <c r="H26" s="11"/>
      <c r="I26" s="11"/>
      <c r="J26" s="11"/>
      <c r="K26" s="12"/>
      <c r="L26" s="10"/>
      <c r="M26" s="11"/>
      <c r="N26" s="11"/>
      <c r="O26" s="11"/>
      <c r="P26" s="12"/>
      <c r="Q26" s="10"/>
      <c r="R26" s="11"/>
      <c r="S26" s="11"/>
      <c r="T26" s="11"/>
      <c r="U26" s="12"/>
      <c r="V26" s="10"/>
      <c r="W26" s="11"/>
      <c r="X26" s="11"/>
      <c r="Y26" s="11"/>
      <c r="Z26" s="12"/>
      <c r="AA26" s="10"/>
      <c r="AB26" s="11"/>
      <c r="AC26" s="11"/>
      <c r="AD26" s="11"/>
      <c r="AE26" s="12"/>
    </row>
    <row r="27" spans="1:31" x14ac:dyDescent="0.2">
      <c r="A27" s="34" t="str">
        <f t="shared" si="1"/>
        <v/>
      </c>
      <c r="B27" s="11"/>
      <c r="C27" s="11"/>
      <c r="D27" s="11"/>
      <c r="E27" s="11"/>
      <c r="F27" s="12"/>
      <c r="G27" s="10"/>
      <c r="H27" s="11"/>
      <c r="I27" s="11"/>
      <c r="J27" s="11"/>
      <c r="K27" s="12"/>
      <c r="L27" s="10"/>
      <c r="M27" s="11"/>
      <c r="N27" s="11"/>
      <c r="O27" s="11"/>
      <c r="P27" s="12"/>
      <c r="Q27" s="10"/>
      <c r="R27" s="11"/>
      <c r="S27" s="11"/>
      <c r="T27" s="11"/>
      <c r="U27" s="12"/>
      <c r="V27" s="10"/>
      <c r="W27" s="11"/>
      <c r="X27" s="11"/>
      <c r="Y27" s="11"/>
      <c r="Z27" s="12"/>
      <c r="AA27" s="10"/>
      <c r="AB27" s="11"/>
      <c r="AC27" s="11"/>
      <c r="AD27" s="11"/>
      <c r="AE27" s="12"/>
    </row>
    <row r="28" spans="1:31" x14ac:dyDescent="0.2">
      <c r="A28" s="34" t="str">
        <f t="shared" si="1"/>
        <v/>
      </c>
      <c r="B28" s="11"/>
      <c r="C28" s="11"/>
      <c r="D28" s="11"/>
      <c r="E28" s="11"/>
      <c r="F28" s="12"/>
      <c r="G28" s="10"/>
      <c r="H28" s="11"/>
      <c r="I28" s="11"/>
      <c r="J28" s="11"/>
      <c r="K28" s="12"/>
      <c r="L28" s="10"/>
      <c r="M28" s="11"/>
      <c r="N28" s="11"/>
      <c r="O28" s="11"/>
      <c r="P28" s="12"/>
      <c r="Q28" s="10"/>
      <c r="R28" s="11"/>
      <c r="S28" s="11"/>
      <c r="T28" s="11"/>
      <c r="U28" s="12"/>
      <c r="V28" s="10"/>
      <c r="W28" s="11"/>
      <c r="X28" s="11"/>
      <c r="Y28" s="11"/>
      <c r="Z28" s="12"/>
      <c r="AA28" s="10"/>
      <c r="AB28" s="11"/>
      <c r="AC28" s="11"/>
      <c r="AD28" s="11"/>
      <c r="AE28" s="12"/>
    </row>
    <row r="29" spans="1:31" x14ac:dyDescent="0.2">
      <c r="A29" s="34" t="str">
        <f t="shared" si="1"/>
        <v/>
      </c>
      <c r="B29" s="11"/>
      <c r="C29" s="11"/>
      <c r="D29" s="11"/>
      <c r="E29" s="11"/>
      <c r="F29" s="12"/>
      <c r="G29" s="10"/>
      <c r="H29" s="11"/>
      <c r="I29" s="11"/>
      <c r="J29" s="11"/>
      <c r="K29" s="12"/>
      <c r="L29" s="10"/>
      <c r="M29" s="11"/>
      <c r="N29" s="11"/>
      <c r="O29" s="11"/>
      <c r="P29" s="12"/>
      <c r="Q29" s="10"/>
      <c r="R29" s="11"/>
      <c r="S29" s="11"/>
      <c r="T29" s="11"/>
      <c r="U29" s="12"/>
      <c r="V29" s="10"/>
      <c r="W29" s="11"/>
      <c r="X29" s="11"/>
      <c r="Y29" s="11"/>
      <c r="Z29" s="12"/>
      <c r="AA29" s="10"/>
      <c r="AB29" s="11"/>
      <c r="AC29" s="11"/>
      <c r="AD29" s="11"/>
      <c r="AE29" s="12"/>
    </row>
    <row r="30" spans="1:31" x14ac:dyDescent="0.2">
      <c r="A30" s="34" t="str">
        <f t="shared" si="1"/>
        <v/>
      </c>
      <c r="B30" s="11"/>
      <c r="C30" s="11"/>
      <c r="D30" s="11"/>
      <c r="E30" s="11"/>
      <c r="F30" s="12"/>
      <c r="G30" s="10"/>
      <c r="H30" s="11"/>
      <c r="I30" s="11"/>
      <c r="J30" s="11"/>
      <c r="K30" s="12"/>
      <c r="L30" s="10"/>
      <c r="M30" s="11"/>
      <c r="N30" s="11"/>
      <c r="O30" s="11"/>
      <c r="P30" s="12"/>
      <c r="Q30" s="10"/>
      <c r="R30" s="11"/>
      <c r="S30" s="11"/>
      <c r="T30" s="11"/>
      <c r="U30" s="12"/>
      <c r="V30" s="10"/>
      <c r="W30" s="11"/>
      <c r="X30" s="11"/>
      <c r="Y30" s="11"/>
      <c r="Z30" s="12"/>
      <c r="AA30" s="10"/>
      <c r="AB30" s="11"/>
      <c r="AC30" s="11"/>
      <c r="AD30" s="11"/>
      <c r="AE30" s="12"/>
    </row>
    <row r="31" spans="1:31" x14ac:dyDescent="0.2">
      <c r="A31" s="34" t="str">
        <f t="shared" si="1"/>
        <v/>
      </c>
      <c r="B31" s="11"/>
      <c r="C31" s="11"/>
      <c r="D31" s="11"/>
      <c r="E31" s="11"/>
      <c r="F31" s="12"/>
      <c r="G31" s="10"/>
      <c r="H31" s="11"/>
      <c r="I31" s="11"/>
      <c r="J31" s="11"/>
      <c r="K31" s="12"/>
      <c r="L31" s="10"/>
      <c r="M31" s="11"/>
      <c r="N31" s="11"/>
      <c r="O31" s="11"/>
      <c r="P31" s="12"/>
      <c r="Q31" s="10"/>
      <c r="R31" s="11"/>
      <c r="S31" s="11"/>
      <c r="T31" s="11"/>
      <c r="U31" s="12"/>
      <c r="V31" s="10"/>
      <c r="W31" s="11"/>
      <c r="X31" s="11"/>
      <c r="Y31" s="11"/>
      <c r="Z31" s="12"/>
      <c r="AA31" s="10"/>
      <c r="AB31" s="11"/>
      <c r="AC31" s="11"/>
      <c r="AD31" s="11"/>
      <c r="AE31" s="12"/>
    </row>
    <row r="32" spans="1:31" x14ac:dyDescent="0.2">
      <c r="A32" s="34" t="str">
        <f t="shared" si="1"/>
        <v/>
      </c>
      <c r="B32" s="11"/>
      <c r="C32" s="11"/>
      <c r="D32" s="11"/>
      <c r="E32" s="11"/>
      <c r="F32" s="12"/>
      <c r="G32" s="10"/>
      <c r="H32" s="11"/>
      <c r="I32" s="11"/>
      <c r="J32" s="11"/>
      <c r="K32" s="12"/>
      <c r="L32" s="10"/>
      <c r="M32" s="11"/>
      <c r="N32" s="11"/>
      <c r="O32" s="11"/>
      <c r="P32" s="12"/>
      <c r="Q32" s="10"/>
      <c r="R32" s="11"/>
      <c r="S32" s="11"/>
      <c r="T32" s="11"/>
      <c r="U32" s="12"/>
      <c r="V32" s="10"/>
      <c r="W32" s="11"/>
      <c r="X32" s="11"/>
      <c r="Y32" s="11"/>
      <c r="Z32" s="12"/>
      <c r="AA32" s="10"/>
      <c r="AB32" s="11"/>
      <c r="AC32" s="11"/>
      <c r="AD32" s="11"/>
      <c r="AE32" s="12"/>
    </row>
    <row r="33" spans="1:31" x14ac:dyDescent="0.2">
      <c r="A33" s="34" t="str">
        <f t="shared" si="1"/>
        <v/>
      </c>
      <c r="B33" s="11"/>
      <c r="C33" s="11"/>
      <c r="D33" s="11"/>
      <c r="E33" s="11"/>
      <c r="F33" s="12"/>
      <c r="G33" s="10"/>
      <c r="H33" s="11"/>
      <c r="I33" s="11"/>
      <c r="J33" s="11"/>
      <c r="K33" s="12"/>
      <c r="L33" s="10"/>
      <c r="M33" s="11"/>
      <c r="N33" s="11"/>
      <c r="O33" s="11"/>
      <c r="P33" s="12"/>
      <c r="Q33" s="10"/>
      <c r="R33" s="11"/>
      <c r="S33" s="11"/>
      <c r="T33" s="11"/>
      <c r="U33" s="12"/>
      <c r="V33" s="10"/>
      <c r="W33" s="11"/>
      <c r="X33" s="11"/>
      <c r="Y33" s="11"/>
      <c r="Z33" s="12"/>
      <c r="AA33" s="10"/>
      <c r="AB33" s="11"/>
      <c r="AC33" s="11"/>
      <c r="AD33" s="11"/>
      <c r="AE33" s="12"/>
    </row>
    <row r="34" spans="1:31" x14ac:dyDescent="0.2">
      <c r="A34" s="34" t="str">
        <f t="shared" si="1"/>
        <v/>
      </c>
      <c r="B34" s="11"/>
      <c r="C34" s="11"/>
      <c r="D34" s="11"/>
      <c r="E34" s="11"/>
      <c r="F34" s="12"/>
      <c r="G34" s="10"/>
      <c r="H34" s="11"/>
      <c r="I34" s="11"/>
      <c r="J34" s="11"/>
      <c r="K34" s="12"/>
      <c r="L34" s="10"/>
      <c r="M34" s="11"/>
      <c r="N34" s="11"/>
      <c r="O34" s="11"/>
      <c r="P34" s="12"/>
      <c r="Q34" s="10"/>
      <c r="R34" s="11"/>
      <c r="S34" s="11"/>
      <c r="T34" s="11"/>
      <c r="U34" s="12"/>
      <c r="V34" s="10"/>
      <c r="W34" s="11"/>
      <c r="X34" s="11"/>
      <c r="Y34" s="11"/>
      <c r="Z34" s="12"/>
      <c r="AA34" s="10"/>
      <c r="AB34" s="11"/>
      <c r="AC34" s="11"/>
      <c r="AD34" s="11"/>
      <c r="AE34" s="12"/>
    </row>
    <row r="35" spans="1:31" x14ac:dyDescent="0.2">
      <c r="A35" s="34" t="str">
        <f t="shared" si="1"/>
        <v/>
      </c>
      <c r="B35" s="11"/>
      <c r="C35" s="11"/>
      <c r="D35" s="11"/>
      <c r="E35" s="11"/>
      <c r="F35" s="12"/>
      <c r="G35" s="10"/>
      <c r="H35" s="11"/>
      <c r="I35" s="11"/>
      <c r="J35" s="11"/>
      <c r="K35" s="12"/>
      <c r="L35" s="10"/>
      <c r="M35" s="11"/>
      <c r="N35" s="11"/>
      <c r="O35" s="11"/>
      <c r="P35" s="12"/>
      <c r="Q35" s="10"/>
      <c r="R35" s="11"/>
      <c r="S35" s="11"/>
      <c r="T35" s="11"/>
      <c r="U35" s="12"/>
      <c r="V35" s="10"/>
      <c r="W35" s="11"/>
      <c r="X35" s="11"/>
      <c r="Y35" s="11"/>
      <c r="Z35" s="12"/>
      <c r="AA35" s="10"/>
      <c r="AB35" s="11"/>
      <c r="AC35" s="11"/>
      <c r="AD35" s="11"/>
      <c r="AE35" s="12"/>
    </row>
    <row r="36" spans="1:31" x14ac:dyDescent="0.2">
      <c r="A36" s="34" t="str">
        <f t="shared" si="1"/>
        <v/>
      </c>
      <c r="B36" s="11"/>
      <c r="C36" s="11"/>
      <c r="D36" s="11"/>
      <c r="E36" s="11"/>
      <c r="F36" s="12"/>
      <c r="G36" s="10"/>
      <c r="H36" s="11"/>
      <c r="I36" s="11"/>
      <c r="J36" s="11"/>
      <c r="K36" s="12"/>
      <c r="L36" s="10"/>
      <c r="M36" s="11"/>
      <c r="N36" s="11"/>
      <c r="O36" s="11"/>
      <c r="P36" s="12"/>
      <c r="Q36" s="10"/>
      <c r="R36" s="11"/>
      <c r="S36" s="11"/>
      <c r="T36" s="11"/>
      <c r="U36" s="12"/>
      <c r="V36" s="10"/>
      <c r="W36" s="11"/>
      <c r="X36" s="11"/>
      <c r="Y36" s="11"/>
      <c r="Z36" s="12"/>
      <c r="AA36" s="10"/>
      <c r="AB36" s="11"/>
      <c r="AC36" s="11"/>
      <c r="AD36" s="11"/>
      <c r="AE36" s="12"/>
    </row>
    <row r="37" spans="1:31" x14ac:dyDescent="0.2">
      <c r="A37" s="34" t="str">
        <f t="shared" si="1"/>
        <v/>
      </c>
      <c r="B37" s="11"/>
      <c r="C37" s="11"/>
      <c r="D37" s="11"/>
      <c r="E37" s="11"/>
      <c r="F37" s="12"/>
      <c r="G37" s="10"/>
      <c r="H37" s="11"/>
      <c r="I37" s="11"/>
      <c r="J37" s="11"/>
      <c r="K37" s="12"/>
      <c r="L37" s="10"/>
      <c r="M37" s="11"/>
      <c r="N37" s="11"/>
      <c r="O37" s="11"/>
      <c r="P37" s="12"/>
      <c r="Q37" s="10"/>
      <c r="R37" s="11"/>
      <c r="S37" s="11"/>
      <c r="T37" s="11"/>
      <c r="U37" s="12"/>
      <c r="V37" s="10"/>
      <c r="W37" s="11"/>
      <c r="X37" s="11"/>
      <c r="Y37" s="11"/>
      <c r="Z37" s="12"/>
      <c r="AA37" s="10"/>
      <c r="AB37" s="11"/>
      <c r="AC37" s="11"/>
      <c r="AD37" s="11"/>
      <c r="AE37" s="12"/>
    </row>
    <row r="38" spans="1:31" x14ac:dyDescent="0.2">
      <c r="A38" s="34" t="str">
        <f t="shared" si="1"/>
        <v/>
      </c>
      <c r="B38" s="11"/>
      <c r="C38" s="11"/>
      <c r="D38" s="11"/>
      <c r="E38" s="11"/>
      <c r="F38" s="12"/>
      <c r="G38" s="10"/>
      <c r="H38" s="11"/>
      <c r="I38" s="11"/>
      <c r="J38" s="11"/>
      <c r="K38" s="12"/>
      <c r="L38" s="10"/>
      <c r="M38" s="11"/>
      <c r="N38" s="11"/>
      <c r="O38" s="11"/>
      <c r="P38" s="12"/>
      <c r="Q38" s="10"/>
      <c r="R38" s="11"/>
      <c r="S38" s="11"/>
      <c r="T38" s="11"/>
      <c r="U38" s="12"/>
      <c r="V38" s="10"/>
      <c r="W38" s="11"/>
      <c r="X38" s="11"/>
      <c r="Y38" s="11"/>
      <c r="Z38" s="12"/>
      <c r="AA38" s="10"/>
      <c r="AB38" s="11"/>
      <c r="AC38" s="11"/>
      <c r="AD38" s="11"/>
      <c r="AE38" s="12"/>
    </row>
    <row r="39" spans="1:31" x14ac:dyDescent="0.2">
      <c r="A39" s="34" t="str">
        <f t="shared" si="1"/>
        <v/>
      </c>
      <c r="B39" s="11"/>
      <c r="C39" s="11"/>
      <c r="D39" s="11"/>
      <c r="E39" s="11"/>
      <c r="F39" s="12"/>
      <c r="G39" s="10"/>
      <c r="H39" s="11"/>
      <c r="I39" s="11"/>
      <c r="J39" s="11"/>
      <c r="K39" s="12"/>
      <c r="L39" s="10"/>
      <c r="M39" s="11"/>
      <c r="N39" s="11"/>
      <c r="O39" s="11"/>
      <c r="P39" s="12"/>
      <c r="Q39" s="10"/>
      <c r="R39" s="11"/>
      <c r="S39" s="11"/>
      <c r="T39" s="11"/>
      <c r="U39" s="12"/>
      <c r="V39" s="10"/>
      <c r="W39" s="11"/>
      <c r="X39" s="11"/>
      <c r="Y39" s="11"/>
      <c r="Z39" s="12"/>
      <c r="AA39" s="10"/>
      <c r="AB39" s="11"/>
      <c r="AC39" s="11"/>
      <c r="AD39" s="11"/>
      <c r="AE39" s="12"/>
    </row>
    <row r="40" spans="1:31" x14ac:dyDescent="0.2">
      <c r="A40" s="34" t="str">
        <f t="shared" si="1"/>
        <v/>
      </c>
      <c r="B40" s="11"/>
      <c r="C40" s="11"/>
      <c r="D40" s="11"/>
      <c r="E40" s="11"/>
      <c r="F40" s="12"/>
      <c r="G40" s="10"/>
      <c r="H40" s="11"/>
      <c r="I40" s="11"/>
      <c r="J40" s="11"/>
      <c r="K40" s="12"/>
      <c r="L40" s="10"/>
      <c r="M40" s="11"/>
      <c r="N40" s="11"/>
      <c r="O40" s="11"/>
      <c r="P40" s="12"/>
      <c r="Q40" s="10"/>
      <c r="R40" s="11"/>
      <c r="S40" s="11"/>
      <c r="T40" s="11"/>
      <c r="U40" s="12"/>
      <c r="V40" s="10"/>
      <c r="W40" s="11"/>
      <c r="X40" s="11"/>
      <c r="Y40" s="11"/>
      <c r="Z40" s="12"/>
      <c r="AA40" s="10"/>
      <c r="AB40" s="11"/>
      <c r="AC40" s="11"/>
      <c r="AD40" s="11"/>
      <c r="AE40" s="12"/>
    </row>
    <row r="41" spans="1:31" x14ac:dyDescent="0.2">
      <c r="A41" s="34" t="str">
        <f t="shared" si="1"/>
        <v/>
      </c>
      <c r="B41" s="11"/>
      <c r="C41" s="11"/>
      <c r="D41" s="11"/>
      <c r="E41" s="11"/>
      <c r="F41" s="12"/>
      <c r="G41" s="10"/>
      <c r="H41" s="11"/>
      <c r="I41" s="11"/>
      <c r="J41" s="11"/>
      <c r="K41" s="12"/>
      <c r="L41" s="10"/>
      <c r="M41" s="11"/>
      <c r="N41" s="11"/>
      <c r="O41" s="11"/>
      <c r="P41" s="12"/>
      <c r="Q41" s="10"/>
      <c r="R41" s="11"/>
      <c r="S41" s="11"/>
      <c r="T41" s="11"/>
      <c r="U41" s="12"/>
      <c r="V41" s="10"/>
      <c r="W41" s="11"/>
      <c r="X41" s="11"/>
      <c r="Y41" s="11"/>
      <c r="Z41" s="12"/>
      <c r="AA41" s="10"/>
      <c r="AB41" s="11"/>
      <c r="AC41" s="11"/>
      <c r="AD41" s="11"/>
      <c r="AE41" s="12"/>
    </row>
    <row r="42" spans="1:31" x14ac:dyDescent="0.2">
      <c r="A42" s="34" t="str">
        <f t="shared" si="1"/>
        <v/>
      </c>
      <c r="B42" s="11"/>
      <c r="C42" s="11"/>
      <c r="D42" s="11"/>
      <c r="E42" s="11"/>
      <c r="F42" s="12"/>
      <c r="G42" s="10"/>
      <c r="H42" s="11"/>
      <c r="I42" s="11"/>
      <c r="J42" s="11"/>
      <c r="K42" s="12"/>
      <c r="L42" s="10"/>
      <c r="M42" s="11"/>
      <c r="N42" s="11"/>
      <c r="O42" s="11"/>
      <c r="P42" s="12"/>
      <c r="Q42" s="10"/>
      <c r="R42" s="11"/>
      <c r="S42" s="11"/>
      <c r="T42" s="11"/>
      <c r="U42" s="12"/>
      <c r="V42" s="10"/>
      <c r="W42" s="11"/>
      <c r="X42" s="11"/>
      <c r="Y42" s="11"/>
      <c r="Z42" s="12"/>
      <c r="AA42" s="10"/>
      <c r="AB42" s="11"/>
      <c r="AC42" s="11"/>
      <c r="AD42" s="11"/>
      <c r="AE42" s="12"/>
    </row>
    <row r="43" spans="1:31" x14ac:dyDescent="0.2">
      <c r="A43" s="34" t="str">
        <f t="shared" ref="A43:A106" si="2">IF($A$2+ROW()-2&lt;=$AM$3,$A$2+ROW()-2,"")</f>
        <v/>
      </c>
      <c r="B43" s="11"/>
      <c r="C43" s="11"/>
      <c r="D43" s="11"/>
      <c r="E43" s="11"/>
      <c r="F43" s="12"/>
      <c r="G43" s="10"/>
      <c r="H43" s="11"/>
      <c r="I43" s="11"/>
      <c r="J43" s="11"/>
      <c r="K43" s="12"/>
      <c r="L43" s="10"/>
      <c r="M43" s="11"/>
      <c r="N43" s="11"/>
      <c r="O43" s="11"/>
      <c r="P43" s="12"/>
      <c r="Q43" s="10"/>
      <c r="R43" s="11"/>
      <c r="S43" s="11"/>
      <c r="T43" s="11"/>
      <c r="U43" s="12"/>
      <c r="V43" s="10"/>
      <c r="W43" s="11"/>
      <c r="X43" s="11"/>
      <c r="Y43" s="11"/>
      <c r="Z43" s="12"/>
      <c r="AA43" s="10"/>
      <c r="AB43" s="11"/>
      <c r="AC43" s="11"/>
      <c r="AD43" s="11"/>
      <c r="AE43" s="12"/>
    </row>
    <row r="44" spans="1:31" x14ac:dyDescent="0.2">
      <c r="A44" s="34" t="str">
        <f t="shared" si="2"/>
        <v/>
      </c>
      <c r="B44" s="11"/>
      <c r="C44" s="11"/>
      <c r="D44" s="11"/>
      <c r="E44" s="11"/>
      <c r="F44" s="12"/>
      <c r="G44" s="10"/>
      <c r="H44" s="11"/>
      <c r="I44" s="11"/>
      <c r="J44" s="11"/>
      <c r="K44" s="12"/>
      <c r="L44" s="10"/>
      <c r="M44" s="11"/>
      <c r="N44" s="11"/>
      <c r="O44" s="11"/>
      <c r="P44" s="12"/>
      <c r="Q44" s="10"/>
      <c r="R44" s="11"/>
      <c r="S44" s="11"/>
      <c r="T44" s="11"/>
      <c r="U44" s="12"/>
      <c r="V44" s="10"/>
      <c r="W44" s="11"/>
      <c r="X44" s="11"/>
      <c r="Y44" s="11"/>
      <c r="Z44" s="12"/>
      <c r="AA44" s="10"/>
      <c r="AB44" s="11"/>
      <c r="AC44" s="11"/>
      <c r="AD44" s="11"/>
      <c r="AE44" s="12"/>
    </row>
    <row r="45" spans="1:31" x14ac:dyDescent="0.2">
      <c r="A45" s="34" t="str">
        <f t="shared" si="2"/>
        <v/>
      </c>
      <c r="B45" s="11"/>
      <c r="C45" s="11"/>
      <c r="D45" s="11"/>
      <c r="E45" s="11"/>
      <c r="F45" s="12"/>
      <c r="G45" s="10"/>
      <c r="H45" s="11"/>
      <c r="I45" s="11"/>
      <c r="J45" s="11"/>
      <c r="K45" s="12"/>
      <c r="L45" s="10"/>
      <c r="M45" s="11"/>
      <c r="N45" s="11"/>
      <c r="O45" s="11"/>
      <c r="P45" s="12"/>
      <c r="Q45" s="10"/>
      <c r="R45" s="11"/>
      <c r="S45" s="11"/>
      <c r="T45" s="11"/>
      <c r="U45" s="12"/>
      <c r="V45" s="10"/>
      <c r="W45" s="11"/>
      <c r="X45" s="11"/>
      <c r="Y45" s="11"/>
      <c r="Z45" s="12"/>
      <c r="AA45" s="10"/>
      <c r="AB45" s="11"/>
      <c r="AC45" s="11"/>
      <c r="AD45" s="11"/>
      <c r="AE45" s="12"/>
    </row>
    <row r="46" spans="1:31" x14ac:dyDescent="0.2">
      <c r="A46" s="34" t="str">
        <f t="shared" si="2"/>
        <v/>
      </c>
      <c r="B46" s="11"/>
      <c r="C46" s="11"/>
      <c r="D46" s="11"/>
      <c r="E46" s="11"/>
      <c r="F46" s="12"/>
      <c r="G46" s="10"/>
      <c r="H46" s="11"/>
      <c r="I46" s="11"/>
      <c r="J46" s="11"/>
      <c r="K46" s="12"/>
      <c r="L46" s="10"/>
      <c r="M46" s="11"/>
      <c r="N46" s="11"/>
      <c r="O46" s="11"/>
      <c r="P46" s="12"/>
      <c r="Q46" s="10"/>
      <c r="R46" s="11"/>
      <c r="S46" s="11"/>
      <c r="T46" s="11"/>
      <c r="U46" s="12"/>
      <c r="V46" s="10"/>
      <c r="W46" s="11"/>
      <c r="X46" s="11"/>
      <c r="Y46" s="11"/>
      <c r="Z46" s="12"/>
      <c r="AA46" s="10"/>
      <c r="AB46" s="11"/>
      <c r="AC46" s="11"/>
      <c r="AD46" s="11"/>
      <c r="AE46" s="12"/>
    </row>
    <row r="47" spans="1:31" x14ac:dyDescent="0.2">
      <c r="A47" s="34" t="str">
        <f t="shared" si="2"/>
        <v/>
      </c>
      <c r="B47" s="11"/>
      <c r="C47" s="11"/>
      <c r="D47" s="11"/>
      <c r="E47" s="11"/>
      <c r="F47" s="12"/>
      <c r="G47" s="10"/>
      <c r="H47" s="11"/>
      <c r="I47" s="11"/>
      <c r="J47" s="11"/>
      <c r="K47" s="12"/>
      <c r="L47" s="10"/>
      <c r="M47" s="11"/>
      <c r="N47" s="11"/>
      <c r="O47" s="11"/>
      <c r="P47" s="12"/>
      <c r="Q47" s="10"/>
      <c r="R47" s="11"/>
      <c r="S47" s="11"/>
      <c r="T47" s="11"/>
      <c r="U47" s="12"/>
      <c r="V47" s="10"/>
      <c r="W47" s="11"/>
      <c r="X47" s="11"/>
      <c r="Y47" s="11"/>
      <c r="Z47" s="12"/>
      <c r="AA47" s="10"/>
      <c r="AB47" s="11"/>
      <c r="AC47" s="11"/>
      <c r="AD47" s="11"/>
      <c r="AE47" s="12"/>
    </row>
    <row r="48" spans="1:31" x14ac:dyDescent="0.2">
      <c r="A48" s="34" t="str">
        <f t="shared" si="2"/>
        <v/>
      </c>
      <c r="B48" s="11"/>
      <c r="C48" s="11"/>
      <c r="D48" s="11"/>
      <c r="E48" s="11"/>
      <c r="F48" s="12"/>
      <c r="G48" s="10"/>
      <c r="H48" s="11"/>
      <c r="I48" s="11"/>
      <c r="J48" s="11"/>
      <c r="K48" s="12"/>
      <c r="L48" s="10"/>
      <c r="M48" s="11"/>
      <c r="N48" s="11"/>
      <c r="O48" s="11"/>
      <c r="P48" s="12"/>
      <c r="Q48" s="10"/>
      <c r="R48" s="11"/>
      <c r="S48" s="11"/>
      <c r="T48" s="11"/>
      <c r="U48" s="12"/>
      <c r="V48" s="10"/>
      <c r="W48" s="11"/>
      <c r="X48" s="11"/>
      <c r="Y48" s="11"/>
      <c r="Z48" s="12"/>
      <c r="AA48" s="10"/>
      <c r="AB48" s="11"/>
      <c r="AC48" s="11"/>
      <c r="AD48" s="11"/>
      <c r="AE48" s="12"/>
    </row>
    <row r="49" spans="1:31" x14ac:dyDescent="0.2">
      <c r="A49" s="34" t="str">
        <f t="shared" si="2"/>
        <v/>
      </c>
      <c r="B49" s="11"/>
      <c r="C49" s="11"/>
      <c r="D49" s="11"/>
      <c r="E49" s="11"/>
      <c r="F49" s="12"/>
      <c r="G49" s="10"/>
      <c r="H49" s="11"/>
      <c r="I49" s="11"/>
      <c r="J49" s="11"/>
      <c r="K49" s="12"/>
      <c r="L49" s="10"/>
      <c r="M49" s="11"/>
      <c r="N49" s="11"/>
      <c r="O49" s="11"/>
      <c r="P49" s="12"/>
      <c r="Q49" s="10"/>
      <c r="R49" s="11"/>
      <c r="S49" s="11"/>
      <c r="T49" s="11"/>
      <c r="U49" s="12"/>
      <c r="V49" s="10"/>
      <c r="W49" s="11"/>
      <c r="X49" s="11"/>
      <c r="Y49" s="11"/>
      <c r="Z49" s="12"/>
      <c r="AA49" s="10"/>
      <c r="AB49" s="11"/>
      <c r="AC49" s="11"/>
      <c r="AD49" s="11"/>
      <c r="AE49" s="12"/>
    </row>
    <row r="50" spans="1:31" x14ac:dyDescent="0.2">
      <c r="A50" s="34" t="str">
        <f t="shared" si="2"/>
        <v/>
      </c>
      <c r="B50" s="11"/>
      <c r="C50" s="11"/>
      <c r="D50" s="11"/>
      <c r="E50" s="11"/>
      <c r="F50" s="12"/>
      <c r="G50" s="10"/>
      <c r="H50" s="11"/>
      <c r="I50" s="11"/>
      <c r="J50" s="11"/>
      <c r="K50" s="12"/>
      <c r="L50" s="10"/>
      <c r="M50" s="11"/>
      <c r="N50" s="11"/>
      <c r="O50" s="11"/>
      <c r="P50" s="12"/>
      <c r="Q50" s="10"/>
      <c r="R50" s="11"/>
      <c r="S50" s="11"/>
      <c r="T50" s="11"/>
      <c r="U50" s="12"/>
      <c r="V50" s="10"/>
      <c r="W50" s="11"/>
      <c r="X50" s="11"/>
      <c r="Y50" s="11"/>
      <c r="Z50" s="12"/>
      <c r="AA50" s="10"/>
      <c r="AB50" s="11"/>
      <c r="AC50" s="11"/>
      <c r="AD50" s="11"/>
      <c r="AE50" s="12"/>
    </row>
    <row r="51" spans="1:31" x14ac:dyDescent="0.2">
      <c r="A51" s="34" t="str">
        <f t="shared" si="2"/>
        <v/>
      </c>
      <c r="B51" s="11"/>
      <c r="C51" s="11"/>
      <c r="D51" s="11"/>
      <c r="E51" s="11"/>
      <c r="F51" s="12"/>
      <c r="G51" s="10"/>
      <c r="H51" s="11"/>
      <c r="I51" s="11"/>
      <c r="J51" s="11"/>
      <c r="K51" s="12"/>
      <c r="L51" s="10"/>
      <c r="M51" s="11"/>
      <c r="N51" s="11"/>
      <c r="O51" s="11"/>
      <c r="P51" s="12"/>
      <c r="Q51" s="10"/>
      <c r="R51" s="11"/>
      <c r="S51" s="11"/>
      <c r="T51" s="11"/>
      <c r="U51" s="12"/>
      <c r="V51" s="10"/>
      <c r="W51" s="11"/>
      <c r="X51" s="11"/>
      <c r="Y51" s="11"/>
      <c r="Z51" s="12"/>
      <c r="AA51" s="10"/>
      <c r="AB51" s="11"/>
      <c r="AC51" s="11"/>
      <c r="AD51" s="11"/>
      <c r="AE51" s="12"/>
    </row>
    <row r="52" spans="1:31" x14ac:dyDescent="0.2">
      <c r="A52" s="34" t="str">
        <f t="shared" si="2"/>
        <v/>
      </c>
      <c r="B52" s="11"/>
      <c r="C52" s="11"/>
      <c r="D52" s="11"/>
      <c r="E52" s="11"/>
      <c r="F52" s="12"/>
      <c r="G52" s="10"/>
      <c r="H52" s="11"/>
      <c r="I52" s="11"/>
      <c r="J52" s="11"/>
      <c r="K52" s="12"/>
      <c r="L52" s="10"/>
      <c r="M52" s="11"/>
      <c r="N52" s="11"/>
      <c r="O52" s="11"/>
      <c r="P52" s="12"/>
      <c r="Q52" s="10"/>
      <c r="R52" s="11"/>
      <c r="S52" s="11"/>
      <c r="T52" s="11"/>
      <c r="U52" s="12"/>
      <c r="V52" s="10"/>
      <c r="W52" s="11"/>
      <c r="X52" s="11"/>
      <c r="Y52" s="11"/>
      <c r="Z52" s="12"/>
      <c r="AA52" s="10"/>
      <c r="AB52" s="11"/>
      <c r="AC52" s="11"/>
      <c r="AD52" s="11"/>
      <c r="AE52" s="12"/>
    </row>
    <row r="53" spans="1:31" x14ac:dyDescent="0.2">
      <c r="A53" s="34" t="str">
        <f t="shared" si="2"/>
        <v/>
      </c>
      <c r="B53" s="11"/>
      <c r="C53" s="11"/>
      <c r="D53" s="11"/>
      <c r="E53" s="11"/>
      <c r="F53" s="12"/>
      <c r="G53" s="10"/>
      <c r="H53" s="11"/>
      <c r="I53" s="11"/>
      <c r="J53" s="11"/>
      <c r="K53" s="12"/>
      <c r="L53" s="10"/>
      <c r="M53" s="11"/>
      <c r="N53" s="11"/>
      <c r="O53" s="11"/>
      <c r="P53" s="12"/>
      <c r="Q53" s="10"/>
      <c r="R53" s="11"/>
      <c r="S53" s="11"/>
      <c r="T53" s="11"/>
      <c r="U53" s="12"/>
      <c r="V53" s="10"/>
      <c r="W53" s="11"/>
      <c r="X53" s="11"/>
      <c r="Y53" s="11"/>
      <c r="Z53" s="12"/>
      <c r="AA53" s="10"/>
      <c r="AB53" s="11"/>
      <c r="AC53" s="11"/>
      <c r="AD53" s="11"/>
      <c r="AE53" s="12"/>
    </row>
    <row r="54" spans="1:31" x14ac:dyDescent="0.2">
      <c r="A54" s="34" t="str">
        <f t="shared" si="2"/>
        <v/>
      </c>
      <c r="B54" s="11"/>
      <c r="C54" s="11"/>
      <c r="D54" s="11"/>
      <c r="E54" s="11"/>
      <c r="F54" s="12"/>
      <c r="G54" s="10"/>
      <c r="H54" s="11"/>
      <c r="I54" s="11"/>
      <c r="J54" s="11"/>
      <c r="K54" s="12"/>
      <c r="L54" s="10"/>
      <c r="M54" s="11"/>
      <c r="N54" s="11"/>
      <c r="O54" s="11"/>
      <c r="P54" s="12"/>
      <c r="Q54" s="10"/>
      <c r="R54" s="11"/>
      <c r="S54" s="11"/>
      <c r="T54" s="11"/>
      <c r="U54" s="12"/>
      <c r="V54" s="10"/>
      <c r="W54" s="11"/>
      <c r="X54" s="11"/>
      <c r="Y54" s="11"/>
      <c r="Z54" s="12"/>
      <c r="AA54" s="10"/>
      <c r="AB54" s="11"/>
      <c r="AC54" s="11"/>
      <c r="AD54" s="11"/>
      <c r="AE54" s="12"/>
    </row>
    <row r="55" spans="1:31" x14ac:dyDescent="0.2">
      <c r="A55" s="34" t="str">
        <f t="shared" si="2"/>
        <v/>
      </c>
      <c r="B55" s="11"/>
      <c r="C55" s="11"/>
      <c r="D55" s="11"/>
      <c r="E55" s="11"/>
      <c r="F55" s="12"/>
      <c r="G55" s="10"/>
      <c r="H55" s="11"/>
      <c r="I55" s="11"/>
      <c r="J55" s="11"/>
      <c r="K55" s="12"/>
      <c r="L55" s="10"/>
      <c r="M55" s="11"/>
      <c r="N55" s="11"/>
      <c r="O55" s="11"/>
      <c r="P55" s="12"/>
      <c r="Q55" s="10"/>
      <c r="R55" s="11"/>
      <c r="S55" s="11"/>
      <c r="T55" s="11"/>
      <c r="U55" s="12"/>
      <c r="V55" s="10"/>
      <c r="W55" s="11"/>
      <c r="X55" s="11"/>
      <c r="Y55" s="11"/>
      <c r="Z55" s="12"/>
      <c r="AA55" s="10"/>
      <c r="AB55" s="11"/>
      <c r="AC55" s="11"/>
      <c r="AD55" s="11"/>
      <c r="AE55" s="12"/>
    </row>
    <row r="56" spans="1:31" x14ac:dyDescent="0.2">
      <c r="A56" s="34" t="str">
        <f t="shared" si="2"/>
        <v/>
      </c>
      <c r="B56" s="11"/>
      <c r="C56" s="11"/>
      <c r="D56" s="11"/>
      <c r="E56" s="11"/>
      <c r="F56" s="12"/>
      <c r="G56" s="10"/>
      <c r="H56" s="11"/>
      <c r="I56" s="11"/>
      <c r="J56" s="11"/>
      <c r="K56" s="12"/>
      <c r="L56" s="10"/>
      <c r="M56" s="11"/>
      <c r="N56" s="11"/>
      <c r="O56" s="11"/>
      <c r="P56" s="12"/>
      <c r="Q56" s="10"/>
      <c r="R56" s="11"/>
      <c r="S56" s="11"/>
      <c r="T56" s="11"/>
      <c r="U56" s="12"/>
      <c r="V56" s="10"/>
      <c r="W56" s="11"/>
      <c r="X56" s="11"/>
      <c r="Y56" s="11"/>
      <c r="Z56" s="12"/>
      <c r="AA56" s="10"/>
      <c r="AB56" s="11"/>
      <c r="AC56" s="11"/>
      <c r="AD56" s="11"/>
      <c r="AE56" s="12"/>
    </row>
    <row r="57" spans="1:31" x14ac:dyDescent="0.2">
      <c r="A57" s="34" t="str">
        <f t="shared" si="2"/>
        <v/>
      </c>
      <c r="B57" s="11"/>
      <c r="C57" s="11"/>
      <c r="D57" s="11"/>
      <c r="E57" s="11"/>
      <c r="F57" s="12"/>
      <c r="G57" s="10"/>
      <c r="H57" s="11"/>
      <c r="I57" s="11"/>
      <c r="J57" s="11"/>
      <c r="K57" s="12"/>
      <c r="L57" s="10"/>
      <c r="M57" s="11"/>
      <c r="N57" s="11"/>
      <c r="O57" s="11"/>
      <c r="P57" s="12"/>
      <c r="Q57" s="10"/>
      <c r="R57" s="11"/>
      <c r="S57" s="11"/>
      <c r="T57" s="11"/>
      <c r="U57" s="12"/>
      <c r="V57" s="10"/>
      <c r="W57" s="11"/>
      <c r="X57" s="11"/>
      <c r="Y57" s="11"/>
      <c r="Z57" s="12"/>
      <c r="AA57" s="10"/>
      <c r="AB57" s="11"/>
      <c r="AC57" s="11"/>
      <c r="AD57" s="11"/>
      <c r="AE57" s="12"/>
    </row>
    <row r="58" spans="1:31" x14ac:dyDescent="0.2">
      <c r="A58" s="34" t="str">
        <f t="shared" si="2"/>
        <v/>
      </c>
      <c r="B58" s="11"/>
      <c r="C58" s="11"/>
      <c r="D58" s="11"/>
      <c r="E58" s="11"/>
      <c r="F58" s="12"/>
      <c r="G58" s="10"/>
      <c r="H58" s="11"/>
      <c r="I58" s="11"/>
      <c r="J58" s="11"/>
      <c r="K58" s="12"/>
      <c r="L58" s="10"/>
      <c r="M58" s="11"/>
      <c r="N58" s="11"/>
      <c r="O58" s="11"/>
      <c r="P58" s="12"/>
      <c r="Q58" s="10"/>
      <c r="R58" s="11"/>
      <c r="S58" s="11"/>
      <c r="T58" s="11"/>
      <c r="U58" s="12"/>
      <c r="V58" s="10"/>
      <c r="W58" s="11"/>
      <c r="X58" s="11"/>
      <c r="Y58" s="11"/>
      <c r="Z58" s="12"/>
      <c r="AA58" s="10"/>
      <c r="AB58" s="11"/>
      <c r="AC58" s="11"/>
      <c r="AD58" s="11"/>
      <c r="AE58" s="12"/>
    </row>
    <row r="59" spans="1:31" x14ac:dyDescent="0.2">
      <c r="A59" s="34" t="str">
        <f t="shared" si="2"/>
        <v/>
      </c>
      <c r="B59" s="11"/>
      <c r="C59" s="11"/>
      <c r="D59" s="11"/>
      <c r="E59" s="11"/>
      <c r="F59" s="12"/>
      <c r="G59" s="10"/>
      <c r="H59" s="11"/>
      <c r="I59" s="11"/>
      <c r="J59" s="11"/>
      <c r="K59" s="12"/>
      <c r="L59" s="10"/>
      <c r="M59" s="11"/>
      <c r="N59" s="11"/>
      <c r="O59" s="11"/>
      <c r="P59" s="12"/>
      <c r="Q59" s="10"/>
      <c r="R59" s="11"/>
      <c r="S59" s="11"/>
      <c r="T59" s="11"/>
      <c r="U59" s="12"/>
      <c r="V59" s="10"/>
      <c r="W59" s="11"/>
      <c r="X59" s="11"/>
      <c r="Y59" s="11"/>
      <c r="Z59" s="12"/>
      <c r="AA59" s="10"/>
      <c r="AB59" s="11"/>
      <c r="AC59" s="11"/>
      <c r="AD59" s="11"/>
      <c r="AE59" s="12"/>
    </row>
    <row r="60" spans="1:31" x14ac:dyDescent="0.2">
      <c r="A60" s="34" t="str">
        <f t="shared" si="2"/>
        <v/>
      </c>
      <c r="B60" s="11"/>
      <c r="C60" s="11"/>
      <c r="D60" s="11"/>
      <c r="E60" s="11"/>
      <c r="F60" s="12"/>
      <c r="G60" s="10"/>
      <c r="H60" s="11"/>
      <c r="I60" s="11"/>
      <c r="J60" s="11"/>
      <c r="K60" s="12"/>
      <c r="L60" s="10"/>
      <c r="M60" s="11"/>
      <c r="N60" s="11"/>
      <c r="O60" s="11"/>
      <c r="P60" s="12"/>
      <c r="Q60" s="10"/>
      <c r="R60" s="11"/>
      <c r="S60" s="11"/>
      <c r="T60" s="11"/>
      <c r="U60" s="12"/>
      <c r="V60" s="10"/>
      <c r="W60" s="11"/>
      <c r="X60" s="11"/>
      <c r="Y60" s="11"/>
      <c r="Z60" s="12"/>
      <c r="AA60" s="10"/>
      <c r="AB60" s="11"/>
      <c r="AC60" s="11"/>
      <c r="AD60" s="11"/>
      <c r="AE60" s="12"/>
    </row>
    <row r="61" spans="1:31" x14ac:dyDescent="0.2">
      <c r="A61" s="34" t="str">
        <f t="shared" si="2"/>
        <v/>
      </c>
      <c r="B61" s="11"/>
      <c r="C61" s="11"/>
      <c r="D61" s="11"/>
      <c r="E61" s="11"/>
      <c r="F61" s="12"/>
      <c r="G61" s="10"/>
      <c r="H61" s="11"/>
      <c r="I61" s="11"/>
      <c r="J61" s="11"/>
      <c r="K61" s="12"/>
      <c r="L61" s="10"/>
      <c r="M61" s="11"/>
      <c r="N61" s="11"/>
      <c r="O61" s="11"/>
      <c r="P61" s="12"/>
      <c r="Q61" s="10"/>
      <c r="R61" s="11"/>
      <c r="S61" s="11"/>
      <c r="T61" s="11"/>
      <c r="U61" s="12"/>
      <c r="V61" s="10"/>
      <c r="W61" s="11"/>
      <c r="X61" s="11"/>
      <c r="Y61" s="11"/>
      <c r="Z61" s="12"/>
      <c r="AA61" s="10"/>
      <c r="AB61" s="11"/>
      <c r="AC61" s="11"/>
      <c r="AD61" s="11"/>
      <c r="AE61" s="12"/>
    </row>
    <row r="62" spans="1:31" x14ac:dyDescent="0.2">
      <c r="A62" s="34" t="str">
        <f t="shared" si="2"/>
        <v/>
      </c>
      <c r="B62" s="11"/>
      <c r="C62" s="11"/>
      <c r="D62" s="11"/>
      <c r="E62" s="11"/>
      <c r="F62" s="12"/>
      <c r="G62" s="10"/>
      <c r="H62" s="11"/>
      <c r="I62" s="11"/>
      <c r="J62" s="11"/>
      <c r="K62" s="12"/>
      <c r="L62" s="10"/>
      <c r="M62" s="11"/>
      <c r="N62" s="11"/>
      <c r="O62" s="11"/>
      <c r="P62" s="12"/>
      <c r="Q62" s="10"/>
      <c r="R62" s="11"/>
      <c r="S62" s="11"/>
      <c r="T62" s="11"/>
      <c r="U62" s="12"/>
      <c r="V62" s="10"/>
      <c r="W62" s="11"/>
      <c r="X62" s="11"/>
      <c r="Y62" s="11"/>
      <c r="Z62" s="12"/>
      <c r="AA62" s="10"/>
      <c r="AB62" s="11"/>
      <c r="AC62" s="11"/>
      <c r="AD62" s="11"/>
      <c r="AE62" s="12"/>
    </row>
    <row r="63" spans="1:31" x14ac:dyDescent="0.2">
      <c r="A63" s="34" t="str">
        <f t="shared" si="2"/>
        <v/>
      </c>
      <c r="B63" s="11"/>
      <c r="C63" s="11"/>
      <c r="D63" s="11"/>
      <c r="E63" s="11"/>
      <c r="F63" s="12"/>
      <c r="G63" s="10"/>
      <c r="H63" s="11"/>
      <c r="I63" s="11"/>
      <c r="J63" s="11"/>
      <c r="K63" s="12"/>
      <c r="L63" s="10"/>
      <c r="M63" s="11"/>
      <c r="N63" s="11"/>
      <c r="O63" s="11"/>
      <c r="P63" s="12"/>
      <c r="Q63" s="10"/>
      <c r="R63" s="11"/>
      <c r="S63" s="11"/>
      <c r="T63" s="11"/>
      <c r="U63" s="12"/>
      <c r="V63" s="10"/>
      <c r="W63" s="11"/>
      <c r="X63" s="11"/>
      <c r="Y63" s="11"/>
      <c r="Z63" s="12"/>
      <c r="AA63" s="10"/>
      <c r="AB63" s="11"/>
      <c r="AC63" s="11"/>
      <c r="AD63" s="11"/>
      <c r="AE63" s="12"/>
    </row>
    <row r="64" spans="1:31" x14ac:dyDescent="0.2">
      <c r="A64" s="34" t="str">
        <f t="shared" si="2"/>
        <v/>
      </c>
      <c r="B64" s="11"/>
      <c r="C64" s="11"/>
      <c r="D64" s="11"/>
      <c r="E64" s="11"/>
      <c r="F64" s="12"/>
      <c r="G64" s="10"/>
      <c r="H64" s="11"/>
      <c r="I64" s="11"/>
      <c r="J64" s="11"/>
      <c r="K64" s="12"/>
      <c r="L64" s="10"/>
      <c r="M64" s="11"/>
      <c r="N64" s="11"/>
      <c r="O64" s="11"/>
      <c r="P64" s="12"/>
      <c r="Q64" s="10"/>
      <c r="R64" s="11"/>
      <c r="S64" s="11"/>
      <c r="T64" s="11"/>
      <c r="U64" s="12"/>
      <c r="V64" s="10"/>
      <c r="W64" s="11"/>
      <c r="X64" s="11"/>
      <c r="Y64" s="11"/>
      <c r="Z64" s="12"/>
      <c r="AA64" s="10"/>
      <c r="AB64" s="11"/>
      <c r="AC64" s="11"/>
      <c r="AD64" s="11"/>
      <c r="AE64" s="12"/>
    </row>
    <row r="65" spans="1:31" x14ac:dyDescent="0.2">
      <c r="A65" s="34" t="str">
        <f t="shared" si="2"/>
        <v/>
      </c>
      <c r="B65" s="11"/>
      <c r="C65" s="11"/>
      <c r="D65" s="11"/>
      <c r="E65" s="11"/>
      <c r="F65" s="12"/>
      <c r="G65" s="10"/>
      <c r="H65" s="11"/>
      <c r="I65" s="11"/>
      <c r="J65" s="11"/>
      <c r="K65" s="12"/>
      <c r="L65" s="10"/>
      <c r="M65" s="11"/>
      <c r="N65" s="11"/>
      <c r="O65" s="11"/>
      <c r="P65" s="12"/>
      <c r="Q65" s="10"/>
      <c r="R65" s="11"/>
      <c r="S65" s="11"/>
      <c r="T65" s="11"/>
      <c r="U65" s="12"/>
      <c r="V65" s="10"/>
      <c r="W65" s="11"/>
      <c r="X65" s="11"/>
      <c r="Y65" s="11"/>
      <c r="Z65" s="12"/>
      <c r="AA65" s="10"/>
      <c r="AB65" s="11"/>
      <c r="AC65" s="11"/>
      <c r="AD65" s="11"/>
      <c r="AE65" s="12"/>
    </row>
    <row r="66" spans="1:31" x14ac:dyDescent="0.2">
      <c r="A66" s="34" t="str">
        <f t="shared" si="2"/>
        <v/>
      </c>
      <c r="B66" s="11"/>
      <c r="C66" s="11"/>
      <c r="D66" s="11"/>
      <c r="E66" s="11"/>
      <c r="F66" s="12"/>
      <c r="G66" s="10"/>
      <c r="H66" s="11"/>
      <c r="I66" s="11"/>
      <c r="J66" s="11"/>
      <c r="K66" s="12"/>
      <c r="L66" s="10"/>
      <c r="M66" s="11"/>
      <c r="N66" s="11"/>
      <c r="O66" s="11"/>
      <c r="P66" s="12"/>
      <c r="Q66" s="10"/>
      <c r="R66" s="11"/>
      <c r="S66" s="11"/>
      <c r="T66" s="11"/>
      <c r="U66" s="12"/>
      <c r="V66" s="10"/>
      <c r="W66" s="11"/>
      <c r="X66" s="11"/>
      <c r="Y66" s="11"/>
      <c r="Z66" s="12"/>
      <c r="AA66" s="10"/>
      <c r="AB66" s="11"/>
      <c r="AC66" s="11"/>
      <c r="AD66" s="11"/>
      <c r="AE66" s="12"/>
    </row>
    <row r="67" spans="1:31" x14ac:dyDescent="0.2">
      <c r="A67" s="34" t="str">
        <f t="shared" si="2"/>
        <v/>
      </c>
      <c r="B67" s="11"/>
      <c r="C67" s="11"/>
      <c r="D67" s="11"/>
      <c r="E67" s="11"/>
      <c r="F67" s="12"/>
      <c r="G67" s="10"/>
      <c r="H67" s="11"/>
      <c r="I67" s="11"/>
      <c r="J67" s="11"/>
      <c r="K67" s="12"/>
      <c r="L67" s="10"/>
      <c r="M67" s="11"/>
      <c r="N67" s="11"/>
      <c r="O67" s="11"/>
      <c r="P67" s="12"/>
      <c r="Q67" s="10"/>
      <c r="R67" s="11"/>
      <c r="S67" s="11"/>
      <c r="T67" s="11"/>
      <c r="U67" s="12"/>
      <c r="V67" s="10"/>
      <c r="W67" s="11"/>
      <c r="X67" s="11"/>
      <c r="Y67" s="11"/>
      <c r="Z67" s="12"/>
      <c r="AA67" s="10"/>
      <c r="AB67" s="11"/>
      <c r="AC67" s="11"/>
      <c r="AD67" s="11"/>
      <c r="AE67" s="12"/>
    </row>
    <row r="68" spans="1:31" x14ac:dyDescent="0.2">
      <c r="A68" s="34" t="str">
        <f t="shared" si="2"/>
        <v/>
      </c>
      <c r="B68" s="11"/>
      <c r="C68" s="11"/>
      <c r="D68" s="11"/>
      <c r="E68" s="11"/>
      <c r="F68" s="12"/>
      <c r="G68" s="10"/>
      <c r="H68" s="11"/>
      <c r="I68" s="11"/>
      <c r="J68" s="11"/>
      <c r="K68" s="12"/>
      <c r="L68" s="10"/>
      <c r="M68" s="11"/>
      <c r="N68" s="11"/>
      <c r="O68" s="11"/>
      <c r="P68" s="12"/>
      <c r="Q68" s="10"/>
      <c r="R68" s="11"/>
      <c r="S68" s="11"/>
      <c r="T68" s="11"/>
      <c r="U68" s="12"/>
      <c r="V68" s="10"/>
      <c r="W68" s="11"/>
      <c r="X68" s="11"/>
      <c r="Y68" s="11"/>
      <c r="Z68" s="12"/>
      <c r="AA68" s="10"/>
      <c r="AB68" s="11"/>
      <c r="AC68" s="11"/>
      <c r="AD68" s="11"/>
      <c r="AE68" s="12"/>
    </row>
    <row r="69" spans="1:31" x14ac:dyDescent="0.2">
      <c r="A69" s="34" t="str">
        <f t="shared" si="2"/>
        <v/>
      </c>
      <c r="B69" s="11"/>
      <c r="C69" s="11"/>
      <c r="D69" s="11"/>
      <c r="E69" s="11"/>
      <c r="F69" s="12"/>
      <c r="G69" s="10"/>
      <c r="H69" s="11"/>
      <c r="I69" s="11"/>
      <c r="J69" s="11"/>
      <c r="K69" s="12"/>
      <c r="L69" s="10"/>
      <c r="M69" s="11"/>
      <c r="N69" s="11"/>
      <c r="O69" s="11"/>
      <c r="P69" s="12"/>
      <c r="Q69" s="10"/>
      <c r="R69" s="11"/>
      <c r="S69" s="11"/>
      <c r="T69" s="11"/>
      <c r="U69" s="12"/>
      <c r="V69" s="10"/>
      <c r="W69" s="11"/>
      <c r="X69" s="11"/>
      <c r="Y69" s="11"/>
      <c r="Z69" s="12"/>
      <c r="AA69" s="10"/>
      <c r="AB69" s="11"/>
      <c r="AC69" s="11"/>
      <c r="AD69" s="11"/>
      <c r="AE69" s="12"/>
    </row>
    <row r="70" spans="1:31" x14ac:dyDescent="0.2">
      <c r="A70" s="34" t="str">
        <f t="shared" si="2"/>
        <v/>
      </c>
      <c r="B70" s="11"/>
      <c r="C70" s="11"/>
      <c r="D70" s="11"/>
      <c r="E70" s="11"/>
      <c r="F70" s="12"/>
      <c r="G70" s="10"/>
      <c r="H70" s="11"/>
      <c r="I70" s="11"/>
      <c r="J70" s="11"/>
      <c r="K70" s="12"/>
      <c r="L70" s="10"/>
      <c r="M70" s="11"/>
      <c r="N70" s="11"/>
      <c r="O70" s="11"/>
      <c r="P70" s="12"/>
      <c r="Q70" s="10"/>
      <c r="R70" s="11"/>
      <c r="S70" s="11"/>
      <c r="T70" s="11"/>
      <c r="U70" s="12"/>
      <c r="V70" s="10"/>
      <c r="W70" s="11"/>
      <c r="X70" s="11"/>
      <c r="Y70" s="11"/>
      <c r="Z70" s="12"/>
      <c r="AA70" s="10"/>
      <c r="AB70" s="11"/>
      <c r="AC70" s="11"/>
      <c r="AD70" s="11"/>
      <c r="AE70" s="12"/>
    </row>
    <row r="71" spans="1:31" x14ac:dyDescent="0.2">
      <c r="A71" s="34" t="str">
        <f t="shared" si="2"/>
        <v/>
      </c>
      <c r="B71" s="11"/>
      <c r="C71" s="11"/>
      <c r="D71" s="11"/>
      <c r="E71" s="11"/>
      <c r="F71" s="12"/>
      <c r="G71" s="10"/>
      <c r="H71" s="11"/>
      <c r="I71" s="11"/>
      <c r="J71" s="11"/>
      <c r="K71" s="12"/>
      <c r="L71" s="10"/>
      <c r="M71" s="11"/>
      <c r="N71" s="11"/>
      <c r="O71" s="11"/>
      <c r="P71" s="12"/>
      <c r="Q71" s="10"/>
      <c r="R71" s="11"/>
      <c r="S71" s="11"/>
      <c r="T71" s="11"/>
      <c r="U71" s="12"/>
      <c r="V71" s="10"/>
      <c r="W71" s="11"/>
      <c r="X71" s="11"/>
      <c r="Y71" s="11"/>
      <c r="Z71" s="12"/>
      <c r="AA71" s="10"/>
      <c r="AB71" s="11"/>
      <c r="AC71" s="11"/>
      <c r="AD71" s="11"/>
      <c r="AE71" s="12"/>
    </row>
    <row r="72" spans="1:31" x14ac:dyDescent="0.2">
      <c r="A72" s="34" t="str">
        <f t="shared" si="2"/>
        <v/>
      </c>
      <c r="B72" s="11"/>
      <c r="C72" s="11"/>
      <c r="D72" s="11"/>
      <c r="E72" s="11"/>
      <c r="F72" s="12"/>
      <c r="G72" s="10"/>
      <c r="H72" s="11"/>
      <c r="I72" s="11"/>
      <c r="J72" s="11"/>
      <c r="K72" s="12"/>
      <c r="L72" s="10"/>
      <c r="M72" s="11"/>
      <c r="N72" s="11"/>
      <c r="O72" s="11"/>
      <c r="P72" s="12"/>
      <c r="Q72" s="10"/>
      <c r="R72" s="11"/>
      <c r="S72" s="11"/>
      <c r="T72" s="11"/>
      <c r="U72" s="12"/>
      <c r="V72" s="10"/>
      <c r="W72" s="11"/>
      <c r="X72" s="11"/>
      <c r="Y72" s="11"/>
      <c r="Z72" s="12"/>
      <c r="AA72" s="10"/>
      <c r="AB72" s="11"/>
      <c r="AC72" s="11"/>
      <c r="AD72" s="11"/>
      <c r="AE72" s="12"/>
    </row>
    <row r="73" spans="1:31" x14ac:dyDescent="0.2">
      <c r="A73" s="34" t="str">
        <f t="shared" si="2"/>
        <v/>
      </c>
      <c r="B73" s="11"/>
      <c r="C73" s="11"/>
      <c r="D73" s="11"/>
      <c r="E73" s="11"/>
      <c r="F73" s="12"/>
      <c r="G73" s="10"/>
      <c r="H73" s="11"/>
      <c r="I73" s="11"/>
      <c r="J73" s="11"/>
      <c r="K73" s="12"/>
      <c r="L73" s="10"/>
      <c r="M73" s="11"/>
      <c r="N73" s="11"/>
      <c r="O73" s="11"/>
      <c r="P73" s="12"/>
      <c r="Q73" s="10"/>
      <c r="R73" s="11"/>
      <c r="S73" s="11"/>
      <c r="T73" s="11"/>
      <c r="U73" s="12"/>
      <c r="V73" s="10"/>
      <c r="W73" s="11"/>
      <c r="X73" s="11"/>
      <c r="Y73" s="11"/>
      <c r="Z73" s="12"/>
      <c r="AA73" s="10"/>
      <c r="AB73" s="11"/>
      <c r="AC73" s="11"/>
      <c r="AD73" s="11"/>
      <c r="AE73" s="12"/>
    </row>
    <row r="74" spans="1:31" x14ac:dyDescent="0.2">
      <c r="A74" s="34" t="str">
        <f t="shared" si="2"/>
        <v/>
      </c>
      <c r="B74" s="11"/>
      <c r="C74" s="11"/>
      <c r="D74" s="11"/>
      <c r="E74" s="11"/>
      <c r="F74" s="12"/>
      <c r="G74" s="10"/>
      <c r="H74" s="11"/>
      <c r="I74" s="11"/>
      <c r="J74" s="11"/>
      <c r="K74" s="12"/>
      <c r="L74" s="10"/>
      <c r="M74" s="11"/>
      <c r="N74" s="11"/>
      <c r="O74" s="11"/>
      <c r="P74" s="12"/>
      <c r="Q74" s="10"/>
      <c r="R74" s="11"/>
      <c r="S74" s="11"/>
      <c r="T74" s="11"/>
      <c r="U74" s="12"/>
      <c r="V74" s="10"/>
      <c r="W74" s="11"/>
      <c r="X74" s="11"/>
      <c r="Y74" s="11"/>
      <c r="Z74" s="12"/>
      <c r="AA74" s="10"/>
      <c r="AB74" s="11"/>
      <c r="AC74" s="11"/>
      <c r="AD74" s="11"/>
      <c r="AE74" s="12"/>
    </row>
    <row r="75" spans="1:31" x14ac:dyDescent="0.2">
      <c r="A75" s="34" t="str">
        <f t="shared" si="2"/>
        <v/>
      </c>
      <c r="B75" s="11"/>
      <c r="C75" s="11"/>
      <c r="D75" s="11"/>
      <c r="E75" s="11"/>
      <c r="F75" s="12"/>
      <c r="G75" s="10"/>
      <c r="H75" s="11"/>
      <c r="I75" s="11"/>
      <c r="J75" s="11"/>
      <c r="K75" s="12"/>
      <c r="L75" s="10"/>
      <c r="M75" s="11"/>
      <c r="N75" s="11"/>
      <c r="O75" s="11"/>
      <c r="P75" s="12"/>
      <c r="Q75" s="10"/>
      <c r="R75" s="11"/>
      <c r="S75" s="11"/>
      <c r="T75" s="11"/>
      <c r="U75" s="12"/>
      <c r="V75" s="10"/>
      <c r="W75" s="11"/>
      <c r="X75" s="11"/>
      <c r="Y75" s="11"/>
      <c r="Z75" s="12"/>
      <c r="AA75" s="10"/>
      <c r="AB75" s="11"/>
      <c r="AC75" s="11"/>
      <c r="AD75" s="11"/>
      <c r="AE75" s="12"/>
    </row>
    <row r="76" spans="1:31" x14ac:dyDescent="0.2">
      <c r="A76" s="34" t="str">
        <f t="shared" si="2"/>
        <v/>
      </c>
      <c r="B76" s="11"/>
      <c r="C76" s="11"/>
      <c r="D76" s="11"/>
      <c r="E76" s="11"/>
      <c r="F76" s="12"/>
      <c r="G76" s="10"/>
      <c r="H76" s="11"/>
      <c r="I76" s="11"/>
      <c r="J76" s="11"/>
      <c r="K76" s="12"/>
      <c r="L76" s="10"/>
      <c r="M76" s="11"/>
      <c r="N76" s="11"/>
      <c r="O76" s="11"/>
      <c r="P76" s="12"/>
      <c r="Q76" s="10"/>
      <c r="R76" s="11"/>
      <c r="S76" s="11"/>
      <c r="T76" s="11"/>
      <c r="U76" s="12"/>
      <c r="V76" s="10"/>
      <c r="W76" s="11"/>
      <c r="X76" s="11"/>
      <c r="Y76" s="11"/>
      <c r="Z76" s="12"/>
      <c r="AA76" s="10"/>
      <c r="AB76" s="11"/>
      <c r="AC76" s="11"/>
      <c r="AD76" s="11"/>
      <c r="AE76" s="12"/>
    </row>
    <row r="77" spans="1:31" x14ac:dyDescent="0.2">
      <c r="A77" s="34" t="str">
        <f t="shared" si="2"/>
        <v/>
      </c>
      <c r="B77" s="11"/>
      <c r="C77" s="11"/>
      <c r="D77" s="11"/>
      <c r="E77" s="11"/>
      <c r="F77" s="12"/>
      <c r="G77" s="10"/>
      <c r="H77" s="11"/>
      <c r="I77" s="11"/>
      <c r="J77" s="11"/>
      <c r="K77" s="12"/>
      <c r="L77" s="10"/>
      <c r="M77" s="11"/>
      <c r="N77" s="11"/>
      <c r="O77" s="11"/>
      <c r="P77" s="12"/>
      <c r="Q77" s="10"/>
      <c r="R77" s="11"/>
      <c r="S77" s="11"/>
      <c r="T77" s="11"/>
      <c r="U77" s="12"/>
      <c r="V77" s="10"/>
      <c r="W77" s="11"/>
      <c r="X77" s="11"/>
      <c r="Y77" s="11"/>
      <c r="Z77" s="12"/>
      <c r="AA77" s="10"/>
      <c r="AB77" s="11"/>
      <c r="AC77" s="11"/>
      <c r="AD77" s="11"/>
      <c r="AE77" s="12"/>
    </row>
    <row r="78" spans="1:31" x14ac:dyDescent="0.2">
      <c r="A78" s="34" t="str">
        <f t="shared" si="2"/>
        <v/>
      </c>
      <c r="B78" s="11"/>
      <c r="C78" s="11"/>
      <c r="D78" s="11"/>
      <c r="E78" s="11"/>
      <c r="F78" s="12"/>
      <c r="G78" s="10"/>
      <c r="H78" s="11"/>
      <c r="I78" s="11"/>
      <c r="J78" s="11"/>
      <c r="K78" s="12"/>
      <c r="L78" s="10"/>
      <c r="M78" s="11"/>
      <c r="N78" s="11"/>
      <c r="O78" s="11"/>
      <c r="P78" s="12"/>
      <c r="Q78" s="10"/>
      <c r="R78" s="11"/>
      <c r="S78" s="11"/>
      <c r="T78" s="11"/>
      <c r="U78" s="12"/>
      <c r="V78" s="10"/>
      <c r="W78" s="11"/>
      <c r="X78" s="11"/>
      <c r="Y78" s="11"/>
      <c r="Z78" s="12"/>
      <c r="AA78" s="10"/>
      <c r="AB78" s="11"/>
      <c r="AC78" s="11"/>
      <c r="AD78" s="11"/>
      <c r="AE78" s="12"/>
    </row>
    <row r="79" spans="1:31" x14ac:dyDescent="0.2">
      <c r="A79" s="34" t="str">
        <f t="shared" si="2"/>
        <v/>
      </c>
      <c r="B79" s="11"/>
      <c r="C79" s="11"/>
      <c r="D79" s="11"/>
      <c r="E79" s="11"/>
      <c r="F79" s="12"/>
      <c r="G79" s="10"/>
      <c r="H79" s="11"/>
      <c r="I79" s="11"/>
      <c r="J79" s="11"/>
      <c r="K79" s="12"/>
      <c r="L79" s="10"/>
      <c r="M79" s="11"/>
      <c r="N79" s="11"/>
      <c r="O79" s="11"/>
      <c r="P79" s="12"/>
      <c r="Q79" s="10"/>
      <c r="R79" s="11"/>
      <c r="S79" s="11"/>
      <c r="T79" s="11"/>
      <c r="U79" s="12"/>
      <c r="V79" s="10"/>
      <c r="W79" s="11"/>
      <c r="X79" s="11"/>
      <c r="Y79" s="11"/>
      <c r="Z79" s="12"/>
      <c r="AA79" s="10"/>
      <c r="AB79" s="11"/>
      <c r="AC79" s="11"/>
      <c r="AD79" s="11"/>
      <c r="AE79" s="12"/>
    </row>
    <row r="80" spans="1:31" x14ac:dyDescent="0.2">
      <c r="A80" s="34" t="str">
        <f t="shared" si="2"/>
        <v/>
      </c>
      <c r="B80" s="11"/>
      <c r="C80" s="11"/>
      <c r="D80" s="11"/>
      <c r="E80" s="11"/>
      <c r="F80" s="12"/>
      <c r="G80" s="10"/>
      <c r="H80" s="11"/>
      <c r="I80" s="11"/>
      <c r="J80" s="11"/>
      <c r="K80" s="12"/>
      <c r="L80" s="10"/>
      <c r="M80" s="11"/>
      <c r="N80" s="11"/>
      <c r="O80" s="11"/>
      <c r="P80" s="12"/>
      <c r="Q80" s="10"/>
      <c r="R80" s="11"/>
      <c r="S80" s="11"/>
      <c r="T80" s="11"/>
      <c r="U80" s="12"/>
      <c r="V80" s="10"/>
      <c r="W80" s="11"/>
      <c r="X80" s="11"/>
      <c r="Y80" s="11"/>
      <c r="Z80" s="12"/>
      <c r="AA80" s="10"/>
      <c r="AB80" s="11"/>
      <c r="AC80" s="11"/>
      <c r="AD80" s="11"/>
      <c r="AE80" s="12"/>
    </row>
    <row r="81" spans="1:31" x14ac:dyDescent="0.2">
      <c r="A81" s="34" t="str">
        <f t="shared" si="2"/>
        <v/>
      </c>
      <c r="B81" s="11"/>
      <c r="C81" s="11"/>
      <c r="D81" s="11"/>
      <c r="E81" s="11"/>
      <c r="F81" s="12"/>
      <c r="G81" s="10"/>
      <c r="H81" s="11"/>
      <c r="I81" s="11"/>
      <c r="J81" s="11"/>
      <c r="K81" s="12"/>
      <c r="L81" s="10"/>
      <c r="M81" s="11"/>
      <c r="N81" s="11"/>
      <c r="O81" s="11"/>
      <c r="P81" s="12"/>
      <c r="Q81" s="10"/>
      <c r="R81" s="11"/>
      <c r="S81" s="11"/>
      <c r="T81" s="11"/>
      <c r="U81" s="12"/>
      <c r="V81" s="10"/>
      <c r="W81" s="11"/>
      <c r="X81" s="11"/>
      <c r="Y81" s="11"/>
      <c r="Z81" s="12"/>
      <c r="AA81" s="10"/>
      <c r="AB81" s="11"/>
      <c r="AC81" s="11"/>
      <c r="AD81" s="11"/>
      <c r="AE81" s="12"/>
    </row>
    <row r="82" spans="1:31" x14ac:dyDescent="0.2">
      <c r="A82" s="34" t="str">
        <f t="shared" si="2"/>
        <v/>
      </c>
      <c r="B82" s="11"/>
      <c r="C82" s="11"/>
      <c r="D82" s="11"/>
      <c r="E82" s="11"/>
      <c r="F82" s="12"/>
      <c r="G82" s="10"/>
      <c r="H82" s="11"/>
      <c r="I82" s="11"/>
      <c r="J82" s="11"/>
      <c r="K82" s="12"/>
      <c r="L82" s="10"/>
      <c r="M82" s="11"/>
      <c r="N82" s="11"/>
      <c r="O82" s="11"/>
      <c r="P82" s="12"/>
      <c r="Q82" s="10"/>
      <c r="R82" s="11"/>
      <c r="S82" s="11"/>
      <c r="T82" s="11"/>
      <c r="U82" s="12"/>
      <c r="V82" s="10"/>
      <c r="W82" s="11"/>
      <c r="X82" s="11"/>
      <c r="Y82" s="11"/>
      <c r="Z82" s="12"/>
      <c r="AA82" s="10"/>
      <c r="AB82" s="11"/>
      <c r="AC82" s="11"/>
      <c r="AD82" s="11"/>
      <c r="AE82" s="12"/>
    </row>
    <row r="83" spans="1:31" x14ac:dyDescent="0.2">
      <c r="A83" s="34" t="str">
        <f t="shared" si="2"/>
        <v/>
      </c>
      <c r="B83" s="11"/>
      <c r="C83" s="11"/>
      <c r="D83" s="11"/>
      <c r="E83" s="11"/>
      <c r="F83" s="12"/>
      <c r="G83" s="10"/>
      <c r="H83" s="11"/>
      <c r="I83" s="11"/>
      <c r="J83" s="11"/>
      <c r="K83" s="12"/>
      <c r="L83" s="10"/>
      <c r="M83" s="11"/>
      <c r="N83" s="11"/>
      <c r="O83" s="11"/>
      <c r="P83" s="12"/>
      <c r="Q83" s="10"/>
      <c r="R83" s="11"/>
      <c r="S83" s="11"/>
      <c r="T83" s="11"/>
      <c r="U83" s="12"/>
      <c r="V83" s="10"/>
      <c r="W83" s="11"/>
      <c r="X83" s="11"/>
      <c r="Y83" s="11"/>
      <c r="Z83" s="12"/>
      <c r="AA83" s="10"/>
      <c r="AB83" s="11"/>
      <c r="AC83" s="11"/>
      <c r="AD83" s="11"/>
      <c r="AE83" s="12"/>
    </row>
    <row r="84" spans="1:31" x14ac:dyDescent="0.2">
      <c r="A84" s="34" t="str">
        <f t="shared" si="2"/>
        <v/>
      </c>
      <c r="B84" s="11"/>
      <c r="C84" s="11"/>
      <c r="D84" s="11"/>
      <c r="E84" s="11"/>
      <c r="F84" s="12"/>
      <c r="G84" s="10"/>
      <c r="H84" s="11"/>
      <c r="I84" s="11"/>
      <c r="J84" s="11"/>
      <c r="K84" s="12"/>
      <c r="L84" s="10"/>
      <c r="M84" s="11"/>
      <c r="N84" s="11"/>
      <c r="O84" s="11"/>
      <c r="P84" s="12"/>
      <c r="Q84" s="10"/>
      <c r="R84" s="11"/>
      <c r="S84" s="11"/>
      <c r="T84" s="11"/>
      <c r="U84" s="12"/>
      <c r="V84" s="10"/>
      <c r="W84" s="11"/>
      <c r="X84" s="11"/>
      <c r="Y84" s="11"/>
      <c r="Z84" s="12"/>
      <c r="AA84" s="10"/>
      <c r="AB84" s="11"/>
      <c r="AC84" s="11"/>
      <c r="AD84" s="11"/>
      <c r="AE84" s="12"/>
    </row>
    <row r="85" spans="1:31" x14ac:dyDescent="0.2">
      <c r="A85" s="34" t="str">
        <f t="shared" si="2"/>
        <v/>
      </c>
      <c r="B85" s="11"/>
      <c r="C85" s="11"/>
      <c r="D85" s="11"/>
      <c r="E85" s="11"/>
      <c r="F85" s="12"/>
      <c r="G85" s="10"/>
      <c r="H85" s="11"/>
      <c r="I85" s="11"/>
      <c r="J85" s="11"/>
      <c r="K85" s="12"/>
      <c r="L85" s="10"/>
      <c r="M85" s="11"/>
      <c r="N85" s="11"/>
      <c r="O85" s="11"/>
      <c r="P85" s="12"/>
      <c r="Q85" s="10"/>
      <c r="R85" s="11"/>
      <c r="S85" s="11"/>
      <c r="T85" s="11"/>
      <c r="U85" s="12"/>
      <c r="V85" s="10"/>
      <c r="W85" s="11"/>
      <c r="X85" s="11"/>
      <c r="Y85" s="11"/>
      <c r="Z85" s="12"/>
      <c r="AA85" s="10"/>
      <c r="AB85" s="11"/>
      <c r="AC85" s="11"/>
      <c r="AD85" s="11"/>
      <c r="AE85" s="12"/>
    </row>
    <row r="86" spans="1:31" x14ac:dyDescent="0.2">
      <c r="A86" s="34" t="str">
        <f t="shared" si="2"/>
        <v/>
      </c>
      <c r="B86" s="11"/>
      <c r="C86" s="11"/>
      <c r="D86" s="11"/>
      <c r="E86" s="11"/>
      <c r="F86" s="12"/>
      <c r="G86" s="10"/>
      <c r="H86" s="11"/>
      <c r="I86" s="11"/>
      <c r="J86" s="11"/>
      <c r="K86" s="12"/>
      <c r="L86" s="10"/>
      <c r="M86" s="11"/>
      <c r="N86" s="11"/>
      <c r="O86" s="11"/>
      <c r="P86" s="12"/>
      <c r="Q86" s="10"/>
      <c r="R86" s="11"/>
      <c r="S86" s="11"/>
      <c r="T86" s="11"/>
      <c r="U86" s="12"/>
      <c r="V86" s="10"/>
      <c r="W86" s="11"/>
      <c r="X86" s="11"/>
      <c r="Y86" s="11"/>
      <c r="Z86" s="12"/>
      <c r="AA86" s="10"/>
      <c r="AB86" s="11"/>
      <c r="AC86" s="11"/>
      <c r="AD86" s="11"/>
      <c r="AE86" s="12"/>
    </row>
    <row r="87" spans="1:31" x14ac:dyDescent="0.2">
      <c r="A87" s="34" t="str">
        <f t="shared" si="2"/>
        <v/>
      </c>
      <c r="B87" s="11"/>
      <c r="C87" s="11"/>
      <c r="D87" s="11"/>
      <c r="E87" s="11"/>
      <c r="F87" s="12"/>
      <c r="G87" s="10"/>
      <c r="H87" s="11"/>
      <c r="I87" s="11"/>
      <c r="J87" s="11"/>
      <c r="K87" s="12"/>
      <c r="L87" s="10"/>
      <c r="M87" s="11"/>
      <c r="N87" s="11"/>
      <c r="O87" s="11"/>
      <c r="P87" s="12"/>
      <c r="Q87" s="10"/>
      <c r="R87" s="11"/>
      <c r="S87" s="11"/>
      <c r="T87" s="11"/>
      <c r="U87" s="12"/>
      <c r="V87" s="10"/>
      <c r="W87" s="11"/>
      <c r="X87" s="11"/>
      <c r="Y87" s="11"/>
      <c r="Z87" s="12"/>
      <c r="AA87" s="10"/>
      <c r="AB87" s="11"/>
      <c r="AC87" s="11"/>
      <c r="AD87" s="11"/>
      <c r="AE87" s="12"/>
    </row>
    <row r="88" spans="1:31" x14ac:dyDescent="0.2">
      <c r="A88" s="34" t="str">
        <f t="shared" si="2"/>
        <v/>
      </c>
      <c r="B88" s="11"/>
      <c r="C88" s="11"/>
      <c r="D88" s="11"/>
      <c r="E88" s="11"/>
      <c r="F88" s="12"/>
      <c r="G88" s="10"/>
      <c r="H88" s="11"/>
      <c r="I88" s="11"/>
      <c r="J88" s="11"/>
      <c r="K88" s="12"/>
      <c r="L88" s="10"/>
      <c r="M88" s="11"/>
      <c r="N88" s="11"/>
      <c r="O88" s="11"/>
      <c r="P88" s="12"/>
      <c r="Q88" s="10"/>
      <c r="R88" s="11"/>
      <c r="S88" s="11"/>
      <c r="T88" s="11"/>
      <c r="U88" s="12"/>
      <c r="V88" s="10"/>
      <c r="W88" s="11"/>
      <c r="X88" s="11"/>
      <c r="Y88" s="11"/>
      <c r="Z88" s="12"/>
      <c r="AA88" s="10"/>
      <c r="AB88" s="11"/>
      <c r="AC88" s="11"/>
      <c r="AD88" s="11"/>
      <c r="AE88" s="12"/>
    </row>
    <row r="89" spans="1:31" x14ac:dyDescent="0.2">
      <c r="A89" s="34" t="str">
        <f t="shared" si="2"/>
        <v/>
      </c>
      <c r="B89" s="11"/>
      <c r="C89" s="11"/>
      <c r="D89" s="11"/>
      <c r="E89" s="11"/>
      <c r="F89" s="12"/>
      <c r="G89" s="10"/>
      <c r="H89" s="11"/>
      <c r="I89" s="11"/>
      <c r="J89" s="11"/>
      <c r="K89" s="12"/>
      <c r="L89" s="10"/>
      <c r="M89" s="11"/>
      <c r="N89" s="11"/>
      <c r="O89" s="11"/>
      <c r="P89" s="12"/>
      <c r="Q89" s="10"/>
      <c r="R89" s="11"/>
      <c r="S89" s="11"/>
      <c r="T89" s="11"/>
      <c r="U89" s="12"/>
      <c r="V89" s="10"/>
      <c r="W89" s="11"/>
      <c r="X89" s="11"/>
      <c r="Y89" s="11"/>
      <c r="Z89" s="12"/>
      <c r="AA89" s="10"/>
      <c r="AB89" s="11"/>
      <c r="AC89" s="11"/>
      <c r="AD89" s="11"/>
      <c r="AE89" s="12"/>
    </row>
    <row r="90" spans="1:31" x14ac:dyDescent="0.2">
      <c r="A90" s="34" t="str">
        <f t="shared" si="2"/>
        <v/>
      </c>
      <c r="B90" s="11"/>
      <c r="C90" s="11"/>
      <c r="D90" s="11"/>
      <c r="E90" s="11"/>
      <c r="F90" s="12"/>
      <c r="G90" s="10"/>
      <c r="H90" s="11"/>
      <c r="I90" s="11"/>
      <c r="J90" s="11"/>
      <c r="K90" s="12"/>
      <c r="L90" s="10"/>
      <c r="M90" s="11"/>
      <c r="N90" s="11"/>
      <c r="O90" s="11"/>
      <c r="P90" s="12"/>
      <c r="Q90" s="10"/>
      <c r="R90" s="11"/>
      <c r="S90" s="11"/>
      <c r="T90" s="11"/>
      <c r="U90" s="12"/>
      <c r="V90" s="10"/>
      <c r="W90" s="11"/>
      <c r="X90" s="11"/>
      <c r="Y90" s="11"/>
      <c r="Z90" s="12"/>
      <c r="AA90" s="10"/>
      <c r="AB90" s="11"/>
      <c r="AC90" s="11"/>
      <c r="AD90" s="11"/>
      <c r="AE90" s="12"/>
    </row>
    <row r="91" spans="1:31" x14ac:dyDescent="0.2">
      <c r="A91" s="34" t="str">
        <f t="shared" si="2"/>
        <v/>
      </c>
      <c r="B91" s="11"/>
      <c r="C91" s="11"/>
      <c r="D91" s="11"/>
      <c r="E91" s="11"/>
      <c r="F91" s="12"/>
      <c r="G91" s="10"/>
      <c r="H91" s="11"/>
      <c r="I91" s="11"/>
      <c r="J91" s="11"/>
      <c r="K91" s="12"/>
      <c r="L91" s="10"/>
      <c r="M91" s="11"/>
      <c r="N91" s="11"/>
      <c r="O91" s="11"/>
      <c r="P91" s="12"/>
      <c r="Q91" s="10"/>
      <c r="R91" s="11"/>
      <c r="S91" s="11"/>
      <c r="T91" s="11"/>
      <c r="U91" s="12"/>
      <c r="V91" s="10"/>
      <c r="W91" s="11"/>
      <c r="X91" s="11"/>
      <c r="Y91" s="11"/>
      <c r="Z91" s="12"/>
      <c r="AA91" s="10"/>
      <c r="AB91" s="11"/>
      <c r="AC91" s="11"/>
      <c r="AD91" s="11"/>
      <c r="AE91" s="12"/>
    </row>
    <row r="92" spans="1:31" x14ac:dyDescent="0.2">
      <c r="A92" s="34" t="str">
        <f t="shared" si="2"/>
        <v/>
      </c>
      <c r="B92" s="11"/>
      <c r="C92" s="11"/>
      <c r="D92" s="11"/>
      <c r="E92" s="11"/>
      <c r="F92" s="12"/>
      <c r="G92" s="10"/>
      <c r="H92" s="11"/>
      <c r="I92" s="11"/>
      <c r="J92" s="11"/>
      <c r="K92" s="12"/>
      <c r="L92" s="10"/>
      <c r="M92" s="11"/>
      <c r="N92" s="11"/>
      <c r="O92" s="11"/>
      <c r="P92" s="12"/>
      <c r="Q92" s="10"/>
      <c r="R92" s="11"/>
      <c r="S92" s="11"/>
      <c r="T92" s="11"/>
      <c r="U92" s="12"/>
      <c r="V92" s="10"/>
      <c r="W92" s="11"/>
      <c r="X92" s="11"/>
      <c r="Y92" s="11"/>
      <c r="Z92" s="12"/>
      <c r="AA92" s="10"/>
      <c r="AB92" s="11"/>
      <c r="AC92" s="11"/>
      <c r="AD92" s="11"/>
      <c r="AE92" s="12"/>
    </row>
    <row r="93" spans="1:31" x14ac:dyDescent="0.2">
      <c r="A93" s="34" t="str">
        <f t="shared" si="2"/>
        <v/>
      </c>
      <c r="B93" s="11"/>
      <c r="C93" s="11"/>
      <c r="D93" s="11"/>
      <c r="E93" s="11"/>
      <c r="F93" s="12"/>
      <c r="G93" s="10"/>
      <c r="H93" s="11"/>
      <c r="I93" s="11"/>
      <c r="J93" s="11"/>
      <c r="K93" s="12"/>
      <c r="L93" s="10"/>
      <c r="M93" s="11"/>
      <c r="N93" s="11"/>
      <c r="O93" s="11"/>
      <c r="P93" s="12"/>
      <c r="Q93" s="10"/>
      <c r="R93" s="11"/>
      <c r="S93" s="11"/>
      <c r="T93" s="11"/>
      <c r="U93" s="12"/>
      <c r="V93" s="10"/>
      <c r="W93" s="11"/>
      <c r="X93" s="11"/>
      <c r="Y93" s="11"/>
      <c r="Z93" s="12"/>
      <c r="AA93" s="10"/>
      <c r="AB93" s="11"/>
      <c r="AC93" s="11"/>
      <c r="AD93" s="11"/>
      <c r="AE93" s="12"/>
    </row>
    <row r="94" spans="1:31" x14ac:dyDescent="0.2">
      <c r="A94" s="34" t="str">
        <f t="shared" si="2"/>
        <v/>
      </c>
      <c r="B94" s="11"/>
      <c r="C94" s="11"/>
      <c r="D94" s="11"/>
      <c r="E94" s="11"/>
      <c r="F94" s="12"/>
      <c r="G94" s="10"/>
      <c r="H94" s="11"/>
      <c r="I94" s="11"/>
      <c r="J94" s="11"/>
      <c r="K94" s="12"/>
      <c r="L94" s="10"/>
      <c r="M94" s="11"/>
      <c r="N94" s="11"/>
      <c r="O94" s="11"/>
      <c r="P94" s="12"/>
      <c r="Q94" s="10"/>
      <c r="R94" s="11"/>
      <c r="S94" s="11"/>
      <c r="T94" s="11"/>
      <c r="U94" s="12"/>
      <c r="V94" s="10"/>
      <c r="W94" s="11"/>
      <c r="X94" s="11"/>
      <c r="Y94" s="11"/>
      <c r="Z94" s="12"/>
      <c r="AA94" s="10"/>
      <c r="AB94" s="11"/>
      <c r="AC94" s="11"/>
      <c r="AD94" s="11"/>
      <c r="AE94" s="12"/>
    </row>
    <row r="95" spans="1:31" x14ac:dyDescent="0.2">
      <c r="A95" s="34" t="str">
        <f t="shared" si="2"/>
        <v/>
      </c>
      <c r="B95" s="11"/>
      <c r="C95" s="11"/>
      <c r="D95" s="11"/>
      <c r="E95" s="11"/>
      <c r="F95" s="12"/>
      <c r="G95" s="10"/>
      <c r="H95" s="11"/>
      <c r="I95" s="11"/>
      <c r="J95" s="11"/>
      <c r="K95" s="12"/>
      <c r="L95" s="10"/>
      <c r="M95" s="11"/>
      <c r="N95" s="11"/>
      <c r="O95" s="11"/>
      <c r="P95" s="12"/>
      <c r="Q95" s="10"/>
      <c r="R95" s="11"/>
      <c r="S95" s="11"/>
      <c r="T95" s="11"/>
      <c r="U95" s="12"/>
      <c r="V95" s="10"/>
      <c r="W95" s="11"/>
      <c r="X95" s="11"/>
      <c r="Y95" s="11"/>
      <c r="Z95" s="12"/>
      <c r="AA95" s="10"/>
      <c r="AB95" s="11"/>
      <c r="AC95" s="11"/>
      <c r="AD95" s="11"/>
      <c r="AE95" s="12"/>
    </row>
    <row r="96" spans="1:31" x14ac:dyDescent="0.2">
      <c r="A96" s="34" t="str">
        <f t="shared" si="2"/>
        <v/>
      </c>
      <c r="B96" s="11"/>
      <c r="C96" s="11"/>
      <c r="D96" s="11"/>
      <c r="E96" s="11"/>
      <c r="F96" s="12"/>
      <c r="G96" s="10"/>
      <c r="H96" s="11"/>
      <c r="I96" s="11"/>
      <c r="J96" s="11"/>
      <c r="K96" s="12"/>
      <c r="L96" s="10"/>
      <c r="M96" s="11"/>
      <c r="N96" s="11"/>
      <c r="O96" s="11"/>
      <c r="P96" s="12"/>
      <c r="Q96" s="10"/>
      <c r="R96" s="11"/>
      <c r="S96" s="11"/>
      <c r="T96" s="11"/>
      <c r="U96" s="12"/>
      <c r="V96" s="10"/>
      <c r="W96" s="11"/>
      <c r="X96" s="11"/>
      <c r="Y96" s="11"/>
      <c r="Z96" s="12"/>
      <c r="AA96" s="10"/>
      <c r="AB96" s="11"/>
      <c r="AC96" s="11"/>
      <c r="AD96" s="11"/>
      <c r="AE96" s="12"/>
    </row>
    <row r="97" spans="1:31" x14ac:dyDescent="0.2">
      <c r="A97" s="34" t="str">
        <f t="shared" si="2"/>
        <v/>
      </c>
      <c r="B97" s="11"/>
      <c r="C97" s="11"/>
      <c r="D97" s="11"/>
      <c r="E97" s="11"/>
      <c r="F97" s="12"/>
      <c r="G97" s="10"/>
      <c r="H97" s="11"/>
      <c r="I97" s="11"/>
      <c r="J97" s="11"/>
      <c r="K97" s="12"/>
      <c r="L97" s="10"/>
      <c r="M97" s="11"/>
      <c r="N97" s="11"/>
      <c r="O97" s="11"/>
      <c r="P97" s="12"/>
      <c r="Q97" s="10"/>
      <c r="R97" s="11"/>
      <c r="S97" s="11"/>
      <c r="T97" s="11"/>
      <c r="U97" s="12"/>
      <c r="V97" s="10"/>
      <c r="W97" s="11"/>
      <c r="X97" s="11"/>
      <c r="Y97" s="11"/>
      <c r="Z97" s="12"/>
      <c r="AA97" s="10"/>
      <c r="AB97" s="11"/>
      <c r="AC97" s="11"/>
      <c r="AD97" s="11"/>
      <c r="AE97" s="12"/>
    </row>
    <row r="98" spans="1:31" x14ac:dyDescent="0.2">
      <c r="A98" s="34" t="str">
        <f t="shared" si="2"/>
        <v/>
      </c>
      <c r="B98" s="11"/>
      <c r="C98" s="11"/>
      <c r="D98" s="11"/>
      <c r="E98" s="11"/>
      <c r="F98" s="12"/>
      <c r="G98" s="10"/>
      <c r="H98" s="11"/>
      <c r="I98" s="11"/>
      <c r="J98" s="11"/>
      <c r="K98" s="12"/>
      <c r="L98" s="10"/>
      <c r="M98" s="11"/>
      <c r="N98" s="11"/>
      <c r="O98" s="11"/>
      <c r="P98" s="12"/>
      <c r="Q98" s="10"/>
      <c r="R98" s="11"/>
      <c r="S98" s="11"/>
      <c r="T98" s="11"/>
      <c r="U98" s="12"/>
      <c r="V98" s="10"/>
      <c r="W98" s="11"/>
      <c r="X98" s="11"/>
      <c r="Y98" s="11"/>
      <c r="Z98" s="12"/>
      <c r="AA98" s="10"/>
      <c r="AB98" s="11"/>
      <c r="AC98" s="11"/>
      <c r="AD98" s="11"/>
      <c r="AE98" s="12"/>
    </row>
    <row r="99" spans="1:31" x14ac:dyDescent="0.2">
      <c r="A99" s="34" t="str">
        <f t="shared" si="2"/>
        <v/>
      </c>
      <c r="B99" s="11"/>
      <c r="C99" s="11"/>
      <c r="D99" s="11"/>
      <c r="E99" s="11"/>
      <c r="F99" s="12"/>
      <c r="G99" s="10"/>
      <c r="H99" s="11"/>
      <c r="I99" s="11"/>
      <c r="J99" s="11"/>
      <c r="K99" s="12"/>
      <c r="L99" s="10"/>
      <c r="M99" s="11"/>
      <c r="N99" s="11"/>
      <c r="O99" s="11"/>
      <c r="P99" s="12"/>
      <c r="Q99" s="10"/>
      <c r="R99" s="11"/>
      <c r="S99" s="11"/>
      <c r="T99" s="11"/>
      <c r="U99" s="12"/>
      <c r="V99" s="10"/>
      <c r="W99" s="11"/>
      <c r="X99" s="11"/>
      <c r="Y99" s="11"/>
      <c r="Z99" s="12"/>
      <c r="AA99" s="10"/>
      <c r="AB99" s="11"/>
      <c r="AC99" s="11"/>
      <c r="AD99" s="11"/>
      <c r="AE99" s="12"/>
    </row>
    <row r="100" spans="1:31" x14ac:dyDescent="0.2">
      <c r="A100" s="34" t="str">
        <f t="shared" si="2"/>
        <v/>
      </c>
      <c r="B100" s="11"/>
      <c r="C100" s="11"/>
      <c r="D100" s="11"/>
      <c r="E100" s="11"/>
      <c r="F100" s="12"/>
      <c r="G100" s="10"/>
      <c r="H100" s="11"/>
      <c r="I100" s="11"/>
      <c r="J100" s="11"/>
      <c r="K100" s="12"/>
      <c r="L100" s="10"/>
      <c r="M100" s="11"/>
      <c r="N100" s="11"/>
      <c r="O100" s="11"/>
      <c r="P100" s="12"/>
      <c r="Q100" s="10"/>
      <c r="R100" s="11"/>
      <c r="S100" s="11"/>
      <c r="T100" s="11"/>
      <c r="U100" s="12"/>
      <c r="V100" s="10"/>
      <c r="W100" s="11"/>
      <c r="X100" s="11"/>
      <c r="Y100" s="11"/>
      <c r="Z100" s="12"/>
      <c r="AA100" s="10"/>
      <c r="AB100" s="11"/>
      <c r="AC100" s="11"/>
      <c r="AD100" s="11"/>
      <c r="AE100" s="12"/>
    </row>
    <row r="101" spans="1:31" x14ac:dyDescent="0.2">
      <c r="A101" s="34" t="str">
        <f t="shared" si="2"/>
        <v/>
      </c>
      <c r="B101" s="11"/>
      <c r="C101" s="11"/>
      <c r="D101" s="11"/>
      <c r="E101" s="11"/>
      <c r="F101" s="12"/>
      <c r="G101" s="10"/>
      <c r="H101" s="11"/>
      <c r="I101" s="11"/>
      <c r="J101" s="11"/>
      <c r="K101" s="12"/>
      <c r="L101" s="10"/>
      <c r="M101" s="11"/>
      <c r="N101" s="11"/>
      <c r="O101" s="11"/>
      <c r="P101" s="12"/>
      <c r="Q101" s="10"/>
      <c r="R101" s="11"/>
      <c r="S101" s="11"/>
      <c r="T101" s="11"/>
      <c r="U101" s="12"/>
      <c r="V101" s="10"/>
      <c r="W101" s="11"/>
      <c r="X101" s="11"/>
      <c r="Y101" s="11"/>
      <c r="Z101" s="12"/>
      <c r="AA101" s="10"/>
      <c r="AB101" s="11"/>
      <c r="AC101" s="11"/>
      <c r="AD101" s="11"/>
      <c r="AE101" s="12"/>
    </row>
    <row r="102" spans="1:31" x14ac:dyDescent="0.2">
      <c r="A102" s="34" t="str">
        <f t="shared" si="2"/>
        <v/>
      </c>
      <c r="B102" s="11"/>
      <c r="C102" s="11"/>
      <c r="D102" s="11"/>
      <c r="E102" s="11"/>
      <c r="F102" s="12"/>
      <c r="G102" s="10"/>
      <c r="H102" s="11"/>
      <c r="I102" s="11"/>
      <c r="J102" s="11"/>
      <c r="K102" s="12"/>
      <c r="L102" s="10"/>
      <c r="M102" s="11"/>
      <c r="N102" s="11"/>
      <c r="O102" s="11"/>
      <c r="P102" s="12"/>
      <c r="Q102" s="10"/>
      <c r="R102" s="11"/>
      <c r="S102" s="11"/>
      <c r="T102" s="11"/>
      <c r="U102" s="12"/>
      <c r="V102" s="10"/>
      <c r="W102" s="11"/>
      <c r="X102" s="11"/>
      <c r="Y102" s="11"/>
      <c r="Z102" s="12"/>
      <c r="AA102" s="10"/>
      <c r="AB102" s="11"/>
      <c r="AC102" s="11"/>
      <c r="AD102" s="11"/>
      <c r="AE102" s="12"/>
    </row>
    <row r="103" spans="1:31" x14ac:dyDescent="0.2">
      <c r="A103" s="34" t="str">
        <f t="shared" si="2"/>
        <v/>
      </c>
      <c r="B103" s="11"/>
      <c r="C103" s="11"/>
      <c r="D103" s="11"/>
      <c r="E103" s="11"/>
      <c r="F103" s="12"/>
      <c r="G103" s="10"/>
      <c r="H103" s="11"/>
      <c r="I103" s="11"/>
      <c r="J103" s="11"/>
      <c r="K103" s="12"/>
      <c r="L103" s="10"/>
      <c r="M103" s="11"/>
      <c r="N103" s="11"/>
      <c r="O103" s="11"/>
      <c r="P103" s="12"/>
      <c r="Q103" s="10"/>
      <c r="R103" s="11"/>
      <c r="S103" s="11"/>
      <c r="T103" s="11"/>
      <c r="U103" s="12"/>
      <c r="V103" s="10"/>
      <c r="W103" s="11"/>
      <c r="X103" s="11"/>
      <c r="Y103" s="11"/>
      <c r="Z103" s="12"/>
      <c r="AA103" s="10"/>
      <c r="AB103" s="11"/>
      <c r="AC103" s="11"/>
      <c r="AD103" s="11"/>
      <c r="AE103" s="12"/>
    </row>
    <row r="104" spans="1:31" x14ac:dyDescent="0.2">
      <c r="A104" s="34" t="str">
        <f t="shared" si="2"/>
        <v/>
      </c>
      <c r="B104" s="11"/>
      <c r="C104" s="11"/>
      <c r="D104" s="11"/>
      <c r="E104" s="11"/>
      <c r="F104" s="12"/>
      <c r="G104" s="10"/>
      <c r="H104" s="11"/>
      <c r="I104" s="11"/>
      <c r="J104" s="11"/>
      <c r="K104" s="12"/>
      <c r="L104" s="10"/>
      <c r="M104" s="11"/>
      <c r="N104" s="11"/>
      <c r="O104" s="11"/>
      <c r="P104" s="12"/>
      <c r="Q104" s="10"/>
      <c r="R104" s="11"/>
      <c r="S104" s="11"/>
      <c r="T104" s="11"/>
      <c r="U104" s="12"/>
      <c r="V104" s="10"/>
      <c r="W104" s="11"/>
      <c r="X104" s="11"/>
      <c r="Y104" s="11"/>
      <c r="Z104" s="12"/>
      <c r="AA104" s="10"/>
      <c r="AB104" s="11"/>
      <c r="AC104" s="11"/>
      <c r="AD104" s="11"/>
      <c r="AE104" s="12"/>
    </row>
    <row r="105" spans="1:31" x14ac:dyDescent="0.2">
      <c r="A105" s="34" t="str">
        <f t="shared" si="2"/>
        <v/>
      </c>
      <c r="B105" s="11"/>
      <c r="C105" s="11"/>
      <c r="D105" s="11"/>
      <c r="E105" s="11"/>
      <c r="F105" s="12"/>
      <c r="G105" s="10"/>
      <c r="H105" s="11"/>
      <c r="I105" s="11"/>
      <c r="J105" s="11"/>
      <c r="K105" s="12"/>
      <c r="L105" s="10"/>
      <c r="M105" s="11"/>
      <c r="N105" s="11"/>
      <c r="O105" s="11"/>
      <c r="P105" s="12"/>
      <c r="Q105" s="10"/>
      <c r="R105" s="11"/>
      <c r="S105" s="11"/>
      <c r="T105" s="11"/>
      <c r="U105" s="12"/>
      <c r="V105" s="10"/>
      <c r="W105" s="11"/>
      <c r="X105" s="11"/>
      <c r="Y105" s="11"/>
      <c r="Z105" s="12"/>
      <c r="AA105" s="10"/>
      <c r="AB105" s="11"/>
      <c r="AC105" s="11"/>
      <c r="AD105" s="11"/>
      <c r="AE105" s="12"/>
    </row>
    <row r="106" spans="1:31" x14ac:dyDescent="0.2">
      <c r="A106" s="34" t="str">
        <f t="shared" si="2"/>
        <v/>
      </c>
      <c r="B106" s="11"/>
      <c r="C106" s="11"/>
      <c r="D106" s="11"/>
      <c r="E106" s="11"/>
      <c r="F106" s="12"/>
      <c r="G106" s="10"/>
      <c r="H106" s="11"/>
      <c r="I106" s="11"/>
      <c r="J106" s="11"/>
      <c r="K106" s="12"/>
      <c r="L106" s="10"/>
      <c r="M106" s="11"/>
      <c r="N106" s="11"/>
      <c r="O106" s="11"/>
      <c r="P106" s="12"/>
      <c r="Q106" s="10"/>
      <c r="R106" s="11"/>
      <c r="S106" s="11"/>
      <c r="T106" s="11"/>
      <c r="U106" s="12"/>
      <c r="V106" s="10"/>
      <c r="W106" s="11"/>
      <c r="X106" s="11"/>
      <c r="Y106" s="11"/>
      <c r="Z106" s="12"/>
      <c r="AA106" s="10"/>
      <c r="AB106" s="11"/>
      <c r="AC106" s="11"/>
      <c r="AD106" s="11"/>
      <c r="AE106" s="12"/>
    </row>
    <row r="107" spans="1:31" x14ac:dyDescent="0.2">
      <c r="A107" s="34" t="str">
        <f t="shared" ref="A107:A170" si="3">IF($A$2+ROW()-2&lt;=$AM$3,$A$2+ROW()-2,"")</f>
        <v/>
      </c>
      <c r="B107" s="11"/>
      <c r="C107" s="11"/>
      <c r="D107" s="11"/>
      <c r="E107" s="11"/>
      <c r="F107" s="12"/>
      <c r="G107" s="10"/>
      <c r="H107" s="11"/>
      <c r="I107" s="11"/>
      <c r="J107" s="11"/>
      <c r="K107" s="12"/>
      <c r="L107" s="10"/>
      <c r="M107" s="11"/>
      <c r="N107" s="11"/>
      <c r="O107" s="11"/>
      <c r="P107" s="12"/>
      <c r="Q107" s="10"/>
      <c r="R107" s="11"/>
      <c r="S107" s="11"/>
      <c r="T107" s="11"/>
      <c r="U107" s="12"/>
      <c r="V107" s="10"/>
      <c r="W107" s="11"/>
      <c r="X107" s="11"/>
      <c r="Y107" s="11"/>
      <c r="Z107" s="12"/>
      <c r="AA107" s="10"/>
      <c r="AB107" s="11"/>
      <c r="AC107" s="11"/>
      <c r="AD107" s="11"/>
      <c r="AE107" s="12"/>
    </row>
    <row r="108" spans="1:31" x14ac:dyDescent="0.2">
      <c r="A108" s="34" t="str">
        <f t="shared" si="3"/>
        <v/>
      </c>
      <c r="B108" s="11"/>
      <c r="C108" s="11"/>
      <c r="D108" s="11"/>
      <c r="E108" s="11"/>
      <c r="F108" s="12"/>
      <c r="G108" s="10"/>
      <c r="H108" s="11"/>
      <c r="I108" s="11"/>
      <c r="J108" s="11"/>
      <c r="K108" s="12"/>
      <c r="L108" s="10"/>
      <c r="M108" s="11"/>
      <c r="N108" s="11"/>
      <c r="O108" s="11"/>
      <c r="P108" s="12"/>
      <c r="Q108" s="10"/>
      <c r="R108" s="11"/>
      <c r="S108" s="11"/>
      <c r="T108" s="11"/>
      <c r="U108" s="12"/>
      <c r="V108" s="10"/>
      <c r="W108" s="11"/>
      <c r="X108" s="11"/>
      <c r="Y108" s="11"/>
      <c r="Z108" s="12"/>
      <c r="AA108" s="10"/>
      <c r="AB108" s="11"/>
      <c r="AC108" s="11"/>
      <c r="AD108" s="11"/>
      <c r="AE108" s="12"/>
    </row>
    <row r="109" spans="1:31" x14ac:dyDescent="0.2">
      <c r="A109" s="34" t="str">
        <f t="shared" si="3"/>
        <v/>
      </c>
      <c r="B109" s="11"/>
      <c r="C109" s="11"/>
      <c r="D109" s="11"/>
      <c r="E109" s="11"/>
      <c r="F109" s="12"/>
      <c r="G109" s="10"/>
      <c r="H109" s="11"/>
      <c r="I109" s="11"/>
      <c r="J109" s="11"/>
      <c r="K109" s="12"/>
      <c r="L109" s="10"/>
      <c r="M109" s="11"/>
      <c r="N109" s="11"/>
      <c r="O109" s="11"/>
      <c r="P109" s="12"/>
      <c r="Q109" s="10"/>
      <c r="R109" s="11"/>
      <c r="S109" s="11"/>
      <c r="T109" s="11"/>
      <c r="U109" s="12"/>
      <c r="V109" s="10"/>
      <c r="W109" s="11"/>
      <c r="X109" s="11"/>
      <c r="Y109" s="11"/>
      <c r="Z109" s="12"/>
      <c r="AA109" s="10"/>
      <c r="AB109" s="11"/>
      <c r="AC109" s="11"/>
      <c r="AD109" s="11"/>
      <c r="AE109" s="12"/>
    </row>
    <row r="110" spans="1:31" x14ac:dyDescent="0.2">
      <c r="A110" s="34" t="str">
        <f t="shared" si="3"/>
        <v/>
      </c>
      <c r="B110" s="11"/>
      <c r="C110" s="11"/>
      <c r="D110" s="11"/>
      <c r="E110" s="11"/>
      <c r="F110" s="12"/>
      <c r="G110" s="10"/>
      <c r="H110" s="11"/>
      <c r="I110" s="11"/>
      <c r="J110" s="11"/>
      <c r="K110" s="12"/>
      <c r="L110" s="10"/>
      <c r="M110" s="11"/>
      <c r="N110" s="11"/>
      <c r="O110" s="11"/>
      <c r="P110" s="12"/>
      <c r="Q110" s="10"/>
      <c r="R110" s="11"/>
      <c r="S110" s="11"/>
      <c r="T110" s="11"/>
      <c r="U110" s="12"/>
      <c r="V110" s="10"/>
      <c r="W110" s="11"/>
      <c r="X110" s="11"/>
      <c r="Y110" s="11"/>
      <c r="Z110" s="12"/>
      <c r="AA110" s="10"/>
      <c r="AB110" s="11"/>
      <c r="AC110" s="11"/>
      <c r="AD110" s="11"/>
      <c r="AE110" s="12"/>
    </row>
    <row r="111" spans="1:31" x14ac:dyDescent="0.2">
      <c r="A111" s="34" t="str">
        <f t="shared" si="3"/>
        <v/>
      </c>
      <c r="B111" s="11"/>
      <c r="C111" s="11"/>
      <c r="D111" s="11"/>
      <c r="E111" s="11"/>
      <c r="F111" s="12"/>
      <c r="G111" s="10"/>
      <c r="H111" s="11"/>
      <c r="I111" s="11"/>
      <c r="J111" s="11"/>
      <c r="K111" s="12"/>
      <c r="L111" s="10"/>
      <c r="M111" s="11"/>
      <c r="N111" s="11"/>
      <c r="O111" s="11"/>
      <c r="P111" s="12"/>
      <c r="Q111" s="10"/>
      <c r="R111" s="11"/>
      <c r="S111" s="11"/>
      <c r="T111" s="11"/>
      <c r="U111" s="12"/>
      <c r="V111" s="10"/>
      <c r="W111" s="11"/>
      <c r="X111" s="11"/>
      <c r="Y111" s="11"/>
      <c r="Z111" s="12"/>
      <c r="AA111" s="10"/>
      <c r="AB111" s="11"/>
      <c r="AC111" s="11"/>
      <c r="AD111" s="11"/>
      <c r="AE111" s="12"/>
    </row>
    <row r="112" spans="1:31" x14ac:dyDescent="0.2">
      <c r="A112" s="34" t="str">
        <f t="shared" si="3"/>
        <v/>
      </c>
      <c r="B112" s="11"/>
      <c r="C112" s="11"/>
      <c r="D112" s="11"/>
      <c r="E112" s="11"/>
      <c r="F112" s="12"/>
      <c r="G112" s="10"/>
      <c r="H112" s="11"/>
      <c r="I112" s="11"/>
      <c r="J112" s="11"/>
      <c r="K112" s="12"/>
      <c r="L112" s="10"/>
      <c r="M112" s="11"/>
      <c r="N112" s="11"/>
      <c r="O112" s="11"/>
      <c r="P112" s="12"/>
      <c r="Q112" s="10"/>
      <c r="R112" s="11"/>
      <c r="S112" s="11"/>
      <c r="T112" s="11"/>
      <c r="U112" s="12"/>
      <c r="V112" s="10"/>
      <c r="W112" s="11"/>
      <c r="X112" s="11"/>
      <c r="Y112" s="11"/>
      <c r="Z112" s="12"/>
      <c r="AA112" s="10"/>
      <c r="AB112" s="11"/>
      <c r="AC112" s="11"/>
      <c r="AD112" s="11"/>
      <c r="AE112" s="12"/>
    </row>
    <row r="113" spans="1:31" x14ac:dyDescent="0.2">
      <c r="A113" s="34" t="str">
        <f t="shared" si="3"/>
        <v/>
      </c>
      <c r="B113" s="11"/>
      <c r="C113" s="11"/>
      <c r="D113" s="11"/>
      <c r="E113" s="11"/>
      <c r="F113" s="12"/>
      <c r="G113" s="10"/>
      <c r="H113" s="11"/>
      <c r="I113" s="11"/>
      <c r="J113" s="11"/>
      <c r="K113" s="12"/>
      <c r="L113" s="10"/>
      <c r="M113" s="11"/>
      <c r="N113" s="11"/>
      <c r="O113" s="11"/>
      <c r="P113" s="12"/>
      <c r="Q113" s="10"/>
      <c r="R113" s="11"/>
      <c r="S113" s="11"/>
      <c r="T113" s="11"/>
      <c r="U113" s="12"/>
      <c r="V113" s="10"/>
      <c r="W113" s="11"/>
      <c r="X113" s="11"/>
      <c r="Y113" s="11"/>
      <c r="Z113" s="12"/>
      <c r="AA113" s="10"/>
      <c r="AB113" s="11"/>
      <c r="AC113" s="11"/>
      <c r="AD113" s="11"/>
      <c r="AE113" s="12"/>
    </row>
    <row r="114" spans="1:31" x14ac:dyDescent="0.2">
      <c r="A114" s="34" t="str">
        <f t="shared" si="3"/>
        <v/>
      </c>
      <c r="B114" s="11"/>
      <c r="C114" s="11"/>
      <c r="D114" s="11"/>
      <c r="E114" s="11"/>
      <c r="F114" s="12"/>
      <c r="G114" s="10"/>
      <c r="H114" s="11"/>
      <c r="I114" s="11"/>
      <c r="J114" s="11"/>
      <c r="K114" s="12"/>
      <c r="L114" s="10"/>
      <c r="M114" s="11"/>
      <c r="N114" s="11"/>
      <c r="O114" s="11"/>
      <c r="P114" s="12"/>
      <c r="Q114" s="10"/>
      <c r="R114" s="11"/>
      <c r="S114" s="11"/>
      <c r="T114" s="11"/>
      <c r="U114" s="12"/>
      <c r="V114" s="10"/>
      <c r="W114" s="11"/>
      <c r="X114" s="11"/>
      <c r="Y114" s="11"/>
      <c r="Z114" s="12"/>
      <c r="AA114" s="10"/>
      <c r="AB114" s="11"/>
      <c r="AC114" s="11"/>
      <c r="AD114" s="11"/>
      <c r="AE114" s="12"/>
    </row>
    <row r="115" spans="1:31" x14ac:dyDescent="0.2">
      <c r="A115" s="34" t="str">
        <f t="shared" si="3"/>
        <v/>
      </c>
      <c r="B115" s="11"/>
      <c r="C115" s="11"/>
      <c r="D115" s="11"/>
      <c r="E115" s="11"/>
      <c r="F115" s="12"/>
      <c r="G115" s="10"/>
      <c r="H115" s="11"/>
      <c r="I115" s="11"/>
      <c r="J115" s="11"/>
      <c r="K115" s="12"/>
      <c r="L115" s="10"/>
      <c r="M115" s="11"/>
      <c r="N115" s="11"/>
      <c r="O115" s="11"/>
      <c r="P115" s="12"/>
      <c r="Q115" s="10"/>
      <c r="R115" s="11"/>
      <c r="S115" s="11"/>
      <c r="T115" s="11"/>
      <c r="U115" s="12"/>
      <c r="V115" s="10"/>
      <c r="W115" s="11"/>
      <c r="X115" s="11"/>
      <c r="Y115" s="11"/>
      <c r="Z115" s="12"/>
      <c r="AA115" s="10"/>
      <c r="AB115" s="11"/>
      <c r="AC115" s="11"/>
      <c r="AD115" s="11"/>
      <c r="AE115" s="12"/>
    </row>
    <row r="116" spans="1:31" x14ac:dyDescent="0.2">
      <c r="A116" s="34" t="str">
        <f t="shared" si="3"/>
        <v/>
      </c>
      <c r="B116" s="11"/>
      <c r="C116" s="11"/>
      <c r="D116" s="11"/>
      <c r="E116" s="11"/>
      <c r="F116" s="12"/>
      <c r="G116" s="10"/>
      <c r="H116" s="11"/>
      <c r="I116" s="11"/>
      <c r="J116" s="11"/>
      <c r="K116" s="12"/>
      <c r="L116" s="10"/>
      <c r="M116" s="11"/>
      <c r="N116" s="11"/>
      <c r="O116" s="11"/>
      <c r="P116" s="12"/>
      <c r="Q116" s="10"/>
      <c r="R116" s="11"/>
      <c r="S116" s="11"/>
      <c r="T116" s="11"/>
      <c r="U116" s="12"/>
      <c r="V116" s="10"/>
      <c r="W116" s="11"/>
      <c r="X116" s="11"/>
      <c r="Y116" s="11"/>
      <c r="Z116" s="12"/>
      <c r="AA116" s="10"/>
      <c r="AB116" s="11"/>
      <c r="AC116" s="11"/>
      <c r="AD116" s="11"/>
      <c r="AE116" s="12"/>
    </row>
    <row r="117" spans="1:31" x14ac:dyDescent="0.2">
      <c r="A117" s="34" t="str">
        <f t="shared" si="3"/>
        <v/>
      </c>
      <c r="B117" s="11"/>
      <c r="C117" s="11"/>
      <c r="D117" s="11"/>
      <c r="E117" s="11"/>
      <c r="F117" s="12"/>
      <c r="G117" s="10"/>
      <c r="H117" s="11"/>
      <c r="I117" s="11"/>
      <c r="J117" s="11"/>
      <c r="K117" s="12"/>
      <c r="L117" s="10"/>
      <c r="M117" s="11"/>
      <c r="N117" s="11"/>
      <c r="O117" s="11"/>
      <c r="P117" s="12"/>
      <c r="Q117" s="10"/>
      <c r="R117" s="11"/>
      <c r="S117" s="11"/>
      <c r="T117" s="11"/>
      <c r="U117" s="12"/>
      <c r="V117" s="10"/>
      <c r="W117" s="11"/>
      <c r="X117" s="11"/>
      <c r="Y117" s="11"/>
      <c r="Z117" s="12"/>
      <c r="AA117" s="10"/>
      <c r="AB117" s="11"/>
      <c r="AC117" s="11"/>
      <c r="AD117" s="11"/>
      <c r="AE117" s="12"/>
    </row>
    <row r="118" spans="1:31" x14ac:dyDescent="0.2">
      <c r="A118" s="34" t="str">
        <f t="shared" si="3"/>
        <v/>
      </c>
      <c r="B118" s="11"/>
      <c r="C118" s="11"/>
      <c r="D118" s="11"/>
      <c r="E118" s="11"/>
      <c r="F118" s="12"/>
      <c r="G118" s="10"/>
      <c r="H118" s="11"/>
      <c r="I118" s="11"/>
      <c r="J118" s="11"/>
      <c r="K118" s="12"/>
      <c r="L118" s="10"/>
      <c r="M118" s="11"/>
      <c r="N118" s="11"/>
      <c r="O118" s="11"/>
      <c r="P118" s="12"/>
      <c r="Q118" s="10"/>
      <c r="R118" s="11"/>
      <c r="S118" s="11"/>
      <c r="T118" s="11"/>
      <c r="U118" s="12"/>
      <c r="V118" s="10"/>
      <c r="W118" s="11"/>
      <c r="X118" s="11"/>
      <c r="Y118" s="11"/>
      <c r="Z118" s="12"/>
      <c r="AA118" s="10"/>
      <c r="AB118" s="11"/>
      <c r="AC118" s="11"/>
      <c r="AD118" s="11"/>
      <c r="AE118" s="12"/>
    </row>
    <row r="119" spans="1:31" x14ac:dyDescent="0.2">
      <c r="A119" s="34" t="str">
        <f t="shared" si="3"/>
        <v/>
      </c>
      <c r="B119" s="11"/>
      <c r="C119" s="11"/>
      <c r="D119" s="11"/>
      <c r="E119" s="11"/>
      <c r="F119" s="12"/>
      <c r="G119" s="10"/>
      <c r="H119" s="11"/>
      <c r="I119" s="11"/>
      <c r="J119" s="11"/>
      <c r="K119" s="12"/>
      <c r="L119" s="10"/>
      <c r="M119" s="11"/>
      <c r="N119" s="11"/>
      <c r="O119" s="11"/>
      <c r="P119" s="12"/>
      <c r="Q119" s="10"/>
      <c r="R119" s="11"/>
      <c r="S119" s="11"/>
      <c r="T119" s="11"/>
      <c r="U119" s="12"/>
      <c r="V119" s="10"/>
      <c r="W119" s="11"/>
      <c r="X119" s="11"/>
      <c r="Y119" s="11"/>
      <c r="Z119" s="12"/>
      <c r="AA119" s="10"/>
      <c r="AB119" s="11"/>
      <c r="AC119" s="11"/>
      <c r="AD119" s="11"/>
      <c r="AE119" s="12"/>
    </row>
    <row r="120" spans="1:31" x14ac:dyDescent="0.2">
      <c r="A120" s="34" t="str">
        <f t="shared" si="3"/>
        <v/>
      </c>
      <c r="B120" s="11"/>
      <c r="C120" s="11"/>
      <c r="D120" s="11"/>
      <c r="E120" s="11"/>
      <c r="F120" s="12"/>
      <c r="G120" s="10"/>
      <c r="H120" s="11"/>
      <c r="I120" s="11"/>
      <c r="J120" s="11"/>
      <c r="K120" s="12"/>
      <c r="L120" s="10"/>
      <c r="M120" s="11"/>
      <c r="N120" s="11"/>
      <c r="O120" s="11"/>
      <c r="P120" s="12"/>
      <c r="Q120" s="10"/>
      <c r="R120" s="11"/>
      <c r="S120" s="11"/>
      <c r="T120" s="11"/>
      <c r="U120" s="12"/>
      <c r="V120" s="10"/>
      <c r="W120" s="11"/>
      <c r="X120" s="11"/>
      <c r="Y120" s="11"/>
      <c r="Z120" s="12"/>
      <c r="AA120" s="10"/>
      <c r="AB120" s="11"/>
      <c r="AC120" s="11"/>
      <c r="AD120" s="11"/>
      <c r="AE120" s="12"/>
    </row>
    <row r="121" spans="1:31" x14ac:dyDescent="0.2">
      <c r="A121" s="34" t="str">
        <f t="shared" si="3"/>
        <v/>
      </c>
      <c r="B121" s="11"/>
      <c r="C121" s="11"/>
      <c r="D121" s="11"/>
      <c r="E121" s="11"/>
      <c r="F121" s="12"/>
      <c r="G121" s="10"/>
      <c r="H121" s="11"/>
      <c r="I121" s="11"/>
      <c r="J121" s="11"/>
      <c r="K121" s="12"/>
      <c r="L121" s="10"/>
      <c r="M121" s="11"/>
      <c r="N121" s="11"/>
      <c r="O121" s="11"/>
      <c r="P121" s="12"/>
      <c r="Q121" s="10"/>
      <c r="R121" s="11"/>
      <c r="S121" s="11"/>
      <c r="T121" s="11"/>
      <c r="U121" s="12"/>
      <c r="V121" s="10"/>
      <c r="W121" s="11"/>
      <c r="X121" s="11"/>
      <c r="Y121" s="11"/>
      <c r="Z121" s="12"/>
      <c r="AA121" s="10"/>
      <c r="AB121" s="11"/>
      <c r="AC121" s="11"/>
      <c r="AD121" s="11"/>
      <c r="AE121" s="12"/>
    </row>
    <row r="122" spans="1:31" x14ac:dyDescent="0.2">
      <c r="A122" s="34" t="str">
        <f t="shared" si="3"/>
        <v/>
      </c>
      <c r="B122" s="11"/>
      <c r="C122" s="11"/>
      <c r="D122" s="11"/>
      <c r="E122" s="11"/>
      <c r="F122" s="12"/>
      <c r="G122" s="10"/>
      <c r="H122" s="11"/>
      <c r="I122" s="11"/>
      <c r="J122" s="11"/>
      <c r="K122" s="12"/>
      <c r="L122" s="10"/>
      <c r="M122" s="11"/>
      <c r="N122" s="11"/>
      <c r="O122" s="11"/>
      <c r="P122" s="12"/>
      <c r="Q122" s="10"/>
      <c r="R122" s="11"/>
      <c r="S122" s="11"/>
      <c r="T122" s="11"/>
      <c r="U122" s="12"/>
      <c r="V122" s="10"/>
      <c r="W122" s="11"/>
      <c r="X122" s="11"/>
      <c r="Y122" s="11"/>
      <c r="Z122" s="12"/>
      <c r="AA122" s="10"/>
      <c r="AB122" s="11"/>
      <c r="AC122" s="11"/>
      <c r="AD122" s="11"/>
      <c r="AE122" s="12"/>
    </row>
    <row r="123" spans="1:31" x14ac:dyDescent="0.2">
      <c r="A123" s="34" t="str">
        <f t="shared" si="3"/>
        <v/>
      </c>
      <c r="B123" s="11"/>
      <c r="C123" s="11"/>
      <c r="D123" s="11"/>
      <c r="E123" s="11"/>
      <c r="F123" s="12"/>
      <c r="G123" s="10"/>
      <c r="H123" s="11"/>
      <c r="I123" s="11"/>
      <c r="J123" s="11"/>
      <c r="K123" s="12"/>
      <c r="L123" s="10"/>
      <c r="M123" s="11"/>
      <c r="N123" s="11"/>
      <c r="O123" s="11"/>
      <c r="P123" s="12"/>
      <c r="Q123" s="10"/>
      <c r="R123" s="11"/>
      <c r="S123" s="11"/>
      <c r="T123" s="11"/>
      <c r="U123" s="12"/>
      <c r="V123" s="10"/>
      <c r="W123" s="11"/>
      <c r="X123" s="11"/>
      <c r="Y123" s="11"/>
      <c r="Z123" s="12"/>
      <c r="AA123" s="10"/>
      <c r="AB123" s="11"/>
      <c r="AC123" s="11"/>
      <c r="AD123" s="11"/>
      <c r="AE123" s="12"/>
    </row>
    <row r="124" spans="1:31" x14ac:dyDescent="0.2">
      <c r="A124" s="34" t="str">
        <f t="shared" si="3"/>
        <v/>
      </c>
      <c r="B124" s="11"/>
      <c r="C124" s="11"/>
      <c r="D124" s="11"/>
      <c r="E124" s="11"/>
      <c r="F124" s="12"/>
      <c r="G124" s="10"/>
      <c r="H124" s="11"/>
      <c r="I124" s="11"/>
      <c r="J124" s="11"/>
      <c r="K124" s="12"/>
      <c r="L124" s="10"/>
      <c r="M124" s="11"/>
      <c r="N124" s="11"/>
      <c r="O124" s="11"/>
      <c r="P124" s="12"/>
      <c r="Q124" s="10"/>
      <c r="R124" s="11"/>
      <c r="S124" s="11"/>
      <c r="T124" s="11"/>
      <c r="U124" s="12"/>
      <c r="V124" s="10"/>
      <c r="W124" s="11"/>
      <c r="X124" s="11"/>
      <c r="Y124" s="11"/>
      <c r="Z124" s="12"/>
      <c r="AA124" s="10"/>
      <c r="AB124" s="11"/>
      <c r="AC124" s="11"/>
      <c r="AD124" s="11"/>
      <c r="AE124" s="12"/>
    </row>
    <row r="125" spans="1:31" x14ac:dyDescent="0.2">
      <c r="A125" s="34" t="str">
        <f t="shared" si="3"/>
        <v/>
      </c>
      <c r="B125" s="11"/>
      <c r="C125" s="11"/>
      <c r="D125" s="11"/>
      <c r="E125" s="11"/>
      <c r="F125" s="12"/>
      <c r="G125" s="10"/>
      <c r="H125" s="11"/>
      <c r="I125" s="11"/>
      <c r="J125" s="11"/>
      <c r="K125" s="12"/>
      <c r="L125" s="10"/>
      <c r="M125" s="11"/>
      <c r="N125" s="11"/>
      <c r="O125" s="11"/>
      <c r="P125" s="12"/>
      <c r="Q125" s="10"/>
      <c r="R125" s="11"/>
      <c r="S125" s="11"/>
      <c r="T125" s="11"/>
      <c r="U125" s="12"/>
      <c r="V125" s="10"/>
      <c r="W125" s="11"/>
      <c r="X125" s="11"/>
      <c r="Y125" s="11"/>
      <c r="Z125" s="12"/>
      <c r="AA125" s="10"/>
      <c r="AB125" s="11"/>
      <c r="AC125" s="11"/>
      <c r="AD125" s="11"/>
      <c r="AE125" s="12"/>
    </row>
    <row r="126" spans="1:31" x14ac:dyDescent="0.2">
      <c r="A126" s="34" t="str">
        <f t="shared" si="3"/>
        <v/>
      </c>
      <c r="B126" s="11"/>
      <c r="C126" s="11"/>
      <c r="D126" s="11"/>
      <c r="E126" s="11"/>
      <c r="F126" s="12"/>
      <c r="G126" s="10"/>
      <c r="H126" s="11"/>
      <c r="I126" s="11"/>
      <c r="J126" s="11"/>
      <c r="K126" s="12"/>
      <c r="L126" s="10"/>
      <c r="M126" s="11"/>
      <c r="N126" s="11"/>
      <c r="O126" s="11"/>
      <c r="P126" s="12"/>
      <c r="Q126" s="10"/>
      <c r="R126" s="11"/>
      <c r="S126" s="11"/>
      <c r="T126" s="11"/>
      <c r="U126" s="12"/>
      <c r="V126" s="10"/>
      <c r="W126" s="11"/>
      <c r="X126" s="11"/>
      <c r="Y126" s="11"/>
      <c r="Z126" s="12"/>
      <c r="AA126" s="10"/>
      <c r="AB126" s="11"/>
      <c r="AC126" s="11"/>
      <c r="AD126" s="11"/>
      <c r="AE126" s="12"/>
    </row>
    <row r="127" spans="1:31" x14ac:dyDescent="0.2">
      <c r="A127" s="34" t="str">
        <f t="shared" si="3"/>
        <v/>
      </c>
      <c r="B127" s="11"/>
      <c r="C127" s="11"/>
      <c r="D127" s="11"/>
      <c r="E127" s="11"/>
      <c r="F127" s="12"/>
      <c r="G127" s="10"/>
      <c r="H127" s="11"/>
      <c r="I127" s="11"/>
      <c r="J127" s="11"/>
      <c r="K127" s="12"/>
      <c r="L127" s="10"/>
      <c r="M127" s="11"/>
      <c r="N127" s="11"/>
      <c r="O127" s="11"/>
      <c r="P127" s="12"/>
      <c r="Q127" s="10"/>
      <c r="R127" s="11"/>
      <c r="S127" s="11"/>
      <c r="T127" s="11"/>
      <c r="U127" s="12"/>
      <c r="V127" s="10"/>
      <c r="W127" s="11"/>
      <c r="X127" s="11"/>
      <c r="Y127" s="11"/>
      <c r="Z127" s="12"/>
      <c r="AA127" s="10"/>
      <c r="AB127" s="11"/>
      <c r="AC127" s="11"/>
      <c r="AD127" s="11"/>
      <c r="AE127" s="12"/>
    </row>
    <row r="128" spans="1:31" x14ac:dyDescent="0.2">
      <c r="A128" s="34" t="str">
        <f t="shared" si="3"/>
        <v/>
      </c>
      <c r="B128" s="11"/>
      <c r="C128" s="11"/>
      <c r="D128" s="11"/>
      <c r="E128" s="11"/>
      <c r="F128" s="12"/>
      <c r="G128" s="10"/>
      <c r="H128" s="11"/>
      <c r="I128" s="11"/>
      <c r="J128" s="11"/>
      <c r="K128" s="12"/>
      <c r="L128" s="10"/>
      <c r="M128" s="11"/>
      <c r="N128" s="11"/>
      <c r="O128" s="11"/>
      <c r="P128" s="12"/>
      <c r="Q128" s="10"/>
      <c r="R128" s="11"/>
      <c r="S128" s="11"/>
      <c r="T128" s="11"/>
      <c r="U128" s="12"/>
      <c r="V128" s="10"/>
      <c r="W128" s="11"/>
      <c r="X128" s="11"/>
      <c r="Y128" s="11"/>
      <c r="Z128" s="12"/>
      <c r="AA128" s="10"/>
      <c r="AB128" s="11"/>
      <c r="AC128" s="11"/>
      <c r="AD128" s="11"/>
      <c r="AE128" s="12"/>
    </row>
    <row r="129" spans="1:31" x14ac:dyDescent="0.2">
      <c r="A129" s="34" t="str">
        <f t="shared" si="3"/>
        <v/>
      </c>
      <c r="B129" s="11"/>
      <c r="C129" s="11"/>
      <c r="D129" s="11"/>
      <c r="E129" s="11"/>
      <c r="F129" s="12"/>
      <c r="G129" s="10"/>
      <c r="H129" s="11"/>
      <c r="I129" s="11"/>
      <c r="J129" s="11"/>
      <c r="K129" s="12"/>
      <c r="L129" s="10"/>
      <c r="M129" s="11"/>
      <c r="N129" s="11"/>
      <c r="O129" s="11"/>
      <c r="P129" s="12"/>
      <c r="Q129" s="10"/>
      <c r="R129" s="11"/>
      <c r="S129" s="11"/>
      <c r="T129" s="11"/>
      <c r="U129" s="12"/>
      <c r="V129" s="10"/>
      <c r="W129" s="11"/>
      <c r="X129" s="11"/>
      <c r="Y129" s="11"/>
      <c r="Z129" s="12"/>
      <c r="AA129" s="10"/>
      <c r="AB129" s="11"/>
      <c r="AC129" s="11"/>
      <c r="AD129" s="11"/>
      <c r="AE129" s="12"/>
    </row>
    <row r="130" spans="1:31" x14ac:dyDescent="0.2">
      <c r="A130" s="34" t="str">
        <f t="shared" si="3"/>
        <v/>
      </c>
      <c r="B130" s="11"/>
      <c r="C130" s="11"/>
      <c r="D130" s="11"/>
      <c r="E130" s="11"/>
      <c r="F130" s="12"/>
      <c r="G130" s="10"/>
      <c r="H130" s="11"/>
      <c r="I130" s="11"/>
      <c r="J130" s="11"/>
      <c r="K130" s="12"/>
      <c r="L130" s="10"/>
      <c r="M130" s="11"/>
      <c r="N130" s="11"/>
      <c r="O130" s="11"/>
      <c r="P130" s="12"/>
      <c r="Q130" s="10"/>
      <c r="R130" s="11"/>
      <c r="S130" s="11"/>
      <c r="T130" s="11"/>
      <c r="U130" s="12"/>
      <c r="V130" s="10"/>
      <c r="W130" s="11"/>
      <c r="X130" s="11"/>
      <c r="Y130" s="11"/>
      <c r="Z130" s="12"/>
      <c r="AA130" s="10"/>
      <c r="AB130" s="11"/>
      <c r="AC130" s="11"/>
      <c r="AD130" s="11"/>
      <c r="AE130" s="12"/>
    </row>
    <row r="131" spans="1:31" x14ac:dyDescent="0.2">
      <c r="A131" s="34" t="str">
        <f t="shared" si="3"/>
        <v/>
      </c>
      <c r="B131" s="11"/>
      <c r="C131" s="11"/>
      <c r="D131" s="11"/>
      <c r="E131" s="11"/>
      <c r="F131" s="12"/>
      <c r="G131" s="10"/>
      <c r="H131" s="11"/>
      <c r="I131" s="11"/>
      <c r="J131" s="11"/>
      <c r="K131" s="12"/>
      <c r="L131" s="10"/>
      <c r="M131" s="11"/>
      <c r="N131" s="11"/>
      <c r="O131" s="11"/>
      <c r="P131" s="12"/>
      <c r="Q131" s="10"/>
      <c r="R131" s="11"/>
      <c r="S131" s="11"/>
      <c r="T131" s="11"/>
      <c r="U131" s="12"/>
      <c r="V131" s="10"/>
      <c r="W131" s="11"/>
      <c r="X131" s="11"/>
      <c r="Y131" s="11"/>
      <c r="Z131" s="12"/>
      <c r="AA131" s="10"/>
      <c r="AB131" s="11"/>
      <c r="AC131" s="11"/>
      <c r="AD131" s="11"/>
      <c r="AE131" s="12"/>
    </row>
    <row r="132" spans="1:31" x14ac:dyDescent="0.2">
      <c r="A132" s="34" t="str">
        <f t="shared" si="3"/>
        <v/>
      </c>
      <c r="B132" s="11"/>
      <c r="C132" s="11"/>
      <c r="D132" s="11"/>
      <c r="E132" s="11"/>
      <c r="F132" s="12"/>
      <c r="G132" s="10"/>
      <c r="H132" s="11"/>
      <c r="I132" s="11"/>
      <c r="J132" s="11"/>
      <c r="K132" s="12"/>
      <c r="L132" s="10"/>
      <c r="M132" s="11"/>
      <c r="N132" s="11"/>
      <c r="O132" s="11"/>
      <c r="P132" s="12"/>
      <c r="Q132" s="10"/>
      <c r="R132" s="11"/>
      <c r="S132" s="11"/>
      <c r="T132" s="11"/>
      <c r="U132" s="12"/>
      <c r="V132" s="10"/>
      <c r="W132" s="11"/>
      <c r="X132" s="11"/>
      <c r="Y132" s="11"/>
      <c r="Z132" s="12"/>
      <c r="AA132" s="10"/>
      <c r="AB132" s="11"/>
      <c r="AC132" s="11"/>
      <c r="AD132" s="11"/>
      <c r="AE132" s="12"/>
    </row>
    <row r="133" spans="1:31" x14ac:dyDescent="0.2">
      <c r="A133" s="34" t="str">
        <f t="shared" si="3"/>
        <v/>
      </c>
      <c r="B133" s="11"/>
      <c r="C133" s="11"/>
      <c r="D133" s="11"/>
      <c r="E133" s="11"/>
      <c r="F133" s="12"/>
      <c r="G133" s="10"/>
      <c r="H133" s="11"/>
      <c r="I133" s="11"/>
      <c r="J133" s="11"/>
      <c r="K133" s="12"/>
      <c r="L133" s="10"/>
      <c r="M133" s="11"/>
      <c r="N133" s="11"/>
      <c r="O133" s="11"/>
      <c r="P133" s="12"/>
      <c r="Q133" s="10"/>
      <c r="R133" s="11"/>
      <c r="S133" s="11"/>
      <c r="T133" s="11"/>
      <c r="U133" s="12"/>
      <c r="V133" s="10"/>
      <c r="W133" s="11"/>
      <c r="X133" s="11"/>
      <c r="Y133" s="11"/>
      <c r="Z133" s="12"/>
      <c r="AA133" s="10"/>
      <c r="AB133" s="11"/>
      <c r="AC133" s="11"/>
      <c r="AD133" s="11"/>
      <c r="AE133" s="12"/>
    </row>
    <row r="134" spans="1:31" x14ac:dyDescent="0.2">
      <c r="A134" s="34" t="str">
        <f t="shared" si="3"/>
        <v/>
      </c>
      <c r="B134" s="11"/>
      <c r="C134" s="11"/>
      <c r="D134" s="11"/>
      <c r="E134" s="11"/>
      <c r="F134" s="12"/>
      <c r="G134" s="10"/>
      <c r="H134" s="11"/>
      <c r="I134" s="11"/>
      <c r="J134" s="11"/>
      <c r="K134" s="12"/>
      <c r="L134" s="10"/>
      <c r="M134" s="11"/>
      <c r="N134" s="11"/>
      <c r="O134" s="11"/>
      <c r="P134" s="12"/>
      <c r="Q134" s="10"/>
      <c r="R134" s="11"/>
      <c r="S134" s="11"/>
      <c r="T134" s="11"/>
      <c r="U134" s="12"/>
      <c r="V134" s="10"/>
      <c r="W134" s="11"/>
      <c r="X134" s="11"/>
      <c r="Y134" s="11"/>
      <c r="Z134" s="12"/>
      <c r="AA134" s="10"/>
      <c r="AB134" s="11"/>
      <c r="AC134" s="11"/>
      <c r="AD134" s="11"/>
      <c r="AE134" s="12"/>
    </row>
    <row r="135" spans="1:31" x14ac:dyDescent="0.2">
      <c r="A135" s="34" t="str">
        <f t="shared" si="3"/>
        <v/>
      </c>
      <c r="B135" s="11"/>
      <c r="C135" s="11"/>
      <c r="D135" s="11"/>
      <c r="E135" s="11"/>
      <c r="F135" s="12"/>
      <c r="G135" s="10"/>
      <c r="H135" s="11"/>
      <c r="I135" s="11"/>
      <c r="J135" s="11"/>
      <c r="K135" s="12"/>
      <c r="L135" s="10"/>
      <c r="M135" s="11"/>
      <c r="N135" s="11"/>
      <c r="O135" s="11"/>
      <c r="P135" s="12"/>
      <c r="Q135" s="10"/>
      <c r="R135" s="11"/>
      <c r="S135" s="11"/>
      <c r="T135" s="11"/>
      <c r="U135" s="12"/>
      <c r="V135" s="10"/>
      <c r="W135" s="11"/>
      <c r="X135" s="11"/>
      <c r="Y135" s="11"/>
      <c r="Z135" s="12"/>
      <c r="AA135" s="10"/>
      <c r="AB135" s="11"/>
      <c r="AC135" s="11"/>
      <c r="AD135" s="11"/>
      <c r="AE135" s="12"/>
    </row>
    <row r="136" spans="1:31" x14ac:dyDescent="0.2">
      <c r="A136" s="34" t="str">
        <f t="shared" si="3"/>
        <v/>
      </c>
      <c r="B136" s="11"/>
      <c r="C136" s="11"/>
      <c r="D136" s="11"/>
      <c r="E136" s="11"/>
      <c r="F136" s="12"/>
      <c r="G136" s="10"/>
      <c r="H136" s="11"/>
      <c r="I136" s="11"/>
      <c r="J136" s="11"/>
      <c r="K136" s="12"/>
      <c r="L136" s="10"/>
      <c r="M136" s="11"/>
      <c r="N136" s="11"/>
      <c r="O136" s="11"/>
      <c r="P136" s="12"/>
      <c r="Q136" s="10"/>
      <c r="R136" s="11"/>
      <c r="S136" s="11"/>
      <c r="T136" s="11"/>
      <c r="U136" s="12"/>
      <c r="V136" s="10"/>
      <c r="W136" s="11"/>
      <c r="X136" s="11"/>
      <c r="Y136" s="11"/>
      <c r="Z136" s="12"/>
      <c r="AA136" s="10"/>
      <c r="AB136" s="11"/>
      <c r="AC136" s="11"/>
      <c r="AD136" s="11"/>
      <c r="AE136" s="12"/>
    </row>
    <row r="137" spans="1:31" x14ac:dyDescent="0.2">
      <c r="A137" s="34" t="str">
        <f t="shared" si="3"/>
        <v/>
      </c>
      <c r="B137" s="11"/>
      <c r="C137" s="11"/>
      <c r="D137" s="11"/>
      <c r="E137" s="11"/>
      <c r="F137" s="12"/>
      <c r="G137" s="10"/>
      <c r="H137" s="11"/>
      <c r="I137" s="11"/>
      <c r="J137" s="11"/>
      <c r="K137" s="12"/>
      <c r="L137" s="10"/>
      <c r="M137" s="11"/>
      <c r="N137" s="11"/>
      <c r="O137" s="11"/>
      <c r="P137" s="12"/>
      <c r="Q137" s="10"/>
      <c r="R137" s="11"/>
      <c r="S137" s="11"/>
      <c r="T137" s="11"/>
      <c r="U137" s="12"/>
      <c r="V137" s="10"/>
      <c r="W137" s="11"/>
      <c r="X137" s="11"/>
      <c r="Y137" s="11"/>
      <c r="Z137" s="12"/>
      <c r="AA137" s="10"/>
      <c r="AB137" s="11"/>
      <c r="AC137" s="11"/>
      <c r="AD137" s="11"/>
      <c r="AE137" s="12"/>
    </row>
    <row r="138" spans="1:31" x14ac:dyDescent="0.2">
      <c r="A138" s="34" t="str">
        <f t="shared" si="3"/>
        <v/>
      </c>
      <c r="B138" s="11"/>
      <c r="C138" s="11"/>
      <c r="D138" s="11"/>
      <c r="E138" s="11"/>
      <c r="F138" s="12"/>
      <c r="G138" s="10"/>
      <c r="H138" s="11"/>
      <c r="I138" s="11"/>
      <c r="J138" s="11"/>
      <c r="K138" s="12"/>
      <c r="L138" s="10"/>
      <c r="M138" s="11"/>
      <c r="N138" s="11"/>
      <c r="O138" s="11"/>
      <c r="P138" s="12"/>
      <c r="Q138" s="10"/>
      <c r="R138" s="11"/>
      <c r="S138" s="11"/>
      <c r="T138" s="11"/>
      <c r="U138" s="12"/>
      <c r="V138" s="10"/>
      <c r="W138" s="11"/>
      <c r="X138" s="11"/>
      <c r="Y138" s="11"/>
      <c r="Z138" s="12"/>
      <c r="AA138" s="10"/>
      <c r="AB138" s="11"/>
      <c r="AC138" s="11"/>
      <c r="AD138" s="11"/>
      <c r="AE138" s="12"/>
    </row>
    <row r="139" spans="1:31" x14ac:dyDescent="0.2">
      <c r="A139" s="34" t="str">
        <f t="shared" si="3"/>
        <v/>
      </c>
      <c r="B139" s="11"/>
      <c r="C139" s="11"/>
      <c r="D139" s="11"/>
      <c r="E139" s="11"/>
      <c r="F139" s="12"/>
      <c r="G139" s="10"/>
      <c r="H139" s="11"/>
      <c r="I139" s="11"/>
      <c r="J139" s="11"/>
      <c r="K139" s="12"/>
      <c r="L139" s="10"/>
      <c r="M139" s="11"/>
      <c r="N139" s="11"/>
      <c r="O139" s="11"/>
      <c r="P139" s="12"/>
      <c r="Q139" s="10"/>
      <c r="R139" s="11"/>
      <c r="S139" s="11"/>
      <c r="T139" s="11"/>
      <c r="U139" s="12"/>
      <c r="V139" s="10"/>
      <c r="W139" s="11"/>
      <c r="X139" s="11"/>
      <c r="Y139" s="11"/>
      <c r="Z139" s="12"/>
      <c r="AA139" s="10"/>
      <c r="AB139" s="11"/>
      <c r="AC139" s="11"/>
      <c r="AD139" s="11"/>
      <c r="AE139" s="12"/>
    </row>
    <row r="140" spans="1:31" x14ac:dyDescent="0.2">
      <c r="A140" s="34" t="str">
        <f t="shared" si="3"/>
        <v/>
      </c>
      <c r="B140" s="11"/>
      <c r="C140" s="11"/>
      <c r="D140" s="11"/>
      <c r="E140" s="11"/>
      <c r="F140" s="12"/>
      <c r="G140" s="10"/>
      <c r="H140" s="11"/>
      <c r="I140" s="11"/>
      <c r="J140" s="11"/>
      <c r="K140" s="12"/>
      <c r="L140" s="10"/>
      <c r="M140" s="11"/>
      <c r="N140" s="11"/>
      <c r="O140" s="11"/>
      <c r="P140" s="12"/>
      <c r="Q140" s="10"/>
      <c r="R140" s="11"/>
      <c r="S140" s="11"/>
      <c r="T140" s="11"/>
      <c r="U140" s="12"/>
      <c r="V140" s="10"/>
      <c r="W140" s="11"/>
      <c r="X140" s="11"/>
      <c r="Y140" s="11"/>
      <c r="Z140" s="12"/>
      <c r="AA140" s="10"/>
      <c r="AB140" s="11"/>
      <c r="AC140" s="11"/>
      <c r="AD140" s="11"/>
      <c r="AE140" s="12"/>
    </row>
    <row r="141" spans="1:31" x14ac:dyDescent="0.2">
      <c r="A141" s="34" t="str">
        <f t="shared" si="3"/>
        <v/>
      </c>
      <c r="B141" s="11"/>
      <c r="C141" s="11"/>
      <c r="D141" s="11"/>
      <c r="E141" s="11"/>
      <c r="F141" s="12"/>
      <c r="G141" s="10"/>
      <c r="H141" s="11"/>
      <c r="I141" s="11"/>
      <c r="J141" s="11"/>
      <c r="K141" s="12"/>
      <c r="L141" s="10"/>
      <c r="M141" s="11"/>
      <c r="N141" s="11"/>
      <c r="O141" s="11"/>
      <c r="P141" s="12"/>
      <c r="Q141" s="10"/>
      <c r="R141" s="11"/>
      <c r="S141" s="11"/>
      <c r="T141" s="11"/>
      <c r="U141" s="12"/>
      <c r="V141" s="10"/>
      <c r="W141" s="11"/>
      <c r="X141" s="11"/>
      <c r="Y141" s="11"/>
      <c r="Z141" s="12"/>
      <c r="AA141" s="10"/>
      <c r="AB141" s="11"/>
      <c r="AC141" s="11"/>
      <c r="AD141" s="11"/>
      <c r="AE141" s="12"/>
    </row>
    <row r="142" spans="1:31" x14ac:dyDescent="0.2">
      <c r="A142" s="34" t="str">
        <f t="shared" si="3"/>
        <v/>
      </c>
      <c r="B142" s="11"/>
      <c r="C142" s="11"/>
      <c r="D142" s="11"/>
      <c r="E142" s="11"/>
      <c r="F142" s="12"/>
      <c r="G142" s="10"/>
      <c r="H142" s="11"/>
      <c r="I142" s="11"/>
      <c r="J142" s="11"/>
      <c r="K142" s="12"/>
      <c r="L142" s="10"/>
      <c r="M142" s="11"/>
      <c r="N142" s="11"/>
      <c r="O142" s="11"/>
      <c r="P142" s="12"/>
      <c r="Q142" s="10"/>
      <c r="R142" s="11"/>
      <c r="S142" s="11"/>
      <c r="T142" s="11"/>
      <c r="U142" s="12"/>
      <c r="V142" s="10"/>
      <c r="W142" s="11"/>
      <c r="X142" s="11"/>
      <c r="Y142" s="11"/>
      <c r="Z142" s="12"/>
      <c r="AA142" s="10"/>
      <c r="AB142" s="11"/>
      <c r="AC142" s="11"/>
      <c r="AD142" s="11"/>
      <c r="AE142" s="12"/>
    </row>
    <row r="143" spans="1:31" x14ac:dyDescent="0.2">
      <c r="A143" s="34" t="str">
        <f t="shared" si="3"/>
        <v/>
      </c>
      <c r="B143" s="16"/>
    </row>
    <row r="144" spans="1:31" x14ac:dyDescent="0.2">
      <c r="A144" s="34" t="str">
        <f t="shared" si="3"/>
        <v/>
      </c>
      <c r="B144" s="16"/>
    </row>
    <row r="145" spans="1:2" x14ac:dyDescent="0.2">
      <c r="A145" s="34" t="str">
        <f t="shared" si="3"/>
        <v/>
      </c>
      <c r="B145" s="16"/>
    </row>
    <row r="146" spans="1:2" x14ac:dyDescent="0.2">
      <c r="A146" s="34" t="str">
        <f t="shared" si="3"/>
        <v/>
      </c>
      <c r="B146" s="16"/>
    </row>
    <row r="147" spans="1:2" x14ac:dyDescent="0.2">
      <c r="A147" s="34" t="str">
        <f t="shared" si="3"/>
        <v/>
      </c>
      <c r="B147" s="16"/>
    </row>
    <row r="148" spans="1:2" x14ac:dyDescent="0.2">
      <c r="A148" s="34" t="str">
        <f t="shared" si="3"/>
        <v/>
      </c>
      <c r="B148" s="16"/>
    </row>
    <row r="149" spans="1:2" x14ac:dyDescent="0.2">
      <c r="A149" s="34" t="str">
        <f t="shared" si="3"/>
        <v/>
      </c>
      <c r="B149" s="16"/>
    </row>
    <row r="150" spans="1:2" x14ac:dyDescent="0.2">
      <c r="A150" s="34" t="str">
        <f t="shared" si="3"/>
        <v/>
      </c>
      <c r="B150" s="16"/>
    </row>
    <row r="151" spans="1:2" x14ac:dyDescent="0.2">
      <c r="A151" s="34" t="str">
        <f t="shared" si="3"/>
        <v/>
      </c>
      <c r="B151" s="16"/>
    </row>
    <row r="152" spans="1:2" x14ac:dyDescent="0.2">
      <c r="A152" s="34" t="str">
        <f t="shared" si="3"/>
        <v/>
      </c>
      <c r="B152" s="16"/>
    </row>
    <row r="153" spans="1:2" x14ac:dyDescent="0.2">
      <c r="A153" s="34" t="str">
        <f t="shared" si="3"/>
        <v/>
      </c>
      <c r="B153" s="16"/>
    </row>
    <row r="154" spans="1:2" x14ac:dyDescent="0.2">
      <c r="A154" s="34" t="str">
        <f t="shared" si="3"/>
        <v/>
      </c>
      <c r="B154" s="16"/>
    </row>
    <row r="155" spans="1:2" x14ac:dyDescent="0.2">
      <c r="A155" s="34" t="str">
        <f t="shared" si="3"/>
        <v/>
      </c>
      <c r="B155" s="16"/>
    </row>
    <row r="156" spans="1:2" x14ac:dyDescent="0.2">
      <c r="A156" s="34" t="str">
        <f t="shared" si="3"/>
        <v/>
      </c>
      <c r="B156" s="16"/>
    </row>
    <row r="157" spans="1:2" x14ac:dyDescent="0.2">
      <c r="A157" s="34" t="str">
        <f t="shared" si="3"/>
        <v/>
      </c>
      <c r="B157" s="16"/>
    </row>
    <row r="158" spans="1:2" x14ac:dyDescent="0.2">
      <c r="A158" s="34" t="str">
        <f t="shared" si="3"/>
        <v/>
      </c>
      <c r="B158" s="16"/>
    </row>
    <row r="159" spans="1:2" x14ac:dyDescent="0.2">
      <c r="A159" s="34" t="str">
        <f t="shared" si="3"/>
        <v/>
      </c>
      <c r="B159" s="16"/>
    </row>
    <row r="160" spans="1:2" x14ac:dyDescent="0.2">
      <c r="A160" s="34" t="str">
        <f t="shared" si="3"/>
        <v/>
      </c>
      <c r="B160" s="16"/>
    </row>
    <row r="161" spans="1:2" x14ac:dyDescent="0.2">
      <c r="A161" s="34" t="str">
        <f t="shared" si="3"/>
        <v/>
      </c>
      <c r="B161" s="16"/>
    </row>
    <row r="162" spans="1:2" x14ac:dyDescent="0.2">
      <c r="A162" s="34" t="str">
        <f t="shared" si="3"/>
        <v/>
      </c>
      <c r="B162" s="16"/>
    </row>
    <row r="163" spans="1:2" x14ac:dyDescent="0.2">
      <c r="A163" s="34" t="str">
        <f t="shared" si="3"/>
        <v/>
      </c>
      <c r="B163" s="16"/>
    </row>
    <row r="164" spans="1:2" x14ac:dyDescent="0.2">
      <c r="A164" s="34" t="str">
        <f t="shared" si="3"/>
        <v/>
      </c>
      <c r="B164" s="16"/>
    </row>
    <row r="165" spans="1:2" x14ac:dyDescent="0.2">
      <c r="A165" s="34" t="str">
        <f t="shared" si="3"/>
        <v/>
      </c>
      <c r="B165" s="16"/>
    </row>
    <row r="166" spans="1:2" x14ac:dyDescent="0.2">
      <c r="A166" s="34" t="str">
        <f t="shared" si="3"/>
        <v/>
      </c>
      <c r="B166" s="16"/>
    </row>
    <row r="167" spans="1:2" x14ac:dyDescent="0.2">
      <c r="A167" s="34" t="str">
        <f t="shared" si="3"/>
        <v/>
      </c>
      <c r="B167" s="16"/>
    </row>
    <row r="168" spans="1:2" x14ac:dyDescent="0.2">
      <c r="A168" s="34" t="str">
        <f t="shared" si="3"/>
        <v/>
      </c>
      <c r="B168" s="16"/>
    </row>
    <row r="169" spans="1:2" x14ac:dyDescent="0.2">
      <c r="A169" s="34" t="str">
        <f t="shared" si="3"/>
        <v/>
      </c>
      <c r="B169" s="16"/>
    </row>
    <row r="170" spans="1:2" x14ac:dyDescent="0.2">
      <c r="A170" s="34" t="str">
        <f t="shared" si="3"/>
        <v/>
      </c>
      <c r="B170" s="16"/>
    </row>
    <row r="171" spans="1:2" x14ac:dyDescent="0.2">
      <c r="A171" s="34" t="str">
        <f t="shared" ref="A171:A212" si="4">IF($A$2+ROW()-2&lt;=$AM$3,$A$2+ROW()-2,"")</f>
        <v/>
      </c>
      <c r="B171" s="16"/>
    </row>
    <row r="172" spans="1:2" x14ac:dyDescent="0.2">
      <c r="A172" s="34" t="str">
        <f t="shared" si="4"/>
        <v/>
      </c>
      <c r="B172" s="16"/>
    </row>
    <row r="173" spans="1:2" x14ac:dyDescent="0.2">
      <c r="A173" s="34" t="str">
        <f t="shared" si="4"/>
        <v/>
      </c>
      <c r="B173" s="16"/>
    </row>
    <row r="174" spans="1:2" x14ac:dyDescent="0.2">
      <c r="A174" s="34" t="str">
        <f t="shared" si="4"/>
        <v/>
      </c>
      <c r="B174" s="16"/>
    </row>
    <row r="175" spans="1:2" x14ac:dyDescent="0.2">
      <c r="A175" s="34" t="str">
        <f t="shared" si="4"/>
        <v/>
      </c>
      <c r="B175" s="16"/>
    </row>
    <row r="176" spans="1:2" x14ac:dyDescent="0.2">
      <c r="A176" s="34" t="str">
        <f t="shared" si="4"/>
        <v/>
      </c>
      <c r="B176" s="16"/>
    </row>
    <row r="177" spans="1:2" x14ac:dyDescent="0.2">
      <c r="A177" s="34" t="str">
        <f t="shared" si="4"/>
        <v/>
      </c>
      <c r="B177" s="16"/>
    </row>
    <row r="178" spans="1:2" x14ac:dyDescent="0.2">
      <c r="A178" s="34" t="str">
        <f t="shared" si="4"/>
        <v/>
      </c>
      <c r="B178" s="16"/>
    </row>
    <row r="179" spans="1:2" x14ac:dyDescent="0.2">
      <c r="A179" s="34" t="str">
        <f t="shared" si="4"/>
        <v/>
      </c>
      <c r="B179" s="16"/>
    </row>
    <row r="180" spans="1:2" x14ac:dyDescent="0.2">
      <c r="A180" s="34" t="str">
        <f t="shared" si="4"/>
        <v/>
      </c>
      <c r="B180" s="16"/>
    </row>
    <row r="181" spans="1:2" x14ac:dyDescent="0.2">
      <c r="A181" s="34" t="str">
        <f t="shared" si="4"/>
        <v/>
      </c>
      <c r="B181" s="16"/>
    </row>
    <row r="182" spans="1:2" x14ac:dyDescent="0.2">
      <c r="A182" s="34" t="str">
        <f t="shared" si="4"/>
        <v/>
      </c>
      <c r="B182" s="16"/>
    </row>
    <row r="183" spans="1:2" x14ac:dyDescent="0.2">
      <c r="A183" s="34" t="str">
        <f t="shared" si="4"/>
        <v/>
      </c>
      <c r="B183" s="16"/>
    </row>
    <row r="184" spans="1:2" x14ac:dyDescent="0.2">
      <c r="A184" s="34" t="str">
        <f t="shared" si="4"/>
        <v/>
      </c>
      <c r="B184" s="16"/>
    </row>
    <row r="185" spans="1:2" x14ac:dyDescent="0.2">
      <c r="A185" s="34" t="str">
        <f t="shared" si="4"/>
        <v/>
      </c>
      <c r="B185" s="16"/>
    </row>
    <row r="186" spans="1:2" x14ac:dyDescent="0.2">
      <c r="A186" s="34" t="str">
        <f t="shared" si="4"/>
        <v/>
      </c>
      <c r="B186" s="16"/>
    </row>
    <row r="187" spans="1:2" x14ac:dyDescent="0.2">
      <c r="A187" s="34" t="str">
        <f t="shared" si="4"/>
        <v/>
      </c>
      <c r="B187" s="16"/>
    </row>
    <row r="188" spans="1:2" x14ac:dyDescent="0.2">
      <c r="A188" s="34" t="str">
        <f t="shared" si="4"/>
        <v/>
      </c>
      <c r="B188" s="16"/>
    </row>
    <row r="189" spans="1:2" x14ac:dyDescent="0.2">
      <c r="A189" s="34" t="str">
        <f t="shared" si="4"/>
        <v/>
      </c>
      <c r="B189" s="16"/>
    </row>
    <row r="190" spans="1:2" x14ac:dyDescent="0.2">
      <c r="A190" s="34" t="str">
        <f t="shared" si="4"/>
        <v/>
      </c>
      <c r="B190" s="16"/>
    </row>
    <row r="191" spans="1:2" x14ac:dyDescent="0.2">
      <c r="A191" s="34" t="str">
        <f t="shared" si="4"/>
        <v/>
      </c>
      <c r="B191" s="16"/>
    </row>
    <row r="192" spans="1:2" x14ac:dyDescent="0.2">
      <c r="A192" s="34" t="str">
        <f t="shared" si="4"/>
        <v/>
      </c>
      <c r="B192" s="16"/>
    </row>
    <row r="193" spans="1:2" x14ac:dyDescent="0.2">
      <c r="A193" s="34" t="str">
        <f t="shared" si="4"/>
        <v/>
      </c>
      <c r="B193" s="16"/>
    </row>
    <row r="194" spans="1:2" x14ac:dyDescent="0.2">
      <c r="A194" s="34" t="str">
        <f t="shared" si="4"/>
        <v/>
      </c>
      <c r="B194" s="16"/>
    </row>
    <row r="195" spans="1:2" x14ac:dyDescent="0.2">
      <c r="A195" s="34" t="str">
        <f t="shared" si="4"/>
        <v/>
      </c>
      <c r="B195" s="16"/>
    </row>
    <row r="196" spans="1:2" x14ac:dyDescent="0.2">
      <c r="A196" s="34" t="str">
        <f t="shared" si="4"/>
        <v/>
      </c>
      <c r="B196" s="16"/>
    </row>
    <row r="197" spans="1:2" x14ac:dyDescent="0.2">
      <c r="A197" s="34" t="str">
        <f t="shared" si="4"/>
        <v/>
      </c>
      <c r="B197" s="16"/>
    </row>
    <row r="198" spans="1:2" x14ac:dyDescent="0.2">
      <c r="A198" s="34" t="str">
        <f t="shared" si="4"/>
        <v/>
      </c>
      <c r="B198" s="16"/>
    </row>
    <row r="199" spans="1:2" x14ac:dyDescent="0.2">
      <c r="A199" s="34" t="str">
        <f t="shared" si="4"/>
        <v/>
      </c>
      <c r="B199" s="16"/>
    </row>
    <row r="200" spans="1:2" x14ac:dyDescent="0.2">
      <c r="A200" s="34" t="str">
        <f t="shared" si="4"/>
        <v/>
      </c>
      <c r="B200" s="16"/>
    </row>
    <row r="201" spans="1:2" x14ac:dyDescent="0.2">
      <c r="A201" s="34" t="str">
        <f t="shared" si="4"/>
        <v/>
      </c>
      <c r="B201" s="16"/>
    </row>
    <row r="202" spans="1:2" x14ac:dyDescent="0.2">
      <c r="A202" s="34" t="str">
        <f t="shared" si="4"/>
        <v/>
      </c>
      <c r="B202" s="16"/>
    </row>
    <row r="203" spans="1:2" x14ac:dyDescent="0.2">
      <c r="A203" s="34" t="str">
        <f t="shared" si="4"/>
        <v/>
      </c>
      <c r="B203" s="16"/>
    </row>
    <row r="204" spans="1:2" x14ac:dyDescent="0.2">
      <c r="A204" s="34" t="str">
        <f t="shared" si="4"/>
        <v/>
      </c>
      <c r="B204" s="16"/>
    </row>
    <row r="205" spans="1:2" x14ac:dyDescent="0.2">
      <c r="A205" s="34" t="str">
        <f t="shared" si="4"/>
        <v/>
      </c>
      <c r="B205" s="16"/>
    </row>
    <row r="206" spans="1:2" x14ac:dyDescent="0.2">
      <c r="A206" s="34" t="str">
        <f t="shared" si="4"/>
        <v/>
      </c>
      <c r="B206" s="16"/>
    </row>
    <row r="207" spans="1:2" x14ac:dyDescent="0.2">
      <c r="A207" s="34" t="str">
        <f t="shared" si="4"/>
        <v/>
      </c>
      <c r="B207" s="16"/>
    </row>
    <row r="208" spans="1:2" x14ac:dyDescent="0.2">
      <c r="A208" s="34" t="str">
        <f t="shared" si="4"/>
        <v/>
      </c>
      <c r="B208" s="16"/>
    </row>
    <row r="209" spans="1:2" x14ac:dyDescent="0.2">
      <c r="A209" s="34" t="str">
        <f t="shared" si="4"/>
        <v/>
      </c>
      <c r="B209" s="16"/>
    </row>
    <row r="210" spans="1:2" x14ac:dyDescent="0.2">
      <c r="A210" s="34" t="str">
        <f t="shared" si="4"/>
        <v/>
      </c>
      <c r="B210" s="16"/>
    </row>
    <row r="211" spans="1:2" x14ac:dyDescent="0.2">
      <c r="A211" s="34" t="str">
        <f t="shared" si="4"/>
        <v/>
      </c>
      <c r="B211" s="16"/>
    </row>
    <row r="212" spans="1:2" x14ac:dyDescent="0.2">
      <c r="A212" s="34" t="str">
        <f t="shared" si="4"/>
        <v/>
      </c>
      <c r="B212" s="16"/>
    </row>
  </sheetData>
  <customSheetViews>
    <customSheetView guid="{5AC86898-99C0-40C8-A183-7BCAFD4A38C0}" scale="80" state="hidden" topLeftCell="A178">
      <selection activeCell="N205" sqref="N205"/>
      <pageMargins left="0.75" right="0.75" top="1" bottom="1" header="0.5" footer="0.5"/>
      <pageSetup paperSize="9" orientation="portrait" r:id="rId1"/>
      <headerFooter alignWithMargins="0"/>
    </customSheetView>
    <customSheetView guid="{4C910842-2C9A-49B1-8859-E7171BF1B407}" scale="80" state="hidden" topLeftCell="A178">
      <selection activeCell="N205" sqref="N205"/>
      <pageMargins left="0.75" right="0.75" top="1" bottom="1" header="0.5" footer="0.5"/>
      <pageSetup paperSize="9" orientation="portrait" r:id="rId2"/>
      <headerFooter alignWithMargins="0"/>
    </customSheetView>
    <customSheetView guid="{02B12058-110B-4DCD-A5EA-5F27400FB028}" scale="80" state="hidden" topLeftCell="A178">
      <selection activeCell="N205" sqref="N205"/>
      <pageMargins left="0.75" right="0.75" top="1" bottom="1" header="0.5" footer="0.5"/>
      <pageSetup paperSize="9" orientation="portrait" r:id="rId3"/>
      <headerFooter alignWithMargins="0"/>
    </customSheetView>
    <customSheetView guid="{27A4B667-7EE5-4B37-A36E-7A71AE7736F5}" scale="80" state="hidden" topLeftCell="A178">
      <selection activeCell="N205" sqref="N205"/>
      <pageMargins left="0.75" right="0.75" top="1" bottom="1" header="0.5" footer="0.5"/>
      <pageSetup paperSize="9" orientation="portrait" r:id="rId4"/>
      <headerFooter alignWithMargins="0"/>
    </customSheetView>
    <customSheetView guid="{02668375-14EE-499B-A8A1-CFA0F3453F57}" scale="80" state="hidden" topLeftCell="A178">
      <selection activeCell="N205" sqref="N205"/>
      <pageMargins left="0.75" right="0.75" top="1" bottom="1" header="0.5" footer="0.5"/>
      <pageSetup paperSize="9" orientation="portrait" r:id="rId5"/>
      <headerFooter alignWithMargins="0"/>
    </customSheetView>
    <customSheetView guid="{83E26134-8071-4B52-B9C2-8B5396DF70B4}" scale="80" showPageBreaks="1" state="hidden" topLeftCell="A178">
      <selection activeCell="N205" sqref="N205"/>
      <pageMargins left="0.75" right="0.75" top="1" bottom="1" header="0.5" footer="0.5"/>
      <pageSetup paperSize="9" orientation="portrait" r:id="rId6"/>
      <headerFooter alignWithMargins="0"/>
    </customSheetView>
    <customSheetView guid="{C86AD4D7-9E8D-47DB-A1F4-C303F6E9F37B}" scale="80" state="hidden" topLeftCell="A178">
      <selection activeCell="N205" sqref="N205"/>
      <pageMargins left="0.75" right="0.75" top="1" bottom="1" header="0.5" footer="0.5"/>
      <pageSetup paperSize="9" orientation="portrait" r:id="rId7"/>
      <headerFooter alignWithMargins="0"/>
    </customSheetView>
    <customSheetView guid="{18DF35B7-CAA0-4050-BA63-78DA1CA747BE}" scale="80" state="hidden" topLeftCell="A178">
      <selection activeCell="N205" sqref="N205"/>
      <pageMargins left="0.75" right="0.75" top="1" bottom="1" header="0.5" footer="0.5"/>
      <pageSetup paperSize="9" orientation="portrait" r:id="rId8"/>
      <headerFooter alignWithMargins="0"/>
    </customSheetView>
    <customSheetView guid="{DE76E38F-A1D1-4A3E-9C90-F4B6007A1049}" scale="80" state="hidden" topLeftCell="A178">
      <selection activeCell="N205" sqref="N205"/>
      <pageMargins left="0.75" right="0.75" top="1" bottom="1" header="0.5" footer="0.5"/>
      <pageSetup paperSize="9" orientation="portrait" r:id="rId9"/>
      <headerFooter alignWithMargins="0"/>
    </customSheetView>
    <customSheetView guid="{949F8C7F-DA00-479D-BDE6-6166B149A403}" scale="80" state="hidden" topLeftCell="A178">
      <selection activeCell="N205" sqref="N205"/>
      <pageMargins left="0.75" right="0.75" top="1" bottom="1" header="0.5" footer="0.5"/>
      <pageSetup paperSize="9" orientation="portrait" r:id="rId10"/>
      <headerFooter alignWithMargins="0"/>
    </customSheetView>
    <customSheetView guid="{BC89DC8A-F93A-4EB3-ACCA-03228A52DC73}" scale="80" state="hidden" topLeftCell="A178">
      <selection activeCell="N205" sqref="N205"/>
      <pageMargins left="0.75" right="0.75" top="1" bottom="1" header="0.5" footer="0.5"/>
      <pageSetup paperSize="9" orientation="portrait" r:id="rId11"/>
      <headerFooter alignWithMargins="0"/>
    </customSheetView>
    <customSheetView guid="{9D72E9D6-9DB4-482E-B9DD-F58734D01B5E}" scale="80" state="hidden" topLeftCell="A178">
      <selection activeCell="N205" sqref="N205"/>
      <pageMargins left="0.75" right="0.75" top="1" bottom="1" header="0.5" footer="0.5"/>
      <pageSetup paperSize="9" orientation="portrait" r:id="rId12"/>
      <headerFooter alignWithMargins="0"/>
    </customSheetView>
    <customSheetView guid="{28D79C02-A415-42D9-AF37-1523DA21D815}" scale="80" state="hidden" topLeftCell="A178">
      <selection activeCell="N205" sqref="N205"/>
      <pageMargins left="0.75" right="0.75" top="1" bottom="1" header="0.5" footer="0.5"/>
      <pageSetup paperSize="9" orientation="portrait" r:id="rId13"/>
      <headerFooter alignWithMargins="0"/>
    </customSheetView>
    <customSheetView guid="{519FF1E7-076F-47C2-91B9-C17D2E1B6520}" scale="80">
      <selection activeCell="O70" sqref="O70"/>
      <pageMargins left="0.75" right="0.75" top="1" bottom="1" header="0.5" footer="0.5"/>
      <pageSetup paperSize="9" orientation="portrait" r:id="rId14"/>
      <headerFooter alignWithMargins="0"/>
    </customSheetView>
    <customSheetView guid="{9C0FECB6-0701-4CC9-8224-D04A63FFA855}" scale="80" state="hidden" topLeftCell="A178">
      <selection activeCell="N205" sqref="N205"/>
      <pageMargins left="0.75" right="0.75" top="1" bottom="1" header="0.5" footer="0.5"/>
      <pageSetup paperSize="9" orientation="portrait" r:id="rId15"/>
      <headerFooter alignWithMargins="0"/>
    </customSheetView>
    <customSheetView guid="{90088769-7D29-4324-882D-1F352DFBE762}" scale="80" state="hidden" topLeftCell="A178">
      <selection activeCell="N205" sqref="N205"/>
      <pageMargins left="0.75" right="0.75" top="1" bottom="1" header="0.5" footer="0.5"/>
      <pageSetup paperSize="9" orientation="portrait" r:id="rId16"/>
      <headerFooter alignWithMargins="0"/>
    </customSheetView>
    <customSheetView guid="{94202DE1-E113-4D8D-96A4-4561FB59780B}" scale="80" state="hidden" topLeftCell="A178">
      <selection activeCell="N205" sqref="N205"/>
      <pageMargins left="0.75" right="0.75" top="1" bottom="1" header="0.5" footer="0.5"/>
      <pageSetup paperSize="9" orientation="portrait" r:id="rId17"/>
      <headerFooter alignWithMargins="0"/>
    </customSheetView>
    <customSheetView guid="{97AAAFE3-C681-4E27-A277-F09D7DA8C2DD}" scale="80" state="hidden" topLeftCell="A178">
      <selection activeCell="N205" sqref="N205"/>
      <pageMargins left="0.75" right="0.75" top="1" bottom="1" header="0.5" footer="0.5"/>
      <pageSetup paperSize="9" orientation="portrait" r:id="rId18"/>
      <headerFooter alignWithMargins="0"/>
    </customSheetView>
    <customSheetView guid="{6568F72F-D597-4229-B333-125FDE9654F7}" scale="80" state="hidden">
      <pane ySplit="4" topLeftCell="A5" activePane="bottomLeft" state="frozen"/>
      <selection pane="bottomLeft" activeCell="L28" sqref="L28"/>
      <pageMargins left="0.75" right="0.75" top="1" bottom="1" header="0.5" footer="0.5"/>
      <pageSetup paperSize="9" orientation="portrait" r:id="rId19"/>
      <headerFooter alignWithMargins="0"/>
    </customSheetView>
    <customSheetView guid="{E8B30110-1132-4597-87AA-506263477060}" scale="80" state="hidden">
      <pane ySplit="4" topLeftCell="A175" activePane="bottomLeft" state="frozen"/>
      <selection pane="bottomLeft" activeCell="D193" sqref="D193"/>
      <pageMargins left="0.75" right="0.75" top="1" bottom="1" header="0.5" footer="0.5"/>
      <pageSetup paperSize="9" orientation="portrait" r:id="rId20"/>
      <headerFooter alignWithMargins="0"/>
    </customSheetView>
    <customSheetView guid="{2843D43C-15A8-41DB-8AAA-3E8B8BBF0B92}" scale="80" state="hidden">
      <pane ySplit="4" topLeftCell="A5" activePane="bottomLeft" state="frozen"/>
      <selection pane="bottomLeft" activeCell="L28" sqref="L28"/>
      <pageMargins left="0.75" right="0.75" top="1" bottom="1" header="0.5" footer="0.5"/>
      <pageSetup paperSize="9" orientation="portrait" r:id="rId21"/>
      <headerFooter alignWithMargins="0"/>
    </customSheetView>
    <customSheetView guid="{4E796616-3F1B-4206-9288-54987A052220}" scale="80" state="hidden">
      <pane ySplit="4" topLeftCell="A105" activePane="bottomLeft" state="frozen"/>
      <selection pane="bottomLeft" activeCell="H128" sqref="H128"/>
      <pageMargins left="0.75" right="0.75" top="1" bottom="1" header="0.5" footer="0.5"/>
      <pageSetup paperSize="9" orientation="portrait" r:id="rId22"/>
      <headerFooter alignWithMargins="0"/>
    </customSheetView>
    <customSheetView guid="{E1FB79D3-6139-4E9D-84E0-D806F17414E7}" scale="80" state="hidden" showRuler="0">
      <pane ySplit="4" topLeftCell="A107" activePane="bottomLeft" state="frozen"/>
      <selection pane="bottomLeft" activeCell="E122" sqref="E122"/>
      <pageMargins left="0.75" right="0.75" top="1" bottom="1" header="0.5" footer="0.5"/>
      <pageSetup paperSize="9" orientation="portrait" r:id="rId23"/>
      <headerFooter alignWithMargins="0"/>
    </customSheetView>
    <customSheetView guid="{7E493E76-89EF-40BE-995A-6CD5B38BE486}" scale="80" state="hidden">
      <pane ySplit="4" topLeftCell="A5" activePane="bottomLeft" state="frozen"/>
      <selection pane="bottomLeft" activeCell="L28" sqref="L28"/>
      <pageMargins left="0.75" right="0.75" top="1" bottom="1" header="0.5" footer="0.5"/>
      <pageSetup paperSize="9" orientation="portrait" r:id="rId24"/>
      <headerFooter alignWithMargins="0"/>
    </customSheetView>
    <customSheetView guid="{D0EC701B-BF59-424D-AF90-FAB54F5D9032}" scale="80" state="hidden">
      <pane ySplit="4" topLeftCell="A5" activePane="bottomLeft" state="frozen"/>
      <selection pane="bottomLeft" activeCell="L28" sqref="L28"/>
      <pageMargins left="0.75" right="0.75" top="1" bottom="1" header="0.5" footer="0.5"/>
      <pageSetup paperSize="9" orientation="portrait" r:id="rId25"/>
      <headerFooter alignWithMargins="0"/>
    </customSheetView>
    <customSheetView guid="{7F19FCB4-9655-4ECF-8001-8401CA1B1084}" scale="80" state="hidden" showRuler="0">
      <pane ySplit="4" topLeftCell="A103" activePane="bottomLeft" state="frozen"/>
      <selection pane="bottomLeft" activeCell="H118" sqref="H118"/>
      <pageMargins left="0.75" right="0.75" top="1" bottom="1" header="0.5" footer="0.5"/>
      <pageSetup paperSize="9" orientation="portrait" r:id="rId26"/>
      <headerFooter alignWithMargins="0"/>
    </customSheetView>
    <customSheetView guid="{5435B979-CD36-44F0-9662-F3B5AC1F741D}" scale="80" state="hidden" showRuler="0" topLeftCell="AG1">
      <pane ySplit="4" topLeftCell="A5" activePane="bottomLeft" state="frozen"/>
      <selection pane="bottomLeft" activeCell="AV20" sqref="AV20"/>
      <pageMargins left="0.75" right="0.75" top="1" bottom="1" header="0.5" footer="0.5"/>
      <pageSetup paperSize="9" orientation="portrait" r:id="rId27"/>
      <headerFooter alignWithMargins="0"/>
    </customSheetView>
    <customSheetView guid="{F76A2777-C161-4121-A0E8-1678E85F68C6}" scale="80" state="hidden">
      <pane ySplit="4" topLeftCell="A82" activePane="bottomLeft" state="frozen"/>
      <selection pane="bottomLeft" activeCell="L103" sqref="L103"/>
      <pageMargins left="0.75" right="0.75" top="1" bottom="1" header="0.5" footer="0.5"/>
      <pageSetup paperSize="9" orientation="portrait" r:id="rId28"/>
      <headerFooter alignWithMargins="0"/>
    </customSheetView>
    <customSheetView guid="{0B513DDE-5559-48C9-BE83-B3BA05D50CBD}" scale="80" state="hidden">
      <pane ySplit="4" topLeftCell="A5" activePane="bottomLeft" state="frozen"/>
      <selection pane="bottomLeft" activeCell="L28" sqref="L28"/>
      <pageMargins left="0.75" right="0.75" top="1" bottom="1" header="0.5" footer="0.5"/>
      <pageSetup paperSize="9" orientation="portrait" r:id="rId29"/>
      <headerFooter alignWithMargins="0"/>
    </customSheetView>
    <customSheetView guid="{FA025E0E-AAB4-48EA-A8D2-9619F0E6F664}" scale="80" state="hidden">
      <pane ySplit="4" topLeftCell="A23" activePane="bottomLeft" state="frozen"/>
      <selection pane="bottomLeft" activeCell="AB41" sqref="AB41"/>
      <pageMargins left="0.75" right="0.75" top="1" bottom="1" header="0.5" footer="0.5"/>
      <pageSetup paperSize="9" orientation="portrait" r:id="rId30"/>
      <headerFooter alignWithMargins="0"/>
    </customSheetView>
    <customSheetView guid="{EA2D852B-2EE3-41E7-8B54-530928E32534}" scale="80" state="hidden">
      <pane ySplit="4" topLeftCell="A5" activePane="bottomLeft" state="frozen"/>
      <selection pane="bottomLeft" activeCell="L28" sqref="L28"/>
      <pageMargins left="0.75" right="0.75" top="1" bottom="1" header="0.5" footer="0.5"/>
      <pageSetup paperSize="9" orientation="portrait" r:id="rId31"/>
      <headerFooter alignWithMargins="0"/>
    </customSheetView>
    <customSheetView guid="{6FA7792A-1E8F-4225-B55B-C3225E2EEAC0}" scale="80" state="hidden">
      <pane ySplit="4" topLeftCell="A5" activePane="bottomLeft" state="frozen"/>
      <selection pane="bottomLeft" activeCell="L28" sqref="L28"/>
      <pageMargins left="0.75" right="0.75" top="1" bottom="1" header="0.5" footer="0.5"/>
      <pageSetup paperSize="9" orientation="portrait" r:id="rId32"/>
      <headerFooter alignWithMargins="0"/>
    </customSheetView>
    <customSheetView guid="{774D3B22-FAD7-45CC-9FF9-C08635F41395}" scale="80" showPageBreaks="1" state="hidden" showRuler="0">
      <pane ySplit="4" topLeftCell="A5" activePane="bottomLeft" state="frozen"/>
      <selection pane="bottomLeft" activeCell="L28" sqref="L28"/>
      <pageMargins left="0.75" right="0.75" top="1" bottom="1" header="0.5" footer="0.5"/>
      <pageSetup paperSize="9" orientation="portrait" r:id="rId33"/>
      <headerFooter alignWithMargins="0"/>
    </customSheetView>
    <customSheetView guid="{F2088572-AEF7-456E-8FEE-9EECE1B46675}" scale="80" showPageBreaks="1" state="hidden" showRuler="0" topLeftCell="AG1">
      <pane ySplit="4" topLeftCell="A5" activePane="bottomLeft" state="frozen"/>
      <selection pane="bottomLeft" activeCell="AV20" sqref="AV20"/>
      <pageMargins left="0.75" right="0.75" top="1" bottom="1" header="0.5" footer="0.5"/>
      <pageSetup paperSize="9" orientation="portrait" r:id="rId34"/>
      <headerFooter alignWithMargins="0"/>
    </customSheetView>
    <customSheetView guid="{48B4B0F2-852F-46F9-A675-DD02136CF39B}" scale="80" showPageBreaks="1" state="hidden" showRuler="0">
      <pane ySplit="4" topLeftCell="A5" activePane="bottomLeft" state="frozen"/>
      <selection pane="bottomLeft" activeCell="Q21" sqref="Q21"/>
      <pageMargins left="0.75" right="0.75" top="1" bottom="1" header="0.5" footer="0.5"/>
      <pageSetup paperSize="9" orientation="portrait" r:id="rId35"/>
      <headerFooter alignWithMargins="0"/>
    </customSheetView>
    <customSheetView guid="{186AB716-4241-4317-9300-D6DC13524A2C}" scale="80" showPageBreaks="1" showRuler="0">
      <pane ySplit="4" topLeftCell="A5" activePane="bottomLeft" state="frozen"/>
      <selection pane="bottomLeft" activeCell="Q28" sqref="Q28"/>
      <pageMargins left="0.75" right="0.75" top="1" bottom="1" header="0.5" footer="0.5"/>
      <pageSetup paperSize="9" orientation="portrait" r:id="rId36"/>
      <headerFooter alignWithMargins="0"/>
    </customSheetView>
    <customSheetView guid="{4E38BAA4-F7A0-4986-9C0B-2533153E78A8}" scale="80" state="hidden" showRuler="0">
      <pane ySplit="4" topLeftCell="A5" activePane="bottomLeft" state="frozen"/>
      <selection pane="bottomLeft" activeCell="Q17" sqref="Q17"/>
      <pageMargins left="0.75" right="0.75" top="1" bottom="1" header="0.5" footer="0.5"/>
      <pageSetup paperSize="9" orientation="portrait" r:id="rId37"/>
      <headerFooter alignWithMargins="0"/>
    </customSheetView>
    <customSheetView guid="{B6DA4F4E-AC5A-4095-8D8B-FD639A9E9F62}" scale="80" showPageBreaks="1" state="hidden" showRuler="0">
      <pane ySplit="3" topLeftCell="A57" activePane="bottomLeft" state="frozen"/>
      <selection pane="bottomLeft"/>
      <pageMargins left="0.75" right="0.75" top="1" bottom="1" header="0.5" footer="0.5"/>
      <pageSetup paperSize="9" orientation="portrait" r:id="rId38"/>
      <headerFooter alignWithMargins="0"/>
    </customSheetView>
    <customSheetView guid="{AEC31DE9-BA39-44BD-BD19-C1C878D510AE}" scale="80" state="hidden" showRuler="0">
      <pane ySplit="4" topLeftCell="A5" activePane="bottomLeft" state="frozen"/>
      <selection pane="bottomLeft" activeCell="V23" sqref="V23"/>
      <pageMargins left="0.75" right="0.75" top="1" bottom="1" header="0.5" footer="0.5"/>
      <pageSetup paperSize="9" orientation="portrait" r:id="rId39"/>
      <headerFooter alignWithMargins="0"/>
    </customSheetView>
    <customSheetView guid="{16543542-821D-4BC4-91AB-D2C631412736}" scale="80" state="hidden" showRuler="0">
      <pane ySplit="4" topLeftCell="A5" activePane="bottomLeft" state="frozen"/>
      <selection pane="bottomLeft" activeCell="M8" sqref="M8"/>
      <pageMargins left="0.75" right="0.75" top="1" bottom="1" header="0.5" footer="0.5"/>
      <pageSetup paperSize="9" orientation="portrait" r:id="rId40"/>
      <headerFooter alignWithMargins="0"/>
    </customSheetView>
    <customSheetView guid="{E2775F24-99E3-41F0-8A9C-006F4D3298D5}" scale="80" state="hidden" showRuler="0" topLeftCell="A25">
      <selection activeCell="I70" sqref="I70"/>
      <pageMargins left="0.75" right="0.75" top="1" bottom="1" header="0.5" footer="0.5"/>
      <pageSetup paperSize="9" orientation="portrait" r:id="rId41"/>
      <headerFooter alignWithMargins="0"/>
    </customSheetView>
    <customSheetView guid="{BEFB98C7-6620-4730-80CE-706FB1439778}" scale="80" state="hidden" showRuler="0" topLeftCell="A22">
      <selection activeCell="C60" sqref="C60"/>
      <pageMargins left="0.75" right="0.75" top="1" bottom="1" header="0.5" footer="0.5"/>
      <pageSetup paperSize="9" orientation="portrait" r:id="rId42"/>
      <headerFooter alignWithMargins="0"/>
    </customSheetView>
    <customSheetView guid="{EB824EDC-44B5-480C-9466-88CD55BCD011}" scale="80" showPageBreaks="1" state="hidden" showRuler="0">
      <pane ySplit="4" topLeftCell="A5" activePane="bottomLeft" state="frozen"/>
      <selection pane="bottomLeft" activeCell="AN2" sqref="AN2"/>
      <pageMargins left="0.75" right="0.75" top="1" bottom="1" header="0.5" footer="0.5"/>
      <pageSetup paperSize="9" orientation="portrait" r:id="rId43"/>
      <headerFooter alignWithMargins="0"/>
    </customSheetView>
    <customSheetView guid="{7E4E90D1-59D3-46C2-B9C5-B4A6E53BE0B7}" scale="80" showPageBreaks="1" state="hidden" showRuler="0">
      <pane ySplit="4" topLeftCell="A5" activePane="bottomLeft" state="frozen"/>
      <selection pane="bottomLeft" activeCell="V23" sqref="V23"/>
      <pageMargins left="0.75" right="0.75" top="1" bottom="1" header="0.5" footer="0.5"/>
      <pageSetup paperSize="9" orientation="portrait" r:id="rId44"/>
      <headerFooter alignWithMargins="0"/>
    </customSheetView>
    <customSheetView guid="{5DABD3DD-3B7F-4D0A-8278-3CABF5A7C879}" scale="80" state="hidden" showRuler="0">
      <pane ySplit="4" topLeftCell="A5" activePane="bottomLeft" state="frozen"/>
      <selection pane="bottomLeft" activeCell="Q28" sqref="Q28"/>
      <pageMargins left="0.75" right="0.75" top="1" bottom="1" header="0.5" footer="0.5"/>
      <pageSetup paperSize="9" orientation="portrait" r:id="rId45"/>
      <headerFooter alignWithMargins="0"/>
    </customSheetView>
    <customSheetView guid="{4F91CC6A-177C-44AE-BD3E-9ACFF52E4BB6}" scale="80" state="hidden" showRuler="0">
      <pane ySplit="4" topLeftCell="A5" activePane="bottomLeft" state="frozen"/>
      <selection pane="bottomLeft" activeCell="V23" sqref="V23"/>
      <pageMargins left="0.75" right="0.75" top="1" bottom="1" header="0.5" footer="0.5"/>
      <pageSetup paperSize="9" orientation="portrait" r:id="rId46"/>
      <headerFooter alignWithMargins="0"/>
    </customSheetView>
    <customSheetView guid="{4864356C-2EA4-4798-837B-554A65950AB7}" scale="80" showPageBreaks="1" state="hidden" showRuler="0">
      <pane ySplit="4" topLeftCell="A5" activePane="bottomLeft" state="frozen"/>
      <selection pane="bottomLeft" activeCell="Q17" sqref="Q17"/>
      <pageMargins left="0.75" right="0.75" top="1" bottom="1" header="0.5" footer="0.5"/>
      <pageSetup paperSize="9" orientation="portrait" r:id="rId47"/>
      <headerFooter alignWithMargins="0"/>
    </customSheetView>
    <customSheetView guid="{FD5F77AF-5A8F-4B6D-961B-C7FD9D452FD5}" scale="80" state="hidden" showRuler="0">
      <pane ySplit="4" topLeftCell="A52" activePane="bottomLeft" state="frozen"/>
      <selection pane="bottomLeft" activeCell="AH73" sqref="AH73"/>
      <pageMargins left="0.75" right="0.75" top="1" bottom="1" header="0.5" footer="0.5"/>
      <pageSetup paperSize="9" orientation="portrait" r:id="rId48"/>
      <headerFooter alignWithMargins="0"/>
    </customSheetView>
    <customSheetView guid="{F78FCA81-B608-454A-B46D-DA1594BED295}" scale="80" showPageBreaks="1" state="hidden" showRuler="0">
      <pane ySplit="4" topLeftCell="A5" activePane="bottomLeft" state="frozen"/>
      <selection pane="bottomLeft" activeCell="Q17" sqref="Q17"/>
      <pageMargins left="0.75" right="0.75" top="1" bottom="1" header="0.5" footer="0.5"/>
      <pageSetup paperSize="9" orientation="portrait" r:id="rId49"/>
      <headerFooter alignWithMargins="0"/>
    </customSheetView>
    <customSheetView guid="{0B24AFFC-8D10-42B0-ADC8-378D1BCF1541}" scale="80" state="hidden" showRuler="0">
      <pane ySplit="4" topLeftCell="A5" activePane="bottomLeft" state="frozen"/>
      <selection pane="bottomLeft" activeCell="Q17" sqref="Q17"/>
      <pageMargins left="0.75" right="0.75" top="1" bottom="1" header="0.5" footer="0.5"/>
      <pageSetup paperSize="9" orientation="portrait" r:id="rId50"/>
      <headerFooter alignWithMargins="0"/>
    </customSheetView>
    <customSheetView guid="{0D63E466-D251-474F-9293-B76C0854AE18}" scale="80" state="hidden" showRuler="0">
      <pane ySplit="4" topLeftCell="A5" activePane="bottomLeft" state="frozen"/>
      <selection pane="bottomLeft" activeCell="Q21" sqref="Q21"/>
      <pageMargins left="0.75" right="0.75" top="1" bottom="1" header="0.5" footer="0.5"/>
      <pageSetup paperSize="9" orientation="portrait" r:id="rId51"/>
      <headerFooter alignWithMargins="0"/>
    </customSheetView>
    <customSheetView guid="{FAFF16D3-22B3-4C97-ACCF-EE39802F6088}" scale="80" state="hidden" showRuler="0">
      <pane ySplit="4" topLeftCell="A5" activePane="bottomLeft" state="frozen"/>
      <selection pane="bottomLeft" activeCell="Q21" sqref="Q21"/>
      <pageMargins left="0.75" right="0.75" top="1" bottom="1" header="0.5" footer="0.5"/>
      <pageSetup paperSize="9" orientation="portrait" r:id="rId52"/>
      <headerFooter alignWithMargins="0"/>
    </customSheetView>
    <customSheetView guid="{3730BEA2-2AC7-4811-AC70-1FABD98B5F4A}" scale="80" state="hidden" showRuler="0">
      <pane ySplit="4" topLeftCell="A5" activePane="bottomLeft" state="frozen"/>
      <selection pane="bottomLeft" activeCell="Q21" sqref="Q21"/>
      <pageMargins left="0.75" right="0.75" top="1" bottom="1" header="0.5" footer="0.5"/>
      <pageSetup paperSize="9" orientation="portrait" r:id="rId53"/>
      <headerFooter alignWithMargins="0"/>
    </customSheetView>
    <customSheetView guid="{6D503B7C-817A-4EE5-94EC-A3726736B07C}" scale="80" state="hidden">
      <pane ySplit="4" topLeftCell="A5" activePane="bottomLeft" state="frozen"/>
      <selection pane="bottomLeft" activeCell="Q17" sqref="Q17"/>
      <pageMargins left="0.75" right="0.75" top="1" bottom="1" header="0.5" footer="0.5"/>
      <pageSetup paperSize="9" orientation="portrait" r:id="rId54"/>
      <headerFooter alignWithMargins="0"/>
    </customSheetView>
    <customSheetView guid="{A1C3F8A5-75DD-4A34-81BF-7D089563840A}" scale="80" showPageBreaks="1" state="hidden" showRuler="0" topLeftCell="AG1">
      <pane ySplit="4" topLeftCell="A5" activePane="bottomLeft" state="frozen"/>
      <selection pane="bottomLeft" activeCell="AV20" sqref="AV20"/>
      <pageMargins left="0.75" right="0.75" top="1" bottom="1" header="0.5" footer="0.5"/>
      <pageSetup paperSize="9" orientation="portrait" r:id="rId55"/>
      <headerFooter alignWithMargins="0"/>
    </customSheetView>
    <customSheetView guid="{B3422A09-1AE8-49BC-8E88-11A236980630}" scale="80" showPageBreaks="1" state="hidden" showRuler="0">
      <pane ySplit="4" topLeftCell="A5" activePane="bottomLeft" state="frozen"/>
      <selection pane="bottomLeft" activeCell="Q21" sqref="Q21"/>
      <pageMargins left="0.75" right="0.75" top="1" bottom="1" header="0.5" footer="0.5"/>
      <pageSetup paperSize="9" orientation="portrait" r:id="rId56"/>
      <headerFooter alignWithMargins="0"/>
    </customSheetView>
    <customSheetView guid="{FDCD7FD4-7D62-43EB-A646-C382CC277444}" scale="80" state="hidden" showRuler="0">
      <pane ySplit="4" topLeftCell="A5" activePane="bottomLeft" state="frozen"/>
      <selection pane="bottomLeft" activeCell="L28" sqref="L28"/>
      <pageMargins left="0.75" right="0.75" top="1" bottom="1" header="0.5" footer="0.5"/>
      <pageSetup paperSize="9" orientation="portrait" r:id="rId57"/>
      <headerFooter alignWithMargins="0"/>
    </customSheetView>
    <customSheetView guid="{88EF00F5-A891-4E1F-BEBC-C770D5AFEF26}" scale="80" showPageBreaks="1" state="hidden" showRuler="0">
      <pane ySplit="4" topLeftCell="A5" activePane="bottomLeft" state="frozen"/>
      <selection pane="bottomLeft" activeCell="Q17" sqref="Q17"/>
      <pageMargins left="0.75" right="0.75" top="1" bottom="1" header="0.5" footer="0.5"/>
      <pageSetup paperSize="9" orientation="portrait" r:id="rId58"/>
      <headerFooter alignWithMargins="0"/>
    </customSheetView>
    <customSheetView guid="{C8A50DBD-6717-4739-8372-D23519BF2F10}" scale="80" state="hidden">
      <pane ySplit="4" topLeftCell="A5" activePane="bottomLeft" state="frozen"/>
      <selection pane="bottomLeft" activeCell="L28" sqref="L28"/>
      <pageMargins left="0.75" right="0.75" top="1" bottom="1" header="0.5" footer="0.5"/>
      <pageSetup paperSize="9" orientation="portrait" r:id="rId59"/>
      <headerFooter alignWithMargins="0"/>
    </customSheetView>
    <customSheetView guid="{0484FDF7-2DB5-4BF2-B382-43CE01593EDC}" scale="80" state="hidden">
      <pane ySplit="4" topLeftCell="A5" activePane="bottomLeft" state="frozen"/>
      <selection pane="bottomLeft" activeCell="L28" sqref="L28"/>
      <pageMargins left="0.75" right="0.75" top="1" bottom="1" header="0.5" footer="0.5"/>
      <pageSetup paperSize="9" orientation="portrait" r:id="rId60"/>
      <headerFooter alignWithMargins="0"/>
    </customSheetView>
    <customSheetView guid="{096F67F7-AEB5-413D-899E-0491F5B25FFD}" scale="80" state="hidden">
      <pane ySplit="4" topLeftCell="A5" activePane="bottomLeft" state="frozen"/>
      <selection pane="bottomLeft" activeCell="L28" sqref="L28"/>
      <pageMargins left="0.75" right="0.75" top="1" bottom="1" header="0.5" footer="0.5"/>
      <pageSetup paperSize="9" orientation="portrait" r:id="rId61"/>
      <headerFooter alignWithMargins="0"/>
    </customSheetView>
    <customSheetView guid="{29D4EA0C-C332-4606-AA75-F5E39836AAA2}" scale="80" state="hidden">
      <pane ySplit="4" topLeftCell="A5" activePane="bottomLeft" state="frozen"/>
      <selection pane="bottomLeft" activeCell="L28" sqref="L28"/>
      <pageMargins left="0.75" right="0.75" top="1" bottom="1" header="0.5" footer="0.5"/>
      <pageSetup paperSize="9" orientation="portrait" r:id="rId62"/>
      <headerFooter alignWithMargins="0"/>
    </customSheetView>
    <customSheetView guid="{A158213F-CC1A-4B2F-8FB3-2D0E9377D318}" scale="80" state="hidden">
      <pane ySplit="4" topLeftCell="A5" activePane="bottomLeft" state="frozen"/>
      <selection pane="bottomLeft" activeCell="A44" sqref="A44"/>
      <pageMargins left="0.75" right="0.75" top="1" bottom="1" header="0.5" footer="0.5"/>
      <pageSetup paperSize="9" orientation="portrait" r:id="rId63"/>
      <headerFooter alignWithMargins="0"/>
    </customSheetView>
    <customSheetView guid="{0EEF1658-6DED-493F-AB34-5C882B7D8D1D}" scale="80" showPageBreaks="1" state="hidden" showRuler="0" topLeftCell="AG1">
      <pane ySplit="4" topLeftCell="A5" activePane="bottomLeft" state="frozen"/>
      <selection pane="bottomLeft" activeCell="AV20" sqref="AV20"/>
      <pageMargins left="0.75" right="0.75" top="1" bottom="1" header="0.5" footer="0.5"/>
      <pageSetup paperSize="9" orientation="portrait" r:id="rId64"/>
      <headerFooter alignWithMargins="0"/>
    </customSheetView>
    <customSheetView guid="{8B0C1710-8C04-443E-9575-8D8EEDA52030}" scale="80" state="hidden" topLeftCell="A85">
      <selection activeCell="X118" sqref="X118"/>
      <pageMargins left="0.75" right="0.75" top="1" bottom="1" header="0.5" footer="0.5"/>
      <pageSetup paperSize="9" orientation="portrait" r:id="rId65"/>
      <headerFooter alignWithMargins="0"/>
    </customSheetView>
    <customSheetView guid="{9D5226FB-7DD3-447E-B45C-6EAA60152D32}" scale="80" state="hidden">
      <pane ySplit="4" topLeftCell="A5" activePane="bottomLeft" state="frozen"/>
      <selection pane="bottomLeft" activeCell="AI11" sqref="AI11"/>
      <pageMargins left="0.75" right="0.75" top="1" bottom="1" header="0.5" footer="0.5"/>
      <pageSetup paperSize="9" orientation="portrait" r:id="rId66"/>
      <headerFooter alignWithMargins="0"/>
    </customSheetView>
    <customSheetView guid="{607CCD9B-4659-4BD7-A174-E12C78E5291C}" scale="80" state="hidden">
      <pane ySplit="4" topLeftCell="A84" activePane="bottomLeft" state="frozen"/>
      <selection pane="bottomLeft" activeCell="C121" sqref="C121"/>
      <pageMargins left="0.75" right="0.75" top="1" bottom="1" header="0.5" footer="0.5"/>
      <pageSetup paperSize="9" orientation="portrait" r:id="rId67"/>
      <headerFooter alignWithMargins="0"/>
    </customSheetView>
    <customSheetView guid="{F320C882-6208-44BF-AD76-CAB3202B3D93}" scale="80" state="hidden">
      <pane ySplit="4" topLeftCell="A147" activePane="bottomLeft" state="frozen"/>
      <selection pane="bottomLeft" activeCell="Q179" sqref="Q179"/>
      <pageMargins left="0.75" right="0.75" top="1" bottom="1" header="0.5" footer="0.5"/>
      <pageSetup paperSize="9" orientation="portrait" r:id="rId68"/>
      <headerFooter alignWithMargins="0"/>
    </customSheetView>
    <customSheetView guid="{653F5373-3423-4857-B839-026BFFD3E0C5}" scale="80" state="hidden">
      <pane ySplit="4" topLeftCell="A5" activePane="bottomLeft" state="frozen"/>
      <selection pane="bottomLeft" activeCell="L28" sqref="L28"/>
      <pageMargins left="0.75" right="0.75" top="1" bottom="1" header="0.5" footer="0.5"/>
      <pageSetup paperSize="9" orientation="portrait" r:id="rId69"/>
      <headerFooter alignWithMargins="0"/>
    </customSheetView>
    <customSheetView guid="{8AEE08A2-F73E-41EF-8662-F43F5532F7EC}" scale="80" state="hidden">
      <pane ySplit="4" topLeftCell="A147" activePane="bottomLeft" state="frozen"/>
      <selection pane="bottomLeft" activeCell="Q179" sqref="Q179"/>
      <pageMargins left="0.75" right="0.75" top="1" bottom="1" header="0.5" footer="0.5"/>
      <pageSetup paperSize="9" orientation="portrait" r:id="rId70"/>
      <headerFooter alignWithMargins="0"/>
    </customSheetView>
    <customSheetView guid="{1A677123-3181-47F1-8D94-D23E42118B34}" scale="80" state="hidden">
      <pane ySplit="4" topLeftCell="A17" activePane="bottomLeft" state="frozen"/>
      <selection pane="bottomLeft" activeCell="L42" sqref="L42"/>
      <pageMargins left="0.75" right="0.75" top="1" bottom="1" header="0.5" footer="0.5"/>
      <pageSetup paperSize="9" orientation="portrait" r:id="rId71"/>
      <headerFooter alignWithMargins="0"/>
    </customSheetView>
    <customSheetView guid="{5B263600-835E-44BD-B687-603D70FECA3D}" scale="80" state="hidden">
      <pane ySplit="4" topLeftCell="A175" activePane="bottomLeft" state="frozen"/>
      <selection pane="bottomLeft" activeCell="C197" sqref="C197"/>
      <pageMargins left="0.75" right="0.75" top="1" bottom="1" header="0.5" footer="0.5"/>
      <pageSetup paperSize="9" orientation="portrait" r:id="rId72"/>
      <headerFooter alignWithMargins="0"/>
    </customSheetView>
    <customSheetView guid="{B25C0761-BDC6-44DE-BC09-A587D4005716}" scale="80" state="hidden">
      <pane ySplit="4" topLeftCell="A5" activePane="bottomLeft" state="frozen"/>
      <selection pane="bottomLeft" activeCell="L28" sqref="L28"/>
      <pageMargins left="0.75" right="0.75" top="1" bottom="1" header="0.5" footer="0.5"/>
      <pageSetup paperSize="9" orientation="portrait" r:id="rId73"/>
      <headerFooter alignWithMargins="0"/>
    </customSheetView>
    <customSheetView guid="{440820DD-D35F-4284-A020-75AFCB09A713}" scale="80" state="hidden" topLeftCell="A85">
      <selection activeCell="X118" sqref="X118"/>
      <pageMargins left="0.75" right="0.75" top="1" bottom="1" header="0.5" footer="0.5"/>
      <pageSetup paperSize="9" orientation="portrait" r:id="rId74"/>
      <headerFooter alignWithMargins="0"/>
    </customSheetView>
    <customSheetView guid="{DD3C4055-6E9F-4337-AF3C-EAB14138E2FC}" scale="80" state="hidden" topLeftCell="A175">
      <selection activeCell="D204" sqref="D204"/>
      <pageMargins left="0.75" right="0.75" top="1" bottom="1" header="0.5" footer="0.5"/>
      <pageSetup paperSize="9" orientation="portrait" r:id="rId75"/>
      <headerFooter alignWithMargins="0"/>
    </customSheetView>
    <customSheetView guid="{A779676E-2DE4-4B43-BC39-AEC5C199B098}" scale="80" state="hidden" topLeftCell="A178">
      <selection activeCell="N205" sqref="N205"/>
      <pageMargins left="0.75" right="0.75" top="1" bottom="1" header="0.5" footer="0.5"/>
      <pageSetup paperSize="9" orientation="portrait" r:id="rId76"/>
      <headerFooter alignWithMargins="0"/>
    </customSheetView>
    <customSheetView guid="{D610A0E1-F9A9-4C9F-867A-9AA8DA5806C3}" scale="80" state="hidden" topLeftCell="A178">
      <selection activeCell="N205" sqref="N205"/>
      <pageMargins left="0.75" right="0.75" top="1" bottom="1" header="0.5" footer="0.5"/>
      <pageSetup paperSize="9" orientation="portrait" r:id="rId77"/>
      <headerFooter alignWithMargins="0"/>
    </customSheetView>
    <customSheetView guid="{B3C29866-3474-43EA-99AD-F394C9416B2B}" scale="80" state="hidden" topLeftCell="A178">
      <selection activeCell="N205" sqref="N205"/>
      <pageMargins left="0.75" right="0.75" top="1" bottom="1" header="0.5" footer="0.5"/>
      <pageSetup paperSize="9" orientation="portrait" r:id="rId78"/>
      <headerFooter alignWithMargins="0"/>
    </customSheetView>
    <customSheetView guid="{B0A275E6-A927-469D-A668-DC597A053ECA}" scale="80" state="hidden" topLeftCell="A178">
      <selection activeCell="N205" sqref="N205"/>
      <pageMargins left="0.75" right="0.75" top="1" bottom="1" header="0.5" footer="0.5"/>
      <pageSetup paperSize="9" orientation="portrait" r:id="rId79"/>
      <headerFooter alignWithMargins="0"/>
    </customSheetView>
    <customSheetView guid="{2C6ABC28-880F-4FC3-AB4C-74CC7AFBB167}" scale="80" state="hidden" topLeftCell="A178">
      <selection activeCell="N205" sqref="N205"/>
      <pageMargins left="0.75" right="0.75" top="1" bottom="1" header="0.5" footer="0.5"/>
      <pageSetup paperSize="9" orientation="portrait" r:id="rId80"/>
      <headerFooter alignWithMargins="0"/>
    </customSheetView>
    <customSheetView guid="{BFE285D7-067E-4802-A267-8E7CA36A08B9}" scale="80" state="hidden" topLeftCell="A178">
      <selection activeCell="N205" sqref="N205"/>
      <pageMargins left="0.75" right="0.75" top="1" bottom="1" header="0.5" footer="0.5"/>
      <pageSetup paperSize="9" orientation="portrait" r:id="rId81"/>
      <headerFooter alignWithMargins="0"/>
    </customSheetView>
    <customSheetView guid="{840FED42-BEAD-40B5-87A2-918C1E6D4128}" scale="80">
      <selection activeCell="AM2" sqref="AM2:AM3"/>
      <pageMargins left="0.75" right="0.75" top="1" bottom="1" header="0.5" footer="0.5"/>
      <pageSetup paperSize="9" orientation="portrait" r:id="rId82"/>
      <headerFooter alignWithMargins="0"/>
    </customSheetView>
    <customSheetView guid="{1CE7FAA3-375A-44FC-8395-7BB368E304B3}" scale="80" topLeftCell="A34">
      <selection activeCell="O70" sqref="O70"/>
      <pageMargins left="0.75" right="0.75" top="1" bottom="1" header="0.5" footer="0.5"/>
      <pageSetup paperSize="9" orientation="portrait" r:id="rId83"/>
      <headerFooter alignWithMargins="0"/>
    </customSheetView>
    <customSheetView guid="{195EEB94-5611-43AB-AD4C-189BF5DF63BD}" scale="80" topLeftCell="A34">
      <selection activeCell="O70" sqref="O70"/>
      <pageMargins left="0.75" right="0.75" top="1" bottom="1" header="0.5" footer="0.5"/>
      <pageSetup paperSize="9" orientation="portrait" r:id="rId84"/>
      <headerFooter alignWithMargins="0"/>
    </customSheetView>
    <customSheetView guid="{999D8AAC-C53E-4106-83D2-C9E986396FD9}" scale="80" state="hidden" topLeftCell="A178">
      <selection activeCell="N205" sqref="N205"/>
      <pageMargins left="0.75" right="0.75" top="1" bottom="1" header="0.5" footer="0.5"/>
      <pageSetup paperSize="9" orientation="portrait" r:id="rId85"/>
      <headerFooter alignWithMargins="0"/>
    </customSheetView>
    <customSheetView guid="{34488582-FC68-47CC-ADEF-620C97FA3BE5}" scale="80" state="hidden" topLeftCell="A178">
      <selection activeCell="N205" sqref="N205"/>
      <pageMargins left="0.75" right="0.75" top="1" bottom="1" header="0.5" footer="0.5"/>
      <pageSetup paperSize="9" orientation="portrait" r:id="rId86"/>
      <headerFooter alignWithMargins="0"/>
    </customSheetView>
    <customSheetView guid="{3125BE9C-D539-46B3-AB2C-AD44D6D3A43D}" scale="80" state="hidden" topLeftCell="A178">
      <selection activeCell="N205" sqref="N205"/>
      <pageMargins left="0.75" right="0.75" top="1" bottom="1" header="0.5" footer="0.5"/>
      <pageSetup paperSize="9" orientation="portrait" r:id="rId87"/>
      <headerFooter alignWithMargins="0"/>
    </customSheetView>
    <customSheetView guid="{11F0A643-03F6-4A9B-A587-984CEF24373C}" scale="80" state="hidden" topLeftCell="A178">
      <selection activeCell="N205" sqref="N205"/>
      <pageMargins left="0.75" right="0.75" top="1" bottom="1" header="0.5" footer="0.5"/>
      <pageSetup paperSize="9" orientation="portrait" r:id="rId88"/>
      <headerFooter alignWithMargins="0"/>
    </customSheetView>
    <customSheetView guid="{2EDD3601-67EA-4D8B-910E-67CE0A6ECBD5}" scale="80" showPageBreaks="1" state="hidden" topLeftCell="A178">
      <selection activeCell="N205" sqref="N205"/>
      <pageMargins left="0.75" right="0.75" top="1" bottom="1" header="0.5" footer="0.5"/>
      <pageSetup paperSize="9" orientation="portrait" r:id="rId89"/>
      <headerFooter alignWithMargins="0"/>
    </customSheetView>
    <customSheetView guid="{1053507D-AB8D-4416-A992-8628E70BD9D6}" scale="80" state="hidden" topLeftCell="A178">
      <selection activeCell="N205" sqref="N205"/>
      <pageMargins left="0.75" right="0.75" top="1" bottom="1" header="0.5" footer="0.5"/>
      <pageSetup paperSize="9" orientation="portrait" r:id="rId90"/>
      <headerFooter alignWithMargins="0"/>
    </customSheetView>
    <customSheetView guid="{9AFDC459-5911-4A65-BA30-55870CCEC21D}" scale="80" state="hidden" topLeftCell="A178">
      <selection activeCell="N205" sqref="N205"/>
      <pageMargins left="0.75" right="0.75" top="1" bottom="1" header="0.5" footer="0.5"/>
      <pageSetup paperSize="9" orientation="portrait" r:id="rId91"/>
      <headerFooter alignWithMargins="0"/>
    </customSheetView>
    <customSheetView guid="{2B096DAF-0513-499A-BB3D-6C1B61550EAD}" scale="80" state="hidden" topLeftCell="A178">
      <selection activeCell="N205" sqref="N205"/>
      <pageMargins left="0.75" right="0.75" top="1" bottom="1" header="0.5" footer="0.5"/>
      <pageSetup paperSize="9" orientation="portrait" r:id="rId92"/>
      <headerFooter alignWithMargins="0"/>
    </customSheetView>
    <customSheetView guid="{24BD079B-697C-411C-9008-788A5796422B}" scale="80" state="hidden" topLeftCell="A178">
      <selection activeCell="N205" sqref="N205"/>
      <pageMargins left="0.75" right="0.75" top="1" bottom="1" header="0.5" footer="0.5"/>
      <pageSetup paperSize="9" orientation="portrait" r:id="rId93"/>
      <headerFooter alignWithMargins="0"/>
    </customSheetView>
    <customSheetView guid="{55F258A9-3656-464A-8209-65541A4A9294}" scale="80" state="hidden" topLeftCell="A178">
      <selection activeCell="N205" sqref="N205"/>
      <pageMargins left="0.75" right="0.75" top="1" bottom="1" header="0.5" footer="0.5"/>
      <pageSetup paperSize="9" orientation="portrait" r:id="rId94"/>
      <headerFooter alignWithMargins="0"/>
    </customSheetView>
    <customSheetView guid="{6C263B97-64ED-4CE6-9B05-42BE2811A349}" scale="80" state="hidden" topLeftCell="A178">
      <selection activeCell="N205" sqref="N205"/>
      <pageMargins left="0.75" right="0.75" top="1" bottom="1" header="0.5" footer="0.5"/>
      <pageSetup paperSize="9" orientation="portrait" r:id="rId95"/>
      <headerFooter alignWithMargins="0"/>
    </customSheetView>
    <customSheetView guid="{38797761-B6E7-4EBC-86AC-BCA6FEF8021E}" scale="80" state="hidden" topLeftCell="A178">
      <selection activeCell="N205" sqref="N205"/>
      <pageMargins left="0.75" right="0.75" top="1" bottom="1" header="0.5" footer="0.5"/>
      <pageSetup paperSize="9" orientation="portrait" r:id="rId96"/>
      <headerFooter alignWithMargins="0"/>
    </customSheetView>
    <customSheetView guid="{4D08A3CF-1088-461D-8FD0-F77F7A12F47A}" scale="80" state="hidden" topLeftCell="A178">
      <selection activeCell="N205" sqref="N205"/>
      <pageMargins left="0.75" right="0.75" top="1" bottom="1" header="0.5" footer="0.5"/>
      <pageSetup paperSize="9" orientation="portrait" r:id="rId97"/>
      <headerFooter alignWithMargins="0"/>
    </customSheetView>
    <customSheetView guid="{E1C450DA-5A25-49EE-AC15-82D55BC93335}" scale="80" state="hidden" topLeftCell="A178">
      <selection activeCell="N205" sqref="N205"/>
      <pageMargins left="0.75" right="0.75" top="1" bottom="1" header="0.5" footer="0.5"/>
      <pageSetup paperSize="9" orientation="portrait" r:id="rId98"/>
      <headerFooter alignWithMargins="0"/>
    </customSheetView>
    <customSheetView guid="{39344E0E-2CC4-4BC6-A15E-A66B17AEE943}" scale="80" state="hidden" topLeftCell="A178">
      <selection activeCell="N205" sqref="N205"/>
      <pageMargins left="0.75" right="0.75" top="1" bottom="1" header="0.5" footer="0.5"/>
      <pageSetup paperSize="9" orientation="portrait" r:id="rId99"/>
      <headerFooter alignWithMargins="0"/>
    </customSheetView>
    <customSheetView guid="{B83B79D9-617A-4F50-8CCC-C97938364272}" scale="80" state="hidden" topLeftCell="A178">
      <selection activeCell="N205" sqref="N205"/>
      <pageMargins left="0.75" right="0.75" top="1" bottom="1" header="0.5" footer="0.5"/>
      <pageSetup paperSize="9" orientation="portrait" r:id="rId100"/>
      <headerFooter alignWithMargins="0"/>
    </customSheetView>
    <customSheetView guid="{AE09ED29-F6F7-475A-B5BB-3958EA691268}" scale="80" state="hidden" topLeftCell="A178">
      <selection activeCell="N205" sqref="N205"/>
      <pageMargins left="0.75" right="0.75" top="1" bottom="1" header="0.5" footer="0.5"/>
      <pageSetup paperSize="9" orientation="portrait" r:id="rId101"/>
      <headerFooter alignWithMargins="0"/>
    </customSheetView>
    <customSheetView guid="{3ACD5A93-9B0E-40EA-8179-EDF0714A0F5F}" scale="80" showPageBreaks="1" state="hidden" topLeftCell="A178">
      <selection activeCell="N205" sqref="N205"/>
      <pageMargins left="0.75" right="0.75" top="1" bottom="1" header="0.5" footer="0.5"/>
      <pageSetup paperSize="9" orientation="portrait" r:id="rId102"/>
      <headerFooter alignWithMargins="0"/>
    </customSheetView>
    <customSheetView guid="{FAA25FCE-18C5-403C-9C68-9D1F88B3F7EB}" scale="80" state="hidden" topLeftCell="A178">
      <selection activeCell="N205" sqref="N205"/>
      <pageMargins left="0.75" right="0.75" top="1" bottom="1" header="0.5" footer="0.5"/>
      <pageSetup paperSize="9" orientation="portrait" r:id="rId103"/>
      <headerFooter alignWithMargins="0"/>
    </customSheetView>
    <customSheetView guid="{00CA5430-6B3A-4E12-B07E-9C9EC9D8F7A7}" scale="80" state="hidden" topLeftCell="A178">
      <selection activeCell="N205" sqref="N205"/>
      <pageMargins left="0.75" right="0.75" top="1" bottom="1" header="0.5" footer="0.5"/>
      <pageSetup paperSize="9" orientation="portrait" r:id="rId104"/>
      <headerFooter alignWithMargins="0"/>
    </customSheetView>
  </customSheetViews>
  <phoneticPr fontId="6" type="noConversion"/>
  <conditionalFormatting sqref="AF2:AF212">
    <cfRule type="expression" dxfId="2" priority="1" stopIfTrue="1">
      <formula>AND(NOT(ISBLANK(AF2)),A2&lt;&gt;AF2)</formula>
    </cfRule>
  </conditionalFormatting>
  <dataValidations count="1">
    <dataValidation type="whole" operator="greaterThan" allowBlank="1" showInputMessage="1" showErrorMessage="1" sqref="AM1">
      <formula1>1</formula1>
    </dataValidation>
  </dataValidations>
  <pageMargins left="0.75" right="0.75" top="1" bottom="1" header="0.5" footer="0.5"/>
  <pageSetup paperSize="9" orientation="portrait" r:id="rId105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H615"/>
  <sheetViews>
    <sheetView workbookViewId="0">
      <pane ySplit="1" topLeftCell="A2" activePane="bottomLeft" state="frozen"/>
      <selection pane="bottomLeft" activeCell="G3" sqref="G3"/>
    </sheetView>
  </sheetViews>
  <sheetFormatPr defaultColWidth="9.140625" defaultRowHeight="11.25" x14ac:dyDescent="0.2"/>
  <cols>
    <col min="1" max="1" width="18.7109375" style="25" bestFit="1" customWidth="1"/>
    <col min="2" max="2" width="61.7109375" style="25" customWidth="1"/>
    <col min="3" max="3" width="84.42578125" style="25" bestFit="1" customWidth="1"/>
    <col min="4" max="4" width="6.42578125" style="25" bestFit="1" customWidth="1"/>
    <col min="5" max="5" width="8.140625" style="25" bestFit="1" customWidth="1"/>
    <col min="6" max="6" width="7.140625" style="25" bestFit="1" customWidth="1"/>
    <col min="7" max="7" width="5.7109375" style="25" bestFit="1" customWidth="1"/>
    <col min="8" max="8" width="6.140625" style="25" bestFit="1" customWidth="1"/>
    <col min="9" max="16384" width="9.140625" style="25"/>
  </cols>
  <sheetData>
    <row r="1" spans="1:8" s="24" customFormat="1" x14ac:dyDescent="0.2">
      <c r="A1" s="24" t="s">
        <v>1276</v>
      </c>
      <c r="B1" s="24" t="s">
        <v>1277</v>
      </c>
      <c r="C1" s="24" t="s">
        <v>1278</v>
      </c>
      <c r="D1" s="24" t="s">
        <v>1279</v>
      </c>
      <c r="E1" s="24" t="s">
        <v>1280</v>
      </c>
      <c r="F1" s="24" t="s">
        <v>1281</v>
      </c>
      <c r="G1" s="24" t="s">
        <v>1282</v>
      </c>
      <c r="H1" s="24" t="s">
        <v>1283</v>
      </c>
    </row>
    <row r="2" spans="1:8" x14ac:dyDescent="0.2">
      <c r="A2" s="25" t="s">
        <v>1284</v>
      </c>
      <c r="B2" s="25" t="s">
        <v>1285</v>
      </c>
      <c r="C2" s="25" t="s">
        <v>1087</v>
      </c>
      <c r="D2" s="25" t="b">
        <f>NOT(ISERROR(FIND("trace",LOWER($B2))))</f>
        <v>0</v>
      </c>
      <c r="E2" s="25" t="b">
        <f t="shared" ref="E2:E65" si="0">NOT(ISERROR(FIND("context",LOWER($B2))))</f>
        <v>0</v>
      </c>
      <c r="F2" s="25" t="b">
        <f t="shared" ref="F2:F65" si="1">NOT(ISERROR(FIND("spark",LOWER($B2))))</f>
        <v>1</v>
      </c>
      <c r="G2" s="25" t="b">
        <f>NOT(ISERROR(VLOOKUP(C2,#REF!,1,FALSE)))</f>
        <v>0</v>
      </c>
      <c r="H2" s="25" t="str">
        <f>IF(G2,UPPER(VLOOKUP(C2,#REF!,9,FALSE))="Y","")</f>
        <v/>
      </c>
    </row>
    <row r="3" spans="1:8" x14ac:dyDescent="0.2">
      <c r="A3" s="25" t="s">
        <v>1286</v>
      </c>
      <c r="B3" s="25" t="s">
        <v>280</v>
      </c>
      <c r="C3" s="25" t="s">
        <v>281</v>
      </c>
      <c r="D3" s="25" t="b">
        <f t="shared" ref="D3:D66" si="2">NOT(ISERROR(FIND("trace",LOWER(B3))))</f>
        <v>0</v>
      </c>
      <c r="E3" s="25" t="b">
        <f t="shared" si="0"/>
        <v>0</v>
      </c>
      <c r="F3" s="25" t="b">
        <f t="shared" si="1"/>
        <v>0</v>
      </c>
      <c r="G3" s="25" t="b">
        <f>NOT(ISERROR(VLOOKUP(C3,#REF!,1,FALSE)))</f>
        <v>0</v>
      </c>
      <c r="H3" s="25" t="str">
        <f>IF(G3,UPPER(VLOOKUP(C3,#REF!,9,FALSE))="Y","")</f>
        <v/>
      </c>
    </row>
    <row r="4" spans="1:8" x14ac:dyDescent="0.2">
      <c r="A4" s="25" t="s">
        <v>282</v>
      </c>
      <c r="B4" s="25" t="s">
        <v>723</v>
      </c>
      <c r="C4" s="25" t="s">
        <v>442</v>
      </c>
      <c r="D4" s="25" t="b">
        <f t="shared" si="2"/>
        <v>1</v>
      </c>
      <c r="E4" s="25" t="b">
        <f t="shared" si="0"/>
        <v>0</v>
      </c>
      <c r="F4" s="25" t="b">
        <f t="shared" si="1"/>
        <v>0</v>
      </c>
      <c r="G4" s="25" t="b">
        <f>NOT(ISERROR(VLOOKUP(C4,#REF!,1,FALSE)))</f>
        <v>0</v>
      </c>
      <c r="H4" s="25" t="str">
        <f>IF(G4,UPPER(VLOOKUP(C4,#REF!,9,FALSE))="Y","")</f>
        <v/>
      </c>
    </row>
    <row r="5" spans="1:8" x14ac:dyDescent="0.2">
      <c r="A5" s="25" t="s">
        <v>724</v>
      </c>
      <c r="B5" s="25" t="s">
        <v>193</v>
      </c>
      <c r="C5" s="25" t="s">
        <v>194</v>
      </c>
      <c r="D5" s="25" t="b">
        <f t="shared" si="2"/>
        <v>0</v>
      </c>
      <c r="E5" s="25" t="b">
        <f t="shared" si="0"/>
        <v>0</v>
      </c>
      <c r="F5" s="25" t="b">
        <f t="shared" si="1"/>
        <v>0</v>
      </c>
      <c r="G5" s="25" t="b">
        <f>NOT(ISERROR(VLOOKUP(C5,#REF!,1,FALSE)))</f>
        <v>0</v>
      </c>
      <c r="H5" s="25" t="str">
        <f>IF(G5,UPPER(VLOOKUP(C5,#REF!,9,FALSE))="Y","")</f>
        <v/>
      </c>
    </row>
    <row r="6" spans="1:8" x14ac:dyDescent="0.2">
      <c r="A6" s="25" t="s">
        <v>195</v>
      </c>
      <c r="B6" s="25" t="s">
        <v>196</v>
      </c>
      <c r="C6" s="25" t="s">
        <v>197</v>
      </c>
      <c r="D6" s="25" t="b">
        <f t="shared" si="2"/>
        <v>0</v>
      </c>
      <c r="E6" s="25" t="b">
        <f t="shared" si="0"/>
        <v>0</v>
      </c>
      <c r="F6" s="25" t="b">
        <f t="shared" si="1"/>
        <v>0</v>
      </c>
      <c r="G6" s="25" t="b">
        <f>NOT(ISERROR(VLOOKUP(C6,#REF!,1,FALSE)))</f>
        <v>0</v>
      </c>
      <c r="H6" s="25" t="str">
        <f>IF(G6,UPPER(VLOOKUP(C6,#REF!,9,FALSE))="Y","")</f>
        <v/>
      </c>
    </row>
    <row r="7" spans="1:8" x14ac:dyDescent="0.2">
      <c r="A7" s="25" t="s">
        <v>198</v>
      </c>
      <c r="B7" s="25" t="s">
        <v>199</v>
      </c>
      <c r="C7" s="25" t="s">
        <v>1256</v>
      </c>
      <c r="D7" s="25" t="b">
        <f t="shared" si="2"/>
        <v>0</v>
      </c>
      <c r="E7" s="25" t="b">
        <f t="shared" si="0"/>
        <v>0</v>
      </c>
      <c r="F7" s="25" t="b">
        <f t="shared" si="1"/>
        <v>0</v>
      </c>
      <c r="G7" s="25" t="b">
        <f>NOT(ISERROR(VLOOKUP(C7,#REF!,1,FALSE)))</f>
        <v>0</v>
      </c>
      <c r="H7" s="25" t="str">
        <f>IF(G7,UPPER(VLOOKUP(C7,#REF!,9,FALSE))="Y","")</f>
        <v/>
      </c>
    </row>
    <row r="8" spans="1:8" x14ac:dyDescent="0.2">
      <c r="A8" s="25" t="s">
        <v>200</v>
      </c>
      <c r="B8" s="25" t="s">
        <v>1082</v>
      </c>
      <c r="C8" s="25" t="s">
        <v>1083</v>
      </c>
      <c r="D8" s="25" t="b">
        <f t="shared" si="2"/>
        <v>1</v>
      </c>
      <c r="E8" s="25" t="b">
        <f t="shared" si="0"/>
        <v>0</v>
      </c>
      <c r="F8" s="25" t="b">
        <f t="shared" si="1"/>
        <v>0</v>
      </c>
      <c r="G8" s="25" t="b">
        <f>NOT(ISERROR(VLOOKUP(C8,#REF!,1,FALSE)))</f>
        <v>0</v>
      </c>
      <c r="H8" s="25" t="str">
        <f>IF(G8,UPPER(VLOOKUP(C8,#REF!,9,FALSE))="Y","")</f>
        <v/>
      </c>
    </row>
    <row r="9" spans="1:8" x14ac:dyDescent="0.2">
      <c r="A9" s="25" t="s">
        <v>524</v>
      </c>
      <c r="B9" s="25" t="s">
        <v>1401</v>
      </c>
      <c r="C9" s="25" t="s">
        <v>1083</v>
      </c>
      <c r="D9" s="25" t="b">
        <f t="shared" si="2"/>
        <v>0</v>
      </c>
      <c r="E9" s="25" t="b">
        <f t="shared" si="0"/>
        <v>0</v>
      </c>
      <c r="F9" s="25" t="b">
        <f t="shared" si="1"/>
        <v>0</v>
      </c>
      <c r="G9" s="25" t="b">
        <f>NOT(ISERROR(VLOOKUP(C9,#REF!,1,FALSE)))</f>
        <v>0</v>
      </c>
      <c r="H9" s="25" t="str">
        <f>IF(G9,UPPER(VLOOKUP(C9,#REF!,9,FALSE))="Y","")</f>
        <v/>
      </c>
    </row>
    <row r="10" spans="1:8" x14ac:dyDescent="0.2">
      <c r="A10" s="25" t="s">
        <v>1402</v>
      </c>
      <c r="B10" s="25" t="s">
        <v>1403</v>
      </c>
      <c r="C10" s="25" t="s">
        <v>862</v>
      </c>
      <c r="D10" s="25" t="b">
        <f t="shared" si="2"/>
        <v>1</v>
      </c>
      <c r="E10" s="25" t="b">
        <f t="shared" si="0"/>
        <v>0</v>
      </c>
      <c r="F10" s="25" t="b">
        <f t="shared" si="1"/>
        <v>0</v>
      </c>
      <c r="G10" s="25" t="b">
        <f>NOT(ISERROR(VLOOKUP(C10,#REF!,1,FALSE)))</f>
        <v>0</v>
      </c>
      <c r="H10" s="25" t="str">
        <f>IF(G10,UPPER(VLOOKUP(C10,#REF!,9,FALSE))="Y","")</f>
        <v/>
      </c>
    </row>
    <row r="11" spans="1:8" x14ac:dyDescent="0.2">
      <c r="A11" s="25" t="s">
        <v>1404</v>
      </c>
      <c r="B11" s="25" t="s">
        <v>1405</v>
      </c>
      <c r="C11" s="25" t="s">
        <v>194</v>
      </c>
      <c r="D11" s="25" t="b">
        <f t="shared" si="2"/>
        <v>0</v>
      </c>
      <c r="E11" s="25" t="b">
        <f t="shared" si="0"/>
        <v>0</v>
      </c>
      <c r="F11" s="25" t="b">
        <f t="shared" si="1"/>
        <v>0</v>
      </c>
      <c r="G11" s="25" t="b">
        <f>NOT(ISERROR(VLOOKUP(C11,#REF!,1,FALSE)))</f>
        <v>0</v>
      </c>
      <c r="H11" s="25" t="str">
        <f>IF(G11,UPPER(VLOOKUP(C11,#REF!,9,FALSE))="Y","")</f>
        <v/>
      </c>
    </row>
    <row r="12" spans="1:8" x14ac:dyDescent="0.2">
      <c r="A12" s="25" t="s">
        <v>1406</v>
      </c>
      <c r="B12" s="25" t="s">
        <v>1107</v>
      </c>
      <c r="C12" s="25" t="s">
        <v>1421</v>
      </c>
      <c r="D12" s="25" t="b">
        <f t="shared" si="2"/>
        <v>0</v>
      </c>
      <c r="E12" s="25" t="b">
        <f t="shared" si="0"/>
        <v>0</v>
      </c>
      <c r="F12" s="25" t="b">
        <f t="shared" si="1"/>
        <v>0</v>
      </c>
      <c r="G12" s="25" t="b">
        <f>NOT(ISERROR(VLOOKUP(C12,#REF!,1,FALSE)))</f>
        <v>0</v>
      </c>
      <c r="H12" s="25" t="str">
        <f>IF(G12,UPPER(VLOOKUP(C12,#REF!,9,FALSE))="Y","")</f>
        <v/>
      </c>
    </row>
    <row r="13" spans="1:8" x14ac:dyDescent="0.2">
      <c r="A13" s="25" t="s">
        <v>1108</v>
      </c>
      <c r="B13" s="25" t="s">
        <v>1059</v>
      </c>
      <c r="C13" s="25" t="s">
        <v>89</v>
      </c>
      <c r="D13" s="25" t="b">
        <f t="shared" si="2"/>
        <v>0</v>
      </c>
      <c r="E13" s="25" t="b">
        <f t="shared" si="0"/>
        <v>0</v>
      </c>
      <c r="F13" s="25" t="b">
        <f t="shared" si="1"/>
        <v>0</v>
      </c>
      <c r="G13" s="25" t="b">
        <f>NOT(ISERROR(VLOOKUP(C13,#REF!,1,FALSE)))</f>
        <v>0</v>
      </c>
      <c r="H13" s="25" t="str">
        <f>IF(G13,UPPER(VLOOKUP(C13,#REF!,9,FALSE))="Y","")</f>
        <v/>
      </c>
    </row>
    <row r="14" spans="1:8" x14ac:dyDescent="0.2">
      <c r="A14" s="25" t="s">
        <v>1060</v>
      </c>
      <c r="B14" s="25" t="s">
        <v>1061</v>
      </c>
      <c r="C14" s="25" t="s">
        <v>281</v>
      </c>
      <c r="D14" s="25" t="b">
        <f t="shared" si="2"/>
        <v>0</v>
      </c>
      <c r="E14" s="25" t="b">
        <f t="shared" si="0"/>
        <v>0</v>
      </c>
      <c r="F14" s="25" t="b">
        <f t="shared" si="1"/>
        <v>0</v>
      </c>
      <c r="G14" s="25" t="b">
        <f>NOT(ISERROR(VLOOKUP(C14,#REF!,1,FALSE)))</f>
        <v>0</v>
      </c>
      <c r="H14" s="25" t="str">
        <f>IF(G14,UPPER(VLOOKUP(C14,#REF!,9,FALSE))="Y","")</f>
        <v/>
      </c>
    </row>
    <row r="15" spans="1:8" x14ac:dyDescent="0.2">
      <c r="A15" s="25" t="s">
        <v>1062</v>
      </c>
      <c r="B15" s="25" t="s">
        <v>797</v>
      </c>
      <c r="C15" s="25" t="s">
        <v>649</v>
      </c>
      <c r="D15" s="25" t="b">
        <f t="shared" si="2"/>
        <v>1</v>
      </c>
      <c r="E15" s="25" t="b">
        <f t="shared" si="0"/>
        <v>0</v>
      </c>
      <c r="F15" s="25" t="b">
        <f t="shared" si="1"/>
        <v>0</v>
      </c>
      <c r="G15" s="25" t="b">
        <f>NOT(ISERROR(VLOOKUP(C15,#REF!,1,FALSE)))</f>
        <v>0</v>
      </c>
      <c r="H15" s="25" t="str">
        <f>IF(G15,UPPER(VLOOKUP(C15,#REF!,9,FALSE))="Y","")</f>
        <v/>
      </c>
    </row>
    <row r="16" spans="1:8" x14ac:dyDescent="0.2">
      <c r="A16" s="25" t="s">
        <v>798</v>
      </c>
      <c r="B16" s="25" t="s">
        <v>799</v>
      </c>
      <c r="C16" s="25" t="s">
        <v>1376</v>
      </c>
      <c r="D16" s="25" t="b">
        <f t="shared" si="2"/>
        <v>1</v>
      </c>
      <c r="E16" s="25" t="b">
        <f t="shared" si="0"/>
        <v>0</v>
      </c>
      <c r="F16" s="25" t="b">
        <f t="shared" si="1"/>
        <v>0</v>
      </c>
      <c r="G16" s="25" t="b">
        <f>NOT(ISERROR(VLOOKUP(C16,#REF!,1,FALSE)))</f>
        <v>0</v>
      </c>
      <c r="H16" s="25" t="str">
        <f>IF(G16,UPPER(VLOOKUP(C16,#REF!,9,FALSE))="Y","")</f>
        <v/>
      </c>
    </row>
    <row r="17" spans="1:8" x14ac:dyDescent="0.2">
      <c r="A17" s="25" t="s">
        <v>800</v>
      </c>
      <c r="B17" s="25" t="s">
        <v>801</v>
      </c>
      <c r="C17" s="25" t="s">
        <v>1042</v>
      </c>
      <c r="D17" s="25" t="b">
        <f t="shared" si="2"/>
        <v>1</v>
      </c>
      <c r="E17" s="25" t="b">
        <f t="shared" si="0"/>
        <v>0</v>
      </c>
      <c r="F17" s="25" t="b">
        <f t="shared" si="1"/>
        <v>0</v>
      </c>
      <c r="G17" s="25" t="b">
        <f>NOT(ISERROR(VLOOKUP(C17,#REF!,1,FALSE)))</f>
        <v>0</v>
      </c>
      <c r="H17" s="25" t="str">
        <f>IF(G17,UPPER(VLOOKUP(C17,#REF!,9,FALSE))="Y","")</f>
        <v/>
      </c>
    </row>
    <row r="18" spans="1:8" x14ac:dyDescent="0.2">
      <c r="A18" s="25" t="s">
        <v>802</v>
      </c>
      <c r="B18" s="25" t="s">
        <v>833</v>
      </c>
      <c r="C18" s="25" t="s">
        <v>556</v>
      </c>
      <c r="D18" s="25" t="b">
        <f t="shared" si="2"/>
        <v>0</v>
      </c>
      <c r="E18" s="25" t="b">
        <f t="shared" si="0"/>
        <v>0</v>
      </c>
      <c r="F18" s="25" t="b">
        <f t="shared" si="1"/>
        <v>0</v>
      </c>
      <c r="G18" s="25" t="b">
        <f>NOT(ISERROR(VLOOKUP(C18,#REF!,1,FALSE)))</f>
        <v>0</v>
      </c>
      <c r="H18" s="25" t="str">
        <f>IF(G18,UPPER(VLOOKUP(C18,#REF!,9,FALSE))="Y","")</f>
        <v/>
      </c>
    </row>
    <row r="19" spans="1:8" x14ac:dyDescent="0.2">
      <c r="A19" s="25" t="s">
        <v>834</v>
      </c>
      <c r="B19" s="25" t="s">
        <v>293</v>
      </c>
      <c r="C19" s="25" t="s">
        <v>778</v>
      </c>
      <c r="D19" s="25" t="b">
        <f t="shared" si="2"/>
        <v>0</v>
      </c>
      <c r="E19" s="25" t="b">
        <f t="shared" si="0"/>
        <v>0</v>
      </c>
      <c r="F19" s="25" t="b">
        <f t="shared" si="1"/>
        <v>0</v>
      </c>
      <c r="G19" s="25" t="b">
        <f>NOT(ISERROR(VLOOKUP(C19,#REF!,1,FALSE)))</f>
        <v>0</v>
      </c>
      <c r="H19" s="25" t="str">
        <f>IF(G19,UPPER(VLOOKUP(C19,#REF!,9,FALSE))="Y","")</f>
        <v/>
      </c>
    </row>
    <row r="20" spans="1:8" x14ac:dyDescent="0.2">
      <c r="A20" s="25" t="s">
        <v>294</v>
      </c>
      <c r="B20" s="25" t="s">
        <v>295</v>
      </c>
      <c r="C20" s="25" t="s">
        <v>281</v>
      </c>
      <c r="D20" s="25" t="b">
        <f t="shared" si="2"/>
        <v>0</v>
      </c>
      <c r="E20" s="25" t="b">
        <f t="shared" si="0"/>
        <v>0</v>
      </c>
      <c r="F20" s="25" t="b">
        <f t="shared" si="1"/>
        <v>0</v>
      </c>
      <c r="G20" s="25" t="b">
        <f>NOT(ISERROR(VLOOKUP(C20,#REF!,1,FALSE)))</f>
        <v>0</v>
      </c>
      <c r="H20" s="25" t="str">
        <f>IF(G20,UPPER(VLOOKUP(C20,#REF!,9,FALSE))="Y","")</f>
        <v/>
      </c>
    </row>
    <row r="21" spans="1:8" x14ac:dyDescent="0.2">
      <c r="A21" s="25" t="s">
        <v>1189</v>
      </c>
      <c r="B21" s="25" t="s">
        <v>1190</v>
      </c>
      <c r="C21" s="25" t="s">
        <v>161</v>
      </c>
      <c r="D21" s="25" t="b">
        <f t="shared" si="2"/>
        <v>0</v>
      </c>
      <c r="E21" s="25" t="b">
        <f t="shared" si="0"/>
        <v>0</v>
      </c>
      <c r="F21" s="25" t="b">
        <f t="shared" si="1"/>
        <v>0</v>
      </c>
      <c r="G21" s="25" t="b">
        <f>NOT(ISERROR(VLOOKUP(C21,#REF!,1,FALSE)))</f>
        <v>0</v>
      </c>
      <c r="H21" s="25" t="str">
        <f>IF(G21,UPPER(VLOOKUP(C21,#REF!,9,FALSE))="Y","")</f>
        <v/>
      </c>
    </row>
    <row r="22" spans="1:8" x14ac:dyDescent="0.2">
      <c r="A22" s="25" t="s">
        <v>1191</v>
      </c>
      <c r="B22" s="25" t="s">
        <v>1192</v>
      </c>
      <c r="C22" s="25" t="s">
        <v>304</v>
      </c>
      <c r="D22" s="25" t="b">
        <f t="shared" si="2"/>
        <v>0</v>
      </c>
      <c r="E22" s="25" t="b">
        <f t="shared" si="0"/>
        <v>0</v>
      </c>
      <c r="F22" s="25" t="b">
        <f t="shared" si="1"/>
        <v>0</v>
      </c>
      <c r="G22" s="25" t="b">
        <f>NOT(ISERROR(VLOOKUP(C22,#REF!,1,FALSE)))</f>
        <v>0</v>
      </c>
      <c r="H22" s="25" t="str">
        <f>IF(G22,UPPER(VLOOKUP(C22,#REF!,9,FALSE))="Y","")</f>
        <v/>
      </c>
    </row>
    <row r="23" spans="1:8" x14ac:dyDescent="0.2">
      <c r="A23" s="25" t="s">
        <v>387</v>
      </c>
      <c r="B23" s="25" t="s">
        <v>388</v>
      </c>
      <c r="C23" s="25" t="s">
        <v>1084</v>
      </c>
      <c r="D23" s="25" t="b">
        <f t="shared" si="2"/>
        <v>0</v>
      </c>
      <c r="E23" s="25" t="b">
        <f t="shared" si="0"/>
        <v>0</v>
      </c>
      <c r="F23" s="25" t="b">
        <f t="shared" si="1"/>
        <v>0</v>
      </c>
      <c r="G23" s="25" t="b">
        <f>NOT(ISERROR(VLOOKUP(C23,#REF!,1,FALSE)))</f>
        <v>0</v>
      </c>
      <c r="H23" s="25" t="str">
        <f>IF(G23,UPPER(VLOOKUP(C23,#REF!,9,FALSE))="Y","")</f>
        <v/>
      </c>
    </row>
    <row r="24" spans="1:8" x14ac:dyDescent="0.2">
      <c r="A24" s="25" t="s">
        <v>389</v>
      </c>
      <c r="B24" s="25" t="s">
        <v>390</v>
      </c>
      <c r="C24" s="25" t="s">
        <v>21</v>
      </c>
      <c r="D24" s="25" t="b">
        <f t="shared" si="2"/>
        <v>0</v>
      </c>
      <c r="E24" s="25" t="b">
        <f t="shared" si="0"/>
        <v>0</v>
      </c>
      <c r="F24" s="25" t="b">
        <f t="shared" si="1"/>
        <v>0</v>
      </c>
      <c r="G24" s="25" t="b">
        <f>NOT(ISERROR(VLOOKUP(C24,#REF!,1,FALSE)))</f>
        <v>0</v>
      </c>
      <c r="H24" s="25" t="str">
        <f>IF(G24,UPPER(VLOOKUP(C24,#REF!,9,FALSE))="Y","")</f>
        <v/>
      </c>
    </row>
    <row r="25" spans="1:8" x14ac:dyDescent="0.2">
      <c r="A25" s="25" t="s">
        <v>391</v>
      </c>
      <c r="B25" s="25" t="s">
        <v>147</v>
      </c>
      <c r="C25" s="25" t="s">
        <v>587</v>
      </c>
      <c r="D25" s="25" t="b">
        <f t="shared" si="2"/>
        <v>0</v>
      </c>
      <c r="E25" s="25" t="b">
        <f t="shared" si="0"/>
        <v>0</v>
      </c>
      <c r="F25" s="25" t="b">
        <f t="shared" si="1"/>
        <v>0</v>
      </c>
      <c r="G25" s="25" t="b">
        <f>NOT(ISERROR(VLOOKUP(C25,#REF!,1,FALSE)))</f>
        <v>0</v>
      </c>
      <c r="H25" s="25" t="str">
        <f>IF(G25,UPPER(VLOOKUP(C25,#REF!,9,FALSE))="Y","")</f>
        <v/>
      </c>
    </row>
    <row r="26" spans="1:8" x14ac:dyDescent="0.2">
      <c r="A26" s="25" t="s">
        <v>148</v>
      </c>
      <c r="B26" s="25" t="s">
        <v>149</v>
      </c>
      <c r="C26" s="25" t="s">
        <v>1087</v>
      </c>
      <c r="D26" s="25" t="b">
        <f t="shared" si="2"/>
        <v>0</v>
      </c>
      <c r="E26" s="25" t="b">
        <f t="shared" si="0"/>
        <v>0</v>
      </c>
      <c r="F26" s="25" t="b">
        <f t="shared" si="1"/>
        <v>0</v>
      </c>
      <c r="G26" s="25" t="b">
        <f>NOT(ISERROR(VLOOKUP(C26,#REF!,1,FALSE)))</f>
        <v>0</v>
      </c>
      <c r="H26" s="25" t="str">
        <f>IF(G26,UPPER(VLOOKUP(C26,#REF!,9,FALSE))="Y","")</f>
        <v/>
      </c>
    </row>
    <row r="27" spans="1:8" x14ac:dyDescent="0.2">
      <c r="A27" s="25" t="s">
        <v>535</v>
      </c>
      <c r="B27" s="25" t="s">
        <v>734</v>
      </c>
      <c r="C27" s="25" t="s">
        <v>1468</v>
      </c>
      <c r="D27" s="25" t="b">
        <f t="shared" si="2"/>
        <v>0</v>
      </c>
      <c r="E27" s="25" t="b">
        <f t="shared" si="0"/>
        <v>0</v>
      </c>
      <c r="F27" s="25" t="b">
        <f t="shared" si="1"/>
        <v>0</v>
      </c>
      <c r="G27" s="25" t="b">
        <f>NOT(ISERROR(VLOOKUP(C27,#REF!,1,FALSE)))</f>
        <v>0</v>
      </c>
      <c r="H27" s="25" t="str">
        <f>IF(G27,UPPER(VLOOKUP(C27,#REF!,9,FALSE))="Y","")</f>
        <v/>
      </c>
    </row>
    <row r="28" spans="1:8" x14ac:dyDescent="0.2">
      <c r="A28" s="25" t="s">
        <v>735</v>
      </c>
      <c r="B28" s="25" t="s">
        <v>446</v>
      </c>
      <c r="C28" s="25" t="s">
        <v>880</v>
      </c>
      <c r="D28" s="25" t="b">
        <f t="shared" si="2"/>
        <v>0</v>
      </c>
      <c r="E28" s="25" t="b">
        <f t="shared" si="0"/>
        <v>0</v>
      </c>
      <c r="F28" s="25" t="b">
        <f t="shared" si="1"/>
        <v>0</v>
      </c>
      <c r="G28" s="25" t="b">
        <f>NOT(ISERROR(VLOOKUP(C28,#REF!,1,FALSE)))</f>
        <v>0</v>
      </c>
      <c r="H28" s="25" t="str">
        <f>IF(G28,UPPER(VLOOKUP(C28,#REF!,9,FALSE))="Y","")</f>
        <v/>
      </c>
    </row>
    <row r="29" spans="1:8" x14ac:dyDescent="0.2">
      <c r="A29" s="25" t="s">
        <v>447</v>
      </c>
      <c r="B29" s="25" t="s">
        <v>1470</v>
      </c>
      <c r="C29" s="25" t="s">
        <v>882</v>
      </c>
      <c r="D29" s="25" t="b">
        <f t="shared" si="2"/>
        <v>0</v>
      </c>
      <c r="E29" s="25" t="b">
        <f t="shared" si="0"/>
        <v>0</v>
      </c>
      <c r="F29" s="25" t="b">
        <f t="shared" si="1"/>
        <v>0</v>
      </c>
      <c r="G29" s="25" t="b">
        <f>NOT(ISERROR(VLOOKUP(C29,#REF!,1,FALSE)))</f>
        <v>0</v>
      </c>
      <c r="H29" s="25" t="str">
        <f>IF(G29,UPPER(VLOOKUP(C29,#REF!,9,FALSE))="Y","")</f>
        <v/>
      </c>
    </row>
    <row r="30" spans="1:8" x14ac:dyDescent="0.2">
      <c r="A30" s="25" t="s">
        <v>1471</v>
      </c>
      <c r="B30" s="25" t="s">
        <v>835</v>
      </c>
      <c r="C30" s="25" t="s">
        <v>161</v>
      </c>
      <c r="D30" s="25" t="b">
        <f t="shared" si="2"/>
        <v>0</v>
      </c>
      <c r="E30" s="25" t="b">
        <f t="shared" si="0"/>
        <v>0</v>
      </c>
      <c r="F30" s="25" t="b">
        <f t="shared" si="1"/>
        <v>0</v>
      </c>
      <c r="G30" s="25" t="b">
        <f>NOT(ISERROR(VLOOKUP(C30,#REF!,1,FALSE)))</f>
        <v>0</v>
      </c>
      <c r="H30" s="25" t="str">
        <f>IF(G30,UPPER(VLOOKUP(C30,#REF!,9,FALSE))="Y","")</f>
        <v/>
      </c>
    </row>
    <row r="31" spans="1:8" x14ac:dyDescent="0.2">
      <c r="A31" s="25" t="s">
        <v>836</v>
      </c>
      <c r="B31" s="25" t="s">
        <v>837</v>
      </c>
      <c r="C31" s="25" t="s">
        <v>881</v>
      </c>
      <c r="D31" s="25" t="b">
        <f t="shared" si="2"/>
        <v>0</v>
      </c>
      <c r="E31" s="25" t="b">
        <f t="shared" si="0"/>
        <v>0</v>
      </c>
      <c r="F31" s="25" t="b">
        <f t="shared" si="1"/>
        <v>0</v>
      </c>
      <c r="G31" s="25" t="b">
        <f>NOT(ISERROR(VLOOKUP(C31,#REF!,1,FALSE)))</f>
        <v>0</v>
      </c>
      <c r="H31" s="25" t="str">
        <f>IF(G31,UPPER(VLOOKUP(C31,#REF!,9,FALSE))="Y","")</f>
        <v/>
      </c>
    </row>
    <row r="32" spans="1:8" x14ac:dyDescent="0.2">
      <c r="A32" s="25" t="s">
        <v>838</v>
      </c>
      <c r="B32" s="25" t="s">
        <v>839</v>
      </c>
      <c r="C32" s="25" t="s">
        <v>1467</v>
      </c>
      <c r="D32" s="25" t="b">
        <f t="shared" si="2"/>
        <v>0</v>
      </c>
      <c r="E32" s="25" t="b">
        <f t="shared" si="0"/>
        <v>0</v>
      </c>
      <c r="F32" s="25" t="b">
        <f t="shared" si="1"/>
        <v>0</v>
      </c>
      <c r="G32" s="25" t="b">
        <f>NOT(ISERROR(VLOOKUP(C32,#REF!,1,FALSE)))</f>
        <v>0</v>
      </c>
      <c r="H32" s="25" t="str">
        <f>IF(G32,UPPER(VLOOKUP(C32,#REF!,9,FALSE))="Y","")</f>
        <v/>
      </c>
    </row>
    <row r="33" spans="1:8" x14ac:dyDescent="0.2">
      <c r="A33" s="25" t="s">
        <v>840</v>
      </c>
      <c r="B33" s="25" t="s">
        <v>841</v>
      </c>
      <c r="C33" s="25" t="s">
        <v>89</v>
      </c>
      <c r="D33" s="25" t="b">
        <f t="shared" si="2"/>
        <v>1</v>
      </c>
      <c r="E33" s="25" t="b">
        <f t="shared" si="0"/>
        <v>0</v>
      </c>
      <c r="F33" s="25" t="b">
        <f t="shared" si="1"/>
        <v>0</v>
      </c>
      <c r="G33" s="25" t="b">
        <f>NOT(ISERROR(VLOOKUP(C33,#REF!,1,FALSE)))</f>
        <v>0</v>
      </c>
      <c r="H33" s="25" t="str">
        <f>IF(G33,UPPER(VLOOKUP(C33,#REF!,9,FALSE))="Y","")</f>
        <v/>
      </c>
    </row>
    <row r="34" spans="1:8" x14ac:dyDescent="0.2">
      <c r="A34" s="25" t="s">
        <v>1144</v>
      </c>
      <c r="B34" s="25" t="s">
        <v>1145</v>
      </c>
      <c r="C34" s="25" t="s">
        <v>887</v>
      </c>
      <c r="D34" s="25" t="b">
        <f t="shared" si="2"/>
        <v>0</v>
      </c>
      <c r="E34" s="25" t="b">
        <f t="shared" si="0"/>
        <v>0</v>
      </c>
      <c r="F34" s="25" t="b">
        <f t="shared" si="1"/>
        <v>0</v>
      </c>
      <c r="G34" s="25" t="b">
        <f>NOT(ISERROR(VLOOKUP(C34,#REF!,1,FALSE)))</f>
        <v>0</v>
      </c>
      <c r="H34" s="25" t="str">
        <f>IF(G34,UPPER(VLOOKUP(C34,#REF!,9,FALSE))="Y","")</f>
        <v/>
      </c>
    </row>
    <row r="35" spans="1:8" x14ac:dyDescent="0.2">
      <c r="A35" s="25" t="s">
        <v>1146</v>
      </c>
      <c r="B35" s="25" t="s">
        <v>1147</v>
      </c>
      <c r="C35" s="25" t="s">
        <v>778</v>
      </c>
      <c r="D35" s="25" t="b">
        <f t="shared" si="2"/>
        <v>0</v>
      </c>
      <c r="E35" s="25" t="b">
        <f t="shared" si="0"/>
        <v>0</v>
      </c>
      <c r="F35" s="25" t="b">
        <f t="shared" si="1"/>
        <v>0</v>
      </c>
      <c r="G35" s="25" t="b">
        <f>NOT(ISERROR(VLOOKUP(C35,#REF!,1,FALSE)))</f>
        <v>0</v>
      </c>
      <c r="H35" s="25" t="str">
        <f>IF(G35,UPPER(VLOOKUP(C35,#REF!,9,FALSE))="Y","")</f>
        <v/>
      </c>
    </row>
    <row r="36" spans="1:8" x14ac:dyDescent="0.2">
      <c r="A36" s="25" t="s">
        <v>1148</v>
      </c>
      <c r="B36" s="25" t="s">
        <v>1149</v>
      </c>
      <c r="C36" s="25" t="s">
        <v>778</v>
      </c>
      <c r="D36" s="25" t="b">
        <f t="shared" si="2"/>
        <v>0</v>
      </c>
      <c r="E36" s="25" t="b">
        <f t="shared" si="0"/>
        <v>0</v>
      </c>
      <c r="F36" s="25" t="b">
        <f t="shared" si="1"/>
        <v>0</v>
      </c>
      <c r="G36" s="25" t="b">
        <f>NOT(ISERROR(VLOOKUP(C36,#REF!,1,FALSE)))</f>
        <v>0</v>
      </c>
      <c r="H36" s="25" t="str">
        <f>IF(G36,UPPER(VLOOKUP(C36,#REF!,9,FALSE))="Y","")</f>
        <v/>
      </c>
    </row>
    <row r="37" spans="1:8" x14ac:dyDescent="0.2">
      <c r="A37" s="25" t="s">
        <v>1150</v>
      </c>
      <c r="B37" s="25" t="s">
        <v>672</v>
      </c>
      <c r="C37" s="25" t="s">
        <v>778</v>
      </c>
      <c r="D37" s="25" t="b">
        <f t="shared" si="2"/>
        <v>0</v>
      </c>
      <c r="E37" s="25" t="b">
        <f t="shared" si="0"/>
        <v>0</v>
      </c>
      <c r="F37" s="25" t="b">
        <f t="shared" si="1"/>
        <v>0</v>
      </c>
      <c r="G37" s="25" t="b">
        <f>NOT(ISERROR(VLOOKUP(C37,#REF!,1,FALSE)))</f>
        <v>0</v>
      </c>
      <c r="H37" s="25" t="str">
        <f>IF(G37,UPPER(VLOOKUP(C37,#REF!,9,FALSE))="Y","")</f>
        <v/>
      </c>
    </row>
    <row r="38" spans="1:8" x14ac:dyDescent="0.2">
      <c r="A38" s="25" t="s">
        <v>673</v>
      </c>
      <c r="B38" s="25" t="s">
        <v>674</v>
      </c>
      <c r="C38" s="25" t="s">
        <v>321</v>
      </c>
      <c r="D38" s="25" t="b">
        <f t="shared" si="2"/>
        <v>0</v>
      </c>
      <c r="E38" s="25" t="b">
        <f t="shared" si="0"/>
        <v>0</v>
      </c>
      <c r="F38" s="25" t="b">
        <f t="shared" si="1"/>
        <v>0</v>
      </c>
      <c r="G38" s="25" t="b">
        <f>NOT(ISERROR(VLOOKUP(C38,#REF!,1,FALSE)))</f>
        <v>0</v>
      </c>
      <c r="H38" s="25" t="str">
        <f>IF(G38,UPPER(VLOOKUP(C38,#REF!,9,FALSE))="Y","")</f>
        <v/>
      </c>
    </row>
    <row r="39" spans="1:8" x14ac:dyDescent="0.2">
      <c r="A39" s="25" t="s">
        <v>274</v>
      </c>
      <c r="B39" s="25" t="s">
        <v>726</v>
      </c>
      <c r="C39" s="25" t="s">
        <v>778</v>
      </c>
      <c r="D39" s="25" t="b">
        <f t="shared" si="2"/>
        <v>0</v>
      </c>
      <c r="E39" s="25" t="b">
        <f t="shared" si="0"/>
        <v>0</v>
      </c>
      <c r="F39" s="25" t="b">
        <f t="shared" si="1"/>
        <v>0</v>
      </c>
      <c r="G39" s="25" t="b">
        <f>NOT(ISERROR(VLOOKUP(C39,#REF!,1,FALSE)))</f>
        <v>0</v>
      </c>
      <c r="H39" s="25" t="str">
        <f>IF(G39,UPPER(VLOOKUP(C39,#REF!,9,FALSE))="Y","")</f>
        <v/>
      </c>
    </row>
    <row r="40" spans="1:8" x14ac:dyDescent="0.2">
      <c r="A40" s="25" t="s">
        <v>727</v>
      </c>
      <c r="B40" s="25" t="s">
        <v>728</v>
      </c>
      <c r="C40" s="25" t="s">
        <v>353</v>
      </c>
      <c r="D40" s="25" t="b">
        <f t="shared" si="2"/>
        <v>0</v>
      </c>
      <c r="E40" s="25" t="b">
        <f t="shared" si="0"/>
        <v>0</v>
      </c>
      <c r="F40" s="25" t="b">
        <f t="shared" si="1"/>
        <v>0</v>
      </c>
      <c r="G40" s="25" t="b">
        <f>NOT(ISERROR(VLOOKUP(C40,#REF!,1,FALSE)))</f>
        <v>0</v>
      </c>
      <c r="H40" s="25" t="str">
        <f>IF(G40,UPPER(VLOOKUP(C40,#REF!,9,FALSE))="Y","")</f>
        <v/>
      </c>
    </row>
    <row r="41" spans="1:8" x14ac:dyDescent="0.2">
      <c r="A41" s="25" t="s">
        <v>729</v>
      </c>
      <c r="B41" s="25" t="s">
        <v>803</v>
      </c>
      <c r="C41" s="25" t="s">
        <v>721</v>
      </c>
      <c r="D41" s="25" t="b">
        <f t="shared" si="2"/>
        <v>0</v>
      </c>
      <c r="E41" s="25" t="b">
        <f t="shared" si="0"/>
        <v>0</v>
      </c>
      <c r="F41" s="25" t="b">
        <f t="shared" si="1"/>
        <v>0</v>
      </c>
      <c r="G41" s="25" t="b">
        <f>NOT(ISERROR(VLOOKUP(C41,#REF!,1,FALSE)))</f>
        <v>0</v>
      </c>
      <c r="H41" s="25" t="str">
        <f>IF(G41,UPPER(VLOOKUP(C41,#REF!,9,FALSE))="Y","")</f>
        <v/>
      </c>
    </row>
    <row r="42" spans="1:8" x14ac:dyDescent="0.2">
      <c r="A42" s="25" t="s">
        <v>668</v>
      </c>
      <c r="B42" s="25" t="s">
        <v>150</v>
      </c>
      <c r="C42" s="25" t="s">
        <v>584</v>
      </c>
      <c r="D42" s="25" t="b">
        <f t="shared" si="2"/>
        <v>1</v>
      </c>
      <c r="E42" s="25" t="b">
        <f t="shared" si="0"/>
        <v>0</v>
      </c>
      <c r="F42" s="25" t="b">
        <f t="shared" si="1"/>
        <v>0</v>
      </c>
      <c r="G42" s="25" t="b">
        <f>NOT(ISERROR(VLOOKUP(C42,#REF!,1,FALSE)))</f>
        <v>0</v>
      </c>
      <c r="H42" s="25" t="str">
        <f>IF(G42,UPPER(VLOOKUP(C42,#REF!,9,FALSE))="Y","")</f>
        <v/>
      </c>
    </row>
    <row r="43" spans="1:8" x14ac:dyDescent="0.2">
      <c r="A43" s="25" t="s">
        <v>151</v>
      </c>
      <c r="B43" s="25" t="s">
        <v>152</v>
      </c>
      <c r="C43" s="25" t="s">
        <v>1083</v>
      </c>
      <c r="D43" s="25" t="b">
        <f t="shared" si="2"/>
        <v>0</v>
      </c>
      <c r="E43" s="25" t="b">
        <f t="shared" si="0"/>
        <v>0</v>
      </c>
      <c r="F43" s="25" t="b">
        <f t="shared" si="1"/>
        <v>0</v>
      </c>
      <c r="G43" s="25" t="b">
        <f>NOT(ISERROR(VLOOKUP(C43,#REF!,1,FALSE)))</f>
        <v>0</v>
      </c>
      <c r="H43" s="25" t="str">
        <f>IF(G43,UPPER(VLOOKUP(C43,#REF!,9,FALSE))="Y","")</f>
        <v/>
      </c>
    </row>
    <row r="44" spans="1:8" x14ac:dyDescent="0.2">
      <c r="A44" s="25" t="s">
        <v>886</v>
      </c>
      <c r="B44" s="25" t="s">
        <v>644</v>
      </c>
      <c r="C44" s="25" t="s">
        <v>1083</v>
      </c>
      <c r="D44" s="25" t="b">
        <f t="shared" si="2"/>
        <v>0</v>
      </c>
      <c r="E44" s="25" t="b">
        <f t="shared" si="0"/>
        <v>0</v>
      </c>
      <c r="F44" s="25" t="b">
        <f t="shared" si="1"/>
        <v>0</v>
      </c>
      <c r="G44" s="25" t="b">
        <f>NOT(ISERROR(VLOOKUP(C44,#REF!,1,FALSE)))</f>
        <v>0</v>
      </c>
      <c r="H44" s="25" t="str">
        <f>IF(G44,UPPER(VLOOKUP(C44,#REF!,9,FALSE))="Y","")</f>
        <v/>
      </c>
    </row>
    <row r="45" spans="1:8" x14ac:dyDescent="0.2">
      <c r="A45" s="25" t="s">
        <v>645</v>
      </c>
      <c r="B45" s="25" t="s">
        <v>646</v>
      </c>
      <c r="C45" s="25" t="s">
        <v>122</v>
      </c>
      <c r="D45" s="25" t="b">
        <f t="shared" si="2"/>
        <v>0</v>
      </c>
      <c r="E45" s="25" t="b">
        <f t="shared" si="0"/>
        <v>0</v>
      </c>
      <c r="F45" s="25" t="b">
        <f t="shared" si="1"/>
        <v>0</v>
      </c>
      <c r="G45" s="25" t="b">
        <f>NOT(ISERROR(VLOOKUP(C45,#REF!,1,FALSE)))</f>
        <v>0</v>
      </c>
      <c r="H45" s="25" t="str">
        <f>IF(G45,UPPER(VLOOKUP(C45,#REF!,9,FALSE))="Y","")</f>
        <v/>
      </c>
    </row>
    <row r="46" spans="1:8" x14ac:dyDescent="0.2">
      <c r="A46" s="25" t="s">
        <v>647</v>
      </c>
      <c r="B46" s="25" t="s">
        <v>1012</v>
      </c>
      <c r="C46" s="25" t="s">
        <v>1083</v>
      </c>
      <c r="D46" s="25" t="b">
        <f t="shared" si="2"/>
        <v>0</v>
      </c>
      <c r="E46" s="25" t="b">
        <f t="shared" si="0"/>
        <v>0</v>
      </c>
      <c r="F46" s="25" t="b">
        <f t="shared" si="1"/>
        <v>0</v>
      </c>
      <c r="G46" s="25" t="b">
        <f>NOT(ISERROR(VLOOKUP(C46,#REF!,1,FALSE)))</f>
        <v>0</v>
      </c>
      <c r="H46" s="25" t="str">
        <f>IF(G46,UPPER(VLOOKUP(C46,#REF!,9,FALSE))="Y","")</f>
        <v/>
      </c>
    </row>
    <row r="47" spans="1:8" x14ac:dyDescent="0.2">
      <c r="A47" s="25" t="s">
        <v>1013</v>
      </c>
      <c r="B47" s="25" t="s">
        <v>1014</v>
      </c>
      <c r="C47" s="25" t="s">
        <v>1083</v>
      </c>
      <c r="D47" s="25" t="b">
        <f t="shared" si="2"/>
        <v>0</v>
      </c>
      <c r="E47" s="25" t="b">
        <f t="shared" si="0"/>
        <v>0</v>
      </c>
      <c r="F47" s="25" t="b">
        <f t="shared" si="1"/>
        <v>0</v>
      </c>
      <c r="G47" s="25" t="b">
        <f>NOT(ISERROR(VLOOKUP(C47,#REF!,1,FALSE)))</f>
        <v>0</v>
      </c>
      <c r="H47" s="25" t="str">
        <f>IF(G47,UPPER(VLOOKUP(C47,#REF!,9,FALSE))="Y","")</f>
        <v/>
      </c>
    </row>
    <row r="48" spans="1:8" x14ac:dyDescent="0.2">
      <c r="A48" s="25" t="s">
        <v>1015</v>
      </c>
      <c r="B48" s="25" t="s">
        <v>743</v>
      </c>
      <c r="C48" s="25" t="s">
        <v>1043</v>
      </c>
      <c r="D48" s="25" t="b">
        <f t="shared" si="2"/>
        <v>1</v>
      </c>
      <c r="E48" s="25" t="b">
        <f t="shared" si="0"/>
        <v>0</v>
      </c>
      <c r="F48" s="25" t="b">
        <f t="shared" si="1"/>
        <v>0</v>
      </c>
      <c r="G48" s="25" t="b">
        <f>NOT(ISERROR(VLOOKUP(C48,#REF!,1,FALSE)))</f>
        <v>0</v>
      </c>
      <c r="H48" s="25" t="str">
        <f>IF(G48,UPPER(VLOOKUP(C48,#REF!,9,FALSE))="Y","")</f>
        <v/>
      </c>
    </row>
    <row r="49" spans="1:8" x14ac:dyDescent="0.2">
      <c r="A49" s="25" t="s">
        <v>744</v>
      </c>
      <c r="B49" s="25" t="s">
        <v>745</v>
      </c>
      <c r="C49" s="25" t="s">
        <v>120</v>
      </c>
      <c r="D49" s="25" t="b">
        <f t="shared" si="2"/>
        <v>1</v>
      </c>
      <c r="E49" s="25" t="b">
        <f t="shared" si="0"/>
        <v>0</v>
      </c>
      <c r="F49" s="25" t="b">
        <f t="shared" si="1"/>
        <v>0</v>
      </c>
      <c r="G49" s="25" t="b">
        <f>NOT(ISERROR(VLOOKUP(C49,#REF!,1,FALSE)))</f>
        <v>0</v>
      </c>
      <c r="H49" s="25" t="str">
        <f>IF(G49,UPPER(VLOOKUP(C49,#REF!,9,FALSE))="Y","")</f>
        <v/>
      </c>
    </row>
    <row r="50" spans="1:8" x14ac:dyDescent="0.2">
      <c r="A50" s="25" t="s">
        <v>90</v>
      </c>
      <c r="B50" s="25" t="s">
        <v>91</v>
      </c>
      <c r="C50" s="25" t="s">
        <v>680</v>
      </c>
      <c r="D50" s="25" t="b">
        <f t="shared" si="2"/>
        <v>1</v>
      </c>
      <c r="E50" s="25" t="b">
        <f t="shared" si="0"/>
        <v>0</v>
      </c>
      <c r="F50" s="25" t="b">
        <f t="shared" si="1"/>
        <v>0</v>
      </c>
      <c r="G50" s="25" t="b">
        <f>NOT(ISERROR(VLOOKUP(C50,#REF!,1,FALSE)))</f>
        <v>0</v>
      </c>
      <c r="H50" s="25" t="str">
        <f>IF(G50,UPPER(VLOOKUP(C50,#REF!,9,FALSE))="Y","")</f>
        <v/>
      </c>
    </row>
    <row r="51" spans="1:8" x14ac:dyDescent="0.2">
      <c r="A51" s="25" t="s">
        <v>92</v>
      </c>
      <c r="B51" s="25" t="s">
        <v>325</v>
      </c>
      <c r="C51" s="25" t="s">
        <v>1420</v>
      </c>
      <c r="D51" s="25" t="b">
        <f t="shared" si="2"/>
        <v>0</v>
      </c>
      <c r="E51" s="25" t="b">
        <f t="shared" si="0"/>
        <v>0</v>
      </c>
      <c r="F51" s="25" t="b">
        <f t="shared" si="1"/>
        <v>0</v>
      </c>
      <c r="G51" s="25" t="b">
        <f>NOT(ISERROR(VLOOKUP(C51,#REF!,1,FALSE)))</f>
        <v>0</v>
      </c>
      <c r="H51" s="25" t="str">
        <f>IF(G51,UPPER(VLOOKUP(C51,#REF!,9,FALSE))="Y","")</f>
        <v/>
      </c>
    </row>
    <row r="52" spans="1:8" x14ac:dyDescent="0.2">
      <c r="A52" s="25" t="s">
        <v>326</v>
      </c>
      <c r="B52" s="25" t="s">
        <v>249</v>
      </c>
      <c r="C52" s="25" t="s">
        <v>194</v>
      </c>
      <c r="D52" s="25" t="b">
        <f t="shared" si="2"/>
        <v>0</v>
      </c>
      <c r="E52" s="25" t="b">
        <f t="shared" si="0"/>
        <v>0</v>
      </c>
      <c r="F52" s="25" t="b">
        <f t="shared" si="1"/>
        <v>0</v>
      </c>
      <c r="G52" s="25" t="b">
        <f>NOT(ISERROR(VLOOKUP(C52,#REF!,1,FALSE)))</f>
        <v>0</v>
      </c>
      <c r="H52" s="25" t="str">
        <f>IF(G52,UPPER(VLOOKUP(C52,#REF!,9,FALSE))="Y","")</f>
        <v/>
      </c>
    </row>
    <row r="53" spans="1:8" x14ac:dyDescent="0.2">
      <c r="A53" s="25" t="s">
        <v>250</v>
      </c>
      <c r="B53" s="25" t="s">
        <v>40</v>
      </c>
      <c r="C53" s="25" t="s">
        <v>194</v>
      </c>
      <c r="D53" s="25" t="b">
        <f t="shared" si="2"/>
        <v>0</v>
      </c>
      <c r="E53" s="25" t="b">
        <f t="shared" si="0"/>
        <v>0</v>
      </c>
      <c r="F53" s="25" t="b">
        <f t="shared" si="1"/>
        <v>0</v>
      </c>
      <c r="G53" s="25" t="b">
        <f>NOT(ISERROR(VLOOKUP(C53,#REF!,1,FALSE)))</f>
        <v>0</v>
      </c>
      <c r="H53" s="25" t="str">
        <f>IF(G53,UPPER(VLOOKUP(C53,#REF!,9,FALSE))="Y","")</f>
        <v/>
      </c>
    </row>
    <row r="54" spans="1:8" x14ac:dyDescent="0.2">
      <c r="A54" s="25" t="s">
        <v>41</v>
      </c>
      <c r="B54" s="25" t="s">
        <v>945</v>
      </c>
      <c r="C54" s="25" t="s">
        <v>1083</v>
      </c>
      <c r="D54" s="25" t="b">
        <f t="shared" si="2"/>
        <v>0</v>
      </c>
      <c r="E54" s="25" t="b">
        <f t="shared" si="0"/>
        <v>0</v>
      </c>
      <c r="F54" s="25" t="b">
        <f t="shared" si="1"/>
        <v>0</v>
      </c>
      <c r="G54" s="25" t="b">
        <f>NOT(ISERROR(VLOOKUP(C54,#REF!,1,FALSE)))</f>
        <v>0</v>
      </c>
      <c r="H54" s="25" t="str">
        <f>IF(G54,UPPER(VLOOKUP(C54,#REF!,9,FALSE))="Y","")</f>
        <v/>
      </c>
    </row>
    <row r="55" spans="1:8" x14ac:dyDescent="0.2">
      <c r="A55" s="25" t="s">
        <v>485</v>
      </c>
      <c r="B55" s="25" t="s">
        <v>486</v>
      </c>
      <c r="C55" s="25" t="s">
        <v>1083</v>
      </c>
      <c r="D55" s="25" t="b">
        <f t="shared" si="2"/>
        <v>0</v>
      </c>
      <c r="E55" s="25" t="b">
        <f t="shared" si="0"/>
        <v>0</v>
      </c>
      <c r="F55" s="25" t="b">
        <f t="shared" si="1"/>
        <v>0</v>
      </c>
      <c r="G55" s="25" t="b">
        <f>NOT(ISERROR(VLOOKUP(C55,#REF!,1,FALSE)))</f>
        <v>0</v>
      </c>
      <c r="H55" s="25" t="str">
        <f>IF(G55,UPPER(VLOOKUP(C55,#REF!,9,FALSE))="Y","")</f>
        <v/>
      </c>
    </row>
    <row r="56" spans="1:8" x14ac:dyDescent="0.2">
      <c r="A56" s="25" t="s">
        <v>487</v>
      </c>
      <c r="B56" s="25" t="s">
        <v>270</v>
      </c>
      <c r="C56" s="25" t="s">
        <v>1087</v>
      </c>
      <c r="D56" s="25" t="b">
        <f t="shared" si="2"/>
        <v>0</v>
      </c>
      <c r="E56" s="25" t="b">
        <f t="shared" si="0"/>
        <v>0</v>
      </c>
      <c r="F56" s="25" t="b">
        <f t="shared" si="1"/>
        <v>0</v>
      </c>
      <c r="G56" s="25" t="b">
        <f>NOT(ISERROR(VLOOKUP(C56,#REF!,1,FALSE)))</f>
        <v>0</v>
      </c>
      <c r="H56" s="25" t="str">
        <f>IF(G56,UPPER(VLOOKUP(C56,#REF!,9,FALSE))="Y","")</f>
        <v/>
      </c>
    </row>
    <row r="57" spans="1:8" x14ac:dyDescent="0.2">
      <c r="A57" s="25" t="s">
        <v>271</v>
      </c>
      <c r="B57" s="25" t="s">
        <v>272</v>
      </c>
      <c r="C57" s="25" t="s">
        <v>1087</v>
      </c>
      <c r="D57" s="25" t="b">
        <f t="shared" si="2"/>
        <v>0</v>
      </c>
      <c r="E57" s="25" t="b">
        <f t="shared" si="0"/>
        <v>0</v>
      </c>
      <c r="F57" s="25" t="b">
        <f t="shared" si="1"/>
        <v>0</v>
      </c>
      <c r="G57" s="25" t="b">
        <f>NOT(ISERROR(VLOOKUP(C57,#REF!,1,FALSE)))</f>
        <v>0</v>
      </c>
      <c r="H57" s="25" t="str">
        <f>IF(G57,UPPER(VLOOKUP(C57,#REF!,9,FALSE))="Y","")</f>
        <v/>
      </c>
    </row>
    <row r="58" spans="1:8" x14ac:dyDescent="0.2">
      <c r="A58" s="25" t="s">
        <v>273</v>
      </c>
      <c r="B58" s="25" t="s">
        <v>1007</v>
      </c>
      <c r="C58" s="25" t="s">
        <v>1087</v>
      </c>
      <c r="D58" s="25" t="b">
        <f t="shared" si="2"/>
        <v>0</v>
      </c>
      <c r="E58" s="25" t="b">
        <f t="shared" si="0"/>
        <v>0</v>
      </c>
      <c r="F58" s="25" t="b">
        <f t="shared" si="1"/>
        <v>0</v>
      </c>
      <c r="G58" s="25" t="b">
        <f>NOT(ISERROR(VLOOKUP(C58,#REF!,1,FALSE)))</f>
        <v>0</v>
      </c>
      <c r="H58" s="25" t="str">
        <f>IF(G58,UPPER(VLOOKUP(C58,#REF!,9,FALSE))="Y","")</f>
        <v/>
      </c>
    </row>
    <row r="59" spans="1:8" x14ac:dyDescent="0.2">
      <c r="A59" s="25" t="s">
        <v>1335</v>
      </c>
      <c r="B59" s="25" t="s">
        <v>476</v>
      </c>
      <c r="C59" s="25" t="s">
        <v>880</v>
      </c>
      <c r="D59" s="25" t="b">
        <f t="shared" si="2"/>
        <v>0</v>
      </c>
      <c r="E59" s="25" t="b">
        <f t="shared" si="0"/>
        <v>0</v>
      </c>
      <c r="F59" s="25" t="b">
        <f t="shared" si="1"/>
        <v>0</v>
      </c>
      <c r="G59" s="25" t="b">
        <f>NOT(ISERROR(VLOOKUP(C59,#REF!,1,FALSE)))</f>
        <v>0</v>
      </c>
      <c r="H59" s="25" t="str">
        <f>IF(G59,UPPER(VLOOKUP(C59,#REF!,9,FALSE))="Y","")</f>
        <v/>
      </c>
    </row>
    <row r="60" spans="1:8" x14ac:dyDescent="0.2">
      <c r="A60" s="25" t="s">
        <v>1463</v>
      </c>
      <c r="B60" s="25" t="s">
        <v>1464</v>
      </c>
      <c r="C60" s="25" t="s">
        <v>1458</v>
      </c>
      <c r="D60" s="25" t="b">
        <f t="shared" si="2"/>
        <v>1</v>
      </c>
      <c r="E60" s="25" t="b">
        <f t="shared" si="0"/>
        <v>0</v>
      </c>
      <c r="F60" s="25" t="b">
        <f t="shared" si="1"/>
        <v>0</v>
      </c>
      <c r="G60" s="25" t="b">
        <f>NOT(ISERROR(VLOOKUP(C60,#REF!,1,FALSE)))</f>
        <v>0</v>
      </c>
      <c r="H60" s="25" t="str">
        <f>IF(G60,UPPER(VLOOKUP(C60,#REF!,9,FALSE))="Y","")</f>
        <v/>
      </c>
    </row>
    <row r="61" spans="1:8" x14ac:dyDescent="0.2">
      <c r="A61" s="25" t="s">
        <v>1465</v>
      </c>
      <c r="B61" s="25" t="s">
        <v>730</v>
      </c>
      <c r="C61" s="25" t="s">
        <v>947</v>
      </c>
      <c r="D61" s="25" t="b">
        <f t="shared" si="2"/>
        <v>1</v>
      </c>
      <c r="E61" s="25" t="b">
        <f t="shared" si="0"/>
        <v>0</v>
      </c>
      <c r="F61" s="25" t="b">
        <f t="shared" si="1"/>
        <v>0</v>
      </c>
      <c r="G61" s="25" t="b">
        <f>NOT(ISERROR(VLOOKUP(C61,#REF!,1,FALSE)))</f>
        <v>0</v>
      </c>
      <c r="H61" s="25" t="str">
        <f>IF(G61,UPPER(VLOOKUP(C61,#REF!,9,FALSE))="Y","")</f>
        <v/>
      </c>
    </row>
    <row r="62" spans="1:8" x14ac:dyDescent="0.2">
      <c r="A62" s="25" t="s">
        <v>731</v>
      </c>
      <c r="B62" s="25" t="s">
        <v>732</v>
      </c>
      <c r="C62" s="25" t="s">
        <v>778</v>
      </c>
      <c r="D62" s="25" t="b">
        <f t="shared" si="2"/>
        <v>0</v>
      </c>
      <c r="E62" s="25" t="b">
        <f t="shared" si="0"/>
        <v>0</v>
      </c>
      <c r="F62" s="25" t="b">
        <f t="shared" si="1"/>
        <v>0</v>
      </c>
      <c r="G62" s="25" t="b">
        <f>NOT(ISERROR(VLOOKUP(C62,#REF!,1,FALSE)))</f>
        <v>0</v>
      </c>
      <c r="H62" s="25" t="str">
        <f>IF(G62,UPPER(VLOOKUP(C62,#REF!,9,FALSE))="Y","")</f>
        <v/>
      </c>
    </row>
    <row r="63" spans="1:8" x14ac:dyDescent="0.2">
      <c r="A63" s="25" t="s">
        <v>733</v>
      </c>
      <c r="B63" s="25" t="s">
        <v>1504</v>
      </c>
      <c r="C63" s="25" t="s">
        <v>778</v>
      </c>
      <c r="D63" s="25" t="b">
        <f t="shared" si="2"/>
        <v>0</v>
      </c>
      <c r="E63" s="25" t="b">
        <f t="shared" si="0"/>
        <v>0</v>
      </c>
      <c r="F63" s="25" t="b">
        <f t="shared" si="1"/>
        <v>0</v>
      </c>
      <c r="G63" s="25" t="b">
        <f>NOT(ISERROR(VLOOKUP(C63,#REF!,1,FALSE)))</f>
        <v>0</v>
      </c>
      <c r="H63" s="25" t="str">
        <f>IF(G63,UPPER(VLOOKUP(C63,#REF!,9,FALSE))="Y","")</f>
        <v/>
      </c>
    </row>
    <row r="64" spans="1:8" x14ac:dyDescent="0.2">
      <c r="A64" s="25" t="s">
        <v>1505</v>
      </c>
      <c r="B64" s="25" t="s">
        <v>669</v>
      </c>
      <c r="C64" s="25" t="s">
        <v>130</v>
      </c>
      <c r="D64" s="25" t="b">
        <f t="shared" si="2"/>
        <v>0</v>
      </c>
      <c r="E64" s="25" t="b">
        <f t="shared" si="0"/>
        <v>0</v>
      </c>
      <c r="F64" s="25" t="b">
        <f t="shared" si="1"/>
        <v>0</v>
      </c>
      <c r="G64" s="25" t="b">
        <f>NOT(ISERROR(VLOOKUP(C64,#REF!,1,FALSE)))</f>
        <v>0</v>
      </c>
      <c r="H64" s="25" t="str">
        <f>IF(G64,UPPER(VLOOKUP(C64,#REF!,9,FALSE))="Y","")</f>
        <v/>
      </c>
    </row>
    <row r="65" spans="1:8" x14ac:dyDescent="0.2">
      <c r="A65" s="25" t="s">
        <v>670</v>
      </c>
      <c r="B65" s="25" t="s">
        <v>671</v>
      </c>
      <c r="C65" s="25" t="s">
        <v>1035</v>
      </c>
      <c r="D65" s="25" t="b">
        <f t="shared" si="2"/>
        <v>1</v>
      </c>
      <c r="E65" s="25" t="b">
        <f t="shared" si="0"/>
        <v>0</v>
      </c>
      <c r="F65" s="25" t="b">
        <f t="shared" si="1"/>
        <v>0</v>
      </c>
      <c r="G65" s="25" t="b">
        <f>NOT(ISERROR(VLOOKUP(C65,#REF!,1,FALSE)))</f>
        <v>0</v>
      </c>
      <c r="H65" s="25" t="str">
        <f>IF(G65,UPPER(VLOOKUP(C65,#REF!,9,FALSE))="Y","")</f>
        <v/>
      </c>
    </row>
    <row r="66" spans="1:8" x14ac:dyDescent="0.2">
      <c r="A66" s="25" t="s">
        <v>1513</v>
      </c>
      <c r="B66" s="25" t="s">
        <v>1514</v>
      </c>
      <c r="C66" s="25" t="s">
        <v>1083</v>
      </c>
      <c r="D66" s="25" t="b">
        <f t="shared" si="2"/>
        <v>0</v>
      </c>
      <c r="E66" s="25" t="b">
        <f t="shared" ref="E66:E129" si="3">NOT(ISERROR(FIND("context",LOWER($B66))))</f>
        <v>0</v>
      </c>
      <c r="F66" s="25" t="b">
        <f t="shared" ref="F66:F129" si="4">NOT(ISERROR(FIND("spark",LOWER($B66))))</f>
        <v>0</v>
      </c>
      <c r="G66" s="25" t="b">
        <f>NOT(ISERROR(VLOOKUP(C66,#REF!,1,FALSE)))</f>
        <v>0</v>
      </c>
      <c r="H66" s="25" t="str">
        <f>IF(G66,UPPER(VLOOKUP(C66,#REF!,9,FALSE))="Y","")</f>
        <v/>
      </c>
    </row>
    <row r="67" spans="1:8" x14ac:dyDescent="0.2">
      <c r="A67" s="25" t="s">
        <v>1515</v>
      </c>
      <c r="B67" s="25" t="s">
        <v>1516</v>
      </c>
      <c r="C67" s="25" t="s">
        <v>1083</v>
      </c>
      <c r="D67" s="25" t="b">
        <f t="shared" ref="D67:D130" si="5">NOT(ISERROR(FIND("trace",LOWER(B67))))</f>
        <v>0</v>
      </c>
      <c r="E67" s="25" t="b">
        <f t="shared" si="3"/>
        <v>0</v>
      </c>
      <c r="F67" s="25" t="b">
        <f t="shared" si="4"/>
        <v>0</v>
      </c>
      <c r="G67" s="25" t="b">
        <f>NOT(ISERROR(VLOOKUP(C67,#REF!,1,FALSE)))</f>
        <v>0</v>
      </c>
      <c r="H67" s="25" t="str">
        <f>IF(G67,UPPER(VLOOKUP(C67,#REF!,9,FALSE))="Y","")</f>
        <v/>
      </c>
    </row>
    <row r="68" spans="1:8" x14ac:dyDescent="0.2">
      <c r="A68" s="25" t="s">
        <v>869</v>
      </c>
      <c r="B68" s="25" t="s">
        <v>870</v>
      </c>
      <c r="C68" s="25" t="s">
        <v>1083</v>
      </c>
      <c r="D68" s="25" t="b">
        <f t="shared" si="5"/>
        <v>0</v>
      </c>
      <c r="E68" s="25" t="b">
        <f t="shared" si="3"/>
        <v>0</v>
      </c>
      <c r="F68" s="25" t="b">
        <f t="shared" si="4"/>
        <v>0</v>
      </c>
      <c r="G68" s="25" t="b">
        <f>NOT(ISERROR(VLOOKUP(C68,#REF!,1,FALSE)))</f>
        <v>0</v>
      </c>
      <c r="H68" s="25" t="str">
        <f>IF(G68,UPPER(VLOOKUP(C68,#REF!,9,FALSE))="Y","")</f>
        <v/>
      </c>
    </row>
    <row r="69" spans="1:8" x14ac:dyDescent="0.2">
      <c r="A69" s="25" t="s">
        <v>665</v>
      </c>
      <c r="B69" s="25" t="s">
        <v>263</v>
      </c>
      <c r="C69" s="25" t="s">
        <v>1035</v>
      </c>
      <c r="D69" s="25" t="b">
        <f t="shared" si="5"/>
        <v>1</v>
      </c>
      <c r="E69" s="25" t="b">
        <f t="shared" si="3"/>
        <v>0</v>
      </c>
      <c r="F69" s="25" t="b">
        <f t="shared" si="4"/>
        <v>0</v>
      </c>
      <c r="G69" s="25" t="b">
        <f>NOT(ISERROR(VLOOKUP(C69,#REF!,1,FALSE)))</f>
        <v>0</v>
      </c>
      <c r="H69" s="25" t="str">
        <f>IF(G69,UPPER(VLOOKUP(C69,#REF!,9,FALSE))="Y","")</f>
        <v/>
      </c>
    </row>
    <row r="70" spans="1:8" x14ac:dyDescent="0.2">
      <c r="A70" s="25" t="s">
        <v>264</v>
      </c>
      <c r="B70" s="25" t="s">
        <v>265</v>
      </c>
      <c r="C70" s="25" t="s">
        <v>322</v>
      </c>
      <c r="D70" s="25" t="b">
        <f t="shared" si="5"/>
        <v>1</v>
      </c>
      <c r="E70" s="25" t="b">
        <f t="shared" si="3"/>
        <v>0</v>
      </c>
      <c r="F70" s="25" t="b">
        <f t="shared" si="4"/>
        <v>0</v>
      </c>
      <c r="G70" s="25" t="b">
        <f>NOT(ISERROR(VLOOKUP(C70,#REF!,1,FALSE)))</f>
        <v>0</v>
      </c>
      <c r="H70" s="25" t="str">
        <f>IF(G70,UPPER(VLOOKUP(C70,#REF!,9,FALSE))="Y","")</f>
        <v/>
      </c>
    </row>
    <row r="71" spans="1:8" x14ac:dyDescent="0.2">
      <c r="A71" s="25" t="s">
        <v>1159</v>
      </c>
      <c r="B71" s="25" t="s">
        <v>1160</v>
      </c>
      <c r="C71" s="25" t="s">
        <v>1083</v>
      </c>
      <c r="D71" s="25" t="b">
        <f t="shared" si="5"/>
        <v>0</v>
      </c>
      <c r="E71" s="25" t="b">
        <f t="shared" si="3"/>
        <v>0</v>
      </c>
      <c r="F71" s="25" t="b">
        <f t="shared" si="4"/>
        <v>0</v>
      </c>
      <c r="G71" s="25" t="b">
        <f>NOT(ISERROR(VLOOKUP(C71,#REF!,1,FALSE)))</f>
        <v>0</v>
      </c>
      <c r="H71" s="25" t="str">
        <f>IF(G71,UPPER(VLOOKUP(C71,#REF!,9,FALSE))="Y","")</f>
        <v/>
      </c>
    </row>
    <row r="72" spans="1:8" x14ac:dyDescent="0.2">
      <c r="A72" s="25" t="s">
        <v>1161</v>
      </c>
      <c r="B72" s="25" t="s">
        <v>1162</v>
      </c>
      <c r="C72" s="25" t="s">
        <v>1439</v>
      </c>
      <c r="D72" s="25" t="b">
        <f t="shared" si="5"/>
        <v>0</v>
      </c>
      <c r="E72" s="25" t="b">
        <f t="shared" si="3"/>
        <v>0</v>
      </c>
      <c r="F72" s="25" t="b">
        <f t="shared" si="4"/>
        <v>0</v>
      </c>
      <c r="G72" s="25" t="b">
        <f>NOT(ISERROR(VLOOKUP(C72,#REF!,1,FALSE)))</f>
        <v>0</v>
      </c>
      <c r="H72" s="25" t="str">
        <f>IF(G72,UPPER(VLOOKUP(C72,#REF!,9,FALSE))="Y","")</f>
        <v/>
      </c>
    </row>
    <row r="73" spans="1:8" x14ac:dyDescent="0.2">
      <c r="A73" s="25" t="s">
        <v>1163</v>
      </c>
      <c r="B73" s="25" t="s">
        <v>1164</v>
      </c>
      <c r="C73" s="25" t="s">
        <v>648</v>
      </c>
      <c r="D73" s="25" t="b">
        <f t="shared" si="5"/>
        <v>1</v>
      </c>
      <c r="E73" s="25" t="b">
        <f t="shared" si="3"/>
        <v>0</v>
      </c>
      <c r="F73" s="25" t="b">
        <f t="shared" si="4"/>
        <v>0</v>
      </c>
      <c r="G73" s="25" t="b">
        <f>NOT(ISERROR(VLOOKUP(C73,#REF!,1,FALSE)))</f>
        <v>0</v>
      </c>
      <c r="H73" s="25" t="str">
        <f>IF(G73,UPPER(VLOOKUP(C73,#REF!,9,FALSE))="Y","")</f>
        <v/>
      </c>
    </row>
    <row r="74" spans="1:8" x14ac:dyDescent="0.2">
      <c r="A74" s="25" t="s">
        <v>1165</v>
      </c>
      <c r="B74" s="25" t="s">
        <v>600</v>
      </c>
      <c r="C74" s="25" t="s">
        <v>1087</v>
      </c>
      <c r="D74" s="25" t="b">
        <f t="shared" si="5"/>
        <v>0</v>
      </c>
      <c r="E74" s="25" t="b">
        <f t="shared" si="3"/>
        <v>0</v>
      </c>
      <c r="F74" s="25" t="b">
        <f t="shared" si="4"/>
        <v>0</v>
      </c>
      <c r="G74" s="25" t="b">
        <f>NOT(ISERROR(VLOOKUP(C74,#REF!,1,FALSE)))</f>
        <v>0</v>
      </c>
      <c r="H74" s="25" t="str">
        <f>IF(G74,UPPER(VLOOKUP(C74,#REF!,9,FALSE))="Y","")</f>
        <v/>
      </c>
    </row>
    <row r="75" spans="1:8" x14ac:dyDescent="0.2">
      <c r="A75" s="25" t="s">
        <v>601</v>
      </c>
      <c r="B75" s="25" t="s">
        <v>602</v>
      </c>
      <c r="C75" s="25" t="s">
        <v>603</v>
      </c>
      <c r="D75" s="25" t="b">
        <f t="shared" si="5"/>
        <v>0</v>
      </c>
      <c r="E75" s="25" t="b">
        <f t="shared" si="3"/>
        <v>0</v>
      </c>
      <c r="F75" s="25" t="b">
        <f t="shared" si="4"/>
        <v>0</v>
      </c>
      <c r="G75" s="25" t="b">
        <f>NOT(ISERROR(VLOOKUP(C75,#REF!,1,FALSE)))</f>
        <v>0</v>
      </c>
      <c r="H75" s="25" t="str">
        <f>IF(G75,UPPER(VLOOKUP(C75,#REF!,9,FALSE))="Y","")</f>
        <v/>
      </c>
    </row>
    <row r="76" spans="1:8" x14ac:dyDescent="0.2">
      <c r="A76" s="25" t="s">
        <v>604</v>
      </c>
      <c r="B76" s="25" t="s">
        <v>605</v>
      </c>
      <c r="C76" s="25" t="s">
        <v>442</v>
      </c>
      <c r="D76" s="25" t="b">
        <f t="shared" si="5"/>
        <v>1</v>
      </c>
      <c r="E76" s="25" t="b">
        <f t="shared" si="3"/>
        <v>0</v>
      </c>
      <c r="F76" s="25" t="b">
        <f t="shared" si="4"/>
        <v>0</v>
      </c>
      <c r="G76" s="25" t="b">
        <f>NOT(ISERROR(VLOOKUP(C76,#REF!,1,FALSE)))</f>
        <v>0</v>
      </c>
      <c r="H76" s="25" t="str">
        <f>IF(G76,UPPER(VLOOKUP(C76,#REF!,9,FALSE))="Y","")</f>
        <v/>
      </c>
    </row>
    <row r="77" spans="1:8" x14ac:dyDescent="0.2">
      <c r="A77" s="25" t="s">
        <v>606</v>
      </c>
      <c r="B77" s="25" t="s">
        <v>505</v>
      </c>
      <c r="C77" s="25" t="s">
        <v>1084</v>
      </c>
      <c r="D77" s="25" t="b">
        <f t="shared" si="5"/>
        <v>0</v>
      </c>
      <c r="E77" s="25" t="b">
        <f t="shared" si="3"/>
        <v>0</v>
      </c>
      <c r="F77" s="25" t="b">
        <f t="shared" si="4"/>
        <v>1</v>
      </c>
      <c r="G77" s="25" t="b">
        <f>NOT(ISERROR(VLOOKUP(C77,#REF!,1,FALSE)))</f>
        <v>0</v>
      </c>
      <c r="H77" s="25" t="str">
        <f>IF(G77,UPPER(VLOOKUP(C77,#REF!,9,FALSE))="Y","")</f>
        <v/>
      </c>
    </row>
    <row r="78" spans="1:8" x14ac:dyDescent="0.2">
      <c r="A78" s="25" t="s">
        <v>506</v>
      </c>
      <c r="B78" s="25" t="s">
        <v>752</v>
      </c>
      <c r="C78" s="25" t="s">
        <v>161</v>
      </c>
      <c r="D78" s="25" t="b">
        <f t="shared" si="5"/>
        <v>0</v>
      </c>
      <c r="E78" s="25" t="b">
        <f t="shared" si="3"/>
        <v>0</v>
      </c>
      <c r="F78" s="25" t="b">
        <f t="shared" si="4"/>
        <v>1</v>
      </c>
      <c r="G78" s="25" t="b">
        <f>NOT(ISERROR(VLOOKUP(C78,#REF!,1,FALSE)))</f>
        <v>0</v>
      </c>
      <c r="H78" s="25" t="str">
        <f>IF(G78,UPPER(VLOOKUP(C78,#REF!,9,FALSE))="Y","")</f>
        <v/>
      </c>
    </row>
    <row r="79" spans="1:8" x14ac:dyDescent="0.2">
      <c r="A79" s="25" t="s">
        <v>753</v>
      </c>
      <c r="B79" s="25" t="s">
        <v>754</v>
      </c>
      <c r="C79" s="25" t="s">
        <v>1468</v>
      </c>
      <c r="D79" s="25" t="b">
        <f t="shared" si="5"/>
        <v>0</v>
      </c>
      <c r="E79" s="25" t="b">
        <f t="shared" si="3"/>
        <v>0</v>
      </c>
      <c r="F79" s="25" t="b">
        <f t="shared" si="4"/>
        <v>1</v>
      </c>
      <c r="G79" s="25" t="b">
        <f>NOT(ISERROR(VLOOKUP(C79,#REF!,1,FALSE)))</f>
        <v>0</v>
      </c>
      <c r="H79" s="25" t="str">
        <f>IF(G79,UPPER(VLOOKUP(C79,#REF!,9,FALSE))="Y","")</f>
        <v/>
      </c>
    </row>
    <row r="80" spans="1:8" x14ac:dyDescent="0.2">
      <c r="A80" s="25" t="s">
        <v>755</v>
      </c>
      <c r="B80" s="25" t="s">
        <v>632</v>
      </c>
      <c r="C80" s="25" t="s">
        <v>1035</v>
      </c>
      <c r="D80" s="25" t="b">
        <f t="shared" si="5"/>
        <v>0</v>
      </c>
      <c r="E80" s="25" t="b">
        <f t="shared" si="3"/>
        <v>0</v>
      </c>
      <c r="F80" s="25" t="b">
        <f t="shared" si="4"/>
        <v>0</v>
      </c>
      <c r="G80" s="25" t="b">
        <f>NOT(ISERROR(VLOOKUP(C80,#REF!,1,FALSE)))</f>
        <v>0</v>
      </c>
      <c r="H80" s="25" t="str">
        <f>IF(G80,UPPER(VLOOKUP(C80,#REF!,9,FALSE))="Y","")</f>
        <v/>
      </c>
    </row>
    <row r="81" spans="1:8" x14ac:dyDescent="0.2">
      <c r="A81" s="25" t="s">
        <v>633</v>
      </c>
      <c r="B81" s="25" t="s">
        <v>634</v>
      </c>
      <c r="C81" s="25" t="s">
        <v>1376</v>
      </c>
      <c r="D81" s="25" t="b">
        <f t="shared" si="5"/>
        <v>0</v>
      </c>
      <c r="E81" s="25" t="b">
        <f t="shared" si="3"/>
        <v>0</v>
      </c>
      <c r="F81" s="25" t="b">
        <f t="shared" si="4"/>
        <v>0</v>
      </c>
      <c r="G81" s="25" t="b">
        <f>NOT(ISERROR(VLOOKUP(C81,#REF!,1,FALSE)))</f>
        <v>0</v>
      </c>
      <c r="H81" s="25" t="str">
        <f>IF(G81,UPPER(VLOOKUP(C81,#REF!,9,FALSE))="Y","")</f>
        <v/>
      </c>
    </row>
    <row r="82" spans="1:8" x14ac:dyDescent="0.2">
      <c r="A82" s="25" t="s">
        <v>635</v>
      </c>
      <c r="B82" s="25" t="s">
        <v>636</v>
      </c>
      <c r="C82" s="25" t="s">
        <v>1044</v>
      </c>
      <c r="D82" s="25" t="b">
        <f t="shared" si="5"/>
        <v>1</v>
      </c>
      <c r="E82" s="25" t="b">
        <f t="shared" si="3"/>
        <v>0</v>
      </c>
      <c r="F82" s="25" t="b">
        <f t="shared" si="4"/>
        <v>0</v>
      </c>
      <c r="G82" s="25" t="b">
        <f>NOT(ISERROR(VLOOKUP(C82,#REF!,1,FALSE)))</f>
        <v>0</v>
      </c>
      <c r="H82" s="25" t="str">
        <f>IF(G82,UPPER(VLOOKUP(C82,#REF!,9,FALSE))="Y","")</f>
        <v/>
      </c>
    </row>
    <row r="83" spans="1:8" x14ac:dyDescent="0.2">
      <c r="A83" s="25" t="s">
        <v>637</v>
      </c>
      <c r="B83" s="25" t="s">
        <v>715</v>
      </c>
      <c r="C83" s="25" t="s">
        <v>778</v>
      </c>
      <c r="D83" s="25" t="b">
        <f t="shared" si="5"/>
        <v>0</v>
      </c>
      <c r="E83" s="25" t="b">
        <f t="shared" si="3"/>
        <v>0</v>
      </c>
      <c r="F83" s="25" t="b">
        <f t="shared" si="4"/>
        <v>0</v>
      </c>
      <c r="G83" s="25" t="b">
        <f>NOT(ISERROR(VLOOKUP(C83,#REF!,1,FALSE)))</f>
        <v>0</v>
      </c>
      <c r="H83" s="25" t="str">
        <f>IF(G83,UPPER(VLOOKUP(C83,#REF!,9,FALSE))="Y","")</f>
        <v/>
      </c>
    </row>
    <row r="84" spans="1:8" x14ac:dyDescent="0.2">
      <c r="A84" s="25" t="s">
        <v>716</v>
      </c>
      <c r="B84" s="25" t="s">
        <v>204</v>
      </c>
      <c r="C84" s="25" t="s">
        <v>133</v>
      </c>
      <c r="D84" s="25" t="b">
        <f t="shared" si="5"/>
        <v>1</v>
      </c>
      <c r="E84" s="25" t="b">
        <f t="shared" si="3"/>
        <v>0</v>
      </c>
      <c r="F84" s="25" t="b">
        <f t="shared" si="4"/>
        <v>0</v>
      </c>
      <c r="G84" s="25" t="b">
        <f>NOT(ISERROR(VLOOKUP(C84,#REF!,1,FALSE)))</f>
        <v>0</v>
      </c>
      <c r="H84" s="25" t="str">
        <f>IF(G84,UPPER(VLOOKUP(C84,#REF!,9,FALSE))="Y","")</f>
        <v/>
      </c>
    </row>
    <row r="85" spans="1:8" x14ac:dyDescent="0.2">
      <c r="A85" s="25" t="s">
        <v>545</v>
      </c>
      <c r="B85" s="25" t="s">
        <v>1046</v>
      </c>
      <c r="C85" s="25" t="s">
        <v>1035</v>
      </c>
      <c r="D85" s="25" t="b">
        <f t="shared" si="5"/>
        <v>1</v>
      </c>
      <c r="E85" s="25" t="b">
        <f t="shared" si="3"/>
        <v>0</v>
      </c>
      <c r="F85" s="25" t="b">
        <f t="shared" si="4"/>
        <v>0</v>
      </c>
      <c r="G85" s="25" t="b">
        <f>NOT(ISERROR(VLOOKUP(C85,#REF!,1,FALSE)))</f>
        <v>0</v>
      </c>
      <c r="H85" s="25" t="str">
        <f>IF(G85,UPPER(VLOOKUP(C85,#REF!,9,FALSE))="Y","")</f>
        <v/>
      </c>
    </row>
    <row r="86" spans="1:8" x14ac:dyDescent="0.2">
      <c r="A86" s="25" t="s">
        <v>1047</v>
      </c>
      <c r="B86" s="25" t="s">
        <v>1048</v>
      </c>
      <c r="C86" s="25" t="s">
        <v>1388</v>
      </c>
      <c r="D86" s="25" t="b">
        <f t="shared" si="5"/>
        <v>1</v>
      </c>
      <c r="E86" s="25" t="b">
        <f t="shared" si="3"/>
        <v>0</v>
      </c>
      <c r="F86" s="25" t="b">
        <f t="shared" si="4"/>
        <v>0</v>
      </c>
      <c r="G86" s="25" t="b">
        <f>NOT(ISERROR(VLOOKUP(C86,#REF!,1,FALSE)))</f>
        <v>0</v>
      </c>
      <c r="H86" s="25" t="str">
        <f>IF(G86,UPPER(VLOOKUP(C86,#REF!,9,FALSE))="Y","")</f>
        <v/>
      </c>
    </row>
    <row r="87" spans="1:8" x14ac:dyDescent="0.2">
      <c r="A87" s="25" t="s">
        <v>1049</v>
      </c>
      <c r="B87" s="25" t="s">
        <v>1050</v>
      </c>
      <c r="C87" s="25" t="s">
        <v>237</v>
      </c>
      <c r="D87" s="25" t="b">
        <f t="shared" si="5"/>
        <v>1</v>
      </c>
      <c r="E87" s="25" t="b">
        <f t="shared" si="3"/>
        <v>0</v>
      </c>
      <c r="F87" s="25" t="b">
        <f t="shared" si="4"/>
        <v>0</v>
      </c>
      <c r="G87" s="25" t="b">
        <f>NOT(ISERROR(VLOOKUP(C87,#REF!,1,FALSE)))</f>
        <v>0</v>
      </c>
      <c r="H87" s="25" t="str">
        <f>IF(G87,UPPER(VLOOKUP(C87,#REF!,9,FALSE))="Y","")</f>
        <v/>
      </c>
    </row>
    <row r="88" spans="1:8" x14ac:dyDescent="0.2">
      <c r="A88" s="25" t="s">
        <v>1051</v>
      </c>
      <c r="B88" s="25" t="s">
        <v>1052</v>
      </c>
      <c r="C88" s="25" t="s">
        <v>1053</v>
      </c>
      <c r="D88" s="25" t="b">
        <f t="shared" si="5"/>
        <v>1</v>
      </c>
      <c r="E88" s="25" t="b">
        <f t="shared" si="3"/>
        <v>0</v>
      </c>
      <c r="F88" s="25" t="b">
        <f t="shared" si="4"/>
        <v>0</v>
      </c>
      <c r="G88" s="25" t="b">
        <f>NOT(ISERROR(VLOOKUP(C88,#REF!,1,FALSE)))</f>
        <v>0</v>
      </c>
      <c r="H88" s="25" t="str">
        <f>IF(G88,UPPER(VLOOKUP(C88,#REF!,9,FALSE))="Y","")</f>
        <v/>
      </c>
    </row>
    <row r="89" spans="1:8" x14ac:dyDescent="0.2">
      <c r="A89" s="25" t="s">
        <v>1054</v>
      </c>
      <c r="B89" s="25" t="s">
        <v>998</v>
      </c>
      <c r="C89" s="25" t="s">
        <v>281</v>
      </c>
      <c r="D89" s="25" t="b">
        <f t="shared" si="5"/>
        <v>0</v>
      </c>
      <c r="E89" s="25" t="b">
        <f t="shared" si="3"/>
        <v>0</v>
      </c>
      <c r="F89" s="25" t="b">
        <f t="shared" si="4"/>
        <v>0</v>
      </c>
      <c r="G89" s="25" t="b">
        <f>NOT(ISERROR(VLOOKUP(C89,#REF!,1,FALSE)))</f>
        <v>0</v>
      </c>
      <c r="H89" s="25" t="str">
        <f>IF(G89,UPPER(VLOOKUP(C89,#REF!,9,FALSE))="Y","")</f>
        <v/>
      </c>
    </row>
    <row r="90" spans="1:8" x14ac:dyDescent="0.2">
      <c r="A90" s="25" t="s">
        <v>14</v>
      </c>
      <c r="B90" s="25" t="s">
        <v>1246</v>
      </c>
      <c r="C90" s="25" t="s">
        <v>1083</v>
      </c>
      <c r="D90" s="25" t="b">
        <f t="shared" si="5"/>
        <v>0</v>
      </c>
      <c r="E90" s="25" t="b">
        <f t="shared" si="3"/>
        <v>0</v>
      </c>
      <c r="F90" s="25" t="b">
        <f t="shared" si="4"/>
        <v>0</v>
      </c>
      <c r="G90" s="25" t="b">
        <f>NOT(ISERROR(VLOOKUP(C90,#REF!,1,FALSE)))</f>
        <v>0</v>
      </c>
      <c r="H90" s="25" t="str">
        <f>IF(G90,UPPER(VLOOKUP(C90,#REF!,9,FALSE))="Y","")</f>
        <v/>
      </c>
    </row>
    <row r="91" spans="1:8" x14ac:dyDescent="0.2">
      <c r="A91" s="25" t="s">
        <v>1247</v>
      </c>
      <c r="B91" s="25" t="s">
        <v>1248</v>
      </c>
      <c r="C91" s="25" t="s">
        <v>321</v>
      </c>
      <c r="D91" s="25" t="b">
        <f t="shared" si="5"/>
        <v>1</v>
      </c>
      <c r="E91" s="25" t="b">
        <f t="shared" si="3"/>
        <v>0</v>
      </c>
      <c r="F91" s="25" t="b">
        <f t="shared" si="4"/>
        <v>0</v>
      </c>
      <c r="G91" s="25" t="b">
        <f>NOT(ISERROR(VLOOKUP(C91,#REF!,1,FALSE)))</f>
        <v>0</v>
      </c>
      <c r="H91" s="25" t="str">
        <f>IF(G91,UPPER(VLOOKUP(C91,#REF!,9,FALSE))="Y","")</f>
        <v/>
      </c>
    </row>
    <row r="92" spans="1:8" x14ac:dyDescent="0.2">
      <c r="A92" s="25" t="s">
        <v>1001</v>
      </c>
      <c r="B92" s="25" t="s">
        <v>1002</v>
      </c>
      <c r="C92" s="25" t="s">
        <v>587</v>
      </c>
      <c r="D92" s="25" t="b">
        <f t="shared" si="5"/>
        <v>0</v>
      </c>
      <c r="E92" s="25" t="b">
        <f t="shared" si="3"/>
        <v>0</v>
      </c>
      <c r="F92" s="25" t="b">
        <f t="shared" si="4"/>
        <v>0</v>
      </c>
      <c r="G92" s="25" t="b">
        <f>NOT(ISERROR(VLOOKUP(C92,#REF!,1,FALSE)))</f>
        <v>0</v>
      </c>
      <c r="H92" s="25" t="str">
        <f>IF(G92,UPPER(VLOOKUP(C92,#REF!,9,FALSE))="Y","")</f>
        <v/>
      </c>
    </row>
    <row r="93" spans="1:8" x14ac:dyDescent="0.2">
      <c r="A93" s="25" t="s">
        <v>1003</v>
      </c>
      <c r="B93" s="25" t="s">
        <v>1004</v>
      </c>
      <c r="C93" s="25" t="s">
        <v>281</v>
      </c>
      <c r="D93" s="25" t="b">
        <f t="shared" si="5"/>
        <v>0</v>
      </c>
      <c r="E93" s="25" t="b">
        <f t="shared" si="3"/>
        <v>0</v>
      </c>
      <c r="F93" s="25" t="b">
        <f t="shared" si="4"/>
        <v>0</v>
      </c>
      <c r="G93" s="25" t="b">
        <f>NOT(ISERROR(VLOOKUP(C93,#REF!,1,FALSE)))</f>
        <v>0</v>
      </c>
      <c r="H93" s="25" t="str">
        <f>IF(G93,UPPER(VLOOKUP(C93,#REF!,9,FALSE))="Y","")</f>
        <v/>
      </c>
    </row>
    <row r="94" spans="1:8" x14ac:dyDescent="0.2">
      <c r="A94" s="25" t="s">
        <v>1005</v>
      </c>
      <c r="B94" s="25" t="s">
        <v>1273</v>
      </c>
      <c r="C94" s="25" t="s">
        <v>556</v>
      </c>
      <c r="D94" s="25" t="b">
        <f t="shared" si="5"/>
        <v>0</v>
      </c>
      <c r="E94" s="25" t="b">
        <f t="shared" si="3"/>
        <v>0</v>
      </c>
      <c r="F94" s="25" t="b">
        <f t="shared" si="4"/>
        <v>1</v>
      </c>
      <c r="G94" s="25" t="b">
        <f>NOT(ISERROR(VLOOKUP(C94,#REF!,1,FALSE)))</f>
        <v>0</v>
      </c>
      <c r="H94" s="25" t="str">
        <f>IF(G94,UPPER(VLOOKUP(C94,#REF!,9,FALSE))="Y","")</f>
        <v/>
      </c>
    </row>
    <row r="95" spans="1:8" x14ac:dyDescent="0.2">
      <c r="A95" s="25" t="s">
        <v>1274</v>
      </c>
      <c r="B95" s="25" t="s">
        <v>821</v>
      </c>
      <c r="C95" s="25" t="s">
        <v>281</v>
      </c>
      <c r="D95" s="25" t="b">
        <f t="shared" si="5"/>
        <v>0</v>
      </c>
      <c r="E95" s="25" t="b">
        <f t="shared" si="3"/>
        <v>0</v>
      </c>
      <c r="F95" s="25" t="b">
        <f t="shared" si="4"/>
        <v>0</v>
      </c>
      <c r="G95" s="25" t="b">
        <f>NOT(ISERROR(VLOOKUP(C95,#REF!,1,FALSE)))</f>
        <v>0</v>
      </c>
      <c r="H95" s="25" t="str">
        <f>IF(G95,UPPER(VLOOKUP(C95,#REF!,9,FALSE))="Y","")</f>
        <v/>
      </c>
    </row>
    <row r="96" spans="1:8" x14ac:dyDescent="0.2">
      <c r="A96" s="25" t="s">
        <v>596</v>
      </c>
      <c r="B96" s="25" t="s">
        <v>597</v>
      </c>
      <c r="C96" s="25" t="s">
        <v>281</v>
      </c>
      <c r="D96" s="25" t="b">
        <f t="shared" si="5"/>
        <v>0</v>
      </c>
      <c r="E96" s="25" t="b">
        <f t="shared" si="3"/>
        <v>0</v>
      </c>
      <c r="F96" s="25" t="b">
        <f t="shared" si="4"/>
        <v>0</v>
      </c>
      <c r="G96" s="25" t="b">
        <f>NOT(ISERROR(VLOOKUP(C96,#REF!,1,FALSE)))</f>
        <v>0</v>
      </c>
      <c r="H96" s="25" t="str">
        <f>IF(G96,UPPER(VLOOKUP(C96,#REF!,9,FALSE))="Y","")</f>
        <v/>
      </c>
    </row>
    <row r="97" spans="1:8" x14ac:dyDescent="0.2">
      <c r="A97" s="25" t="s">
        <v>598</v>
      </c>
      <c r="B97" s="25" t="s">
        <v>1266</v>
      </c>
      <c r="C97" s="25" t="s">
        <v>281</v>
      </c>
      <c r="D97" s="25" t="b">
        <f t="shared" si="5"/>
        <v>0</v>
      </c>
      <c r="E97" s="25" t="b">
        <f t="shared" si="3"/>
        <v>0</v>
      </c>
      <c r="F97" s="25" t="b">
        <f t="shared" si="4"/>
        <v>0</v>
      </c>
      <c r="G97" s="25" t="b">
        <f>NOT(ISERROR(VLOOKUP(C97,#REF!,1,FALSE)))</f>
        <v>0</v>
      </c>
      <c r="H97" s="25" t="str">
        <f>IF(G97,UPPER(VLOOKUP(C97,#REF!,9,FALSE))="Y","")</f>
        <v/>
      </c>
    </row>
    <row r="98" spans="1:8" x14ac:dyDescent="0.2">
      <c r="A98" s="25" t="s">
        <v>1267</v>
      </c>
      <c r="B98" s="25" t="s">
        <v>1268</v>
      </c>
      <c r="C98" s="25" t="s">
        <v>1044</v>
      </c>
      <c r="D98" s="25" t="b">
        <f t="shared" si="5"/>
        <v>0</v>
      </c>
      <c r="E98" s="25" t="b">
        <f t="shared" si="3"/>
        <v>0</v>
      </c>
      <c r="F98" s="25" t="b">
        <f t="shared" si="4"/>
        <v>1</v>
      </c>
      <c r="G98" s="25" t="b">
        <f>NOT(ISERROR(VLOOKUP(C98,#REF!,1,FALSE)))</f>
        <v>0</v>
      </c>
      <c r="H98" s="25" t="str">
        <f>IF(G98,UPPER(VLOOKUP(C98,#REF!,9,FALSE))="Y","")</f>
        <v/>
      </c>
    </row>
    <row r="99" spans="1:8" x14ac:dyDescent="0.2">
      <c r="A99" s="25" t="s">
        <v>1269</v>
      </c>
      <c r="B99" s="25" t="s">
        <v>1507</v>
      </c>
      <c r="C99" s="25" t="s">
        <v>1421</v>
      </c>
      <c r="D99" s="25" t="b">
        <f t="shared" si="5"/>
        <v>0</v>
      </c>
      <c r="E99" s="25" t="b">
        <f t="shared" si="3"/>
        <v>0</v>
      </c>
      <c r="F99" s="25" t="b">
        <f t="shared" si="4"/>
        <v>0</v>
      </c>
      <c r="G99" s="25" t="b">
        <f>NOT(ISERROR(VLOOKUP(C99,#REF!,1,FALSE)))</f>
        <v>0</v>
      </c>
      <c r="H99" s="25" t="str">
        <f>IF(G99,UPPER(VLOOKUP(C99,#REF!,9,FALSE))="Y","")</f>
        <v/>
      </c>
    </row>
    <row r="100" spans="1:8" x14ac:dyDescent="0.2">
      <c r="A100" s="25" t="s">
        <v>1469</v>
      </c>
      <c r="B100" s="25" t="s">
        <v>507</v>
      </c>
      <c r="C100" s="25" t="s">
        <v>1083</v>
      </c>
      <c r="D100" s="25" t="b">
        <f t="shared" si="5"/>
        <v>0</v>
      </c>
      <c r="E100" s="25" t="b">
        <f t="shared" si="3"/>
        <v>0</v>
      </c>
      <c r="F100" s="25" t="b">
        <f t="shared" si="4"/>
        <v>0</v>
      </c>
      <c r="G100" s="25" t="b">
        <f>NOT(ISERROR(VLOOKUP(C100,#REF!,1,FALSE)))</f>
        <v>0</v>
      </c>
      <c r="H100" s="25" t="str">
        <f>IF(G100,UPPER(VLOOKUP(C100,#REF!,9,FALSE))="Y","")</f>
        <v/>
      </c>
    </row>
    <row r="101" spans="1:8" x14ac:dyDescent="0.2">
      <c r="A101" s="25" t="s">
        <v>508</v>
      </c>
      <c r="B101" s="25" t="s">
        <v>509</v>
      </c>
      <c r="C101" s="25" t="s">
        <v>1083</v>
      </c>
      <c r="D101" s="25" t="b">
        <f t="shared" si="5"/>
        <v>0</v>
      </c>
      <c r="E101" s="25" t="b">
        <f t="shared" si="3"/>
        <v>0</v>
      </c>
      <c r="F101" s="25" t="b">
        <f t="shared" si="4"/>
        <v>0</v>
      </c>
      <c r="G101" s="25" t="b">
        <f>NOT(ISERROR(VLOOKUP(C101,#REF!,1,FALSE)))</f>
        <v>0</v>
      </c>
      <c r="H101" s="25" t="str">
        <f>IF(G101,UPPER(VLOOKUP(C101,#REF!,9,FALSE))="Y","")</f>
        <v/>
      </c>
    </row>
    <row r="102" spans="1:8" x14ac:dyDescent="0.2">
      <c r="A102" s="25" t="s">
        <v>510</v>
      </c>
      <c r="B102" s="25" t="s">
        <v>511</v>
      </c>
      <c r="C102" s="25" t="s">
        <v>1421</v>
      </c>
      <c r="D102" s="25" t="b">
        <f t="shared" si="5"/>
        <v>0</v>
      </c>
      <c r="E102" s="25" t="b">
        <f t="shared" si="3"/>
        <v>0</v>
      </c>
      <c r="F102" s="25" t="b">
        <f t="shared" si="4"/>
        <v>0</v>
      </c>
      <c r="G102" s="25" t="b">
        <f>NOT(ISERROR(VLOOKUP(C102,#REF!,1,FALSE)))</f>
        <v>0</v>
      </c>
      <c r="H102" s="25" t="str">
        <f>IF(G102,UPPER(VLOOKUP(C102,#REF!,9,FALSE))="Y","")</f>
        <v/>
      </c>
    </row>
    <row r="103" spans="1:8" x14ac:dyDescent="0.2">
      <c r="A103" s="25" t="s">
        <v>512</v>
      </c>
      <c r="B103" s="25" t="s">
        <v>822</v>
      </c>
      <c r="C103" s="25" t="s">
        <v>1421</v>
      </c>
      <c r="D103" s="25" t="b">
        <f t="shared" si="5"/>
        <v>0</v>
      </c>
      <c r="E103" s="25" t="b">
        <f t="shared" si="3"/>
        <v>0</v>
      </c>
      <c r="F103" s="25" t="b">
        <f t="shared" si="4"/>
        <v>0</v>
      </c>
      <c r="G103" s="25" t="b">
        <f>NOT(ISERROR(VLOOKUP(C103,#REF!,1,FALSE)))</f>
        <v>0</v>
      </c>
      <c r="H103" s="25" t="str">
        <f>IF(G103,UPPER(VLOOKUP(C103,#REF!,9,FALSE))="Y","")</f>
        <v/>
      </c>
    </row>
    <row r="104" spans="1:8" x14ac:dyDescent="0.2">
      <c r="A104" s="25" t="s">
        <v>823</v>
      </c>
      <c r="B104" s="25" t="s">
        <v>824</v>
      </c>
      <c r="C104" s="25" t="s">
        <v>680</v>
      </c>
      <c r="D104" s="25" t="b">
        <f t="shared" si="5"/>
        <v>1</v>
      </c>
      <c r="E104" s="25" t="b">
        <f t="shared" si="3"/>
        <v>0</v>
      </c>
      <c r="F104" s="25" t="b">
        <f t="shared" si="4"/>
        <v>0</v>
      </c>
      <c r="G104" s="25" t="b">
        <f>NOT(ISERROR(VLOOKUP(C104,#REF!,1,FALSE)))</f>
        <v>0</v>
      </c>
      <c r="H104" s="25" t="str">
        <f>IF(G104,UPPER(VLOOKUP(C104,#REF!,9,FALSE))="Y","")</f>
        <v/>
      </c>
    </row>
    <row r="105" spans="1:8" x14ac:dyDescent="0.2">
      <c r="A105" s="25" t="s">
        <v>825</v>
      </c>
      <c r="B105" s="25" t="s">
        <v>826</v>
      </c>
      <c r="C105" s="25" t="s">
        <v>1083</v>
      </c>
      <c r="D105" s="25" t="b">
        <f t="shared" si="5"/>
        <v>0</v>
      </c>
      <c r="E105" s="25" t="b">
        <f t="shared" si="3"/>
        <v>0</v>
      </c>
      <c r="F105" s="25" t="b">
        <f t="shared" si="4"/>
        <v>0</v>
      </c>
      <c r="G105" s="25" t="b">
        <f>NOT(ISERROR(VLOOKUP(C105,#REF!,1,FALSE)))</f>
        <v>0</v>
      </c>
      <c r="H105" s="25" t="str">
        <f>IF(G105,UPPER(VLOOKUP(C105,#REF!,9,FALSE))="Y","")</f>
        <v/>
      </c>
    </row>
    <row r="106" spans="1:8" x14ac:dyDescent="0.2">
      <c r="A106" s="25" t="s">
        <v>827</v>
      </c>
      <c r="B106" s="25" t="s">
        <v>1453</v>
      </c>
      <c r="C106" s="25" t="s">
        <v>585</v>
      </c>
      <c r="D106" s="25" t="b">
        <f t="shared" si="5"/>
        <v>1</v>
      </c>
      <c r="E106" s="25" t="b">
        <f t="shared" si="3"/>
        <v>0</v>
      </c>
      <c r="F106" s="25" t="b">
        <f t="shared" si="4"/>
        <v>0</v>
      </c>
      <c r="G106" s="25" t="b">
        <f>NOT(ISERROR(VLOOKUP(C106,#REF!,1,FALSE)))</f>
        <v>0</v>
      </c>
      <c r="H106" s="25" t="str">
        <f>IF(G106,UPPER(VLOOKUP(C106,#REF!,9,FALSE))="Y","")</f>
        <v/>
      </c>
    </row>
    <row r="107" spans="1:8" x14ac:dyDescent="0.2">
      <c r="A107" s="25" t="s">
        <v>1454</v>
      </c>
      <c r="B107" s="25" t="s">
        <v>1455</v>
      </c>
      <c r="C107" s="25" t="s">
        <v>1275</v>
      </c>
      <c r="D107" s="25" t="b">
        <f t="shared" si="5"/>
        <v>0</v>
      </c>
      <c r="E107" s="25" t="b">
        <f t="shared" si="3"/>
        <v>0</v>
      </c>
      <c r="F107" s="25" t="b">
        <f t="shared" si="4"/>
        <v>0</v>
      </c>
      <c r="G107" s="25" t="b">
        <f>NOT(ISERROR(VLOOKUP(C107,#REF!,1,FALSE)))</f>
        <v>0</v>
      </c>
      <c r="H107" s="25" t="str">
        <f>IF(G107,UPPER(VLOOKUP(C107,#REF!,9,FALSE))="Y","")</f>
        <v/>
      </c>
    </row>
    <row r="108" spans="1:8" x14ac:dyDescent="0.2">
      <c r="A108" s="25" t="s">
        <v>1069</v>
      </c>
      <c r="B108" s="25" t="s">
        <v>1038</v>
      </c>
      <c r="C108" s="25" t="s">
        <v>281</v>
      </c>
      <c r="D108" s="25" t="b">
        <f t="shared" si="5"/>
        <v>0</v>
      </c>
      <c r="E108" s="25" t="b">
        <f t="shared" si="3"/>
        <v>0</v>
      </c>
      <c r="F108" s="25" t="b">
        <f t="shared" si="4"/>
        <v>0</v>
      </c>
      <c r="G108" s="25" t="b">
        <f>NOT(ISERROR(VLOOKUP(C108,#REF!,1,FALSE)))</f>
        <v>0</v>
      </c>
      <c r="H108" s="25" t="str">
        <f>IF(G108,UPPER(VLOOKUP(C108,#REF!,9,FALSE))="Y","")</f>
        <v/>
      </c>
    </row>
    <row r="109" spans="1:8" x14ac:dyDescent="0.2">
      <c r="A109" s="25" t="s">
        <v>1039</v>
      </c>
      <c r="B109" s="25" t="s">
        <v>1040</v>
      </c>
      <c r="C109" s="25" t="s">
        <v>281</v>
      </c>
      <c r="D109" s="25" t="b">
        <f t="shared" si="5"/>
        <v>0</v>
      </c>
      <c r="E109" s="25" t="b">
        <f t="shared" si="3"/>
        <v>0</v>
      </c>
      <c r="F109" s="25" t="b">
        <f t="shared" si="4"/>
        <v>0</v>
      </c>
      <c r="G109" s="25" t="b">
        <f>NOT(ISERROR(VLOOKUP(C109,#REF!,1,FALSE)))</f>
        <v>0</v>
      </c>
      <c r="H109" s="25" t="str">
        <f>IF(G109,UPPER(VLOOKUP(C109,#REF!,9,FALSE))="Y","")</f>
        <v/>
      </c>
    </row>
    <row r="110" spans="1:8" x14ac:dyDescent="0.2">
      <c r="A110" s="25" t="s">
        <v>1041</v>
      </c>
      <c r="B110" s="25" t="s">
        <v>1418</v>
      </c>
      <c r="C110" s="25" t="s">
        <v>1083</v>
      </c>
      <c r="D110" s="25" t="b">
        <f t="shared" si="5"/>
        <v>0</v>
      </c>
      <c r="E110" s="25" t="b">
        <f t="shared" si="3"/>
        <v>0</v>
      </c>
      <c r="F110" s="25" t="b">
        <f t="shared" si="4"/>
        <v>0</v>
      </c>
      <c r="G110" s="25" t="b">
        <f>NOT(ISERROR(VLOOKUP(C110,#REF!,1,FALSE)))</f>
        <v>0</v>
      </c>
      <c r="H110" s="25" t="str">
        <f>IF(G110,UPPER(VLOOKUP(C110,#REF!,9,FALSE))="Y","")</f>
        <v/>
      </c>
    </row>
    <row r="111" spans="1:8" x14ac:dyDescent="0.2">
      <c r="A111" s="25" t="s">
        <v>67</v>
      </c>
      <c r="B111" s="25" t="s">
        <v>1233</v>
      </c>
      <c r="C111" s="25" t="s">
        <v>680</v>
      </c>
      <c r="D111" s="25" t="b">
        <f t="shared" si="5"/>
        <v>0</v>
      </c>
      <c r="E111" s="25" t="b">
        <f t="shared" si="3"/>
        <v>1</v>
      </c>
      <c r="F111" s="25" t="b">
        <f t="shared" si="4"/>
        <v>0</v>
      </c>
      <c r="G111" s="25" t="b">
        <f>NOT(ISERROR(VLOOKUP(C111,#REF!,1,FALSE)))</f>
        <v>0</v>
      </c>
      <c r="H111" s="25" t="str">
        <f>IF(G111,UPPER(VLOOKUP(C111,#REF!,9,FALSE))="Y","")</f>
        <v/>
      </c>
    </row>
    <row r="112" spans="1:8" x14ac:dyDescent="0.2">
      <c r="A112" s="25" t="s">
        <v>1234</v>
      </c>
      <c r="B112" s="25" t="s">
        <v>1235</v>
      </c>
      <c r="C112" s="25" t="s">
        <v>680</v>
      </c>
      <c r="D112" s="25" t="b">
        <f t="shared" si="5"/>
        <v>0</v>
      </c>
      <c r="E112" s="25" t="b">
        <f t="shared" si="3"/>
        <v>1</v>
      </c>
      <c r="F112" s="25" t="b">
        <f t="shared" si="4"/>
        <v>0</v>
      </c>
      <c r="G112" s="25" t="b">
        <f>NOT(ISERROR(VLOOKUP(C112,#REF!,1,FALSE)))</f>
        <v>0</v>
      </c>
      <c r="H112" s="25" t="str">
        <f>IF(G112,UPPER(VLOOKUP(C112,#REF!,9,FALSE))="Y","")</f>
        <v/>
      </c>
    </row>
    <row r="113" spans="1:8" x14ac:dyDescent="0.2">
      <c r="A113" s="25" t="s">
        <v>561</v>
      </c>
      <c r="B113" s="25" t="s">
        <v>562</v>
      </c>
      <c r="C113" s="25" t="s">
        <v>680</v>
      </c>
      <c r="D113" s="25" t="b">
        <f t="shared" si="5"/>
        <v>0</v>
      </c>
      <c r="E113" s="25" t="b">
        <f t="shared" si="3"/>
        <v>1</v>
      </c>
      <c r="F113" s="25" t="b">
        <f t="shared" si="4"/>
        <v>0</v>
      </c>
      <c r="G113" s="25" t="b">
        <f>NOT(ISERROR(VLOOKUP(C113,#REF!,1,FALSE)))</f>
        <v>0</v>
      </c>
      <c r="H113" s="25" t="str">
        <f>IF(G113,UPPER(VLOOKUP(C113,#REF!,9,FALSE))="Y","")</f>
        <v/>
      </c>
    </row>
    <row r="114" spans="1:8" x14ac:dyDescent="0.2">
      <c r="A114" s="25" t="s">
        <v>563</v>
      </c>
      <c r="B114" s="25" t="s">
        <v>564</v>
      </c>
      <c r="C114" s="25" t="s">
        <v>680</v>
      </c>
      <c r="D114" s="25" t="b">
        <f t="shared" si="5"/>
        <v>0</v>
      </c>
      <c r="E114" s="25" t="b">
        <f t="shared" si="3"/>
        <v>1</v>
      </c>
      <c r="F114" s="25" t="b">
        <f t="shared" si="4"/>
        <v>0</v>
      </c>
      <c r="G114" s="25" t="b">
        <f>NOT(ISERROR(VLOOKUP(C114,#REF!,1,FALSE)))</f>
        <v>0</v>
      </c>
      <c r="H114" s="25" t="str">
        <f>IF(G114,UPPER(VLOOKUP(C114,#REF!,9,FALSE))="Y","")</f>
        <v/>
      </c>
    </row>
    <row r="115" spans="1:8" x14ac:dyDescent="0.2">
      <c r="A115" s="25" t="s">
        <v>350</v>
      </c>
      <c r="B115" s="25" t="s">
        <v>351</v>
      </c>
      <c r="C115" s="25" t="s">
        <v>281</v>
      </c>
      <c r="D115" s="25" t="b">
        <f t="shared" si="5"/>
        <v>0</v>
      </c>
      <c r="E115" s="25" t="b">
        <f t="shared" si="3"/>
        <v>0</v>
      </c>
      <c r="F115" s="25" t="b">
        <f t="shared" si="4"/>
        <v>0</v>
      </c>
      <c r="G115" s="25" t="b">
        <f>NOT(ISERROR(VLOOKUP(C115,#REF!,1,FALSE)))</f>
        <v>0</v>
      </c>
      <c r="H115" s="25" t="str">
        <f>IF(G115,UPPER(VLOOKUP(C115,#REF!,9,FALSE))="Y","")</f>
        <v/>
      </c>
    </row>
    <row r="116" spans="1:8" x14ac:dyDescent="0.2">
      <c r="A116" s="25" t="s">
        <v>352</v>
      </c>
      <c r="B116" s="25" t="s">
        <v>1313</v>
      </c>
      <c r="C116" s="25" t="s">
        <v>680</v>
      </c>
      <c r="D116" s="25" t="b">
        <f t="shared" si="5"/>
        <v>0</v>
      </c>
      <c r="E116" s="25" t="b">
        <f t="shared" si="3"/>
        <v>0</v>
      </c>
      <c r="F116" s="25" t="b">
        <f t="shared" si="4"/>
        <v>0</v>
      </c>
      <c r="G116" s="25" t="b">
        <f>NOT(ISERROR(VLOOKUP(C116,#REF!,1,FALSE)))</f>
        <v>0</v>
      </c>
      <c r="H116" s="25" t="str">
        <f>IF(G116,UPPER(VLOOKUP(C116,#REF!,9,FALSE))="Y","")</f>
        <v/>
      </c>
    </row>
    <row r="117" spans="1:8" x14ac:dyDescent="0.2">
      <c r="A117" s="25" t="s">
        <v>1314</v>
      </c>
      <c r="B117" s="25" t="s">
        <v>1315</v>
      </c>
      <c r="C117" s="25" t="s">
        <v>1053</v>
      </c>
      <c r="D117" s="25" t="b">
        <f t="shared" si="5"/>
        <v>0</v>
      </c>
      <c r="E117" s="25" t="b">
        <f t="shared" si="3"/>
        <v>0</v>
      </c>
      <c r="F117" s="25" t="b">
        <f t="shared" si="4"/>
        <v>0</v>
      </c>
      <c r="G117" s="25" t="b">
        <f>NOT(ISERROR(VLOOKUP(C117,#REF!,1,FALSE)))</f>
        <v>0</v>
      </c>
      <c r="H117" s="25" t="str">
        <f>IF(G117,UPPER(VLOOKUP(C117,#REF!,9,FALSE))="Y","")</f>
        <v/>
      </c>
    </row>
    <row r="118" spans="1:8" x14ac:dyDescent="0.2">
      <c r="A118" s="25" t="s">
        <v>1316</v>
      </c>
      <c r="B118" s="25" t="s">
        <v>1317</v>
      </c>
      <c r="C118" s="25" t="s">
        <v>881</v>
      </c>
      <c r="D118" s="25" t="b">
        <f t="shared" si="5"/>
        <v>1</v>
      </c>
      <c r="E118" s="25" t="b">
        <f t="shared" si="3"/>
        <v>0</v>
      </c>
      <c r="F118" s="25" t="b">
        <f t="shared" si="4"/>
        <v>0</v>
      </c>
      <c r="G118" s="25" t="b">
        <f>NOT(ISERROR(VLOOKUP(C118,#REF!,1,FALSE)))</f>
        <v>0</v>
      </c>
      <c r="H118" s="25" t="str">
        <f>IF(G118,UPPER(VLOOKUP(C118,#REF!,9,FALSE))="Y","")</f>
        <v/>
      </c>
    </row>
    <row r="119" spans="1:8" x14ac:dyDescent="0.2">
      <c r="A119" s="25" t="s">
        <v>1318</v>
      </c>
      <c r="B119" s="25" t="s">
        <v>1329</v>
      </c>
      <c r="C119" s="25" t="s">
        <v>162</v>
      </c>
      <c r="D119" s="25" t="b">
        <f t="shared" si="5"/>
        <v>0</v>
      </c>
      <c r="E119" s="25" t="b">
        <f t="shared" si="3"/>
        <v>0</v>
      </c>
      <c r="F119" s="25" t="b">
        <f t="shared" si="4"/>
        <v>0</v>
      </c>
      <c r="G119" s="25" t="b">
        <f>NOT(ISERROR(VLOOKUP(C119,#REF!,1,FALSE)))</f>
        <v>0</v>
      </c>
      <c r="H119" s="25" t="str">
        <f>IF(G119,UPPER(VLOOKUP(C119,#REF!,9,FALSE))="Y","")</f>
        <v/>
      </c>
    </row>
    <row r="120" spans="1:8" x14ac:dyDescent="0.2">
      <c r="A120" s="25" t="s">
        <v>1330</v>
      </c>
      <c r="B120" s="25" t="s">
        <v>1331</v>
      </c>
      <c r="C120" s="25" t="s">
        <v>1272</v>
      </c>
      <c r="D120" s="25" t="b">
        <f t="shared" si="5"/>
        <v>0</v>
      </c>
      <c r="E120" s="25" t="b">
        <f t="shared" si="3"/>
        <v>0</v>
      </c>
      <c r="F120" s="25" t="b">
        <f t="shared" si="4"/>
        <v>0</v>
      </c>
      <c r="G120" s="25" t="b">
        <f>NOT(ISERROR(VLOOKUP(C120,#REF!,1,FALSE)))</f>
        <v>0</v>
      </c>
      <c r="H120" s="25" t="str">
        <f>IF(G120,UPPER(VLOOKUP(C120,#REF!,9,FALSE))="Y","")</f>
        <v/>
      </c>
    </row>
    <row r="121" spans="1:8" x14ac:dyDescent="0.2">
      <c r="A121" s="25" t="s">
        <v>1332</v>
      </c>
      <c r="B121" s="25" t="s">
        <v>1333</v>
      </c>
      <c r="C121" s="25" t="s">
        <v>560</v>
      </c>
      <c r="D121" s="25" t="b">
        <f t="shared" si="5"/>
        <v>0</v>
      </c>
      <c r="E121" s="25" t="b">
        <f t="shared" si="3"/>
        <v>0</v>
      </c>
      <c r="F121" s="25" t="b">
        <f t="shared" si="4"/>
        <v>0</v>
      </c>
      <c r="G121" s="25" t="b">
        <f>NOT(ISERROR(VLOOKUP(C121,#REF!,1,FALSE)))</f>
        <v>0</v>
      </c>
      <c r="H121" s="25" t="str">
        <f>IF(G121,UPPER(VLOOKUP(C121,#REF!,9,FALSE))="Y","")</f>
        <v/>
      </c>
    </row>
    <row r="122" spans="1:8" x14ac:dyDescent="0.2">
      <c r="A122" s="25" t="s">
        <v>1334</v>
      </c>
      <c r="B122" s="25" t="s">
        <v>1254</v>
      </c>
      <c r="C122" s="25" t="s">
        <v>881</v>
      </c>
      <c r="D122" s="25" t="b">
        <f t="shared" si="5"/>
        <v>0</v>
      </c>
      <c r="E122" s="25" t="b">
        <f t="shared" si="3"/>
        <v>0</v>
      </c>
      <c r="F122" s="25" t="b">
        <f t="shared" si="4"/>
        <v>0</v>
      </c>
      <c r="G122" s="25" t="b">
        <f>NOT(ISERROR(VLOOKUP(C122,#REF!,1,FALSE)))</f>
        <v>0</v>
      </c>
      <c r="H122" s="25" t="str">
        <f>IF(G122,UPPER(VLOOKUP(C122,#REF!,9,FALSE))="Y","")</f>
        <v/>
      </c>
    </row>
    <row r="123" spans="1:8" x14ac:dyDescent="0.2">
      <c r="A123" s="25" t="s">
        <v>738</v>
      </c>
      <c r="B123" s="25" t="s">
        <v>1309</v>
      </c>
      <c r="C123" s="25" t="s">
        <v>889</v>
      </c>
      <c r="D123" s="25" t="b">
        <f t="shared" si="5"/>
        <v>0</v>
      </c>
      <c r="E123" s="25" t="b">
        <f t="shared" si="3"/>
        <v>0</v>
      </c>
      <c r="F123" s="25" t="b">
        <f t="shared" si="4"/>
        <v>0</v>
      </c>
      <c r="G123" s="25" t="b">
        <f>NOT(ISERROR(VLOOKUP(C123,#REF!,1,FALSE)))</f>
        <v>0</v>
      </c>
      <c r="H123" s="25" t="str">
        <f>IF(G123,UPPER(VLOOKUP(C123,#REF!,9,FALSE))="Y","")</f>
        <v/>
      </c>
    </row>
    <row r="124" spans="1:8" x14ac:dyDescent="0.2">
      <c r="A124" s="25" t="s">
        <v>68</v>
      </c>
      <c r="B124" s="25" t="s">
        <v>69</v>
      </c>
      <c r="C124" s="25" t="s">
        <v>323</v>
      </c>
      <c r="D124" s="25" t="b">
        <f t="shared" si="5"/>
        <v>0</v>
      </c>
      <c r="E124" s="25" t="b">
        <f t="shared" si="3"/>
        <v>0</v>
      </c>
      <c r="F124" s="25" t="b">
        <f t="shared" si="4"/>
        <v>0</v>
      </c>
      <c r="G124" s="25" t="b">
        <f>NOT(ISERROR(VLOOKUP(C124,#REF!,1,FALSE)))</f>
        <v>0</v>
      </c>
      <c r="H124" s="25" t="str">
        <f>IF(G124,UPPER(VLOOKUP(C124,#REF!,9,FALSE))="Y","")</f>
        <v/>
      </c>
    </row>
    <row r="125" spans="1:8" x14ac:dyDescent="0.2">
      <c r="A125" s="25" t="s">
        <v>70</v>
      </c>
      <c r="B125" s="25" t="s">
        <v>71</v>
      </c>
      <c r="C125" s="25" t="s">
        <v>1083</v>
      </c>
      <c r="D125" s="25" t="b">
        <f t="shared" si="5"/>
        <v>0</v>
      </c>
      <c r="E125" s="25" t="b">
        <f t="shared" si="3"/>
        <v>0</v>
      </c>
      <c r="F125" s="25" t="b">
        <f t="shared" si="4"/>
        <v>0</v>
      </c>
      <c r="G125" s="25" t="b">
        <f>NOT(ISERROR(VLOOKUP(C125,#REF!,1,FALSE)))</f>
        <v>0</v>
      </c>
      <c r="H125" s="25" t="str">
        <f>IF(G125,UPPER(VLOOKUP(C125,#REF!,9,FALSE))="Y","")</f>
        <v/>
      </c>
    </row>
    <row r="126" spans="1:8" x14ac:dyDescent="0.2">
      <c r="A126" s="25" t="s">
        <v>72</v>
      </c>
      <c r="B126" s="25" t="s">
        <v>118</v>
      </c>
      <c r="C126" s="25" t="s">
        <v>1275</v>
      </c>
      <c r="D126" s="25" t="b">
        <f t="shared" si="5"/>
        <v>0</v>
      </c>
      <c r="E126" s="25" t="b">
        <f t="shared" si="3"/>
        <v>0</v>
      </c>
      <c r="F126" s="25" t="b">
        <f t="shared" si="4"/>
        <v>0</v>
      </c>
      <c r="G126" s="25" t="b">
        <f>NOT(ISERROR(VLOOKUP(C126,#REF!,1,FALSE)))</f>
        <v>0</v>
      </c>
      <c r="H126" s="25" t="str">
        <f>IF(G126,UPPER(VLOOKUP(C126,#REF!,9,FALSE))="Y","")</f>
        <v/>
      </c>
    </row>
    <row r="127" spans="1:8" x14ac:dyDescent="0.2">
      <c r="A127" s="25" t="s">
        <v>119</v>
      </c>
      <c r="B127" s="25" t="s">
        <v>1008</v>
      </c>
      <c r="C127" s="25" t="s">
        <v>281</v>
      </c>
      <c r="D127" s="25" t="b">
        <f t="shared" si="5"/>
        <v>0</v>
      </c>
      <c r="E127" s="25" t="b">
        <f t="shared" si="3"/>
        <v>0</v>
      </c>
      <c r="F127" s="25" t="b">
        <f t="shared" si="4"/>
        <v>0</v>
      </c>
      <c r="G127" s="25" t="b">
        <f>NOT(ISERROR(VLOOKUP(C127,#REF!,1,FALSE)))</f>
        <v>0</v>
      </c>
      <c r="H127" s="25" t="str">
        <f>IF(G127,UPPER(VLOOKUP(C127,#REF!,9,FALSE))="Y","")</f>
        <v/>
      </c>
    </row>
    <row r="128" spans="1:8" x14ac:dyDescent="0.2">
      <c r="A128" s="25" t="s">
        <v>1009</v>
      </c>
      <c r="B128" s="25" t="s">
        <v>1010</v>
      </c>
      <c r="C128" s="25" t="s">
        <v>194</v>
      </c>
      <c r="D128" s="25" t="b">
        <f t="shared" si="5"/>
        <v>0</v>
      </c>
      <c r="E128" s="25" t="b">
        <f t="shared" si="3"/>
        <v>0</v>
      </c>
      <c r="F128" s="25" t="b">
        <f t="shared" si="4"/>
        <v>0</v>
      </c>
      <c r="G128" s="25" t="b">
        <f>NOT(ISERROR(VLOOKUP(C128,#REF!,1,FALSE)))</f>
        <v>0</v>
      </c>
      <c r="H128" s="25" t="str">
        <f>IF(G128,UPPER(VLOOKUP(C128,#REF!,9,FALSE))="Y","")</f>
        <v/>
      </c>
    </row>
    <row r="129" spans="1:8" x14ac:dyDescent="0.2">
      <c r="A129" s="25" t="s">
        <v>1011</v>
      </c>
      <c r="B129" s="25" t="s">
        <v>1497</v>
      </c>
      <c r="C129" s="25" t="s">
        <v>1083</v>
      </c>
      <c r="D129" s="25" t="b">
        <f t="shared" si="5"/>
        <v>0</v>
      </c>
      <c r="E129" s="25" t="b">
        <f t="shared" si="3"/>
        <v>0</v>
      </c>
      <c r="F129" s="25" t="b">
        <f t="shared" si="4"/>
        <v>0</v>
      </c>
      <c r="G129" s="25" t="b">
        <f>NOT(ISERROR(VLOOKUP(C129,#REF!,1,FALSE)))</f>
        <v>0</v>
      </c>
      <c r="H129" s="25" t="str">
        <f>IF(G129,UPPER(VLOOKUP(C129,#REF!,9,FALSE))="Y","")</f>
        <v/>
      </c>
    </row>
    <row r="130" spans="1:8" x14ac:dyDescent="0.2">
      <c r="A130" s="25" t="s">
        <v>1498</v>
      </c>
      <c r="B130" s="25" t="s">
        <v>1499</v>
      </c>
      <c r="C130" s="25" t="s">
        <v>1083</v>
      </c>
      <c r="D130" s="25" t="b">
        <f t="shared" si="5"/>
        <v>0</v>
      </c>
      <c r="E130" s="25" t="b">
        <f t="shared" ref="E130:E193" si="6">NOT(ISERROR(FIND("context",LOWER($B130))))</f>
        <v>0</v>
      </c>
      <c r="F130" s="25" t="b">
        <f t="shared" ref="F130:F193" si="7">NOT(ISERROR(FIND("spark",LOWER($B130))))</f>
        <v>0</v>
      </c>
      <c r="G130" s="25" t="b">
        <f>NOT(ISERROR(VLOOKUP(C130,#REF!,1,FALSE)))</f>
        <v>0</v>
      </c>
      <c r="H130" s="25" t="str">
        <f>IF(G130,UPPER(VLOOKUP(C130,#REF!,9,FALSE))="Y","")</f>
        <v/>
      </c>
    </row>
    <row r="131" spans="1:8" x14ac:dyDescent="0.2">
      <c r="A131" s="25" t="s">
        <v>1531</v>
      </c>
      <c r="B131" s="25" t="s">
        <v>897</v>
      </c>
      <c r="C131" s="25" t="s">
        <v>1378</v>
      </c>
      <c r="D131" s="25" t="b">
        <f t="shared" ref="D131:D194" si="8">NOT(ISERROR(FIND("trace",LOWER(B131))))</f>
        <v>0</v>
      </c>
      <c r="E131" s="25" t="b">
        <f t="shared" si="6"/>
        <v>1</v>
      </c>
      <c r="F131" s="25" t="b">
        <f t="shared" si="7"/>
        <v>0</v>
      </c>
      <c r="G131" s="25" t="b">
        <f>NOT(ISERROR(VLOOKUP(C131,#REF!,1,FALSE)))</f>
        <v>0</v>
      </c>
      <c r="H131" s="25" t="str">
        <f>IF(G131,UPPER(VLOOKUP(C131,#REF!,9,FALSE))="Y","")</f>
        <v/>
      </c>
    </row>
    <row r="132" spans="1:8" x14ac:dyDescent="0.2">
      <c r="A132" s="25" t="s">
        <v>898</v>
      </c>
      <c r="B132" s="25" t="s">
        <v>178</v>
      </c>
      <c r="C132" s="25" t="s">
        <v>281</v>
      </c>
      <c r="D132" s="25" t="b">
        <f t="shared" si="8"/>
        <v>0</v>
      </c>
      <c r="E132" s="25" t="b">
        <f t="shared" si="6"/>
        <v>0</v>
      </c>
      <c r="F132" s="25" t="b">
        <f t="shared" si="7"/>
        <v>0</v>
      </c>
      <c r="G132" s="25" t="b">
        <f>NOT(ISERROR(VLOOKUP(C132,#REF!,1,FALSE)))</f>
        <v>0</v>
      </c>
      <c r="H132" s="25" t="str">
        <f>IF(G132,UPPER(VLOOKUP(C132,#REF!,9,FALSE))="Y","")</f>
        <v/>
      </c>
    </row>
    <row r="133" spans="1:8" x14ac:dyDescent="0.2">
      <c r="A133" s="25" t="s">
        <v>1066</v>
      </c>
      <c r="B133" s="25" t="s">
        <v>1368</v>
      </c>
      <c r="C133" s="25" t="s">
        <v>281</v>
      </c>
      <c r="D133" s="25" t="b">
        <f t="shared" si="8"/>
        <v>0</v>
      </c>
      <c r="E133" s="25" t="b">
        <f t="shared" si="6"/>
        <v>0</v>
      </c>
      <c r="F133" s="25" t="b">
        <f t="shared" si="7"/>
        <v>0</v>
      </c>
      <c r="G133" s="25" t="b">
        <f>NOT(ISERROR(VLOOKUP(C133,#REF!,1,FALSE)))</f>
        <v>0</v>
      </c>
      <c r="H133" s="25" t="str">
        <f>IF(G133,UPPER(VLOOKUP(C133,#REF!,9,FALSE))="Y","")</f>
        <v/>
      </c>
    </row>
    <row r="134" spans="1:8" x14ac:dyDescent="0.2">
      <c r="A134" s="25" t="s">
        <v>1369</v>
      </c>
      <c r="B134" s="25" t="s">
        <v>788</v>
      </c>
      <c r="C134" s="25" t="s">
        <v>889</v>
      </c>
      <c r="D134" s="25" t="b">
        <f t="shared" si="8"/>
        <v>0</v>
      </c>
      <c r="E134" s="25" t="b">
        <f t="shared" si="6"/>
        <v>0</v>
      </c>
      <c r="F134" s="25" t="b">
        <f t="shared" si="7"/>
        <v>1</v>
      </c>
      <c r="G134" s="25" t="b">
        <f>NOT(ISERROR(VLOOKUP(C134,#REF!,1,FALSE)))</f>
        <v>0</v>
      </c>
      <c r="H134" s="25" t="str">
        <f>IF(G134,UPPER(VLOOKUP(C134,#REF!,9,FALSE))="Y","")</f>
        <v/>
      </c>
    </row>
    <row r="135" spans="1:8" x14ac:dyDescent="0.2">
      <c r="A135" s="25" t="s">
        <v>789</v>
      </c>
      <c r="B135" s="25" t="s">
        <v>790</v>
      </c>
      <c r="C135" s="25" t="s">
        <v>680</v>
      </c>
      <c r="D135" s="25" t="b">
        <f t="shared" si="8"/>
        <v>0</v>
      </c>
      <c r="E135" s="25" t="b">
        <f t="shared" si="6"/>
        <v>1</v>
      </c>
      <c r="F135" s="25" t="b">
        <f t="shared" si="7"/>
        <v>0</v>
      </c>
      <c r="G135" s="25" t="b">
        <f>NOT(ISERROR(VLOOKUP(C135,#REF!,1,FALSE)))</f>
        <v>0</v>
      </c>
      <c r="H135" s="25" t="str">
        <f>IF(G135,UPPER(VLOOKUP(C135,#REF!,9,FALSE))="Y","")</f>
        <v/>
      </c>
    </row>
    <row r="136" spans="1:8" x14ac:dyDescent="0.2">
      <c r="A136" s="25" t="s">
        <v>791</v>
      </c>
      <c r="B136" s="25" t="s">
        <v>792</v>
      </c>
      <c r="C136" s="25" t="s">
        <v>556</v>
      </c>
      <c r="D136" s="25" t="b">
        <f t="shared" si="8"/>
        <v>0</v>
      </c>
      <c r="E136" s="25" t="b">
        <f t="shared" si="6"/>
        <v>0</v>
      </c>
      <c r="F136" s="25" t="b">
        <f t="shared" si="7"/>
        <v>0</v>
      </c>
      <c r="G136" s="25" t="b">
        <f>NOT(ISERROR(VLOOKUP(C136,#REF!,1,FALSE)))</f>
        <v>0</v>
      </c>
      <c r="H136" s="25" t="str">
        <f>IF(G136,UPPER(VLOOKUP(C136,#REF!,9,FALSE))="Y","")</f>
        <v/>
      </c>
    </row>
    <row r="137" spans="1:8" x14ac:dyDescent="0.2">
      <c r="A137" s="25" t="s">
        <v>793</v>
      </c>
      <c r="B137" s="25" t="s">
        <v>1250</v>
      </c>
      <c r="C137" s="25" t="s">
        <v>1083</v>
      </c>
      <c r="D137" s="25" t="b">
        <f t="shared" si="8"/>
        <v>0</v>
      </c>
      <c r="E137" s="25" t="b">
        <f t="shared" si="6"/>
        <v>0</v>
      </c>
      <c r="F137" s="25" t="b">
        <f t="shared" si="7"/>
        <v>0</v>
      </c>
      <c r="G137" s="25" t="b">
        <f>NOT(ISERROR(VLOOKUP(C137,#REF!,1,FALSE)))</f>
        <v>0</v>
      </c>
      <c r="H137" s="25" t="str">
        <f>IF(G137,UPPER(VLOOKUP(C137,#REF!,9,FALSE))="Y","")</f>
        <v/>
      </c>
    </row>
    <row r="138" spans="1:8" x14ac:dyDescent="0.2">
      <c r="A138" s="25" t="s">
        <v>1251</v>
      </c>
      <c r="B138" s="25" t="s">
        <v>1252</v>
      </c>
      <c r="C138" s="25" t="s">
        <v>560</v>
      </c>
      <c r="D138" s="25" t="b">
        <f t="shared" si="8"/>
        <v>0</v>
      </c>
      <c r="E138" s="25" t="b">
        <f t="shared" si="6"/>
        <v>0</v>
      </c>
      <c r="F138" s="25" t="b">
        <f t="shared" si="7"/>
        <v>0</v>
      </c>
      <c r="G138" s="25" t="b">
        <f>NOT(ISERROR(VLOOKUP(C138,#REF!,1,FALSE)))</f>
        <v>0</v>
      </c>
      <c r="H138" s="25" t="str">
        <f>IF(G138,UPPER(VLOOKUP(C138,#REF!,9,FALSE))="Y","")</f>
        <v/>
      </c>
    </row>
    <row r="139" spans="1:8" x14ac:dyDescent="0.2">
      <c r="A139" s="25" t="s">
        <v>1253</v>
      </c>
      <c r="B139" s="25" t="s">
        <v>123</v>
      </c>
      <c r="C139" s="25" t="s">
        <v>1083</v>
      </c>
      <c r="D139" s="25" t="b">
        <f t="shared" si="8"/>
        <v>0</v>
      </c>
      <c r="E139" s="25" t="b">
        <f t="shared" si="6"/>
        <v>0</v>
      </c>
      <c r="F139" s="25" t="b">
        <f t="shared" si="7"/>
        <v>0</v>
      </c>
      <c r="G139" s="25" t="b">
        <f>NOT(ISERROR(VLOOKUP(C139,#REF!,1,FALSE)))</f>
        <v>0</v>
      </c>
      <c r="H139" s="25" t="str">
        <f>IF(G139,UPPER(VLOOKUP(C139,#REF!,9,FALSE))="Y","")</f>
        <v/>
      </c>
    </row>
    <row r="140" spans="1:8" x14ac:dyDescent="0.2">
      <c r="A140" s="25" t="s">
        <v>124</v>
      </c>
      <c r="B140" s="25" t="s">
        <v>125</v>
      </c>
      <c r="C140" s="25" t="s">
        <v>1417</v>
      </c>
      <c r="D140" s="25" t="b">
        <f t="shared" si="8"/>
        <v>1</v>
      </c>
      <c r="E140" s="25" t="b">
        <f t="shared" si="6"/>
        <v>0</v>
      </c>
      <c r="F140" s="25" t="b">
        <f t="shared" si="7"/>
        <v>0</v>
      </c>
      <c r="G140" s="25" t="b">
        <f>NOT(ISERROR(VLOOKUP(C140,#REF!,1,FALSE)))</f>
        <v>0</v>
      </c>
      <c r="H140" s="25" t="str">
        <f>IF(G140,UPPER(VLOOKUP(C140,#REF!,9,FALSE))="Y","")</f>
        <v/>
      </c>
    </row>
    <row r="141" spans="1:8" x14ac:dyDescent="0.2">
      <c r="A141" s="25" t="s">
        <v>315</v>
      </c>
      <c r="B141" s="25" t="s">
        <v>145</v>
      </c>
      <c r="C141" s="25" t="s">
        <v>281</v>
      </c>
      <c r="D141" s="25" t="b">
        <f t="shared" si="8"/>
        <v>0</v>
      </c>
      <c r="E141" s="25" t="b">
        <f t="shared" si="6"/>
        <v>0</v>
      </c>
      <c r="F141" s="25" t="b">
        <f t="shared" si="7"/>
        <v>0</v>
      </c>
      <c r="G141" s="25" t="b">
        <f>NOT(ISERROR(VLOOKUP(C141,#REF!,1,FALSE)))</f>
        <v>0</v>
      </c>
      <c r="H141" s="25" t="str">
        <f>IF(G141,UPPER(VLOOKUP(C141,#REF!,9,FALSE))="Y","")</f>
        <v/>
      </c>
    </row>
    <row r="142" spans="1:8" x14ac:dyDescent="0.2">
      <c r="A142" s="25" t="s">
        <v>146</v>
      </c>
      <c r="B142" s="25" t="s">
        <v>883</v>
      </c>
      <c r="C142" s="25" t="s">
        <v>680</v>
      </c>
      <c r="D142" s="25" t="b">
        <f t="shared" si="8"/>
        <v>1</v>
      </c>
      <c r="E142" s="25" t="b">
        <f t="shared" si="6"/>
        <v>0</v>
      </c>
      <c r="F142" s="25" t="b">
        <f t="shared" si="7"/>
        <v>0</v>
      </c>
      <c r="G142" s="25" t="b">
        <f>NOT(ISERROR(VLOOKUP(C142,#REF!,1,FALSE)))</f>
        <v>0</v>
      </c>
      <c r="H142" s="25" t="str">
        <f>IF(G142,UPPER(VLOOKUP(C142,#REF!,9,FALSE))="Y","")</f>
        <v/>
      </c>
    </row>
    <row r="143" spans="1:8" x14ac:dyDescent="0.2">
      <c r="A143" s="25" t="s">
        <v>884</v>
      </c>
      <c r="B143" s="25" t="s">
        <v>712</v>
      </c>
      <c r="C143" s="25" t="s">
        <v>721</v>
      </c>
      <c r="D143" s="25" t="b">
        <f t="shared" si="8"/>
        <v>0</v>
      </c>
      <c r="E143" s="25" t="b">
        <f t="shared" si="6"/>
        <v>0</v>
      </c>
      <c r="F143" s="25" t="b">
        <f t="shared" si="7"/>
        <v>0</v>
      </c>
      <c r="G143" s="25" t="b">
        <f>NOT(ISERROR(VLOOKUP(C143,#REF!,1,FALSE)))</f>
        <v>0</v>
      </c>
      <c r="H143" s="25" t="str">
        <f>IF(G143,UPPER(VLOOKUP(C143,#REF!,9,FALSE))="Y","")</f>
        <v/>
      </c>
    </row>
    <row r="144" spans="1:8" x14ac:dyDescent="0.2">
      <c r="A144" s="25" t="s">
        <v>713</v>
      </c>
      <c r="B144" s="25" t="s">
        <v>714</v>
      </c>
      <c r="C144" s="25" t="s">
        <v>1442</v>
      </c>
      <c r="D144" s="25" t="b">
        <f t="shared" si="8"/>
        <v>0</v>
      </c>
      <c r="E144" s="25" t="b">
        <f t="shared" si="6"/>
        <v>0</v>
      </c>
      <c r="F144" s="25" t="b">
        <f t="shared" si="7"/>
        <v>0</v>
      </c>
      <c r="G144" s="25" t="b">
        <f>NOT(ISERROR(VLOOKUP(C144,#REF!,1,FALSE)))</f>
        <v>0</v>
      </c>
      <c r="H144" s="25" t="str">
        <f>IF(G144,UPPER(VLOOKUP(C144,#REF!,9,FALSE))="Y","")</f>
        <v/>
      </c>
    </row>
    <row r="145" spans="1:8" x14ac:dyDescent="0.2">
      <c r="A145" s="25" t="s">
        <v>1390</v>
      </c>
      <c r="B145" s="25" t="s">
        <v>483</v>
      </c>
      <c r="C145" s="25" t="s">
        <v>1437</v>
      </c>
      <c r="D145" s="25" t="b">
        <f t="shared" si="8"/>
        <v>1</v>
      </c>
      <c r="E145" s="25" t="b">
        <f t="shared" si="6"/>
        <v>0</v>
      </c>
      <c r="F145" s="25" t="b">
        <f t="shared" si="7"/>
        <v>0</v>
      </c>
      <c r="G145" s="25" t="b">
        <f>NOT(ISERROR(VLOOKUP(C145,#REF!,1,FALSE)))</f>
        <v>0</v>
      </c>
      <c r="H145" s="25" t="str">
        <f>IF(G145,UPPER(VLOOKUP(C145,#REF!,9,FALSE))="Y","")</f>
        <v/>
      </c>
    </row>
    <row r="146" spans="1:8" x14ac:dyDescent="0.2">
      <c r="A146" s="25" t="s">
        <v>484</v>
      </c>
      <c r="B146" s="25" t="s">
        <v>1127</v>
      </c>
      <c r="C146" s="25" t="s">
        <v>721</v>
      </c>
      <c r="D146" s="25" t="b">
        <f t="shared" si="8"/>
        <v>0</v>
      </c>
      <c r="E146" s="25" t="b">
        <f t="shared" si="6"/>
        <v>0</v>
      </c>
      <c r="F146" s="25" t="b">
        <f t="shared" si="7"/>
        <v>0</v>
      </c>
      <c r="G146" s="25" t="b">
        <f>NOT(ISERROR(VLOOKUP(C146,#REF!,1,FALSE)))</f>
        <v>0</v>
      </c>
      <c r="H146" s="25" t="str">
        <f>IF(G146,UPPER(VLOOKUP(C146,#REF!,9,FALSE))="Y","")</f>
        <v/>
      </c>
    </row>
    <row r="147" spans="1:8" x14ac:dyDescent="0.2">
      <c r="A147" s="25" t="s">
        <v>1128</v>
      </c>
      <c r="B147" s="25" t="s">
        <v>1185</v>
      </c>
      <c r="C147" s="25" t="s">
        <v>1083</v>
      </c>
      <c r="D147" s="25" t="b">
        <f t="shared" si="8"/>
        <v>1</v>
      </c>
      <c r="E147" s="25" t="b">
        <f t="shared" si="6"/>
        <v>0</v>
      </c>
      <c r="F147" s="25" t="b">
        <f t="shared" si="7"/>
        <v>0</v>
      </c>
      <c r="G147" s="25" t="b">
        <f>NOT(ISERROR(VLOOKUP(C147,#REF!,1,FALSE)))</f>
        <v>0</v>
      </c>
      <c r="H147" s="25" t="str">
        <f>IF(G147,UPPER(VLOOKUP(C147,#REF!,9,FALSE))="Y","")</f>
        <v/>
      </c>
    </row>
    <row r="148" spans="1:8" x14ac:dyDescent="0.2">
      <c r="A148" s="25" t="s">
        <v>1186</v>
      </c>
      <c r="B148" s="25" t="s">
        <v>1187</v>
      </c>
      <c r="C148" s="25" t="s">
        <v>186</v>
      </c>
      <c r="D148" s="25" t="b">
        <f t="shared" si="8"/>
        <v>1</v>
      </c>
      <c r="E148" s="25" t="b">
        <f t="shared" si="6"/>
        <v>0</v>
      </c>
      <c r="F148" s="25" t="b">
        <f t="shared" si="7"/>
        <v>0</v>
      </c>
      <c r="G148" s="25" t="b">
        <f>NOT(ISERROR(VLOOKUP(C148,#REF!,1,FALSE)))</f>
        <v>0</v>
      </c>
      <c r="H148" s="25" t="str">
        <f>IF(G148,UPPER(VLOOKUP(C148,#REF!,9,FALSE))="Y","")</f>
        <v/>
      </c>
    </row>
    <row r="149" spans="1:8" x14ac:dyDescent="0.2">
      <c r="A149" s="25" t="s">
        <v>1151</v>
      </c>
      <c r="B149" s="25" t="s">
        <v>1152</v>
      </c>
      <c r="C149" s="25" t="s">
        <v>1087</v>
      </c>
      <c r="D149" s="25" t="b">
        <f t="shared" si="8"/>
        <v>0</v>
      </c>
      <c r="E149" s="25" t="b">
        <f t="shared" si="6"/>
        <v>0</v>
      </c>
      <c r="F149" s="25" t="b">
        <f t="shared" si="7"/>
        <v>0</v>
      </c>
      <c r="G149" s="25" t="b">
        <f>NOT(ISERROR(VLOOKUP(C149,#REF!,1,FALSE)))</f>
        <v>0</v>
      </c>
      <c r="H149" s="25" t="str">
        <f>IF(G149,UPPER(VLOOKUP(C149,#REF!,9,FALSE))="Y","")</f>
        <v/>
      </c>
    </row>
    <row r="150" spans="1:8" x14ac:dyDescent="0.2">
      <c r="A150" s="25" t="s">
        <v>1153</v>
      </c>
      <c r="B150" s="25" t="s">
        <v>1154</v>
      </c>
      <c r="C150" s="25" t="s">
        <v>380</v>
      </c>
      <c r="D150" s="25" t="b">
        <f t="shared" si="8"/>
        <v>0</v>
      </c>
      <c r="E150" s="25" t="b">
        <f t="shared" si="6"/>
        <v>0</v>
      </c>
      <c r="F150" s="25" t="b">
        <f t="shared" si="7"/>
        <v>0</v>
      </c>
      <c r="G150" s="25" t="b">
        <f>NOT(ISERROR(VLOOKUP(C150,#REF!,1,FALSE)))</f>
        <v>0</v>
      </c>
      <c r="H150" s="25" t="str">
        <f>IF(G150,UPPER(VLOOKUP(C150,#REF!,9,FALSE))="Y","")</f>
        <v/>
      </c>
    </row>
    <row r="151" spans="1:8" x14ac:dyDescent="0.2">
      <c r="A151" s="25" t="s">
        <v>1155</v>
      </c>
      <c r="B151" s="25" t="s">
        <v>490</v>
      </c>
      <c r="C151" s="25" t="s">
        <v>1083</v>
      </c>
      <c r="D151" s="25" t="b">
        <f t="shared" si="8"/>
        <v>0</v>
      </c>
      <c r="E151" s="25" t="b">
        <f t="shared" si="6"/>
        <v>0</v>
      </c>
      <c r="F151" s="25" t="b">
        <f t="shared" si="7"/>
        <v>0</v>
      </c>
      <c r="G151" s="25" t="b">
        <f>NOT(ISERROR(VLOOKUP(C151,#REF!,1,FALSE)))</f>
        <v>0</v>
      </c>
      <c r="H151" s="25" t="str">
        <f>IF(G151,UPPER(VLOOKUP(C151,#REF!,9,FALSE))="Y","")</f>
        <v/>
      </c>
    </row>
    <row r="152" spans="1:8" x14ac:dyDescent="0.2">
      <c r="A152" s="25" t="s">
        <v>1445</v>
      </c>
      <c r="B152" s="25" t="s">
        <v>1446</v>
      </c>
      <c r="C152" s="25" t="s">
        <v>1083</v>
      </c>
      <c r="D152" s="25" t="b">
        <f t="shared" si="8"/>
        <v>0</v>
      </c>
      <c r="E152" s="25" t="b">
        <f t="shared" si="6"/>
        <v>0</v>
      </c>
      <c r="F152" s="25" t="b">
        <f t="shared" si="7"/>
        <v>0</v>
      </c>
      <c r="G152" s="25" t="b">
        <f>NOT(ISERROR(VLOOKUP(C152,#REF!,1,FALSE)))</f>
        <v>0</v>
      </c>
      <c r="H152" s="25" t="str">
        <f>IF(G152,UPPER(VLOOKUP(C152,#REF!,9,FALSE))="Y","")</f>
        <v/>
      </c>
    </row>
    <row r="153" spans="1:8" x14ac:dyDescent="0.2">
      <c r="A153" s="25" t="s">
        <v>1447</v>
      </c>
      <c r="B153" s="25" t="s">
        <v>736</v>
      </c>
      <c r="C153" s="25" t="s">
        <v>1546</v>
      </c>
      <c r="D153" s="25" t="b">
        <f t="shared" si="8"/>
        <v>0</v>
      </c>
      <c r="E153" s="25" t="b">
        <f t="shared" si="6"/>
        <v>0</v>
      </c>
      <c r="F153" s="25" t="b">
        <f t="shared" si="7"/>
        <v>0</v>
      </c>
      <c r="G153" s="25" t="b">
        <f>NOT(ISERROR(VLOOKUP(C153,#REF!,1,FALSE)))</f>
        <v>0</v>
      </c>
      <c r="H153" s="25" t="str">
        <f>IF(G153,UPPER(VLOOKUP(C153,#REF!,9,FALSE))="Y","")</f>
        <v/>
      </c>
    </row>
    <row r="154" spans="1:8" x14ac:dyDescent="0.2">
      <c r="A154" s="25" t="s">
        <v>737</v>
      </c>
      <c r="B154" s="25" t="s">
        <v>1535</v>
      </c>
      <c r="C154" s="25" t="s">
        <v>1378</v>
      </c>
      <c r="D154" s="25" t="b">
        <f t="shared" si="8"/>
        <v>0</v>
      </c>
      <c r="E154" s="25" t="b">
        <f t="shared" si="6"/>
        <v>0</v>
      </c>
      <c r="F154" s="25" t="b">
        <f t="shared" si="7"/>
        <v>0</v>
      </c>
      <c r="G154" s="25" t="b">
        <f>NOT(ISERROR(VLOOKUP(C154,#REF!,1,FALSE)))</f>
        <v>0</v>
      </c>
      <c r="H154" s="25" t="str">
        <f>IF(G154,UPPER(VLOOKUP(C154,#REF!,9,FALSE))="Y","")</f>
        <v/>
      </c>
    </row>
    <row r="155" spans="1:8" x14ac:dyDescent="0.2">
      <c r="A155" s="25" t="s">
        <v>1536</v>
      </c>
      <c r="B155" s="25" t="s">
        <v>1537</v>
      </c>
      <c r="C155" s="25" t="s">
        <v>1378</v>
      </c>
      <c r="D155" s="25" t="b">
        <f t="shared" si="8"/>
        <v>0</v>
      </c>
      <c r="E155" s="25" t="b">
        <f t="shared" si="6"/>
        <v>0</v>
      </c>
      <c r="F155" s="25" t="b">
        <f t="shared" si="7"/>
        <v>0</v>
      </c>
      <c r="G155" s="25" t="b">
        <f>NOT(ISERROR(VLOOKUP(C155,#REF!,1,FALSE)))</f>
        <v>0</v>
      </c>
      <c r="H155" s="25" t="str">
        <f>IF(G155,UPPER(VLOOKUP(C155,#REF!,9,FALSE))="Y","")</f>
        <v/>
      </c>
    </row>
    <row r="156" spans="1:8" x14ac:dyDescent="0.2">
      <c r="A156" s="25" t="s">
        <v>1538</v>
      </c>
      <c r="B156" s="25" t="s">
        <v>1109</v>
      </c>
      <c r="C156" s="25" t="s">
        <v>1378</v>
      </c>
      <c r="D156" s="25" t="b">
        <f t="shared" si="8"/>
        <v>0</v>
      </c>
      <c r="E156" s="25" t="b">
        <f t="shared" si="6"/>
        <v>0</v>
      </c>
      <c r="F156" s="25" t="b">
        <f t="shared" si="7"/>
        <v>0</v>
      </c>
      <c r="G156" s="25" t="b">
        <f>NOT(ISERROR(VLOOKUP(C156,#REF!,1,FALSE)))</f>
        <v>0</v>
      </c>
      <c r="H156" s="25" t="str">
        <f>IF(G156,UPPER(VLOOKUP(C156,#REF!,9,FALSE))="Y","")</f>
        <v/>
      </c>
    </row>
    <row r="157" spans="1:8" x14ac:dyDescent="0.2">
      <c r="A157" s="25" t="s">
        <v>1110</v>
      </c>
      <c r="B157" s="25" t="s">
        <v>1263</v>
      </c>
      <c r="C157" s="25" t="s">
        <v>1378</v>
      </c>
      <c r="D157" s="25" t="b">
        <f t="shared" si="8"/>
        <v>0</v>
      </c>
      <c r="E157" s="25" t="b">
        <f t="shared" si="6"/>
        <v>0</v>
      </c>
      <c r="F157" s="25" t="b">
        <f t="shared" si="7"/>
        <v>0</v>
      </c>
      <c r="G157" s="25" t="b">
        <f>NOT(ISERROR(VLOOKUP(C157,#REF!,1,FALSE)))</f>
        <v>0</v>
      </c>
      <c r="H157" s="25" t="str">
        <f>IF(G157,UPPER(VLOOKUP(C157,#REF!,9,FALSE))="Y","")</f>
        <v/>
      </c>
    </row>
    <row r="158" spans="1:8" x14ac:dyDescent="0.2">
      <c r="A158" s="25" t="s">
        <v>1264</v>
      </c>
      <c r="B158" s="25" t="s">
        <v>393</v>
      </c>
      <c r="C158" s="25" t="s">
        <v>1378</v>
      </c>
      <c r="D158" s="25" t="b">
        <f t="shared" si="8"/>
        <v>0</v>
      </c>
      <c r="E158" s="25" t="b">
        <f t="shared" si="6"/>
        <v>0</v>
      </c>
      <c r="F158" s="25" t="b">
        <f t="shared" si="7"/>
        <v>0</v>
      </c>
      <c r="G158" s="25" t="b">
        <f>NOT(ISERROR(VLOOKUP(C158,#REF!,1,FALSE)))</f>
        <v>0</v>
      </c>
      <c r="H158" s="25" t="str">
        <f>IF(G158,UPPER(VLOOKUP(C158,#REF!,9,FALSE))="Y","")</f>
        <v/>
      </c>
    </row>
    <row r="159" spans="1:8" x14ac:dyDescent="0.2">
      <c r="A159" s="25" t="s">
        <v>87</v>
      </c>
      <c r="B159" s="25" t="s">
        <v>88</v>
      </c>
      <c r="C159" s="25" t="s">
        <v>1378</v>
      </c>
      <c r="D159" s="25" t="b">
        <f t="shared" si="8"/>
        <v>0</v>
      </c>
      <c r="E159" s="25" t="b">
        <f t="shared" si="6"/>
        <v>0</v>
      </c>
      <c r="F159" s="25" t="b">
        <f t="shared" si="7"/>
        <v>0</v>
      </c>
      <c r="G159" s="25" t="b">
        <f>NOT(ISERROR(VLOOKUP(C159,#REF!,1,FALSE)))</f>
        <v>0</v>
      </c>
      <c r="H159" s="25" t="str">
        <f>IF(G159,UPPER(VLOOKUP(C159,#REF!,9,FALSE))="Y","")</f>
        <v/>
      </c>
    </row>
    <row r="160" spans="1:8" x14ac:dyDescent="0.2">
      <c r="A160" s="25" t="s">
        <v>770</v>
      </c>
      <c r="B160" s="25" t="s">
        <v>923</v>
      </c>
      <c r="C160" s="25" t="s">
        <v>129</v>
      </c>
      <c r="D160" s="25" t="b">
        <f t="shared" si="8"/>
        <v>1</v>
      </c>
      <c r="E160" s="25" t="b">
        <f t="shared" si="6"/>
        <v>0</v>
      </c>
      <c r="F160" s="25" t="b">
        <f t="shared" si="7"/>
        <v>0</v>
      </c>
      <c r="G160" s="25" t="b">
        <f>NOT(ISERROR(VLOOKUP(C160,#REF!,1,FALSE)))</f>
        <v>0</v>
      </c>
      <c r="H160" s="25" t="str">
        <f>IF(G160,UPPER(VLOOKUP(C160,#REF!,9,FALSE))="Y","")</f>
        <v/>
      </c>
    </row>
    <row r="161" spans="1:8" x14ac:dyDescent="0.2">
      <c r="A161" s="25" t="s">
        <v>363</v>
      </c>
      <c r="B161" s="25" t="s">
        <v>364</v>
      </c>
      <c r="C161" s="25" t="s">
        <v>1087</v>
      </c>
      <c r="D161" s="25" t="b">
        <f t="shared" si="8"/>
        <v>0</v>
      </c>
      <c r="E161" s="25" t="b">
        <f t="shared" si="6"/>
        <v>0</v>
      </c>
      <c r="F161" s="25" t="b">
        <f t="shared" si="7"/>
        <v>0</v>
      </c>
      <c r="G161" s="25" t="b">
        <f>NOT(ISERROR(VLOOKUP(C161,#REF!,1,FALSE)))</f>
        <v>0</v>
      </c>
      <c r="H161" s="25" t="str">
        <f>IF(G161,UPPER(VLOOKUP(C161,#REF!,9,FALSE))="Y","")</f>
        <v/>
      </c>
    </row>
    <row r="162" spans="1:8" x14ac:dyDescent="0.2">
      <c r="A162" s="25" t="s">
        <v>365</v>
      </c>
      <c r="B162" s="25" t="s">
        <v>1109</v>
      </c>
      <c r="C162" s="25" t="s">
        <v>1378</v>
      </c>
      <c r="D162" s="25" t="b">
        <f t="shared" si="8"/>
        <v>0</v>
      </c>
      <c r="E162" s="25" t="b">
        <f t="shared" si="6"/>
        <v>0</v>
      </c>
      <c r="F162" s="25" t="b">
        <f t="shared" si="7"/>
        <v>0</v>
      </c>
      <c r="G162" s="25" t="b">
        <f>NOT(ISERROR(VLOOKUP(C162,#REF!,1,FALSE)))</f>
        <v>0</v>
      </c>
      <c r="H162" s="25" t="str">
        <f>IF(G162,UPPER(VLOOKUP(C162,#REF!,9,FALSE))="Y","")</f>
        <v/>
      </c>
    </row>
    <row r="163" spans="1:8" x14ac:dyDescent="0.2">
      <c r="A163" s="25" t="s">
        <v>366</v>
      </c>
      <c r="B163" s="25" t="s">
        <v>367</v>
      </c>
      <c r="C163" s="25" t="s">
        <v>368</v>
      </c>
      <c r="D163" s="25" t="b">
        <f t="shared" si="8"/>
        <v>0</v>
      </c>
      <c r="E163" s="25" t="b">
        <f t="shared" si="6"/>
        <v>0</v>
      </c>
      <c r="F163" s="25" t="b">
        <f t="shared" si="7"/>
        <v>0</v>
      </c>
      <c r="G163" s="25" t="b">
        <f>NOT(ISERROR(VLOOKUP(C163,#REF!,1,FALSE)))</f>
        <v>0</v>
      </c>
      <c r="H163" s="25" t="str">
        <f>IF(G163,UPPER(VLOOKUP(C163,#REF!,9,FALSE))="Y","")</f>
        <v/>
      </c>
    </row>
    <row r="164" spans="1:8" x14ac:dyDescent="0.2">
      <c r="A164" s="25" t="s">
        <v>369</v>
      </c>
      <c r="B164" s="25" t="s">
        <v>370</v>
      </c>
      <c r="C164" s="25" t="s">
        <v>1083</v>
      </c>
      <c r="D164" s="25" t="b">
        <f t="shared" si="8"/>
        <v>0</v>
      </c>
      <c r="E164" s="25" t="b">
        <f t="shared" si="6"/>
        <v>0</v>
      </c>
      <c r="F164" s="25" t="b">
        <f t="shared" si="7"/>
        <v>0</v>
      </c>
      <c r="G164" s="25" t="b">
        <f>NOT(ISERROR(VLOOKUP(C164,#REF!,1,FALSE)))</f>
        <v>0</v>
      </c>
      <c r="H164" s="25" t="str">
        <f>IF(G164,UPPER(VLOOKUP(C164,#REF!,9,FALSE))="Y","")</f>
        <v/>
      </c>
    </row>
    <row r="165" spans="1:8" x14ac:dyDescent="0.2">
      <c r="A165" s="25" t="s">
        <v>784</v>
      </c>
      <c r="B165" s="25" t="s">
        <v>1017</v>
      </c>
      <c r="C165" s="25" t="s">
        <v>1468</v>
      </c>
      <c r="D165" s="25" t="b">
        <f t="shared" si="8"/>
        <v>0</v>
      </c>
      <c r="E165" s="25" t="b">
        <f t="shared" si="6"/>
        <v>0</v>
      </c>
      <c r="F165" s="25" t="b">
        <f t="shared" si="7"/>
        <v>0</v>
      </c>
      <c r="G165" s="25" t="b">
        <f>NOT(ISERROR(VLOOKUP(C165,#REF!,1,FALSE)))</f>
        <v>0</v>
      </c>
      <c r="H165" s="25" t="str">
        <f>IF(G165,UPPER(VLOOKUP(C165,#REF!,9,FALSE))="Y","")</f>
        <v/>
      </c>
    </row>
    <row r="166" spans="1:8" x14ac:dyDescent="0.2">
      <c r="A166" s="25" t="s">
        <v>1018</v>
      </c>
      <c r="B166" s="25" t="s">
        <v>1019</v>
      </c>
      <c r="C166" s="25" t="s">
        <v>1083</v>
      </c>
      <c r="D166" s="25" t="b">
        <f t="shared" si="8"/>
        <v>1</v>
      </c>
      <c r="E166" s="25" t="b">
        <f t="shared" si="6"/>
        <v>0</v>
      </c>
      <c r="F166" s="25" t="b">
        <f t="shared" si="7"/>
        <v>0</v>
      </c>
      <c r="G166" s="25" t="b">
        <f>NOT(ISERROR(VLOOKUP(C166,#REF!,1,FALSE)))</f>
        <v>0</v>
      </c>
      <c r="H166" s="25" t="str">
        <f>IF(G166,UPPER(VLOOKUP(C166,#REF!,9,FALSE))="Y","")</f>
        <v/>
      </c>
    </row>
    <row r="167" spans="1:8" x14ac:dyDescent="0.2">
      <c r="A167" s="25" t="s">
        <v>1020</v>
      </c>
      <c r="B167" s="25" t="s">
        <v>1021</v>
      </c>
      <c r="C167" s="25" t="s">
        <v>56</v>
      </c>
      <c r="D167" s="25" t="b">
        <f t="shared" si="8"/>
        <v>1</v>
      </c>
      <c r="E167" s="25" t="b">
        <f t="shared" si="6"/>
        <v>0</v>
      </c>
      <c r="F167" s="25" t="b">
        <f t="shared" si="7"/>
        <v>0</v>
      </c>
      <c r="G167" s="25" t="b">
        <f>NOT(ISERROR(VLOOKUP(C167,#REF!,1,FALSE)))</f>
        <v>0</v>
      </c>
      <c r="H167" s="25" t="str">
        <f>IF(G167,UPPER(VLOOKUP(C167,#REF!,9,FALSE))="Y","")</f>
        <v/>
      </c>
    </row>
    <row r="168" spans="1:8" x14ac:dyDescent="0.2">
      <c r="A168" s="25" t="s">
        <v>1022</v>
      </c>
      <c r="B168" s="25" t="s">
        <v>1543</v>
      </c>
      <c r="C168" s="25" t="s">
        <v>275</v>
      </c>
      <c r="D168" s="25" t="b">
        <f t="shared" si="8"/>
        <v>1</v>
      </c>
      <c r="E168" s="25" t="b">
        <f t="shared" si="6"/>
        <v>0</v>
      </c>
      <c r="F168" s="25" t="b">
        <f t="shared" si="7"/>
        <v>0</v>
      </c>
      <c r="G168" s="25" t="b">
        <f>NOT(ISERROR(VLOOKUP(C168,#REF!,1,FALSE)))</f>
        <v>0</v>
      </c>
      <c r="H168" s="25" t="str">
        <f>IF(G168,UPPER(VLOOKUP(C168,#REF!,9,FALSE))="Y","")</f>
        <v/>
      </c>
    </row>
    <row r="169" spans="1:8" x14ac:dyDescent="0.2">
      <c r="A169" s="25" t="s">
        <v>1544</v>
      </c>
      <c r="B169" s="25" t="s">
        <v>1545</v>
      </c>
      <c r="C169" s="25" t="s">
        <v>654</v>
      </c>
      <c r="D169" s="25" t="b">
        <f t="shared" si="8"/>
        <v>0</v>
      </c>
      <c r="E169" s="25" t="b">
        <f t="shared" si="6"/>
        <v>0</v>
      </c>
      <c r="F169" s="25" t="b">
        <f t="shared" si="7"/>
        <v>0</v>
      </c>
      <c r="G169" s="25" t="b">
        <f>NOT(ISERROR(VLOOKUP(C169,#REF!,1,FALSE)))</f>
        <v>0</v>
      </c>
      <c r="H169" s="25" t="str">
        <f>IF(G169,UPPER(VLOOKUP(C169,#REF!,9,FALSE))="Y","")</f>
        <v/>
      </c>
    </row>
    <row r="170" spans="1:8" x14ac:dyDescent="0.2">
      <c r="A170" s="25" t="s">
        <v>445</v>
      </c>
      <c r="B170" s="25" t="s">
        <v>344</v>
      </c>
      <c r="C170" s="25" t="s">
        <v>281</v>
      </c>
      <c r="D170" s="25" t="b">
        <f t="shared" si="8"/>
        <v>0</v>
      </c>
      <c r="E170" s="25" t="b">
        <f t="shared" si="6"/>
        <v>0</v>
      </c>
      <c r="F170" s="25" t="b">
        <f t="shared" si="7"/>
        <v>0</v>
      </c>
      <c r="G170" s="25" t="b">
        <f>NOT(ISERROR(VLOOKUP(C170,#REF!,1,FALSE)))</f>
        <v>0</v>
      </c>
      <c r="H170" s="25" t="str">
        <f>IF(G170,UPPER(VLOOKUP(C170,#REF!,9,FALSE))="Y","")</f>
        <v/>
      </c>
    </row>
    <row r="171" spans="1:8" x14ac:dyDescent="0.2">
      <c r="A171" s="25" t="s">
        <v>345</v>
      </c>
      <c r="B171" s="25" t="s">
        <v>346</v>
      </c>
      <c r="C171" s="25" t="s">
        <v>110</v>
      </c>
      <c r="D171" s="25" t="b">
        <f t="shared" si="8"/>
        <v>0</v>
      </c>
      <c r="E171" s="25" t="b">
        <f t="shared" si="6"/>
        <v>0</v>
      </c>
      <c r="F171" s="25" t="b">
        <f t="shared" si="7"/>
        <v>0</v>
      </c>
      <c r="G171" s="25" t="b">
        <f>NOT(ISERROR(VLOOKUP(C171,#REF!,1,FALSE)))</f>
        <v>0</v>
      </c>
      <c r="H171" s="25" t="str">
        <f>IF(G171,UPPER(VLOOKUP(C171,#REF!,9,FALSE))="Y","")</f>
        <v/>
      </c>
    </row>
    <row r="172" spans="1:8" x14ac:dyDescent="0.2">
      <c r="A172" s="25" t="s">
        <v>347</v>
      </c>
      <c r="B172" s="25" t="s">
        <v>941</v>
      </c>
      <c r="C172" s="25" t="s">
        <v>748</v>
      </c>
      <c r="D172" s="25" t="b">
        <f t="shared" si="8"/>
        <v>0</v>
      </c>
      <c r="E172" s="25" t="b">
        <f t="shared" si="6"/>
        <v>0</v>
      </c>
      <c r="F172" s="25" t="b">
        <f t="shared" si="7"/>
        <v>0</v>
      </c>
      <c r="G172" s="25" t="b">
        <f>NOT(ISERROR(VLOOKUP(C172,#REF!,1,FALSE)))</f>
        <v>0</v>
      </c>
      <c r="H172" s="25" t="str">
        <f>IF(G172,UPPER(VLOOKUP(C172,#REF!,9,FALSE))="Y","")</f>
        <v/>
      </c>
    </row>
    <row r="173" spans="1:8" x14ac:dyDescent="0.2">
      <c r="A173" s="25" t="s">
        <v>20</v>
      </c>
      <c r="B173" s="25" t="s">
        <v>697</v>
      </c>
      <c r="C173" s="25" t="s">
        <v>110</v>
      </c>
      <c r="D173" s="25" t="b">
        <f t="shared" si="8"/>
        <v>0</v>
      </c>
      <c r="E173" s="25" t="b">
        <f t="shared" si="6"/>
        <v>1</v>
      </c>
      <c r="F173" s="25" t="b">
        <f t="shared" si="7"/>
        <v>0</v>
      </c>
      <c r="G173" s="25" t="b">
        <f>NOT(ISERROR(VLOOKUP(C173,#REF!,1,FALSE)))</f>
        <v>0</v>
      </c>
      <c r="H173" s="25" t="str">
        <f>IF(G173,UPPER(VLOOKUP(C173,#REF!,9,FALSE))="Y","")</f>
        <v/>
      </c>
    </row>
    <row r="174" spans="1:8" x14ac:dyDescent="0.2">
      <c r="A174" s="25" t="s">
        <v>698</v>
      </c>
      <c r="B174" s="25" t="s">
        <v>699</v>
      </c>
      <c r="C174" s="25" t="s">
        <v>1083</v>
      </c>
      <c r="D174" s="25" t="b">
        <f t="shared" si="8"/>
        <v>0</v>
      </c>
      <c r="E174" s="25" t="b">
        <f t="shared" si="6"/>
        <v>0</v>
      </c>
      <c r="F174" s="25" t="b">
        <f t="shared" si="7"/>
        <v>0</v>
      </c>
      <c r="G174" s="25" t="b">
        <f>NOT(ISERROR(VLOOKUP(C174,#REF!,1,FALSE)))</f>
        <v>0</v>
      </c>
      <c r="H174" s="25" t="str">
        <f>IF(G174,UPPER(VLOOKUP(C174,#REF!,9,FALSE))="Y","")</f>
        <v/>
      </c>
    </row>
    <row r="175" spans="1:8" x14ac:dyDescent="0.2">
      <c r="A175" s="25" t="s">
        <v>700</v>
      </c>
      <c r="B175" s="25" t="s">
        <v>158</v>
      </c>
      <c r="C175" s="25" t="s">
        <v>653</v>
      </c>
      <c r="D175" s="25" t="b">
        <f t="shared" si="8"/>
        <v>0</v>
      </c>
      <c r="E175" s="25" t="b">
        <f t="shared" si="6"/>
        <v>0</v>
      </c>
      <c r="F175" s="25" t="b">
        <f t="shared" si="7"/>
        <v>0</v>
      </c>
      <c r="G175" s="25" t="b">
        <f>NOT(ISERROR(VLOOKUP(C175,#REF!,1,FALSE)))</f>
        <v>0</v>
      </c>
      <c r="H175" s="25" t="str">
        <f>IF(G175,UPPER(VLOOKUP(C175,#REF!,9,FALSE))="Y","")</f>
        <v/>
      </c>
    </row>
    <row r="176" spans="1:8" x14ac:dyDescent="0.2">
      <c r="A176" s="25" t="s">
        <v>159</v>
      </c>
      <c r="B176" s="25" t="s">
        <v>1407</v>
      </c>
      <c r="C176" s="25" t="s">
        <v>276</v>
      </c>
      <c r="D176" s="25" t="b">
        <f t="shared" si="8"/>
        <v>0</v>
      </c>
      <c r="E176" s="25" t="b">
        <f t="shared" si="6"/>
        <v>0</v>
      </c>
      <c r="F176" s="25" t="b">
        <f t="shared" si="7"/>
        <v>0</v>
      </c>
      <c r="G176" s="25" t="b">
        <f>NOT(ISERROR(VLOOKUP(C176,#REF!,1,FALSE)))</f>
        <v>0</v>
      </c>
      <c r="H176" s="25" t="str">
        <f>IF(G176,UPPER(VLOOKUP(C176,#REF!,9,FALSE))="Y","")</f>
        <v/>
      </c>
    </row>
    <row r="177" spans="1:8" x14ac:dyDescent="0.2">
      <c r="A177" s="25" t="s">
        <v>1408</v>
      </c>
      <c r="B177" s="25" t="s">
        <v>1409</v>
      </c>
      <c r="C177" s="25" t="s">
        <v>194</v>
      </c>
      <c r="D177" s="25" t="b">
        <f t="shared" si="8"/>
        <v>0</v>
      </c>
      <c r="E177" s="25" t="b">
        <f t="shared" si="6"/>
        <v>0</v>
      </c>
      <c r="F177" s="25" t="b">
        <f t="shared" si="7"/>
        <v>0</v>
      </c>
      <c r="G177" s="25" t="b">
        <f>NOT(ISERROR(VLOOKUP(C177,#REF!,1,FALSE)))</f>
        <v>0</v>
      </c>
      <c r="H177" s="25" t="str">
        <f>IF(G177,UPPER(VLOOKUP(C177,#REF!,9,FALSE))="Y","")</f>
        <v/>
      </c>
    </row>
    <row r="178" spans="1:8" x14ac:dyDescent="0.2">
      <c r="A178" s="25" t="s">
        <v>456</v>
      </c>
      <c r="B178" s="25" t="s">
        <v>1299</v>
      </c>
      <c r="C178" s="25" t="s">
        <v>1083</v>
      </c>
      <c r="D178" s="25" t="b">
        <f t="shared" si="8"/>
        <v>0</v>
      </c>
      <c r="E178" s="25" t="b">
        <f t="shared" si="6"/>
        <v>0</v>
      </c>
      <c r="F178" s="25" t="b">
        <f t="shared" si="7"/>
        <v>0</v>
      </c>
      <c r="G178" s="25" t="b">
        <f>NOT(ISERROR(VLOOKUP(C178,#REF!,1,FALSE)))</f>
        <v>0</v>
      </c>
      <c r="H178" s="25" t="str">
        <f>IF(G178,UPPER(VLOOKUP(C178,#REF!,9,FALSE))="Y","")</f>
        <v/>
      </c>
    </row>
    <row r="179" spans="1:8" x14ac:dyDescent="0.2">
      <c r="A179" s="25" t="s">
        <v>153</v>
      </c>
      <c r="B179" s="25" t="s">
        <v>154</v>
      </c>
      <c r="C179" s="25" t="s">
        <v>1083</v>
      </c>
      <c r="D179" s="25" t="b">
        <f t="shared" si="8"/>
        <v>0</v>
      </c>
      <c r="E179" s="25" t="b">
        <f t="shared" si="6"/>
        <v>1</v>
      </c>
      <c r="F179" s="25" t="b">
        <f t="shared" si="7"/>
        <v>0</v>
      </c>
      <c r="G179" s="25" t="b">
        <f>NOT(ISERROR(VLOOKUP(C179,#REF!,1,FALSE)))</f>
        <v>0</v>
      </c>
      <c r="H179" s="25" t="str">
        <f>IF(G179,UPPER(VLOOKUP(C179,#REF!,9,FALSE))="Y","")</f>
        <v/>
      </c>
    </row>
    <row r="180" spans="1:8" x14ac:dyDescent="0.2">
      <c r="A180" s="25" t="s">
        <v>155</v>
      </c>
      <c r="B180" s="25" t="s">
        <v>156</v>
      </c>
      <c r="C180" s="25" t="s">
        <v>1213</v>
      </c>
      <c r="D180" s="25" t="b">
        <f t="shared" si="8"/>
        <v>0</v>
      </c>
      <c r="E180" s="25" t="b">
        <f t="shared" si="6"/>
        <v>0</v>
      </c>
      <c r="F180" s="25" t="b">
        <f t="shared" si="7"/>
        <v>0</v>
      </c>
      <c r="G180" s="25" t="b">
        <f>NOT(ISERROR(VLOOKUP(C180,#REF!,1,FALSE)))</f>
        <v>0</v>
      </c>
      <c r="H180" s="25" t="str">
        <f>IF(G180,UPPER(VLOOKUP(C180,#REF!,9,FALSE))="Y","")</f>
        <v/>
      </c>
    </row>
    <row r="181" spans="1:8" x14ac:dyDescent="0.2">
      <c r="A181" s="25" t="s">
        <v>157</v>
      </c>
      <c r="B181" s="25" t="s">
        <v>307</v>
      </c>
      <c r="C181" s="25" t="s">
        <v>1378</v>
      </c>
      <c r="D181" s="25" t="b">
        <f t="shared" si="8"/>
        <v>0</v>
      </c>
      <c r="E181" s="25" t="b">
        <f t="shared" si="6"/>
        <v>0</v>
      </c>
      <c r="F181" s="25" t="b">
        <f t="shared" si="7"/>
        <v>0</v>
      </c>
      <c r="G181" s="25" t="b">
        <f>NOT(ISERROR(VLOOKUP(C181,#REF!,1,FALSE)))</f>
        <v>0</v>
      </c>
      <c r="H181" s="25" t="str">
        <f>IF(G181,UPPER(VLOOKUP(C181,#REF!,9,FALSE))="Y","")</f>
        <v/>
      </c>
    </row>
    <row r="182" spans="1:8" x14ac:dyDescent="0.2">
      <c r="A182" s="25" t="s">
        <v>308</v>
      </c>
      <c r="B182" s="25" t="s">
        <v>1236</v>
      </c>
      <c r="C182" s="25" t="s">
        <v>194</v>
      </c>
      <c r="D182" s="25" t="b">
        <f t="shared" si="8"/>
        <v>0</v>
      </c>
      <c r="E182" s="25" t="b">
        <f t="shared" si="6"/>
        <v>0</v>
      </c>
      <c r="F182" s="25" t="b">
        <f t="shared" si="7"/>
        <v>0</v>
      </c>
      <c r="G182" s="25" t="b">
        <f>NOT(ISERROR(VLOOKUP(C182,#REF!,1,FALSE)))</f>
        <v>0</v>
      </c>
      <c r="H182" s="25" t="str">
        <f>IF(G182,UPPER(VLOOKUP(C182,#REF!,9,FALSE))="Y","")</f>
        <v/>
      </c>
    </row>
    <row r="183" spans="1:8" x14ac:dyDescent="0.2">
      <c r="A183" s="25" t="s">
        <v>1237</v>
      </c>
      <c r="B183" s="25" t="s">
        <v>1238</v>
      </c>
      <c r="C183" s="25" t="s">
        <v>1083</v>
      </c>
      <c r="D183" s="25" t="b">
        <f t="shared" si="8"/>
        <v>0</v>
      </c>
      <c r="E183" s="25" t="b">
        <f t="shared" si="6"/>
        <v>0</v>
      </c>
      <c r="F183" s="25" t="b">
        <f t="shared" si="7"/>
        <v>0</v>
      </c>
      <c r="G183" s="25" t="b">
        <f>NOT(ISERROR(VLOOKUP(C183,#REF!,1,FALSE)))</f>
        <v>0</v>
      </c>
      <c r="H183" s="25" t="str">
        <f>IF(G183,UPPER(VLOOKUP(C183,#REF!,9,FALSE))="Y","")</f>
        <v/>
      </c>
    </row>
    <row r="184" spans="1:8" x14ac:dyDescent="0.2">
      <c r="A184" s="25" t="s">
        <v>1239</v>
      </c>
      <c r="B184" s="25" t="s">
        <v>1240</v>
      </c>
      <c r="C184" s="25" t="s">
        <v>1083</v>
      </c>
      <c r="D184" s="25" t="b">
        <f t="shared" si="8"/>
        <v>0</v>
      </c>
      <c r="E184" s="25" t="b">
        <f t="shared" si="6"/>
        <v>0</v>
      </c>
      <c r="F184" s="25" t="b">
        <f t="shared" si="7"/>
        <v>0</v>
      </c>
      <c r="G184" s="25" t="b">
        <f>NOT(ISERROR(VLOOKUP(C184,#REF!,1,FALSE)))</f>
        <v>0</v>
      </c>
      <c r="H184" s="25" t="str">
        <f>IF(G184,UPPER(VLOOKUP(C184,#REF!,9,FALSE))="Y","")</f>
        <v/>
      </c>
    </row>
    <row r="185" spans="1:8" x14ac:dyDescent="0.2">
      <c r="A185" s="25" t="s">
        <v>1241</v>
      </c>
      <c r="B185" s="25" t="s">
        <v>32</v>
      </c>
      <c r="C185" s="25" t="s">
        <v>33</v>
      </c>
      <c r="D185" s="25" t="b">
        <f t="shared" si="8"/>
        <v>1</v>
      </c>
      <c r="E185" s="25" t="b">
        <f t="shared" si="6"/>
        <v>0</v>
      </c>
      <c r="F185" s="25" t="b">
        <f t="shared" si="7"/>
        <v>0</v>
      </c>
      <c r="G185" s="25" t="b">
        <f>NOT(ISERROR(VLOOKUP(C185,#REF!,1,FALSE)))</f>
        <v>0</v>
      </c>
      <c r="H185" s="25" t="str">
        <f>IF(G185,UPPER(VLOOKUP(C185,#REF!,9,FALSE))="Y","")</f>
        <v/>
      </c>
    </row>
    <row r="186" spans="1:8" x14ac:dyDescent="0.2">
      <c r="A186" s="25" t="s">
        <v>34</v>
      </c>
      <c r="B186" s="25" t="s">
        <v>796</v>
      </c>
      <c r="C186" s="25" t="s">
        <v>129</v>
      </c>
      <c r="D186" s="25" t="b">
        <f t="shared" si="8"/>
        <v>1</v>
      </c>
      <c r="E186" s="25" t="b">
        <f t="shared" si="6"/>
        <v>0</v>
      </c>
      <c r="F186" s="25" t="b">
        <f t="shared" si="7"/>
        <v>0</v>
      </c>
      <c r="G186" s="25" t="b">
        <f>NOT(ISERROR(VLOOKUP(C186,#REF!,1,FALSE)))</f>
        <v>0</v>
      </c>
      <c r="H186" s="25" t="str">
        <f>IF(G186,UPPER(VLOOKUP(C186,#REF!,9,FALSE))="Y","")</f>
        <v/>
      </c>
    </row>
    <row r="187" spans="1:8" x14ac:dyDescent="0.2">
      <c r="A187" s="25" t="s">
        <v>1026</v>
      </c>
      <c r="B187" s="25" t="s">
        <v>1027</v>
      </c>
      <c r="C187" s="25" t="s">
        <v>554</v>
      </c>
      <c r="D187" s="25" t="b">
        <f t="shared" si="8"/>
        <v>0</v>
      </c>
      <c r="E187" s="25" t="b">
        <f t="shared" si="6"/>
        <v>0</v>
      </c>
      <c r="F187" s="25" t="b">
        <f t="shared" si="7"/>
        <v>0</v>
      </c>
      <c r="G187" s="25" t="b">
        <f>NOT(ISERROR(VLOOKUP(C187,#REF!,1,FALSE)))</f>
        <v>0</v>
      </c>
      <c r="H187" s="25" t="str">
        <f>IF(G187,UPPER(VLOOKUP(C187,#REF!,9,FALSE))="Y","")</f>
        <v/>
      </c>
    </row>
    <row r="188" spans="1:8" x14ac:dyDescent="0.2">
      <c r="A188" s="25" t="s">
        <v>1028</v>
      </c>
      <c r="B188" s="25" t="s">
        <v>223</v>
      </c>
      <c r="C188" s="25" t="s">
        <v>1083</v>
      </c>
      <c r="D188" s="25" t="b">
        <f t="shared" si="8"/>
        <v>1</v>
      </c>
      <c r="E188" s="25" t="b">
        <f t="shared" si="6"/>
        <v>0</v>
      </c>
      <c r="F188" s="25" t="b">
        <f t="shared" si="7"/>
        <v>0</v>
      </c>
      <c r="G188" s="25" t="b">
        <f>NOT(ISERROR(VLOOKUP(C188,#REF!,1,FALSE)))</f>
        <v>0</v>
      </c>
      <c r="H188" s="25" t="str">
        <f>IF(G188,UPPER(VLOOKUP(C188,#REF!,9,FALSE))="Y","")</f>
        <v/>
      </c>
    </row>
    <row r="189" spans="1:8" x14ac:dyDescent="0.2">
      <c r="A189" s="25" t="s">
        <v>224</v>
      </c>
      <c r="B189" s="25" t="s">
        <v>1193</v>
      </c>
      <c r="C189" s="25" t="s">
        <v>1087</v>
      </c>
      <c r="D189" s="25" t="b">
        <f t="shared" si="8"/>
        <v>0</v>
      </c>
      <c r="E189" s="25" t="b">
        <f t="shared" si="6"/>
        <v>0</v>
      </c>
      <c r="F189" s="25" t="b">
        <f t="shared" si="7"/>
        <v>0</v>
      </c>
      <c r="G189" s="25" t="b">
        <f>NOT(ISERROR(VLOOKUP(C189,#REF!,1,FALSE)))</f>
        <v>0</v>
      </c>
      <c r="H189" s="25" t="str">
        <f>IF(G189,UPPER(VLOOKUP(C189,#REF!,9,FALSE))="Y","")</f>
        <v/>
      </c>
    </row>
    <row r="190" spans="1:8" x14ac:dyDescent="0.2">
      <c r="A190" s="25" t="s">
        <v>1194</v>
      </c>
      <c r="B190" s="25" t="s">
        <v>1195</v>
      </c>
      <c r="C190" s="25" t="s">
        <v>782</v>
      </c>
      <c r="D190" s="25" t="b">
        <f t="shared" si="8"/>
        <v>0</v>
      </c>
      <c r="E190" s="25" t="b">
        <f t="shared" si="6"/>
        <v>0</v>
      </c>
      <c r="F190" s="25" t="b">
        <f t="shared" si="7"/>
        <v>0</v>
      </c>
      <c r="G190" s="25" t="b">
        <f>NOT(ISERROR(VLOOKUP(C190,#REF!,1,FALSE)))</f>
        <v>0</v>
      </c>
      <c r="H190" s="25" t="str">
        <f>IF(G190,UPPER(VLOOKUP(C190,#REF!,9,FALSE))="Y","")</f>
        <v/>
      </c>
    </row>
    <row r="191" spans="1:8" x14ac:dyDescent="0.2">
      <c r="A191" s="25" t="s">
        <v>1196</v>
      </c>
      <c r="B191" s="25" t="s">
        <v>392</v>
      </c>
      <c r="C191" s="25" t="s">
        <v>782</v>
      </c>
      <c r="D191" s="25" t="b">
        <f t="shared" si="8"/>
        <v>1</v>
      </c>
      <c r="E191" s="25" t="b">
        <f t="shared" si="6"/>
        <v>0</v>
      </c>
      <c r="F191" s="25" t="b">
        <f t="shared" si="7"/>
        <v>0</v>
      </c>
      <c r="G191" s="25" t="b">
        <f>NOT(ISERROR(VLOOKUP(C191,#REF!,1,FALSE)))</f>
        <v>0</v>
      </c>
      <c r="H191" s="25" t="str">
        <f>IF(G191,UPPER(VLOOKUP(C191,#REF!,9,FALSE))="Y","")</f>
        <v/>
      </c>
    </row>
    <row r="192" spans="1:8" x14ac:dyDescent="0.2">
      <c r="A192" s="25" t="s">
        <v>1496</v>
      </c>
      <c r="B192" s="25" t="s">
        <v>1032</v>
      </c>
      <c r="C192" s="25" t="s">
        <v>162</v>
      </c>
      <c r="D192" s="25" t="b">
        <f t="shared" si="8"/>
        <v>0</v>
      </c>
      <c r="E192" s="25" t="b">
        <f t="shared" si="6"/>
        <v>0</v>
      </c>
      <c r="F192" s="25" t="b">
        <f t="shared" si="7"/>
        <v>0</v>
      </c>
      <c r="G192" s="25" t="b">
        <f>NOT(ISERROR(VLOOKUP(C192,#REF!,1,FALSE)))</f>
        <v>0</v>
      </c>
      <c r="H192" s="25" t="str">
        <f>IF(G192,UPPER(VLOOKUP(C192,#REF!,9,FALSE))="Y","")</f>
        <v/>
      </c>
    </row>
    <row r="193" spans="1:8" x14ac:dyDescent="0.2">
      <c r="A193" s="25" t="s">
        <v>1033</v>
      </c>
      <c r="B193" s="25" t="s">
        <v>773</v>
      </c>
      <c r="C193" s="25" t="s">
        <v>1322</v>
      </c>
      <c r="D193" s="25" t="b">
        <f t="shared" si="8"/>
        <v>1</v>
      </c>
      <c r="E193" s="25" t="b">
        <f t="shared" si="6"/>
        <v>0</v>
      </c>
      <c r="F193" s="25" t="b">
        <f t="shared" si="7"/>
        <v>0</v>
      </c>
      <c r="G193" s="25" t="b">
        <f>NOT(ISERROR(VLOOKUP(C193,#REF!,1,FALSE)))</f>
        <v>0</v>
      </c>
      <c r="H193" s="25" t="str">
        <f>IF(G193,UPPER(VLOOKUP(C193,#REF!,9,FALSE))="Y","")</f>
        <v/>
      </c>
    </row>
    <row r="194" spans="1:8" x14ac:dyDescent="0.2">
      <c r="A194" s="25" t="s">
        <v>774</v>
      </c>
      <c r="B194" s="25" t="s">
        <v>775</v>
      </c>
      <c r="C194" s="25" t="s">
        <v>680</v>
      </c>
      <c r="D194" s="25" t="b">
        <f t="shared" si="8"/>
        <v>0</v>
      </c>
      <c r="E194" s="25" t="b">
        <f t="shared" ref="E194:E257" si="9">NOT(ISERROR(FIND("context",LOWER($B194))))</f>
        <v>1</v>
      </c>
      <c r="F194" s="25" t="b">
        <f t="shared" ref="F194:F257" si="10">NOT(ISERROR(FIND("spark",LOWER($B194))))</f>
        <v>0</v>
      </c>
      <c r="G194" s="25" t="b">
        <f>NOT(ISERROR(VLOOKUP(C194,#REF!,1,FALSE)))</f>
        <v>0</v>
      </c>
      <c r="H194" s="25" t="str">
        <f>IF(G194,UPPER(VLOOKUP(C194,#REF!,9,FALSE))="Y","")</f>
        <v/>
      </c>
    </row>
    <row r="195" spans="1:8" x14ac:dyDescent="0.2">
      <c r="A195" s="25" t="s">
        <v>776</v>
      </c>
      <c r="B195" s="25" t="s">
        <v>1486</v>
      </c>
      <c r="C195" s="25" t="s">
        <v>281</v>
      </c>
      <c r="D195" s="25" t="b">
        <f t="shared" ref="D195:D258" si="11">NOT(ISERROR(FIND("trace",LOWER(B195))))</f>
        <v>0</v>
      </c>
      <c r="E195" s="25" t="b">
        <f t="shared" si="9"/>
        <v>0</v>
      </c>
      <c r="F195" s="25" t="b">
        <f t="shared" si="10"/>
        <v>0</v>
      </c>
      <c r="G195" s="25" t="b">
        <f>NOT(ISERROR(VLOOKUP(C195,#REF!,1,FALSE)))</f>
        <v>0</v>
      </c>
      <c r="H195" s="25" t="str">
        <f>IF(G195,UPPER(VLOOKUP(C195,#REF!,9,FALSE))="Y","")</f>
        <v/>
      </c>
    </row>
    <row r="196" spans="1:8" x14ac:dyDescent="0.2">
      <c r="A196" s="25" t="s">
        <v>1487</v>
      </c>
      <c r="B196" s="25" t="s">
        <v>588</v>
      </c>
      <c r="C196" s="25" t="s">
        <v>1476</v>
      </c>
      <c r="D196" s="25" t="b">
        <f t="shared" si="11"/>
        <v>0</v>
      </c>
      <c r="E196" s="25" t="b">
        <f t="shared" si="9"/>
        <v>0</v>
      </c>
      <c r="F196" s="25" t="b">
        <f t="shared" si="10"/>
        <v>0</v>
      </c>
      <c r="G196" s="25" t="b">
        <f>NOT(ISERROR(VLOOKUP(C196,#REF!,1,FALSE)))</f>
        <v>0</v>
      </c>
      <c r="H196" s="25" t="str">
        <f>IF(G196,UPPER(VLOOKUP(C196,#REF!,9,FALSE))="Y","")</f>
        <v/>
      </c>
    </row>
    <row r="197" spans="1:8" x14ac:dyDescent="0.2">
      <c r="A197" s="25" t="s">
        <v>589</v>
      </c>
      <c r="B197" s="25" t="s">
        <v>1389</v>
      </c>
      <c r="C197" s="25" t="s">
        <v>1058</v>
      </c>
      <c r="D197" s="25" t="b">
        <f t="shared" si="11"/>
        <v>0</v>
      </c>
      <c r="E197" s="25" t="b">
        <f t="shared" si="9"/>
        <v>0</v>
      </c>
      <c r="F197" s="25" t="b">
        <f t="shared" si="10"/>
        <v>0</v>
      </c>
      <c r="G197" s="25" t="b">
        <f>NOT(ISERROR(VLOOKUP(C197,#REF!,1,FALSE)))</f>
        <v>0</v>
      </c>
      <c r="H197" s="25" t="str">
        <f>IF(G197,UPPER(VLOOKUP(C197,#REF!,9,FALSE))="Y","")</f>
        <v/>
      </c>
    </row>
    <row r="198" spans="1:8" x14ac:dyDescent="0.2">
      <c r="A198" s="25" t="s">
        <v>18</v>
      </c>
      <c r="B198" s="25" t="s">
        <v>1211</v>
      </c>
      <c r="C198" s="25" t="s">
        <v>1044</v>
      </c>
      <c r="D198" s="25" t="b">
        <f t="shared" si="11"/>
        <v>0</v>
      </c>
      <c r="E198" s="25" t="b">
        <f t="shared" si="9"/>
        <v>0</v>
      </c>
      <c r="F198" s="25" t="b">
        <f t="shared" si="10"/>
        <v>0</v>
      </c>
      <c r="G198" s="25" t="b">
        <f>NOT(ISERROR(VLOOKUP(C198,#REF!,1,FALSE)))</f>
        <v>0</v>
      </c>
      <c r="H198" s="25" t="str">
        <f>IF(G198,UPPER(VLOOKUP(C198,#REF!,9,FALSE))="Y","")</f>
        <v/>
      </c>
    </row>
    <row r="199" spans="1:8" x14ac:dyDescent="0.2">
      <c r="A199" s="25" t="s">
        <v>1212</v>
      </c>
      <c r="B199" s="25" t="s">
        <v>915</v>
      </c>
      <c r="C199" s="25" t="s">
        <v>1461</v>
      </c>
      <c r="D199" s="25" t="b">
        <f t="shared" si="11"/>
        <v>0</v>
      </c>
      <c r="E199" s="25" t="b">
        <f t="shared" si="9"/>
        <v>0</v>
      </c>
      <c r="F199" s="25" t="b">
        <f t="shared" si="10"/>
        <v>0</v>
      </c>
      <c r="G199" s="25" t="b">
        <f>NOT(ISERROR(VLOOKUP(C199,#REF!,1,FALSE)))</f>
        <v>0</v>
      </c>
      <c r="H199" s="25" t="str">
        <f>IF(G199,UPPER(VLOOKUP(C199,#REF!,9,FALSE))="Y","")</f>
        <v/>
      </c>
    </row>
    <row r="200" spans="1:8" x14ac:dyDescent="0.2">
      <c r="A200" s="25" t="s">
        <v>916</v>
      </c>
      <c r="B200" s="25" t="s">
        <v>917</v>
      </c>
      <c r="C200" s="25" t="s">
        <v>203</v>
      </c>
      <c r="D200" s="25" t="b">
        <f t="shared" si="11"/>
        <v>0</v>
      </c>
      <c r="E200" s="25" t="b">
        <f t="shared" si="9"/>
        <v>0</v>
      </c>
      <c r="F200" s="25" t="b">
        <f t="shared" si="10"/>
        <v>0</v>
      </c>
      <c r="G200" s="25" t="b">
        <f>NOT(ISERROR(VLOOKUP(C200,#REF!,1,FALSE)))</f>
        <v>0</v>
      </c>
      <c r="H200" s="25" t="str">
        <f>IF(G200,UPPER(VLOOKUP(C200,#REF!,9,FALSE))="Y","")</f>
        <v/>
      </c>
    </row>
    <row r="201" spans="1:8" x14ac:dyDescent="0.2">
      <c r="A201" s="25" t="s">
        <v>918</v>
      </c>
      <c r="B201" s="25" t="s">
        <v>1310</v>
      </c>
      <c r="C201" s="25" t="s">
        <v>121</v>
      </c>
      <c r="D201" s="25" t="b">
        <f t="shared" si="11"/>
        <v>0</v>
      </c>
      <c r="E201" s="25" t="b">
        <f t="shared" si="9"/>
        <v>0</v>
      </c>
      <c r="F201" s="25" t="b">
        <f t="shared" si="10"/>
        <v>0</v>
      </c>
      <c r="G201" s="25" t="b">
        <f>NOT(ISERROR(VLOOKUP(C201,#REF!,1,FALSE)))</f>
        <v>0</v>
      </c>
      <c r="H201" s="25" t="str">
        <f>IF(G201,UPPER(VLOOKUP(C201,#REF!,9,FALSE))="Y","")</f>
        <v/>
      </c>
    </row>
    <row r="202" spans="1:8" x14ac:dyDescent="0.2">
      <c r="A202" s="25" t="s">
        <v>1311</v>
      </c>
      <c r="B202" s="25" t="s">
        <v>1312</v>
      </c>
      <c r="C202" s="25" t="s">
        <v>89</v>
      </c>
      <c r="D202" s="25" t="b">
        <f t="shared" si="11"/>
        <v>0</v>
      </c>
      <c r="E202" s="25" t="b">
        <f t="shared" si="9"/>
        <v>0</v>
      </c>
      <c r="F202" s="25" t="b">
        <f t="shared" si="10"/>
        <v>0</v>
      </c>
      <c r="G202" s="25" t="b">
        <f>NOT(ISERROR(VLOOKUP(C202,#REF!,1,FALSE)))</f>
        <v>0</v>
      </c>
      <c r="H202" s="25" t="str">
        <f>IF(G202,UPPER(VLOOKUP(C202,#REF!,9,FALSE))="Y","")</f>
        <v/>
      </c>
    </row>
    <row r="203" spans="1:8" x14ac:dyDescent="0.2">
      <c r="A203" s="25" t="s">
        <v>722</v>
      </c>
      <c r="B203" s="25" t="s">
        <v>1302</v>
      </c>
      <c r="C203" s="25" t="s">
        <v>450</v>
      </c>
      <c r="D203" s="25" t="b">
        <f t="shared" si="11"/>
        <v>0</v>
      </c>
      <c r="E203" s="25" t="b">
        <f t="shared" si="9"/>
        <v>0</v>
      </c>
      <c r="F203" s="25" t="b">
        <f t="shared" si="10"/>
        <v>0</v>
      </c>
      <c r="G203" s="25" t="b">
        <f>NOT(ISERROR(VLOOKUP(C203,#REF!,1,FALSE)))</f>
        <v>0</v>
      </c>
      <c r="H203" s="25" t="str">
        <f>IF(G203,UPPER(VLOOKUP(C203,#REF!,9,FALSE))="Y","")</f>
        <v/>
      </c>
    </row>
    <row r="204" spans="1:8" x14ac:dyDescent="0.2">
      <c r="A204" s="25" t="s">
        <v>1232</v>
      </c>
      <c r="B204" s="25" t="s">
        <v>757</v>
      </c>
      <c r="C204" s="25" t="s">
        <v>454</v>
      </c>
      <c r="D204" s="25" t="b">
        <f t="shared" si="11"/>
        <v>0</v>
      </c>
      <c r="E204" s="25" t="b">
        <f t="shared" si="9"/>
        <v>0</v>
      </c>
      <c r="F204" s="25" t="b">
        <f t="shared" si="10"/>
        <v>0</v>
      </c>
      <c r="G204" s="25" t="b">
        <f>NOT(ISERROR(VLOOKUP(C204,#REF!,1,FALSE)))</f>
        <v>0</v>
      </c>
      <c r="H204" s="25" t="str">
        <f>IF(G204,UPPER(VLOOKUP(C204,#REF!,9,FALSE))="Y","")</f>
        <v/>
      </c>
    </row>
    <row r="205" spans="1:8" x14ac:dyDescent="0.2">
      <c r="A205" s="25" t="s">
        <v>758</v>
      </c>
      <c r="B205" s="25" t="s">
        <v>759</v>
      </c>
      <c r="C205" s="25" t="s">
        <v>1087</v>
      </c>
      <c r="D205" s="25" t="b">
        <f t="shared" si="11"/>
        <v>0</v>
      </c>
      <c r="E205" s="25" t="b">
        <f t="shared" si="9"/>
        <v>0</v>
      </c>
      <c r="F205" s="25" t="b">
        <f t="shared" si="10"/>
        <v>0</v>
      </c>
      <c r="G205" s="25" t="b">
        <f>NOT(ISERROR(VLOOKUP(C205,#REF!,1,FALSE)))</f>
        <v>0</v>
      </c>
      <c r="H205" s="25" t="str">
        <f>IF(G205,UPPER(VLOOKUP(C205,#REF!,9,FALSE))="Y","")</f>
        <v/>
      </c>
    </row>
    <row r="206" spans="1:8" x14ac:dyDescent="0.2">
      <c r="A206" s="25" t="s">
        <v>1472</v>
      </c>
      <c r="B206" s="25" t="s">
        <v>1370</v>
      </c>
      <c r="C206" s="25" t="s">
        <v>379</v>
      </c>
      <c r="D206" s="25" t="b">
        <f t="shared" si="11"/>
        <v>1</v>
      </c>
      <c r="E206" s="25" t="b">
        <f t="shared" si="9"/>
        <v>0</v>
      </c>
      <c r="F206" s="25" t="b">
        <f t="shared" si="10"/>
        <v>0</v>
      </c>
      <c r="G206" s="25" t="b">
        <f>NOT(ISERROR(VLOOKUP(C206,#REF!,1,FALSE)))</f>
        <v>0</v>
      </c>
      <c r="H206" s="25" t="str">
        <f>IF(G206,UPPER(VLOOKUP(C206,#REF!,9,FALSE))="Y","")</f>
        <v/>
      </c>
    </row>
    <row r="207" spans="1:8" x14ac:dyDescent="0.2">
      <c r="A207" s="25" t="s">
        <v>1371</v>
      </c>
      <c r="B207" s="25" t="s">
        <v>1372</v>
      </c>
      <c r="C207" s="25" t="s">
        <v>778</v>
      </c>
      <c r="D207" s="25" t="b">
        <f t="shared" si="11"/>
        <v>1</v>
      </c>
      <c r="E207" s="25" t="b">
        <f t="shared" si="9"/>
        <v>0</v>
      </c>
      <c r="F207" s="25" t="b">
        <f t="shared" si="10"/>
        <v>0</v>
      </c>
      <c r="G207" s="25" t="b">
        <f>NOT(ISERROR(VLOOKUP(C207,#REF!,1,FALSE)))</f>
        <v>0</v>
      </c>
      <c r="H207" s="25" t="str">
        <f>IF(G207,UPPER(VLOOKUP(C207,#REF!,9,FALSE))="Y","")</f>
        <v/>
      </c>
    </row>
    <row r="208" spans="1:8" x14ac:dyDescent="0.2">
      <c r="A208" s="25" t="s">
        <v>1373</v>
      </c>
      <c r="B208" s="25" t="s">
        <v>1374</v>
      </c>
      <c r="C208" s="25" t="s">
        <v>1087</v>
      </c>
      <c r="D208" s="25" t="b">
        <f t="shared" si="11"/>
        <v>0</v>
      </c>
      <c r="E208" s="25" t="b">
        <f t="shared" si="9"/>
        <v>0</v>
      </c>
      <c r="F208" s="25" t="b">
        <f t="shared" si="10"/>
        <v>0</v>
      </c>
      <c r="G208" s="25" t="b">
        <f>NOT(ISERROR(VLOOKUP(C208,#REF!,1,FALSE)))</f>
        <v>0</v>
      </c>
      <c r="H208" s="25" t="str">
        <f>IF(G208,UPPER(VLOOKUP(C208,#REF!,9,FALSE))="Y","")</f>
        <v/>
      </c>
    </row>
    <row r="209" spans="1:8" x14ac:dyDescent="0.2">
      <c r="A209" s="25" t="s">
        <v>1093</v>
      </c>
      <c r="B209" s="25" t="s">
        <v>1094</v>
      </c>
      <c r="C209" s="25" t="s">
        <v>281</v>
      </c>
      <c r="D209" s="25" t="b">
        <f t="shared" si="11"/>
        <v>0</v>
      </c>
      <c r="E209" s="25" t="b">
        <f t="shared" si="9"/>
        <v>0</v>
      </c>
      <c r="F209" s="25" t="b">
        <f t="shared" si="10"/>
        <v>0</v>
      </c>
      <c r="G209" s="25" t="b">
        <f>NOT(ISERROR(VLOOKUP(C209,#REF!,1,FALSE)))</f>
        <v>0</v>
      </c>
      <c r="H209" s="25" t="str">
        <f>IF(G209,UPPER(VLOOKUP(C209,#REF!,9,FALSE))="Y","")</f>
        <v/>
      </c>
    </row>
    <row r="210" spans="1:8" x14ac:dyDescent="0.2">
      <c r="A210" s="25" t="s">
        <v>1095</v>
      </c>
      <c r="B210" s="25" t="s">
        <v>1096</v>
      </c>
      <c r="C210" s="25" t="s">
        <v>283</v>
      </c>
      <c r="D210" s="25" t="b">
        <f t="shared" si="11"/>
        <v>1</v>
      </c>
      <c r="E210" s="25" t="b">
        <f t="shared" si="9"/>
        <v>0</v>
      </c>
      <c r="F210" s="25" t="b">
        <f t="shared" si="10"/>
        <v>0</v>
      </c>
      <c r="G210" s="25" t="b">
        <f>NOT(ISERROR(VLOOKUP(C210,#REF!,1,FALSE)))</f>
        <v>0</v>
      </c>
      <c r="H210" s="25" t="str">
        <f>IF(G210,UPPER(VLOOKUP(C210,#REF!,9,FALSE))="Y","")</f>
        <v/>
      </c>
    </row>
    <row r="211" spans="1:8" x14ac:dyDescent="0.2">
      <c r="A211" s="25" t="s">
        <v>284</v>
      </c>
      <c r="B211" s="25" t="s">
        <v>285</v>
      </c>
      <c r="C211" s="25" t="s">
        <v>554</v>
      </c>
      <c r="D211" s="25" t="b">
        <f t="shared" si="11"/>
        <v>0</v>
      </c>
      <c r="E211" s="25" t="b">
        <f t="shared" si="9"/>
        <v>0</v>
      </c>
      <c r="F211" s="25" t="b">
        <f t="shared" si="10"/>
        <v>0</v>
      </c>
      <c r="G211" s="25" t="b">
        <f>NOT(ISERROR(VLOOKUP(C211,#REF!,1,FALSE)))</f>
        <v>0</v>
      </c>
      <c r="H211" s="25" t="str">
        <f>IF(G211,UPPER(VLOOKUP(C211,#REF!,9,FALSE))="Y","")</f>
        <v/>
      </c>
    </row>
    <row r="212" spans="1:8" x14ac:dyDescent="0.2">
      <c r="A212" s="25" t="s">
        <v>750</v>
      </c>
      <c r="B212" s="25" t="s">
        <v>1548</v>
      </c>
      <c r="C212" s="25" t="s">
        <v>1084</v>
      </c>
      <c r="D212" s="25" t="b">
        <f t="shared" si="11"/>
        <v>0</v>
      </c>
      <c r="E212" s="25" t="b">
        <f t="shared" si="9"/>
        <v>0</v>
      </c>
      <c r="F212" s="25" t="b">
        <f t="shared" si="10"/>
        <v>0</v>
      </c>
      <c r="G212" s="25" t="b">
        <f>NOT(ISERROR(VLOOKUP(C212,#REF!,1,FALSE)))</f>
        <v>0</v>
      </c>
      <c r="H212" s="25" t="str">
        <f>IF(G212,UPPER(VLOOKUP(C212,#REF!,9,FALSE))="Y","")</f>
        <v/>
      </c>
    </row>
    <row r="213" spans="1:8" x14ac:dyDescent="0.2">
      <c r="A213" s="25" t="s">
        <v>848</v>
      </c>
      <c r="B213" s="25" t="s">
        <v>994</v>
      </c>
      <c r="C213" s="25" t="s">
        <v>551</v>
      </c>
      <c r="D213" s="25" t="b">
        <f t="shared" si="11"/>
        <v>1</v>
      </c>
      <c r="E213" s="25" t="b">
        <f t="shared" si="9"/>
        <v>0</v>
      </c>
      <c r="F213" s="25" t="b">
        <f t="shared" si="10"/>
        <v>0</v>
      </c>
      <c r="G213" s="25" t="b">
        <f>NOT(ISERROR(VLOOKUP(C213,#REF!,1,FALSE)))</f>
        <v>0</v>
      </c>
      <c r="H213" s="25" t="str">
        <f>IF(G213,UPPER(VLOOKUP(C213,#REF!,9,FALSE))="Y","")</f>
        <v/>
      </c>
    </row>
    <row r="214" spans="1:8" x14ac:dyDescent="0.2">
      <c r="A214" s="25" t="s">
        <v>995</v>
      </c>
      <c r="B214" s="25" t="s">
        <v>719</v>
      </c>
      <c r="C214" s="25" t="s">
        <v>1035</v>
      </c>
      <c r="D214" s="25" t="b">
        <f t="shared" si="11"/>
        <v>0</v>
      </c>
      <c r="E214" s="25" t="b">
        <f t="shared" si="9"/>
        <v>0</v>
      </c>
      <c r="F214" s="25" t="b">
        <f t="shared" si="10"/>
        <v>0</v>
      </c>
      <c r="G214" s="25" t="b">
        <f>NOT(ISERROR(VLOOKUP(C214,#REF!,1,FALSE)))</f>
        <v>0</v>
      </c>
      <c r="H214" s="25" t="str">
        <f>IF(G214,UPPER(VLOOKUP(C214,#REF!,9,FALSE))="Y","")</f>
        <v/>
      </c>
    </row>
    <row r="215" spans="1:8" x14ac:dyDescent="0.2">
      <c r="A215" s="25" t="s">
        <v>720</v>
      </c>
      <c r="B215" s="25" t="s">
        <v>571</v>
      </c>
      <c r="C215" s="25" t="s">
        <v>1476</v>
      </c>
      <c r="D215" s="25" t="b">
        <f t="shared" si="11"/>
        <v>0</v>
      </c>
      <c r="E215" s="25" t="b">
        <f t="shared" si="9"/>
        <v>0</v>
      </c>
      <c r="F215" s="25" t="b">
        <f t="shared" si="10"/>
        <v>0</v>
      </c>
      <c r="G215" s="25" t="b">
        <f>NOT(ISERROR(VLOOKUP(C215,#REF!,1,FALSE)))</f>
        <v>0</v>
      </c>
      <c r="H215" s="25" t="str">
        <f>IF(G215,UPPER(VLOOKUP(C215,#REF!,9,FALSE))="Y","")</f>
        <v/>
      </c>
    </row>
    <row r="216" spans="1:8" x14ac:dyDescent="0.2">
      <c r="A216" s="25" t="s">
        <v>331</v>
      </c>
      <c r="B216" s="25" t="s">
        <v>332</v>
      </c>
      <c r="C216" s="25" t="s">
        <v>281</v>
      </c>
      <c r="D216" s="25" t="b">
        <f t="shared" si="11"/>
        <v>0</v>
      </c>
      <c r="E216" s="25" t="b">
        <f t="shared" si="9"/>
        <v>0</v>
      </c>
      <c r="F216" s="25" t="b">
        <f t="shared" si="10"/>
        <v>0</v>
      </c>
      <c r="G216" s="25" t="b">
        <f>NOT(ISERROR(VLOOKUP(C216,#REF!,1,FALSE)))</f>
        <v>0</v>
      </c>
      <c r="H216" s="25" t="str">
        <f>IF(G216,UPPER(VLOOKUP(C216,#REF!,9,FALSE))="Y","")</f>
        <v/>
      </c>
    </row>
    <row r="217" spans="1:8" x14ac:dyDescent="0.2">
      <c r="A217" s="25" t="s">
        <v>333</v>
      </c>
      <c r="B217" s="25" t="s">
        <v>1000</v>
      </c>
      <c r="C217" s="25" t="s">
        <v>1459</v>
      </c>
      <c r="D217" s="25" t="b">
        <f t="shared" si="11"/>
        <v>1</v>
      </c>
      <c r="E217" s="25" t="b">
        <f t="shared" si="9"/>
        <v>0</v>
      </c>
      <c r="F217" s="25" t="b">
        <f t="shared" si="10"/>
        <v>0</v>
      </c>
      <c r="G217" s="25" t="b">
        <f>NOT(ISERROR(VLOOKUP(C217,#REF!,1,FALSE)))</f>
        <v>0</v>
      </c>
      <c r="H217" s="25" t="str">
        <f>IF(G217,UPPER(VLOOKUP(C217,#REF!,9,FALSE))="Y","")</f>
        <v/>
      </c>
    </row>
    <row r="218" spans="1:8" x14ac:dyDescent="0.2">
      <c r="A218" s="25" t="s">
        <v>83</v>
      </c>
      <c r="B218" s="25" t="s">
        <v>434</v>
      </c>
      <c r="C218" s="25" t="s">
        <v>281</v>
      </c>
      <c r="D218" s="25" t="b">
        <f t="shared" si="11"/>
        <v>0</v>
      </c>
      <c r="E218" s="25" t="b">
        <f t="shared" si="9"/>
        <v>0</v>
      </c>
      <c r="F218" s="25" t="b">
        <f t="shared" si="10"/>
        <v>0</v>
      </c>
      <c r="G218" s="25" t="b">
        <f>NOT(ISERROR(VLOOKUP(C218,#REF!,1,FALSE)))</f>
        <v>0</v>
      </c>
      <c r="H218" s="25" t="str">
        <f>IF(G218,UPPER(VLOOKUP(C218,#REF!,9,FALSE))="Y","")</f>
        <v/>
      </c>
    </row>
    <row r="219" spans="1:8" x14ac:dyDescent="0.2">
      <c r="A219" s="25" t="s">
        <v>1071</v>
      </c>
      <c r="B219" s="25" t="s">
        <v>1072</v>
      </c>
      <c r="C219" s="25" t="s">
        <v>1087</v>
      </c>
      <c r="D219" s="25" t="b">
        <f t="shared" si="11"/>
        <v>0</v>
      </c>
      <c r="E219" s="25" t="b">
        <f t="shared" si="9"/>
        <v>0</v>
      </c>
      <c r="F219" s="25" t="b">
        <f t="shared" si="10"/>
        <v>0</v>
      </c>
      <c r="G219" s="25" t="b">
        <f>NOT(ISERROR(VLOOKUP(C219,#REF!,1,FALSE)))</f>
        <v>0</v>
      </c>
      <c r="H219" s="25" t="str">
        <f>IF(G219,UPPER(VLOOKUP(C219,#REF!,9,FALSE))="Y","")</f>
        <v/>
      </c>
    </row>
    <row r="220" spans="1:8" x14ac:dyDescent="0.2">
      <c r="A220" s="25" t="s">
        <v>1073</v>
      </c>
      <c r="B220" s="25" t="s">
        <v>984</v>
      </c>
      <c r="C220" s="25" t="s">
        <v>1087</v>
      </c>
      <c r="D220" s="25" t="b">
        <f t="shared" si="11"/>
        <v>0</v>
      </c>
      <c r="E220" s="25" t="b">
        <f t="shared" si="9"/>
        <v>0</v>
      </c>
      <c r="F220" s="25" t="b">
        <f t="shared" si="10"/>
        <v>0</v>
      </c>
      <c r="G220" s="25" t="b">
        <f>NOT(ISERROR(VLOOKUP(C220,#REF!,1,FALSE)))</f>
        <v>0</v>
      </c>
      <c r="H220" s="25" t="str">
        <f>IF(G220,UPPER(VLOOKUP(C220,#REF!,9,FALSE))="Y","")</f>
        <v/>
      </c>
    </row>
    <row r="221" spans="1:8" x14ac:dyDescent="0.2">
      <c r="A221" s="25" t="s">
        <v>397</v>
      </c>
      <c r="B221" s="25" t="s">
        <v>398</v>
      </c>
      <c r="C221" s="25" t="s">
        <v>1087</v>
      </c>
      <c r="D221" s="25" t="b">
        <f t="shared" si="11"/>
        <v>0</v>
      </c>
      <c r="E221" s="25" t="b">
        <f t="shared" si="9"/>
        <v>0</v>
      </c>
      <c r="F221" s="25" t="b">
        <f t="shared" si="10"/>
        <v>0</v>
      </c>
      <c r="G221" s="25" t="b">
        <f>NOT(ISERROR(VLOOKUP(C221,#REF!,1,FALSE)))</f>
        <v>0</v>
      </c>
      <c r="H221" s="25" t="str">
        <f>IF(G221,UPPER(VLOOKUP(C221,#REF!,9,FALSE))="Y","")</f>
        <v/>
      </c>
    </row>
    <row r="222" spans="1:8" x14ac:dyDescent="0.2">
      <c r="A222" s="25" t="s">
        <v>1255</v>
      </c>
      <c r="B222" s="25" t="s">
        <v>417</v>
      </c>
      <c r="C222" s="25" t="s">
        <v>1460</v>
      </c>
      <c r="D222" s="25" t="b">
        <f t="shared" si="11"/>
        <v>0</v>
      </c>
      <c r="E222" s="25" t="b">
        <f t="shared" si="9"/>
        <v>0</v>
      </c>
      <c r="F222" s="25" t="b">
        <f t="shared" si="10"/>
        <v>0</v>
      </c>
      <c r="G222" s="25" t="b">
        <f>NOT(ISERROR(VLOOKUP(C222,#REF!,1,FALSE)))</f>
        <v>0</v>
      </c>
      <c r="H222" s="25" t="str">
        <f>IF(G222,UPPER(VLOOKUP(C222,#REF!,9,FALSE))="Y","")</f>
        <v/>
      </c>
    </row>
    <row r="223" spans="1:8" x14ac:dyDescent="0.2">
      <c r="A223" s="25" t="s">
        <v>418</v>
      </c>
      <c r="B223" s="25" t="s">
        <v>419</v>
      </c>
      <c r="C223" s="25" t="s">
        <v>132</v>
      </c>
      <c r="D223" s="25" t="b">
        <f t="shared" si="11"/>
        <v>0</v>
      </c>
      <c r="E223" s="25" t="b">
        <f t="shared" si="9"/>
        <v>0</v>
      </c>
      <c r="F223" s="25" t="b">
        <f t="shared" si="10"/>
        <v>0</v>
      </c>
      <c r="G223" s="25" t="b">
        <f>NOT(ISERROR(VLOOKUP(C223,#REF!,1,FALSE)))</f>
        <v>0</v>
      </c>
      <c r="H223" s="25" t="str">
        <f>IF(G223,UPPER(VLOOKUP(C223,#REF!,9,FALSE))="Y","")</f>
        <v/>
      </c>
    </row>
    <row r="224" spans="1:8" x14ac:dyDescent="0.2">
      <c r="A224" s="25" t="s">
        <v>420</v>
      </c>
      <c r="B224" s="25" t="s">
        <v>78</v>
      </c>
      <c r="C224" s="25" t="s">
        <v>281</v>
      </c>
      <c r="D224" s="25" t="b">
        <f t="shared" si="11"/>
        <v>0</v>
      </c>
      <c r="E224" s="25" t="b">
        <f t="shared" si="9"/>
        <v>0</v>
      </c>
      <c r="F224" s="25" t="b">
        <f t="shared" si="10"/>
        <v>0</v>
      </c>
      <c r="G224" s="25" t="b">
        <f>NOT(ISERROR(VLOOKUP(C224,#REF!,1,FALSE)))</f>
        <v>0</v>
      </c>
      <c r="H224" s="25" t="str">
        <f>IF(G224,UPPER(VLOOKUP(C224,#REF!,9,FALSE))="Y","")</f>
        <v/>
      </c>
    </row>
    <row r="225" spans="1:8" x14ac:dyDescent="0.2">
      <c r="A225" s="25" t="s">
        <v>79</v>
      </c>
      <c r="B225" s="25" t="s">
        <v>80</v>
      </c>
      <c r="C225" s="25" t="s">
        <v>1084</v>
      </c>
      <c r="D225" s="25" t="b">
        <f t="shared" si="11"/>
        <v>0</v>
      </c>
      <c r="E225" s="25" t="b">
        <f t="shared" si="9"/>
        <v>0</v>
      </c>
      <c r="F225" s="25" t="b">
        <f t="shared" si="10"/>
        <v>0</v>
      </c>
      <c r="G225" s="25" t="b">
        <f>NOT(ISERROR(VLOOKUP(C225,#REF!,1,FALSE)))</f>
        <v>0</v>
      </c>
      <c r="H225" s="25" t="str">
        <f>IF(G225,UPPER(VLOOKUP(C225,#REF!,9,FALSE))="Y","")</f>
        <v/>
      </c>
    </row>
    <row r="226" spans="1:8" x14ac:dyDescent="0.2">
      <c r="A226" s="25" t="s">
        <v>81</v>
      </c>
      <c r="B226" s="25" t="s">
        <v>82</v>
      </c>
      <c r="C226" s="25" t="s">
        <v>129</v>
      </c>
      <c r="D226" s="25" t="b">
        <f t="shared" si="11"/>
        <v>1</v>
      </c>
      <c r="E226" s="25" t="b">
        <f t="shared" si="9"/>
        <v>0</v>
      </c>
      <c r="F226" s="25" t="b">
        <f t="shared" si="10"/>
        <v>0</v>
      </c>
      <c r="G226" s="25" t="b">
        <f>NOT(ISERROR(VLOOKUP(C226,#REF!,1,FALSE)))</f>
        <v>0</v>
      </c>
      <c r="H226" s="25" t="str">
        <f>IF(G226,UPPER(VLOOKUP(C226,#REF!,9,FALSE))="Y","")</f>
        <v/>
      </c>
    </row>
    <row r="227" spans="1:8" x14ac:dyDescent="0.2">
      <c r="A227" s="25" t="s">
        <v>26</v>
      </c>
      <c r="B227" s="25" t="s">
        <v>27</v>
      </c>
      <c r="C227" s="25" t="s">
        <v>1249</v>
      </c>
      <c r="D227" s="25" t="b">
        <f t="shared" si="11"/>
        <v>0</v>
      </c>
      <c r="E227" s="25" t="b">
        <f t="shared" si="9"/>
        <v>0</v>
      </c>
      <c r="F227" s="25" t="b">
        <f t="shared" si="10"/>
        <v>0</v>
      </c>
      <c r="G227" s="25" t="b">
        <f>NOT(ISERROR(VLOOKUP(C227,#REF!,1,FALSE)))</f>
        <v>0</v>
      </c>
      <c r="H227" s="25" t="str">
        <f>IF(G227,UPPER(VLOOKUP(C227,#REF!,9,FALSE))="Y","")</f>
        <v/>
      </c>
    </row>
    <row r="228" spans="1:8" x14ac:dyDescent="0.2">
      <c r="A228" s="25" t="s">
        <v>13</v>
      </c>
      <c r="B228" s="25" t="s">
        <v>335</v>
      </c>
      <c r="C228" s="25" t="s">
        <v>889</v>
      </c>
      <c r="D228" s="25" t="b">
        <f t="shared" si="11"/>
        <v>0</v>
      </c>
      <c r="E228" s="25" t="b">
        <f t="shared" si="9"/>
        <v>0</v>
      </c>
      <c r="F228" s="25" t="b">
        <f t="shared" si="10"/>
        <v>0</v>
      </c>
      <c r="G228" s="25" t="b">
        <f>NOT(ISERROR(VLOOKUP(C228,#REF!,1,FALSE)))</f>
        <v>0</v>
      </c>
      <c r="H228" s="25" t="str">
        <f>IF(G228,UPPER(VLOOKUP(C228,#REF!,9,FALSE))="Y","")</f>
        <v/>
      </c>
    </row>
    <row r="229" spans="1:8" x14ac:dyDescent="0.2">
      <c r="A229" s="25" t="s">
        <v>336</v>
      </c>
      <c r="B229" s="25" t="s">
        <v>337</v>
      </c>
      <c r="C229" s="25" t="s">
        <v>194</v>
      </c>
      <c r="D229" s="25" t="b">
        <f t="shared" si="11"/>
        <v>0</v>
      </c>
      <c r="E229" s="25" t="b">
        <f t="shared" si="9"/>
        <v>0</v>
      </c>
      <c r="F229" s="25" t="b">
        <f t="shared" si="10"/>
        <v>0</v>
      </c>
      <c r="G229" s="25" t="b">
        <f>NOT(ISERROR(VLOOKUP(C229,#REF!,1,FALSE)))</f>
        <v>0</v>
      </c>
      <c r="H229" s="25" t="str">
        <f>IF(G229,UPPER(VLOOKUP(C229,#REF!,9,FALSE))="Y","")</f>
        <v/>
      </c>
    </row>
    <row r="230" spans="1:8" x14ac:dyDescent="0.2">
      <c r="A230" s="25" t="s">
        <v>338</v>
      </c>
      <c r="B230" s="25" t="s">
        <v>1217</v>
      </c>
      <c r="C230" s="25" t="s">
        <v>680</v>
      </c>
      <c r="D230" s="25" t="b">
        <f t="shared" si="11"/>
        <v>0</v>
      </c>
      <c r="E230" s="25" t="b">
        <f t="shared" si="9"/>
        <v>1</v>
      </c>
      <c r="F230" s="25" t="b">
        <f t="shared" si="10"/>
        <v>0</v>
      </c>
      <c r="G230" s="25" t="b">
        <f>NOT(ISERROR(VLOOKUP(C230,#REF!,1,FALSE)))</f>
        <v>0</v>
      </c>
      <c r="H230" s="25" t="str">
        <f>IF(G230,UPPER(VLOOKUP(C230,#REF!,9,FALSE))="Y","")</f>
        <v/>
      </c>
    </row>
    <row r="231" spans="1:8" x14ac:dyDescent="0.2">
      <c r="A231" s="25" t="s">
        <v>1218</v>
      </c>
      <c r="B231" s="25" t="s">
        <v>1518</v>
      </c>
      <c r="C231" s="25" t="s">
        <v>1087</v>
      </c>
      <c r="D231" s="25" t="b">
        <f t="shared" si="11"/>
        <v>0</v>
      </c>
      <c r="E231" s="25" t="b">
        <f t="shared" si="9"/>
        <v>0</v>
      </c>
      <c r="F231" s="25" t="b">
        <f t="shared" si="10"/>
        <v>0</v>
      </c>
      <c r="G231" s="25" t="b">
        <f>NOT(ISERROR(VLOOKUP(C231,#REF!,1,FALSE)))</f>
        <v>0</v>
      </c>
      <c r="H231" s="25" t="str">
        <f>IF(G231,UPPER(VLOOKUP(C231,#REF!,9,FALSE))="Y","")</f>
        <v/>
      </c>
    </row>
    <row r="232" spans="1:8" x14ac:dyDescent="0.2">
      <c r="A232" s="25" t="s">
        <v>1519</v>
      </c>
      <c r="B232" s="25" t="s">
        <v>1105</v>
      </c>
      <c r="C232" s="25" t="s">
        <v>680</v>
      </c>
      <c r="D232" s="25" t="b">
        <f t="shared" si="11"/>
        <v>0</v>
      </c>
      <c r="E232" s="25" t="b">
        <f t="shared" si="9"/>
        <v>1</v>
      </c>
      <c r="F232" s="25" t="b">
        <f t="shared" si="10"/>
        <v>0</v>
      </c>
      <c r="G232" s="25" t="b">
        <f>NOT(ISERROR(VLOOKUP(C232,#REF!,1,FALSE)))</f>
        <v>0</v>
      </c>
      <c r="H232" s="25" t="str">
        <f>IF(G232,UPPER(VLOOKUP(C232,#REF!,9,FALSE))="Y","")</f>
        <v/>
      </c>
    </row>
    <row r="233" spans="1:8" x14ac:dyDescent="0.2">
      <c r="A233" s="25" t="s">
        <v>1106</v>
      </c>
      <c r="B233" s="25" t="s">
        <v>686</v>
      </c>
      <c r="C233" s="25" t="s">
        <v>603</v>
      </c>
      <c r="D233" s="25" t="b">
        <f t="shared" si="11"/>
        <v>0</v>
      </c>
      <c r="E233" s="25" t="b">
        <f t="shared" si="9"/>
        <v>0</v>
      </c>
      <c r="F233" s="25" t="b">
        <f t="shared" si="10"/>
        <v>0</v>
      </c>
      <c r="G233" s="25" t="b">
        <f>NOT(ISERROR(VLOOKUP(C233,#REF!,1,FALSE)))</f>
        <v>0</v>
      </c>
      <c r="H233" s="25" t="str">
        <f>IF(G233,UPPER(VLOOKUP(C233,#REF!,9,FALSE))="Y","")</f>
        <v/>
      </c>
    </row>
    <row r="234" spans="1:8" x14ac:dyDescent="0.2">
      <c r="A234" s="25" t="s">
        <v>687</v>
      </c>
      <c r="B234" s="25" t="s">
        <v>688</v>
      </c>
      <c r="C234" s="25" t="s">
        <v>305</v>
      </c>
      <c r="D234" s="25" t="b">
        <f t="shared" si="11"/>
        <v>0</v>
      </c>
      <c r="E234" s="25" t="b">
        <f t="shared" si="9"/>
        <v>0</v>
      </c>
      <c r="F234" s="25" t="b">
        <f t="shared" si="10"/>
        <v>0</v>
      </c>
      <c r="G234" s="25" t="b">
        <f>NOT(ISERROR(VLOOKUP(C234,#REF!,1,FALSE)))</f>
        <v>0</v>
      </c>
      <c r="H234" s="25" t="str">
        <f>IF(G234,UPPER(VLOOKUP(C234,#REF!,9,FALSE))="Y","")</f>
        <v/>
      </c>
    </row>
    <row r="235" spans="1:8" x14ac:dyDescent="0.2">
      <c r="A235" s="25" t="s">
        <v>689</v>
      </c>
      <c r="B235" s="25" t="s">
        <v>690</v>
      </c>
      <c r="C235" s="25" t="s">
        <v>1084</v>
      </c>
      <c r="D235" s="25" t="b">
        <f t="shared" si="11"/>
        <v>1</v>
      </c>
      <c r="E235" s="25" t="b">
        <f t="shared" si="9"/>
        <v>0</v>
      </c>
      <c r="F235" s="25" t="b">
        <f t="shared" si="10"/>
        <v>0</v>
      </c>
      <c r="G235" s="25" t="b">
        <f>NOT(ISERROR(VLOOKUP(C235,#REF!,1,FALSE)))</f>
        <v>0</v>
      </c>
      <c r="H235" s="25" t="str">
        <f>IF(G235,UPPER(VLOOKUP(C235,#REF!,9,FALSE))="Y","")</f>
        <v/>
      </c>
    </row>
    <row r="236" spans="1:8" x14ac:dyDescent="0.2">
      <c r="A236" s="25" t="s">
        <v>691</v>
      </c>
      <c r="B236" s="25" t="s">
        <v>692</v>
      </c>
      <c r="C236" s="25" t="s">
        <v>653</v>
      </c>
      <c r="D236" s="25" t="b">
        <f t="shared" si="11"/>
        <v>0</v>
      </c>
      <c r="E236" s="25" t="b">
        <f t="shared" si="9"/>
        <v>0</v>
      </c>
      <c r="F236" s="25" t="b">
        <f t="shared" si="10"/>
        <v>0</v>
      </c>
      <c r="G236" s="25" t="b">
        <f>NOT(ISERROR(VLOOKUP(C236,#REF!,1,FALSE)))</f>
        <v>0</v>
      </c>
      <c r="H236" s="25" t="str">
        <f>IF(G236,UPPER(VLOOKUP(C236,#REF!,9,FALSE))="Y","")</f>
        <v/>
      </c>
    </row>
    <row r="237" spans="1:8" x14ac:dyDescent="0.2">
      <c r="A237" s="25" t="s">
        <v>482</v>
      </c>
      <c r="B237" s="25" t="s">
        <v>932</v>
      </c>
      <c r="C237" s="25" t="s">
        <v>1573</v>
      </c>
      <c r="D237" s="25" t="b">
        <f t="shared" si="11"/>
        <v>0</v>
      </c>
      <c r="E237" s="25" t="b">
        <f t="shared" si="9"/>
        <v>0</v>
      </c>
      <c r="F237" s="25" t="b">
        <f t="shared" si="10"/>
        <v>0</v>
      </c>
      <c r="G237" s="25" t="b">
        <f>NOT(ISERROR(VLOOKUP(C237,#REF!,1,FALSE)))</f>
        <v>0</v>
      </c>
      <c r="H237" s="25" t="str">
        <f>IF(G237,UPPER(VLOOKUP(C237,#REF!,9,FALSE))="Y","")</f>
        <v/>
      </c>
    </row>
    <row r="238" spans="1:8" x14ac:dyDescent="0.2">
      <c r="A238" s="25" t="s">
        <v>1574</v>
      </c>
      <c r="B238" s="25" t="s">
        <v>1575</v>
      </c>
      <c r="C238" s="25" t="s">
        <v>1086</v>
      </c>
      <c r="D238" s="25" t="b">
        <f t="shared" si="11"/>
        <v>1</v>
      </c>
      <c r="E238" s="25" t="b">
        <f t="shared" si="9"/>
        <v>0</v>
      </c>
      <c r="F238" s="25" t="b">
        <f t="shared" si="10"/>
        <v>0</v>
      </c>
      <c r="G238" s="25" t="b">
        <f>NOT(ISERROR(VLOOKUP(C238,#REF!,1,FALSE)))</f>
        <v>0</v>
      </c>
      <c r="H238" s="25" t="str">
        <f>IF(G238,UPPER(VLOOKUP(C238,#REF!,9,FALSE))="Y","")</f>
        <v/>
      </c>
    </row>
    <row r="239" spans="1:8" x14ac:dyDescent="0.2">
      <c r="A239" s="25" t="s">
        <v>421</v>
      </c>
      <c r="B239" s="25" t="s">
        <v>896</v>
      </c>
      <c r="C239" s="25" t="s">
        <v>577</v>
      </c>
      <c r="D239" s="25" t="b">
        <f t="shared" si="11"/>
        <v>1</v>
      </c>
      <c r="E239" s="25" t="b">
        <f t="shared" si="9"/>
        <v>0</v>
      </c>
      <c r="F239" s="25" t="b">
        <f t="shared" si="10"/>
        <v>0</v>
      </c>
      <c r="G239" s="25" t="b">
        <f>NOT(ISERROR(VLOOKUP(C239,#REF!,1,FALSE)))</f>
        <v>0</v>
      </c>
      <c r="H239" s="25" t="str">
        <f>IF(G239,UPPER(VLOOKUP(C239,#REF!,9,FALSE))="Y","")</f>
        <v/>
      </c>
    </row>
    <row r="240" spans="1:8" x14ac:dyDescent="0.2">
      <c r="A240" s="25" t="s">
        <v>1512</v>
      </c>
      <c r="B240" s="25" t="s">
        <v>1227</v>
      </c>
      <c r="C240" s="25" t="s">
        <v>453</v>
      </c>
      <c r="D240" s="25" t="b">
        <f t="shared" si="11"/>
        <v>1</v>
      </c>
      <c r="E240" s="25" t="b">
        <f t="shared" si="9"/>
        <v>0</v>
      </c>
      <c r="F240" s="25" t="b">
        <f t="shared" si="10"/>
        <v>0</v>
      </c>
      <c r="G240" s="25" t="b">
        <f>NOT(ISERROR(VLOOKUP(C240,#REF!,1,FALSE)))</f>
        <v>0</v>
      </c>
      <c r="H240" s="25" t="str">
        <f>IF(G240,UPPER(VLOOKUP(C240,#REF!,9,FALSE))="Y","")</f>
        <v/>
      </c>
    </row>
    <row r="241" spans="1:8" x14ac:dyDescent="0.2">
      <c r="A241" s="25" t="s">
        <v>982</v>
      </c>
      <c r="B241" s="25" t="s">
        <v>1506</v>
      </c>
      <c r="C241" s="25" t="s">
        <v>283</v>
      </c>
      <c r="D241" s="25" t="b">
        <f t="shared" si="11"/>
        <v>1</v>
      </c>
      <c r="E241" s="25" t="b">
        <f t="shared" si="9"/>
        <v>0</v>
      </c>
      <c r="F241" s="25" t="b">
        <f t="shared" si="10"/>
        <v>0</v>
      </c>
      <c r="G241" s="25" t="b">
        <f>NOT(ISERROR(VLOOKUP(C241,#REF!,1,FALSE)))</f>
        <v>0</v>
      </c>
      <c r="H241" s="25" t="str">
        <f>IF(G241,UPPER(VLOOKUP(C241,#REF!,9,FALSE))="Y","")</f>
        <v/>
      </c>
    </row>
    <row r="242" spans="1:8" x14ac:dyDescent="0.2">
      <c r="A242" s="25" t="s">
        <v>1031</v>
      </c>
      <c r="B242" s="25" t="s">
        <v>1490</v>
      </c>
      <c r="C242" s="25" t="s">
        <v>1083</v>
      </c>
      <c r="D242" s="25" t="b">
        <f t="shared" si="11"/>
        <v>0</v>
      </c>
      <c r="E242" s="25" t="b">
        <f t="shared" si="9"/>
        <v>0</v>
      </c>
      <c r="F242" s="25" t="b">
        <f t="shared" si="10"/>
        <v>0</v>
      </c>
      <c r="G242" s="25" t="b">
        <f>NOT(ISERROR(VLOOKUP(C242,#REF!,1,FALSE)))</f>
        <v>0</v>
      </c>
      <c r="H242" s="25" t="str">
        <f>IF(G242,UPPER(VLOOKUP(C242,#REF!,9,FALSE))="Y","")</f>
        <v/>
      </c>
    </row>
    <row r="243" spans="1:8" x14ac:dyDescent="0.2">
      <c r="A243" s="25" t="s">
        <v>1491</v>
      </c>
      <c r="B243" s="25" t="s">
        <v>1492</v>
      </c>
      <c r="C243" s="25" t="s">
        <v>275</v>
      </c>
      <c r="D243" s="25" t="b">
        <f t="shared" si="11"/>
        <v>0</v>
      </c>
      <c r="E243" s="25" t="b">
        <f t="shared" si="9"/>
        <v>0</v>
      </c>
      <c r="F243" s="25" t="b">
        <f t="shared" si="10"/>
        <v>0</v>
      </c>
      <c r="G243" s="25" t="b">
        <f>NOT(ISERROR(VLOOKUP(C243,#REF!,1,FALSE)))</f>
        <v>0</v>
      </c>
      <c r="H243" s="25" t="str">
        <f>IF(G243,UPPER(VLOOKUP(C243,#REF!,9,FALSE))="Y","")</f>
        <v/>
      </c>
    </row>
    <row r="244" spans="1:8" x14ac:dyDescent="0.2">
      <c r="A244" s="25" t="s">
        <v>1493</v>
      </c>
      <c r="B244" s="25" t="s">
        <v>1494</v>
      </c>
      <c r="C244" s="25" t="s">
        <v>203</v>
      </c>
      <c r="D244" s="25" t="b">
        <f t="shared" si="11"/>
        <v>0</v>
      </c>
      <c r="E244" s="25" t="b">
        <f t="shared" si="9"/>
        <v>0</v>
      </c>
      <c r="F244" s="25" t="b">
        <f t="shared" si="10"/>
        <v>0</v>
      </c>
      <c r="G244" s="25" t="b">
        <f>NOT(ISERROR(VLOOKUP(C244,#REF!,1,FALSE)))</f>
        <v>0</v>
      </c>
      <c r="H244" s="25" t="str">
        <f>IF(G244,UPPER(VLOOKUP(C244,#REF!,9,FALSE))="Y","")</f>
        <v/>
      </c>
    </row>
    <row r="245" spans="1:8" x14ac:dyDescent="0.2">
      <c r="A245" s="25" t="s">
        <v>830</v>
      </c>
      <c r="B245" s="25" t="s">
        <v>1214</v>
      </c>
      <c r="C245" s="25" t="s">
        <v>680</v>
      </c>
      <c r="D245" s="25" t="b">
        <f t="shared" si="11"/>
        <v>0</v>
      </c>
      <c r="E245" s="25" t="b">
        <f t="shared" si="9"/>
        <v>1</v>
      </c>
      <c r="F245" s="25" t="b">
        <f t="shared" si="10"/>
        <v>0</v>
      </c>
      <c r="G245" s="25" t="b">
        <f>NOT(ISERROR(VLOOKUP(C245,#REF!,1,FALSE)))</f>
        <v>0</v>
      </c>
      <c r="H245" s="25" t="str">
        <f>IF(G245,UPPER(VLOOKUP(C245,#REF!,9,FALSE))="Y","")</f>
        <v/>
      </c>
    </row>
    <row r="246" spans="1:8" x14ac:dyDescent="0.2">
      <c r="A246" s="25" t="s">
        <v>1215</v>
      </c>
      <c r="B246" s="25" t="s">
        <v>1549</v>
      </c>
      <c r="C246" s="25" t="s">
        <v>680</v>
      </c>
      <c r="D246" s="25" t="b">
        <f t="shared" si="11"/>
        <v>0</v>
      </c>
      <c r="E246" s="25" t="b">
        <f t="shared" si="9"/>
        <v>0</v>
      </c>
      <c r="F246" s="25" t="b">
        <f t="shared" si="10"/>
        <v>0</v>
      </c>
      <c r="G246" s="25" t="b">
        <f>NOT(ISERROR(VLOOKUP(C246,#REF!,1,FALSE)))</f>
        <v>0</v>
      </c>
      <c r="H246" s="25" t="str">
        <f>IF(G246,UPPER(VLOOKUP(C246,#REF!,9,FALSE))="Y","")</f>
        <v/>
      </c>
    </row>
    <row r="247" spans="1:8" x14ac:dyDescent="0.2">
      <c r="A247" s="25" t="s">
        <v>1550</v>
      </c>
      <c r="B247" s="25" t="s">
        <v>1551</v>
      </c>
      <c r="C247" s="25" t="s">
        <v>194</v>
      </c>
      <c r="D247" s="25" t="b">
        <f t="shared" si="11"/>
        <v>0</v>
      </c>
      <c r="E247" s="25" t="b">
        <f t="shared" si="9"/>
        <v>0</v>
      </c>
      <c r="F247" s="25" t="b">
        <f t="shared" si="10"/>
        <v>0</v>
      </c>
      <c r="G247" s="25" t="b">
        <f>NOT(ISERROR(VLOOKUP(C247,#REF!,1,FALSE)))</f>
        <v>0</v>
      </c>
      <c r="H247" s="25" t="str">
        <f>IF(G247,UPPER(VLOOKUP(C247,#REF!,9,FALSE))="Y","")</f>
        <v/>
      </c>
    </row>
    <row r="248" spans="1:8" x14ac:dyDescent="0.2">
      <c r="A248" s="25" t="s">
        <v>1552</v>
      </c>
      <c r="B248" s="25" t="s">
        <v>448</v>
      </c>
      <c r="C248" s="25" t="s">
        <v>281</v>
      </c>
      <c r="D248" s="25" t="b">
        <f t="shared" si="11"/>
        <v>0</v>
      </c>
      <c r="E248" s="25" t="b">
        <f t="shared" si="9"/>
        <v>0</v>
      </c>
      <c r="F248" s="25" t="b">
        <f t="shared" si="10"/>
        <v>0</v>
      </c>
      <c r="G248" s="25" t="b">
        <f>NOT(ISERROR(VLOOKUP(C248,#REF!,1,FALSE)))</f>
        <v>0</v>
      </c>
      <c r="H248" s="25" t="str">
        <f>IF(G248,UPPER(VLOOKUP(C248,#REF!,9,FALSE))="Y","")</f>
        <v/>
      </c>
    </row>
    <row r="249" spans="1:8" x14ac:dyDescent="0.2">
      <c r="A249" s="25" t="s">
        <v>309</v>
      </c>
      <c r="B249" s="25" t="s">
        <v>999</v>
      </c>
      <c r="C249" s="25" t="s">
        <v>194</v>
      </c>
      <c r="D249" s="25" t="b">
        <f t="shared" si="11"/>
        <v>0</v>
      </c>
      <c r="E249" s="25" t="b">
        <f t="shared" si="9"/>
        <v>0</v>
      </c>
      <c r="F249" s="25" t="b">
        <f t="shared" si="10"/>
        <v>0</v>
      </c>
      <c r="G249" s="25" t="b">
        <f>NOT(ISERROR(VLOOKUP(C249,#REF!,1,FALSE)))</f>
        <v>0</v>
      </c>
      <c r="H249" s="25" t="str">
        <f>IF(G249,UPPER(VLOOKUP(C249,#REF!,9,FALSE))="Y","")</f>
        <v/>
      </c>
    </row>
    <row r="250" spans="1:8" x14ac:dyDescent="0.2">
      <c r="A250" s="25" t="s">
        <v>590</v>
      </c>
      <c r="B250" s="25" t="s">
        <v>1142</v>
      </c>
      <c r="C250" s="25" t="s">
        <v>201</v>
      </c>
      <c r="D250" s="25" t="b">
        <f t="shared" si="11"/>
        <v>1</v>
      </c>
      <c r="E250" s="25" t="b">
        <f t="shared" si="9"/>
        <v>0</v>
      </c>
      <c r="F250" s="25" t="b">
        <f t="shared" si="10"/>
        <v>0</v>
      </c>
      <c r="G250" s="25" t="b">
        <f>NOT(ISERROR(VLOOKUP(C250,#REF!,1,FALSE)))</f>
        <v>0</v>
      </c>
      <c r="H250" s="25" t="str">
        <f>IF(G250,UPPER(VLOOKUP(C250,#REF!,9,FALSE))="Y","")</f>
        <v/>
      </c>
    </row>
    <row r="251" spans="1:8" x14ac:dyDescent="0.2">
      <c r="A251" s="25" t="s">
        <v>1143</v>
      </c>
      <c r="B251" s="25" t="s">
        <v>574</v>
      </c>
      <c r="C251" s="25" t="s">
        <v>281</v>
      </c>
      <c r="D251" s="25" t="b">
        <f t="shared" si="11"/>
        <v>0</v>
      </c>
      <c r="E251" s="25" t="b">
        <f t="shared" si="9"/>
        <v>0</v>
      </c>
      <c r="F251" s="25" t="b">
        <f t="shared" si="10"/>
        <v>0</v>
      </c>
      <c r="G251" s="25" t="b">
        <f>NOT(ISERROR(VLOOKUP(C251,#REF!,1,FALSE)))</f>
        <v>0</v>
      </c>
      <c r="H251" s="25" t="str">
        <f>IF(G251,UPPER(VLOOKUP(C251,#REF!,9,FALSE))="Y","")</f>
        <v/>
      </c>
    </row>
    <row r="252" spans="1:8" x14ac:dyDescent="0.2">
      <c r="A252" s="25" t="s">
        <v>575</v>
      </c>
      <c r="B252" s="25" t="s">
        <v>576</v>
      </c>
      <c r="C252" s="25" t="s">
        <v>559</v>
      </c>
      <c r="D252" s="25" t="b">
        <f t="shared" si="11"/>
        <v>0</v>
      </c>
      <c r="E252" s="25" t="b">
        <f t="shared" si="9"/>
        <v>0</v>
      </c>
      <c r="F252" s="25" t="b">
        <f t="shared" si="10"/>
        <v>0</v>
      </c>
      <c r="G252" s="25" t="b">
        <f>NOT(ISERROR(VLOOKUP(C252,#REF!,1,FALSE)))</f>
        <v>0</v>
      </c>
      <c r="H252" s="25" t="str">
        <f>IF(G252,UPPER(VLOOKUP(C252,#REF!,9,FALSE))="Y","")</f>
        <v/>
      </c>
    </row>
    <row r="253" spans="1:8" x14ac:dyDescent="0.2">
      <c r="A253" s="25" t="s">
        <v>163</v>
      </c>
      <c r="B253" s="25" t="s">
        <v>164</v>
      </c>
      <c r="C253" s="25" t="s">
        <v>558</v>
      </c>
      <c r="D253" s="25" t="b">
        <f t="shared" si="11"/>
        <v>1</v>
      </c>
      <c r="E253" s="25" t="b">
        <f t="shared" si="9"/>
        <v>0</v>
      </c>
      <c r="F253" s="25" t="b">
        <f t="shared" si="10"/>
        <v>0</v>
      </c>
      <c r="G253" s="25" t="b">
        <f>NOT(ISERROR(VLOOKUP(C253,#REF!,1,FALSE)))</f>
        <v>0</v>
      </c>
      <c r="H253" s="25" t="str">
        <f>IF(G253,UPPER(VLOOKUP(C253,#REF!,9,FALSE))="Y","")</f>
        <v/>
      </c>
    </row>
    <row r="254" spans="1:8" x14ac:dyDescent="0.2">
      <c r="A254" s="25" t="s">
        <v>165</v>
      </c>
      <c r="B254" s="25" t="s">
        <v>166</v>
      </c>
      <c r="C254" s="25" t="s">
        <v>194</v>
      </c>
      <c r="D254" s="25" t="b">
        <f t="shared" si="11"/>
        <v>0</v>
      </c>
      <c r="E254" s="25" t="b">
        <f t="shared" si="9"/>
        <v>0</v>
      </c>
      <c r="F254" s="25" t="b">
        <f t="shared" si="10"/>
        <v>0</v>
      </c>
      <c r="G254" s="25" t="b">
        <f>NOT(ISERROR(VLOOKUP(C254,#REF!,1,FALSE)))</f>
        <v>0</v>
      </c>
      <c r="H254" s="25" t="str">
        <f>IF(G254,UPPER(VLOOKUP(C254,#REF!,9,FALSE))="Y","")</f>
        <v/>
      </c>
    </row>
    <row r="255" spans="1:8" x14ac:dyDescent="0.2">
      <c r="A255" s="25" t="s">
        <v>831</v>
      </c>
      <c r="B255" s="25" t="s">
        <v>832</v>
      </c>
      <c r="C255" s="25" t="s">
        <v>910</v>
      </c>
      <c r="D255" s="25" t="b">
        <f t="shared" si="11"/>
        <v>1</v>
      </c>
      <c r="E255" s="25" t="b">
        <f t="shared" si="9"/>
        <v>0</v>
      </c>
      <c r="F255" s="25" t="b">
        <f t="shared" si="10"/>
        <v>0</v>
      </c>
      <c r="G255" s="25" t="b">
        <f>NOT(ISERROR(VLOOKUP(C255,#REF!,1,FALSE)))</f>
        <v>0</v>
      </c>
      <c r="H255" s="25" t="str">
        <f>IF(G255,UPPER(VLOOKUP(C255,#REF!,9,FALSE))="Y","")</f>
        <v/>
      </c>
    </row>
    <row r="256" spans="1:8" x14ac:dyDescent="0.2">
      <c r="A256" s="25" t="s">
        <v>871</v>
      </c>
      <c r="B256" s="25" t="s">
        <v>348</v>
      </c>
      <c r="C256" s="25" t="s">
        <v>1421</v>
      </c>
      <c r="D256" s="25" t="b">
        <f t="shared" si="11"/>
        <v>0</v>
      </c>
      <c r="E256" s="25" t="b">
        <f t="shared" si="9"/>
        <v>0</v>
      </c>
      <c r="F256" s="25" t="b">
        <f t="shared" si="10"/>
        <v>0</v>
      </c>
      <c r="G256" s="25" t="b">
        <f>NOT(ISERROR(VLOOKUP(C256,#REF!,1,FALSE)))</f>
        <v>0</v>
      </c>
      <c r="H256" s="25" t="str">
        <f>IF(G256,UPPER(VLOOKUP(C256,#REF!,9,FALSE))="Y","")</f>
        <v/>
      </c>
    </row>
    <row r="257" spans="1:8" x14ac:dyDescent="0.2">
      <c r="A257" s="25" t="s">
        <v>1222</v>
      </c>
      <c r="B257" s="25" t="s">
        <v>1223</v>
      </c>
      <c r="C257" s="25" t="s">
        <v>749</v>
      </c>
      <c r="D257" s="25" t="b">
        <f t="shared" si="11"/>
        <v>0</v>
      </c>
      <c r="E257" s="25" t="b">
        <f t="shared" si="9"/>
        <v>0</v>
      </c>
      <c r="F257" s="25" t="b">
        <f t="shared" si="10"/>
        <v>0</v>
      </c>
      <c r="G257" s="25" t="b">
        <f>NOT(ISERROR(VLOOKUP(C257,#REF!,1,FALSE)))</f>
        <v>0</v>
      </c>
      <c r="H257" s="25" t="str">
        <f>IF(G257,UPPER(VLOOKUP(C257,#REF!,9,FALSE))="Y","")</f>
        <v/>
      </c>
    </row>
    <row r="258" spans="1:8" x14ac:dyDescent="0.2">
      <c r="A258" s="25" t="s">
        <v>1224</v>
      </c>
      <c r="B258" s="25" t="s">
        <v>1114</v>
      </c>
      <c r="C258" s="25" t="s">
        <v>39</v>
      </c>
      <c r="D258" s="25" t="b">
        <f t="shared" si="11"/>
        <v>0</v>
      </c>
      <c r="E258" s="25" t="b">
        <f t="shared" ref="E258:E321" si="12">NOT(ISERROR(FIND("context",LOWER($B258))))</f>
        <v>0</v>
      </c>
      <c r="F258" s="25" t="b">
        <f t="shared" ref="F258:F321" si="13">NOT(ISERROR(FIND("spark",LOWER($B258))))</f>
        <v>0</v>
      </c>
      <c r="G258" s="25" t="b">
        <f>NOT(ISERROR(VLOOKUP(C258,#REF!,1,FALSE)))</f>
        <v>0</v>
      </c>
      <c r="H258" s="25" t="str">
        <f>IF(G258,UPPER(VLOOKUP(C258,#REF!,9,FALSE))="Y","")</f>
        <v/>
      </c>
    </row>
    <row r="259" spans="1:8" x14ac:dyDescent="0.2">
      <c r="A259" s="25" t="s">
        <v>1115</v>
      </c>
      <c r="B259" s="25" t="s">
        <v>1067</v>
      </c>
      <c r="C259" s="25" t="s">
        <v>1083</v>
      </c>
      <c r="D259" s="25" t="b">
        <f t="shared" ref="D259:D322" si="14">NOT(ISERROR(FIND("trace",LOWER(B259))))</f>
        <v>0</v>
      </c>
      <c r="E259" s="25" t="b">
        <f t="shared" si="12"/>
        <v>0</v>
      </c>
      <c r="F259" s="25" t="b">
        <f t="shared" si="13"/>
        <v>0</v>
      </c>
      <c r="G259" s="25" t="b">
        <f>NOT(ISERROR(VLOOKUP(C259,#REF!,1,FALSE)))</f>
        <v>0</v>
      </c>
      <c r="H259" s="25" t="str">
        <f>IF(G259,UPPER(VLOOKUP(C259,#REF!,9,FALSE))="Y","")</f>
        <v/>
      </c>
    </row>
    <row r="260" spans="1:8" x14ac:dyDescent="0.2">
      <c r="A260" s="25" t="s">
        <v>1068</v>
      </c>
      <c r="B260" s="25" t="s">
        <v>1270</v>
      </c>
      <c r="C260" s="25" t="s">
        <v>551</v>
      </c>
      <c r="D260" s="25" t="b">
        <f t="shared" si="14"/>
        <v>0</v>
      </c>
      <c r="E260" s="25" t="b">
        <f t="shared" si="12"/>
        <v>0</v>
      </c>
      <c r="F260" s="25" t="b">
        <f t="shared" si="13"/>
        <v>0</v>
      </c>
      <c r="G260" s="25" t="b">
        <f>NOT(ISERROR(VLOOKUP(C260,#REF!,1,FALSE)))</f>
        <v>0</v>
      </c>
      <c r="H260" s="25" t="str">
        <f>IF(G260,UPPER(VLOOKUP(C260,#REF!,9,FALSE))="Y","")</f>
        <v/>
      </c>
    </row>
    <row r="261" spans="1:8" x14ac:dyDescent="0.2">
      <c r="A261" s="25" t="s">
        <v>1271</v>
      </c>
      <c r="B261" s="25" t="s">
        <v>1104</v>
      </c>
      <c r="C261" s="25" t="s">
        <v>281</v>
      </c>
      <c r="D261" s="25" t="b">
        <f t="shared" si="14"/>
        <v>0</v>
      </c>
      <c r="E261" s="25" t="b">
        <f t="shared" si="12"/>
        <v>0</v>
      </c>
      <c r="F261" s="25" t="b">
        <f t="shared" si="13"/>
        <v>0</v>
      </c>
      <c r="G261" s="25" t="b">
        <f>NOT(ISERROR(VLOOKUP(C261,#REF!,1,FALSE)))</f>
        <v>0</v>
      </c>
      <c r="H261" s="25" t="str">
        <f>IF(G261,UPPER(VLOOKUP(C261,#REF!,9,FALSE))="Y","")</f>
        <v/>
      </c>
    </row>
    <row r="262" spans="1:8" x14ac:dyDescent="0.2">
      <c r="A262" s="25" t="s">
        <v>772</v>
      </c>
      <c r="B262" s="25" t="s">
        <v>221</v>
      </c>
      <c r="C262" s="25" t="s">
        <v>322</v>
      </c>
      <c r="D262" s="25" t="b">
        <f t="shared" si="14"/>
        <v>0</v>
      </c>
      <c r="E262" s="25" t="b">
        <f t="shared" si="12"/>
        <v>0</v>
      </c>
      <c r="F262" s="25" t="b">
        <f t="shared" si="13"/>
        <v>0</v>
      </c>
      <c r="G262" s="25" t="b">
        <f>NOT(ISERROR(VLOOKUP(C262,#REF!,1,FALSE)))</f>
        <v>0</v>
      </c>
      <c r="H262" s="25" t="str">
        <f>IF(G262,UPPER(VLOOKUP(C262,#REF!,9,FALSE))="Y","")</f>
        <v/>
      </c>
    </row>
    <row r="263" spans="1:8" x14ac:dyDescent="0.2">
      <c r="A263" s="25" t="s">
        <v>222</v>
      </c>
      <c r="B263" s="25" t="s">
        <v>1381</v>
      </c>
      <c r="C263" s="25" t="s">
        <v>888</v>
      </c>
      <c r="D263" s="25" t="b">
        <f t="shared" si="14"/>
        <v>1</v>
      </c>
      <c r="E263" s="25" t="b">
        <f t="shared" si="12"/>
        <v>0</v>
      </c>
      <c r="F263" s="25" t="b">
        <f t="shared" si="13"/>
        <v>0</v>
      </c>
      <c r="G263" s="25" t="b">
        <f>NOT(ISERROR(VLOOKUP(C263,#REF!,1,FALSE)))</f>
        <v>0</v>
      </c>
      <c r="H263" s="25" t="str">
        <f>IF(G263,UPPER(VLOOKUP(C263,#REF!,9,FALSE))="Y","")</f>
        <v/>
      </c>
    </row>
    <row r="264" spans="1:8" x14ac:dyDescent="0.2">
      <c r="A264" s="25" t="s">
        <v>1382</v>
      </c>
      <c r="B264" s="25" t="s">
        <v>1383</v>
      </c>
      <c r="C264" s="25" t="s">
        <v>323</v>
      </c>
      <c r="D264" s="25" t="b">
        <f t="shared" si="14"/>
        <v>0</v>
      </c>
      <c r="E264" s="25" t="b">
        <f t="shared" si="12"/>
        <v>0</v>
      </c>
      <c r="F264" s="25" t="b">
        <f t="shared" si="13"/>
        <v>0</v>
      </c>
      <c r="G264" s="25" t="b">
        <f>NOT(ISERROR(VLOOKUP(C264,#REF!,1,FALSE)))</f>
        <v>0</v>
      </c>
      <c r="H264" s="25" t="str">
        <f>IF(G264,UPPER(VLOOKUP(C264,#REF!,9,FALSE))="Y","")</f>
        <v/>
      </c>
    </row>
    <row r="265" spans="1:8" x14ac:dyDescent="0.2">
      <c r="A265" s="25" t="s">
        <v>1384</v>
      </c>
      <c r="B265" s="25" t="s">
        <v>1385</v>
      </c>
      <c r="C265" s="25" t="s">
        <v>132</v>
      </c>
      <c r="D265" s="25" t="b">
        <f t="shared" si="14"/>
        <v>1</v>
      </c>
      <c r="E265" s="25" t="b">
        <f t="shared" si="12"/>
        <v>0</v>
      </c>
      <c r="F265" s="25" t="b">
        <f t="shared" si="13"/>
        <v>0</v>
      </c>
      <c r="G265" s="25" t="b">
        <f>NOT(ISERROR(VLOOKUP(C265,#REF!,1,FALSE)))</f>
        <v>0</v>
      </c>
      <c r="H265" s="25" t="str">
        <f>IF(G265,UPPER(VLOOKUP(C265,#REF!,9,FALSE))="Y","")</f>
        <v/>
      </c>
    </row>
    <row r="266" spans="1:8" x14ac:dyDescent="0.2">
      <c r="A266" s="25" t="s">
        <v>1386</v>
      </c>
      <c r="B266" s="25" t="s">
        <v>599</v>
      </c>
      <c r="C266" s="25" t="s">
        <v>132</v>
      </c>
      <c r="D266" s="25" t="b">
        <f t="shared" si="14"/>
        <v>1</v>
      </c>
      <c r="E266" s="25" t="b">
        <f t="shared" si="12"/>
        <v>0</v>
      </c>
      <c r="F266" s="25" t="b">
        <f t="shared" si="13"/>
        <v>0</v>
      </c>
      <c r="G266" s="25" t="b">
        <f>NOT(ISERROR(VLOOKUP(C266,#REF!,1,FALSE)))</f>
        <v>0</v>
      </c>
      <c r="H266" s="25" t="str">
        <f>IF(G266,UPPER(VLOOKUP(C266,#REF!,9,FALSE))="Y","")</f>
        <v/>
      </c>
    </row>
    <row r="267" spans="1:8" x14ac:dyDescent="0.2">
      <c r="A267" s="25" t="s">
        <v>765</v>
      </c>
      <c r="B267" s="25" t="s">
        <v>766</v>
      </c>
      <c r="C267" s="25" t="s">
        <v>132</v>
      </c>
      <c r="D267" s="25" t="b">
        <f t="shared" si="14"/>
        <v>1</v>
      </c>
      <c r="E267" s="25" t="b">
        <f t="shared" si="12"/>
        <v>0</v>
      </c>
      <c r="F267" s="25" t="b">
        <f t="shared" si="13"/>
        <v>0</v>
      </c>
      <c r="G267" s="25" t="b">
        <f>NOT(ISERROR(VLOOKUP(C267,#REF!,1,FALSE)))</f>
        <v>0</v>
      </c>
      <c r="H267" s="25" t="str">
        <f>IF(G267,UPPER(VLOOKUP(C267,#REF!,9,FALSE))="Y","")</f>
        <v/>
      </c>
    </row>
    <row r="268" spans="1:8" x14ac:dyDescent="0.2">
      <c r="A268" s="25" t="s">
        <v>767</v>
      </c>
      <c r="B268" s="25" t="s">
        <v>768</v>
      </c>
      <c r="C268" s="25" t="s">
        <v>379</v>
      </c>
      <c r="D268" s="25" t="b">
        <f t="shared" si="14"/>
        <v>0</v>
      </c>
      <c r="E268" s="25" t="b">
        <f t="shared" si="12"/>
        <v>0</v>
      </c>
      <c r="F268" s="25" t="b">
        <f t="shared" si="13"/>
        <v>0</v>
      </c>
      <c r="G268" s="25" t="b">
        <f>NOT(ISERROR(VLOOKUP(C268,#REF!,1,FALSE)))</f>
        <v>0</v>
      </c>
      <c r="H268" s="25" t="str">
        <f>IF(G268,UPPER(VLOOKUP(C268,#REF!,9,FALSE))="Y","")</f>
        <v/>
      </c>
    </row>
    <row r="269" spans="1:8" x14ac:dyDescent="0.2">
      <c r="A269" s="25" t="s">
        <v>769</v>
      </c>
      <c r="B269" s="25" t="s">
        <v>117</v>
      </c>
      <c r="C269" s="25" t="s">
        <v>1380</v>
      </c>
      <c r="D269" s="25" t="b">
        <f t="shared" si="14"/>
        <v>0</v>
      </c>
      <c r="E269" s="25" t="b">
        <f t="shared" si="12"/>
        <v>0</v>
      </c>
      <c r="F269" s="25" t="b">
        <f t="shared" si="13"/>
        <v>0</v>
      </c>
      <c r="G269" s="25" t="b">
        <f>NOT(ISERROR(VLOOKUP(C269,#REF!,1,FALSE)))</f>
        <v>0</v>
      </c>
      <c r="H269" s="25" t="str">
        <f>IF(G269,UPPER(VLOOKUP(C269,#REF!,9,FALSE))="Y","")</f>
        <v/>
      </c>
    </row>
    <row r="270" spans="1:8" x14ac:dyDescent="0.2">
      <c r="A270" s="25" t="s">
        <v>160</v>
      </c>
      <c r="B270" s="25" t="s">
        <v>1508</v>
      </c>
      <c r="C270" s="25" t="s">
        <v>1509</v>
      </c>
      <c r="D270" s="25" t="b">
        <f t="shared" si="14"/>
        <v>0</v>
      </c>
      <c r="E270" s="25" t="b">
        <f t="shared" si="12"/>
        <v>0</v>
      </c>
      <c r="F270" s="25" t="b">
        <f t="shared" si="13"/>
        <v>0</v>
      </c>
      <c r="G270" s="25" t="b">
        <f>NOT(ISERROR(VLOOKUP(C270,#REF!,1,FALSE)))</f>
        <v>0</v>
      </c>
      <c r="H270" s="25" t="str">
        <f>IF(G270,UPPER(VLOOKUP(C270,#REF!,9,FALSE))="Y","")</f>
        <v/>
      </c>
    </row>
    <row r="271" spans="1:8" x14ac:dyDescent="0.2">
      <c r="A271" s="25" t="s">
        <v>1510</v>
      </c>
      <c r="B271" s="25" t="s">
        <v>167</v>
      </c>
      <c r="C271" s="25" t="s">
        <v>194</v>
      </c>
      <c r="D271" s="25" t="b">
        <f t="shared" si="14"/>
        <v>0</v>
      </c>
      <c r="E271" s="25" t="b">
        <f t="shared" si="12"/>
        <v>0</v>
      </c>
      <c r="F271" s="25" t="b">
        <f t="shared" si="13"/>
        <v>0</v>
      </c>
      <c r="G271" s="25" t="b">
        <f>NOT(ISERROR(VLOOKUP(C271,#REF!,1,FALSE)))</f>
        <v>0</v>
      </c>
      <c r="H271" s="25" t="str">
        <f>IF(G271,UPPER(VLOOKUP(C271,#REF!,9,FALSE))="Y","")</f>
        <v/>
      </c>
    </row>
    <row r="272" spans="1:8" x14ac:dyDescent="0.2">
      <c r="A272" s="25" t="s">
        <v>168</v>
      </c>
      <c r="B272" s="25" t="s">
        <v>169</v>
      </c>
      <c r="C272" s="25" t="s">
        <v>861</v>
      </c>
      <c r="D272" s="25" t="b">
        <f t="shared" si="14"/>
        <v>0</v>
      </c>
      <c r="E272" s="25" t="b">
        <f t="shared" si="12"/>
        <v>0</v>
      </c>
      <c r="F272" s="25" t="b">
        <f t="shared" si="13"/>
        <v>0</v>
      </c>
      <c r="G272" s="25" t="b">
        <f>NOT(ISERROR(VLOOKUP(C272,#REF!,1,FALSE)))</f>
        <v>0</v>
      </c>
      <c r="H272" s="25" t="str">
        <f>IF(G272,UPPER(VLOOKUP(C272,#REF!,9,FALSE))="Y","")</f>
        <v/>
      </c>
    </row>
    <row r="273" spans="1:8" x14ac:dyDescent="0.2">
      <c r="A273" s="25" t="s">
        <v>170</v>
      </c>
      <c r="B273" s="25" t="s">
        <v>171</v>
      </c>
      <c r="C273" s="25" t="s">
        <v>232</v>
      </c>
      <c r="D273" s="25" t="b">
        <f t="shared" si="14"/>
        <v>0</v>
      </c>
      <c r="E273" s="25" t="b">
        <f t="shared" si="12"/>
        <v>0</v>
      </c>
      <c r="F273" s="25" t="b">
        <f t="shared" si="13"/>
        <v>0</v>
      </c>
      <c r="G273" s="25" t="b">
        <f>NOT(ISERROR(VLOOKUP(C273,#REF!,1,FALSE)))</f>
        <v>0</v>
      </c>
      <c r="H273" s="25" t="str">
        <f>IF(G273,UPPER(VLOOKUP(C273,#REF!,9,FALSE))="Y","")</f>
        <v/>
      </c>
    </row>
    <row r="274" spans="1:8" x14ac:dyDescent="0.2">
      <c r="A274" s="25" t="s">
        <v>172</v>
      </c>
      <c r="B274" s="25" t="s">
        <v>173</v>
      </c>
      <c r="C274" s="25" t="s">
        <v>1083</v>
      </c>
      <c r="D274" s="25" t="b">
        <f t="shared" si="14"/>
        <v>1</v>
      </c>
      <c r="E274" s="25" t="b">
        <f t="shared" si="12"/>
        <v>0</v>
      </c>
      <c r="F274" s="25" t="b">
        <f t="shared" si="13"/>
        <v>0</v>
      </c>
      <c r="G274" s="25" t="b">
        <f>NOT(ISERROR(VLOOKUP(C274,#REF!,1,FALSE)))</f>
        <v>0</v>
      </c>
      <c r="H274" s="25" t="str">
        <f>IF(G274,UPPER(VLOOKUP(C274,#REF!,9,FALSE))="Y","")</f>
        <v/>
      </c>
    </row>
    <row r="275" spans="1:8" x14ac:dyDescent="0.2">
      <c r="A275" s="25" t="s">
        <v>174</v>
      </c>
      <c r="B275" s="25" t="s">
        <v>175</v>
      </c>
      <c r="C275" s="25" t="s">
        <v>25</v>
      </c>
      <c r="D275" s="25" t="b">
        <f t="shared" si="14"/>
        <v>1</v>
      </c>
      <c r="E275" s="25" t="b">
        <f t="shared" si="12"/>
        <v>0</v>
      </c>
      <c r="F275" s="25" t="b">
        <f t="shared" si="13"/>
        <v>0</v>
      </c>
      <c r="G275" s="25" t="b">
        <f>NOT(ISERROR(VLOOKUP(C275,#REF!,1,FALSE)))</f>
        <v>0</v>
      </c>
      <c r="H275" s="25" t="str">
        <f>IF(G275,UPPER(VLOOKUP(C275,#REF!,9,FALSE))="Y","")</f>
        <v/>
      </c>
    </row>
    <row r="276" spans="1:8" x14ac:dyDescent="0.2">
      <c r="A276" s="25" t="s">
        <v>176</v>
      </c>
      <c r="B276" s="25" t="s">
        <v>177</v>
      </c>
      <c r="C276" s="25" t="s">
        <v>1083</v>
      </c>
      <c r="D276" s="25" t="b">
        <f t="shared" si="14"/>
        <v>0</v>
      </c>
      <c r="E276" s="25" t="b">
        <f t="shared" si="12"/>
        <v>0</v>
      </c>
      <c r="F276" s="25" t="b">
        <f t="shared" si="13"/>
        <v>0</v>
      </c>
      <c r="G276" s="25" t="b">
        <f>NOT(ISERROR(VLOOKUP(C276,#REF!,1,FALSE)))</f>
        <v>0</v>
      </c>
      <c r="H276" s="25" t="str">
        <f>IF(G276,UPPER(VLOOKUP(C276,#REF!,9,FALSE))="Y","")</f>
        <v/>
      </c>
    </row>
    <row r="277" spans="1:8" x14ac:dyDescent="0.2">
      <c r="A277" s="25" t="s">
        <v>461</v>
      </c>
      <c r="B277" s="25" t="s">
        <v>462</v>
      </c>
      <c r="C277" s="25" t="s">
        <v>194</v>
      </c>
      <c r="D277" s="25" t="b">
        <f t="shared" si="14"/>
        <v>0</v>
      </c>
      <c r="E277" s="25" t="b">
        <f t="shared" si="12"/>
        <v>0</v>
      </c>
      <c r="F277" s="25" t="b">
        <f t="shared" si="13"/>
        <v>0</v>
      </c>
      <c r="G277" s="25" t="b">
        <f>NOT(ISERROR(VLOOKUP(C277,#REF!,1,FALSE)))</f>
        <v>0</v>
      </c>
      <c r="H277" s="25" t="str">
        <f>IF(G277,UPPER(VLOOKUP(C277,#REF!,9,FALSE))="Y","")</f>
        <v/>
      </c>
    </row>
    <row r="278" spans="1:8" x14ac:dyDescent="0.2">
      <c r="A278" s="25" t="s">
        <v>463</v>
      </c>
      <c r="B278" s="25" t="s">
        <v>115</v>
      </c>
      <c r="C278" s="25" t="s">
        <v>266</v>
      </c>
      <c r="D278" s="25" t="b">
        <f t="shared" si="14"/>
        <v>0</v>
      </c>
      <c r="E278" s="25" t="b">
        <f t="shared" si="12"/>
        <v>0</v>
      </c>
      <c r="F278" s="25" t="b">
        <f t="shared" si="13"/>
        <v>0</v>
      </c>
      <c r="G278" s="25" t="b">
        <f>NOT(ISERROR(VLOOKUP(C278,#REF!,1,FALSE)))</f>
        <v>0</v>
      </c>
      <c r="H278" s="25" t="str">
        <f>IF(G278,UPPER(VLOOKUP(C278,#REF!,9,FALSE))="Y","")</f>
        <v/>
      </c>
    </row>
    <row r="279" spans="1:8" x14ac:dyDescent="0.2">
      <c r="A279" s="25" t="s">
        <v>116</v>
      </c>
      <c r="B279" s="25" t="s">
        <v>1228</v>
      </c>
      <c r="C279" s="25" t="s">
        <v>16</v>
      </c>
      <c r="D279" s="25" t="b">
        <f t="shared" si="14"/>
        <v>0</v>
      </c>
      <c r="E279" s="25" t="b">
        <f t="shared" si="12"/>
        <v>0</v>
      </c>
      <c r="F279" s="25" t="b">
        <f t="shared" si="13"/>
        <v>0</v>
      </c>
      <c r="G279" s="25" t="b">
        <f>NOT(ISERROR(VLOOKUP(C279,#REF!,1,FALSE)))</f>
        <v>0</v>
      </c>
      <c r="H279" s="25" t="str">
        <f>IF(G279,UPPER(VLOOKUP(C279,#REF!,9,FALSE))="Y","")</f>
        <v/>
      </c>
    </row>
    <row r="280" spans="1:8" x14ac:dyDescent="0.2">
      <c r="A280" s="25" t="s">
        <v>1229</v>
      </c>
      <c r="B280" s="25" t="s">
        <v>1230</v>
      </c>
      <c r="C280" s="25" t="s">
        <v>1423</v>
      </c>
      <c r="D280" s="25" t="b">
        <f t="shared" si="14"/>
        <v>0</v>
      </c>
      <c r="E280" s="25" t="b">
        <f t="shared" si="12"/>
        <v>0</v>
      </c>
      <c r="F280" s="25" t="b">
        <f t="shared" si="13"/>
        <v>0</v>
      </c>
      <c r="G280" s="25" t="b">
        <f>NOT(ISERROR(VLOOKUP(C280,#REF!,1,FALSE)))</f>
        <v>0</v>
      </c>
      <c r="H280" s="25" t="str">
        <f>IF(G280,UPPER(VLOOKUP(C280,#REF!,9,FALSE))="Y","")</f>
        <v/>
      </c>
    </row>
    <row r="281" spans="1:8" x14ac:dyDescent="0.2">
      <c r="A281" s="25" t="s">
        <v>1231</v>
      </c>
      <c r="B281" s="25" t="s">
        <v>641</v>
      </c>
      <c r="C281" s="25" t="s">
        <v>371</v>
      </c>
      <c r="D281" s="25" t="b">
        <f t="shared" si="14"/>
        <v>1</v>
      </c>
      <c r="E281" s="25" t="b">
        <f t="shared" si="12"/>
        <v>0</v>
      </c>
      <c r="F281" s="25" t="b">
        <f t="shared" si="13"/>
        <v>0</v>
      </c>
      <c r="G281" s="25" t="b">
        <f>NOT(ISERROR(VLOOKUP(C281,#REF!,1,FALSE)))</f>
        <v>0</v>
      </c>
      <c r="H281" s="25" t="str">
        <f>IF(G281,UPPER(VLOOKUP(C281,#REF!,9,FALSE))="Y","")</f>
        <v/>
      </c>
    </row>
    <row r="282" spans="1:8" x14ac:dyDescent="0.2">
      <c r="A282" s="25" t="s">
        <v>642</v>
      </c>
      <c r="B282" s="25" t="s">
        <v>210</v>
      </c>
      <c r="C282" s="25" t="s">
        <v>353</v>
      </c>
      <c r="D282" s="25" t="b">
        <f t="shared" si="14"/>
        <v>1</v>
      </c>
      <c r="E282" s="25" t="b">
        <f t="shared" si="12"/>
        <v>0</v>
      </c>
      <c r="F282" s="25" t="b">
        <f t="shared" si="13"/>
        <v>0</v>
      </c>
      <c r="G282" s="25" t="b">
        <f>NOT(ISERROR(VLOOKUP(C282,#REF!,1,FALSE)))</f>
        <v>0</v>
      </c>
      <c r="H282" s="25" t="str">
        <f>IF(G282,UPPER(VLOOKUP(C282,#REF!,9,FALSE))="Y","")</f>
        <v/>
      </c>
    </row>
    <row r="283" spans="1:8" x14ac:dyDescent="0.2">
      <c r="A283" s="25" t="s">
        <v>211</v>
      </c>
      <c r="B283" s="25" t="s">
        <v>212</v>
      </c>
      <c r="C283" s="25" t="s">
        <v>213</v>
      </c>
      <c r="D283" s="25" t="b">
        <f t="shared" si="14"/>
        <v>0</v>
      </c>
      <c r="E283" s="25" t="b">
        <f t="shared" si="12"/>
        <v>0</v>
      </c>
      <c r="F283" s="25" t="b">
        <f t="shared" si="13"/>
        <v>0</v>
      </c>
      <c r="G283" s="25" t="b">
        <f>NOT(ISERROR(VLOOKUP(C283,#REF!,1,FALSE)))</f>
        <v>0</v>
      </c>
      <c r="H283" s="25" t="str">
        <f>IF(G283,UPPER(VLOOKUP(C283,#REF!,9,FALSE))="Y","")</f>
        <v/>
      </c>
    </row>
    <row r="284" spans="1:8" x14ac:dyDescent="0.2">
      <c r="A284" s="25" t="s">
        <v>214</v>
      </c>
      <c r="B284" s="25" t="s">
        <v>215</v>
      </c>
      <c r="C284" s="25" t="s">
        <v>782</v>
      </c>
      <c r="D284" s="25" t="b">
        <f t="shared" si="14"/>
        <v>0</v>
      </c>
      <c r="E284" s="25" t="b">
        <f t="shared" si="12"/>
        <v>1</v>
      </c>
      <c r="F284" s="25" t="b">
        <f t="shared" si="13"/>
        <v>0</v>
      </c>
      <c r="G284" s="25" t="b">
        <f>NOT(ISERROR(VLOOKUP(C284,#REF!,1,FALSE)))</f>
        <v>0</v>
      </c>
      <c r="H284" s="25" t="str">
        <f>IF(G284,UPPER(VLOOKUP(C284,#REF!,9,FALSE))="Y","")</f>
        <v/>
      </c>
    </row>
    <row r="285" spans="1:8" x14ac:dyDescent="0.2">
      <c r="A285" s="25" t="s">
        <v>216</v>
      </c>
      <c r="B285" s="25" t="s">
        <v>217</v>
      </c>
      <c r="C285" s="25" t="s">
        <v>279</v>
      </c>
      <c r="D285" s="25" t="b">
        <f t="shared" si="14"/>
        <v>0</v>
      </c>
      <c r="E285" s="25" t="b">
        <f t="shared" si="12"/>
        <v>0</v>
      </c>
      <c r="F285" s="25" t="b">
        <f t="shared" si="13"/>
        <v>0</v>
      </c>
      <c r="G285" s="25" t="b">
        <f>NOT(ISERROR(VLOOKUP(C285,#REF!,1,FALSE)))</f>
        <v>0</v>
      </c>
      <c r="H285" s="25" t="str">
        <f>IF(G285,UPPER(VLOOKUP(C285,#REF!,9,FALSE))="Y","")</f>
        <v/>
      </c>
    </row>
    <row r="286" spans="1:8" x14ac:dyDescent="0.2">
      <c r="A286" s="25" t="s">
        <v>218</v>
      </c>
      <c r="B286" s="25" t="s">
        <v>219</v>
      </c>
      <c r="C286" s="25" t="s">
        <v>782</v>
      </c>
      <c r="D286" s="25" t="b">
        <f t="shared" si="14"/>
        <v>1</v>
      </c>
      <c r="E286" s="25" t="b">
        <f t="shared" si="12"/>
        <v>0</v>
      </c>
      <c r="F286" s="25" t="b">
        <f t="shared" si="13"/>
        <v>0</v>
      </c>
      <c r="G286" s="25" t="b">
        <f>NOT(ISERROR(VLOOKUP(C286,#REF!,1,FALSE)))</f>
        <v>0</v>
      </c>
      <c r="H286" s="25" t="str">
        <f>IF(G286,UPPER(VLOOKUP(C286,#REF!,9,FALSE))="Y","")</f>
        <v/>
      </c>
    </row>
    <row r="287" spans="1:8" x14ac:dyDescent="0.2">
      <c r="A287" s="25" t="s">
        <v>220</v>
      </c>
      <c r="B287" s="25" t="s">
        <v>1034</v>
      </c>
      <c r="C287" s="25" t="s">
        <v>1044</v>
      </c>
      <c r="D287" s="25" t="b">
        <f t="shared" si="14"/>
        <v>0</v>
      </c>
      <c r="E287" s="25" t="b">
        <f t="shared" si="12"/>
        <v>0</v>
      </c>
      <c r="F287" s="25" t="b">
        <f t="shared" si="13"/>
        <v>0</v>
      </c>
      <c r="G287" s="25" t="b">
        <f>NOT(ISERROR(VLOOKUP(C287,#REF!,1,FALSE)))</f>
        <v>0</v>
      </c>
      <c r="H287" s="25" t="str">
        <f>IF(G287,UPPER(VLOOKUP(C287,#REF!,9,FALSE))="Y","")</f>
        <v/>
      </c>
    </row>
    <row r="288" spans="1:8" x14ac:dyDescent="0.2">
      <c r="A288" s="25" t="s">
        <v>1182</v>
      </c>
      <c r="B288" s="25" t="s">
        <v>1183</v>
      </c>
      <c r="C288" s="25" t="s">
        <v>112</v>
      </c>
      <c r="D288" s="25" t="b">
        <f t="shared" si="14"/>
        <v>0</v>
      </c>
      <c r="E288" s="25" t="b">
        <f t="shared" si="12"/>
        <v>0</v>
      </c>
      <c r="F288" s="25" t="b">
        <f t="shared" si="13"/>
        <v>0</v>
      </c>
      <c r="G288" s="25" t="b">
        <f>NOT(ISERROR(VLOOKUP(C288,#REF!,1,FALSE)))</f>
        <v>0</v>
      </c>
      <c r="H288" s="25" t="str">
        <f>IF(G288,UPPER(VLOOKUP(C288,#REF!,9,FALSE))="Y","")</f>
        <v/>
      </c>
    </row>
    <row r="289" spans="1:8" x14ac:dyDescent="0.2">
      <c r="A289" s="25" t="s">
        <v>1184</v>
      </c>
      <c r="B289" s="25" t="s">
        <v>708</v>
      </c>
      <c r="C289" s="25" t="s">
        <v>108</v>
      </c>
      <c r="D289" s="25" t="b">
        <f t="shared" si="14"/>
        <v>0</v>
      </c>
      <c r="E289" s="25" t="b">
        <f t="shared" si="12"/>
        <v>0</v>
      </c>
      <c r="F289" s="25" t="b">
        <f t="shared" si="13"/>
        <v>0</v>
      </c>
      <c r="G289" s="25" t="b">
        <f>NOT(ISERROR(VLOOKUP(C289,#REF!,1,FALSE)))</f>
        <v>0</v>
      </c>
      <c r="H289" s="25" t="str">
        <f>IF(G289,UPPER(VLOOKUP(C289,#REF!,9,FALSE))="Y","")</f>
        <v/>
      </c>
    </row>
    <row r="290" spans="1:8" x14ac:dyDescent="0.2">
      <c r="A290" s="25" t="s">
        <v>709</v>
      </c>
      <c r="B290" s="25" t="s">
        <v>804</v>
      </c>
      <c r="C290" s="25" t="s">
        <v>555</v>
      </c>
      <c r="D290" s="25" t="b">
        <f t="shared" si="14"/>
        <v>0</v>
      </c>
      <c r="E290" s="25" t="b">
        <f t="shared" si="12"/>
        <v>0</v>
      </c>
      <c r="F290" s="25" t="b">
        <f t="shared" si="13"/>
        <v>0</v>
      </c>
      <c r="G290" s="25" t="b">
        <f>NOT(ISERROR(VLOOKUP(C290,#REF!,1,FALSE)))</f>
        <v>0</v>
      </c>
      <c r="H290" s="25" t="str">
        <f>IF(G290,UPPER(VLOOKUP(C290,#REF!,9,FALSE))="Y","")</f>
        <v/>
      </c>
    </row>
    <row r="291" spans="1:8" x14ac:dyDescent="0.2">
      <c r="A291" s="25" t="s">
        <v>805</v>
      </c>
      <c r="B291" s="25" t="s">
        <v>1307</v>
      </c>
      <c r="C291" s="25" t="s">
        <v>1042</v>
      </c>
      <c r="D291" s="25" t="b">
        <f t="shared" si="14"/>
        <v>0</v>
      </c>
      <c r="E291" s="25" t="b">
        <f t="shared" si="12"/>
        <v>0</v>
      </c>
      <c r="F291" s="25" t="b">
        <f t="shared" si="13"/>
        <v>0</v>
      </c>
      <c r="G291" s="25" t="b">
        <f>NOT(ISERROR(VLOOKUP(C291,#REF!,1,FALSE)))</f>
        <v>0</v>
      </c>
      <c r="H291" s="25" t="str">
        <f>IF(G291,UPPER(VLOOKUP(C291,#REF!,9,FALSE))="Y","")</f>
        <v/>
      </c>
    </row>
    <row r="292" spans="1:8" x14ac:dyDescent="0.2">
      <c r="A292" s="25" t="s">
        <v>1308</v>
      </c>
      <c r="B292" s="25" t="s">
        <v>652</v>
      </c>
      <c r="C292" s="25" t="s">
        <v>1410</v>
      </c>
      <c r="D292" s="25" t="b">
        <f t="shared" si="14"/>
        <v>0</v>
      </c>
      <c r="E292" s="25" t="b">
        <f t="shared" si="12"/>
        <v>0</v>
      </c>
      <c r="F292" s="25" t="b">
        <f t="shared" si="13"/>
        <v>0</v>
      </c>
      <c r="G292" s="25" t="b">
        <f>NOT(ISERROR(VLOOKUP(C292,#REF!,1,FALSE)))</f>
        <v>0</v>
      </c>
      <c r="H292" s="25" t="str">
        <f>IF(G292,UPPER(VLOOKUP(C292,#REF!,9,FALSE))="Y","")</f>
        <v/>
      </c>
    </row>
    <row r="293" spans="1:8" x14ac:dyDescent="0.2">
      <c r="A293" s="25" t="s">
        <v>746</v>
      </c>
      <c r="B293" s="25" t="s">
        <v>933</v>
      </c>
      <c r="C293" s="25" t="s">
        <v>186</v>
      </c>
      <c r="D293" s="25" t="b">
        <f t="shared" si="14"/>
        <v>0</v>
      </c>
      <c r="E293" s="25" t="b">
        <f t="shared" si="12"/>
        <v>0</v>
      </c>
      <c r="F293" s="25" t="b">
        <f t="shared" si="13"/>
        <v>0</v>
      </c>
      <c r="G293" s="25" t="b">
        <f>NOT(ISERROR(VLOOKUP(C293,#REF!,1,FALSE)))</f>
        <v>0</v>
      </c>
      <c r="H293" s="25" t="str">
        <f>IF(G293,UPPER(VLOOKUP(C293,#REF!,9,FALSE))="Y","")</f>
        <v/>
      </c>
    </row>
    <row r="294" spans="1:8" x14ac:dyDescent="0.2">
      <c r="A294" s="25" t="s">
        <v>934</v>
      </c>
      <c r="B294" s="25" t="s">
        <v>935</v>
      </c>
      <c r="C294" s="25" t="s">
        <v>1511</v>
      </c>
      <c r="D294" s="25" t="b">
        <f t="shared" si="14"/>
        <v>0</v>
      </c>
      <c r="E294" s="25" t="b">
        <f t="shared" si="12"/>
        <v>0</v>
      </c>
      <c r="F294" s="25" t="b">
        <f t="shared" si="13"/>
        <v>0</v>
      </c>
      <c r="G294" s="25" t="b">
        <f>NOT(ISERROR(VLOOKUP(C294,#REF!,1,FALSE)))</f>
        <v>0</v>
      </c>
      <c r="H294" s="25" t="str">
        <f>IF(G294,UPPER(VLOOKUP(C294,#REF!,9,FALSE))="Y","")</f>
        <v/>
      </c>
    </row>
    <row r="295" spans="1:8" x14ac:dyDescent="0.2">
      <c r="A295" s="25" t="s">
        <v>936</v>
      </c>
      <c r="B295" s="25" t="s">
        <v>785</v>
      </c>
      <c r="C295" s="25" t="s">
        <v>187</v>
      </c>
      <c r="D295" s="25" t="b">
        <f t="shared" si="14"/>
        <v>0</v>
      </c>
      <c r="E295" s="25" t="b">
        <f t="shared" si="12"/>
        <v>0</v>
      </c>
      <c r="F295" s="25" t="b">
        <f t="shared" si="13"/>
        <v>0</v>
      </c>
      <c r="G295" s="25" t="b">
        <f>NOT(ISERROR(VLOOKUP(C295,#REF!,1,FALSE)))</f>
        <v>0</v>
      </c>
      <c r="H295" s="25" t="str">
        <f>IF(G295,UPPER(VLOOKUP(C295,#REF!,9,FALSE))="Y","")</f>
        <v/>
      </c>
    </row>
    <row r="296" spans="1:8" x14ac:dyDescent="0.2">
      <c r="A296" s="25" t="s">
        <v>786</v>
      </c>
      <c r="B296" s="25" t="s">
        <v>787</v>
      </c>
      <c r="C296" s="25" t="s">
        <v>109</v>
      </c>
      <c r="D296" s="25" t="b">
        <f t="shared" si="14"/>
        <v>0</v>
      </c>
      <c r="E296" s="25" t="b">
        <f t="shared" si="12"/>
        <v>0</v>
      </c>
      <c r="F296" s="25" t="b">
        <f t="shared" si="13"/>
        <v>0</v>
      </c>
      <c r="G296" s="25" t="b">
        <f>NOT(ISERROR(VLOOKUP(C296,#REF!,1,FALSE)))</f>
        <v>0</v>
      </c>
      <c r="H296" s="25" t="str">
        <f>IF(G296,UPPER(VLOOKUP(C296,#REF!,9,FALSE))="Y","")</f>
        <v/>
      </c>
    </row>
    <row r="297" spans="1:8" x14ac:dyDescent="0.2">
      <c r="A297" s="25" t="s">
        <v>1473</v>
      </c>
      <c r="B297" s="25" t="s">
        <v>403</v>
      </c>
      <c r="C297" s="25" t="s">
        <v>455</v>
      </c>
      <c r="D297" s="25" t="b">
        <f t="shared" si="14"/>
        <v>0</v>
      </c>
      <c r="E297" s="25" t="b">
        <f t="shared" si="12"/>
        <v>0</v>
      </c>
      <c r="F297" s="25" t="b">
        <f t="shared" si="13"/>
        <v>0</v>
      </c>
      <c r="G297" s="25" t="b">
        <f>NOT(ISERROR(VLOOKUP(C297,#REF!,1,FALSE)))</f>
        <v>0</v>
      </c>
      <c r="H297" s="25" t="str">
        <f>IF(G297,UPPER(VLOOKUP(C297,#REF!,9,FALSE))="Y","")</f>
        <v/>
      </c>
    </row>
    <row r="298" spans="1:8" x14ac:dyDescent="0.2">
      <c r="A298" s="25" t="s">
        <v>404</v>
      </c>
      <c r="B298" s="25" t="s">
        <v>405</v>
      </c>
      <c r="C298" s="25" t="s">
        <v>1321</v>
      </c>
      <c r="D298" s="25" t="b">
        <f t="shared" si="14"/>
        <v>1</v>
      </c>
      <c r="E298" s="25" t="b">
        <f t="shared" si="12"/>
        <v>0</v>
      </c>
      <c r="F298" s="25" t="b">
        <f t="shared" si="13"/>
        <v>0</v>
      </c>
      <c r="G298" s="25" t="b">
        <f>NOT(ISERROR(VLOOKUP(C298,#REF!,1,FALSE)))</f>
        <v>0</v>
      </c>
      <c r="H298" s="25" t="str">
        <f>IF(G298,UPPER(VLOOKUP(C298,#REF!,9,FALSE))="Y","")</f>
        <v/>
      </c>
    </row>
    <row r="299" spans="1:8" x14ac:dyDescent="0.2">
      <c r="A299" s="25" t="s">
        <v>406</v>
      </c>
      <c r="B299" s="25" t="s">
        <v>1137</v>
      </c>
      <c r="C299" s="25" t="s">
        <v>778</v>
      </c>
      <c r="D299" s="25" t="b">
        <f t="shared" si="14"/>
        <v>0</v>
      </c>
      <c r="E299" s="25" t="b">
        <f t="shared" si="12"/>
        <v>0</v>
      </c>
      <c r="F299" s="25" t="b">
        <f t="shared" si="13"/>
        <v>0</v>
      </c>
      <c r="G299" s="25" t="b">
        <f>NOT(ISERROR(VLOOKUP(C299,#REF!,1,FALSE)))</f>
        <v>0</v>
      </c>
      <c r="H299" s="25" t="str">
        <f>IF(G299,UPPER(VLOOKUP(C299,#REF!,9,FALSE))="Y","")</f>
        <v/>
      </c>
    </row>
    <row r="300" spans="1:8" x14ac:dyDescent="0.2">
      <c r="A300" s="25" t="s">
        <v>1138</v>
      </c>
      <c r="B300" s="25" t="s">
        <v>1139</v>
      </c>
      <c r="C300" s="25" t="s">
        <v>756</v>
      </c>
      <c r="D300" s="25" t="b">
        <f t="shared" si="14"/>
        <v>0</v>
      </c>
      <c r="E300" s="25" t="b">
        <f t="shared" si="12"/>
        <v>0</v>
      </c>
      <c r="F300" s="25" t="b">
        <f t="shared" si="13"/>
        <v>0</v>
      </c>
      <c r="G300" s="25" t="b">
        <f>NOT(ISERROR(VLOOKUP(C300,#REF!,1,FALSE)))</f>
        <v>0</v>
      </c>
      <c r="H300" s="25" t="str">
        <f>IF(G300,UPPER(VLOOKUP(C300,#REF!,9,FALSE))="Y","")</f>
        <v/>
      </c>
    </row>
    <row r="301" spans="1:8" x14ac:dyDescent="0.2">
      <c r="A301" s="25" t="s">
        <v>1140</v>
      </c>
      <c r="B301" s="25" t="s">
        <v>1141</v>
      </c>
      <c r="C301" s="25" t="s">
        <v>560</v>
      </c>
      <c r="D301" s="25" t="b">
        <f t="shared" si="14"/>
        <v>0</v>
      </c>
      <c r="E301" s="25" t="b">
        <f t="shared" si="12"/>
        <v>0</v>
      </c>
      <c r="F301" s="25" t="b">
        <f t="shared" si="13"/>
        <v>0</v>
      </c>
      <c r="G301" s="25" t="b">
        <f>NOT(ISERROR(VLOOKUP(C301,#REF!,1,FALSE)))</f>
        <v>0</v>
      </c>
      <c r="H301" s="25" t="str">
        <f>IF(G301,UPPER(VLOOKUP(C301,#REF!,9,FALSE))="Y","")</f>
        <v/>
      </c>
    </row>
    <row r="302" spans="1:8" x14ac:dyDescent="0.2">
      <c r="A302" s="25" t="s">
        <v>17</v>
      </c>
      <c r="B302" s="25" t="s">
        <v>1287</v>
      </c>
      <c r="C302" s="25" t="s">
        <v>1375</v>
      </c>
      <c r="D302" s="25" t="b">
        <f t="shared" si="14"/>
        <v>0</v>
      </c>
      <c r="E302" s="25" t="b">
        <f t="shared" si="12"/>
        <v>0</v>
      </c>
      <c r="F302" s="25" t="b">
        <f t="shared" si="13"/>
        <v>0</v>
      </c>
      <c r="G302" s="25" t="b">
        <f>NOT(ISERROR(VLOOKUP(C302,#REF!,1,FALSE)))</f>
        <v>0</v>
      </c>
      <c r="H302" s="25" t="str">
        <f>IF(G302,UPPER(VLOOKUP(C302,#REF!,9,FALSE))="Y","")</f>
        <v/>
      </c>
    </row>
    <row r="303" spans="1:8" x14ac:dyDescent="0.2">
      <c r="A303" s="25" t="s">
        <v>675</v>
      </c>
      <c r="B303" s="25" t="s">
        <v>676</v>
      </c>
      <c r="C303" s="25" t="s">
        <v>1083</v>
      </c>
      <c r="D303" s="25" t="b">
        <f t="shared" si="14"/>
        <v>1</v>
      </c>
      <c r="E303" s="25" t="b">
        <f t="shared" si="12"/>
        <v>0</v>
      </c>
      <c r="F303" s="25" t="b">
        <f t="shared" si="13"/>
        <v>0</v>
      </c>
      <c r="G303" s="25" t="b">
        <f>NOT(ISERROR(VLOOKUP(C303,#REF!,1,FALSE)))</f>
        <v>0</v>
      </c>
      <c r="H303" s="25" t="str">
        <f>IF(G303,UPPER(VLOOKUP(C303,#REF!,9,FALSE))="Y","")</f>
        <v/>
      </c>
    </row>
    <row r="304" spans="1:8" x14ac:dyDescent="0.2">
      <c r="A304" s="25" t="s">
        <v>677</v>
      </c>
      <c r="B304" s="25" t="s">
        <v>678</v>
      </c>
      <c r="C304" s="25" t="s">
        <v>1573</v>
      </c>
      <c r="D304" s="25" t="b">
        <f t="shared" si="14"/>
        <v>1</v>
      </c>
      <c r="E304" s="25" t="b">
        <f t="shared" si="12"/>
        <v>0</v>
      </c>
      <c r="F304" s="25" t="b">
        <f t="shared" si="13"/>
        <v>0</v>
      </c>
      <c r="G304" s="25" t="b">
        <f>NOT(ISERROR(VLOOKUP(C304,#REF!,1,FALSE)))</f>
        <v>0</v>
      </c>
      <c r="H304" s="25" t="str">
        <f>IF(G304,UPPER(VLOOKUP(C304,#REF!,9,FALSE))="Y","")</f>
        <v/>
      </c>
    </row>
    <row r="305" spans="1:8" x14ac:dyDescent="0.2">
      <c r="A305" s="25" t="s">
        <v>679</v>
      </c>
      <c r="B305" s="25" t="s">
        <v>939</v>
      </c>
      <c r="C305" s="25" t="s">
        <v>1083</v>
      </c>
      <c r="D305" s="25" t="b">
        <f t="shared" si="14"/>
        <v>0</v>
      </c>
      <c r="E305" s="25" t="b">
        <f t="shared" si="12"/>
        <v>0</v>
      </c>
      <c r="F305" s="25" t="b">
        <f t="shared" si="13"/>
        <v>0</v>
      </c>
      <c r="G305" s="25" t="b">
        <f>NOT(ISERROR(VLOOKUP(C305,#REF!,1,FALSE)))</f>
        <v>0</v>
      </c>
      <c r="H305" s="25" t="str">
        <f>IF(G305,UPPER(VLOOKUP(C305,#REF!,9,FALSE))="Y","")</f>
        <v/>
      </c>
    </row>
    <row r="306" spans="1:8" x14ac:dyDescent="0.2">
      <c r="A306" s="25" t="s">
        <v>940</v>
      </c>
      <c r="B306" s="25" t="s">
        <v>582</v>
      </c>
      <c r="C306" s="25" t="s">
        <v>194</v>
      </c>
      <c r="D306" s="25" t="b">
        <f t="shared" si="14"/>
        <v>0</v>
      </c>
      <c r="E306" s="25" t="b">
        <f t="shared" si="12"/>
        <v>0</v>
      </c>
      <c r="F306" s="25" t="b">
        <f t="shared" si="13"/>
        <v>0</v>
      </c>
      <c r="G306" s="25" t="b">
        <f>NOT(ISERROR(VLOOKUP(C306,#REF!,1,FALSE)))</f>
        <v>0</v>
      </c>
      <c r="H306" s="25" t="str">
        <f>IF(G306,UPPER(VLOOKUP(C306,#REF!,9,FALSE))="Y","")</f>
        <v/>
      </c>
    </row>
    <row r="307" spans="1:8" x14ac:dyDescent="0.2">
      <c r="A307" s="25" t="s">
        <v>583</v>
      </c>
      <c r="B307" s="25" t="s">
        <v>989</v>
      </c>
      <c r="C307" s="25" t="s">
        <v>1087</v>
      </c>
      <c r="D307" s="25" t="b">
        <f t="shared" si="14"/>
        <v>1</v>
      </c>
      <c r="E307" s="25" t="b">
        <f t="shared" si="12"/>
        <v>0</v>
      </c>
      <c r="F307" s="25" t="b">
        <f t="shared" si="13"/>
        <v>0</v>
      </c>
      <c r="G307" s="25" t="b">
        <f>NOT(ISERROR(VLOOKUP(C307,#REF!,1,FALSE)))</f>
        <v>0</v>
      </c>
      <c r="H307" s="25" t="str">
        <f>IF(G307,UPPER(VLOOKUP(C307,#REF!,9,FALSE))="Y","")</f>
        <v/>
      </c>
    </row>
    <row r="308" spans="1:8" x14ac:dyDescent="0.2">
      <c r="A308" s="25" t="s">
        <v>990</v>
      </c>
      <c r="B308" s="25" t="s">
        <v>329</v>
      </c>
      <c r="C308" s="25" t="s">
        <v>749</v>
      </c>
      <c r="D308" s="25" t="b">
        <f t="shared" si="14"/>
        <v>0</v>
      </c>
      <c r="E308" s="25" t="b">
        <f t="shared" si="12"/>
        <v>0</v>
      </c>
      <c r="F308" s="25" t="b">
        <f t="shared" si="13"/>
        <v>0</v>
      </c>
      <c r="G308" s="25" t="b">
        <f>NOT(ISERROR(VLOOKUP(C308,#REF!,1,FALSE)))</f>
        <v>0</v>
      </c>
      <c r="H308" s="25" t="str">
        <f>IF(G308,UPPER(VLOOKUP(C308,#REF!,9,FALSE))="Y","")</f>
        <v/>
      </c>
    </row>
    <row r="309" spans="1:8" x14ac:dyDescent="0.2">
      <c r="A309" s="25" t="s">
        <v>330</v>
      </c>
      <c r="B309" s="25" t="s">
        <v>875</v>
      </c>
      <c r="C309" s="25" t="s">
        <v>132</v>
      </c>
      <c r="D309" s="25" t="b">
        <f t="shared" si="14"/>
        <v>1</v>
      </c>
      <c r="E309" s="25" t="b">
        <f t="shared" si="12"/>
        <v>0</v>
      </c>
      <c r="F309" s="25" t="b">
        <f t="shared" si="13"/>
        <v>0</v>
      </c>
      <c r="G309" s="25" t="b">
        <f>NOT(ISERROR(VLOOKUP(C309,#REF!,1,FALSE)))</f>
        <v>0</v>
      </c>
      <c r="H309" s="25" t="str">
        <f>IF(G309,UPPER(VLOOKUP(C309,#REF!,9,FALSE))="Y","")</f>
        <v/>
      </c>
    </row>
    <row r="310" spans="1:8" x14ac:dyDescent="0.2">
      <c r="A310" s="25" t="s">
        <v>876</v>
      </c>
      <c r="B310" s="25" t="s">
        <v>877</v>
      </c>
      <c r="C310" s="25" t="s">
        <v>1087</v>
      </c>
      <c r="D310" s="25" t="b">
        <f t="shared" si="14"/>
        <v>1</v>
      </c>
      <c r="E310" s="25" t="b">
        <f t="shared" si="12"/>
        <v>0</v>
      </c>
      <c r="F310" s="25" t="b">
        <f t="shared" si="13"/>
        <v>0</v>
      </c>
      <c r="G310" s="25" t="b">
        <f>NOT(ISERROR(VLOOKUP(C310,#REF!,1,FALSE)))</f>
        <v>0</v>
      </c>
      <c r="H310" s="25" t="str">
        <f>IF(G310,UPPER(VLOOKUP(C310,#REF!,9,FALSE))="Y","")</f>
        <v/>
      </c>
    </row>
    <row r="311" spans="1:8" x14ac:dyDescent="0.2">
      <c r="A311" s="25" t="s">
        <v>878</v>
      </c>
      <c r="B311" s="25" t="s">
        <v>879</v>
      </c>
      <c r="C311" s="25" t="s">
        <v>603</v>
      </c>
      <c r="D311" s="25" t="b">
        <f t="shared" si="14"/>
        <v>0</v>
      </c>
      <c r="E311" s="25" t="b">
        <f t="shared" si="12"/>
        <v>0</v>
      </c>
      <c r="F311" s="25" t="b">
        <f t="shared" si="13"/>
        <v>0</v>
      </c>
      <c r="G311" s="25" t="b">
        <f>NOT(ISERROR(VLOOKUP(C311,#REF!,1,FALSE)))</f>
        <v>0</v>
      </c>
      <c r="H311" s="25" t="str">
        <f>IF(G311,UPPER(VLOOKUP(C311,#REF!,9,FALSE))="Y","")</f>
        <v/>
      </c>
    </row>
    <row r="312" spans="1:8" x14ac:dyDescent="0.2">
      <c r="A312" s="25" t="s">
        <v>813</v>
      </c>
      <c r="B312" s="25" t="s">
        <v>2</v>
      </c>
      <c r="C312" s="25" t="s">
        <v>1083</v>
      </c>
      <c r="D312" s="25" t="b">
        <f t="shared" si="14"/>
        <v>1</v>
      </c>
      <c r="E312" s="25" t="b">
        <f t="shared" si="12"/>
        <v>0</v>
      </c>
      <c r="F312" s="25" t="b">
        <f t="shared" si="13"/>
        <v>0</v>
      </c>
      <c r="G312" s="25" t="b">
        <f>NOT(ISERROR(VLOOKUP(C312,#REF!,1,FALSE)))</f>
        <v>0</v>
      </c>
      <c r="H312" s="25" t="str">
        <f>IF(G312,UPPER(VLOOKUP(C312,#REF!,9,FALSE))="Y","")</f>
        <v/>
      </c>
    </row>
    <row r="313" spans="1:8" x14ac:dyDescent="0.2">
      <c r="A313" s="25" t="s">
        <v>51</v>
      </c>
      <c r="B313" s="25" t="s">
        <v>52</v>
      </c>
      <c r="C313" s="25" t="s">
        <v>1417</v>
      </c>
      <c r="D313" s="25" t="b">
        <f t="shared" si="14"/>
        <v>0</v>
      </c>
      <c r="E313" s="25" t="b">
        <f t="shared" si="12"/>
        <v>0</v>
      </c>
      <c r="F313" s="25" t="b">
        <f t="shared" si="13"/>
        <v>0</v>
      </c>
      <c r="G313" s="25" t="b">
        <f>NOT(ISERROR(VLOOKUP(C313,#REF!,1,FALSE)))</f>
        <v>0</v>
      </c>
      <c r="H313" s="25" t="str">
        <f>IF(G313,UPPER(VLOOKUP(C313,#REF!,9,FALSE))="Y","")</f>
        <v/>
      </c>
    </row>
    <row r="314" spans="1:8" x14ac:dyDescent="0.2">
      <c r="A314" s="25" t="s">
        <v>53</v>
      </c>
      <c r="B314" s="25" t="s">
        <v>54</v>
      </c>
      <c r="C314" s="25" t="s">
        <v>1083</v>
      </c>
      <c r="D314" s="25" t="b">
        <f t="shared" si="14"/>
        <v>0</v>
      </c>
      <c r="E314" s="25" t="b">
        <f t="shared" si="12"/>
        <v>0</v>
      </c>
      <c r="F314" s="25" t="b">
        <f t="shared" si="13"/>
        <v>0</v>
      </c>
      <c r="G314" s="25" t="b">
        <f>NOT(ISERROR(VLOOKUP(C314,#REF!,1,FALSE)))</f>
        <v>0</v>
      </c>
      <c r="H314" s="25" t="str">
        <f>IF(G314,UPPER(VLOOKUP(C314,#REF!,9,FALSE))="Y","")</f>
        <v/>
      </c>
    </row>
    <row r="315" spans="1:8" x14ac:dyDescent="0.2">
      <c r="A315" s="25" t="s">
        <v>55</v>
      </c>
      <c r="B315" s="25" t="s">
        <v>717</v>
      </c>
      <c r="C315" s="25" t="s">
        <v>161</v>
      </c>
      <c r="D315" s="25" t="b">
        <f t="shared" si="14"/>
        <v>0</v>
      </c>
      <c r="E315" s="25" t="b">
        <f t="shared" si="12"/>
        <v>0</v>
      </c>
      <c r="F315" s="25" t="b">
        <f t="shared" si="13"/>
        <v>0</v>
      </c>
      <c r="G315" s="25" t="b">
        <f>NOT(ISERROR(VLOOKUP(C315,#REF!,1,FALSE)))</f>
        <v>0</v>
      </c>
      <c r="H315" s="25" t="str">
        <f>IF(G315,UPPER(VLOOKUP(C315,#REF!,9,FALSE))="Y","")</f>
        <v/>
      </c>
    </row>
    <row r="316" spans="1:8" x14ac:dyDescent="0.2">
      <c r="A316" s="25" t="s">
        <v>718</v>
      </c>
      <c r="B316" s="25" t="s">
        <v>1557</v>
      </c>
      <c r="C316" s="25" t="s">
        <v>1558</v>
      </c>
      <c r="D316" s="25" t="b">
        <f t="shared" si="14"/>
        <v>1</v>
      </c>
      <c r="E316" s="25" t="b">
        <f t="shared" si="12"/>
        <v>0</v>
      </c>
      <c r="F316" s="25" t="b">
        <f t="shared" si="13"/>
        <v>0</v>
      </c>
      <c r="G316" s="25" t="b">
        <f>NOT(ISERROR(VLOOKUP(C316,#REF!,1,FALSE)))</f>
        <v>0</v>
      </c>
      <c r="H316" s="25" t="str">
        <f>IF(G316,UPPER(VLOOKUP(C316,#REF!,9,FALSE))="Y","")</f>
        <v/>
      </c>
    </row>
    <row r="317" spans="1:8" x14ac:dyDescent="0.2">
      <c r="A317" s="25" t="s">
        <v>1559</v>
      </c>
      <c r="B317" s="25" t="s">
        <v>1560</v>
      </c>
      <c r="C317" s="25" t="s">
        <v>648</v>
      </c>
      <c r="D317" s="25" t="b">
        <f t="shared" si="14"/>
        <v>1</v>
      </c>
      <c r="E317" s="25" t="b">
        <f t="shared" si="12"/>
        <v>0</v>
      </c>
      <c r="F317" s="25" t="b">
        <f t="shared" si="13"/>
        <v>0</v>
      </c>
      <c r="G317" s="25" t="b">
        <f>NOT(ISERROR(VLOOKUP(C317,#REF!,1,FALSE)))</f>
        <v>0</v>
      </c>
      <c r="H317" s="25" t="str">
        <f>IF(G317,UPPER(VLOOKUP(C317,#REF!,9,FALSE))="Y","")</f>
        <v/>
      </c>
    </row>
    <row r="318" spans="1:8" x14ac:dyDescent="0.2">
      <c r="A318" s="25" t="s">
        <v>1561</v>
      </c>
      <c r="B318" s="25" t="s">
        <v>1562</v>
      </c>
      <c r="C318" s="25" t="s">
        <v>201</v>
      </c>
      <c r="D318" s="25" t="b">
        <f t="shared" si="14"/>
        <v>1</v>
      </c>
      <c r="E318" s="25" t="b">
        <f t="shared" si="12"/>
        <v>0</v>
      </c>
      <c r="F318" s="25" t="b">
        <f t="shared" si="13"/>
        <v>0</v>
      </c>
      <c r="G318" s="25" t="b">
        <f>NOT(ISERROR(VLOOKUP(C318,#REF!,1,FALSE)))</f>
        <v>0</v>
      </c>
      <c r="H318" s="25" t="str">
        <f>IF(G318,UPPER(VLOOKUP(C318,#REF!,9,FALSE))="Y","")</f>
        <v/>
      </c>
    </row>
    <row r="319" spans="1:8" x14ac:dyDescent="0.2">
      <c r="A319" s="25" t="s">
        <v>134</v>
      </c>
      <c r="B319" s="25" t="s">
        <v>135</v>
      </c>
      <c r="C319" s="25" t="s">
        <v>368</v>
      </c>
      <c r="D319" s="25" t="b">
        <f t="shared" si="14"/>
        <v>0</v>
      </c>
      <c r="E319" s="25" t="b">
        <f t="shared" si="12"/>
        <v>0</v>
      </c>
      <c r="F319" s="25" t="b">
        <f t="shared" si="13"/>
        <v>0</v>
      </c>
      <c r="G319" s="25" t="b">
        <f>NOT(ISERROR(VLOOKUP(C319,#REF!,1,FALSE)))</f>
        <v>0</v>
      </c>
      <c r="H319" s="25" t="str">
        <f>IF(G319,UPPER(VLOOKUP(C319,#REF!,9,FALSE))="Y","")</f>
        <v/>
      </c>
    </row>
    <row r="320" spans="1:8" x14ac:dyDescent="0.2">
      <c r="A320" s="25" t="s">
        <v>136</v>
      </c>
      <c r="B320" s="25" t="s">
        <v>137</v>
      </c>
      <c r="C320" s="25" t="s">
        <v>1</v>
      </c>
      <c r="D320" s="25" t="b">
        <f t="shared" si="14"/>
        <v>1</v>
      </c>
      <c r="E320" s="25" t="b">
        <f t="shared" si="12"/>
        <v>0</v>
      </c>
      <c r="F320" s="25" t="b">
        <f t="shared" si="13"/>
        <v>0</v>
      </c>
      <c r="G320" s="25" t="b">
        <f>NOT(ISERROR(VLOOKUP(C320,#REF!,1,FALSE)))</f>
        <v>0</v>
      </c>
      <c r="H320" s="25" t="str">
        <f>IF(G320,UPPER(VLOOKUP(C320,#REF!,9,FALSE))="Y","")</f>
        <v/>
      </c>
    </row>
    <row r="321" spans="1:8" x14ac:dyDescent="0.2">
      <c r="A321" s="25" t="s">
        <v>138</v>
      </c>
      <c r="B321" s="25" t="s">
        <v>139</v>
      </c>
      <c r="C321" s="25" t="s">
        <v>1083</v>
      </c>
      <c r="D321" s="25" t="b">
        <f t="shared" si="14"/>
        <v>0</v>
      </c>
      <c r="E321" s="25" t="b">
        <f t="shared" si="12"/>
        <v>0</v>
      </c>
      <c r="F321" s="25" t="b">
        <f t="shared" si="13"/>
        <v>0</v>
      </c>
      <c r="G321" s="25" t="b">
        <f>NOT(ISERROR(VLOOKUP(C321,#REF!,1,FALSE)))</f>
        <v>0</v>
      </c>
      <c r="H321" s="25" t="str">
        <f>IF(G321,UPPER(VLOOKUP(C321,#REF!,9,FALSE))="Y","")</f>
        <v/>
      </c>
    </row>
    <row r="322" spans="1:8" x14ac:dyDescent="0.2">
      <c r="A322" s="25" t="s">
        <v>140</v>
      </c>
      <c r="B322" s="25" t="s">
        <v>141</v>
      </c>
      <c r="C322" s="25" t="s">
        <v>1087</v>
      </c>
      <c r="D322" s="25" t="b">
        <f t="shared" si="14"/>
        <v>1</v>
      </c>
      <c r="E322" s="25" t="b">
        <f t="shared" ref="E322:E345" si="15">NOT(ISERROR(FIND("context",LOWER($B322))))</f>
        <v>0</v>
      </c>
      <c r="F322" s="25" t="b">
        <f t="shared" ref="F322:F345" si="16">NOT(ISERROR(FIND("spark",LOWER($B322))))</f>
        <v>0</v>
      </c>
      <c r="G322" s="25" t="b">
        <f>NOT(ISERROR(VLOOKUP(C322,#REF!,1,FALSE)))</f>
        <v>0</v>
      </c>
      <c r="H322" s="25" t="str">
        <f>IF(G322,UPPER(VLOOKUP(C322,#REF!,9,FALSE))="Y","")</f>
        <v/>
      </c>
    </row>
    <row r="323" spans="1:8" x14ac:dyDescent="0.2">
      <c r="A323" s="25" t="s">
        <v>142</v>
      </c>
      <c r="B323" s="25" t="s">
        <v>143</v>
      </c>
      <c r="C323" s="25" t="s">
        <v>1083</v>
      </c>
      <c r="D323" s="25" t="b">
        <f t="shared" ref="D323:D345" si="17">NOT(ISERROR(FIND("trace",LOWER(B323))))</f>
        <v>0</v>
      </c>
      <c r="E323" s="25" t="b">
        <f t="shared" si="15"/>
        <v>0</v>
      </c>
      <c r="F323" s="25" t="b">
        <f t="shared" si="16"/>
        <v>0</v>
      </c>
      <c r="G323" s="25" t="b">
        <f>NOT(ISERROR(VLOOKUP(C323,#REF!,1,FALSE)))</f>
        <v>0</v>
      </c>
      <c r="H323" s="25" t="str">
        <f>IF(G323,UPPER(VLOOKUP(C323,#REF!,9,FALSE))="Y","")</f>
        <v/>
      </c>
    </row>
    <row r="324" spans="1:8" x14ac:dyDescent="0.2">
      <c r="A324" s="25" t="s">
        <v>144</v>
      </c>
      <c r="B324" s="25" t="s">
        <v>233</v>
      </c>
      <c r="C324" s="25" t="s">
        <v>1083</v>
      </c>
      <c r="D324" s="25" t="b">
        <f t="shared" si="17"/>
        <v>0</v>
      </c>
      <c r="E324" s="25" t="b">
        <f t="shared" si="15"/>
        <v>0</v>
      </c>
      <c r="F324" s="25" t="b">
        <f t="shared" si="16"/>
        <v>0</v>
      </c>
      <c r="G324" s="25" t="b">
        <f>NOT(ISERROR(VLOOKUP(C324,#REF!,1,FALSE)))</f>
        <v>0</v>
      </c>
      <c r="H324" s="25" t="str">
        <f>IF(G324,UPPER(VLOOKUP(C324,#REF!,9,FALSE))="Y","")</f>
        <v/>
      </c>
    </row>
    <row r="325" spans="1:8" x14ac:dyDescent="0.2">
      <c r="A325" s="25" t="s">
        <v>234</v>
      </c>
      <c r="B325" s="25" t="s">
        <v>235</v>
      </c>
      <c r="C325" s="25" t="s">
        <v>1083</v>
      </c>
      <c r="D325" s="25" t="b">
        <f t="shared" si="17"/>
        <v>0</v>
      </c>
      <c r="E325" s="25" t="b">
        <f t="shared" si="15"/>
        <v>0</v>
      </c>
      <c r="F325" s="25" t="b">
        <f t="shared" si="16"/>
        <v>0</v>
      </c>
      <c r="G325" s="25" t="b">
        <f>NOT(ISERROR(VLOOKUP(C325,#REF!,1,FALSE)))</f>
        <v>0</v>
      </c>
      <c r="H325" s="25" t="str">
        <f>IF(G325,UPPER(VLOOKUP(C325,#REF!,9,FALSE))="Y","")</f>
        <v/>
      </c>
    </row>
    <row r="326" spans="1:8" x14ac:dyDescent="0.2">
      <c r="A326" s="25" t="s">
        <v>236</v>
      </c>
      <c r="B326" s="25" t="s">
        <v>517</v>
      </c>
      <c r="C326" s="25" t="s">
        <v>1083</v>
      </c>
      <c r="D326" s="25" t="b">
        <f t="shared" si="17"/>
        <v>0</v>
      </c>
      <c r="E326" s="25" t="b">
        <f t="shared" si="15"/>
        <v>0</v>
      </c>
      <c r="F326" s="25" t="b">
        <f t="shared" si="16"/>
        <v>0</v>
      </c>
      <c r="G326" s="25" t="b">
        <f>NOT(ISERROR(VLOOKUP(C326,#REF!,1,FALSE)))</f>
        <v>0</v>
      </c>
      <c r="H326" s="25" t="str">
        <f>IF(G326,UPPER(VLOOKUP(C326,#REF!,9,FALSE))="Y","")</f>
        <v/>
      </c>
    </row>
    <row r="327" spans="1:8" x14ac:dyDescent="0.2">
      <c r="A327" s="25" t="s">
        <v>518</v>
      </c>
      <c r="B327" s="25" t="s">
        <v>372</v>
      </c>
      <c r="C327" s="25" t="s">
        <v>1016</v>
      </c>
      <c r="D327" s="25" t="b">
        <f t="shared" si="17"/>
        <v>1</v>
      </c>
      <c r="E327" s="25" t="b">
        <f t="shared" si="15"/>
        <v>0</v>
      </c>
      <c r="F327" s="25" t="b">
        <f t="shared" si="16"/>
        <v>0</v>
      </c>
      <c r="G327" s="25" t="b">
        <f>NOT(ISERROR(VLOOKUP(C327,#REF!,1,FALSE)))</f>
        <v>0</v>
      </c>
      <c r="H327" s="25" t="str">
        <f>IF(G327,UPPER(VLOOKUP(C327,#REF!,9,FALSE))="Y","")</f>
        <v/>
      </c>
    </row>
    <row r="328" spans="1:8" x14ac:dyDescent="0.2">
      <c r="A328" s="25" t="s">
        <v>373</v>
      </c>
      <c r="B328" s="25" t="s">
        <v>374</v>
      </c>
      <c r="C328" s="25" t="s">
        <v>849</v>
      </c>
      <c r="D328" s="25" t="b">
        <f t="shared" si="17"/>
        <v>1</v>
      </c>
      <c r="E328" s="25" t="b">
        <f t="shared" si="15"/>
        <v>0</v>
      </c>
      <c r="F328" s="25" t="b">
        <f t="shared" si="16"/>
        <v>0</v>
      </c>
      <c r="G328" s="25" t="b">
        <f>NOT(ISERROR(VLOOKUP(C328,#REF!,1,FALSE)))</f>
        <v>0</v>
      </c>
      <c r="H328" s="25" t="str">
        <f>IF(G328,UPPER(VLOOKUP(C328,#REF!,9,FALSE))="Y","")</f>
        <v/>
      </c>
    </row>
    <row r="329" spans="1:8" x14ac:dyDescent="0.2">
      <c r="A329" s="25" t="s">
        <v>375</v>
      </c>
      <c r="B329" s="25" t="s">
        <v>376</v>
      </c>
      <c r="C329" s="25" t="s">
        <v>349</v>
      </c>
      <c r="D329" s="25" t="b">
        <f t="shared" si="17"/>
        <v>0</v>
      </c>
      <c r="E329" s="25" t="b">
        <f t="shared" si="15"/>
        <v>0</v>
      </c>
      <c r="F329" s="25" t="b">
        <f t="shared" si="16"/>
        <v>0</v>
      </c>
      <c r="G329" s="25" t="b">
        <f>NOT(ISERROR(VLOOKUP(C329,#REF!,1,FALSE)))</f>
        <v>0</v>
      </c>
      <c r="H329" s="25" t="str">
        <f>IF(G329,UPPER(VLOOKUP(C329,#REF!,9,FALSE))="Y","")</f>
        <v/>
      </c>
    </row>
    <row r="330" spans="1:8" x14ac:dyDescent="0.2">
      <c r="A330" s="25" t="s">
        <v>339</v>
      </c>
      <c r="B330" s="25" t="s">
        <v>340</v>
      </c>
      <c r="C330" s="25" t="s">
        <v>1083</v>
      </c>
      <c r="D330" s="25" t="b">
        <f t="shared" si="17"/>
        <v>0</v>
      </c>
      <c r="E330" s="25" t="b">
        <f t="shared" si="15"/>
        <v>0</v>
      </c>
      <c r="F330" s="25" t="b">
        <f t="shared" si="16"/>
        <v>0</v>
      </c>
      <c r="G330" s="25" t="b">
        <f>NOT(ISERROR(VLOOKUP(C330,#REF!,1,FALSE)))</f>
        <v>0</v>
      </c>
      <c r="H330" s="25" t="str">
        <f>IF(G330,UPPER(VLOOKUP(C330,#REF!,9,FALSE))="Y","")</f>
        <v/>
      </c>
    </row>
    <row r="331" spans="1:8" x14ac:dyDescent="0.2">
      <c r="A331" s="25" t="s">
        <v>341</v>
      </c>
      <c r="B331" s="25" t="s">
        <v>464</v>
      </c>
      <c r="C331" s="25" t="s">
        <v>1083</v>
      </c>
      <c r="D331" s="25" t="b">
        <f t="shared" si="17"/>
        <v>0</v>
      </c>
      <c r="E331" s="25" t="b">
        <f t="shared" si="15"/>
        <v>0</v>
      </c>
      <c r="F331" s="25" t="b">
        <f t="shared" si="16"/>
        <v>0</v>
      </c>
      <c r="G331" s="25" t="b">
        <f>NOT(ISERROR(VLOOKUP(C331,#REF!,1,FALSE)))</f>
        <v>0</v>
      </c>
      <c r="H331" s="25" t="str">
        <f>IF(G331,UPPER(VLOOKUP(C331,#REF!,9,FALSE))="Y","")</f>
        <v/>
      </c>
    </row>
    <row r="332" spans="1:8" x14ac:dyDescent="0.2">
      <c r="A332" s="25" t="s">
        <v>465</v>
      </c>
      <c r="B332" s="25" t="s">
        <v>466</v>
      </c>
      <c r="C332" s="25" t="s">
        <v>1083</v>
      </c>
      <c r="D332" s="25" t="b">
        <f t="shared" si="17"/>
        <v>0</v>
      </c>
      <c r="E332" s="25" t="b">
        <f t="shared" si="15"/>
        <v>0</v>
      </c>
      <c r="F332" s="25" t="b">
        <f t="shared" si="16"/>
        <v>0</v>
      </c>
      <c r="G332" s="25" t="b">
        <f>NOT(ISERROR(VLOOKUP(C332,#REF!,1,FALSE)))</f>
        <v>0</v>
      </c>
      <c r="H332" s="25" t="str">
        <f>IF(G332,UPPER(VLOOKUP(C332,#REF!,9,FALSE))="Y","")</f>
        <v/>
      </c>
    </row>
    <row r="333" spans="1:8" x14ac:dyDescent="0.2">
      <c r="A333" s="25" t="s">
        <v>467</v>
      </c>
      <c r="B333" s="25" t="s">
        <v>468</v>
      </c>
      <c r="C333" s="25" t="s">
        <v>1083</v>
      </c>
      <c r="D333" s="25" t="b">
        <f t="shared" si="17"/>
        <v>0</v>
      </c>
      <c r="E333" s="25" t="b">
        <f t="shared" si="15"/>
        <v>0</v>
      </c>
      <c r="F333" s="25" t="b">
        <f t="shared" si="16"/>
        <v>0</v>
      </c>
      <c r="G333" s="25" t="b">
        <f>NOT(ISERROR(VLOOKUP(C333,#REF!,1,FALSE)))</f>
        <v>0</v>
      </c>
      <c r="H333" s="25" t="str">
        <f>IF(G333,UPPER(VLOOKUP(C333,#REF!,9,FALSE))="Y","")</f>
        <v/>
      </c>
    </row>
    <row r="334" spans="1:8" x14ac:dyDescent="0.2">
      <c r="A334" s="25" t="s">
        <v>469</v>
      </c>
      <c r="B334" s="25" t="s">
        <v>470</v>
      </c>
      <c r="C334" s="25" t="s">
        <v>1083</v>
      </c>
      <c r="D334" s="25" t="b">
        <f t="shared" si="17"/>
        <v>0</v>
      </c>
      <c r="E334" s="25" t="b">
        <f t="shared" si="15"/>
        <v>0</v>
      </c>
      <c r="F334" s="25" t="b">
        <f t="shared" si="16"/>
        <v>0</v>
      </c>
      <c r="G334" s="25" t="b">
        <f>NOT(ISERROR(VLOOKUP(C334,#REF!,1,FALSE)))</f>
        <v>0</v>
      </c>
      <c r="H334" s="25" t="str">
        <f>IF(G334,UPPER(VLOOKUP(C334,#REF!,9,FALSE))="Y","")</f>
        <v/>
      </c>
    </row>
    <row r="335" spans="1:8" x14ac:dyDescent="0.2">
      <c r="A335" s="25" t="s">
        <v>471</v>
      </c>
      <c r="B335" s="25" t="s">
        <v>472</v>
      </c>
      <c r="C335" s="25" t="s">
        <v>1083</v>
      </c>
      <c r="D335" s="25" t="b">
        <f t="shared" si="17"/>
        <v>0</v>
      </c>
      <c r="E335" s="25" t="b">
        <f t="shared" si="15"/>
        <v>0</v>
      </c>
      <c r="F335" s="25" t="b">
        <f t="shared" si="16"/>
        <v>0</v>
      </c>
      <c r="G335" s="25" t="b">
        <f>NOT(ISERROR(VLOOKUP(C335,#REF!,1,FALSE)))</f>
        <v>0</v>
      </c>
      <c r="H335" s="25" t="str">
        <f>IF(G335,UPPER(VLOOKUP(C335,#REF!,9,FALSE))="Y","")</f>
        <v/>
      </c>
    </row>
    <row r="336" spans="1:8" x14ac:dyDescent="0.2">
      <c r="A336" s="25" t="s">
        <v>473</v>
      </c>
      <c r="B336" s="25" t="s">
        <v>474</v>
      </c>
      <c r="C336" s="25" t="s">
        <v>1181</v>
      </c>
      <c r="D336" s="25" t="b">
        <f t="shared" si="17"/>
        <v>1</v>
      </c>
      <c r="E336" s="25" t="b">
        <f t="shared" si="15"/>
        <v>0</v>
      </c>
      <c r="F336" s="25" t="b">
        <f t="shared" si="16"/>
        <v>0</v>
      </c>
      <c r="G336" s="25" t="b">
        <f>NOT(ISERROR(VLOOKUP(C336,#REF!,1,FALSE)))</f>
        <v>0</v>
      </c>
      <c r="H336" s="25" t="str">
        <f>IF(G336,UPPER(VLOOKUP(C336,#REF!,9,FALSE))="Y","")</f>
        <v/>
      </c>
    </row>
    <row r="337" spans="1:8" x14ac:dyDescent="0.2">
      <c r="A337" s="25" t="s">
        <v>475</v>
      </c>
      <c r="B337" s="25" t="s">
        <v>443</v>
      </c>
      <c r="C337" s="25" t="s">
        <v>1083</v>
      </c>
      <c r="D337" s="25" t="b">
        <f t="shared" si="17"/>
        <v>0</v>
      </c>
      <c r="E337" s="25" t="b">
        <f t="shared" si="15"/>
        <v>0</v>
      </c>
      <c r="F337" s="25" t="b">
        <f t="shared" si="16"/>
        <v>0</v>
      </c>
      <c r="G337" s="25" t="b">
        <f>NOT(ISERROR(VLOOKUP(C337,#REF!,1,FALSE)))</f>
        <v>0</v>
      </c>
      <c r="H337" s="25" t="str">
        <f>IF(G337,UPPER(VLOOKUP(C337,#REF!,9,FALSE))="Y","")</f>
        <v/>
      </c>
    </row>
    <row r="338" spans="1:8" x14ac:dyDescent="0.2">
      <c r="A338" s="25" t="s">
        <v>444</v>
      </c>
      <c r="B338" s="25" t="s">
        <v>206</v>
      </c>
      <c r="C338" s="25" t="s">
        <v>1378</v>
      </c>
      <c r="D338" s="25" t="b">
        <f t="shared" si="17"/>
        <v>0</v>
      </c>
      <c r="E338" s="25" t="b">
        <f t="shared" si="15"/>
        <v>0</v>
      </c>
      <c r="F338" s="25" t="b">
        <f t="shared" si="16"/>
        <v>0</v>
      </c>
      <c r="G338" s="25" t="b">
        <f>NOT(ISERROR(VLOOKUP(C338,#REF!,1,FALSE)))</f>
        <v>0</v>
      </c>
      <c r="H338" s="25" t="str">
        <f>IF(G338,UPPER(VLOOKUP(C338,#REF!,9,FALSE))="Y","")</f>
        <v/>
      </c>
    </row>
    <row r="339" spans="1:8" x14ac:dyDescent="0.2">
      <c r="A339" s="25" t="s">
        <v>207</v>
      </c>
      <c r="B339" s="25" t="s">
        <v>208</v>
      </c>
      <c r="C339" s="25" t="s">
        <v>16</v>
      </c>
      <c r="D339" s="25" t="b">
        <f t="shared" si="17"/>
        <v>1</v>
      </c>
      <c r="E339" s="25" t="b">
        <f t="shared" si="15"/>
        <v>0</v>
      </c>
      <c r="F339" s="25" t="b">
        <f t="shared" si="16"/>
        <v>0</v>
      </c>
      <c r="G339" s="25" t="b">
        <f>NOT(ISERROR(VLOOKUP(C339,#REF!,1,FALSE)))</f>
        <v>0</v>
      </c>
      <c r="H339" s="25" t="str">
        <f>IF(G339,UPPER(VLOOKUP(C339,#REF!,9,FALSE))="Y","")</f>
        <v/>
      </c>
    </row>
    <row r="340" spans="1:8" x14ac:dyDescent="0.2">
      <c r="A340" s="25" t="s">
        <v>209</v>
      </c>
      <c r="B340" s="25" t="s">
        <v>1411</v>
      </c>
      <c r="C340" s="25" t="s">
        <v>888</v>
      </c>
      <c r="D340" s="25" t="b">
        <f t="shared" si="17"/>
        <v>1</v>
      </c>
      <c r="E340" s="25" t="b">
        <f t="shared" si="15"/>
        <v>0</v>
      </c>
      <c r="F340" s="25" t="b">
        <f t="shared" si="16"/>
        <v>0</v>
      </c>
      <c r="G340" s="25" t="b">
        <f>NOT(ISERROR(VLOOKUP(C340,#REF!,1,FALSE)))</f>
        <v>0</v>
      </c>
      <c r="H340" s="25" t="str">
        <f>IF(G340,UPPER(VLOOKUP(C340,#REF!,9,FALSE))="Y","")</f>
        <v/>
      </c>
    </row>
    <row r="341" spans="1:8" x14ac:dyDescent="0.2">
      <c r="A341" s="25" t="s">
        <v>1412</v>
      </c>
      <c r="B341" s="25" t="s">
        <v>1413</v>
      </c>
      <c r="C341" s="25" t="s">
        <v>132</v>
      </c>
      <c r="D341" s="25" t="b">
        <f t="shared" si="17"/>
        <v>0</v>
      </c>
      <c r="E341" s="25" t="b">
        <f t="shared" si="15"/>
        <v>0</v>
      </c>
      <c r="F341" s="25" t="b">
        <f t="shared" si="16"/>
        <v>0</v>
      </c>
      <c r="G341" s="25" t="b">
        <f>NOT(ISERROR(VLOOKUP(C341,#REF!,1,FALSE)))</f>
        <v>0</v>
      </c>
      <c r="H341" s="25" t="str">
        <f>IF(G341,UPPER(VLOOKUP(C341,#REF!,9,FALSE))="Y","")</f>
        <v/>
      </c>
    </row>
    <row r="342" spans="1:8" x14ac:dyDescent="0.2">
      <c r="A342" s="25" t="s">
        <v>188</v>
      </c>
      <c r="B342" s="25" t="s">
        <v>189</v>
      </c>
      <c r="C342" s="25" t="s">
        <v>279</v>
      </c>
      <c r="D342" s="25" t="b">
        <f t="shared" si="17"/>
        <v>0</v>
      </c>
      <c r="E342" s="25" t="b">
        <f t="shared" si="15"/>
        <v>0</v>
      </c>
      <c r="F342" s="25" t="b">
        <f t="shared" si="16"/>
        <v>0</v>
      </c>
      <c r="G342" s="25" t="b">
        <f>NOT(ISERROR(VLOOKUP(C342,#REF!,1,FALSE)))</f>
        <v>0</v>
      </c>
      <c r="H342" s="25" t="str">
        <f>IF(G342,UPPER(VLOOKUP(C342,#REF!,9,FALSE))="Y","")</f>
        <v/>
      </c>
    </row>
    <row r="343" spans="1:8" x14ac:dyDescent="0.2">
      <c r="A343" s="25" t="s">
        <v>190</v>
      </c>
      <c r="B343" s="25" t="s">
        <v>607</v>
      </c>
      <c r="C343" s="25" t="s">
        <v>1083</v>
      </c>
      <c r="D343" s="25" t="b">
        <f t="shared" si="17"/>
        <v>0</v>
      </c>
      <c r="E343" s="25" t="b">
        <f t="shared" si="15"/>
        <v>0</v>
      </c>
      <c r="F343" s="25" t="b">
        <f t="shared" si="16"/>
        <v>0</v>
      </c>
      <c r="G343" s="25" t="b">
        <f>NOT(ISERROR(VLOOKUP(C343,#REF!,1,FALSE)))</f>
        <v>0</v>
      </c>
      <c r="H343" s="25" t="str">
        <f>IF(G343,UPPER(VLOOKUP(C343,#REF!,9,FALSE))="Y","")</f>
        <v/>
      </c>
    </row>
    <row r="344" spans="1:8" x14ac:dyDescent="0.2">
      <c r="A344" s="25" t="s">
        <v>608</v>
      </c>
      <c r="B344" s="25" t="s">
        <v>244</v>
      </c>
      <c r="C344" s="25" t="s">
        <v>1558</v>
      </c>
      <c r="D344" s="25" t="b">
        <f t="shared" si="17"/>
        <v>1</v>
      </c>
      <c r="E344" s="25" t="b">
        <f t="shared" si="15"/>
        <v>0</v>
      </c>
      <c r="F344" s="25" t="b">
        <f t="shared" si="16"/>
        <v>0</v>
      </c>
      <c r="G344" s="25" t="b">
        <f>NOT(ISERROR(VLOOKUP(C344,#REF!,1,FALSE)))</f>
        <v>0</v>
      </c>
      <c r="H344" s="25" t="str">
        <f>IF(G344,UPPER(VLOOKUP(C344,#REF!,9,FALSE))="Y","")</f>
        <v/>
      </c>
    </row>
    <row r="345" spans="1:8" x14ac:dyDescent="0.2">
      <c r="A345" s="25" t="s">
        <v>245</v>
      </c>
      <c r="B345" s="25" t="s">
        <v>246</v>
      </c>
      <c r="C345" s="25" t="s">
        <v>1083</v>
      </c>
      <c r="D345" s="25" t="b">
        <f t="shared" si="17"/>
        <v>0</v>
      </c>
      <c r="E345" s="25" t="b">
        <f t="shared" si="15"/>
        <v>0</v>
      </c>
      <c r="F345" s="25" t="b">
        <f t="shared" si="16"/>
        <v>0</v>
      </c>
      <c r="G345" s="25" t="b">
        <f>NOT(ISERROR(VLOOKUP(C345,#REF!,1,FALSE)))</f>
        <v>0</v>
      </c>
      <c r="H345" s="25" t="str">
        <f>IF(G345,UPPER(VLOOKUP(C345,#REF!,9,FALSE))="Y","")</f>
        <v/>
      </c>
    </row>
    <row r="346" spans="1:8" x14ac:dyDescent="0.2">
      <c r="A346" s="25" t="s">
        <v>247</v>
      </c>
      <c r="B346" s="25" t="s">
        <v>616</v>
      </c>
    </row>
    <row r="347" spans="1:8" x14ac:dyDescent="0.2">
      <c r="A347" s="25" t="s">
        <v>617</v>
      </c>
      <c r="B347" s="25" t="s">
        <v>618</v>
      </c>
    </row>
    <row r="348" spans="1:8" x14ac:dyDescent="0.2">
      <c r="A348" s="25" t="s">
        <v>619</v>
      </c>
      <c r="B348" s="25" t="s">
        <v>620</v>
      </c>
    </row>
    <row r="349" spans="1:8" x14ac:dyDescent="0.2">
      <c r="A349" s="25" t="s">
        <v>885</v>
      </c>
      <c r="B349" s="25" t="s">
        <v>296</v>
      </c>
    </row>
    <row r="350" spans="1:8" x14ac:dyDescent="0.2">
      <c r="A350" s="25" t="s">
        <v>297</v>
      </c>
      <c r="B350" s="25" t="s">
        <v>298</v>
      </c>
    </row>
    <row r="351" spans="1:8" x14ac:dyDescent="0.2">
      <c r="A351" s="25" t="s">
        <v>299</v>
      </c>
      <c r="B351" s="25" t="s">
        <v>432</v>
      </c>
    </row>
    <row r="352" spans="1:8" x14ac:dyDescent="0.2">
      <c r="A352" s="25" t="s">
        <v>433</v>
      </c>
      <c r="B352" s="25" t="s">
        <v>762</v>
      </c>
      <c r="C352" s="25" t="s">
        <v>112</v>
      </c>
    </row>
    <row r="353" spans="1:3" x14ac:dyDescent="0.2">
      <c r="A353" s="25" t="s">
        <v>763</v>
      </c>
      <c r="B353" s="25" t="s">
        <v>764</v>
      </c>
    </row>
    <row r="354" spans="1:3" x14ac:dyDescent="0.2">
      <c r="A354" s="25" t="s">
        <v>1166</v>
      </c>
      <c r="B354" s="25" t="s">
        <v>1167</v>
      </c>
      <c r="C354" s="25" t="s">
        <v>266</v>
      </c>
    </row>
    <row r="355" spans="1:3" x14ac:dyDescent="0.2">
      <c r="A355" s="25" t="s">
        <v>1168</v>
      </c>
      <c r="B355" s="25" t="s">
        <v>1169</v>
      </c>
    </row>
    <row r="356" spans="1:3" x14ac:dyDescent="0.2">
      <c r="A356" s="25" t="s">
        <v>1170</v>
      </c>
      <c r="B356" s="25" t="s">
        <v>865</v>
      </c>
    </row>
    <row r="357" spans="1:3" x14ac:dyDescent="0.2">
      <c r="A357" s="25" t="s">
        <v>866</v>
      </c>
      <c r="B357" s="25" t="s">
        <v>867</v>
      </c>
    </row>
    <row r="358" spans="1:3" x14ac:dyDescent="0.2">
      <c r="A358" s="25" t="s">
        <v>868</v>
      </c>
      <c r="B358" s="25" t="s">
        <v>399</v>
      </c>
    </row>
    <row r="359" spans="1:3" x14ac:dyDescent="0.2">
      <c r="A359" s="25" t="s">
        <v>400</v>
      </c>
      <c r="B359" s="25" t="s">
        <v>401</v>
      </c>
    </row>
    <row r="360" spans="1:3" x14ac:dyDescent="0.2">
      <c r="A360" s="25" t="s">
        <v>402</v>
      </c>
      <c r="B360" s="25" t="s">
        <v>316</v>
      </c>
    </row>
    <row r="361" spans="1:3" x14ac:dyDescent="0.2">
      <c r="A361" s="25" t="s">
        <v>317</v>
      </c>
      <c r="B361" s="25" t="s">
        <v>1225</v>
      </c>
    </row>
    <row r="362" spans="1:3" x14ac:dyDescent="0.2">
      <c r="A362" s="25" t="s">
        <v>1226</v>
      </c>
      <c r="B362" s="25" t="s">
        <v>572</v>
      </c>
    </row>
    <row r="363" spans="1:3" x14ac:dyDescent="0.2">
      <c r="A363" s="25" t="s">
        <v>573</v>
      </c>
      <c r="B363" s="25" t="s">
        <v>842</v>
      </c>
    </row>
    <row r="364" spans="1:3" x14ac:dyDescent="0.2">
      <c r="A364" s="25" t="s">
        <v>843</v>
      </c>
      <c r="B364" s="25" t="s">
        <v>844</v>
      </c>
    </row>
    <row r="365" spans="1:3" x14ac:dyDescent="0.2">
      <c r="A365" s="25" t="s">
        <v>845</v>
      </c>
      <c r="B365" s="25" t="s">
        <v>846</v>
      </c>
      <c r="C365" s="25" t="s">
        <v>442</v>
      </c>
    </row>
    <row r="366" spans="1:3" x14ac:dyDescent="0.2">
      <c r="A366" s="25" t="s">
        <v>847</v>
      </c>
      <c r="B366" s="25" t="s">
        <v>479</v>
      </c>
    </row>
    <row r="367" spans="1:3" x14ac:dyDescent="0.2">
      <c r="A367" s="25" t="s">
        <v>480</v>
      </c>
      <c r="B367" s="25" t="s">
        <v>747</v>
      </c>
      <c r="C367" s="25" t="s">
        <v>275</v>
      </c>
    </row>
    <row r="368" spans="1:3" x14ac:dyDescent="0.2">
      <c r="A368" s="25" t="s">
        <v>638</v>
      </c>
      <c r="B368" s="25" t="s">
        <v>1300</v>
      </c>
      <c r="C368" s="25" t="s">
        <v>266</v>
      </c>
    </row>
    <row r="369" spans="1:3" x14ac:dyDescent="0.2">
      <c r="A369" s="25" t="s">
        <v>1301</v>
      </c>
      <c r="B369" s="25" t="s">
        <v>850</v>
      </c>
      <c r="C369" s="25" t="s">
        <v>603</v>
      </c>
    </row>
    <row r="370" spans="1:3" x14ac:dyDescent="0.2">
      <c r="A370" s="25" t="s">
        <v>851</v>
      </c>
      <c r="B370" s="25" t="s">
        <v>852</v>
      </c>
      <c r="C370" s="25" t="s">
        <v>680</v>
      </c>
    </row>
    <row r="371" spans="1:3" x14ac:dyDescent="0.2">
      <c r="A371" s="25" t="s">
        <v>853</v>
      </c>
      <c r="B371" s="25" t="s">
        <v>854</v>
      </c>
    </row>
    <row r="372" spans="1:3" x14ac:dyDescent="0.2">
      <c r="A372" s="25" t="s">
        <v>855</v>
      </c>
      <c r="B372" s="25" t="s">
        <v>856</v>
      </c>
    </row>
    <row r="373" spans="1:3" x14ac:dyDescent="0.2">
      <c r="A373" s="25" t="s">
        <v>857</v>
      </c>
      <c r="B373" s="25" t="s">
        <v>858</v>
      </c>
    </row>
    <row r="374" spans="1:3" x14ac:dyDescent="0.2">
      <c r="A374" s="25" t="s">
        <v>1209</v>
      </c>
      <c r="B374" s="25" t="s">
        <v>1210</v>
      </c>
    </row>
    <row r="375" spans="1:3" x14ac:dyDescent="0.2">
      <c r="A375" s="25" t="s">
        <v>128</v>
      </c>
      <c r="B375" s="25" t="s">
        <v>381</v>
      </c>
    </row>
    <row r="376" spans="1:3" x14ac:dyDescent="0.2">
      <c r="A376" s="25" t="s">
        <v>382</v>
      </c>
      <c r="B376" s="25" t="s">
        <v>383</v>
      </c>
    </row>
    <row r="377" spans="1:3" x14ac:dyDescent="0.2">
      <c r="A377" s="25" t="s">
        <v>384</v>
      </c>
      <c r="B377" s="25" t="s">
        <v>924</v>
      </c>
    </row>
    <row r="378" spans="1:3" x14ac:dyDescent="0.2">
      <c r="A378" s="25" t="s">
        <v>925</v>
      </c>
      <c r="B378" s="25" t="s">
        <v>926</v>
      </c>
      <c r="C378" s="25" t="s">
        <v>1083</v>
      </c>
    </row>
    <row r="379" spans="1:3" x14ac:dyDescent="0.2">
      <c r="A379" s="25" t="s">
        <v>927</v>
      </c>
      <c r="B379" s="25" t="s">
        <v>928</v>
      </c>
    </row>
    <row r="380" spans="1:3" x14ac:dyDescent="0.2">
      <c r="A380" s="25" t="s">
        <v>929</v>
      </c>
      <c r="B380" s="25" t="s">
        <v>526</v>
      </c>
    </row>
    <row r="381" spans="1:3" x14ac:dyDescent="0.2">
      <c r="A381" s="25" t="s">
        <v>527</v>
      </c>
      <c r="B381" s="25" t="s">
        <v>528</v>
      </c>
    </row>
    <row r="382" spans="1:3" x14ac:dyDescent="0.2">
      <c r="A382" s="25" t="s">
        <v>529</v>
      </c>
      <c r="B382" s="25" t="s">
        <v>906</v>
      </c>
    </row>
    <row r="383" spans="1:3" x14ac:dyDescent="0.2">
      <c r="A383" s="25" t="s">
        <v>907</v>
      </c>
      <c r="B383" s="25" t="s">
        <v>530</v>
      </c>
    </row>
    <row r="384" spans="1:3" x14ac:dyDescent="0.2">
      <c r="A384" s="25" t="s">
        <v>531</v>
      </c>
      <c r="B384" s="25" t="s">
        <v>532</v>
      </c>
      <c r="C384" s="25" t="s">
        <v>653</v>
      </c>
    </row>
    <row r="385" spans="1:3" x14ac:dyDescent="0.2">
      <c r="A385" s="25" t="s">
        <v>533</v>
      </c>
      <c r="B385" s="25" t="s">
        <v>534</v>
      </c>
      <c r="C385" s="25" t="s">
        <v>1065</v>
      </c>
    </row>
    <row r="386" spans="1:3" x14ac:dyDescent="0.2">
      <c r="A386" s="25" t="s">
        <v>519</v>
      </c>
      <c r="B386" s="25" t="s">
        <v>612</v>
      </c>
    </row>
    <row r="387" spans="1:3" x14ac:dyDescent="0.2">
      <c r="A387" s="25" t="s">
        <v>613</v>
      </c>
      <c r="B387" s="25" t="s">
        <v>1391</v>
      </c>
      <c r="C387" s="25" t="s">
        <v>1053</v>
      </c>
    </row>
    <row r="388" spans="1:3" x14ac:dyDescent="0.2">
      <c r="A388" s="25" t="s">
        <v>1392</v>
      </c>
      <c r="B388" s="25" t="s">
        <v>1393</v>
      </c>
      <c r="C388" s="25" t="s">
        <v>451</v>
      </c>
    </row>
    <row r="389" spans="1:3" x14ac:dyDescent="0.2">
      <c r="A389" s="25" t="s">
        <v>1394</v>
      </c>
      <c r="B389" s="25" t="s">
        <v>1395</v>
      </c>
    </row>
    <row r="390" spans="1:3" x14ac:dyDescent="0.2">
      <c r="A390" s="25" t="s">
        <v>1396</v>
      </c>
      <c r="B390" s="25" t="s">
        <v>1397</v>
      </c>
    </row>
    <row r="391" spans="1:3" x14ac:dyDescent="0.2">
      <c r="A391" s="25" t="s">
        <v>1398</v>
      </c>
      <c r="B391" s="25" t="s">
        <v>411</v>
      </c>
    </row>
    <row r="392" spans="1:3" x14ac:dyDescent="0.2">
      <c r="A392" s="25" t="s">
        <v>412</v>
      </c>
      <c r="B392" s="25" t="s">
        <v>413</v>
      </c>
      <c r="C392" s="25" t="s">
        <v>1083</v>
      </c>
    </row>
    <row r="393" spans="1:3" x14ac:dyDescent="0.2">
      <c r="A393" s="25" t="s">
        <v>414</v>
      </c>
      <c r="B393" s="25" t="s">
        <v>660</v>
      </c>
      <c r="C393" s="25" t="s">
        <v>1421</v>
      </c>
    </row>
    <row r="394" spans="1:3" x14ac:dyDescent="0.2">
      <c r="A394" s="25" t="s">
        <v>661</v>
      </c>
      <c r="B394" s="25" t="s">
        <v>956</v>
      </c>
      <c r="C394" s="25" t="s">
        <v>1</v>
      </c>
    </row>
    <row r="395" spans="1:3" x14ac:dyDescent="0.2">
      <c r="A395" s="25" t="s">
        <v>957</v>
      </c>
      <c r="B395" s="25" t="s">
        <v>1045</v>
      </c>
      <c r="C395" s="25" t="s">
        <v>1085</v>
      </c>
    </row>
    <row r="396" spans="1:3" x14ac:dyDescent="0.2">
      <c r="A396" s="25" t="s">
        <v>1563</v>
      </c>
      <c r="B396" s="25" t="s">
        <v>1564</v>
      </c>
      <c r="C396" s="25" t="s">
        <v>281</v>
      </c>
    </row>
    <row r="397" spans="1:3" x14ac:dyDescent="0.2">
      <c r="A397" s="25" t="s">
        <v>1565</v>
      </c>
      <c r="B397" s="25" t="s">
        <v>1566</v>
      </c>
      <c r="C397" s="25" t="s">
        <v>1083</v>
      </c>
    </row>
    <row r="398" spans="1:3" x14ac:dyDescent="0.2">
      <c r="A398" s="25" t="s">
        <v>1567</v>
      </c>
      <c r="B398" s="25" t="s">
        <v>1568</v>
      </c>
      <c r="C398" s="25" t="s">
        <v>185</v>
      </c>
    </row>
    <row r="399" spans="1:3" x14ac:dyDescent="0.2">
      <c r="A399" s="25" t="s">
        <v>1569</v>
      </c>
      <c r="B399" s="25" t="s">
        <v>423</v>
      </c>
      <c r="C399" s="25" t="s">
        <v>1037</v>
      </c>
    </row>
    <row r="400" spans="1:3" x14ac:dyDescent="0.2">
      <c r="A400" s="25" t="s">
        <v>251</v>
      </c>
      <c r="B400" s="25" t="s">
        <v>252</v>
      </c>
      <c r="C400" s="25" t="s">
        <v>38</v>
      </c>
    </row>
    <row r="401" spans="1:3" x14ac:dyDescent="0.2">
      <c r="A401" s="25" t="s">
        <v>253</v>
      </c>
      <c r="B401" s="25" t="s">
        <v>1088</v>
      </c>
      <c r="C401" s="25" t="s">
        <v>649</v>
      </c>
    </row>
    <row r="402" spans="1:3" x14ac:dyDescent="0.2">
      <c r="A402" s="25" t="s">
        <v>1089</v>
      </c>
      <c r="B402" s="25" t="s">
        <v>1090</v>
      </c>
      <c r="C402" s="25" t="s">
        <v>1439</v>
      </c>
    </row>
    <row r="403" spans="1:3" x14ac:dyDescent="0.2">
      <c r="A403" s="25" t="s">
        <v>1091</v>
      </c>
      <c r="B403" s="25" t="s">
        <v>1092</v>
      </c>
      <c r="C403" s="25" t="s">
        <v>1083</v>
      </c>
    </row>
    <row r="404" spans="1:3" x14ac:dyDescent="0.2">
      <c r="A404" s="25" t="s">
        <v>238</v>
      </c>
      <c r="B404" s="25" t="s">
        <v>225</v>
      </c>
      <c r="C404" s="25" t="s">
        <v>1086</v>
      </c>
    </row>
    <row r="405" spans="1:3" x14ac:dyDescent="0.2">
      <c r="A405" s="25" t="s">
        <v>226</v>
      </c>
      <c r="B405" s="25" t="s">
        <v>227</v>
      </c>
      <c r="C405" s="25" t="s">
        <v>89</v>
      </c>
    </row>
    <row r="406" spans="1:3" x14ac:dyDescent="0.2">
      <c r="A406" s="25" t="s">
        <v>228</v>
      </c>
      <c r="B406" s="25" t="s">
        <v>229</v>
      </c>
      <c r="C406" s="25" t="s">
        <v>281</v>
      </c>
    </row>
    <row r="407" spans="1:3" x14ac:dyDescent="0.2">
      <c r="A407" s="25" t="s">
        <v>230</v>
      </c>
      <c r="B407" s="25" t="s">
        <v>231</v>
      </c>
      <c r="C407" s="25" t="s">
        <v>1042</v>
      </c>
    </row>
    <row r="408" spans="1:3" x14ac:dyDescent="0.2">
      <c r="A408" s="25" t="s">
        <v>643</v>
      </c>
      <c r="B408" s="25" t="s">
        <v>1426</v>
      </c>
      <c r="C408" s="25" t="s">
        <v>213</v>
      </c>
    </row>
    <row r="409" spans="1:3" x14ac:dyDescent="0.2">
      <c r="A409" s="25" t="s">
        <v>481</v>
      </c>
      <c r="B409" s="25" t="s">
        <v>1553</v>
      </c>
      <c r="C409" s="25" t="s">
        <v>111</v>
      </c>
    </row>
    <row r="410" spans="1:3" x14ac:dyDescent="0.2">
      <c r="A410" s="25" t="s">
        <v>1554</v>
      </c>
      <c r="B410" s="25" t="s">
        <v>1555</v>
      </c>
      <c r="C410" s="25" t="s">
        <v>353</v>
      </c>
    </row>
    <row r="411" spans="1:3" x14ac:dyDescent="0.2">
      <c r="A411" s="25" t="s">
        <v>1556</v>
      </c>
      <c r="B411" s="25" t="s">
        <v>814</v>
      </c>
      <c r="C411" s="25" t="s">
        <v>267</v>
      </c>
    </row>
    <row r="412" spans="1:3" x14ac:dyDescent="0.2">
      <c r="A412" s="25" t="s">
        <v>815</v>
      </c>
      <c r="B412" s="25" t="s">
        <v>1387</v>
      </c>
      <c r="C412" s="25" t="s">
        <v>556</v>
      </c>
    </row>
    <row r="413" spans="1:3" x14ac:dyDescent="0.2">
      <c r="A413" s="25" t="s">
        <v>19</v>
      </c>
      <c r="B413" s="25" t="s">
        <v>1323</v>
      </c>
      <c r="C413" s="25" t="s">
        <v>1044</v>
      </c>
    </row>
    <row r="414" spans="1:3" x14ac:dyDescent="0.2">
      <c r="A414" s="25" t="s">
        <v>1324</v>
      </c>
      <c r="B414" s="25" t="s">
        <v>1325</v>
      </c>
      <c r="C414" s="25" t="s">
        <v>194</v>
      </c>
    </row>
    <row r="415" spans="1:3" x14ac:dyDescent="0.2">
      <c r="A415" s="25" t="s">
        <v>1326</v>
      </c>
      <c r="B415" s="25" t="s">
        <v>1327</v>
      </c>
      <c r="C415" s="25" t="s">
        <v>551</v>
      </c>
    </row>
    <row r="416" spans="1:3" x14ac:dyDescent="0.2">
      <c r="A416" s="25" t="s">
        <v>1328</v>
      </c>
      <c r="B416" s="25" t="s">
        <v>513</v>
      </c>
      <c r="C416" s="25" t="s">
        <v>914</v>
      </c>
    </row>
    <row r="417" spans="1:3" x14ac:dyDescent="0.2">
      <c r="A417" s="25" t="s">
        <v>514</v>
      </c>
      <c r="B417" s="25" t="s">
        <v>457</v>
      </c>
      <c r="C417" s="25" t="s">
        <v>552</v>
      </c>
    </row>
    <row r="418" spans="1:3" x14ac:dyDescent="0.2">
      <c r="A418" s="25" t="s">
        <v>458</v>
      </c>
      <c r="B418" s="25" t="s">
        <v>459</v>
      </c>
      <c r="C418" s="25" t="s">
        <v>1037</v>
      </c>
    </row>
    <row r="419" spans="1:3" x14ac:dyDescent="0.2">
      <c r="A419" s="25" t="s">
        <v>460</v>
      </c>
      <c r="B419" s="25" t="s">
        <v>354</v>
      </c>
      <c r="C419" s="25" t="s">
        <v>1035</v>
      </c>
    </row>
    <row r="420" spans="1:3" x14ac:dyDescent="0.2">
      <c r="A420" s="25" t="s">
        <v>355</v>
      </c>
      <c r="B420" s="25" t="s">
        <v>327</v>
      </c>
      <c r="C420" s="25" t="s">
        <v>1244</v>
      </c>
    </row>
    <row r="421" spans="1:3" x14ac:dyDescent="0.2">
      <c r="A421" s="25" t="s">
        <v>328</v>
      </c>
      <c r="B421" s="25" t="s">
        <v>952</v>
      </c>
      <c r="C421" s="25" t="s">
        <v>112</v>
      </c>
    </row>
    <row r="422" spans="1:3" x14ac:dyDescent="0.2">
      <c r="A422" s="25" t="s">
        <v>1202</v>
      </c>
      <c r="B422" s="25" t="s">
        <v>1203</v>
      </c>
      <c r="C422" s="25" t="s">
        <v>22</v>
      </c>
    </row>
    <row r="423" spans="1:3" x14ac:dyDescent="0.2">
      <c r="A423" s="25" t="s">
        <v>1204</v>
      </c>
      <c r="B423" s="25" t="s">
        <v>1205</v>
      </c>
      <c r="C423" s="25" t="s">
        <v>806</v>
      </c>
    </row>
    <row r="424" spans="1:3" x14ac:dyDescent="0.2">
      <c r="A424" s="25" t="s">
        <v>1206</v>
      </c>
      <c r="B424" s="25" t="s">
        <v>1207</v>
      </c>
      <c r="C424" s="25" t="s">
        <v>108</v>
      </c>
    </row>
    <row r="425" spans="1:3" x14ac:dyDescent="0.2">
      <c r="A425" s="25" t="s">
        <v>1208</v>
      </c>
      <c r="B425" s="25" t="s">
        <v>953</v>
      </c>
      <c r="C425" s="25" t="s">
        <v>954</v>
      </c>
    </row>
    <row r="426" spans="1:3" x14ac:dyDescent="0.2">
      <c r="A426" s="25" t="s">
        <v>955</v>
      </c>
      <c r="B426" s="25" t="s">
        <v>1174</v>
      </c>
      <c r="C426" s="25" t="s">
        <v>16</v>
      </c>
    </row>
    <row r="427" spans="1:3" x14ac:dyDescent="0.2">
      <c r="A427" s="25" t="s">
        <v>1175</v>
      </c>
      <c r="B427" s="25" t="s">
        <v>1176</v>
      </c>
      <c r="C427" s="25" t="s">
        <v>1546</v>
      </c>
    </row>
    <row r="428" spans="1:3" x14ac:dyDescent="0.2">
      <c r="A428" s="25" t="s">
        <v>1177</v>
      </c>
      <c r="B428" s="25" t="s">
        <v>659</v>
      </c>
      <c r="C428" s="25" t="s">
        <v>983</v>
      </c>
    </row>
    <row r="429" spans="1:3" x14ac:dyDescent="0.2">
      <c r="A429" s="25" t="s">
        <v>500</v>
      </c>
      <c r="B429" s="25" t="s">
        <v>501</v>
      </c>
      <c r="C429" s="25" t="s">
        <v>281</v>
      </c>
    </row>
    <row r="430" spans="1:3" x14ac:dyDescent="0.2">
      <c r="A430" s="25" t="s">
        <v>502</v>
      </c>
      <c r="B430" s="25" t="s">
        <v>503</v>
      </c>
      <c r="C430" s="25" t="s">
        <v>1083</v>
      </c>
    </row>
    <row r="431" spans="1:3" x14ac:dyDescent="0.2">
      <c r="A431" s="25" t="s">
        <v>504</v>
      </c>
      <c r="B431" s="25" t="s">
        <v>685</v>
      </c>
      <c r="C431" s="25" t="s">
        <v>556</v>
      </c>
    </row>
    <row r="432" spans="1:3" x14ac:dyDescent="0.2">
      <c r="A432" s="25" t="s">
        <v>1292</v>
      </c>
      <c r="B432" s="25" t="s">
        <v>93</v>
      </c>
      <c r="C432" s="25" t="s">
        <v>556</v>
      </c>
    </row>
    <row r="433" spans="1:3" x14ac:dyDescent="0.2">
      <c r="A433" s="25" t="s">
        <v>94</v>
      </c>
      <c r="B433" s="25" t="s">
        <v>95</v>
      </c>
      <c r="C433" s="25" t="s">
        <v>1044</v>
      </c>
    </row>
    <row r="434" spans="1:3" x14ac:dyDescent="0.2">
      <c r="A434" s="25" t="s">
        <v>96</v>
      </c>
      <c r="B434" s="25" t="s">
        <v>97</v>
      </c>
      <c r="C434" s="25" t="s">
        <v>281</v>
      </c>
    </row>
    <row r="435" spans="1:3" x14ac:dyDescent="0.2">
      <c r="A435" s="25" t="s">
        <v>98</v>
      </c>
      <c r="B435" s="25" t="s">
        <v>99</v>
      </c>
      <c r="C435" s="25" t="s">
        <v>194</v>
      </c>
    </row>
    <row r="436" spans="1:3" x14ac:dyDescent="0.2">
      <c r="A436" s="25" t="s">
        <v>100</v>
      </c>
      <c r="B436" s="25" t="s">
        <v>101</v>
      </c>
      <c r="C436" s="25" t="s">
        <v>807</v>
      </c>
    </row>
    <row r="437" spans="1:3" x14ac:dyDescent="0.2">
      <c r="A437" s="25" t="s">
        <v>102</v>
      </c>
      <c r="B437" s="25" t="s">
        <v>103</v>
      </c>
      <c r="C437" s="25" t="s">
        <v>1546</v>
      </c>
    </row>
    <row r="438" spans="1:3" x14ac:dyDescent="0.2">
      <c r="A438" s="25" t="s">
        <v>104</v>
      </c>
      <c r="B438" s="25" t="s">
        <v>105</v>
      </c>
      <c r="C438" s="25" t="s">
        <v>281</v>
      </c>
    </row>
    <row r="439" spans="1:3" x14ac:dyDescent="0.2">
      <c r="A439" s="25" t="s">
        <v>106</v>
      </c>
      <c r="B439" s="25" t="s">
        <v>385</v>
      </c>
      <c r="C439" s="25" t="s">
        <v>648</v>
      </c>
    </row>
    <row r="440" spans="1:3" x14ac:dyDescent="0.2">
      <c r="A440" s="25" t="s">
        <v>386</v>
      </c>
      <c r="B440" s="25" t="s">
        <v>1111</v>
      </c>
      <c r="C440" s="25" t="s">
        <v>1083</v>
      </c>
    </row>
    <row r="441" spans="1:3" x14ac:dyDescent="0.2">
      <c r="A441" s="25" t="s">
        <v>961</v>
      </c>
      <c r="B441" s="25" t="s">
        <v>962</v>
      </c>
      <c r="C441" s="25" t="s">
        <v>266</v>
      </c>
    </row>
    <row r="442" spans="1:3" x14ac:dyDescent="0.2">
      <c r="A442" s="25" t="s">
        <v>963</v>
      </c>
      <c r="B442" s="25" t="s">
        <v>964</v>
      </c>
      <c r="C442" s="25" t="s">
        <v>1509</v>
      </c>
    </row>
    <row r="443" spans="1:3" x14ac:dyDescent="0.2">
      <c r="A443" s="25" t="s">
        <v>965</v>
      </c>
      <c r="B443" s="25" t="s">
        <v>966</v>
      </c>
      <c r="C443" s="25" t="s">
        <v>1083</v>
      </c>
    </row>
    <row r="444" spans="1:3" x14ac:dyDescent="0.2">
      <c r="A444" s="25" t="s">
        <v>967</v>
      </c>
      <c r="B444" s="25" t="s">
        <v>318</v>
      </c>
    </row>
    <row r="445" spans="1:3" x14ac:dyDescent="0.2">
      <c r="A445" s="25" t="s">
        <v>319</v>
      </c>
      <c r="B445" s="25" t="s">
        <v>320</v>
      </c>
      <c r="C445" s="25" t="s">
        <v>281</v>
      </c>
    </row>
    <row r="446" spans="1:3" x14ac:dyDescent="0.2">
      <c r="A446" s="25" t="s">
        <v>436</v>
      </c>
      <c r="B446" s="25" t="s">
        <v>437</v>
      </c>
      <c r="C446" s="25" t="s">
        <v>349</v>
      </c>
    </row>
    <row r="447" spans="1:3" x14ac:dyDescent="0.2">
      <c r="A447" s="25" t="s">
        <v>438</v>
      </c>
      <c r="B447" s="25" t="s">
        <v>439</v>
      </c>
      <c r="C447" s="25" t="s">
        <v>194</v>
      </c>
    </row>
    <row r="448" spans="1:3" x14ac:dyDescent="0.2">
      <c r="A448" s="25" t="s">
        <v>440</v>
      </c>
      <c r="B448" s="25" t="s">
        <v>441</v>
      </c>
      <c r="C448" s="25" t="s">
        <v>112</v>
      </c>
    </row>
    <row r="449" spans="1:3" x14ac:dyDescent="0.2">
      <c r="A449" s="25" t="s">
        <v>872</v>
      </c>
      <c r="B449" s="25" t="s">
        <v>873</v>
      </c>
      <c r="C449" s="25" t="s">
        <v>120</v>
      </c>
    </row>
    <row r="450" spans="1:3" x14ac:dyDescent="0.2">
      <c r="A450" s="25" t="s">
        <v>874</v>
      </c>
      <c r="B450" s="25" t="s">
        <v>1197</v>
      </c>
      <c r="C450" s="25" t="s">
        <v>112</v>
      </c>
    </row>
    <row r="451" spans="1:3" x14ac:dyDescent="0.2">
      <c r="A451" s="25" t="s">
        <v>1198</v>
      </c>
      <c r="B451" s="25" t="s">
        <v>1199</v>
      </c>
      <c r="C451" s="25" t="s">
        <v>112</v>
      </c>
    </row>
    <row r="452" spans="1:3" x14ac:dyDescent="0.2">
      <c r="A452" s="25" t="s">
        <v>1200</v>
      </c>
      <c r="B452" s="25" t="s">
        <v>50</v>
      </c>
      <c r="C452" s="25" t="s">
        <v>662</v>
      </c>
    </row>
    <row r="453" spans="1:3" x14ac:dyDescent="0.2">
      <c r="A453" s="25" t="s">
        <v>663</v>
      </c>
      <c r="B453" s="25" t="s">
        <v>664</v>
      </c>
      <c r="C453" s="25" t="s">
        <v>1083</v>
      </c>
    </row>
    <row r="454" spans="1:3" x14ac:dyDescent="0.2">
      <c r="A454" s="25" t="s">
        <v>591</v>
      </c>
      <c r="B454" s="25" t="s">
        <v>592</v>
      </c>
      <c r="C454" s="25" t="s">
        <v>1083</v>
      </c>
    </row>
    <row r="455" spans="1:3" x14ac:dyDescent="0.2">
      <c r="A455" s="25" t="s">
        <v>593</v>
      </c>
      <c r="B455" s="25" t="s">
        <v>594</v>
      </c>
      <c r="C455" s="25" t="s">
        <v>248</v>
      </c>
    </row>
    <row r="456" spans="1:3" x14ac:dyDescent="0.2">
      <c r="A456" s="25" t="s">
        <v>595</v>
      </c>
      <c r="B456" s="25" t="s">
        <v>1500</v>
      </c>
      <c r="C456" s="25" t="s">
        <v>111</v>
      </c>
    </row>
    <row r="457" spans="1:3" x14ac:dyDescent="0.2">
      <c r="A457" s="25" t="s">
        <v>1501</v>
      </c>
      <c r="B457" s="25" t="s">
        <v>1074</v>
      </c>
      <c r="C457" s="25" t="s">
        <v>112</v>
      </c>
    </row>
    <row r="458" spans="1:3" x14ac:dyDescent="0.2">
      <c r="A458" s="25" t="s">
        <v>1075</v>
      </c>
      <c r="B458" s="25" t="s">
        <v>1492</v>
      </c>
      <c r="C458" s="25" t="s">
        <v>275</v>
      </c>
    </row>
    <row r="459" spans="1:3" x14ac:dyDescent="0.2">
      <c r="A459" s="25" t="s">
        <v>1076</v>
      </c>
      <c r="B459" s="25" t="s">
        <v>1077</v>
      </c>
      <c r="C459" s="25" t="s">
        <v>808</v>
      </c>
    </row>
    <row r="460" spans="1:3" x14ac:dyDescent="0.2">
      <c r="A460" s="25" t="s">
        <v>1078</v>
      </c>
      <c r="B460" s="25" t="s">
        <v>655</v>
      </c>
      <c r="C460" s="25" t="s">
        <v>656</v>
      </c>
    </row>
    <row r="461" spans="1:3" x14ac:dyDescent="0.2">
      <c r="A461" s="25" t="s">
        <v>657</v>
      </c>
      <c r="B461" s="25" t="s">
        <v>658</v>
      </c>
      <c r="C461" s="25" t="s">
        <v>1502</v>
      </c>
    </row>
    <row r="462" spans="1:3" x14ac:dyDescent="0.2">
      <c r="A462" s="25" t="s">
        <v>1265</v>
      </c>
      <c r="B462" s="25" t="s">
        <v>779</v>
      </c>
      <c r="C462" s="25" t="s">
        <v>111</v>
      </c>
    </row>
    <row r="463" spans="1:3" x14ac:dyDescent="0.2">
      <c r="A463" s="25" t="s">
        <v>780</v>
      </c>
      <c r="B463" s="25" t="s">
        <v>781</v>
      </c>
    </row>
    <row r="464" spans="1:3" x14ac:dyDescent="0.2">
      <c r="A464" s="25" t="s">
        <v>362</v>
      </c>
      <c r="B464" s="25" t="s">
        <v>1448</v>
      </c>
      <c r="C464" s="25" t="s">
        <v>1477</v>
      </c>
    </row>
    <row r="465" spans="1:3" x14ac:dyDescent="0.2">
      <c r="A465" s="25" t="s">
        <v>1449</v>
      </c>
      <c r="B465" s="25" t="s">
        <v>946</v>
      </c>
      <c r="C465" s="25" t="s">
        <v>553</v>
      </c>
    </row>
    <row r="466" spans="1:3" x14ac:dyDescent="0.2">
      <c r="A466" s="25" t="s">
        <v>424</v>
      </c>
      <c r="B466" s="25" t="s">
        <v>425</v>
      </c>
      <c r="C466" s="25" t="s">
        <v>1036</v>
      </c>
    </row>
    <row r="467" spans="1:3" x14ac:dyDescent="0.2">
      <c r="A467" s="25" t="s">
        <v>426</v>
      </c>
      <c r="B467" s="25" t="s">
        <v>427</v>
      </c>
      <c r="C467" s="25" t="s">
        <v>1475</v>
      </c>
    </row>
    <row r="468" spans="1:3" x14ac:dyDescent="0.2">
      <c r="A468" s="25" t="s">
        <v>428</v>
      </c>
      <c r="B468" s="25" t="s">
        <v>557</v>
      </c>
      <c r="C468" s="25" t="s">
        <v>806</v>
      </c>
    </row>
    <row r="469" spans="1:3" x14ac:dyDescent="0.2">
      <c r="A469" s="25" t="s">
        <v>937</v>
      </c>
      <c r="B469" s="25" t="s">
        <v>938</v>
      </c>
      <c r="C469" s="25" t="s">
        <v>232</v>
      </c>
    </row>
    <row r="470" spans="1:3" x14ac:dyDescent="0.2">
      <c r="A470" s="25" t="s">
        <v>1156</v>
      </c>
      <c r="B470" s="25" t="s">
        <v>1157</v>
      </c>
      <c r="C470" s="25" t="s">
        <v>914</v>
      </c>
    </row>
    <row r="471" spans="1:3" x14ac:dyDescent="0.2">
      <c r="A471" s="25" t="s">
        <v>1158</v>
      </c>
      <c r="B471" s="25" t="s">
        <v>901</v>
      </c>
      <c r="C471" s="25" t="s">
        <v>112</v>
      </c>
    </row>
    <row r="472" spans="1:3" x14ac:dyDescent="0.2">
      <c r="A472" s="25" t="s">
        <v>902</v>
      </c>
      <c r="B472" s="25" t="s">
        <v>903</v>
      </c>
      <c r="C472" s="25" t="s">
        <v>185</v>
      </c>
    </row>
    <row r="473" spans="1:3" x14ac:dyDescent="0.2">
      <c r="A473" s="25" t="s">
        <v>904</v>
      </c>
      <c r="B473" s="25" t="s">
        <v>905</v>
      </c>
      <c r="C473" s="25" t="s">
        <v>1188</v>
      </c>
    </row>
    <row r="474" spans="1:3" x14ac:dyDescent="0.2">
      <c r="A474" s="25" t="s">
        <v>525</v>
      </c>
      <c r="B474" s="25" t="s">
        <v>930</v>
      </c>
      <c r="C474" s="25" t="s">
        <v>450</v>
      </c>
    </row>
    <row r="475" spans="1:3" x14ac:dyDescent="0.2">
      <c r="A475" s="25" t="s">
        <v>931</v>
      </c>
      <c r="B475" s="25" t="s">
        <v>1450</v>
      </c>
      <c r="C475" s="25" t="s">
        <v>913</v>
      </c>
    </row>
    <row r="476" spans="1:3" x14ac:dyDescent="0.2">
      <c r="A476" s="25" t="s">
        <v>1451</v>
      </c>
      <c r="B476" s="25" t="s">
        <v>1452</v>
      </c>
      <c r="C476" s="25" t="s">
        <v>452</v>
      </c>
    </row>
    <row r="477" spans="1:3" x14ac:dyDescent="0.2">
      <c r="A477" s="25" t="s">
        <v>899</v>
      </c>
      <c r="B477" s="25" t="s">
        <v>900</v>
      </c>
      <c r="C477" s="25" t="s">
        <v>380</v>
      </c>
    </row>
    <row r="478" spans="1:3" x14ac:dyDescent="0.2">
      <c r="A478" s="25" t="s">
        <v>892</v>
      </c>
      <c r="B478" s="25" t="s">
        <v>893</v>
      </c>
      <c r="C478" s="25" t="s">
        <v>1475</v>
      </c>
    </row>
    <row r="479" spans="1:3" x14ac:dyDescent="0.2">
      <c r="A479" s="25" t="s">
        <v>894</v>
      </c>
      <c r="B479" s="25" t="s">
        <v>1319</v>
      </c>
      <c r="C479" s="25" t="s">
        <v>859</v>
      </c>
    </row>
    <row r="480" spans="1:3" x14ac:dyDescent="0.2">
      <c r="A480" s="25" t="s">
        <v>1320</v>
      </c>
      <c r="B480" s="25" t="s">
        <v>300</v>
      </c>
      <c r="C480" s="25" t="s">
        <v>860</v>
      </c>
    </row>
    <row r="481" spans="1:3" x14ac:dyDescent="0.2">
      <c r="A481" s="25" t="s">
        <v>301</v>
      </c>
      <c r="B481" s="25" t="s">
        <v>302</v>
      </c>
      <c r="C481" s="25" t="s">
        <v>777</v>
      </c>
    </row>
    <row r="482" spans="1:3" x14ac:dyDescent="0.2">
      <c r="A482" s="25" t="s">
        <v>303</v>
      </c>
      <c r="B482" s="25" t="s">
        <v>1479</v>
      </c>
      <c r="C482" s="25" t="s">
        <v>1380</v>
      </c>
    </row>
    <row r="483" spans="1:3" x14ac:dyDescent="0.2">
      <c r="A483" s="25" t="s">
        <v>1480</v>
      </c>
      <c r="B483" s="25" t="s">
        <v>1481</v>
      </c>
      <c r="C483" s="25" t="s">
        <v>1377</v>
      </c>
    </row>
    <row r="484" spans="1:3" x14ac:dyDescent="0.2">
      <c r="A484" s="25" t="s">
        <v>1482</v>
      </c>
      <c r="B484" s="25" t="s">
        <v>1483</v>
      </c>
      <c r="C484" s="25" t="s">
        <v>1410</v>
      </c>
    </row>
    <row r="485" spans="1:3" x14ac:dyDescent="0.2">
      <c r="A485" s="25" t="s">
        <v>1484</v>
      </c>
      <c r="B485" s="25" t="s">
        <v>1485</v>
      </c>
      <c r="C485" s="25" t="s">
        <v>371</v>
      </c>
    </row>
    <row r="486" spans="1:3" x14ac:dyDescent="0.2">
      <c r="A486" s="25" t="s">
        <v>751</v>
      </c>
      <c r="B486" s="25" t="s">
        <v>565</v>
      </c>
      <c r="C486" s="25" t="s">
        <v>321</v>
      </c>
    </row>
    <row r="487" spans="1:3" x14ac:dyDescent="0.2">
      <c r="A487" s="25" t="s">
        <v>566</v>
      </c>
      <c r="B487" s="25" t="s">
        <v>567</v>
      </c>
      <c r="C487" s="25" t="s">
        <v>322</v>
      </c>
    </row>
    <row r="488" spans="1:3" x14ac:dyDescent="0.2">
      <c r="A488" s="25" t="s">
        <v>568</v>
      </c>
      <c r="B488" s="25" t="s">
        <v>569</v>
      </c>
      <c r="C488" s="25" t="s">
        <v>552</v>
      </c>
    </row>
    <row r="489" spans="1:3" x14ac:dyDescent="0.2">
      <c r="A489" s="25" t="s">
        <v>570</v>
      </c>
      <c r="B489" s="25" t="s">
        <v>268</v>
      </c>
      <c r="C489" s="25" t="s">
        <v>111</v>
      </c>
    </row>
    <row r="490" spans="1:3" x14ac:dyDescent="0.2">
      <c r="A490" s="25" t="s">
        <v>269</v>
      </c>
      <c r="B490" s="25" t="s">
        <v>1293</v>
      </c>
      <c r="C490" s="25" t="s">
        <v>111</v>
      </c>
    </row>
    <row r="491" spans="1:3" x14ac:dyDescent="0.2">
      <c r="A491" s="25" t="s">
        <v>1294</v>
      </c>
      <c r="B491" s="25" t="s">
        <v>1414</v>
      </c>
      <c r="C491" s="25" t="s">
        <v>1291</v>
      </c>
    </row>
    <row r="492" spans="1:3" x14ac:dyDescent="0.2">
      <c r="A492" s="25" t="s">
        <v>1415</v>
      </c>
      <c r="B492" s="25" t="s">
        <v>1416</v>
      </c>
      <c r="C492" s="25" t="s">
        <v>1476</v>
      </c>
    </row>
    <row r="493" spans="1:3" x14ac:dyDescent="0.2">
      <c r="A493" s="25" t="s">
        <v>783</v>
      </c>
      <c r="B493" s="25" t="s">
        <v>1080</v>
      </c>
      <c r="C493" s="25" t="s">
        <v>442</v>
      </c>
    </row>
    <row r="494" spans="1:3" x14ac:dyDescent="0.2">
      <c r="A494" s="25" t="s">
        <v>1081</v>
      </c>
      <c r="B494" s="25" t="s">
        <v>693</v>
      </c>
      <c r="C494" s="25" t="s">
        <v>725</v>
      </c>
    </row>
    <row r="495" spans="1:3" x14ac:dyDescent="0.2">
      <c r="A495" s="25" t="s">
        <v>694</v>
      </c>
      <c r="B495" s="25" t="s">
        <v>239</v>
      </c>
      <c r="C495" s="25" t="s">
        <v>1084</v>
      </c>
    </row>
    <row r="496" spans="1:3" x14ac:dyDescent="0.2">
      <c r="A496" s="25" t="s">
        <v>240</v>
      </c>
      <c r="B496" s="25" t="s">
        <v>1288</v>
      </c>
      <c r="C496" s="25" t="s">
        <v>185</v>
      </c>
    </row>
    <row r="497" spans="1:3" x14ac:dyDescent="0.2">
      <c r="A497" s="25" t="s">
        <v>1289</v>
      </c>
      <c r="B497" s="25" t="s">
        <v>306</v>
      </c>
      <c r="C497" s="25" t="s">
        <v>1438</v>
      </c>
    </row>
    <row r="498" spans="1:3" x14ac:dyDescent="0.2">
      <c r="A498" s="25" t="s">
        <v>1023</v>
      </c>
      <c r="B498" s="25" t="s">
        <v>1024</v>
      </c>
      <c r="C498" s="25" t="s">
        <v>334</v>
      </c>
    </row>
    <row r="499" spans="1:3" x14ac:dyDescent="0.2">
      <c r="A499" s="25" t="s">
        <v>1025</v>
      </c>
      <c r="B499" s="25" t="s">
        <v>1242</v>
      </c>
      <c r="C499" s="25" t="s">
        <v>121</v>
      </c>
    </row>
    <row r="500" spans="1:3" x14ac:dyDescent="0.2">
      <c r="A500" s="25" t="s">
        <v>1243</v>
      </c>
      <c r="B500" s="25" t="s">
        <v>310</v>
      </c>
      <c r="C500" s="25" t="s">
        <v>130</v>
      </c>
    </row>
    <row r="501" spans="1:3" x14ac:dyDescent="0.2">
      <c r="A501" s="25" t="s">
        <v>311</v>
      </c>
      <c r="B501" s="25" t="s">
        <v>312</v>
      </c>
      <c r="C501" s="25" t="s">
        <v>1502</v>
      </c>
    </row>
    <row r="502" spans="1:3" x14ac:dyDescent="0.2">
      <c r="A502" s="25" t="s">
        <v>313</v>
      </c>
      <c r="B502" s="25" t="s">
        <v>314</v>
      </c>
      <c r="C502" s="25" t="s">
        <v>1044</v>
      </c>
    </row>
    <row r="503" spans="1:3" x14ac:dyDescent="0.2">
      <c r="A503" s="25" t="s">
        <v>290</v>
      </c>
      <c r="B503" s="25" t="s">
        <v>291</v>
      </c>
      <c r="C503" s="25" t="s">
        <v>1478</v>
      </c>
    </row>
    <row r="504" spans="1:3" x14ac:dyDescent="0.2">
      <c r="A504" s="25" t="s">
        <v>292</v>
      </c>
      <c r="B504" s="25" t="s">
        <v>1102</v>
      </c>
      <c r="C504" s="25" t="s">
        <v>112</v>
      </c>
    </row>
    <row r="505" spans="1:3" x14ac:dyDescent="0.2">
      <c r="A505" s="25" t="s">
        <v>1103</v>
      </c>
      <c r="B505" s="25" t="s">
        <v>985</v>
      </c>
      <c r="C505" s="25" t="s">
        <v>1058</v>
      </c>
    </row>
    <row r="506" spans="1:3" x14ac:dyDescent="0.2">
      <c r="A506" s="25" t="s">
        <v>986</v>
      </c>
      <c r="B506" s="25" t="s">
        <v>987</v>
      </c>
      <c r="C506" s="25" t="s">
        <v>859</v>
      </c>
    </row>
    <row r="507" spans="1:3" x14ac:dyDescent="0.2">
      <c r="A507" s="25" t="s">
        <v>988</v>
      </c>
      <c r="B507" s="25" t="s">
        <v>491</v>
      </c>
      <c r="C507" s="25" t="s">
        <v>1053</v>
      </c>
    </row>
    <row r="508" spans="1:3" x14ac:dyDescent="0.2">
      <c r="A508" s="25" t="s">
        <v>492</v>
      </c>
      <c r="B508" s="25" t="s">
        <v>493</v>
      </c>
      <c r="C508" s="25" t="s">
        <v>112</v>
      </c>
    </row>
    <row r="509" spans="1:3" x14ac:dyDescent="0.2">
      <c r="A509" s="25" t="s">
        <v>494</v>
      </c>
      <c r="B509" s="25" t="s">
        <v>495</v>
      </c>
      <c r="C509" s="25" t="s">
        <v>112</v>
      </c>
    </row>
    <row r="510" spans="1:3" x14ac:dyDescent="0.2">
      <c r="A510" s="25" t="s">
        <v>496</v>
      </c>
      <c r="B510" s="25" t="s">
        <v>497</v>
      </c>
      <c r="C510" s="25" t="s">
        <v>112</v>
      </c>
    </row>
    <row r="511" spans="1:3" x14ac:dyDescent="0.2">
      <c r="A511" s="25" t="s">
        <v>498</v>
      </c>
      <c r="B511" s="25" t="s">
        <v>499</v>
      </c>
      <c r="C511" s="25" t="s">
        <v>112</v>
      </c>
    </row>
    <row r="512" spans="1:3" x14ac:dyDescent="0.2">
      <c r="A512" s="25" t="s">
        <v>515</v>
      </c>
      <c r="B512" s="25" t="s">
        <v>516</v>
      </c>
      <c r="C512" s="25" t="s">
        <v>1053</v>
      </c>
    </row>
    <row r="513" spans="1:3" x14ac:dyDescent="0.2">
      <c r="A513" s="25" t="s">
        <v>1503</v>
      </c>
      <c r="B513" s="25" t="s">
        <v>536</v>
      </c>
      <c r="C513" s="25" t="s">
        <v>1478</v>
      </c>
    </row>
    <row r="514" spans="1:3" x14ac:dyDescent="0.2">
      <c r="A514" s="25" t="s">
        <v>537</v>
      </c>
      <c r="B514" s="25" t="s">
        <v>1576</v>
      </c>
      <c r="C514" s="25" t="s">
        <v>334</v>
      </c>
    </row>
    <row r="515" spans="1:3" x14ac:dyDescent="0.2">
      <c r="A515" s="25" t="s">
        <v>1577</v>
      </c>
      <c r="B515" s="25" t="s">
        <v>666</v>
      </c>
      <c r="C515" s="25" t="s">
        <v>983</v>
      </c>
    </row>
    <row r="516" spans="1:3" x14ac:dyDescent="0.2">
      <c r="A516" s="25" t="s">
        <v>667</v>
      </c>
      <c r="B516" s="25" t="s">
        <v>710</v>
      </c>
      <c r="C516" s="25" t="s">
        <v>1036</v>
      </c>
    </row>
    <row r="517" spans="1:3" x14ac:dyDescent="0.2">
      <c r="A517" s="25" t="s">
        <v>711</v>
      </c>
      <c r="B517" s="25" t="s">
        <v>1171</v>
      </c>
      <c r="C517" s="25" t="s">
        <v>112</v>
      </c>
    </row>
    <row r="518" spans="1:3" x14ac:dyDescent="0.2">
      <c r="A518" s="25" t="s">
        <v>1172</v>
      </c>
      <c r="B518" s="25" t="s">
        <v>1173</v>
      </c>
      <c r="C518" s="25" t="s">
        <v>112</v>
      </c>
    </row>
    <row r="519" spans="1:3" x14ac:dyDescent="0.2">
      <c r="A519" s="25" t="s">
        <v>422</v>
      </c>
      <c r="B519" s="25" t="s">
        <v>429</v>
      </c>
      <c r="C519" s="25" t="s">
        <v>281</v>
      </c>
    </row>
    <row r="520" spans="1:3" x14ac:dyDescent="0.2">
      <c r="A520" s="25" t="s">
        <v>430</v>
      </c>
      <c r="B520" s="25" t="s">
        <v>449</v>
      </c>
      <c r="C520" s="25" t="s">
        <v>371</v>
      </c>
    </row>
    <row r="521" spans="1:3" x14ac:dyDescent="0.2">
      <c r="A521" s="25" t="s">
        <v>1517</v>
      </c>
      <c r="B521" s="25" t="s">
        <v>181</v>
      </c>
      <c r="C521" s="25" t="s">
        <v>112</v>
      </c>
    </row>
    <row r="522" spans="1:3" x14ac:dyDescent="0.2">
      <c r="A522" s="25" t="s">
        <v>182</v>
      </c>
      <c r="B522" s="25" t="s">
        <v>183</v>
      </c>
      <c r="C522" s="25" t="s">
        <v>1441</v>
      </c>
    </row>
    <row r="523" spans="1:3" x14ac:dyDescent="0.2">
      <c r="A523" s="25" t="s">
        <v>184</v>
      </c>
      <c r="B523" s="25" t="s">
        <v>919</v>
      </c>
      <c r="C523" s="25" t="s">
        <v>232</v>
      </c>
    </row>
    <row r="524" spans="1:3" x14ac:dyDescent="0.2">
      <c r="A524" s="25" t="s">
        <v>920</v>
      </c>
      <c r="B524" s="25" t="s">
        <v>921</v>
      </c>
      <c r="C524" s="25" t="s">
        <v>109</v>
      </c>
    </row>
    <row r="525" spans="1:3" x14ac:dyDescent="0.2">
      <c r="A525" s="25" t="s">
        <v>922</v>
      </c>
      <c r="B525" s="25" t="s">
        <v>1303</v>
      </c>
      <c r="C525" s="25" t="s">
        <v>1375</v>
      </c>
    </row>
    <row r="526" spans="1:3" x14ac:dyDescent="0.2">
      <c r="A526" s="25" t="s">
        <v>1304</v>
      </c>
      <c r="B526" s="25" t="s">
        <v>1305</v>
      </c>
      <c r="C526" s="25" t="s">
        <v>16</v>
      </c>
    </row>
    <row r="527" spans="1:3" x14ac:dyDescent="0.2">
      <c r="A527" s="25" t="s">
        <v>1306</v>
      </c>
      <c r="B527" s="25" t="s">
        <v>1424</v>
      </c>
      <c r="C527" s="25" t="s">
        <v>680</v>
      </c>
    </row>
    <row r="528" spans="1:3" x14ac:dyDescent="0.2">
      <c r="A528" s="25" t="s">
        <v>1425</v>
      </c>
      <c r="B528" s="25" t="s">
        <v>126</v>
      </c>
      <c r="C528" s="25" t="s">
        <v>112</v>
      </c>
    </row>
    <row r="529" spans="1:3" x14ac:dyDescent="0.2">
      <c r="A529" s="25" t="s">
        <v>127</v>
      </c>
      <c r="B529" s="25" t="s">
        <v>816</v>
      </c>
      <c r="C529" s="25" t="s">
        <v>112</v>
      </c>
    </row>
    <row r="530" spans="1:3" x14ac:dyDescent="0.2">
      <c r="A530" s="25" t="s">
        <v>1216</v>
      </c>
      <c r="B530" s="25" t="s">
        <v>1178</v>
      </c>
      <c r="C530" s="25" t="s">
        <v>112</v>
      </c>
    </row>
    <row r="531" spans="1:3" x14ac:dyDescent="0.2">
      <c r="A531" s="25" t="s">
        <v>1179</v>
      </c>
      <c r="B531" s="25" t="s">
        <v>1180</v>
      </c>
      <c r="C531" s="25" t="s">
        <v>662</v>
      </c>
    </row>
    <row r="532" spans="1:3" x14ac:dyDescent="0.2">
      <c r="A532" s="25" t="s">
        <v>23</v>
      </c>
      <c r="B532" s="25" t="s">
        <v>996</v>
      </c>
      <c r="C532" s="25" t="s">
        <v>112</v>
      </c>
    </row>
    <row r="533" spans="1:3" x14ac:dyDescent="0.2">
      <c r="A533" s="25" t="s">
        <v>997</v>
      </c>
      <c r="B533" s="25" t="s">
        <v>1336</v>
      </c>
      <c r="C533" s="25" t="s">
        <v>112</v>
      </c>
    </row>
    <row r="534" spans="1:3" x14ac:dyDescent="0.2">
      <c r="A534" s="25" t="s">
        <v>1337</v>
      </c>
      <c r="B534" s="25" t="s">
        <v>1338</v>
      </c>
      <c r="C534" s="25" t="s">
        <v>112</v>
      </c>
    </row>
    <row r="535" spans="1:3" x14ac:dyDescent="0.2">
      <c r="A535" s="25" t="s">
        <v>1339</v>
      </c>
      <c r="B535" s="25" t="s">
        <v>1340</v>
      </c>
      <c r="C535" s="25" t="s">
        <v>112</v>
      </c>
    </row>
    <row r="536" spans="1:3" x14ac:dyDescent="0.2">
      <c r="A536" s="25" t="s">
        <v>1341</v>
      </c>
      <c r="B536" s="25" t="s">
        <v>1342</v>
      </c>
      <c r="C536" s="25" t="s">
        <v>112</v>
      </c>
    </row>
    <row r="537" spans="1:3" x14ac:dyDescent="0.2">
      <c r="A537" s="25" t="s">
        <v>958</v>
      </c>
      <c r="B537" s="25" t="s">
        <v>959</v>
      </c>
      <c r="C537" s="25" t="s">
        <v>1083</v>
      </c>
    </row>
    <row r="538" spans="1:3" x14ac:dyDescent="0.2">
      <c r="A538" s="25" t="s">
        <v>960</v>
      </c>
      <c r="B538" s="25" t="s">
        <v>46</v>
      </c>
      <c r="C538" s="25" t="s">
        <v>1079</v>
      </c>
    </row>
    <row r="539" spans="1:3" x14ac:dyDescent="0.2">
      <c r="A539" s="25" t="s">
        <v>47</v>
      </c>
      <c r="B539" s="25" t="s">
        <v>48</v>
      </c>
      <c r="C539" s="25" t="s">
        <v>1083</v>
      </c>
    </row>
    <row r="540" spans="1:3" x14ac:dyDescent="0.2">
      <c r="A540" s="25" t="s">
        <v>49</v>
      </c>
      <c r="B540" s="25" t="s">
        <v>9</v>
      </c>
      <c r="C540" s="25" t="s">
        <v>112</v>
      </c>
    </row>
    <row r="541" spans="1:3" x14ac:dyDescent="0.2">
      <c r="A541" s="25" t="s">
        <v>10</v>
      </c>
      <c r="B541" s="25" t="s">
        <v>11</v>
      </c>
      <c r="C541" s="25" t="s">
        <v>1083</v>
      </c>
    </row>
    <row r="542" spans="1:3" x14ac:dyDescent="0.2">
      <c r="A542" s="25" t="s">
        <v>12</v>
      </c>
      <c r="B542" s="25" t="s">
        <v>1539</v>
      </c>
      <c r="C542" s="25" t="s">
        <v>111</v>
      </c>
    </row>
    <row r="543" spans="1:3" x14ac:dyDescent="0.2">
      <c r="A543" s="25" t="s">
        <v>1540</v>
      </c>
      <c r="B543" s="25" t="s">
        <v>1541</v>
      </c>
      <c r="C543" s="25" t="s">
        <v>112</v>
      </c>
    </row>
    <row r="544" spans="1:3" x14ac:dyDescent="0.2">
      <c r="A544" s="25" t="s">
        <v>1542</v>
      </c>
      <c r="B544" s="25" t="s">
        <v>895</v>
      </c>
      <c r="C544" s="25" t="s">
        <v>112</v>
      </c>
    </row>
    <row r="545" spans="1:3" x14ac:dyDescent="0.2">
      <c r="A545" s="25" t="s">
        <v>578</v>
      </c>
      <c r="B545" s="25" t="s">
        <v>579</v>
      </c>
      <c r="C545" s="25" t="s">
        <v>112</v>
      </c>
    </row>
    <row r="546" spans="1:3" x14ac:dyDescent="0.2">
      <c r="A546" s="25" t="s">
        <v>580</v>
      </c>
      <c r="B546" s="25" t="s">
        <v>28</v>
      </c>
      <c r="C546" s="25" t="s">
        <v>1440</v>
      </c>
    </row>
    <row r="547" spans="1:3" x14ac:dyDescent="0.2">
      <c r="A547" s="25" t="s">
        <v>29</v>
      </c>
      <c r="B547" s="25" t="s">
        <v>30</v>
      </c>
      <c r="C547" s="25" t="s">
        <v>560</v>
      </c>
    </row>
    <row r="548" spans="1:3" x14ac:dyDescent="0.2">
      <c r="A548" s="25" t="s">
        <v>31</v>
      </c>
      <c r="B548" s="25" t="s">
        <v>42</v>
      </c>
      <c r="C548" s="25" t="s">
        <v>1083</v>
      </c>
    </row>
    <row r="549" spans="1:3" x14ac:dyDescent="0.2">
      <c r="A549" s="25" t="s">
        <v>43</v>
      </c>
      <c r="B549" s="25" t="s">
        <v>44</v>
      </c>
      <c r="C549" s="25" t="s">
        <v>1443</v>
      </c>
    </row>
    <row r="550" spans="1:3" x14ac:dyDescent="0.2">
      <c r="A550" s="25" t="s">
        <v>45</v>
      </c>
      <c r="B550" s="25" t="s">
        <v>968</v>
      </c>
      <c r="C550" s="25" t="s">
        <v>1441</v>
      </c>
    </row>
    <row r="551" spans="1:3" x14ac:dyDescent="0.2">
      <c r="A551" s="25" t="s">
        <v>969</v>
      </c>
      <c r="B551" s="25" t="s">
        <v>970</v>
      </c>
      <c r="C551" s="25" t="s">
        <v>452</v>
      </c>
    </row>
    <row r="552" spans="1:3" x14ac:dyDescent="0.2">
      <c r="A552" s="25" t="s">
        <v>971</v>
      </c>
      <c r="B552" s="25" t="s">
        <v>972</v>
      </c>
      <c r="C552" s="25" t="s">
        <v>1037</v>
      </c>
    </row>
    <row r="553" spans="1:3" x14ac:dyDescent="0.2">
      <c r="A553" s="25" t="s">
        <v>973</v>
      </c>
      <c r="B553" s="25" t="s">
        <v>974</v>
      </c>
      <c r="C553" s="25" t="s">
        <v>1036</v>
      </c>
    </row>
    <row r="554" spans="1:3" x14ac:dyDescent="0.2">
      <c r="A554" s="25" t="s">
        <v>975</v>
      </c>
      <c r="B554" s="25" t="s">
        <v>976</v>
      </c>
      <c r="C554" s="25" t="s">
        <v>232</v>
      </c>
    </row>
    <row r="555" spans="1:3" x14ac:dyDescent="0.2">
      <c r="A555" s="25" t="s">
        <v>977</v>
      </c>
      <c r="B555" s="25" t="s">
        <v>191</v>
      </c>
      <c r="C555" s="25" t="s">
        <v>192</v>
      </c>
    </row>
    <row r="556" spans="1:3" x14ac:dyDescent="0.2">
      <c r="A556" s="25" t="s">
        <v>1070</v>
      </c>
      <c r="B556" s="25" t="s">
        <v>639</v>
      </c>
      <c r="C556" s="25" t="s">
        <v>1291</v>
      </c>
    </row>
    <row r="557" spans="1:3" x14ac:dyDescent="0.2">
      <c r="A557" s="25" t="s">
        <v>640</v>
      </c>
      <c r="B557" s="25" t="s">
        <v>942</v>
      </c>
      <c r="C557" s="25" t="s">
        <v>38</v>
      </c>
    </row>
    <row r="558" spans="1:3" x14ac:dyDescent="0.2">
      <c r="A558" s="25" t="s">
        <v>943</v>
      </c>
      <c r="B558" s="25" t="s">
        <v>944</v>
      </c>
      <c r="C558" s="25" t="s">
        <v>1419</v>
      </c>
    </row>
    <row r="559" spans="1:3" x14ac:dyDescent="0.2">
      <c r="A559" s="25" t="s">
        <v>650</v>
      </c>
      <c r="B559" s="25" t="s">
        <v>651</v>
      </c>
      <c r="C559" s="25" t="s">
        <v>0</v>
      </c>
    </row>
    <row r="560" spans="1:3" x14ac:dyDescent="0.2">
      <c r="A560" s="25" t="s">
        <v>581</v>
      </c>
      <c r="B560" s="25" t="s">
        <v>1495</v>
      </c>
      <c r="C560" s="25" t="s">
        <v>1057</v>
      </c>
    </row>
    <row r="561" spans="1:3" x14ac:dyDescent="0.2">
      <c r="A561" s="25" t="s">
        <v>909</v>
      </c>
      <c r="B561" s="25" t="s">
        <v>1112</v>
      </c>
      <c r="C561" s="25" t="s">
        <v>1509</v>
      </c>
    </row>
    <row r="562" spans="1:3" x14ac:dyDescent="0.2">
      <c r="A562" s="25" t="s">
        <v>1113</v>
      </c>
      <c r="B562" s="25" t="s">
        <v>819</v>
      </c>
      <c r="C562" s="25" t="s">
        <v>859</v>
      </c>
    </row>
    <row r="563" spans="1:3" x14ac:dyDescent="0.2">
      <c r="A563" s="25" t="s">
        <v>820</v>
      </c>
      <c r="B563" s="25" t="s">
        <v>828</v>
      </c>
      <c r="C563" s="25" t="s">
        <v>1502</v>
      </c>
    </row>
    <row r="564" spans="1:3" x14ac:dyDescent="0.2">
      <c r="A564" s="25" t="s">
        <v>829</v>
      </c>
      <c r="B564" s="25" t="s">
        <v>377</v>
      </c>
      <c r="C564" s="25" t="s">
        <v>16</v>
      </c>
    </row>
    <row r="565" spans="1:3" x14ac:dyDescent="0.2">
      <c r="A565" s="25" t="s">
        <v>378</v>
      </c>
      <c r="B565" s="25" t="s">
        <v>179</v>
      </c>
      <c r="C565" s="25" t="s">
        <v>1547</v>
      </c>
    </row>
    <row r="566" spans="1:3" x14ac:dyDescent="0.2">
      <c r="A566" s="25" t="s">
        <v>180</v>
      </c>
      <c r="B566" s="25" t="s">
        <v>360</v>
      </c>
      <c r="C566" s="25" t="s">
        <v>1546</v>
      </c>
    </row>
    <row r="567" spans="1:3" x14ac:dyDescent="0.2">
      <c r="A567" s="25" t="s">
        <v>361</v>
      </c>
      <c r="B567" s="25" t="s">
        <v>1029</v>
      </c>
      <c r="C567" s="25" t="s">
        <v>782</v>
      </c>
    </row>
    <row r="568" spans="1:3" x14ac:dyDescent="0.2">
      <c r="A568" s="25" t="s">
        <v>1030</v>
      </c>
      <c r="B568" s="25" t="s">
        <v>794</v>
      </c>
      <c r="C568" s="25" t="s">
        <v>1380</v>
      </c>
    </row>
    <row r="569" spans="1:3" x14ac:dyDescent="0.2">
      <c r="A569" s="25" t="s">
        <v>795</v>
      </c>
      <c r="B569" s="25" t="s">
        <v>241</v>
      </c>
      <c r="C569" s="25" t="s">
        <v>243</v>
      </c>
    </row>
    <row r="570" spans="1:3" x14ac:dyDescent="0.2">
      <c r="A570" s="25" t="s">
        <v>242</v>
      </c>
      <c r="B570" s="25" t="s">
        <v>701</v>
      </c>
      <c r="C570" s="25" t="s">
        <v>131</v>
      </c>
    </row>
    <row r="571" spans="1:3" x14ac:dyDescent="0.2">
      <c r="A571" s="25" t="s">
        <v>1295</v>
      </c>
      <c r="B571" s="25" t="s">
        <v>1296</v>
      </c>
      <c r="C571" s="25" t="s">
        <v>577</v>
      </c>
    </row>
    <row r="572" spans="1:3" x14ac:dyDescent="0.2">
      <c r="A572" s="25" t="s">
        <v>1297</v>
      </c>
      <c r="B572" s="25" t="s">
        <v>1298</v>
      </c>
      <c r="C572" s="25" t="s">
        <v>450</v>
      </c>
    </row>
    <row r="573" spans="1:3" x14ac:dyDescent="0.2">
      <c r="A573" s="25" t="s">
        <v>1520</v>
      </c>
      <c r="B573" s="25" t="s">
        <v>1521</v>
      </c>
      <c r="C573" s="25" t="s">
        <v>56</v>
      </c>
    </row>
    <row r="574" spans="1:3" x14ac:dyDescent="0.2">
      <c r="A574" s="25" t="s">
        <v>1522</v>
      </c>
      <c r="B574" s="25" t="s">
        <v>1523</v>
      </c>
      <c r="C574" s="25" t="s">
        <v>89</v>
      </c>
    </row>
    <row r="575" spans="1:3" x14ac:dyDescent="0.2">
      <c r="A575" s="25" t="s">
        <v>1524</v>
      </c>
      <c r="B575" s="25" t="s">
        <v>1525</v>
      </c>
      <c r="C575" s="25" t="s">
        <v>1245</v>
      </c>
    </row>
    <row r="576" spans="1:3" x14ac:dyDescent="0.2">
      <c r="A576" s="25" t="s">
        <v>1526</v>
      </c>
      <c r="B576" s="25" t="s">
        <v>1527</v>
      </c>
      <c r="C576" s="25" t="s">
        <v>56</v>
      </c>
    </row>
    <row r="577" spans="1:3" x14ac:dyDescent="0.2">
      <c r="A577" s="25" t="s">
        <v>1528</v>
      </c>
      <c r="B577" s="25" t="s">
        <v>1529</v>
      </c>
      <c r="C577" s="25" t="s">
        <v>913</v>
      </c>
    </row>
    <row r="578" spans="1:3" x14ac:dyDescent="0.2">
      <c r="A578" s="25" t="s">
        <v>1530</v>
      </c>
      <c r="B578" s="25" t="s">
        <v>488</v>
      </c>
      <c r="C578" s="25" t="s">
        <v>396</v>
      </c>
    </row>
    <row r="579" spans="1:3" x14ac:dyDescent="0.2">
      <c r="A579" s="25" t="s">
        <v>489</v>
      </c>
      <c r="B579" s="25" t="s">
        <v>695</v>
      </c>
      <c r="C579" s="25" t="s">
        <v>1378</v>
      </c>
    </row>
    <row r="580" spans="1:3" x14ac:dyDescent="0.2">
      <c r="A580" s="25" t="s">
        <v>696</v>
      </c>
      <c r="B580" s="25" t="s">
        <v>948</v>
      </c>
      <c r="C580" s="25" t="s">
        <v>1064</v>
      </c>
    </row>
    <row r="581" spans="1:3" x14ac:dyDescent="0.2">
      <c r="A581" s="25" t="s">
        <v>949</v>
      </c>
      <c r="B581" s="25" t="s">
        <v>950</v>
      </c>
      <c r="C581" s="25" t="s">
        <v>1475</v>
      </c>
    </row>
    <row r="582" spans="1:3" x14ac:dyDescent="0.2">
      <c r="A582" s="25" t="s">
        <v>951</v>
      </c>
      <c r="B582" s="25" t="s">
        <v>1130</v>
      </c>
      <c r="C582" s="25" t="s">
        <v>1438</v>
      </c>
    </row>
    <row r="583" spans="1:3" x14ac:dyDescent="0.2">
      <c r="A583" s="25" t="s">
        <v>1131</v>
      </c>
      <c r="B583" s="25" t="s">
        <v>1132</v>
      </c>
      <c r="C583" s="25" t="s">
        <v>860</v>
      </c>
    </row>
    <row r="584" spans="1:3" x14ac:dyDescent="0.2">
      <c r="A584" s="25" t="s">
        <v>1133</v>
      </c>
      <c r="B584" s="25" t="s">
        <v>1134</v>
      </c>
      <c r="C584" s="25" t="s">
        <v>577</v>
      </c>
    </row>
    <row r="585" spans="1:3" x14ac:dyDescent="0.2">
      <c r="A585" s="25" t="s">
        <v>1135</v>
      </c>
      <c r="B585" s="25" t="s">
        <v>1136</v>
      </c>
      <c r="C585" s="25" t="s">
        <v>39</v>
      </c>
    </row>
    <row r="586" spans="1:3" x14ac:dyDescent="0.2">
      <c r="A586" s="25" t="s">
        <v>205</v>
      </c>
      <c r="B586" s="25" t="s">
        <v>477</v>
      </c>
      <c r="C586" s="25" t="s">
        <v>1376</v>
      </c>
    </row>
    <row r="587" spans="1:3" x14ac:dyDescent="0.2">
      <c r="A587" s="25" t="s">
        <v>478</v>
      </c>
      <c r="B587" s="25" t="s">
        <v>817</v>
      </c>
      <c r="C587" s="25" t="s">
        <v>455</v>
      </c>
    </row>
    <row r="588" spans="1:3" x14ac:dyDescent="0.2">
      <c r="A588" s="25" t="s">
        <v>818</v>
      </c>
      <c r="B588" s="25" t="s">
        <v>113</v>
      </c>
    </row>
    <row r="589" spans="1:3" x14ac:dyDescent="0.2">
      <c r="A589" s="25" t="s">
        <v>114</v>
      </c>
      <c r="B589" s="25" t="s">
        <v>1055</v>
      </c>
      <c r="C589" s="25" t="s">
        <v>551</v>
      </c>
    </row>
    <row r="590" spans="1:3" x14ac:dyDescent="0.2">
      <c r="A590" s="25" t="s">
        <v>1056</v>
      </c>
      <c r="B590" s="25" t="s">
        <v>911</v>
      </c>
      <c r="C590" s="25" t="s">
        <v>1466</v>
      </c>
    </row>
    <row r="591" spans="1:3" ht="33.75" x14ac:dyDescent="0.2">
      <c r="A591" s="25" t="s">
        <v>912</v>
      </c>
      <c r="B591" s="26" t="s">
        <v>546</v>
      </c>
      <c r="C591" s="25" t="s">
        <v>22</v>
      </c>
    </row>
    <row r="592" spans="1:3" x14ac:dyDescent="0.2">
      <c r="A592" s="25" t="s">
        <v>547</v>
      </c>
      <c r="B592" s="25" t="s">
        <v>548</v>
      </c>
      <c r="C592" s="25" t="s">
        <v>648</v>
      </c>
    </row>
    <row r="593" spans="1:3" x14ac:dyDescent="0.2">
      <c r="A593" s="25" t="s">
        <v>549</v>
      </c>
      <c r="B593" s="25" t="s">
        <v>342</v>
      </c>
      <c r="C593" s="25" t="s">
        <v>275</v>
      </c>
    </row>
    <row r="594" spans="1:3" x14ac:dyDescent="0.2">
      <c r="A594" s="25" t="s">
        <v>343</v>
      </c>
      <c r="B594" s="25" t="s">
        <v>277</v>
      </c>
      <c r="C594" s="25" t="s">
        <v>806</v>
      </c>
    </row>
    <row r="595" spans="1:3" x14ac:dyDescent="0.2">
      <c r="A595" s="25" t="s">
        <v>278</v>
      </c>
      <c r="B595" s="25" t="s">
        <v>1343</v>
      </c>
      <c r="C595" s="25" t="s">
        <v>1063</v>
      </c>
    </row>
    <row r="596" spans="1:3" x14ac:dyDescent="0.2">
      <c r="A596" s="25" t="s">
        <v>1344</v>
      </c>
      <c r="B596" s="25" t="s">
        <v>1345</v>
      </c>
      <c r="C596" s="25" t="s">
        <v>1063</v>
      </c>
    </row>
    <row r="597" spans="1:3" x14ac:dyDescent="0.2">
      <c r="A597" s="25" t="s">
        <v>1346</v>
      </c>
      <c r="B597" s="25" t="s">
        <v>614</v>
      </c>
      <c r="C597" s="25" t="s">
        <v>266</v>
      </c>
    </row>
    <row r="598" spans="1:3" x14ac:dyDescent="0.2">
      <c r="A598" s="25" t="s">
        <v>615</v>
      </c>
      <c r="B598" s="25" t="s">
        <v>1006</v>
      </c>
      <c r="C598" s="25" t="s">
        <v>863</v>
      </c>
    </row>
    <row r="599" spans="1:3" x14ac:dyDescent="0.2">
      <c r="A599" s="25" t="s">
        <v>864</v>
      </c>
      <c r="B599" s="25" t="s">
        <v>809</v>
      </c>
      <c r="C599" s="25" t="s">
        <v>860</v>
      </c>
    </row>
    <row r="600" spans="1:3" x14ac:dyDescent="0.2">
      <c r="A600" s="25" t="s">
        <v>810</v>
      </c>
      <c r="B600" s="25" t="s">
        <v>811</v>
      </c>
      <c r="C600" s="25" t="s">
        <v>782</v>
      </c>
    </row>
    <row r="601" spans="1:3" x14ac:dyDescent="0.2">
      <c r="A601" s="25" t="s">
        <v>812</v>
      </c>
      <c r="B601" s="25" t="s">
        <v>609</v>
      </c>
      <c r="C601" s="25" t="s">
        <v>603</v>
      </c>
    </row>
    <row r="602" spans="1:3" x14ac:dyDescent="0.2">
      <c r="A602" s="25" t="s">
        <v>610</v>
      </c>
      <c r="B602" s="25" t="s">
        <v>611</v>
      </c>
      <c r="C602" s="25" t="s">
        <v>275</v>
      </c>
    </row>
    <row r="603" spans="1:3" x14ac:dyDescent="0.2">
      <c r="A603" s="25" t="s">
        <v>431</v>
      </c>
      <c r="B603" s="25" t="s">
        <v>1456</v>
      </c>
      <c r="C603" s="25" t="s">
        <v>1377</v>
      </c>
    </row>
    <row r="604" spans="1:3" x14ac:dyDescent="0.2">
      <c r="A604" s="25" t="s">
        <v>1457</v>
      </c>
      <c r="B604" s="25" t="s">
        <v>57</v>
      </c>
      <c r="C604" s="25" t="s">
        <v>39</v>
      </c>
    </row>
    <row r="605" spans="1:3" x14ac:dyDescent="0.2">
      <c r="A605" s="25" t="s">
        <v>58</v>
      </c>
      <c r="B605" s="25" t="s">
        <v>415</v>
      </c>
      <c r="C605" s="25" t="s">
        <v>1377</v>
      </c>
    </row>
    <row r="606" spans="1:3" x14ac:dyDescent="0.2">
      <c r="A606" s="25" t="s">
        <v>416</v>
      </c>
      <c r="B606" s="25" t="s">
        <v>356</v>
      </c>
      <c r="C606" s="25" t="s">
        <v>243</v>
      </c>
    </row>
    <row r="607" spans="1:3" x14ac:dyDescent="0.2">
      <c r="A607" s="25" t="s">
        <v>357</v>
      </c>
      <c r="B607" s="25" t="s">
        <v>358</v>
      </c>
      <c r="C607" s="25" t="s">
        <v>1547</v>
      </c>
    </row>
    <row r="608" spans="1:3" x14ac:dyDescent="0.2">
      <c r="A608" s="25" t="s">
        <v>359</v>
      </c>
      <c r="B608" s="25" t="s">
        <v>407</v>
      </c>
      <c r="C608" s="25" t="s">
        <v>1419</v>
      </c>
    </row>
    <row r="609" spans="1:3" x14ac:dyDescent="0.2">
      <c r="A609" s="25" t="s">
        <v>408</v>
      </c>
      <c r="B609" s="25" t="s">
        <v>409</v>
      </c>
      <c r="C609" s="25" t="s">
        <v>1420</v>
      </c>
    </row>
    <row r="610" spans="1:3" x14ac:dyDescent="0.2">
      <c r="A610" s="25" t="s">
        <v>410</v>
      </c>
      <c r="B610" s="25" t="s">
        <v>1474</v>
      </c>
      <c r="C610" s="25" t="s">
        <v>1063</v>
      </c>
    </row>
    <row r="611" spans="1:3" x14ac:dyDescent="0.2">
      <c r="A611" s="25" t="s">
        <v>73</v>
      </c>
      <c r="B611" s="25" t="s">
        <v>74</v>
      </c>
      <c r="C611" s="25" t="s">
        <v>553</v>
      </c>
    </row>
    <row r="612" spans="1:3" x14ac:dyDescent="0.2">
      <c r="A612" s="25" t="s">
        <v>75</v>
      </c>
      <c r="B612" s="25" t="s">
        <v>76</v>
      </c>
      <c r="C612" s="25" t="s">
        <v>1378</v>
      </c>
    </row>
    <row r="613" spans="1:3" x14ac:dyDescent="0.2">
      <c r="A613" s="25" t="s">
        <v>77</v>
      </c>
      <c r="B613" s="25" t="s">
        <v>739</v>
      </c>
      <c r="C613" s="25" t="s">
        <v>1290</v>
      </c>
    </row>
    <row r="614" spans="1:3" x14ac:dyDescent="0.2">
      <c r="A614" s="25" t="s">
        <v>740</v>
      </c>
      <c r="B614" s="25" t="s">
        <v>741</v>
      </c>
      <c r="C614" s="25" t="s">
        <v>1036</v>
      </c>
    </row>
    <row r="615" spans="1:3" x14ac:dyDescent="0.2">
      <c r="A615" s="25" t="s">
        <v>742</v>
      </c>
      <c r="B615" s="25" t="s">
        <v>771</v>
      </c>
      <c r="C615" s="25" t="s">
        <v>109</v>
      </c>
    </row>
  </sheetData>
  <customSheetViews>
    <customSheetView guid="{5AC86898-99C0-40C8-A183-7BCAFD4A38C0}">
      <pane ySplit="1" topLeftCell="A2" activePane="bottomLeft" state="frozen"/>
      <selection pane="bottomLeft" activeCell="G3" sqref="G3"/>
      <pageMargins left="0.75" right="0.75" top="1" bottom="1" header="0.5" footer="0.5"/>
      <pageSetup paperSize="9" orientation="portrait" r:id="rId1"/>
      <headerFooter alignWithMargins="0"/>
    </customSheetView>
    <customSheetView guid="{4C910842-2C9A-49B1-8859-E7171BF1B407}">
      <pane ySplit="1" topLeftCell="A2" activePane="bottomLeft" state="frozen"/>
      <selection pane="bottomLeft" activeCell="G3" sqref="G3"/>
      <pageMargins left="0.75" right="0.75" top="1" bottom="1" header="0.5" footer="0.5"/>
      <pageSetup paperSize="9" orientation="portrait" r:id="rId2"/>
      <headerFooter alignWithMargins="0"/>
    </customSheetView>
    <customSheetView guid="{02B12058-110B-4DCD-A5EA-5F27400FB028}">
      <pane ySplit="1" topLeftCell="A2" activePane="bottomLeft" state="frozen"/>
      <selection pane="bottomLeft" activeCell="G3" sqref="G3"/>
      <pageMargins left="0.75" right="0.75" top="1" bottom="1" header="0.5" footer="0.5"/>
      <pageSetup paperSize="9" orientation="portrait" r:id="rId3"/>
      <headerFooter alignWithMargins="0"/>
    </customSheetView>
    <customSheetView guid="{27A4B667-7EE5-4B37-A36E-7A71AE7736F5}">
      <pane ySplit="1" topLeftCell="A2" activePane="bottomLeft" state="frozen"/>
      <selection pane="bottomLeft" activeCell="G3" sqref="G3"/>
      <pageMargins left="0.75" right="0.75" top="1" bottom="1" header="0.5" footer="0.5"/>
      <pageSetup paperSize="9" orientation="portrait" r:id="rId4"/>
      <headerFooter alignWithMargins="0"/>
    </customSheetView>
    <customSheetView guid="{02668375-14EE-499B-A8A1-CFA0F3453F57}">
      <pane ySplit="1" topLeftCell="A2" activePane="bottomLeft" state="frozen"/>
      <selection pane="bottomLeft" activeCell="G3" sqref="G3"/>
      <pageMargins left="0.75" right="0.75" top="1" bottom="1" header="0.5" footer="0.5"/>
      <pageSetup paperSize="9" orientation="portrait" r:id="rId5"/>
      <headerFooter alignWithMargins="0"/>
    </customSheetView>
    <customSheetView guid="{83E26134-8071-4B52-B9C2-8B5396DF70B4}" showPageBreaks="1">
      <pane ySplit="1" topLeftCell="A2" activePane="bottomLeft" state="frozen"/>
      <selection pane="bottomLeft" activeCell="G3" sqref="G3"/>
      <pageMargins left="0.75" right="0.75" top="1" bottom="1" header="0.5" footer="0.5"/>
      <pageSetup paperSize="9" orientation="portrait" r:id="rId6"/>
      <headerFooter alignWithMargins="0"/>
    </customSheetView>
    <customSheetView guid="{C86AD4D7-9E8D-47DB-A1F4-C303F6E9F37B}">
      <pane ySplit="1" topLeftCell="A2" activePane="bottomLeft" state="frozen"/>
      <selection pane="bottomLeft" activeCell="G3" sqref="G3"/>
      <pageMargins left="0.75" right="0.75" top="1" bottom="1" header="0.5" footer="0.5"/>
      <pageSetup paperSize="9" orientation="portrait" r:id="rId7"/>
      <headerFooter alignWithMargins="0"/>
    </customSheetView>
    <customSheetView guid="{18DF35B7-CAA0-4050-BA63-78DA1CA747BE}">
      <pane ySplit="1" topLeftCell="A2" activePane="bottomLeft" state="frozen"/>
      <selection pane="bottomLeft" activeCell="G3" sqref="G3"/>
      <pageMargins left="0.75" right="0.75" top="1" bottom="1" header="0.5" footer="0.5"/>
      <pageSetup paperSize="9" orientation="portrait" r:id="rId8"/>
      <headerFooter alignWithMargins="0"/>
    </customSheetView>
    <customSheetView guid="{DE76E38F-A1D1-4A3E-9C90-F4B6007A1049}">
      <pane ySplit="1" topLeftCell="A2" activePane="bottomLeft" state="frozen"/>
      <selection pane="bottomLeft" activeCell="G3" sqref="G3"/>
      <pageMargins left="0.75" right="0.75" top="1" bottom="1" header="0.5" footer="0.5"/>
      <pageSetup paperSize="9" orientation="portrait" r:id="rId9"/>
      <headerFooter alignWithMargins="0"/>
    </customSheetView>
    <customSheetView guid="{949F8C7F-DA00-479D-BDE6-6166B149A403}">
      <pane ySplit="1" topLeftCell="A2" activePane="bottomLeft" state="frozen"/>
      <selection pane="bottomLeft" activeCell="G3" sqref="G3"/>
      <pageMargins left="0.75" right="0.75" top="1" bottom="1" header="0.5" footer="0.5"/>
      <pageSetup paperSize="9" orientation="portrait" r:id="rId10"/>
      <headerFooter alignWithMargins="0"/>
    </customSheetView>
    <customSheetView guid="{BC89DC8A-F93A-4EB3-ACCA-03228A52DC73}">
      <pane ySplit="1" topLeftCell="A2" activePane="bottomLeft" state="frozen"/>
      <selection pane="bottomLeft" activeCell="G3" sqref="G3"/>
      <pageMargins left="0.75" right="0.75" top="1" bottom="1" header="0.5" footer="0.5"/>
      <pageSetup paperSize="9" orientation="portrait" r:id="rId11"/>
      <headerFooter alignWithMargins="0"/>
    </customSheetView>
    <customSheetView guid="{9D72E9D6-9DB4-482E-B9DD-F58734D01B5E}">
      <pane ySplit="1" topLeftCell="A2" activePane="bottomLeft" state="frozen"/>
      <selection pane="bottomLeft" activeCell="G3" sqref="G3"/>
      <pageMargins left="0.75" right="0.75" top="1" bottom="1" header="0.5" footer="0.5"/>
      <pageSetup paperSize="9" orientation="portrait" r:id="rId12"/>
      <headerFooter alignWithMargins="0"/>
    </customSheetView>
    <customSheetView guid="{28D79C02-A415-42D9-AF37-1523DA21D815}">
      <pane ySplit="1" topLeftCell="A2" activePane="bottomLeft" state="frozen"/>
      <selection pane="bottomLeft" activeCell="G3" sqref="G3"/>
      <pageMargins left="0.75" right="0.75" top="1" bottom="1" header="0.5" footer="0.5"/>
      <pageSetup paperSize="9" orientation="portrait" r:id="rId13"/>
      <headerFooter alignWithMargins="0"/>
    </customSheetView>
    <customSheetView guid="{519FF1E7-076F-47C2-91B9-C17D2E1B6520}">
      <pane ySplit="1" topLeftCell="A2" activePane="bottomLeft" state="frozen"/>
      <selection pane="bottomLeft" activeCell="G3" sqref="G3"/>
      <pageMargins left="0.75" right="0.75" top="1" bottom="1" header="0.5" footer="0.5"/>
      <pageSetup paperSize="9" orientation="portrait" r:id="rId14"/>
      <headerFooter alignWithMargins="0"/>
    </customSheetView>
    <customSheetView guid="{9C0FECB6-0701-4CC9-8224-D04A63FFA855}">
      <pane ySplit="1" topLeftCell="A2" activePane="bottomLeft" state="frozen"/>
      <selection pane="bottomLeft" activeCell="G3" sqref="G3"/>
      <pageMargins left="0.75" right="0.75" top="1" bottom="1" header="0.5" footer="0.5"/>
      <pageSetup paperSize="9" orientation="portrait" r:id="rId15"/>
      <headerFooter alignWithMargins="0"/>
    </customSheetView>
    <customSheetView guid="{90088769-7D29-4324-882D-1F352DFBE762}">
      <pane ySplit="1" topLeftCell="A2" activePane="bottomLeft" state="frozen"/>
      <selection pane="bottomLeft" activeCell="G3" sqref="G3"/>
      <pageMargins left="0.75" right="0.75" top="1" bottom="1" header="0.5" footer="0.5"/>
      <pageSetup paperSize="9" orientation="portrait" r:id="rId16"/>
      <headerFooter alignWithMargins="0"/>
    </customSheetView>
    <customSheetView guid="{94202DE1-E113-4D8D-96A4-4561FB59780B}">
      <pane ySplit="1" topLeftCell="A2" activePane="bottomLeft" state="frozen"/>
      <selection pane="bottomLeft" activeCell="G3" sqref="G3"/>
      <pageMargins left="0.75" right="0.75" top="1" bottom="1" header="0.5" footer="0.5"/>
      <pageSetup paperSize="9" orientation="portrait" r:id="rId17"/>
      <headerFooter alignWithMargins="0"/>
    </customSheetView>
    <customSheetView guid="{97AAAFE3-C681-4E27-A277-F09D7DA8C2DD}">
      <pane ySplit="1" topLeftCell="A165" activePane="bottomLeft" state="frozen"/>
      <selection pane="bottomLeft" activeCell="B256" sqref="B256"/>
      <pageMargins left="0.75" right="0.75" top="1" bottom="1" header="0.5" footer="0.5"/>
      <pageSetup paperSize="9" orientation="portrait" r:id="rId18"/>
      <headerFooter alignWithMargins="0"/>
    </customSheetView>
    <customSheetView guid="{6568F72F-D597-4229-B333-125FDE9654F7}">
      <pane ySplit="1" topLeftCell="A210" activePane="bottomLeft" state="frozen"/>
      <selection pane="bottomLeft" activeCell="B256" sqref="B256"/>
      <pageMargins left="0.75" right="0.75" top="1" bottom="1" header="0.5" footer="0.5"/>
      <pageSetup paperSize="9" orientation="portrait" r:id="rId19"/>
      <headerFooter alignWithMargins="0"/>
    </customSheetView>
    <customSheetView guid="{E8B30110-1132-4597-87AA-506263477060}" state="hidden">
      <pane ySplit="1" topLeftCell="A2" activePane="bottomLeft" state="frozen"/>
      <selection pane="bottomLeft" activeCell="B256" sqref="B256"/>
      <pageMargins left="0.75" right="0.75" top="1" bottom="1" header="0.5" footer="0.5"/>
      <pageSetup paperSize="9" orientation="portrait" r:id="rId20"/>
      <headerFooter alignWithMargins="0"/>
    </customSheetView>
    <customSheetView guid="{2843D43C-15A8-41DB-8AAA-3E8B8BBF0B92}">
      <pane ySplit="1" topLeftCell="A210" activePane="bottomLeft" state="frozen"/>
      <selection pane="bottomLeft" activeCell="B256" sqref="B256"/>
      <pageMargins left="0.75" right="0.75" top="1" bottom="1" header="0.5" footer="0.5"/>
      <pageSetup paperSize="9" orientation="portrait" r:id="rId21"/>
      <headerFooter alignWithMargins="0"/>
    </customSheetView>
    <customSheetView guid="{4E796616-3F1B-4206-9288-54987A052220}">
      <pane ySplit="1" topLeftCell="A210" activePane="bottomLeft" state="frozen"/>
      <selection pane="bottomLeft" activeCell="B256" sqref="B256"/>
      <pageMargins left="0.75" right="0.75" top="1" bottom="1" header="0.5" footer="0.5"/>
      <pageSetup paperSize="9" orientation="portrait" r:id="rId22"/>
      <headerFooter alignWithMargins="0"/>
    </customSheetView>
    <customSheetView guid="{E1FB79D3-6139-4E9D-84E0-D806F17414E7}">
      <pane ySplit="1" topLeftCell="A210" activePane="bottomLeft" state="frozen"/>
      <selection pane="bottomLeft" activeCell="B256" sqref="B256"/>
      <pageMargins left="0.75" right="0.75" top="1" bottom="1" header="0.5" footer="0.5"/>
      <pageSetup paperSize="9" orientation="portrait" r:id="rId23"/>
      <headerFooter alignWithMargins="0"/>
    </customSheetView>
    <customSheetView guid="{7E493E76-89EF-40BE-995A-6CD5B38BE486}">
      <pane ySplit="1" topLeftCell="A210" activePane="bottomLeft" state="frozen"/>
      <selection pane="bottomLeft" activeCell="B256" sqref="B256"/>
      <pageMargins left="0.75" right="0.75" top="1" bottom="1" header="0.5" footer="0.5"/>
      <pageSetup paperSize="9" orientation="portrait" r:id="rId24"/>
      <headerFooter alignWithMargins="0"/>
    </customSheetView>
    <customSheetView guid="{D0EC701B-BF59-424D-AF90-FAB54F5D9032}">
      <pane ySplit="1" topLeftCell="A210" activePane="bottomLeft" state="frozen"/>
      <selection pane="bottomLeft" activeCell="B256" sqref="B256"/>
      <pageMargins left="0.75" right="0.75" top="1" bottom="1" header="0.5" footer="0.5"/>
      <pageSetup paperSize="9" orientation="portrait" r:id="rId25"/>
      <headerFooter alignWithMargins="0"/>
    </customSheetView>
    <customSheetView guid="{7F19FCB4-9655-4ECF-8001-8401CA1B1084}">
      <pane ySplit="1" topLeftCell="A210" activePane="bottomLeft" state="frozen"/>
      <selection pane="bottomLeft" activeCell="B256" sqref="B256"/>
      <pageMargins left="0.75" right="0.75" top="1" bottom="1" header="0.5" footer="0.5"/>
      <pageSetup paperSize="9" orientation="portrait" r:id="rId26"/>
      <headerFooter alignWithMargins="0"/>
    </customSheetView>
    <customSheetView guid="{5435B979-CD36-44F0-9662-F3B5AC1F741D}">
      <pane ySplit="1" topLeftCell="A210" activePane="bottomLeft" state="frozen"/>
      <selection pane="bottomLeft" activeCell="B256" sqref="B256"/>
      <pageMargins left="0.75" right="0.75" top="1" bottom="1" header="0.5" footer="0.5"/>
      <pageSetup paperSize="9" orientation="portrait" r:id="rId27"/>
      <headerFooter alignWithMargins="0"/>
    </customSheetView>
    <customSheetView guid="{F76A2777-C161-4121-A0E8-1678E85F68C6}">
      <pane ySplit="1" topLeftCell="A210" activePane="bottomLeft" state="frozen"/>
      <selection pane="bottomLeft" activeCell="B256" sqref="B256"/>
      <pageMargins left="0.75" right="0.75" top="1" bottom="1" header="0.5" footer="0.5"/>
      <pageSetup paperSize="9" orientation="portrait" r:id="rId28"/>
      <headerFooter alignWithMargins="0"/>
    </customSheetView>
    <customSheetView guid="{0B513DDE-5559-48C9-BE83-B3BA05D50CBD}">
      <pane ySplit="1" topLeftCell="A210" activePane="bottomLeft" state="frozen"/>
      <selection pane="bottomLeft" activeCell="B256" sqref="B256"/>
      <pageMargins left="0.75" right="0.75" top="1" bottom="1" header="0.5" footer="0.5"/>
      <pageSetup paperSize="9" orientation="portrait" r:id="rId29"/>
      <headerFooter alignWithMargins="0"/>
    </customSheetView>
    <customSheetView guid="{FA025E0E-AAB4-48EA-A8D2-9619F0E6F664}">
      <pane ySplit="1" topLeftCell="A210" activePane="bottomLeft" state="frozen"/>
      <selection pane="bottomLeft" activeCell="A210" sqref="A210"/>
      <pageMargins left="0.75" right="0.75" top="1" bottom="1" header="0.5" footer="0.5"/>
      <pageSetup paperSize="9" orientation="portrait" r:id="rId30"/>
      <headerFooter alignWithMargins="0"/>
    </customSheetView>
    <customSheetView guid="{EA2D852B-2EE3-41E7-8B54-530928E32534}">
      <pane ySplit="1" topLeftCell="A210" activePane="bottomLeft" state="frozen"/>
      <selection pane="bottomLeft" activeCell="A210" sqref="A210"/>
      <pageMargins left="0.75" right="0.75" top="1" bottom="1" header="0.5" footer="0.5"/>
      <pageSetup paperSize="9" orientation="portrait" r:id="rId31"/>
      <headerFooter alignWithMargins="0"/>
    </customSheetView>
    <customSheetView guid="{6FA7792A-1E8F-4225-B55B-C3225E2EEAC0}">
      <pane ySplit="1" topLeftCell="A210" activePane="bottomLeft" state="frozen"/>
      <selection pane="bottomLeft" activeCell="A210" sqref="A210"/>
      <pageMargins left="0.75" right="0.75" top="1" bottom="1" header="0.5" footer="0.5"/>
      <pageSetup paperSize="9" orientation="portrait" r:id="rId32"/>
      <headerFooter alignWithMargins="0"/>
    </customSheetView>
    <customSheetView guid="{774D3B22-FAD7-45CC-9FF9-C08635F41395}" showPageBreaks="1" showRuler="0">
      <pane ySplit="1" topLeftCell="A210" activePane="bottomLeft" state="frozen"/>
      <selection pane="bottomLeft" activeCell="A210" sqref="A210"/>
      <pageMargins left="0.75" right="0.75" top="1" bottom="1" header="0.5" footer="0.5"/>
      <pageSetup paperSize="9" orientation="portrait" r:id="rId33"/>
      <headerFooter alignWithMargins="0"/>
    </customSheetView>
    <customSheetView guid="{F2088572-AEF7-456E-8FEE-9EECE1B46675}" showRuler="0">
      <pane ySplit="1" topLeftCell="A210" activePane="bottomLeft" state="frozen"/>
      <selection pane="bottomLeft" activeCell="A210" sqref="A210"/>
      <pageMargins left="0.75" right="0.75" top="1" bottom="1" header="0.5" footer="0.5"/>
      <pageSetup paperSize="9" orientation="portrait" r:id="rId34"/>
      <headerFooter alignWithMargins="0"/>
    </customSheetView>
    <customSheetView guid="{48B4B0F2-852F-46F9-A675-DD02136CF39B}" showRuler="0">
      <pane ySplit="1" topLeftCell="A210" activePane="bottomLeft" state="frozen"/>
      <selection pane="bottomLeft" activeCell="A210" sqref="A210"/>
      <pageMargins left="0.75" right="0.75" top="1" bottom="1" header="0.5" footer="0.5"/>
      <pageSetup paperSize="9" orientation="portrait" r:id="rId35"/>
      <headerFooter alignWithMargins="0"/>
    </customSheetView>
    <customSheetView guid="{186AB716-4241-4317-9300-D6DC13524A2C}" showRuler="0">
      <pane ySplit="1" topLeftCell="A210" activePane="bottomLeft" state="frozen"/>
      <selection pane="bottomLeft" activeCell="A210" sqref="A210"/>
      <pageMargins left="0.75" right="0.75" top="1" bottom="1" header="0.5" footer="0.5"/>
      <pageSetup paperSize="9" orientation="portrait" r:id="rId36"/>
      <headerFooter alignWithMargins="0"/>
    </customSheetView>
    <customSheetView guid="{4E38BAA4-F7A0-4986-9C0B-2533153E78A8}" showRuler="0">
      <pane ySplit="1" topLeftCell="A210" activePane="bottomLeft" state="frozen"/>
      <selection pane="bottomLeft" activeCell="A210" sqref="A210"/>
      <pageMargins left="0.75" right="0.75" top="1" bottom="1" header="0.5" footer="0.5"/>
      <pageSetup paperSize="9" orientation="portrait" r:id="rId37"/>
      <headerFooter alignWithMargins="0"/>
    </customSheetView>
    <customSheetView guid="{B6DA4F4E-AC5A-4095-8D8B-FD639A9E9F62}" showRuler="0">
      <pane ySplit="1" topLeftCell="A210" activePane="bottomLeft" state="frozen"/>
      <selection pane="bottomLeft" activeCell="A210" sqref="A210"/>
      <pageMargins left="0.75" right="0.75" top="1" bottom="1" header="0.5" footer="0.5"/>
      <pageSetup paperSize="9" orientation="portrait" r:id="rId38"/>
      <headerFooter alignWithMargins="0"/>
    </customSheetView>
    <customSheetView guid="{AEC31DE9-BA39-44BD-BD19-C1C878D510AE}" showRuler="0">
      <pane ySplit="1" topLeftCell="A2" activePane="bottomLeft" state="frozen"/>
      <selection pane="bottomLeft" activeCell="A2" sqref="A2"/>
      <pageMargins left="0.75" right="0.75" top="1" bottom="1" header="0.5" footer="0.5"/>
      <pageSetup paperSize="9" orientation="portrait" horizontalDpi="90" verticalDpi="90" r:id="rId39"/>
      <headerFooter alignWithMargins="0"/>
    </customSheetView>
    <customSheetView guid="{16543542-821D-4BC4-91AB-D2C631412736}" showAutoFilter="1" showRuler="0">
      <pane ySplit="1" topLeftCell="A2" activePane="bottomLeft" state="frozen"/>
      <selection pane="bottomLeft" activeCell="A13" sqref="A13"/>
      <pageMargins left="0.75" right="0.75" top="1" bottom="1" header="0.5" footer="0.5"/>
      <pageSetup paperSize="9" orientation="portrait" r:id="rId40"/>
      <headerFooter alignWithMargins="0"/>
      <autoFilter ref="B1:I1"/>
    </customSheetView>
    <customSheetView guid="{EB824EDC-44B5-480C-9466-88CD55BCD011}" showRuler="0">
      <pane ySplit="1" topLeftCell="A2" activePane="bottomLeft" state="frozen"/>
      <selection pane="bottomLeft"/>
      <pageMargins left="0.75" right="0.75" top="1" bottom="1" header="0.5" footer="0.5"/>
      <headerFooter alignWithMargins="0"/>
    </customSheetView>
    <customSheetView guid="{7E4E90D1-59D3-46C2-B9C5-B4A6E53BE0B7}" showRuler="0">
      <pane ySplit="1" topLeftCell="A2" activePane="bottomLeft" state="frozen"/>
      <selection pane="bottomLeft"/>
      <pageMargins left="0.75" right="0.75" top="1" bottom="1" header="0.5" footer="0.5"/>
      <headerFooter alignWithMargins="0"/>
    </customSheetView>
    <customSheetView guid="{5DABD3DD-3B7F-4D0A-8278-3CABF5A7C879}" showRuler="0">
      <pane ySplit="1" topLeftCell="A2" activePane="bottomLeft" state="frozen"/>
      <selection pane="bottomLeft"/>
      <pageMargins left="0.75" right="0.75" top="1" bottom="1" header="0.5" footer="0.5"/>
      <headerFooter alignWithMargins="0"/>
    </customSheetView>
    <customSheetView guid="{4F91CC6A-177C-44AE-BD3E-9ACFF52E4BB6}" showRuler="0">
      <pane ySplit="1" topLeftCell="A2" activePane="bottomLeft" state="frozen"/>
      <selection pane="bottomLeft"/>
      <pageMargins left="0.75" right="0.75" top="1" bottom="1" header="0.5" footer="0.5"/>
      <pageSetup paperSize="9" orientation="portrait" horizontalDpi="90" verticalDpi="90" r:id="rId41"/>
      <headerFooter alignWithMargins="0"/>
    </customSheetView>
    <customSheetView guid="{4864356C-2EA4-4798-837B-554A65950AB7}" showRuler="0">
      <pane ySplit="1" topLeftCell="A2" activePane="bottomLeft" state="frozen"/>
      <selection pane="bottomLeft"/>
      <pageMargins left="0.75" right="0.75" top="1" bottom="1" header="0.5" footer="0.5"/>
      <pageSetup paperSize="9" orientation="portrait" horizontalDpi="90" verticalDpi="90" r:id="rId42"/>
      <headerFooter alignWithMargins="0"/>
    </customSheetView>
    <customSheetView guid="{FD5F77AF-5A8F-4B6D-961B-C7FD9D452FD5}" showRuler="0">
      <pane ySplit="1" topLeftCell="A2" activePane="bottomLeft" state="frozen"/>
      <selection pane="bottomLeft" activeCell="A2" sqref="A2"/>
      <pageMargins left="0.75" right="0.75" top="1" bottom="1" header="0.5" footer="0.5"/>
      <pageSetup paperSize="9" orientation="portrait" horizontalDpi="90" verticalDpi="90" r:id="rId43"/>
      <headerFooter alignWithMargins="0"/>
    </customSheetView>
    <customSheetView guid="{F78FCA81-B608-454A-B46D-DA1594BED295}" showPageBreaks="1" showRuler="0">
      <pane ySplit="1" topLeftCell="A2" activePane="bottomLeft" state="frozen"/>
      <selection pane="bottomLeft" activeCell="A2" sqref="A2"/>
      <pageMargins left="0.75" right="0.75" top="1" bottom="1" header="0.5" footer="0.5"/>
      <pageSetup paperSize="9" orientation="portrait" horizontalDpi="90" verticalDpi="90" r:id="rId44"/>
      <headerFooter alignWithMargins="0"/>
    </customSheetView>
    <customSheetView guid="{0B24AFFC-8D10-42B0-ADC8-378D1BCF1541}" showRuler="0">
      <pane ySplit="1" topLeftCell="A2" activePane="bottomLeft" state="frozen"/>
      <selection pane="bottomLeft"/>
      <pageMargins left="0.75" right="0.75" top="1" bottom="1" header="0.5" footer="0.5"/>
      <pageSetup paperSize="9" orientation="portrait" r:id="rId45"/>
      <headerFooter alignWithMargins="0"/>
    </customSheetView>
    <customSheetView guid="{0D63E466-D251-474F-9293-B76C0854AE18}" showRuler="0">
      <pane ySplit="1" topLeftCell="A210" activePane="bottomLeft" state="frozen"/>
      <selection pane="bottomLeft" activeCell="A210" sqref="A210"/>
      <pageMargins left="0.75" right="0.75" top="1" bottom="1" header="0.5" footer="0.5"/>
      <pageSetup paperSize="9" orientation="portrait" r:id="rId46"/>
      <headerFooter alignWithMargins="0"/>
    </customSheetView>
    <customSheetView guid="{FAFF16D3-22B3-4C97-ACCF-EE39802F6088}" showRuler="0">
      <pane ySplit="1" topLeftCell="A210" activePane="bottomLeft" state="frozen"/>
      <selection pane="bottomLeft" activeCell="A210" sqref="A210"/>
      <pageMargins left="0.75" right="0.75" top="1" bottom="1" header="0.5" footer="0.5"/>
      <pageSetup paperSize="9" orientation="portrait" r:id="rId47"/>
      <headerFooter alignWithMargins="0"/>
    </customSheetView>
    <customSheetView guid="{3730BEA2-2AC7-4811-AC70-1FABD98B5F4A}" showRuler="0">
      <pane ySplit="1" topLeftCell="A210" activePane="bottomLeft" state="frozen"/>
      <selection pane="bottomLeft" activeCell="A210" sqref="A210"/>
      <pageMargins left="0.75" right="0.75" top="1" bottom="1" header="0.5" footer="0.5"/>
      <pageSetup paperSize="9" orientation="portrait" r:id="rId48"/>
      <headerFooter alignWithMargins="0"/>
    </customSheetView>
    <customSheetView guid="{6D503B7C-817A-4EE5-94EC-A3726736B07C}">
      <pane ySplit="1" topLeftCell="A210" activePane="bottomLeft" state="frozen"/>
      <selection pane="bottomLeft" activeCell="A210" sqref="A210"/>
      <pageMargins left="0.75" right="0.75" top="1" bottom="1" header="0.5" footer="0.5"/>
      <pageSetup paperSize="9" orientation="portrait" r:id="rId49"/>
      <headerFooter alignWithMargins="0"/>
    </customSheetView>
    <customSheetView guid="{A1C3F8A5-75DD-4A34-81BF-7D089563840A}" showPageBreaks="1" showRuler="0">
      <pane ySplit="1" topLeftCell="A210" activePane="bottomLeft" state="frozen"/>
      <selection pane="bottomLeft" activeCell="A210" sqref="A210"/>
      <pageMargins left="0.75" right="0.75" top="1" bottom="1" header="0.5" footer="0.5"/>
      <pageSetup paperSize="9" orientation="portrait" r:id="rId50"/>
      <headerFooter alignWithMargins="0"/>
    </customSheetView>
    <customSheetView guid="{B3422A09-1AE8-49BC-8E88-11A236980630}" showPageBreaks="1" showRuler="0">
      <pane ySplit="1" topLeftCell="A210" activePane="bottomLeft" state="frozen"/>
      <selection pane="bottomLeft" activeCell="A210" sqref="A210"/>
      <pageMargins left="0.75" right="0.75" top="1" bottom="1" header="0.5" footer="0.5"/>
      <pageSetup paperSize="9" orientation="portrait" r:id="rId51"/>
      <headerFooter alignWithMargins="0"/>
    </customSheetView>
    <customSheetView guid="{FDCD7FD4-7D62-43EB-A646-C382CC277444}" showRuler="0">
      <pane ySplit="1" topLeftCell="A210" activePane="bottomLeft" state="frozen"/>
      <selection pane="bottomLeft" activeCell="A210" sqref="A210"/>
      <pageMargins left="0.75" right="0.75" top="1" bottom="1" header="0.5" footer="0.5"/>
      <pageSetup paperSize="9" orientation="portrait" r:id="rId52"/>
      <headerFooter alignWithMargins="0"/>
    </customSheetView>
    <customSheetView guid="{88EF00F5-A891-4E1F-BEBC-C770D5AFEF26}" showRuler="0">
      <pane ySplit="1" topLeftCell="A210" activePane="bottomLeft" state="frozen"/>
      <selection pane="bottomLeft" activeCell="A210" sqref="A210"/>
      <pageMargins left="0.75" right="0.75" top="1" bottom="1" header="0.5" footer="0.5"/>
      <pageSetup paperSize="9" orientation="portrait" r:id="rId53"/>
      <headerFooter alignWithMargins="0"/>
    </customSheetView>
    <customSheetView guid="{C8A50DBD-6717-4739-8372-D23519BF2F10}">
      <pane ySplit="1" topLeftCell="A210" activePane="bottomLeft" state="frozen"/>
      <selection pane="bottomLeft" activeCell="A210" sqref="A210"/>
      <pageMargins left="0.75" right="0.75" top="1" bottom="1" header="0.5" footer="0.5"/>
      <pageSetup paperSize="9" orientation="portrait" r:id="rId54"/>
      <headerFooter alignWithMargins="0"/>
    </customSheetView>
    <customSheetView guid="{0484FDF7-2DB5-4BF2-B382-43CE01593EDC}">
      <pane ySplit="1" topLeftCell="A210" activePane="bottomLeft" state="frozen"/>
      <selection pane="bottomLeft" activeCell="A210" sqref="A210"/>
      <pageMargins left="0.75" right="0.75" top="1" bottom="1" header="0.5" footer="0.5"/>
      <pageSetup paperSize="9" orientation="portrait" r:id="rId55"/>
      <headerFooter alignWithMargins="0"/>
    </customSheetView>
    <customSheetView guid="{096F67F7-AEB5-413D-899E-0491F5B25FFD}">
      <pane ySplit="1" topLeftCell="A210" activePane="bottomLeft" state="frozen"/>
      <selection pane="bottomLeft" activeCell="A210" sqref="A210"/>
      <pageMargins left="0.75" right="0.75" top="1" bottom="1" header="0.5" footer="0.5"/>
      <pageSetup paperSize="9" orientation="portrait" r:id="rId56"/>
      <headerFooter alignWithMargins="0"/>
    </customSheetView>
    <customSheetView guid="{29D4EA0C-C332-4606-AA75-F5E39836AAA2}">
      <pane ySplit="1" topLeftCell="A210" activePane="bottomLeft" state="frozen"/>
      <selection pane="bottomLeft" activeCell="A210" sqref="A210"/>
      <pageMargins left="0.75" right="0.75" top="1" bottom="1" header="0.5" footer="0.5"/>
      <pageSetup paperSize="9" orientation="portrait" r:id="rId57"/>
      <headerFooter alignWithMargins="0"/>
    </customSheetView>
    <customSheetView guid="{A158213F-CC1A-4B2F-8FB3-2D0E9377D318}">
      <pane ySplit="1" topLeftCell="A2" activePane="bottomLeft" state="frozen"/>
      <selection pane="bottomLeft"/>
      <pageMargins left="0.75" right="0.75" top="1" bottom="1" header="0.5" footer="0.5"/>
      <pageSetup paperSize="9" orientation="portrait" r:id="rId58"/>
      <headerFooter alignWithMargins="0"/>
    </customSheetView>
    <customSheetView guid="{0EEF1658-6DED-493F-AB34-5C882B7D8D1D}">
      <pane ySplit="1" topLeftCell="A210" activePane="bottomLeft" state="frozen"/>
      <selection pane="bottomLeft" activeCell="B256" sqref="B256"/>
      <pageMargins left="0.75" right="0.75" top="1" bottom="1" header="0.5" footer="0.5"/>
      <pageSetup paperSize="9" orientation="portrait" r:id="rId59"/>
      <headerFooter alignWithMargins="0"/>
    </customSheetView>
    <customSheetView guid="{8B0C1710-8C04-443E-9575-8D8EEDA52030}">
      <pane ySplit="1" topLeftCell="A210" activePane="bottomLeft" state="frozen"/>
      <selection pane="bottomLeft" activeCell="B256" sqref="B256"/>
      <pageMargins left="0.75" right="0.75" top="1" bottom="1" header="0.5" footer="0.5"/>
      <pageSetup paperSize="9" orientation="portrait" r:id="rId60"/>
      <headerFooter alignWithMargins="0"/>
    </customSheetView>
    <customSheetView guid="{9D5226FB-7DD3-447E-B45C-6EAA60152D32}">
      <pane ySplit="1" topLeftCell="A210" activePane="bottomLeft" state="frozen"/>
      <selection pane="bottomLeft" activeCell="B256" sqref="B256"/>
      <pageMargins left="0.75" right="0.75" top="1" bottom="1" header="0.5" footer="0.5"/>
      <pageSetup paperSize="9" orientation="portrait" r:id="rId61"/>
      <headerFooter alignWithMargins="0"/>
    </customSheetView>
    <customSheetView guid="{607CCD9B-4659-4BD7-A174-E12C78E5291C}">
      <pane ySplit="1" topLeftCell="A210" activePane="bottomLeft" state="frozen"/>
      <selection pane="bottomLeft" activeCell="B256" sqref="B256"/>
      <pageMargins left="0.75" right="0.75" top="1" bottom="1" header="0.5" footer="0.5"/>
      <pageSetup paperSize="9" orientation="portrait" r:id="rId62"/>
      <headerFooter alignWithMargins="0"/>
    </customSheetView>
    <customSheetView guid="{F320C882-6208-44BF-AD76-CAB3202B3D93}" state="hidden">
      <pane ySplit="1" topLeftCell="A2" activePane="bottomLeft" state="frozen"/>
      <selection pane="bottomLeft" activeCell="B256" sqref="B256"/>
      <pageMargins left="0.75" right="0.75" top="1" bottom="1" header="0.5" footer="0.5"/>
      <pageSetup paperSize="9" orientation="portrait" r:id="rId63"/>
      <headerFooter alignWithMargins="0"/>
    </customSheetView>
    <customSheetView guid="{653F5373-3423-4857-B839-026BFFD3E0C5}">
      <pane ySplit="1" topLeftCell="A210" activePane="bottomLeft" state="frozen"/>
      <selection pane="bottomLeft" activeCell="B256" sqref="B256"/>
      <pageMargins left="0.75" right="0.75" top="1" bottom="1" header="0.5" footer="0.5"/>
      <pageSetup paperSize="9" orientation="portrait" r:id="rId64"/>
      <headerFooter alignWithMargins="0"/>
    </customSheetView>
    <customSheetView guid="{8AEE08A2-F73E-41EF-8662-F43F5532F7EC}" state="hidden">
      <pane ySplit="1" topLeftCell="A2" activePane="bottomLeft" state="frozen"/>
      <selection pane="bottomLeft" activeCell="B256" sqref="B256"/>
      <pageMargins left="0.75" right="0.75" top="1" bottom="1" header="0.5" footer="0.5"/>
      <pageSetup paperSize="9" orientation="portrait" r:id="rId65"/>
      <headerFooter alignWithMargins="0"/>
    </customSheetView>
    <customSheetView guid="{1A677123-3181-47F1-8D94-D23E42118B34}">
      <pane ySplit="1" topLeftCell="A210" activePane="bottomLeft" state="frozen"/>
      <selection pane="bottomLeft" activeCell="B256" sqref="B256"/>
      <pageMargins left="0.75" right="0.75" top="1" bottom="1" header="0.5" footer="0.5"/>
      <pageSetup paperSize="9" orientation="portrait" r:id="rId66"/>
      <headerFooter alignWithMargins="0"/>
    </customSheetView>
    <customSheetView guid="{5B263600-835E-44BD-B687-603D70FECA3D}" state="hidden">
      <pane ySplit="1" topLeftCell="A2" activePane="bottomLeft" state="frozen"/>
      <selection pane="bottomLeft" activeCell="B256" sqref="B256"/>
      <pageMargins left="0.75" right="0.75" top="1" bottom="1" header="0.5" footer="0.5"/>
      <pageSetup paperSize="9" orientation="portrait" r:id="rId67"/>
      <headerFooter alignWithMargins="0"/>
    </customSheetView>
    <customSheetView guid="{B25C0761-BDC6-44DE-BC09-A587D4005716}">
      <pane ySplit="1" topLeftCell="A210" activePane="bottomLeft" state="frozen"/>
      <selection pane="bottomLeft" activeCell="B256" sqref="B256"/>
      <pageMargins left="0.75" right="0.75" top="1" bottom="1" header="0.5" footer="0.5"/>
      <pageSetup paperSize="9" orientation="portrait" r:id="rId68"/>
      <headerFooter alignWithMargins="0"/>
    </customSheetView>
    <customSheetView guid="{440820DD-D35F-4284-A020-75AFCB09A713}">
      <pane ySplit="1" topLeftCell="A210" activePane="bottomLeft" state="frozen"/>
      <selection pane="bottomLeft" activeCell="B256" sqref="B256"/>
      <pageMargins left="0.75" right="0.75" top="1" bottom="1" header="0.5" footer="0.5"/>
      <pageSetup paperSize="9" orientation="portrait" r:id="rId69"/>
      <headerFooter alignWithMargins="0"/>
    </customSheetView>
    <customSheetView guid="{DD3C4055-6E9F-4337-AF3C-EAB14138E2FC}" state="hidden">
      <pane ySplit="1" topLeftCell="A2" activePane="bottomLeft" state="frozen"/>
      <selection pane="bottomLeft" activeCell="B256" sqref="B256"/>
      <pageMargins left="0.75" right="0.75" top="1" bottom="1" header="0.5" footer="0.5"/>
      <pageSetup paperSize="9" orientation="portrait" r:id="rId70"/>
      <headerFooter alignWithMargins="0"/>
    </customSheetView>
    <customSheetView guid="{A779676E-2DE4-4B43-BC39-AEC5C199B098}">
      <pane ySplit="1" topLeftCell="A210" activePane="bottomLeft" state="frozen"/>
      <selection pane="bottomLeft" activeCell="B256" sqref="B256"/>
      <pageMargins left="0.75" right="0.75" top="1" bottom="1" header="0.5" footer="0.5"/>
      <pageSetup paperSize="9" orientation="portrait" r:id="rId71"/>
      <headerFooter alignWithMargins="0"/>
    </customSheetView>
    <customSheetView guid="{D610A0E1-F9A9-4C9F-867A-9AA8DA5806C3}">
      <pane ySplit="1" topLeftCell="A165" activePane="bottomLeft" state="frozen"/>
      <selection pane="bottomLeft" activeCell="B256" sqref="B256"/>
      <pageMargins left="0.75" right="0.75" top="1" bottom="1" header="0.5" footer="0.5"/>
      <pageSetup paperSize="9" orientation="portrait" r:id="rId72"/>
      <headerFooter alignWithMargins="0"/>
    </customSheetView>
    <customSheetView guid="{B3C29866-3474-43EA-99AD-F394C9416B2B}">
      <pane ySplit="1" topLeftCell="A165" activePane="bottomLeft" state="frozen"/>
      <selection pane="bottomLeft" activeCell="B256" sqref="B256"/>
      <pageMargins left="0.75" right="0.75" top="1" bottom="1" header="0.5" footer="0.5"/>
      <pageSetup paperSize="9" orientation="portrait" r:id="rId73"/>
      <headerFooter alignWithMargins="0"/>
    </customSheetView>
    <customSheetView guid="{B0A275E6-A927-469D-A668-DC597A053ECA}">
      <pane ySplit="1" topLeftCell="A165" activePane="bottomLeft" state="frozen"/>
      <selection pane="bottomLeft" activeCell="B256" sqref="B256"/>
      <pageMargins left="0.75" right="0.75" top="1" bottom="1" header="0.5" footer="0.5"/>
      <pageSetup paperSize="9" orientation="portrait" r:id="rId74"/>
      <headerFooter alignWithMargins="0"/>
    </customSheetView>
    <customSheetView guid="{2C6ABC28-880F-4FC3-AB4C-74CC7AFBB167}">
      <pane ySplit="1" topLeftCell="A2" activePane="bottomLeft" state="frozen"/>
      <selection pane="bottomLeft" activeCell="G3" sqref="G3"/>
      <pageMargins left="0.75" right="0.75" top="1" bottom="1" header="0.5" footer="0.5"/>
      <pageSetup paperSize="9" orientation="portrait" r:id="rId75"/>
      <headerFooter alignWithMargins="0"/>
    </customSheetView>
    <customSheetView guid="{BFE285D7-067E-4802-A267-8E7CA36A08B9}">
      <pane ySplit="1" topLeftCell="A2" activePane="bottomLeft" state="frozen"/>
      <selection pane="bottomLeft" activeCell="G3" sqref="G3"/>
      <pageMargins left="0.75" right="0.75" top="1" bottom="1" header="0.5" footer="0.5"/>
      <pageSetup paperSize="9" orientation="portrait" r:id="rId76"/>
      <headerFooter alignWithMargins="0"/>
    </customSheetView>
    <customSheetView guid="{840FED42-BEAD-40B5-87A2-918C1E6D4128}">
      <pane ySplit="1" topLeftCell="A2" activePane="bottomLeft" state="frozen"/>
      <selection pane="bottomLeft" activeCell="G3" sqref="G3"/>
      <pageMargins left="0.75" right="0.75" top="1" bottom="1" header="0.5" footer="0.5"/>
      <pageSetup paperSize="9" orientation="portrait" r:id="rId77"/>
      <headerFooter alignWithMargins="0"/>
    </customSheetView>
    <customSheetView guid="{1CE7FAA3-375A-44FC-8395-7BB368E304B3}">
      <pane ySplit="1" topLeftCell="A2" activePane="bottomLeft" state="frozen"/>
      <selection pane="bottomLeft" activeCell="G3" sqref="G3"/>
      <pageMargins left="0.75" right="0.75" top="1" bottom="1" header="0.5" footer="0.5"/>
      <pageSetup paperSize="9" orientation="portrait" r:id="rId78"/>
      <headerFooter alignWithMargins="0"/>
    </customSheetView>
    <customSheetView guid="{195EEB94-5611-43AB-AD4C-189BF5DF63BD}">
      <pane ySplit="1" topLeftCell="A2" activePane="bottomLeft" state="frozen"/>
      <selection pane="bottomLeft" activeCell="G3" sqref="G3"/>
      <pageMargins left="0.75" right="0.75" top="1" bottom="1" header="0.5" footer="0.5"/>
      <pageSetup paperSize="9" orientation="portrait" r:id="rId79"/>
      <headerFooter alignWithMargins="0"/>
    </customSheetView>
    <customSheetView guid="{999D8AAC-C53E-4106-83D2-C9E986396FD9}">
      <pane ySplit="1" topLeftCell="A2" activePane="bottomLeft" state="frozen"/>
      <selection pane="bottomLeft" activeCell="G3" sqref="G3"/>
      <pageMargins left="0.75" right="0.75" top="1" bottom="1" header="0.5" footer="0.5"/>
      <pageSetup paperSize="9" orientation="portrait" r:id="rId80"/>
      <headerFooter alignWithMargins="0"/>
    </customSheetView>
    <customSheetView guid="{34488582-FC68-47CC-ADEF-620C97FA3BE5}">
      <pane ySplit="1" topLeftCell="A2" activePane="bottomLeft" state="frozen"/>
      <selection pane="bottomLeft" activeCell="G3" sqref="G3"/>
      <pageMargins left="0.75" right="0.75" top="1" bottom="1" header="0.5" footer="0.5"/>
      <pageSetup paperSize="9" orientation="portrait" r:id="rId81"/>
      <headerFooter alignWithMargins="0"/>
    </customSheetView>
    <customSheetView guid="{3125BE9C-D539-46B3-AB2C-AD44D6D3A43D}">
      <pane ySplit="1" topLeftCell="A2" activePane="bottomLeft" state="frozen"/>
      <selection pane="bottomLeft" activeCell="G3" sqref="G3"/>
      <pageMargins left="0.75" right="0.75" top="1" bottom="1" header="0.5" footer="0.5"/>
      <pageSetup paperSize="9" orientation="portrait" r:id="rId82"/>
      <headerFooter alignWithMargins="0"/>
    </customSheetView>
    <customSheetView guid="{11F0A643-03F6-4A9B-A587-984CEF24373C}">
      <pane ySplit="1" topLeftCell="A2" activePane="bottomLeft" state="frozen"/>
      <selection pane="bottomLeft" activeCell="G3" sqref="G3"/>
      <pageMargins left="0.75" right="0.75" top="1" bottom="1" header="0.5" footer="0.5"/>
      <pageSetup paperSize="9" orientation="portrait" r:id="rId83"/>
      <headerFooter alignWithMargins="0"/>
    </customSheetView>
    <customSheetView guid="{2EDD3601-67EA-4D8B-910E-67CE0A6ECBD5}" showPageBreaks="1">
      <pane ySplit="1" topLeftCell="A2" activePane="bottomLeft" state="frozen"/>
      <selection pane="bottomLeft" activeCell="G3" sqref="G3"/>
      <pageMargins left="0.75" right="0.75" top="1" bottom="1" header="0.5" footer="0.5"/>
      <pageSetup paperSize="9" orientation="portrait" r:id="rId84"/>
      <headerFooter alignWithMargins="0"/>
    </customSheetView>
    <customSheetView guid="{1053507D-AB8D-4416-A992-8628E70BD9D6}">
      <pane ySplit="1" topLeftCell="A2" activePane="bottomLeft" state="frozen"/>
      <selection pane="bottomLeft" activeCell="G3" sqref="G3"/>
      <pageMargins left="0.75" right="0.75" top="1" bottom="1" header="0.5" footer="0.5"/>
      <pageSetup paperSize="9" orientation="portrait" r:id="rId85"/>
      <headerFooter alignWithMargins="0"/>
    </customSheetView>
    <customSheetView guid="{9AFDC459-5911-4A65-BA30-55870CCEC21D}">
      <pane ySplit="1" topLeftCell="A2" activePane="bottomLeft" state="frozen"/>
      <selection pane="bottomLeft" activeCell="G3" sqref="G3"/>
      <pageMargins left="0.75" right="0.75" top="1" bottom="1" header="0.5" footer="0.5"/>
      <pageSetup paperSize="9" orientation="portrait" r:id="rId86"/>
      <headerFooter alignWithMargins="0"/>
    </customSheetView>
    <customSheetView guid="{2B096DAF-0513-499A-BB3D-6C1B61550EAD}">
      <pane ySplit="1" topLeftCell="A2" activePane="bottomLeft" state="frozen"/>
      <selection pane="bottomLeft" activeCell="G3" sqref="G3"/>
      <pageMargins left="0.75" right="0.75" top="1" bottom="1" header="0.5" footer="0.5"/>
      <pageSetup paperSize="9" orientation="portrait" r:id="rId87"/>
      <headerFooter alignWithMargins="0"/>
    </customSheetView>
    <customSheetView guid="{24BD079B-697C-411C-9008-788A5796422B}">
      <pane ySplit="1" topLeftCell="A2" activePane="bottomLeft" state="frozen"/>
      <selection pane="bottomLeft" activeCell="G3" sqref="G3"/>
      <pageMargins left="0.75" right="0.75" top="1" bottom="1" header="0.5" footer="0.5"/>
      <pageSetup paperSize="9" orientation="portrait" r:id="rId88"/>
      <headerFooter alignWithMargins="0"/>
    </customSheetView>
    <customSheetView guid="{55F258A9-3656-464A-8209-65541A4A9294}">
      <pane ySplit="1" topLeftCell="A2" activePane="bottomLeft" state="frozen"/>
      <selection pane="bottomLeft" activeCell="B25" sqref="B25"/>
      <pageMargins left="0.75" right="0.75" top="1" bottom="1" header="0.5" footer="0.5"/>
      <pageSetup paperSize="9" orientation="portrait" r:id="rId89"/>
      <headerFooter alignWithMargins="0"/>
    </customSheetView>
    <customSheetView guid="{6C263B97-64ED-4CE6-9B05-42BE2811A349}">
      <pane ySplit="1" topLeftCell="A2" activePane="bottomLeft" state="frozen"/>
      <selection pane="bottomLeft" activeCell="G3" sqref="G3"/>
      <pageMargins left="0.75" right="0.75" top="1" bottom="1" header="0.5" footer="0.5"/>
      <pageSetup paperSize="9" orientation="portrait" r:id="rId90"/>
      <headerFooter alignWithMargins="0"/>
    </customSheetView>
    <customSheetView guid="{38797761-B6E7-4EBC-86AC-BCA6FEF8021E}">
      <pane ySplit="1" topLeftCell="A2" activePane="bottomLeft" state="frozen"/>
      <selection pane="bottomLeft" activeCell="G3" sqref="G3"/>
      <pageMargins left="0.75" right="0.75" top="1" bottom="1" header="0.5" footer="0.5"/>
      <pageSetup paperSize="9" orientation="portrait" r:id="rId91"/>
      <headerFooter alignWithMargins="0"/>
    </customSheetView>
    <customSheetView guid="{4D08A3CF-1088-461D-8FD0-F77F7A12F47A}">
      <pane ySplit="1" topLeftCell="A2" activePane="bottomLeft" state="frozen"/>
      <selection pane="bottomLeft" activeCell="G3" sqref="G3"/>
      <pageMargins left="0.75" right="0.75" top="1" bottom="1" header="0.5" footer="0.5"/>
      <pageSetup paperSize="9" orientation="portrait" r:id="rId92"/>
      <headerFooter alignWithMargins="0"/>
    </customSheetView>
    <customSheetView guid="{E1C450DA-5A25-49EE-AC15-82D55BC93335}">
      <pane ySplit="1" topLeftCell="A2" activePane="bottomLeft" state="frozen"/>
      <selection pane="bottomLeft" activeCell="G3" sqref="G3"/>
      <pageMargins left="0.75" right="0.75" top="1" bottom="1" header="0.5" footer="0.5"/>
      <pageSetup paperSize="9" orientation="portrait" r:id="rId93"/>
      <headerFooter alignWithMargins="0"/>
    </customSheetView>
    <customSheetView guid="{39344E0E-2CC4-4BC6-A15E-A66B17AEE943}">
      <pane ySplit="1" topLeftCell="A2" activePane="bottomLeft" state="frozen"/>
      <selection pane="bottomLeft" activeCell="G3" sqref="G3"/>
      <pageMargins left="0.75" right="0.75" top="1" bottom="1" header="0.5" footer="0.5"/>
      <pageSetup paperSize="9" orientation="portrait" r:id="rId94"/>
      <headerFooter alignWithMargins="0"/>
    </customSheetView>
    <customSheetView guid="{B83B79D9-617A-4F50-8CCC-C97938364272}">
      <pane ySplit="1" topLeftCell="A2" activePane="bottomLeft" state="frozen"/>
      <selection pane="bottomLeft" activeCell="G3" sqref="G3"/>
      <pageMargins left="0.75" right="0.75" top="1" bottom="1" header="0.5" footer="0.5"/>
      <pageSetup paperSize="9" orientation="portrait" r:id="rId95"/>
      <headerFooter alignWithMargins="0"/>
    </customSheetView>
    <customSheetView guid="{AE09ED29-F6F7-475A-B5BB-3958EA691268}">
      <pane ySplit="1" topLeftCell="A2" activePane="bottomLeft" state="frozen"/>
      <selection pane="bottomLeft" activeCell="G3" sqref="G3"/>
      <pageMargins left="0.75" right="0.75" top="1" bottom="1" header="0.5" footer="0.5"/>
      <pageSetup paperSize="9" orientation="portrait" r:id="rId96"/>
      <headerFooter alignWithMargins="0"/>
    </customSheetView>
    <customSheetView guid="{3ACD5A93-9B0E-40EA-8179-EDF0714A0F5F}" showPageBreaks="1">
      <pane ySplit="1" topLeftCell="A2" activePane="bottomLeft" state="frozen"/>
      <selection pane="bottomLeft" activeCell="G3" sqref="G3"/>
      <pageMargins left="0.75" right="0.75" top="1" bottom="1" header="0.5" footer="0.5"/>
      <pageSetup paperSize="9" orientation="portrait" r:id="rId97"/>
      <headerFooter alignWithMargins="0"/>
    </customSheetView>
    <customSheetView guid="{FAA25FCE-18C5-403C-9C68-9D1F88B3F7EB}">
      <pane ySplit="1" topLeftCell="A2" activePane="bottomLeft" state="frozen"/>
      <selection pane="bottomLeft" activeCell="G3" sqref="G3"/>
      <pageMargins left="0.75" right="0.75" top="1" bottom="1" header="0.5" footer="0.5"/>
      <pageSetup paperSize="9" orientation="portrait" r:id="rId98"/>
      <headerFooter alignWithMargins="0"/>
    </customSheetView>
    <customSheetView guid="{00CA5430-6B3A-4E12-B07E-9C9EC9D8F7A7}">
      <pane ySplit="1" topLeftCell="A2" activePane="bottomLeft" state="frozen"/>
      <selection pane="bottomLeft" activeCell="G3" sqref="G3"/>
      <pageMargins left="0.75" right="0.75" top="1" bottom="1" header="0.5" footer="0.5"/>
      <pageSetup paperSize="9" orientation="portrait" r:id="rId99"/>
      <headerFooter alignWithMargins="0"/>
    </customSheetView>
  </customSheetViews>
  <phoneticPr fontId="6" type="noConversion"/>
  <pageMargins left="0.75" right="0.75" top="1" bottom="1" header="0.5" footer="0.5"/>
  <pageSetup paperSize="9" orientation="portrait" r:id="rId100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L16"/>
  <sheetViews>
    <sheetView workbookViewId="0">
      <selection activeCell="D3" sqref="D3"/>
    </sheetView>
  </sheetViews>
  <sheetFormatPr defaultRowHeight="12.75" x14ac:dyDescent="0.2"/>
  <cols>
    <col min="1" max="1" width="20" customWidth="1"/>
    <col min="2" max="2" width="9.140625" customWidth="1"/>
    <col min="3" max="3" width="17" customWidth="1"/>
    <col min="7" max="7" width="11.28515625" customWidth="1"/>
  </cols>
  <sheetData>
    <row r="1" spans="1:12" ht="15" x14ac:dyDescent="0.25">
      <c r="A1" s="51" t="s">
        <v>1600</v>
      </c>
      <c r="B1" s="51" t="s">
        <v>1601</v>
      </c>
      <c r="C1" s="51"/>
      <c r="D1" s="51" t="s">
        <v>1602</v>
      </c>
      <c r="E1" s="52"/>
      <c r="F1" s="52"/>
      <c r="G1" s="52"/>
      <c r="H1" s="52"/>
      <c r="I1" s="52"/>
      <c r="J1" s="52"/>
      <c r="K1" s="52"/>
      <c r="L1" s="52"/>
    </row>
    <row r="2" spans="1:12" ht="15" x14ac:dyDescent="0.2">
      <c r="A2" s="53" t="s">
        <v>1570</v>
      </c>
      <c r="B2" s="52" t="s">
        <v>1599</v>
      </c>
      <c r="C2" s="52" t="s">
        <v>1610</v>
      </c>
      <c r="D2" s="54">
        <v>435</v>
      </c>
      <c r="E2" s="55"/>
      <c r="F2" s="52"/>
      <c r="G2" s="52" t="s">
        <v>1603</v>
      </c>
      <c r="H2" s="52" t="s">
        <v>1604</v>
      </c>
      <c r="I2" s="52" t="s">
        <v>1605</v>
      </c>
      <c r="J2" s="52" t="s">
        <v>1606</v>
      </c>
      <c r="K2" s="52" t="s">
        <v>1607</v>
      </c>
      <c r="L2" s="52" t="s">
        <v>1608</v>
      </c>
    </row>
    <row r="3" spans="1:12" ht="15" x14ac:dyDescent="0.2">
      <c r="A3" s="53" t="s">
        <v>1570</v>
      </c>
      <c r="B3" s="52" t="s">
        <v>1570</v>
      </c>
      <c r="C3" s="52" t="s">
        <v>1611</v>
      </c>
      <c r="D3" s="54">
        <v>227</v>
      </c>
      <c r="E3" s="55"/>
      <c r="F3" s="52"/>
      <c r="G3" s="52" t="s">
        <v>1609</v>
      </c>
      <c r="H3" s="56">
        <v>0.26287241873400169</v>
      </c>
      <c r="I3" s="56">
        <v>0.75</v>
      </c>
      <c r="J3" s="56">
        <v>0.18</v>
      </c>
      <c r="K3" s="56">
        <v>0.05</v>
      </c>
      <c r="L3" s="56">
        <v>0.02</v>
      </c>
    </row>
    <row r="4" spans="1:12" ht="15" x14ac:dyDescent="0.2">
      <c r="A4" s="53" t="s">
        <v>1570</v>
      </c>
      <c r="B4" s="52" t="s">
        <v>1572</v>
      </c>
      <c r="C4" s="52" t="s">
        <v>1612</v>
      </c>
      <c r="D4" s="54">
        <v>136</v>
      </c>
      <c r="E4" s="55"/>
      <c r="F4" s="52"/>
      <c r="G4" s="52" t="s">
        <v>681</v>
      </c>
      <c r="H4" s="56">
        <v>0.48802484562365694</v>
      </c>
      <c r="I4" s="56">
        <v>0.5</v>
      </c>
      <c r="J4" s="56">
        <v>0.25</v>
      </c>
      <c r="K4" s="56">
        <v>0.18</v>
      </c>
      <c r="L4" s="56">
        <v>7.0000000000000007E-2</v>
      </c>
    </row>
    <row r="5" spans="1:12" ht="15" x14ac:dyDescent="0.2">
      <c r="A5" s="53" t="s">
        <v>1570</v>
      </c>
      <c r="B5" s="52" t="s">
        <v>1571</v>
      </c>
      <c r="C5" s="52" t="s">
        <v>1613</v>
      </c>
      <c r="D5" s="54">
        <v>65</v>
      </c>
      <c r="E5" s="55"/>
      <c r="F5" s="52"/>
      <c r="G5" s="52" t="s">
        <v>682</v>
      </c>
      <c r="H5" s="56">
        <v>0.24910273564234131</v>
      </c>
      <c r="I5" s="56">
        <v>0.5</v>
      </c>
      <c r="J5" s="56">
        <v>0.25</v>
      </c>
      <c r="K5" s="56">
        <v>0.18</v>
      </c>
      <c r="L5" s="56">
        <v>7.0000000000000007E-2</v>
      </c>
    </row>
    <row r="6" spans="1:12" ht="15" x14ac:dyDescent="0.2">
      <c r="A6" s="53" t="s">
        <v>1570</v>
      </c>
      <c r="B6" s="52" t="s">
        <v>1598</v>
      </c>
      <c r="C6" s="52" t="s">
        <v>1614</v>
      </c>
      <c r="D6" s="54">
        <v>14</v>
      </c>
      <c r="E6" s="55"/>
      <c r="F6" s="52"/>
      <c r="G6" s="52"/>
      <c r="H6" s="52"/>
      <c r="I6" s="52"/>
      <c r="J6" s="52"/>
      <c r="K6" s="52"/>
      <c r="L6" s="52"/>
    </row>
    <row r="7" spans="1:12" ht="15" x14ac:dyDescent="0.25">
      <c r="A7" s="53" t="s">
        <v>1572</v>
      </c>
      <c r="B7" s="52" t="s">
        <v>1599</v>
      </c>
      <c r="C7" s="52" t="s">
        <v>1615</v>
      </c>
      <c r="D7" s="57">
        <v>310</v>
      </c>
      <c r="E7" s="55"/>
      <c r="F7" s="52"/>
      <c r="G7" s="52"/>
      <c r="H7" s="52"/>
      <c r="I7" s="52"/>
      <c r="J7" s="52"/>
      <c r="K7" s="52"/>
      <c r="L7" s="52"/>
    </row>
    <row r="8" spans="1:12" ht="15" x14ac:dyDescent="0.25">
      <c r="A8" s="53" t="s">
        <v>1572</v>
      </c>
      <c r="B8" s="52" t="s">
        <v>1570</v>
      </c>
      <c r="C8" s="52" t="s">
        <v>1616</v>
      </c>
      <c r="D8" s="57">
        <v>169</v>
      </c>
      <c r="E8" s="55"/>
      <c r="F8" s="52"/>
      <c r="G8" s="52"/>
      <c r="H8" s="52"/>
      <c r="I8" s="52"/>
      <c r="J8" s="52"/>
      <c r="K8" s="52"/>
      <c r="L8" s="52"/>
    </row>
    <row r="9" spans="1:12" ht="15" x14ac:dyDescent="0.25">
      <c r="A9" s="53" t="s">
        <v>1572</v>
      </c>
      <c r="B9" s="52" t="s">
        <v>1572</v>
      </c>
      <c r="C9" s="52" t="s">
        <v>1617</v>
      </c>
      <c r="D9" s="57">
        <v>104</v>
      </c>
      <c r="E9" s="55"/>
      <c r="F9" s="52"/>
      <c r="G9" s="52"/>
      <c r="H9" s="52"/>
      <c r="I9" s="52"/>
      <c r="J9" s="52"/>
      <c r="K9" s="52"/>
      <c r="L9" s="52"/>
    </row>
    <row r="10" spans="1:12" ht="15" x14ac:dyDescent="0.25">
      <c r="A10" s="53" t="s">
        <v>1572</v>
      </c>
      <c r="B10" s="52" t="s">
        <v>1571</v>
      </c>
      <c r="C10" s="52" t="s">
        <v>1618</v>
      </c>
      <c r="D10" s="57">
        <v>48</v>
      </c>
      <c r="E10" s="55"/>
      <c r="F10" s="52"/>
      <c r="G10" s="52"/>
      <c r="H10" s="52"/>
      <c r="I10" s="52"/>
      <c r="J10" s="52"/>
      <c r="K10" s="52"/>
      <c r="L10" s="52"/>
    </row>
    <row r="11" spans="1:12" ht="15" x14ac:dyDescent="0.25">
      <c r="A11" s="53" t="s">
        <v>1572</v>
      </c>
      <c r="B11" s="52" t="s">
        <v>1598</v>
      </c>
      <c r="C11" s="52" t="s">
        <v>1619</v>
      </c>
      <c r="D11" s="57">
        <v>13</v>
      </c>
      <c r="E11" s="55"/>
      <c r="F11" s="52"/>
      <c r="G11" s="52"/>
      <c r="H11" s="52" t="s">
        <v>2192</v>
      </c>
      <c r="I11" s="52"/>
      <c r="J11" s="52"/>
      <c r="K11" s="52"/>
      <c r="L11" s="52"/>
    </row>
    <row r="12" spans="1:12" ht="15" x14ac:dyDescent="0.25">
      <c r="A12" s="53" t="s">
        <v>1571</v>
      </c>
      <c r="B12" s="52" t="s">
        <v>1599</v>
      </c>
      <c r="C12" s="52" t="s">
        <v>1620</v>
      </c>
      <c r="D12" s="57">
        <v>179</v>
      </c>
      <c r="E12" s="55"/>
      <c r="F12" s="52"/>
      <c r="G12" s="52"/>
      <c r="H12" s="52">
        <v>0.26287241873400169</v>
      </c>
      <c r="I12" s="52">
        <v>0.75</v>
      </c>
      <c r="J12" s="52">
        <v>0.18</v>
      </c>
      <c r="K12" s="52">
        <v>0.05</v>
      </c>
      <c r="L12" s="52">
        <v>0.02</v>
      </c>
    </row>
    <row r="13" spans="1:12" ht="15" x14ac:dyDescent="0.25">
      <c r="A13" s="53" t="s">
        <v>1571</v>
      </c>
      <c r="B13" s="52" t="s">
        <v>1570</v>
      </c>
      <c r="C13" s="52" t="s">
        <v>1621</v>
      </c>
      <c r="D13" s="57">
        <v>76</v>
      </c>
      <c r="E13" s="55"/>
      <c r="F13" s="52"/>
      <c r="G13" s="52"/>
      <c r="H13" s="52">
        <v>0.48802484562365694</v>
      </c>
      <c r="I13" s="52">
        <v>0.5</v>
      </c>
      <c r="J13" s="52">
        <v>0.25</v>
      </c>
      <c r="K13" s="52">
        <v>0.18</v>
      </c>
      <c r="L13" s="52">
        <v>7.0000000000000007E-2</v>
      </c>
    </row>
    <row r="14" spans="1:12" ht="15" x14ac:dyDescent="0.25">
      <c r="A14" s="53" t="s">
        <v>1571</v>
      </c>
      <c r="B14" s="52" t="s">
        <v>1572</v>
      </c>
      <c r="C14" s="52" t="s">
        <v>1622</v>
      </c>
      <c r="D14" s="57">
        <v>45</v>
      </c>
      <c r="E14" s="55"/>
      <c r="F14" s="52"/>
      <c r="G14" s="52"/>
      <c r="H14" s="52">
        <v>0.24910273564234131</v>
      </c>
      <c r="I14" s="52">
        <v>0.5</v>
      </c>
      <c r="J14" s="52">
        <v>0.25</v>
      </c>
      <c r="K14" s="52">
        <v>0.18</v>
      </c>
      <c r="L14" s="52">
        <v>7.0000000000000007E-2</v>
      </c>
    </row>
    <row r="15" spans="1:12" ht="15" x14ac:dyDescent="0.25">
      <c r="A15" s="53" t="s">
        <v>1571</v>
      </c>
      <c r="B15" s="52" t="s">
        <v>1571</v>
      </c>
      <c r="C15" s="52" t="s">
        <v>1623</v>
      </c>
      <c r="D15" s="57">
        <v>25</v>
      </c>
      <c r="E15" s="55"/>
      <c r="F15" s="52"/>
      <c r="G15" s="52"/>
      <c r="H15" s="52"/>
      <c r="I15" s="52"/>
      <c r="J15" s="52"/>
      <c r="K15" s="52"/>
      <c r="L15" s="52"/>
    </row>
    <row r="16" spans="1:12" ht="15" x14ac:dyDescent="0.25">
      <c r="A16" s="53" t="s">
        <v>1571</v>
      </c>
      <c r="B16" s="52" t="s">
        <v>1598</v>
      </c>
      <c r="C16" s="52" t="s">
        <v>1624</v>
      </c>
      <c r="D16" s="57">
        <v>11</v>
      </c>
      <c r="E16" s="55"/>
      <c r="F16" s="52"/>
      <c r="G16" s="52"/>
      <c r="H16" s="52"/>
      <c r="I16" s="52"/>
      <c r="J16" s="52"/>
      <c r="K16" s="52"/>
      <c r="L16" s="52"/>
    </row>
  </sheetData>
  <customSheetViews>
    <customSheetView guid="{5AC86898-99C0-40C8-A183-7BCAFD4A38C0}" state="hidden">
      <selection activeCell="D3" sqref="D3"/>
      <pageMargins left="0.7" right="0.7" top="0.75" bottom="0.75" header="0.3" footer="0.3"/>
      <pageSetup paperSize="9" orientation="portrait" r:id="rId1"/>
    </customSheetView>
    <customSheetView guid="{4C910842-2C9A-49B1-8859-E7171BF1B407}" state="hidden">
      <selection activeCell="D3" sqref="D3"/>
      <pageMargins left="0.7" right="0.7" top="0.75" bottom="0.75" header="0.3" footer="0.3"/>
      <pageSetup paperSize="9" orientation="portrait" r:id="rId2"/>
    </customSheetView>
    <customSheetView guid="{02B12058-110B-4DCD-A5EA-5F27400FB028}" state="hidden">
      <selection activeCell="D3" sqref="D3"/>
      <pageMargins left="0.7" right="0.7" top="0.75" bottom="0.75" header="0.3" footer="0.3"/>
      <pageSetup paperSize="9" orientation="portrait" r:id="rId3"/>
    </customSheetView>
    <customSheetView guid="{27A4B667-7EE5-4B37-A36E-7A71AE7736F5}" state="hidden">
      <selection activeCell="D3" sqref="D3"/>
      <pageMargins left="0.7" right="0.7" top="0.75" bottom="0.75" header="0.3" footer="0.3"/>
      <pageSetup paperSize="9" orientation="portrait" r:id="rId4"/>
    </customSheetView>
    <customSheetView guid="{02668375-14EE-499B-A8A1-CFA0F3453F57}" state="hidden">
      <selection activeCell="D3" sqref="D3"/>
      <pageMargins left="0.7" right="0.7" top="0.75" bottom="0.75" header="0.3" footer="0.3"/>
      <pageSetup paperSize="9" orientation="portrait" r:id="rId5"/>
    </customSheetView>
    <customSheetView guid="{83E26134-8071-4B52-B9C2-8B5396DF70B4}" showPageBreaks="1" state="hidden">
      <selection activeCell="D3" sqref="D3"/>
      <pageMargins left="0.7" right="0.7" top="0.75" bottom="0.75" header="0.3" footer="0.3"/>
      <pageSetup paperSize="9" orientation="portrait" r:id="rId6"/>
    </customSheetView>
    <customSheetView guid="{C86AD4D7-9E8D-47DB-A1F4-C303F6E9F37B}" state="hidden">
      <selection activeCell="D3" sqref="D3"/>
      <pageMargins left="0.7" right="0.7" top="0.75" bottom="0.75" header="0.3" footer="0.3"/>
      <pageSetup paperSize="9" orientation="portrait" r:id="rId7"/>
    </customSheetView>
    <customSheetView guid="{18DF35B7-CAA0-4050-BA63-78DA1CA747BE}" state="hidden">
      <selection activeCell="D3" sqref="D3"/>
      <pageMargins left="0.7" right="0.7" top="0.75" bottom="0.75" header="0.3" footer="0.3"/>
      <pageSetup paperSize="9" orientation="portrait" r:id="rId8"/>
    </customSheetView>
    <customSheetView guid="{DE76E38F-A1D1-4A3E-9C90-F4B6007A1049}" state="hidden">
      <selection activeCell="D3" sqref="D3"/>
      <pageMargins left="0.7" right="0.7" top="0.75" bottom="0.75" header="0.3" footer="0.3"/>
      <pageSetup paperSize="9" orientation="portrait" r:id="rId9"/>
    </customSheetView>
    <customSheetView guid="{949F8C7F-DA00-479D-BDE6-6166B149A403}" state="hidden">
      <selection activeCell="D3" sqref="D3"/>
      <pageMargins left="0.7" right="0.7" top="0.75" bottom="0.75" header="0.3" footer="0.3"/>
      <pageSetup paperSize="9" orientation="portrait" r:id="rId10"/>
    </customSheetView>
    <customSheetView guid="{BC89DC8A-F93A-4EB3-ACCA-03228A52DC73}" state="hidden">
      <selection activeCell="D3" sqref="D3"/>
      <pageMargins left="0.7" right="0.7" top="0.75" bottom="0.75" header="0.3" footer="0.3"/>
      <pageSetup paperSize="9" orientation="portrait" r:id="rId11"/>
    </customSheetView>
    <customSheetView guid="{9D72E9D6-9DB4-482E-B9DD-F58734D01B5E}" state="hidden">
      <selection activeCell="D3" sqref="D3"/>
      <pageMargins left="0.7" right="0.7" top="0.75" bottom="0.75" header="0.3" footer="0.3"/>
      <pageSetup paperSize="9" orientation="portrait" r:id="rId12"/>
    </customSheetView>
    <customSheetView guid="{28D79C02-A415-42D9-AF37-1523DA21D815}" state="hidden">
      <selection activeCell="D3" sqref="D3"/>
      <pageMargins left="0.7" right="0.7" top="0.75" bottom="0.75" header="0.3" footer="0.3"/>
      <pageSetup paperSize="9" orientation="portrait" r:id="rId13"/>
    </customSheetView>
    <customSheetView guid="{519FF1E7-076F-47C2-91B9-C17D2E1B6520}">
      <selection activeCell="H3" sqref="H3"/>
      <pageMargins left="0.7" right="0.7" top="0.75" bottom="0.75" header="0.3" footer="0.3"/>
      <pageSetup paperSize="9" orientation="portrait" r:id="rId14"/>
    </customSheetView>
    <customSheetView guid="{9C0FECB6-0701-4CC9-8224-D04A63FFA855}" state="hidden">
      <selection activeCell="D3" sqref="D3"/>
      <pageMargins left="0.7" right="0.7" top="0.75" bottom="0.75" header="0.3" footer="0.3"/>
      <pageSetup paperSize="9" orientation="portrait" r:id="rId15"/>
    </customSheetView>
    <customSheetView guid="{90088769-7D29-4324-882D-1F352DFBE762}" state="hidden">
      <selection activeCell="D3" sqref="D3"/>
      <pageMargins left="0.7" right="0.7" top="0.75" bottom="0.75" header="0.3" footer="0.3"/>
      <pageSetup paperSize="9" orientation="portrait" r:id="rId16"/>
    </customSheetView>
    <customSheetView guid="{94202DE1-E113-4D8D-96A4-4561FB59780B}" state="hidden">
      <selection activeCell="D3" sqref="D3"/>
      <pageMargins left="0.7" right="0.7" top="0.75" bottom="0.75" header="0.3" footer="0.3"/>
      <pageSetup paperSize="9" orientation="portrait" r:id="rId17"/>
    </customSheetView>
    <customSheetView guid="{97AAAFE3-C681-4E27-A277-F09D7DA8C2DD}" state="hidden">
      <selection activeCell="J4" sqref="J4"/>
      <pageMargins left="0.7" right="0.7" top="0.75" bottom="0.75" header="0.3" footer="0.3"/>
    </customSheetView>
    <customSheetView guid="{6568F72F-D597-4229-B333-125FDE9654F7}" state="hidden">
      <pageMargins left="0.7" right="0.7" top="0.75" bottom="0.75" header="0.3" footer="0.3"/>
    </customSheetView>
    <customSheetView guid="{E8B30110-1132-4597-87AA-506263477060}" state="hidden">
      <pageMargins left="0.7" right="0.7" top="0.75" bottom="0.75" header="0.3" footer="0.3"/>
    </customSheetView>
    <customSheetView guid="{2843D43C-15A8-41DB-8AAA-3E8B8BBF0B92}" state="hidden">
      <pageMargins left="0.7" right="0.7" top="0.75" bottom="0.75" header="0.3" footer="0.3"/>
    </customSheetView>
    <customSheetView guid="{F320C882-6208-44BF-AD76-CAB3202B3D93}" state="hidden">
      <pageMargins left="0.7" right="0.7" top="0.75" bottom="0.75" header="0.3" footer="0.3"/>
    </customSheetView>
    <customSheetView guid="{653F5373-3423-4857-B839-026BFFD3E0C5}" state="hidden">
      <pageMargins left="0.7" right="0.7" top="0.75" bottom="0.75" header="0.3" footer="0.3"/>
    </customSheetView>
    <customSheetView guid="{8AEE08A2-F73E-41EF-8662-F43F5532F7EC}" state="hidden">
      <pageMargins left="0.7" right="0.7" top="0.75" bottom="0.75" header="0.3" footer="0.3"/>
    </customSheetView>
    <customSheetView guid="{1A677123-3181-47F1-8D94-D23E42118B34}" state="hidden">
      <pageMargins left="0.7" right="0.7" top="0.75" bottom="0.75" header="0.3" footer="0.3"/>
    </customSheetView>
    <customSheetView guid="{5B263600-835E-44BD-B687-603D70FECA3D}" state="hidden">
      <pageMargins left="0.7" right="0.7" top="0.75" bottom="0.75" header="0.3" footer="0.3"/>
    </customSheetView>
    <customSheetView guid="{B25C0761-BDC6-44DE-BC09-A587D4005716}" state="hidden">
      <pageMargins left="0.7" right="0.7" top="0.75" bottom="0.75" header="0.3" footer="0.3"/>
    </customSheetView>
    <customSheetView guid="{440820DD-D35F-4284-A020-75AFCB09A713}" state="hidden">
      <pageMargins left="0.7" right="0.7" top="0.75" bottom="0.75" header="0.3" footer="0.3"/>
    </customSheetView>
    <customSheetView guid="{DD3C4055-6E9F-4337-AF3C-EAB14138E2FC}" state="hidden">
      <pageMargins left="0.7" right="0.7" top="0.75" bottom="0.75" header="0.3" footer="0.3"/>
    </customSheetView>
    <customSheetView guid="{A779676E-2DE4-4B43-BC39-AEC5C199B098}" state="hidden">
      <pageMargins left="0.7" right="0.7" top="0.75" bottom="0.75" header="0.3" footer="0.3"/>
    </customSheetView>
    <customSheetView guid="{D610A0E1-F9A9-4C9F-867A-9AA8DA5806C3}" state="hidden">
      <selection activeCell="J4" sqref="J4"/>
      <pageMargins left="0.7" right="0.7" top="0.75" bottom="0.75" header="0.3" footer="0.3"/>
    </customSheetView>
    <customSheetView guid="{B3C29866-3474-43EA-99AD-F394C9416B2B}" state="hidden">
      <selection activeCell="J4" sqref="J4"/>
      <pageMargins left="0.7" right="0.7" top="0.75" bottom="0.75" header="0.3" footer="0.3"/>
    </customSheetView>
    <customSheetView guid="{B0A275E6-A927-469D-A668-DC597A053ECA}" state="hidden">
      <selection activeCell="J4" sqref="J4"/>
      <pageMargins left="0.7" right="0.7" top="0.75" bottom="0.75" header="0.3" footer="0.3"/>
    </customSheetView>
    <customSheetView guid="{2C6ABC28-880F-4FC3-AB4C-74CC7AFBB167}" state="hidden">
      <selection activeCell="D3" sqref="D3"/>
      <pageMargins left="0.7" right="0.7" top="0.75" bottom="0.75" header="0.3" footer="0.3"/>
      <pageSetup paperSize="9" orientation="portrait" r:id="rId18"/>
    </customSheetView>
    <customSheetView guid="{BFE285D7-067E-4802-A267-8E7CA36A08B9}" state="hidden">
      <selection activeCell="D3" sqref="D3"/>
      <pageMargins left="0.7" right="0.7" top="0.75" bottom="0.75" header="0.3" footer="0.3"/>
      <pageSetup paperSize="9" orientation="portrait" r:id="rId19"/>
    </customSheetView>
    <customSheetView guid="{840FED42-BEAD-40B5-87A2-918C1E6D4128}">
      <selection activeCell="F25" sqref="F25"/>
      <pageMargins left="0.7" right="0.7" top="0.75" bottom="0.75" header="0.3" footer="0.3"/>
      <pageSetup paperSize="9" orientation="portrait" r:id="rId20"/>
    </customSheetView>
    <customSheetView guid="{1CE7FAA3-375A-44FC-8395-7BB368E304B3}">
      <selection activeCell="H3" sqref="H3"/>
      <pageMargins left="0.7" right="0.7" top="0.75" bottom="0.75" header="0.3" footer="0.3"/>
      <pageSetup paperSize="9" orientation="portrait" r:id="rId21"/>
    </customSheetView>
    <customSheetView guid="{195EEB94-5611-43AB-AD4C-189BF5DF63BD}">
      <selection activeCell="H3" sqref="H3"/>
      <pageMargins left="0.7" right="0.7" top="0.75" bottom="0.75" header="0.3" footer="0.3"/>
      <pageSetup paperSize="9" orientation="portrait" r:id="rId22"/>
    </customSheetView>
    <customSheetView guid="{999D8AAC-C53E-4106-83D2-C9E986396FD9}" state="hidden">
      <selection activeCell="D3" sqref="D3"/>
      <pageMargins left="0.7" right="0.7" top="0.75" bottom="0.75" header="0.3" footer="0.3"/>
      <pageSetup paperSize="9" orientation="portrait" r:id="rId23"/>
    </customSheetView>
    <customSheetView guid="{34488582-FC68-47CC-ADEF-620C97FA3BE5}" state="hidden">
      <selection activeCell="D3" sqref="D3"/>
      <pageMargins left="0.7" right="0.7" top="0.75" bottom="0.75" header="0.3" footer="0.3"/>
      <pageSetup paperSize="9" orientation="portrait" r:id="rId24"/>
    </customSheetView>
    <customSheetView guid="{3125BE9C-D539-46B3-AB2C-AD44D6D3A43D}" state="hidden">
      <selection activeCell="D3" sqref="D3"/>
      <pageMargins left="0.7" right="0.7" top="0.75" bottom="0.75" header="0.3" footer="0.3"/>
      <pageSetup paperSize="9" orientation="portrait" r:id="rId25"/>
    </customSheetView>
    <customSheetView guid="{11F0A643-03F6-4A9B-A587-984CEF24373C}" state="hidden">
      <selection activeCell="D3" sqref="D3"/>
      <pageMargins left="0.7" right="0.7" top="0.75" bottom="0.75" header="0.3" footer="0.3"/>
      <pageSetup paperSize="9" orientation="portrait" r:id="rId26"/>
    </customSheetView>
    <customSheetView guid="{2EDD3601-67EA-4D8B-910E-67CE0A6ECBD5}" showPageBreaks="1" state="hidden">
      <selection activeCell="D3" sqref="D3"/>
      <pageMargins left="0.7" right="0.7" top="0.75" bottom="0.75" header="0.3" footer="0.3"/>
      <pageSetup paperSize="9" orientation="portrait" r:id="rId27"/>
    </customSheetView>
    <customSheetView guid="{1053507D-AB8D-4416-A992-8628E70BD9D6}" state="hidden">
      <selection activeCell="D3" sqref="D3"/>
      <pageMargins left="0.7" right="0.7" top="0.75" bottom="0.75" header="0.3" footer="0.3"/>
      <pageSetup paperSize="9" orientation="portrait" r:id="rId28"/>
    </customSheetView>
    <customSheetView guid="{9AFDC459-5911-4A65-BA30-55870CCEC21D}" state="hidden">
      <selection activeCell="D3" sqref="D3"/>
      <pageMargins left="0.7" right="0.7" top="0.75" bottom="0.75" header="0.3" footer="0.3"/>
      <pageSetup paperSize="9" orientation="portrait" r:id="rId29"/>
    </customSheetView>
    <customSheetView guid="{2B096DAF-0513-499A-BB3D-6C1B61550EAD}" state="hidden">
      <selection activeCell="D3" sqref="D3"/>
      <pageMargins left="0.7" right="0.7" top="0.75" bottom="0.75" header="0.3" footer="0.3"/>
      <pageSetup paperSize="9" orientation="portrait" r:id="rId30"/>
    </customSheetView>
    <customSheetView guid="{24BD079B-697C-411C-9008-788A5796422B}" state="hidden">
      <selection activeCell="D3" sqref="D3"/>
      <pageMargins left="0.7" right="0.7" top="0.75" bottom="0.75" header="0.3" footer="0.3"/>
      <pageSetup paperSize="9" orientation="portrait" r:id="rId31"/>
    </customSheetView>
    <customSheetView guid="{55F258A9-3656-464A-8209-65541A4A9294}" state="hidden">
      <selection activeCell="D3" sqref="D3"/>
      <pageMargins left="0.7" right="0.7" top="0.75" bottom="0.75" header="0.3" footer="0.3"/>
      <pageSetup paperSize="9" orientation="portrait" r:id="rId32"/>
    </customSheetView>
    <customSheetView guid="{6C263B97-64ED-4CE6-9B05-42BE2811A349}" state="hidden">
      <selection activeCell="D3" sqref="D3"/>
      <pageMargins left="0.7" right="0.7" top="0.75" bottom="0.75" header="0.3" footer="0.3"/>
      <pageSetup paperSize="9" orientation="portrait" r:id="rId33"/>
    </customSheetView>
    <customSheetView guid="{38797761-B6E7-4EBC-86AC-BCA6FEF8021E}" state="hidden">
      <selection activeCell="D3" sqref="D3"/>
      <pageMargins left="0.7" right="0.7" top="0.75" bottom="0.75" header="0.3" footer="0.3"/>
      <pageSetup paperSize="9" orientation="portrait" r:id="rId34"/>
    </customSheetView>
    <customSheetView guid="{4D08A3CF-1088-461D-8FD0-F77F7A12F47A}" state="hidden">
      <selection activeCell="D3" sqref="D3"/>
      <pageMargins left="0.7" right="0.7" top="0.75" bottom="0.75" header="0.3" footer="0.3"/>
      <pageSetup paperSize="9" orientation="portrait" r:id="rId35"/>
    </customSheetView>
    <customSheetView guid="{E1C450DA-5A25-49EE-AC15-82D55BC93335}" state="hidden">
      <selection activeCell="D3" sqref="D3"/>
      <pageMargins left="0.7" right="0.7" top="0.75" bottom="0.75" header="0.3" footer="0.3"/>
      <pageSetup paperSize="9" orientation="portrait" r:id="rId36"/>
    </customSheetView>
    <customSheetView guid="{39344E0E-2CC4-4BC6-A15E-A66B17AEE943}" state="hidden">
      <selection activeCell="D3" sqref="D3"/>
      <pageMargins left="0.7" right="0.7" top="0.75" bottom="0.75" header="0.3" footer="0.3"/>
      <pageSetup paperSize="9" orientation="portrait" r:id="rId37"/>
    </customSheetView>
    <customSheetView guid="{B83B79D9-617A-4F50-8CCC-C97938364272}" state="hidden">
      <selection activeCell="D3" sqref="D3"/>
      <pageMargins left="0.7" right="0.7" top="0.75" bottom="0.75" header="0.3" footer="0.3"/>
      <pageSetup paperSize="9" orientation="portrait" r:id="rId38"/>
    </customSheetView>
    <customSheetView guid="{AE09ED29-F6F7-475A-B5BB-3958EA691268}" state="hidden">
      <selection activeCell="D3" sqref="D3"/>
      <pageMargins left="0.7" right="0.7" top="0.75" bottom="0.75" header="0.3" footer="0.3"/>
      <pageSetup paperSize="9" orientation="portrait" r:id="rId39"/>
    </customSheetView>
    <customSheetView guid="{3ACD5A93-9B0E-40EA-8179-EDF0714A0F5F}" showPageBreaks="1" state="hidden">
      <selection activeCell="D3" sqref="D3"/>
      <pageMargins left="0.7" right="0.7" top="0.75" bottom="0.75" header="0.3" footer="0.3"/>
      <pageSetup paperSize="9" orientation="portrait" r:id="rId40"/>
    </customSheetView>
    <customSheetView guid="{FAA25FCE-18C5-403C-9C68-9D1F88B3F7EB}" state="hidden">
      <selection activeCell="D3" sqref="D3"/>
      <pageMargins left="0.7" right="0.7" top="0.75" bottom="0.75" header="0.3" footer="0.3"/>
      <pageSetup paperSize="9" orientation="portrait" r:id="rId41"/>
    </customSheetView>
    <customSheetView guid="{00CA5430-6B3A-4E12-B07E-9C9EC9D8F7A7}" state="hidden">
      <selection activeCell="D3" sqref="D3"/>
      <pageMargins left="0.7" right="0.7" top="0.75" bottom="0.75" header="0.3" footer="0.3"/>
      <pageSetup paperSize="9" orientation="portrait" r:id="rId42"/>
    </customSheetView>
  </customSheetViews>
  <pageMargins left="0.7" right="0.7" top="0.75" bottom="0.75" header="0.3" footer="0.3"/>
  <pageSetup paperSize="9" orientation="portrait" r:id="rId4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B1:N48"/>
  <sheetViews>
    <sheetView workbookViewId="0">
      <selection activeCell="K59" sqref="K59"/>
    </sheetView>
  </sheetViews>
  <sheetFormatPr defaultRowHeight="12.75" x14ac:dyDescent="0.2"/>
  <cols>
    <col min="1" max="1" width="2" customWidth="1"/>
    <col min="2" max="3" width="9.140625" customWidth="1"/>
    <col min="4" max="9" width="9.140625" style="2"/>
  </cols>
  <sheetData>
    <row r="1" spans="2:14" ht="8.25" customHeight="1" thickBot="1" x14ac:dyDescent="0.25"/>
    <row r="2" spans="2:14" ht="16.5" customHeight="1" x14ac:dyDescent="0.2">
      <c r="B2" s="686" t="s">
        <v>202</v>
      </c>
      <c r="C2" s="687"/>
      <c r="D2" s="683" t="s">
        <v>1652</v>
      </c>
      <c r="E2" s="684"/>
      <c r="F2" s="684"/>
      <c r="G2" s="684"/>
      <c r="H2" s="684"/>
      <c r="I2" s="684"/>
      <c r="J2" s="684"/>
      <c r="K2" s="684"/>
      <c r="L2" s="685"/>
      <c r="M2" s="690" t="s">
        <v>2165</v>
      </c>
      <c r="N2" s="692" t="s">
        <v>2166</v>
      </c>
    </row>
    <row r="3" spans="2:14" ht="15" customHeight="1" x14ac:dyDescent="0.2">
      <c r="B3" s="688"/>
      <c r="C3" s="689"/>
      <c r="D3" s="279">
        <v>1</v>
      </c>
      <c r="E3" s="279">
        <v>2</v>
      </c>
      <c r="F3" s="279">
        <v>3</v>
      </c>
      <c r="G3" s="279">
        <v>4</v>
      </c>
      <c r="H3" s="279">
        <v>5</v>
      </c>
      <c r="I3" s="279">
        <v>6</v>
      </c>
      <c r="J3" s="154">
        <v>7</v>
      </c>
      <c r="K3" s="154">
        <v>8</v>
      </c>
      <c r="L3" s="154">
        <v>9</v>
      </c>
      <c r="M3" s="691"/>
      <c r="N3" s="693"/>
    </row>
    <row r="4" spans="2:14" ht="17.25" customHeight="1" x14ac:dyDescent="0.2">
      <c r="B4" s="282" t="s">
        <v>2164</v>
      </c>
      <c r="C4" s="283" t="s">
        <v>2163</v>
      </c>
      <c r="D4" s="281"/>
      <c r="E4" s="281"/>
      <c r="F4" s="281"/>
      <c r="G4" s="281"/>
      <c r="H4" s="281"/>
      <c r="I4" s="281"/>
      <c r="J4" s="281"/>
      <c r="K4" s="281"/>
      <c r="L4" s="281"/>
      <c r="M4" s="281"/>
      <c r="N4" s="284"/>
    </row>
    <row r="5" spans="2:14" x14ac:dyDescent="0.2">
      <c r="B5" s="273" t="e">
        <f>IF(INDEX('PR Matrix'!#REF!:'PR Matrix'!$EX$5,ROWS($B$2:B2))=0,"",INDEX('PR Matrix'!#REF!:'PR Matrix'!$EX$5,ROWS($B$2:B2)))</f>
        <v>#REF!</v>
      </c>
      <c r="C5" s="274" t="e">
        <f>IF(B5="","",IF(COUNTA(D5:N5)&gt;0,"Yes","No"))</f>
        <v>#REF!</v>
      </c>
      <c r="D5" s="275"/>
      <c r="E5" s="275" t="s">
        <v>2191</v>
      </c>
      <c r="F5" s="275"/>
      <c r="G5" s="275"/>
      <c r="H5" s="275"/>
      <c r="I5" s="276"/>
      <c r="J5" s="276"/>
      <c r="K5" s="276"/>
      <c r="L5" s="276"/>
      <c r="M5" s="276"/>
      <c r="N5" s="277"/>
    </row>
    <row r="6" spans="2:14" x14ac:dyDescent="0.2">
      <c r="B6" s="273" t="e">
        <f>IF(INDEX('PR Matrix'!#REF!:'PR Matrix'!$EX$5,ROWS($B$2:B3))=0,"",INDEX('PR Matrix'!#REF!:'PR Matrix'!$EX$5,ROWS($B$2:B3)))</f>
        <v>#REF!</v>
      </c>
      <c r="C6" s="274" t="e">
        <f t="shared" ref="C6:C47" si="0">IF(B6="","",IF(COUNTA(D6:N6)&gt;0,"Yes","No"))</f>
        <v>#REF!</v>
      </c>
      <c r="D6" s="275" t="s">
        <v>2191</v>
      </c>
      <c r="E6" s="275"/>
      <c r="F6" s="275"/>
      <c r="G6" s="275"/>
      <c r="H6" s="275"/>
      <c r="I6" s="276"/>
      <c r="J6" s="276"/>
      <c r="K6" s="278"/>
      <c r="L6" s="276"/>
      <c r="M6" s="276"/>
      <c r="N6" s="277"/>
    </row>
    <row r="7" spans="2:14" x14ac:dyDescent="0.2">
      <c r="B7" s="273" t="e">
        <f>IF(INDEX('PR Matrix'!#REF!:'PR Matrix'!$EX$5,ROWS($B$2:B4))=0,"",INDEX('PR Matrix'!#REF!:'PR Matrix'!$EX$5,ROWS($B$2:B4)))</f>
        <v>#REF!</v>
      </c>
      <c r="C7" s="274" t="e">
        <f t="shared" si="0"/>
        <v>#REF!</v>
      </c>
      <c r="D7" s="275" t="s">
        <v>2191</v>
      </c>
      <c r="E7" s="275"/>
      <c r="F7" s="275"/>
      <c r="G7" s="275"/>
      <c r="H7" s="275"/>
      <c r="I7" s="276"/>
      <c r="J7" s="276"/>
      <c r="K7" s="276"/>
      <c r="L7" s="276"/>
      <c r="M7" s="276"/>
      <c r="N7" s="277"/>
    </row>
    <row r="8" spans="2:14" x14ac:dyDescent="0.2">
      <c r="B8" s="273" t="e">
        <f>IF(INDEX('PR Matrix'!#REF!:'PR Matrix'!$EX$5,ROWS($B$2:B5))=0,"",INDEX('PR Matrix'!#REF!:'PR Matrix'!$EX$5,ROWS($B$2:B5)))</f>
        <v>#REF!</v>
      </c>
      <c r="C8" s="274" t="e">
        <f t="shared" si="0"/>
        <v>#REF!</v>
      </c>
      <c r="D8" s="275" t="s">
        <v>2191</v>
      </c>
      <c r="E8" s="275"/>
      <c r="F8" s="275" t="s">
        <v>2191</v>
      </c>
      <c r="G8" s="275"/>
      <c r="H8" s="275"/>
      <c r="I8" s="276"/>
      <c r="J8" s="276"/>
      <c r="K8" s="278"/>
      <c r="L8" s="276"/>
      <c r="M8" s="276"/>
      <c r="N8" s="277"/>
    </row>
    <row r="9" spans="2:14" x14ac:dyDescent="0.2">
      <c r="B9" s="273" t="e">
        <f>IF(INDEX('PR Matrix'!#REF!:'PR Matrix'!$EX$5,ROWS($B$2:B6))=0,"",INDEX('PR Matrix'!#REF!:'PR Matrix'!$EX$5,ROWS($B$2:B6)))</f>
        <v>#REF!</v>
      </c>
      <c r="C9" s="274" t="e">
        <f t="shared" si="0"/>
        <v>#REF!</v>
      </c>
      <c r="D9" s="275" t="s">
        <v>2191</v>
      </c>
      <c r="E9" s="280"/>
      <c r="F9" s="275"/>
      <c r="G9" s="275"/>
      <c r="H9" s="275"/>
      <c r="I9" s="276"/>
      <c r="J9" s="276"/>
      <c r="K9" s="276"/>
      <c r="L9" s="276"/>
      <c r="M9" s="276"/>
      <c r="N9" s="277"/>
    </row>
    <row r="10" spans="2:14" x14ac:dyDescent="0.2">
      <c r="B10" s="273" t="e">
        <f>IF(INDEX('PR Matrix'!#REF!:'PR Matrix'!$EX$5,ROWS($B$2:B7))=0,"",INDEX('PR Matrix'!#REF!:'PR Matrix'!$EX$5,ROWS($B$2:B7)))</f>
        <v>#REF!</v>
      </c>
      <c r="C10" s="274" t="e">
        <f t="shared" si="0"/>
        <v>#REF!</v>
      </c>
      <c r="D10" s="275" t="s">
        <v>2191</v>
      </c>
      <c r="E10" s="275"/>
      <c r="F10" s="275"/>
      <c r="G10" s="275"/>
      <c r="H10" s="275"/>
      <c r="I10" s="276"/>
      <c r="J10" s="276"/>
      <c r="K10" s="276"/>
      <c r="L10" s="276"/>
      <c r="M10" s="276"/>
      <c r="N10" s="277"/>
    </row>
    <row r="11" spans="2:14" x14ac:dyDescent="0.2">
      <c r="B11" s="273" t="e">
        <f>IF(INDEX('PR Matrix'!#REF!:'PR Matrix'!$EX$5,ROWS($B$2:B8))=0,"",INDEX('PR Matrix'!#REF!:'PR Matrix'!$EX$5,ROWS($B$2:B8)))</f>
        <v>#REF!</v>
      </c>
      <c r="C11" s="274" t="e">
        <f t="shared" si="0"/>
        <v>#REF!</v>
      </c>
      <c r="D11" s="275" t="s">
        <v>2191</v>
      </c>
      <c r="E11" s="275"/>
      <c r="F11" s="275"/>
      <c r="G11" s="275"/>
      <c r="H11" s="275"/>
      <c r="I11" s="276"/>
      <c r="J11" s="276"/>
      <c r="K11" s="276"/>
      <c r="L11" s="276"/>
      <c r="M11" s="276"/>
      <c r="N11" s="277"/>
    </row>
    <row r="12" spans="2:14" x14ac:dyDescent="0.2">
      <c r="B12" s="273" t="e">
        <f>IF(INDEX('PR Matrix'!#REF!:'PR Matrix'!$EX$5,ROWS($B$2:B9))=0,"",INDEX('PR Matrix'!#REF!:'PR Matrix'!$EX$5,ROWS($B$2:B9)))</f>
        <v>#REF!</v>
      </c>
      <c r="C12" s="274" t="e">
        <f t="shared" si="0"/>
        <v>#REF!</v>
      </c>
      <c r="D12" s="275" t="s">
        <v>2191</v>
      </c>
      <c r="E12" s="275"/>
      <c r="F12" s="275"/>
      <c r="G12" s="275"/>
      <c r="H12" s="275"/>
      <c r="I12" s="276"/>
      <c r="J12" s="276"/>
      <c r="K12" s="276"/>
      <c r="L12" s="276"/>
      <c r="M12" s="276"/>
      <c r="N12" s="277"/>
    </row>
    <row r="13" spans="2:14" x14ac:dyDescent="0.2">
      <c r="B13" s="273" t="e">
        <f>IF(INDEX('PR Matrix'!#REF!:'PR Matrix'!$EX$5,ROWS($B$2:B10))=0,"",INDEX('PR Matrix'!#REF!:'PR Matrix'!$EX$5,ROWS($B$2:B10)))</f>
        <v>#REF!</v>
      </c>
      <c r="C13" s="274" t="e">
        <f t="shared" si="0"/>
        <v>#REF!</v>
      </c>
      <c r="D13" s="275" t="s">
        <v>2191</v>
      </c>
      <c r="E13" s="275"/>
      <c r="F13" s="275"/>
      <c r="G13" s="275"/>
      <c r="H13" s="275"/>
      <c r="I13" s="276"/>
      <c r="J13" s="276"/>
      <c r="K13" s="276"/>
      <c r="L13" s="276"/>
      <c r="M13" s="276"/>
      <c r="N13" s="277"/>
    </row>
    <row r="14" spans="2:14" x14ac:dyDescent="0.2">
      <c r="B14" s="273" t="e">
        <f>IF(INDEX('PR Matrix'!#REF!:'PR Matrix'!$EX$5,ROWS($B$2:B11))=0,"",INDEX('PR Matrix'!#REF!:'PR Matrix'!$EX$5,ROWS($B$2:B11)))</f>
        <v>#REF!</v>
      </c>
      <c r="C14" s="274" t="e">
        <f t="shared" si="0"/>
        <v>#REF!</v>
      </c>
      <c r="D14" s="275" t="s">
        <v>2191</v>
      </c>
      <c r="E14" s="275"/>
      <c r="F14" s="275"/>
      <c r="G14" s="275"/>
      <c r="H14" s="275"/>
      <c r="I14" s="276"/>
      <c r="J14" s="276"/>
      <c r="K14" s="276"/>
      <c r="L14" s="276"/>
      <c r="M14" s="276"/>
      <c r="N14" s="277"/>
    </row>
    <row r="15" spans="2:14" x14ac:dyDescent="0.2">
      <c r="B15" s="273" t="e">
        <f>IF(INDEX('PR Matrix'!#REF!:'PR Matrix'!$EX$5,ROWS($B$2:B12))=0,"",INDEX('PR Matrix'!#REF!:'PR Matrix'!$EX$5,ROWS($B$2:B12)))</f>
        <v>#REF!</v>
      </c>
      <c r="C15" s="274" t="e">
        <f t="shared" si="0"/>
        <v>#REF!</v>
      </c>
      <c r="D15" s="275" t="s">
        <v>2191</v>
      </c>
      <c r="E15" s="275"/>
      <c r="F15" s="275"/>
      <c r="G15" s="275"/>
      <c r="H15" s="275"/>
      <c r="I15" s="276"/>
      <c r="J15" s="276"/>
      <c r="K15" s="276"/>
      <c r="L15" s="276"/>
      <c r="M15" s="276"/>
      <c r="N15" s="277"/>
    </row>
    <row r="16" spans="2:14" x14ac:dyDescent="0.2">
      <c r="B16" s="273" t="e">
        <f>IF(INDEX('PR Matrix'!#REF!:'PR Matrix'!$EX$5,ROWS($B$2:B13))=0,"",INDEX('PR Matrix'!#REF!:'PR Matrix'!$EX$5,ROWS($B$2:B13)))</f>
        <v>#REF!</v>
      </c>
      <c r="C16" s="274" t="e">
        <f t="shared" si="0"/>
        <v>#REF!</v>
      </c>
      <c r="D16" s="275"/>
      <c r="E16" s="275"/>
      <c r="F16" s="275" t="s">
        <v>2191</v>
      </c>
      <c r="G16" s="275"/>
      <c r="H16" s="275"/>
      <c r="I16" s="276"/>
      <c r="J16" s="276"/>
      <c r="K16" s="278"/>
      <c r="L16" s="276"/>
      <c r="M16" s="276"/>
      <c r="N16" s="277"/>
    </row>
    <row r="17" spans="2:14" x14ac:dyDescent="0.2">
      <c r="B17" s="273" t="e">
        <f>IF(INDEX('PR Matrix'!#REF!:'PR Matrix'!$EX$5,ROWS($B$2:B14))=0,"",INDEX('PR Matrix'!#REF!:'PR Matrix'!$EX$5,ROWS($B$2:B14)))</f>
        <v>#REF!</v>
      </c>
      <c r="C17" s="274" t="e">
        <f t="shared" si="0"/>
        <v>#REF!</v>
      </c>
      <c r="D17" s="275"/>
      <c r="E17" s="275"/>
      <c r="F17" s="275"/>
      <c r="G17" s="275"/>
      <c r="H17" s="275"/>
      <c r="I17" s="276"/>
      <c r="J17" s="276"/>
      <c r="K17" s="276"/>
      <c r="L17" s="276"/>
      <c r="M17" s="276"/>
      <c r="N17" s="277"/>
    </row>
    <row r="18" spans="2:14" x14ac:dyDescent="0.2">
      <c r="B18" s="273" t="e">
        <f>IF(INDEX('PR Matrix'!#REF!:'PR Matrix'!$EX$5,ROWS($B$2:B15))=0,"",INDEX('PR Matrix'!#REF!:'PR Matrix'!$EX$5,ROWS($B$2:B15)))</f>
        <v>#REF!</v>
      </c>
      <c r="C18" s="274" t="e">
        <f t="shared" si="0"/>
        <v>#REF!</v>
      </c>
      <c r="D18" s="275"/>
      <c r="E18" s="275"/>
      <c r="F18" s="275" t="s">
        <v>2191</v>
      </c>
      <c r="G18" s="275"/>
      <c r="H18" s="275"/>
      <c r="I18" s="276"/>
      <c r="J18" s="276"/>
      <c r="K18" s="276"/>
      <c r="L18" s="276"/>
      <c r="M18" s="276"/>
      <c r="N18" s="277"/>
    </row>
    <row r="19" spans="2:14" x14ac:dyDescent="0.2">
      <c r="B19" s="273" t="e">
        <f>IF(INDEX('PR Matrix'!#REF!:'PR Matrix'!$EX$5,ROWS($B$2:B16))=0,"",INDEX('PR Matrix'!#REF!:'PR Matrix'!$EX$5,ROWS($B$2:B16)))</f>
        <v>#REF!</v>
      </c>
      <c r="C19" s="274" t="e">
        <f t="shared" si="0"/>
        <v>#REF!</v>
      </c>
      <c r="D19" s="275"/>
      <c r="E19" s="275"/>
      <c r="F19" s="275"/>
      <c r="G19" s="275" t="s">
        <v>2191</v>
      </c>
      <c r="H19" s="275"/>
      <c r="I19" s="276"/>
      <c r="J19" s="276"/>
      <c r="K19" s="276"/>
      <c r="L19" s="276"/>
      <c r="M19" s="276"/>
      <c r="N19" s="277"/>
    </row>
    <row r="20" spans="2:14" x14ac:dyDescent="0.2">
      <c r="B20" s="273" t="e">
        <f>IF(INDEX('PR Matrix'!#REF!:'PR Matrix'!$EX$5,ROWS($B$2:B17))=0,"",INDEX('PR Matrix'!#REF!:'PR Matrix'!$EX$5,ROWS($B$2:B17)))</f>
        <v>#REF!</v>
      </c>
      <c r="C20" s="274" t="e">
        <f t="shared" si="0"/>
        <v>#REF!</v>
      </c>
      <c r="D20" s="275"/>
      <c r="E20" s="275"/>
      <c r="F20" s="275" t="s">
        <v>2191</v>
      </c>
      <c r="G20" s="275"/>
      <c r="H20" s="275"/>
      <c r="I20" s="276"/>
      <c r="J20" s="276"/>
      <c r="K20" s="278"/>
      <c r="L20" s="276"/>
      <c r="M20" s="276"/>
      <c r="N20" s="277"/>
    </row>
    <row r="21" spans="2:14" x14ac:dyDescent="0.2">
      <c r="B21" s="273" t="e">
        <f>IF(INDEX('PR Matrix'!#REF!:'PR Matrix'!$EX$5,ROWS($B$2:B18))=0,"",INDEX('PR Matrix'!#REF!:'PR Matrix'!$EX$5,ROWS($B$2:B18)))</f>
        <v>#REF!</v>
      </c>
      <c r="C21" s="274" t="e">
        <f t="shared" si="0"/>
        <v>#REF!</v>
      </c>
      <c r="D21" s="275" t="s">
        <v>2191</v>
      </c>
      <c r="E21" s="275"/>
      <c r="F21" s="275"/>
      <c r="G21" s="275"/>
      <c r="H21" s="275"/>
      <c r="I21" s="276"/>
      <c r="J21" s="276"/>
      <c r="K21" s="276"/>
      <c r="L21" s="278"/>
      <c r="M21" s="276"/>
      <c r="N21" s="277"/>
    </row>
    <row r="22" spans="2:14" x14ac:dyDescent="0.2">
      <c r="B22" s="273" t="e">
        <f>IF(INDEX('PR Matrix'!#REF!:'PR Matrix'!$EX$5,ROWS($B$2:B19))=0,"",INDEX('PR Matrix'!#REF!:'PR Matrix'!$EX$5,ROWS($B$2:B19)))</f>
        <v>#REF!</v>
      </c>
      <c r="C22" s="274" t="e">
        <f t="shared" si="0"/>
        <v>#REF!</v>
      </c>
      <c r="D22" s="275"/>
      <c r="E22" s="275"/>
      <c r="F22" s="275"/>
      <c r="G22" s="275" t="s">
        <v>2191</v>
      </c>
      <c r="H22" s="275"/>
      <c r="I22" s="276"/>
      <c r="J22" s="276"/>
      <c r="K22" s="276"/>
      <c r="L22" s="276"/>
      <c r="M22" s="276"/>
      <c r="N22" s="277"/>
    </row>
    <row r="23" spans="2:14" x14ac:dyDescent="0.2">
      <c r="B23" s="273" t="e">
        <f>IF(INDEX('PR Matrix'!#REF!:'PR Matrix'!$EX$5,ROWS($B$2:B20))=0,"",INDEX('PR Matrix'!#REF!:'PR Matrix'!$EX$5,ROWS($B$2:B20)))</f>
        <v>#REF!</v>
      </c>
      <c r="C23" s="274" t="e">
        <f t="shared" si="0"/>
        <v>#REF!</v>
      </c>
      <c r="D23" s="275"/>
      <c r="E23" s="275"/>
      <c r="F23" s="275"/>
      <c r="G23" s="275" t="s">
        <v>2191</v>
      </c>
      <c r="H23" s="275"/>
      <c r="I23" s="276"/>
      <c r="J23" s="276"/>
      <c r="K23" s="278"/>
      <c r="L23" s="276"/>
      <c r="M23" s="276"/>
      <c r="N23" s="277"/>
    </row>
    <row r="24" spans="2:14" x14ac:dyDescent="0.2">
      <c r="B24" s="273" t="e">
        <f>IF(INDEX('PR Matrix'!#REF!:'PR Matrix'!$EX$5,ROWS($B$2:B21))=0,"",INDEX('PR Matrix'!#REF!:'PR Matrix'!$EX$5,ROWS($B$2:B21)))</f>
        <v>#REF!</v>
      </c>
      <c r="C24" s="274" t="e">
        <f t="shared" si="0"/>
        <v>#REF!</v>
      </c>
      <c r="D24" s="275"/>
      <c r="E24" s="275"/>
      <c r="F24" s="275"/>
      <c r="G24" s="275" t="s">
        <v>2191</v>
      </c>
      <c r="H24" s="275"/>
      <c r="I24" s="276"/>
      <c r="J24" s="276"/>
      <c r="K24" s="276"/>
      <c r="L24" s="276"/>
      <c r="M24" s="276"/>
      <c r="N24" s="277"/>
    </row>
    <row r="25" spans="2:14" x14ac:dyDescent="0.2">
      <c r="B25" s="273" t="e">
        <f>IF(INDEX('PR Matrix'!#REF!:'PR Matrix'!$EX$5,ROWS($B$2:B22))=0,"",INDEX('PR Matrix'!#REF!:'PR Matrix'!$EX$5,ROWS($B$2:B22)))</f>
        <v>#REF!</v>
      </c>
      <c r="C25" s="274" t="e">
        <f t="shared" si="0"/>
        <v>#REF!</v>
      </c>
      <c r="D25" s="275"/>
      <c r="E25" s="275"/>
      <c r="F25" s="275"/>
      <c r="G25" s="275" t="s">
        <v>2191</v>
      </c>
      <c r="H25" s="275"/>
      <c r="I25" s="276"/>
      <c r="J25" s="276"/>
      <c r="K25" s="278"/>
      <c r="L25" s="276"/>
      <c r="M25" s="276"/>
      <c r="N25" s="277"/>
    </row>
    <row r="26" spans="2:14" x14ac:dyDescent="0.2">
      <c r="B26" s="273" t="e">
        <f>IF(INDEX('PR Matrix'!#REF!:'PR Matrix'!$EX$5,ROWS($B$2:B23))=0,"",INDEX('PR Matrix'!#REF!:'PR Matrix'!$EX$5,ROWS($B$2:B23)))</f>
        <v>#REF!</v>
      </c>
      <c r="C26" s="274" t="e">
        <f t="shared" si="0"/>
        <v>#REF!</v>
      </c>
      <c r="D26" s="275"/>
      <c r="E26" s="275"/>
      <c r="F26" s="275"/>
      <c r="G26" s="275"/>
      <c r="H26" s="275"/>
      <c r="I26" s="276"/>
      <c r="J26" s="276"/>
      <c r="K26" s="276"/>
      <c r="L26" s="276"/>
      <c r="M26" s="276"/>
      <c r="N26" s="277"/>
    </row>
    <row r="27" spans="2:14" x14ac:dyDescent="0.2">
      <c r="B27" s="273" t="e">
        <f>IF(INDEX('PR Matrix'!#REF!:'PR Matrix'!$EX$5,ROWS($B$2:B24))=0,"",INDEX('PR Matrix'!#REF!:'PR Matrix'!$EX$5,ROWS($B$2:B24)))</f>
        <v>#REF!</v>
      </c>
      <c r="C27" s="274" t="e">
        <f t="shared" si="0"/>
        <v>#REF!</v>
      </c>
      <c r="D27" s="275"/>
      <c r="E27" s="275"/>
      <c r="F27" s="275"/>
      <c r="G27" s="275"/>
      <c r="H27" s="275"/>
      <c r="I27" s="276"/>
      <c r="J27" s="276"/>
      <c r="K27" s="276"/>
      <c r="L27" s="276"/>
      <c r="M27" s="276"/>
      <c r="N27" s="277"/>
    </row>
    <row r="28" spans="2:14" x14ac:dyDescent="0.2">
      <c r="B28" s="273" t="e">
        <f>IF(INDEX('PR Matrix'!#REF!:'PR Matrix'!$EX$5,ROWS($B$2:B25))=0,"",INDEX('PR Matrix'!#REF!:'PR Matrix'!$EX$5,ROWS($B$2:B25)))</f>
        <v>#REF!</v>
      </c>
      <c r="C28" s="274" t="e">
        <f t="shared" si="0"/>
        <v>#REF!</v>
      </c>
      <c r="D28" s="275"/>
      <c r="E28" s="275"/>
      <c r="F28" s="275"/>
      <c r="G28" s="275"/>
      <c r="H28" s="275"/>
      <c r="I28" s="276"/>
      <c r="J28" s="276"/>
      <c r="K28" s="276"/>
      <c r="L28" s="276"/>
      <c r="M28" s="276"/>
      <c r="N28" s="277"/>
    </row>
    <row r="29" spans="2:14" x14ac:dyDescent="0.2">
      <c r="B29" s="273" t="e">
        <f>IF(INDEX('PR Matrix'!#REF!:'PR Matrix'!$EX$5,ROWS($B$2:B26))=0,"",INDEX('PR Matrix'!#REF!:'PR Matrix'!$EX$5,ROWS($B$2:B26)))</f>
        <v>#REF!</v>
      </c>
      <c r="C29" s="274" t="e">
        <f t="shared" si="0"/>
        <v>#REF!</v>
      </c>
      <c r="D29" s="275"/>
      <c r="E29" s="275"/>
      <c r="F29" s="275"/>
      <c r="G29" s="275"/>
      <c r="H29" s="275"/>
      <c r="I29" s="276"/>
      <c r="J29" s="276"/>
      <c r="K29" s="276"/>
      <c r="L29" s="276"/>
      <c r="M29" s="276"/>
      <c r="N29" s="277"/>
    </row>
    <row r="30" spans="2:14" x14ac:dyDescent="0.2">
      <c r="B30" s="273" t="e">
        <f>IF(INDEX('PR Matrix'!#REF!:'PR Matrix'!$EX$5,ROWS($B$2:B27))=0,"",INDEX('PR Matrix'!#REF!:'PR Matrix'!$EX$5,ROWS($B$2:B27)))</f>
        <v>#REF!</v>
      </c>
      <c r="C30" s="274" t="e">
        <f t="shared" si="0"/>
        <v>#REF!</v>
      </c>
      <c r="D30" s="275"/>
      <c r="E30" s="275"/>
      <c r="F30" s="275"/>
      <c r="G30" s="275"/>
      <c r="H30" s="275"/>
      <c r="I30" s="276"/>
      <c r="J30" s="276"/>
      <c r="K30" s="276"/>
      <c r="L30" s="276"/>
      <c r="M30" s="276"/>
      <c r="N30" s="277"/>
    </row>
    <row r="31" spans="2:14" x14ac:dyDescent="0.2">
      <c r="B31" s="273" t="e">
        <f>IF(INDEX('PR Matrix'!#REF!:'PR Matrix'!$EX$5,ROWS($B$2:B28))=0,"",INDEX('PR Matrix'!#REF!:'PR Matrix'!$EX$5,ROWS($B$2:B28)))</f>
        <v>#REF!</v>
      </c>
      <c r="C31" s="274" t="e">
        <f t="shared" si="0"/>
        <v>#REF!</v>
      </c>
      <c r="D31" s="275"/>
      <c r="E31" s="275"/>
      <c r="F31" s="275"/>
      <c r="G31" s="275"/>
      <c r="H31" s="275"/>
      <c r="I31" s="276"/>
      <c r="J31" s="276"/>
      <c r="K31" s="276"/>
      <c r="L31" s="276"/>
      <c r="M31" s="276"/>
      <c r="N31" s="277"/>
    </row>
    <row r="32" spans="2:14" x14ac:dyDescent="0.2">
      <c r="B32" s="273" t="e">
        <f>IF(INDEX('PR Matrix'!#REF!:'PR Matrix'!$EX$5,ROWS($B$2:B29))=0,"",INDEX('PR Matrix'!#REF!:'PR Matrix'!$EX$5,ROWS($B$2:B29)))</f>
        <v>#REF!</v>
      </c>
      <c r="C32" s="274" t="e">
        <f t="shared" si="0"/>
        <v>#REF!</v>
      </c>
      <c r="D32" s="275"/>
      <c r="E32" s="275"/>
      <c r="F32" s="275"/>
      <c r="G32" s="275"/>
      <c r="H32" s="275"/>
      <c r="I32" s="276"/>
      <c r="J32" s="276"/>
      <c r="K32" s="276"/>
      <c r="L32" s="276"/>
      <c r="M32" s="276"/>
      <c r="N32" s="277"/>
    </row>
    <row r="33" spans="2:14" x14ac:dyDescent="0.2">
      <c r="B33" s="273" t="e">
        <f>IF(INDEX('PR Matrix'!#REF!:'PR Matrix'!$EX$5,ROWS($B$2:B30))=0,"",INDEX('PR Matrix'!#REF!:'PR Matrix'!$EX$5,ROWS($B$2:B30)))</f>
        <v>#REF!</v>
      </c>
      <c r="C33" s="274" t="e">
        <f t="shared" si="0"/>
        <v>#REF!</v>
      </c>
      <c r="D33" s="275"/>
      <c r="E33" s="275"/>
      <c r="F33" s="275"/>
      <c r="G33" s="275"/>
      <c r="H33" s="275"/>
      <c r="I33" s="276"/>
      <c r="J33" s="276"/>
      <c r="K33" s="276"/>
      <c r="L33" s="276"/>
      <c r="M33" s="276"/>
      <c r="N33" s="277"/>
    </row>
    <row r="34" spans="2:14" x14ac:dyDescent="0.2">
      <c r="B34" s="273" t="e">
        <f>IF(INDEX('PR Matrix'!#REF!:'PR Matrix'!$EX$5,ROWS($B$2:B31))=0,"",INDEX('PR Matrix'!#REF!:'PR Matrix'!$EX$5,ROWS($B$2:B31)))</f>
        <v>#REF!</v>
      </c>
      <c r="C34" s="274" t="e">
        <f t="shared" si="0"/>
        <v>#REF!</v>
      </c>
      <c r="D34" s="275"/>
      <c r="E34" s="275"/>
      <c r="F34" s="275"/>
      <c r="G34" s="275"/>
      <c r="H34" s="275"/>
      <c r="I34" s="276"/>
      <c r="J34" s="276"/>
      <c r="K34" s="276"/>
      <c r="L34" s="276"/>
      <c r="M34" s="276"/>
      <c r="N34" s="277"/>
    </row>
    <row r="35" spans="2:14" x14ac:dyDescent="0.2">
      <c r="B35" s="273" t="e">
        <f>IF(INDEX('PR Matrix'!#REF!:'PR Matrix'!$EX$5,ROWS($B$2:B32))=0,"",INDEX('PR Matrix'!#REF!:'PR Matrix'!$EX$5,ROWS($B$2:B32)))</f>
        <v>#REF!</v>
      </c>
      <c r="C35" s="274" t="e">
        <f t="shared" si="0"/>
        <v>#REF!</v>
      </c>
      <c r="D35" s="275"/>
      <c r="E35" s="275"/>
      <c r="F35" s="275"/>
      <c r="G35" s="275"/>
      <c r="H35" s="275"/>
      <c r="I35" s="276"/>
      <c r="J35" s="276"/>
      <c r="K35" s="276"/>
      <c r="L35" s="276"/>
      <c r="M35" s="276"/>
      <c r="N35" s="277"/>
    </row>
    <row r="36" spans="2:14" x14ac:dyDescent="0.2">
      <c r="B36" s="273" t="e">
        <f>IF(INDEX('PR Matrix'!#REF!:'PR Matrix'!$EX$5,ROWS($B$2:B33))=0,"",INDEX('PR Matrix'!#REF!:'PR Matrix'!$EX$5,ROWS($B$2:B33)))</f>
        <v>#REF!</v>
      </c>
      <c r="C36" s="274" t="e">
        <f t="shared" si="0"/>
        <v>#REF!</v>
      </c>
      <c r="D36" s="275"/>
      <c r="E36" s="275"/>
      <c r="F36" s="275"/>
      <c r="G36" s="275"/>
      <c r="H36" s="275"/>
      <c r="I36" s="276"/>
      <c r="J36" s="276"/>
      <c r="K36" s="276"/>
      <c r="L36" s="276"/>
      <c r="M36" s="276"/>
      <c r="N36" s="277"/>
    </row>
    <row r="37" spans="2:14" x14ac:dyDescent="0.2">
      <c r="B37" s="273" t="e">
        <f>IF(INDEX('PR Matrix'!#REF!:'PR Matrix'!$EX$5,ROWS($B$2:B34))=0,"",INDEX('PR Matrix'!#REF!:'PR Matrix'!$EX$5,ROWS($B$2:B34)))</f>
        <v>#REF!</v>
      </c>
      <c r="C37" s="274" t="e">
        <f t="shared" si="0"/>
        <v>#REF!</v>
      </c>
      <c r="D37" s="275"/>
      <c r="E37" s="275"/>
      <c r="F37" s="275"/>
      <c r="G37" s="275"/>
      <c r="H37" s="275"/>
      <c r="I37" s="276"/>
      <c r="J37" s="276"/>
      <c r="K37" s="276"/>
      <c r="L37" s="276"/>
      <c r="M37" s="276"/>
      <c r="N37" s="277"/>
    </row>
    <row r="38" spans="2:14" x14ac:dyDescent="0.2">
      <c r="B38" s="273" t="e">
        <f>IF(INDEX('PR Matrix'!#REF!:'PR Matrix'!$EX$5,ROWS($B$2:B35))=0,"",INDEX('PR Matrix'!#REF!:'PR Matrix'!$EX$5,ROWS($B$2:B35)))</f>
        <v>#REF!</v>
      </c>
      <c r="C38" s="274" t="e">
        <f t="shared" si="0"/>
        <v>#REF!</v>
      </c>
      <c r="D38" s="275"/>
      <c r="E38" s="275"/>
      <c r="F38" s="275"/>
      <c r="G38" s="275"/>
      <c r="H38" s="275"/>
      <c r="I38" s="276"/>
      <c r="J38" s="276"/>
      <c r="K38" s="276"/>
      <c r="L38" s="276"/>
      <c r="M38" s="276"/>
      <c r="N38" s="277"/>
    </row>
    <row r="39" spans="2:14" x14ac:dyDescent="0.2">
      <c r="B39" s="273" t="e">
        <f>IF(INDEX('PR Matrix'!#REF!:'PR Matrix'!$EX$5,ROWS($B$2:B36))=0,"",INDEX('PR Matrix'!#REF!:'PR Matrix'!$EX$5,ROWS($B$2:B36)))</f>
        <v>#REF!</v>
      </c>
      <c r="C39" s="274" t="e">
        <f t="shared" si="0"/>
        <v>#REF!</v>
      </c>
      <c r="D39" s="275"/>
      <c r="E39" s="275"/>
      <c r="F39" s="275"/>
      <c r="G39" s="275"/>
      <c r="H39" s="275"/>
      <c r="I39" s="276"/>
      <c r="J39" s="276"/>
      <c r="K39" s="276"/>
      <c r="L39" s="276"/>
      <c r="M39" s="276"/>
      <c r="N39" s="277"/>
    </row>
    <row r="40" spans="2:14" x14ac:dyDescent="0.2">
      <c r="B40" s="273" t="e">
        <f>IF(INDEX('PR Matrix'!#REF!:'PR Matrix'!$EX$5,ROWS($B$2:B37))=0,"",INDEX('PR Matrix'!#REF!:'PR Matrix'!$EX$5,ROWS($B$2:B37)))</f>
        <v>#REF!</v>
      </c>
      <c r="C40" s="274" t="e">
        <f t="shared" si="0"/>
        <v>#REF!</v>
      </c>
      <c r="D40" s="275"/>
      <c r="E40" s="275"/>
      <c r="F40" s="275"/>
      <c r="G40" s="275"/>
      <c r="H40" s="275"/>
      <c r="I40" s="276"/>
      <c r="J40" s="276"/>
      <c r="K40" s="276"/>
      <c r="L40" s="276"/>
      <c r="M40" s="276"/>
      <c r="N40" s="277"/>
    </row>
    <row r="41" spans="2:14" x14ac:dyDescent="0.2">
      <c r="B41" s="273" t="e">
        <f>IF(INDEX('PR Matrix'!#REF!:'PR Matrix'!$EX$5,ROWS($B$2:B38))=0,"",INDEX('PR Matrix'!#REF!:'PR Matrix'!$EX$5,ROWS($B$2:B38)))</f>
        <v>#REF!</v>
      </c>
      <c r="C41" s="274" t="e">
        <f t="shared" si="0"/>
        <v>#REF!</v>
      </c>
      <c r="D41" s="275"/>
      <c r="E41" s="275"/>
      <c r="F41" s="275"/>
      <c r="G41" s="275"/>
      <c r="H41" s="275"/>
      <c r="I41" s="276"/>
      <c r="J41" s="276"/>
      <c r="K41" s="276"/>
      <c r="L41" s="276"/>
      <c r="M41" s="276"/>
      <c r="N41" s="277"/>
    </row>
    <row r="42" spans="2:14" x14ac:dyDescent="0.2">
      <c r="B42" s="273" t="e">
        <f>IF(INDEX('PR Matrix'!#REF!:'PR Matrix'!$EX$5,ROWS($B$2:B39))=0,"",INDEX('PR Matrix'!#REF!:'PR Matrix'!$EX$5,ROWS($B$2:B39)))</f>
        <v>#REF!</v>
      </c>
      <c r="C42" s="274" t="e">
        <f t="shared" si="0"/>
        <v>#REF!</v>
      </c>
      <c r="D42" s="275"/>
      <c r="E42" s="275"/>
      <c r="F42" s="275"/>
      <c r="G42" s="275"/>
      <c r="H42" s="275"/>
      <c r="I42" s="276"/>
      <c r="J42" s="276"/>
      <c r="K42" s="276"/>
      <c r="L42" s="276"/>
      <c r="M42" s="276"/>
      <c r="N42" s="277"/>
    </row>
    <row r="43" spans="2:14" x14ac:dyDescent="0.2">
      <c r="B43" s="273" t="e">
        <f>IF(INDEX('PR Matrix'!#REF!:'PR Matrix'!$EX$5,ROWS($B$2:B40))=0,"",INDEX('PR Matrix'!#REF!:'PR Matrix'!$EX$5,ROWS($B$2:B40)))</f>
        <v>#REF!</v>
      </c>
      <c r="C43" s="274" t="e">
        <f t="shared" si="0"/>
        <v>#REF!</v>
      </c>
      <c r="D43" s="275"/>
      <c r="E43" s="275"/>
      <c r="F43" s="275"/>
      <c r="G43" s="275"/>
      <c r="H43" s="275"/>
      <c r="I43" s="276"/>
      <c r="J43" s="276"/>
      <c r="K43" s="276"/>
      <c r="L43" s="276"/>
      <c r="M43" s="276"/>
      <c r="N43" s="277"/>
    </row>
    <row r="44" spans="2:14" x14ac:dyDescent="0.2">
      <c r="B44" s="273" t="e">
        <f>IF(INDEX('PR Matrix'!#REF!:'PR Matrix'!$EX$5,ROWS($B$2:B41))=0,"",INDEX('PR Matrix'!#REF!:'PR Matrix'!$EX$5,ROWS($B$2:B41)))</f>
        <v>#REF!</v>
      </c>
      <c r="C44" s="274" t="e">
        <f t="shared" si="0"/>
        <v>#REF!</v>
      </c>
      <c r="D44" s="275"/>
      <c r="E44" s="275"/>
      <c r="F44" s="275"/>
      <c r="G44" s="275"/>
      <c r="H44" s="275"/>
      <c r="I44" s="276"/>
      <c r="J44" s="276"/>
      <c r="K44" s="276"/>
      <c r="L44" s="276"/>
      <c r="M44" s="276"/>
      <c r="N44" s="277"/>
    </row>
    <row r="45" spans="2:14" x14ac:dyDescent="0.2">
      <c r="B45" s="273" t="e">
        <f>IF(INDEX('PR Matrix'!#REF!:'PR Matrix'!$EX$5,ROWS($B$2:B42))=0,"",INDEX('PR Matrix'!#REF!:'PR Matrix'!$EX$5,ROWS($B$2:B42)))</f>
        <v>#REF!</v>
      </c>
      <c r="C45" s="274" t="e">
        <f t="shared" si="0"/>
        <v>#REF!</v>
      </c>
      <c r="D45" s="275"/>
      <c r="E45" s="275"/>
      <c r="F45" s="275"/>
      <c r="G45" s="275"/>
      <c r="H45" s="275"/>
      <c r="I45" s="276"/>
      <c r="J45" s="276"/>
      <c r="K45" s="276"/>
      <c r="L45" s="276"/>
      <c r="M45" s="276"/>
      <c r="N45" s="277"/>
    </row>
    <row r="46" spans="2:14" x14ac:dyDescent="0.2">
      <c r="B46" s="273" t="e">
        <f>IF(INDEX('PR Matrix'!#REF!:'PR Matrix'!$EX$5,ROWS($B$2:B43))=0,"",INDEX('PR Matrix'!#REF!:'PR Matrix'!$EX$5,ROWS($B$2:B43)))</f>
        <v>#REF!</v>
      </c>
      <c r="C46" s="274" t="e">
        <f t="shared" si="0"/>
        <v>#REF!</v>
      </c>
      <c r="D46" s="275"/>
      <c r="E46" s="275"/>
      <c r="F46" s="275"/>
      <c r="G46" s="275"/>
      <c r="H46" s="275"/>
      <c r="I46" s="276"/>
      <c r="J46" s="276"/>
      <c r="K46" s="276"/>
      <c r="L46" s="276"/>
      <c r="M46" s="276"/>
      <c r="N46" s="277"/>
    </row>
    <row r="47" spans="2:14" x14ac:dyDescent="0.2">
      <c r="B47" s="273" t="e">
        <f>IF(INDEX('PR Matrix'!#REF!:'PR Matrix'!$EX$5,ROWS($B$2:B44))=0,"",INDEX('PR Matrix'!#REF!:'PR Matrix'!$EX$5,ROWS($B$2:B44)))</f>
        <v>#REF!</v>
      </c>
      <c r="C47" s="274" t="e">
        <f t="shared" si="0"/>
        <v>#REF!</v>
      </c>
      <c r="D47" s="275"/>
      <c r="E47" s="275"/>
      <c r="F47" s="275"/>
      <c r="G47" s="275"/>
      <c r="H47" s="275"/>
      <c r="I47" s="276"/>
      <c r="J47" s="276"/>
      <c r="K47" s="276"/>
      <c r="L47" s="276"/>
      <c r="M47" s="276"/>
      <c r="N47" s="277"/>
    </row>
    <row r="48" spans="2:14" x14ac:dyDescent="0.2">
      <c r="B48" s="272"/>
      <c r="C48" s="272"/>
      <c r="D48" s="39"/>
      <c r="E48" s="39"/>
      <c r="F48" s="39"/>
      <c r="G48" s="39"/>
      <c r="H48" s="39"/>
      <c r="I48" s="39"/>
      <c r="J48" s="39"/>
      <c r="K48" s="39"/>
      <c r="L48" s="39"/>
      <c r="M48" s="39"/>
    </row>
  </sheetData>
  <sheetProtection autoFilter="0"/>
  <autoFilter ref="D3:L48"/>
  <customSheetViews>
    <customSheetView guid="{5AC86898-99C0-40C8-A183-7BCAFD4A38C0}" showAutoFilter="1">
      <selection activeCell="K59" sqref="K59"/>
      <pageMargins left="0.7" right="0.7" top="0.75" bottom="0.75" header="0.3" footer="0.3"/>
      <pageSetup paperSize="9" orientation="portrait" r:id="rId1"/>
      <autoFilter ref="D3:L48"/>
    </customSheetView>
    <customSheetView guid="{4C910842-2C9A-49B1-8859-E7171BF1B407}" showAutoFilter="1">
      <selection activeCell="K59" sqref="K59"/>
      <pageMargins left="0.7" right="0.7" top="0.75" bottom="0.75" header="0.3" footer="0.3"/>
      <pageSetup paperSize="9" orientation="portrait" r:id="rId2"/>
      <autoFilter ref="D3:L48"/>
    </customSheetView>
    <customSheetView guid="{02B12058-110B-4DCD-A5EA-5F27400FB028}" showAutoFilter="1">
      <selection activeCell="K59" sqref="K59"/>
      <pageMargins left="0.7" right="0.7" top="0.75" bottom="0.75" header="0.3" footer="0.3"/>
      <pageSetup paperSize="9" orientation="portrait" r:id="rId3"/>
      <autoFilter ref="D3:L48"/>
    </customSheetView>
    <customSheetView guid="{27A4B667-7EE5-4B37-A36E-7A71AE7736F5}" showAutoFilter="1">
      <selection activeCell="K59" sqref="K59"/>
      <pageMargins left="0.7" right="0.7" top="0.75" bottom="0.75" header="0.3" footer="0.3"/>
      <pageSetup paperSize="9" orientation="portrait" r:id="rId4"/>
      <autoFilter ref="D3:L48"/>
    </customSheetView>
    <customSheetView guid="{02668375-14EE-499B-A8A1-CFA0F3453F57}" showAutoFilter="1">
      <selection activeCell="K59" sqref="K59"/>
      <pageMargins left="0.7" right="0.7" top="0.75" bottom="0.75" header="0.3" footer="0.3"/>
      <pageSetup paperSize="9" orientation="portrait" r:id="rId5"/>
      <autoFilter ref="D3:L48"/>
    </customSheetView>
    <customSheetView guid="{83E26134-8071-4B52-B9C2-8B5396DF70B4}" showPageBreaks="1" showAutoFilter="1">
      <selection activeCell="K59" sqref="K59"/>
      <pageMargins left="0.7" right="0.7" top="0.75" bottom="0.75" header="0.3" footer="0.3"/>
      <pageSetup paperSize="9" orientation="portrait" r:id="rId6"/>
      <autoFilter ref="D3:L48"/>
    </customSheetView>
    <customSheetView guid="{C86AD4D7-9E8D-47DB-A1F4-C303F6E9F37B}" showAutoFilter="1">
      <selection activeCell="K59" sqref="K59"/>
      <pageMargins left="0.7" right="0.7" top="0.75" bottom="0.75" header="0.3" footer="0.3"/>
      <pageSetup paperSize="9" orientation="portrait" r:id="rId7"/>
      <autoFilter ref="D3:L48"/>
    </customSheetView>
    <customSheetView guid="{18DF35B7-CAA0-4050-BA63-78DA1CA747BE}" showAutoFilter="1">
      <selection activeCell="G16" sqref="G16"/>
      <pageMargins left="0.7" right="0.7" top="0.75" bottom="0.75" header="0.3" footer="0.3"/>
      <pageSetup paperSize="9" orientation="portrait" r:id="rId8"/>
      <autoFilter ref="D3:L48"/>
    </customSheetView>
    <customSheetView guid="{DE76E38F-A1D1-4A3E-9C90-F4B6007A1049}" showAutoFilter="1">
      <selection activeCell="G16" sqref="G16"/>
      <pageMargins left="0.7" right="0.7" top="0.75" bottom="0.75" header="0.3" footer="0.3"/>
      <pageSetup paperSize="9" orientation="portrait" r:id="rId9"/>
      <autoFilter ref="D3:L48"/>
    </customSheetView>
    <customSheetView guid="{949F8C7F-DA00-479D-BDE6-6166B149A403}" showAutoFilter="1">
      <selection activeCell="E17" sqref="E17"/>
      <pageMargins left="0.7" right="0.7" top="0.75" bottom="0.75" header="0.3" footer="0.3"/>
      <pageSetup paperSize="9" orientation="portrait" r:id="rId10"/>
      <autoFilter ref="D3:L48"/>
    </customSheetView>
    <customSheetView guid="{BC89DC8A-F93A-4EB3-ACCA-03228A52DC73}" showAutoFilter="1">
      <selection activeCell="F11" sqref="F11"/>
      <pageMargins left="0.7" right="0.7" top="0.75" bottom="0.75" header="0.3" footer="0.3"/>
      <pageSetup paperSize="9" orientation="portrait" r:id="rId11"/>
      <autoFilter ref="D3:L48"/>
    </customSheetView>
    <customSheetView guid="{9D72E9D6-9DB4-482E-B9DD-F58734D01B5E}" showAutoFilter="1">
      <selection activeCell="E17" sqref="E17"/>
      <pageMargins left="0.7" right="0.7" top="0.75" bottom="0.75" header="0.3" footer="0.3"/>
      <pageSetup paperSize="9" orientation="portrait" r:id="rId12"/>
      <autoFilter ref="D3:L48"/>
    </customSheetView>
    <customSheetView guid="{28D79C02-A415-42D9-AF37-1523DA21D815}" showAutoFilter="1">
      <selection activeCell="F11" sqref="F11"/>
      <pageMargins left="0.7" right="0.7" top="0.75" bottom="0.75" header="0.3" footer="0.3"/>
      <pageSetup paperSize="9" orientation="portrait" r:id="rId13"/>
      <autoFilter ref="D3:L48"/>
    </customSheetView>
    <customSheetView guid="{519FF1E7-076F-47C2-91B9-C17D2E1B6520}" showAutoFilter="1">
      <selection activeCell="B5" sqref="B5"/>
      <pageMargins left="0.7" right="0.7" top="0.75" bottom="0.75" header="0.3" footer="0.3"/>
      <pageSetup paperSize="9" orientation="portrait" r:id="rId14"/>
      <autoFilter ref="D3:L48"/>
    </customSheetView>
    <customSheetView guid="{9C0FECB6-0701-4CC9-8224-D04A63FFA855}" showAutoFilter="1">
      <selection activeCell="F11" sqref="F11"/>
      <pageMargins left="0.7" right="0.7" top="0.75" bottom="0.75" header="0.3" footer="0.3"/>
      <pageSetup paperSize="9" orientation="portrait" r:id="rId15"/>
      <autoFilter ref="D3:L48"/>
    </customSheetView>
    <customSheetView guid="{90088769-7D29-4324-882D-1F352DFBE762}" showAutoFilter="1">
      <selection activeCell="F11" sqref="F11"/>
      <pageMargins left="0.7" right="0.7" top="0.75" bottom="0.75" header="0.3" footer="0.3"/>
      <pageSetup paperSize="9" orientation="portrait" r:id="rId16"/>
      <autoFilter ref="D3:L48"/>
    </customSheetView>
    <customSheetView guid="{94202DE1-E113-4D8D-96A4-4561FB59780B}" showAutoFilter="1">
      <selection activeCell="F11" sqref="F11"/>
      <pageMargins left="0.7" right="0.7" top="0.75" bottom="0.75" header="0.3" footer="0.3"/>
      <pageSetup paperSize="9" orientation="portrait" r:id="rId17"/>
      <autoFilter ref="D3:L48"/>
    </customSheetView>
    <customSheetView guid="{2C6ABC28-880F-4FC3-AB4C-74CC7AFBB167}" showAutoFilter="1">
      <selection activeCell="F11" sqref="F11"/>
      <pageMargins left="0.7" right="0.7" top="0.75" bottom="0.75" header="0.3" footer="0.3"/>
      <pageSetup paperSize="9" orientation="portrait" r:id="rId18"/>
      <autoFilter ref="D3:L48"/>
    </customSheetView>
    <customSheetView guid="{BFE285D7-067E-4802-A267-8E7CA36A08B9}" showAutoFilter="1">
      <selection activeCell="F11" sqref="F11"/>
      <pageMargins left="0.7" right="0.7" top="0.75" bottom="0.75" header="0.3" footer="0.3"/>
      <pageSetup paperSize="9" orientation="portrait" r:id="rId19"/>
      <autoFilter ref="D3:L48"/>
    </customSheetView>
    <customSheetView guid="{840FED42-BEAD-40B5-87A2-918C1E6D4128}" showAutoFilter="1">
      <selection activeCell="P8" sqref="P8"/>
      <pageMargins left="0.7" right="0.7" top="0.75" bottom="0.75" header="0.3" footer="0.3"/>
      <pageSetup paperSize="9" orientation="portrait" r:id="rId20"/>
      <autoFilter ref="D3:L48"/>
    </customSheetView>
    <customSheetView guid="{1CE7FAA3-375A-44FC-8395-7BB368E304B3}" showAutoFilter="1">
      <selection activeCell="F11" sqref="F11"/>
      <pageMargins left="0.7" right="0.7" top="0.75" bottom="0.75" header="0.3" footer="0.3"/>
      <pageSetup paperSize="9" orientation="portrait" r:id="rId21"/>
      <autoFilter ref="D3:L48"/>
    </customSheetView>
    <customSheetView guid="{195EEB94-5611-43AB-AD4C-189BF5DF63BD}" showAutoFilter="1">
      <selection activeCell="F11" sqref="F11"/>
      <pageMargins left="0.7" right="0.7" top="0.75" bottom="0.75" header="0.3" footer="0.3"/>
      <pageSetup paperSize="9" orientation="portrait" r:id="rId22"/>
      <autoFilter ref="D3:L48"/>
    </customSheetView>
    <customSheetView guid="{999D8AAC-C53E-4106-83D2-C9E986396FD9}" showAutoFilter="1">
      <selection activeCell="F11" sqref="F11"/>
      <pageMargins left="0.7" right="0.7" top="0.75" bottom="0.75" header="0.3" footer="0.3"/>
      <pageSetup paperSize="9" orientation="portrait" r:id="rId23"/>
      <autoFilter ref="D3:L48"/>
    </customSheetView>
    <customSheetView guid="{34488582-FC68-47CC-ADEF-620C97FA3BE5}" showAutoFilter="1">
      <selection activeCell="F11" sqref="F11"/>
      <pageMargins left="0.7" right="0.7" top="0.75" bottom="0.75" header="0.3" footer="0.3"/>
      <pageSetup paperSize="9" orientation="portrait" r:id="rId24"/>
      <autoFilter ref="D3:L48"/>
    </customSheetView>
    <customSheetView guid="{3125BE9C-D539-46B3-AB2C-AD44D6D3A43D}" showAutoFilter="1">
      <selection activeCell="F11" sqref="F11"/>
      <pageMargins left="0.7" right="0.7" top="0.75" bottom="0.75" header="0.3" footer="0.3"/>
      <pageSetup paperSize="9" orientation="portrait" r:id="rId25"/>
      <autoFilter ref="D3:L48"/>
    </customSheetView>
    <customSheetView guid="{11F0A643-03F6-4A9B-A587-984CEF24373C}" showAutoFilter="1">
      <selection activeCell="F11" sqref="F11"/>
      <pageMargins left="0.7" right="0.7" top="0.75" bottom="0.75" header="0.3" footer="0.3"/>
      <pageSetup paperSize="9" orientation="portrait" r:id="rId26"/>
      <autoFilter ref="D3:L48"/>
    </customSheetView>
    <customSheetView guid="{2EDD3601-67EA-4D8B-910E-67CE0A6ECBD5}" showPageBreaks="1" showAutoFilter="1">
      <selection activeCell="G16" sqref="G16"/>
      <pageMargins left="0.7" right="0.7" top="0.75" bottom="0.75" header="0.3" footer="0.3"/>
      <pageSetup paperSize="9" orientation="portrait" r:id="rId27"/>
      <autoFilter ref="D3:L48"/>
    </customSheetView>
    <customSheetView guid="{1053507D-AB8D-4416-A992-8628E70BD9D6}" showAutoFilter="1">
      <selection activeCell="G16" sqref="G16"/>
      <pageMargins left="0.7" right="0.7" top="0.75" bottom="0.75" header="0.3" footer="0.3"/>
      <pageSetup paperSize="9" orientation="portrait" r:id="rId28"/>
      <autoFilter ref="D3:L48"/>
    </customSheetView>
    <customSheetView guid="{9AFDC459-5911-4A65-BA30-55870CCEC21D}" showAutoFilter="1">
      <selection activeCell="F11" sqref="F11"/>
      <pageMargins left="0.7" right="0.7" top="0.75" bottom="0.75" header="0.3" footer="0.3"/>
      <pageSetup paperSize="9" orientation="portrait" r:id="rId29"/>
      <autoFilter ref="D3:L48"/>
    </customSheetView>
    <customSheetView guid="{2B096DAF-0513-499A-BB3D-6C1B61550EAD}" showAutoFilter="1">
      <selection activeCell="G16" sqref="G16"/>
      <pageMargins left="0.7" right="0.7" top="0.75" bottom="0.75" header="0.3" footer="0.3"/>
      <pageSetup paperSize="9" orientation="portrait" r:id="rId30"/>
      <autoFilter ref="D3:L48"/>
    </customSheetView>
    <customSheetView guid="{24BD079B-697C-411C-9008-788A5796422B}" showAutoFilter="1">
      <selection activeCell="K59" sqref="K59"/>
      <pageMargins left="0.7" right="0.7" top="0.75" bottom="0.75" header="0.3" footer="0.3"/>
      <pageSetup paperSize="9" orientation="portrait" r:id="rId31"/>
      <autoFilter ref="D3:L48"/>
    </customSheetView>
    <customSheetView guid="{55F258A9-3656-464A-8209-65541A4A9294}" showAutoFilter="1">
      <selection activeCell="K59" sqref="K59"/>
      <pageMargins left="0.7" right="0.7" top="0.75" bottom="0.75" header="0.3" footer="0.3"/>
      <pageSetup paperSize="9" orientation="portrait" r:id="rId32"/>
      <autoFilter ref="D3:L48"/>
    </customSheetView>
    <customSheetView guid="{6C263B97-64ED-4CE6-9B05-42BE2811A349}" showAutoFilter="1">
      <selection activeCell="K59" sqref="K59"/>
      <pageMargins left="0.7" right="0.7" top="0.75" bottom="0.75" header="0.3" footer="0.3"/>
      <pageSetup paperSize="9" orientation="portrait" r:id="rId33"/>
      <autoFilter ref="D3:L48"/>
    </customSheetView>
    <customSheetView guid="{38797761-B6E7-4EBC-86AC-BCA6FEF8021E}" showAutoFilter="1">
      <selection activeCell="K59" sqref="K59"/>
      <pageMargins left="0.7" right="0.7" top="0.75" bottom="0.75" header="0.3" footer="0.3"/>
      <pageSetup paperSize="9" orientation="portrait" r:id="rId34"/>
      <autoFilter ref="D3:L48"/>
    </customSheetView>
    <customSheetView guid="{4D08A3CF-1088-461D-8FD0-F77F7A12F47A}" showAutoFilter="1">
      <selection activeCell="K59" sqref="K59"/>
      <pageMargins left="0.7" right="0.7" top="0.75" bottom="0.75" header="0.3" footer="0.3"/>
      <pageSetup paperSize="9" orientation="portrait" r:id="rId35"/>
      <autoFilter ref="D3:L48"/>
    </customSheetView>
    <customSheetView guid="{E1C450DA-5A25-49EE-AC15-82D55BC93335}" showAutoFilter="1">
      <selection activeCell="K59" sqref="K59"/>
      <pageMargins left="0.7" right="0.7" top="0.75" bottom="0.75" header="0.3" footer="0.3"/>
      <pageSetup paperSize="9" orientation="portrait" r:id="rId36"/>
      <autoFilter ref="D3:L48"/>
    </customSheetView>
    <customSheetView guid="{39344E0E-2CC4-4BC6-A15E-A66B17AEE943}" showAutoFilter="1">
      <selection activeCell="K59" sqref="K59"/>
      <pageMargins left="0.7" right="0.7" top="0.75" bottom="0.75" header="0.3" footer="0.3"/>
      <pageSetup paperSize="9" orientation="portrait" r:id="rId37"/>
      <autoFilter ref="D3:L48"/>
    </customSheetView>
    <customSheetView guid="{B83B79D9-617A-4F50-8CCC-C97938364272}" showAutoFilter="1">
      <selection activeCell="K59" sqref="K59"/>
      <pageMargins left="0.7" right="0.7" top="0.75" bottom="0.75" header="0.3" footer="0.3"/>
      <pageSetup paperSize="9" orientation="portrait" r:id="rId38"/>
      <autoFilter ref="D3:L48"/>
    </customSheetView>
    <customSheetView guid="{AE09ED29-F6F7-475A-B5BB-3958EA691268}" showAutoFilter="1">
      <selection activeCell="K59" sqref="K59"/>
      <pageMargins left="0.7" right="0.7" top="0.75" bottom="0.75" header="0.3" footer="0.3"/>
      <pageSetup paperSize="9" orientation="portrait" r:id="rId39"/>
      <autoFilter ref="D3:L48"/>
    </customSheetView>
    <customSheetView guid="{3ACD5A93-9B0E-40EA-8179-EDF0714A0F5F}" showPageBreaks="1" showAutoFilter="1">
      <selection activeCell="K59" sqref="K59"/>
      <pageMargins left="0.7" right="0.7" top="0.75" bottom="0.75" header="0.3" footer="0.3"/>
      <pageSetup paperSize="9" orientation="portrait" r:id="rId40"/>
      <autoFilter ref="D3:L48"/>
    </customSheetView>
    <customSheetView guid="{FAA25FCE-18C5-403C-9C68-9D1F88B3F7EB}" showAutoFilter="1">
      <selection activeCell="K59" sqref="K59"/>
      <pageMargins left="0.7" right="0.7" top="0.75" bottom="0.75" header="0.3" footer="0.3"/>
      <pageSetup paperSize="9" orientation="portrait" r:id="rId41"/>
      <autoFilter ref="D3:L48"/>
    </customSheetView>
    <customSheetView guid="{00CA5430-6B3A-4E12-B07E-9C9EC9D8F7A7}" showAutoFilter="1">
      <selection activeCell="K59" sqref="K59"/>
      <pageMargins left="0.7" right="0.7" top="0.75" bottom="0.75" header="0.3" footer="0.3"/>
      <pageSetup paperSize="9" orientation="portrait" r:id="rId42"/>
      <autoFilter ref="D3:L48"/>
    </customSheetView>
  </customSheetViews>
  <mergeCells count="4">
    <mergeCell ref="D2:L2"/>
    <mergeCell ref="B2:C3"/>
    <mergeCell ref="M2:M3"/>
    <mergeCell ref="N2:N3"/>
  </mergeCells>
  <conditionalFormatting sqref="B5:N47">
    <cfRule type="expression" dxfId="1" priority="3">
      <formula>$C5="No"</formula>
    </cfRule>
    <cfRule type="expression" dxfId="0" priority="8">
      <formula>$C5="Yes"</formula>
    </cfRule>
  </conditionalFormatting>
  <pageMargins left="0.7" right="0.7" top="0.75" bottom="0.75" header="0.3" footer="0.3"/>
  <pageSetup paperSize="9" orientation="portrait" r:id="rId4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E45"/>
  <sheetViews>
    <sheetView workbookViewId="0">
      <selection activeCell="B28" sqref="B28"/>
    </sheetView>
  </sheetViews>
  <sheetFormatPr defaultRowHeight="12.75" x14ac:dyDescent="0.2"/>
  <cols>
    <col min="2" max="2" width="43" bestFit="1" customWidth="1"/>
  </cols>
  <sheetData>
    <row r="2" spans="1:5" x14ac:dyDescent="0.2">
      <c r="A2" s="366" t="s">
        <v>682</v>
      </c>
      <c r="B2" s="367" t="s">
        <v>2231</v>
      </c>
      <c r="C2" s="367" t="s">
        <v>2232</v>
      </c>
      <c r="D2" s="367" t="s">
        <v>2233</v>
      </c>
      <c r="E2" s="367" t="s">
        <v>2234</v>
      </c>
    </row>
    <row r="3" spans="1:5" x14ac:dyDescent="0.2">
      <c r="A3" s="366"/>
      <c r="B3" s="367"/>
      <c r="C3" s="367"/>
      <c r="D3" s="367"/>
      <c r="E3" s="367"/>
    </row>
    <row r="4" spans="1:5" x14ac:dyDescent="0.2">
      <c r="A4" s="366" t="s">
        <v>1704</v>
      </c>
      <c r="B4" s="367" t="s">
        <v>2235</v>
      </c>
      <c r="C4" s="367" t="s">
        <v>2236</v>
      </c>
      <c r="D4" s="367"/>
      <c r="E4" s="367"/>
    </row>
    <row r="5" spans="1:5" x14ac:dyDescent="0.2">
      <c r="A5" s="368" t="s">
        <v>2194</v>
      </c>
      <c r="B5" t="s">
        <v>2237</v>
      </c>
      <c r="C5" t="s">
        <v>2122</v>
      </c>
      <c r="D5" s="367"/>
      <c r="E5" s="367" t="s">
        <v>2238</v>
      </c>
    </row>
    <row r="6" spans="1:5" x14ac:dyDescent="0.2">
      <c r="A6" s="381" t="s">
        <v>2347</v>
      </c>
      <c r="B6" s="272" t="s">
        <v>2348</v>
      </c>
      <c r="C6" s="272" t="s">
        <v>2228</v>
      </c>
      <c r="D6" s="367"/>
      <c r="E6" s="367" t="s">
        <v>2349</v>
      </c>
    </row>
    <row r="7" spans="1:5" x14ac:dyDescent="0.2">
      <c r="A7" s="366" t="s">
        <v>2298</v>
      </c>
      <c r="B7" s="367" t="s">
        <v>2288</v>
      </c>
      <c r="C7" s="367" t="s">
        <v>2228</v>
      </c>
      <c r="E7" t="s">
        <v>2294</v>
      </c>
    </row>
    <row r="8" spans="1:5" x14ac:dyDescent="0.2">
      <c r="A8" s="366" t="s">
        <v>2180</v>
      </c>
      <c r="B8" t="s">
        <v>2239</v>
      </c>
      <c r="C8" t="s">
        <v>2122</v>
      </c>
      <c r="D8" s="367"/>
      <c r="E8" s="367" t="s">
        <v>2240</v>
      </c>
    </row>
    <row r="9" spans="1:5" x14ac:dyDescent="0.2">
      <c r="A9" s="366" t="s">
        <v>2341</v>
      </c>
      <c r="B9" t="s">
        <v>2342</v>
      </c>
      <c r="C9" t="s">
        <v>2228</v>
      </c>
      <c r="D9" s="367"/>
      <c r="E9" s="367" t="s">
        <v>2343</v>
      </c>
    </row>
    <row r="10" spans="1:5" x14ac:dyDescent="0.2">
      <c r="A10" s="366" t="s">
        <v>1729</v>
      </c>
      <c r="B10" t="s">
        <v>2241</v>
      </c>
      <c r="C10" t="s">
        <v>2236</v>
      </c>
      <c r="D10" s="367"/>
      <c r="E10" s="367" t="s">
        <v>2242</v>
      </c>
    </row>
    <row r="11" spans="1:5" x14ac:dyDescent="0.2">
      <c r="A11" s="366" t="s">
        <v>1986</v>
      </c>
      <c r="B11" t="s">
        <v>2243</v>
      </c>
      <c r="C11" t="s">
        <v>2236</v>
      </c>
      <c r="D11" s="367"/>
      <c r="E11" s="367" t="s">
        <v>2244</v>
      </c>
    </row>
    <row r="12" spans="1:5" x14ac:dyDescent="0.2">
      <c r="A12" s="366" t="s">
        <v>1676</v>
      </c>
      <c r="B12" s="367" t="s">
        <v>2245</v>
      </c>
      <c r="C12" s="367" t="s">
        <v>2236</v>
      </c>
      <c r="D12" s="367"/>
      <c r="E12" s="367"/>
    </row>
    <row r="13" spans="1:5" x14ac:dyDescent="0.2">
      <c r="A13" s="366" t="s">
        <v>2217</v>
      </c>
      <c r="B13" s="367" t="s">
        <v>2246</v>
      </c>
      <c r="C13" s="367"/>
      <c r="D13" s="367"/>
      <c r="E13" s="367"/>
    </row>
    <row r="14" spans="1:5" x14ac:dyDescent="0.2">
      <c r="A14" s="366" t="s">
        <v>2125</v>
      </c>
      <c r="B14" t="s">
        <v>2247</v>
      </c>
      <c r="C14" t="s">
        <v>2236</v>
      </c>
      <c r="D14" s="367"/>
      <c r="E14" s="367"/>
    </row>
    <row r="15" spans="1:5" x14ac:dyDescent="0.2">
      <c r="A15" s="366" t="s">
        <v>2174</v>
      </c>
      <c r="B15" t="s">
        <v>2248</v>
      </c>
      <c r="C15" t="s">
        <v>2122</v>
      </c>
      <c r="D15" s="367"/>
      <c r="E15" s="367" t="s">
        <v>2249</v>
      </c>
    </row>
    <row r="16" spans="1:5" x14ac:dyDescent="0.2">
      <c r="A16" s="366" t="s">
        <v>2250</v>
      </c>
      <c r="B16" s="367" t="s">
        <v>2251</v>
      </c>
      <c r="C16" s="367" t="s">
        <v>2228</v>
      </c>
      <c r="D16" s="367"/>
      <c r="E16" s="367" t="s">
        <v>2295</v>
      </c>
    </row>
    <row r="17" spans="1:5" x14ac:dyDescent="0.2">
      <c r="A17" s="366" t="s">
        <v>1725</v>
      </c>
      <c r="B17" t="s">
        <v>2252</v>
      </c>
      <c r="C17" t="s">
        <v>2236</v>
      </c>
      <c r="D17" s="367"/>
      <c r="E17" s="367" t="s">
        <v>2305</v>
      </c>
    </row>
    <row r="18" spans="1:5" x14ac:dyDescent="0.2">
      <c r="A18" s="366" t="s">
        <v>2299</v>
      </c>
      <c r="B18" s="367" t="s">
        <v>2289</v>
      </c>
      <c r="C18" s="367" t="s">
        <v>2228</v>
      </c>
      <c r="E18" t="s">
        <v>2293</v>
      </c>
    </row>
    <row r="19" spans="1:5" x14ac:dyDescent="0.2">
      <c r="A19" s="366" t="s">
        <v>2181</v>
      </c>
      <c r="B19" t="s">
        <v>2253</v>
      </c>
      <c r="C19" t="s">
        <v>2122</v>
      </c>
      <c r="D19" s="367"/>
      <c r="E19" s="367" t="s">
        <v>2254</v>
      </c>
    </row>
    <row r="20" spans="1:5" x14ac:dyDescent="0.2">
      <c r="A20" s="366" t="s">
        <v>2220</v>
      </c>
      <c r="B20" s="367" t="s">
        <v>2255</v>
      </c>
      <c r="C20" s="367" t="s">
        <v>2228</v>
      </c>
      <c r="D20" s="367"/>
      <c r="E20" s="367" t="s">
        <v>2256</v>
      </c>
    </row>
    <row r="21" spans="1:5" x14ac:dyDescent="0.2">
      <c r="A21" s="366" t="s">
        <v>2257</v>
      </c>
      <c r="B21" s="367" t="s">
        <v>2258</v>
      </c>
      <c r="C21" s="367" t="s">
        <v>2228</v>
      </c>
      <c r="D21" s="367"/>
      <c r="E21" s="367" t="s">
        <v>2296</v>
      </c>
    </row>
    <row r="22" spans="1:5" x14ac:dyDescent="0.2">
      <c r="A22" s="366" t="s">
        <v>2312</v>
      </c>
      <c r="B22" s="367" t="s">
        <v>2313</v>
      </c>
      <c r="C22" s="367" t="s">
        <v>2228</v>
      </c>
      <c r="D22" s="367"/>
      <c r="E22" s="367" t="s">
        <v>2314</v>
      </c>
    </row>
    <row r="23" spans="1:5" x14ac:dyDescent="0.2">
      <c r="A23" s="366" t="s">
        <v>2195</v>
      </c>
      <c r="B23" t="s">
        <v>2259</v>
      </c>
      <c r="C23" t="s">
        <v>2122</v>
      </c>
      <c r="D23" s="367"/>
      <c r="E23" s="367" t="s">
        <v>2377</v>
      </c>
    </row>
    <row r="24" spans="1:5" x14ac:dyDescent="0.2">
      <c r="A24" s="366" t="s">
        <v>1696</v>
      </c>
      <c r="B24" t="s">
        <v>2260</v>
      </c>
      <c r="C24" t="s">
        <v>2236</v>
      </c>
      <c r="D24" s="367"/>
      <c r="E24" s="367" t="s">
        <v>2301</v>
      </c>
    </row>
    <row r="25" spans="1:5" x14ac:dyDescent="0.2">
      <c r="A25" s="366" t="s">
        <v>2169</v>
      </c>
      <c r="B25" t="s">
        <v>2261</v>
      </c>
      <c r="C25" t="s">
        <v>2122</v>
      </c>
      <c r="D25" s="367"/>
      <c r="E25" s="367" t="s">
        <v>2262</v>
      </c>
    </row>
    <row r="26" spans="1:5" x14ac:dyDescent="0.2">
      <c r="A26" s="366" t="s">
        <v>2297</v>
      </c>
      <c r="B26" s="367" t="s">
        <v>2286</v>
      </c>
      <c r="C26" s="367" t="s">
        <v>2228</v>
      </c>
      <c r="E26" t="s">
        <v>2287</v>
      </c>
    </row>
    <row r="27" spans="1:5" x14ac:dyDescent="0.2">
      <c r="A27" s="366" t="s">
        <v>2335</v>
      </c>
      <c r="B27" s="367" t="s">
        <v>2336</v>
      </c>
      <c r="C27" s="367" t="s">
        <v>2228</v>
      </c>
      <c r="E27" t="s">
        <v>2337</v>
      </c>
    </row>
    <row r="28" spans="1:5" x14ac:dyDescent="0.2">
      <c r="A28" s="366" t="s">
        <v>2338</v>
      </c>
      <c r="B28" s="367" t="s">
        <v>2339</v>
      </c>
      <c r="C28" s="367" t="s">
        <v>2228</v>
      </c>
      <c r="E28" t="s">
        <v>2340</v>
      </c>
    </row>
    <row r="29" spans="1:5" x14ac:dyDescent="0.2">
      <c r="A29" s="366" t="s">
        <v>2317</v>
      </c>
      <c r="B29" s="367" t="s">
        <v>2318</v>
      </c>
      <c r="C29" s="367" t="s">
        <v>2228</v>
      </c>
      <c r="E29" t="s">
        <v>2319</v>
      </c>
    </row>
    <row r="30" spans="1:5" x14ac:dyDescent="0.2">
      <c r="A30" s="366" t="s">
        <v>2179</v>
      </c>
      <c r="B30" t="s">
        <v>2263</v>
      </c>
      <c r="C30" t="s">
        <v>2122</v>
      </c>
      <c r="D30" s="367"/>
      <c r="E30" s="367" t="s">
        <v>2264</v>
      </c>
    </row>
    <row r="31" spans="1:5" x14ac:dyDescent="0.2">
      <c r="A31" s="366" t="s">
        <v>2168</v>
      </c>
      <c r="B31" t="s">
        <v>2265</v>
      </c>
      <c r="C31" t="s">
        <v>2122</v>
      </c>
      <c r="D31" s="367"/>
      <c r="E31" s="367"/>
    </row>
    <row r="32" spans="1:5" x14ac:dyDescent="0.2">
      <c r="A32" s="366" t="s">
        <v>2266</v>
      </c>
      <c r="B32" s="367" t="s">
        <v>2267</v>
      </c>
      <c r="C32" s="367" t="s">
        <v>2228</v>
      </c>
      <c r="D32" s="367"/>
      <c r="E32" s="367" t="s">
        <v>2292</v>
      </c>
    </row>
    <row r="33" spans="1:5" x14ac:dyDescent="0.2">
      <c r="A33" s="366" t="s">
        <v>202</v>
      </c>
      <c r="B33" t="s">
        <v>2268</v>
      </c>
      <c r="C33" t="s">
        <v>2122</v>
      </c>
      <c r="D33" s="367"/>
      <c r="E33" s="367" t="s">
        <v>2269</v>
      </c>
    </row>
    <row r="34" spans="1:5" x14ac:dyDescent="0.2">
      <c r="A34" s="366" t="s">
        <v>2154</v>
      </c>
      <c r="B34" t="s">
        <v>2270</v>
      </c>
      <c r="C34" t="s">
        <v>2236</v>
      </c>
      <c r="D34" s="367"/>
      <c r="E34" s="367"/>
    </row>
    <row r="35" spans="1:5" x14ac:dyDescent="0.2">
      <c r="A35" s="366" t="s">
        <v>2228</v>
      </c>
      <c r="B35" s="367" t="s">
        <v>2271</v>
      </c>
      <c r="C35" s="367"/>
      <c r="D35" s="367"/>
      <c r="E35" s="367"/>
    </row>
    <row r="36" spans="1:5" x14ac:dyDescent="0.2">
      <c r="A36" s="366" t="s">
        <v>2344</v>
      </c>
      <c r="B36" t="s">
        <v>2345</v>
      </c>
      <c r="C36" t="s">
        <v>2228</v>
      </c>
      <c r="D36" s="367"/>
      <c r="E36" s="367" t="s">
        <v>2346</v>
      </c>
    </row>
    <row r="37" spans="1:5" x14ac:dyDescent="0.2">
      <c r="A37" s="366" t="s">
        <v>2167</v>
      </c>
      <c r="B37" t="s">
        <v>2272</v>
      </c>
      <c r="C37" t="s">
        <v>2122</v>
      </c>
      <c r="D37" s="367"/>
      <c r="E37" s="367" t="s">
        <v>2273</v>
      </c>
    </row>
    <row r="38" spans="1:5" x14ac:dyDescent="0.2">
      <c r="A38" s="366" t="s">
        <v>2300</v>
      </c>
      <c r="B38" s="367" t="s">
        <v>2290</v>
      </c>
      <c r="C38" s="367" t="s">
        <v>2228</v>
      </c>
      <c r="E38" t="s">
        <v>2291</v>
      </c>
    </row>
    <row r="39" spans="1:5" x14ac:dyDescent="0.2">
      <c r="A39" s="366" t="s">
        <v>1996</v>
      </c>
      <c r="B39" t="s">
        <v>2274</v>
      </c>
      <c r="C39" t="s">
        <v>2122</v>
      </c>
      <c r="D39" s="367"/>
      <c r="E39" s="367"/>
    </row>
    <row r="40" spans="1:5" x14ac:dyDescent="0.2">
      <c r="A40" s="366" t="s">
        <v>2131</v>
      </c>
      <c r="B40" t="s">
        <v>2275</v>
      </c>
      <c r="C40" t="s">
        <v>2122</v>
      </c>
      <c r="D40" s="367"/>
      <c r="E40" s="367" t="s">
        <v>2276</v>
      </c>
    </row>
    <row r="41" spans="1:5" x14ac:dyDescent="0.2">
      <c r="A41" s="366" t="s">
        <v>2190</v>
      </c>
      <c r="B41" t="s">
        <v>2277</v>
      </c>
      <c r="C41" t="s">
        <v>2236</v>
      </c>
      <c r="D41" s="367"/>
      <c r="E41" s="367" t="s">
        <v>2278</v>
      </c>
    </row>
    <row r="42" spans="1:5" x14ac:dyDescent="0.2">
      <c r="A42" s="366" t="s">
        <v>2122</v>
      </c>
      <c r="B42" s="367" t="s">
        <v>2279</v>
      </c>
      <c r="C42" s="367"/>
      <c r="D42" s="367"/>
      <c r="E42" s="367"/>
    </row>
    <row r="43" spans="1:5" x14ac:dyDescent="0.2">
      <c r="A43" s="368" t="s">
        <v>2129</v>
      </c>
      <c r="B43" t="s">
        <v>2280</v>
      </c>
      <c r="C43" t="s">
        <v>2281</v>
      </c>
      <c r="D43" s="367"/>
      <c r="E43" s="367"/>
    </row>
    <row r="44" spans="1:5" x14ac:dyDescent="0.2">
      <c r="A44" s="366" t="s">
        <v>2282</v>
      </c>
      <c r="B44" t="s">
        <v>2283</v>
      </c>
      <c r="C44" s="367" t="s">
        <v>2228</v>
      </c>
      <c r="D44" s="367"/>
      <c r="E44" s="367" t="s">
        <v>2284</v>
      </c>
    </row>
    <row r="45" spans="1:5" x14ac:dyDescent="0.2">
      <c r="A45" s="366" t="s">
        <v>1997</v>
      </c>
      <c r="B45" s="367" t="s">
        <v>2285</v>
      </c>
      <c r="C45" s="367" t="s">
        <v>2236</v>
      </c>
      <c r="D45" s="367"/>
      <c r="E45" s="367"/>
    </row>
  </sheetData>
  <customSheetViews>
    <customSheetView guid="{5AC86898-99C0-40C8-A183-7BCAFD4A38C0}">
      <selection activeCell="B28" sqref="B28"/>
      <pageMargins left="0.7" right="0.7" top="0.75" bottom="0.75" header="0.3" footer="0.3"/>
      <pageSetup paperSize="9" orientation="portrait" r:id="rId1"/>
    </customSheetView>
    <customSheetView guid="{4C910842-2C9A-49B1-8859-E7171BF1B407}">
      <selection activeCell="B28" sqref="B28"/>
      <pageMargins left="0.7" right="0.7" top="0.75" bottom="0.75" header="0.3" footer="0.3"/>
      <pageSetup paperSize="9" orientation="portrait" r:id="rId2"/>
    </customSheetView>
    <customSheetView guid="{02B12058-110B-4DCD-A5EA-5F27400FB028}">
      <selection activeCell="B28" sqref="B28"/>
      <pageMargins left="0.7" right="0.7" top="0.75" bottom="0.75" header="0.3" footer="0.3"/>
      <pageSetup paperSize="9" orientation="portrait" r:id="rId3"/>
    </customSheetView>
    <customSheetView guid="{27A4B667-7EE5-4B37-A36E-7A71AE7736F5}">
      <selection activeCell="B28" sqref="B28"/>
      <pageMargins left="0.7" right="0.7" top="0.75" bottom="0.75" header="0.3" footer="0.3"/>
      <pageSetup paperSize="9" orientation="portrait" r:id="rId4"/>
    </customSheetView>
    <customSheetView guid="{02668375-14EE-499B-A8A1-CFA0F3453F57}">
      <selection activeCell="B28" sqref="B28"/>
      <pageMargins left="0.7" right="0.7" top="0.75" bottom="0.75" header="0.3" footer="0.3"/>
      <pageSetup paperSize="9" orientation="portrait" r:id="rId5"/>
    </customSheetView>
    <customSheetView guid="{83E26134-8071-4B52-B9C2-8B5396DF70B4}" showPageBreaks="1">
      <selection activeCell="B26" sqref="B26"/>
      <pageMargins left="0.7" right="0.7" top="0.75" bottom="0.75" header="0.3" footer="0.3"/>
      <pageSetup paperSize="9" orientation="portrait" r:id="rId6"/>
    </customSheetView>
    <customSheetView guid="{C86AD4D7-9E8D-47DB-A1F4-C303F6E9F37B}">
      <selection activeCell="B28" sqref="B28"/>
      <pageMargins left="0.7" right="0.7" top="0.75" bottom="0.75" header="0.3" footer="0.3"/>
      <pageSetup paperSize="9" orientation="portrait" r:id="rId7"/>
    </customSheetView>
    <customSheetView guid="{18DF35B7-CAA0-4050-BA63-78DA1CA747BE}">
      <selection activeCell="B32" sqref="B32"/>
      <pageMargins left="0.7" right="0.7" top="0.75" bottom="0.75" header="0.3" footer="0.3"/>
      <pageSetup paperSize="9" orientation="portrait" r:id="rId8"/>
    </customSheetView>
    <customSheetView guid="{DE76E38F-A1D1-4A3E-9C90-F4B6007A1049}">
      <selection activeCell="K50" sqref="K50"/>
      <pageMargins left="0.7" right="0.7" top="0.75" bottom="0.75" header="0.3" footer="0.3"/>
    </customSheetView>
    <customSheetView guid="{9AFDC459-5911-4A65-BA30-55870CCEC21D}">
      <selection activeCell="K50" sqref="K50"/>
      <pageMargins left="0.7" right="0.7" top="0.75" bottom="0.75" header="0.3" footer="0.3"/>
      <pageSetup paperSize="9" orientation="portrait" r:id="rId9"/>
    </customSheetView>
    <customSheetView guid="{2B096DAF-0513-499A-BB3D-6C1B61550EAD}">
      <selection activeCell="E20" sqref="E20"/>
      <pageMargins left="0.7" right="0.7" top="0.75" bottom="0.75" header="0.3" footer="0.3"/>
      <pageSetup paperSize="9" orientation="portrait" r:id="rId10"/>
    </customSheetView>
    <customSheetView guid="{24BD079B-697C-411C-9008-788A5796422B}">
      <selection activeCell="E41" sqref="E41"/>
      <pageMargins left="0.7" right="0.7" top="0.75" bottom="0.75" header="0.3" footer="0.3"/>
      <pageSetup paperSize="9" orientation="portrait" r:id="rId11"/>
    </customSheetView>
    <customSheetView guid="{55F258A9-3656-464A-8209-65541A4A9294}">
      <selection activeCell="G44" sqref="G44"/>
      <pageMargins left="0.7" right="0.7" top="0.75" bottom="0.75" header="0.3" footer="0.3"/>
      <pageSetup paperSize="9" orientation="portrait" r:id="rId12"/>
    </customSheetView>
    <customSheetView guid="{6C263B97-64ED-4CE6-9B05-42BE2811A349}">
      <selection activeCell="H42" sqref="H42:H43"/>
      <pageMargins left="0.7" right="0.7" top="0.75" bottom="0.75" header="0.3" footer="0.3"/>
      <pageSetup paperSize="9" orientation="portrait" r:id="rId13"/>
    </customSheetView>
    <customSheetView guid="{38797761-B6E7-4EBC-86AC-BCA6FEF8021E}">
      <selection activeCell="B28" sqref="B28"/>
      <pageMargins left="0.7" right="0.7" top="0.75" bottom="0.75" header="0.3" footer="0.3"/>
      <pageSetup paperSize="9" orientation="portrait" r:id="rId14"/>
    </customSheetView>
    <customSheetView guid="{4D08A3CF-1088-461D-8FD0-F77F7A12F47A}">
      <selection activeCell="G44" sqref="G44"/>
      <pageMargins left="0.7" right="0.7" top="0.75" bottom="0.75" header="0.3" footer="0.3"/>
      <pageSetup paperSize="9" orientation="portrait" r:id="rId15"/>
    </customSheetView>
    <customSheetView guid="{E1C450DA-5A25-49EE-AC15-82D55BC93335}">
      <selection activeCell="H42" sqref="H42:H43"/>
      <pageMargins left="0.7" right="0.7" top="0.75" bottom="0.75" header="0.3" footer="0.3"/>
      <pageSetup paperSize="9" orientation="portrait" r:id="rId16"/>
    </customSheetView>
    <customSheetView guid="{39344E0E-2CC4-4BC6-A15E-A66B17AEE943}">
      <selection activeCell="B28" sqref="B28"/>
      <pageMargins left="0.7" right="0.7" top="0.75" bottom="0.75" header="0.3" footer="0.3"/>
      <pageSetup paperSize="9" orientation="portrait" r:id="rId17"/>
    </customSheetView>
    <customSheetView guid="{B83B79D9-617A-4F50-8CCC-C97938364272}">
      <selection activeCell="B28" sqref="B28"/>
      <pageMargins left="0.7" right="0.7" top="0.75" bottom="0.75" header="0.3" footer="0.3"/>
      <pageSetup paperSize="9" orientation="portrait" r:id="rId18"/>
    </customSheetView>
    <customSheetView guid="{AE09ED29-F6F7-475A-B5BB-3958EA691268}">
      <selection activeCell="B28" sqref="B28"/>
      <pageMargins left="0.7" right="0.7" top="0.75" bottom="0.75" header="0.3" footer="0.3"/>
      <pageSetup paperSize="9" orientation="portrait" r:id="rId19"/>
    </customSheetView>
    <customSheetView guid="{3ACD5A93-9B0E-40EA-8179-EDF0714A0F5F}" showPageBreaks="1">
      <selection activeCell="B28" sqref="B28"/>
      <pageMargins left="0.7" right="0.7" top="0.75" bottom="0.75" header="0.3" footer="0.3"/>
      <pageSetup paperSize="9" orientation="portrait" r:id="rId20"/>
    </customSheetView>
    <customSheetView guid="{FAA25FCE-18C5-403C-9C68-9D1F88B3F7EB}">
      <selection activeCell="B28" sqref="B28"/>
      <pageMargins left="0.7" right="0.7" top="0.75" bottom="0.75" header="0.3" footer="0.3"/>
      <pageSetup paperSize="9" orientation="portrait" r:id="rId21"/>
    </customSheetView>
    <customSheetView guid="{00CA5430-6B3A-4E12-B07E-9C9EC9D8F7A7}">
      <selection activeCell="G44" sqref="G44"/>
      <pageMargins left="0.7" right="0.7" top="0.75" bottom="0.75" header="0.3" footer="0.3"/>
      <pageSetup paperSize="9" orientation="portrait" r:id="rId22"/>
    </customSheetView>
  </customSheetViews>
  <pageMargins left="0.7" right="0.7" top="0.75" bottom="0.75" header="0.3" footer="0.3"/>
  <pageSetup paperSize="9" orientation="portrait" r:id="rId2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2</vt:i4>
      </vt:variant>
    </vt:vector>
  </HeadingPairs>
  <TitlesOfParts>
    <vt:vector size="15" baseType="lpstr">
      <vt:lpstr>Config</vt:lpstr>
      <vt:lpstr>PR Allocation List</vt:lpstr>
      <vt:lpstr>Plan</vt:lpstr>
      <vt:lpstr>Delivery Docs Plan</vt:lpstr>
      <vt:lpstr>PR Matrix</vt:lpstr>
      <vt:lpstr>Allocation</vt:lpstr>
      <vt:lpstr>SRS Reviews</vt:lpstr>
      <vt:lpstr>Estimates</vt:lpstr>
      <vt:lpstr>HistoryStore</vt:lpstr>
      <vt:lpstr>Open SWPRs</vt:lpstr>
      <vt:lpstr>ETC Data</vt:lpstr>
      <vt:lpstr>Build Plan</vt:lpstr>
      <vt:lpstr>Names Key</vt:lpstr>
      <vt:lpstr>Estimates!Budget_Hours</vt:lpstr>
      <vt:lpstr>Estimates!Remaining_Hours</vt:lpstr>
    </vt:vector>
  </TitlesOfParts>
  <Company>Aero Engine Controls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Trent XWB Software Design Progress</dc:title>
  <dc:creator>Steve Lomas</dc:creator>
  <cp:lastModifiedBy>Heggie, Ian</cp:lastModifiedBy>
  <cp:lastPrinted>2018-01-09T16:26:34Z</cp:lastPrinted>
  <dcterms:created xsi:type="dcterms:W3CDTF">2013-02-04T19:12:01Z</dcterms:created>
  <dcterms:modified xsi:type="dcterms:W3CDTF">2018-07-10T13:46:08Z</dcterms:modified>
</cp:coreProperties>
</file>